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035" windowHeight="6180" tabRatio="816"/>
  </bookViews>
  <sheets>
    <sheet name="Dispatch Logic" sheetId="27" r:id="rId1"/>
    <sheet name="Monthly Net Market Positions" sheetId="28" r:id="rId2"/>
    <sheet name="Monthly Sources and Uses" sheetId="1" r:id="rId3"/>
    <sheet name="Annual Sources and Uses" sheetId="2" r:id="rId4"/>
    <sheet name="Monthly Resource Report" sheetId="7" r:id="rId5"/>
    <sheet name="Annual Resource Report" sheetId="8" r:id="rId6"/>
    <sheet name="Monthly Emissions-Expected" sheetId="10" r:id="rId7"/>
    <sheet name="Annual Emissions" sheetId="30" r:id="rId8"/>
    <sheet name="ISO Style Costs" sheetId="14" r:id="rId9"/>
    <sheet name="Annual ISO Style Costs" sheetId="29" r:id="rId10"/>
    <sheet name="Monthly Interactions-Energy" sheetId="18" r:id="rId11"/>
    <sheet name="Monthly Interactions-$" sheetId="20" r:id="rId12"/>
    <sheet name="Monthly Interactions $.MWh" sheetId="21" r:id="rId13"/>
    <sheet name="Annual Interactions" sheetId="22" r:id="rId14"/>
    <sheet name="Prices" sheetId="23" r:id="rId15"/>
    <sheet name="Annual Prices" sheetId="36" r:id="rId16"/>
    <sheet name="Wilson Validation" sheetId="31" r:id="rId17"/>
    <sheet name="Coleman Validation" sheetId="32" r:id="rId18"/>
    <sheet name="Green Validation" sheetId="33" r:id="rId19"/>
    <sheet name="HMPL Validation" sheetId="34" r:id="rId20"/>
    <sheet name="Reid Validation" sheetId="35" r:id="rId21"/>
  </sheets>
  <externalReferences>
    <externalReference r:id="rId2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'Monthly Net Market Positions'!$A$3:$G$17</definedName>
    <definedName name="ActiveMonth">#REF!</definedName>
    <definedName name="ActiveMonthList">#REF!</definedName>
    <definedName name="Case_List">#REF!</definedName>
    <definedName name="Case1_PARName">#REF!</definedName>
    <definedName name="Case1_Value">#REF!</definedName>
    <definedName name="Case2_PARName">#REF!</definedName>
    <definedName name="Case2_Value">#REF!</definedName>
    <definedName name="Case3_PARName">#REF!</definedName>
    <definedName name="Case3_Value">#REF!</definedName>
    <definedName name="Case4_PARName">#REF!</definedName>
    <definedName name="Case4_Value">#REF!</definedName>
    <definedName name="Case5_PARName">#REF!</definedName>
    <definedName name="Case5_Value">#REF!</definedName>
    <definedName name="Case6_PARName">#REF!</definedName>
    <definedName name="Case6_Value">#REF!</definedName>
    <definedName name="Case7_PARName">#REF!</definedName>
    <definedName name="Case7_Value">#REF!</definedName>
    <definedName name="Case8_PARName">#REF!</definedName>
    <definedName name="Case8_Value">#REF!</definedName>
    <definedName name="Current_Run">#REF!</definedName>
    <definedName name="DataStartDate">#REF!</definedName>
    <definedName name="EndDate">#REF!</definedName>
    <definedName name="Lookup">#REF!</definedName>
    <definedName name="NGParName">#REF!</definedName>
    <definedName name="OnPeakPowerParName">#REF!</definedName>
    <definedName name="Pal_Workbook_GUID" hidden="1">"15DPKK4CTL6ZYEGJE6B8DM9A"</definedName>
    <definedName name="Previous_Run">#REF!</definedName>
    <definedName name="Price_List">#REF!</definedName>
    <definedName name="Price_PAR_Name">#REF!</definedName>
    <definedName name="Price_Value">#REF!</definedName>
    <definedName name="Price1_ParName">#REF!</definedName>
    <definedName name="Price1_Value">#REF!</definedName>
    <definedName name="Price2_ParName">#REF!</definedName>
    <definedName name="Price2_Value">#REF!</definedName>
    <definedName name="Price3_ParName">#REF!</definedName>
    <definedName name="Price3_Value">#REF!</definedName>
    <definedName name="Price4_PARName">#REF!</definedName>
    <definedName name="Price4_Value">#REF!</definedName>
    <definedName name="Price5_PARName">#REF!</definedName>
    <definedName name="Price5_Valu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9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Date">#REF!</definedName>
    <definedName name="Status">#REF!</definedName>
    <definedName name="SubCase">#REF!</definedName>
    <definedName name="SWPA_Dates">'[1]SWPA SPK Bins'!$BC$1:$BC$65536,'[1]SWPA SPK Bins'!$CH$1:$CH$65536,'[1]SWPA SPK Bins'!$DM$1:$DM$65536</definedName>
    <definedName name="Table_Run_Value">#REF!</definedName>
    <definedName name="TOD">#REF!</definedName>
    <definedName name="TOD_List">#REF!</definedName>
    <definedName name="TOD1_ParName">#REF!</definedName>
    <definedName name="TOD1_Value">#REF!</definedName>
    <definedName name="TOD2_PARName">#REF!</definedName>
    <definedName name="TOD2_Value">#REF!</definedName>
    <definedName name="TOD3_PARName">#REF!</definedName>
    <definedName name="TOD3_Value">#REF!</definedName>
    <definedName name="TOD4_PARName">#REF!</definedName>
    <definedName name="TOD4_Value">#REF!</definedName>
    <definedName name="TOD5_PARName">#REF!</definedName>
    <definedName name="TOD5_Value">#REF!</definedName>
    <definedName name="Unit_APM_Name">#REF!</definedName>
    <definedName name="Unit_Common_Name">#REF!</definedName>
    <definedName name="Unit_CommonName">#REF!</definedName>
    <definedName name="Unit_CommonName_List">#REF!</definedName>
    <definedName name="Unit_PAR_Name">#REF!</definedName>
    <definedName name="Unit_PARName_List">#REF!</definedName>
    <definedName name="Unit_Value">#REF!</definedName>
    <definedName name="Variable_Lis">#REF!</definedName>
    <definedName name="Variable_List">#REF!</definedName>
    <definedName name="Variable_Name">#REF!</definedName>
    <definedName name="Variable_PARName">#REF!</definedName>
    <definedName name="Variable_Value">#REF!</definedName>
    <definedName name="Variable1_Value">#REF!</definedName>
    <definedName name="Year_List">#REF!</definedName>
    <definedName name="Year_Name">#REF!</definedName>
    <definedName name="Year_Value">#REF!</definedName>
    <definedName name="Year1_Name">#REF!</definedName>
    <definedName name="Year1_Value">#REF!</definedName>
    <definedName name="Year2_Name">#REF!</definedName>
    <definedName name="Year2_Value">#REF!</definedName>
    <definedName name="Year3_Name">#REF!</definedName>
    <definedName name="Year3_Value">#REF!</definedName>
    <definedName name="Year4_Name">#REF!</definedName>
    <definedName name="Year4_Value">#REF!</definedName>
    <definedName name="Year5_Name">#REF!</definedName>
    <definedName name="Year5_Value">#REF!</definedName>
  </definedNames>
  <calcPr calcId="145621"/>
</workbook>
</file>

<file path=xl/calcChain.xml><?xml version="1.0" encoding="utf-8"?>
<calcChain xmlns="http://schemas.openxmlformats.org/spreadsheetml/2006/main">
  <c r="B51" i="1" l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I200" i="28"/>
  <c r="H200" i="28"/>
  <c r="G200" i="28"/>
  <c r="F200" i="28"/>
  <c r="I199" i="28"/>
  <c r="H199" i="28"/>
  <c r="G199" i="28"/>
  <c r="F199" i="28"/>
  <c r="I198" i="28"/>
  <c r="H198" i="28"/>
  <c r="G198" i="28"/>
  <c r="F198" i="28"/>
  <c r="I197" i="28"/>
  <c r="H197" i="28"/>
  <c r="G197" i="28"/>
  <c r="F197" i="28"/>
  <c r="I196" i="28"/>
  <c r="H196" i="28"/>
  <c r="G196" i="28"/>
  <c r="F196" i="28"/>
  <c r="I195" i="28"/>
  <c r="H195" i="28"/>
  <c r="G195" i="28"/>
  <c r="F195" i="28"/>
  <c r="I194" i="28"/>
  <c r="H194" i="28"/>
  <c r="G194" i="28"/>
  <c r="F194" i="28"/>
  <c r="I193" i="28"/>
  <c r="H193" i="28"/>
  <c r="G193" i="28"/>
  <c r="F193" i="28"/>
  <c r="I192" i="28"/>
  <c r="H192" i="28"/>
  <c r="G192" i="28"/>
  <c r="F192" i="28"/>
  <c r="I191" i="28"/>
  <c r="H191" i="28"/>
  <c r="G191" i="28"/>
  <c r="F191" i="28"/>
  <c r="I190" i="28"/>
  <c r="H190" i="28"/>
  <c r="G190" i="28"/>
  <c r="F190" i="28"/>
  <c r="I189" i="28"/>
  <c r="H189" i="28"/>
  <c r="G189" i="28"/>
  <c r="F189" i="28"/>
  <c r="I188" i="28"/>
  <c r="H188" i="28"/>
  <c r="G188" i="28"/>
  <c r="F188" i="28"/>
  <c r="I187" i="28"/>
  <c r="H187" i="28"/>
  <c r="G187" i="28"/>
  <c r="F187" i="28"/>
  <c r="I186" i="28"/>
  <c r="H186" i="28"/>
  <c r="G186" i="28"/>
  <c r="F186" i="28"/>
  <c r="I185" i="28"/>
  <c r="H185" i="28"/>
  <c r="G185" i="28"/>
  <c r="F185" i="28"/>
  <c r="I184" i="28"/>
  <c r="H184" i="28"/>
  <c r="G184" i="28"/>
  <c r="F184" i="28"/>
  <c r="I183" i="28"/>
  <c r="H183" i="28"/>
  <c r="G183" i="28"/>
  <c r="F183" i="28"/>
  <c r="I182" i="28"/>
  <c r="H182" i="28"/>
  <c r="G182" i="28"/>
  <c r="F182" i="28"/>
  <c r="I181" i="28"/>
  <c r="H181" i="28"/>
  <c r="G181" i="28"/>
  <c r="F181" i="28"/>
  <c r="I180" i="28"/>
  <c r="H180" i="28"/>
  <c r="G180" i="28"/>
  <c r="F180" i="28"/>
  <c r="I179" i="28"/>
  <c r="H179" i="28"/>
  <c r="G179" i="28"/>
  <c r="F179" i="28"/>
  <c r="I178" i="28"/>
  <c r="H178" i="28"/>
  <c r="G178" i="28"/>
  <c r="F178" i="28"/>
  <c r="I177" i="28"/>
  <c r="H177" i="28"/>
  <c r="G177" i="28"/>
  <c r="F177" i="28"/>
  <c r="I176" i="28"/>
  <c r="H176" i="28"/>
  <c r="G176" i="28"/>
  <c r="F176" i="28"/>
  <c r="I175" i="28"/>
  <c r="H175" i="28"/>
  <c r="G175" i="28"/>
  <c r="F175" i="28"/>
  <c r="I174" i="28"/>
  <c r="H174" i="28"/>
  <c r="G174" i="28"/>
  <c r="F174" i="28"/>
  <c r="I173" i="28"/>
  <c r="H173" i="28"/>
  <c r="G173" i="28"/>
  <c r="F173" i="28"/>
  <c r="I172" i="28"/>
  <c r="H172" i="28"/>
  <c r="G172" i="28"/>
  <c r="F172" i="28"/>
  <c r="I171" i="28"/>
  <c r="H171" i="28"/>
  <c r="G171" i="28"/>
  <c r="F171" i="28"/>
  <c r="I170" i="28"/>
  <c r="H170" i="28"/>
  <c r="G170" i="28"/>
  <c r="F170" i="28"/>
  <c r="I169" i="28"/>
  <c r="H169" i="28"/>
  <c r="G169" i="28"/>
  <c r="F169" i="28"/>
  <c r="I168" i="28"/>
  <c r="H168" i="28"/>
  <c r="G168" i="28"/>
  <c r="F168" i="28"/>
  <c r="I167" i="28"/>
  <c r="H167" i="28"/>
  <c r="G167" i="28"/>
  <c r="F167" i="28"/>
  <c r="I166" i="28"/>
  <c r="H166" i="28"/>
  <c r="G166" i="28"/>
  <c r="F166" i="28"/>
  <c r="I165" i="28"/>
  <c r="H165" i="28"/>
  <c r="G165" i="28"/>
  <c r="F165" i="28"/>
  <c r="I164" i="28"/>
  <c r="H164" i="28"/>
  <c r="G164" i="28"/>
  <c r="F164" i="28"/>
  <c r="I163" i="28"/>
  <c r="H163" i="28"/>
  <c r="G163" i="28"/>
  <c r="F163" i="28"/>
  <c r="I162" i="28"/>
  <c r="H162" i="28"/>
  <c r="G162" i="28"/>
  <c r="F162" i="28"/>
  <c r="I161" i="28"/>
  <c r="H161" i="28"/>
  <c r="G161" i="28"/>
  <c r="F161" i="28"/>
  <c r="I160" i="28"/>
  <c r="H160" i="28"/>
  <c r="G160" i="28"/>
  <c r="F160" i="28"/>
  <c r="I159" i="28"/>
  <c r="H159" i="28"/>
  <c r="G159" i="28"/>
  <c r="F159" i="28"/>
  <c r="I158" i="28"/>
  <c r="H158" i="28"/>
  <c r="G158" i="28"/>
  <c r="F158" i="28"/>
  <c r="I157" i="28"/>
  <c r="H157" i="28"/>
  <c r="G157" i="28"/>
  <c r="F157" i="28"/>
  <c r="I156" i="28"/>
  <c r="H156" i="28"/>
  <c r="G156" i="28"/>
  <c r="F156" i="28"/>
  <c r="I155" i="28"/>
  <c r="H155" i="28"/>
  <c r="G155" i="28"/>
  <c r="F155" i="28"/>
  <c r="I154" i="28"/>
  <c r="H154" i="28"/>
  <c r="G154" i="28"/>
  <c r="F154" i="28"/>
  <c r="I153" i="28"/>
  <c r="H153" i="28"/>
  <c r="G153" i="28"/>
  <c r="F153" i="28"/>
  <c r="I152" i="28"/>
  <c r="H152" i="28"/>
  <c r="G152" i="28"/>
  <c r="F152" i="28"/>
  <c r="I151" i="28"/>
  <c r="H151" i="28"/>
  <c r="G151" i="28"/>
  <c r="F151" i="28"/>
  <c r="I150" i="28"/>
  <c r="H150" i="28"/>
  <c r="G150" i="28"/>
  <c r="F150" i="28"/>
  <c r="I149" i="28"/>
  <c r="H149" i="28"/>
  <c r="G149" i="28"/>
  <c r="F149" i="28"/>
  <c r="I148" i="28"/>
  <c r="H148" i="28"/>
  <c r="G148" i="28"/>
  <c r="F148" i="28"/>
  <c r="I147" i="28"/>
  <c r="H147" i="28"/>
  <c r="G147" i="28"/>
  <c r="F147" i="28"/>
  <c r="I146" i="28"/>
  <c r="H146" i="28"/>
  <c r="G146" i="28"/>
  <c r="F146" i="28"/>
  <c r="I145" i="28"/>
  <c r="H145" i="28"/>
  <c r="G145" i="28"/>
  <c r="F145" i="28"/>
  <c r="I144" i="28"/>
  <c r="H144" i="28"/>
  <c r="G144" i="28"/>
  <c r="F144" i="28"/>
  <c r="I143" i="28"/>
  <c r="H143" i="28"/>
  <c r="G143" i="28"/>
  <c r="F143" i="28"/>
  <c r="I142" i="28"/>
  <c r="H142" i="28"/>
  <c r="G142" i="28"/>
  <c r="F142" i="28"/>
  <c r="I141" i="28"/>
  <c r="H141" i="28"/>
  <c r="G141" i="28"/>
  <c r="F141" i="28"/>
  <c r="I140" i="28"/>
  <c r="H140" i="28"/>
  <c r="G140" i="28"/>
  <c r="F140" i="28"/>
  <c r="I139" i="28"/>
  <c r="H139" i="28"/>
  <c r="G139" i="28"/>
  <c r="F139" i="28"/>
  <c r="I138" i="28"/>
  <c r="H138" i="28"/>
  <c r="G138" i="28"/>
  <c r="F138" i="28"/>
  <c r="I137" i="28"/>
  <c r="H137" i="28"/>
  <c r="G137" i="28"/>
  <c r="F137" i="28"/>
  <c r="I136" i="28"/>
  <c r="H136" i="28"/>
  <c r="G136" i="28"/>
  <c r="F136" i="28"/>
  <c r="I135" i="28"/>
  <c r="H135" i="28"/>
  <c r="G135" i="28"/>
  <c r="F135" i="28"/>
  <c r="I134" i="28"/>
  <c r="H134" i="28"/>
  <c r="G134" i="28"/>
  <c r="F134" i="28"/>
  <c r="I133" i="28"/>
  <c r="H133" i="28"/>
  <c r="G133" i="28"/>
  <c r="F133" i="28"/>
  <c r="I132" i="28"/>
  <c r="H132" i="28"/>
  <c r="G132" i="28"/>
  <c r="F132" i="28"/>
  <c r="I131" i="28"/>
  <c r="H131" i="28"/>
  <c r="G131" i="28"/>
  <c r="F131" i="28"/>
  <c r="I130" i="28"/>
  <c r="H130" i="28"/>
  <c r="G130" i="28"/>
  <c r="F130" i="28"/>
  <c r="I129" i="28"/>
  <c r="H129" i="28"/>
  <c r="G129" i="28"/>
  <c r="F129" i="28"/>
  <c r="I128" i="28"/>
  <c r="H128" i="28"/>
  <c r="G128" i="28"/>
  <c r="F128" i="28"/>
  <c r="I127" i="28"/>
  <c r="H127" i="28"/>
  <c r="G127" i="28"/>
  <c r="F127" i="28"/>
  <c r="I126" i="28"/>
  <c r="H126" i="28"/>
  <c r="G126" i="28"/>
  <c r="F126" i="28"/>
  <c r="I125" i="28"/>
  <c r="H125" i="28"/>
  <c r="G125" i="28"/>
  <c r="F125" i="28"/>
  <c r="I124" i="28"/>
  <c r="H124" i="28"/>
  <c r="G124" i="28"/>
  <c r="F124" i="28"/>
  <c r="I123" i="28"/>
  <c r="H123" i="28"/>
  <c r="G123" i="28"/>
  <c r="F123" i="28"/>
  <c r="I122" i="28"/>
  <c r="H122" i="28"/>
  <c r="G122" i="28"/>
  <c r="F122" i="28"/>
  <c r="I121" i="28"/>
  <c r="H121" i="28"/>
  <c r="G121" i="28"/>
  <c r="F121" i="28"/>
  <c r="I120" i="28"/>
  <c r="H120" i="28"/>
  <c r="G120" i="28"/>
  <c r="F120" i="28"/>
  <c r="I119" i="28"/>
  <c r="H119" i="28"/>
  <c r="G119" i="28"/>
  <c r="F119" i="28"/>
  <c r="I118" i="28"/>
  <c r="H118" i="28"/>
  <c r="G118" i="28"/>
  <c r="F118" i="28"/>
  <c r="I117" i="28"/>
  <c r="H117" i="28"/>
  <c r="G117" i="28"/>
  <c r="F117" i="28"/>
  <c r="I116" i="28"/>
  <c r="H116" i="28"/>
  <c r="G116" i="28"/>
  <c r="F116" i="28"/>
  <c r="I115" i="28"/>
  <c r="H115" i="28"/>
  <c r="G115" i="28"/>
  <c r="F115" i="28"/>
  <c r="I114" i="28"/>
  <c r="H114" i="28"/>
  <c r="G114" i="28"/>
  <c r="F114" i="28"/>
  <c r="I113" i="28"/>
  <c r="H113" i="28"/>
  <c r="G113" i="28"/>
  <c r="F113" i="28"/>
  <c r="I112" i="28"/>
  <c r="H112" i="28"/>
  <c r="G112" i="28"/>
  <c r="F112" i="28"/>
  <c r="I111" i="28"/>
  <c r="H111" i="28"/>
  <c r="G111" i="28"/>
  <c r="F111" i="28"/>
  <c r="I110" i="28"/>
  <c r="H110" i="28"/>
  <c r="G110" i="28"/>
  <c r="F110" i="28"/>
  <c r="I109" i="28"/>
  <c r="H109" i="28"/>
  <c r="G109" i="28"/>
  <c r="F109" i="28"/>
  <c r="I108" i="28"/>
  <c r="H108" i="28"/>
  <c r="G108" i="28"/>
  <c r="F108" i="28"/>
  <c r="I107" i="28"/>
  <c r="H107" i="28"/>
  <c r="G107" i="28"/>
  <c r="F107" i="28"/>
  <c r="I106" i="28"/>
  <c r="H106" i="28"/>
  <c r="G106" i="28"/>
  <c r="F106" i="28"/>
  <c r="I105" i="28"/>
  <c r="H105" i="28"/>
  <c r="G105" i="28"/>
  <c r="F105" i="28"/>
  <c r="I104" i="28"/>
  <c r="H104" i="28"/>
  <c r="G104" i="28"/>
  <c r="F104" i="28"/>
  <c r="I103" i="28"/>
  <c r="H103" i="28"/>
  <c r="G103" i="28"/>
  <c r="F103" i="28"/>
  <c r="I102" i="28"/>
  <c r="H102" i="28"/>
  <c r="G102" i="28"/>
  <c r="F102" i="28"/>
  <c r="I101" i="28"/>
  <c r="H101" i="28"/>
  <c r="G101" i="28"/>
  <c r="F101" i="28"/>
  <c r="I100" i="28"/>
  <c r="H100" i="28"/>
  <c r="G100" i="28"/>
  <c r="F100" i="28"/>
  <c r="I99" i="28"/>
  <c r="H99" i="28"/>
  <c r="G99" i="28"/>
  <c r="F99" i="28"/>
  <c r="I98" i="28"/>
  <c r="H98" i="28"/>
  <c r="G98" i="28"/>
  <c r="F98" i="28"/>
  <c r="I97" i="28"/>
  <c r="H97" i="28"/>
  <c r="G97" i="28"/>
  <c r="F97" i="28"/>
  <c r="I96" i="28"/>
  <c r="H96" i="28"/>
  <c r="G96" i="28"/>
  <c r="F96" i="28"/>
  <c r="I95" i="28"/>
  <c r="H95" i="28"/>
  <c r="G95" i="28"/>
  <c r="F95" i="28"/>
  <c r="I94" i="28"/>
  <c r="H94" i="28"/>
  <c r="G94" i="28"/>
  <c r="F94" i="28"/>
  <c r="I93" i="28"/>
  <c r="H93" i="28"/>
  <c r="G93" i="28"/>
  <c r="F93" i="28"/>
  <c r="I92" i="28"/>
  <c r="H92" i="28"/>
  <c r="G92" i="28"/>
  <c r="F92" i="28"/>
  <c r="I91" i="28"/>
  <c r="H91" i="28"/>
  <c r="G91" i="28"/>
  <c r="F91" i="28"/>
  <c r="I90" i="28"/>
  <c r="H90" i="28"/>
  <c r="G90" i="28"/>
  <c r="F90" i="28"/>
  <c r="I89" i="28"/>
  <c r="H89" i="28"/>
  <c r="G89" i="28"/>
  <c r="F89" i="28"/>
  <c r="I88" i="28"/>
  <c r="H88" i="28"/>
  <c r="G88" i="28"/>
  <c r="F88" i="28"/>
  <c r="I87" i="28"/>
  <c r="H87" i="28"/>
  <c r="G87" i="28"/>
  <c r="F87" i="28"/>
  <c r="I86" i="28"/>
  <c r="H86" i="28"/>
  <c r="G86" i="28"/>
  <c r="F86" i="28"/>
  <c r="I85" i="28"/>
  <c r="H85" i="28"/>
  <c r="G85" i="28"/>
  <c r="F85" i="28"/>
  <c r="I84" i="28"/>
  <c r="H84" i="28"/>
  <c r="G84" i="28"/>
  <c r="F84" i="28"/>
  <c r="I83" i="28"/>
  <c r="H83" i="28"/>
  <c r="G83" i="28"/>
  <c r="F83" i="28"/>
  <c r="I82" i="28"/>
  <c r="H82" i="28"/>
  <c r="G82" i="28"/>
  <c r="F82" i="28"/>
  <c r="I81" i="28"/>
  <c r="H81" i="28"/>
  <c r="G81" i="28"/>
  <c r="F81" i="28"/>
  <c r="I80" i="28"/>
  <c r="H80" i="28"/>
  <c r="G80" i="28"/>
  <c r="F80" i="28"/>
  <c r="I79" i="28"/>
  <c r="H79" i="28"/>
  <c r="G79" i="28"/>
  <c r="F79" i="28"/>
  <c r="I78" i="28"/>
  <c r="H78" i="28"/>
  <c r="G78" i="28"/>
  <c r="F78" i="28"/>
  <c r="I77" i="28"/>
  <c r="H77" i="28"/>
  <c r="G77" i="28"/>
  <c r="F77" i="28"/>
  <c r="I76" i="28"/>
  <c r="H76" i="28"/>
  <c r="G76" i="28"/>
  <c r="F76" i="28"/>
  <c r="I75" i="28"/>
  <c r="H75" i="28"/>
  <c r="G75" i="28"/>
  <c r="F75" i="28"/>
  <c r="I74" i="28"/>
  <c r="H74" i="28"/>
  <c r="G74" i="28"/>
  <c r="F74" i="28"/>
  <c r="I73" i="28"/>
  <c r="H73" i="28"/>
  <c r="G73" i="28"/>
  <c r="F73" i="28"/>
  <c r="I72" i="28"/>
  <c r="H72" i="28"/>
  <c r="G72" i="28"/>
  <c r="F72" i="28"/>
  <c r="I71" i="28"/>
  <c r="H71" i="28"/>
  <c r="G71" i="28"/>
  <c r="F71" i="28"/>
  <c r="I70" i="28"/>
  <c r="H70" i="28"/>
  <c r="G70" i="28"/>
  <c r="F70" i="28"/>
  <c r="I69" i="28"/>
  <c r="H69" i="28"/>
  <c r="G69" i="28"/>
  <c r="F69" i="28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GB24" i="21" l="1"/>
  <c r="GB23" i="21"/>
  <c r="GB22" i="21"/>
  <c r="GB21" i="21"/>
  <c r="GB20" i="21"/>
  <c r="GB19" i="21"/>
  <c r="GB16" i="21"/>
  <c r="GB15" i="21"/>
  <c r="GB14" i="21"/>
  <c r="GB13" i="21"/>
  <c r="GB12" i="21"/>
  <c r="GB11" i="21"/>
  <c r="GB8" i="21"/>
  <c r="GB7" i="21"/>
  <c r="GB6" i="21"/>
  <c r="GB5" i="21"/>
  <c r="GB4" i="21"/>
  <c r="GB3" i="21"/>
  <c r="GB2" i="21"/>
  <c r="GB10" i="21" s="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FF24" i="21"/>
  <c r="FE24" i="21"/>
  <c r="FD24" i="21"/>
  <c r="FC24" i="21"/>
  <c r="FB24" i="21"/>
  <c r="FA24" i="21"/>
  <c r="EZ24" i="21"/>
  <c r="EY24" i="21"/>
  <c r="EX24" i="21"/>
  <c r="EW24" i="21"/>
  <c r="EV24" i="2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EF24" i="21"/>
  <c r="EE24" i="21"/>
  <c r="ED24" i="21"/>
  <c r="EC24" i="21"/>
  <c r="EB24" i="21"/>
  <c r="EA24" i="21"/>
  <c r="DZ24" i="21"/>
  <c r="DY24" i="21"/>
  <c r="DX24" i="21"/>
  <c r="DW24" i="21"/>
  <c r="DV24" i="2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DF24" i="21"/>
  <c r="DE24" i="21"/>
  <c r="DD24" i="21"/>
  <c r="DC24" i="21"/>
  <c r="DB24" i="21"/>
  <c r="DA24" i="21"/>
  <c r="CZ24" i="21"/>
  <c r="CY24" i="21"/>
  <c r="CX24" i="21"/>
  <c r="CW24" i="21"/>
  <c r="CV24" i="2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F23" i="21"/>
  <c r="FE23" i="21"/>
  <c r="FD23" i="21"/>
  <c r="FC23" i="21"/>
  <c r="FB23" i="21"/>
  <c r="FA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EF23" i="21"/>
  <c r="EE23" i="21"/>
  <c r="ED23" i="21"/>
  <c r="EC23" i="21"/>
  <c r="EB23" i="21"/>
  <c r="EA23" i="21"/>
  <c r="DZ23" i="21"/>
  <c r="DY23" i="21"/>
  <c r="DX23" i="21"/>
  <c r="DW23" i="21"/>
  <c r="DV23" i="21"/>
  <c r="DU23" i="2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DF23" i="21"/>
  <c r="DE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FF22" i="21"/>
  <c r="FE22" i="21"/>
  <c r="FD22" i="21"/>
  <c r="FC22" i="21"/>
  <c r="FB22" i="21"/>
  <c r="FA22" i="21"/>
  <c r="EZ22" i="21"/>
  <c r="EY22" i="21"/>
  <c r="EX22" i="21"/>
  <c r="EW22" i="21"/>
  <c r="EV22" i="21"/>
  <c r="EU22" i="21"/>
  <c r="ET22" i="2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EF22" i="21"/>
  <c r="EE22" i="21"/>
  <c r="ED22" i="21"/>
  <c r="EC22" i="21"/>
  <c r="EB22" i="21"/>
  <c r="EA22" i="21"/>
  <c r="DZ22" i="21"/>
  <c r="DY22" i="21"/>
  <c r="DX22" i="21"/>
  <c r="DW22" i="21"/>
  <c r="DV22" i="21"/>
  <c r="DU22" i="21"/>
  <c r="DT22" i="2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DF22" i="21"/>
  <c r="DE22" i="21"/>
  <c r="DD22" i="21"/>
  <c r="DC22" i="21"/>
  <c r="DB22" i="21"/>
  <c r="DA22" i="21"/>
  <c r="CZ22" i="21"/>
  <c r="CY22" i="21"/>
  <c r="CX22" i="21"/>
  <c r="CW22" i="21"/>
  <c r="CV22" i="21"/>
  <c r="CU22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FF21" i="21"/>
  <c r="FE21" i="21"/>
  <c r="FD21" i="21"/>
  <c r="FC21" i="21"/>
  <c r="FB21" i="21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FF13" i="21"/>
  <c r="FE13" i="21"/>
  <c r="FD13" i="21"/>
  <c r="FC13" i="21"/>
  <c r="FB13" i="21"/>
  <c r="FA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EJ13" i="21"/>
  <c r="EI13" i="21"/>
  <c r="EH13" i="21"/>
  <c r="EG13" i="21"/>
  <c r="EF13" i="21"/>
  <c r="EE13" i="21"/>
  <c r="ED13" i="21"/>
  <c r="EC13" i="21"/>
  <c r="EB13" i="21"/>
  <c r="EA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DJ13" i="21"/>
  <c r="DI13" i="21"/>
  <c r="DH13" i="21"/>
  <c r="DG13" i="21"/>
  <c r="DF13" i="21"/>
  <c r="DE13" i="21"/>
  <c r="DD13" i="21"/>
  <c r="DC13" i="2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FM7" i="21"/>
  <c r="FL7" i="21"/>
  <c r="FK7" i="21"/>
  <c r="FJ7" i="21"/>
  <c r="FI7" i="21"/>
  <c r="FH7" i="21"/>
  <c r="FG7" i="21"/>
  <c r="FF7" i="21"/>
  <c r="FE7" i="21"/>
  <c r="FD7" i="21"/>
  <c r="FC7" i="21"/>
  <c r="FB7" i="21"/>
  <c r="FA7" i="21"/>
  <c r="EZ7" i="21"/>
  <c r="EY7" i="21"/>
  <c r="EX7" i="21"/>
  <c r="EW7" i="21"/>
  <c r="EV7" i="21"/>
  <c r="EU7" i="21"/>
  <c r="ET7" i="21"/>
  <c r="ES7" i="21"/>
  <c r="ER7" i="21"/>
  <c r="EQ7" i="21"/>
  <c r="EP7" i="21"/>
  <c r="EO7" i="21"/>
  <c r="EN7" i="21"/>
  <c r="EM7" i="21"/>
  <c r="EL7" i="21"/>
  <c r="EK7" i="21"/>
  <c r="EJ7" i="21"/>
  <c r="EI7" i="21"/>
  <c r="EH7" i="21"/>
  <c r="EG7" i="21"/>
  <c r="EF7" i="21"/>
  <c r="EE7" i="21"/>
  <c r="ED7" i="21"/>
  <c r="EC7" i="21"/>
  <c r="EB7" i="21"/>
  <c r="EA7" i="21"/>
  <c r="DZ7" i="21"/>
  <c r="DY7" i="21"/>
  <c r="DX7" i="21"/>
  <c r="DW7" i="21"/>
  <c r="DV7" i="21"/>
  <c r="DU7" i="21"/>
  <c r="DT7" i="21"/>
  <c r="DS7" i="21"/>
  <c r="DR7" i="21"/>
  <c r="DQ7" i="21"/>
  <c r="DP7" i="21"/>
  <c r="DO7" i="21"/>
  <c r="DN7" i="21"/>
  <c r="DM7" i="21"/>
  <c r="DL7" i="21"/>
  <c r="DK7" i="21"/>
  <c r="DJ7" i="21"/>
  <c r="DI7" i="21"/>
  <c r="DH7" i="21"/>
  <c r="DG7" i="21"/>
  <c r="DF7" i="21"/>
  <c r="DE7" i="21"/>
  <c r="DD7" i="21"/>
  <c r="DC7" i="21"/>
  <c r="DB7" i="21"/>
  <c r="DA7" i="21"/>
  <c r="CZ7" i="21"/>
  <c r="CY7" i="21"/>
  <c r="CX7" i="21"/>
  <c r="CW7" i="21"/>
  <c r="CV7" i="21"/>
  <c r="CU7" i="2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GA2" i="21"/>
  <c r="GA10" i="21" s="1"/>
  <c r="FZ2" i="21"/>
  <c r="FZ18" i="21" s="1"/>
  <c r="FY2" i="21"/>
  <c r="FY10" i="21" s="1"/>
  <c r="FX2" i="21"/>
  <c r="FX18" i="21" s="1"/>
  <c r="FW2" i="21"/>
  <c r="FW10" i="21" s="1"/>
  <c r="FV2" i="21"/>
  <c r="FV18" i="21" s="1"/>
  <c r="FU2" i="21"/>
  <c r="FU10" i="21" s="1"/>
  <c r="FT2" i="21"/>
  <c r="FT18" i="21" s="1"/>
  <c r="FS2" i="21"/>
  <c r="FS10" i="21" s="1"/>
  <c r="FR2" i="21"/>
  <c r="FR18" i="21" s="1"/>
  <c r="FQ2" i="21"/>
  <c r="FQ10" i="21" s="1"/>
  <c r="FP2" i="21"/>
  <c r="FP18" i="21" s="1"/>
  <c r="FO2" i="21"/>
  <c r="FO10" i="21" s="1"/>
  <c r="FN2" i="21"/>
  <c r="FN18" i="21" s="1"/>
  <c r="FM2" i="21"/>
  <c r="FM10" i="21" s="1"/>
  <c r="FL2" i="21"/>
  <c r="FL18" i="21" s="1"/>
  <c r="FK2" i="21"/>
  <c r="FK10" i="21" s="1"/>
  <c r="FJ2" i="21"/>
  <c r="FJ18" i="21" s="1"/>
  <c r="FI2" i="21"/>
  <c r="FI10" i="21" s="1"/>
  <c r="FH2" i="21"/>
  <c r="FH18" i="21" s="1"/>
  <c r="FG2" i="21"/>
  <c r="FG10" i="21" s="1"/>
  <c r="FF2" i="21"/>
  <c r="FF18" i="21" s="1"/>
  <c r="FE2" i="21"/>
  <c r="FE10" i="21" s="1"/>
  <c r="FD2" i="21"/>
  <c r="FD18" i="21" s="1"/>
  <c r="FC2" i="21"/>
  <c r="FC10" i="21" s="1"/>
  <c r="FB2" i="21"/>
  <c r="FB18" i="21" s="1"/>
  <c r="FA2" i="21"/>
  <c r="FA10" i="21" s="1"/>
  <c r="EZ2" i="21"/>
  <c r="EZ18" i="21" s="1"/>
  <c r="EY2" i="21"/>
  <c r="EY10" i="21" s="1"/>
  <c r="EX2" i="21"/>
  <c r="EX18" i="21" s="1"/>
  <c r="EW2" i="21"/>
  <c r="EW10" i="21" s="1"/>
  <c r="EV2" i="21"/>
  <c r="EV18" i="21" s="1"/>
  <c r="EU2" i="21"/>
  <c r="EU10" i="21" s="1"/>
  <c r="ET2" i="21"/>
  <c r="ET18" i="21" s="1"/>
  <c r="ES2" i="21"/>
  <c r="ES10" i="21" s="1"/>
  <c r="ER2" i="21"/>
  <c r="ER18" i="21" s="1"/>
  <c r="EQ2" i="21"/>
  <c r="EQ10" i="21" s="1"/>
  <c r="EP2" i="21"/>
  <c r="EP18" i="21" s="1"/>
  <c r="EO2" i="21"/>
  <c r="EO10" i="21" s="1"/>
  <c r="EN2" i="21"/>
  <c r="EN18" i="21" s="1"/>
  <c r="EM2" i="21"/>
  <c r="EM10" i="21" s="1"/>
  <c r="EL2" i="21"/>
  <c r="EL18" i="21" s="1"/>
  <c r="EK2" i="21"/>
  <c r="EK10" i="21" s="1"/>
  <c r="EJ2" i="21"/>
  <c r="EJ18" i="21" s="1"/>
  <c r="EI2" i="21"/>
  <c r="EI10" i="21" s="1"/>
  <c r="EH2" i="21"/>
  <c r="EH18" i="21" s="1"/>
  <c r="EG2" i="21"/>
  <c r="EG10" i="21" s="1"/>
  <c r="EF2" i="21"/>
  <c r="EF18" i="21" s="1"/>
  <c r="EE2" i="21"/>
  <c r="EE10" i="21" s="1"/>
  <c r="ED2" i="21"/>
  <c r="ED18" i="21" s="1"/>
  <c r="EC2" i="21"/>
  <c r="EC10" i="21" s="1"/>
  <c r="EB2" i="21"/>
  <c r="EB18" i="21" s="1"/>
  <c r="EA2" i="21"/>
  <c r="EA10" i="21" s="1"/>
  <c r="DZ2" i="21"/>
  <c r="DZ18" i="21" s="1"/>
  <c r="DY2" i="21"/>
  <c r="DY10" i="21" s="1"/>
  <c r="DX2" i="21"/>
  <c r="DX18" i="21" s="1"/>
  <c r="DW2" i="21"/>
  <c r="DW10" i="21" s="1"/>
  <c r="DV2" i="21"/>
  <c r="DV18" i="21" s="1"/>
  <c r="DU2" i="21"/>
  <c r="DU10" i="21" s="1"/>
  <c r="DT2" i="21"/>
  <c r="DT18" i="21" s="1"/>
  <c r="DS2" i="21"/>
  <c r="DS10" i="21" s="1"/>
  <c r="DR2" i="21"/>
  <c r="DR18" i="21" s="1"/>
  <c r="DQ2" i="21"/>
  <c r="DQ10" i="21" s="1"/>
  <c r="DP2" i="21"/>
  <c r="DP18" i="21" s="1"/>
  <c r="DO2" i="21"/>
  <c r="DO10" i="21" s="1"/>
  <c r="DN2" i="21"/>
  <c r="DN18" i="21" s="1"/>
  <c r="DM2" i="21"/>
  <c r="DM10" i="21" s="1"/>
  <c r="DL2" i="21"/>
  <c r="DL18" i="21" s="1"/>
  <c r="DK2" i="21"/>
  <c r="DK10" i="21" s="1"/>
  <c r="DJ2" i="21"/>
  <c r="DJ18" i="21" s="1"/>
  <c r="DI2" i="21"/>
  <c r="DI10" i="21" s="1"/>
  <c r="DH2" i="21"/>
  <c r="DH18" i="21" s="1"/>
  <c r="DG2" i="21"/>
  <c r="DG10" i="21" s="1"/>
  <c r="DF2" i="21"/>
  <c r="DF18" i="21" s="1"/>
  <c r="DE2" i="21"/>
  <c r="DE10" i="21" s="1"/>
  <c r="DD2" i="21"/>
  <c r="DD18" i="21" s="1"/>
  <c r="DC2" i="21"/>
  <c r="DC10" i="21" s="1"/>
  <c r="DB2" i="21"/>
  <c r="DB18" i="21" s="1"/>
  <c r="DA2" i="21"/>
  <c r="DA10" i="21" s="1"/>
  <c r="CZ2" i="21"/>
  <c r="CZ18" i="21" s="1"/>
  <c r="CY2" i="21"/>
  <c r="CY10" i="21" s="1"/>
  <c r="CX2" i="21"/>
  <c r="CX18" i="21" s="1"/>
  <c r="CW2" i="21"/>
  <c r="CW10" i="21" s="1"/>
  <c r="CV2" i="21"/>
  <c r="CV18" i="21" s="1"/>
  <c r="CU2" i="21"/>
  <c r="CU10" i="21" s="1"/>
  <c r="CT2" i="21"/>
  <c r="CT18" i="21" s="1"/>
  <c r="CS2" i="21"/>
  <c r="CS10" i="21" s="1"/>
  <c r="CR2" i="21"/>
  <c r="CR18" i="21" s="1"/>
  <c r="CQ2" i="21"/>
  <c r="CQ10" i="21" s="1"/>
  <c r="CP2" i="21"/>
  <c r="CP18" i="21" s="1"/>
  <c r="CO2" i="21"/>
  <c r="CO10" i="21" s="1"/>
  <c r="CN2" i="21"/>
  <c r="CN18" i="21" s="1"/>
  <c r="CM2" i="21"/>
  <c r="CM10" i="21" s="1"/>
  <c r="CL2" i="21"/>
  <c r="CL18" i="21" s="1"/>
  <c r="CK2" i="21"/>
  <c r="CK10" i="21" s="1"/>
  <c r="CJ2" i="21"/>
  <c r="CJ18" i="21" s="1"/>
  <c r="CI2" i="21"/>
  <c r="CI10" i="21" s="1"/>
  <c r="CH2" i="21"/>
  <c r="CH18" i="21" s="1"/>
  <c r="CG2" i="21"/>
  <c r="CG10" i="21" s="1"/>
  <c r="CF2" i="21"/>
  <c r="CF18" i="21" s="1"/>
  <c r="CE2" i="21"/>
  <c r="CE10" i="21" s="1"/>
  <c r="CD2" i="21"/>
  <c r="CD18" i="21" s="1"/>
  <c r="CC2" i="21"/>
  <c r="CC10" i="21" s="1"/>
  <c r="CB2" i="21"/>
  <c r="CB18" i="21" s="1"/>
  <c r="CA2" i="21"/>
  <c r="CA10" i="21" s="1"/>
  <c r="BZ2" i="21"/>
  <c r="BZ18" i="21" s="1"/>
  <c r="BY2" i="21"/>
  <c r="BY10" i="21" s="1"/>
  <c r="BX2" i="21"/>
  <c r="BX18" i="21" s="1"/>
  <c r="BW2" i="21"/>
  <c r="BW10" i="21" s="1"/>
  <c r="BV2" i="21"/>
  <c r="BV18" i="21" s="1"/>
  <c r="BU2" i="21"/>
  <c r="BU10" i="21" s="1"/>
  <c r="BT2" i="21"/>
  <c r="BT18" i="21" s="1"/>
  <c r="BS2" i="21"/>
  <c r="BS10" i="21" s="1"/>
  <c r="BR2" i="21"/>
  <c r="BR18" i="21" s="1"/>
  <c r="BQ2" i="21"/>
  <c r="BQ10" i="21" s="1"/>
  <c r="BP2" i="21"/>
  <c r="BP18" i="21" s="1"/>
  <c r="BO2" i="21"/>
  <c r="BO10" i="21" s="1"/>
  <c r="BN2" i="21"/>
  <c r="BN18" i="21" s="1"/>
  <c r="BM2" i="21"/>
  <c r="BM10" i="21" s="1"/>
  <c r="BL2" i="21"/>
  <c r="BL18" i="21" s="1"/>
  <c r="BK2" i="21"/>
  <c r="BK10" i="21" s="1"/>
  <c r="BJ2" i="21"/>
  <c r="BJ18" i="21" s="1"/>
  <c r="BI2" i="21"/>
  <c r="BI10" i="21" s="1"/>
  <c r="BH2" i="21"/>
  <c r="BH18" i="21" s="1"/>
  <c r="BG2" i="21"/>
  <c r="BG10" i="21" s="1"/>
  <c r="BF2" i="21"/>
  <c r="BF18" i="21" s="1"/>
  <c r="BE2" i="21"/>
  <c r="BE10" i="21" s="1"/>
  <c r="BD2" i="21"/>
  <c r="BD18" i="21" s="1"/>
  <c r="BC2" i="21"/>
  <c r="BC10" i="21" s="1"/>
  <c r="BB2" i="21"/>
  <c r="BB18" i="21" s="1"/>
  <c r="BA2" i="21"/>
  <c r="BA10" i="21" s="1"/>
  <c r="XEO205" i="18"/>
  <c r="XEN205" i="18" s="1"/>
  <c r="XEP205" i="18" s="1"/>
  <c r="XEO204" i="18"/>
  <c r="XEN204" i="18" s="1"/>
  <c r="XEP204" i="18" s="1"/>
  <c r="XEO203" i="18"/>
  <c r="XEN203" i="18" s="1"/>
  <c r="XEP203" i="18" s="1"/>
  <c r="XEO202" i="18"/>
  <c r="XEN202" i="18" s="1"/>
  <c r="XEP202" i="18" s="1"/>
  <c r="XEO201" i="18"/>
  <c r="XEN201" i="18" s="1"/>
  <c r="XEP201" i="18" s="1"/>
  <c r="XEO200" i="18"/>
  <c r="XEN200" i="18" s="1"/>
  <c r="XEP200" i="18" s="1"/>
  <c r="XEO199" i="18"/>
  <c r="XEN199" i="18" s="1"/>
  <c r="XEP199" i="18" s="1"/>
  <c r="XEO198" i="18"/>
  <c r="XEN198" i="18" s="1"/>
  <c r="XEP198" i="18" s="1"/>
  <c r="XEO197" i="18"/>
  <c r="XEN197" i="18" s="1"/>
  <c r="XEP197" i="18" s="1"/>
  <c r="XEO196" i="18"/>
  <c r="XEN196" i="18" s="1"/>
  <c r="XEP196" i="18" s="1"/>
  <c r="XEO195" i="18"/>
  <c r="XEN195" i="18" s="1"/>
  <c r="XEP195" i="18" s="1"/>
  <c r="XEO194" i="18"/>
  <c r="XEN194" i="18" s="1"/>
  <c r="XEP194" i="18" s="1"/>
  <c r="XEO193" i="18"/>
  <c r="XEN193" i="18" s="1"/>
  <c r="XEP193" i="18" s="1"/>
  <c r="XEO192" i="18"/>
  <c r="XEN192" i="18" s="1"/>
  <c r="XEP192" i="18" s="1"/>
  <c r="XEO191" i="18"/>
  <c r="XEN191" i="18" s="1"/>
  <c r="XEP191" i="18" s="1"/>
  <c r="XEO190" i="18"/>
  <c r="XEN190" i="18" s="1"/>
  <c r="XEP190" i="18" s="1"/>
  <c r="XEO189" i="18"/>
  <c r="XEN189" i="18" s="1"/>
  <c r="XEP189" i="18" s="1"/>
  <c r="XEO188" i="18"/>
  <c r="XEN188" i="18" s="1"/>
  <c r="XEP188" i="18" s="1"/>
  <c r="XEO187" i="18"/>
  <c r="XEN187" i="18" s="1"/>
  <c r="XEP187" i="18" s="1"/>
  <c r="XEO186" i="18"/>
  <c r="XEN186" i="18" s="1"/>
  <c r="XEP186" i="18" s="1"/>
  <c r="XEO185" i="18"/>
  <c r="XEN185" i="18" s="1"/>
  <c r="XEP185" i="18" s="1"/>
  <c r="XEO184" i="18"/>
  <c r="XEN184" i="18" s="1"/>
  <c r="XEP184" i="18" s="1"/>
  <c r="XEO183" i="18"/>
  <c r="XEN183" i="18" s="1"/>
  <c r="XEP183" i="18" s="1"/>
  <c r="XEO182" i="18"/>
  <c r="XEN182" i="18" s="1"/>
  <c r="XEP182" i="18" s="1"/>
  <c r="XEO181" i="18"/>
  <c r="XEN181" i="18" s="1"/>
  <c r="XEP181" i="18" s="1"/>
  <c r="XEO180" i="18"/>
  <c r="XEN180" i="18" s="1"/>
  <c r="XEP180" i="18" s="1"/>
  <c r="XEO179" i="18"/>
  <c r="XEN179" i="18" s="1"/>
  <c r="XEP179" i="18" s="1"/>
  <c r="XEO178" i="18"/>
  <c r="XEN178" i="18" s="1"/>
  <c r="XEP178" i="18" s="1"/>
  <c r="XEO177" i="18"/>
  <c r="XEN177" i="18" s="1"/>
  <c r="XEP177" i="18" s="1"/>
  <c r="XEO176" i="18"/>
  <c r="XEN176" i="18" s="1"/>
  <c r="XEP176" i="18" s="1"/>
  <c r="XEO175" i="18"/>
  <c r="XEN175" i="18" s="1"/>
  <c r="XEP175" i="18" s="1"/>
  <c r="XEO174" i="18"/>
  <c r="XEN174" i="18" s="1"/>
  <c r="XEP174" i="18" s="1"/>
  <c r="XEO173" i="18"/>
  <c r="XEN173" i="18" s="1"/>
  <c r="XEP173" i="18" s="1"/>
  <c r="XEO172" i="18"/>
  <c r="XEN172" i="18" s="1"/>
  <c r="XEP172" i="18" s="1"/>
  <c r="XEO171" i="18"/>
  <c r="XEN171" i="18" s="1"/>
  <c r="XEP171" i="18" s="1"/>
  <c r="XEO170" i="18"/>
  <c r="XEN170" i="18" s="1"/>
  <c r="XEP170" i="18" s="1"/>
  <c r="XEO169" i="18"/>
  <c r="XEN169" i="18" s="1"/>
  <c r="XEP169" i="18" s="1"/>
  <c r="XEO168" i="18"/>
  <c r="XEN168" i="18" s="1"/>
  <c r="XEP168" i="18" s="1"/>
  <c r="XEO167" i="18"/>
  <c r="XEN167" i="18" s="1"/>
  <c r="XEP167" i="18" s="1"/>
  <c r="XEO166" i="18"/>
  <c r="XEN166" i="18" s="1"/>
  <c r="XEP166" i="18" s="1"/>
  <c r="XEO165" i="18"/>
  <c r="XEN165" i="18" s="1"/>
  <c r="XEP165" i="18" s="1"/>
  <c r="XEO164" i="18"/>
  <c r="XEN164" i="18" s="1"/>
  <c r="XEP164" i="18" s="1"/>
  <c r="XEO163" i="18"/>
  <c r="XEN163" i="18" s="1"/>
  <c r="XEP163" i="18" s="1"/>
  <c r="XEO162" i="18"/>
  <c r="XEN162" i="18" s="1"/>
  <c r="XEP162" i="18" s="1"/>
  <c r="XEO161" i="18"/>
  <c r="XEN161" i="18" s="1"/>
  <c r="XEP161" i="18" s="1"/>
  <c r="XEO160" i="18"/>
  <c r="XEN160" i="18" s="1"/>
  <c r="XEP160" i="18" s="1"/>
  <c r="XEO159" i="18"/>
  <c r="XEN159" i="18" s="1"/>
  <c r="XEP159" i="18" s="1"/>
  <c r="XEO158" i="18"/>
  <c r="XEN158" i="18" s="1"/>
  <c r="XEP158" i="18" s="1"/>
  <c r="XEO157" i="18"/>
  <c r="XEN157" i="18" s="1"/>
  <c r="XEP157" i="18" s="1"/>
  <c r="XEO156" i="18"/>
  <c r="XEN156" i="18" s="1"/>
  <c r="XEP156" i="18" s="1"/>
  <c r="XEO155" i="18"/>
  <c r="XEN155" i="18" s="1"/>
  <c r="XEP155" i="18" s="1"/>
  <c r="XEO154" i="18"/>
  <c r="XEN154" i="18" s="1"/>
  <c r="XEP154" i="18" s="1"/>
  <c r="XEO153" i="18"/>
  <c r="XEN153" i="18" s="1"/>
  <c r="XEP153" i="18" s="1"/>
  <c r="XEO152" i="18"/>
  <c r="XEN152" i="18" s="1"/>
  <c r="XEP152" i="18" s="1"/>
  <c r="XEO151" i="18"/>
  <c r="XEN151" i="18" s="1"/>
  <c r="XEP151" i="18" s="1"/>
  <c r="XEO150" i="18"/>
  <c r="XEN150" i="18" s="1"/>
  <c r="XEP150" i="18" s="1"/>
  <c r="XEO149" i="18"/>
  <c r="XEN149" i="18" s="1"/>
  <c r="XEP149" i="18" s="1"/>
  <c r="XEO148" i="18"/>
  <c r="XEN148" i="18" s="1"/>
  <c r="XEP148" i="18" s="1"/>
  <c r="XEO147" i="18"/>
  <c r="XEN147" i="18" s="1"/>
  <c r="XEP147" i="18" s="1"/>
  <c r="XEO146" i="18"/>
  <c r="XEN146" i="18" s="1"/>
  <c r="XEP146" i="18" s="1"/>
  <c r="XEO145" i="18"/>
  <c r="XEN145" i="18" s="1"/>
  <c r="XEP145" i="18" s="1"/>
  <c r="XEO144" i="18"/>
  <c r="XEN144" i="18" s="1"/>
  <c r="XEP144" i="18" s="1"/>
  <c r="XEO143" i="18"/>
  <c r="XEN143" i="18" s="1"/>
  <c r="XEP143" i="18" s="1"/>
  <c r="XEO142" i="18"/>
  <c r="XEN142" i="18" s="1"/>
  <c r="XEP142" i="18" s="1"/>
  <c r="XEO141" i="18"/>
  <c r="XEN141" i="18" s="1"/>
  <c r="XEP141" i="18" s="1"/>
  <c r="XEO140" i="18"/>
  <c r="XEN140" i="18" s="1"/>
  <c r="XEP140" i="18" s="1"/>
  <c r="XEO139" i="18"/>
  <c r="XEN139" i="18" s="1"/>
  <c r="XEP139" i="18" s="1"/>
  <c r="XEO138" i="18"/>
  <c r="XEN138" i="18" s="1"/>
  <c r="XEP138" i="18" s="1"/>
  <c r="XEO137" i="18"/>
  <c r="XEN137" i="18" s="1"/>
  <c r="XEP137" i="18" s="1"/>
  <c r="XEO136" i="18"/>
  <c r="XEN136" i="18" s="1"/>
  <c r="XEP136" i="18" s="1"/>
  <c r="XEO135" i="18"/>
  <c r="XEN135" i="18" s="1"/>
  <c r="XEP135" i="18" s="1"/>
  <c r="XEO134" i="18"/>
  <c r="XEN134" i="18" s="1"/>
  <c r="XEP134" i="18" s="1"/>
  <c r="XEO133" i="18"/>
  <c r="XEN133" i="18" s="1"/>
  <c r="XEP133" i="18" s="1"/>
  <c r="XEO132" i="18"/>
  <c r="XEN132" i="18" s="1"/>
  <c r="XEP132" i="18" s="1"/>
  <c r="XEO131" i="18"/>
  <c r="XEN131" i="18" s="1"/>
  <c r="XEP131" i="18" s="1"/>
  <c r="XEO130" i="18"/>
  <c r="XEN130" i="18" s="1"/>
  <c r="XEP130" i="18" s="1"/>
  <c r="XEO129" i="18"/>
  <c r="XEN129" i="18" s="1"/>
  <c r="XEP129" i="18" s="1"/>
  <c r="XEO128" i="18"/>
  <c r="XEN128" i="18" s="1"/>
  <c r="XEP128" i="18" s="1"/>
  <c r="XEO127" i="18"/>
  <c r="XEN127" i="18" s="1"/>
  <c r="XEP127" i="18" s="1"/>
  <c r="XEO126" i="18"/>
  <c r="XEN126" i="18" s="1"/>
  <c r="XEP126" i="18" s="1"/>
  <c r="XEO125" i="18"/>
  <c r="XEN125" i="18" s="1"/>
  <c r="XEP125" i="18" s="1"/>
  <c r="XEO124" i="18"/>
  <c r="XEN124" i="18" s="1"/>
  <c r="XEP124" i="18" s="1"/>
  <c r="XEO123" i="18"/>
  <c r="XEN123" i="18" s="1"/>
  <c r="XEP123" i="18" s="1"/>
  <c r="XEO122" i="18"/>
  <c r="XEN122" i="18" s="1"/>
  <c r="XEP122" i="18" s="1"/>
  <c r="GB18" i="21" l="1"/>
  <c r="BB10" i="21"/>
  <c r="BD10" i="21"/>
  <c r="BF10" i="21"/>
  <c r="BH10" i="21"/>
  <c r="BJ10" i="21"/>
  <c r="BL10" i="21"/>
  <c r="BN10" i="21"/>
  <c r="BP10" i="21"/>
  <c r="BR10" i="21"/>
  <c r="BT10" i="21"/>
  <c r="BV10" i="21"/>
  <c r="BX10" i="21"/>
  <c r="BZ10" i="21"/>
  <c r="CB10" i="21"/>
  <c r="CD10" i="21"/>
  <c r="CF10" i="21"/>
  <c r="CH10" i="21"/>
  <c r="CJ10" i="21"/>
  <c r="CL10" i="21"/>
  <c r="CN10" i="21"/>
  <c r="CP10" i="21"/>
  <c r="CR10" i="21"/>
  <c r="CT10" i="21"/>
  <c r="CV10" i="21"/>
  <c r="CX10" i="21"/>
  <c r="CZ10" i="21"/>
  <c r="DB10" i="21"/>
  <c r="DD10" i="21"/>
  <c r="DF10" i="21"/>
  <c r="DH10" i="21"/>
  <c r="DJ10" i="21"/>
  <c r="DL10" i="21"/>
  <c r="DN10" i="21"/>
  <c r="DP10" i="21"/>
  <c r="DR10" i="21"/>
  <c r="DT10" i="21"/>
  <c r="DV10" i="21"/>
  <c r="DX10" i="21"/>
  <c r="DZ10" i="21"/>
  <c r="EB10" i="21"/>
  <c r="ED10" i="21"/>
  <c r="EF10" i="21"/>
  <c r="EH10" i="21"/>
  <c r="EJ10" i="21"/>
  <c r="EL10" i="21"/>
  <c r="EN10" i="21"/>
  <c r="EP10" i="21"/>
  <c r="ER10" i="21"/>
  <c r="ET10" i="21"/>
  <c r="EV10" i="21"/>
  <c r="EX10" i="21"/>
  <c r="EZ10" i="21"/>
  <c r="FB10" i="21"/>
  <c r="FD10" i="21"/>
  <c r="FF10" i="21"/>
  <c r="FH10" i="21"/>
  <c r="FJ10" i="21"/>
  <c r="FL10" i="21"/>
  <c r="FN10" i="21"/>
  <c r="FP10" i="21"/>
  <c r="FR10" i="21"/>
  <c r="FT10" i="21"/>
  <c r="FV10" i="21"/>
  <c r="FX10" i="21"/>
  <c r="FZ10" i="21"/>
  <c r="BA18" i="21"/>
  <c r="BC18" i="21"/>
  <c r="BE18" i="21"/>
  <c r="BG18" i="21"/>
  <c r="BI18" i="21"/>
  <c r="BK18" i="21"/>
  <c r="BM18" i="21"/>
  <c r="BO18" i="21"/>
  <c r="BQ18" i="21"/>
  <c r="BS18" i="21"/>
  <c r="BU18" i="21"/>
  <c r="BW18" i="21"/>
  <c r="BY18" i="21"/>
  <c r="CA18" i="21"/>
  <c r="CC18" i="21"/>
  <c r="CE18" i="21"/>
  <c r="CG18" i="21"/>
  <c r="CI18" i="21"/>
  <c r="CK18" i="21"/>
  <c r="CM18" i="21"/>
  <c r="CO18" i="21"/>
  <c r="CQ18" i="21"/>
  <c r="CS18" i="21"/>
  <c r="CU18" i="21"/>
  <c r="CW18" i="21"/>
  <c r="CY18" i="21"/>
  <c r="DA18" i="21"/>
  <c r="DC18" i="21"/>
  <c r="DE18" i="21"/>
  <c r="DG18" i="21"/>
  <c r="DI18" i="21"/>
  <c r="DK18" i="21"/>
  <c r="DM18" i="21"/>
  <c r="DO18" i="21"/>
  <c r="DQ18" i="21"/>
  <c r="DS18" i="21"/>
  <c r="DU18" i="21"/>
  <c r="DW18" i="21"/>
  <c r="DY18" i="21"/>
  <c r="EA18" i="21"/>
  <c r="EC18" i="21"/>
  <c r="EE18" i="21"/>
  <c r="EG18" i="21"/>
  <c r="EI18" i="21"/>
  <c r="EK18" i="21"/>
  <c r="EM18" i="21"/>
  <c r="EO18" i="21"/>
  <c r="EQ18" i="21"/>
  <c r="ES18" i="21"/>
  <c r="EU18" i="21"/>
  <c r="EW18" i="21"/>
  <c r="EY18" i="21"/>
  <c r="FA18" i="21"/>
  <c r="FC18" i="21"/>
  <c r="FE18" i="21"/>
  <c r="FG18" i="21"/>
  <c r="FI18" i="21"/>
  <c r="FK18" i="21"/>
  <c r="FM18" i="21"/>
  <c r="FO18" i="21"/>
  <c r="FQ18" i="21"/>
  <c r="FS18" i="21"/>
  <c r="FU18" i="21"/>
  <c r="FW18" i="21"/>
  <c r="FY18" i="21"/>
  <c r="GA18" i="21"/>
  <c r="GB30" i="18"/>
  <c r="GA30" i="18"/>
  <c r="FZ30" i="18"/>
  <c r="FY30" i="18"/>
  <c r="FX30" i="18"/>
  <c r="FW30" i="18"/>
  <c r="FV30" i="18"/>
  <c r="FU30" i="18"/>
  <c r="FT30" i="18"/>
  <c r="FS30" i="18"/>
  <c r="FR30" i="18"/>
  <c r="FQ30" i="18"/>
  <c r="FP30" i="18"/>
  <c r="FO30" i="18"/>
  <c r="FN30" i="18"/>
  <c r="FM30" i="18"/>
  <c r="FL30" i="18"/>
  <c r="FK30" i="18"/>
  <c r="FJ30" i="18"/>
  <c r="FI30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GB29" i="18"/>
  <c r="GA29" i="18"/>
  <c r="FZ29" i="18"/>
  <c r="FY29" i="18"/>
  <c r="FX29" i="18"/>
  <c r="FW29" i="18"/>
  <c r="FV29" i="18"/>
  <c r="FU29" i="18"/>
  <c r="FT29" i="18"/>
  <c r="FS29" i="18"/>
  <c r="FR29" i="18"/>
  <c r="FQ29" i="18"/>
  <c r="FP29" i="18"/>
  <c r="FO29" i="18"/>
  <c r="FN29" i="18"/>
  <c r="FM29" i="18"/>
  <c r="FL29" i="18"/>
  <c r="FK29" i="18"/>
  <c r="FJ29" i="18"/>
  <c r="FI29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GB28" i="18"/>
  <c r="GA28" i="18"/>
  <c r="FZ28" i="18"/>
  <c r="FY28" i="18"/>
  <c r="FX28" i="18"/>
  <c r="FW28" i="18"/>
  <c r="FV28" i="18"/>
  <c r="FU28" i="18"/>
  <c r="FT28" i="18"/>
  <c r="FS28" i="18"/>
  <c r="FR28" i="18"/>
  <c r="FQ28" i="18"/>
  <c r="FP28" i="18"/>
  <c r="FO28" i="18"/>
  <c r="FN28" i="18"/>
  <c r="FM28" i="18"/>
  <c r="FL28" i="18"/>
  <c r="FK28" i="18"/>
  <c r="FJ28" i="18"/>
  <c r="FI28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GB27" i="18"/>
  <c r="GA27" i="18"/>
  <c r="FZ27" i="18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GB26" i="18"/>
  <c r="GA26" i="18"/>
  <c r="FZ26" i="18"/>
  <c r="FY26" i="18"/>
  <c r="FX26" i="18"/>
  <c r="FW26" i="18"/>
  <c r="FV26" i="18"/>
  <c r="FU26" i="18"/>
  <c r="FT26" i="18"/>
  <c r="FS26" i="18"/>
  <c r="FR26" i="18"/>
  <c r="FQ26" i="18"/>
  <c r="FP26" i="18"/>
  <c r="FO26" i="18"/>
  <c r="FN26" i="18"/>
  <c r="FM26" i="18"/>
  <c r="FL26" i="18"/>
  <c r="FK26" i="18"/>
  <c r="FJ26" i="18"/>
  <c r="FI26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GB25" i="18"/>
  <c r="GB33" i="18" s="1"/>
  <c r="GB41" i="18" s="1"/>
  <c r="GA25" i="18"/>
  <c r="GA33" i="18" s="1"/>
  <c r="GA41" i="18" s="1"/>
  <c r="FZ25" i="18"/>
  <c r="FZ33" i="18" s="1"/>
  <c r="FZ41" i="18" s="1"/>
  <c r="FY25" i="18"/>
  <c r="FY33" i="18" s="1"/>
  <c r="FY41" i="18" s="1"/>
  <c r="FX25" i="18"/>
  <c r="FX33" i="18" s="1"/>
  <c r="FX41" i="18" s="1"/>
  <c r="FW25" i="18"/>
  <c r="FW33" i="18" s="1"/>
  <c r="FW41" i="18" s="1"/>
  <c r="FV25" i="18"/>
  <c r="FV33" i="18" s="1"/>
  <c r="FV41" i="18" s="1"/>
  <c r="FU25" i="18"/>
  <c r="FU33" i="18" s="1"/>
  <c r="FU41" i="18" s="1"/>
  <c r="FT25" i="18"/>
  <c r="FT33" i="18" s="1"/>
  <c r="FT41" i="18" s="1"/>
  <c r="FS25" i="18"/>
  <c r="FS33" i="18" s="1"/>
  <c r="FS41" i="18" s="1"/>
  <c r="FR25" i="18"/>
  <c r="FR33" i="18" s="1"/>
  <c r="FR41" i="18" s="1"/>
  <c r="FQ25" i="18"/>
  <c r="FQ33" i="18" s="1"/>
  <c r="FQ41" i="18" s="1"/>
  <c r="FP25" i="18"/>
  <c r="FP33" i="18" s="1"/>
  <c r="FP41" i="18" s="1"/>
  <c r="FO25" i="18"/>
  <c r="FO33" i="18" s="1"/>
  <c r="FO41" i="18" s="1"/>
  <c r="FN25" i="18"/>
  <c r="FN33" i="18" s="1"/>
  <c r="FN41" i="18" s="1"/>
  <c r="FM25" i="18"/>
  <c r="FM33" i="18" s="1"/>
  <c r="FM41" i="18" s="1"/>
  <c r="FL25" i="18"/>
  <c r="FL33" i="18" s="1"/>
  <c r="FL41" i="18" s="1"/>
  <c r="FK25" i="18"/>
  <c r="FK33" i="18" s="1"/>
  <c r="FK41" i="18" s="1"/>
  <c r="FJ25" i="18"/>
  <c r="FJ33" i="18" s="1"/>
  <c r="FJ41" i="18" s="1"/>
  <c r="FI25" i="18"/>
  <c r="FI33" i="18" s="1"/>
  <c r="FI41" i="18" s="1"/>
  <c r="FH25" i="18"/>
  <c r="FH33" i="18" s="1"/>
  <c r="FH41" i="18" s="1"/>
  <c r="FG25" i="18"/>
  <c r="FG33" i="18" s="1"/>
  <c r="FG41" i="18" s="1"/>
  <c r="FF25" i="18"/>
  <c r="FF33" i="18" s="1"/>
  <c r="FF41" i="18" s="1"/>
  <c r="FE25" i="18"/>
  <c r="FE33" i="18" s="1"/>
  <c r="FE41" i="18" s="1"/>
  <c r="FD25" i="18"/>
  <c r="FD33" i="18" s="1"/>
  <c r="FD41" i="18" s="1"/>
  <c r="FC25" i="18"/>
  <c r="FC33" i="18" s="1"/>
  <c r="FC41" i="18" s="1"/>
  <c r="FB25" i="18"/>
  <c r="FB33" i="18" s="1"/>
  <c r="FB41" i="18" s="1"/>
  <c r="FA25" i="18"/>
  <c r="FA33" i="18" s="1"/>
  <c r="FA41" i="18" s="1"/>
  <c r="EZ25" i="18"/>
  <c r="EZ33" i="18" s="1"/>
  <c r="EZ41" i="18" s="1"/>
  <c r="EY25" i="18"/>
  <c r="EY33" i="18" s="1"/>
  <c r="EY41" i="18" s="1"/>
  <c r="EX25" i="18"/>
  <c r="EX33" i="18" s="1"/>
  <c r="EX41" i="18" s="1"/>
  <c r="EW25" i="18"/>
  <c r="EW33" i="18" s="1"/>
  <c r="EW41" i="18" s="1"/>
  <c r="EV25" i="18"/>
  <c r="EV33" i="18" s="1"/>
  <c r="EV41" i="18" s="1"/>
  <c r="EU25" i="18"/>
  <c r="EU33" i="18" s="1"/>
  <c r="EU41" i="18" s="1"/>
  <c r="ET25" i="18"/>
  <c r="ET33" i="18" s="1"/>
  <c r="ET41" i="18" s="1"/>
  <c r="ES25" i="18"/>
  <c r="ES33" i="18" s="1"/>
  <c r="ES41" i="18" s="1"/>
  <c r="ER25" i="18"/>
  <c r="ER33" i="18" s="1"/>
  <c r="ER41" i="18" s="1"/>
  <c r="EQ25" i="18"/>
  <c r="EQ33" i="18" s="1"/>
  <c r="EQ41" i="18" s="1"/>
  <c r="EP25" i="18"/>
  <c r="EP33" i="18" s="1"/>
  <c r="EP41" i="18" s="1"/>
  <c r="EO25" i="18"/>
  <c r="EO33" i="18" s="1"/>
  <c r="EO41" i="18" s="1"/>
  <c r="EN25" i="18"/>
  <c r="EN33" i="18" s="1"/>
  <c r="EN41" i="18" s="1"/>
  <c r="EM25" i="18"/>
  <c r="EM33" i="18" s="1"/>
  <c r="EM41" i="18" s="1"/>
  <c r="EL25" i="18"/>
  <c r="EL33" i="18" s="1"/>
  <c r="EL41" i="18" s="1"/>
  <c r="EK25" i="18"/>
  <c r="EK33" i="18" s="1"/>
  <c r="EK41" i="18" s="1"/>
  <c r="EJ25" i="18"/>
  <c r="EJ33" i="18" s="1"/>
  <c r="EJ41" i="18" s="1"/>
  <c r="EI25" i="18"/>
  <c r="EI33" i="18" s="1"/>
  <c r="EI41" i="18" s="1"/>
  <c r="EH25" i="18"/>
  <c r="EH33" i="18" s="1"/>
  <c r="EH41" i="18" s="1"/>
  <c r="EG25" i="18"/>
  <c r="EG33" i="18" s="1"/>
  <c r="EG41" i="18" s="1"/>
  <c r="EF25" i="18"/>
  <c r="EF33" i="18" s="1"/>
  <c r="EF41" i="18" s="1"/>
  <c r="EE25" i="18"/>
  <c r="EE33" i="18" s="1"/>
  <c r="EE41" i="18" s="1"/>
  <c r="ED25" i="18"/>
  <c r="ED33" i="18" s="1"/>
  <c r="ED41" i="18" s="1"/>
  <c r="EC25" i="18"/>
  <c r="EC33" i="18" s="1"/>
  <c r="EC41" i="18" s="1"/>
  <c r="EB25" i="18"/>
  <c r="EB33" i="18" s="1"/>
  <c r="EB41" i="18" s="1"/>
  <c r="EA25" i="18"/>
  <c r="EA33" i="18" s="1"/>
  <c r="EA41" i="18" s="1"/>
  <c r="DZ25" i="18"/>
  <c r="DZ33" i="18" s="1"/>
  <c r="DZ41" i="18" s="1"/>
  <c r="DY25" i="18"/>
  <c r="DY33" i="18" s="1"/>
  <c r="DY41" i="18" s="1"/>
  <c r="DX25" i="18"/>
  <c r="DX33" i="18" s="1"/>
  <c r="DX41" i="18" s="1"/>
  <c r="DW25" i="18"/>
  <c r="DW33" i="18" s="1"/>
  <c r="DW41" i="18" s="1"/>
  <c r="DV25" i="18"/>
  <c r="DV33" i="18" s="1"/>
  <c r="DV41" i="18" s="1"/>
  <c r="DU25" i="18"/>
  <c r="DU33" i="18" s="1"/>
  <c r="DU41" i="18" s="1"/>
  <c r="DT25" i="18"/>
  <c r="DT33" i="18" s="1"/>
  <c r="DT41" i="18" s="1"/>
  <c r="DS25" i="18"/>
  <c r="DS33" i="18" s="1"/>
  <c r="DS41" i="18" s="1"/>
  <c r="DR25" i="18"/>
  <c r="DR33" i="18" s="1"/>
  <c r="DR41" i="18" s="1"/>
  <c r="DQ25" i="18"/>
  <c r="DQ33" i="18" s="1"/>
  <c r="DQ41" i="18" s="1"/>
  <c r="DP25" i="18"/>
  <c r="DP33" i="18" s="1"/>
  <c r="DP41" i="18" s="1"/>
  <c r="DO25" i="18"/>
  <c r="DO33" i="18" s="1"/>
  <c r="DO41" i="18" s="1"/>
  <c r="DN25" i="18"/>
  <c r="DN33" i="18" s="1"/>
  <c r="DN41" i="18" s="1"/>
  <c r="DM25" i="18"/>
  <c r="DM33" i="18" s="1"/>
  <c r="DM41" i="18" s="1"/>
  <c r="DL25" i="18"/>
  <c r="DL33" i="18" s="1"/>
  <c r="DL41" i="18" s="1"/>
  <c r="DK25" i="18"/>
  <c r="DK33" i="18" s="1"/>
  <c r="DK41" i="18" s="1"/>
  <c r="DJ25" i="18"/>
  <c r="DJ33" i="18" s="1"/>
  <c r="DJ41" i="18" s="1"/>
  <c r="DI25" i="18"/>
  <c r="DI33" i="18" s="1"/>
  <c r="DI41" i="18" s="1"/>
  <c r="DH25" i="18"/>
  <c r="DH33" i="18" s="1"/>
  <c r="DH41" i="18" s="1"/>
  <c r="DG25" i="18"/>
  <c r="DG33" i="18" s="1"/>
  <c r="DG41" i="18" s="1"/>
  <c r="DF25" i="18"/>
  <c r="DF33" i="18" s="1"/>
  <c r="DF41" i="18" s="1"/>
  <c r="DE25" i="18"/>
  <c r="DE33" i="18" s="1"/>
  <c r="DE41" i="18" s="1"/>
  <c r="DD25" i="18"/>
  <c r="DD33" i="18" s="1"/>
  <c r="DD41" i="18" s="1"/>
  <c r="DC25" i="18"/>
  <c r="DC33" i="18" s="1"/>
  <c r="DC41" i="18" s="1"/>
  <c r="DB25" i="18"/>
  <c r="DB33" i="18" s="1"/>
  <c r="DB41" i="18" s="1"/>
  <c r="DA25" i="18"/>
  <c r="DA33" i="18" s="1"/>
  <c r="DA41" i="18" s="1"/>
  <c r="CZ25" i="18"/>
  <c r="CZ33" i="18" s="1"/>
  <c r="CZ41" i="18" s="1"/>
  <c r="CY25" i="18"/>
  <c r="CY33" i="18" s="1"/>
  <c r="CY41" i="18" s="1"/>
  <c r="CX25" i="18"/>
  <c r="CX33" i="18" s="1"/>
  <c r="CX41" i="18" s="1"/>
  <c r="CW25" i="18"/>
  <c r="CW33" i="18" s="1"/>
  <c r="CW41" i="18" s="1"/>
  <c r="CV25" i="18"/>
  <c r="CV33" i="18" s="1"/>
  <c r="CV41" i="18" s="1"/>
  <c r="CU25" i="18"/>
  <c r="CU33" i="18" s="1"/>
  <c r="CU41" i="18" s="1"/>
  <c r="CT25" i="18"/>
  <c r="CT33" i="18" s="1"/>
  <c r="CT41" i="18" s="1"/>
  <c r="CS25" i="18"/>
  <c r="CS33" i="18" s="1"/>
  <c r="CS41" i="18" s="1"/>
  <c r="CR25" i="18"/>
  <c r="CR33" i="18" s="1"/>
  <c r="CR41" i="18" s="1"/>
  <c r="CQ25" i="18"/>
  <c r="CQ33" i="18" s="1"/>
  <c r="CQ41" i="18" s="1"/>
  <c r="CP25" i="18"/>
  <c r="CP33" i="18" s="1"/>
  <c r="CP41" i="18" s="1"/>
  <c r="CO25" i="18"/>
  <c r="CO33" i="18" s="1"/>
  <c r="CO41" i="18" s="1"/>
  <c r="CN25" i="18"/>
  <c r="CN33" i="18" s="1"/>
  <c r="CN41" i="18" s="1"/>
  <c r="CM25" i="18"/>
  <c r="CM33" i="18" s="1"/>
  <c r="CM41" i="18" s="1"/>
  <c r="CL25" i="18"/>
  <c r="CL33" i="18" s="1"/>
  <c r="CL41" i="18" s="1"/>
  <c r="CK25" i="18"/>
  <c r="CK33" i="18" s="1"/>
  <c r="CK41" i="18" s="1"/>
  <c r="CJ25" i="18"/>
  <c r="CJ33" i="18" s="1"/>
  <c r="CJ41" i="18" s="1"/>
  <c r="CI25" i="18"/>
  <c r="CI33" i="18" s="1"/>
  <c r="CI41" i="18" s="1"/>
  <c r="CH25" i="18"/>
  <c r="CH33" i="18" s="1"/>
  <c r="CH41" i="18" s="1"/>
  <c r="CG25" i="18"/>
  <c r="CG33" i="18" s="1"/>
  <c r="CG41" i="18" s="1"/>
  <c r="CF25" i="18"/>
  <c r="CF33" i="18" s="1"/>
  <c r="CF41" i="18" s="1"/>
  <c r="CE25" i="18"/>
  <c r="CE33" i="18" s="1"/>
  <c r="CE41" i="18" s="1"/>
  <c r="CD25" i="18"/>
  <c r="CD33" i="18" s="1"/>
  <c r="CD41" i="18" s="1"/>
  <c r="CC25" i="18"/>
  <c r="CC33" i="18" s="1"/>
  <c r="CC41" i="18" s="1"/>
  <c r="CB25" i="18"/>
  <c r="CB33" i="18" s="1"/>
  <c r="CB41" i="18" s="1"/>
  <c r="CA25" i="18"/>
  <c r="CA33" i="18" s="1"/>
  <c r="CA41" i="18" s="1"/>
  <c r="BZ25" i="18"/>
  <c r="BZ33" i="18" s="1"/>
  <c r="BZ41" i="18" s="1"/>
  <c r="BY25" i="18"/>
  <c r="BY33" i="18" s="1"/>
  <c r="BY41" i="18" s="1"/>
  <c r="BX25" i="18"/>
  <c r="BX33" i="18" s="1"/>
  <c r="BX41" i="18" s="1"/>
  <c r="BW25" i="18"/>
  <c r="BW33" i="18" s="1"/>
  <c r="BW41" i="18" s="1"/>
  <c r="BV25" i="18"/>
  <c r="BV33" i="18" s="1"/>
  <c r="BV41" i="18" s="1"/>
  <c r="BU25" i="18"/>
  <c r="BU33" i="18" s="1"/>
  <c r="BU41" i="18" s="1"/>
  <c r="BT25" i="18"/>
  <c r="BT33" i="18" s="1"/>
  <c r="BT41" i="18" s="1"/>
  <c r="BS25" i="18"/>
  <c r="BS33" i="18" s="1"/>
  <c r="BS41" i="18" s="1"/>
  <c r="BR25" i="18"/>
  <c r="BR33" i="18" s="1"/>
  <c r="BR41" i="18" s="1"/>
  <c r="BQ25" i="18"/>
  <c r="BQ33" i="18" s="1"/>
  <c r="BQ41" i="18" s="1"/>
  <c r="BP25" i="18"/>
  <c r="BP33" i="18" s="1"/>
  <c r="BP41" i="18" s="1"/>
  <c r="BO25" i="18"/>
  <c r="BO33" i="18" s="1"/>
  <c r="BO41" i="18" s="1"/>
  <c r="BN25" i="18"/>
  <c r="BN33" i="18" s="1"/>
  <c r="BN41" i="18" s="1"/>
  <c r="BM25" i="18"/>
  <c r="BM33" i="18" s="1"/>
  <c r="BM41" i="18" s="1"/>
  <c r="BL25" i="18"/>
  <c r="BL33" i="18" s="1"/>
  <c r="BL41" i="18" s="1"/>
  <c r="BK25" i="18"/>
  <c r="BK33" i="18" s="1"/>
  <c r="BK41" i="18" s="1"/>
  <c r="BJ25" i="18"/>
  <c r="BJ33" i="18" s="1"/>
  <c r="BJ41" i="18" s="1"/>
  <c r="BI25" i="18"/>
  <c r="BI33" i="18" s="1"/>
  <c r="BI41" i="18" s="1"/>
  <c r="BH25" i="18"/>
  <c r="BH33" i="18" s="1"/>
  <c r="BH41" i="18" s="1"/>
  <c r="BG25" i="18"/>
  <c r="BG33" i="18" s="1"/>
  <c r="BG41" i="18" s="1"/>
  <c r="BF25" i="18"/>
  <c r="BF33" i="18" s="1"/>
  <c r="BF41" i="18" s="1"/>
  <c r="BE25" i="18"/>
  <c r="BE33" i="18" s="1"/>
  <c r="BE41" i="18" s="1"/>
  <c r="BD25" i="18"/>
  <c r="BD33" i="18" s="1"/>
  <c r="BD41" i="18" s="1"/>
  <c r="BC25" i="18"/>
  <c r="BC33" i="18" s="1"/>
  <c r="BC41" i="18" s="1"/>
  <c r="BB25" i="18"/>
  <c r="BB33" i="18" s="1"/>
  <c r="BB41" i="18" s="1"/>
  <c r="BA25" i="18"/>
  <c r="BA33" i="18" s="1"/>
  <c r="BA41" i="18" s="1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GB29" i="20"/>
  <c r="GA29" i="20"/>
  <c r="FZ29" i="20"/>
  <c r="FY29" i="20"/>
  <c r="FX29" i="20"/>
  <c r="FW29" i="20"/>
  <c r="FV29" i="20"/>
  <c r="FU29" i="20"/>
  <c r="FT29" i="20"/>
  <c r="FS29" i="20"/>
  <c r="FR29" i="20"/>
  <c r="FQ29" i="20"/>
  <c r="FP29" i="20"/>
  <c r="FO29" i="20"/>
  <c r="FN29" i="20"/>
  <c r="FM29" i="20"/>
  <c r="FL29" i="20"/>
  <c r="FK29" i="20"/>
  <c r="FJ29" i="20"/>
  <c r="FI29" i="20"/>
  <c r="FH29" i="20"/>
  <c r="FG29" i="20"/>
  <c r="FF29" i="20"/>
  <c r="FE29" i="20"/>
  <c r="FD29" i="20"/>
  <c r="FC29" i="20"/>
  <c r="FB29" i="20"/>
  <c r="FA29" i="20"/>
  <c r="EZ29" i="20"/>
  <c r="EY29" i="20"/>
  <c r="EX29" i="20"/>
  <c r="EW29" i="20"/>
  <c r="EV29" i="20"/>
  <c r="EU29" i="20"/>
  <c r="ET29" i="20"/>
  <c r="ES29" i="20"/>
  <c r="ER29" i="20"/>
  <c r="EQ29" i="20"/>
  <c r="EP29" i="20"/>
  <c r="EO29" i="20"/>
  <c r="EN29" i="20"/>
  <c r="EM29" i="20"/>
  <c r="EL29" i="20"/>
  <c r="EK29" i="20"/>
  <c r="EJ29" i="20"/>
  <c r="EI29" i="20"/>
  <c r="EH29" i="20"/>
  <c r="EG29" i="20"/>
  <c r="EF29" i="20"/>
  <c r="EE29" i="20"/>
  <c r="ED29" i="20"/>
  <c r="EC29" i="20"/>
  <c r="EB29" i="20"/>
  <c r="EA29" i="20"/>
  <c r="DZ29" i="20"/>
  <c r="DY29" i="20"/>
  <c r="DX29" i="20"/>
  <c r="DW29" i="20"/>
  <c r="DV29" i="20"/>
  <c r="DU29" i="20"/>
  <c r="DT29" i="20"/>
  <c r="DS29" i="20"/>
  <c r="DR29" i="20"/>
  <c r="DQ29" i="20"/>
  <c r="DP29" i="20"/>
  <c r="DO29" i="20"/>
  <c r="DN29" i="20"/>
  <c r="DM29" i="20"/>
  <c r="DL29" i="20"/>
  <c r="DK29" i="20"/>
  <c r="DJ29" i="20"/>
  <c r="DI29" i="20"/>
  <c r="DH29" i="20"/>
  <c r="DG29" i="20"/>
  <c r="DF29" i="20"/>
  <c r="DE29" i="20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L28" i="20"/>
  <c r="EK28" i="20"/>
  <c r="EJ28" i="20"/>
  <c r="EI28" i="20"/>
  <c r="EH28" i="20"/>
  <c r="EG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GB26" i="20"/>
  <c r="GB31" i="20" s="1"/>
  <c r="GA26" i="20"/>
  <c r="GA31" i="20" s="1"/>
  <c r="FZ26" i="20"/>
  <c r="FZ31" i="20" s="1"/>
  <c r="FY26" i="20"/>
  <c r="FY31" i="20" s="1"/>
  <c r="FX26" i="20"/>
  <c r="FX31" i="20" s="1"/>
  <c r="FW26" i="20"/>
  <c r="FW31" i="20" s="1"/>
  <c r="FV26" i="20"/>
  <c r="FV31" i="20" s="1"/>
  <c r="FU26" i="20"/>
  <c r="FU31" i="20" s="1"/>
  <c r="FT26" i="20"/>
  <c r="FT31" i="20" s="1"/>
  <c r="FS26" i="20"/>
  <c r="FS31" i="20" s="1"/>
  <c r="FR26" i="20"/>
  <c r="FR31" i="20" s="1"/>
  <c r="FQ26" i="20"/>
  <c r="FQ31" i="20" s="1"/>
  <c r="FP26" i="20"/>
  <c r="FP31" i="20" s="1"/>
  <c r="FO26" i="20"/>
  <c r="FO31" i="20" s="1"/>
  <c r="FN26" i="20"/>
  <c r="FN31" i="20" s="1"/>
  <c r="FM26" i="20"/>
  <c r="FM31" i="20" s="1"/>
  <c r="FL26" i="20"/>
  <c r="FL31" i="20" s="1"/>
  <c r="FK26" i="20"/>
  <c r="FK31" i="20" s="1"/>
  <c r="FJ26" i="20"/>
  <c r="FJ31" i="20" s="1"/>
  <c r="FI26" i="20"/>
  <c r="FI31" i="20" s="1"/>
  <c r="FH26" i="20"/>
  <c r="FH31" i="20" s="1"/>
  <c r="FG26" i="20"/>
  <c r="FG31" i="20" s="1"/>
  <c r="FF26" i="20"/>
  <c r="FF31" i="20" s="1"/>
  <c r="FE26" i="20"/>
  <c r="FE31" i="20" s="1"/>
  <c r="FD26" i="20"/>
  <c r="FD31" i="20" s="1"/>
  <c r="FC26" i="20"/>
  <c r="FC31" i="20" s="1"/>
  <c r="FB26" i="20"/>
  <c r="FB31" i="20" s="1"/>
  <c r="FA26" i="20"/>
  <c r="FA31" i="20" s="1"/>
  <c r="EZ26" i="20"/>
  <c r="EZ31" i="20" s="1"/>
  <c r="EY26" i="20"/>
  <c r="EY31" i="20" s="1"/>
  <c r="EX26" i="20"/>
  <c r="EX31" i="20" s="1"/>
  <c r="EW26" i="20"/>
  <c r="EW31" i="20" s="1"/>
  <c r="EV26" i="20"/>
  <c r="EV31" i="20" s="1"/>
  <c r="EU26" i="20"/>
  <c r="EU31" i="20" s="1"/>
  <c r="ET26" i="20"/>
  <c r="ET31" i="20" s="1"/>
  <c r="ES26" i="20"/>
  <c r="ES31" i="20" s="1"/>
  <c r="ER26" i="20"/>
  <c r="ER31" i="20" s="1"/>
  <c r="EQ26" i="20"/>
  <c r="EQ31" i="20" s="1"/>
  <c r="EP26" i="20"/>
  <c r="EP31" i="20" s="1"/>
  <c r="EO26" i="20"/>
  <c r="EO31" i="20" s="1"/>
  <c r="EN26" i="20"/>
  <c r="EN31" i="20" s="1"/>
  <c r="EM26" i="20"/>
  <c r="EM31" i="20" s="1"/>
  <c r="EL26" i="20"/>
  <c r="EL31" i="20" s="1"/>
  <c r="EK26" i="20"/>
  <c r="EK31" i="20" s="1"/>
  <c r="EJ26" i="20"/>
  <c r="EJ31" i="20" s="1"/>
  <c r="EI26" i="20"/>
  <c r="EI31" i="20" s="1"/>
  <c r="EH26" i="20"/>
  <c r="EH31" i="20" s="1"/>
  <c r="EG26" i="20"/>
  <c r="EG31" i="20" s="1"/>
  <c r="EF26" i="20"/>
  <c r="EF31" i="20" s="1"/>
  <c r="EE26" i="20"/>
  <c r="EE31" i="20" s="1"/>
  <c r="ED26" i="20"/>
  <c r="ED31" i="20" s="1"/>
  <c r="EC26" i="20"/>
  <c r="EC31" i="20" s="1"/>
  <c r="EB26" i="20"/>
  <c r="EB31" i="20" s="1"/>
  <c r="EA26" i="20"/>
  <c r="EA31" i="20" s="1"/>
  <c r="DZ26" i="20"/>
  <c r="DZ31" i="20" s="1"/>
  <c r="DY26" i="20"/>
  <c r="DY31" i="20" s="1"/>
  <c r="DX26" i="20"/>
  <c r="DX31" i="20" s="1"/>
  <c r="DW26" i="20"/>
  <c r="DW31" i="20" s="1"/>
  <c r="DV26" i="20"/>
  <c r="DV31" i="20" s="1"/>
  <c r="DU26" i="20"/>
  <c r="DU31" i="20" s="1"/>
  <c r="DT26" i="20"/>
  <c r="DT31" i="20" s="1"/>
  <c r="DS26" i="20"/>
  <c r="DS31" i="20" s="1"/>
  <c r="DR26" i="20"/>
  <c r="DR31" i="20" s="1"/>
  <c r="DQ26" i="20"/>
  <c r="DQ31" i="20" s="1"/>
  <c r="DP26" i="20"/>
  <c r="DP31" i="20" s="1"/>
  <c r="DO26" i="20"/>
  <c r="DO31" i="20" s="1"/>
  <c r="DN26" i="20"/>
  <c r="DN31" i="20" s="1"/>
  <c r="DM26" i="20"/>
  <c r="DM31" i="20" s="1"/>
  <c r="DL26" i="20"/>
  <c r="DL31" i="20" s="1"/>
  <c r="DK26" i="20"/>
  <c r="DK31" i="20" s="1"/>
  <c r="DJ26" i="20"/>
  <c r="DJ31" i="20" s="1"/>
  <c r="DI26" i="20"/>
  <c r="DI31" i="20" s="1"/>
  <c r="DH26" i="20"/>
  <c r="DH31" i="20" s="1"/>
  <c r="DG26" i="20"/>
  <c r="DG31" i="20" s="1"/>
  <c r="DF26" i="20"/>
  <c r="DF31" i="20" s="1"/>
  <c r="DE26" i="20"/>
  <c r="DE31" i="20" s="1"/>
  <c r="DD26" i="20"/>
  <c r="DD31" i="20" s="1"/>
  <c r="DC26" i="20"/>
  <c r="DC31" i="20" s="1"/>
  <c r="DB26" i="20"/>
  <c r="DB31" i="20" s="1"/>
  <c r="DA26" i="20"/>
  <c r="DA31" i="20" s="1"/>
  <c r="CZ26" i="20"/>
  <c r="CZ31" i="20" s="1"/>
  <c r="CY26" i="20"/>
  <c r="CY31" i="20" s="1"/>
  <c r="CX26" i="20"/>
  <c r="CX31" i="20" s="1"/>
  <c r="CW26" i="20"/>
  <c r="CW31" i="20" s="1"/>
  <c r="CV26" i="20"/>
  <c r="CV31" i="20" s="1"/>
  <c r="CU26" i="20"/>
  <c r="CU31" i="20" s="1"/>
  <c r="CT26" i="20"/>
  <c r="CT31" i="20" s="1"/>
  <c r="CS26" i="20"/>
  <c r="CS31" i="20" s="1"/>
  <c r="CR26" i="20"/>
  <c r="CR31" i="20" s="1"/>
  <c r="CQ26" i="20"/>
  <c r="CQ31" i="20" s="1"/>
  <c r="CP26" i="20"/>
  <c r="CP31" i="20" s="1"/>
  <c r="CO26" i="20"/>
  <c r="CO31" i="20" s="1"/>
  <c r="CN26" i="20"/>
  <c r="CN31" i="20" s="1"/>
  <c r="CM26" i="20"/>
  <c r="CM31" i="20" s="1"/>
  <c r="CL26" i="20"/>
  <c r="CL31" i="20" s="1"/>
  <c r="CK26" i="20"/>
  <c r="CK31" i="20" s="1"/>
  <c r="CJ26" i="20"/>
  <c r="CJ31" i="20" s="1"/>
  <c r="CI26" i="20"/>
  <c r="CI31" i="20" s="1"/>
  <c r="CH26" i="20"/>
  <c r="CH31" i="20" s="1"/>
  <c r="CG26" i="20"/>
  <c r="CG31" i="20" s="1"/>
  <c r="CF26" i="20"/>
  <c r="CF31" i="20" s="1"/>
  <c r="CE26" i="20"/>
  <c r="CE31" i="20" s="1"/>
  <c r="CD26" i="20"/>
  <c r="CD31" i="20" s="1"/>
  <c r="CC26" i="20"/>
  <c r="CC31" i="20" s="1"/>
  <c r="CB26" i="20"/>
  <c r="CB31" i="20" s="1"/>
  <c r="CA26" i="20"/>
  <c r="CA31" i="20" s="1"/>
  <c r="BZ26" i="20"/>
  <c r="BZ31" i="20" s="1"/>
  <c r="BY26" i="20"/>
  <c r="BY31" i="20" s="1"/>
  <c r="BX26" i="20"/>
  <c r="BX31" i="20" s="1"/>
  <c r="BW26" i="20"/>
  <c r="BW31" i="20" s="1"/>
  <c r="BV26" i="20"/>
  <c r="BV31" i="20" s="1"/>
  <c r="BU26" i="20"/>
  <c r="BU31" i="20" s="1"/>
  <c r="BT26" i="20"/>
  <c r="BT31" i="20" s="1"/>
  <c r="BS26" i="20"/>
  <c r="BS31" i="20" s="1"/>
  <c r="BR26" i="20"/>
  <c r="BR31" i="20" s="1"/>
  <c r="BQ26" i="20"/>
  <c r="BQ31" i="20" s="1"/>
  <c r="BP26" i="20"/>
  <c r="BP31" i="20" s="1"/>
  <c r="BO26" i="20"/>
  <c r="BO31" i="20" s="1"/>
  <c r="BN26" i="20"/>
  <c r="BN31" i="20" s="1"/>
  <c r="BM26" i="20"/>
  <c r="BM31" i="20" s="1"/>
  <c r="BL26" i="20"/>
  <c r="BL31" i="20" s="1"/>
  <c r="BK26" i="20"/>
  <c r="BK31" i="20" s="1"/>
  <c r="BJ26" i="20"/>
  <c r="BJ31" i="20" s="1"/>
  <c r="BI26" i="20"/>
  <c r="BI31" i="20" s="1"/>
  <c r="BH26" i="20"/>
  <c r="BH31" i="20" s="1"/>
  <c r="BG26" i="20"/>
  <c r="BG31" i="20" s="1"/>
  <c r="BF26" i="20"/>
  <c r="BF31" i="20" s="1"/>
  <c r="BE26" i="20"/>
  <c r="BE31" i="20" s="1"/>
  <c r="BD26" i="20"/>
  <c r="BD31" i="20" s="1"/>
  <c r="BC26" i="20"/>
  <c r="BC31" i="20" s="1"/>
  <c r="BB26" i="20"/>
  <c r="BB31" i="20" s="1"/>
  <c r="BA26" i="20"/>
  <c r="BA31" i="20" s="1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FR50" i="14"/>
  <c r="GB79" i="14"/>
  <c r="GA79" i="14"/>
  <c r="FZ79" i="14"/>
  <c r="FY79" i="14"/>
  <c r="FX79" i="14"/>
  <c r="FW79" i="14"/>
  <c r="FV79" i="14"/>
  <c r="FU79" i="14"/>
  <c r="FT79" i="14"/>
  <c r="FS79" i="14"/>
  <c r="FR79" i="14"/>
  <c r="FQ79" i="14"/>
  <c r="FP79" i="14"/>
  <c r="FO79" i="14"/>
  <c r="FN79" i="14"/>
  <c r="FM79" i="14"/>
  <c r="FL79" i="14"/>
  <c r="FK79" i="14"/>
  <c r="FJ79" i="14"/>
  <c r="FI79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GB78" i="14"/>
  <c r="GA78" i="14"/>
  <c r="FZ78" i="14"/>
  <c r="FY78" i="14"/>
  <c r="FX78" i="14"/>
  <c r="FW78" i="14"/>
  <c r="FV78" i="14"/>
  <c r="FU78" i="14"/>
  <c r="FT78" i="14"/>
  <c r="FS78" i="14"/>
  <c r="FR78" i="14"/>
  <c r="FQ78" i="14"/>
  <c r="FP78" i="14"/>
  <c r="FO78" i="14"/>
  <c r="FN78" i="14"/>
  <c r="FM78" i="14"/>
  <c r="FL78" i="14"/>
  <c r="FK78" i="14"/>
  <c r="FJ78" i="14"/>
  <c r="FI78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GB75" i="14"/>
  <c r="GA75" i="14"/>
  <c r="FZ75" i="14"/>
  <c r="FY75" i="14"/>
  <c r="FX75" i="14"/>
  <c r="FW75" i="14"/>
  <c r="FV75" i="14"/>
  <c r="FU75" i="14"/>
  <c r="FT75" i="14"/>
  <c r="FS75" i="14"/>
  <c r="FR75" i="14"/>
  <c r="FQ75" i="14"/>
  <c r="FP75" i="14"/>
  <c r="FO75" i="14"/>
  <c r="FN75" i="14"/>
  <c r="FM75" i="14"/>
  <c r="FL75" i="14"/>
  <c r="FK75" i="14"/>
  <c r="FJ75" i="14"/>
  <c r="FI75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GB74" i="14"/>
  <c r="GA74" i="14"/>
  <c r="FZ74" i="14"/>
  <c r="FY74" i="14"/>
  <c r="FX74" i="14"/>
  <c r="FW74" i="14"/>
  <c r="FV74" i="14"/>
  <c r="FU74" i="14"/>
  <c r="FT74" i="14"/>
  <c r="FS74" i="14"/>
  <c r="FR74" i="14"/>
  <c r="FQ74" i="14"/>
  <c r="FP74" i="14"/>
  <c r="FO74" i="14"/>
  <c r="FN74" i="14"/>
  <c r="FM74" i="14"/>
  <c r="FL74" i="14"/>
  <c r="FK74" i="14"/>
  <c r="FJ74" i="14"/>
  <c r="FI74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GB73" i="14"/>
  <c r="GA73" i="14"/>
  <c r="FZ73" i="14"/>
  <c r="FY73" i="14"/>
  <c r="FX73" i="14"/>
  <c r="FW73" i="14"/>
  <c r="FV73" i="14"/>
  <c r="FU73" i="14"/>
  <c r="FT73" i="14"/>
  <c r="FS73" i="14"/>
  <c r="FR73" i="14"/>
  <c r="FQ73" i="14"/>
  <c r="FP73" i="14"/>
  <c r="FO73" i="14"/>
  <c r="FN73" i="14"/>
  <c r="FM73" i="14"/>
  <c r="FL73" i="14"/>
  <c r="FK73" i="14"/>
  <c r="FJ73" i="14"/>
  <c r="FI73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GB64" i="14"/>
  <c r="GB76" i="14" s="1"/>
  <c r="GA64" i="14"/>
  <c r="GA76" i="14" s="1"/>
  <c r="FZ64" i="14"/>
  <c r="FZ76" i="14" s="1"/>
  <c r="FY64" i="14"/>
  <c r="FY76" i="14" s="1"/>
  <c r="FX64" i="14"/>
  <c r="FX76" i="14" s="1"/>
  <c r="FW64" i="14"/>
  <c r="FW76" i="14" s="1"/>
  <c r="FV64" i="14"/>
  <c r="FV76" i="14" s="1"/>
  <c r="FU64" i="14"/>
  <c r="FU76" i="14" s="1"/>
  <c r="FT64" i="14"/>
  <c r="FT76" i="14" s="1"/>
  <c r="FS64" i="14"/>
  <c r="FS76" i="14" s="1"/>
  <c r="FR64" i="14"/>
  <c r="FR76" i="14" s="1"/>
  <c r="FQ64" i="14"/>
  <c r="FQ76" i="14" s="1"/>
  <c r="FP64" i="14"/>
  <c r="FP76" i="14" s="1"/>
  <c r="FO64" i="14"/>
  <c r="FO76" i="14" s="1"/>
  <c r="FN64" i="14"/>
  <c r="FN76" i="14" s="1"/>
  <c r="FM64" i="14"/>
  <c r="FM76" i="14" s="1"/>
  <c r="FL64" i="14"/>
  <c r="FL76" i="14" s="1"/>
  <c r="FK64" i="14"/>
  <c r="FK76" i="14" s="1"/>
  <c r="FJ64" i="14"/>
  <c r="FJ76" i="14" s="1"/>
  <c r="FI64" i="14"/>
  <c r="FI76" i="14" s="1"/>
  <c r="FH64" i="14"/>
  <c r="FH76" i="14" s="1"/>
  <c r="FG64" i="14"/>
  <c r="FG76" i="14" s="1"/>
  <c r="FF64" i="14"/>
  <c r="FF76" i="14" s="1"/>
  <c r="FE64" i="14"/>
  <c r="FE76" i="14" s="1"/>
  <c r="FD64" i="14"/>
  <c r="FD76" i="14" s="1"/>
  <c r="FC64" i="14"/>
  <c r="FC76" i="14" s="1"/>
  <c r="FB64" i="14"/>
  <c r="FB76" i="14" s="1"/>
  <c r="FA64" i="14"/>
  <c r="FA76" i="14" s="1"/>
  <c r="EZ64" i="14"/>
  <c r="EZ76" i="14" s="1"/>
  <c r="EY64" i="14"/>
  <c r="EY76" i="14" s="1"/>
  <c r="EX64" i="14"/>
  <c r="EX76" i="14" s="1"/>
  <c r="EW64" i="14"/>
  <c r="EW76" i="14" s="1"/>
  <c r="EV64" i="14"/>
  <c r="EV76" i="14" s="1"/>
  <c r="EU64" i="14"/>
  <c r="EU76" i="14" s="1"/>
  <c r="ET64" i="14"/>
  <c r="ET76" i="14" s="1"/>
  <c r="ES64" i="14"/>
  <c r="ES76" i="14" s="1"/>
  <c r="ER64" i="14"/>
  <c r="ER76" i="14" s="1"/>
  <c r="EQ64" i="14"/>
  <c r="EQ76" i="14" s="1"/>
  <c r="EP64" i="14"/>
  <c r="EP76" i="14" s="1"/>
  <c r="EO64" i="14"/>
  <c r="EO76" i="14" s="1"/>
  <c r="EN64" i="14"/>
  <c r="EN76" i="14" s="1"/>
  <c r="EM64" i="14"/>
  <c r="EM76" i="14" s="1"/>
  <c r="EL64" i="14"/>
  <c r="EL76" i="14" s="1"/>
  <c r="EK64" i="14"/>
  <c r="EK76" i="14" s="1"/>
  <c r="EJ64" i="14"/>
  <c r="EJ76" i="14" s="1"/>
  <c r="EI64" i="14"/>
  <c r="EI76" i="14" s="1"/>
  <c r="EH64" i="14"/>
  <c r="EH76" i="14" s="1"/>
  <c r="EG64" i="14"/>
  <c r="EG76" i="14" s="1"/>
  <c r="EF64" i="14"/>
  <c r="EF76" i="14" s="1"/>
  <c r="EE64" i="14"/>
  <c r="EE76" i="14" s="1"/>
  <c r="ED64" i="14"/>
  <c r="ED76" i="14" s="1"/>
  <c r="EC64" i="14"/>
  <c r="EC76" i="14" s="1"/>
  <c r="EB64" i="14"/>
  <c r="EB76" i="14" s="1"/>
  <c r="EA64" i="14"/>
  <c r="EA76" i="14" s="1"/>
  <c r="DZ64" i="14"/>
  <c r="DZ76" i="14" s="1"/>
  <c r="DY64" i="14"/>
  <c r="DY76" i="14" s="1"/>
  <c r="DX64" i="14"/>
  <c r="DX76" i="14" s="1"/>
  <c r="DW64" i="14"/>
  <c r="DW76" i="14" s="1"/>
  <c r="DV64" i="14"/>
  <c r="DV76" i="14" s="1"/>
  <c r="DU64" i="14"/>
  <c r="DU76" i="14" s="1"/>
  <c r="DT64" i="14"/>
  <c r="DT76" i="14" s="1"/>
  <c r="DS64" i="14"/>
  <c r="DS76" i="14" s="1"/>
  <c r="DR64" i="14"/>
  <c r="DR76" i="14" s="1"/>
  <c r="DQ64" i="14"/>
  <c r="DQ76" i="14" s="1"/>
  <c r="DP64" i="14"/>
  <c r="DP76" i="14" s="1"/>
  <c r="DO64" i="14"/>
  <c r="DO76" i="14" s="1"/>
  <c r="DN64" i="14"/>
  <c r="DN76" i="14" s="1"/>
  <c r="DM64" i="14"/>
  <c r="DM76" i="14" s="1"/>
  <c r="DL64" i="14"/>
  <c r="DL76" i="14" s="1"/>
  <c r="DK64" i="14"/>
  <c r="DK76" i="14" s="1"/>
  <c r="DJ64" i="14"/>
  <c r="DJ76" i="14" s="1"/>
  <c r="DI64" i="14"/>
  <c r="DI76" i="14" s="1"/>
  <c r="DH64" i="14"/>
  <c r="DH76" i="14" s="1"/>
  <c r="DG64" i="14"/>
  <c r="DG76" i="14" s="1"/>
  <c r="DF64" i="14"/>
  <c r="DF76" i="14" s="1"/>
  <c r="DE64" i="14"/>
  <c r="DE76" i="14" s="1"/>
  <c r="DD64" i="14"/>
  <c r="DD76" i="14" s="1"/>
  <c r="DC64" i="14"/>
  <c r="DC76" i="14" s="1"/>
  <c r="DB64" i="14"/>
  <c r="DB76" i="14" s="1"/>
  <c r="DA64" i="14"/>
  <c r="DA76" i="14" s="1"/>
  <c r="CZ64" i="14"/>
  <c r="CZ76" i="14" s="1"/>
  <c r="CY64" i="14"/>
  <c r="CY76" i="14" s="1"/>
  <c r="CX64" i="14"/>
  <c r="CX76" i="14" s="1"/>
  <c r="CW64" i="14"/>
  <c r="CW76" i="14" s="1"/>
  <c r="CV64" i="14"/>
  <c r="CV76" i="14" s="1"/>
  <c r="CU64" i="14"/>
  <c r="CU76" i="14" s="1"/>
  <c r="CT64" i="14"/>
  <c r="CT76" i="14" s="1"/>
  <c r="CS64" i="14"/>
  <c r="CS76" i="14" s="1"/>
  <c r="CR64" i="14"/>
  <c r="CR76" i="14" s="1"/>
  <c r="CQ64" i="14"/>
  <c r="CQ76" i="14" s="1"/>
  <c r="CP64" i="14"/>
  <c r="CP76" i="14" s="1"/>
  <c r="CO64" i="14"/>
  <c r="CO76" i="14" s="1"/>
  <c r="CN64" i="14"/>
  <c r="CN76" i="14" s="1"/>
  <c r="CM64" i="14"/>
  <c r="CM76" i="14" s="1"/>
  <c r="CL64" i="14"/>
  <c r="CL76" i="14" s="1"/>
  <c r="CK64" i="14"/>
  <c r="CK76" i="14" s="1"/>
  <c r="CJ64" i="14"/>
  <c r="CJ76" i="14" s="1"/>
  <c r="CI64" i="14"/>
  <c r="CI76" i="14" s="1"/>
  <c r="CH64" i="14"/>
  <c r="CH76" i="14" s="1"/>
  <c r="CG64" i="14"/>
  <c r="CG76" i="14" s="1"/>
  <c r="CF64" i="14"/>
  <c r="CF76" i="14" s="1"/>
  <c r="CE64" i="14"/>
  <c r="CE76" i="14" s="1"/>
  <c r="CD64" i="14"/>
  <c r="CD76" i="14" s="1"/>
  <c r="CC64" i="14"/>
  <c r="CC76" i="14" s="1"/>
  <c r="CB64" i="14"/>
  <c r="CB76" i="14" s="1"/>
  <c r="CA64" i="14"/>
  <c r="CA76" i="14" s="1"/>
  <c r="BZ64" i="14"/>
  <c r="BZ76" i="14" s="1"/>
  <c r="BY64" i="14"/>
  <c r="BY76" i="14" s="1"/>
  <c r="BX64" i="14"/>
  <c r="BX76" i="14" s="1"/>
  <c r="BW64" i="14"/>
  <c r="BW76" i="14" s="1"/>
  <c r="BV64" i="14"/>
  <c r="BV76" i="14" s="1"/>
  <c r="BU64" i="14"/>
  <c r="BU76" i="14" s="1"/>
  <c r="BT64" i="14"/>
  <c r="BT76" i="14" s="1"/>
  <c r="BS64" i="14"/>
  <c r="BS76" i="14" s="1"/>
  <c r="BR64" i="14"/>
  <c r="BR76" i="14" s="1"/>
  <c r="BQ64" i="14"/>
  <c r="BQ76" i="14" s="1"/>
  <c r="BP64" i="14"/>
  <c r="BP76" i="14" s="1"/>
  <c r="BO64" i="14"/>
  <c r="BO76" i="14" s="1"/>
  <c r="BN64" i="14"/>
  <c r="BN76" i="14" s="1"/>
  <c r="BM64" i="14"/>
  <c r="BM76" i="14" s="1"/>
  <c r="BL64" i="14"/>
  <c r="BL76" i="14" s="1"/>
  <c r="BK64" i="14"/>
  <c r="BK76" i="14" s="1"/>
  <c r="BJ64" i="14"/>
  <c r="BJ76" i="14" s="1"/>
  <c r="BI64" i="14"/>
  <c r="BI76" i="14" s="1"/>
  <c r="BH64" i="14"/>
  <c r="BH76" i="14" s="1"/>
  <c r="BG64" i="14"/>
  <c r="BG76" i="14" s="1"/>
  <c r="BF64" i="14"/>
  <c r="BF76" i="14" s="1"/>
  <c r="BE64" i="14"/>
  <c r="BE76" i="14" s="1"/>
  <c r="BD64" i="14"/>
  <c r="BD76" i="14" s="1"/>
  <c r="BC64" i="14"/>
  <c r="BC76" i="14" s="1"/>
  <c r="BB64" i="14"/>
  <c r="BB76" i="14" s="1"/>
  <c r="BA64" i="14"/>
  <c r="BA76" i="14" s="1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GB60" i="14"/>
  <c r="GB91" i="14" s="1"/>
  <c r="GA60" i="14"/>
  <c r="GA91" i="14" s="1"/>
  <c r="FZ60" i="14"/>
  <c r="FZ91" i="14" s="1"/>
  <c r="FY60" i="14"/>
  <c r="FY91" i="14" s="1"/>
  <c r="FX60" i="14"/>
  <c r="FX91" i="14" s="1"/>
  <c r="FW60" i="14"/>
  <c r="FW91" i="14" s="1"/>
  <c r="FV60" i="14"/>
  <c r="FV91" i="14" s="1"/>
  <c r="FU60" i="14"/>
  <c r="FU91" i="14" s="1"/>
  <c r="FT60" i="14"/>
  <c r="FT91" i="14" s="1"/>
  <c r="FS60" i="14"/>
  <c r="FS91" i="14" s="1"/>
  <c r="FR60" i="14"/>
  <c r="FR91" i="14" s="1"/>
  <c r="FQ60" i="14"/>
  <c r="FQ91" i="14" s="1"/>
  <c r="FP60" i="14"/>
  <c r="FP91" i="14" s="1"/>
  <c r="FO60" i="14"/>
  <c r="FO91" i="14" s="1"/>
  <c r="FN60" i="14"/>
  <c r="FN91" i="14" s="1"/>
  <c r="FM60" i="14"/>
  <c r="FM91" i="14" s="1"/>
  <c r="FL60" i="14"/>
  <c r="FL91" i="14" s="1"/>
  <c r="FK60" i="14"/>
  <c r="FK91" i="14" s="1"/>
  <c r="FJ60" i="14"/>
  <c r="FJ91" i="14" s="1"/>
  <c r="FI60" i="14"/>
  <c r="FI91" i="14" s="1"/>
  <c r="FH60" i="14"/>
  <c r="FH91" i="14" s="1"/>
  <c r="FG60" i="14"/>
  <c r="FG91" i="14" s="1"/>
  <c r="FF60" i="14"/>
  <c r="FF91" i="14" s="1"/>
  <c r="FE60" i="14"/>
  <c r="FE91" i="14" s="1"/>
  <c r="FD60" i="14"/>
  <c r="FD91" i="14" s="1"/>
  <c r="FC60" i="14"/>
  <c r="FC91" i="14" s="1"/>
  <c r="FB60" i="14"/>
  <c r="FB91" i="14" s="1"/>
  <c r="FA60" i="14"/>
  <c r="FA91" i="14" s="1"/>
  <c r="EZ60" i="14"/>
  <c r="EZ91" i="14" s="1"/>
  <c r="EY60" i="14"/>
  <c r="EY91" i="14" s="1"/>
  <c r="EX60" i="14"/>
  <c r="EX91" i="14" s="1"/>
  <c r="EW60" i="14"/>
  <c r="EW91" i="14" s="1"/>
  <c r="EV60" i="14"/>
  <c r="EV91" i="14" s="1"/>
  <c r="EU60" i="14"/>
  <c r="EU91" i="14" s="1"/>
  <c r="ET60" i="14"/>
  <c r="ET91" i="14" s="1"/>
  <c r="ES60" i="14"/>
  <c r="ES91" i="14" s="1"/>
  <c r="ER60" i="14"/>
  <c r="ER91" i="14" s="1"/>
  <c r="EQ60" i="14"/>
  <c r="EQ91" i="14" s="1"/>
  <c r="EP60" i="14"/>
  <c r="EP91" i="14" s="1"/>
  <c r="EO60" i="14"/>
  <c r="EO91" i="14" s="1"/>
  <c r="EN60" i="14"/>
  <c r="EN91" i="14" s="1"/>
  <c r="EM60" i="14"/>
  <c r="EM91" i="14" s="1"/>
  <c r="EL60" i="14"/>
  <c r="EL91" i="14" s="1"/>
  <c r="EK60" i="14"/>
  <c r="EK91" i="14" s="1"/>
  <c r="EJ60" i="14"/>
  <c r="EJ91" i="14" s="1"/>
  <c r="EI60" i="14"/>
  <c r="EI91" i="14" s="1"/>
  <c r="EH60" i="14"/>
  <c r="EH91" i="14" s="1"/>
  <c r="EG60" i="14"/>
  <c r="EG91" i="14" s="1"/>
  <c r="EF60" i="14"/>
  <c r="EF91" i="14" s="1"/>
  <c r="EE60" i="14"/>
  <c r="EE91" i="14" s="1"/>
  <c r="ED60" i="14"/>
  <c r="ED91" i="14" s="1"/>
  <c r="EC60" i="14"/>
  <c r="EC91" i="14" s="1"/>
  <c r="EB60" i="14"/>
  <c r="EB91" i="14" s="1"/>
  <c r="EA60" i="14"/>
  <c r="EA91" i="14" s="1"/>
  <c r="DZ60" i="14"/>
  <c r="DZ91" i="14" s="1"/>
  <c r="DY60" i="14"/>
  <c r="DY91" i="14" s="1"/>
  <c r="DX60" i="14"/>
  <c r="DX91" i="14" s="1"/>
  <c r="DW60" i="14"/>
  <c r="DW91" i="14" s="1"/>
  <c r="DV60" i="14"/>
  <c r="DV91" i="14" s="1"/>
  <c r="DU60" i="14"/>
  <c r="DU91" i="14" s="1"/>
  <c r="DT60" i="14"/>
  <c r="DT91" i="14" s="1"/>
  <c r="DS60" i="14"/>
  <c r="DS91" i="14" s="1"/>
  <c r="DR60" i="14"/>
  <c r="DR91" i="14" s="1"/>
  <c r="DQ60" i="14"/>
  <c r="DQ91" i="14" s="1"/>
  <c r="DP60" i="14"/>
  <c r="DP91" i="14" s="1"/>
  <c r="DO60" i="14"/>
  <c r="DO91" i="14" s="1"/>
  <c r="DN60" i="14"/>
  <c r="DN91" i="14" s="1"/>
  <c r="DM60" i="14"/>
  <c r="DM91" i="14" s="1"/>
  <c r="DL60" i="14"/>
  <c r="DL91" i="14" s="1"/>
  <c r="DK60" i="14"/>
  <c r="DK91" i="14" s="1"/>
  <c r="DJ60" i="14"/>
  <c r="DJ91" i="14" s="1"/>
  <c r="DI60" i="14"/>
  <c r="DI91" i="14" s="1"/>
  <c r="DH60" i="14"/>
  <c r="DH91" i="14" s="1"/>
  <c r="DG60" i="14"/>
  <c r="DG91" i="14" s="1"/>
  <c r="DF60" i="14"/>
  <c r="DF91" i="14" s="1"/>
  <c r="DE60" i="14"/>
  <c r="DE91" i="14" s="1"/>
  <c r="DD60" i="14"/>
  <c r="DD91" i="14" s="1"/>
  <c r="DC60" i="14"/>
  <c r="DC91" i="14" s="1"/>
  <c r="DB60" i="14"/>
  <c r="DB91" i="14" s="1"/>
  <c r="DA60" i="14"/>
  <c r="DA91" i="14" s="1"/>
  <c r="CZ60" i="14"/>
  <c r="CZ91" i="14" s="1"/>
  <c r="CY60" i="14"/>
  <c r="CY91" i="14" s="1"/>
  <c r="CX60" i="14"/>
  <c r="CX91" i="14" s="1"/>
  <c r="CW60" i="14"/>
  <c r="CW91" i="14" s="1"/>
  <c r="CV60" i="14"/>
  <c r="CV91" i="14" s="1"/>
  <c r="CU60" i="14"/>
  <c r="CU91" i="14" s="1"/>
  <c r="CT60" i="14"/>
  <c r="CT91" i="14" s="1"/>
  <c r="CS60" i="14"/>
  <c r="CS91" i="14" s="1"/>
  <c r="CR60" i="14"/>
  <c r="CR91" i="14" s="1"/>
  <c r="CQ60" i="14"/>
  <c r="CQ91" i="14" s="1"/>
  <c r="CP60" i="14"/>
  <c r="CP91" i="14" s="1"/>
  <c r="CO60" i="14"/>
  <c r="CO91" i="14" s="1"/>
  <c r="CN60" i="14"/>
  <c r="CN91" i="14" s="1"/>
  <c r="CM60" i="14"/>
  <c r="CM91" i="14" s="1"/>
  <c r="CL60" i="14"/>
  <c r="CL91" i="14" s="1"/>
  <c r="CK60" i="14"/>
  <c r="CK91" i="14" s="1"/>
  <c r="CJ60" i="14"/>
  <c r="CJ91" i="14" s="1"/>
  <c r="CI60" i="14"/>
  <c r="CI91" i="14" s="1"/>
  <c r="CH60" i="14"/>
  <c r="CH91" i="14" s="1"/>
  <c r="CG60" i="14"/>
  <c r="CG91" i="14" s="1"/>
  <c r="CF60" i="14"/>
  <c r="CF91" i="14" s="1"/>
  <c r="CE60" i="14"/>
  <c r="CE91" i="14" s="1"/>
  <c r="CD60" i="14"/>
  <c r="CD91" i="14" s="1"/>
  <c r="CC60" i="14"/>
  <c r="CC91" i="14" s="1"/>
  <c r="CB60" i="14"/>
  <c r="CB91" i="14" s="1"/>
  <c r="CA60" i="14"/>
  <c r="CA91" i="14" s="1"/>
  <c r="BZ60" i="14"/>
  <c r="BZ91" i="14" s="1"/>
  <c r="BY60" i="14"/>
  <c r="BY91" i="14" s="1"/>
  <c r="BX60" i="14"/>
  <c r="BX91" i="14" s="1"/>
  <c r="BW60" i="14"/>
  <c r="BW91" i="14" s="1"/>
  <c r="BV60" i="14"/>
  <c r="BV91" i="14" s="1"/>
  <c r="BU60" i="14"/>
  <c r="BU91" i="14" s="1"/>
  <c r="BT60" i="14"/>
  <c r="BT91" i="14" s="1"/>
  <c r="BS60" i="14"/>
  <c r="BS91" i="14" s="1"/>
  <c r="BR60" i="14"/>
  <c r="BR91" i="14" s="1"/>
  <c r="BQ60" i="14"/>
  <c r="BQ91" i="14" s="1"/>
  <c r="BP60" i="14"/>
  <c r="BP91" i="14" s="1"/>
  <c r="BO60" i="14"/>
  <c r="BO91" i="14" s="1"/>
  <c r="BN60" i="14"/>
  <c r="BN91" i="14" s="1"/>
  <c r="BM60" i="14"/>
  <c r="BM91" i="14" s="1"/>
  <c r="BL60" i="14"/>
  <c r="BL91" i="14" s="1"/>
  <c r="BK60" i="14"/>
  <c r="BK91" i="14" s="1"/>
  <c r="BJ60" i="14"/>
  <c r="BJ91" i="14" s="1"/>
  <c r="BI60" i="14"/>
  <c r="BI91" i="14" s="1"/>
  <c r="BH60" i="14"/>
  <c r="BH91" i="14" s="1"/>
  <c r="BG60" i="14"/>
  <c r="BG91" i="14" s="1"/>
  <c r="BF60" i="14"/>
  <c r="BF91" i="14" s="1"/>
  <c r="BE60" i="14"/>
  <c r="BE91" i="14" s="1"/>
  <c r="BD60" i="14"/>
  <c r="BD91" i="14" s="1"/>
  <c r="BC60" i="14"/>
  <c r="BC91" i="14" s="1"/>
  <c r="BB60" i="14"/>
  <c r="BB91" i="14" s="1"/>
  <c r="BA60" i="14"/>
  <c r="BA91" i="14" s="1"/>
  <c r="GB59" i="14"/>
  <c r="GB90" i="14" s="1"/>
  <c r="GA59" i="14"/>
  <c r="GA90" i="14" s="1"/>
  <c r="FZ59" i="14"/>
  <c r="FZ90" i="14" s="1"/>
  <c r="FY59" i="14"/>
  <c r="FY90" i="14" s="1"/>
  <c r="FX59" i="14"/>
  <c r="FX90" i="14" s="1"/>
  <c r="FW59" i="14"/>
  <c r="FW90" i="14" s="1"/>
  <c r="FV59" i="14"/>
  <c r="FV90" i="14" s="1"/>
  <c r="FU59" i="14"/>
  <c r="FU90" i="14" s="1"/>
  <c r="FT59" i="14"/>
  <c r="FT90" i="14" s="1"/>
  <c r="FS59" i="14"/>
  <c r="FS90" i="14" s="1"/>
  <c r="FR59" i="14"/>
  <c r="FR90" i="14" s="1"/>
  <c r="FQ59" i="14"/>
  <c r="FQ90" i="14" s="1"/>
  <c r="FP59" i="14"/>
  <c r="FP90" i="14" s="1"/>
  <c r="FO59" i="14"/>
  <c r="FO90" i="14" s="1"/>
  <c r="FN59" i="14"/>
  <c r="FN90" i="14" s="1"/>
  <c r="FM59" i="14"/>
  <c r="FM90" i="14" s="1"/>
  <c r="FL59" i="14"/>
  <c r="FL90" i="14" s="1"/>
  <c r="FK59" i="14"/>
  <c r="FK90" i="14" s="1"/>
  <c r="FJ59" i="14"/>
  <c r="FJ90" i="14" s="1"/>
  <c r="FI59" i="14"/>
  <c r="FI90" i="14" s="1"/>
  <c r="FH59" i="14"/>
  <c r="FH90" i="14" s="1"/>
  <c r="FG59" i="14"/>
  <c r="FG90" i="14" s="1"/>
  <c r="FF59" i="14"/>
  <c r="FF90" i="14" s="1"/>
  <c r="FE59" i="14"/>
  <c r="FE90" i="14" s="1"/>
  <c r="FD59" i="14"/>
  <c r="FD90" i="14" s="1"/>
  <c r="FC59" i="14"/>
  <c r="FC90" i="14" s="1"/>
  <c r="FB59" i="14"/>
  <c r="FB90" i="14" s="1"/>
  <c r="FA59" i="14"/>
  <c r="FA90" i="14" s="1"/>
  <c r="EZ59" i="14"/>
  <c r="EZ90" i="14" s="1"/>
  <c r="EY59" i="14"/>
  <c r="EY90" i="14" s="1"/>
  <c r="EX59" i="14"/>
  <c r="EX90" i="14" s="1"/>
  <c r="EW59" i="14"/>
  <c r="EW90" i="14" s="1"/>
  <c r="EV59" i="14"/>
  <c r="EV90" i="14" s="1"/>
  <c r="EU59" i="14"/>
  <c r="EU90" i="14" s="1"/>
  <c r="ET59" i="14"/>
  <c r="ET90" i="14" s="1"/>
  <c r="ES59" i="14"/>
  <c r="ES90" i="14" s="1"/>
  <c r="ER59" i="14"/>
  <c r="ER90" i="14" s="1"/>
  <c r="EQ59" i="14"/>
  <c r="EQ90" i="14" s="1"/>
  <c r="EP59" i="14"/>
  <c r="EP90" i="14" s="1"/>
  <c r="EO59" i="14"/>
  <c r="EO90" i="14" s="1"/>
  <c r="EN59" i="14"/>
  <c r="EN90" i="14" s="1"/>
  <c r="EM59" i="14"/>
  <c r="EM90" i="14" s="1"/>
  <c r="EL59" i="14"/>
  <c r="EL90" i="14" s="1"/>
  <c r="EK59" i="14"/>
  <c r="EK90" i="14" s="1"/>
  <c r="EJ59" i="14"/>
  <c r="EJ90" i="14" s="1"/>
  <c r="EI59" i="14"/>
  <c r="EI90" i="14" s="1"/>
  <c r="EH59" i="14"/>
  <c r="EH90" i="14" s="1"/>
  <c r="EG59" i="14"/>
  <c r="EG90" i="14" s="1"/>
  <c r="EF59" i="14"/>
  <c r="EF90" i="14" s="1"/>
  <c r="EE59" i="14"/>
  <c r="EE90" i="14" s="1"/>
  <c r="ED59" i="14"/>
  <c r="ED90" i="14" s="1"/>
  <c r="EC59" i="14"/>
  <c r="EC90" i="14" s="1"/>
  <c r="EB59" i="14"/>
  <c r="EB90" i="14" s="1"/>
  <c r="EA59" i="14"/>
  <c r="EA90" i="14" s="1"/>
  <c r="DZ59" i="14"/>
  <c r="DZ90" i="14" s="1"/>
  <c r="DY59" i="14"/>
  <c r="DY90" i="14" s="1"/>
  <c r="DX59" i="14"/>
  <c r="DX90" i="14" s="1"/>
  <c r="DW59" i="14"/>
  <c r="DW90" i="14" s="1"/>
  <c r="DV59" i="14"/>
  <c r="DV90" i="14" s="1"/>
  <c r="DU59" i="14"/>
  <c r="DU90" i="14" s="1"/>
  <c r="DT59" i="14"/>
  <c r="DT90" i="14" s="1"/>
  <c r="DS59" i="14"/>
  <c r="DS90" i="14" s="1"/>
  <c r="DR59" i="14"/>
  <c r="DR90" i="14" s="1"/>
  <c r="DQ59" i="14"/>
  <c r="DQ90" i="14" s="1"/>
  <c r="DP59" i="14"/>
  <c r="DP90" i="14" s="1"/>
  <c r="DO59" i="14"/>
  <c r="DO90" i="14" s="1"/>
  <c r="DN59" i="14"/>
  <c r="DN90" i="14" s="1"/>
  <c r="DM59" i="14"/>
  <c r="DM90" i="14" s="1"/>
  <c r="DL59" i="14"/>
  <c r="DL90" i="14" s="1"/>
  <c r="DK59" i="14"/>
  <c r="DK90" i="14" s="1"/>
  <c r="DJ59" i="14"/>
  <c r="DJ90" i="14" s="1"/>
  <c r="DI59" i="14"/>
  <c r="DI90" i="14" s="1"/>
  <c r="DH59" i="14"/>
  <c r="DH90" i="14" s="1"/>
  <c r="DG59" i="14"/>
  <c r="DG90" i="14" s="1"/>
  <c r="DF59" i="14"/>
  <c r="DF90" i="14" s="1"/>
  <c r="DE59" i="14"/>
  <c r="DE90" i="14" s="1"/>
  <c r="DD59" i="14"/>
  <c r="DD90" i="14" s="1"/>
  <c r="DC59" i="14"/>
  <c r="DC90" i="14" s="1"/>
  <c r="DB59" i="14"/>
  <c r="DB90" i="14" s="1"/>
  <c r="DA59" i="14"/>
  <c r="DA90" i="14" s="1"/>
  <c r="CZ59" i="14"/>
  <c r="CZ90" i="14" s="1"/>
  <c r="CY59" i="14"/>
  <c r="CY90" i="14" s="1"/>
  <c r="CX59" i="14"/>
  <c r="CX90" i="14" s="1"/>
  <c r="CW59" i="14"/>
  <c r="CW90" i="14" s="1"/>
  <c r="CV59" i="14"/>
  <c r="CV90" i="14" s="1"/>
  <c r="CU59" i="14"/>
  <c r="CU90" i="14" s="1"/>
  <c r="CT59" i="14"/>
  <c r="CT90" i="14" s="1"/>
  <c r="CS59" i="14"/>
  <c r="CS90" i="14" s="1"/>
  <c r="CR59" i="14"/>
  <c r="CR90" i="14" s="1"/>
  <c r="CQ59" i="14"/>
  <c r="CQ90" i="14" s="1"/>
  <c r="CP59" i="14"/>
  <c r="CP90" i="14" s="1"/>
  <c r="CO59" i="14"/>
  <c r="CO90" i="14" s="1"/>
  <c r="CN59" i="14"/>
  <c r="CN90" i="14" s="1"/>
  <c r="CM59" i="14"/>
  <c r="CM90" i="14" s="1"/>
  <c r="CL59" i="14"/>
  <c r="CL90" i="14" s="1"/>
  <c r="CK59" i="14"/>
  <c r="CK90" i="14" s="1"/>
  <c r="CJ59" i="14"/>
  <c r="CJ90" i="14" s="1"/>
  <c r="CI59" i="14"/>
  <c r="CI90" i="14" s="1"/>
  <c r="CH59" i="14"/>
  <c r="CH90" i="14" s="1"/>
  <c r="CG59" i="14"/>
  <c r="CG90" i="14" s="1"/>
  <c r="CF59" i="14"/>
  <c r="CF90" i="14" s="1"/>
  <c r="CE59" i="14"/>
  <c r="CE90" i="14" s="1"/>
  <c r="CD59" i="14"/>
  <c r="CD90" i="14" s="1"/>
  <c r="CC59" i="14"/>
  <c r="CC90" i="14" s="1"/>
  <c r="CB59" i="14"/>
  <c r="CB90" i="14" s="1"/>
  <c r="CA59" i="14"/>
  <c r="CA90" i="14" s="1"/>
  <c r="BZ59" i="14"/>
  <c r="BZ90" i="14" s="1"/>
  <c r="BY59" i="14"/>
  <c r="BY90" i="14" s="1"/>
  <c r="BX59" i="14"/>
  <c r="BX90" i="14" s="1"/>
  <c r="BW59" i="14"/>
  <c r="BW90" i="14" s="1"/>
  <c r="BV59" i="14"/>
  <c r="BV90" i="14" s="1"/>
  <c r="BU59" i="14"/>
  <c r="BU90" i="14" s="1"/>
  <c r="BT59" i="14"/>
  <c r="BT90" i="14" s="1"/>
  <c r="BS59" i="14"/>
  <c r="BS90" i="14" s="1"/>
  <c r="BR59" i="14"/>
  <c r="BR90" i="14" s="1"/>
  <c r="BQ59" i="14"/>
  <c r="BQ90" i="14" s="1"/>
  <c r="BP59" i="14"/>
  <c r="BP90" i="14" s="1"/>
  <c r="BO59" i="14"/>
  <c r="BO90" i="14" s="1"/>
  <c r="BN59" i="14"/>
  <c r="BN90" i="14" s="1"/>
  <c r="BM59" i="14"/>
  <c r="BM90" i="14" s="1"/>
  <c r="BL59" i="14"/>
  <c r="BL90" i="14" s="1"/>
  <c r="BK59" i="14"/>
  <c r="BK90" i="14" s="1"/>
  <c r="BJ59" i="14"/>
  <c r="BJ90" i="14" s="1"/>
  <c r="BI59" i="14"/>
  <c r="BI90" i="14" s="1"/>
  <c r="BH59" i="14"/>
  <c r="BH90" i="14" s="1"/>
  <c r="BG59" i="14"/>
  <c r="BG90" i="14" s="1"/>
  <c r="BF59" i="14"/>
  <c r="BF90" i="14" s="1"/>
  <c r="BE59" i="14"/>
  <c r="BE90" i="14" s="1"/>
  <c r="BD59" i="14"/>
  <c r="BD90" i="14" s="1"/>
  <c r="BC59" i="14"/>
  <c r="BC90" i="14" s="1"/>
  <c r="BB59" i="14"/>
  <c r="BB90" i="14" s="1"/>
  <c r="BA59" i="14"/>
  <c r="BA90" i="14" s="1"/>
  <c r="GB58" i="14"/>
  <c r="GB89" i="14" s="1"/>
  <c r="GA58" i="14"/>
  <c r="GA89" i="14" s="1"/>
  <c r="FZ58" i="14"/>
  <c r="FZ89" i="14" s="1"/>
  <c r="FY58" i="14"/>
  <c r="FY89" i="14" s="1"/>
  <c r="FX58" i="14"/>
  <c r="FX89" i="14" s="1"/>
  <c r="FW58" i="14"/>
  <c r="FW89" i="14" s="1"/>
  <c r="FV58" i="14"/>
  <c r="FV89" i="14" s="1"/>
  <c r="FU58" i="14"/>
  <c r="FU89" i="14" s="1"/>
  <c r="FT58" i="14"/>
  <c r="FT89" i="14" s="1"/>
  <c r="FS58" i="14"/>
  <c r="FS89" i="14" s="1"/>
  <c r="FR58" i="14"/>
  <c r="FR89" i="14" s="1"/>
  <c r="FQ58" i="14"/>
  <c r="FQ89" i="14" s="1"/>
  <c r="FP58" i="14"/>
  <c r="FP89" i="14" s="1"/>
  <c r="FO58" i="14"/>
  <c r="FO89" i="14" s="1"/>
  <c r="FN58" i="14"/>
  <c r="FN89" i="14" s="1"/>
  <c r="FM58" i="14"/>
  <c r="FM89" i="14" s="1"/>
  <c r="FL58" i="14"/>
  <c r="FL89" i="14" s="1"/>
  <c r="FK58" i="14"/>
  <c r="FK89" i="14" s="1"/>
  <c r="FJ58" i="14"/>
  <c r="FJ89" i="14" s="1"/>
  <c r="FI58" i="14"/>
  <c r="FI89" i="14" s="1"/>
  <c r="FH58" i="14"/>
  <c r="FH89" i="14" s="1"/>
  <c r="FG58" i="14"/>
  <c r="FG89" i="14" s="1"/>
  <c r="FF58" i="14"/>
  <c r="FF89" i="14" s="1"/>
  <c r="FE58" i="14"/>
  <c r="FE89" i="14" s="1"/>
  <c r="FD58" i="14"/>
  <c r="FD89" i="14" s="1"/>
  <c r="FC58" i="14"/>
  <c r="FC89" i="14" s="1"/>
  <c r="FB58" i="14"/>
  <c r="FB89" i="14" s="1"/>
  <c r="FA58" i="14"/>
  <c r="FA89" i="14" s="1"/>
  <c r="EZ58" i="14"/>
  <c r="EZ89" i="14" s="1"/>
  <c r="EY58" i="14"/>
  <c r="EY89" i="14" s="1"/>
  <c r="EX58" i="14"/>
  <c r="EX89" i="14" s="1"/>
  <c r="EW58" i="14"/>
  <c r="EW89" i="14" s="1"/>
  <c r="EV58" i="14"/>
  <c r="EV89" i="14" s="1"/>
  <c r="EU58" i="14"/>
  <c r="EU89" i="14" s="1"/>
  <c r="ET58" i="14"/>
  <c r="ET89" i="14" s="1"/>
  <c r="ES58" i="14"/>
  <c r="ES89" i="14" s="1"/>
  <c r="ER58" i="14"/>
  <c r="ER89" i="14" s="1"/>
  <c r="EQ58" i="14"/>
  <c r="EQ89" i="14" s="1"/>
  <c r="EP58" i="14"/>
  <c r="EP89" i="14" s="1"/>
  <c r="EO58" i="14"/>
  <c r="EO89" i="14" s="1"/>
  <c r="EN58" i="14"/>
  <c r="EN89" i="14" s="1"/>
  <c r="EM58" i="14"/>
  <c r="EM89" i="14" s="1"/>
  <c r="EL58" i="14"/>
  <c r="EL89" i="14" s="1"/>
  <c r="EK58" i="14"/>
  <c r="EK89" i="14" s="1"/>
  <c r="EJ58" i="14"/>
  <c r="EJ89" i="14" s="1"/>
  <c r="EI58" i="14"/>
  <c r="EI89" i="14" s="1"/>
  <c r="EH58" i="14"/>
  <c r="EH89" i="14" s="1"/>
  <c r="EG58" i="14"/>
  <c r="EG89" i="14" s="1"/>
  <c r="EF58" i="14"/>
  <c r="EF89" i="14" s="1"/>
  <c r="EE58" i="14"/>
  <c r="EE89" i="14" s="1"/>
  <c r="ED58" i="14"/>
  <c r="ED89" i="14" s="1"/>
  <c r="EC58" i="14"/>
  <c r="EC89" i="14" s="1"/>
  <c r="EB58" i="14"/>
  <c r="EB89" i="14" s="1"/>
  <c r="EA58" i="14"/>
  <c r="EA89" i="14" s="1"/>
  <c r="DZ58" i="14"/>
  <c r="DZ89" i="14" s="1"/>
  <c r="DY58" i="14"/>
  <c r="DY89" i="14" s="1"/>
  <c r="DX58" i="14"/>
  <c r="DX89" i="14" s="1"/>
  <c r="DW58" i="14"/>
  <c r="DW89" i="14" s="1"/>
  <c r="DV58" i="14"/>
  <c r="DV89" i="14" s="1"/>
  <c r="DU58" i="14"/>
  <c r="DU89" i="14" s="1"/>
  <c r="DT58" i="14"/>
  <c r="DT89" i="14" s="1"/>
  <c r="DS58" i="14"/>
  <c r="DS89" i="14" s="1"/>
  <c r="DR58" i="14"/>
  <c r="DR89" i="14" s="1"/>
  <c r="DQ58" i="14"/>
  <c r="DQ89" i="14" s="1"/>
  <c r="DP58" i="14"/>
  <c r="DP89" i="14" s="1"/>
  <c r="DO58" i="14"/>
  <c r="DO89" i="14" s="1"/>
  <c r="DN58" i="14"/>
  <c r="DN89" i="14" s="1"/>
  <c r="DM58" i="14"/>
  <c r="DM89" i="14" s="1"/>
  <c r="DL58" i="14"/>
  <c r="DL89" i="14" s="1"/>
  <c r="DK58" i="14"/>
  <c r="DK89" i="14" s="1"/>
  <c r="DJ58" i="14"/>
  <c r="DJ89" i="14" s="1"/>
  <c r="DI58" i="14"/>
  <c r="DI89" i="14" s="1"/>
  <c r="DH58" i="14"/>
  <c r="DH89" i="14" s="1"/>
  <c r="DG58" i="14"/>
  <c r="DG89" i="14" s="1"/>
  <c r="DF58" i="14"/>
  <c r="DF89" i="14" s="1"/>
  <c r="DE58" i="14"/>
  <c r="DE89" i="14" s="1"/>
  <c r="DD58" i="14"/>
  <c r="DD89" i="14" s="1"/>
  <c r="DC58" i="14"/>
  <c r="DC89" i="14" s="1"/>
  <c r="DB58" i="14"/>
  <c r="DB89" i="14" s="1"/>
  <c r="DA58" i="14"/>
  <c r="DA89" i="14" s="1"/>
  <c r="CZ58" i="14"/>
  <c r="CZ89" i="14" s="1"/>
  <c r="CY58" i="14"/>
  <c r="CY89" i="14" s="1"/>
  <c r="CX58" i="14"/>
  <c r="CX89" i="14" s="1"/>
  <c r="CW58" i="14"/>
  <c r="CW89" i="14" s="1"/>
  <c r="CV58" i="14"/>
  <c r="CV89" i="14" s="1"/>
  <c r="CU58" i="14"/>
  <c r="CU89" i="14" s="1"/>
  <c r="CT58" i="14"/>
  <c r="CT89" i="14" s="1"/>
  <c r="CS58" i="14"/>
  <c r="CS89" i="14" s="1"/>
  <c r="CR58" i="14"/>
  <c r="CR89" i="14" s="1"/>
  <c r="CQ58" i="14"/>
  <c r="CQ89" i="14" s="1"/>
  <c r="CP58" i="14"/>
  <c r="CP89" i="14" s="1"/>
  <c r="CO58" i="14"/>
  <c r="CO89" i="14" s="1"/>
  <c r="CN58" i="14"/>
  <c r="CN89" i="14" s="1"/>
  <c r="CM58" i="14"/>
  <c r="CM89" i="14" s="1"/>
  <c r="CL58" i="14"/>
  <c r="CL89" i="14" s="1"/>
  <c r="CK58" i="14"/>
  <c r="CK89" i="14" s="1"/>
  <c r="CJ58" i="14"/>
  <c r="CJ89" i="14" s="1"/>
  <c r="CI58" i="14"/>
  <c r="CI89" i="14" s="1"/>
  <c r="CH58" i="14"/>
  <c r="CH89" i="14" s="1"/>
  <c r="CG58" i="14"/>
  <c r="CG89" i="14" s="1"/>
  <c r="CF58" i="14"/>
  <c r="CF89" i="14" s="1"/>
  <c r="CE58" i="14"/>
  <c r="CE89" i="14" s="1"/>
  <c r="CD58" i="14"/>
  <c r="CD89" i="14" s="1"/>
  <c r="CC58" i="14"/>
  <c r="CC89" i="14" s="1"/>
  <c r="CB58" i="14"/>
  <c r="CB89" i="14" s="1"/>
  <c r="CA58" i="14"/>
  <c r="CA89" i="14" s="1"/>
  <c r="BZ58" i="14"/>
  <c r="BZ89" i="14" s="1"/>
  <c r="BY58" i="14"/>
  <c r="BY89" i="14" s="1"/>
  <c r="BX58" i="14"/>
  <c r="BX89" i="14" s="1"/>
  <c r="BW58" i="14"/>
  <c r="BW89" i="14" s="1"/>
  <c r="BV58" i="14"/>
  <c r="BV89" i="14" s="1"/>
  <c r="BU58" i="14"/>
  <c r="BU89" i="14" s="1"/>
  <c r="BT58" i="14"/>
  <c r="BT89" i="14" s="1"/>
  <c r="BS58" i="14"/>
  <c r="BS89" i="14" s="1"/>
  <c r="BR58" i="14"/>
  <c r="BR89" i="14" s="1"/>
  <c r="BQ58" i="14"/>
  <c r="BQ89" i="14" s="1"/>
  <c r="BP58" i="14"/>
  <c r="BP89" i="14" s="1"/>
  <c r="BO58" i="14"/>
  <c r="BO89" i="14" s="1"/>
  <c r="BN58" i="14"/>
  <c r="BN89" i="14" s="1"/>
  <c r="BM58" i="14"/>
  <c r="BM89" i="14" s="1"/>
  <c r="BL58" i="14"/>
  <c r="BL89" i="14" s="1"/>
  <c r="BK58" i="14"/>
  <c r="BK89" i="14" s="1"/>
  <c r="BJ58" i="14"/>
  <c r="BJ89" i="14" s="1"/>
  <c r="BI58" i="14"/>
  <c r="BI89" i="14" s="1"/>
  <c r="BH58" i="14"/>
  <c r="BH89" i="14" s="1"/>
  <c r="BG58" i="14"/>
  <c r="BG89" i="14" s="1"/>
  <c r="BF58" i="14"/>
  <c r="BF89" i="14" s="1"/>
  <c r="BE58" i="14"/>
  <c r="BE89" i="14" s="1"/>
  <c r="BD58" i="14"/>
  <c r="BD89" i="14" s="1"/>
  <c r="BC58" i="14"/>
  <c r="BC89" i="14" s="1"/>
  <c r="BB58" i="14"/>
  <c r="BB89" i="14" s="1"/>
  <c r="BA58" i="14"/>
  <c r="BA89" i="14" s="1"/>
  <c r="GB57" i="14"/>
  <c r="GB88" i="14" s="1"/>
  <c r="GA57" i="14"/>
  <c r="GA88" i="14" s="1"/>
  <c r="FZ57" i="14"/>
  <c r="FZ88" i="14" s="1"/>
  <c r="FY57" i="14"/>
  <c r="FY88" i="14" s="1"/>
  <c r="FX57" i="14"/>
  <c r="FX88" i="14" s="1"/>
  <c r="FW57" i="14"/>
  <c r="FW88" i="14" s="1"/>
  <c r="FV57" i="14"/>
  <c r="FV88" i="14" s="1"/>
  <c r="FU57" i="14"/>
  <c r="FU88" i="14" s="1"/>
  <c r="FT57" i="14"/>
  <c r="FT88" i="14" s="1"/>
  <c r="FS57" i="14"/>
  <c r="FS88" i="14" s="1"/>
  <c r="FR57" i="14"/>
  <c r="FR88" i="14" s="1"/>
  <c r="FQ57" i="14"/>
  <c r="FQ88" i="14" s="1"/>
  <c r="FP57" i="14"/>
  <c r="FP88" i="14" s="1"/>
  <c r="FO57" i="14"/>
  <c r="FO88" i="14" s="1"/>
  <c r="FN57" i="14"/>
  <c r="FN88" i="14" s="1"/>
  <c r="FM57" i="14"/>
  <c r="FM88" i="14" s="1"/>
  <c r="FL57" i="14"/>
  <c r="FL88" i="14" s="1"/>
  <c r="FK57" i="14"/>
  <c r="FK88" i="14" s="1"/>
  <c r="FJ57" i="14"/>
  <c r="FJ88" i="14" s="1"/>
  <c r="FI57" i="14"/>
  <c r="FI88" i="14" s="1"/>
  <c r="FH57" i="14"/>
  <c r="FH88" i="14" s="1"/>
  <c r="FG57" i="14"/>
  <c r="FG88" i="14" s="1"/>
  <c r="FF57" i="14"/>
  <c r="FF88" i="14" s="1"/>
  <c r="FE57" i="14"/>
  <c r="FE88" i="14" s="1"/>
  <c r="FD57" i="14"/>
  <c r="FD88" i="14" s="1"/>
  <c r="FC57" i="14"/>
  <c r="FC88" i="14" s="1"/>
  <c r="FB57" i="14"/>
  <c r="FB88" i="14" s="1"/>
  <c r="FA57" i="14"/>
  <c r="FA88" i="14" s="1"/>
  <c r="EZ57" i="14"/>
  <c r="EZ88" i="14" s="1"/>
  <c r="EY57" i="14"/>
  <c r="EY88" i="14" s="1"/>
  <c r="EX57" i="14"/>
  <c r="EX88" i="14" s="1"/>
  <c r="EW57" i="14"/>
  <c r="EW88" i="14" s="1"/>
  <c r="EV57" i="14"/>
  <c r="EV88" i="14" s="1"/>
  <c r="EU57" i="14"/>
  <c r="EU88" i="14" s="1"/>
  <c r="ET57" i="14"/>
  <c r="ET88" i="14" s="1"/>
  <c r="ES57" i="14"/>
  <c r="ES88" i="14" s="1"/>
  <c r="ER57" i="14"/>
  <c r="ER88" i="14" s="1"/>
  <c r="EQ57" i="14"/>
  <c r="EQ88" i="14" s="1"/>
  <c r="EP57" i="14"/>
  <c r="EP88" i="14" s="1"/>
  <c r="EO57" i="14"/>
  <c r="EO88" i="14" s="1"/>
  <c r="EN57" i="14"/>
  <c r="EN88" i="14" s="1"/>
  <c r="EM57" i="14"/>
  <c r="EM88" i="14" s="1"/>
  <c r="EL57" i="14"/>
  <c r="EL88" i="14" s="1"/>
  <c r="EK57" i="14"/>
  <c r="EK88" i="14" s="1"/>
  <c r="EJ57" i="14"/>
  <c r="EJ88" i="14" s="1"/>
  <c r="EI57" i="14"/>
  <c r="EI88" i="14" s="1"/>
  <c r="EH57" i="14"/>
  <c r="EH88" i="14" s="1"/>
  <c r="EG57" i="14"/>
  <c r="EG88" i="14" s="1"/>
  <c r="EF57" i="14"/>
  <c r="EF88" i="14" s="1"/>
  <c r="EE57" i="14"/>
  <c r="EE88" i="14" s="1"/>
  <c r="ED57" i="14"/>
  <c r="ED88" i="14" s="1"/>
  <c r="EC57" i="14"/>
  <c r="EC88" i="14" s="1"/>
  <c r="EB57" i="14"/>
  <c r="EB88" i="14" s="1"/>
  <c r="EA57" i="14"/>
  <c r="EA88" i="14" s="1"/>
  <c r="DZ57" i="14"/>
  <c r="DZ88" i="14" s="1"/>
  <c r="DY57" i="14"/>
  <c r="DY88" i="14" s="1"/>
  <c r="DX57" i="14"/>
  <c r="DX88" i="14" s="1"/>
  <c r="DW57" i="14"/>
  <c r="DW88" i="14" s="1"/>
  <c r="DV57" i="14"/>
  <c r="DV88" i="14" s="1"/>
  <c r="DU57" i="14"/>
  <c r="DU88" i="14" s="1"/>
  <c r="DT57" i="14"/>
  <c r="DT88" i="14" s="1"/>
  <c r="DS57" i="14"/>
  <c r="DS88" i="14" s="1"/>
  <c r="DR57" i="14"/>
  <c r="DR88" i="14" s="1"/>
  <c r="DQ57" i="14"/>
  <c r="DQ88" i="14" s="1"/>
  <c r="DP57" i="14"/>
  <c r="DP88" i="14" s="1"/>
  <c r="DO57" i="14"/>
  <c r="DO88" i="14" s="1"/>
  <c r="DN57" i="14"/>
  <c r="DN88" i="14" s="1"/>
  <c r="DM57" i="14"/>
  <c r="DM88" i="14" s="1"/>
  <c r="DL57" i="14"/>
  <c r="DL88" i="14" s="1"/>
  <c r="DK57" i="14"/>
  <c r="DK88" i="14" s="1"/>
  <c r="DJ57" i="14"/>
  <c r="DJ88" i="14" s="1"/>
  <c r="DI57" i="14"/>
  <c r="DI88" i="14" s="1"/>
  <c r="DH57" i="14"/>
  <c r="DH88" i="14" s="1"/>
  <c r="DG57" i="14"/>
  <c r="DG88" i="14" s="1"/>
  <c r="DF57" i="14"/>
  <c r="DF88" i="14" s="1"/>
  <c r="DE57" i="14"/>
  <c r="DE88" i="14" s="1"/>
  <c r="DD57" i="14"/>
  <c r="DD88" i="14" s="1"/>
  <c r="DC57" i="14"/>
  <c r="DC88" i="14" s="1"/>
  <c r="DB57" i="14"/>
  <c r="DB88" i="14" s="1"/>
  <c r="DA57" i="14"/>
  <c r="DA88" i="14" s="1"/>
  <c r="CZ57" i="14"/>
  <c r="CZ88" i="14" s="1"/>
  <c r="CY57" i="14"/>
  <c r="CY88" i="14" s="1"/>
  <c r="CX57" i="14"/>
  <c r="CX88" i="14" s="1"/>
  <c r="CW57" i="14"/>
  <c r="CW88" i="14" s="1"/>
  <c r="CV57" i="14"/>
  <c r="CV88" i="14" s="1"/>
  <c r="CU57" i="14"/>
  <c r="CU88" i="14" s="1"/>
  <c r="CT57" i="14"/>
  <c r="CT88" i="14" s="1"/>
  <c r="CS57" i="14"/>
  <c r="CS88" i="14" s="1"/>
  <c r="CR57" i="14"/>
  <c r="CR88" i="14" s="1"/>
  <c r="CQ57" i="14"/>
  <c r="CQ88" i="14" s="1"/>
  <c r="CP57" i="14"/>
  <c r="CP88" i="14" s="1"/>
  <c r="CO57" i="14"/>
  <c r="CO88" i="14" s="1"/>
  <c r="CN57" i="14"/>
  <c r="CN88" i="14" s="1"/>
  <c r="CM57" i="14"/>
  <c r="CM88" i="14" s="1"/>
  <c r="CL57" i="14"/>
  <c r="CL88" i="14" s="1"/>
  <c r="CK57" i="14"/>
  <c r="CK88" i="14" s="1"/>
  <c r="CJ57" i="14"/>
  <c r="CJ88" i="14" s="1"/>
  <c r="CI57" i="14"/>
  <c r="CI88" i="14" s="1"/>
  <c r="CH57" i="14"/>
  <c r="CH88" i="14" s="1"/>
  <c r="CG57" i="14"/>
  <c r="CG88" i="14" s="1"/>
  <c r="CF57" i="14"/>
  <c r="CF88" i="14" s="1"/>
  <c r="CE57" i="14"/>
  <c r="CE88" i="14" s="1"/>
  <c r="CD57" i="14"/>
  <c r="CD88" i="14" s="1"/>
  <c r="CC57" i="14"/>
  <c r="CC88" i="14" s="1"/>
  <c r="CB57" i="14"/>
  <c r="CB88" i="14" s="1"/>
  <c r="CA57" i="14"/>
  <c r="CA88" i="14" s="1"/>
  <c r="BZ57" i="14"/>
  <c r="BZ88" i="14" s="1"/>
  <c r="BY57" i="14"/>
  <c r="BY88" i="14" s="1"/>
  <c r="BX57" i="14"/>
  <c r="BX88" i="14" s="1"/>
  <c r="BW57" i="14"/>
  <c r="BW88" i="14" s="1"/>
  <c r="BV57" i="14"/>
  <c r="BV88" i="14" s="1"/>
  <c r="BU57" i="14"/>
  <c r="BU88" i="14" s="1"/>
  <c r="BT57" i="14"/>
  <c r="BT88" i="14" s="1"/>
  <c r="BS57" i="14"/>
  <c r="BS88" i="14" s="1"/>
  <c r="BR57" i="14"/>
  <c r="BR88" i="14" s="1"/>
  <c r="BQ57" i="14"/>
  <c r="BQ88" i="14" s="1"/>
  <c r="BP57" i="14"/>
  <c r="BP88" i="14" s="1"/>
  <c r="BO57" i="14"/>
  <c r="BO88" i="14" s="1"/>
  <c r="BN57" i="14"/>
  <c r="BN88" i="14" s="1"/>
  <c r="BM57" i="14"/>
  <c r="BM88" i="14" s="1"/>
  <c r="BL57" i="14"/>
  <c r="BL88" i="14" s="1"/>
  <c r="BK57" i="14"/>
  <c r="BK88" i="14" s="1"/>
  <c r="BJ57" i="14"/>
  <c r="BJ88" i="14" s="1"/>
  <c r="BI57" i="14"/>
  <c r="BI88" i="14" s="1"/>
  <c r="BH57" i="14"/>
  <c r="BH88" i="14" s="1"/>
  <c r="BG57" i="14"/>
  <c r="BG88" i="14" s="1"/>
  <c r="BF57" i="14"/>
  <c r="BF88" i="14" s="1"/>
  <c r="BE57" i="14"/>
  <c r="BE88" i="14" s="1"/>
  <c r="BD57" i="14"/>
  <c r="BD88" i="14" s="1"/>
  <c r="BC57" i="14"/>
  <c r="BC88" i="14" s="1"/>
  <c r="BB57" i="14"/>
  <c r="BB88" i="14" s="1"/>
  <c r="BA57" i="14"/>
  <c r="BA88" i="14" s="1"/>
  <c r="GB56" i="14"/>
  <c r="GB87" i="14" s="1"/>
  <c r="GA56" i="14"/>
  <c r="GA87" i="14" s="1"/>
  <c r="FZ56" i="14"/>
  <c r="FZ87" i="14" s="1"/>
  <c r="FY56" i="14"/>
  <c r="FY87" i="14" s="1"/>
  <c r="FX56" i="14"/>
  <c r="FX87" i="14" s="1"/>
  <c r="FW56" i="14"/>
  <c r="FW87" i="14" s="1"/>
  <c r="FV56" i="14"/>
  <c r="FV87" i="14" s="1"/>
  <c r="FU56" i="14"/>
  <c r="FU87" i="14" s="1"/>
  <c r="FT56" i="14"/>
  <c r="FT87" i="14" s="1"/>
  <c r="FS56" i="14"/>
  <c r="FS87" i="14" s="1"/>
  <c r="FR56" i="14"/>
  <c r="FR87" i="14" s="1"/>
  <c r="FQ56" i="14"/>
  <c r="FQ87" i="14" s="1"/>
  <c r="FP56" i="14"/>
  <c r="FP87" i="14" s="1"/>
  <c r="FO56" i="14"/>
  <c r="FO87" i="14" s="1"/>
  <c r="FN56" i="14"/>
  <c r="FN87" i="14" s="1"/>
  <c r="FM56" i="14"/>
  <c r="FM87" i="14" s="1"/>
  <c r="FL56" i="14"/>
  <c r="FL87" i="14" s="1"/>
  <c r="FK56" i="14"/>
  <c r="FK87" i="14" s="1"/>
  <c r="FJ56" i="14"/>
  <c r="FJ87" i="14" s="1"/>
  <c r="FI56" i="14"/>
  <c r="FI87" i="14" s="1"/>
  <c r="FH56" i="14"/>
  <c r="FH87" i="14" s="1"/>
  <c r="FG56" i="14"/>
  <c r="FG87" i="14" s="1"/>
  <c r="FF56" i="14"/>
  <c r="FF87" i="14" s="1"/>
  <c r="FE56" i="14"/>
  <c r="FE87" i="14" s="1"/>
  <c r="FD56" i="14"/>
  <c r="FD87" i="14" s="1"/>
  <c r="FC56" i="14"/>
  <c r="FC87" i="14" s="1"/>
  <c r="FB56" i="14"/>
  <c r="FB87" i="14" s="1"/>
  <c r="FA56" i="14"/>
  <c r="FA87" i="14" s="1"/>
  <c r="EZ56" i="14"/>
  <c r="EZ87" i="14" s="1"/>
  <c r="EY56" i="14"/>
  <c r="EY87" i="14" s="1"/>
  <c r="EX56" i="14"/>
  <c r="EX87" i="14" s="1"/>
  <c r="EW56" i="14"/>
  <c r="EW87" i="14" s="1"/>
  <c r="EV56" i="14"/>
  <c r="EV87" i="14" s="1"/>
  <c r="EU56" i="14"/>
  <c r="EU87" i="14" s="1"/>
  <c r="ET56" i="14"/>
  <c r="ET87" i="14" s="1"/>
  <c r="ES56" i="14"/>
  <c r="ES87" i="14" s="1"/>
  <c r="ER56" i="14"/>
  <c r="ER87" i="14" s="1"/>
  <c r="EQ56" i="14"/>
  <c r="EQ87" i="14" s="1"/>
  <c r="EP56" i="14"/>
  <c r="EP87" i="14" s="1"/>
  <c r="EO56" i="14"/>
  <c r="EO87" i="14" s="1"/>
  <c r="EN56" i="14"/>
  <c r="EN87" i="14" s="1"/>
  <c r="EM56" i="14"/>
  <c r="EM87" i="14" s="1"/>
  <c r="EL56" i="14"/>
  <c r="EL87" i="14" s="1"/>
  <c r="EK56" i="14"/>
  <c r="EK87" i="14" s="1"/>
  <c r="EJ56" i="14"/>
  <c r="EJ87" i="14" s="1"/>
  <c r="EI56" i="14"/>
  <c r="EI87" i="14" s="1"/>
  <c r="EH56" i="14"/>
  <c r="EH87" i="14" s="1"/>
  <c r="EG56" i="14"/>
  <c r="EG87" i="14" s="1"/>
  <c r="EF56" i="14"/>
  <c r="EF87" i="14" s="1"/>
  <c r="EE56" i="14"/>
  <c r="EE87" i="14" s="1"/>
  <c r="ED56" i="14"/>
  <c r="ED87" i="14" s="1"/>
  <c r="EC56" i="14"/>
  <c r="EC87" i="14" s="1"/>
  <c r="EB56" i="14"/>
  <c r="EB87" i="14" s="1"/>
  <c r="EA56" i="14"/>
  <c r="EA87" i="14" s="1"/>
  <c r="DZ56" i="14"/>
  <c r="DZ87" i="14" s="1"/>
  <c r="DY56" i="14"/>
  <c r="DY87" i="14" s="1"/>
  <c r="DX56" i="14"/>
  <c r="DX87" i="14" s="1"/>
  <c r="DW56" i="14"/>
  <c r="DW87" i="14" s="1"/>
  <c r="DV56" i="14"/>
  <c r="DV87" i="14" s="1"/>
  <c r="DU56" i="14"/>
  <c r="DU87" i="14" s="1"/>
  <c r="DT56" i="14"/>
  <c r="DT87" i="14" s="1"/>
  <c r="DS56" i="14"/>
  <c r="DS87" i="14" s="1"/>
  <c r="DR56" i="14"/>
  <c r="DR87" i="14" s="1"/>
  <c r="DQ56" i="14"/>
  <c r="DQ87" i="14" s="1"/>
  <c r="DP56" i="14"/>
  <c r="DP87" i="14" s="1"/>
  <c r="DO56" i="14"/>
  <c r="DO87" i="14" s="1"/>
  <c r="DN56" i="14"/>
  <c r="DN87" i="14" s="1"/>
  <c r="DM56" i="14"/>
  <c r="DM87" i="14" s="1"/>
  <c r="DL56" i="14"/>
  <c r="DL87" i="14" s="1"/>
  <c r="DK56" i="14"/>
  <c r="DK87" i="14" s="1"/>
  <c r="DJ56" i="14"/>
  <c r="DJ87" i="14" s="1"/>
  <c r="DI56" i="14"/>
  <c r="DI87" i="14" s="1"/>
  <c r="DH56" i="14"/>
  <c r="DH87" i="14" s="1"/>
  <c r="DG56" i="14"/>
  <c r="DG87" i="14" s="1"/>
  <c r="DF56" i="14"/>
  <c r="DF87" i="14" s="1"/>
  <c r="DE56" i="14"/>
  <c r="DE87" i="14" s="1"/>
  <c r="DD56" i="14"/>
  <c r="DD87" i="14" s="1"/>
  <c r="DC56" i="14"/>
  <c r="DC87" i="14" s="1"/>
  <c r="DB56" i="14"/>
  <c r="DB87" i="14" s="1"/>
  <c r="DA56" i="14"/>
  <c r="DA87" i="14" s="1"/>
  <c r="CZ56" i="14"/>
  <c r="CZ87" i="14" s="1"/>
  <c r="CY56" i="14"/>
  <c r="CY87" i="14" s="1"/>
  <c r="CX56" i="14"/>
  <c r="CX87" i="14" s="1"/>
  <c r="CW56" i="14"/>
  <c r="CW87" i="14" s="1"/>
  <c r="CV56" i="14"/>
  <c r="CV87" i="14" s="1"/>
  <c r="CU56" i="14"/>
  <c r="CU87" i="14" s="1"/>
  <c r="CT56" i="14"/>
  <c r="CT87" i="14" s="1"/>
  <c r="CS56" i="14"/>
  <c r="CS87" i="14" s="1"/>
  <c r="CR56" i="14"/>
  <c r="CR87" i="14" s="1"/>
  <c r="CQ56" i="14"/>
  <c r="CQ87" i="14" s="1"/>
  <c r="CP56" i="14"/>
  <c r="CP87" i="14" s="1"/>
  <c r="CO56" i="14"/>
  <c r="CO87" i="14" s="1"/>
  <c r="CN56" i="14"/>
  <c r="CN87" i="14" s="1"/>
  <c r="CM56" i="14"/>
  <c r="CM87" i="14" s="1"/>
  <c r="CL56" i="14"/>
  <c r="CL87" i="14" s="1"/>
  <c r="CK56" i="14"/>
  <c r="CK87" i="14" s="1"/>
  <c r="CJ56" i="14"/>
  <c r="CJ87" i="14" s="1"/>
  <c r="CI56" i="14"/>
  <c r="CI87" i="14" s="1"/>
  <c r="CH56" i="14"/>
  <c r="CH87" i="14" s="1"/>
  <c r="CG56" i="14"/>
  <c r="CG87" i="14" s="1"/>
  <c r="CF56" i="14"/>
  <c r="CF87" i="14" s="1"/>
  <c r="CE56" i="14"/>
  <c r="CE87" i="14" s="1"/>
  <c r="CD56" i="14"/>
  <c r="CD87" i="14" s="1"/>
  <c r="CC56" i="14"/>
  <c r="CC87" i="14" s="1"/>
  <c r="CB56" i="14"/>
  <c r="CB87" i="14" s="1"/>
  <c r="CA56" i="14"/>
  <c r="CA87" i="14" s="1"/>
  <c r="BZ56" i="14"/>
  <c r="BZ87" i="14" s="1"/>
  <c r="BY56" i="14"/>
  <c r="BY87" i="14" s="1"/>
  <c r="BX56" i="14"/>
  <c r="BX87" i="14" s="1"/>
  <c r="BW56" i="14"/>
  <c r="BW87" i="14" s="1"/>
  <c r="BV56" i="14"/>
  <c r="BV87" i="14" s="1"/>
  <c r="BU56" i="14"/>
  <c r="BU87" i="14" s="1"/>
  <c r="BT56" i="14"/>
  <c r="BT87" i="14" s="1"/>
  <c r="BS56" i="14"/>
  <c r="BS87" i="14" s="1"/>
  <c r="BR56" i="14"/>
  <c r="BR87" i="14" s="1"/>
  <c r="BQ56" i="14"/>
  <c r="BQ87" i="14" s="1"/>
  <c r="BP56" i="14"/>
  <c r="BP87" i="14" s="1"/>
  <c r="BO56" i="14"/>
  <c r="BO87" i="14" s="1"/>
  <c r="BN56" i="14"/>
  <c r="BN87" i="14" s="1"/>
  <c r="BM56" i="14"/>
  <c r="BM87" i="14" s="1"/>
  <c r="BL56" i="14"/>
  <c r="BL87" i="14" s="1"/>
  <c r="BK56" i="14"/>
  <c r="BK87" i="14" s="1"/>
  <c r="BJ56" i="14"/>
  <c r="BJ87" i="14" s="1"/>
  <c r="BI56" i="14"/>
  <c r="BI87" i="14" s="1"/>
  <c r="BH56" i="14"/>
  <c r="BH87" i="14" s="1"/>
  <c r="BG56" i="14"/>
  <c r="BG87" i="14" s="1"/>
  <c r="BF56" i="14"/>
  <c r="BF87" i="14" s="1"/>
  <c r="BE56" i="14"/>
  <c r="BE87" i="14" s="1"/>
  <c r="BD56" i="14"/>
  <c r="BD87" i="14" s="1"/>
  <c r="BC56" i="14"/>
  <c r="BC87" i="14" s="1"/>
  <c r="BB56" i="14"/>
  <c r="BB87" i="14" s="1"/>
  <c r="BA56" i="14"/>
  <c r="BA87" i="14" s="1"/>
  <c r="GB55" i="14"/>
  <c r="GB86" i="14" s="1"/>
  <c r="GA55" i="14"/>
  <c r="GA86" i="14" s="1"/>
  <c r="FZ55" i="14"/>
  <c r="FZ86" i="14" s="1"/>
  <c r="FY55" i="14"/>
  <c r="FY86" i="14" s="1"/>
  <c r="FX55" i="14"/>
  <c r="FX86" i="14" s="1"/>
  <c r="FW55" i="14"/>
  <c r="FW86" i="14" s="1"/>
  <c r="FV55" i="14"/>
  <c r="FV86" i="14" s="1"/>
  <c r="FU55" i="14"/>
  <c r="FU86" i="14" s="1"/>
  <c r="FT55" i="14"/>
  <c r="FT86" i="14" s="1"/>
  <c r="FS55" i="14"/>
  <c r="FS86" i="14" s="1"/>
  <c r="FR55" i="14"/>
  <c r="FR86" i="14" s="1"/>
  <c r="FQ55" i="14"/>
  <c r="FQ86" i="14" s="1"/>
  <c r="FP55" i="14"/>
  <c r="FP86" i="14" s="1"/>
  <c r="FO55" i="14"/>
  <c r="FO86" i="14" s="1"/>
  <c r="FN55" i="14"/>
  <c r="FN86" i="14" s="1"/>
  <c r="FM55" i="14"/>
  <c r="FM86" i="14" s="1"/>
  <c r="FL55" i="14"/>
  <c r="FL86" i="14" s="1"/>
  <c r="FK55" i="14"/>
  <c r="FK86" i="14" s="1"/>
  <c r="FJ55" i="14"/>
  <c r="FJ86" i="14" s="1"/>
  <c r="FI55" i="14"/>
  <c r="FI86" i="14" s="1"/>
  <c r="FH55" i="14"/>
  <c r="FH86" i="14" s="1"/>
  <c r="FG55" i="14"/>
  <c r="FG86" i="14" s="1"/>
  <c r="FF55" i="14"/>
  <c r="FF86" i="14" s="1"/>
  <c r="FE55" i="14"/>
  <c r="FE86" i="14" s="1"/>
  <c r="FD55" i="14"/>
  <c r="FD86" i="14" s="1"/>
  <c r="FC55" i="14"/>
  <c r="FC86" i="14" s="1"/>
  <c r="FB55" i="14"/>
  <c r="FB86" i="14" s="1"/>
  <c r="FA55" i="14"/>
  <c r="FA86" i="14" s="1"/>
  <c r="EZ55" i="14"/>
  <c r="EZ86" i="14" s="1"/>
  <c r="EY55" i="14"/>
  <c r="EY86" i="14" s="1"/>
  <c r="EX55" i="14"/>
  <c r="EX86" i="14" s="1"/>
  <c r="EW55" i="14"/>
  <c r="EW86" i="14" s="1"/>
  <c r="EV55" i="14"/>
  <c r="EV86" i="14" s="1"/>
  <c r="EU55" i="14"/>
  <c r="EU86" i="14" s="1"/>
  <c r="ET55" i="14"/>
  <c r="ET86" i="14" s="1"/>
  <c r="ES55" i="14"/>
  <c r="ES86" i="14" s="1"/>
  <c r="ER55" i="14"/>
  <c r="ER86" i="14" s="1"/>
  <c r="EQ55" i="14"/>
  <c r="EQ86" i="14" s="1"/>
  <c r="EP55" i="14"/>
  <c r="EP86" i="14" s="1"/>
  <c r="EO55" i="14"/>
  <c r="EO86" i="14" s="1"/>
  <c r="EN55" i="14"/>
  <c r="EN86" i="14" s="1"/>
  <c r="EM55" i="14"/>
  <c r="EM86" i="14" s="1"/>
  <c r="EL55" i="14"/>
  <c r="EL86" i="14" s="1"/>
  <c r="EK55" i="14"/>
  <c r="EK86" i="14" s="1"/>
  <c r="EJ55" i="14"/>
  <c r="EJ86" i="14" s="1"/>
  <c r="EI55" i="14"/>
  <c r="EI86" i="14" s="1"/>
  <c r="EH55" i="14"/>
  <c r="EH86" i="14" s="1"/>
  <c r="EG55" i="14"/>
  <c r="EG86" i="14" s="1"/>
  <c r="EF55" i="14"/>
  <c r="EF86" i="14" s="1"/>
  <c r="EE55" i="14"/>
  <c r="EE86" i="14" s="1"/>
  <c r="ED55" i="14"/>
  <c r="ED86" i="14" s="1"/>
  <c r="EC55" i="14"/>
  <c r="EC86" i="14" s="1"/>
  <c r="EB55" i="14"/>
  <c r="EB86" i="14" s="1"/>
  <c r="EA55" i="14"/>
  <c r="EA86" i="14" s="1"/>
  <c r="DZ55" i="14"/>
  <c r="DZ86" i="14" s="1"/>
  <c r="DY55" i="14"/>
  <c r="DY86" i="14" s="1"/>
  <c r="DX55" i="14"/>
  <c r="DX86" i="14" s="1"/>
  <c r="DW55" i="14"/>
  <c r="DW86" i="14" s="1"/>
  <c r="DV55" i="14"/>
  <c r="DV86" i="14" s="1"/>
  <c r="DU55" i="14"/>
  <c r="DU86" i="14" s="1"/>
  <c r="DT55" i="14"/>
  <c r="DT86" i="14" s="1"/>
  <c r="DS55" i="14"/>
  <c r="DS86" i="14" s="1"/>
  <c r="DR55" i="14"/>
  <c r="DR86" i="14" s="1"/>
  <c r="DQ55" i="14"/>
  <c r="DQ86" i="14" s="1"/>
  <c r="DP55" i="14"/>
  <c r="DP86" i="14" s="1"/>
  <c r="DO55" i="14"/>
  <c r="DO86" i="14" s="1"/>
  <c r="DN55" i="14"/>
  <c r="DN86" i="14" s="1"/>
  <c r="DM55" i="14"/>
  <c r="DM86" i="14" s="1"/>
  <c r="DL55" i="14"/>
  <c r="DL86" i="14" s="1"/>
  <c r="DK55" i="14"/>
  <c r="DK86" i="14" s="1"/>
  <c r="DJ55" i="14"/>
  <c r="DJ86" i="14" s="1"/>
  <c r="DI55" i="14"/>
  <c r="DI86" i="14" s="1"/>
  <c r="DH55" i="14"/>
  <c r="DH86" i="14" s="1"/>
  <c r="DG55" i="14"/>
  <c r="DG86" i="14" s="1"/>
  <c r="DF55" i="14"/>
  <c r="DF86" i="14" s="1"/>
  <c r="DE55" i="14"/>
  <c r="DE86" i="14" s="1"/>
  <c r="DD55" i="14"/>
  <c r="DD86" i="14" s="1"/>
  <c r="DC55" i="14"/>
  <c r="DC86" i="14" s="1"/>
  <c r="DB55" i="14"/>
  <c r="DB86" i="14" s="1"/>
  <c r="DA55" i="14"/>
  <c r="DA86" i="14" s="1"/>
  <c r="CZ55" i="14"/>
  <c r="CZ86" i="14" s="1"/>
  <c r="CY55" i="14"/>
  <c r="CY86" i="14" s="1"/>
  <c r="CX55" i="14"/>
  <c r="CX86" i="14" s="1"/>
  <c r="CW55" i="14"/>
  <c r="CW86" i="14" s="1"/>
  <c r="CV55" i="14"/>
  <c r="CV86" i="14" s="1"/>
  <c r="CU55" i="14"/>
  <c r="CU86" i="14" s="1"/>
  <c r="CT55" i="14"/>
  <c r="CT86" i="14" s="1"/>
  <c r="CS55" i="14"/>
  <c r="CS86" i="14" s="1"/>
  <c r="CR55" i="14"/>
  <c r="CR86" i="14" s="1"/>
  <c r="CQ55" i="14"/>
  <c r="CQ86" i="14" s="1"/>
  <c r="CP55" i="14"/>
  <c r="CP86" i="14" s="1"/>
  <c r="CO55" i="14"/>
  <c r="CO86" i="14" s="1"/>
  <c r="CN55" i="14"/>
  <c r="CN86" i="14" s="1"/>
  <c r="CM55" i="14"/>
  <c r="CM86" i="14" s="1"/>
  <c r="CL55" i="14"/>
  <c r="CL86" i="14" s="1"/>
  <c r="CK55" i="14"/>
  <c r="CK86" i="14" s="1"/>
  <c r="CJ55" i="14"/>
  <c r="CJ86" i="14" s="1"/>
  <c r="CI55" i="14"/>
  <c r="CI86" i="14" s="1"/>
  <c r="CH55" i="14"/>
  <c r="CH86" i="14" s="1"/>
  <c r="CG55" i="14"/>
  <c r="CG86" i="14" s="1"/>
  <c r="CF55" i="14"/>
  <c r="CF86" i="14" s="1"/>
  <c r="CE55" i="14"/>
  <c r="CE86" i="14" s="1"/>
  <c r="CD55" i="14"/>
  <c r="CD86" i="14" s="1"/>
  <c r="CC55" i="14"/>
  <c r="CC86" i="14" s="1"/>
  <c r="CB55" i="14"/>
  <c r="CB86" i="14" s="1"/>
  <c r="CA55" i="14"/>
  <c r="CA86" i="14" s="1"/>
  <c r="BZ55" i="14"/>
  <c r="BZ86" i="14" s="1"/>
  <c r="BY55" i="14"/>
  <c r="BY86" i="14" s="1"/>
  <c r="BX55" i="14"/>
  <c r="BX86" i="14" s="1"/>
  <c r="BW55" i="14"/>
  <c r="BW86" i="14" s="1"/>
  <c r="BV55" i="14"/>
  <c r="BV86" i="14" s="1"/>
  <c r="BU55" i="14"/>
  <c r="BU86" i="14" s="1"/>
  <c r="BT55" i="14"/>
  <c r="BT86" i="14" s="1"/>
  <c r="BS55" i="14"/>
  <c r="BS86" i="14" s="1"/>
  <c r="BR55" i="14"/>
  <c r="BR86" i="14" s="1"/>
  <c r="BQ55" i="14"/>
  <c r="BQ86" i="14" s="1"/>
  <c r="BP55" i="14"/>
  <c r="BP86" i="14" s="1"/>
  <c r="BO55" i="14"/>
  <c r="BO86" i="14" s="1"/>
  <c r="BN55" i="14"/>
  <c r="BN86" i="14" s="1"/>
  <c r="BM55" i="14"/>
  <c r="BM86" i="14" s="1"/>
  <c r="BL55" i="14"/>
  <c r="BL86" i="14" s="1"/>
  <c r="BK55" i="14"/>
  <c r="BK86" i="14" s="1"/>
  <c r="BJ55" i="14"/>
  <c r="BJ86" i="14" s="1"/>
  <c r="BI55" i="14"/>
  <c r="BI86" i="14" s="1"/>
  <c r="BH55" i="14"/>
  <c r="BH86" i="14" s="1"/>
  <c r="BG55" i="14"/>
  <c r="BG86" i="14" s="1"/>
  <c r="BF55" i="14"/>
  <c r="BF86" i="14" s="1"/>
  <c r="BE55" i="14"/>
  <c r="BE86" i="14" s="1"/>
  <c r="BD55" i="14"/>
  <c r="BD86" i="14" s="1"/>
  <c r="BC55" i="14"/>
  <c r="BC86" i="14" s="1"/>
  <c r="BB55" i="14"/>
  <c r="BB86" i="14" s="1"/>
  <c r="BA55" i="14"/>
  <c r="BA86" i="14" s="1"/>
  <c r="GB54" i="14"/>
  <c r="GB85" i="14" s="1"/>
  <c r="GA54" i="14"/>
  <c r="GA85" i="14" s="1"/>
  <c r="FZ54" i="14"/>
  <c r="FZ85" i="14" s="1"/>
  <c r="FY54" i="14"/>
  <c r="FY85" i="14" s="1"/>
  <c r="FX54" i="14"/>
  <c r="FX85" i="14" s="1"/>
  <c r="FW54" i="14"/>
  <c r="FW85" i="14" s="1"/>
  <c r="FV54" i="14"/>
  <c r="FV85" i="14" s="1"/>
  <c r="FU54" i="14"/>
  <c r="FU85" i="14" s="1"/>
  <c r="FT54" i="14"/>
  <c r="FT85" i="14" s="1"/>
  <c r="FS54" i="14"/>
  <c r="FS85" i="14" s="1"/>
  <c r="FR54" i="14"/>
  <c r="FR85" i="14" s="1"/>
  <c r="FQ54" i="14"/>
  <c r="FQ85" i="14" s="1"/>
  <c r="FP54" i="14"/>
  <c r="FP85" i="14" s="1"/>
  <c r="FO54" i="14"/>
  <c r="FO85" i="14" s="1"/>
  <c r="FN54" i="14"/>
  <c r="FN85" i="14" s="1"/>
  <c r="FM54" i="14"/>
  <c r="FM85" i="14" s="1"/>
  <c r="FL54" i="14"/>
  <c r="FL85" i="14" s="1"/>
  <c r="FK54" i="14"/>
  <c r="FK85" i="14" s="1"/>
  <c r="FJ54" i="14"/>
  <c r="FJ85" i="14" s="1"/>
  <c r="FI54" i="14"/>
  <c r="FI85" i="14" s="1"/>
  <c r="FH54" i="14"/>
  <c r="FH85" i="14" s="1"/>
  <c r="FG54" i="14"/>
  <c r="FG85" i="14" s="1"/>
  <c r="FF54" i="14"/>
  <c r="FF85" i="14" s="1"/>
  <c r="FE54" i="14"/>
  <c r="FE85" i="14" s="1"/>
  <c r="FD54" i="14"/>
  <c r="FD85" i="14" s="1"/>
  <c r="FC54" i="14"/>
  <c r="FC85" i="14" s="1"/>
  <c r="FB54" i="14"/>
  <c r="FB85" i="14" s="1"/>
  <c r="FA54" i="14"/>
  <c r="FA85" i="14" s="1"/>
  <c r="EZ54" i="14"/>
  <c r="EZ85" i="14" s="1"/>
  <c r="EY54" i="14"/>
  <c r="EY85" i="14" s="1"/>
  <c r="EX54" i="14"/>
  <c r="EX85" i="14" s="1"/>
  <c r="EW54" i="14"/>
  <c r="EW85" i="14" s="1"/>
  <c r="EV54" i="14"/>
  <c r="EV85" i="14" s="1"/>
  <c r="EU54" i="14"/>
  <c r="EU85" i="14" s="1"/>
  <c r="ET54" i="14"/>
  <c r="ET85" i="14" s="1"/>
  <c r="ES54" i="14"/>
  <c r="ES85" i="14" s="1"/>
  <c r="ER54" i="14"/>
  <c r="ER85" i="14" s="1"/>
  <c r="EQ54" i="14"/>
  <c r="EQ85" i="14" s="1"/>
  <c r="EP54" i="14"/>
  <c r="EP85" i="14" s="1"/>
  <c r="EO54" i="14"/>
  <c r="EO85" i="14" s="1"/>
  <c r="EN54" i="14"/>
  <c r="EN85" i="14" s="1"/>
  <c r="EM54" i="14"/>
  <c r="EM85" i="14" s="1"/>
  <c r="EL54" i="14"/>
  <c r="EL85" i="14" s="1"/>
  <c r="EK54" i="14"/>
  <c r="EK85" i="14" s="1"/>
  <c r="EJ54" i="14"/>
  <c r="EJ85" i="14" s="1"/>
  <c r="EI54" i="14"/>
  <c r="EI85" i="14" s="1"/>
  <c r="EH54" i="14"/>
  <c r="EH85" i="14" s="1"/>
  <c r="EG54" i="14"/>
  <c r="EG85" i="14" s="1"/>
  <c r="EF54" i="14"/>
  <c r="EF85" i="14" s="1"/>
  <c r="EE54" i="14"/>
  <c r="EE85" i="14" s="1"/>
  <c r="ED54" i="14"/>
  <c r="ED85" i="14" s="1"/>
  <c r="EC54" i="14"/>
  <c r="EC85" i="14" s="1"/>
  <c r="EB54" i="14"/>
  <c r="EB85" i="14" s="1"/>
  <c r="EA54" i="14"/>
  <c r="EA85" i="14" s="1"/>
  <c r="DZ54" i="14"/>
  <c r="DZ85" i="14" s="1"/>
  <c r="DY54" i="14"/>
  <c r="DY85" i="14" s="1"/>
  <c r="DX54" i="14"/>
  <c r="DX85" i="14" s="1"/>
  <c r="DW54" i="14"/>
  <c r="DW85" i="14" s="1"/>
  <c r="DV54" i="14"/>
  <c r="DV85" i="14" s="1"/>
  <c r="DU54" i="14"/>
  <c r="DU85" i="14" s="1"/>
  <c r="DT54" i="14"/>
  <c r="DT85" i="14" s="1"/>
  <c r="DS54" i="14"/>
  <c r="DS85" i="14" s="1"/>
  <c r="DR54" i="14"/>
  <c r="DR85" i="14" s="1"/>
  <c r="DQ54" i="14"/>
  <c r="DQ85" i="14" s="1"/>
  <c r="DP54" i="14"/>
  <c r="DP85" i="14" s="1"/>
  <c r="DO54" i="14"/>
  <c r="DO85" i="14" s="1"/>
  <c r="DN54" i="14"/>
  <c r="DN85" i="14" s="1"/>
  <c r="DM54" i="14"/>
  <c r="DM85" i="14" s="1"/>
  <c r="DL54" i="14"/>
  <c r="DL85" i="14" s="1"/>
  <c r="DK54" i="14"/>
  <c r="DK85" i="14" s="1"/>
  <c r="DJ54" i="14"/>
  <c r="DJ85" i="14" s="1"/>
  <c r="DI54" i="14"/>
  <c r="DI85" i="14" s="1"/>
  <c r="DH54" i="14"/>
  <c r="DH85" i="14" s="1"/>
  <c r="DG54" i="14"/>
  <c r="DG85" i="14" s="1"/>
  <c r="DF54" i="14"/>
  <c r="DF85" i="14" s="1"/>
  <c r="DE54" i="14"/>
  <c r="DE85" i="14" s="1"/>
  <c r="DD54" i="14"/>
  <c r="DD85" i="14" s="1"/>
  <c r="DC54" i="14"/>
  <c r="DC85" i="14" s="1"/>
  <c r="DB54" i="14"/>
  <c r="DB85" i="14" s="1"/>
  <c r="DA54" i="14"/>
  <c r="DA85" i="14" s="1"/>
  <c r="CZ54" i="14"/>
  <c r="CZ85" i="14" s="1"/>
  <c r="CY54" i="14"/>
  <c r="CY85" i="14" s="1"/>
  <c r="CX54" i="14"/>
  <c r="CX85" i="14" s="1"/>
  <c r="CW54" i="14"/>
  <c r="CW85" i="14" s="1"/>
  <c r="CV54" i="14"/>
  <c r="CV85" i="14" s="1"/>
  <c r="CU54" i="14"/>
  <c r="CU85" i="14" s="1"/>
  <c r="CT54" i="14"/>
  <c r="CT85" i="14" s="1"/>
  <c r="CS54" i="14"/>
  <c r="CS85" i="14" s="1"/>
  <c r="CR54" i="14"/>
  <c r="CR85" i="14" s="1"/>
  <c r="CQ54" i="14"/>
  <c r="CQ85" i="14" s="1"/>
  <c r="CP54" i="14"/>
  <c r="CP85" i="14" s="1"/>
  <c r="CO54" i="14"/>
  <c r="CO85" i="14" s="1"/>
  <c r="CN54" i="14"/>
  <c r="CN85" i="14" s="1"/>
  <c r="CM54" i="14"/>
  <c r="CM85" i="14" s="1"/>
  <c r="CL54" i="14"/>
  <c r="CL85" i="14" s="1"/>
  <c r="CK54" i="14"/>
  <c r="CK85" i="14" s="1"/>
  <c r="CJ54" i="14"/>
  <c r="CJ85" i="14" s="1"/>
  <c r="CI54" i="14"/>
  <c r="CI85" i="14" s="1"/>
  <c r="CH54" i="14"/>
  <c r="CH85" i="14" s="1"/>
  <c r="CG54" i="14"/>
  <c r="CG85" i="14" s="1"/>
  <c r="CF54" i="14"/>
  <c r="CF85" i="14" s="1"/>
  <c r="CE54" i="14"/>
  <c r="CE85" i="14" s="1"/>
  <c r="CD54" i="14"/>
  <c r="CD85" i="14" s="1"/>
  <c r="CC54" i="14"/>
  <c r="CC85" i="14" s="1"/>
  <c r="CB54" i="14"/>
  <c r="CB85" i="14" s="1"/>
  <c r="CA54" i="14"/>
  <c r="CA85" i="14" s="1"/>
  <c r="BZ54" i="14"/>
  <c r="BZ85" i="14" s="1"/>
  <c r="BY54" i="14"/>
  <c r="BY85" i="14" s="1"/>
  <c r="BX54" i="14"/>
  <c r="BX85" i="14" s="1"/>
  <c r="BW54" i="14"/>
  <c r="BW85" i="14" s="1"/>
  <c r="BV54" i="14"/>
  <c r="BV85" i="14" s="1"/>
  <c r="BU54" i="14"/>
  <c r="BU85" i="14" s="1"/>
  <c r="BT54" i="14"/>
  <c r="BT85" i="14" s="1"/>
  <c r="BS54" i="14"/>
  <c r="BS85" i="14" s="1"/>
  <c r="BR54" i="14"/>
  <c r="BR85" i="14" s="1"/>
  <c r="BQ54" i="14"/>
  <c r="BQ85" i="14" s="1"/>
  <c r="BP54" i="14"/>
  <c r="BP85" i="14" s="1"/>
  <c r="BO54" i="14"/>
  <c r="BO85" i="14" s="1"/>
  <c r="BN54" i="14"/>
  <c r="BN85" i="14" s="1"/>
  <c r="BM54" i="14"/>
  <c r="BM85" i="14" s="1"/>
  <c r="BL54" i="14"/>
  <c r="BL85" i="14" s="1"/>
  <c r="BK54" i="14"/>
  <c r="BK85" i="14" s="1"/>
  <c r="BJ54" i="14"/>
  <c r="BJ85" i="14" s="1"/>
  <c r="BI54" i="14"/>
  <c r="BI85" i="14" s="1"/>
  <c r="BH54" i="14"/>
  <c r="BH85" i="14" s="1"/>
  <c r="BG54" i="14"/>
  <c r="BG85" i="14" s="1"/>
  <c r="BF54" i="14"/>
  <c r="BF85" i="14" s="1"/>
  <c r="BE54" i="14"/>
  <c r="BE85" i="14" s="1"/>
  <c r="BD54" i="14"/>
  <c r="BD85" i="14" s="1"/>
  <c r="BC54" i="14"/>
  <c r="BC85" i="14" s="1"/>
  <c r="BB54" i="14"/>
  <c r="BB85" i="14" s="1"/>
  <c r="BA54" i="14"/>
  <c r="BA85" i="14" s="1"/>
  <c r="GB53" i="14"/>
  <c r="GB84" i="14" s="1"/>
  <c r="GA53" i="14"/>
  <c r="GA84" i="14" s="1"/>
  <c r="FZ53" i="14"/>
  <c r="FZ84" i="14" s="1"/>
  <c r="FY53" i="14"/>
  <c r="FY84" i="14" s="1"/>
  <c r="FX53" i="14"/>
  <c r="FX84" i="14" s="1"/>
  <c r="FW53" i="14"/>
  <c r="FW84" i="14" s="1"/>
  <c r="FV53" i="14"/>
  <c r="FV84" i="14" s="1"/>
  <c r="FU53" i="14"/>
  <c r="FU84" i="14" s="1"/>
  <c r="FT53" i="14"/>
  <c r="FT84" i="14" s="1"/>
  <c r="FS53" i="14"/>
  <c r="FS84" i="14" s="1"/>
  <c r="FR53" i="14"/>
  <c r="FR84" i="14" s="1"/>
  <c r="FQ53" i="14"/>
  <c r="FQ84" i="14" s="1"/>
  <c r="FP53" i="14"/>
  <c r="FP84" i="14" s="1"/>
  <c r="FO53" i="14"/>
  <c r="FO84" i="14" s="1"/>
  <c r="FN53" i="14"/>
  <c r="FN84" i="14" s="1"/>
  <c r="FM53" i="14"/>
  <c r="FM84" i="14" s="1"/>
  <c r="FL53" i="14"/>
  <c r="FL84" i="14" s="1"/>
  <c r="FK53" i="14"/>
  <c r="FK84" i="14" s="1"/>
  <c r="FJ53" i="14"/>
  <c r="FJ84" i="14" s="1"/>
  <c r="FI53" i="14"/>
  <c r="FI84" i="14" s="1"/>
  <c r="FH53" i="14"/>
  <c r="FH84" i="14" s="1"/>
  <c r="FG53" i="14"/>
  <c r="FG84" i="14" s="1"/>
  <c r="FF53" i="14"/>
  <c r="FF84" i="14" s="1"/>
  <c r="FE53" i="14"/>
  <c r="FE84" i="14" s="1"/>
  <c r="FD53" i="14"/>
  <c r="FD84" i="14" s="1"/>
  <c r="FC53" i="14"/>
  <c r="FC84" i="14" s="1"/>
  <c r="FB53" i="14"/>
  <c r="FB84" i="14" s="1"/>
  <c r="FA53" i="14"/>
  <c r="FA84" i="14" s="1"/>
  <c r="EZ53" i="14"/>
  <c r="EZ84" i="14" s="1"/>
  <c r="EY53" i="14"/>
  <c r="EY84" i="14" s="1"/>
  <c r="EX53" i="14"/>
  <c r="EX84" i="14" s="1"/>
  <c r="EW53" i="14"/>
  <c r="EW84" i="14" s="1"/>
  <c r="EV53" i="14"/>
  <c r="EV84" i="14" s="1"/>
  <c r="EU53" i="14"/>
  <c r="EU84" i="14" s="1"/>
  <c r="ET53" i="14"/>
  <c r="ET84" i="14" s="1"/>
  <c r="ES53" i="14"/>
  <c r="ES84" i="14" s="1"/>
  <c r="ER53" i="14"/>
  <c r="ER84" i="14" s="1"/>
  <c r="EQ53" i="14"/>
  <c r="EQ84" i="14" s="1"/>
  <c r="EP53" i="14"/>
  <c r="EP84" i="14" s="1"/>
  <c r="EO53" i="14"/>
  <c r="EO84" i="14" s="1"/>
  <c r="EN53" i="14"/>
  <c r="EN84" i="14" s="1"/>
  <c r="EM53" i="14"/>
  <c r="EM84" i="14" s="1"/>
  <c r="EL53" i="14"/>
  <c r="EL84" i="14" s="1"/>
  <c r="EK53" i="14"/>
  <c r="EK84" i="14" s="1"/>
  <c r="EJ53" i="14"/>
  <c r="EJ84" i="14" s="1"/>
  <c r="EI53" i="14"/>
  <c r="EI84" i="14" s="1"/>
  <c r="EH53" i="14"/>
  <c r="EH84" i="14" s="1"/>
  <c r="EG53" i="14"/>
  <c r="EG84" i="14" s="1"/>
  <c r="EF53" i="14"/>
  <c r="EF84" i="14" s="1"/>
  <c r="EE53" i="14"/>
  <c r="EE84" i="14" s="1"/>
  <c r="ED53" i="14"/>
  <c r="ED84" i="14" s="1"/>
  <c r="EC53" i="14"/>
  <c r="EC84" i="14" s="1"/>
  <c r="EB53" i="14"/>
  <c r="EB84" i="14" s="1"/>
  <c r="EA53" i="14"/>
  <c r="EA84" i="14" s="1"/>
  <c r="DZ53" i="14"/>
  <c r="DZ84" i="14" s="1"/>
  <c r="DY53" i="14"/>
  <c r="DY84" i="14" s="1"/>
  <c r="DX53" i="14"/>
  <c r="DX84" i="14" s="1"/>
  <c r="DW53" i="14"/>
  <c r="DW84" i="14" s="1"/>
  <c r="DV53" i="14"/>
  <c r="DV84" i="14" s="1"/>
  <c r="DU53" i="14"/>
  <c r="DU84" i="14" s="1"/>
  <c r="DT53" i="14"/>
  <c r="DT84" i="14" s="1"/>
  <c r="DS53" i="14"/>
  <c r="DS84" i="14" s="1"/>
  <c r="DR53" i="14"/>
  <c r="DR84" i="14" s="1"/>
  <c r="DQ53" i="14"/>
  <c r="DQ84" i="14" s="1"/>
  <c r="DP53" i="14"/>
  <c r="DP84" i="14" s="1"/>
  <c r="DO53" i="14"/>
  <c r="DO84" i="14" s="1"/>
  <c r="DN53" i="14"/>
  <c r="DN84" i="14" s="1"/>
  <c r="DM53" i="14"/>
  <c r="DM84" i="14" s="1"/>
  <c r="DL53" i="14"/>
  <c r="DL84" i="14" s="1"/>
  <c r="DK53" i="14"/>
  <c r="DK84" i="14" s="1"/>
  <c r="DJ53" i="14"/>
  <c r="DJ84" i="14" s="1"/>
  <c r="DI53" i="14"/>
  <c r="DI84" i="14" s="1"/>
  <c r="DH53" i="14"/>
  <c r="DH84" i="14" s="1"/>
  <c r="DG53" i="14"/>
  <c r="DG84" i="14" s="1"/>
  <c r="DF53" i="14"/>
  <c r="DF84" i="14" s="1"/>
  <c r="DE53" i="14"/>
  <c r="DE84" i="14" s="1"/>
  <c r="DD53" i="14"/>
  <c r="DD84" i="14" s="1"/>
  <c r="DC53" i="14"/>
  <c r="DC84" i="14" s="1"/>
  <c r="DB53" i="14"/>
  <c r="DB84" i="14" s="1"/>
  <c r="DA53" i="14"/>
  <c r="DA84" i="14" s="1"/>
  <c r="CZ53" i="14"/>
  <c r="CZ84" i="14" s="1"/>
  <c r="CY53" i="14"/>
  <c r="CY84" i="14" s="1"/>
  <c r="CX53" i="14"/>
  <c r="CX84" i="14" s="1"/>
  <c r="CW53" i="14"/>
  <c r="CW84" i="14" s="1"/>
  <c r="CV53" i="14"/>
  <c r="CV84" i="14" s="1"/>
  <c r="CU53" i="14"/>
  <c r="CU84" i="14" s="1"/>
  <c r="CT53" i="14"/>
  <c r="CT84" i="14" s="1"/>
  <c r="CS53" i="14"/>
  <c r="CS84" i="14" s="1"/>
  <c r="CR53" i="14"/>
  <c r="CR84" i="14" s="1"/>
  <c r="CQ53" i="14"/>
  <c r="CQ84" i="14" s="1"/>
  <c r="CP53" i="14"/>
  <c r="CP84" i="14" s="1"/>
  <c r="CO53" i="14"/>
  <c r="CO84" i="14" s="1"/>
  <c r="CN53" i="14"/>
  <c r="CN84" i="14" s="1"/>
  <c r="CM53" i="14"/>
  <c r="CM84" i="14" s="1"/>
  <c r="CL53" i="14"/>
  <c r="CL84" i="14" s="1"/>
  <c r="CK53" i="14"/>
  <c r="CK84" i="14" s="1"/>
  <c r="CJ53" i="14"/>
  <c r="CJ84" i="14" s="1"/>
  <c r="CI53" i="14"/>
  <c r="CI84" i="14" s="1"/>
  <c r="CH53" i="14"/>
  <c r="CH84" i="14" s="1"/>
  <c r="CG53" i="14"/>
  <c r="CG84" i="14" s="1"/>
  <c r="CF53" i="14"/>
  <c r="CF84" i="14" s="1"/>
  <c r="CE53" i="14"/>
  <c r="CE84" i="14" s="1"/>
  <c r="CD53" i="14"/>
  <c r="CD84" i="14" s="1"/>
  <c r="CC53" i="14"/>
  <c r="CC84" i="14" s="1"/>
  <c r="CB53" i="14"/>
  <c r="CB84" i="14" s="1"/>
  <c r="CA53" i="14"/>
  <c r="CA84" i="14" s="1"/>
  <c r="BZ53" i="14"/>
  <c r="BZ84" i="14" s="1"/>
  <c r="BY53" i="14"/>
  <c r="BY84" i="14" s="1"/>
  <c r="BX53" i="14"/>
  <c r="BX84" i="14" s="1"/>
  <c r="BW53" i="14"/>
  <c r="BW84" i="14" s="1"/>
  <c r="BV53" i="14"/>
  <c r="BV84" i="14" s="1"/>
  <c r="BU53" i="14"/>
  <c r="BU84" i="14" s="1"/>
  <c r="BT53" i="14"/>
  <c r="BT84" i="14" s="1"/>
  <c r="BS53" i="14"/>
  <c r="BS84" i="14" s="1"/>
  <c r="BR53" i="14"/>
  <c r="BR84" i="14" s="1"/>
  <c r="BQ53" i="14"/>
  <c r="BQ84" i="14" s="1"/>
  <c r="BP53" i="14"/>
  <c r="BP84" i="14" s="1"/>
  <c r="BO53" i="14"/>
  <c r="BO84" i="14" s="1"/>
  <c r="BN53" i="14"/>
  <c r="BN84" i="14" s="1"/>
  <c r="BM53" i="14"/>
  <c r="BM84" i="14" s="1"/>
  <c r="BL53" i="14"/>
  <c r="BL84" i="14" s="1"/>
  <c r="BK53" i="14"/>
  <c r="BK84" i="14" s="1"/>
  <c r="BJ53" i="14"/>
  <c r="BJ84" i="14" s="1"/>
  <c r="BI53" i="14"/>
  <c r="BI84" i="14" s="1"/>
  <c r="BH53" i="14"/>
  <c r="BH84" i="14" s="1"/>
  <c r="BG53" i="14"/>
  <c r="BG84" i="14" s="1"/>
  <c r="BF53" i="14"/>
  <c r="BF84" i="14" s="1"/>
  <c r="BE53" i="14"/>
  <c r="BE84" i="14" s="1"/>
  <c r="BD53" i="14"/>
  <c r="BD84" i="14" s="1"/>
  <c r="BC53" i="14"/>
  <c r="BC84" i="14" s="1"/>
  <c r="BB53" i="14"/>
  <c r="BB84" i="14" s="1"/>
  <c r="BA53" i="14"/>
  <c r="BA84" i="14" s="1"/>
  <c r="GB52" i="14"/>
  <c r="GB83" i="14" s="1"/>
  <c r="GA52" i="14"/>
  <c r="GA83" i="14" s="1"/>
  <c r="FZ52" i="14"/>
  <c r="FZ83" i="14" s="1"/>
  <c r="FY52" i="14"/>
  <c r="FY83" i="14" s="1"/>
  <c r="FX52" i="14"/>
  <c r="FX83" i="14" s="1"/>
  <c r="FW52" i="14"/>
  <c r="FW83" i="14" s="1"/>
  <c r="FV52" i="14"/>
  <c r="FV83" i="14" s="1"/>
  <c r="FU52" i="14"/>
  <c r="FU83" i="14" s="1"/>
  <c r="FT52" i="14"/>
  <c r="FT83" i="14" s="1"/>
  <c r="FS52" i="14"/>
  <c r="FS83" i="14" s="1"/>
  <c r="FR52" i="14"/>
  <c r="FR83" i="14" s="1"/>
  <c r="FQ52" i="14"/>
  <c r="FQ83" i="14" s="1"/>
  <c r="FP52" i="14"/>
  <c r="FP83" i="14" s="1"/>
  <c r="FO52" i="14"/>
  <c r="FO83" i="14" s="1"/>
  <c r="FN52" i="14"/>
  <c r="FN83" i="14" s="1"/>
  <c r="FM52" i="14"/>
  <c r="FM83" i="14" s="1"/>
  <c r="FL52" i="14"/>
  <c r="FL83" i="14" s="1"/>
  <c r="FK52" i="14"/>
  <c r="FK83" i="14" s="1"/>
  <c r="FJ52" i="14"/>
  <c r="FJ83" i="14" s="1"/>
  <c r="FI52" i="14"/>
  <c r="FI83" i="14" s="1"/>
  <c r="FH52" i="14"/>
  <c r="FH83" i="14" s="1"/>
  <c r="FG52" i="14"/>
  <c r="FG83" i="14" s="1"/>
  <c r="FF52" i="14"/>
  <c r="FF83" i="14" s="1"/>
  <c r="FE52" i="14"/>
  <c r="FE83" i="14" s="1"/>
  <c r="FD52" i="14"/>
  <c r="FD83" i="14" s="1"/>
  <c r="FC52" i="14"/>
  <c r="FC83" i="14" s="1"/>
  <c r="FB52" i="14"/>
  <c r="FB83" i="14" s="1"/>
  <c r="FA52" i="14"/>
  <c r="FA83" i="14" s="1"/>
  <c r="EZ52" i="14"/>
  <c r="EZ83" i="14" s="1"/>
  <c r="EY52" i="14"/>
  <c r="EY83" i="14" s="1"/>
  <c r="EX52" i="14"/>
  <c r="EX83" i="14" s="1"/>
  <c r="EW52" i="14"/>
  <c r="EW83" i="14" s="1"/>
  <c r="EV52" i="14"/>
  <c r="EV83" i="14" s="1"/>
  <c r="EU52" i="14"/>
  <c r="EU83" i="14" s="1"/>
  <c r="ET52" i="14"/>
  <c r="ET83" i="14" s="1"/>
  <c r="ES52" i="14"/>
  <c r="ES83" i="14" s="1"/>
  <c r="ER52" i="14"/>
  <c r="ER83" i="14" s="1"/>
  <c r="EQ52" i="14"/>
  <c r="EQ83" i="14" s="1"/>
  <c r="EP52" i="14"/>
  <c r="EP83" i="14" s="1"/>
  <c r="EO52" i="14"/>
  <c r="EO83" i="14" s="1"/>
  <c r="EN52" i="14"/>
  <c r="EN83" i="14" s="1"/>
  <c r="EM52" i="14"/>
  <c r="EM83" i="14" s="1"/>
  <c r="EL52" i="14"/>
  <c r="EL83" i="14" s="1"/>
  <c r="EK52" i="14"/>
  <c r="EK83" i="14" s="1"/>
  <c r="EJ52" i="14"/>
  <c r="EJ83" i="14" s="1"/>
  <c r="EI52" i="14"/>
  <c r="EI83" i="14" s="1"/>
  <c r="EH52" i="14"/>
  <c r="EH83" i="14" s="1"/>
  <c r="EG52" i="14"/>
  <c r="EG83" i="14" s="1"/>
  <c r="EF52" i="14"/>
  <c r="EF83" i="14" s="1"/>
  <c r="EE52" i="14"/>
  <c r="EE83" i="14" s="1"/>
  <c r="ED52" i="14"/>
  <c r="ED83" i="14" s="1"/>
  <c r="EC52" i="14"/>
  <c r="EC83" i="14" s="1"/>
  <c r="EB52" i="14"/>
  <c r="EB83" i="14" s="1"/>
  <c r="EA52" i="14"/>
  <c r="EA83" i="14" s="1"/>
  <c r="DZ52" i="14"/>
  <c r="DZ83" i="14" s="1"/>
  <c r="DY52" i="14"/>
  <c r="DY83" i="14" s="1"/>
  <c r="DX52" i="14"/>
  <c r="DX83" i="14" s="1"/>
  <c r="DW52" i="14"/>
  <c r="DW83" i="14" s="1"/>
  <c r="DV52" i="14"/>
  <c r="DV83" i="14" s="1"/>
  <c r="DU52" i="14"/>
  <c r="DU83" i="14" s="1"/>
  <c r="DT52" i="14"/>
  <c r="DT83" i="14" s="1"/>
  <c r="DS52" i="14"/>
  <c r="DS83" i="14" s="1"/>
  <c r="DR52" i="14"/>
  <c r="DR83" i="14" s="1"/>
  <c r="DQ52" i="14"/>
  <c r="DQ83" i="14" s="1"/>
  <c r="DP52" i="14"/>
  <c r="DP83" i="14" s="1"/>
  <c r="DO52" i="14"/>
  <c r="DO83" i="14" s="1"/>
  <c r="DN52" i="14"/>
  <c r="DN83" i="14" s="1"/>
  <c r="DM52" i="14"/>
  <c r="DM83" i="14" s="1"/>
  <c r="DL52" i="14"/>
  <c r="DL83" i="14" s="1"/>
  <c r="DK52" i="14"/>
  <c r="DK83" i="14" s="1"/>
  <c r="DJ52" i="14"/>
  <c r="DJ83" i="14" s="1"/>
  <c r="DI52" i="14"/>
  <c r="DI83" i="14" s="1"/>
  <c r="DH52" i="14"/>
  <c r="DH83" i="14" s="1"/>
  <c r="DG52" i="14"/>
  <c r="DG83" i="14" s="1"/>
  <c r="DF52" i="14"/>
  <c r="DF83" i="14" s="1"/>
  <c r="DE52" i="14"/>
  <c r="DE83" i="14" s="1"/>
  <c r="DD52" i="14"/>
  <c r="DD83" i="14" s="1"/>
  <c r="DC52" i="14"/>
  <c r="DC83" i="14" s="1"/>
  <c r="DB52" i="14"/>
  <c r="DB83" i="14" s="1"/>
  <c r="DA52" i="14"/>
  <c r="DA83" i="14" s="1"/>
  <c r="CZ52" i="14"/>
  <c r="CZ83" i="14" s="1"/>
  <c r="CY52" i="14"/>
  <c r="CY83" i="14" s="1"/>
  <c r="CX52" i="14"/>
  <c r="CX83" i="14" s="1"/>
  <c r="CW52" i="14"/>
  <c r="CW83" i="14" s="1"/>
  <c r="CV52" i="14"/>
  <c r="CV83" i="14" s="1"/>
  <c r="CU52" i="14"/>
  <c r="CU83" i="14" s="1"/>
  <c r="CT52" i="14"/>
  <c r="CT83" i="14" s="1"/>
  <c r="CS52" i="14"/>
  <c r="CS83" i="14" s="1"/>
  <c r="CR52" i="14"/>
  <c r="CR83" i="14" s="1"/>
  <c r="CQ52" i="14"/>
  <c r="CQ83" i="14" s="1"/>
  <c r="CP52" i="14"/>
  <c r="CP83" i="14" s="1"/>
  <c r="CO52" i="14"/>
  <c r="CO83" i="14" s="1"/>
  <c r="CN52" i="14"/>
  <c r="CN83" i="14" s="1"/>
  <c r="CM52" i="14"/>
  <c r="CM83" i="14" s="1"/>
  <c r="CL52" i="14"/>
  <c r="CL83" i="14" s="1"/>
  <c r="CK52" i="14"/>
  <c r="CK83" i="14" s="1"/>
  <c r="CJ52" i="14"/>
  <c r="CJ83" i="14" s="1"/>
  <c r="CI52" i="14"/>
  <c r="CI83" i="14" s="1"/>
  <c r="CH52" i="14"/>
  <c r="CH83" i="14" s="1"/>
  <c r="CG52" i="14"/>
  <c r="CG83" i="14" s="1"/>
  <c r="CF52" i="14"/>
  <c r="CF83" i="14" s="1"/>
  <c r="CE52" i="14"/>
  <c r="CE83" i="14" s="1"/>
  <c r="CD52" i="14"/>
  <c r="CD83" i="14" s="1"/>
  <c r="CC52" i="14"/>
  <c r="CC83" i="14" s="1"/>
  <c r="CB52" i="14"/>
  <c r="CB83" i="14" s="1"/>
  <c r="CA52" i="14"/>
  <c r="CA83" i="14" s="1"/>
  <c r="BZ52" i="14"/>
  <c r="BZ83" i="14" s="1"/>
  <c r="BY52" i="14"/>
  <c r="BY83" i="14" s="1"/>
  <c r="BX52" i="14"/>
  <c r="BX83" i="14" s="1"/>
  <c r="BW52" i="14"/>
  <c r="BW83" i="14" s="1"/>
  <c r="BV52" i="14"/>
  <c r="BV83" i="14" s="1"/>
  <c r="BU52" i="14"/>
  <c r="BU83" i="14" s="1"/>
  <c r="BT52" i="14"/>
  <c r="BT83" i="14" s="1"/>
  <c r="BS52" i="14"/>
  <c r="BS83" i="14" s="1"/>
  <c r="BR52" i="14"/>
  <c r="BR83" i="14" s="1"/>
  <c r="BQ52" i="14"/>
  <c r="BQ83" i="14" s="1"/>
  <c r="BP52" i="14"/>
  <c r="BP83" i="14" s="1"/>
  <c r="BO52" i="14"/>
  <c r="BO83" i="14" s="1"/>
  <c r="BN52" i="14"/>
  <c r="BN83" i="14" s="1"/>
  <c r="BM52" i="14"/>
  <c r="BM83" i="14" s="1"/>
  <c r="BL52" i="14"/>
  <c r="BL83" i="14" s="1"/>
  <c r="BK52" i="14"/>
  <c r="BK83" i="14" s="1"/>
  <c r="BJ52" i="14"/>
  <c r="BJ83" i="14" s="1"/>
  <c r="BI52" i="14"/>
  <c r="BI83" i="14" s="1"/>
  <c r="BH52" i="14"/>
  <c r="BH83" i="14" s="1"/>
  <c r="BG52" i="14"/>
  <c r="BG83" i="14" s="1"/>
  <c r="BF52" i="14"/>
  <c r="BF83" i="14" s="1"/>
  <c r="BE52" i="14"/>
  <c r="BE83" i="14" s="1"/>
  <c r="BD52" i="14"/>
  <c r="BD83" i="14" s="1"/>
  <c r="BC52" i="14"/>
  <c r="BC83" i="14" s="1"/>
  <c r="BB52" i="14"/>
  <c r="BB83" i="14" s="1"/>
  <c r="BA52" i="14"/>
  <c r="BA83" i="14" s="1"/>
  <c r="GB51" i="14"/>
  <c r="GB82" i="14" s="1"/>
  <c r="GA51" i="14"/>
  <c r="GA82" i="14" s="1"/>
  <c r="FZ51" i="14"/>
  <c r="FZ82" i="14" s="1"/>
  <c r="FY51" i="14"/>
  <c r="FY82" i="14" s="1"/>
  <c r="FX51" i="14"/>
  <c r="FX82" i="14" s="1"/>
  <c r="FW51" i="14"/>
  <c r="FW82" i="14" s="1"/>
  <c r="FV51" i="14"/>
  <c r="FV82" i="14" s="1"/>
  <c r="FU51" i="14"/>
  <c r="FU82" i="14" s="1"/>
  <c r="FT51" i="14"/>
  <c r="FT82" i="14" s="1"/>
  <c r="FS51" i="14"/>
  <c r="FS82" i="14" s="1"/>
  <c r="FR51" i="14"/>
  <c r="FR82" i="14" s="1"/>
  <c r="FQ51" i="14"/>
  <c r="FQ82" i="14" s="1"/>
  <c r="FP51" i="14"/>
  <c r="FP82" i="14" s="1"/>
  <c r="FO51" i="14"/>
  <c r="FO82" i="14" s="1"/>
  <c r="FN51" i="14"/>
  <c r="FN82" i="14" s="1"/>
  <c r="FM51" i="14"/>
  <c r="FM82" i="14" s="1"/>
  <c r="FL51" i="14"/>
  <c r="FL82" i="14" s="1"/>
  <c r="FK51" i="14"/>
  <c r="FK82" i="14" s="1"/>
  <c r="FJ51" i="14"/>
  <c r="FJ82" i="14" s="1"/>
  <c r="FI51" i="14"/>
  <c r="FI82" i="14" s="1"/>
  <c r="FH51" i="14"/>
  <c r="FH82" i="14" s="1"/>
  <c r="FG51" i="14"/>
  <c r="FG82" i="14" s="1"/>
  <c r="FF51" i="14"/>
  <c r="FF82" i="14" s="1"/>
  <c r="FE51" i="14"/>
  <c r="FE82" i="14" s="1"/>
  <c r="FD51" i="14"/>
  <c r="FD82" i="14" s="1"/>
  <c r="FC51" i="14"/>
  <c r="FC82" i="14" s="1"/>
  <c r="FB51" i="14"/>
  <c r="FB82" i="14" s="1"/>
  <c r="FA51" i="14"/>
  <c r="FA82" i="14" s="1"/>
  <c r="EZ51" i="14"/>
  <c r="EZ82" i="14" s="1"/>
  <c r="EY51" i="14"/>
  <c r="EY82" i="14" s="1"/>
  <c r="EX51" i="14"/>
  <c r="EX82" i="14" s="1"/>
  <c r="EW51" i="14"/>
  <c r="EW82" i="14" s="1"/>
  <c r="EV51" i="14"/>
  <c r="EV82" i="14" s="1"/>
  <c r="EU51" i="14"/>
  <c r="EU82" i="14" s="1"/>
  <c r="ET51" i="14"/>
  <c r="ET82" i="14" s="1"/>
  <c r="ES51" i="14"/>
  <c r="ES82" i="14" s="1"/>
  <c r="ER51" i="14"/>
  <c r="ER82" i="14" s="1"/>
  <c r="EQ51" i="14"/>
  <c r="EQ82" i="14" s="1"/>
  <c r="EP51" i="14"/>
  <c r="EP82" i="14" s="1"/>
  <c r="EO51" i="14"/>
  <c r="EO82" i="14" s="1"/>
  <c r="EN51" i="14"/>
  <c r="EN82" i="14" s="1"/>
  <c r="EM51" i="14"/>
  <c r="EM82" i="14" s="1"/>
  <c r="EL51" i="14"/>
  <c r="EL82" i="14" s="1"/>
  <c r="EK51" i="14"/>
  <c r="EK82" i="14" s="1"/>
  <c r="EJ51" i="14"/>
  <c r="EJ82" i="14" s="1"/>
  <c r="EI51" i="14"/>
  <c r="EI82" i="14" s="1"/>
  <c r="EH51" i="14"/>
  <c r="EH82" i="14" s="1"/>
  <c r="EG51" i="14"/>
  <c r="EG82" i="14" s="1"/>
  <c r="EF51" i="14"/>
  <c r="EF82" i="14" s="1"/>
  <c r="EE51" i="14"/>
  <c r="EE82" i="14" s="1"/>
  <c r="ED51" i="14"/>
  <c r="ED82" i="14" s="1"/>
  <c r="EC51" i="14"/>
  <c r="EC82" i="14" s="1"/>
  <c r="EB51" i="14"/>
  <c r="EB82" i="14" s="1"/>
  <c r="EA51" i="14"/>
  <c r="EA82" i="14" s="1"/>
  <c r="DZ51" i="14"/>
  <c r="DZ82" i="14" s="1"/>
  <c r="DY51" i="14"/>
  <c r="DY82" i="14" s="1"/>
  <c r="DX51" i="14"/>
  <c r="DX82" i="14" s="1"/>
  <c r="DW51" i="14"/>
  <c r="DW82" i="14" s="1"/>
  <c r="DV51" i="14"/>
  <c r="DV82" i="14" s="1"/>
  <c r="DU51" i="14"/>
  <c r="DU82" i="14" s="1"/>
  <c r="DT51" i="14"/>
  <c r="DT82" i="14" s="1"/>
  <c r="DS51" i="14"/>
  <c r="DS82" i="14" s="1"/>
  <c r="DR51" i="14"/>
  <c r="DR82" i="14" s="1"/>
  <c r="DQ51" i="14"/>
  <c r="DQ82" i="14" s="1"/>
  <c r="DP51" i="14"/>
  <c r="DP82" i="14" s="1"/>
  <c r="DO51" i="14"/>
  <c r="DO82" i="14" s="1"/>
  <c r="DN51" i="14"/>
  <c r="DN82" i="14" s="1"/>
  <c r="DM51" i="14"/>
  <c r="DM82" i="14" s="1"/>
  <c r="DL51" i="14"/>
  <c r="DL82" i="14" s="1"/>
  <c r="DK51" i="14"/>
  <c r="DK82" i="14" s="1"/>
  <c r="DJ51" i="14"/>
  <c r="DJ82" i="14" s="1"/>
  <c r="DI51" i="14"/>
  <c r="DI82" i="14" s="1"/>
  <c r="DH51" i="14"/>
  <c r="DH82" i="14" s="1"/>
  <c r="DG51" i="14"/>
  <c r="DG82" i="14" s="1"/>
  <c r="DF51" i="14"/>
  <c r="DF82" i="14" s="1"/>
  <c r="DE51" i="14"/>
  <c r="DE82" i="14" s="1"/>
  <c r="DD51" i="14"/>
  <c r="DD82" i="14" s="1"/>
  <c r="DC51" i="14"/>
  <c r="DC82" i="14" s="1"/>
  <c r="DB51" i="14"/>
  <c r="DB82" i="14" s="1"/>
  <c r="DA51" i="14"/>
  <c r="DA82" i="14" s="1"/>
  <c r="CZ51" i="14"/>
  <c r="CZ82" i="14" s="1"/>
  <c r="CY51" i="14"/>
  <c r="CY82" i="14" s="1"/>
  <c r="CX51" i="14"/>
  <c r="CX82" i="14" s="1"/>
  <c r="CW51" i="14"/>
  <c r="CW82" i="14" s="1"/>
  <c r="CV51" i="14"/>
  <c r="CV82" i="14" s="1"/>
  <c r="CU51" i="14"/>
  <c r="CU82" i="14" s="1"/>
  <c r="CT51" i="14"/>
  <c r="CT82" i="14" s="1"/>
  <c r="CS51" i="14"/>
  <c r="CS82" i="14" s="1"/>
  <c r="CR51" i="14"/>
  <c r="CR82" i="14" s="1"/>
  <c r="CQ51" i="14"/>
  <c r="CQ82" i="14" s="1"/>
  <c r="CP51" i="14"/>
  <c r="CP82" i="14" s="1"/>
  <c r="CO51" i="14"/>
  <c r="CO82" i="14" s="1"/>
  <c r="CN51" i="14"/>
  <c r="CN82" i="14" s="1"/>
  <c r="CM51" i="14"/>
  <c r="CM82" i="14" s="1"/>
  <c r="CL51" i="14"/>
  <c r="CL82" i="14" s="1"/>
  <c r="CK51" i="14"/>
  <c r="CK82" i="14" s="1"/>
  <c r="CJ51" i="14"/>
  <c r="CJ82" i="14" s="1"/>
  <c r="CI51" i="14"/>
  <c r="CI82" i="14" s="1"/>
  <c r="CH51" i="14"/>
  <c r="CH82" i="14" s="1"/>
  <c r="CG51" i="14"/>
  <c r="CG82" i="14" s="1"/>
  <c r="CF51" i="14"/>
  <c r="CF82" i="14" s="1"/>
  <c r="CE51" i="14"/>
  <c r="CE82" i="14" s="1"/>
  <c r="CD51" i="14"/>
  <c r="CD82" i="14" s="1"/>
  <c r="CC51" i="14"/>
  <c r="CC82" i="14" s="1"/>
  <c r="CB51" i="14"/>
  <c r="CB82" i="14" s="1"/>
  <c r="CA51" i="14"/>
  <c r="CA82" i="14" s="1"/>
  <c r="BZ51" i="14"/>
  <c r="BZ82" i="14" s="1"/>
  <c r="BY51" i="14"/>
  <c r="BY82" i="14" s="1"/>
  <c r="BX51" i="14"/>
  <c r="BX82" i="14" s="1"/>
  <c r="BW51" i="14"/>
  <c r="BW82" i="14" s="1"/>
  <c r="BV51" i="14"/>
  <c r="BV82" i="14" s="1"/>
  <c r="BU51" i="14"/>
  <c r="BU82" i="14" s="1"/>
  <c r="BT51" i="14"/>
  <c r="BT82" i="14" s="1"/>
  <c r="BS51" i="14"/>
  <c r="BS82" i="14" s="1"/>
  <c r="BR51" i="14"/>
  <c r="BR82" i="14" s="1"/>
  <c r="BQ51" i="14"/>
  <c r="BQ82" i="14" s="1"/>
  <c r="BP51" i="14"/>
  <c r="BP82" i="14" s="1"/>
  <c r="BO51" i="14"/>
  <c r="BO82" i="14" s="1"/>
  <c r="BN51" i="14"/>
  <c r="BN82" i="14" s="1"/>
  <c r="BM51" i="14"/>
  <c r="BM82" i="14" s="1"/>
  <c r="BL51" i="14"/>
  <c r="BL82" i="14" s="1"/>
  <c r="BK51" i="14"/>
  <c r="BK82" i="14" s="1"/>
  <c r="BJ51" i="14"/>
  <c r="BJ82" i="14" s="1"/>
  <c r="BI51" i="14"/>
  <c r="BI82" i="14" s="1"/>
  <c r="BH51" i="14"/>
  <c r="BH82" i="14" s="1"/>
  <c r="BG51" i="14"/>
  <c r="BG82" i="14" s="1"/>
  <c r="BF51" i="14"/>
  <c r="BF82" i="14" s="1"/>
  <c r="BE51" i="14"/>
  <c r="BE82" i="14" s="1"/>
  <c r="BD51" i="14"/>
  <c r="BD82" i="14" s="1"/>
  <c r="BC51" i="14"/>
  <c r="BC82" i="14" s="1"/>
  <c r="BB51" i="14"/>
  <c r="BB82" i="14" s="1"/>
  <c r="BA51" i="14"/>
  <c r="BA82" i="14" s="1"/>
  <c r="GB50" i="14"/>
  <c r="GB81" i="14" s="1"/>
  <c r="GA50" i="14"/>
  <c r="GA81" i="14" s="1"/>
  <c r="FZ50" i="14"/>
  <c r="FZ81" i="14" s="1"/>
  <c r="FY50" i="14"/>
  <c r="FY81" i="14" s="1"/>
  <c r="FX50" i="14"/>
  <c r="FX81" i="14" s="1"/>
  <c r="FW50" i="14"/>
  <c r="FW81" i="14" s="1"/>
  <c r="FV50" i="14"/>
  <c r="FV81" i="14" s="1"/>
  <c r="FU50" i="14"/>
  <c r="FU81" i="14" s="1"/>
  <c r="FT50" i="14"/>
  <c r="FT81" i="14" s="1"/>
  <c r="FS50" i="14"/>
  <c r="FS81" i="14" s="1"/>
  <c r="FR81" i="14"/>
  <c r="FQ50" i="14"/>
  <c r="FQ81" i="14" s="1"/>
  <c r="FP50" i="14"/>
  <c r="FP81" i="14" s="1"/>
  <c r="FO50" i="14"/>
  <c r="FO81" i="14" s="1"/>
  <c r="FN50" i="14"/>
  <c r="FN81" i="14" s="1"/>
  <c r="FM50" i="14"/>
  <c r="FM81" i="14" s="1"/>
  <c r="FL50" i="14"/>
  <c r="FL81" i="14" s="1"/>
  <c r="FK50" i="14"/>
  <c r="FK81" i="14" s="1"/>
  <c r="FJ50" i="14"/>
  <c r="FJ81" i="14" s="1"/>
  <c r="FI50" i="14"/>
  <c r="FI81" i="14" s="1"/>
  <c r="FH50" i="14"/>
  <c r="FH81" i="14" s="1"/>
  <c r="FG50" i="14"/>
  <c r="FG81" i="14" s="1"/>
  <c r="FF50" i="14"/>
  <c r="FF81" i="14" s="1"/>
  <c r="FE50" i="14"/>
  <c r="FE81" i="14" s="1"/>
  <c r="FD50" i="14"/>
  <c r="FD81" i="14" s="1"/>
  <c r="FC50" i="14"/>
  <c r="FC81" i="14" s="1"/>
  <c r="FB50" i="14"/>
  <c r="FB81" i="14" s="1"/>
  <c r="FA50" i="14"/>
  <c r="FA81" i="14" s="1"/>
  <c r="EZ50" i="14"/>
  <c r="EZ81" i="14" s="1"/>
  <c r="EY50" i="14"/>
  <c r="EY81" i="14" s="1"/>
  <c r="EX50" i="14"/>
  <c r="EX81" i="14" s="1"/>
  <c r="EW50" i="14"/>
  <c r="EW81" i="14" s="1"/>
  <c r="EV50" i="14"/>
  <c r="EV81" i="14" s="1"/>
  <c r="EU50" i="14"/>
  <c r="EU81" i="14" s="1"/>
  <c r="ET50" i="14"/>
  <c r="ET81" i="14" s="1"/>
  <c r="ES50" i="14"/>
  <c r="ES81" i="14" s="1"/>
  <c r="ER50" i="14"/>
  <c r="ER81" i="14" s="1"/>
  <c r="EQ50" i="14"/>
  <c r="EQ81" i="14" s="1"/>
  <c r="EP50" i="14"/>
  <c r="EP81" i="14" s="1"/>
  <c r="EO50" i="14"/>
  <c r="EO81" i="14" s="1"/>
  <c r="EN50" i="14"/>
  <c r="EN81" i="14" s="1"/>
  <c r="EM50" i="14"/>
  <c r="EM81" i="14" s="1"/>
  <c r="EL50" i="14"/>
  <c r="EL81" i="14" s="1"/>
  <c r="EK50" i="14"/>
  <c r="EK81" i="14" s="1"/>
  <c r="EJ50" i="14"/>
  <c r="EJ81" i="14" s="1"/>
  <c r="EI50" i="14"/>
  <c r="EI81" i="14" s="1"/>
  <c r="EH50" i="14"/>
  <c r="EH81" i="14" s="1"/>
  <c r="EG50" i="14"/>
  <c r="EG81" i="14" s="1"/>
  <c r="EF50" i="14"/>
  <c r="EF81" i="14" s="1"/>
  <c r="EE50" i="14"/>
  <c r="EE81" i="14" s="1"/>
  <c r="ED50" i="14"/>
  <c r="ED81" i="14" s="1"/>
  <c r="EC50" i="14"/>
  <c r="EC81" i="14" s="1"/>
  <c r="EB50" i="14"/>
  <c r="EB81" i="14" s="1"/>
  <c r="EA50" i="14"/>
  <c r="EA81" i="14" s="1"/>
  <c r="DZ50" i="14"/>
  <c r="DZ81" i="14" s="1"/>
  <c r="DY50" i="14"/>
  <c r="DY81" i="14" s="1"/>
  <c r="DX50" i="14"/>
  <c r="DX81" i="14" s="1"/>
  <c r="DW50" i="14"/>
  <c r="DW81" i="14" s="1"/>
  <c r="DV50" i="14"/>
  <c r="DV81" i="14" s="1"/>
  <c r="DU50" i="14"/>
  <c r="DU81" i="14" s="1"/>
  <c r="DT50" i="14"/>
  <c r="DT81" i="14" s="1"/>
  <c r="DS50" i="14"/>
  <c r="DS81" i="14" s="1"/>
  <c r="DR50" i="14"/>
  <c r="DR81" i="14" s="1"/>
  <c r="DQ50" i="14"/>
  <c r="DQ81" i="14" s="1"/>
  <c r="DP50" i="14"/>
  <c r="DP81" i="14" s="1"/>
  <c r="DO50" i="14"/>
  <c r="DO81" i="14" s="1"/>
  <c r="DN50" i="14"/>
  <c r="DN81" i="14" s="1"/>
  <c r="DM50" i="14"/>
  <c r="DM81" i="14" s="1"/>
  <c r="DL50" i="14"/>
  <c r="DL81" i="14" s="1"/>
  <c r="DK50" i="14"/>
  <c r="DK81" i="14" s="1"/>
  <c r="DJ50" i="14"/>
  <c r="DJ81" i="14" s="1"/>
  <c r="DI50" i="14"/>
  <c r="DI81" i="14" s="1"/>
  <c r="DH50" i="14"/>
  <c r="DH81" i="14" s="1"/>
  <c r="DG50" i="14"/>
  <c r="DG81" i="14" s="1"/>
  <c r="DF50" i="14"/>
  <c r="DF81" i="14" s="1"/>
  <c r="DE50" i="14"/>
  <c r="DE81" i="14" s="1"/>
  <c r="DD50" i="14"/>
  <c r="DD81" i="14" s="1"/>
  <c r="DC50" i="14"/>
  <c r="DC81" i="14" s="1"/>
  <c r="DB50" i="14"/>
  <c r="DB81" i="14" s="1"/>
  <c r="DA50" i="14"/>
  <c r="DA81" i="14" s="1"/>
  <c r="CZ50" i="14"/>
  <c r="CZ81" i="14" s="1"/>
  <c r="CY50" i="14"/>
  <c r="CY81" i="14" s="1"/>
  <c r="CX50" i="14"/>
  <c r="CX81" i="14" s="1"/>
  <c r="CW50" i="14"/>
  <c r="CW81" i="14" s="1"/>
  <c r="CV50" i="14"/>
  <c r="CV81" i="14" s="1"/>
  <c r="CU50" i="14"/>
  <c r="CU81" i="14" s="1"/>
  <c r="CT50" i="14"/>
  <c r="CT81" i="14" s="1"/>
  <c r="CS50" i="14"/>
  <c r="CS81" i="14" s="1"/>
  <c r="CR50" i="14"/>
  <c r="CR81" i="14" s="1"/>
  <c r="CQ50" i="14"/>
  <c r="CQ81" i="14" s="1"/>
  <c r="CP50" i="14"/>
  <c r="CP81" i="14" s="1"/>
  <c r="CO50" i="14"/>
  <c r="CO81" i="14" s="1"/>
  <c r="CN50" i="14"/>
  <c r="CN81" i="14" s="1"/>
  <c r="CM50" i="14"/>
  <c r="CM81" i="14" s="1"/>
  <c r="CL50" i="14"/>
  <c r="CL81" i="14" s="1"/>
  <c r="CK50" i="14"/>
  <c r="CK81" i="14" s="1"/>
  <c r="CJ50" i="14"/>
  <c r="CJ81" i="14" s="1"/>
  <c r="CI50" i="14"/>
  <c r="CI81" i="14" s="1"/>
  <c r="CH50" i="14"/>
  <c r="CH81" i="14" s="1"/>
  <c r="CG50" i="14"/>
  <c r="CG81" i="14" s="1"/>
  <c r="CF50" i="14"/>
  <c r="CF81" i="14" s="1"/>
  <c r="CE50" i="14"/>
  <c r="CE81" i="14" s="1"/>
  <c r="CD50" i="14"/>
  <c r="CD81" i="14" s="1"/>
  <c r="CC50" i="14"/>
  <c r="CC81" i="14" s="1"/>
  <c r="CB50" i="14"/>
  <c r="CB81" i="14" s="1"/>
  <c r="CA50" i="14"/>
  <c r="CA81" i="14" s="1"/>
  <c r="BZ50" i="14"/>
  <c r="BZ81" i="14" s="1"/>
  <c r="BY50" i="14"/>
  <c r="BY81" i="14" s="1"/>
  <c r="BX50" i="14"/>
  <c r="BX81" i="14" s="1"/>
  <c r="BW50" i="14"/>
  <c r="BW81" i="14" s="1"/>
  <c r="BV50" i="14"/>
  <c r="BV81" i="14" s="1"/>
  <c r="BU50" i="14"/>
  <c r="BU81" i="14" s="1"/>
  <c r="BT50" i="14"/>
  <c r="BT81" i="14" s="1"/>
  <c r="BS50" i="14"/>
  <c r="BS81" i="14" s="1"/>
  <c r="BR50" i="14"/>
  <c r="BR81" i="14" s="1"/>
  <c r="BQ50" i="14"/>
  <c r="BQ81" i="14" s="1"/>
  <c r="BP50" i="14"/>
  <c r="BP81" i="14" s="1"/>
  <c r="BO50" i="14"/>
  <c r="BO81" i="14" s="1"/>
  <c r="BN50" i="14"/>
  <c r="BN81" i="14" s="1"/>
  <c r="BM50" i="14"/>
  <c r="BM81" i="14" s="1"/>
  <c r="BL50" i="14"/>
  <c r="BL81" i="14" s="1"/>
  <c r="BK50" i="14"/>
  <c r="BK81" i="14" s="1"/>
  <c r="BJ50" i="14"/>
  <c r="BJ81" i="14" s="1"/>
  <c r="BI50" i="14"/>
  <c r="BI81" i="14" s="1"/>
  <c r="BH50" i="14"/>
  <c r="BH81" i="14" s="1"/>
  <c r="BG50" i="14"/>
  <c r="BG81" i="14" s="1"/>
  <c r="BF50" i="14"/>
  <c r="BF81" i="14" s="1"/>
  <c r="BE50" i="14"/>
  <c r="BE81" i="14" s="1"/>
  <c r="BD50" i="14"/>
  <c r="BD81" i="14" s="1"/>
  <c r="BC50" i="14"/>
  <c r="BC81" i="14" s="1"/>
  <c r="BB50" i="14"/>
  <c r="BB81" i="14" s="1"/>
  <c r="BA50" i="14"/>
  <c r="BA81" i="14" s="1"/>
  <c r="GB49" i="14"/>
  <c r="GB80" i="14" s="1"/>
  <c r="GA49" i="14"/>
  <c r="GA80" i="14" s="1"/>
  <c r="FZ49" i="14"/>
  <c r="FZ80" i="14" s="1"/>
  <c r="FY49" i="14"/>
  <c r="FY80" i="14" s="1"/>
  <c r="FX49" i="14"/>
  <c r="FX80" i="14" s="1"/>
  <c r="FW49" i="14"/>
  <c r="FW80" i="14" s="1"/>
  <c r="FV49" i="14"/>
  <c r="FV80" i="14" s="1"/>
  <c r="FU49" i="14"/>
  <c r="FU80" i="14" s="1"/>
  <c r="FT49" i="14"/>
  <c r="FT80" i="14" s="1"/>
  <c r="FS49" i="14"/>
  <c r="FS80" i="14" s="1"/>
  <c r="FR49" i="14"/>
  <c r="FR80" i="14" s="1"/>
  <c r="FQ49" i="14"/>
  <c r="FQ80" i="14" s="1"/>
  <c r="FP49" i="14"/>
  <c r="FP80" i="14" s="1"/>
  <c r="FO49" i="14"/>
  <c r="FO80" i="14" s="1"/>
  <c r="FN49" i="14"/>
  <c r="FN80" i="14" s="1"/>
  <c r="FM49" i="14"/>
  <c r="FM80" i="14" s="1"/>
  <c r="FL49" i="14"/>
  <c r="FL80" i="14" s="1"/>
  <c r="FK49" i="14"/>
  <c r="FK80" i="14" s="1"/>
  <c r="FJ49" i="14"/>
  <c r="FJ80" i="14" s="1"/>
  <c r="FI49" i="14"/>
  <c r="FI80" i="14" s="1"/>
  <c r="FH49" i="14"/>
  <c r="FH80" i="14" s="1"/>
  <c r="FG49" i="14"/>
  <c r="FG80" i="14" s="1"/>
  <c r="FF49" i="14"/>
  <c r="FF80" i="14" s="1"/>
  <c r="FE49" i="14"/>
  <c r="FE80" i="14" s="1"/>
  <c r="FD49" i="14"/>
  <c r="FD80" i="14" s="1"/>
  <c r="FC49" i="14"/>
  <c r="FC80" i="14" s="1"/>
  <c r="FB49" i="14"/>
  <c r="FB80" i="14" s="1"/>
  <c r="FA49" i="14"/>
  <c r="FA80" i="14" s="1"/>
  <c r="EZ49" i="14"/>
  <c r="EZ80" i="14" s="1"/>
  <c r="EY49" i="14"/>
  <c r="EY80" i="14" s="1"/>
  <c r="EX49" i="14"/>
  <c r="EX80" i="14" s="1"/>
  <c r="EW49" i="14"/>
  <c r="EW80" i="14" s="1"/>
  <c r="EV49" i="14"/>
  <c r="EV80" i="14" s="1"/>
  <c r="EU49" i="14"/>
  <c r="EU80" i="14" s="1"/>
  <c r="ET49" i="14"/>
  <c r="ET80" i="14" s="1"/>
  <c r="ES49" i="14"/>
  <c r="ES80" i="14" s="1"/>
  <c r="ER49" i="14"/>
  <c r="ER80" i="14" s="1"/>
  <c r="EQ49" i="14"/>
  <c r="EQ80" i="14" s="1"/>
  <c r="EP49" i="14"/>
  <c r="EP80" i="14" s="1"/>
  <c r="EO49" i="14"/>
  <c r="EO80" i="14" s="1"/>
  <c r="EN49" i="14"/>
  <c r="EN80" i="14" s="1"/>
  <c r="EM49" i="14"/>
  <c r="EM80" i="14" s="1"/>
  <c r="EL49" i="14"/>
  <c r="EL80" i="14" s="1"/>
  <c r="EK49" i="14"/>
  <c r="EK80" i="14" s="1"/>
  <c r="EJ49" i="14"/>
  <c r="EJ80" i="14" s="1"/>
  <c r="EI49" i="14"/>
  <c r="EI80" i="14" s="1"/>
  <c r="EH49" i="14"/>
  <c r="EH80" i="14" s="1"/>
  <c r="EG49" i="14"/>
  <c r="EG80" i="14" s="1"/>
  <c r="EF49" i="14"/>
  <c r="EF80" i="14" s="1"/>
  <c r="EE49" i="14"/>
  <c r="EE80" i="14" s="1"/>
  <c r="ED49" i="14"/>
  <c r="ED80" i="14" s="1"/>
  <c r="EC49" i="14"/>
  <c r="EC80" i="14" s="1"/>
  <c r="EB49" i="14"/>
  <c r="EB80" i="14" s="1"/>
  <c r="EA49" i="14"/>
  <c r="EA80" i="14" s="1"/>
  <c r="DZ49" i="14"/>
  <c r="DZ80" i="14" s="1"/>
  <c r="DY49" i="14"/>
  <c r="DY80" i="14" s="1"/>
  <c r="DX49" i="14"/>
  <c r="DX80" i="14" s="1"/>
  <c r="DW49" i="14"/>
  <c r="DW80" i="14" s="1"/>
  <c r="DV49" i="14"/>
  <c r="DV80" i="14" s="1"/>
  <c r="DU49" i="14"/>
  <c r="DU80" i="14" s="1"/>
  <c r="DT49" i="14"/>
  <c r="DT80" i="14" s="1"/>
  <c r="DS49" i="14"/>
  <c r="DS80" i="14" s="1"/>
  <c r="DR49" i="14"/>
  <c r="DR80" i="14" s="1"/>
  <c r="DQ49" i="14"/>
  <c r="DQ80" i="14" s="1"/>
  <c r="DP49" i="14"/>
  <c r="DP80" i="14" s="1"/>
  <c r="DO49" i="14"/>
  <c r="DO80" i="14" s="1"/>
  <c r="DN49" i="14"/>
  <c r="DN80" i="14" s="1"/>
  <c r="DM49" i="14"/>
  <c r="DM80" i="14" s="1"/>
  <c r="DL49" i="14"/>
  <c r="DL80" i="14" s="1"/>
  <c r="DK49" i="14"/>
  <c r="DK80" i="14" s="1"/>
  <c r="DJ49" i="14"/>
  <c r="DJ80" i="14" s="1"/>
  <c r="DI49" i="14"/>
  <c r="DI80" i="14" s="1"/>
  <c r="DH49" i="14"/>
  <c r="DH80" i="14" s="1"/>
  <c r="DG49" i="14"/>
  <c r="DG80" i="14" s="1"/>
  <c r="DF49" i="14"/>
  <c r="DF80" i="14" s="1"/>
  <c r="DE49" i="14"/>
  <c r="DE80" i="14" s="1"/>
  <c r="DD49" i="14"/>
  <c r="DD80" i="14" s="1"/>
  <c r="DC49" i="14"/>
  <c r="DC80" i="14" s="1"/>
  <c r="DB49" i="14"/>
  <c r="DB80" i="14" s="1"/>
  <c r="DA49" i="14"/>
  <c r="DA80" i="14" s="1"/>
  <c r="CZ49" i="14"/>
  <c r="CZ80" i="14" s="1"/>
  <c r="CY49" i="14"/>
  <c r="CY80" i="14" s="1"/>
  <c r="CX49" i="14"/>
  <c r="CX80" i="14" s="1"/>
  <c r="CW49" i="14"/>
  <c r="CW80" i="14" s="1"/>
  <c r="CV49" i="14"/>
  <c r="CV80" i="14" s="1"/>
  <c r="CU49" i="14"/>
  <c r="CU80" i="14" s="1"/>
  <c r="CT49" i="14"/>
  <c r="CT80" i="14" s="1"/>
  <c r="CS49" i="14"/>
  <c r="CS80" i="14" s="1"/>
  <c r="CR49" i="14"/>
  <c r="CR80" i="14" s="1"/>
  <c r="CQ49" i="14"/>
  <c r="CQ80" i="14" s="1"/>
  <c r="CP49" i="14"/>
  <c r="CP80" i="14" s="1"/>
  <c r="CO49" i="14"/>
  <c r="CO80" i="14" s="1"/>
  <c r="CN49" i="14"/>
  <c r="CN80" i="14" s="1"/>
  <c r="CM49" i="14"/>
  <c r="CM80" i="14" s="1"/>
  <c r="CL49" i="14"/>
  <c r="CL80" i="14" s="1"/>
  <c r="CK49" i="14"/>
  <c r="CK80" i="14" s="1"/>
  <c r="CJ49" i="14"/>
  <c r="CJ80" i="14" s="1"/>
  <c r="CI49" i="14"/>
  <c r="CI80" i="14" s="1"/>
  <c r="CH49" i="14"/>
  <c r="CH80" i="14" s="1"/>
  <c r="CG49" i="14"/>
  <c r="CG80" i="14" s="1"/>
  <c r="CF49" i="14"/>
  <c r="CF80" i="14" s="1"/>
  <c r="CE49" i="14"/>
  <c r="CE80" i="14" s="1"/>
  <c r="CD49" i="14"/>
  <c r="CD80" i="14" s="1"/>
  <c r="CC49" i="14"/>
  <c r="CC80" i="14" s="1"/>
  <c r="CB49" i="14"/>
  <c r="CB80" i="14" s="1"/>
  <c r="CA49" i="14"/>
  <c r="CA80" i="14" s="1"/>
  <c r="BZ49" i="14"/>
  <c r="BZ80" i="14" s="1"/>
  <c r="BY49" i="14"/>
  <c r="BY80" i="14" s="1"/>
  <c r="BX49" i="14"/>
  <c r="BX80" i="14" s="1"/>
  <c r="BW49" i="14"/>
  <c r="BW80" i="14" s="1"/>
  <c r="BV49" i="14"/>
  <c r="BV80" i="14" s="1"/>
  <c r="BU49" i="14"/>
  <c r="BU80" i="14" s="1"/>
  <c r="BT49" i="14"/>
  <c r="BT80" i="14" s="1"/>
  <c r="BS49" i="14"/>
  <c r="BS80" i="14" s="1"/>
  <c r="BR49" i="14"/>
  <c r="BR80" i="14" s="1"/>
  <c r="BQ49" i="14"/>
  <c r="BQ80" i="14" s="1"/>
  <c r="BP49" i="14"/>
  <c r="BP80" i="14" s="1"/>
  <c r="BO49" i="14"/>
  <c r="BO80" i="14" s="1"/>
  <c r="BN49" i="14"/>
  <c r="BN80" i="14" s="1"/>
  <c r="BM49" i="14"/>
  <c r="BM80" i="14" s="1"/>
  <c r="BL49" i="14"/>
  <c r="BL80" i="14" s="1"/>
  <c r="BK49" i="14"/>
  <c r="BK80" i="14" s="1"/>
  <c r="BJ49" i="14"/>
  <c r="BJ80" i="14" s="1"/>
  <c r="BI49" i="14"/>
  <c r="BI80" i="14" s="1"/>
  <c r="BH49" i="14"/>
  <c r="BH80" i="14" s="1"/>
  <c r="BG49" i="14"/>
  <c r="BG80" i="14" s="1"/>
  <c r="BF49" i="14"/>
  <c r="BF80" i="14" s="1"/>
  <c r="BE49" i="14"/>
  <c r="BE80" i="14" s="1"/>
  <c r="BD49" i="14"/>
  <c r="BD80" i="14" s="1"/>
  <c r="BC49" i="14"/>
  <c r="BC80" i="14" s="1"/>
  <c r="BB49" i="14"/>
  <c r="BB80" i="14" s="1"/>
  <c r="BA49" i="14"/>
  <c r="BA80" i="14" s="1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BL44" i="10"/>
  <c r="BX44" i="10" s="1"/>
  <c r="CJ44" i="10" s="1"/>
  <c r="CV44" i="10" s="1"/>
  <c r="DH44" i="10" s="1"/>
  <c r="DT44" i="10" s="1"/>
  <c r="EF44" i="10" s="1"/>
  <c r="ER44" i="10" s="1"/>
  <c r="FD44" i="10" s="1"/>
  <c r="FP44" i="10" s="1"/>
  <c r="GB44" i="10" s="1"/>
  <c r="BK44" i="10"/>
  <c r="BW44" i="10" s="1"/>
  <c r="CI44" i="10" s="1"/>
  <c r="CU44" i="10" s="1"/>
  <c r="DG44" i="10" s="1"/>
  <c r="DS44" i="10" s="1"/>
  <c r="EE44" i="10" s="1"/>
  <c r="EQ44" i="10" s="1"/>
  <c r="FC44" i="10" s="1"/>
  <c r="FO44" i="10" s="1"/>
  <c r="GA44" i="10" s="1"/>
  <c r="BJ44" i="10"/>
  <c r="BV44" i="10" s="1"/>
  <c r="CH44" i="10" s="1"/>
  <c r="CT44" i="10" s="1"/>
  <c r="DF44" i="10" s="1"/>
  <c r="DR44" i="10" s="1"/>
  <c r="ED44" i="10" s="1"/>
  <c r="EP44" i="10" s="1"/>
  <c r="FB44" i="10" s="1"/>
  <c r="FN44" i="10" s="1"/>
  <c r="FZ44" i="10" s="1"/>
  <c r="BI44" i="10"/>
  <c r="BU44" i="10" s="1"/>
  <c r="BH44" i="10"/>
  <c r="BT44" i="10" s="1"/>
  <c r="CF44" i="10" s="1"/>
  <c r="CR44" i="10" s="1"/>
  <c r="DD44" i="10" s="1"/>
  <c r="DP44" i="10" s="1"/>
  <c r="EB44" i="10" s="1"/>
  <c r="EN44" i="10" s="1"/>
  <c r="EZ44" i="10" s="1"/>
  <c r="FL44" i="10" s="1"/>
  <c r="FX44" i="10" s="1"/>
  <c r="BG44" i="10"/>
  <c r="BS44" i="10" s="1"/>
  <c r="CE44" i="10" s="1"/>
  <c r="CQ44" i="10" s="1"/>
  <c r="DC44" i="10" s="1"/>
  <c r="DO44" i="10" s="1"/>
  <c r="EA44" i="10" s="1"/>
  <c r="EM44" i="10" s="1"/>
  <c r="EY44" i="10" s="1"/>
  <c r="FK44" i="10" s="1"/>
  <c r="FW44" i="10" s="1"/>
  <c r="BF44" i="10"/>
  <c r="BR44" i="10" s="1"/>
  <c r="CD44" i="10" s="1"/>
  <c r="CP44" i="10" s="1"/>
  <c r="DB44" i="10" s="1"/>
  <c r="DN44" i="10" s="1"/>
  <c r="DZ44" i="10" s="1"/>
  <c r="EL44" i="10" s="1"/>
  <c r="EX44" i="10" s="1"/>
  <c r="FJ44" i="10" s="1"/>
  <c r="FV44" i="10" s="1"/>
  <c r="BE44" i="10"/>
  <c r="BQ44" i="10" s="1"/>
  <c r="CC44" i="10" s="1"/>
  <c r="CO44" i="10" s="1"/>
  <c r="DA44" i="10" s="1"/>
  <c r="DM44" i="10" s="1"/>
  <c r="DY44" i="10" s="1"/>
  <c r="EK44" i="10" s="1"/>
  <c r="EW44" i="10" s="1"/>
  <c r="FI44" i="10" s="1"/>
  <c r="FU44" i="10" s="1"/>
  <c r="BD44" i="10"/>
  <c r="BP44" i="10" s="1"/>
  <c r="CB44" i="10" s="1"/>
  <c r="CN44" i="10" s="1"/>
  <c r="CZ44" i="10" s="1"/>
  <c r="DL44" i="10" s="1"/>
  <c r="DX44" i="10" s="1"/>
  <c r="EJ44" i="10" s="1"/>
  <c r="EV44" i="10" s="1"/>
  <c r="FH44" i="10" s="1"/>
  <c r="FT44" i="10" s="1"/>
  <c r="BC44" i="10"/>
  <c r="BO44" i="10" s="1"/>
  <c r="CA44" i="10" s="1"/>
  <c r="CM44" i="10" s="1"/>
  <c r="CY44" i="10" s="1"/>
  <c r="DK44" i="10" s="1"/>
  <c r="DW44" i="10" s="1"/>
  <c r="EI44" i="10" s="1"/>
  <c r="EU44" i="10" s="1"/>
  <c r="FG44" i="10" s="1"/>
  <c r="FS44" i="10" s="1"/>
  <c r="BB44" i="10"/>
  <c r="BN44" i="10" s="1"/>
  <c r="BZ44" i="10" s="1"/>
  <c r="CL44" i="10" s="1"/>
  <c r="CX44" i="10" s="1"/>
  <c r="DJ44" i="10" s="1"/>
  <c r="DV44" i="10" s="1"/>
  <c r="EH44" i="10" s="1"/>
  <c r="ET44" i="10" s="1"/>
  <c r="FF44" i="10" s="1"/>
  <c r="FR44" i="10" s="1"/>
  <c r="BA44" i="10"/>
  <c r="BM44" i="10" s="1"/>
  <c r="BY44" i="10" s="1"/>
  <c r="CK44" i="10" s="1"/>
  <c r="CW44" i="10" s="1"/>
  <c r="DI44" i="10" s="1"/>
  <c r="DU44" i="10" s="1"/>
  <c r="EG44" i="10" s="1"/>
  <c r="ES44" i="10" s="1"/>
  <c r="FE44" i="10" s="1"/>
  <c r="FQ44" i="10" s="1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BA34" i="10"/>
  <c r="BA38" i="10" s="1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M38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Y38" i="10" s="1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K38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W38" i="10" s="1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I38" i="10" s="1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U38" i="10" s="1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G38" i="10" s="1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S38" i="10" s="1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E38" i="10" s="1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Q38" i="10" s="1"/>
  <c r="FR34" i="10"/>
  <c r="FS34" i="10"/>
  <c r="FT34" i="10"/>
  <c r="FU34" i="10"/>
  <c r="FV34" i="10"/>
  <c r="FW34" i="10"/>
  <c r="FX34" i="10"/>
  <c r="FY34" i="10"/>
  <c r="FZ34" i="10"/>
  <c r="GA34" i="10"/>
  <c r="GB34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BA40" i="10"/>
  <c r="BA45" i="10" s="1"/>
  <c r="BB40" i="10"/>
  <c r="BC40" i="10"/>
  <c r="BD40" i="10"/>
  <c r="BE40" i="10"/>
  <c r="BE42" i="10" s="1"/>
  <c r="BF40" i="10"/>
  <c r="BG40" i="10"/>
  <c r="BH40" i="10"/>
  <c r="BI40" i="10"/>
  <c r="BI42" i="10" s="1"/>
  <c r="BJ40" i="10"/>
  <c r="BK40" i="10"/>
  <c r="BL40" i="10"/>
  <c r="BM40" i="10"/>
  <c r="BM42" i="10" s="1"/>
  <c r="BN40" i="10"/>
  <c r="BO40" i="10"/>
  <c r="BP40" i="10"/>
  <c r="BQ40" i="10"/>
  <c r="BQ42" i="10" s="1"/>
  <c r="BR40" i="10"/>
  <c r="BS40" i="10"/>
  <c r="BT40" i="10"/>
  <c r="BU40" i="10"/>
  <c r="BU42" i="10" s="1"/>
  <c r="BV40" i="10"/>
  <c r="BW40" i="10"/>
  <c r="BX40" i="10"/>
  <c r="BY40" i="10"/>
  <c r="BY42" i="10" s="1"/>
  <c r="BZ40" i="10"/>
  <c r="CA40" i="10"/>
  <c r="CB40" i="10"/>
  <c r="CC40" i="10"/>
  <c r="CC42" i="10" s="1"/>
  <c r="CD40" i="10"/>
  <c r="CE40" i="10"/>
  <c r="CF40" i="10"/>
  <c r="CG40" i="10"/>
  <c r="CG42" i="10" s="1"/>
  <c r="CH40" i="10"/>
  <c r="CI40" i="10"/>
  <c r="CJ40" i="10"/>
  <c r="CK40" i="10"/>
  <c r="CK42" i="10" s="1"/>
  <c r="CL40" i="10"/>
  <c r="CM40" i="10"/>
  <c r="CN40" i="10"/>
  <c r="CO40" i="10"/>
  <c r="CO42" i="10" s="1"/>
  <c r="CP40" i="10"/>
  <c r="CQ40" i="10"/>
  <c r="CR40" i="10"/>
  <c r="CS40" i="10"/>
  <c r="CS42" i="10" s="1"/>
  <c r="CT40" i="10"/>
  <c r="CU40" i="10"/>
  <c r="CV40" i="10"/>
  <c r="CW40" i="10"/>
  <c r="CW42" i="10" s="1"/>
  <c r="CX40" i="10"/>
  <c r="CY40" i="10"/>
  <c r="CZ40" i="10"/>
  <c r="DA40" i="10"/>
  <c r="DA42" i="10" s="1"/>
  <c r="DB40" i="10"/>
  <c r="DC40" i="10"/>
  <c r="DD40" i="10"/>
  <c r="DE40" i="10"/>
  <c r="DE42" i="10" s="1"/>
  <c r="DF40" i="10"/>
  <c r="DG40" i="10"/>
  <c r="DH40" i="10"/>
  <c r="DI40" i="10"/>
  <c r="DI42" i="10" s="1"/>
  <c r="DJ40" i="10"/>
  <c r="DK40" i="10"/>
  <c r="DL40" i="10"/>
  <c r="DM40" i="10"/>
  <c r="DM42" i="10" s="1"/>
  <c r="DN40" i="10"/>
  <c r="DO40" i="10"/>
  <c r="DP40" i="10"/>
  <c r="DQ40" i="10"/>
  <c r="DQ42" i="10" s="1"/>
  <c r="DR40" i="10"/>
  <c r="DS40" i="10"/>
  <c r="DT40" i="10"/>
  <c r="DU40" i="10"/>
  <c r="DU42" i="10" s="1"/>
  <c r="DV40" i="10"/>
  <c r="DW40" i="10"/>
  <c r="DX40" i="10"/>
  <c r="DY40" i="10"/>
  <c r="DY42" i="10" s="1"/>
  <c r="DZ40" i="10"/>
  <c r="EA40" i="10"/>
  <c r="EB40" i="10"/>
  <c r="EC40" i="10"/>
  <c r="EC42" i="10" s="1"/>
  <c r="ED40" i="10"/>
  <c r="EE40" i="10"/>
  <c r="EF40" i="10"/>
  <c r="EG40" i="10"/>
  <c r="EG42" i="10" s="1"/>
  <c r="EH40" i="10"/>
  <c r="EI40" i="10"/>
  <c r="EJ40" i="10"/>
  <c r="EK40" i="10"/>
  <c r="EK42" i="10" s="1"/>
  <c r="EL40" i="10"/>
  <c r="EM40" i="10"/>
  <c r="EN40" i="10"/>
  <c r="EO40" i="10"/>
  <c r="EO42" i="10" s="1"/>
  <c r="EP40" i="10"/>
  <c r="EQ40" i="10"/>
  <c r="ER40" i="10"/>
  <c r="ES40" i="10"/>
  <c r="ES42" i="10" s="1"/>
  <c r="ET40" i="10"/>
  <c r="EU40" i="10"/>
  <c r="EV40" i="10"/>
  <c r="EW40" i="10"/>
  <c r="EW42" i="10" s="1"/>
  <c r="EX40" i="10"/>
  <c r="EY40" i="10"/>
  <c r="EZ40" i="10"/>
  <c r="FA40" i="10"/>
  <c r="FA42" i="10" s="1"/>
  <c r="FB40" i="10"/>
  <c r="FC40" i="10"/>
  <c r="FD40" i="10"/>
  <c r="FE40" i="10"/>
  <c r="FE42" i="10" s="1"/>
  <c r="FF40" i="10"/>
  <c r="FG40" i="10"/>
  <c r="FH40" i="10"/>
  <c r="FI40" i="10"/>
  <c r="FI42" i="10" s="1"/>
  <c r="FJ40" i="10"/>
  <c r="FK40" i="10"/>
  <c r="FL40" i="10"/>
  <c r="FM40" i="10"/>
  <c r="FM42" i="10" s="1"/>
  <c r="FN40" i="10"/>
  <c r="FO40" i="10"/>
  <c r="FP40" i="10"/>
  <c r="FQ40" i="10"/>
  <c r="FQ42" i="10" s="1"/>
  <c r="FR40" i="10"/>
  <c r="FS40" i="10"/>
  <c r="FT40" i="10"/>
  <c r="FU40" i="10"/>
  <c r="FU42" i="10" s="1"/>
  <c r="FV40" i="10"/>
  <c r="FW40" i="10"/>
  <c r="FX40" i="10"/>
  <c r="FY40" i="10"/>
  <c r="FY42" i="10" s="1"/>
  <c r="FZ40" i="10"/>
  <c r="GA40" i="10"/>
  <c r="GB40" i="10"/>
  <c r="BA41" i="10"/>
  <c r="BA43" i="10" s="1"/>
  <c r="BB41" i="10"/>
  <c r="BC41" i="10"/>
  <c r="BD41" i="10"/>
  <c r="BE41" i="10"/>
  <c r="BF41" i="10"/>
  <c r="BG41" i="10"/>
  <c r="BH41" i="10"/>
  <c r="BI41" i="10"/>
  <c r="BI43" i="10" s="1"/>
  <c r="BJ41" i="10"/>
  <c r="BK41" i="10"/>
  <c r="BL41" i="10"/>
  <c r="BM41" i="10"/>
  <c r="BM43" i="10" s="1"/>
  <c r="BN41" i="10"/>
  <c r="BO41" i="10"/>
  <c r="BP41" i="10"/>
  <c r="BQ41" i="10"/>
  <c r="BQ43" i="10" s="1"/>
  <c r="BR41" i="10"/>
  <c r="BS41" i="10"/>
  <c r="BT41" i="10"/>
  <c r="BU41" i="10"/>
  <c r="BU43" i="10" s="1"/>
  <c r="BV41" i="10"/>
  <c r="BW41" i="10"/>
  <c r="BX41" i="10"/>
  <c r="BY41" i="10"/>
  <c r="BY43" i="10" s="1"/>
  <c r="BZ41" i="10"/>
  <c r="CA41" i="10"/>
  <c r="CB41" i="10"/>
  <c r="CC41" i="10"/>
  <c r="CC43" i="10" s="1"/>
  <c r="CD41" i="10"/>
  <c r="CE41" i="10"/>
  <c r="CF41" i="10"/>
  <c r="CG41" i="10"/>
  <c r="CG43" i="10" s="1"/>
  <c r="CH41" i="10"/>
  <c r="CI41" i="10"/>
  <c r="CJ41" i="10"/>
  <c r="CK41" i="10"/>
  <c r="CK43" i="10" s="1"/>
  <c r="CL41" i="10"/>
  <c r="CM41" i="10"/>
  <c r="CN41" i="10"/>
  <c r="CO41" i="10"/>
  <c r="CO43" i="10" s="1"/>
  <c r="CP41" i="10"/>
  <c r="CQ41" i="10"/>
  <c r="CR41" i="10"/>
  <c r="CS41" i="10"/>
  <c r="CS43" i="10" s="1"/>
  <c r="CT41" i="10"/>
  <c r="CU41" i="10"/>
  <c r="CV41" i="10"/>
  <c r="CW41" i="10"/>
  <c r="CW43" i="10" s="1"/>
  <c r="CX41" i="10"/>
  <c r="CY41" i="10"/>
  <c r="CZ41" i="10"/>
  <c r="DA41" i="10"/>
  <c r="DA43" i="10" s="1"/>
  <c r="DB41" i="10"/>
  <c r="DC41" i="10"/>
  <c r="DD41" i="10"/>
  <c r="DE41" i="10"/>
  <c r="DE43" i="10" s="1"/>
  <c r="DF41" i="10"/>
  <c r="DG41" i="10"/>
  <c r="DH41" i="10"/>
  <c r="DI41" i="10"/>
  <c r="DI43" i="10" s="1"/>
  <c r="DJ41" i="10"/>
  <c r="DK41" i="10"/>
  <c r="DL41" i="10"/>
  <c r="DM41" i="10"/>
  <c r="DM43" i="10" s="1"/>
  <c r="DN41" i="10"/>
  <c r="DO41" i="10"/>
  <c r="DP41" i="10"/>
  <c r="DQ41" i="10"/>
  <c r="DQ43" i="10" s="1"/>
  <c r="DR41" i="10"/>
  <c r="DS41" i="10"/>
  <c r="DT41" i="10"/>
  <c r="DU41" i="10"/>
  <c r="DU43" i="10" s="1"/>
  <c r="DV41" i="10"/>
  <c r="DW41" i="10"/>
  <c r="DX41" i="10"/>
  <c r="DY41" i="10"/>
  <c r="DY43" i="10" s="1"/>
  <c r="DZ41" i="10"/>
  <c r="EA41" i="10"/>
  <c r="EB41" i="10"/>
  <c r="EC41" i="10"/>
  <c r="EC43" i="10" s="1"/>
  <c r="ED41" i="10"/>
  <c r="EE41" i="10"/>
  <c r="EF41" i="10"/>
  <c r="EG41" i="10"/>
  <c r="EG43" i="10" s="1"/>
  <c r="EH41" i="10"/>
  <c r="EI41" i="10"/>
  <c r="EJ41" i="10"/>
  <c r="EK41" i="10"/>
  <c r="EK43" i="10" s="1"/>
  <c r="EL41" i="10"/>
  <c r="EM41" i="10"/>
  <c r="EN41" i="10"/>
  <c r="EO41" i="10"/>
  <c r="EO43" i="10" s="1"/>
  <c r="EP41" i="10"/>
  <c r="EQ41" i="10"/>
  <c r="ER41" i="10"/>
  <c r="ES41" i="10"/>
  <c r="ES43" i="10" s="1"/>
  <c r="ET41" i="10"/>
  <c r="EU41" i="10"/>
  <c r="EV41" i="10"/>
  <c r="EW41" i="10"/>
  <c r="EW43" i="10" s="1"/>
  <c r="EX41" i="10"/>
  <c r="EY41" i="10"/>
  <c r="EZ41" i="10"/>
  <c r="FA41" i="10"/>
  <c r="FA43" i="10" s="1"/>
  <c r="FB41" i="10"/>
  <c r="FC41" i="10"/>
  <c r="FD41" i="10"/>
  <c r="FE41" i="10"/>
  <c r="FE43" i="10" s="1"/>
  <c r="FF41" i="10"/>
  <c r="FG41" i="10"/>
  <c r="FH41" i="10"/>
  <c r="FI41" i="10"/>
  <c r="FI43" i="10" s="1"/>
  <c r="FJ41" i="10"/>
  <c r="FK41" i="10"/>
  <c r="FL41" i="10"/>
  <c r="FM41" i="10"/>
  <c r="FM43" i="10" s="1"/>
  <c r="FN41" i="10"/>
  <c r="FO41" i="10"/>
  <c r="FP41" i="10"/>
  <c r="FQ41" i="10"/>
  <c r="FQ43" i="10" s="1"/>
  <c r="FR41" i="10"/>
  <c r="FS41" i="10"/>
  <c r="FT41" i="10"/>
  <c r="FU41" i="10"/>
  <c r="FU43" i="10" s="1"/>
  <c r="FV41" i="10"/>
  <c r="FW41" i="10"/>
  <c r="FX41" i="10"/>
  <c r="FY41" i="10"/>
  <c r="FY43" i="10" s="1"/>
  <c r="FZ41" i="10"/>
  <c r="GA41" i="10"/>
  <c r="GB41" i="10"/>
  <c r="BA42" i="10"/>
  <c r="BB42" i="10"/>
  <c r="BC42" i="10"/>
  <c r="BD42" i="10"/>
  <c r="BF42" i="10"/>
  <c r="BF43" i="10" s="1"/>
  <c r="BG42" i="10"/>
  <c r="BH42" i="10"/>
  <c r="BJ42" i="10"/>
  <c r="BJ43" i="10" s="1"/>
  <c r="BK42" i="10"/>
  <c r="BL42" i="10"/>
  <c r="BN42" i="10"/>
  <c r="BN43" i="10" s="1"/>
  <c r="BO42" i="10"/>
  <c r="BP42" i="10"/>
  <c r="BR42" i="10"/>
  <c r="BR43" i="10" s="1"/>
  <c r="BS42" i="10"/>
  <c r="BT42" i="10"/>
  <c r="BV42" i="10"/>
  <c r="BV43" i="10" s="1"/>
  <c r="BW42" i="10"/>
  <c r="BX42" i="10"/>
  <c r="BZ42" i="10"/>
  <c r="BZ43" i="10" s="1"/>
  <c r="CA42" i="10"/>
  <c r="CB42" i="10"/>
  <c r="CD42" i="10"/>
  <c r="CD43" i="10" s="1"/>
  <c r="CE42" i="10"/>
  <c r="CF42" i="10"/>
  <c r="CH42" i="10"/>
  <c r="CH43" i="10" s="1"/>
  <c r="CI42" i="10"/>
  <c r="CJ42" i="10"/>
  <c r="CL42" i="10"/>
  <c r="CL43" i="10" s="1"/>
  <c r="CM42" i="10"/>
  <c r="CN42" i="10"/>
  <c r="CP42" i="10"/>
  <c r="CP43" i="10" s="1"/>
  <c r="CQ42" i="10"/>
  <c r="CR42" i="10"/>
  <c r="CT42" i="10"/>
  <c r="CT43" i="10" s="1"/>
  <c r="CU42" i="10"/>
  <c r="CV42" i="10"/>
  <c r="CX42" i="10"/>
  <c r="CX43" i="10" s="1"/>
  <c r="CY42" i="10"/>
  <c r="CZ42" i="10"/>
  <c r="DB42" i="10"/>
  <c r="DB43" i="10" s="1"/>
  <c r="DC42" i="10"/>
  <c r="DD42" i="10"/>
  <c r="DF42" i="10"/>
  <c r="DF43" i="10" s="1"/>
  <c r="DG42" i="10"/>
  <c r="DH42" i="10"/>
  <c r="DJ42" i="10"/>
  <c r="DJ43" i="10" s="1"/>
  <c r="DK42" i="10"/>
  <c r="DL42" i="10"/>
  <c r="DN42" i="10"/>
  <c r="DN43" i="10" s="1"/>
  <c r="DO42" i="10"/>
  <c r="DP42" i="10"/>
  <c r="DR42" i="10"/>
  <c r="DR43" i="10" s="1"/>
  <c r="DS42" i="10"/>
  <c r="DT42" i="10"/>
  <c r="DV42" i="10"/>
  <c r="DV43" i="10" s="1"/>
  <c r="DW42" i="10"/>
  <c r="DX42" i="10"/>
  <c r="DZ42" i="10"/>
  <c r="DZ43" i="10" s="1"/>
  <c r="EA42" i="10"/>
  <c r="EB42" i="10"/>
  <c r="ED42" i="10"/>
  <c r="ED43" i="10" s="1"/>
  <c r="EE42" i="10"/>
  <c r="EF42" i="10"/>
  <c r="EH42" i="10"/>
  <c r="EH43" i="10" s="1"/>
  <c r="EI42" i="10"/>
  <c r="EJ42" i="10"/>
  <c r="EL42" i="10"/>
  <c r="EL43" i="10" s="1"/>
  <c r="EM42" i="10"/>
  <c r="EN42" i="10"/>
  <c r="EP42" i="10"/>
  <c r="EP43" i="10" s="1"/>
  <c r="EQ42" i="10"/>
  <c r="ER42" i="10"/>
  <c r="ET42" i="10"/>
  <c r="ET43" i="10" s="1"/>
  <c r="EU42" i="10"/>
  <c r="EV42" i="10"/>
  <c r="EX42" i="10"/>
  <c r="EX43" i="10" s="1"/>
  <c r="EY42" i="10"/>
  <c r="EZ42" i="10"/>
  <c r="FB42" i="10"/>
  <c r="FB43" i="10" s="1"/>
  <c r="FC42" i="10"/>
  <c r="FD42" i="10"/>
  <c r="FF42" i="10"/>
  <c r="FF43" i="10" s="1"/>
  <c r="FG42" i="10"/>
  <c r="FH42" i="10"/>
  <c r="FJ42" i="10"/>
  <c r="FJ43" i="10" s="1"/>
  <c r="FK42" i="10"/>
  <c r="FL42" i="10"/>
  <c r="FN42" i="10"/>
  <c r="FN43" i="10" s="1"/>
  <c r="FO42" i="10"/>
  <c r="FP42" i="10"/>
  <c r="FR42" i="10"/>
  <c r="FR43" i="10" s="1"/>
  <c r="FS42" i="10"/>
  <c r="FT42" i="10"/>
  <c r="FV42" i="10"/>
  <c r="FV43" i="10" s="1"/>
  <c r="FW42" i="10"/>
  <c r="FX42" i="10"/>
  <c r="FZ42" i="10"/>
  <c r="FZ43" i="10" s="1"/>
  <c r="GA42" i="10"/>
  <c r="GB42" i="10"/>
  <c r="BB43" i="10"/>
  <c r="BC43" i="10"/>
  <c r="BD43" i="10"/>
  <c r="BG43" i="10"/>
  <c r="BH43" i="10"/>
  <c r="BK43" i="10"/>
  <c r="BL43" i="10"/>
  <c r="BO43" i="10"/>
  <c r="BP43" i="10"/>
  <c r="BS43" i="10"/>
  <c r="BT43" i="10"/>
  <c r="BW43" i="10"/>
  <c r="BX43" i="10"/>
  <c r="CA43" i="10"/>
  <c r="CB43" i="10"/>
  <c r="CE43" i="10"/>
  <c r="CF43" i="10"/>
  <c r="CI43" i="10"/>
  <c r="CJ43" i="10"/>
  <c r="CM43" i="10"/>
  <c r="CN43" i="10"/>
  <c r="CQ43" i="10"/>
  <c r="CR43" i="10"/>
  <c r="CU43" i="10"/>
  <c r="CV43" i="10"/>
  <c r="CY43" i="10"/>
  <c r="CZ43" i="10"/>
  <c r="DC43" i="10"/>
  <c r="DD43" i="10"/>
  <c r="DG43" i="10"/>
  <c r="DH43" i="10"/>
  <c r="DK43" i="10"/>
  <c r="DL43" i="10"/>
  <c r="DO43" i="10"/>
  <c r="DP43" i="10"/>
  <c r="DS43" i="10"/>
  <c r="DT43" i="10"/>
  <c r="DW43" i="10"/>
  <c r="DX43" i="10"/>
  <c r="EA43" i="10"/>
  <c r="EB43" i="10"/>
  <c r="EE43" i="10"/>
  <c r="EF43" i="10"/>
  <c r="EI43" i="10"/>
  <c r="EJ43" i="10"/>
  <c r="EM43" i="10"/>
  <c r="EN43" i="10"/>
  <c r="EQ43" i="10"/>
  <c r="ER43" i="10"/>
  <c r="EU43" i="10"/>
  <c r="EV43" i="10"/>
  <c r="EY43" i="10"/>
  <c r="EZ43" i="10"/>
  <c r="FC43" i="10"/>
  <c r="FD43" i="10"/>
  <c r="FG43" i="10"/>
  <c r="FH43" i="10"/>
  <c r="FK43" i="10"/>
  <c r="FL43" i="10"/>
  <c r="FO43" i="10"/>
  <c r="FP43" i="10"/>
  <c r="FS43" i="10"/>
  <c r="FT43" i="10"/>
  <c r="FW43" i="10"/>
  <c r="FX43" i="10"/>
  <c r="GA43" i="10"/>
  <c r="GB43" i="10"/>
  <c r="BB45" i="10"/>
  <c r="BC45" i="10"/>
  <c r="BD45" i="10"/>
  <c r="BJ45" i="10"/>
  <c r="BK45" i="10"/>
  <c r="BL45" i="10"/>
  <c r="BN45" i="10"/>
  <c r="BO45" i="10"/>
  <c r="BP45" i="10"/>
  <c r="BV45" i="10"/>
  <c r="BW45" i="10"/>
  <c r="BX45" i="10"/>
  <c r="BZ45" i="10"/>
  <c r="CA45" i="10"/>
  <c r="CB45" i="10"/>
  <c r="CH45" i="10"/>
  <c r="CI45" i="10"/>
  <c r="CJ45" i="10"/>
  <c r="CK45" i="10"/>
  <c r="CL45" i="10"/>
  <c r="CM45" i="10"/>
  <c r="CN45" i="10"/>
  <c r="CT45" i="10"/>
  <c r="CU45" i="10"/>
  <c r="CV45" i="10"/>
  <c r="CX45" i="10"/>
  <c r="CY45" i="10"/>
  <c r="CZ45" i="10"/>
  <c r="DF45" i="10"/>
  <c r="DG45" i="10"/>
  <c r="DH45" i="10"/>
  <c r="DJ45" i="10"/>
  <c r="DK45" i="10"/>
  <c r="DL45" i="10"/>
  <c r="DR45" i="10"/>
  <c r="DS45" i="10"/>
  <c r="DT45" i="10"/>
  <c r="DV45" i="10"/>
  <c r="DW45" i="10"/>
  <c r="DX45" i="10"/>
  <c r="ED45" i="10"/>
  <c r="EE45" i="10"/>
  <c r="EF45" i="10"/>
  <c r="EG45" i="10"/>
  <c r="EH45" i="10"/>
  <c r="EI45" i="10"/>
  <c r="EJ45" i="10"/>
  <c r="EP45" i="10"/>
  <c r="EQ45" i="10"/>
  <c r="ER45" i="10"/>
  <c r="ET45" i="10"/>
  <c r="EU45" i="10"/>
  <c r="EV45" i="10"/>
  <c r="FB45" i="10"/>
  <c r="FC45" i="10"/>
  <c r="FD45" i="10"/>
  <c r="FF45" i="10"/>
  <c r="FG45" i="10"/>
  <c r="FH45" i="10"/>
  <c r="FN45" i="10"/>
  <c r="FO45" i="10"/>
  <c r="FP45" i="10"/>
  <c r="FR45" i="10"/>
  <c r="FS45" i="10"/>
  <c r="FT45" i="10"/>
  <c r="FZ45" i="10"/>
  <c r="GA45" i="10"/>
  <c r="GB45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BA50" i="10"/>
  <c r="BA52" i="10" s="1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52" i="10" s="1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Y52" i="10" s="1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K52" i="10" s="1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W52" i="10" s="1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I52" i="10" s="1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U52" i="10" s="1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G52" i="10" s="1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S52" i="10" s="1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E52" i="10" s="1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Q52" i="10" s="1"/>
  <c r="FR50" i="10"/>
  <c r="FS50" i="10"/>
  <c r="FT50" i="10"/>
  <c r="FU50" i="10"/>
  <c r="FV50" i="10"/>
  <c r="FW50" i="10"/>
  <c r="FX50" i="10"/>
  <c r="FY50" i="10"/>
  <c r="FZ50" i="10"/>
  <c r="GA50" i="10"/>
  <c r="GB50" i="10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200" i="2"/>
  <c r="FT199" i="2" s="1"/>
  <c r="FS200" i="2"/>
  <c r="FS199" i="2" s="1"/>
  <c r="FR200" i="2"/>
  <c r="FQ200" i="2"/>
  <c r="FQ199" i="2" s="1"/>
  <c r="FP200" i="2"/>
  <c r="FP199" i="2" s="1"/>
  <c r="FO200" i="2"/>
  <c r="FO199" i="2" s="1"/>
  <c r="FN200" i="2"/>
  <c r="FM200" i="2"/>
  <c r="FM199" i="2" s="1"/>
  <c r="FL200" i="2"/>
  <c r="FL199" i="2" s="1"/>
  <c r="FK200" i="2"/>
  <c r="FK199" i="2" s="1"/>
  <c r="FJ200" i="2"/>
  <c r="FI200" i="2"/>
  <c r="FI199" i="2" s="1"/>
  <c r="FH200" i="2"/>
  <c r="FH199" i="2" s="1"/>
  <c r="FG200" i="2"/>
  <c r="FG199" i="2" s="1"/>
  <c r="FF200" i="2"/>
  <c r="FE200" i="2"/>
  <c r="FE199" i="2" s="1"/>
  <c r="FD200" i="2"/>
  <c r="FD199" i="2" s="1"/>
  <c r="FC200" i="2"/>
  <c r="FC199" i="2" s="1"/>
  <c r="FB200" i="2"/>
  <c r="FA200" i="2"/>
  <c r="FA199" i="2" s="1"/>
  <c r="EZ200" i="2"/>
  <c r="EZ199" i="2" s="1"/>
  <c r="EY200" i="2"/>
  <c r="EY199" i="2" s="1"/>
  <c r="EX200" i="2"/>
  <c r="EW200" i="2"/>
  <c r="EW199" i="2" s="1"/>
  <c r="EV200" i="2"/>
  <c r="EV199" i="2" s="1"/>
  <c r="EU200" i="2"/>
  <c r="EU199" i="2" s="1"/>
  <c r="ET200" i="2"/>
  <c r="ES200" i="2"/>
  <c r="ES199" i="2" s="1"/>
  <c r="ER200" i="2"/>
  <c r="ER199" i="2" s="1"/>
  <c r="FR199" i="2"/>
  <c r="FN199" i="2"/>
  <c r="FJ199" i="2"/>
  <c r="FF199" i="2"/>
  <c r="FB199" i="2"/>
  <c r="EX199" i="2"/>
  <c r="ET199" i="2"/>
  <c r="EQ200" i="2"/>
  <c r="EQ199" i="2" s="1"/>
  <c r="EP200" i="2"/>
  <c r="EP199" i="2" s="1"/>
  <c r="EO200" i="2"/>
  <c r="EN200" i="2"/>
  <c r="EN199" i="2" s="1"/>
  <c r="EM200" i="2"/>
  <c r="EM199" i="2" s="1"/>
  <c r="EL200" i="2"/>
  <c r="EL199" i="2" s="1"/>
  <c r="EK200" i="2"/>
  <c r="EJ200" i="2"/>
  <c r="EJ199" i="2" s="1"/>
  <c r="EI200" i="2"/>
  <c r="EI199" i="2" s="1"/>
  <c r="EH200" i="2"/>
  <c r="EH199" i="2" s="1"/>
  <c r="EG200" i="2"/>
  <c r="EF200" i="2"/>
  <c r="EF199" i="2" s="1"/>
  <c r="EE200" i="2"/>
  <c r="EE199" i="2" s="1"/>
  <c r="ED200" i="2"/>
  <c r="ED199" i="2" s="1"/>
  <c r="EC200" i="2"/>
  <c r="EB200" i="2"/>
  <c r="EB199" i="2" s="1"/>
  <c r="EA200" i="2"/>
  <c r="EA199" i="2" s="1"/>
  <c r="DZ200" i="2"/>
  <c r="DZ199" i="2" s="1"/>
  <c r="DY200" i="2"/>
  <c r="DX200" i="2"/>
  <c r="DX199" i="2" s="1"/>
  <c r="DW200" i="2"/>
  <c r="DW199" i="2" s="1"/>
  <c r="DV200" i="2"/>
  <c r="DV199" i="2" s="1"/>
  <c r="DU200" i="2"/>
  <c r="DT200" i="2"/>
  <c r="DT199" i="2" s="1"/>
  <c r="DS200" i="2"/>
  <c r="DS199" i="2" s="1"/>
  <c r="DR200" i="2"/>
  <c r="DR199" i="2" s="1"/>
  <c r="DQ200" i="2"/>
  <c r="DP200" i="2"/>
  <c r="DP199" i="2" s="1"/>
  <c r="DO200" i="2"/>
  <c r="DO199" i="2" s="1"/>
  <c r="DN200" i="2"/>
  <c r="DN199" i="2" s="1"/>
  <c r="DM200" i="2"/>
  <c r="DL200" i="2"/>
  <c r="DL199" i="2" s="1"/>
  <c r="DK200" i="2"/>
  <c r="DK199" i="2" s="1"/>
  <c r="DJ200" i="2"/>
  <c r="DJ199" i="2" s="1"/>
  <c r="DI200" i="2"/>
  <c r="DH200" i="2"/>
  <c r="DH199" i="2" s="1"/>
  <c r="DG200" i="2"/>
  <c r="DG199" i="2" s="1"/>
  <c r="DF200" i="2"/>
  <c r="DF199" i="2" s="1"/>
  <c r="DE200" i="2"/>
  <c r="DD200" i="2"/>
  <c r="DD199" i="2" s="1"/>
  <c r="DC200" i="2"/>
  <c r="DC199" i="2" s="1"/>
  <c r="DB200" i="2"/>
  <c r="DB199" i="2" s="1"/>
  <c r="DA200" i="2"/>
  <c r="CZ200" i="2"/>
  <c r="CZ199" i="2" s="1"/>
  <c r="CY200" i="2"/>
  <c r="CY199" i="2" s="1"/>
  <c r="CX200" i="2"/>
  <c r="CX199" i="2" s="1"/>
  <c r="CW200" i="2"/>
  <c r="CV200" i="2"/>
  <c r="CV199" i="2" s="1"/>
  <c r="CU200" i="2"/>
  <c r="CU199" i="2" s="1"/>
  <c r="CT200" i="2"/>
  <c r="CT199" i="2" s="1"/>
  <c r="CS200" i="2"/>
  <c r="CR200" i="2"/>
  <c r="CR199" i="2" s="1"/>
  <c r="CQ200" i="2"/>
  <c r="CQ199" i="2" s="1"/>
  <c r="CP200" i="2"/>
  <c r="CP199" i="2" s="1"/>
  <c r="CO200" i="2"/>
  <c r="CN200" i="2"/>
  <c r="CN199" i="2" s="1"/>
  <c r="CM200" i="2"/>
  <c r="CM199" i="2" s="1"/>
  <c r="CL200" i="2"/>
  <c r="CL199" i="2" s="1"/>
  <c r="CK200" i="2"/>
  <c r="CJ200" i="2"/>
  <c r="CJ199" i="2" s="1"/>
  <c r="CI200" i="2"/>
  <c r="CI199" i="2" s="1"/>
  <c r="CH200" i="2"/>
  <c r="CH199" i="2" s="1"/>
  <c r="CG200" i="2"/>
  <c r="CF200" i="2"/>
  <c r="CF199" i="2" s="1"/>
  <c r="CE200" i="2"/>
  <c r="CE199" i="2" s="1"/>
  <c r="CD200" i="2"/>
  <c r="CD199" i="2" s="1"/>
  <c r="CC200" i="2"/>
  <c r="CB200" i="2"/>
  <c r="CB199" i="2" s="1"/>
  <c r="CA200" i="2"/>
  <c r="CA199" i="2" s="1"/>
  <c r="BZ200" i="2"/>
  <c r="BZ199" i="2" s="1"/>
  <c r="BY200" i="2"/>
  <c r="BX200" i="2"/>
  <c r="BX199" i="2" s="1"/>
  <c r="BW200" i="2"/>
  <c r="BW199" i="2" s="1"/>
  <c r="EO199" i="2"/>
  <c r="EK199" i="2"/>
  <c r="EG199" i="2"/>
  <c r="EC199" i="2"/>
  <c r="DY199" i="2"/>
  <c r="DU199" i="2"/>
  <c r="DQ199" i="2"/>
  <c r="DM199" i="2"/>
  <c r="DI199" i="2"/>
  <c r="DE199" i="2"/>
  <c r="DA199" i="2"/>
  <c r="CW199" i="2"/>
  <c r="CS199" i="2"/>
  <c r="CO199" i="2"/>
  <c r="CK199" i="2"/>
  <c r="CG199" i="2"/>
  <c r="CC199" i="2"/>
  <c r="BY199" i="2"/>
  <c r="FE45" i="10" l="1"/>
  <c r="DI45" i="10"/>
  <c r="BM45" i="10"/>
  <c r="BE45" i="10"/>
  <c r="BF45" i="10" s="1"/>
  <c r="BG45" i="10" s="1"/>
  <c r="BH45" i="10" s="1"/>
  <c r="BI45" i="10" s="1"/>
  <c r="FQ45" i="10"/>
  <c r="DU45" i="10"/>
  <c r="BY45" i="10"/>
  <c r="ES45" i="10"/>
  <c r="CW45" i="10"/>
  <c r="FR38" i="10"/>
  <c r="FF38" i="10"/>
  <c r="ET38" i="10"/>
  <c r="EH38" i="10"/>
  <c r="DV38" i="10"/>
  <c r="DJ38" i="10"/>
  <c r="CX38" i="10"/>
  <c r="CL38" i="10"/>
  <c r="BZ38" i="10"/>
  <c r="BN38" i="10"/>
  <c r="BB38" i="10"/>
  <c r="BE43" i="10"/>
  <c r="FS38" i="10"/>
  <c r="FT38" i="10" s="1"/>
  <c r="FU38" i="10" s="1"/>
  <c r="FV38" i="10" s="1"/>
  <c r="FW38" i="10" s="1"/>
  <c r="FX38" i="10" s="1"/>
  <c r="FY38" i="10" s="1"/>
  <c r="FZ38" i="10" s="1"/>
  <c r="GA38" i="10" s="1"/>
  <c r="GB38" i="10" s="1"/>
  <c r="FG38" i="10"/>
  <c r="FH38" i="10" s="1"/>
  <c r="FI38" i="10" s="1"/>
  <c r="FJ38" i="10" s="1"/>
  <c r="FK38" i="10" s="1"/>
  <c r="FL38" i="10" s="1"/>
  <c r="FM38" i="10" s="1"/>
  <c r="FN38" i="10" s="1"/>
  <c r="FO38" i="10" s="1"/>
  <c r="FP38" i="10" s="1"/>
  <c r="EU38" i="10"/>
  <c r="EV38" i="10" s="1"/>
  <c r="EW38" i="10" s="1"/>
  <c r="EX38" i="10" s="1"/>
  <c r="EY38" i="10" s="1"/>
  <c r="EZ38" i="10" s="1"/>
  <c r="FA38" i="10" s="1"/>
  <c r="FB38" i="10" s="1"/>
  <c r="FC38" i="10" s="1"/>
  <c r="FD38" i="10" s="1"/>
  <c r="EI38" i="10"/>
  <c r="EJ38" i="10" s="1"/>
  <c r="EK38" i="10" s="1"/>
  <c r="EL38" i="10" s="1"/>
  <c r="EM38" i="10" s="1"/>
  <c r="EN38" i="10" s="1"/>
  <c r="EO38" i="10" s="1"/>
  <c r="EP38" i="10" s="1"/>
  <c r="EQ38" i="10" s="1"/>
  <c r="ER38" i="10" s="1"/>
  <c r="DW38" i="10"/>
  <c r="DX38" i="10" s="1"/>
  <c r="DY38" i="10" s="1"/>
  <c r="DZ38" i="10" s="1"/>
  <c r="EA38" i="10" s="1"/>
  <c r="EB38" i="10" s="1"/>
  <c r="EC38" i="10" s="1"/>
  <c r="ED38" i="10" s="1"/>
  <c r="EE38" i="10" s="1"/>
  <c r="EF38" i="10" s="1"/>
  <c r="DK38" i="10"/>
  <c r="DL38" i="10" s="1"/>
  <c r="DM38" i="10" s="1"/>
  <c r="DN38" i="10" s="1"/>
  <c r="DO38" i="10" s="1"/>
  <c r="DP38" i="10" s="1"/>
  <c r="DQ38" i="10" s="1"/>
  <c r="DR38" i="10" s="1"/>
  <c r="DS38" i="10" s="1"/>
  <c r="DT38" i="10" s="1"/>
  <c r="CY38" i="10"/>
  <c r="CZ38" i="10" s="1"/>
  <c r="DA38" i="10" s="1"/>
  <c r="DB38" i="10" s="1"/>
  <c r="DC38" i="10" s="1"/>
  <c r="DD38" i="10" s="1"/>
  <c r="DE38" i="10" s="1"/>
  <c r="DF38" i="10" s="1"/>
  <c r="DG38" i="10" s="1"/>
  <c r="DH38" i="10" s="1"/>
  <c r="CM38" i="10"/>
  <c r="CN38" i="10" s="1"/>
  <c r="CO38" i="10" s="1"/>
  <c r="CP38" i="10" s="1"/>
  <c r="CQ38" i="10" s="1"/>
  <c r="CR38" i="10" s="1"/>
  <c r="CS38" i="10" s="1"/>
  <c r="CT38" i="10" s="1"/>
  <c r="CU38" i="10" s="1"/>
  <c r="CV38" i="10" s="1"/>
  <c r="CA38" i="10"/>
  <c r="CB38" i="10" s="1"/>
  <c r="CC38" i="10" s="1"/>
  <c r="CD38" i="10" s="1"/>
  <c r="CE38" i="10" s="1"/>
  <c r="CF38" i="10" s="1"/>
  <c r="CG38" i="10" s="1"/>
  <c r="CH38" i="10" s="1"/>
  <c r="CI38" i="10" s="1"/>
  <c r="CJ38" i="10" s="1"/>
  <c r="BO38" i="10"/>
  <c r="BP38" i="10" s="1"/>
  <c r="BQ38" i="10" s="1"/>
  <c r="BR38" i="10" s="1"/>
  <c r="BS38" i="10" s="1"/>
  <c r="BT38" i="10" s="1"/>
  <c r="BU38" i="10" s="1"/>
  <c r="BV38" i="10" s="1"/>
  <c r="BW38" i="10" s="1"/>
  <c r="BX38" i="10" s="1"/>
  <c r="BC38" i="10"/>
  <c r="BD38" i="10" s="1"/>
  <c r="BE38" i="10" s="1"/>
  <c r="BF38" i="10" s="1"/>
  <c r="BG38" i="10" s="1"/>
  <c r="BH38" i="10" s="1"/>
  <c r="BI38" i="10" s="1"/>
  <c r="BJ38" i="10" s="1"/>
  <c r="BK38" i="10" s="1"/>
  <c r="BL38" i="10" s="1"/>
  <c r="FR52" i="10"/>
  <c r="FS52" i="10" s="1"/>
  <c r="FT52" i="10" s="1"/>
  <c r="FU52" i="10" s="1"/>
  <c r="FV52" i="10" s="1"/>
  <c r="FW52" i="10" s="1"/>
  <c r="FX52" i="10" s="1"/>
  <c r="FY52" i="10" s="1"/>
  <c r="FZ52" i="10" s="1"/>
  <c r="GA52" i="10" s="1"/>
  <c r="GB52" i="10" s="1"/>
  <c r="FF52" i="10"/>
  <c r="FG52" i="10" s="1"/>
  <c r="FH52" i="10" s="1"/>
  <c r="FI52" i="10" s="1"/>
  <c r="FJ52" i="10" s="1"/>
  <c r="FK52" i="10" s="1"/>
  <c r="FL52" i="10" s="1"/>
  <c r="FM52" i="10" s="1"/>
  <c r="FN52" i="10" s="1"/>
  <c r="FO52" i="10" s="1"/>
  <c r="FP52" i="10" s="1"/>
  <c r="ET52" i="10"/>
  <c r="EU52" i="10" s="1"/>
  <c r="EV52" i="10" s="1"/>
  <c r="EW52" i="10" s="1"/>
  <c r="EX52" i="10" s="1"/>
  <c r="EY52" i="10" s="1"/>
  <c r="EZ52" i="10" s="1"/>
  <c r="FA52" i="10" s="1"/>
  <c r="FB52" i="10" s="1"/>
  <c r="FC52" i="10" s="1"/>
  <c r="FD52" i="10" s="1"/>
  <c r="EH52" i="10"/>
  <c r="EI52" i="10" s="1"/>
  <c r="EJ52" i="10" s="1"/>
  <c r="EK52" i="10" s="1"/>
  <c r="EL52" i="10" s="1"/>
  <c r="EM52" i="10" s="1"/>
  <c r="EN52" i="10" s="1"/>
  <c r="EO52" i="10" s="1"/>
  <c r="EP52" i="10" s="1"/>
  <c r="EQ52" i="10" s="1"/>
  <c r="ER52" i="10" s="1"/>
  <c r="DV52" i="10"/>
  <c r="DW52" i="10" s="1"/>
  <c r="DX52" i="10" s="1"/>
  <c r="DY52" i="10" s="1"/>
  <c r="DZ52" i="10" s="1"/>
  <c r="EA52" i="10" s="1"/>
  <c r="EB52" i="10" s="1"/>
  <c r="EC52" i="10" s="1"/>
  <c r="ED52" i="10" s="1"/>
  <c r="EE52" i="10" s="1"/>
  <c r="EF52" i="10" s="1"/>
  <c r="DJ52" i="10"/>
  <c r="DK52" i="10" s="1"/>
  <c r="DL52" i="10" s="1"/>
  <c r="DM52" i="10" s="1"/>
  <c r="DN52" i="10" s="1"/>
  <c r="DO52" i="10" s="1"/>
  <c r="DP52" i="10" s="1"/>
  <c r="DQ52" i="10" s="1"/>
  <c r="DR52" i="10" s="1"/>
  <c r="DS52" i="10" s="1"/>
  <c r="DT52" i="10" s="1"/>
  <c r="CX52" i="10"/>
  <c r="CY52" i="10" s="1"/>
  <c r="CZ52" i="10" s="1"/>
  <c r="DA52" i="10" s="1"/>
  <c r="DB52" i="10" s="1"/>
  <c r="DC52" i="10" s="1"/>
  <c r="DD52" i="10" s="1"/>
  <c r="DE52" i="10" s="1"/>
  <c r="DF52" i="10" s="1"/>
  <c r="DG52" i="10" s="1"/>
  <c r="DH52" i="10" s="1"/>
  <c r="CL52" i="10"/>
  <c r="CM52" i="10" s="1"/>
  <c r="CN52" i="10" s="1"/>
  <c r="CO52" i="10" s="1"/>
  <c r="CP52" i="10" s="1"/>
  <c r="CQ52" i="10" s="1"/>
  <c r="CR52" i="10" s="1"/>
  <c r="CS52" i="10" s="1"/>
  <c r="CT52" i="10" s="1"/>
  <c r="CU52" i="10" s="1"/>
  <c r="CV52" i="10" s="1"/>
  <c r="BZ52" i="10"/>
  <c r="CA52" i="10" s="1"/>
  <c r="CB52" i="10" s="1"/>
  <c r="CC52" i="10" s="1"/>
  <c r="CD52" i="10" s="1"/>
  <c r="CE52" i="10" s="1"/>
  <c r="CF52" i="10" s="1"/>
  <c r="CG52" i="10" s="1"/>
  <c r="CH52" i="10" s="1"/>
  <c r="CI52" i="10" s="1"/>
  <c r="CJ52" i="10" s="1"/>
  <c r="BN52" i="10"/>
  <c r="BO52" i="10" s="1"/>
  <c r="BP52" i="10" s="1"/>
  <c r="BQ52" i="10" s="1"/>
  <c r="BR52" i="10" s="1"/>
  <c r="BS52" i="10" s="1"/>
  <c r="BT52" i="10" s="1"/>
  <c r="BU52" i="10" s="1"/>
  <c r="BV52" i="10" s="1"/>
  <c r="BW52" i="10" s="1"/>
  <c r="BX52" i="10" s="1"/>
  <c r="BB52" i="10"/>
  <c r="BC52" i="10" s="1"/>
  <c r="BD52" i="10" s="1"/>
  <c r="BE52" i="10" s="1"/>
  <c r="BF52" i="10" s="1"/>
  <c r="BG52" i="10" s="1"/>
  <c r="BH52" i="10" s="1"/>
  <c r="BI52" i="10" s="1"/>
  <c r="BJ52" i="10" s="1"/>
  <c r="BK52" i="10" s="1"/>
  <c r="BL52" i="10" s="1"/>
  <c r="BB31" i="18"/>
  <c r="BD31" i="18"/>
  <c r="BF31" i="18"/>
  <c r="BH31" i="18"/>
  <c r="BJ31" i="18"/>
  <c r="BL31" i="18"/>
  <c r="BN31" i="18"/>
  <c r="BP31" i="18"/>
  <c r="BR31" i="18"/>
  <c r="BT31" i="18"/>
  <c r="BV31" i="18"/>
  <c r="BX31" i="18"/>
  <c r="BZ31" i="18"/>
  <c r="CB31" i="18"/>
  <c r="CD31" i="18"/>
  <c r="CF31" i="18"/>
  <c r="CH31" i="18"/>
  <c r="CJ31" i="18"/>
  <c r="CL31" i="18"/>
  <c r="CN31" i="18"/>
  <c r="CP31" i="18"/>
  <c r="CR31" i="18"/>
  <c r="CT31" i="18"/>
  <c r="CV31" i="18"/>
  <c r="CX31" i="18"/>
  <c r="CZ31" i="18"/>
  <c r="DB31" i="18"/>
  <c r="DD31" i="18"/>
  <c r="DF31" i="18"/>
  <c r="DH31" i="18"/>
  <c r="DJ31" i="18"/>
  <c r="DL31" i="18"/>
  <c r="DN31" i="18"/>
  <c r="DP31" i="18"/>
  <c r="DR31" i="18"/>
  <c r="DT31" i="18"/>
  <c r="DV31" i="18"/>
  <c r="DX31" i="18"/>
  <c r="DZ31" i="18"/>
  <c r="EB31" i="18"/>
  <c r="ED31" i="18"/>
  <c r="EF31" i="18"/>
  <c r="EH31" i="18"/>
  <c r="EJ31" i="18"/>
  <c r="EL31" i="18"/>
  <c r="EN31" i="18"/>
  <c r="EP31" i="18"/>
  <c r="ER31" i="18"/>
  <c r="ET31" i="18"/>
  <c r="EV31" i="18"/>
  <c r="EX31" i="18"/>
  <c r="EZ31" i="18"/>
  <c r="FB31" i="18"/>
  <c r="FD31" i="18"/>
  <c r="FF31" i="18"/>
  <c r="FH31" i="18"/>
  <c r="FJ31" i="18"/>
  <c r="FL31" i="18"/>
  <c r="FN31" i="18"/>
  <c r="FP31" i="18"/>
  <c r="FR31" i="18"/>
  <c r="FT31" i="18"/>
  <c r="FV31" i="18"/>
  <c r="FX31" i="18"/>
  <c r="FZ31" i="18"/>
  <c r="GB31" i="18"/>
  <c r="BA31" i="18"/>
  <c r="BC31" i="18"/>
  <c r="BE31" i="18"/>
  <c r="BG31" i="18"/>
  <c r="BI31" i="18"/>
  <c r="BK31" i="18"/>
  <c r="BM31" i="18"/>
  <c r="BO31" i="18"/>
  <c r="BQ31" i="18"/>
  <c r="BS31" i="18"/>
  <c r="BU31" i="18"/>
  <c r="BW31" i="18"/>
  <c r="BY31" i="18"/>
  <c r="CA31" i="18"/>
  <c r="CC31" i="18"/>
  <c r="CE31" i="18"/>
  <c r="CG31" i="18"/>
  <c r="CI31" i="18"/>
  <c r="CK31" i="18"/>
  <c r="CM31" i="18"/>
  <c r="CO31" i="18"/>
  <c r="CQ31" i="18"/>
  <c r="CS31" i="18"/>
  <c r="CU31" i="18"/>
  <c r="CW31" i="18"/>
  <c r="CY31" i="18"/>
  <c r="DA31" i="18"/>
  <c r="DC31" i="18"/>
  <c r="DE31" i="18"/>
  <c r="DG31" i="18"/>
  <c r="DI31" i="18"/>
  <c r="DK31" i="18"/>
  <c r="DM31" i="18"/>
  <c r="DO31" i="18"/>
  <c r="DQ31" i="18"/>
  <c r="DS31" i="18"/>
  <c r="DU31" i="18"/>
  <c r="DW31" i="18"/>
  <c r="DY31" i="18"/>
  <c r="EA31" i="18"/>
  <c r="EC31" i="18"/>
  <c r="EE31" i="18"/>
  <c r="EG31" i="18"/>
  <c r="EI31" i="18"/>
  <c r="EK31" i="18"/>
  <c r="EM31" i="18"/>
  <c r="EO31" i="18"/>
  <c r="EQ31" i="18"/>
  <c r="ES31" i="18"/>
  <c r="EU31" i="18"/>
  <c r="EW31" i="18"/>
  <c r="EY31" i="18"/>
  <c r="FA31" i="18"/>
  <c r="FC31" i="18"/>
  <c r="FE31" i="18"/>
  <c r="FG31" i="18"/>
  <c r="FI31" i="18"/>
  <c r="FK31" i="18"/>
  <c r="FM31" i="18"/>
  <c r="FO31" i="18"/>
  <c r="FQ31" i="18"/>
  <c r="FS31" i="18"/>
  <c r="FU31" i="18"/>
  <c r="FW31" i="18"/>
  <c r="FY31" i="18"/>
  <c r="GA31" i="18"/>
  <c r="BB61" i="14"/>
  <c r="BB92" i="14" s="1"/>
  <c r="BD61" i="14"/>
  <c r="BD92" i="14" s="1"/>
  <c r="BF61" i="14"/>
  <c r="BF92" i="14" s="1"/>
  <c r="BH61" i="14"/>
  <c r="BH92" i="14" s="1"/>
  <c r="BJ61" i="14"/>
  <c r="BJ92" i="14" s="1"/>
  <c r="BL61" i="14"/>
  <c r="BL92" i="14" s="1"/>
  <c r="BN61" i="14"/>
  <c r="BN92" i="14" s="1"/>
  <c r="BP61" i="14"/>
  <c r="BP92" i="14" s="1"/>
  <c r="BR61" i="14"/>
  <c r="BR92" i="14" s="1"/>
  <c r="BT61" i="14"/>
  <c r="BT92" i="14" s="1"/>
  <c r="BV61" i="14"/>
  <c r="BV92" i="14" s="1"/>
  <c r="BX61" i="14"/>
  <c r="BX92" i="14" s="1"/>
  <c r="BZ61" i="14"/>
  <c r="BZ92" i="14" s="1"/>
  <c r="CB61" i="14"/>
  <c r="CB92" i="14" s="1"/>
  <c r="CD61" i="14"/>
  <c r="CD92" i="14" s="1"/>
  <c r="CF61" i="14"/>
  <c r="CF92" i="14" s="1"/>
  <c r="CH61" i="14"/>
  <c r="CH92" i="14" s="1"/>
  <c r="CJ61" i="14"/>
  <c r="CJ92" i="14" s="1"/>
  <c r="CL61" i="14"/>
  <c r="CL92" i="14" s="1"/>
  <c r="CN61" i="14"/>
  <c r="CN92" i="14" s="1"/>
  <c r="CP61" i="14"/>
  <c r="CP92" i="14" s="1"/>
  <c r="CR61" i="14"/>
  <c r="CR92" i="14" s="1"/>
  <c r="CT61" i="14"/>
  <c r="CT92" i="14" s="1"/>
  <c r="CV61" i="14"/>
  <c r="CV92" i="14" s="1"/>
  <c r="CX61" i="14"/>
  <c r="CX92" i="14" s="1"/>
  <c r="CZ61" i="14"/>
  <c r="CZ92" i="14" s="1"/>
  <c r="DB61" i="14"/>
  <c r="DB92" i="14" s="1"/>
  <c r="DD61" i="14"/>
  <c r="DD92" i="14" s="1"/>
  <c r="DF61" i="14"/>
  <c r="DF92" i="14" s="1"/>
  <c r="DH61" i="14"/>
  <c r="DH92" i="14" s="1"/>
  <c r="DJ61" i="14"/>
  <c r="DJ92" i="14" s="1"/>
  <c r="DL61" i="14"/>
  <c r="DL92" i="14" s="1"/>
  <c r="DN61" i="14"/>
  <c r="DN92" i="14" s="1"/>
  <c r="DP61" i="14"/>
  <c r="DP92" i="14" s="1"/>
  <c r="DR61" i="14"/>
  <c r="DR92" i="14" s="1"/>
  <c r="DT61" i="14"/>
  <c r="DT92" i="14" s="1"/>
  <c r="DV61" i="14"/>
  <c r="DV92" i="14" s="1"/>
  <c r="DX61" i="14"/>
  <c r="DX92" i="14" s="1"/>
  <c r="DZ61" i="14"/>
  <c r="DZ92" i="14" s="1"/>
  <c r="EB61" i="14"/>
  <c r="EB92" i="14" s="1"/>
  <c r="ED61" i="14"/>
  <c r="ED92" i="14" s="1"/>
  <c r="EF61" i="14"/>
  <c r="EF92" i="14" s="1"/>
  <c r="EH61" i="14"/>
  <c r="EH92" i="14" s="1"/>
  <c r="EJ61" i="14"/>
  <c r="EJ92" i="14" s="1"/>
  <c r="EL61" i="14"/>
  <c r="EL92" i="14" s="1"/>
  <c r="EN61" i="14"/>
  <c r="EN92" i="14" s="1"/>
  <c r="EP61" i="14"/>
  <c r="EP92" i="14" s="1"/>
  <c r="ER61" i="14"/>
  <c r="ER92" i="14" s="1"/>
  <c r="ET61" i="14"/>
  <c r="ET92" i="14" s="1"/>
  <c r="EV61" i="14"/>
  <c r="EV92" i="14" s="1"/>
  <c r="EX61" i="14"/>
  <c r="EX92" i="14" s="1"/>
  <c r="EZ61" i="14"/>
  <c r="EZ92" i="14" s="1"/>
  <c r="FB61" i="14"/>
  <c r="FB92" i="14" s="1"/>
  <c r="FD61" i="14"/>
  <c r="FD92" i="14" s="1"/>
  <c r="FF61" i="14"/>
  <c r="FF92" i="14" s="1"/>
  <c r="FH61" i="14"/>
  <c r="FH92" i="14" s="1"/>
  <c r="FJ61" i="14"/>
  <c r="FJ92" i="14" s="1"/>
  <c r="FL61" i="14"/>
  <c r="FL92" i="14" s="1"/>
  <c r="FN61" i="14"/>
  <c r="FN92" i="14" s="1"/>
  <c r="FP61" i="14"/>
  <c r="FP92" i="14" s="1"/>
  <c r="FR61" i="14"/>
  <c r="FR92" i="14" s="1"/>
  <c r="FT61" i="14"/>
  <c r="FT92" i="14" s="1"/>
  <c r="FV61" i="14"/>
  <c r="FV92" i="14" s="1"/>
  <c r="FX61" i="14"/>
  <c r="FX92" i="14" s="1"/>
  <c r="FZ61" i="14"/>
  <c r="FZ92" i="14" s="1"/>
  <c r="GB61" i="14"/>
  <c r="GB92" i="14" s="1"/>
  <c r="BA61" i="14"/>
  <c r="BA92" i="14" s="1"/>
  <c r="BC61" i="14"/>
  <c r="BC92" i="14" s="1"/>
  <c r="BE61" i="14"/>
  <c r="BE92" i="14" s="1"/>
  <c r="BG61" i="14"/>
  <c r="BG92" i="14" s="1"/>
  <c r="BI61" i="14"/>
  <c r="BI92" i="14" s="1"/>
  <c r="BK61" i="14"/>
  <c r="BK92" i="14" s="1"/>
  <c r="BM61" i="14"/>
  <c r="BM92" i="14" s="1"/>
  <c r="BO61" i="14"/>
  <c r="BO92" i="14" s="1"/>
  <c r="BQ61" i="14"/>
  <c r="BQ92" i="14" s="1"/>
  <c r="BS61" i="14"/>
  <c r="BS92" i="14" s="1"/>
  <c r="BU61" i="14"/>
  <c r="BU92" i="14" s="1"/>
  <c r="BW61" i="14"/>
  <c r="BW92" i="14" s="1"/>
  <c r="BY61" i="14"/>
  <c r="BY92" i="14" s="1"/>
  <c r="CA61" i="14"/>
  <c r="CA92" i="14" s="1"/>
  <c r="CC61" i="14"/>
  <c r="CC92" i="14" s="1"/>
  <c r="CE61" i="14"/>
  <c r="CE92" i="14" s="1"/>
  <c r="CG61" i="14"/>
  <c r="CG92" i="14" s="1"/>
  <c r="CI61" i="14"/>
  <c r="CI92" i="14" s="1"/>
  <c r="CK61" i="14"/>
  <c r="CK92" i="14" s="1"/>
  <c r="CM61" i="14"/>
  <c r="CM92" i="14" s="1"/>
  <c r="CO61" i="14"/>
  <c r="CO92" i="14" s="1"/>
  <c r="CQ61" i="14"/>
  <c r="CQ92" i="14" s="1"/>
  <c r="CS61" i="14"/>
  <c r="CS92" i="14" s="1"/>
  <c r="CU61" i="14"/>
  <c r="CU92" i="14" s="1"/>
  <c r="CW61" i="14"/>
  <c r="CW92" i="14" s="1"/>
  <c r="CY61" i="14"/>
  <c r="CY92" i="14" s="1"/>
  <c r="DA61" i="14"/>
  <c r="DA92" i="14" s="1"/>
  <c r="DC61" i="14"/>
  <c r="DC92" i="14" s="1"/>
  <c r="DE61" i="14"/>
  <c r="DE92" i="14" s="1"/>
  <c r="DG61" i="14"/>
  <c r="DG92" i="14" s="1"/>
  <c r="DI61" i="14"/>
  <c r="DI92" i="14" s="1"/>
  <c r="DK61" i="14"/>
  <c r="DK92" i="14" s="1"/>
  <c r="DM61" i="14"/>
  <c r="DM92" i="14" s="1"/>
  <c r="DO61" i="14"/>
  <c r="DO92" i="14" s="1"/>
  <c r="DQ61" i="14"/>
  <c r="DQ92" i="14" s="1"/>
  <c r="DS61" i="14"/>
  <c r="DS92" i="14" s="1"/>
  <c r="DU61" i="14"/>
  <c r="DU92" i="14" s="1"/>
  <c r="DW61" i="14"/>
  <c r="DW92" i="14" s="1"/>
  <c r="DY61" i="14"/>
  <c r="DY92" i="14" s="1"/>
  <c r="EA61" i="14"/>
  <c r="EA92" i="14" s="1"/>
  <c r="EC61" i="14"/>
  <c r="EC92" i="14" s="1"/>
  <c r="EE61" i="14"/>
  <c r="EE92" i="14" s="1"/>
  <c r="EG61" i="14"/>
  <c r="EG92" i="14" s="1"/>
  <c r="EI61" i="14"/>
  <c r="EI92" i="14" s="1"/>
  <c r="EK61" i="14"/>
  <c r="EK92" i="14" s="1"/>
  <c r="EM61" i="14"/>
  <c r="EM92" i="14" s="1"/>
  <c r="EO61" i="14"/>
  <c r="EO92" i="14" s="1"/>
  <c r="EQ61" i="14"/>
  <c r="EQ92" i="14" s="1"/>
  <c r="ES61" i="14"/>
  <c r="ES92" i="14" s="1"/>
  <c r="EU61" i="14"/>
  <c r="EU92" i="14" s="1"/>
  <c r="EW61" i="14"/>
  <c r="EW92" i="14" s="1"/>
  <c r="EY61" i="14"/>
  <c r="EY92" i="14" s="1"/>
  <c r="FA61" i="14"/>
  <c r="FA92" i="14" s="1"/>
  <c r="FC61" i="14"/>
  <c r="FC92" i="14" s="1"/>
  <c r="FE61" i="14"/>
  <c r="FE92" i="14" s="1"/>
  <c r="FG61" i="14"/>
  <c r="FG92" i="14" s="1"/>
  <c r="FI61" i="14"/>
  <c r="FI92" i="14" s="1"/>
  <c r="FK61" i="14"/>
  <c r="FK92" i="14" s="1"/>
  <c r="FM61" i="14"/>
  <c r="FM92" i="14" s="1"/>
  <c r="FO61" i="14"/>
  <c r="FO92" i="14" s="1"/>
  <c r="FQ61" i="14"/>
  <c r="FQ92" i="14" s="1"/>
  <c r="FS61" i="14"/>
  <c r="FS92" i="14" s="1"/>
  <c r="FU61" i="14"/>
  <c r="FU92" i="14" s="1"/>
  <c r="FW61" i="14"/>
  <c r="FW92" i="14" s="1"/>
  <c r="FY61" i="14"/>
  <c r="FY92" i="14" s="1"/>
  <c r="GA61" i="14"/>
  <c r="GA92" i="14" s="1"/>
  <c r="CG44" i="10"/>
  <c r="BQ45" i="10"/>
  <c r="BR45" i="10" s="1"/>
  <c r="BS45" i="10" s="1"/>
  <c r="BT45" i="10" s="1"/>
  <c r="BU45" i="10" s="1"/>
  <c r="CS44" i="10" l="1"/>
  <c r="CC45" i="10"/>
  <c r="CD45" i="10" s="1"/>
  <c r="CE45" i="10" s="1"/>
  <c r="CF45" i="10" s="1"/>
  <c r="CG45" i="10" s="1"/>
  <c r="DE44" i="10" l="1"/>
  <c r="CO45" i="10"/>
  <c r="CP45" i="10" s="1"/>
  <c r="CQ45" i="10" s="1"/>
  <c r="CR45" i="10" s="1"/>
  <c r="CS45" i="10" s="1"/>
  <c r="DQ44" i="10" l="1"/>
  <c r="DA45" i="10"/>
  <c r="DB45" i="10" s="1"/>
  <c r="DC45" i="10" s="1"/>
  <c r="DD45" i="10" s="1"/>
  <c r="DE45" i="10" s="1"/>
  <c r="EC44" i="10" l="1"/>
  <c r="DM45" i="10"/>
  <c r="DN45" i="10" s="1"/>
  <c r="DO45" i="10" s="1"/>
  <c r="DP45" i="10" s="1"/>
  <c r="DQ45" i="10" s="1"/>
  <c r="EO44" i="10" l="1"/>
  <c r="DY45" i="10"/>
  <c r="DZ45" i="10" s="1"/>
  <c r="EA45" i="10" s="1"/>
  <c r="EB45" i="10" s="1"/>
  <c r="EC45" i="10" s="1"/>
  <c r="FA44" i="10" l="1"/>
  <c r="EK45" i="10"/>
  <c r="EL45" i="10" s="1"/>
  <c r="EM45" i="10" s="1"/>
  <c r="EN45" i="10" s="1"/>
  <c r="EO45" i="10" s="1"/>
  <c r="FM44" i="10" l="1"/>
  <c r="EW45" i="10"/>
  <c r="EX45" i="10" s="1"/>
  <c r="EY45" i="10" s="1"/>
  <c r="EZ45" i="10" s="1"/>
  <c r="FA45" i="10" s="1"/>
  <c r="FY44" i="10" l="1"/>
  <c r="FU45" i="10" s="1"/>
  <c r="FV45" i="10" s="1"/>
  <c r="FW45" i="10" s="1"/>
  <c r="FX45" i="10" s="1"/>
  <c r="FY45" i="10" s="1"/>
  <c r="FI45" i="10"/>
  <c r="FJ45" i="10" s="1"/>
  <c r="FK45" i="10" s="1"/>
  <c r="FL45" i="10" s="1"/>
  <c r="FM45" i="10" s="1"/>
  <c r="P421" i="35" l="1"/>
  <c r="P420" i="35"/>
  <c r="P419" i="35"/>
  <c r="P418" i="35"/>
  <c r="P417" i="35"/>
  <c r="P416" i="35"/>
  <c r="P415" i="35"/>
  <c r="P414" i="35"/>
  <c r="P413" i="35"/>
  <c r="P412" i="35"/>
  <c r="P411" i="35"/>
  <c r="P410" i="35"/>
  <c r="P409" i="35"/>
  <c r="P408" i="35"/>
  <c r="P407" i="35"/>
  <c r="P406" i="35"/>
  <c r="P405" i="35"/>
  <c r="P404" i="35"/>
  <c r="P403" i="35"/>
  <c r="P402" i="35"/>
  <c r="P401" i="35"/>
  <c r="P400" i="35"/>
  <c r="P399" i="35"/>
  <c r="P398" i="35"/>
  <c r="P397" i="35"/>
  <c r="P396" i="35"/>
  <c r="P395" i="35"/>
  <c r="P394" i="35"/>
  <c r="P393" i="35"/>
  <c r="P392" i="35"/>
  <c r="P391" i="35"/>
  <c r="P390" i="35"/>
  <c r="P389" i="35"/>
  <c r="P388" i="35"/>
  <c r="P387" i="35"/>
  <c r="P386" i="35"/>
  <c r="P385" i="35"/>
  <c r="P384" i="35"/>
  <c r="P383" i="35"/>
  <c r="P382" i="35"/>
  <c r="P381" i="35"/>
  <c r="P380" i="35"/>
  <c r="P379" i="35"/>
  <c r="P378" i="35"/>
  <c r="P377" i="35"/>
  <c r="P376" i="35"/>
  <c r="P375" i="35"/>
  <c r="P374" i="35"/>
  <c r="P373" i="35"/>
  <c r="P372" i="35"/>
  <c r="P371" i="35"/>
  <c r="P370" i="35"/>
  <c r="P369" i="35"/>
  <c r="P368" i="35"/>
  <c r="P367" i="35"/>
  <c r="P366" i="35"/>
  <c r="P365" i="35"/>
  <c r="P364" i="35"/>
  <c r="P363" i="35"/>
  <c r="P362" i="35"/>
  <c r="P361" i="35"/>
  <c r="P360" i="35"/>
  <c r="P359" i="35"/>
  <c r="P358" i="35"/>
  <c r="P357" i="35"/>
  <c r="P356" i="35"/>
  <c r="P355" i="35"/>
  <c r="P354" i="35"/>
  <c r="P353" i="35"/>
  <c r="P352" i="35"/>
  <c r="P351" i="35"/>
  <c r="P350" i="35"/>
  <c r="P349" i="35"/>
  <c r="P348" i="35"/>
  <c r="P347" i="35"/>
  <c r="P346" i="35"/>
  <c r="P345" i="35"/>
  <c r="P344" i="35"/>
  <c r="P343" i="35"/>
  <c r="P342" i="35"/>
  <c r="P341" i="35"/>
  <c r="P340" i="35"/>
  <c r="P339" i="35"/>
  <c r="P338" i="35"/>
  <c r="P337" i="35"/>
  <c r="P336" i="35"/>
  <c r="P335" i="35"/>
  <c r="P334" i="35"/>
  <c r="P333" i="35"/>
  <c r="P332" i="35"/>
  <c r="P331" i="35"/>
  <c r="P330" i="35"/>
  <c r="P329" i="35"/>
  <c r="P328" i="35"/>
  <c r="P327" i="35"/>
  <c r="P326" i="35"/>
  <c r="P325" i="35"/>
  <c r="P324" i="35"/>
  <c r="P323" i="35"/>
  <c r="P322" i="35"/>
  <c r="P321" i="35"/>
  <c r="P320" i="35"/>
  <c r="P319" i="35"/>
  <c r="P318" i="35"/>
  <c r="P317" i="35"/>
  <c r="P316" i="35"/>
  <c r="P315" i="35"/>
  <c r="P314" i="35"/>
  <c r="P313" i="35"/>
  <c r="P312" i="35"/>
  <c r="P311" i="35"/>
  <c r="P310" i="35"/>
  <c r="P309" i="35"/>
  <c r="P308" i="35"/>
  <c r="P307" i="35"/>
  <c r="P306" i="35"/>
  <c r="P305" i="35"/>
  <c r="P304" i="35"/>
  <c r="P303" i="35"/>
  <c r="P302" i="35"/>
  <c r="P301" i="35"/>
  <c r="P300" i="35"/>
  <c r="P299" i="35"/>
  <c r="P298" i="35"/>
  <c r="P297" i="35"/>
  <c r="P296" i="35"/>
  <c r="P295" i="35"/>
  <c r="P294" i="35"/>
  <c r="P293" i="35"/>
  <c r="P292" i="35"/>
  <c r="P291" i="35"/>
  <c r="P290" i="35"/>
  <c r="P289" i="35"/>
  <c r="P288" i="35"/>
  <c r="P287" i="35"/>
  <c r="P286" i="35"/>
  <c r="P285" i="35"/>
  <c r="P284" i="35"/>
  <c r="P283" i="35"/>
  <c r="P282" i="35"/>
  <c r="P281" i="35"/>
  <c r="P280" i="35"/>
  <c r="P279" i="35"/>
  <c r="P278" i="35"/>
  <c r="P277" i="35"/>
  <c r="P276" i="35"/>
  <c r="P275" i="35"/>
  <c r="P274" i="35"/>
  <c r="P273" i="35"/>
  <c r="P272" i="35"/>
  <c r="P271" i="35"/>
  <c r="P270" i="35"/>
  <c r="P269" i="35"/>
  <c r="P268" i="35"/>
  <c r="P267" i="35"/>
  <c r="P266" i="35"/>
  <c r="P265" i="35"/>
  <c r="P264" i="35"/>
  <c r="P263" i="35"/>
  <c r="P262" i="35"/>
  <c r="P261" i="35"/>
  <c r="P260" i="35"/>
  <c r="P259" i="35"/>
  <c r="P258" i="35"/>
  <c r="P257" i="35"/>
  <c r="P256" i="35"/>
  <c r="P255" i="35"/>
  <c r="P254" i="35"/>
  <c r="P253" i="35"/>
  <c r="P252" i="35"/>
  <c r="P251" i="35"/>
  <c r="P250" i="35"/>
  <c r="P249" i="35"/>
  <c r="P248" i="35"/>
  <c r="P247" i="35"/>
  <c r="P246" i="35"/>
  <c r="P245" i="35"/>
  <c r="P244" i="35"/>
  <c r="P243" i="35"/>
  <c r="P24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P421" i="34" l="1"/>
  <c r="P420" i="34"/>
  <c r="P419" i="34"/>
  <c r="P418" i="34"/>
  <c r="P417" i="34"/>
  <c r="P416" i="34"/>
  <c r="P415" i="34"/>
  <c r="P414" i="34"/>
  <c r="P413" i="34"/>
  <c r="P412" i="34"/>
  <c r="P411" i="34"/>
  <c r="P410" i="34"/>
  <c r="P409" i="34"/>
  <c r="P408" i="34"/>
  <c r="P407" i="34"/>
  <c r="P406" i="34"/>
  <c r="P405" i="34"/>
  <c r="P404" i="34"/>
  <c r="P403" i="34"/>
  <c r="P402" i="34"/>
  <c r="P401" i="34"/>
  <c r="P400" i="34"/>
  <c r="P399" i="34"/>
  <c r="P398" i="34"/>
  <c r="P397" i="34"/>
  <c r="P396" i="34"/>
  <c r="P395" i="34"/>
  <c r="P394" i="34"/>
  <c r="P393" i="34"/>
  <c r="P392" i="34"/>
  <c r="P391" i="34"/>
  <c r="P390" i="34"/>
  <c r="P389" i="34"/>
  <c r="P388" i="34"/>
  <c r="P387" i="34"/>
  <c r="P386" i="34"/>
  <c r="P385" i="34"/>
  <c r="P384" i="34"/>
  <c r="P383" i="34"/>
  <c r="P382" i="34"/>
  <c r="P381" i="34"/>
  <c r="P380" i="34"/>
  <c r="P379" i="34"/>
  <c r="P378" i="34"/>
  <c r="P377" i="34"/>
  <c r="P376" i="34"/>
  <c r="P375" i="34"/>
  <c r="P374" i="34"/>
  <c r="P373" i="34"/>
  <c r="P372" i="34"/>
  <c r="P371" i="34"/>
  <c r="P370" i="34"/>
  <c r="P369" i="34"/>
  <c r="P368" i="34"/>
  <c r="P367" i="34"/>
  <c r="P366" i="34"/>
  <c r="P365" i="34"/>
  <c r="P364" i="34"/>
  <c r="P363" i="34"/>
  <c r="P362" i="34"/>
  <c r="P361" i="34"/>
  <c r="P360" i="34"/>
  <c r="P359" i="34"/>
  <c r="P358" i="34"/>
  <c r="P357" i="34"/>
  <c r="P356" i="34"/>
  <c r="P355" i="34"/>
  <c r="P354" i="34"/>
  <c r="P353" i="34"/>
  <c r="P352" i="34"/>
  <c r="P351" i="34"/>
  <c r="P350" i="34"/>
  <c r="P349" i="34"/>
  <c r="P348" i="34"/>
  <c r="P347" i="34"/>
  <c r="P346" i="34"/>
  <c r="P345" i="34"/>
  <c r="P344" i="34"/>
  <c r="P343" i="34"/>
  <c r="P342" i="34"/>
  <c r="P341" i="34"/>
  <c r="P340" i="34"/>
  <c r="P339" i="34"/>
  <c r="P338" i="34"/>
  <c r="P337" i="34"/>
  <c r="P336" i="34"/>
  <c r="P335" i="34"/>
  <c r="P334" i="34"/>
  <c r="P333" i="34"/>
  <c r="P332" i="34"/>
  <c r="P331" i="34"/>
  <c r="P330" i="34"/>
  <c r="P329" i="34"/>
  <c r="P328" i="34"/>
  <c r="P327" i="34"/>
  <c r="P326" i="34"/>
  <c r="P325" i="34"/>
  <c r="P324" i="34"/>
  <c r="P323" i="34"/>
  <c r="P322" i="34"/>
  <c r="P321" i="34"/>
  <c r="P320" i="34"/>
  <c r="P319" i="34"/>
  <c r="P318" i="34"/>
  <c r="P317" i="34"/>
  <c r="P316" i="34"/>
  <c r="P315" i="34"/>
  <c r="P314" i="34"/>
  <c r="P313" i="34"/>
  <c r="P312" i="34"/>
  <c r="P311" i="34"/>
  <c r="P310" i="34"/>
  <c r="P309" i="34"/>
  <c r="P308" i="34"/>
  <c r="P307" i="34"/>
  <c r="P306" i="34"/>
  <c r="P305" i="34"/>
  <c r="P304" i="34"/>
  <c r="P303" i="34"/>
  <c r="P302" i="34"/>
  <c r="P301" i="34"/>
  <c r="P300" i="34"/>
  <c r="P299" i="34"/>
  <c r="P298" i="34"/>
  <c r="P297" i="34"/>
  <c r="P296" i="34"/>
  <c r="P295" i="34"/>
  <c r="P294" i="34"/>
  <c r="P293" i="34"/>
  <c r="P292" i="34"/>
  <c r="P291" i="34"/>
  <c r="P290" i="34"/>
  <c r="P289" i="34"/>
  <c r="P288" i="34"/>
  <c r="P287" i="34"/>
  <c r="P286" i="34"/>
  <c r="P285" i="34"/>
  <c r="P284" i="34"/>
  <c r="P283" i="34"/>
  <c r="P282" i="34"/>
  <c r="P281" i="34"/>
  <c r="P280" i="34"/>
  <c r="P279" i="34"/>
  <c r="P278" i="34"/>
  <c r="P277" i="34"/>
  <c r="P276" i="34"/>
  <c r="P275" i="34"/>
  <c r="P274" i="34"/>
  <c r="P273" i="34"/>
  <c r="P272" i="34"/>
  <c r="P271" i="34"/>
  <c r="P270" i="34"/>
  <c r="P269" i="34"/>
  <c r="P268" i="34"/>
  <c r="P267" i="34"/>
  <c r="P266" i="34"/>
  <c r="P265" i="34"/>
  <c r="P264" i="34"/>
  <c r="P263" i="34"/>
  <c r="P262" i="34"/>
  <c r="P261" i="34"/>
  <c r="P260" i="34"/>
  <c r="P259" i="34"/>
  <c r="P258" i="34"/>
  <c r="P257" i="34"/>
  <c r="P256" i="34"/>
  <c r="P255" i="34"/>
  <c r="P254" i="34"/>
  <c r="P253" i="34"/>
  <c r="P252" i="34"/>
  <c r="P251" i="34"/>
  <c r="P250" i="34"/>
  <c r="P249" i="34"/>
  <c r="P248" i="34"/>
  <c r="P247" i="34"/>
  <c r="P246" i="34"/>
  <c r="P245" i="34"/>
  <c r="P244" i="34"/>
  <c r="P243" i="34"/>
  <c r="P242" i="34"/>
  <c r="F421" i="34"/>
  <c r="F420" i="34"/>
  <c r="F419" i="34"/>
  <c r="F418" i="34"/>
  <c r="F417" i="34"/>
  <c r="F416" i="34"/>
  <c r="F415" i="34"/>
  <c r="F414" i="34"/>
  <c r="F413" i="34"/>
  <c r="F412" i="34"/>
  <c r="F411" i="34"/>
  <c r="F410" i="34"/>
  <c r="F409" i="34"/>
  <c r="F408" i="34"/>
  <c r="F407" i="34"/>
  <c r="F406" i="34"/>
  <c r="F405" i="34"/>
  <c r="F404" i="34"/>
  <c r="F403" i="34"/>
  <c r="F402" i="34"/>
  <c r="F401" i="34"/>
  <c r="F400" i="34"/>
  <c r="F399" i="34"/>
  <c r="F398" i="34"/>
  <c r="F397" i="34"/>
  <c r="F396" i="34"/>
  <c r="F395" i="34"/>
  <c r="F394" i="34"/>
  <c r="F393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421" i="33" l="1"/>
  <c r="F420" i="33"/>
  <c r="F419" i="33"/>
  <c r="F418" i="33"/>
  <c r="F417" i="33"/>
  <c r="F416" i="33"/>
  <c r="F415" i="33"/>
  <c r="F414" i="33"/>
  <c r="F413" i="33"/>
  <c r="F412" i="33"/>
  <c r="F411" i="33"/>
  <c r="F410" i="33"/>
  <c r="F409" i="33"/>
  <c r="F408" i="33"/>
  <c r="F407" i="33"/>
  <c r="F406" i="33"/>
  <c r="F405" i="33"/>
  <c r="F404" i="33"/>
  <c r="F403" i="33"/>
  <c r="F402" i="33"/>
  <c r="F401" i="33"/>
  <c r="F400" i="33"/>
  <c r="F399" i="33"/>
  <c r="F398" i="33"/>
  <c r="F397" i="33"/>
  <c r="F396" i="33"/>
  <c r="F395" i="33"/>
  <c r="F394" i="33"/>
  <c r="F393" i="33"/>
  <c r="F392" i="33"/>
  <c r="F391" i="33"/>
  <c r="F390" i="33"/>
  <c r="F389" i="33"/>
  <c r="F388" i="33"/>
  <c r="F387" i="33"/>
  <c r="F386" i="33"/>
  <c r="F385" i="33"/>
  <c r="F384" i="33"/>
  <c r="F383" i="33"/>
  <c r="F382" i="33"/>
  <c r="F381" i="33"/>
  <c r="F380" i="33"/>
  <c r="F379" i="33"/>
  <c r="F378" i="33"/>
  <c r="F377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P421" i="33"/>
  <c r="P420" i="33"/>
  <c r="P419" i="33"/>
  <c r="P418" i="33"/>
  <c r="P417" i="33"/>
  <c r="P416" i="33"/>
  <c r="P415" i="33"/>
  <c r="P414" i="33"/>
  <c r="P413" i="33"/>
  <c r="P412" i="33"/>
  <c r="P411" i="33"/>
  <c r="P410" i="33"/>
  <c r="P409" i="33"/>
  <c r="P408" i="33"/>
  <c r="P407" i="33"/>
  <c r="P406" i="33"/>
  <c r="P405" i="33"/>
  <c r="P404" i="33"/>
  <c r="P403" i="33"/>
  <c r="P402" i="33"/>
  <c r="P401" i="33"/>
  <c r="P400" i="33"/>
  <c r="P399" i="33"/>
  <c r="P398" i="33"/>
  <c r="P397" i="33"/>
  <c r="P396" i="33"/>
  <c r="P395" i="33"/>
  <c r="P394" i="33"/>
  <c r="P393" i="33"/>
  <c r="P392" i="33"/>
  <c r="P391" i="33"/>
  <c r="P390" i="33"/>
  <c r="P389" i="33"/>
  <c r="P388" i="33"/>
  <c r="P387" i="33"/>
  <c r="P386" i="33"/>
  <c r="P385" i="33"/>
  <c r="P384" i="33"/>
  <c r="P383" i="33"/>
  <c r="P382" i="33"/>
  <c r="P381" i="33"/>
  <c r="P380" i="33"/>
  <c r="P379" i="33"/>
  <c r="P378" i="33"/>
  <c r="P377" i="33"/>
  <c r="P376" i="33"/>
  <c r="P375" i="33"/>
  <c r="P374" i="33"/>
  <c r="P373" i="33"/>
  <c r="P372" i="33"/>
  <c r="P371" i="33"/>
  <c r="P370" i="33"/>
  <c r="P369" i="33"/>
  <c r="P368" i="33"/>
  <c r="P367" i="33"/>
  <c r="P366" i="33"/>
  <c r="P365" i="33"/>
  <c r="P364" i="33"/>
  <c r="P363" i="33"/>
  <c r="P362" i="33"/>
  <c r="P361" i="33"/>
  <c r="P360" i="33"/>
  <c r="P359" i="33"/>
  <c r="P358" i="33"/>
  <c r="P357" i="33"/>
  <c r="P356" i="33"/>
  <c r="P355" i="33"/>
  <c r="P354" i="33"/>
  <c r="P353" i="33"/>
  <c r="P352" i="33"/>
  <c r="P351" i="33"/>
  <c r="P350" i="33"/>
  <c r="P349" i="33"/>
  <c r="P348" i="33"/>
  <c r="P347" i="33"/>
  <c r="P346" i="33"/>
  <c r="P345" i="33"/>
  <c r="P344" i="33"/>
  <c r="P343" i="33"/>
  <c r="P342" i="33"/>
  <c r="P341" i="33"/>
  <c r="P340" i="33"/>
  <c r="P339" i="33"/>
  <c r="P338" i="33"/>
  <c r="P337" i="33"/>
  <c r="P336" i="33"/>
  <c r="P335" i="33"/>
  <c r="P334" i="33"/>
  <c r="P333" i="33"/>
  <c r="P332" i="33"/>
  <c r="P331" i="33"/>
  <c r="P330" i="33"/>
  <c r="P329" i="33"/>
  <c r="P328" i="33"/>
  <c r="P327" i="33"/>
  <c r="P326" i="33"/>
  <c r="P325" i="33"/>
  <c r="P324" i="33"/>
  <c r="P323" i="33"/>
  <c r="P322" i="33"/>
  <c r="P321" i="33"/>
  <c r="P320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Z424" i="32" l="1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Z330" i="32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P424" i="32"/>
  <c r="P423" i="32"/>
  <c r="P422" i="32"/>
  <c r="P421" i="32"/>
  <c r="P420" i="32"/>
  <c r="P419" i="32"/>
  <c r="P418" i="32"/>
  <c r="P417" i="32"/>
  <c r="P416" i="32"/>
  <c r="P415" i="32"/>
  <c r="P414" i="32"/>
  <c r="P413" i="32"/>
  <c r="P412" i="32"/>
  <c r="P411" i="32"/>
  <c r="P410" i="32"/>
  <c r="P409" i="32"/>
  <c r="P408" i="32"/>
  <c r="P407" i="32"/>
  <c r="P406" i="32"/>
  <c r="P405" i="32"/>
  <c r="P404" i="32"/>
  <c r="P403" i="32"/>
  <c r="P402" i="32"/>
  <c r="P401" i="32"/>
  <c r="P400" i="32"/>
  <c r="P399" i="32"/>
  <c r="P398" i="32"/>
  <c r="P397" i="32"/>
  <c r="P396" i="32"/>
  <c r="P395" i="32"/>
  <c r="P394" i="32"/>
  <c r="P393" i="32"/>
  <c r="P392" i="32"/>
  <c r="P391" i="32"/>
  <c r="P390" i="32"/>
  <c r="P389" i="32"/>
  <c r="P388" i="32"/>
  <c r="P387" i="32"/>
  <c r="P386" i="32"/>
  <c r="P385" i="32"/>
  <c r="P384" i="32"/>
  <c r="P383" i="32"/>
  <c r="P382" i="32"/>
  <c r="P381" i="32"/>
  <c r="P380" i="32"/>
  <c r="P379" i="32"/>
  <c r="P378" i="32"/>
  <c r="P377" i="32"/>
  <c r="P376" i="32"/>
  <c r="P375" i="32"/>
  <c r="P374" i="32"/>
  <c r="P373" i="32"/>
  <c r="P372" i="32"/>
  <c r="P371" i="32"/>
  <c r="P370" i="32"/>
  <c r="P369" i="32"/>
  <c r="P368" i="32"/>
  <c r="P367" i="32"/>
  <c r="P366" i="32"/>
  <c r="P365" i="32"/>
  <c r="P364" i="32"/>
  <c r="P363" i="32"/>
  <c r="P362" i="32"/>
  <c r="P361" i="32"/>
  <c r="P360" i="32"/>
  <c r="P359" i="32"/>
  <c r="P358" i="32"/>
  <c r="P357" i="32"/>
  <c r="P356" i="32"/>
  <c r="P355" i="32"/>
  <c r="P354" i="32"/>
  <c r="P353" i="32"/>
  <c r="P352" i="32"/>
  <c r="P351" i="32"/>
  <c r="P350" i="32"/>
  <c r="P349" i="32"/>
  <c r="P348" i="32"/>
  <c r="P347" i="32"/>
  <c r="P346" i="32"/>
  <c r="P345" i="32"/>
  <c r="P344" i="32"/>
  <c r="P343" i="32"/>
  <c r="P342" i="32"/>
  <c r="P341" i="32"/>
  <c r="P340" i="32"/>
  <c r="P339" i="32"/>
  <c r="P338" i="32"/>
  <c r="P337" i="32"/>
  <c r="P336" i="32"/>
  <c r="P335" i="32"/>
  <c r="P334" i="32"/>
  <c r="P333" i="32"/>
  <c r="P332" i="32"/>
  <c r="P331" i="32"/>
  <c r="P330" i="32"/>
  <c r="P329" i="32"/>
  <c r="P328" i="32"/>
  <c r="P327" i="32"/>
  <c r="P326" i="32"/>
  <c r="P325" i="32"/>
  <c r="P324" i="32"/>
  <c r="P323" i="32"/>
  <c r="P322" i="32"/>
  <c r="P321" i="32"/>
  <c r="P320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260" i="31"/>
  <c r="AT181" i="2" l="1"/>
  <c r="AT182" i="2"/>
  <c r="AT174" i="2"/>
  <c r="AT175" i="2"/>
  <c r="AT176" i="2"/>
  <c r="AT177" i="2"/>
  <c r="AT178" i="2"/>
  <c r="AT179" i="2"/>
  <c r="AT180" i="2"/>
  <c r="Q200" i="2"/>
  <c r="P200" i="2"/>
  <c r="O200" i="2"/>
  <c r="N200" i="2"/>
  <c r="M200" i="2"/>
  <c r="L200" i="2"/>
  <c r="K200" i="2"/>
  <c r="J200" i="2"/>
  <c r="I200" i="2"/>
  <c r="H200" i="2"/>
  <c r="G200" i="2"/>
  <c r="P199" i="2"/>
  <c r="O199" i="2"/>
  <c r="N199" i="2"/>
  <c r="M199" i="2"/>
  <c r="L199" i="2"/>
  <c r="K199" i="2"/>
  <c r="J199" i="2"/>
  <c r="I199" i="2"/>
  <c r="H199" i="2"/>
  <c r="G199" i="2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4"/>
  <c r="H1047951" i="31"/>
  <c r="I1047951" i="31" s="1"/>
  <c r="J1047951" i="31" s="1"/>
  <c r="Q199" i="2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T33" i="8"/>
  <c r="AT34" i="8"/>
  <c r="AT35" i="8"/>
  <c r="AT36" i="8"/>
  <c r="AT37" i="8"/>
  <c r="AT38" i="8"/>
  <c r="AT39" i="8"/>
  <c r="AT40" i="8"/>
  <c r="AT41" i="8"/>
  <c r="AT42" i="8"/>
  <c r="AT75" i="8"/>
  <c r="AT76" i="8"/>
  <c r="AT77" i="8"/>
  <c r="AT78" i="8"/>
  <c r="AT79" i="8"/>
  <c r="AT80" i="8"/>
  <c r="AT81" i="8"/>
  <c r="AT82" i="8"/>
  <c r="AT83" i="8"/>
  <c r="AT84" i="8"/>
  <c r="AT117" i="8"/>
  <c r="AT118" i="8"/>
  <c r="AT119" i="8"/>
  <c r="AT120" i="8"/>
  <c r="AT121" i="8"/>
  <c r="AT122" i="8"/>
  <c r="AT123" i="8"/>
  <c r="AT124" i="8"/>
  <c r="AT125" i="8"/>
  <c r="AT126" i="8"/>
  <c r="AT159" i="8"/>
  <c r="AT160" i="8"/>
  <c r="AT161" i="8"/>
  <c r="AT162" i="8"/>
  <c r="AT163" i="8"/>
  <c r="AT164" i="8"/>
  <c r="AT165" i="8"/>
  <c r="AT166" i="8"/>
  <c r="AT167" i="8"/>
  <c r="AT168" i="8"/>
  <c r="AT201" i="8"/>
  <c r="AT202" i="8"/>
  <c r="AT203" i="8"/>
  <c r="AT204" i="8"/>
  <c r="AT205" i="8"/>
  <c r="AT206" i="8"/>
  <c r="AT207" i="8"/>
  <c r="AT208" i="8"/>
  <c r="A417" i="8"/>
  <c r="A418" i="8"/>
  <c r="A419" i="8"/>
  <c r="A420" i="8"/>
  <c r="A453" i="8"/>
  <c r="A454" i="8"/>
  <c r="A455" i="8"/>
  <c r="A456" i="8"/>
  <c r="A457" i="8"/>
  <c r="A458" i="8"/>
  <c r="A459" i="8"/>
  <c r="A460" i="8"/>
  <c r="A461" i="8"/>
  <c r="A462" i="8"/>
  <c r="A495" i="8"/>
  <c r="A496" i="8"/>
  <c r="A497" i="8"/>
  <c r="A498" i="8"/>
  <c r="A499" i="8"/>
  <c r="A500" i="8"/>
  <c r="A501" i="8"/>
  <c r="A502" i="8"/>
  <c r="A503" i="8"/>
  <c r="A504" i="8"/>
  <c r="A537" i="8"/>
  <c r="A538" i="8"/>
  <c r="A539" i="8"/>
  <c r="A540" i="8"/>
  <c r="A541" i="8"/>
  <c r="A542" i="8"/>
  <c r="A543" i="8"/>
  <c r="A544" i="8"/>
  <c r="A545" i="8"/>
  <c r="A546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14" i="29"/>
  <c r="A15" i="29"/>
  <c r="A16" i="29"/>
  <c r="A19" i="30" l="1"/>
  <c r="A20" i="30"/>
  <c r="A21" i="30"/>
  <c r="A22" i="30"/>
  <c r="A23" i="30"/>
  <c r="A24" i="30"/>
  <c r="A25" i="30"/>
  <c r="A26" i="30"/>
  <c r="A27" i="30"/>
  <c r="A28" i="30"/>
  <c r="A29" i="30"/>
  <c r="A30" i="3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18" i="30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E25" i="20"/>
  <c r="C209" i="2"/>
  <c r="C210" i="2" s="1"/>
  <c r="C211" i="2" s="1"/>
  <c r="C212" i="2" s="1"/>
  <c r="C213" i="2" s="1"/>
  <c r="B209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F200" i="2"/>
  <c r="E200" i="2"/>
  <c r="D200" i="2"/>
  <c r="C200" i="2"/>
  <c r="A15" i="2"/>
  <c r="D199" i="2" l="1"/>
  <c r="U199" i="2"/>
  <c r="Y199" i="2"/>
  <c r="AC199" i="2"/>
  <c r="E199" i="2"/>
  <c r="R199" i="2"/>
  <c r="T199" i="2"/>
  <c r="V199" i="2"/>
  <c r="X199" i="2"/>
  <c r="Z199" i="2"/>
  <c r="AB199" i="2"/>
  <c r="AD199" i="2"/>
  <c r="AF199" i="2"/>
  <c r="AH199" i="2"/>
  <c r="AJ199" i="2"/>
  <c r="AL199" i="2"/>
  <c r="AN199" i="2"/>
  <c r="AP199" i="2"/>
  <c r="AR199" i="2"/>
  <c r="AT199" i="2"/>
  <c r="AV199" i="2"/>
  <c r="AX199" i="2"/>
  <c r="AZ199" i="2"/>
  <c r="BB199" i="2"/>
  <c r="BD199" i="2"/>
  <c r="BF199" i="2"/>
  <c r="BH199" i="2"/>
  <c r="BJ199" i="2"/>
  <c r="BL199" i="2"/>
  <c r="BN199" i="2"/>
  <c r="BP199" i="2"/>
  <c r="BR199" i="2"/>
  <c r="BT199" i="2"/>
  <c r="BV199" i="2"/>
  <c r="F199" i="2"/>
  <c r="S199" i="2"/>
  <c r="W199" i="2"/>
  <c r="AA199" i="2"/>
  <c r="AE199" i="2"/>
  <c r="AG199" i="2"/>
  <c r="AI199" i="2"/>
  <c r="AK199" i="2"/>
  <c r="AM199" i="2"/>
  <c r="AO199" i="2"/>
  <c r="AQ199" i="2"/>
  <c r="AS199" i="2"/>
  <c r="AU199" i="2"/>
  <c r="AW199" i="2"/>
  <c r="AY199" i="2"/>
  <c r="BA199" i="2"/>
  <c r="BC199" i="2"/>
  <c r="BE199" i="2"/>
  <c r="BG199" i="2"/>
  <c r="BI199" i="2"/>
  <c r="BK199" i="2"/>
  <c r="BM199" i="2"/>
  <c r="BO199" i="2"/>
  <c r="BQ199" i="2"/>
  <c r="BS199" i="2"/>
  <c r="BU199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C214" i="2"/>
  <c r="C225" i="2"/>
  <c r="C237" i="2" s="1"/>
  <c r="C249" i="2" s="1"/>
  <c r="C261" i="2" s="1"/>
  <c r="C273" i="2" s="1"/>
  <c r="C285" i="2" s="1"/>
  <c r="C297" i="2" s="1"/>
  <c r="C309" i="2" s="1"/>
  <c r="C321" i="2" s="1"/>
  <c r="C333" i="2" s="1"/>
  <c r="C345" i="2" s="1"/>
  <c r="C357" i="2" s="1"/>
  <c r="C369" i="2" s="1"/>
  <c r="C381" i="2" s="1"/>
  <c r="C393" i="2" s="1"/>
  <c r="C405" i="2" s="1"/>
  <c r="FH201" i="2" l="1"/>
  <c r="H201" i="2"/>
  <c r="CN201" i="2"/>
  <c r="EJ201" i="2"/>
  <c r="DL201" i="2"/>
  <c r="GA201" i="2"/>
  <c r="GE201" i="2"/>
  <c r="GI201" i="2"/>
  <c r="GM201" i="2"/>
  <c r="GD201" i="2"/>
  <c r="GH201" i="2"/>
  <c r="GL201" i="2"/>
  <c r="FT201" i="2"/>
  <c r="EV201" i="2"/>
  <c r="DX201" i="2"/>
  <c r="CZ201" i="2"/>
  <c r="CB201" i="2"/>
  <c r="GC201" i="2"/>
  <c r="GG201" i="2"/>
  <c r="GK201" i="2"/>
  <c r="GB201" i="2"/>
  <c r="GF201" i="2"/>
  <c r="GJ201" i="2"/>
  <c r="GN201" i="2"/>
  <c r="BP201" i="2"/>
  <c r="BD201" i="2"/>
  <c r="AR201" i="2"/>
  <c r="AF201" i="2"/>
  <c r="T201" i="2"/>
  <c r="C226" i="2"/>
  <c r="I201" i="2" s="1"/>
  <c r="C215" i="2"/>
  <c r="G148" i="34"/>
  <c r="Q87" i="35"/>
  <c r="Q118" i="33"/>
  <c r="Q72" i="35"/>
  <c r="Q90" i="34"/>
  <c r="Q164" i="34"/>
  <c r="G95" i="35"/>
  <c r="G78" i="34"/>
  <c r="Q57" i="35"/>
  <c r="G174" i="35"/>
  <c r="Q73" i="34"/>
  <c r="Q128" i="33"/>
  <c r="Q106" i="33"/>
  <c r="G152" i="35"/>
  <c r="Q176" i="33"/>
  <c r="G77" i="35"/>
  <c r="Q51" i="34"/>
  <c r="G119" i="35"/>
  <c r="Q131" i="33"/>
  <c r="Q124" i="35"/>
  <c r="Q101" i="34"/>
  <c r="G164" i="35"/>
  <c r="Q175" i="33"/>
  <c r="G106" i="34"/>
  <c r="Q115" i="35"/>
  <c r="G179" i="35"/>
  <c r="Q75" i="34"/>
  <c r="Q98" i="34"/>
  <c r="G148" i="35"/>
  <c r="G64" i="34"/>
  <c r="Q157" i="33"/>
  <c r="G145" i="34"/>
  <c r="Q107" i="34"/>
  <c r="G75" i="34"/>
  <c r="Q61" i="33"/>
  <c r="Q84" i="35"/>
  <c r="G134" i="34"/>
  <c r="Q52" i="34"/>
  <c r="G94" i="35"/>
  <c r="G177" i="34"/>
  <c r="Q163" i="33"/>
  <c r="G91" i="35"/>
  <c r="Q149" i="34"/>
  <c r="G114" i="35"/>
  <c r="G101" i="35"/>
  <c r="G137" i="34"/>
  <c r="Q86" i="35"/>
  <c r="Q178" i="33"/>
  <c r="G93" i="34"/>
  <c r="Q78" i="33"/>
  <c r="Q66" i="33"/>
  <c r="Q72" i="34"/>
  <c r="G161" i="35"/>
  <c r="Q127" i="34"/>
  <c r="Q146" i="35"/>
  <c r="G86" i="35"/>
  <c r="Q182" i="34"/>
  <c r="G129" i="34"/>
  <c r="Q155" i="35"/>
  <c r="Q111" i="35"/>
  <c r="Q128" i="34"/>
  <c r="G90" i="34"/>
  <c r="Q137" i="33"/>
  <c r="G139" i="34"/>
  <c r="Q92" i="33"/>
  <c r="Q169" i="33"/>
  <c r="G104" i="34"/>
  <c r="G115" i="34"/>
  <c r="Q63" i="33"/>
  <c r="Q156" i="35"/>
  <c r="Q121" i="34"/>
  <c r="Q110" i="35"/>
  <c r="Q116" i="34"/>
  <c r="Q137" i="34"/>
  <c r="G147" i="34"/>
  <c r="G115" i="35"/>
  <c r="Q89" i="34"/>
  <c r="G178" i="35"/>
  <c r="G80" i="35"/>
  <c r="Q95" i="34"/>
  <c r="G55" i="35"/>
  <c r="Q87" i="33"/>
  <c r="Q108" i="35"/>
  <c r="G63" i="35"/>
  <c r="Q55" i="34"/>
  <c r="Q133" i="34"/>
  <c r="Q162" i="35"/>
  <c r="G156" i="34"/>
  <c r="G111" i="34"/>
  <c r="Q65" i="33"/>
  <c r="Q167" i="35"/>
  <c r="Q159" i="33"/>
  <c r="Q142" i="34"/>
  <c r="Q59" i="35"/>
  <c r="G117" i="34"/>
  <c r="Q171" i="34"/>
  <c r="Q173" i="33"/>
  <c r="Q150" i="34"/>
  <c r="Q121" i="35"/>
  <c r="Q60" i="34"/>
  <c r="Q160" i="34"/>
  <c r="Q92" i="34"/>
  <c r="Q77" i="35"/>
  <c r="Q139" i="33"/>
  <c r="G158" i="35"/>
  <c r="Q57" i="33"/>
  <c r="G140" i="35"/>
  <c r="G168" i="35"/>
  <c r="G120" i="35"/>
  <c r="G111" i="35"/>
  <c r="G172" i="34"/>
  <c r="Q179" i="35"/>
  <c r="Q62" i="33"/>
  <c r="Q123" i="33"/>
  <c r="Q120" i="35"/>
  <c r="Q97" i="34"/>
  <c r="G168" i="34"/>
  <c r="G178" i="34"/>
  <c r="G108" i="35"/>
  <c r="Q118" i="35"/>
  <c r="G110" i="34"/>
  <c r="Q71" i="34"/>
  <c r="Q110" i="34"/>
  <c r="G116" i="35"/>
  <c r="Q94" i="33"/>
  <c r="G132" i="35"/>
  <c r="G82" i="34"/>
  <c r="Q103" i="34"/>
  <c r="Q99" i="35"/>
  <c r="Q134" i="33"/>
  <c r="Q80" i="35"/>
  <c r="G83" i="34"/>
  <c r="Q140" i="35"/>
  <c r="G159" i="35"/>
  <c r="G162" i="34"/>
  <c r="Q73" i="35"/>
  <c r="G88" i="34"/>
  <c r="Q145" i="34"/>
  <c r="G73" i="35"/>
  <c r="G131" i="35"/>
  <c r="Q79" i="33"/>
  <c r="Q78" i="35"/>
  <c r="Q170" i="33"/>
  <c r="Q60" i="33"/>
  <c r="G167" i="35"/>
  <c r="Q54" i="34"/>
  <c r="Q84" i="34"/>
  <c r="G114" i="34"/>
  <c r="G179" i="34"/>
  <c r="Q150" i="35"/>
  <c r="G54" i="35"/>
  <c r="Q178" i="34"/>
  <c r="Q138" i="33"/>
  <c r="Q151" i="35"/>
  <c r="Q59" i="34"/>
  <c r="G176" i="34"/>
  <c r="G128" i="34"/>
  <c r="Q165" i="33"/>
  <c r="Q165" i="34"/>
  <c r="G156" i="35"/>
  <c r="G154" i="34"/>
  <c r="G57" i="34"/>
  <c r="Q145" i="35"/>
  <c r="G153" i="34"/>
  <c r="Q152" i="35"/>
  <c r="Q153" i="33"/>
  <c r="Q134" i="35"/>
  <c r="Q112" i="34"/>
  <c r="G59" i="34"/>
  <c r="Q157" i="35"/>
  <c r="G158" i="34"/>
  <c r="G65" i="34"/>
  <c r="G137" i="35"/>
  <c r="G108" i="34"/>
  <c r="Q151" i="33"/>
  <c r="Q118" i="34"/>
  <c r="Q130" i="33"/>
  <c r="Q104" i="35"/>
  <c r="G162" i="35"/>
  <c r="Q63" i="34"/>
  <c r="Q129" i="34"/>
  <c r="G64" i="35"/>
  <c r="G141" i="34"/>
  <c r="Q117" i="33"/>
  <c r="Q162" i="33"/>
  <c r="G109" i="35"/>
  <c r="G181" i="34"/>
  <c r="G123" i="35"/>
  <c r="Q55" i="35"/>
  <c r="G85" i="34"/>
  <c r="Q167" i="34"/>
  <c r="G145" i="35"/>
  <c r="Q146" i="34"/>
  <c r="G131" i="34"/>
  <c r="Q56" i="34"/>
  <c r="Q113" i="33"/>
  <c r="Q88" i="34"/>
  <c r="Q69" i="35"/>
  <c r="Q172" i="34"/>
  <c r="G142" i="35"/>
  <c r="G157" i="34"/>
  <c r="Q120" i="33"/>
  <c r="G67" i="35"/>
  <c r="G98" i="34"/>
  <c r="Q168" i="33"/>
  <c r="Q106" i="35"/>
  <c r="Q175" i="35"/>
  <c r="G103" i="35"/>
  <c r="Q115" i="33"/>
  <c r="Q169" i="35"/>
  <c r="Q109" i="34"/>
  <c r="G88" i="35"/>
  <c r="Q125" i="35"/>
  <c r="Q112" i="33"/>
  <c r="G167" i="34"/>
  <c r="Q105" i="33"/>
  <c r="Q83" i="34"/>
  <c r="Q106" i="34"/>
  <c r="G84" i="35"/>
  <c r="Q86" i="33"/>
  <c r="Q67" i="35"/>
  <c r="G74" i="35"/>
  <c r="Q115" i="34"/>
  <c r="Q95" i="35"/>
  <c r="Q53" i="33"/>
  <c r="Q129" i="35"/>
  <c r="Q86" i="34"/>
  <c r="Q136" i="35"/>
  <c r="G78" i="35"/>
  <c r="Q93" i="35"/>
  <c r="Q155" i="33"/>
  <c r="G75" i="35"/>
  <c r="Q157" i="34"/>
  <c r="Q136" i="33"/>
  <c r="Q114" i="33"/>
  <c r="G66" i="34"/>
  <c r="Q102" i="35"/>
  <c r="Q163" i="34"/>
  <c r="G169" i="34"/>
  <c r="G151" i="35"/>
  <c r="Q181" i="34"/>
  <c r="Q80" i="34"/>
  <c r="G102" i="34"/>
  <c r="Q161" i="33"/>
  <c r="Q142" i="35"/>
  <c r="G150" i="35"/>
  <c r="G71" i="34"/>
  <c r="G97" i="34"/>
  <c r="G128" i="35"/>
  <c r="Q67" i="34"/>
  <c r="G125" i="34"/>
  <c r="Q110" i="33"/>
  <c r="G65" i="35"/>
  <c r="Q173" i="34"/>
  <c r="G124" i="35"/>
  <c r="G107" i="34"/>
  <c r="G144" i="34"/>
  <c r="Q92" i="35"/>
  <c r="G121" i="34"/>
  <c r="G58" i="34"/>
  <c r="G62" i="34"/>
  <c r="Q126" i="35"/>
  <c r="G69" i="34"/>
  <c r="G135" i="34"/>
  <c r="Q149" i="35"/>
  <c r="Q116" i="33"/>
  <c r="G133" i="35"/>
  <c r="Q152" i="33"/>
  <c r="Q90" i="35"/>
  <c r="Q97" i="33"/>
  <c r="Q114" i="34"/>
  <c r="G112" i="35"/>
  <c r="Q153" i="35"/>
  <c r="G130" i="35"/>
  <c r="G112" i="34"/>
  <c r="Q123" i="34"/>
  <c r="Q96" i="33"/>
  <c r="G109" i="34"/>
  <c r="G79" i="34"/>
  <c r="Q154" i="33"/>
  <c r="Q163" i="35"/>
  <c r="Q70" i="34"/>
  <c r="Q124" i="34"/>
  <c r="Q141" i="33"/>
  <c r="G53" i="34"/>
  <c r="Q179" i="34"/>
  <c r="Q83" i="35"/>
  <c r="Q158" i="34"/>
  <c r="Q68" i="35"/>
  <c r="Q68" i="34"/>
  <c r="G56" i="35"/>
  <c r="Q100" i="34"/>
  <c r="Q117" i="34"/>
  <c r="Q168" i="34"/>
  <c r="G126" i="35"/>
  <c r="Q76" i="33"/>
  <c r="Q178" i="35"/>
  <c r="G83" i="35"/>
  <c r="Q85" i="34"/>
  <c r="G79" i="35"/>
  <c r="G160" i="35"/>
  <c r="Q91" i="34"/>
  <c r="G87" i="35"/>
  <c r="Q107" i="33"/>
  <c r="Q116" i="35"/>
  <c r="Q105" i="34"/>
  <c r="Q69" i="34"/>
  <c r="Q117" i="35"/>
  <c r="Q170" i="35"/>
  <c r="Q61" i="34"/>
  <c r="Q133" i="33"/>
  <c r="Q79" i="34"/>
  <c r="G92" i="34"/>
  <c r="G52" i="35"/>
  <c r="Q51" i="35"/>
  <c r="Q63" i="35"/>
  <c r="Q100" i="33"/>
  <c r="Q111" i="34"/>
  <c r="Q181" i="33"/>
  <c r="Q126" i="33"/>
  <c r="G163" i="34"/>
  <c r="Q82" i="34"/>
  <c r="Q132" i="35"/>
  <c r="G62" i="35"/>
  <c r="G130" i="34"/>
  <c r="Q65" i="35"/>
  <c r="G59" i="35"/>
  <c r="Q153" i="34"/>
  <c r="G82" i="35"/>
  <c r="G69" i="35"/>
  <c r="G85" i="35"/>
  <c r="Q94" i="35"/>
  <c r="Q159" i="34"/>
  <c r="G74" i="34"/>
  <c r="Q70" i="33"/>
  <c r="Q177" i="34"/>
  <c r="G84" i="34"/>
  <c r="G129" i="35"/>
  <c r="G177" i="35"/>
  <c r="Q166" i="35"/>
  <c r="G118" i="35"/>
  <c r="Q155" i="34"/>
  <c r="G165" i="35"/>
  <c r="Q147" i="35"/>
  <c r="G58" i="35"/>
  <c r="G81" i="35"/>
  <c r="G96" i="34"/>
  <c r="Q75" i="35"/>
  <c r="Q169" i="34"/>
  <c r="G92" i="35"/>
  <c r="Q107" i="35"/>
  <c r="Q69" i="33"/>
  <c r="Q88" i="35"/>
  <c r="G89" i="34"/>
  <c r="Q148" i="35"/>
  <c r="Q172" i="33"/>
  <c r="G101" i="34"/>
  <c r="Q135" i="33"/>
  <c r="G120" i="34"/>
  <c r="Q141" i="35"/>
  <c r="G105" i="35"/>
  <c r="G163" i="35"/>
  <c r="G146" i="35"/>
  <c r="G76" i="34"/>
  <c r="G95" i="34"/>
  <c r="Q126" i="34"/>
  <c r="G96" i="35"/>
  <c r="Q100" i="35"/>
  <c r="G98" i="35"/>
  <c r="G174" i="34"/>
  <c r="Q119" i="34"/>
  <c r="Q154" i="35"/>
  <c r="G77" i="34"/>
  <c r="Q109" i="33"/>
  <c r="G161" i="34"/>
  <c r="Q159" i="35"/>
  <c r="Q66" i="34"/>
  <c r="Q120" i="34"/>
  <c r="G175" i="34"/>
  <c r="Q62" i="34"/>
  <c r="Q123" i="35"/>
  <c r="Q175" i="34"/>
  <c r="Q79" i="35"/>
  <c r="Q154" i="34"/>
  <c r="Q64" i="35"/>
  <c r="Q64" i="34"/>
  <c r="G124" i="34"/>
  <c r="Q96" i="34"/>
  <c r="Q113" i="34"/>
  <c r="Q180" i="34"/>
  <c r="Q108" i="34"/>
  <c r="G173" i="34"/>
  <c r="Q182" i="35"/>
  <c r="G182" i="35"/>
  <c r="Q81" i="34"/>
  <c r="G169" i="35"/>
  <c r="G140" i="34"/>
  <c r="Q87" i="34"/>
  <c r="Q54" i="33"/>
  <c r="Q156" i="34"/>
  <c r="Q112" i="35"/>
  <c r="Q121" i="33"/>
  <c r="Q65" i="34"/>
  <c r="Q109" i="35"/>
  <c r="G76" i="35"/>
  <c r="Q57" i="34"/>
  <c r="G143" i="34"/>
  <c r="Q119" i="33"/>
  <c r="G173" i="35"/>
  <c r="Q132" i="33"/>
  <c r="Q134" i="34"/>
  <c r="Q149" i="33"/>
  <c r="Q127" i="33"/>
  <c r="G72" i="34"/>
  <c r="Q91" i="35"/>
  <c r="G160" i="34"/>
  <c r="Q76" i="35"/>
  <c r="Q94" i="34"/>
  <c r="Q128" i="35"/>
  <c r="G127" i="35"/>
  <c r="Q85" i="35"/>
  <c r="Q147" i="33"/>
  <c r="G56" i="34"/>
  <c r="Q77" i="34"/>
  <c r="G172" i="35"/>
  <c r="G99" i="35"/>
  <c r="G53" i="35"/>
  <c r="Q148" i="33"/>
  <c r="G60" i="34"/>
  <c r="Q53" i="34"/>
  <c r="G135" i="35"/>
  <c r="Q103" i="33"/>
  <c r="Q177" i="35"/>
  <c r="G97" i="35"/>
  <c r="G113" i="35"/>
  <c r="Q158" i="35"/>
  <c r="Q84" i="33"/>
  <c r="Q151" i="34"/>
  <c r="Q54" i="35"/>
  <c r="Q143" i="35"/>
  <c r="Q102" i="34"/>
  <c r="G180" i="35"/>
  <c r="Q102" i="33"/>
  <c r="Q71" i="35"/>
  <c r="Q71" i="33"/>
  <c r="G60" i="35"/>
  <c r="Q103" i="35"/>
  <c r="Q142" i="33"/>
  <c r="Q137" i="35"/>
  <c r="Q164" i="33"/>
  <c r="Q144" i="35"/>
  <c r="G110" i="35"/>
  <c r="Q143" i="33"/>
  <c r="Q81" i="35"/>
  <c r="G107" i="35"/>
  <c r="Q133" i="35"/>
  <c r="Q144" i="33"/>
  <c r="Q122" i="33"/>
  <c r="Q62" i="35"/>
  <c r="Q82" i="35"/>
  <c r="G63" i="34"/>
  <c r="Q122" i="34"/>
  <c r="G180" i="34"/>
  <c r="Q96" i="35"/>
  <c r="Q76" i="34"/>
  <c r="G142" i="34"/>
  <c r="Q131" i="34"/>
  <c r="Q88" i="33"/>
  <c r="G70" i="35"/>
  <c r="Q182" i="33"/>
  <c r="Q146" i="33"/>
  <c r="G61" i="35"/>
  <c r="Q78" i="34"/>
  <c r="Q132" i="34"/>
  <c r="Q177" i="33"/>
  <c r="Q58" i="34"/>
  <c r="Q119" i="35"/>
  <c r="Q138" i="34"/>
  <c r="Q74" i="34"/>
  <c r="G155" i="34"/>
  <c r="G166" i="34"/>
  <c r="G73" i="34"/>
  <c r="Q58" i="33"/>
  <c r="Q125" i="34"/>
  <c r="Q176" i="34"/>
  <c r="Q104" i="34"/>
  <c r="Q141" i="34"/>
  <c r="Q174" i="35"/>
  <c r="G147" i="35"/>
  <c r="Q93" i="34"/>
  <c r="Q160" i="33"/>
  <c r="Q98" i="35"/>
  <c r="Q99" i="34"/>
  <c r="G71" i="35"/>
  <c r="Q152" i="34"/>
  <c r="Q161" i="35"/>
  <c r="Q140" i="33"/>
  <c r="Q114" i="35"/>
  <c r="Q101" i="35"/>
  <c r="Q104" i="33"/>
  <c r="G80" i="34"/>
  <c r="Q125" i="33"/>
  <c r="G81" i="34"/>
  <c r="Q171" i="35"/>
  <c r="G165" i="34"/>
  <c r="Q130" i="34"/>
  <c r="G68" i="35"/>
  <c r="G149" i="34"/>
  <c r="G171" i="34"/>
  <c r="Q82" i="33"/>
  <c r="Q166" i="34"/>
  <c r="G151" i="34"/>
  <c r="Q173" i="35"/>
  <c r="Q136" i="34"/>
  <c r="G153" i="35"/>
  <c r="Q138" i="35"/>
  <c r="Q127" i="35"/>
  <c r="G104" i="35"/>
  <c r="G144" i="35"/>
  <c r="Q180" i="33"/>
  <c r="Q181" i="35"/>
  <c r="Q140" i="34"/>
  <c r="G54" i="34"/>
  <c r="Q162" i="34"/>
  <c r="G136" i="35"/>
  <c r="G136" i="34"/>
  <c r="Q170" i="34"/>
  <c r="Q53" i="35"/>
  <c r="G103" i="34"/>
  <c r="Q144" i="34"/>
  <c r="G89" i="35"/>
  <c r="G150" i="34"/>
  <c r="G117" i="35"/>
  <c r="G72" i="35"/>
  <c r="G181" i="35"/>
  <c r="Q176" i="35"/>
  <c r="G102" i="35"/>
  <c r="Q174" i="34"/>
  <c r="G119" i="34"/>
  <c r="Q165" i="35"/>
  <c r="Q148" i="34"/>
  <c r="G121" i="35"/>
  <c r="G182" i="34"/>
  <c r="G149" i="35"/>
  <c r="G134" i="35"/>
  <c r="Q139" i="35"/>
  <c r="Q172" i="35"/>
  <c r="G93" i="35"/>
  <c r="G90" i="35"/>
  <c r="G67" i="34"/>
  <c r="Q91" i="33"/>
  <c r="Q171" i="33"/>
  <c r="Q77" i="33"/>
  <c r="G123" i="34"/>
  <c r="Q180" i="35"/>
  <c r="G125" i="35"/>
  <c r="G106" i="35"/>
  <c r="Q56" i="35"/>
  <c r="Q99" i="33"/>
  <c r="Q89" i="35"/>
  <c r="Q64" i="33"/>
  <c r="Q131" i="35"/>
  <c r="G166" i="35"/>
  <c r="G176" i="35"/>
  <c r="G122" i="34"/>
  <c r="G116" i="34"/>
  <c r="Q75" i="33"/>
  <c r="G133" i="34"/>
  <c r="Q56" i="33"/>
  <c r="Q111" i="33"/>
  <c r="Q98" i="33"/>
  <c r="Q93" i="33"/>
  <c r="Q135" i="35"/>
  <c r="Q55" i="33"/>
  <c r="G94" i="34"/>
  <c r="G68" i="34"/>
  <c r="Q97" i="35"/>
  <c r="Q83" i="33"/>
  <c r="Q124" i="33"/>
  <c r="G141" i="35"/>
  <c r="Q150" i="33"/>
  <c r="Q164" i="35"/>
  <c r="G113" i="34"/>
  <c r="Q72" i="33"/>
  <c r="G100" i="35"/>
  <c r="G155" i="35"/>
  <c r="G91" i="34"/>
  <c r="G170" i="34"/>
  <c r="G138" i="35"/>
  <c r="G51" i="35"/>
  <c r="Q160" i="35"/>
  <c r="Q60" i="35"/>
  <c r="Q68" i="33"/>
  <c r="G171" i="35"/>
  <c r="Q143" i="34"/>
  <c r="Q145" i="33"/>
  <c r="G132" i="34"/>
  <c r="Q58" i="35"/>
  <c r="G66" i="35"/>
  <c r="Q113" i="35"/>
  <c r="Q80" i="33"/>
  <c r="G139" i="35"/>
  <c r="G51" i="34"/>
  <c r="G138" i="34"/>
  <c r="G100" i="34"/>
  <c r="G99" i="34"/>
  <c r="G105" i="34"/>
  <c r="Q179" i="33"/>
  <c r="Q130" i="35"/>
  <c r="Q85" i="33"/>
  <c r="G159" i="34"/>
  <c r="Q168" i="35"/>
  <c r="G152" i="34"/>
  <c r="Q70" i="35"/>
  <c r="G157" i="35"/>
  <c r="G122" i="35"/>
  <c r="Q167" i="33"/>
  <c r="Q161" i="34"/>
  <c r="Q105" i="35"/>
  <c r="Q166" i="33"/>
  <c r="Q90" i="33"/>
  <c r="Q59" i="33"/>
  <c r="Q139" i="34"/>
  <c r="G175" i="35"/>
  <c r="G164" i="34"/>
  <c r="G70" i="34"/>
  <c r="Q89" i="33"/>
  <c r="Q129" i="33"/>
  <c r="Q74" i="33"/>
  <c r="Q67" i="33"/>
  <c r="G86" i="34"/>
  <c r="G87" i="34"/>
  <c r="G52" i="34"/>
  <c r="Q81" i="33"/>
  <c r="G57" i="35"/>
  <c r="G118" i="34"/>
  <c r="Q61" i="35"/>
  <c r="Q51" i="33"/>
  <c r="Q147" i="34"/>
  <c r="G143" i="35"/>
  <c r="G154" i="35"/>
  <c r="Q66" i="35"/>
  <c r="Q108" i="33"/>
  <c r="G146" i="34"/>
  <c r="Q52" i="33"/>
  <c r="Q101" i="33"/>
  <c r="Q122" i="35"/>
  <c r="Q174" i="33"/>
  <c r="Q52" i="35"/>
  <c r="Q135" i="34"/>
  <c r="G55" i="34"/>
  <c r="G170" i="35"/>
  <c r="Q74" i="35"/>
  <c r="G126" i="34"/>
  <c r="G127" i="34"/>
  <c r="G61" i="34"/>
  <c r="Q73" i="33"/>
  <c r="Q156" i="33"/>
  <c r="Q158" i="33"/>
  <c r="Q95" i="33"/>
  <c r="Q334" i="33" l="1"/>
  <c r="Q397" i="33"/>
  <c r="Q395" i="33"/>
  <c r="G366" i="34"/>
  <c r="G365" i="34"/>
  <c r="Q313" i="35"/>
  <c r="G409" i="35"/>
  <c r="Q374" i="34"/>
  <c r="Q291" i="35"/>
  <c r="Q413" i="33"/>
  <c r="Q361" i="35"/>
  <c r="Q340" i="33"/>
  <c r="G385" i="34"/>
  <c r="Q347" i="33"/>
  <c r="Q305" i="35"/>
  <c r="G393" i="35"/>
  <c r="G382" i="35"/>
  <c r="Q386" i="34"/>
  <c r="Q300" i="35"/>
  <c r="G357" i="34"/>
  <c r="Q320" i="33"/>
  <c r="G326" i="34"/>
  <c r="G325" i="34"/>
  <c r="Q368" i="33"/>
  <c r="Q328" i="33"/>
  <c r="G403" i="34"/>
  <c r="G414" i="35"/>
  <c r="Q378" i="34"/>
  <c r="Q329" i="33"/>
  <c r="Q405" i="33"/>
  <c r="Q344" i="35"/>
  <c r="Q400" i="34"/>
  <c r="Q406" i="33"/>
  <c r="G361" i="35"/>
  <c r="G396" i="35"/>
  <c r="Q309" i="35"/>
  <c r="G391" i="34"/>
  <c r="Q407" i="35"/>
  <c r="G398" i="34"/>
  <c r="Q324" i="33"/>
  <c r="Q369" i="35"/>
  <c r="Q418" i="33"/>
  <c r="G344" i="34"/>
  <c r="G338" i="34"/>
  <c r="G339" i="34"/>
  <c r="G377" i="34"/>
  <c r="G378" i="35"/>
  <c r="Q319" i="33"/>
  <c r="Q352" i="35"/>
  <c r="Q297" i="35"/>
  <c r="G371" i="34"/>
  <c r="Q384" i="33"/>
  <c r="Q382" i="34"/>
  <c r="G410" i="35"/>
  <c r="Q299" i="35"/>
  <c r="Q399" i="35"/>
  <c r="G377" i="35"/>
  <c r="G409" i="34"/>
  <c r="G330" i="34"/>
  <c r="G394" i="35"/>
  <c r="G339" i="35"/>
  <c r="G352" i="34"/>
  <c r="Q403" i="35"/>
  <c r="Q389" i="33"/>
  <c r="G380" i="35"/>
  <c r="Q363" i="33"/>
  <c r="Q322" i="33"/>
  <c r="Q336" i="35"/>
  <c r="G333" i="34"/>
  <c r="Q374" i="35"/>
  <c r="Q332" i="33"/>
  <c r="Q337" i="33"/>
  <c r="Q350" i="33"/>
  <c r="G372" i="34"/>
  <c r="Q314" i="33"/>
  <c r="G355" i="34"/>
  <c r="G361" i="34"/>
  <c r="G415" i="35"/>
  <c r="G405" i="35"/>
  <c r="Q370" i="35"/>
  <c r="Q328" i="35"/>
  <c r="Q338" i="33"/>
  <c r="Q295" i="35"/>
  <c r="G345" i="35"/>
  <c r="G364" i="35"/>
  <c r="Q419" i="35"/>
  <c r="G362" i="34"/>
  <c r="Q316" i="33"/>
  <c r="Q410" i="33"/>
  <c r="Q330" i="33"/>
  <c r="G329" i="35"/>
  <c r="G332" i="35"/>
  <c r="Q411" i="35"/>
  <c r="Q378" i="35"/>
  <c r="G373" i="35"/>
  <c r="G388" i="35"/>
  <c r="G421" i="34"/>
  <c r="G360" i="35"/>
  <c r="Q387" i="34"/>
  <c r="Q404" i="35"/>
  <c r="G358" i="34"/>
  <c r="Q413" i="34"/>
  <c r="G341" i="35"/>
  <c r="Q415" i="35"/>
  <c r="G420" i="35"/>
  <c r="G356" i="35"/>
  <c r="G389" i="34"/>
  <c r="G328" i="35"/>
  <c r="Q383" i="34"/>
  <c r="G342" i="34"/>
  <c r="Q292" i="35"/>
  <c r="Q409" i="34"/>
  <c r="G375" i="34"/>
  <c r="G375" i="35"/>
  <c r="Q401" i="34"/>
  <c r="Q379" i="34"/>
  <c r="Q420" i="35"/>
  <c r="Q419" i="33"/>
  <c r="G383" i="35"/>
  <c r="G343" i="35"/>
  <c r="Q366" i="35"/>
  <c r="Q377" i="35"/>
  <c r="G392" i="35"/>
  <c r="Q375" i="34"/>
  <c r="Q412" i="35"/>
  <c r="G390" i="34"/>
  <c r="Q405" i="34"/>
  <c r="Q321" i="33"/>
  <c r="G410" i="34"/>
  <c r="G388" i="34"/>
  <c r="Q369" i="34"/>
  <c r="G404" i="34"/>
  <c r="Q410" i="35"/>
  <c r="G320" i="34"/>
  <c r="Q364" i="33"/>
  <c r="G319" i="34"/>
  <c r="Q343" i="33"/>
  <c r="Q340" i="35"/>
  <c r="Q353" i="35"/>
  <c r="Q379" i="33"/>
  <c r="Q400" i="35"/>
  <c r="Q391" i="34"/>
  <c r="Q338" i="34"/>
  <c r="Q337" i="35"/>
  <c r="Q399" i="33"/>
  <c r="Q332" i="34"/>
  <c r="G386" i="35"/>
  <c r="Q413" i="35"/>
  <c r="Q380" i="34"/>
  <c r="Q343" i="34"/>
  <c r="Q415" i="34"/>
  <c r="Q364" i="34"/>
  <c r="G405" i="34"/>
  <c r="G394" i="34"/>
  <c r="Q313" i="34"/>
  <c r="Q377" i="34"/>
  <c r="Q358" i="35"/>
  <c r="Q297" i="34"/>
  <c r="Q416" i="33"/>
  <c r="Q371" i="34"/>
  <c r="Q317" i="34"/>
  <c r="Q385" i="33"/>
  <c r="Q421" i="33"/>
  <c r="Q327" i="33"/>
  <c r="Q370" i="34"/>
  <c r="G381" i="34"/>
  <c r="Q315" i="34"/>
  <c r="Q335" i="35"/>
  <c r="G419" i="34"/>
  <c r="Q361" i="34"/>
  <c r="Q321" i="35"/>
  <c r="Q301" i="35"/>
  <c r="Q361" i="33"/>
  <c r="Q383" i="33"/>
  <c r="Q372" i="35"/>
  <c r="G346" i="35"/>
  <c r="Q320" i="35"/>
  <c r="Q382" i="33"/>
  <c r="G349" i="35"/>
  <c r="Q383" i="35"/>
  <c r="Q403" i="33"/>
  <c r="Q376" i="35"/>
  <c r="Q381" i="33"/>
  <c r="Q342" i="35"/>
  <c r="Q310" i="35"/>
  <c r="Q341" i="33"/>
  <c r="G419" i="35"/>
  <c r="Q341" i="34"/>
  <c r="Q382" i="35"/>
  <c r="Q293" i="35"/>
  <c r="Q390" i="34"/>
  <c r="Q323" i="33"/>
  <c r="Q397" i="35"/>
  <c r="G352" i="35"/>
  <c r="G336" i="35"/>
  <c r="Q416" i="35"/>
  <c r="Q342" i="33"/>
  <c r="G374" i="35"/>
  <c r="Q292" i="34"/>
  <c r="Q387" i="33"/>
  <c r="G338" i="35"/>
  <c r="G411" i="35"/>
  <c r="Q316" i="34"/>
  <c r="Q386" i="33"/>
  <c r="Q324" i="35"/>
  <c r="G366" i="35"/>
  <c r="Q367" i="35"/>
  <c r="Q333" i="34"/>
  <c r="Q315" i="35"/>
  <c r="G399" i="34"/>
  <c r="Q330" i="35"/>
  <c r="Q366" i="33"/>
  <c r="Q388" i="33"/>
  <c r="Q373" i="34"/>
  <c r="Q371" i="33"/>
  <c r="G412" i="35"/>
  <c r="Q358" i="33"/>
  <c r="G382" i="34"/>
  <c r="Q296" i="34"/>
  <c r="G315" i="35"/>
  <c r="Q348" i="35"/>
  <c r="Q304" i="34"/>
  <c r="Q360" i="33"/>
  <c r="Q351" i="35"/>
  <c r="Q395" i="34"/>
  <c r="Q326" i="34"/>
  <c r="G379" i="34"/>
  <c r="G408" i="35"/>
  <c r="Q320" i="34"/>
  <c r="G421" i="35"/>
  <c r="Q421" i="35"/>
  <c r="G412" i="34"/>
  <c r="Q347" i="34"/>
  <c r="Q419" i="34"/>
  <c r="Q352" i="34"/>
  <c r="Q335" i="34"/>
  <c r="G363" i="34"/>
  <c r="Q303" i="34"/>
  <c r="Q303" i="35"/>
  <c r="Q393" i="34"/>
  <c r="Q318" i="35"/>
  <c r="Q414" i="34"/>
  <c r="Q362" i="35"/>
  <c r="Q301" i="34"/>
  <c r="G414" i="34"/>
  <c r="Q359" i="34"/>
  <c r="Q305" i="34"/>
  <c r="Q398" i="35"/>
  <c r="G400" i="34"/>
  <c r="Q348" i="33"/>
  <c r="G316" i="34"/>
  <c r="Q393" i="35"/>
  <c r="Q358" i="34"/>
  <c r="G413" i="34"/>
  <c r="G337" i="35"/>
  <c r="Q339" i="35"/>
  <c r="G335" i="35"/>
  <c r="Q365" i="34"/>
  <c r="G334" i="34"/>
  <c r="G315" i="34"/>
  <c r="G385" i="35"/>
  <c r="G402" i="35"/>
  <c r="G344" i="35"/>
  <c r="Q380" i="35"/>
  <c r="G359" i="34"/>
  <c r="Q374" i="33"/>
  <c r="G340" i="34"/>
  <c r="Q411" i="33"/>
  <c r="Q387" i="35"/>
  <c r="G328" i="34"/>
  <c r="Q327" i="35"/>
  <c r="Q346" i="35"/>
  <c r="G331" i="35"/>
  <c r="Q408" i="34"/>
  <c r="Q314" i="35"/>
  <c r="G335" i="34"/>
  <c r="G320" i="35"/>
  <c r="Q386" i="35"/>
  <c r="G404" i="35"/>
  <c r="Q394" i="34"/>
  <c r="G357" i="35"/>
  <c r="Q405" i="35"/>
  <c r="G416" i="35"/>
  <c r="G368" i="35"/>
  <c r="G323" i="34"/>
  <c r="Q416" i="34"/>
  <c r="Q398" i="34"/>
  <c r="Q333" i="35"/>
  <c r="G324" i="35"/>
  <c r="G321" i="35"/>
  <c r="Q392" i="34"/>
  <c r="Q304" i="35"/>
  <c r="G369" i="34"/>
  <c r="Q371" i="35"/>
  <c r="Q321" i="34"/>
  <c r="G402" i="34"/>
  <c r="Q365" i="33"/>
  <c r="Q420" i="33"/>
  <c r="Q350" i="34"/>
  <c r="Q339" i="33"/>
  <c r="Q302" i="35"/>
  <c r="Q290" i="35"/>
  <c r="G331" i="34"/>
  <c r="Q318" i="34"/>
  <c r="Q372" i="33"/>
  <c r="Q300" i="34"/>
  <c r="Q409" i="35"/>
  <c r="Q356" i="35"/>
  <c r="Q308" i="34"/>
  <c r="Q344" i="34"/>
  <c r="Q355" i="35"/>
  <c r="Q346" i="33"/>
  <c r="G326" i="35"/>
  <c r="Q330" i="34"/>
  <c r="G399" i="35"/>
  <c r="G318" i="35"/>
  <c r="Q324" i="34"/>
  <c r="G322" i="35"/>
  <c r="Q417" i="35"/>
  <c r="Q315" i="33"/>
  <c r="G365" i="35"/>
  <c r="Q407" i="34"/>
  <c r="Q356" i="34"/>
  <c r="Q339" i="34"/>
  <c r="Q307" i="34"/>
  <c r="Q307" i="35"/>
  <c r="Q397" i="34"/>
  <c r="Q322" i="35"/>
  <c r="Q418" i="34"/>
  <c r="Q380" i="33"/>
  <c r="Q363" i="34"/>
  <c r="Q309" i="34"/>
  <c r="Q402" i="35"/>
  <c r="Q393" i="33"/>
  <c r="G318" i="34"/>
  <c r="G348" i="34"/>
  <c r="Q335" i="33"/>
  <c r="Q362" i="34"/>
  <c r="G351" i="34"/>
  <c r="G369" i="35"/>
  <c r="Q392" i="35"/>
  <c r="G351" i="35"/>
  <c r="Q353" i="34"/>
  <c r="Q336" i="33"/>
  <c r="Q329" i="35"/>
  <c r="Q391" i="33"/>
  <c r="G372" i="35"/>
  <c r="Q355" i="33"/>
  <c r="Q388" i="35"/>
  <c r="G374" i="34"/>
  <c r="Q365" i="35"/>
  <c r="G360" i="34"/>
  <c r="Q331" i="35"/>
  <c r="G383" i="34"/>
  <c r="G346" i="34"/>
  <c r="G363" i="35"/>
  <c r="Q412" i="34"/>
  <c r="Q349" i="33"/>
  <c r="G364" i="34"/>
  <c r="Q306" i="34"/>
  <c r="G367" i="35"/>
  <c r="G336" i="34"/>
  <c r="G389" i="35"/>
  <c r="Q381" i="35"/>
  <c r="Q400" i="33"/>
  <c r="G341" i="34"/>
  <c r="Q319" i="34"/>
  <c r="Q420" i="34"/>
  <c r="G390" i="35"/>
  <c r="G408" i="34"/>
  <c r="Q402" i="34"/>
  <c r="Q341" i="35"/>
  <c r="Q353" i="33"/>
  <c r="Q375" i="33"/>
  <c r="Q396" i="34"/>
  <c r="G314" i="35"/>
  <c r="Q394" i="33"/>
  <c r="Q332" i="35"/>
  <c r="G317" i="35"/>
  <c r="Q375" i="35"/>
  <c r="Q325" i="34"/>
  <c r="Q368" i="35"/>
  <c r="Q334" i="35"/>
  <c r="Q354" i="34"/>
  <c r="Q306" i="35"/>
  <c r="Q325" i="33"/>
  <c r="G323" i="35"/>
  <c r="Q345" i="34"/>
  <c r="Q322" i="34"/>
  <c r="Q344" i="33"/>
  <c r="G406" i="34"/>
  <c r="Q351" i="33"/>
  <c r="Q364" i="35"/>
  <c r="G327" i="35"/>
  <c r="Q348" i="34"/>
  <c r="Q408" i="35"/>
  <c r="Q354" i="33"/>
  <c r="G342" i="35"/>
  <c r="Q414" i="35"/>
  <c r="Q345" i="35"/>
  <c r="Q407" i="33"/>
  <c r="G337" i="34"/>
  <c r="Q359" i="33"/>
  <c r="G396" i="34"/>
  <c r="G381" i="35"/>
  <c r="Q411" i="34"/>
  <c r="Q308" i="35"/>
  <c r="Q327" i="34"/>
  <c r="Q352" i="33"/>
  <c r="Q295" i="34"/>
  <c r="G370" i="34"/>
  <c r="Q385" i="34"/>
  <c r="G384" i="35"/>
  <c r="Q406" i="34"/>
  <c r="G324" i="34"/>
  <c r="Q294" i="35"/>
  <c r="G362" i="35"/>
  <c r="G420" i="34"/>
  <c r="G348" i="35"/>
  <c r="Q401" i="33"/>
  <c r="Q356" i="33"/>
  <c r="G380" i="34"/>
  <c r="Q368" i="34"/>
  <c r="Q302" i="34"/>
  <c r="G401" i="35"/>
  <c r="Q343" i="35"/>
  <c r="Q369" i="33"/>
  <c r="Q357" i="34"/>
  <c r="Q390" i="33"/>
  <c r="G347" i="34"/>
  <c r="G376" i="35"/>
  <c r="G397" i="34"/>
  <c r="Q396" i="35"/>
  <c r="Q351" i="34"/>
  <c r="Q373" i="35"/>
  <c r="Q392" i="33"/>
  <c r="Q391" i="35"/>
  <c r="G392" i="34"/>
  <c r="Q384" i="35"/>
  <c r="G393" i="34"/>
  <c r="G395" i="35"/>
  <c r="Q404" i="34"/>
  <c r="Q404" i="33"/>
  <c r="G367" i="34"/>
  <c r="G415" i="34"/>
  <c r="Q298" i="34"/>
  <c r="Q390" i="35"/>
  <c r="Q377" i="33"/>
  <c r="Q417" i="34"/>
  <c r="Q389" i="35"/>
  <c r="G418" i="34"/>
  <c r="G353" i="34"/>
  <c r="Q323" i="34"/>
  <c r="Q293" i="34"/>
  <c r="G406" i="35"/>
  <c r="Q409" i="33"/>
  <c r="Q317" i="35"/>
  <c r="Q318" i="33"/>
  <c r="G370" i="35"/>
  <c r="Q384" i="34"/>
  <c r="G327" i="34"/>
  <c r="Q312" i="35"/>
  <c r="G401" i="34"/>
  <c r="G398" i="35"/>
  <c r="Q379" i="35"/>
  <c r="G322" i="34"/>
  <c r="Q319" i="35"/>
  <c r="Q373" i="33"/>
  <c r="Q338" i="35"/>
  <c r="Q342" i="34"/>
  <c r="G321" i="34"/>
  <c r="G371" i="35"/>
  <c r="Q333" i="33"/>
  <c r="G355" i="35"/>
  <c r="Q349" i="34"/>
  <c r="Q310" i="34"/>
  <c r="G349" i="34"/>
  <c r="Q357" i="35"/>
  <c r="G347" i="35"/>
  <c r="G417" i="34"/>
  <c r="G407" i="34"/>
  <c r="Q336" i="34"/>
  <c r="Q359" i="35"/>
  <c r="Q362" i="33"/>
  <c r="Q418" i="35"/>
  <c r="G411" i="34"/>
  <c r="G350" i="35"/>
  <c r="G359" i="35"/>
  <c r="G407" i="35"/>
  <c r="G379" i="35"/>
  <c r="G397" i="35"/>
  <c r="Q378" i="33"/>
  <c r="Q316" i="35"/>
  <c r="Q331" i="34"/>
  <c r="Q399" i="34"/>
  <c r="Q299" i="34"/>
  <c r="Q360" i="35"/>
  <c r="Q389" i="34"/>
  <c r="Q412" i="33"/>
  <c r="Q410" i="34"/>
  <c r="G356" i="34"/>
  <c r="Q298" i="35"/>
  <c r="Q381" i="34"/>
  <c r="Q398" i="33"/>
  <c r="Q406" i="35"/>
  <c r="G350" i="34"/>
  <c r="G395" i="34"/>
  <c r="Q401" i="35"/>
  <c r="Q372" i="34"/>
  <c r="Q294" i="34"/>
  <c r="Q347" i="35"/>
  <c r="Q326" i="33"/>
  <c r="Q334" i="34"/>
  <c r="G319" i="35"/>
  <c r="G417" i="35"/>
  <c r="Q328" i="34"/>
  <c r="G354" i="35"/>
  <c r="G386" i="34"/>
  <c r="Q376" i="34"/>
  <c r="Q355" i="34"/>
  <c r="Q349" i="35"/>
  <c r="Q360" i="34"/>
  <c r="Q395" i="35"/>
  <c r="G354" i="34"/>
  <c r="G343" i="34"/>
  <c r="Q408" i="33"/>
  <c r="Q331" i="33"/>
  <c r="G378" i="34"/>
  <c r="Q376" i="33"/>
  <c r="G329" i="34"/>
  <c r="Q367" i="34"/>
  <c r="Q350" i="35"/>
  <c r="Q394" i="35"/>
  <c r="G368" i="34"/>
  <c r="Q421" i="34"/>
  <c r="G325" i="35"/>
  <c r="Q385" i="35"/>
  <c r="Q366" i="34"/>
  <c r="G400" i="35"/>
  <c r="Q311" i="34"/>
  <c r="Q317" i="33"/>
  <c r="G332" i="34"/>
  <c r="Q417" i="33"/>
  <c r="Q325" i="35"/>
  <c r="G376" i="34"/>
  <c r="G340" i="35"/>
  <c r="G353" i="35"/>
  <c r="Q388" i="34"/>
  <c r="G330" i="35"/>
  <c r="Q402" i="33"/>
  <c r="G416" i="34"/>
  <c r="G333" i="35"/>
  <c r="Q291" i="34"/>
  <c r="G373" i="34"/>
  <c r="Q323" i="35"/>
  <c r="G314" i="34"/>
  <c r="Q346" i="34"/>
  <c r="G384" i="34"/>
  <c r="Q396" i="33"/>
  <c r="G387" i="35"/>
  <c r="Q337" i="34"/>
  <c r="Q314" i="34"/>
  <c r="G418" i="35"/>
  <c r="Q354" i="35"/>
  <c r="G345" i="34"/>
  <c r="Q414" i="33"/>
  <c r="G403" i="35"/>
  <c r="Q340" i="34"/>
  <c r="Q363" i="35"/>
  <c r="Q370" i="33"/>
  <c r="G358" i="35"/>
  <c r="Q290" i="34"/>
  <c r="G316" i="35"/>
  <c r="Q415" i="33"/>
  <c r="G391" i="35"/>
  <c r="Q345" i="33"/>
  <c r="Q367" i="33"/>
  <c r="Q312" i="34"/>
  <c r="G413" i="35"/>
  <c r="Q296" i="35"/>
  <c r="G317" i="34"/>
  <c r="G334" i="35"/>
  <c r="Q403" i="34"/>
  <c r="Q329" i="34"/>
  <c r="Q311" i="35"/>
  <c r="Q357" i="33"/>
  <c r="Q326" i="35"/>
  <c r="G387" i="34"/>
  <c r="C238" i="2"/>
  <c r="U201" i="2" s="1"/>
  <c r="C227" i="2"/>
  <c r="J201" i="2" s="1"/>
  <c r="C216" i="2"/>
  <c r="C239" i="2" l="1"/>
  <c r="V201" i="2" s="1"/>
  <c r="C250" i="2"/>
  <c r="AG201" i="2" s="1"/>
  <c r="C228" i="2"/>
  <c r="K201" i="2" s="1"/>
  <c r="C217" i="2"/>
  <c r="C240" i="2" l="1"/>
  <c r="W201" i="2" s="1"/>
  <c r="C262" i="2"/>
  <c r="AS201" i="2" s="1"/>
  <c r="C251" i="2"/>
  <c r="AH201" i="2" s="1"/>
  <c r="C229" i="2"/>
  <c r="L201" i="2" s="1"/>
  <c r="C218" i="2"/>
  <c r="C241" i="2" l="1"/>
  <c r="X201" i="2" s="1"/>
  <c r="C263" i="2"/>
  <c r="AT201" i="2" s="1"/>
  <c r="C274" i="2"/>
  <c r="C252" i="2"/>
  <c r="AI201" i="2" s="1"/>
  <c r="C230" i="2"/>
  <c r="M201" i="2" s="1"/>
  <c r="C219" i="2"/>
  <c r="C286" i="2" l="1"/>
  <c r="BE201" i="2"/>
  <c r="C242" i="2"/>
  <c r="Y201" i="2" s="1"/>
  <c r="C264" i="2"/>
  <c r="AU201" i="2" s="1"/>
  <c r="C275" i="2"/>
  <c r="C253" i="2"/>
  <c r="AJ201" i="2" s="1"/>
  <c r="C231" i="2"/>
  <c r="N201" i="2" s="1"/>
  <c r="C220" i="2"/>
  <c r="C201" i="2" s="1"/>
  <c r="G99" i="33"/>
  <c r="H145" i="31"/>
  <c r="G88" i="31"/>
  <c r="Q60" i="32"/>
  <c r="G152" i="33"/>
  <c r="H90" i="31"/>
  <c r="H51" i="31"/>
  <c r="Q148" i="32"/>
  <c r="G176" i="32"/>
  <c r="H167" i="31"/>
  <c r="AA119" i="32"/>
  <c r="G82" i="33"/>
  <c r="G127" i="31"/>
  <c r="G67" i="31"/>
  <c r="AA66" i="32"/>
  <c r="G99" i="32"/>
  <c r="G176" i="33"/>
  <c r="H56" i="31"/>
  <c r="I54" i="31"/>
  <c r="Q139" i="32"/>
  <c r="J122" i="31"/>
  <c r="AA108" i="32"/>
  <c r="G167" i="31"/>
  <c r="G138" i="33"/>
  <c r="Q100" i="32"/>
  <c r="G123" i="31"/>
  <c r="Q172" i="32"/>
  <c r="I121" i="31"/>
  <c r="G123" i="32"/>
  <c r="G150" i="33"/>
  <c r="G123" i="33"/>
  <c r="H133" i="31"/>
  <c r="J70" i="31"/>
  <c r="Q68" i="32"/>
  <c r="Q95" i="32"/>
  <c r="H118" i="31"/>
  <c r="Q120" i="32"/>
  <c r="Q130" i="32"/>
  <c r="Q52" i="32"/>
  <c r="G110" i="31"/>
  <c r="G141" i="33"/>
  <c r="G127" i="33"/>
  <c r="Q75" i="32"/>
  <c r="G142" i="31"/>
  <c r="AA72" i="32"/>
  <c r="G156" i="33"/>
  <c r="G72" i="33"/>
  <c r="I77" i="31"/>
  <c r="Q145" i="32"/>
  <c r="J145" i="31"/>
  <c r="H172" i="31"/>
  <c r="I158" i="31"/>
  <c r="G159" i="31"/>
  <c r="G175" i="31"/>
  <c r="Q106" i="32"/>
  <c r="G166" i="31"/>
  <c r="G114" i="32"/>
  <c r="G58" i="31"/>
  <c r="Q54" i="32"/>
  <c r="G73" i="33"/>
  <c r="H182" i="31"/>
  <c r="G73" i="31"/>
  <c r="G136" i="31"/>
  <c r="I85" i="31"/>
  <c r="J62" i="31"/>
  <c r="G145" i="32"/>
  <c r="G161" i="33"/>
  <c r="G108" i="33"/>
  <c r="G120" i="32"/>
  <c r="I157" i="31"/>
  <c r="Q174" i="32"/>
  <c r="H179" i="31"/>
  <c r="G154" i="33"/>
  <c r="G139" i="31"/>
  <c r="G88" i="32"/>
  <c r="J73" i="31"/>
  <c r="G87" i="32"/>
  <c r="G144" i="33"/>
  <c r="H60" i="31"/>
  <c r="Q127" i="32"/>
  <c r="J179" i="31"/>
  <c r="AA58" i="32"/>
  <c r="G52" i="31"/>
  <c r="G145" i="33"/>
  <c r="G167" i="32"/>
  <c r="H70" i="31"/>
  <c r="G103" i="31"/>
  <c r="Q180" i="32"/>
  <c r="G94" i="32"/>
  <c r="H159" i="31"/>
  <c r="G118" i="33"/>
  <c r="H137" i="31"/>
  <c r="AA81" i="32"/>
  <c r="J82" i="31"/>
  <c r="G175" i="33"/>
  <c r="G105" i="33"/>
  <c r="J75" i="31"/>
  <c r="Q154" i="32"/>
  <c r="J98" i="31"/>
  <c r="G114" i="31"/>
  <c r="AA93" i="32"/>
  <c r="G122" i="33"/>
  <c r="Q71" i="32"/>
  <c r="G146" i="31"/>
  <c r="J85" i="31"/>
  <c r="G139" i="33"/>
  <c r="I107" i="31"/>
  <c r="I123" i="31"/>
  <c r="Q109" i="32"/>
  <c r="I59" i="31"/>
  <c r="Q173" i="32"/>
  <c r="AA118" i="32"/>
  <c r="G163" i="31"/>
  <c r="G179" i="31"/>
  <c r="H82" i="31"/>
  <c r="G170" i="31"/>
  <c r="G110" i="32"/>
  <c r="G62" i="31"/>
  <c r="G182" i="32"/>
  <c r="H75" i="31"/>
  <c r="H158" i="31"/>
  <c r="G119" i="32"/>
  <c r="H178" i="31"/>
  <c r="G68" i="32"/>
  <c r="AA139" i="32"/>
  <c r="G128" i="33"/>
  <c r="J154" i="31"/>
  <c r="J123" i="31"/>
  <c r="G131" i="33"/>
  <c r="G57" i="32"/>
  <c r="J74" i="31"/>
  <c r="J78" i="31"/>
  <c r="G167" i="33"/>
  <c r="G97" i="33"/>
  <c r="I177" i="31"/>
  <c r="Q132" i="32"/>
  <c r="J94" i="31"/>
  <c r="G59" i="31"/>
  <c r="G149" i="33"/>
  <c r="G114" i="33"/>
  <c r="G151" i="31"/>
  <c r="G91" i="31"/>
  <c r="AA74" i="32"/>
  <c r="G164" i="33"/>
  <c r="G80" i="33"/>
  <c r="I88" i="31"/>
  <c r="Q147" i="32"/>
  <c r="J156" i="31"/>
  <c r="H176" i="31"/>
  <c r="AA116" i="32"/>
  <c r="Q63" i="32"/>
  <c r="G179" i="32"/>
  <c r="Q108" i="32"/>
  <c r="G115" i="31"/>
  <c r="G59" i="32"/>
  <c r="H139" i="31"/>
  <c r="G131" i="32"/>
  <c r="G142" i="33"/>
  <c r="G140" i="31"/>
  <c r="H149" i="31"/>
  <c r="J66" i="31"/>
  <c r="G141" i="32"/>
  <c r="G169" i="33"/>
  <c r="G116" i="33"/>
  <c r="Q126" i="32"/>
  <c r="J55" i="31"/>
  <c r="Q176" i="32"/>
  <c r="G102" i="31"/>
  <c r="G168" i="31"/>
  <c r="Q83" i="32"/>
  <c r="J83" i="31"/>
  <c r="AA80" i="32"/>
  <c r="I144" i="31"/>
  <c r="Q94" i="32"/>
  <c r="I135" i="31"/>
  <c r="J166" i="31"/>
  <c r="Q153" i="32"/>
  <c r="J101" i="31"/>
  <c r="G56" i="31"/>
  <c r="G153" i="33"/>
  <c r="G98" i="33"/>
  <c r="Q114" i="32"/>
  <c r="G158" i="31"/>
  <c r="I136" i="31"/>
  <c r="G122" i="32"/>
  <c r="G82" i="31"/>
  <c r="G162" i="32"/>
  <c r="H122" i="31"/>
  <c r="I52" i="31"/>
  <c r="G65" i="31"/>
  <c r="G152" i="31"/>
  <c r="G64" i="31"/>
  <c r="J90" i="31"/>
  <c r="G135" i="33"/>
  <c r="G172" i="33"/>
  <c r="H55" i="31"/>
  <c r="Q112" i="32"/>
  <c r="J106" i="31"/>
  <c r="H171" i="31"/>
  <c r="AA111" i="32"/>
  <c r="G178" i="33"/>
  <c r="G131" i="31"/>
  <c r="G71" i="31"/>
  <c r="J65" i="31"/>
  <c r="G95" i="32"/>
  <c r="I119" i="31"/>
  <c r="G133" i="33"/>
  <c r="Q103" i="32"/>
  <c r="I71" i="31"/>
  <c r="Q167" i="32"/>
  <c r="G101" i="31"/>
  <c r="G171" i="31"/>
  <c r="G121" i="33"/>
  <c r="H62" i="31"/>
  <c r="G95" i="31"/>
  <c r="Q164" i="32"/>
  <c r="G106" i="32"/>
  <c r="G155" i="33"/>
  <c r="G81" i="31"/>
  <c r="H157" i="31"/>
  <c r="AA91" i="32"/>
  <c r="G173" i="31"/>
  <c r="G148" i="33"/>
  <c r="H114" i="31"/>
  <c r="G112" i="32"/>
  <c r="Q140" i="32"/>
  <c r="Q166" i="32"/>
  <c r="G106" i="31"/>
  <c r="G158" i="33"/>
  <c r="Q88" i="32"/>
  <c r="G58" i="32"/>
  <c r="G138" i="31"/>
  <c r="J77" i="31"/>
  <c r="G171" i="33"/>
  <c r="G93" i="33"/>
  <c r="Q117" i="32"/>
  <c r="I51" i="31"/>
  <c r="Q181" i="32"/>
  <c r="H164" i="31"/>
  <c r="AA94" i="32"/>
  <c r="G81" i="33"/>
  <c r="J125" i="31"/>
  <c r="G162" i="31"/>
  <c r="I181" i="31"/>
  <c r="G118" i="32"/>
  <c r="G54" i="31"/>
  <c r="G158" i="32"/>
  <c r="H126" i="31"/>
  <c r="H174" i="31"/>
  <c r="I101" i="31"/>
  <c r="AA157" i="32"/>
  <c r="J112" i="31"/>
  <c r="I53" i="31"/>
  <c r="I65" i="31"/>
  <c r="J146" i="31"/>
  <c r="J115" i="31"/>
  <c r="G110" i="33"/>
  <c r="I149" i="31"/>
  <c r="H153" i="31"/>
  <c r="AA89" i="32"/>
  <c r="J132" i="31"/>
  <c r="G140" i="33"/>
  <c r="H59" i="31"/>
  <c r="Q128" i="32"/>
  <c r="Q138" i="32"/>
  <c r="G160" i="32"/>
  <c r="G51" i="31"/>
  <c r="G172" i="31"/>
  <c r="J148" i="31"/>
  <c r="G125" i="31"/>
  <c r="AA82" i="32"/>
  <c r="G92" i="32"/>
  <c r="Q96" i="32"/>
  <c r="H64" i="31"/>
  <c r="J170" i="31"/>
  <c r="Q155" i="32"/>
  <c r="J105" i="31"/>
  <c r="G60" i="31"/>
  <c r="AA92" i="32"/>
  <c r="G106" i="33"/>
  <c r="Q116" i="32"/>
  <c r="G107" i="31"/>
  <c r="G100" i="32"/>
  <c r="G67" i="32"/>
  <c r="H131" i="31"/>
  <c r="G107" i="32"/>
  <c r="G69" i="31"/>
  <c r="G156" i="31"/>
  <c r="G68" i="31"/>
  <c r="AA65" i="32"/>
  <c r="G143" i="33"/>
  <c r="G180" i="33"/>
  <c r="H110" i="31"/>
  <c r="G96" i="32"/>
  <c r="Q182" i="32"/>
  <c r="G94" i="31"/>
  <c r="I72" i="31"/>
  <c r="G151" i="33"/>
  <c r="Q91" i="32"/>
  <c r="G126" i="31"/>
  <c r="AA88" i="32"/>
  <c r="G146" i="32"/>
  <c r="G157" i="33"/>
  <c r="G104" i="33"/>
  <c r="J158" i="31"/>
  <c r="Q129" i="32"/>
  <c r="J93" i="31"/>
  <c r="J103" i="31"/>
  <c r="Q51" i="32"/>
  <c r="I180" i="31"/>
  <c r="Q122" i="32"/>
  <c r="G150" i="31"/>
  <c r="AA53" i="32"/>
  <c r="G51" i="32"/>
  <c r="G74" i="31"/>
  <c r="G170" i="32"/>
  <c r="H146" i="31"/>
  <c r="G60" i="33"/>
  <c r="G89" i="31"/>
  <c r="G53" i="32"/>
  <c r="AA83" i="32"/>
  <c r="AA73" i="32"/>
  <c r="I66" i="31"/>
  <c r="G76" i="33"/>
  <c r="G117" i="31"/>
  <c r="Q156" i="32"/>
  <c r="AA57" i="32"/>
  <c r="H163" i="31"/>
  <c r="AA95" i="32"/>
  <c r="G87" i="33"/>
  <c r="G155" i="31"/>
  <c r="G63" i="31"/>
  <c r="J89" i="31"/>
  <c r="G147" i="33"/>
  <c r="I111" i="31"/>
  <c r="H52" i="31"/>
  <c r="Q111" i="32"/>
  <c r="I63" i="31"/>
  <c r="Q175" i="32"/>
  <c r="I162" i="31"/>
  <c r="G173" i="33"/>
  <c r="G175" i="32"/>
  <c r="H86" i="31"/>
  <c r="G119" i="31"/>
  <c r="G55" i="32"/>
  <c r="H143" i="31"/>
  <c r="G182" i="33"/>
  <c r="G132" i="31"/>
  <c r="G76" i="31"/>
  <c r="Q84" i="32"/>
  <c r="G149" i="32"/>
  <c r="H102" i="31"/>
  <c r="G137" i="33"/>
  <c r="Q104" i="32"/>
  <c r="I113" i="31"/>
  <c r="G98" i="31"/>
  <c r="I116" i="31"/>
  <c r="G146" i="33"/>
  <c r="Q87" i="32"/>
  <c r="G130" i="31"/>
  <c r="J69" i="31"/>
  <c r="G142" i="32"/>
  <c r="G136" i="33"/>
  <c r="I131" i="31"/>
  <c r="Q125" i="32"/>
  <c r="J175" i="31"/>
  <c r="AA56" i="32"/>
  <c r="H180" i="31"/>
  <c r="G170" i="33"/>
  <c r="Q90" i="32"/>
  <c r="H66" i="31"/>
  <c r="G154" i="31"/>
  <c r="Q178" i="32"/>
  <c r="G98" i="32"/>
  <c r="G78" i="31"/>
  <c r="G166" i="32"/>
  <c r="H150" i="31"/>
  <c r="AA173" i="32"/>
  <c r="G65" i="33"/>
  <c r="J99" i="31"/>
  <c r="I124" i="31"/>
  <c r="G79" i="33"/>
  <c r="J138" i="31"/>
  <c r="G174" i="33"/>
  <c r="G128" i="31"/>
  <c r="G72" i="31"/>
  <c r="AA67" i="32"/>
  <c r="G153" i="32"/>
  <c r="H98" i="31"/>
  <c r="G129" i="33"/>
  <c r="Q102" i="32"/>
  <c r="AA51" i="32"/>
  <c r="H175" i="31"/>
  <c r="G164" i="32"/>
  <c r="G159" i="33"/>
  <c r="G135" i="31"/>
  <c r="G75" i="31"/>
  <c r="AA90" i="32"/>
  <c r="G91" i="32"/>
  <c r="G165" i="33"/>
  <c r="G112" i="33"/>
  <c r="J162" i="31"/>
  <c r="Q131" i="32"/>
  <c r="J97" i="31"/>
  <c r="J141" i="31"/>
  <c r="G162" i="33"/>
  <c r="G171" i="32"/>
  <c r="Q124" i="32"/>
  <c r="G99" i="31"/>
  <c r="AA55" i="32"/>
  <c r="G102" i="32"/>
  <c r="H155" i="31"/>
  <c r="G115" i="32"/>
  <c r="G91" i="33"/>
  <c r="H141" i="31"/>
  <c r="G84" i="31"/>
  <c r="AA75" i="32"/>
  <c r="I70" i="31"/>
  <c r="G84" i="33"/>
  <c r="J120" i="31"/>
  <c r="Q146" i="32"/>
  <c r="AA59" i="32"/>
  <c r="G86" i="31"/>
  <c r="AA117" i="32"/>
  <c r="G95" i="33"/>
  <c r="Q67" i="32"/>
  <c r="G118" i="31"/>
  <c r="AA64" i="32"/>
  <c r="G154" i="32"/>
  <c r="G168" i="33"/>
  <c r="I127" i="31"/>
  <c r="J182" i="31"/>
  <c r="Q137" i="32"/>
  <c r="J118" i="31"/>
  <c r="I166" i="31"/>
  <c r="Q92" i="32"/>
  <c r="G130" i="33"/>
  <c r="Q98" i="32"/>
  <c r="G174" i="31"/>
  <c r="Q170" i="32"/>
  <c r="G66" i="31"/>
  <c r="G178" i="32"/>
  <c r="H79" i="31"/>
  <c r="H166" i="31"/>
  <c r="G163" i="33"/>
  <c r="G78" i="33"/>
  <c r="H161" i="31"/>
  <c r="Q76" i="32"/>
  <c r="J176" i="31"/>
  <c r="Q93" i="32"/>
  <c r="H63" i="31"/>
  <c r="Q118" i="32"/>
  <c r="H54" i="31"/>
  <c r="Q168" i="32"/>
  <c r="G55" i="31"/>
  <c r="G166" i="33"/>
  <c r="G119" i="33"/>
  <c r="G54" i="32"/>
  <c r="G87" i="31"/>
  <c r="J81" i="31"/>
  <c r="G179" i="33"/>
  <c r="G101" i="33"/>
  <c r="Q119" i="32"/>
  <c r="I55" i="31"/>
  <c r="AA50" i="32"/>
  <c r="H168" i="31"/>
  <c r="I154" i="31"/>
  <c r="G89" i="33"/>
  <c r="J169" i="31"/>
  <c r="H78" i="31"/>
  <c r="G111" i="31"/>
  <c r="G63" i="32"/>
  <c r="H135" i="31"/>
  <c r="G86" i="33"/>
  <c r="G148" i="31"/>
  <c r="G92" i="31"/>
  <c r="J86" i="31"/>
  <c r="G160" i="33"/>
  <c r="H94" i="31"/>
  <c r="H106" i="31"/>
  <c r="Q110" i="32"/>
  <c r="J102" i="31"/>
  <c r="G90" i="31"/>
  <c r="AA109" i="32"/>
  <c r="G90" i="33"/>
  <c r="G182" i="31"/>
  <c r="G122" i="31"/>
  <c r="J61" i="31"/>
  <c r="G150" i="32"/>
  <c r="I115" i="31"/>
  <c r="G125" i="33"/>
  <c r="Q101" i="32"/>
  <c r="I67" i="31"/>
  <c r="Q165" i="32"/>
  <c r="AA110" i="32"/>
  <c r="Q55" i="32"/>
  <c r="G113" i="33"/>
  <c r="H58" i="31"/>
  <c r="G178" i="31"/>
  <c r="Q162" i="32"/>
  <c r="I165" i="31"/>
  <c r="G174" i="32"/>
  <c r="I57" i="31"/>
  <c r="H142" i="31"/>
  <c r="AA165" i="32"/>
  <c r="H91" i="31"/>
  <c r="G147" i="31"/>
  <c r="G129" i="32"/>
  <c r="I86" i="31"/>
  <c r="J130" i="31"/>
  <c r="G62" i="32"/>
  <c r="G78" i="32"/>
  <c r="J92" i="31"/>
  <c r="I130" i="31"/>
  <c r="AA176" i="32"/>
  <c r="H124" i="31"/>
  <c r="H151" i="31"/>
  <c r="G93" i="31"/>
  <c r="G160" i="31"/>
  <c r="Q115" i="32"/>
  <c r="G100" i="31"/>
  <c r="J143" i="31"/>
  <c r="H97" i="31"/>
  <c r="G173" i="32"/>
  <c r="G61" i="33"/>
  <c r="H123" i="31"/>
  <c r="I69" i="31"/>
  <c r="H57" i="31"/>
  <c r="G139" i="32"/>
  <c r="G75" i="33"/>
  <c r="G57" i="31"/>
  <c r="G77" i="32"/>
  <c r="AA63" i="32"/>
  <c r="AA107" i="32"/>
  <c r="G67" i="33"/>
  <c r="AA166" i="32"/>
  <c r="J157" i="31"/>
  <c r="AA128" i="32"/>
  <c r="I97" i="31"/>
  <c r="G127" i="32"/>
  <c r="H170" i="31"/>
  <c r="I168" i="31"/>
  <c r="J67" i="31"/>
  <c r="G120" i="33"/>
  <c r="J150" i="31"/>
  <c r="J119" i="31"/>
  <c r="AA114" i="32"/>
  <c r="AA142" i="32"/>
  <c r="I129" i="31"/>
  <c r="H104" i="31"/>
  <c r="I118" i="31"/>
  <c r="J107" i="31"/>
  <c r="G132" i="32"/>
  <c r="I137" i="31"/>
  <c r="Q105" i="32"/>
  <c r="AA54" i="32"/>
  <c r="G121" i="32"/>
  <c r="H160" i="31"/>
  <c r="H76" i="31"/>
  <c r="H103" i="31"/>
  <c r="Q66" i="32"/>
  <c r="G70" i="33"/>
  <c r="G156" i="32"/>
  <c r="G177" i="33"/>
  <c r="H169" i="31"/>
  <c r="I108" i="31"/>
  <c r="AA77" i="32"/>
  <c r="AA97" i="32"/>
  <c r="AA177" i="32"/>
  <c r="AA182" i="32"/>
  <c r="H121" i="31"/>
  <c r="G79" i="32"/>
  <c r="I91" i="31"/>
  <c r="G143" i="32"/>
  <c r="J60" i="31"/>
  <c r="I148" i="31"/>
  <c r="G153" i="31"/>
  <c r="H130" i="31"/>
  <c r="J144" i="31"/>
  <c r="Q81" i="32"/>
  <c r="I62" i="31"/>
  <c r="Q151" i="32"/>
  <c r="J133" i="31"/>
  <c r="AA62" i="32"/>
  <c r="AA120" i="32"/>
  <c r="AA148" i="32"/>
  <c r="G63" i="33"/>
  <c r="H116" i="31"/>
  <c r="H147" i="31"/>
  <c r="I80" i="31"/>
  <c r="G77" i="33"/>
  <c r="I87" i="31"/>
  <c r="G124" i="31"/>
  <c r="Q161" i="32"/>
  <c r="H93" i="31"/>
  <c r="G181" i="32"/>
  <c r="I143" i="31"/>
  <c r="H115" i="31"/>
  <c r="G144" i="31"/>
  <c r="I161" i="31"/>
  <c r="H53" i="31"/>
  <c r="G92" i="33"/>
  <c r="Q150" i="32"/>
  <c r="G81" i="32"/>
  <c r="AA71" i="32"/>
  <c r="AA143" i="32"/>
  <c r="G97" i="31"/>
  <c r="J109" i="31"/>
  <c r="J79" i="31"/>
  <c r="G125" i="32"/>
  <c r="G111" i="32"/>
  <c r="AA181" i="32"/>
  <c r="I160" i="31"/>
  <c r="G137" i="32"/>
  <c r="I74" i="31"/>
  <c r="Q141" i="32"/>
  <c r="AA84" i="32"/>
  <c r="J96" i="31"/>
  <c r="I134" i="31"/>
  <c r="AA178" i="32"/>
  <c r="H128" i="31"/>
  <c r="AA164" i="32"/>
  <c r="G74" i="32"/>
  <c r="G181" i="33"/>
  <c r="G180" i="32"/>
  <c r="G104" i="31"/>
  <c r="J147" i="31"/>
  <c r="G93" i="32"/>
  <c r="H152" i="31"/>
  <c r="G69" i="33"/>
  <c r="H127" i="31"/>
  <c r="Q70" i="32"/>
  <c r="Q61" i="32"/>
  <c r="G163" i="32"/>
  <c r="G83" i="33"/>
  <c r="I64" i="31"/>
  <c r="J54" i="31"/>
  <c r="AA158" i="32"/>
  <c r="AA152" i="32"/>
  <c r="J87" i="31"/>
  <c r="Q58" i="32"/>
  <c r="I133" i="31"/>
  <c r="G159" i="32"/>
  <c r="J139" i="31"/>
  <c r="J84" i="31"/>
  <c r="I122" i="31"/>
  <c r="AA162" i="32"/>
  <c r="I141" i="31"/>
  <c r="Q64" i="32"/>
  <c r="G134" i="32"/>
  <c r="G94" i="33"/>
  <c r="Q123" i="32"/>
  <c r="G116" i="31"/>
  <c r="J167" i="31"/>
  <c r="H89" i="31"/>
  <c r="G157" i="32"/>
  <c r="I139" i="31"/>
  <c r="AA175" i="32"/>
  <c r="I68" i="31"/>
  <c r="Q56" i="32"/>
  <c r="G133" i="31"/>
  <c r="G107" i="33"/>
  <c r="Q160" i="32"/>
  <c r="G85" i="32"/>
  <c r="I93" i="31"/>
  <c r="AA151" i="32"/>
  <c r="AA161" i="32"/>
  <c r="I173" i="31"/>
  <c r="G62" i="33"/>
  <c r="I89" i="31"/>
  <c r="G138" i="32"/>
  <c r="H134" i="31"/>
  <c r="G177" i="31"/>
  <c r="Q74" i="32"/>
  <c r="Q59" i="32"/>
  <c r="J160" i="31"/>
  <c r="J142" i="31"/>
  <c r="J111" i="31"/>
  <c r="AA122" i="32"/>
  <c r="AA150" i="32"/>
  <c r="G58" i="33"/>
  <c r="H120" i="31"/>
  <c r="G70" i="31"/>
  <c r="J51" i="31"/>
  <c r="G85" i="33"/>
  <c r="Q113" i="32"/>
  <c r="G96" i="31"/>
  <c r="Q163" i="32"/>
  <c r="G97" i="32"/>
  <c r="G177" i="32"/>
  <c r="H72" i="31"/>
  <c r="H119" i="31"/>
  <c r="G148" i="32"/>
  <c r="I170" i="31"/>
  <c r="I174" i="31"/>
  <c r="G100" i="33"/>
  <c r="Q152" i="32"/>
  <c r="H113" i="31"/>
  <c r="AA61" i="32"/>
  <c r="AA105" i="32"/>
  <c r="G59" i="33"/>
  <c r="H148" i="31"/>
  <c r="G145" i="31"/>
  <c r="AA136" i="32"/>
  <c r="J59" i="31"/>
  <c r="G130" i="32"/>
  <c r="I56" i="31"/>
  <c r="G109" i="31"/>
  <c r="J64" i="31"/>
  <c r="H67" i="31"/>
  <c r="Q69" i="32"/>
  <c r="H181" i="31"/>
  <c r="G96" i="33"/>
  <c r="Q159" i="32"/>
  <c r="G86" i="32"/>
  <c r="AA70" i="32"/>
  <c r="AA96" i="32"/>
  <c r="AA124" i="32"/>
  <c r="AA170" i="32"/>
  <c r="I102" i="31"/>
  <c r="I176" i="31"/>
  <c r="J149" i="31"/>
  <c r="I182" i="31"/>
  <c r="I79" i="31"/>
  <c r="I73" i="31"/>
  <c r="Q169" i="32"/>
  <c r="H85" i="31"/>
  <c r="G165" i="32"/>
  <c r="I167" i="31"/>
  <c r="G68" i="33"/>
  <c r="J113" i="31"/>
  <c r="Q72" i="32"/>
  <c r="I120" i="31"/>
  <c r="G124" i="33"/>
  <c r="G152" i="32"/>
  <c r="G89" i="32"/>
  <c r="AA115" i="32"/>
  <c r="AA127" i="32"/>
  <c r="AA171" i="32"/>
  <c r="I110" i="31"/>
  <c r="AA144" i="32"/>
  <c r="I155" i="31"/>
  <c r="G52" i="33"/>
  <c r="G141" i="31"/>
  <c r="Q65" i="32"/>
  <c r="I58" i="31"/>
  <c r="Q149" i="32"/>
  <c r="J95" i="31"/>
  <c r="AA60" i="32"/>
  <c r="J88" i="31"/>
  <c r="I126" i="31"/>
  <c r="G55" i="33"/>
  <c r="I152" i="31"/>
  <c r="I84" i="31"/>
  <c r="G155" i="32"/>
  <c r="G102" i="33"/>
  <c r="I83" i="31"/>
  <c r="G120" i="31"/>
  <c r="J171" i="31"/>
  <c r="G101" i="32"/>
  <c r="Q53" i="32"/>
  <c r="H68" i="31"/>
  <c r="G181" i="31"/>
  <c r="I105" i="31"/>
  <c r="I104" i="31"/>
  <c r="J121" i="31"/>
  <c r="G115" i="33"/>
  <c r="G144" i="32"/>
  <c r="H109" i="31"/>
  <c r="AA69" i="32"/>
  <c r="AA141" i="32"/>
  <c r="AA163" i="32"/>
  <c r="J71" i="31"/>
  <c r="G57" i="33"/>
  <c r="Q77" i="32"/>
  <c r="G53" i="31"/>
  <c r="J56" i="31"/>
  <c r="J152" i="31"/>
  <c r="I117" i="31"/>
  <c r="AA146" i="32"/>
  <c r="G169" i="32"/>
  <c r="AA159" i="32"/>
  <c r="H65" i="31"/>
  <c r="G64" i="32"/>
  <c r="H101" i="31"/>
  <c r="AA125" i="32"/>
  <c r="I106" i="31"/>
  <c r="J110" i="31"/>
  <c r="J131" i="31"/>
  <c r="J108" i="31"/>
  <c r="I146" i="31"/>
  <c r="I179" i="31"/>
  <c r="AA180" i="32"/>
  <c r="I109" i="31"/>
  <c r="G113" i="31"/>
  <c r="G109" i="33"/>
  <c r="Q99" i="32"/>
  <c r="G165" i="31"/>
  <c r="H81" i="31"/>
  <c r="G52" i="32"/>
  <c r="G72" i="32"/>
  <c r="I163" i="31"/>
  <c r="AA167" i="32"/>
  <c r="J159" i="31"/>
  <c r="H61" i="31"/>
  <c r="I145" i="31"/>
  <c r="I172" i="31"/>
  <c r="Q134" i="32"/>
  <c r="G61" i="32"/>
  <c r="G169" i="31"/>
  <c r="AA135" i="32"/>
  <c r="AA102" i="32"/>
  <c r="G104" i="32"/>
  <c r="G77" i="31"/>
  <c r="Q57" i="32"/>
  <c r="Q82" i="32"/>
  <c r="H71" i="31"/>
  <c r="J164" i="31"/>
  <c r="J180" i="31"/>
  <c r="G71" i="33"/>
  <c r="J134" i="31"/>
  <c r="G82" i="32"/>
  <c r="J135" i="31"/>
  <c r="AA98" i="32"/>
  <c r="AA126" i="32"/>
  <c r="AA160" i="32"/>
  <c r="AA172" i="32"/>
  <c r="J172" i="31"/>
  <c r="I61" i="31"/>
  <c r="Q89" i="32"/>
  <c r="Q121" i="32"/>
  <c r="G112" i="31"/>
  <c r="Q171" i="32"/>
  <c r="G105" i="32"/>
  <c r="G161" i="32"/>
  <c r="H96" i="31"/>
  <c r="G51" i="33"/>
  <c r="Q80" i="32"/>
  <c r="G69" i="32"/>
  <c r="H84" i="31"/>
  <c r="G132" i="33"/>
  <c r="Q158" i="32"/>
  <c r="H105" i="31"/>
  <c r="J181" i="31"/>
  <c r="AA149" i="32"/>
  <c r="G121" i="31"/>
  <c r="J63" i="31"/>
  <c r="G83" i="32"/>
  <c r="Q86" i="32"/>
  <c r="G80" i="31"/>
  <c r="G53" i="33"/>
  <c r="AA130" i="32"/>
  <c r="H83" i="31"/>
  <c r="AA154" i="32"/>
  <c r="H162" i="31"/>
  <c r="G143" i="31"/>
  <c r="AA155" i="32"/>
  <c r="G111" i="33"/>
  <c r="Q135" i="32"/>
  <c r="AA78" i="32"/>
  <c r="J91" i="31"/>
  <c r="AA106" i="32"/>
  <c r="AA132" i="32"/>
  <c r="AA100" i="32"/>
  <c r="I94" i="31"/>
  <c r="J174" i="31"/>
  <c r="G56" i="32"/>
  <c r="G126" i="33"/>
  <c r="I103" i="31"/>
  <c r="Q177" i="32"/>
  <c r="H77" i="31"/>
  <c r="H140" i="31"/>
  <c r="G116" i="32"/>
  <c r="AA103" i="32"/>
  <c r="G124" i="32"/>
  <c r="J136" i="31"/>
  <c r="AA153" i="32"/>
  <c r="I60" i="31"/>
  <c r="I128" i="31"/>
  <c r="Q144" i="32"/>
  <c r="G65" i="32"/>
  <c r="AA121" i="32"/>
  <c r="J161" i="31"/>
  <c r="I175" i="31"/>
  <c r="G140" i="32"/>
  <c r="Q62" i="32"/>
  <c r="I132" i="31"/>
  <c r="H95" i="31"/>
  <c r="I169" i="31"/>
  <c r="J173" i="31"/>
  <c r="G88" i="33"/>
  <c r="Q157" i="32"/>
  <c r="G90" i="32"/>
  <c r="AA68" i="32"/>
  <c r="J57" i="31"/>
  <c r="I150" i="31"/>
  <c r="AA168" i="32"/>
  <c r="I98" i="31"/>
  <c r="J129" i="31"/>
  <c r="H138" i="31"/>
  <c r="G117" i="33"/>
  <c r="I75" i="31"/>
  <c r="J168" i="31"/>
  <c r="G109" i="32"/>
  <c r="J153" i="31"/>
  <c r="H92" i="31"/>
  <c r="J163" i="31"/>
  <c r="G85" i="31"/>
  <c r="Q136" i="32"/>
  <c r="AA113" i="32"/>
  <c r="AA169" i="32"/>
  <c r="G133" i="32"/>
  <c r="I76" i="31"/>
  <c r="I156" i="31"/>
  <c r="J104" i="31"/>
  <c r="I138" i="31"/>
  <c r="H108" i="31"/>
  <c r="AA156" i="32"/>
  <c r="J128" i="31"/>
  <c r="G79" i="31"/>
  <c r="G176" i="31"/>
  <c r="Q107" i="32"/>
  <c r="J151" i="31"/>
  <c r="H73" i="31"/>
  <c r="H132" i="31"/>
  <c r="I151" i="31"/>
  <c r="H107" i="31"/>
  <c r="G76" i="32"/>
  <c r="Q78" i="32"/>
  <c r="AA137" i="32"/>
  <c r="H74" i="31"/>
  <c r="H173" i="31"/>
  <c r="G136" i="32"/>
  <c r="AA79" i="32"/>
  <c r="AA99" i="32"/>
  <c r="AA179" i="32"/>
  <c r="AA174" i="32"/>
  <c r="I81" i="31"/>
  <c r="G75" i="32"/>
  <c r="G137" i="31"/>
  <c r="J52" i="31"/>
  <c r="AA101" i="32"/>
  <c r="Q79" i="32"/>
  <c r="AA147" i="32"/>
  <c r="I82" i="31"/>
  <c r="J126" i="31"/>
  <c r="G66" i="32"/>
  <c r="J127" i="31"/>
  <c r="J53" i="31"/>
  <c r="AA134" i="32"/>
  <c r="I178" i="31"/>
  <c r="G56" i="33"/>
  <c r="J178" i="31"/>
  <c r="G157" i="31"/>
  <c r="G134" i="33"/>
  <c r="Q97" i="32"/>
  <c r="Q179" i="32"/>
  <c r="G113" i="32"/>
  <c r="H144" i="31"/>
  <c r="I164" i="31"/>
  <c r="H88" i="31"/>
  <c r="J100" i="31"/>
  <c r="J124" i="31"/>
  <c r="AA145" i="32"/>
  <c r="G168" i="32"/>
  <c r="G108" i="32"/>
  <c r="G128" i="32"/>
  <c r="H129" i="31"/>
  <c r="AA123" i="32"/>
  <c r="AA133" i="32"/>
  <c r="G3" i="32"/>
  <c r="I140" i="31"/>
  <c r="G134" i="31"/>
  <c r="H87" i="31"/>
  <c r="G129" i="31"/>
  <c r="J177" i="31"/>
  <c r="G151" i="32"/>
  <c r="I159" i="31"/>
  <c r="G103" i="32"/>
  <c r="J140" i="31"/>
  <c r="I125" i="31"/>
  <c r="G135" i="32"/>
  <c r="I78" i="31"/>
  <c r="Q143" i="32"/>
  <c r="AA86" i="32"/>
  <c r="AA112" i="32"/>
  <c r="AA140" i="32"/>
  <c r="I92" i="31"/>
  <c r="H100" i="31"/>
  <c r="I114" i="31"/>
  <c r="G70" i="32"/>
  <c r="G126" i="32"/>
  <c r="I100" i="31"/>
  <c r="G108" i="31"/>
  <c r="AA52" i="32"/>
  <c r="H69" i="31"/>
  <c r="H156" i="31"/>
  <c r="I147" i="31"/>
  <c r="H99" i="31"/>
  <c r="G147" i="32"/>
  <c r="Q85" i="32"/>
  <c r="G74" i="33"/>
  <c r="G164" i="31"/>
  <c r="H165" i="31"/>
  <c r="G172" i="32"/>
  <c r="AA87" i="32"/>
  <c r="J58" i="31"/>
  <c r="G105" i="31"/>
  <c r="G64" i="33"/>
  <c r="G73" i="32"/>
  <c r="I153" i="31"/>
  <c r="Q73" i="32"/>
  <c r="H154" i="31"/>
  <c r="J137" i="31"/>
  <c r="AA131" i="32"/>
  <c r="G103" i="33"/>
  <c r="Q133" i="32"/>
  <c r="AA76" i="32"/>
  <c r="G80" i="32"/>
  <c r="AA104" i="32"/>
  <c r="I142" i="31"/>
  <c r="H112" i="31"/>
  <c r="I90" i="31"/>
  <c r="J165" i="31"/>
  <c r="G83" i="31"/>
  <c r="G180" i="31"/>
  <c r="I99" i="31"/>
  <c r="J155" i="31"/>
  <c r="G117" i="32"/>
  <c r="H136" i="31"/>
  <c r="H80" i="31"/>
  <c r="H111" i="31"/>
  <c r="I112" i="31"/>
  <c r="J68" i="31"/>
  <c r="AA129" i="32"/>
  <c r="G84" i="32"/>
  <c r="H177" i="31"/>
  <c r="Q142" i="32"/>
  <c r="H125" i="31"/>
  <c r="G161" i="31"/>
  <c r="J117" i="31"/>
  <c r="I171" i="31"/>
  <c r="I96" i="31"/>
  <c r="G71" i="32"/>
  <c r="G149" i="31"/>
  <c r="J72" i="31"/>
  <c r="AA138" i="32"/>
  <c r="G66" i="33"/>
  <c r="J80" i="31"/>
  <c r="G61" i="31"/>
  <c r="AA85" i="32"/>
  <c r="G54" i="33"/>
  <c r="H117" i="31"/>
  <c r="G60" i="32"/>
  <c r="J76" i="31"/>
  <c r="I95" i="31"/>
  <c r="J116" i="31"/>
  <c r="J114" i="31"/>
  <c r="J371" i="31" l="1"/>
  <c r="J373" i="31"/>
  <c r="I352" i="31"/>
  <c r="J333" i="31"/>
  <c r="H374" i="31"/>
  <c r="G293" i="33"/>
  <c r="AA327" i="32"/>
  <c r="J337" i="31"/>
  <c r="G305" i="33"/>
  <c r="AA380" i="32"/>
  <c r="G406" i="31"/>
  <c r="I353" i="31"/>
  <c r="I428" i="31"/>
  <c r="J374" i="31"/>
  <c r="G418" i="31"/>
  <c r="H382" i="31"/>
  <c r="Q384" i="32"/>
  <c r="H434" i="31"/>
  <c r="G326" i="32"/>
  <c r="AA371" i="32"/>
  <c r="I369" i="31"/>
  <c r="H368" i="31"/>
  <c r="H337" i="31"/>
  <c r="H393" i="31"/>
  <c r="G359" i="32"/>
  <c r="J412" i="31"/>
  <c r="I356" i="31"/>
  <c r="G437" i="31"/>
  <c r="G340" i="31"/>
  <c r="J422" i="31"/>
  <c r="I347" i="31"/>
  <c r="H369" i="31"/>
  <c r="I399" i="31"/>
  <c r="AA346" i="32"/>
  <c r="G322" i="32"/>
  <c r="AA318" i="32"/>
  <c r="Q375" i="32"/>
  <c r="G342" i="33"/>
  <c r="AA373" i="32"/>
  <c r="J394" i="31"/>
  <c r="H411" i="31"/>
  <c r="I410" i="31"/>
  <c r="G303" i="33"/>
  <c r="G362" i="31"/>
  <c r="AA329" i="32"/>
  <c r="G414" i="32"/>
  <c r="H422" i="31"/>
  <c r="G421" i="31"/>
  <c r="G313" i="33"/>
  <c r="Q327" i="32"/>
  <c r="G389" i="32"/>
  <c r="H356" i="31"/>
  <c r="I404" i="31"/>
  <c r="H413" i="31"/>
  <c r="AA294" i="32"/>
  <c r="G365" i="31"/>
  <c r="I357" i="31"/>
  <c r="G368" i="32"/>
  <c r="I371" i="31"/>
  <c r="H357" i="31"/>
  <c r="I349" i="31"/>
  <c r="AA382" i="32"/>
  <c r="AA354" i="32"/>
  <c r="AA328" i="32"/>
  <c r="Q385" i="32"/>
  <c r="I335" i="31"/>
  <c r="G377" i="32"/>
  <c r="I382" i="31"/>
  <c r="J397" i="31"/>
  <c r="G345" i="32"/>
  <c r="I416" i="31"/>
  <c r="G393" i="32"/>
  <c r="J434" i="31"/>
  <c r="G386" i="31"/>
  <c r="H344" i="31"/>
  <c r="G391" i="31"/>
  <c r="I397" i="31"/>
  <c r="AA375" i="32"/>
  <c r="AA365" i="32"/>
  <c r="H386" i="31"/>
  <c r="G370" i="32"/>
  <c r="G350" i="32"/>
  <c r="G410" i="32"/>
  <c r="AA387" i="32"/>
  <c r="J381" i="31"/>
  <c r="J357" i="31"/>
  <c r="H345" i="31"/>
  <c r="I421" i="31"/>
  <c r="H401" i="31"/>
  <c r="G355" i="32"/>
  <c r="Q421" i="32"/>
  <c r="Q339" i="32"/>
  <c r="G373" i="33"/>
  <c r="G414" i="31"/>
  <c r="J435" i="31"/>
  <c r="G295" i="33"/>
  <c r="I435" i="31"/>
  <c r="AA376" i="32"/>
  <c r="J384" i="31"/>
  <c r="J383" i="31"/>
  <c r="I339" i="31"/>
  <c r="AA389" i="32"/>
  <c r="Q321" i="32"/>
  <c r="AA343" i="32"/>
  <c r="G394" i="31"/>
  <c r="G317" i="32"/>
  <c r="I338" i="31"/>
  <c r="AA416" i="32"/>
  <c r="AA421" i="32"/>
  <c r="AA341" i="32"/>
  <c r="AA321" i="32"/>
  <c r="G378" i="32"/>
  <c r="H430" i="31"/>
  <c r="AA379" i="32"/>
  <c r="Q320" i="32"/>
  <c r="G318" i="32"/>
  <c r="H364" i="31"/>
  <c r="I408" i="31"/>
  <c r="H389" i="31"/>
  <c r="J408" i="31"/>
  <c r="Q349" i="32"/>
  <c r="G433" i="31"/>
  <c r="G336" i="31"/>
  <c r="J385" i="31"/>
  <c r="AA398" i="32"/>
  <c r="H365" i="31"/>
  <c r="I395" i="31"/>
  <c r="J361" i="31"/>
  <c r="I413" i="31"/>
  <c r="I333" i="31"/>
  <c r="G375" i="32"/>
  <c r="AA411" i="32"/>
  <c r="AA355" i="32"/>
  <c r="Q378" i="32"/>
  <c r="G342" i="31"/>
  <c r="J420" i="31"/>
  <c r="H349" i="31"/>
  <c r="J410" i="31"/>
  <c r="G351" i="32"/>
  <c r="J425" i="31"/>
  <c r="I332" i="31"/>
  <c r="G356" i="33"/>
  <c r="H395" i="31"/>
  <c r="J386" i="31"/>
  <c r="I355" i="31"/>
  <c r="AA410" i="32"/>
  <c r="I407" i="31"/>
  <c r="G332" i="32"/>
  <c r="Q399" i="32"/>
  <c r="G327" i="33"/>
  <c r="J430" i="31"/>
  <c r="I426" i="31"/>
  <c r="H352" i="31"/>
  <c r="I389" i="31"/>
  <c r="Q304" i="32"/>
  <c r="G382" i="32"/>
  <c r="I432" i="31"/>
  <c r="J418" i="31"/>
  <c r="AA363" i="32"/>
  <c r="Q386" i="32"/>
  <c r="I385" i="31"/>
  <c r="AA395" i="32"/>
  <c r="J393" i="31"/>
  <c r="G366" i="32"/>
  <c r="AA345" i="32"/>
  <c r="G358" i="32"/>
  <c r="H397" i="31"/>
  <c r="H334" i="31"/>
  <c r="Q419" i="32"/>
  <c r="I360" i="31"/>
  <c r="G365" i="33"/>
  <c r="J431" i="31"/>
  <c r="I351" i="31"/>
  <c r="AA342" i="32"/>
  <c r="AA374" i="32"/>
  <c r="AA348" i="32"/>
  <c r="J348" i="31"/>
  <c r="AA320" i="32"/>
  <c r="Q377" i="32"/>
  <c r="G350" i="33"/>
  <c r="AA397" i="32"/>
  <c r="G400" i="31"/>
  <c r="H419" i="31"/>
  <c r="AA396" i="32"/>
  <c r="H340" i="31"/>
  <c r="AA372" i="32"/>
  <c r="G292" i="33"/>
  <c r="G337" i="31"/>
  <c r="Q328" i="32"/>
  <c r="G325" i="32"/>
  <c r="G378" i="31"/>
  <c r="AA391" i="32"/>
  <c r="J438" i="31"/>
  <c r="H362" i="31"/>
  <c r="Q400" i="32"/>
  <c r="G371" i="33"/>
  <c r="H341" i="31"/>
  <c r="Q322" i="32"/>
  <c r="G290" i="33"/>
  <c r="H353" i="31"/>
  <c r="G403" i="32"/>
  <c r="G347" i="32"/>
  <c r="Q413" i="32"/>
  <c r="G369" i="31"/>
  <c r="Q363" i="32"/>
  <c r="Q331" i="32"/>
  <c r="J429" i="31"/>
  <c r="AA414" i="32"/>
  <c r="AA402" i="32"/>
  <c r="AA368" i="32"/>
  <c r="AA340" i="32"/>
  <c r="J392" i="31"/>
  <c r="G324" i="32"/>
  <c r="J391" i="31"/>
  <c r="G310" i="33"/>
  <c r="J437" i="31"/>
  <c r="J421" i="31"/>
  <c r="Q324" i="32"/>
  <c r="Q299" i="32"/>
  <c r="G334" i="31"/>
  <c r="G346" i="32"/>
  <c r="AA344" i="32"/>
  <c r="AA377" i="32"/>
  <c r="G426" i="31"/>
  <c r="Q376" i="32"/>
  <c r="I429" i="31"/>
  <c r="I402" i="31"/>
  <c r="J416" i="31"/>
  <c r="AA409" i="32"/>
  <c r="I420" i="31"/>
  <c r="H338" i="31"/>
  <c r="G422" i="31"/>
  <c r="Q341" i="32"/>
  <c r="G348" i="33"/>
  <c r="G370" i="31"/>
  <c r="I366" i="31"/>
  <c r="AA422" i="32"/>
  <c r="I436" i="31"/>
  <c r="I403" i="31"/>
  <c r="J365" i="31"/>
  <c r="J388" i="31"/>
  <c r="J367" i="31"/>
  <c r="I363" i="31"/>
  <c r="AA367" i="32"/>
  <c r="H358" i="31"/>
  <c r="AA401" i="32"/>
  <c r="G411" i="32"/>
  <c r="AA388" i="32"/>
  <c r="I374" i="31"/>
  <c r="J409" i="31"/>
  <c r="Q319" i="32"/>
  <c r="G296" i="33"/>
  <c r="AA405" i="32"/>
  <c r="AA383" i="32"/>
  <c r="H366" i="31"/>
  <c r="G386" i="32"/>
  <c r="G354" i="33"/>
  <c r="J378" i="31"/>
  <c r="I361" i="31"/>
  <c r="I362" i="31"/>
  <c r="G438" i="31"/>
  <c r="Q295" i="32"/>
  <c r="G343" i="32"/>
  <c r="J428" i="31"/>
  <c r="G377" i="31"/>
  <c r="I340" i="31"/>
  <c r="G341" i="33"/>
  <c r="G397" i="32"/>
  <c r="I341" i="31"/>
  <c r="I409" i="31"/>
  <c r="G294" i="33"/>
  <c r="I383" i="31"/>
  <c r="J345" i="31"/>
  <c r="AA302" i="32"/>
  <c r="J352" i="31"/>
  <c r="Q391" i="32"/>
  <c r="G398" i="31"/>
  <c r="G291" i="33"/>
  <c r="I412" i="31"/>
  <c r="AA386" i="32"/>
  <c r="I367" i="31"/>
  <c r="AA413" i="32"/>
  <c r="AA369" i="32"/>
  <c r="AA357" i="32"/>
  <c r="G331" i="32"/>
  <c r="G394" i="32"/>
  <c r="G363" i="33"/>
  <c r="I377" i="31"/>
  <c r="J370" i="31"/>
  <c r="G307" i="33"/>
  <c r="I424" i="31"/>
  <c r="G407" i="32"/>
  <c r="H342" i="31"/>
  <c r="Q411" i="32"/>
  <c r="I336" i="31"/>
  <c r="I439" i="31"/>
  <c r="J406" i="31"/>
  <c r="I433" i="31"/>
  <c r="I359" i="31"/>
  <c r="AA412" i="32"/>
  <c r="AA366" i="32"/>
  <c r="AA338" i="32"/>
  <c r="G328" i="32"/>
  <c r="Q401" i="32"/>
  <c r="G335" i="33"/>
  <c r="H438" i="31"/>
  <c r="G366" i="31"/>
  <c r="G372" i="32"/>
  <c r="AA378" i="32"/>
  <c r="G402" i="31"/>
  <c r="H405" i="31"/>
  <c r="G298" i="33"/>
  <c r="AA347" i="32"/>
  <c r="AA303" i="32"/>
  <c r="H370" i="31"/>
  <c r="Q394" i="32"/>
  <c r="G339" i="33"/>
  <c r="I431" i="31"/>
  <c r="I427" i="31"/>
  <c r="G390" i="32"/>
  <c r="H376" i="31"/>
  <c r="G419" i="32"/>
  <c r="G339" i="32"/>
  <c r="Q405" i="32"/>
  <c r="G353" i="31"/>
  <c r="Q355" i="32"/>
  <c r="G324" i="33"/>
  <c r="H377" i="31"/>
  <c r="G297" i="33"/>
  <c r="AA392" i="32"/>
  <c r="AA364" i="32"/>
  <c r="J368" i="31"/>
  <c r="J399" i="31"/>
  <c r="J417" i="31"/>
  <c r="Q301" i="32"/>
  <c r="G434" i="31"/>
  <c r="H391" i="31"/>
  <c r="G380" i="32"/>
  <c r="I346" i="31"/>
  <c r="G301" i="33"/>
  <c r="I430" i="31"/>
  <c r="AA403" i="32"/>
  <c r="AA393" i="32"/>
  <c r="I350" i="31"/>
  <c r="G327" i="32"/>
  <c r="Q402" i="32"/>
  <c r="G346" i="33"/>
  <c r="G390" i="31"/>
  <c r="Q298" i="32"/>
  <c r="AA417" i="32"/>
  <c r="I396" i="31"/>
  <c r="G399" i="32"/>
  <c r="H346" i="31"/>
  <c r="J424" i="31"/>
  <c r="G373" i="31"/>
  <c r="Q365" i="32"/>
  <c r="G333" i="33"/>
  <c r="G376" i="32"/>
  <c r="I398" i="31"/>
  <c r="AA404" i="32"/>
  <c r="I379" i="31"/>
  <c r="J341" i="31"/>
  <c r="J396" i="31"/>
  <c r="G401" i="32"/>
  <c r="I390" i="31"/>
  <c r="Q300" i="32"/>
  <c r="J344" i="31"/>
  <c r="AA394" i="32"/>
  <c r="AA400" i="32"/>
  <c r="G322" i="33"/>
  <c r="G405" i="32"/>
  <c r="Q303" i="32"/>
  <c r="H384" i="31"/>
  <c r="G308" i="33"/>
  <c r="H409" i="31"/>
  <c r="G335" i="32"/>
  <c r="J404" i="31"/>
  <c r="G361" i="31"/>
  <c r="G422" i="32"/>
  <c r="G420" i="33"/>
  <c r="AA406" i="32"/>
  <c r="H385" i="31"/>
  <c r="AA420" i="32"/>
  <c r="I391" i="31"/>
  <c r="J353" i="31"/>
  <c r="AA326" i="32"/>
  <c r="Q383" i="32"/>
  <c r="G379" i="32"/>
  <c r="I417" i="31"/>
  <c r="AA423" i="32"/>
  <c r="G353" i="32"/>
  <c r="G367" i="32"/>
  <c r="J336" i="31"/>
  <c r="J366" i="31"/>
  <c r="G354" i="31"/>
  <c r="AA385" i="32"/>
  <c r="G323" i="32"/>
  <c r="Q392" i="32"/>
  <c r="G331" i="33"/>
  <c r="I418" i="31"/>
  <c r="G401" i="31"/>
  <c r="H372" i="31"/>
  <c r="I400" i="31"/>
  <c r="G423" i="32"/>
  <c r="H350" i="31"/>
  <c r="Q403" i="32"/>
  <c r="G381" i="31"/>
  <c r="I344" i="31"/>
  <c r="G316" i="33"/>
  <c r="I337" i="31"/>
  <c r="H404" i="31"/>
  <c r="H373" i="31"/>
  <c r="G302" i="33"/>
  <c r="AA390" i="32"/>
  <c r="AA362" i="32"/>
  <c r="AA304" i="32"/>
  <c r="J390" i="31"/>
  <c r="Q393" i="32"/>
  <c r="Q323" i="32"/>
  <c r="J401" i="31"/>
  <c r="H387" i="31"/>
  <c r="G410" i="31"/>
  <c r="I405" i="31"/>
  <c r="G385" i="32"/>
  <c r="I348" i="31"/>
  <c r="G321" i="32"/>
  <c r="H378" i="31"/>
  <c r="AA424" i="32"/>
  <c r="AA419" i="32"/>
  <c r="AA339" i="32"/>
  <c r="AA319" i="32"/>
  <c r="I365" i="31"/>
  <c r="H426" i="31"/>
  <c r="G416" i="33"/>
  <c r="G398" i="32"/>
  <c r="G309" i="33"/>
  <c r="H360" i="31"/>
  <c r="H333" i="31"/>
  <c r="H417" i="31"/>
  <c r="G363" i="32"/>
  <c r="AA296" i="32"/>
  <c r="Q347" i="32"/>
  <c r="I394" i="31"/>
  <c r="G374" i="32"/>
  <c r="J364" i="31"/>
  <c r="I375" i="31"/>
  <c r="H361" i="31"/>
  <c r="I386" i="31"/>
  <c r="AA384" i="32"/>
  <c r="AA356" i="32"/>
  <c r="J376" i="31"/>
  <c r="J407" i="31"/>
  <c r="G359" i="33"/>
  <c r="I425" i="31"/>
  <c r="H427" i="31"/>
  <c r="G369" i="32"/>
  <c r="I354" i="31"/>
  <c r="AA370" i="32"/>
  <c r="J414" i="31"/>
  <c r="AA408" i="32"/>
  <c r="G306" i="33"/>
  <c r="AA349" i="32"/>
  <c r="G319" i="32"/>
  <c r="G314" i="33"/>
  <c r="G381" i="32"/>
  <c r="H380" i="31"/>
  <c r="G300" i="33"/>
  <c r="G415" i="32"/>
  <c r="H354" i="31"/>
  <c r="J400" i="31"/>
  <c r="G357" i="31"/>
  <c r="Q357" i="32"/>
  <c r="G417" i="31"/>
  <c r="G350" i="31"/>
  <c r="H408" i="31"/>
  <c r="H381" i="31"/>
  <c r="AA418" i="32"/>
  <c r="I387" i="31"/>
  <c r="J349" i="31"/>
  <c r="G320" i="32"/>
  <c r="J387" i="31"/>
  <c r="I343" i="31"/>
  <c r="G371" i="32"/>
  <c r="G404" i="31"/>
  <c r="H348" i="31"/>
  <c r="AA407" i="32"/>
  <c r="H399" i="31"/>
  <c r="G416" i="32"/>
  <c r="I422" i="31"/>
  <c r="Q404" i="32"/>
  <c r="G435" i="31"/>
  <c r="G352" i="33"/>
  <c r="Q297" i="32"/>
  <c r="AA352" i="32"/>
  <c r="Q407" i="32"/>
  <c r="Q343" i="32"/>
  <c r="G364" i="33"/>
  <c r="I372" i="31"/>
  <c r="G392" i="32"/>
  <c r="G379" i="31"/>
  <c r="G439" i="31"/>
  <c r="G329" i="33"/>
  <c r="AA351" i="32"/>
  <c r="G347" i="31"/>
  <c r="J359" i="31"/>
  <c r="Q352" i="32"/>
  <c r="H363" i="31"/>
  <c r="H351" i="31"/>
  <c r="G399" i="33"/>
  <c r="J343" i="31"/>
  <c r="G349" i="31"/>
  <c r="G405" i="31"/>
  <c r="G325" i="33"/>
  <c r="H392" i="31"/>
  <c r="G368" i="31"/>
  <c r="H335" i="31"/>
  <c r="J426" i="31"/>
  <c r="G328" i="33"/>
  <c r="I411" i="31"/>
  <c r="H425" i="31"/>
  <c r="Q361" i="32"/>
  <c r="G340" i="33"/>
  <c r="G418" i="33"/>
  <c r="J338" i="31"/>
  <c r="G344" i="31"/>
  <c r="G358" i="33"/>
  <c r="G405" i="33"/>
  <c r="Q410" i="32"/>
  <c r="Q360" i="32"/>
  <c r="Q335" i="32"/>
  <c r="J433" i="31"/>
  <c r="Q318" i="32"/>
  <c r="H418" i="31"/>
  <c r="G317" i="33"/>
  <c r="G402" i="33"/>
  <c r="H423" i="31"/>
  <c r="H336" i="31"/>
  <c r="G420" i="32"/>
  <c r="Q412" i="32"/>
  <c r="G431" i="31"/>
  <c r="Q340" i="32"/>
  <c r="G369" i="33"/>
  <c r="Q334" i="32"/>
  <c r="I423" i="31"/>
  <c r="J375" i="31"/>
  <c r="Q379" i="32"/>
  <c r="J439" i="31"/>
  <c r="I384" i="31"/>
  <c r="G407" i="33"/>
  <c r="G396" i="32"/>
  <c r="G375" i="31"/>
  <c r="G334" i="33"/>
  <c r="AA359" i="32"/>
  <c r="G343" i="31"/>
  <c r="AA301" i="32"/>
  <c r="Q388" i="32"/>
  <c r="J377" i="31"/>
  <c r="G323" i="33"/>
  <c r="AA317" i="32"/>
  <c r="G341" i="31"/>
  <c r="H398" i="31"/>
  <c r="G330" i="33"/>
  <c r="G357" i="32"/>
  <c r="H412" i="31"/>
  <c r="G344" i="32"/>
  <c r="AA297" i="32"/>
  <c r="G356" i="31"/>
  <c r="Q366" i="32"/>
  <c r="G413" i="32"/>
  <c r="G401" i="33"/>
  <c r="J398" i="31"/>
  <c r="J354" i="31"/>
  <c r="Q373" i="32"/>
  <c r="J419" i="31"/>
  <c r="G351" i="33"/>
  <c r="G404" i="33"/>
  <c r="G333" i="32"/>
  <c r="AA332" i="32"/>
  <c r="G332" i="31"/>
  <c r="G392" i="31"/>
  <c r="G398" i="33"/>
  <c r="G406" i="32"/>
  <c r="H432" i="31"/>
  <c r="AA293" i="32"/>
  <c r="Q344" i="32"/>
  <c r="G368" i="33"/>
  <c r="H355" i="31"/>
  <c r="G395" i="32"/>
  <c r="G385" i="31"/>
  <c r="G413" i="33"/>
  <c r="J395" i="31"/>
  <c r="G318" i="33"/>
  <c r="I381" i="31"/>
  <c r="J356" i="31"/>
  <c r="G304" i="33"/>
  <c r="AA415" i="32"/>
  <c r="H407" i="31"/>
  <c r="G408" i="32"/>
  <c r="G335" i="31"/>
  <c r="G340" i="32"/>
  <c r="Q420" i="32"/>
  <c r="G411" i="31"/>
  <c r="Q332" i="32"/>
  <c r="G409" i="33"/>
  <c r="H437" i="31"/>
  <c r="AA298" i="32"/>
  <c r="J432" i="31"/>
  <c r="Q367" i="32"/>
  <c r="I388" i="31"/>
  <c r="G375" i="33"/>
  <c r="G384" i="32"/>
  <c r="G387" i="31"/>
  <c r="Q329" i="32"/>
  <c r="G385" i="33"/>
  <c r="I373" i="31"/>
  <c r="G355" i="31"/>
  <c r="I370" i="31"/>
  <c r="Q346" i="32"/>
  <c r="G376" i="33"/>
  <c r="H359" i="31"/>
  <c r="G391" i="32"/>
  <c r="Q326" i="32"/>
  <c r="G333" i="31"/>
  <c r="G389" i="31"/>
  <c r="G421" i="33"/>
  <c r="H400" i="31"/>
  <c r="G376" i="31"/>
  <c r="H343" i="31"/>
  <c r="G417" i="32"/>
  <c r="G412" i="33"/>
  <c r="I419" i="31"/>
  <c r="Q417" i="32"/>
  <c r="Q353" i="32"/>
  <c r="I368" i="31"/>
  <c r="G386" i="33"/>
  <c r="J346" i="31"/>
  <c r="G412" i="31"/>
  <c r="G326" i="33"/>
  <c r="AA337" i="32"/>
  <c r="H420" i="31"/>
  <c r="AA299" i="32"/>
  <c r="Q398" i="32"/>
  <c r="G374" i="31"/>
  <c r="G315" i="33"/>
  <c r="AA325" i="32"/>
  <c r="G346" i="31"/>
  <c r="G299" i="33"/>
  <c r="H403" i="31"/>
  <c r="G412" i="32"/>
  <c r="AA295" i="32"/>
  <c r="G407" i="31"/>
  <c r="Q364" i="32"/>
  <c r="I437" i="31"/>
  <c r="Q293" i="32"/>
  <c r="J360" i="31"/>
  <c r="J350" i="31"/>
  <c r="Q371" i="32"/>
  <c r="J415" i="31"/>
  <c r="G343" i="33"/>
  <c r="G396" i="33"/>
  <c r="G388" i="32"/>
  <c r="AA330" i="32"/>
  <c r="G383" i="31"/>
  <c r="Q333" i="32"/>
  <c r="G390" i="33"/>
  <c r="G351" i="31"/>
  <c r="Q424" i="32"/>
  <c r="G338" i="32"/>
  <c r="H367" i="31"/>
  <c r="G419" i="33"/>
  <c r="G382" i="33"/>
  <c r="G413" i="31"/>
  <c r="G349" i="32"/>
  <c r="H388" i="31"/>
  <c r="G342" i="32"/>
  <c r="G364" i="31"/>
  <c r="Q358" i="32"/>
  <c r="G345" i="33"/>
  <c r="AA334" i="32"/>
  <c r="J362" i="31"/>
  <c r="Q397" i="32"/>
  <c r="J427" i="31"/>
  <c r="Q338" i="32"/>
  <c r="G334" i="32"/>
  <c r="AA324" i="32"/>
  <c r="G382" i="31"/>
  <c r="J405" i="31"/>
  <c r="G429" i="31"/>
  <c r="G402" i="32"/>
  <c r="Q380" i="32"/>
  <c r="Q370" i="32"/>
  <c r="G379" i="33"/>
  <c r="J389" i="31"/>
  <c r="AA331" i="32"/>
  <c r="H410" i="31"/>
  <c r="I406" i="31"/>
  <c r="G349" i="33"/>
  <c r="J372" i="31"/>
  <c r="J403" i="31"/>
  <c r="J369" i="31"/>
  <c r="AA399" i="32"/>
  <c r="I358" i="31"/>
  <c r="H431" i="31"/>
  <c r="H383" i="31"/>
  <c r="G400" i="32"/>
  <c r="G360" i="32"/>
  <c r="I438" i="31"/>
  <c r="G419" i="31"/>
  <c r="J382" i="31"/>
  <c r="G320" i="33"/>
  <c r="AA336" i="32"/>
  <c r="H421" i="31"/>
  <c r="Q423" i="32"/>
  <c r="Q359" i="32"/>
  <c r="G332" i="33"/>
  <c r="G410" i="33"/>
  <c r="J334" i="31"/>
  <c r="G395" i="31"/>
  <c r="Q330" i="32"/>
  <c r="G397" i="33"/>
  <c r="G363" i="31"/>
  <c r="Q408" i="32"/>
  <c r="Q382" i="32"/>
  <c r="G354" i="32"/>
  <c r="H371" i="31"/>
  <c r="G387" i="33"/>
  <c r="G430" i="31"/>
  <c r="AA333" i="32"/>
  <c r="H414" i="31"/>
  <c r="G338" i="31"/>
  <c r="G394" i="33"/>
  <c r="G348" i="32"/>
  <c r="Q406" i="32"/>
  <c r="G352" i="31"/>
  <c r="G360" i="33"/>
  <c r="G428" i="31"/>
  <c r="G358" i="31"/>
  <c r="Q409" i="32"/>
  <c r="Q345" i="32"/>
  <c r="G372" i="33"/>
  <c r="I376" i="31"/>
  <c r="G337" i="32"/>
  <c r="G388" i="31"/>
  <c r="G417" i="33"/>
  <c r="AA353" i="32"/>
  <c r="H428" i="31"/>
  <c r="J363" i="31"/>
  <c r="Q354" i="32"/>
  <c r="G411" i="33"/>
  <c r="G374" i="33"/>
  <c r="J347" i="31"/>
  <c r="G409" i="31"/>
  <c r="H379" i="31"/>
  <c r="G404" i="32"/>
  <c r="G339" i="31"/>
  <c r="G364" i="32"/>
  <c r="I393" i="31"/>
  <c r="G415" i="31"/>
  <c r="Q356" i="32"/>
  <c r="G337" i="33"/>
  <c r="G392" i="33"/>
  <c r="J358" i="31"/>
  <c r="Q395" i="32"/>
  <c r="J423" i="31"/>
  <c r="I392" i="31"/>
  <c r="Q336" i="32"/>
  <c r="I401" i="31"/>
  <c r="AA322" i="32"/>
  <c r="J340" i="31"/>
  <c r="Q325" i="32"/>
  <c r="G425" i="31"/>
  <c r="G359" i="31"/>
  <c r="Q418" i="32"/>
  <c r="Q368" i="32"/>
  <c r="G355" i="33"/>
  <c r="G408" i="33"/>
  <c r="G383" i="32"/>
  <c r="H406" i="31"/>
  <c r="G397" i="31"/>
  <c r="G381" i="33"/>
  <c r="G373" i="32"/>
  <c r="H396" i="31"/>
  <c r="G372" i="31"/>
  <c r="Q350" i="32"/>
  <c r="G421" i="32"/>
  <c r="AA358" i="32"/>
  <c r="H433" i="31"/>
  <c r="J413" i="31"/>
  <c r="Q389" i="32"/>
  <c r="I345" i="31"/>
  <c r="G319" i="33"/>
  <c r="G403" i="33"/>
  <c r="G348" i="31"/>
  <c r="G408" i="31"/>
  <c r="G353" i="33"/>
  <c r="G388" i="33"/>
  <c r="J351" i="31"/>
  <c r="Q374" i="32"/>
  <c r="I434" i="31"/>
  <c r="G336" i="33"/>
  <c r="G406" i="33"/>
  <c r="J335" i="31"/>
  <c r="G370" i="33"/>
  <c r="J380" i="31"/>
  <c r="J411" i="31"/>
  <c r="G367" i="33"/>
  <c r="AA381" i="32"/>
  <c r="H435" i="31"/>
  <c r="G361" i="32"/>
  <c r="H415" i="31"/>
  <c r="H332" i="31"/>
  <c r="G424" i="32"/>
  <c r="G352" i="32"/>
  <c r="G427" i="31"/>
  <c r="H339" i="31"/>
  <c r="G436" i="31"/>
  <c r="G420" i="31"/>
  <c r="AA360" i="32"/>
  <c r="Q415" i="32"/>
  <c r="Q351" i="32"/>
  <c r="I380" i="31"/>
  <c r="I364" i="31"/>
  <c r="G378" i="33"/>
  <c r="J342" i="31"/>
  <c r="G403" i="31"/>
  <c r="G361" i="33"/>
  <c r="AA335" i="32"/>
  <c r="G371" i="31"/>
  <c r="J355" i="31"/>
  <c r="Q396" i="32"/>
  <c r="J332" i="31"/>
  <c r="G344" i="33"/>
  <c r="G414" i="33"/>
  <c r="J339" i="31"/>
  <c r="AA323" i="32"/>
  <c r="H394" i="31"/>
  <c r="G357" i="33"/>
  <c r="H416" i="31"/>
  <c r="G336" i="32"/>
  <c r="Q422" i="32"/>
  <c r="G360" i="31"/>
  <c r="G409" i="32"/>
  <c r="G384" i="33"/>
  <c r="AA300" i="32"/>
  <c r="J436" i="31"/>
  <c r="Q369" i="32"/>
  <c r="G383" i="33"/>
  <c r="G329" i="32"/>
  <c r="G330" i="32"/>
  <c r="G396" i="31"/>
  <c r="G393" i="33"/>
  <c r="H436" i="31"/>
  <c r="Q416" i="32"/>
  <c r="I414" i="31"/>
  <c r="G362" i="32"/>
  <c r="G347" i="33"/>
  <c r="G400" i="33"/>
  <c r="G387" i="32"/>
  <c r="I342" i="31"/>
  <c r="G393" i="31"/>
  <c r="H439" i="31"/>
  <c r="G312" i="33"/>
  <c r="Q296" i="32"/>
  <c r="G356" i="32"/>
  <c r="G423" i="31"/>
  <c r="Q348" i="32"/>
  <c r="G432" i="31"/>
  <c r="G416" i="31"/>
  <c r="I415" i="31"/>
  <c r="H429" i="31"/>
  <c r="J402" i="31"/>
  <c r="Q387" i="32"/>
  <c r="I334" i="31"/>
  <c r="G311" i="33"/>
  <c r="G395" i="33"/>
  <c r="G399" i="31"/>
  <c r="Q317" i="32"/>
  <c r="G366" i="33"/>
  <c r="G380" i="33"/>
  <c r="G367" i="31"/>
  <c r="Q294" i="32"/>
  <c r="Q372" i="32"/>
  <c r="Q362" i="32"/>
  <c r="H375" i="31"/>
  <c r="Q337" i="32"/>
  <c r="H390" i="31"/>
  <c r="G362" i="33"/>
  <c r="G389" i="33"/>
  <c r="G365" i="32"/>
  <c r="I378" i="31"/>
  <c r="Q414" i="32"/>
  <c r="G380" i="31"/>
  <c r="Q342" i="32"/>
  <c r="G377" i="33"/>
  <c r="G424" i="31"/>
  <c r="AA350" i="32"/>
  <c r="J379" i="31"/>
  <c r="Q381" i="32"/>
  <c r="G415" i="33"/>
  <c r="G341" i="32"/>
  <c r="G384" i="31"/>
  <c r="G321" i="33"/>
  <c r="AA361" i="32"/>
  <c r="H424" i="31"/>
  <c r="G418" i="32"/>
  <c r="Q390" i="32"/>
  <c r="H347" i="31"/>
  <c r="G391" i="33"/>
  <c r="Q302" i="32"/>
  <c r="G345" i="31"/>
  <c r="H402" i="31"/>
  <c r="G338" i="33"/>
  <c r="C287" i="2"/>
  <c r="BF201" i="2"/>
  <c r="C298" i="2"/>
  <c r="BQ201" i="2"/>
  <c r="C243" i="2"/>
  <c r="Z201" i="2" s="1"/>
  <c r="C265" i="2"/>
  <c r="AV201" i="2" s="1"/>
  <c r="C276" i="2"/>
  <c r="C254" i="2"/>
  <c r="AK201" i="2" s="1"/>
  <c r="C232" i="2"/>
  <c r="O201" i="2" s="1"/>
  <c r="C221" i="2"/>
  <c r="D201" i="2" s="1"/>
  <c r="C288" i="2" l="1"/>
  <c r="BG201" i="2"/>
  <c r="C310" i="2"/>
  <c r="CC201" i="2"/>
  <c r="C299" i="2"/>
  <c r="BR201" i="2"/>
  <c r="C244" i="2"/>
  <c r="AA201" i="2" s="1"/>
  <c r="C266" i="2"/>
  <c r="AW201" i="2" s="1"/>
  <c r="C277" i="2"/>
  <c r="C255" i="2"/>
  <c r="AL201" i="2" s="1"/>
  <c r="C233" i="2"/>
  <c r="P201" i="2" s="1"/>
  <c r="C222" i="2"/>
  <c r="E201" i="2" s="1"/>
  <c r="C289" i="2" l="1"/>
  <c r="BH201" i="2"/>
  <c r="C311" i="2"/>
  <c r="CD201" i="2"/>
  <c r="C322" i="2"/>
  <c r="CO201" i="2"/>
  <c r="C300" i="2"/>
  <c r="BS201" i="2"/>
  <c r="C245" i="2"/>
  <c r="AB201" i="2" s="1"/>
  <c r="C267" i="2"/>
  <c r="AX201" i="2" s="1"/>
  <c r="C278" i="2"/>
  <c r="C256" i="2"/>
  <c r="AM201" i="2" s="1"/>
  <c r="C234" i="2"/>
  <c r="Q201" i="2" s="1"/>
  <c r="C223" i="2"/>
  <c r="F201" i="2" s="1"/>
  <c r="C290" i="2" l="1"/>
  <c r="BI201" i="2"/>
  <c r="C312" i="2"/>
  <c r="CE201" i="2"/>
  <c r="C334" i="2"/>
  <c r="DA201" i="2"/>
  <c r="C323" i="2"/>
  <c r="CP201" i="2"/>
  <c r="C301" i="2"/>
  <c r="BT201" i="2"/>
  <c r="C246" i="2"/>
  <c r="AC201" i="2" s="1"/>
  <c r="C268" i="2"/>
  <c r="C279" i="2"/>
  <c r="C257" i="2"/>
  <c r="AN201" i="2" s="1"/>
  <c r="C235" i="2"/>
  <c r="R201" i="2" s="1"/>
  <c r="C224" i="2"/>
  <c r="G201" i="2" s="1"/>
  <c r="C291" i="2" l="1"/>
  <c r="BJ201" i="2"/>
  <c r="C313" i="2"/>
  <c r="CF201" i="2"/>
  <c r="C335" i="2"/>
  <c r="DB201" i="2"/>
  <c r="C346" i="2"/>
  <c r="DM201" i="2"/>
  <c r="C324" i="2"/>
  <c r="CQ201" i="2"/>
  <c r="C302" i="2"/>
  <c r="BU201" i="2"/>
  <c r="C280" i="2"/>
  <c r="AY201" i="2"/>
  <c r="C247" i="2"/>
  <c r="AD201" i="2" s="1"/>
  <c r="C236" i="2"/>
  <c r="S201" i="2" s="1"/>
  <c r="C269" i="2"/>
  <c r="C258" i="2"/>
  <c r="AO201" i="2" s="1"/>
  <c r="C281" i="2" l="1"/>
  <c r="AZ201" i="2"/>
  <c r="C292" i="2"/>
  <c r="BK201" i="2"/>
  <c r="C314" i="2"/>
  <c r="CG201" i="2"/>
  <c r="C336" i="2"/>
  <c r="DC201" i="2"/>
  <c r="C358" i="2"/>
  <c r="DY201" i="2"/>
  <c r="C347" i="2"/>
  <c r="DN201" i="2"/>
  <c r="C325" i="2"/>
  <c r="CR201" i="2"/>
  <c r="C303" i="2"/>
  <c r="BV201" i="2"/>
  <c r="C270" i="2"/>
  <c r="C248" i="2"/>
  <c r="AE201" i="2" s="1"/>
  <c r="C259" i="2"/>
  <c r="AP201" i="2" s="1"/>
  <c r="C282" i="2" l="1"/>
  <c r="BA201" i="2"/>
  <c r="C315" i="2"/>
  <c r="CH201" i="2"/>
  <c r="C337" i="2"/>
  <c r="DD201" i="2"/>
  <c r="C359" i="2"/>
  <c r="DZ201" i="2"/>
  <c r="C370" i="2"/>
  <c r="EK201" i="2"/>
  <c r="C348" i="2"/>
  <c r="DO201" i="2"/>
  <c r="C326" i="2"/>
  <c r="CS201" i="2"/>
  <c r="C304" i="2"/>
  <c r="BW201" i="2"/>
  <c r="C293" i="2"/>
  <c r="BL201" i="2"/>
  <c r="C271" i="2"/>
  <c r="C260" i="2"/>
  <c r="AQ201" i="2" s="1"/>
  <c r="C283" i="2" l="1"/>
  <c r="BB201" i="2"/>
  <c r="C305" i="2"/>
  <c r="BX201" i="2"/>
  <c r="C316" i="2"/>
  <c r="CI201" i="2"/>
  <c r="C338" i="2"/>
  <c r="DE201" i="2"/>
  <c r="C360" i="2"/>
  <c r="EA201" i="2"/>
  <c r="C382" i="2"/>
  <c r="EW201" i="2"/>
  <c r="C371" i="2"/>
  <c r="EL201" i="2"/>
  <c r="C349" i="2"/>
  <c r="DP201" i="2"/>
  <c r="C327" i="2"/>
  <c r="CT201" i="2"/>
  <c r="C294" i="2"/>
  <c r="BM201" i="2"/>
  <c r="C272" i="2"/>
  <c r="C284" i="2" l="1"/>
  <c r="BC201" i="2"/>
  <c r="C306" i="2"/>
  <c r="BY201" i="2"/>
  <c r="C339" i="2"/>
  <c r="DF201" i="2"/>
  <c r="C361" i="2"/>
  <c r="EB201" i="2"/>
  <c r="C383" i="2"/>
  <c r="EX201" i="2"/>
  <c r="C394" i="2"/>
  <c r="FI201" i="2"/>
  <c r="C372" i="2"/>
  <c r="EM201" i="2"/>
  <c r="C350" i="2"/>
  <c r="DQ201" i="2"/>
  <c r="C328" i="2"/>
  <c r="CU201" i="2"/>
  <c r="C317" i="2"/>
  <c r="CJ201" i="2"/>
  <c r="C295" i="2"/>
  <c r="BN201" i="2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55" i="29"/>
  <c r="C307" i="2" l="1"/>
  <c r="BZ201" i="2"/>
  <c r="C329" i="2"/>
  <c r="CV201" i="2"/>
  <c r="C340" i="2"/>
  <c r="DG201" i="2"/>
  <c r="C362" i="2"/>
  <c r="EC201" i="2"/>
  <c r="C384" i="2"/>
  <c r="EY201" i="2"/>
  <c r="C406" i="2"/>
  <c r="FU201" i="2"/>
  <c r="C395" i="2"/>
  <c r="FJ201" i="2"/>
  <c r="C373" i="2"/>
  <c r="EN201" i="2"/>
  <c r="C351" i="2"/>
  <c r="DR201" i="2"/>
  <c r="C318" i="2"/>
  <c r="CK201" i="2"/>
  <c r="C296" i="2"/>
  <c r="BO201" i="2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3" i="29"/>
  <c r="C308" i="2" l="1"/>
  <c r="CA201" i="2"/>
  <c r="C330" i="2"/>
  <c r="CW201" i="2"/>
  <c r="C363" i="2"/>
  <c r="ED201" i="2"/>
  <c r="C385" i="2"/>
  <c r="EZ201" i="2"/>
  <c r="C407" i="2"/>
  <c r="FV201" i="2"/>
  <c r="C396" i="2"/>
  <c r="FK201" i="2"/>
  <c r="C374" i="2"/>
  <c r="EO201" i="2"/>
  <c r="C352" i="2"/>
  <c r="DS201" i="2"/>
  <c r="C341" i="2"/>
  <c r="DH201" i="2"/>
  <c r="C319" i="2"/>
  <c r="CL201" i="2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Z60" i="14"/>
  <c r="AZ91" i="14" s="1"/>
  <c r="AY60" i="14"/>
  <c r="AY91" i="14" s="1"/>
  <c r="AX60" i="14"/>
  <c r="AX91" i="14" s="1"/>
  <c r="AW60" i="14"/>
  <c r="AW91" i="14" s="1"/>
  <c r="AV60" i="14"/>
  <c r="AV91" i="14" s="1"/>
  <c r="AU60" i="14"/>
  <c r="AU91" i="14" s="1"/>
  <c r="AT60" i="14"/>
  <c r="AT91" i="14" s="1"/>
  <c r="AS60" i="14"/>
  <c r="AS91" i="14" s="1"/>
  <c r="AR60" i="14"/>
  <c r="AR91" i="14" s="1"/>
  <c r="AQ60" i="14"/>
  <c r="AQ91" i="14" s="1"/>
  <c r="AP60" i="14"/>
  <c r="AP91" i="14" s="1"/>
  <c r="AO60" i="14"/>
  <c r="AO91" i="14" s="1"/>
  <c r="AN60" i="14"/>
  <c r="AN91" i="14" s="1"/>
  <c r="AM60" i="14"/>
  <c r="AM91" i="14" s="1"/>
  <c r="AL60" i="14"/>
  <c r="AL91" i="14" s="1"/>
  <c r="AK60" i="14"/>
  <c r="AK91" i="14" s="1"/>
  <c r="AJ60" i="14"/>
  <c r="AJ91" i="14" s="1"/>
  <c r="AI60" i="14"/>
  <c r="AI91" i="14" s="1"/>
  <c r="AH60" i="14"/>
  <c r="AH91" i="14" s="1"/>
  <c r="AG60" i="14"/>
  <c r="AG91" i="14" s="1"/>
  <c r="AF60" i="14"/>
  <c r="AF91" i="14" s="1"/>
  <c r="AE60" i="14"/>
  <c r="AE91" i="14" s="1"/>
  <c r="AD60" i="14"/>
  <c r="AD91" i="14" s="1"/>
  <c r="AC60" i="14"/>
  <c r="AC91" i="14" s="1"/>
  <c r="AB60" i="14"/>
  <c r="AB91" i="14" s="1"/>
  <c r="AA60" i="14"/>
  <c r="AA91" i="14" s="1"/>
  <c r="Z60" i="14"/>
  <c r="Z91" i="14" s="1"/>
  <c r="Y60" i="14"/>
  <c r="Y91" i="14" s="1"/>
  <c r="X60" i="14"/>
  <c r="X91" i="14" s="1"/>
  <c r="W60" i="14"/>
  <c r="W91" i="14" s="1"/>
  <c r="V60" i="14"/>
  <c r="V91" i="14" s="1"/>
  <c r="U60" i="14"/>
  <c r="U91" i="14" s="1"/>
  <c r="T60" i="14"/>
  <c r="T91" i="14" s="1"/>
  <c r="S60" i="14"/>
  <c r="S91" i="14" s="1"/>
  <c r="R60" i="14"/>
  <c r="R91" i="14" s="1"/>
  <c r="Q60" i="14"/>
  <c r="Q91" i="14" s="1"/>
  <c r="P60" i="14"/>
  <c r="P91" i="14" s="1"/>
  <c r="O60" i="14"/>
  <c r="O91" i="14" s="1"/>
  <c r="N60" i="14"/>
  <c r="N91" i="14" s="1"/>
  <c r="M60" i="14"/>
  <c r="M91" i="14" s="1"/>
  <c r="L60" i="14"/>
  <c r="L91" i="14" s="1"/>
  <c r="K60" i="14"/>
  <c r="K91" i="14" s="1"/>
  <c r="J60" i="14"/>
  <c r="J91" i="14" s="1"/>
  <c r="I60" i="14"/>
  <c r="I91" i="14" s="1"/>
  <c r="H60" i="14"/>
  <c r="H91" i="14" s="1"/>
  <c r="G60" i="14"/>
  <c r="G91" i="14" s="1"/>
  <c r="F60" i="14"/>
  <c r="F91" i="14" s="1"/>
  <c r="E60" i="14"/>
  <c r="E91" i="14" s="1"/>
  <c r="A8" i="30"/>
  <c r="A9" i="30"/>
  <c r="A10" i="30"/>
  <c r="A11" i="30"/>
  <c r="A12" i="30"/>
  <c r="A13" i="30"/>
  <c r="A14" i="3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C331" i="2" l="1"/>
  <c r="CX201" i="2"/>
  <c r="C353" i="2"/>
  <c r="DT201" i="2"/>
  <c r="C364" i="2"/>
  <c r="EE201" i="2"/>
  <c r="C386" i="2"/>
  <c r="FA201" i="2"/>
  <c r="C408" i="2"/>
  <c r="FW201" i="2"/>
  <c r="C397" i="2"/>
  <c r="FL201" i="2"/>
  <c r="C375" i="2"/>
  <c r="EP201" i="2"/>
  <c r="C342" i="2"/>
  <c r="DI201" i="2"/>
  <c r="C320" i="2"/>
  <c r="CM201" i="2"/>
  <c r="A3" i="29"/>
  <c r="A4" i="29"/>
  <c r="A5" i="29"/>
  <c r="A6" i="29"/>
  <c r="A7" i="29"/>
  <c r="A8" i="29"/>
  <c r="A9" i="29"/>
  <c r="A10" i="29"/>
  <c r="A11" i="29"/>
  <c r="A12" i="29"/>
  <c r="C332" i="2" l="1"/>
  <c r="CY201" i="2"/>
  <c r="C354" i="2"/>
  <c r="DU201" i="2"/>
  <c r="C387" i="2"/>
  <c r="FB201" i="2"/>
  <c r="C409" i="2"/>
  <c r="FX201" i="2"/>
  <c r="C398" i="2"/>
  <c r="FM201" i="2"/>
  <c r="C376" i="2"/>
  <c r="EQ201" i="2"/>
  <c r="C365" i="2"/>
  <c r="EF201" i="2"/>
  <c r="C343" i="2"/>
  <c r="DJ201" i="2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C355" i="2" l="1"/>
  <c r="DV201" i="2"/>
  <c r="C377" i="2"/>
  <c r="ER201" i="2"/>
  <c r="C388" i="2"/>
  <c r="FC201" i="2"/>
  <c r="C410" i="2"/>
  <c r="FY201" i="2"/>
  <c r="C399" i="2"/>
  <c r="FN201" i="2"/>
  <c r="C366" i="2"/>
  <c r="EG201" i="2"/>
  <c r="C344" i="2"/>
  <c r="DK201" i="2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AX79" i="14"/>
  <c r="AX78" i="14" s="1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Z49" i="14"/>
  <c r="AZ61" i="14" s="1"/>
  <c r="AY49" i="14"/>
  <c r="AY61" i="14" s="1"/>
  <c r="AX49" i="14"/>
  <c r="AX61" i="14" s="1"/>
  <c r="AW49" i="14"/>
  <c r="AW61" i="14" s="1"/>
  <c r="AV49" i="14"/>
  <c r="AV61" i="14" s="1"/>
  <c r="AU49" i="14"/>
  <c r="AU61" i="14" s="1"/>
  <c r="AT49" i="14"/>
  <c r="AT61" i="14" s="1"/>
  <c r="AS49" i="14"/>
  <c r="AS61" i="14" s="1"/>
  <c r="AR49" i="14"/>
  <c r="AR61" i="14" s="1"/>
  <c r="AQ49" i="14"/>
  <c r="AQ61" i="14" s="1"/>
  <c r="AP49" i="14"/>
  <c r="AP61" i="14" s="1"/>
  <c r="AO49" i="14"/>
  <c r="AO61" i="14" s="1"/>
  <c r="AN49" i="14"/>
  <c r="AN61" i="14" s="1"/>
  <c r="AM49" i="14"/>
  <c r="AM61" i="14" s="1"/>
  <c r="AL49" i="14"/>
  <c r="AL61" i="14" s="1"/>
  <c r="AK49" i="14"/>
  <c r="AK61" i="14" s="1"/>
  <c r="AJ49" i="14"/>
  <c r="AJ61" i="14" s="1"/>
  <c r="AI49" i="14"/>
  <c r="AI61" i="14" s="1"/>
  <c r="AH49" i="14"/>
  <c r="AH61" i="14" s="1"/>
  <c r="AG49" i="14"/>
  <c r="AG61" i="14" s="1"/>
  <c r="AF49" i="14"/>
  <c r="AF61" i="14" s="1"/>
  <c r="AE49" i="14"/>
  <c r="AE61" i="14" s="1"/>
  <c r="AD49" i="14"/>
  <c r="AD61" i="14" s="1"/>
  <c r="AC49" i="14"/>
  <c r="AC61" i="14" s="1"/>
  <c r="AB49" i="14"/>
  <c r="AB61" i="14" s="1"/>
  <c r="AA49" i="14"/>
  <c r="AA61" i="14" s="1"/>
  <c r="Z49" i="14"/>
  <c r="Z61" i="14" s="1"/>
  <c r="Y49" i="14"/>
  <c r="Y61" i="14" s="1"/>
  <c r="X49" i="14"/>
  <c r="X61" i="14" s="1"/>
  <c r="W49" i="14"/>
  <c r="W61" i="14" s="1"/>
  <c r="V49" i="14"/>
  <c r="V61" i="14" s="1"/>
  <c r="U49" i="14"/>
  <c r="U61" i="14" s="1"/>
  <c r="T49" i="14"/>
  <c r="T61" i="14" s="1"/>
  <c r="S49" i="14"/>
  <c r="S61" i="14" s="1"/>
  <c r="R49" i="14"/>
  <c r="R61" i="14" s="1"/>
  <c r="Q49" i="14"/>
  <c r="Q61" i="14" s="1"/>
  <c r="P49" i="14"/>
  <c r="P61" i="14" s="1"/>
  <c r="O49" i="14"/>
  <c r="O61" i="14" s="1"/>
  <c r="N49" i="14"/>
  <c r="N61" i="14" s="1"/>
  <c r="M49" i="14"/>
  <c r="M61" i="14" s="1"/>
  <c r="L49" i="14"/>
  <c r="L61" i="14" s="1"/>
  <c r="K49" i="14"/>
  <c r="K61" i="14" s="1"/>
  <c r="J49" i="14"/>
  <c r="J61" i="14" s="1"/>
  <c r="I49" i="14"/>
  <c r="I61" i="14" s="1"/>
  <c r="H49" i="14"/>
  <c r="H61" i="14" s="1"/>
  <c r="G49" i="14"/>
  <c r="G61" i="14" s="1"/>
  <c r="F49" i="14"/>
  <c r="F61" i="14" s="1"/>
  <c r="E61" i="14"/>
  <c r="AZ74" i="14"/>
  <c r="AY74" i="14"/>
  <c r="AX74" i="14"/>
  <c r="AX90" i="14" s="1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AZ72" i="14"/>
  <c r="AY72" i="14"/>
  <c r="AX72" i="14"/>
  <c r="AX88" i="14" s="1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AZ70" i="14"/>
  <c r="AY70" i="14"/>
  <c r="AX70" i="14"/>
  <c r="AX86" i="14" s="1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AZ68" i="14"/>
  <c r="AY68" i="14"/>
  <c r="AX68" i="14"/>
  <c r="AX84" i="14" s="1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AZ66" i="14"/>
  <c r="AY66" i="14"/>
  <c r="AX66" i="14"/>
  <c r="AX82" i="14" s="1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AZ64" i="14"/>
  <c r="AY64" i="14"/>
  <c r="AX64" i="14"/>
  <c r="AX80" i="14" s="1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74" i="14"/>
  <c r="E73" i="14"/>
  <c r="E72" i="14"/>
  <c r="E71" i="14"/>
  <c r="E70" i="14"/>
  <c r="E69" i="14"/>
  <c r="E68" i="14"/>
  <c r="E67" i="14"/>
  <c r="E66" i="14"/>
  <c r="E65" i="14"/>
  <c r="E64" i="14"/>
  <c r="AC76" i="14" l="1"/>
  <c r="AC92" i="14" s="1"/>
  <c r="AW76" i="14"/>
  <c r="AX81" i="14"/>
  <c r="AX83" i="14"/>
  <c r="AX85" i="14"/>
  <c r="AX87" i="14"/>
  <c r="AX89" i="14"/>
  <c r="C356" i="2"/>
  <c r="DW201" i="2"/>
  <c r="C378" i="2"/>
  <c r="ES201" i="2"/>
  <c r="C411" i="2"/>
  <c r="FZ201" i="2"/>
  <c r="C400" i="2"/>
  <c r="FO201" i="2"/>
  <c r="C389" i="2"/>
  <c r="FD201" i="2"/>
  <c r="C367" i="2"/>
  <c r="EH201" i="2"/>
  <c r="AS76" i="14"/>
  <c r="G76" i="14"/>
  <c r="I76" i="14"/>
  <c r="K76" i="14"/>
  <c r="M76" i="14"/>
  <c r="M92" i="14" s="1"/>
  <c r="O76" i="14"/>
  <c r="O92" i="14" s="1"/>
  <c r="Q76" i="14"/>
  <c r="Q92" i="14" s="1"/>
  <c r="S76" i="14"/>
  <c r="S92" i="14" s="1"/>
  <c r="U76" i="14"/>
  <c r="U92" i="14" s="1"/>
  <c r="W76" i="14"/>
  <c r="W92" i="14" s="1"/>
  <c r="Y76" i="14"/>
  <c r="Y92" i="14" s="1"/>
  <c r="AA76" i="14"/>
  <c r="AA92" i="14" s="1"/>
  <c r="AE76" i="14"/>
  <c r="AE92" i="14" s="1"/>
  <c r="AG76" i="14"/>
  <c r="AG92" i="14" s="1"/>
  <c r="AI76" i="14"/>
  <c r="AI92" i="14" s="1"/>
  <c r="AK76" i="14"/>
  <c r="AK92" i="14" s="1"/>
  <c r="AM76" i="14"/>
  <c r="AM92" i="14" s="1"/>
  <c r="AO76" i="14"/>
  <c r="AO92" i="14" s="1"/>
  <c r="AQ76" i="14"/>
  <c r="AQ92" i="14" s="1"/>
  <c r="AU76" i="14"/>
  <c r="AU92" i="14" s="1"/>
  <c r="AY76" i="14"/>
  <c r="AY92" i="14" s="1"/>
  <c r="G92" i="14"/>
  <c r="I92" i="14"/>
  <c r="K92" i="14"/>
  <c r="AS92" i="14"/>
  <c r="AW92" i="14"/>
  <c r="E81" i="14"/>
  <c r="G81" i="14"/>
  <c r="I81" i="14"/>
  <c r="K81" i="14"/>
  <c r="M81" i="14"/>
  <c r="O81" i="14"/>
  <c r="Q81" i="14"/>
  <c r="S81" i="14"/>
  <c r="U81" i="14"/>
  <c r="W81" i="14"/>
  <c r="Y81" i="14"/>
  <c r="AA81" i="14"/>
  <c r="AC81" i="14"/>
  <c r="AE81" i="14"/>
  <c r="AG81" i="14"/>
  <c r="AI81" i="14"/>
  <c r="AK81" i="14"/>
  <c r="AM81" i="14"/>
  <c r="AO81" i="14"/>
  <c r="AQ81" i="14"/>
  <c r="AS81" i="14"/>
  <c r="AU81" i="14"/>
  <c r="AW81" i="14"/>
  <c r="E82" i="14"/>
  <c r="G82" i="14"/>
  <c r="I82" i="14"/>
  <c r="K82" i="14"/>
  <c r="M82" i="14"/>
  <c r="O82" i="14"/>
  <c r="Q82" i="14"/>
  <c r="S82" i="14"/>
  <c r="U82" i="14"/>
  <c r="W82" i="14"/>
  <c r="Y82" i="14"/>
  <c r="AA82" i="14"/>
  <c r="AC82" i="14"/>
  <c r="AE82" i="14"/>
  <c r="AG82" i="14"/>
  <c r="AI82" i="14"/>
  <c r="AK82" i="14"/>
  <c r="AM82" i="14"/>
  <c r="AO82" i="14"/>
  <c r="AQ82" i="14"/>
  <c r="AS82" i="14"/>
  <c r="AU82" i="14"/>
  <c r="AW82" i="14"/>
  <c r="E83" i="14"/>
  <c r="G83" i="14"/>
  <c r="I83" i="14"/>
  <c r="K83" i="14"/>
  <c r="M83" i="14"/>
  <c r="O83" i="14"/>
  <c r="Q83" i="14"/>
  <c r="S83" i="14"/>
  <c r="U83" i="14"/>
  <c r="W83" i="14"/>
  <c r="Y83" i="14"/>
  <c r="AA83" i="14"/>
  <c r="AC83" i="14"/>
  <c r="AE83" i="14"/>
  <c r="AG83" i="14"/>
  <c r="AI83" i="14"/>
  <c r="AK83" i="14"/>
  <c r="AM83" i="14"/>
  <c r="AO83" i="14"/>
  <c r="AQ83" i="14"/>
  <c r="AS83" i="14"/>
  <c r="AU83" i="14"/>
  <c r="AW83" i="14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AE84" i="14"/>
  <c r="AG84" i="14"/>
  <c r="AI84" i="14"/>
  <c r="AK84" i="14"/>
  <c r="AM84" i="14"/>
  <c r="AO84" i="14"/>
  <c r="AQ84" i="14"/>
  <c r="AS84" i="14"/>
  <c r="AU84" i="14"/>
  <c r="AW84" i="14"/>
  <c r="E85" i="14"/>
  <c r="G85" i="14"/>
  <c r="I85" i="14"/>
  <c r="K85" i="14"/>
  <c r="M85" i="14"/>
  <c r="O85" i="14"/>
  <c r="Q85" i="14"/>
  <c r="S85" i="14"/>
  <c r="U85" i="14"/>
  <c r="W85" i="14"/>
  <c r="Y85" i="14"/>
  <c r="AA85" i="14"/>
  <c r="AC85" i="14"/>
  <c r="AE85" i="14"/>
  <c r="AG85" i="14"/>
  <c r="AI85" i="14"/>
  <c r="AK85" i="14"/>
  <c r="AM85" i="14"/>
  <c r="AO85" i="14"/>
  <c r="AQ85" i="14"/>
  <c r="AS85" i="14"/>
  <c r="AU85" i="14"/>
  <c r="AW85" i="14"/>
  <c r="E86" i="14"/>
  <c r="G86" i="14"/>
  <c r="I86" i="14"/>
  <c r="K86" i="14"/>
  <c r="M86" i="14"/>
  <c r="O86" i="14"/>
  <c r="Q86" i="14"/>
  <c r="S86" i="14"/>
  <c r="U86" i="14"/>
  <c r="W86" i="14"/>
  <c r="Y86" i="14"/>
  <c r="AA86" i="14"/>
  <c r="AC86" i="14"/>
  <c r="AE86" i="14"/>
  <c r="AG86" i="14"/>
  <c r="AI86" i="14"/>
  <c r="AK86" i="14"/>
  <c r="AM86" i="14"/>
  <c r="AO86" i="14"/>
  <c r="AQ86" i="14"/>
  <c r="AS86" i="14"/>
  <c r="AU86" i="14"/>
  <c r="AW86" i="14"/>
  <c r="E87" i="14"/>
  <c r="G87" i="14"/>
  <c r="I87" i="14"/>
  <c r="K87" i="14"/>
  <c r="M87" i="14"/>
  <c r="O87" i="14"/>
  <c r="Q87" i="14"/>
  <c r="S87" i="14"/>
  <c r="U87" i="14"/>
  <c r="W87" i="14"/>
  <c r="Y87" i="14"/>
  <c r="AA87" i="14"/>
  <c r="AC87" i="14"/>
  <c r="AE87" i="14"/>
  <c r="AG87" i="14"/>
  <c r="AI87" i="14"/>
  <c r="AK87" i="14"/>
  <c r="AM87" i="14"/>
  <c r="AO87" i="14"/>
  <c r="AQ87" i="14"/>
  <c r="AS87" i="14"/>
  <c r="AU87" i="14"/>
  <c r="AW87" i="14"/>
  <c r="E88" i="14"/>
  <c r="G88" i="14"/>
  <c r="I88" i="14"/>
  <c r="K88" i="14"/>
  <c r="M88" i="14"/>
  <c r="O88" i="14"/>
  <c r="Q88" i="14"/>
  <c r="S88" i="14"/>
  <c r="U88" i="14"/>
  <c r="W88" i="14"/>
  <c r="Y88" i="14"/>
  <c r="AA88" i="14"/>
  <c r="AC88" i="14"/>
  <c r="AE88" i="14"/>
  <c r="AG88" i="14"/>
  <c r="AI88" i="14"/>
  <c r="AK88" i="14"/>
  <c r="AM88" i="14"/>
  <c r="AO88" i="14"/>
  <c r="AQ88" i="14"/>
  <c r="AS88" i="14"/>
  <c r="AU88" i="14"/>
  <c r="AW88" i="14"/>
  <c r="E89" i="14"/>
  <c r="G89" i="14"/>
  <c r="I89" i="14"/>
  <c r="K89" i="14"/>
  <c r="M89" i="14"/>
  <c r="O89" i="14"/>
  <c r="Q89" i="14"/>
  <c r="S89" i="14"/>
  <c r="U89" i="14"/>
  <c r="W89" i="14"/>
  <c r="Y89" i="14"/>
  <c r="AA89" i="14"/>
  <c r="AC89" i="14"/>
  <c r="AE89" i="14"/>
  <c r="AG89" i="14"/>
  <c r="AI89" i="14"/>
  <c r="AK89" i="14"/>
  <c r="AM89" i="14"/>
  <c r="AO89" i="14"/>
  <c r="AQ89" i="14"/>
  <c r="AS89" i="14"/>
  <c r="AU89" i="14"/>
  <c r="AW89" i="14"/>
  <c r="E90" i="14"/>
  <c r="G90" i="14"/>
  <c r="I90" i="14"/>
  <c r="K90" i="14"/>
  <c r="M90" i="14"/>
  <c r="O90" i="14"/>
  <c r="Q90" i="14"/>
  <c r="S90" i="14"/>
  <c r="U90" i="14"/>
  <c r="W90" i="14"/>
  <c r="Y90" i="14"/>
  <c r="AA90" i="14"/>
  <c r="AC90" i="14"/>
  <c r="AE90" i="14"/>
  <c r="AG90" i="14"/>
  <c r="AI90" i="14"/>
  <c r="AK90" i="14"/>
  <c r="AM90" i="14"/>
  <c r="AO90" i="14"/>
  <c r="AQ90" i="14"/>
  <c r="AS90" i="14"/>
  <c r="AU90" i="14"/>
  <c r="AW90" i="14"/>
  <c r="F81" i="14"/>
  <c r="H81" i="14"/>
  <c r="J81" i="14"/>
  <c r="L81" i="14"/>
  <c r="N81" i="14"/>
  <c r="P81" i="14"/>
  <c r="R81" i="14"/>
  <c r="T81" i="14"/>
  <c r="V81" i="14"/>
  <c r="X81" i="14"/>
  <c r="Z81" i="14"/>
  <c r="AB81" i="14"/>
  <c r="AD81" i="14"/>
  <c r="AF81" i="14"/>
  <c r="AH81" i="14"/>
  <c r="AJ81" i="14"/>
  <c r="AL81" i="14"/>
  <c r="AN81" i="14"/>
  <c r="AP81" i="14"/>
  <c r="AR81" i="14"/>
  <c r="AT81" i="14"/>
  <c r="AV81" i="14"/>
  <c r="F82" i="14"/>
  <c r="H82" i="14"/>
  <c r="J82" i="14"/>
  <c r="L82" i="14"/>
  <c r="N82" i="14"/>
  <c r="P82" i="14"/>
  <c r="R82" i="14"/>
  <c r="T82" i="14"/>
  <c r="V82" i="14"/>
  <c r="X82" i="14"/>
  <c r="Z82" i="14"/>
  <c r="AB82" i="14"/>
  <c r="AD82" i="14"/>
  <c r="AF82" i="14"/>
  <c r="AH82" i="14"/>
  <c r="AJ82" i="14"/>
  <c r="AL82" i="14"/>
  <c r="AN82" i="14"/>
  <c r="AP82" i="14"/>
  <c r="AR82" i="14"/>
  <c r="AT82" i="14"/>
  <c r="AV82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AF83" i="14"/>
  <c r="AH83" i="14"/>
  <c r="AJ83" i="14"/>
  <c r="AL83" i="14"/>
  <c r="AN83" i="14"/>
  <c r="AP83" i="14"/>
  <c r="AR83" i="14"/>
  <c r="AT83" i="14"/>
  <c r="AV83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AF84" i="14"/>
  <c r="AH84" i="14"/>
  <c r="AJ84" i="14"/>
  <c r="AL84" i="14"/>
  <c r="AN84" i="14"/>
  <c r="AP84" i="14"/>
  <c r="AR84" i="14"/>
  <c r="AT84" i="14"/>
  <c r="AV84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AF85" i="14"/>
  <c r="AH85" i="14"/>
  <c r="AJ85" i="14"/>
  <c r="AL85" i="14"/>
  <c r="AN85" i="14"/>
  <c r="AP85" i="14"/>
  <c r="AR85" i="14"/>
  <c r="AT85" i="14"/>
  <c r="AV85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AF86" i="14"/>
  <c r="AH86" i="14"/>
  <c r="AJ86" i="14"/>
  <c r="AL86" i="14"/>
  <c r="AN86" i="14"/>
  <c r="AP86" i="14"/>
  <c r="AR86" i="14"/>
  <c r="AT86" i="14"/>
  <c r="AV86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AF87" i="14"/>
  <c r="AH87" i="14"/>
  <c r="AJ87" i="14"/>
  <c r="AL87" i="14"/>
  <c r="AN87" i="14"/>
  <c r="AP87" i="14"/>
  <c r="AR87" i="14"/>
  <c r="AT87" i="14"/>
  <c r="AV87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AF88" i="14"/>
  <c r="AH88" i="14"/>
  <c r="AJ88" i="14"/>
  <c r="AL88" i="14"/>
  <c r="AN88" i="14"/>
  <c r="AP88" i="14"/>
  <c r="AR88" i="14"/>
  <c r="AT88" i="14"/>
  <c r="AV88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AF89" i="14"/>
  <c r="AH89" i="14"/>
  <c r="AJ89" i="14"/>
  <c r="AL89" i="14"/>
  <c r="AN89" i="14"/>
  <c r="AP89" i="14"/>
  <c r="AR89" i="14"/>
  <c r="AT89" i="14"/>
  <c r="AV89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AF90" i="14"/>
  <c r="AH90" i="14"/>
  <c r="AJ90" i="14"/>
  <c r="AL90" i="14"/>
  <c r="AN90" i="14"/>
  <c r="AP90" i="14"/>
  <c r="AR90" i="14"/>
  <c r="AT90" i="14"/>
  <c r="AV9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AF80" i="14"/>
  <c r="AH80" i="14"/>
  <c r="AJ80" i="14"/>
  <c r="AL80" i="14"/>
  <c r="AN80" i="14"/>
  <c r="AP80" i="14"/>
  <c r="AR80" i="14"/>
  <c r="AT80" i="14"/>
  <c r="AV80" i="14"/>
  <c r="F76" i="14"/>
  <c r="F92" i="14" s="1"/>
  <c r="H76" i="14"/>
  <c r="H92" i="14" s="1"/>
  <c r="J76" i="14"/>
  <c r="J92" i="14" s="1"/>
  <c r="L76" i="14"/>
  <c r="L92" i="14" s="1"/>
  <c r="N76" i="14"/>
  <c r="N92" i="14" s="1"/>
  <c r="P76" i="14"/>
  <c r="P92" i="14" s="1"/>
  <c r="R76" i="14"/>
  <c r="R92" i="14" s="1"/>
  <c r="T76" i="14"/>
  <c r="T92" i="14" s="1"/>
  <c r="V76" i="14"/>
  <c r="V92" i="14" s="1"/>
  <c r="X76" i="14"/>
  <c r="X92" i="14" s="1"/>
  <c r="Z76" i="14"/>
  <c r="Z92" i="14" s="1"/>
  <c r="AB76" i="14"/>
  <c r="AB92" i="14" s="1"/>
  <c r="AD76" i="14"/>
  <c r="AD92" i="14" s="1"/>
  <c r="AF76" i="14"/>
  <c r="AF92" i="14" s="1"/>
  <c r="AH76" i="14"/>
  <c r="AH92" i="14" s="1"/>
  <c r="AJ76" i="14"/>
  <c r="AJ92" i="14" s="1"/>
  <c r="AL76" i="14"/>
  <c r="AL92" i="14" s="1"/>
  <c r="AN76" i="14"/>
  <c r="AN92" i="14" s="1"/>
  <c r="AP76" i="14"/>
  <c r="AP92" i="14" s="1"/>
  <c r="AR76" i="14"/>
  <c r="AR92" i="14" s="1"/>
  <c r="AT76" i="14"/>
  <c r="AT92" i="14" s="1"/>
  <c r="AV76" i="14"/>
  <c r="AV92" i="14" s="1"/>
  <c r="AX76" i="14"/>
  <c r="AX92" i="14" s="1"/>
  <c r="AZ76" i="14"/>
  <c r="AZ92" i="14" s="1"/>
  <c r="E76" i="14"/>
  <c r="E92" i="14" s="1"/>
  <c r="C379" i="2" l="1"/>
  <c r="ET201" i="2"/>
  <c r="C401" i="2"/>
  <c r="FP201" i="2"/>
  <c r="C390" i="2"/>
  <c r="FE201" i="2"/>
  <c r="C368" i="2"/>
  <c r="EI201" i="2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Q43" i="30"/>
  <c r="AZ53" i="30"/>
  <c r="AQ44" i="30"/>
  <c r="AZ54" i="30"/>
  <c r="AQ45" i="30"/>
  <c r="AZ55" i="30"/>
  <c r="AQ46" i="30"/>
  <c r="AZ56" i="30"/>
  <c r="AQ47" i="30"/>
  <c r="AZ57" i="30"/>
  <c r="AQ48" i="30"/>
  <c r="AZ58" i="30"/>
  <c r="AQ49" i="30"/>
  <c r="AZ59" i="30"/>
  <c r="AQ50" i="30"/>
  <c r="AZ60" i="30"/>
  <c r="AQ51" i="30"/>
  <c r="AZ61" i="30"/>
  <c r="AQ52" i="30"/>
  <c r="AZ62" i="30"/>
  <c r="AQ53" i="30"/>
  <c r="AZ63" i="30"/>
  <c r="AQ54" i="30"/>
  <c r="AZ64" i="30"/>
  <c r="AQ42" i="30"/>
  <c r="AZ52" i="30"/>
  <c r="AZ34" i="10"/>
  <c r="AZ36" i="10" s="1"/>
  <c r="AY34" i="10"/>
  <c r="AY36" i="10" s="1"/>
  <c r="AX34" i="10"/>
  <c r="AX36" i="10" s="1"/>
  <c r="AW34" i="10"/>
  <c r="AW36" i="10" s="1"/>
  <c r="AV34" i="10"/>
  <c r="AV36" i="10" s="1"/>
  <c r="AU34" i="10"/>
  <c r="AU36" i="10" s="1"/>
  <c r="AT34" i="10"/>
  <c r="AT36" i="10" s="1"/>
  <c r="AS34" i="10"/>
  <c r="AS36" i="10" s="1"/>
  <c r="AR34" i="10"/>
  <c r="AR36" i="10" s="1"/>
  <c r="AQ34" i="10"/>
  <c r="AQ36" i="10" s="1"/>
  <c r="AP34" i="10"/>
  <c r="AP36" i="10" s="1"/>
  <c r="AO34" i="10"/>
  <c r="AO38" i="10" s="1"/>
  <c r="AN34" i="10"/>
  <c r="AN36" i="10" s="1"/>
  <c r="AM34" i="10"/>
  <c r="AM36" i="10" s="1"/>
  <c r="AL34" i="10"/>
  <c r="AL36" i="10" s="1"/>
  <c r="AK34" i="10"/>
  <c r="AK36" i="10" s="1"/>
  <c r="AJ34" i="10"/>
  <c r="AJ36" i="10" s="1"/>
  <c r="AI34" i="10"/>
  <c r="AI36" i="10" s="1"/>
  <c r="AH34" i="10"/>
  <c r="AH36" i="10" s="1"/>
  <c r="AG34" i="10"/>
  <c r="AG36" i="10" s="1"/>
  <c r="AF34" i="10"/>
  <c r="AF36" i="10" s="1"/>
  <c r="AE34" i="10"/>
  <c r="AE36" i="10" s="1"/>
  <c r="AD34" i="10"/>
  <c r="AD36" i="10" s="1"/>
  <c r="AC34" i="10"/>
  <c r="AC38" i="10" s="1"/>
  <c r="AB34" i="10"/>
  <c r="AB36" i="10" s="1"/>
  <c r="AA34" i="10"/>
  <c r="AA36" i="10" s="1"/>
  <c r="Z34" i="10"/>
  <c r="Z36" i="10" s="1"/>
  <c r="Y34" i="10"/>
  <c r="Y36" i="10" s="1"/>
  <c r="X34" i="10"/>
  <c r="X36" i="10" s="1"/>
  <c r="W34" i="10"/>
  <c r="W36" i="10" s="1"/>
  <c r="V34" i="10"/>
  <c r="V36" i="10" s="1"/>
  <c r="U34" i="10"/>
  <c r="U36" i="10" s="1"/>
  <c r="T34" i="10"/>
  <c r="T36" i="10" s="1"/>
  <c r="S34" i="10"/>
  <c r="S36" i="10" s="1"/>
  <c r="R34" i="10"/>
  <c r="R36" i="10" s="1"/>
  <c r="Q34" i="10"/>
  <c r="Q38" i="10" s="1"/>
  <c r="P34" i="10"/>
  <c r="P36" i="10" s="1"/>
  <c r="O34" i="10"/>
  <c r="O36" i="10" s="1"/>
  <c r="N34" i="10"/>
  <c r="N36" i="10" s="1"/>
  <c r="M34" i="10"/>
  <c r="M36" i="10" s="1"/>
  <c r="L34" i="10"/>
  <c r="L36" i="10" s="1"/>
  <c r="K34" i="10"/>
  <c r="K36" i="10" s="1"/>
  <c r="J34" i="10"/>
  <c r="J36" i="10" s="1"/>
  <c r="I34" i="10"/>
  <c r="I36" i="10" s="1"/>
  <c r="H34" i="10"/>
  <c r="H36" i="10" s="1"/>
  <c r="G34" i="10"/>
  <c r="G36" i="10" s="1"/>
  <c r="F34" i="10"/>
  <c r="F36" i="10" s="1"/>
  <c r="E34" i="10"/>
  <c r="E38" i="10" s="1"/>
  <c r="AZ33" i="10"/>
  <c r="AZ40" i="10" s="1"/>
  <c r="AZ41" i="10" s="1"/>
  <c r="AY33" i="10"/>
  <c r="AY40" i="10" s="1"/>
  <c r="AY41" i="10" s="1"/>
  <c r="AX33" i="10"/>
  <c r="AX40" i="10" s="1"/>
  <c r="AX41" i="10" s="1"/>
  <c r="AW33" i="10"/>
  <c r="AW40" i="10" s="1"/>
  <c r="AW41" i="10" s="1"/>
  <c r="AV33" i="10"/>
  <c r="AV40" i="10" s="1"/>
  <c r="AV41" i="10" s="1"/>
  <c r="AU33" i="10"/>
  <c r="AU40" i="10" s="1"/>
  <c r="AU41" i="10" s="1"/>
  <c r="AT33" i="10"/>
  <c r="AT40" i="10" s="1"/>
  <c r="AT41" i="10" s="1"/>
  <c r="AS33" i="10"/>
  <c r="AS40" i="10" s="1"/>
  <c r="AS41" i="10" s="1"/>
  <c r="AR33" i="10"/>
  <c r="AR40" i="10" s="1"/>
  <c r="AR41" i="10" s="1"/>
  <c r="AQ33" i="10"/>
  <c r="AQ40" i="10" s="1"/>
  <c r="AQ41" i="10" s="1"/>
  <c r="AP33" i="10"/>
  <c r="AP40" i="10" s="1"/>
  <c r="AP41" i="10" s="1"/>
  <c r="AO33" i="10"/>
  <c r="AO40" i="10" s="1"/>
  <c r="AO41" i="10" s="1"/>
  <c r="AN33" i="10"/>
  <c r="AN40" i="10" s="1"/>
  <c r="AN41" i="10" s="1"/>
  <c r="AM33" i="10"/>
  <c r="AM40" i="10" s="1"/>
  <c r="AM41" i="10" s="1"/>
  <c r="AL33" i="10"/>
  <c r="AL40" i="10" s="1"/>
  <c r="AL41" i="10" s="1"/>
  <c r="AK33" i="10"/>
  <c r="AK40" i="10" s="1"/>
  <c r="AK41" i="10" s="1"/>
  <c r="AJ33" i="10"/>
  <c r="AJ40" i="10" s="1"/>
  <c r="AJ41" i="10" s="1"/>
  <c r="AI33" i="10"/>
  <c r="AI40" i="10" s="1"/>
  <c r="AI41" i="10" s="1"/>
  <c r="AH33" i="10"/>
  <c r="AH40" i="10" s="1"/>
  <c r="AH41" i="10" s="1"/>
  <c r="AG33" i="10"/>
  <c r="AG40" i="10" s="1"/>
  <c r="AG41" i="10" s="1"/>
  <c r="AF33" i="10"/>
  <c r="AF40" i="10" s="1"/>
  <c r="AF41" i="10" s="1"/>
  <c r="AE33" i="10"/>
  <c r="AE40" i="10" s="1"/>
  <c r="AE41" i="10" s="1"/>
  <c r="AD33" i="10"/>
  <c r="AD40" i="10" s="1"/>
  <c r="AD41" i="10" s="1"/>
  <c r="AC33" i="10"/>
  <c r="AC40" i="10" s="1"/>
  <c r="AC41" i="10" s="1"/>
  <c r="AB33" i="10"/>
  <c r="AB40" i="10" s="1"/>
  <c r="AB41" i="10" s="1"/>
  <c r="AA33" i="10"/>
  <c r="AA40" i="10" s="1"/>
  <c r="AA41" i="10" s="1"/>
  <c r="Z33" i="10"/>
  <c r="Z40" i="10" s="1"/>
  <c r="Z41" i="10" s="1"/>
  <c r="Y33" i="10"/>
  <c r="Y40" i="10" s="1"/>
  <c r="Y41" i="10" s="1"/>
  <c r="X33" i="10"/>
  <c r="X40" i="10" s="1"/>
  <c r="X41" i="10" s="1"/>
  <c r="W33" i="10"/>
  <c r="W40" i="10" s="1"/>
  <c r="W41" i="10" s="1"/>
  <c r="V33" i="10"/>
  <c r="V40" i="10" s="1"/>
  <c r="V41" i="10" s="1"/>
  <c r="U33" i="10"/>
  <c r="U40" i="10" s="1"/>
  <c r="U41" i="10" s="1"/>
  <c r="T33" i="10"/>
  <c r="T40" i="10" s="1"/>
  <c r="T41" i="10" s="1"/>
  <c r="S33" i="10"/>
  <c r="S40" i="10" s="1"/>
  <c r="S41" i="10" s="1"/>
  <c r="R33" i="10"/>
  <c r="R40" i="10" s="1"/>
  <c r="R41" i="10" s="1"/>
  <c r="Q33" i="10"/>
  <c r="Q40" i="10" s="1"/>
  <c r="Q41" i="10" s="1"/>
  <c r="P33" i="10"/>
  <c r="P40" i="10" s="1"/>
  <c r="P41" i="10" s="1"/>
  <c r="O33" i="10"/>
  <c r="O40" i="10" s="1"/>
  <c r="O41" i="10" s="1"/>
  <c r="N33" i="10"/>
  <c r="N40" i="10" s="1"/>
  <c r="N41" i="10" s="1"/>
  <c r="M33" i="10"/>
  <c r="M40" i="10" s="1"/>
  <c r="M41" i="10" s="1"/>
  <c r="L33" i="10"/>
  <c r="L40" i="10" s="1"/>
  <c r="L41" i="10" s="1"/>
  <c r="K33" i="10"/>
  <c r="K40" i="10" s="1"/>
  <c r="K41" i="10" s="1"/>
  <c r="J33" i="10"/>
  <c r="J40" i="10" s="1"/>
  <c r="J41" i="10" s="1"/>
  <c r="I33" i="10"/>
  <c r="I40" i="10" s="1"/>
  <c r="I41" i="10" s="1"/>
  <c r="H33" i="10"/>
  <c r="H40" i="10" s="1"/>
  <c r="H41" i="10" s="1"/>
  <c r="G33" i="10"/>
  <c r="G40" i="10" s="1"/>
  <c r="G41" i="10" s="1"/>
  <c r="F33" i="10"/>
  <c r="F40" i="10" s="1"/>
  <c r="F41" i="10" s="1"/>
  <c r="E33" i="10"/>
  <c r="E40" i="10" s="1"/>
  <c r="E41" i="10" s="1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AZ24" i="21"/>
  <c r="AY24" i="21"/>
  <c r="AZ23" i="21"/>
  <c r="AY23" i="21"/>
  <c r="AZ22" i="21"/>
  <c r="AY22" i="21"/>
  <c r="AZ21" i="21"/>
  <c r="AY21" i="21"/>
  <c r="AZ20" i="21"/>
  <c r="AY20" i="21"/>
  <c r="AZ19" i="21"/>
  <c r="AY19" i="21"/>
  <c r="AZ16" i="21"/>
  <c r="AY16" i="21"/>
  <c r="AZ15" i="21"/>
  <c r="AY15" i="21"/>
  <c r="AZ14" i="21"/>
  <c r="AY14" i="21"/>
  <c r="AZ13" i="21"/>
  <c r="AY13" i="21"/>
  <c r="AZ12" i="21"/>
  <c r="AY12" i="21"/>
  <c r="AZ11" i="21"/>
  <c r="AY11" i="21"/>
  <c r="AZ8" i="21"/>
  <c r="AY8" i="21"/>
  <c r="AZ7" i="21"/>
  <c r="AY7" i="21"/>
  <c r="AZ6" i="21"/>
  <c r="AY6" i="21"/>
  <c r="AZ5" i="21"/>
  <c r="AY5" i="21"/>
  <c r="AZ4" i="21"/>
  <c r="AY4" i="21"/>
  <c r="AZ3" i="21"/>
  <c r="AY3" i="21"/>
  <c r="AZ2" i="21"/>
  <c r="AZ18" i="21" s="1"/>
  <c r="AY2" i="21"/>
  <c r="AY18" i="21" s="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X2" i="21"/>
  <c r="AX10" i="21" s="1"/>
  <c r="AW2" i="21"/>
  <c r="AW18" i="21" s="1"/>
  <c r="AV2" i="21"/>
  <c r="AV10" i="21" s="1"/>
  <c r="AU2" i="21"/>
  <c r="AU18" i="21" s="1"/>
  <c r="AT2" i="21"/>
  <c r="AT10" i="21" s="1"/>
  <c r="AS2" i="21"/>
  <c r="AS18" i="21" s="1"/>
  <c r="AR2" i="21"/>
  <c r="AR10" i="21" s="1"/>
  <c r="AQ2" i="21"/>
  <c r="AQ18" i="21" s="1"/>
  <c r="AP2" i="21"/>
  <c r="AP10" i="21" s="1"/>
  <c r="AO2" i="21"/>
  <c r="AO18" i="21" s="1"/>
  <c r="AN2" i="21"/>
  <c r="AN10" i="21" s="1"/>
  <c r="AM2" i="21"/>
  <c r="AM18" i="21" s="1"/>
  <c r="AL2" i="21"/>
  <c r="AL10" i="21" s="1"/>
  <c r="AK2" i="21"/>
  <c r="AK18" i="21" s="1"/>
  <c r="AJ2" i="21"/>
  <c r="AJ10" i="21" s="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AI2" i="21"/>
  <c r="AI10" i="21" s="1"/>
  <c r="AH2" i="21"/>
  <c r="AH18" i="21" s="1"/>
  <c r="AG2" i="21"/>
  <c r="AG10" i="21" s="1"/>
  <c r="AF2" i="21"/>
  <c r="AF18" i="21" s="1"/>
  <c r="AE2" i="21"/>
  <c r="AE10" i="21" s="1"/>
  <c r="AD2" i="21"/>
  <c r="AD18" i="21" s="1"/>
  <c r="AC2" i="21"/>
  <c r="AC10" i="21" s="1"/>
  <c r="AB2" i="21"/>
  <c r="AB18" i="21" s="1"/>
  <c r="AA2" i="21"/>
  <c r="AA10" i="21" s="1"/>
  <c r="Z2" i="21"/>
  <c r="Z18" i="21" s="1"/>
  <c r="Y2" i="21"/>
  <c r="Y10" i="21" s="1"/>
  <c r="X2" i="21"/>
  <c r="X18" i="21" s="1"/>
  <c r="W2" i="21"/>
  <c r="W10" i="21" s="1"/>
  <c r="V2" i="21"/>
  <c r="V18" i="21" s="1"/>
  <c r="U2" i="21"/>
  <c r="U10" i="21" s="1"/>
  <c r="T2" i="21"/>
  <c r="T18" i="21" s="1"/>
  <c r="S2" i="21"/>
  <c r="S10" i="21" s="1"/>
  <c r="R2" i="21"/>
  <c r="R18" i="21" s="1"/>
  <c r="Q2" i="21"/>
  <c r="Q10" i="21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C380" i="2" l="1"/>
  <c r="EU201" i="2"/>
  <c r="C402" i="2"/>
  <c r="FQ201" i="2"/>
  <c r="C391" i="2"/>
  <c r="FF201" i="2"/>
  <c r="F47" i="10"/>
  <c r="F49" i="10" s="1"/>
  <c r="F50" i="10" s="1"/>
  <c r="H47" i="10"/>
  <c r="H49" i="10" s="1"/>
  <c r="H50" i="10" s="1"/>
  <c r="J47" i="10"/>
  <c r="J49" i="10" s="1"/>
  <c r="J50" i="10" s="1"/>
  <c r="L47" i="10"/>
  <c r="L49" i="10" s="1"/>
  <c r="L50" i="10" s="1"/>
  <c r="N47" i="10"/>
  <c r="N49" i="10" s="1"/>
  <c r="N50" i="10" s="1"/>
  <c r="P47" i="10"/>
  <c r="P49" i="10" s="1"/>
  <c r="P50" i="10" s="1"/>
  <c r="R47" i="10"/>
  <c r="R49" i="10" s="1"/>
  <c r="R50" i="10" s="1"/>
  <c r="T47" i="10"/>
  <c r="T49" i="10" s="1"/>
  <c r="T50" i="10" s="1"/>
  <c r="V47" i="10"/>
  <c r="V49" i="10" s="1"/>
  <c r="V50" i="10" s="1"/>
  <c r="X47" i="10"/>
  <c r="X49" i="10" s="1"/>
  <c r="X50" i="10" s="1"/>
  <c r="Z47" i="10"/>
  <c r="Z49" i="10" s="1"/>
  <c r="Z50" i="10" s="1"/>
  <c r="AB47" i="10"/>
  <c r="AB49" i="10" s="1"/>
  <c r="AB50" i="10" s="1"/>
  <c r="AD47" i="10"/>
  <c r="AD49" i="10" s="1"/>
  <c r="AD50" i="10" s="1"/>
  <c r="AF47" i="10"/>
  <c r="AF49" i="10" s="1"/>
  <c r="AF50" i="10" s="1"/>
  <c r="AH47" i="10"/>
  <c r="AH49" i="10" s="1"/>
  <c r="AH50" i="10" s="1"/>
  <c r="AJ47" i="10"/>
  <c r="AJ49" i="10" s="1"/>
  <c r="AJ50" i="10" s="1"/>
  <c r="AL47" i="10"/>
  <c r="AL49" i="10" s="1"/>
  <c r="AL50" i="10" s="1"/>
  <c r="AN47" i="10"/>
  <c r="AN49" i="10" s="1"/>
  <c r="AN50" i="10" s="1"/>
  <c r="AP47" i="10"/>
  <c r="AP49" i="10" s="1"/>
  <c r="AP50" i="10" s="1"/>
  <c r="AR47" i="10"/>
  <c r="AR49" i="10" s="1"/>
  <c r="AR50" i="10" s="1"/>
  <c r="AT47" i="10"/>
  <c r="AT49" i="10" s="1"/>
  <c r="AT50" i="10" s="1"/>
  <c r="AV47" i="10"/>
  <c r="AV49" i="10" s="1"/>
  <c r="AV50" i="10" s="1"/>
  <c r="AX47" i="10"/>
  <c r="AX49" i="10" s="1"/>
  <c r="AX50" i="10" s="1"/>
  <c r="AZ47" i="10"/>
  <c r="AZ49" i="10" s="1"/>
  <c r="AZ50" i="10" s="1"/>
  <c r="E47" i="10"/>
  <c r="E49" i="10" s="1"/>
  <c r="E50" i="10" s="1"/>
  <c r="E52" i="10" s="1"/>
  <c r="F52" i="10" s="1"/>
  <c r="G47" i="10"/>
  <c r="G49" i="10" s="1"/>
  <c r="G50" i="10" s="1"/>
  <c r="I47" i="10"/>
  <c r="I49" i="10" s="1"/>
  <c r="I50" i="10" s="1"/>
  <c r="K47" i="10"/>
  <c r="K49" i="10" s="1"/>
  <c r="K50" i="10" s="1"/>
  <c r="M47" i="10"/>
  <c r="M49" i="10" s="1"/>
  <c r="M50" i="10" s="1"/>
  <c r="O47" i="10"/>
  <c r="O49" i="10" s="1"/>
  <c r="O50" i="10" s="1"/>
  <c r="Q47" i="10"/>
  <c r="Q49" i="10" s="1"/>
  <c r="Q50" i="10" s="1"/>
  <c r="Q52" i="10" s="1"/>
  <c r="R52" i="10" s="1"/>
  <c r="S47" i="10"/>
  <c r="S49" i="10" s="1"/>
  <c r="S50" i="10" s="1"/>
  <c r="U47" i="10"/>
  <c r="U49" i="10" s="1"/>
  <c r="U50" i="10" s="1"/>
  <c r="W47" i="10"/>
  <c r="W49" i="10" s="1"/>
  <c r="W50" i="10" s="1"/>
  <c r="Y47" i="10"/>
  <c r="Y49" i="10" s="1"/>
  <c r="Y50" i="10" s="1"/>
  <c r="AA47" i="10"/>
  <c r="AA49" i="10" s="1"/>
  <c r="AA50" i="10" s="1"/>
  <c r="AC47" i="10"/>
  <c r="AC49" i="10" s="1"/>
  <c r="AC50" i="10" s="1"/>
  <c r="AC52" i="10" s="1"/>
  <c r="AD52" i="10" s="1"/>
  <c r="AE47" i="10"/>
  <c r="AE49" i="10" s="1"/>
  <c r="AE50" i="10" s="1"/>
  <c r="AG47" i="10"/>
  <c r="AG49" i="10" s="1"/>
  <c r="AG50" i="10" s="1"/>
  <c r="AI47" i="10"/>
  <c r="AI49" i="10" s="1"/>
  <c r="AI50" i="10" s="1"/>
  <c r="AK47" i="10"/>
  <c r="AK49" i="10" s="1"/>
  <c r="AK50" i="10" s="1"/>
  <c r="AM47" i="10"/>
  <c r="AM49" i="10" s="1"/>
  <c r="AM50" i="10" s="1"/>
  <c r="AO47" i="10"/>
  <c r="AO49" i="10" s="1"/>
  <c r="AO50" i="10" s="1"/>
  <c r="AO52" i="10" s="1"/>
  <c r="AP52" i="10" s="1"/>
  <c r="AQ47" i="10"/>
  <c r="AQ49" i="10" s="1"/>
  <c r="AQ50" i="10" s="1"/>
  <c r="AS47" i="10"/>
  <c r="AS49" i="10" s="1"/>
  <c r="AS50" i="10" s="1"/>
  <c r="AU47" i="10"/>
  <c r="AU49" i="10" s="1"/>
  <c r="AU50" i="10" s="1"/>
  <c r="AW47" i="10"/>
  <c r="AW49" i="10" s="1"/>
  <c r="AW50" i="10" s="1"/>
  <c r="AY47" i="10"/>
  <c r="AY49" i="10" s="1"/>
  <c r="AY50" i="10" s="1"/>
  <c r="F42" i="10"/>
  <c r="F43" i="10" s="1"/>
  <c r="H42" i="10"/>
  <c r="H43" i="10" s="1"/>
  <c r="J42" i="10"/>
  <c r="J43" i="10" s="1"/>
  <c r="L42" i="10"/>
  <c r="L43" i="10" s="1"/>
  <c r="N42" i="10"/>
  <c r="N43" i="10" s="1"/>
  <c r="P42" i="10"/>
  <c r="P43" i="10" s="1"/>
  <c r="R42" i="10"/>
  <c r="R43" i="10" s="1"/>
  <c r="T42" i="10"/>
  <c r="T43" i="10" s="1"/>
  <c r="V42" i="10"/>
  <c r="V43" i="10" s="1"/>
  <c r="X42" i="10"/>
  <c r="X43" i="10" s="1"/>
  <c r="Z42" i="10"/>
  <c r="Z43" i="10" s="1"/>
  <c r="AB42" i="10"/>
  <c r="AB43" i="10" s="1"/>
  <c r="AD42" i="10"/>
  <c r="AD43" i="10" s="1"/>
  <c r="AF42" i="10"/>
  <c r="AF43" i="10" s="1"/>
  <c r="AH42" i="10"/>
  <c r="AH43" i="10" s="1"/>
  <c r="AJ42" i="10"/>
  <c r="AJ43" i="10" s="1"/>
  <c r="AL42" i="10"/>
  <c r="AL43" i="10" s="1"/>
  <c r="AN42" i="10"/>
  <c r="AN43" i="10" s="1"/>
  <c r="AP42" i="10"/>
  <c r="AP43" i="10" s="1"/>
  <c r="AR42" i="10"/>
  <c r="AR43" i="10" s="1"/>
  <c r="AT42" i="10"/>
  <c r="AT43" i="10" s="1"/>
  <c r="AV42" i="10"/>
  <c r="AV43" i="10" s="1"/>
  <c r="AX42" i="10"/>
  <c r="AX43" i="10" s="1"/>
  <c r="AZ42" i="10"/>
  <c r="AZ43" i="10" s="1"/>
  <c r="E42" i="10"/>
  <c r="E43" i="10" s="1"/>
  <c r="G42" i="10"/>
  <c r="G43" i="10" s="1"/>
  <c r="I42" i="10"/>
  <c r="I43" i="10" s="1"/>
  <c r="K42" i="10"/>
  <c r="K43" i="10" s="1"/>
  <c r="M42" i="10"/>
  <c r="M43" i="10" s="1"/>
  <c r="O42" i="10"/>
  <c r="O43" i="10" s="1"/>
  <c r="Q42" i="10"/>
  <c r="Q43" i="10" s="1"/>
  <c r="S42" i="10"/>
  <c r="S43" i="10" s="1"/>
  <c r="U42" i="10"/>
  <c r="U43" i="10" s="1"/>
  <c r="W42" i="10"/>
  <c r="W43" i="10" s="1"/>
  <c r="Y42" i="10"/>
  <c r="Y43" i="10" s="1"/>
  <c r="AA42" i="10"/>
  <c r="AA43" i="10" s="1"/>
  <c r="AC42" i="10"/>
  <c r="AC43" i="10" s="1"/>
  <c r="AE42" i="10"/>
  <c r="AE43" i="10" s="1"/>
  <c r="AG42" i="10"/>
  <c r="AG43" i="10" s="1"/>
  <c r="AI42" i="10"/>
  <c r="AI43" i="10" s="1"/>
  <c r="AK42" i="10"/>
  <c r="AK43" i="10" s="1"/>
  <c r="AM42" i="10"/>
  <c r="AM43" i="10" s="1"/>
  <c r="AO42" i="10"/>
  <c r="AO43" i="10" s="1"/>
  <c r="AQ42" i="10"/>
  <c r="AQ43" i="10" s="1"/>
  <c r="AS42" i="10"/>
  <c r="AS43" i="10" s="1"/>
  <c r="AU42" i="10"/>
  <c r="AU43" i="10" s="1"/>
  <c r="AW42" i="10"/>
  <c r="AW43" i="10" s="1"/>
  <c r="AY42" i="10"/>
  <c r="AY43" i="10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P39" i="10" s="1"/>
  <c r="R38" i="10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D38" i="10"/>
  <c r="AE38" i="10" s="1"/>
  <c r="AF38" i="10" s="1"/>
  <c r="AG38" i="10" s="1"/>
  <c r="AH38" i="10" s="1"/>
  <c r="AI38" i="10" s="1"/>
  <c r="AJ38" i="10" s="1"/>
  <c r="AK38" i="10" s="1"/>
  <c r="AL38" i="10" s="1"/>
  <c r="AM38" i="10" s="1"/>
  <c r="AN38" i="10" s="1"/>
  <c r="AP38" i="10"/>
  <c r="AQ38" i="10" s="1"/>
  <c r="AR38" i="10" s="1"/>
  <c r="AS38" i="10" s="1"/>
  <c r="AT38" i="10" s="1"/>
  <c r="AU38" i="10" s="1"/>
  <c r="AV38" i="10" s="1"/>
  <c r="AW38" i="10" s="1"/>
  <c r="AX38" i="10" s="1"/>
  <c r="AY38" i="10" s="1"/>
  <c r="AZ38" i="10" s="1"/>
  <c r="E36" i="10"/>
  <c r="AO36" i="10"/>
  <c r="AC36" i="10"/>
  <c r="Q36" i="10"/>
  <c r="AD45" i="10"/>
  <c r="AF45" i="10"/>
  <c r="AL45" i="10"/>
  <c r="AN45" i="10"/>
  <c r="AP45" i="10"/>
  <c r="AR45" i="10"/>
  <c r="AX45" i="10"/>
  <c r="AZ45" i="10"/>
  <c r="AC45" i="10"/>
  <c r="AE45" i="10"/>
  <c r="AG45" i="10"/>
  <c r="AH45" i="10" s="1"/>
  <c r="AI45" i="10" s="1"/>
  <c r="AJ45" i="10" s="1"/>
  <c r="AK45" i="10" s="1"/>
  <c r="AM45" i="10"/>
  <c r="AO45" i="10"/>
  <c r="AQ45" i="10"/>
  <c r="AS45" i="10"/>
  <c r="AT45" i="10" s="1"/>
  <c r="AU45" i="10" s="1"/>
  <c r="AV45" i="10" s="1"/>
  <c r="AW45" i="10" s="1"/>
  <c r="AY45" i="10"/>
  <c r="R45" i="10"/>
  <c r="T45" i="10"/>
  <c r="Z45" i="10"/>
  <c r="AB45" i="10"/>
  <c r="Q45" i="10"/>
  <c r="S45" i="10"/>
  <c r="U45" i="10"/>
  <c r="V45" i="10" s="1"/>
  <c r="W45" i="10" s="1"/>
  <c r="X45" i="10" s="1"/>
  <c r="Y45" i="10" s="1"/>
  <c r="AA45" i="10"/>
  <c r="P45" i="10"/>
  <c r="N45" i="10"/>
  <c r="H45" i="10"/>
  <c r="F45" i="10"/>
  <c r="E45" i="10"/>
  <c r="O45" i="10"/>
  <c r="I45" i="10"/>
  <c r="J45" i="10" s="1"/>
  <c r="K45" i="10" s="1"/>
  <c r="L45" i="10" s="1"/>
  <c r="M45" i="10" s="1"/>
  <c r="G45" i="10"/>
  <c r="AZ10" i="21"/>
  <c r="AY10" i="21"/>
  <c r="AK10" i="21"/>
  <c r="AM10" i="21"/>
  <c r="AO10" i="21"/>
  <c r="AQ10" i="21"/>
  <c r="AS10" i="21"/>
  <c r="AU10" i="21"/>
  <c r="AW10" i="21"/>
  <c r="AJ18" i="21"/>
  <c r="AL18" i="21"/>
  <c r="AN18" i="21"/>
  <c r="AP18" i="21"/>
  <c r="AR18" i="21"/>
  <c r="AT18" i="21"/>
  <c r="AV18" i="21"/>
  <c r="AX18" i="21"/>
  <c r="R10" i="21"/>
  <c r="T10" i="21"/>
  <c r="V10" i="21"/>
  <c r="X10" i="21"/>
  <c r="Z10" i="21"/>
  <c r="AB10" i="21"/>
  <c r="AD10" i="21"/>
  <c r="AF10" i="21"/>
  <c r="AH10" i="21"/>
  <c r="Q18" i="21"/>
  <c r="S18" i="21"/>
  <c r="U18" i="21"/>
  <c r="W18" i="21"/>
  <c r="Y18" i="21"/>
  <c r="AA18" i="21"/>
  <c r="AC18" i="21"/>
  <c r="AE18" i="21"/>
  <c r="AG18" i="21"/>
  <c r="AI18" i="21"/>
  <c r="C403" i="2" l="1"/>
  <c r="FR201" i="2"/>
  <c r="C392" i="2"/>
  <c r="FG201" i="2"/>
  <c r="AQ52" i="10"/>
  <c r="AR52" i="10" s="1"/>
  <c r="AE52" i="10"/>
  <c r="AF52" i="10" s="1"/>
  <c r="AG52" i="10" s="1"/>
  <c r="AH52" i="10" s="1"/>
  <c r="AI52" i="10" s="1"/>
  <c r="AJ52" i="10" s="1"/>
  <c r="AK52" i="10" s="1"/>
  <c r="AL52" i="10" s="1"/>
  <c r="AM52" i="10" s="1"/>
  <c r="AN52" i="10" s="1"/>
  <c r="S52" i="10"/>
  <c r="T52" i="10" s="1"/>
  <c r="U52" i="10" s="1"/>
  <c r="V52" i="10" s="1"/>
  <c r="W52" i="10" s="1"/>
  <c r="X52" i="10" s="1"/>
  <c r="Y52" i="10" s="1"/>
  <c r="Z52" i="10" s="1"/>
  <c r="AA52" i="10" s="1"/>
  <c r="AB52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P53" i="10" s="1"/>
  <c r="AS52" i="10"/>
  <c r="AT52" i="10" s="1"/>
  <c r="AU52" i="10" s="1"/>
  <c r="AV52" i="10" s="1"/>
  <c r="AW52" i="10" s="1"/>
  <c r="AX52" i="10" s="1"/>
  <c r="AY52" i="10" s="1"/>
  <c r="AZ52" i="10" s="1"/>
  <c r="AB39" i="10"/>
  <c r="AN39" i="10" s="1"/>
  <c r="AZ39" i="10" s="1"/>
  <c r="AR51" i="36"/>
  <c r="AR52" i="36"/>
  <c r="AR53" i="36"/>
  <c r="AR54" i="36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C404" i="2" l="1"/>
  <c r="FS201" i="2"/>
  <c r="AB53" i="10"/>
  <c r="AN53" i="10" s="1"/>
  <c r="AZ53" i="10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P24" i="21"/>
  <c r="O24" i="21"/>
  <c r="N24" i="21"/>
  <c r="M24" i="21"/>
  <c r="L24" i="21"/>
  <c r="K24" i="21"/>
  <c r="J24" i="21"/>
  <c r="I24" i="21"/>
  <c r="H24" i="21"/>
  <c r="G24" i="21"/>
  <c r="F24" i="21"/>
  <c r="E24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8" i="21"/>
  <c r="O8" i="21"/>
  <c r="N8" i="21"/>
  <c r="M8" i="21"/>
  <c r="L8" i="21"/>
  <c r="K8" i="21"/>
  <c r="J8" i="21"/>
  <c r="I8" i="21"/>
  <c r="H8" i="21"/>
  <c r="G8" i="21"/>
  <c r="F8" i="21"/>
  <c r="E8" i="21"/>
  <c r="P30" i="20"/>
  <c r="O30" i="20"/>
  <c r="N30" i="20"/>
  <c r="M30" i="20"/>
  <c r="L30" i="20"/>
  <c r="K30" i="20"/>
  <c r="J30" i="20"/>
  <c r="I30" i="20"/>
  <c r="H30" i="20"/>
  <c r="G30" i="20"/>
  <c r="F30" i="20"/>
  <c r="E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P26" i="20"/>
  <c r="P31" i="20" s="1"/>
  <c r="O26" i="20"/>
  <c r="O31" i="20" s="1"/>
  <c r="N26" i="20"/>
  <c r="N31" i="20" s="1"/>
  <c r="M26" i="20"/>
  <c r="M31" i="20" s="1"/>
  <c r="L26" i="20"/>
  <c r="L31" i="20" s="1"/>
  <c r="K26" i="20"/>
  <c r="K31" i="20" s="1"/>
  <c r="J26" i="20"/>
  <c r="J31" i="20" s="1"/>
  <c r="I26" i="20"/>
  <c r="I31" i="20" s="1"/>
  <c r="H26" i="20"/>
  <c r="H31" i="20" s="1"/>
  <c r="G26" i="20"/>
  <c r="G31" i="20" s="1"/>
  <c r="F26" i="20"/>
  <c r="F31" i="20" s="1"/>
  <c r="E26" i="20"/>
  <c r="E31" i="20" s="1"/>
  <c r="P33" i="18"/>
  <c r="P41" i="18" s="1"/>
  <c r="O33" i="18"/>
  <c r="O41" i="18" s="1"/>
  <c r="N33" i="18"/>
  <c r="N41" i="18" s="1"/>
  <c r="M33" i="18"/>
  <c r="M41" i="18" s="1"/>
  <c r="L33" i="18"/>
  <c r="L41" i="18" s="1"/>
  <c r="K33" i="18"/>
  <c r="K41" i="18" s="1"/>
  <c r="J33" i="18"/>
  <c r="J41" i="18" s="1"/>
  <c r="I33" i="18"/>
  <c r="I41" i="18" s="1"/>
  <c r="H33" i="18"/>
  <c r="H41" i="18" s="1"/>
  <c r="G33" i="18"/>
  <c r="G41" i="18" s="1"/>
  <c r="F33" i="18"/>
  <c r="F41" i="18" s="1"/>
  <c r="E33" i="18"/>
  <c r="E41" i="18" s="1"/>
  <c r="A82" i="36" l="1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79" i="36"/>
  <c r="AR83" i="36"/>
  <c r="G47" i="33"/>
  <c r="AA41" i="32"/>
  <c r="Q35" i="33"/>
  <c r="Q37" i="34"/>
  <c r="Q40" i="35"/>
  <c r="G40" i="33"/>
  <c r="J40" i="31"/>
  <c r="J37" i="31"/>
  <c r="G25" i="32"/>
  <c r="J45" i="31"/>
  <c r="Q24" i="32"/>
  <c r="G26" i="31"/>
  <c r="Q42" i="32"/>
  <c r="Q30" i="34"/>
  <c r="G49" i="34"/>
  <c r="G30" i="33"/>
  <c r="G30" i="32"/>
  <c r="I47" i="31"/>
  <c r="G37" i="35"/>
  <c r="G24" i="32"/>
  <c r="G26" i="33"/>
  <c r="I35" i="31"/>
  <c r="AA46" i="32"/>
  <c r="H25" i="31"/>
  <c r="G50" i="33"/>
  <c r="Q37" i="35"/>
  <c r="G42" i="31"/>
  <c r="G38" i="33"/>
  <c r="Q36" i="35"/>
  <c r="Q36" i="32"/>
  <c r="Q27" i="35"/>
  <c r="AA33" i="32"/>
  <c r="Q35" i="35"/>
  <c r="G48" i="35"/>
  <c r="I17" i="31"/>
  <c r="Q50" i="34"/>
  <c r="G45" i="35"/>
  <c r="I30" i="31"/>
  <c r="G27" i="32"/>
  <c r="G46" i="31"/>
  <c r="Q15" i="32"/>
  <c r="Q19" i="34"/>
  <c r="G19" i="33"/>
  <c r="I34" i="31"/>
  <c r="Q28" i="34"/>
  <c r="G27" i="31"/>
  <c r="Q42" i="34"/>
  <c r="G36" i="34"/>
  <c r="Q38" i="35"/>
  <c r="G15" i="32"/>
  <c r="Q39" i="33"/>
  <c r="Q24" i="34"/>
  <c r="I46" i="31"/>
  <c r="J48" i="31"/>
  <c r="G43" i="35"/>
  <c r="H38" i="31"/>
  <c r="I41" i="31"/>
  <c r="G36" i="33"/>
  <c r="Q30" i="35"/>
  <c r="H21" i="31"/>
  <c r="G24" i="35"/>
  <c r="G17" i="35"/>
  <c r="G20" i="31"/>
  <c r="J15" i="31"/>
  <c r="AA18" i="32"/>
  <c r="Q49" i="32"/>
  <c r="G16" i="32"/>
  <c r="G33" i="33"/>
  <c r="Q40" i="32"/>
  <c r="G22" i="34"/>
  <c r="AA22" i="32"/>
  <c r="H39" i="31"/>
  <c r="G15" i="34"/>
  <c r="Q32" i="35"/>
  <c r="Q29" i="32"/>
  <c r="Q37" i="33"/>
  <c r="Q17" i="35"/>
  <c r="G40" i="32"/>
  <c r="G42" i="33"/>
  <c r="I24" i="31"/>
  <c r="H32" i="31"/>
  <c r="H41" i="31"/>
  <c r="Q49" i="33"/>
  <c r="G17" i="31"/>
  <c r="H43" i="31"/>
  <c r="Q18" i="33"/>
  <c r="G48" i="34"/>
  <c r="G22" i="31"/>
  <c r="Q43" i="35"/>
  <c r="I50" i="31"/>
  <c r="G15" i="31"/>
  <c r="H33" i="31"/>
  <c r="Q21" i="32"/>
  <c r="Q30" i="33"/>
  <c r="Q29" i="33"/>
  <c r="AA28" i="32"/>
  <c r="G43" i="32"/>
  <c r="Q33" i="34"/>
  <c r="Q31" i="32"/>
  <c r="I26" i="31"/>
  <c r="Q34" i="35"/>
  <c r="G39" i="32"/>
  <c r="G38" i="32"/>
  <c r="G48" i="33"/>
  <c r="G22" i="35"/>
  <c r="Q16" i="34"/>
  <c r="G31" i="33"/>
  <c r="G31" i="32"/>
  <c r="J46" i="31"/>
  <c r="G50" i="32"/>
  <c r="G44" i="33"/>
  <c r="Q46" i="34"/>
  <c r="Q41" i="33"/>
  <c r="J49" i="31"/>
  <c r="AA42" i="32"/>
  <c r="G40" i="35"/>
  <c r="G15" i="33"/>
  <c r="Q45" i="32"/>
  <c r="G39" i="33"/>
  <c r="AA34" i="32"/>
  <c r="G44" i="35"/>
  <c r="G32" i="32"/>
  <c r="G49" i="33"/>
  <c r="I37" i="31"/>
  <c r="H28" i="31"/>
  <c r="I45" i="31"/>
  <c r="G28" i="32"/>
  <c r="G45" i="31"/>
  <c r="Q48" i="35"/>
  <c r="G45" i="32"/>
  <c r="G17" i="34"/>
  <c r="Q33" i="35"/>
  <c r="G43" i="34"/>
  <c r="I15" i="31"/>
  <c r="AA17" i="32"/>
  <c r="H48" i="31"/>
  <c r="J43" i="31"/>
  <c r="G29" i="34"/>
  <c r="Q50" i="32"/>
  <c r="G25" i="31"/>
  <c r="I19" i="31"/>
  <c r="G41" i="35"/>
  <c r="Q46" i="35"/>
  <c r="H50" i="31"/>
  <c r="J18" i="31"/>
  <c r="Q21" i="34"/>
  <c r="G31" i="35"/>
  <c r="Q37" i="32"/>
  <c r="G39" i="35"/>
  <c r="G16" i="35"/>
  <c r="AA44" i="32"/>
  <c r="I40" i="31"/>
  <c r="Q49" i="34"/>
  <c r="AA30" i="32"/>
  <c r="G40" i="34"/>
  <c r="Q50" i="35"/>
  <c r="G19" i="32"/>
  <c r="Q18" i="32"/>
  <c r="Q28" i="33"/>
  <c r="G38" i="35"/>
  <c r="G32" i="34"/>
  <c r="Q31" i="35"/>
  <c r="Q46" i="32"/>
  <c r="Q40" i="33"/>
  <c r="I44" i="31"/>
  <c r="Q24" i="33"/>
  <c r="I22" i="31"/>
  <c r="G28" i="34"/>
  <c r="H47" i="31"/>
  <c r="J16" i="31"/>
  <c r="Q47" i="34"/>
  <c r="G38" i="31"/>
  <c r="G22" i="33"/>
  <c r="G16" i="34"/>
  <c r="G28" i="31"/>
  <c r="G21" i="31"/>
  <c r="Q19" i="33"/>
  <c r="J39" i="31"/>
  <c r="Q24" i="35"/>
  <c r="G48" i="32"/>
  <c r="J36" i="31"/>
  <c r="Q17" i="32"/>
  <c r="G19" i="31"/>
  <c r="AA37" i="32"/>
  <c r="G44" i="32"/>
  <c r="Q26" i="33"/>
  <c r="Q25" i="33"/>
  <c r="Q25" i="32"/>
  <c r="I32" i="31"/>
  <c r="G36" i="35"/>
  <c r="G33" i="32"/>
  <c r="G41" i="33"/>
  <c r="G21" i="35"/>
  <c r="Q25" i="34"/>
  <c r="Q41" i="34"/>
  <c r="Q15" i="33"/>
  <c r="G48" i="31"/>
  <c r="G41" i="31"/>
  <c r="Q17" i="33"/>
  <c r="Q21" i="35"/>
  <c r="G43" i="31"/>
  <c r="G24" i="31"/>
  <c r="G20" i="33"/>
  <c r="Q26" i="35"/>
  <c r="G47" i="35"/>
  <c r="I18" i="31"/>
  <c r="Q19" i="35"/>
  <c r="G16" i="33"/>
  <c r="I31" i="31"/>
  <c r="Q22" i="32"/>
  <c r="Q31" i="33"/>
  <c r="Q32" i="32"/>
  <c r="Q20" i="34"/>
  <c r="J19" i="31"/>
  <c r="G35" i="32"/>
  <c r="G20" i="32"/>
  <c r="G50" i="31"/>
  <c r="Q29" i="34"/>
  <c r="Q15" i="34"/>
  <c r="Q47" i="35"/>
  <c r="J44" i="31"/>
  <c r="G20" i="34"/>
  <c r="AA35" i="32"/>
  <c r="J29" i="31"/>
  <c r="Q39" i="34"/>
  <c r="G18" i="32"/>
  <c r="AA48" i="32"/>
  <c r="J32" i="31"/>
  <c r="G27" i="35"/>
  <c r="AA15" i="32"/>
  <c r="H36" i="31"/>
  <c r="Q45" i="34"/>
  <c r="G50" i="35"/>
  <c r="G37" i="31"/>
  <c r="Q44" i="34"/>
  <c r="AA19" i="32"/>
  <c r="G49" i="32"/>
  <c r="Q27" i="34"/>
  <c r="G34" i="33"/>
  <c r="J22" i="31"/>
  <c r="Q17" i="34"/>
  <c r="G17" i="33"/>
  <c r="G47" i="34"/>
  <c r="Q42" i="33"/>
  <c r="AA25" i="32"/>
  <c r="AA16" i="32"/>
  <c r="G18" i="34"/>
  <c r="Q16" i="35"/>
  <c r="Q22" i="34"/>
  <c r="Q21" i="33"/>
  <c r="I33" i="31"/>
  <c r="Q47" i="33"/>
  <c r="J26" i="31"/>
  <c r="G30" i="34"/>
  <c r="H16" i="31"/>
  <c r="I43" i="31"/>
  <c r="Q33" i="33"/>
  <c r="I21" i="31"/>
  <c r="Q29" i="35"/>
  <c r="H27" i="31"/>
  <c r="J33" i="31"/>
  <c r="Q42" i="35"/>
  <c r="H18" i="31"/>
  <c r="Q44" i="32"/>
  <c r="G25" i="34"/>
  <c r="Q35" i="34"/>
  <c r="G41" i="32"/>
  <c r="Q38" i="32"/>
  <c r="Q48" i="33"/>
  <c r="Q48" i="32"/>
  <c r="I25" i="31"/>
  <c r="J35" i="31"/>
  <c r="Q34" i="32"/>
  <c r="Q44" i="33"/>
  <c r="Q43" i="33"/>
  <c r="Q43" i="32"/>
  <c r="G22" i="32"/>
  <c r="G32" i="33"/>
  <c r="H19" i="31"/>
  <c r="Q36" i="33"/>
  <c r="G35" i="35"/>
  <c r="Q23" i="33"/>
  <c r="G19" i="35"/>
  <c r="H45" i="31"/>
  <c r="G28" i="33"/>
  <c r="H23" i="31"/>
  <c r="J50" i="31"/>
  <c r="H15" i="31"/>
  <c r="G40" i="31"/>
  <c r="G25" i="35"/>
  <c r="G46" i="33"/>
  <c r="AA26" i="32"/>
  <c r="Q20" i="33"/>
  <c r="Q38" i="34"/>
  <c r="Q25" i="35"/>
  <c r="G23" i="33"/>
  <c r="Q43" i="34"/>
  <c r="J38" i="31"/>
  <c r="I28" i="31"/>
  <c r="I36" i="31"/>
  <c r="G21" i="32"/>
  <c r="G44" i="31"/>
  <c r="Q41" i="32"/>
  <c r="G46" i="32"/>
  <c r="G34" i="34"/>
  <c r="G29" i="33"/>
  <c r="G29" i="32"/>
  <c r="H49" i="31"/>
  <c r="Q40" i="34"/>
  <c r="Q26" i="34"/>
  <c r="J42" i="31"/>
  <c r="G46" i="34"/>
  <c r="AA29" i="32"/>
  <c r="H26" i="31"/>
  <c r="J20" i="31"/>
  <c r="G16" i="31"/>
  <c r="Q45" i="35"/>
  <c r="G21" i="33"/>
  <c r="AA49" i="32"/>
  <c r="Q19" i="32"/>
  <c r="Q28" i="35"/>
  <c r="AA24" i="32"/>
  <c r="G30" i="35"/>
  <c r="G15" i="35"/>
  <c r="J27" i="31"/>
  <c r="I39" i="31"/>
  <c r="H30" i="31"/>
  <c r="AA31" i="32"/>
  <c r="G26" i="32"/>
  <c r="G35" i="33"/>
  <c r="G36" i="32"/>
  <c r="G24" i="34"/>
  <c r="G23" i="34"/>
  <c r="AA23" i="32"/>
  <c r="G41" i="34"/>
  <c r="G18" i="31"/>
  <c r="H35" i="31"/>
  <c r="G19" i="34"/>
  <c r="Q15" i="35"/>
  <c r="AA43" i="32"/>
  <c r="J23" i="31"/>
  <c r="Q23" i="35"/>
  <c r="I29" i="31"/>
  <c r="J25" i="31"/>
  <c r="Q48" i="34"/>
  <c r="H31" i="31"/>
  <c r="I48" i="31"/>
  <c r="H24" i="31"/>
  <c r="G31" i="34"/>
  <c r="G33" i="35"/>
  <c r="G36" i="31"/>
  <c r="J31" i="31"/>
  <c r="G18" i="35"/>
  <c r="Q41" i="35"/>
  <c r="J30" i="31"/>
  <c r="G23" i="35"/>
  <c r="AA20" i="32"/>
  <c r="G38" i="34"/>
  <c r="AA38" i="32"/>
  <c r="G37" i="32"/>
  <c r="G21" i="34"/>
  <c r="AA21" i="32"/>
  <c r="Q26" i="32"/>
  <c r="G34" i="32"/>
  <c r="G45" i="33"/>
  <c r="Q20" i="32"/>
  <c r="Q22" i="33"/>
  <c r="G20" i="35"/>
  <c r="G17" i="32"/>
  <c r="G25" i="33"/>
  <c r="Q46" i="33"/>
  <c r="G33" i="31"/>
  <c r="H42" i="31"/>
  <c r="Q34" i="33"/>
  <c r="G32" i="31"/>
  <c r="H44" i="31"/>
  <c r="G37" i="33"/>
  <c r="G30" i="31"/>
  <c r="G31" i="31"/>
  <c r="Q44" i="35"/>
  <c r="I49" i="31"/>
  <c r="G46" i="35"/>
  <c r="AA45" i="32"/>
  <c r="Q31" i="34"/>
  <c r="Q23" i="32"/>
  <c r="H46" i="31"/>
  <c r="Q47" i="32"/>
  <c r="G42" i="32"/>
  <c r="Q16" i="33"/>
  <c r="Q16" i="32"/>
  <c r="H34" i="31"/>
  <c r="G29" i="31"/>
  <c r="AA40" i="32"/>
  <c r="Q32" i="34"/>
  <c r="G34" i="31"/>
  <c r="G47" i="32"/>
  <c r="G35" i="34"/>
  <c r="AA36" i="32"/>
  <c r="J28" i="31"/>
  <c r="G26" i="35"/>
  <c r="Q39" i="35"/>
  <c r="G27" i="33"/>
  <c r="J41" i="31"/>
  <c r="G28" i="35"/>
  <c r="AA32" i="32"/>
  <c r="G23" i="31"/>
  <c r="Q20" i="35"/>
  <c r="G49" i="35"/>
  <c r="H20" i="31"/>
  <c r="J47" i="31"/>
  <c r="G34" i="35"/>
  <c r="Q30" i="32"/>
  <c r="G24" i="33"/>
  <c r="Q39" i="32"/>
  <c r="J21" i="31"/>
  <c r="Q18" i="34"/>
  <c r="G18" i="33"/>
  <c r="I38" i="31"/>
  <c r="G37" i="34"/>
  <c r="H37" i="31"/>
  <c r="G50" i="34"/>
  <c r="G33" i="34"/>
  <c r="Q49" i="35"/>
  <c r="Q23" i="34"/>
  <c r="Q38" i="33"/>
  <c r="J24" i="31"/>
  <c r="G42" i="34"/>
  <c r="H17" i="31"/>
  <c r="G45" i="34"/>
  <c r="G49" i="31"/>
  <c r="I42" i="31"/>
  <c r="Q50" i="33"/>
  <c r="Q33" i="32"/>
  <c r="I27" i="31"/>
  <c r="I20" i="31"/>
  <c r="Q36" i="34"/>
  <c r="G47" i="31"/>
  <c r="I16" i="31"/>
  <c r="J17" i="31"/>
  <c r="G26" i="34"/>
  <c r="G32" i="35"/>
  <c r="Q28" i="32"/>
  <c r="Q34" i="34"/>
  <c r="G29" i="35"/>
  <c r="AA27" i="32"/>
  <c r="H40" i="31"/>
  <c r="Q32" i="33"/>
  <c r="Q35" i="32"/>
  <c r="G39" i="34"/>
  <c r="AA39" i="32"/>
  <c r="Q18" i="35"/>
  <c r="G23" i="32"/>
  <c r="Q27" i="33"/>
  <c r="Q27" i="32"/>
  <c r="Q45" i="33"/>
  <c r="Q22" i="35"/>
  <c r="G35" i="31"/>
  <c r="G42" i="35"/>
  <c r="G44" i="34"/>
  <c r="G43" i="33"/>
  <c r="I23" i="31"/>
  <c r="H29" i="31"/>
  <c r="H22" i="31"/>
  <c r="G39" i="31"/>
  <c r="J34" i="31"/>
  <c r="AA47" i="32"/>
  <c r="G27" i="34"/>
  <c r="Q281" i="35" l="1"/>
  <c r="Q258" i="35"/>
  <c r="Q275" i="35"/>
  <c r="Q260" i="35"/>
  <c r="Q283" i="35"/>
  <c r="Q254" i="35"/>
  <c r="Q287" i="35"/>
  <c r="Q285" i="35"/>
  <c r="Q256" i="35"/>
  <c r="Q278" i="35"/>
  <c r="Q289" i="35"/>
  <c r="Q264" i="35"/>
  <c r="Q274" i="35"/>
  <c r="Q276" i="35"/>
  <c r="Q266" i="35"/>
  <c r="Q261" i="35"/>
  <c r="Q270" i="35"/>
  <c r="Q268" i="35"/>
  <c r="Q272" i="35"/>
  <c r="Q263" i="35"/>
  <c r="Q280" i="35"/>
  <c r="Q282" i="35"/>
  <c r="Q277" i="35"/>
  <c r="Q286" i="35"/>
  <c r="Q284" i="35"/>
  <c r="Q255" i="35"/>
  <c r="Q288" i="35"/>
  <c r="Q257" i="35"/>
  <c r="Q279" i="35"/>
  <c r="Q265" i="35"/>
  <c r="Q259" i="35"/>
  <c r="Q267" i="35"/>
  <c r="Q271" i="35"/>
  <c r="Q269" i="35"/>
  <c r="Q262" i="35"/>
  <c r="Q273" i="35"/>
  <c r="Q263" i="34"/>
  <c r="Q268" i="34"/>
  <c r="Q289" i="34"/>
  <c r="Q264" i="34"/>
  <c r="Q283" i="34"/>
  <c r="Q269" i="34"/>
  <c r="Q259" i="34"/>
  <c r="Q257" i="34"/>
  <c r="Q286" i="34"/>
  <c r="Q287" i="34"/>
  <c r="Q272" i="34"/>
  <c r="Q265" i="34"/>
  <c r="Q261" i="34"/>
  <c r="Q282" i="34"/>
  <c r="Q254" i="34"/>
  <c r="Q284" i="34"/>
  <c r="Q274" i="34"/>
  <c r="Q278" i="34"/>
  <c r="Q276" i="34"/>
  <c r="Q266" i="34"/>
  <c r="Q280" i="34"/>
  <c r="Q270" i="34"/>
  <c r="Q288" i="34"/>
  <c r="Q255" i="34"/>
  <c r="Q267" i="34"/>
  <c r="Q285" i="34"/>
  <c r="Q258" i="34"/>
  <c r="Q256" i="34"/>
  <c r="Q262" i="34"/>
  <c r="Q273" i="34"/>
  <c r="Q271" i="34"/>
  <c r="Q260" i="34"/>
  <c r="Q275" i="34"/>
  <c r="Q279" i="34"/>
  <c r="Q277" i="34"/>
  <c r="Q281" i="34"/>
  <c r="AA268" i="32"/>
  <c r="Q269" i="32"/>
  <c r="AA283" i="32"/>
  <c r="AA264" i="32"/>
  <c r="Q278" i="32"/>
  <c r="Q267" i="32"/>
  <c r="AA257" i="32"/>
  <c r="Q290" i="32"/>
  <c r="Q260" i="32"/>
  <c r="AA288" i="32"/>
  <c r="AA269" i="32"/>
  <c r="Q275" i="32"/>
  <c r="AA278" i="32"/>
  <c r="Q281" i="32"/>
  <c r="AA276" i="32"/>
  <c r="Q279" i="32"/>
  <c r="AA266" i="32"/>
  <c r="AA284" i="32"/>
  <c r="Q285" i="32"/>
  <c r="Q271" i="32"/>
  <c r="AA280" i="32"/>
  <c r="AA258" i="32"/>
  <c r="Q283" i="32"/>
  <c r="AA273" i="32"/>
  <c r="AA270" i="32"/>
  <c r="Q276" i="32"/>
  <c r="Q257" i="32"/>
  <c r="AA285" i="32"/>
  <c r="Q291" i="32"/>
  <c r="Q266" i="32"/>
  <c r="AA261" i="32"/>
  <c r="Q264" i="32"/>
  <c r="AA292" i="32"/>
  <c r="AA259" i="32"/>
  <c r="AA282" i="32"/>
  <c r="Q272" i="32"/>
  <c r="AA265" i="32"/>
  <c r="Q287" i="32"/>
  <c r="Q268" i="32"/>
  <c r="AA274" i="32"/>
  <c r="AA263" i="32"/>
  <c r="Q261" i="32"/>
  <c r="Q258" i="32"/>
  <c r="AA289" i="32"/>
  <c r="AA286" i="32"/>
  <c r="Q292" i="32"/>
  <c r="Q273" i="32"/>
  <c r="AA271" i="32"/>
  <c r="Q282" i="32"/>
  <c r="AA277" i="32"/>
  <c r="Q280" i="32"/>
  <c r="AA275" i="32"/>
  <c r="Q270" i="32"/>
  <c r="Q288" i="32"/>
  <c r="AA281" i="32"/>
  <c r="AA267" i="32"/>
  <c r="Q284" i="32"/>
  <c r="Q262" i="32"/>
  <c r="AA290" i="32"/>
  <c r="AA279" i="32"/>
  <c r="Q277" i="32"/>
  <c r="Q274" i="32"/>
  <c r="AA272" i="32"/>
  <c r="Q289" i="32"/>
  <c r="Q259" i="32"/>
  <c r="AA287" i="32"/>
  <c r="AA262" i="32"/>
  <c r="Q265" i="32"/>
  <c r="AA260" i="32"/>
  <c r="Q263" i="32"/>
  <c r="AA291" i="32"/>
  <c r="Q286" i="32"/>
  <c r="H10" i="28"/>
  <c r="A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80" i="36"/>
  <c r="A81" i="36"/>
  <c r="A1" i="36"/>
  <c r="AR197" i="36"/>
  <c r="AR196" i="36"/>
  <c r="AR195" i="36"/>
  <c r="AR194" i="36"/>
  <c r="AR193" i="36"/>
  <c r="AR192" i="36"/>
  <c r="AR191" i="36"/>
  <c r="AR190" i="36"/>
  <c r="AR189" i="36"/>
  <c r="AR188" i="36"/>
  <c r="AR187" i="36"/>
  <c r="AR186" i="36"/>
  <c r="AR185" i="36"/>
  <c r="AR184" i="36"/>
  <c r="AR183" i="36"/>
  <c r="AR182" i="36"/>
  <c r="AR181" i="36"/>
  <c r="AR180" i="36"/>
  <c r="AR179" i="36"/>
  <c r="AR178" i="36"/>
  <c r="AR177" i="36"/>
  <c r="AR176" i="36"/>
  <c r="AR175" i="36"/>
  <c r="AR174" i="36"/>
  <c r="AR173" i="36"/>
  <c r="AR172" i="36"/>
  <c r="AR171" i="36"/>
  <c r="AR170" i="36"/>
  <c r="AR169" i="36"/>
  <c r="AR168" i="36"/>
  <c r="AR167" i="36"/>
  <c r="AR166" i="36"/>
  <c r="AR165" i="36"/>
  <c r="AR164" i="36"/>
  <c r="AR163" i="36"/>
  <c r="AR162" i="36"/>
  <c r="AR161" i="36"/>
  <c r="AR160" i="36"/>
  <c r="AR159" i="36"/>
  <c r="AR158" i="36"/>
  <c r="AR157" i="36"/>
  <c r="AR156" i="36"/>
  <c r="AR155" i="36"/>
  <c r="AR154" i="36"/>
  <c r="AR153" i="36"/>
  <c r="AR152" i="36"/>
  <c r="AR151" i="36"/>
  <c r="AR150" i="36"/>
  <c r="AR149" i="36"/>
  <c r="AR148" i="36"/>
  <c r="AR147" i="36"/>
  <c r="AR146" i="36"/>
  <c r="AR145" i="36"/>
  <c r="AR144" i="36"/>
  <c r="AR143" i="36"/>
  <c r="AR142" i="36"/>
  <c r="AR141" i="36"/>
  <c r="AR140" i="36"/>
  <c r="AR139" i="36"/>
  <c r="AR138" i="36"/>
  <c r="AR137" i="36"/>
  <c r="AR136" i="36"/>
  <c r="AR135" i="36"/>
  <c r="AR134" i="36"/>
  <c r="AR133" i="36"/>
  <c r="AR132" i="36"/>
  <c r="AR131" i="36"/>
  <c r="AR130" i="36"/>
  <c r="AR129" i="36"/>
  <c r="AR128" i="36"/>
  <c r="AR127" i="36"/>
  <c r="AR126" i="36"/>
  <c r="AR125" i="36"/>
  <c r="AR124" i="36"/>
  <c r="AR123" i="36"/>
  <c r="AR122" i="36"/>
  <c r="AR121" i="36"/>
  <c r="AR120" i="36"/>
  <c r="AR119" i="36"/>
  <c r="AR118" i="36"/>
  <c r="AR117" i="36"/>
  <c r="AR116" i="36"/>
  <c r="AR115" i="36"/>
  <c r="AR114" i="36"/>
  <c r="AR113" i="36"/>
  <c r="AR112" i="36"/>
  <c r="AR111" i="36"/>
  <c r="AR110" i="36"/>
  <c r="AR109" i="36"/>
  <c r="AR108" i="36"/>
  <c r="AR107" i="36"/>
  <c r="AR106" i="36"/>
  <c r="AR105" i="36"/>
  <c r="AR104" i="36"/>
  <c r="AR103" i="36"/>
  <c r="AR102" i="36"/>
  <c r="AR101" i="36"/>
  <c r="AR100" i="36"/>
  <c r="AR99" i="36"/>
  <c r="AR98" i="36"/>
  <c r="AR97" i="36"/>
  <c r="AR96" i="36"/>
  <c r="AR95" i="36"/>
  <c r="AR94" i="36"/>
  <c r="AR93" i="36"/>
  <c r="AR92" i="36"/>
  <c r="AR91" i="36"/>
  <c r="AR90" i="36"/>
  <c r="AR89" i="36"/>
  <c r="AR88" i="36"/>
  <c r="AR87" i="36"/>
  <c r="AR86" i="36"/>
  <c r="AR85" i="36"/>
  <c r="AR84" i="36"/>
  <c r="AR82" i="36"/>
  <c r="AR81" i="36"/>
  <c r="AR80" i="36"/>
  <c r="AR79" i="36"/>
  <c r="AR78" i="36"/>
  <c r="AR77" i="36"/>
  <c r="AR76" i="36"/>
  <c r="AR75" i="36"/>
  <c r="AR74" i="36"/>
  <c r="AR73" i="36"/>
  <c r="AR72" i="36"/>
  <c r="AR71" i="36"/>
  <c r="AR70" i="36"/>
  <c r="AR69" i="36"/>
  <c r="AR68" i="36"/>
  <c r="AR67" i="36"/>
  <c r="AR66" i="36"/>
  <c r="AR65" i="36"/>
  <c r="AR64" i="36"/>
  <c r="AR63" i="36"/>
  <c r="AR62" i="36"/>
  <c r="AR61" i="36"/>
  <c r="AR60" i="36"/>
  <c r="AR59" i="36"/>
  <c r="AR58" i="36"/>
  <c r="AR57" i="36"/>
  <c r="AR56" i="36"/>
  <c r="AR55" i="36"/>
  <c r="AR50" i="36"/>
  <c r="AR49" i="36"/>
  <c r="AR48" i="36"/>
  <c r="AR47" i="36"/>
  <c r="AR46" i="36"/>
  <c r="AR45" i="36"/>
  <c r="AR44" i="36"/>
  <c r="AR43" i="36"/>
  <c r="AR42" i="36"/>
  <c r="AR41" i="36"/>
  <c r="AR40" i="36"/>
  <c r="AR39" i="36"/>
  <c r="AR38" i="36"/>
  <c r="AR37" i="36"/>
  <c r="AR36" i="36"/>
  <c r="AR35" i="36"/>
  <c r="AR34" i="36"/>
  <c r="AR33" i="36"/>
  <c r="AR32" i="36"/>
  <c r="AR31" i="36"/>
  <c r="AR30" i="36"/>
  <c r="AR29" i="36"/>
  <c r="AR28" i="36"/>
  <c r="AR27" i="36"/>
  <c r="AW14" i="36"/>
  <c r="AV14" i="36"/>
  <c r="BA13" i="36"/>
  <c r="BA12" i="36"/>
  <c r="BA11" i="36"/>
  <c r="BA10" i="36"/>
  <c r="BA9" i="36"/>
  <c r="BA8" i="36"/>
  <c r="BA7" i="36"/>
  <c r="BA6" i="36"/>
  <c r="BA5" i="36"/>
  <c r="BA4" i="36"/>
  <c r="BA3" i="36"/>
  <c r="BA2" i="36"/>
  <c r="AQ2" i="36"/>
  <c r="AO2" i="36"/>
  <c r="AO3" i="36" s="1"/>
  <c r="AJ2" i="36"/>
  <c r="G1" i="36" s="1"/>
  <c r="AQ3" i="36" l="1"/>
  <c r="AQ4" i="36" s="1"/>
  <c r="AQ5" i="36" s="1"/>
  <c r="AQ6" i="36" s="1"/>
  <c r="AQ7" i="36" s="1"/>
  <c r="AQ8" i="36" s="1"/>
  <c r="AQ9" i="36" s="1"/>
  <c r="AQ10" i="36" s="1"/>
  <c r="AQ11" i="36" s="1"/>
  <c r="AQ12" i="36" s="1"/>
  <c r="AQ13" i="36" s="1"/>
  <c r="AQ14" i="36" s="1"/>
  <c r="AQ15" i="36" s="1"/>
  <c r="AQ16" i="36" s="1"/>
  <c r="AQ17" i="36" s="1"/>
  <c r="AQ18" i="36" s="1"/>
  <c r="AQ19" i="36" s="1"/>
  <c r="AQ20" i="36" s="1"/>
  <c r="AQ21" i="36" s="1"/>
  <c r="AQ22" i="36" s="1"/>
  <c r="AQ23" i="36" s="1"/>
  <c r="AQ24" i="36" s="1"/>
  <c r="AQ25" i="36" s="1"/>
  <c r="AQ26" i="36" s="1"/>
  <c r="AQ27" i="36" s="1"/>
  <c r="AQ28" i="36" s="1"/>
  <c r="AQ29" i="36" s="1"/>
  <c r="AQ30" i="36" s="1"/>
  <c r="AQ31" i="36" s="1"/>
  <c r="AQ32" i="36" s="1"/>
  <c r="AQ33" i="36" s="1"/>
  <c r="AQ34" i="36" s="1"/>
  <c r="AQ35" i="36" s="1"/>
  <c r="AQ36" i="36" s="1"/>
  <c r="AQ37" i="36" s="1"/>
  <c r="AQ38" i="36" s="1"/>
  <c r="AQ39" i="36" s="1"/>
  <c r="AQ40" i="36" s="1"/>
  <c r="AQ41" i="36" s="1"/>
  <c r="AQ42" i="36" s="1"/>
  <c r="AQ43" i="36" s="1"/>
  <c r="AQ44" i="36" s="1"/>
  <c r="AQ45" i="36" s="1"/>
  <c r="AQ46" i="36" s="1"/>
  <c r="AQ47" i="36" s="1"/>
  <c r="AQ48" i="36" s="1"/>
  <c r="AQ49" i="36" s="1"/>
  <c r="AQ50" i="36" s="1"/>
  <c r="G2" i="36"/>
  <c r="G79" i="36" s="1"/>
  <c r="AM1" i="36"/>
  <c r="AP1" i="36" s="1"/>
  <c r="AO4" i="36"/>
  <c r="AK2" i="36"/>
  <c r="AJ3" i="36" s="1"/>
  <c r="AK3" i="36" s="1"/>
  <c r="AJ4" i="36" s="1"/>
  <c r="AK4" i="36" s="1"/>
  <c r="AJ5" i="36" s="1"/>
  <c r="AK5" i="36" s="1"/>
  <c r="AJ6" i="36" s="1"/>
  <c r="AK6" i="36" s="1"/>
  <c r="AJ7" i="36" s="1"/>
  <c r="AK7" i="36" s="1"/>
  <c r="AJ8" i="36" s="1"/>
  <c r="AK8" i="36" s="1"/>
  <c r="AJ9" i="36" s="1"/>
  <c r="AK9" i="36" s="1"/>
  <c r="AJ10" i="36" s="1"/>
  <c r="AK10" i="36" s="1"/>
  <c r="AJ11" i="36" s="1"/>
  <c r="AK11" i="36" s="1"/>
  <c r="AJ12" i="36" s="1"/>
  <c r="AK12" i="36" s="1"/>
  <c r="AJ13" i="36" s="1"/>
  <c r="AK13" i="36" s="1"/>
  <c r="AJ14" i="36" s="1"/>
  <c r="AK14" i="36" s="1"/>
  <c r="AJ15" i="36" s="1"/>
  <c r="AK15" i="36" s="1"/>
  <c r="AJ16" i="36" s="1"/>
  <c r="AK16" i="36" s="1"/>
  <c r="AI2" i="36"/>
  <c r="AI3" i="36" s="1"/>
  <c r="AI4" i="36" s="1"/>
  <c r="AI5" i="36" s="1"/>
  <c r="AI6" i="36" s="1"/>
  <c r="AI7" i="36" s="1"/>
  <c r="AI8" i="36" s="1"/>
  <c r="AI9" i="36" s="1"/>
  <c r="AI10" i="36" s="1"/>
  <c r="AI11" i="36" s="1"/>
  <c r="AI12" i="36" s="1"/>
  <c r="AI13" i="36" s="1"/>
  <c r="AI14" i="36" s="1"/>
  <c r="AI15" i="36" s="1"/>
  <c r="AI16" i="36" s="1"/>
  <c r="AN2" i="36" l="1"/>
  <c r="AN1" i="36"/>
  <c r="AM2" i="36"/>
  <c r="AP2" i="36" s="1"/>
  <c r="AQ51" i="36"/>
  <c r="AQ52" i="36" s="1"/>
  <c r="AQ53" i="36" s="1"/>
  <c r="AQ54" i="36" s="1"/>
  <c r="AQ55" i="36" s="1"/>
  <c r="AQ56" i="36" s="1"/>
  <c r="AQ57" i="36" s="1"/>
  <c r="AQ58" i="36" s="1"/>
  <c r="AQ59" i="36" s="1"/>
  <c r="AQ60" i="36" s="1"/>
  <c r="AQ61" i="36" s="1"/>
  <c r="AQ62" i="36" s="1"/>
  <c r="AQ63" i="36" s="1"/>
  <c r="AQ64" i="36" s="1"/>
  <c r="AQ65" i="36" s="1"/>
  <c r="AQ66" i="36" s="1"/>
  <c r="AQ67" i="36" s="1"/>
  <c r="AQ68" i="36" s="1"/>
  <c r="AQ69" i="36" s="1"/>
  <c r="AQ70" i="36" s="1"/>
  <c r="AQ71" i="36" s="1"/>
  <c r="AQ72" i="36" s="1"/>
  <c r="AQ73" i="36" s="1"/>
  <c r="AQ74" i="36" s="1"/>
  <c r="AQ75" i="36" s="1"/>
  <c r="AQ76" i="36" s="1"/>
  <c r="AQ77" i="36" s="1"/>
  <c r="AQ78" i="36" s="1"/>
  <c r="AQ79" i="36" s="1"/>
  <c r="AQ80" i="36" s="1"/>
  <c r="AQ81" i="36" s="1"/>
  <c r="AQ82" i="36" s="1"/>
  <c r="AQ83" i="36" s="1"/>
  <c r="AQ84" i="36" s="1"/>
  <c r="AQ85" i="36" s="1"/>
  <c r="AQ86" i="36" s="1"/>
  <c r="AQ87" i="36" s="1"/>
  <c r="AQ88" i="36" s="1"/>
  <c r="AQ89" i="36" s="1"/>
  <c r="AQ90" i="36" s="1"/>
  <c r="AQ91" i="36" s="1"/>
  <c r="AQ92" i="36" s="1"/>
  <c r="AQ93" i="36" s="1"/>
  <c r="AQ94" i="36" s="1"/>
  <c r="AQ95" i="36" s="1"/>
  <c r="AQ96" i="36" s="1"/>
  <c r="AQ97" i="36" s="1"/>
  <c r="AQ98" i="36" s="1"/>
  <c r="AQ99" i="36" s="1"/>
  <c r="AQ100" i="36" s="1"/>
  <c r="AQ101" i="36" s="1"/>
  <c r="AQ102" i="36" s="1"/>
  <c r="AQ103" i="36" s="1"/>
  <c r="AQ104" i="36" s="1"/>
  <c r="AQ105" i="36" s="1"/>
  <c r="AQ106" i="36" s="1"/>
  <c r="AQ107" i="36" s="1"/>
  <c r="AQ108" i="36" s="1"/>
  <c r="AQ109" i="36" s="1"/>
  <c r="AQ110" i="36" s="1"/>
  <c r="AQ111" i="36" s="1"/>
  <c r="AQ112" i="36" s="1"/>
  <c r="AQ113" i="36" s="1"/>
  <c r="AQ114" i="36" s="1"/>
  <c r="AQ115" i="36" s="1"/>
  <c r="AQ116" i="36" s="1"/>
  <c r="AQ117" i="36" s="1"/>
  <c r="AQ118" i="36" s="1"/>
  <c r="AQ119" i="36" s="1"/>
  <c r="AQ120" i="36" s="1"/>
  <c r="AQ121" i="36" s="1"/>
  <c r="AQ122" i="36" s="1"/>
  <c r="AQ123" i="36" s="1"/>
  <c r="AQ124" i="36" s="1"/>
  <c r="AQ125" i="36" s="1"/>
  <c r="AQ126" i="36" s="1"/>
  <c r="AQ127" i="36" s="1"/>
  <c r="AQ128" i="36" s="1"/>
  <c r="AQ129" i="36" s="1"/>
  <c r="AQ130" i="36" s="1"/>
  <c r="AQ131" i="36" s="1"/>
  <c r="AQ132" i="36" s="1"/>
  <c r="AQ133" i="36" s="1"/>
  <c r="AQ134" i="36" s="1"/>
  <c r="AQ135" i="36" s="1"/>
  <c r="AQ136" i="36" s="1"/>
  <c r="AQ137" i="36" s="1"/>
  <c r="AQ138" i="36" s="1"/>
  <c r="AQ139" i="36" s="1"/>
  <c r="AQ140" i="36" s="1"/>
  <c r="AQ141" i="36" s="1"/>
  <c r="AQ142" i="36" s="1"/>
  <c r="AQ143" i="36" s="1"/>
  <c r="AQ144" i="36" s="1"/>
  <c r="AQ145" i="36" s="1"/>
  <c r="AQ146" i="36" s="1"/>
  <c r="AQ147" i="36" s="1"/>
  <c r="AQ148" i="36" s="1"/>
  <c r="AQ149" i="36" s="1"/>
  <c r="AQ150" i="36" s="1"/>
  <c r="AQ151" i="36" s="1"/>
  <c r="AQ152" i="36" s="1"/>
  <c r="AQ153" i="36" s="1"/>
  <c r="AQ154" i="36" s="1"/>
  <c r="AQ155" i="36" s="1"/>
  <c r="AQ156" i="36" s="1"/>
  <c r="AQ157" i="36" s="1"/>
  <c r="AQ158" i="36" s="1"/>
  <c r="AQ159" i="36" s="1"/>
  <c r="AQ160" i="36" s="1"/>
  <c r="AQ161" i="36" s="1"/>
  <c r="AQ162" i="36" s="1"/>
  <c r="AQ163" i="36" s="1"/>
  <c r="AQ164" i="36" s="1"/>
  <c r="AQ165" i="36" s="1"/>
  <c r="AQ166" i="36" s="1"/>
  <c r="AQ167" i="36" s="1"/>
  <c r="AQ168" i="36" s="1"/>
  <c r="AQ169" i="36" s="1"/>
  <c r="AQ170" i="36" s="1"/>
  <c r="AQ171" i="36" s="1"/>
  <c r="AQ172" i="36" s="1"/>
  <c r="AQ173" i="36" s="1"/>
  <c r="AQ174" i="36" s="1"/>
  <c r="AQ175" i="36" s="1"/>
  <c r="AQ176" i="36" s="1"/>
  <c r="AQ177" i="36" s="1"/>
  <c r="AQ178" i="36" s="1"/>
  <c r="AQ179" i="36" s="1"/>
  <c r="AQ180" i="36" s="1"/>
  <c r="AQ181" i="36" s="1"/>
  <c r="AQ182" i="36" s="1"/>
  <c r="AQ183" i="36" s="1"/>
  <c r="AQ184" i="36" s="1"/>
  <c r="AQ185" i="36" s="1"/>
  <c r="AQ186" i="36" s="1"/>
  <c r="AQ187" i="36" s="1"/>
  <c r="AQ188" i="36" s="1"/>
  <c r="AQ189" i="36" s="1"/>
  <c r="AQ190" i="36" s="1"/>
  <c r="AQ191" i="36" s="1"/>
  <c r="AQ192" i="36" s="1"/>
  <c r="AQ193" i="36" s="1"/>
  <c r="AQ194" i="36" s="1"/>
  <c r="AQ195" i="36" s="1"/>
  <c r="AQ196" i="36" s="1"/>
  <c r="AQ197" i="36" s="1"/>
  <c r="AO5" i="36"/>
  <c r="AN4" i="36"/>
  <c r="AN3" i="36"/>
  <c r="H1" i="36"/>
  <c r="AM3" i="36" l="1"/>
  <c r="I1" i="36"/>
  <c r="H2" i="36"/>
  <c r="H79" i="36" s="1"/>
  <c r="AO6" i="36"/>
  <c r="AN5" i="36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I9" i="28"/>
  <c r="H9" i="28"/>
  <c r="I8" i="28"/>
  <c r="H8" i="28"/>
  <c r="I7" i="28"/>
  <c r="H7" i="28"/>
  <c r="I6" i="28"/>
  <c r="H6" i="28"/>
  <c r="I5" i="28"/>
  <c r="H5" i="28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AY81" i="14"/>
  <c r="AY83" i="14"/>
  <c r="AY85" i="14"/>
  <c r="AZ85" i="14"/>
  <c r="AY86" i="14"/>
  <c r="AZ87" i="14"/>
  <c r="AY89" i="14"/>
  <c r="Q79" i="14"/>
  <c r="Q78" i="14" s="1"/>
  <c r="R79" i="14"/>
  <c r="R78" i="14" s="1"/>
  <c r="S79" i="14"/>
  <c r="S78" i="14" s="1"/>
  <c r="T79" i="14"/>
  <c r="T78" i="14" s="1"/>
  <c r="U79" i="14"/>
  <c r="U78" i="14" s="1"/>
  <c r="V79" i="14"/>
  <c r="V78" i="14" s="1"/>
  <c r="W79" i="14"/>
  <c r="W78" i="14" s="1"/>
  <c r="X79" i="14"/>
  <c r="X78" i="14" s="1"/>
  <c r="Y79" i="14"/>
  <c r="Y78" i="14" s="1"/>
  <c r="Z79" i="14"/>
  <c r="Z78" i="14" s="1"/>
  <c r="AA79" i="14"/>
  <c r="AA78" i="14" s="1"/>
  <c r="AB79" i="14"/>
  <c r="AB78" i="14" s="1"/>
  <c r="AC79" i="14"/>
  <c r="AC78" i="14" s="1"/>
  <c r="AD79" i="14"/>
  <c r="AD78" i="14" s="1"/>
  <c r="AE79" i="14"/>
  <c r="AE78" i="14" s="1"/>
  <c r="AF79" i="14"/>
  <c r="AF78" i="14" s="1"/>
  <c r="AG79" i="14"/>
  <c r="AG78" i="14" s="1"/>
  <c r="AH79" i="14"/>
  <c r="AH78" i="14" s="1"/>
  <c r="AI79" i="14"/>
  <c r="AI78" i="14" s="1"/>
  <c r="AJ79" i="14"/>
  <c r="AJ78" i="14" s="1"/>
  <c r="AK79" i="14"/>
  <c r="AK78" i="14" s="1"/>
  <c r="AL79" i="14"/>
  <c r="AL78" i="14" s="1"/>
  <c r="AM79" i="14"/>
  <c r="AM78" i="14" s="1"/>
  <c r="AN79" i="14"/>
  <c r="AN78" i="14" s="1"/>
  <c r="AO79" i="14"/>
  <c r="AO78" i="14" s="1"/>
  <c r="AP79" i="14"/>
  <c r="AP78" i="14" s="1"/>
  <c r="AQ79" i="14"/>
  <c r="AQ78" i="14" s="1"/>
  <c r="AR79" i="14"/>
  <c r="AR78" i="14" s="1"/>
  <c r="AS79" i="14"/>
  <c r="AS78" i="14" s="1"/>
  <c r="AT79" i="14"/>
  <c r="AU79" i="14"/>
  <c r="AU78" i="14" s="1"/>
  <c r="AV79" i="14"/>
  <c r="AV78" i="14" s="1"/>
  <c r="AW79" i="14"/>
  <c r="AW78" i="14" s="1"/>
  <c r="AY79" i="14"/>
  <c r="AY78" i="14" s="1"/>
  <c r="AZ79" i="14"/>
  <c r="AZ78" i="14" s="1"/>
  <c r="AY80" i="14"/>
  <c r="AZ80" i="14"/>
  <c r="AZ81" i="14"/>
  <c r="AY82" i="14"/>
  <c r="AZ82" i="14"/>
  <c r="AZ83" i="14"/>
  <c r="AY84" i="14"/>
  <c r="AZ84" i="14"/>
  <c r="AZ86" i="14"/>
  <c r="AY87" i="14"/>
  <c r="AY88" i="14"/>
  <c r="AZ88" i="14"/>
  <c r="AZ89" i="14"/>
  <c r="AY90" i="14"/>
  <c r="AZ90" i="14"/>
  <c r="AM4" i="36" l="1"/>
  <c r="AP3" i="36"/>
  <c r="AT78" i="14"/>
  <c r="J1" i="36"/>
  <c r="K1" i="36" s="1"/>
  <c r="I2" i="36"/>
  <c r="I79" i="36" s="1"/>
  <c r="AO7" i="36"/>
  <c r="AN6" i="36"/>
  <c r="A3" i="8"/>
  <c r="BL39" i="10" l="1"/>
  <c r="L1" i="36"/>
  <c r="K2" i="36"/>
  <c r="K79" i="36" s="1"/>
  <c r="AM5" i="36"/>
  <c r="AP4" i="36"/>
  <c r="J2" i="36"/>
  <c r="J79" i="36" s="1"/>
  <c r="AO8" i="36"/>
  <c r="AN7" i="36"/>
  <c r="BL53" i="10" l="1"/>
  <c r="M1" i="36"/>
  <c r="L2" i="36"/>
  <c r="L79" i="36" s="1"/>
  <c r="AM6" i="36"/>
  <c r="AP5" i="36"/>
  <c r="AO9" i="36"/>
  <c r="AN8" i="36"/>
  <c r="R482632" i="35"/>
  <c r="S482632" i="35" s="1"/>
  <c r="T482632" i="35" s="1"/>
  <c r="H482632" i="35"/>
  <c r="I482632" i="35" s="1"/>
  <c r="J482632" i="35" s="1"/>
  <c r="R482631" i="35"/>
  <c r="H482631" i="35"/>
  <c r="R482022" i="34"/>
  <c r="S482022" i="34" s="1"/>
  <c r="T482022" i="34" s="1"/>
  <c r="H482022" i="34"/>
  <c r="I482022" i="34" s="1"/>
  <c r="J482022" i="34" s="1"/>
  <c r="R482021" i="34"/>
  <c r="H482021" i="34"/>
  <c r="R450677" i="33"/>
  <c r="S450677" i="33" s="1"/>
  <c r="T450677" i="33" s="1"/>
  <c r="H450677" i="33"/>
  <c r="I450677" i="33" s="1"/>
  <c r="J450677" i="33" s="1"/>
  <c r="R450676" i="33"/>
  <c r="H450676" i="33"/>
  <c r="AD665667" i="32"/>
  <c r="AC665667" i="32"/>
  <c r="AB665667" i="32"/>
  <c r="T665667" i="32"/>
  <c r="S665667" i="32"/>
  <c r="R665667" i="32"/>
  <c r="J665667" i="32"/>
  <c r="I665667" i="32"/>
  <c r="H665667" i="32"/>
  <c r="AD665666" i="32"/>
  <c r="AC665666" i="32"/>
  <c r="AB665666" i="32"/>
  <c r="T665666" i="32"/>
  <c r="S665666" i="32"/>
  <c r="R665666" i="32"/>
  <c r="J665666" i="32"/>
  <c r="I665666" i="32"/>
  <c r="H665666" i="32"/>
  <c r="H111" i="35"/>
  <c r="H104" i="34"/>
  <c r="H108" i="33"/>
  <c r="H172" i="34"/>
  <c r="H165" i="33"/>
  <c r="H168" i="35"/>
  <c r="H73" i="34"/>
  <c r="H66" i="33"/>
  <c r="H69" i="35"/>
  <c r="H89" i="35"/>
  <c r="H126" i="35"/>
  <c r="H130" i="34"/>
  <c r="H87" i="35"/>
  <c r="H133" i="35"/>
  <c r="H155" i="35"/>
  <c r="H148" i="34"/>
  <c r="H152" i="33"/>
  <c r="H84" i="33"/>
  <c r="H131" i="34"/>
  <c r="H88" i="35"/>
  <c r="H67" i="33"/>
  <c r="H59" i="35"/>
  <c r="H63" i="34"/>
  <c r="H127" i="35"/>
  <c r="H135" i="34"/>
  <c r="H139" i="33"/>
  <c r="H131" i="35"/>
  <c r="H89" i="34"/>
  <c r="H67" i="34"/>
  <c r="H60" i="33"/>
  <c r="H63" i="35"/>
  <c r="H100" i="35"/>
  <c r="H93" i="34"/>
  <c r="H97" i="33"/>
  <c r="H161" i="34"/>
  <c r="H154" i="33"/>
  <c r="H157" i="35"/>
  <c r="H115" i="33"/>
  <c r="H179" i="34"/>
  <c r="H58" i="35"/>
  <c r="H175" i="35"/>
  <c r="H177" i="34"/>
  <c r="H111" i="34"/>
  <c r="H166" i="35"/>
  <c r="H160" i="35"/>
  <c r="H102" i="34"/>
  <c r="H87" i="33"/>
  <c r="H98" i="35"/>
  <c r="H155" i="33"/>
  <c r="H170" i="35"/>
  <c r="H174" i="34"/>
  <c r="H159" i="33"/>
  <c r="H91" i="33"/>
  <c r="H102" i="35"/>
  <c r="H87" i="34"/>
  <c r="H133" i="33"/>
  <c r="H128" i="33"/>
  <c r="H120" i="35"/>
  <c r="H124" i="34"/>
  <c r="H56" i="34"/>
  <c r="H181" i="34"/>
  <c r="H52" i="35"/>
  <c r="H133" i="34"/>
  <c r="H82" i="34"/>
  <c r="H86" i="33"/>
  <c r="H78" i="35"/>
  <c r="H135" i="33"/>
  <c r="H146" i="35"/>
  <c r="H61" i="35"/>
  <c r="H126" i="33"/>
  <c r="H129" i="35"/>
  <c r="H122" i="34"/>
  <c r="H62" i="35"/>
  <c r="H58" i="33"/>
  <c r="H175" i="33"/>
  <c r="H54" i="34"/>
  <c r="H118" i="35"/>
  <c r="H103" i="34"/>
  <c r="H107" i="33"/>
  <c r="H171" i="34"/>
  <c r="H136" i="35"/>
  <c r="H140" i="34"/>
  <c r="H106" i="35"/>
  <c r="H65" i="33"/>
  <c r="H61" i="34"/>
  <c r="H102" i="33"/>
  <c r="H98" i="34"/>
  <c r="H147" i="34"/>
  <c r="H145" i="35"/>
  <c r="H74" i="33"/>
  <c r="H70" i="34"/>
  <c r="H93" i="33"/>
  <c r="H96" i="35"/>
  <c r="H161" i="33"/>
  <c r="H153" i="35"/>
  <c r="H157" i="34"/>
  <c r="H132" i="35"/>
  <c r="H54" i="35"/>
  <c r="H58" i="34"/>
  <c r="H175" i="34"/>
  <c r="H179" i="33"/>
  <c r="H111" i="33"/>
  <c r="H103" i="35"/>
  <c r="H107" i="34"/>
  <c r="H144" i="34"/>
  <c r="H137" i="33"/>
  <c r="H140" i="35"/>
  <c r="H90" i="33"/>
  <c r="H65" i="34"/>
  <c r="H69" i="33"/>
  <c r="H55" i="35"/>
  <c r="H180" i="35"/>
  <c r="H52" i="33"/>
  <c r="H62" i="34"/>
  <c r="H109" i="33"/>
  <c r="H112" i="35"/>
  <c r="H120" i="34"/>
  <c r="H124" i="33"/>
  <c r="H56" i="33"/>
  <c r="H181" i="33"/>
  <c r="H52" i="34"/>
  <c r="H55" i="33"/>
  <c r="H82" i="33"/>
  <c r="H85" i="35"/>
  <c r="H78" i="34"/>
  <c r="H99" i="33"/>
  <c r="H146" i="34"/>
  <c r="H131" i="33"/>
  <c r="H142" i="35"/>
  <c r="H171" i="35"/>
  <c r="H164" i="34"/>
  <c r="H168" i="33"/>
  <c r="H100" i="33"/>
  <c r="H92" i="35"/>
  <c r="H96" i="34"/>
  <c r="H83" i="33"/>
  <c r="H75" i="35"/>
  <c r="H79" i="34"/>
  <c r="H143" i="35"/>
  <c r="H136" i="34"/>
  <c r="H140" i="33"/>
  <c r="H147" i="35"/>
  <c r="H151" i="34"/>
  <c r="H83" i="34"/>
  <c r="H76" i="33"/>
  <c r="H79" i="35"/>
  <c r="H144" i="33"/>
  <c r="H109" i="34"/>
  <c r="H113" i="33"/>
  <c r="H105" i="35"/>
  <c r="H170" i="33"/>
  <c r="H173" i="35"/>
  <c r="H166" i="34"/>
  <c r="H150" i="35"/>
  <c r="H74" i="35"/>
  <c r="H59" i="34"/>
  <c r="H63" i="33"/>
  <c r="H127" i="34"/>
  <c r="H120" i="33"/>
  <c r="H123" i="35"/>
  <c r="H118" i="34"/>
  <c r="H103" i="33"/>
  <c r="H114" i="35"/>
  <c r="H171" i="33"/>
  <c r="H163" i="35"/>
  <c r="H167" i="34"/>
  <c r="H143" i="34"/>
  <c r="H92" i="33"/>
  <c r="H95" i="35"/>
  <c r="H88" i="34"/>
  <c r="H152" i="35"/>
  <c r="H156" i="34"/>
  <c r="H121" i="35"/>
  <c r="H125" i="34"/>
  <c r="H57" i="34"/>
  <c r="H182" i="34"/>
  <c r="H53" i="35"/>
  <c r="H118" i="33"/>
  <c r="H75" i="34"/>
  <c r="H79" i="33"/>
  <c r="H116" i="34"/>
  <c r="H136" i="33"/>
  <c r="H139" i="35"/>
  <c r="H132" i="34"/>
  <c r="H119" i="33"/>
  <c r="H130" i="35"/>
  <c r="H71" i="34"/>
  <c r="H179" i="35"/>
  <c r="H51" i="33"/>
  <c r="H176" i="33"/>
  <c r="H178" i="34"/>
  <c r="H174" i="35"/>
  <c r="H91" i="34"/>
  <c r="H60" i="34"/>
  <c r="H128" i="34"/>
  <c r="H124" i="35"/>
  <c r="H104" i="33"/>
  <c r="H172" i="33"/>
  <c r="H168" i="34"/>
  <c r="H78" i="33"/>
  <c r="H106" i="34"/>
  <c r="H146" i="33"/>
  <c r="H138" i="35"/>
  <c r="H142" i="34"/>
  <c r="H74" i="34"/>
  <c r="H164" i="33"/>
  <c r="H167" i="35"/>
  <c r="H99" i="35"/>
  <c r="H92" i="34"/>
  <c r="H96" i="33"/>
  <c r="H150" i="34"/>
  <c r="H125" i="35"/>
  <c r="H129" i="34"/>
  <c r="H122" i="33"/>
  <c r="H62" i="33"/>
  <c r="H57" i="35"/>
  <c r="H182" i="35"/>
  <c r="H54" i="33"/>
  <c r="H173" i="33"/>
  <c r="H165" i="35"/>
  <c r="H169" i="34"/>
  <c r="H101" i="34"/>
  <c r="H94" i="33"/>
  <c r="H97" i="35"/>
  <c r="H105" i="34"/>
  <c r="H169" i="35"/>
  <c r="H173" i="34"/>
  <c r="H166" i="33"/>
  <c r="H150" i="33"/>
  <c r="H101" i="35"/>
  <c r="H59" i="33"/>
  <c r="H70" i="35"/>
  <c r="H127" i="33"/>
  <c r="H119" i="35"/>
  <c r="H123" i="34"/>
  <c r="H55" i="34"/>
  <c r="H153" i="33"/>
  <c r="H156" i="35"/>
  <c r="H149" i="34"/>
  <c r="H134" i="33"/>
  <c r="H85" i="33"/>
  <c r="H77" i="35"/>
  <c r="H64" i="34"/>
  <c r="H68" i="33"/>
  <c r="H60" i="35"/>
  <c r="H71" i="35"/>
  <c r="H128" i="35"/>
  <c r="H121" i="34"/>
  <c r="H125" i="33"/>
  <c r="H115" i="34"/>
  <c r="H64" i="35"/>
  <c r="H68" i="34"/>
  <c r="H61" i="33"/>
  <c r="H72" i="34"/>
  <c r="H129" i="33"/>
  <c r="H94" i="34"/>
  <c r="H98" i="33"/>
  <c r="H162" i="34"/>
  <c r="H147" i="33"/>
  <c r="H158" i="35"/>
  <c r="H90" i="35"/>
  <c r="H180" i="34"/>
  <c r="H51" i="35"/>
  <c r="H176" i="35"/>
  <c r="H108" i="35"/>
  <c r="H112" i="34"/>
  <c r="H105" i="33"/>
  <c r="H91" i="35"/>
  <c r="H95" i="34"/>
  <c r="H88" i="33"/>
  <c r="H152" i="34"/>
  <c r="H156" i="33"/>
  <c r="H148" i="35"/>
  <c r="H106" i="33"/>
  <c r="H84" i="34"/>
  <c r="H77" i="33"/>
  <c r="H80" i="35"/>
  <c r="H145" i="33"/>
  <c r="H137" i="35"/>
  <c r="H141" i="34"/>
  <c r="H163" i="33"/>
  <c r="H159" i="34"/>
  <c r="H95" i="33"/>
  <c r="H64" i="33"/>
  <c r="H121" i="33"/>
  <c r="H56" i="35"/>
  <c r="H107" i="35"/>
  <c r="H164" i="35"/>
  <c r="H134" i="35"/>
  <c r="H119" i="34"/>
  <c r="H123" i="33"/>
  <c r="H72" i="33"/>
  <c r="H180" i="33"/>
  <c r="H51" i="34"/>
  <c r="H149" i="33"/>
  <c r="H116" i="33"/>
  <c r="H84" i="35"/>
  <c r="H77" i="34"/>
  <c r="H81" i="33"/>
  <c r="H145" i="34"/>
  <c r="H110" i="35"/>
  <c r="H114" i="34"/>
  <c r="H178" i="35"/>
  <c r="H163" i="34"/>
  <c r="H167" i="33"/>
  <c r="H160" i="33"/>
  <c r="H154" i="34"/>
  <c r="H158" i="33"/>
  <c r="H116" i="35"/>
  <c r="H82" i="35"/>
  <c r="H86" i="34"/>
  <c r="H71" i="33"/>
  <c r="H160" i="34"/>
  <c r="H162" i="33"/>
  <c r="H154" i="35"/>
  <c r="H158" i="34"/>
  <c r="H90" i="34"/>
  <c r="H75" i="33"/>
  <c r="H86" i="35"/>
  <c r="H176" i="34"/>
  <c r="H108" i="34"/>
  <c r="H112" i="33"/>
  <c r="H104" i="35"/>
  <c r="H159" i="35"/>
  <c r="H172" i="35"/>
  <c r="H138" i="33"/>
  <c r="H141" i="35"/>
  <c r="H73" i="35"/>
  <c r="H66" i="34"/>
  <c r="H70" i="33"/>
  <c r="H134" i="34"/>
  <c r="H181" i="35"/>
  <c r="H53" i="33"/>
  <c r="H117" i="34"/>
  <c r="H110" i="33"/>
  <c r="H113" i="35"/>
  <c r="H177" i="35"/>
  <c r="H178" i="33"/>
  <c r="H57" i="33"/>
  <c r="H182" i="33"/>
  <c r="H53" i="34"/>
  <c r="H117" i="35"/>
  <c r="H110" i="34"/>
  <c r="H114" i="33"/>
  <c r="H115" i="35"/>
  <c r="H135" i="35"/>
  <c r="H139" i="34"/>
  <c r="H132" i="33"/>
  <c r="H99" i="34"/>
  <c r="H67" i="35"/>
  <c r="H165" i="34"/>
  <c r="H169" i="33"/>
  <c r="H101" i="33"/>
  <c r="H93" i="35"/>
  <c r="H97" i="34"/>
  <c r="H161" i="35"/>
  <c r="H76" i="35"/>
  <c r="H80" i="34"/>
  <c r="H144" i="35"/>
  <c r="H137" i="34"/>
  <c r="H141" i="33"/>
  <c r="H73" i="33"/>
  <c r="H65" i="35"/>
  <c r="H69" i="34"/>
  <c r="H89" i="33"/>
  <c r="H126" i="34"/>
  <c r="H130" i="33"/>
  <c r="H122" i="35"/>
  <c r="H72" i="35"/>
  <c r="H155" i="34"/>
  <c r="H148" i="33"/>
  <c r="H151" i="35"/>
  <c r="H83" i="35"/>
  <c r="H76" i="34"/>
  <c r="H80" i="33"/>
  <c r="H117" i="33"/>
  <c r="H109" i="35"/>
  <c r="H113" i="34"/>
  <c r="H177" i="33"/>
  <c r="H170" i="34"/>
  <c r="H174" i="33"/>
  <c r="H143" i="33"/>
  <c r="H153" i="34"/>
  <c r="H157" i="33"/>
  <c r="H149" i="35"/>
  <c r="H81" i="35"/>
  <c r="H85" i="34"/>
  <c r="H68" i="35"/>
  <c r="H81" i="34"/>
  <c r="H94" i="35"/>
  <c r="H162" i="35"/>
  <c r="H151" i="33"/>
  <c r="H138" i="34"/>
  <c r="H142" i="33"/>
  <c r="H66" i="35"/>
  <c r="H100" i="34"/>
  <c r="S450676" i="33" l="1"/>
  <c r="M2" i="36"/>
  <c r="M79" i="36" s="1"/>
  <c r="N1" i="36"/>
  <c r="H421" i="35"/>
  <c r="H420" i="35"/>
  <c r="H419" i="35"/>
  <c r="H418" i="35"/>
  <c r="H417" i="35"/>
  <c r="H416" i="35"/>
  <c r="H415" i="35"/>
  <c r="H414" i="35"/>
  <c r="H413" i="35"/>
  <c r="H412" i="35"/>
  <c r="H411" i="35"/>
  <c r="H410" i="35"/>
  <c r="H409" i="35"/>
  <c r="H408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H347" i="35"/>
  <c r="H346" i="35"/>
  <c r="H345" i="35"/>
  <c r="H344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7" i="35"/>
  <c r="H316" i="35"/>
  <c r="H315" i="35"/>
  <c r="H314" i="35"/>
  <c r="I482631" i="35"/>
  <c r="H421" i="34"/>
  <c r="H420" i="34"/>
  <c r="H419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H394" i="34"/>
  <c r="H393" i="34"/>
  <c r="H392" i="34"/>
  <c r="H391" i="34"/>
  <c r="H390" i="34"/>
  <c r="H389" i="34"/>
  <c r="H388" i="34"/>
  <c r="H387" i="34"/>
  <c r="H386" i="34"/>
  <c r="H385" i="34"/>
  <c r="H384" i="34"/>
  <c r="H383" i="34"/>
  <c r="H382" i="34"/>
  <c r="H381" i="34"/>
  <c r="H380" i="34"/>
  <c r="H379" i="34"/>
  <c r="H378" i="34"/>
  <c r="H377" i="34"/>
  <c r="H376" i="34"/>
  <c r="H375" i="34"/>
  <c r="H374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60" i="34"/>
  <c r="H359" i="34"/>
  <c r="H358" i="34"/>
  <c r="H357" i="34"/>
  <c r="H356" i="34"/>
  <c r="H355" i="34"/>
  <c r="H354" i="34"/>
  <c r="H353" i="34"/>
  <c r="H352" i="34"/>
  <c r="H351" i="34"/>
  <c r="H350" i="34"/>
  <c r="H349" i="34"/>
  <c r="H348" i="34"/>
  <c r="H347" i="34"/>
  <c r="H346" i="34"/>
  <c r="H345" i="34"/>
  <c r="H344" i="34"/>
  <c r="H343" i="34"/>
  <c r="H342" i="34"/>
  <c r="H341" i="34"/>
  <c r="H340" i="34"/>
  <c r="H339" i="34"/>
  <c r="H338" i="34"/>
  <c r="H337" i="34"/>
  <c r="H336" i="34"/>
  <c r="H335" i="34"/>
  <c r="H334" i="34"/>
  <c r="H333" i="34"/>
  <c r="H332" i="34"/>
  <c r="H331" i="34"/>
  <c r="H330" i="34"/>
  <c r="H329" i="34"/>
  <c r="H328" i="34"/>
  <c r="H327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421" i="33"/>
  <c r="H420" i="33"/>
  <c r="H419" i="33"/>
  <c r="H418" i="33"/>
  <c r="H417" i="33"/>
  <c r="H416" i="33"/>
  <c r="H415" i="33"/>
  <c r="H414" i="33"/>
  <c r="H413" i="33"/>
  <c r="H412" i="33"/>
  <c r="H411" i="33"/>
  <c r="H410" i="33"/>
  <c r="H409" i="33"/>
  <c r="H408" i="33"/>
  <c r="H407" i="33"/>
  <c r="H406" i="33"/>
  <c r="H405" i="33"/>
  <c r="H404" i="33"/>
  <c r="H403" i="33"/>
  <c r="H402" i="33"/>
  <c r="H401" i="33"/>
  <c r="H400" i="33"/>
  <c r="H399" i="33"/>
  <c r="H398" i="33"/>
  <c r="H397" i="33"/>
  <c r="H396" i="33"/>
  <c r="H395" i="33"/>
  <c r="H394" i="33"/>
  <c r="H393" i="33"/>
  <c r="H392" i="33"/>
  <c r="H391" i="33"/>
  <c r="H390" i="33"/>
  <c r="H389" i="33"/>
  <c r="H388" i="33"/>
  <c r="H387" i="33"/>
  <c r="H386" i="33"/>
  <c r="H385" i="33"/>
  <c r="H384" i="33"/>
  <c r="H383" i="33"/>
  <c r="H382" i="33"/>
  <c r="H381" i="33"/>
  <c r="H380" i="33"/>
  <c r="H379" i="33"/>
  <c r="H378" i="33"/>
  <c r="H377" i="33"/>
  <c r="H376" i="33"/>
  <c r="H375" i="33"/>
  <c r="H374" i="33"/>
  <c r="H373" i="33"/>
  <c r="H372" i="33"/>
  <c r="H371" i="33"/>
  <c r="H370" i="33"/>
  <c r="H369" i="33"/>
  <c r="H368" i="33"/>
  <c r="H367" i="33"/>
  <c r="H366" i="33"/>
  <c r="H365" i="33"/>
  <c r="H364" i="33"/>
  <c r="H363" i="33"/>
  <c r="H362" i="33"/>
  <c r="H361" i="33"/>
  <c r="H360" i="33"/>
  <c r="H359" i="33"/>
  <c r="H358" i="33"/>
  <c r="H357" i="33"/>
  <c r="H356" i="33"/>
  <c r="H355" i="33"/>
  <c r="H354" i="33"/>
  <c r="H353" i="33"/>
  <c r="H352" i="33"/>
  <c r="H351" i="33"/>
  <c r="H350" i="33"/>
  <c r="H349" i="33"/>
  <c r="H348" i="33"/>
  <c r="H347" i="33"/>
  <c r="H346" i="33"/>
  <c r="H345" i="33"/>
  <c r="H344" i="33"/>
  <c r="H343" i="33"/>
  <c r="H342" i="33"/>
  <c r="H341" i="33"/>
  <c r="H340" i="33"/>
  <c r="H339" i="33"/>
  <c r="H338" i="33"/>
  <c r="H337" i="33"/>
  <c r="H336" i="33"/>
  <c r="H335" i="33"/>
  <c r="H334" i="33"/>
  <c r="H333" i="33"/>
  <c r="H332" i="33"/>
  <c r="H331" i="33"/>
  <c r="H330" i="33"/>
  <c r="H329" i="33"/>
  <c r="H328" i="33"/>
  <c r="H327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H291" i="33"/>
  <c r="H290" i="33"/>
  <c r="J482631" i="35"/>
  <c r="S482631" i="35"/>
  <c r="S482021" i="34"/>
  <c r="I482021" i="34"/>
  <c r="T450676" i="33"/>
  <c r="I450676" i="33"/>
  <c r="AP6" i="36"/>
  <c r="AM7" i="36"/>
  <c r="AO10" i="36"/>
  <c r="AN9" i="36"/>
  <c r="O1" i="36" l="1"/>
  <c r="N2" i="36"/>
  <c r="N79" i="36" s="1"/>
  <c r="T482631" i="35"/>
  <c r="T482021" i="34"/>
  <c r="J482021" i="34"/>
  <c r="J450676" i="33"/>
  <c r="AM8" i="36"/>
  <c r="AP7" i="36"/>
  <c r="AO11" i="36"/>
  <c r="AN10" i="36"/>
  <c r="P1" i="36" l="1"/>
  <c r="O2" i="36"/>
  <c r="O79" i="36" s="1"/>
  <c r="AP8" i="36"/>
  <c r="AM9" i="36"/>
  <c r="AO12" i="36"/>
  <c r="AN11" i="36"/>
  <c r="I178" i="32"/>
  <c r="I141" i="32"/>
  <c r="T101" i="32"/>
  <c r="T110" i="32"/>
  <c r="J53" i="32"/>
  <c r="J84" i="32"/>
  <c r="AB122" i="32"/>
  <c r="AB100" i="32"/>
  <c r="R150" i="32"/>
  <c r="R62" i="32"/>
  <c r="AC60" i="32"/>
  <c r="AC87" i="32"/>
  <c r="R179" i="33"/>
  <c r="R147" i="33"/>
  <c r="R115" i="34"/>
  <c r="R132" i="34"/>
  <c r="R99" i="35"/>
  <c r="R159" i="35"/>
  <c r="H159" i="32"/>
  <c r="H74" i="32"/>
  <c r="H66" i="32"/>
  <c r="S70" i="32"/>
  <c r="S180" i="32"/>
  <c r="AD96" i="32"/>
  <c r="AD179" i="32"/>
  <c r="I127" i="33"/>
  <c r="I136" i="34"/>
  <c r="I123" i="35"/>
  <c r="I56" i="35"/>
  <c r="J120" i="35"/>
  <c r="I100" i="33"/>
  <c r="I108" i="32"/>
  <c r="I162" i="32"/>
  <c r="T66" i="32"/>
  <c r="T138" i="32"/>
  <c r="J90" i="32"/>
  <c r="J116" i="32"/>
  <c r="AB103" i="32"/>
  <c r="AB133" i="32"/>
  <c r="R98" i="32"/>
  <c r="R61" i="32"/>
  <c r="AC65" i="32"/>
  <c r="AC105" i="32"/>
  <c r="R103" i="33"/>
  <c r="R157" i="33"/>
  <c r="R94" i="34"/>
  <c r="R121" i="34"/>
  <c r="R65" i="35"/>
  <c r="R67" i="35"/>
  <c r="H156" i="32"/>
  <c r="H61" i="32"/>
  <c r="S148" i="32"/>
  <c r="S145" i="32"/>
  <c r="AD71" i="32"/>
  <c r="AD83" i="32"/>
  <c r="J55" i="35"/>
  <c r="I157" i="33"/>
  <c r="I171" i="35"/>
  <c r="I62" i="34"/>
  <c r="J91" i="35"/>
  <c r="I65" i="33"/>
  <c r="I106" i="34"/>
  <c r="I121" i="32"/>
  <c r="I138" i="32"/>
  <c r="T134" i="32"/>
  <c r="T177" i="32"/>
  <c r="J56" i="32"/>
  <c r="J152" i="32"/>
  <c r="AB54" i="32"/>
  <c r="AB74" i="32"/>
  <c r="AB124" i="32"/>
  <c r="R143" i="32"/>
  <c r="R55" i="32"/>
  <c r="AC128" i="32"/>
  <c r="AC145" i="32"/>
  <c r="R177" i="33"/>
  <c r="R93" i="33"/>
  <c r="R141" i="34"/>
  <c r="R122" i="34"/>
  <c r="R116" i="35"/>
  <c r="R182" i="35"/>
  <c r="H70" i="32"/>
  <c r="H110" i="32"/>
  <c r="S88" i="32"/>
  <c r="S173" i="32"/>
  <c r="AD54" i="32"/>
  <c r="AD135" i="32"/>
  <c r="I118" i="33"/>
  <c r="I147" i="35"/>
  <c r="I170" i="35"/>
  <c r="J67" i="35"/>
  <c r="I149" i="34"/>
  <c r="I55" i="33"/>
  <c r="I169" i="32"/>
  <c r="I65" i="32"/>
  <c r="T90" i="32"/>
  <c r="T68" i="32"/>
  <c r="J75" i="32"/>
  <c r="J144" i="32"/>
  <c r="AB121" i="32"/>
  <c r="AB126" i="32"/>
  <c r="R87" i="32"/>
  <c r="R146" i="32"/>
  <c r="AC109" i="32"/>
  <c r="AC140" i="32"/>
  <c r="AC158" i="32"/>
  <c r="R81" i="33"/>
  <c r="R67" i="33"/>
  <c r="R51" i="34"/>
  <c r="R124" i="34"/>
  <c r="R146" i="35"/>
  <c r="R172" i="35"/>
  <c r="H138" i="32"/>
  <c r="H62" i="32"/>
  <c r="S155" i="32"/>
  <c r="S114" i="32"/>
  <c r="AD132" i="32"/>
  <c r="AD149" i="32"/>
  <c r="J139" i="35"/>
  <c r="J72" i="35"/>
  <c r="I142" i="33"/>
  <c r="I130" i="34"/>
  <c r="I88" i="33"/>
  <c r="I117" i="35"/>
  <c r="I171" i="32"/>
  <c r="I149" i="32"/>
  <c r="I97" i="32"/>
  <c r="I122" i="32"/>
  <c r="T116" i="32"/>
  <c r="T61" i="32"/>
  <c r="J58" i="32"/>
  <c r="J173" i="32"/>
  <c r="AB87" i="32"/>
  <c r="AB154" i="32"/>
  <c r="AB170" i="32"/>
  <c r="R120" i="32"/>
  <c r="R86" i="32"/>
  <c r="AC180" i="32"/>
  <c r="AC176" i="32"/>
  <c r="R120" i="33"/>
  <c r="R104" i="33"/>
  <c r="R77" i="34"/>
  <c r="R151" i="34"/>
  <c r="R177" i="35"/>
  <c r="R122" i="35"/>
  <c r="H51" i="32"/>
  <c r="H67" i="32"/>
  <c r="S129" i="32"/>
  <c r="S150" i="32"/>
  <c r="AD90" i="32"/>
  <c r="AD59" i="32"/>
  <c r="I69" i="33"/>
  <c r="I100" i="34"/>
  <c r="J62" i="35"/>
  <c r="I174" i="34"/>
  <c r="J173" i="35"/>
  <c r="J106" i="35"/>
  <c r="I85" i="32"/>
  <c r="I73" i="32"/>
  <c r="T151" i="32"/>
  <c r="T75" i="32"/>
  <c r="J106" i="32"/>
  <c r="J97" i="32"/>
  <c r="AB53" i="32"/>
  <c r="AB168" i="32"/>
  <c r="R79" i="32"/>
  <c r="R130" i="32"/>
  <c r="AC93" i="32"/>
  <c r="AC56" i="32"/>
  <c r="R60" i="33"/>
  <c r="R180" i="33"/>
  <c r="R71" i="33"/>
  <c r="R83" i="34"/>
  <c r="R123" i="34"/>
  <c r="R69" i="35"/>
  <c r="R165" i="35"/>
  <c r="H145" i="32"/>
  <c r="H115" i="32"/>
  <c r="S139" i="32"/>
  <c r="S98" i="32"/>
  <c r="AD107" i="32"/>
  <c r="AD109" i="32"/>
  <c r="I114" i="33"/>
  <c r="I143" i="35"/>
  <c r="I166" i="35"/>
  <c r="J63" i="35"/>
  <c r="I104" i="32"/>
  <c r="I158" i="32"/>
  <c r="T89" i="32"/>
  <c r="T62" i="32"/>
  <c r="J86" i="32"/>
  <c r="J145" i="32"/>
  <c r="AB93" i="32"/>
  <c r="AB125" i="32"/>
  <c r="R100" i="32"/>
  <c r="R74" i="32"/>
  <c r="AC67" i="32"/>
  <c r="AC107" i="32"/>
  <c r="R140" i="33"/>
  <c r="R87" i="33"/>
  <c r="R90" i="34"/>
  <c r="R60" i="34"/>
  <c r="R57" i="35"/>
  <c r="R63" i="35"/>
  <c r="H101" i="32"/>
  <c r="H112" i="32"/>
  <c r="S110" i="32"/>
  <c r="S135" i="32"/>
  <c r="AD63" i="32"/>
  <c r="AD180" i="32"/>
  <c r="I90" i="33"/>
  <c r="I119" i="35"/>
  <c r="J175" i="35"/>
  <c r="J146" i="35"/>
  <c r="I126" i="33"/>
  <c r="I125" i="35"/>
  <c r="I74" i="32"/>
  <c r="I79" i="32"/>
  <c r="I109" i="32"/>
  <c r="T111" i="32"/>
  <c r="T55" i="32"/>
  <c r="J162" i="32"/>
  <c r="J119" i="32"/>
  <c r="AB127" i="32"/>
  <c r="AB147" i="32"/>
  <c r="R162" i="32"/>
  <c r="R153" i="32"/>
  <c r="AC114" i="32"/>
  <c r="AC161" i="32"/>
  <c r="R61" i="33"/>
  <c r="R132" i="33"/>
  <c r="R168" i="34"/>
  <c r="R170" i="34"/>
  <c r="R82" i="35"/>
  <c r="R92" i="35"/>
  <c r="H148" i="32"/>
  <c r="H130" i="32"/>
  <c r="S174" i="32"/>
  <c r="S71" i="32"/>
  <c r="AD64" i="32"/>
  <c r="AD131" i="32"/>
  <c r="I125" i="34"/>
  <c r="I58" i="34"/>
  <c r="J177" i="35"/>
  <c r="J110" i="35"/>
  <c r="I60" i="33"/>
  <c r="I89" i="35"/>
  <c r="I117" i="32"/>
  <c r="I143" i="32"/>
  <c r="J128" i="35"/>
  <c r="I173" i="32"/>
  <c r="T165" i="32"/>
  <c r="T168" i="32"/>
  <c r="J125" i="32"/>
  <c r="J76" i="32"/>
  <c r="I88" i="32"/>
  <c r="I111" i="32"/>
  <c r="T178" i="32"/>
  <c r="T162" i="32"/>
  <c r="J70" i="32"/>
  <c r="J127" i="32"/>
  <c r="AB173" i="32"/>
  <c r="AB171" i="32"/>
  <c r="R88" i="32"/>
  <c r="R127" i="32"/>
  <c r="AC80" i="32"/>
  <c r="AC151" i="32"/>
  <c r="R172" i="33"/>
  <c r="R68" i="33"/>
  <c r="R52" i="34"/>
  <c r="R117" i="34"/>
  <c r="R133" i="35"/>
  <c r="R160" i="35"/>
  <c r="H109" i="32"/>
  <c r="H129" i="32"/>
  <c r="S154" i="32"/>
  <c r="S117" i="32"/>
  <c r="AD123" i="32"/>
  <c r="AD89" i="32"/>
  <c r="I114" i="35"/>
  <c r="I103" i="33"/>
  <c r="I147" i="33"/>
  <c r="I81" i="35"/>
  <c r="I61" i="34"/>
  <c r="I113" i="33"/>
  <c r="I58" i="32"/>
  <c r="I63" i="32"/>
  <c r="T56" i="32"/>
  <c r="T155" i="32"/>
  <c r="T77" i="32"/>
  <c r="J138" i="32"/>
  <c r="J175" i="32"/>
  <c r="AB169" i="32"/>
  <c r="AB131" i="32"/>
  <c r="R93" i="32"/>
  <c r="R137" i="32"/>
  <c r="AC98" i="32"/>
  <c r="AC154" i="32"/>
  <c r="R57" i="33"/>
  <c r="R122" i="33"/>
  <c r="R64" i="34"/>
  <c r="R63" i="34"/>
  <c r="R96" i="35"/>
  <c r="R89" i="35"/>
  <c r="H169" i="32"/>
  <c r="H103" i="32"/>
  <c r="S61" i="32"/>
  <c r="S55" i="32"/>
  <c r="AD116" i="32"/>
  <c r="AD178" i="32"/>
  <c r="J149" i="35"/>
  <c r="J82" i="35"/>
  <c r="I152" i="33"/>
  <c r="I181" i="35"/>
  <c r="I84" i="35"/>
  <c r="I177" i="34"/>
  <c r="I125" i="32"/>
  <c r="I136" i="32"/>
  <c r="I124" i="32"/>
  <c r="T153" i="32"/>
  <c r="T91" i="32"/>
  <c r="J51" i="32"/>
  <c r="J93" i="32"/>
  <c r="AB55" i="32"/>
  <c r="AB160" i="32"/>
  <c r="R75" i="32"/>
  <c r="R132" i="32"/>
  <c r="AC95" i="32"/>
  <c r="AC160" i="32"/>
  <c r="R79" i="33"/>
  <c r="R52" i="33"/>
  <c r="R55" i="33"/>
  <c r="R79" i="34"/>
  <c r="R112" i="34"/>
  <c r="R170" i="35"/>
  <c r="R174" i="35"/>
  <c r="H141" i="32"/>
  <c r="H142" i="32"/>
  <c r="S141" i="32"/>
  <c r="S100" i="32"/>
  <c r="AD138" i="32"/>
  <c r="AD101" i="32"/>
  <c r="I66" i="34"/>
  <c r="J95" i="35"/>
  <c r="J118" i="35"/>
  <c r="I98" i="33"/>
  <c r="I97" i="35"/>
  <c r="J162" i="35"/>
  <c r="I182" i="32"/>
  <c r="I72" i="32"/>
  <c r="T99" i="32"/>
  <c r="T148" i="32"/>
  <c r="J57" i="32"/>
  <c r="J88" i="32"/>
  <c r="AB120" i="32"/>
  <c r="AB174" i="32"/>
  <c r="R160" i="32"/>
  <c r="R56" i="32"/>
  <c r="AC58" i="32"/>
  <c r="AC85" i="32"/>
  <c r="R106" i="33"/>
  <c r="R74" i="33"/>
  <c r="R103" i="34"/>
  <c r="R140" i="34"/>
  <c r="R103" i="35"/>
  <c r="R163" i="35"/>
  <c r="H163" i="32"/>
  <c r="H69" i="32"/>
  <c r="H83" i="32"/>
  <c r="S74" i="32"/>
  <c r="S178" i="32"/>
  <c r="AD94" i="32"/>
  <c r="AD162" i="32"/>
  <c r="I72" i="35"/>
  <c r="I151" i="34"/>
  <c r="I121" i="33"/>
  <c r="I133" i="34"/>
  <c r="I168" i="35"/>
  <c r="J65" i="35"/>
  <c r="I98" i="32"/>
  <c r="I150" i="32"/>
  <c r="I144" i="32"/>
  <c r="I132" i="32"/>
  <c r="T137" i="32"/>
  <c r="T100" i="32"/>
  <c r="J59" i="32"/>
  <c r="J77" i="32"/>
  <c r="AB86" i="32"/>
  <c r="AB56" i="32"/>
  <c r="R177" i="32"/>
  <c r="R182" i="32"/>
  <c r="AC92" i="32"/>
  <c r="AC155" i="32"/>
  <c r="R159" i="33"/>
  <c r="R156" i="33"/>
  <c r="R163" i="34"/>
  <c r="R106" i="34"/>
  <c r="R120" i="34"/>
  <c r="R93" i="35"/>
  <c r="R119" i="35"/>
  <c r="H121" i="32"/>
  <c r="H92" i="32"/>
  <c r="S177" i="32"/>
  <c r="S68" i="32"/>
  <c r="AD52" i="32"/>
  <c r="AD161" i="32"/>
  <c r="J90" i="35"/>
  <c r="I70" i="33"/>
  <c r="I57" i="34"/>
  <c r="I122" i="35"/>
  <c r="I59" i="33"/>
  <c r="I101" i="34"/>
  <c r="I110" i="32"/>
  <c r="I56" i="32"/>
  <c r="T179" i="32"/>
  <c r="T182" i="32"/>
  <c r="J121" i="32"/>
  <c r="J72" i="32"/>
  <c r="AB59" i="32"/>
  <c r="AB158" i="32"/>
  <c r="R144" i="32"/>
  <c r="R70" i="32"/>
  <c r="AC118" i="32"/>
  <c r="AC69" i="32"/>
  <c r="R100" i="33"/>
  <c r="R164" i="33"/>
  <c r="R130" i="34"/>
  <c r="R165" i="34"/>
  <c r="R132" i="35"/>
  <c r="R54" i="35"/>
  <c r="H147" i="32"/>
  <c r="H77" i="32"/>
  <c r="S120" i="32"/>
  <c r="S87" i="32"/>
  <c r="S170" i="32"/>
  <c r="AD174" i="32"/>
  <c r="AD177" i="32"/>
  <c r="I143" i="34"/>
  <c r="I76" i="34"/>
  <c r="I63" i="35"/>
  <c r="I54" i="32"/>
  <c r="I59" i="32"/>
  <c r="T52" i="32"/>
  <c r="T157" i="32"/>
  <c r="T73" i="32"/>
  <c r="J83" i="32"/>
  <c r="J178" i="32"/>
  <c r="AB161" i="32"/>
  <c r="AB153" i="32"/>
  <c r="R95" i="32"/>
  <c r="R139" i="32"/>
  <c r="AC100" i="32"/>
  <c r="AC146" i="32"/>
  <c r="R85" i="33"/>
  <c r="R114" i="33"/>
  <c r="R88" i="34"/>
  <c r="R166" i="34"/>
  <c r="R106" i="35"/>
  <c r="R114" i="35"/>
  <c r="H165" i="32"/>
  <c r="H99" i="32"/>
  <c r="S85" i="32"/>
  <c r="S51" i="32"/>
  <c r="AD70" i="32"/>
  <c r="AD137" i="32"/>
  <c r="I119" i="34"/>
  <c r="I52" i="34"/>
  <c r="I104" i="34"/>
  <c r="J133" i="35"/>
  <c r="I151" i="33"/>
  <c r="I148" i="34"/>
  <c r="I152" i="32"/>
  <c r="I53" i="32"/>
  <c r="T124" i="32"/>
  <c r="T96" i="32"/>
  <c r="J62" i="32"/>
  <c r="J177" i="32"/>
  <c r="AB85" i="32"/>
  <c r="AB152" i="32"/>
  <c r="R115" i="32"/>
  <c r="R118" i="32"/>
  <c r="R90" i="32"/>
  <c r="AC178" i="32"/>
  <c r="AC104" i="32"/>
  <c r="R128" i="33"/>
  <c r="R76" i="33"/>
  <c r="R153" i="34"/>
  <c r="R155" i="34"/>
  <c r="R101" i="35"/>
  <c r="R130" i="35"/>
  <c r="H55" i="32"/>
  <c r="H71" i="32"/>
  <c r="S127" i="32"/>
  <c r="S160" i="32"/>
  <c r="AD68" i="32"/>
  <c r="AD57" i="32"/>
  <c r="I58" i="33"/>
  <c r="I87" i="35"/>
  <c r="I110" i="35"/>
  <c r="I95" i="33"/>
  <c r="I89" i="34"/>
  <c r="I154" i="35"/>
  <c r="I52" i="32"/>
  <c r="I120" i="32"/>
  <c r="J115" i="35"/>
  <c r="I103" i="32"/>
  <c r="T105" i="32"/>
  <c r="T67" i="32"/>
  <c r="I113" i="32"/>
  <c r="I100" i="32"/>
  <c r="T150" i="32"/>
  <c r="T141" i="32"/>
  <c r="J180" i="32"/>
  <c r="J112" i="32"/>
  <c r="J104" i="32"/>
  <c r="AB90" i="32"/>
  <c r="AB137" i="32"/>
  <c r="R159" i="32"/>
  <c r="R165" i="32"/>
  <c r="AC144" i="32"/>
  <c r="AC101" i="32"/>
  <c r="R162" i="33"/>
  <c r="R110" i="33"/>
  <c r="R76" i="34"/>
  <c r="R58" i="34"/>
  <c r="R104" i="35"/>
  <c r="R105" i="35"/>
  <c r="H149" i="32"/>
  <c r="H84" i="32"/>
  <c r="S73" i="32"/>
  <c r="S181" i="32"/>
  <c r="AD122" i="32"/>
  <c r="AD105" i="32"/>
  <c r="J143" i="35"/>
  <c r="J76" i="35"/>
  <c r="I146" i="33"/>
  <c r="I108" i="33"/>
  <c r="I107" i="35"/>
  <c r="J172" i="35"/>
  <c r="I177" i="32"/>
  <c r="I66" i="32"/>
  <c r="T164" i="32"/>
  <c r="T84" i="32"/>
  <c r="J67" i="32"/>
  <c r="J160" i="32"/>
  <c r="AB69" i="32"/>
  <c r="AB136" i="32"/>
  <c r="R99" i="32"/>
  <c r="R102" i="32"/>
  <c r="AC51" i="32"/>
  <c r="AC170" i="32"/>
  <c r="AC168" i="32"/>
  <c r="R133" i="33"/>
  <c r="R109" i="33"/>
  <c r="R89" i="34"/>
  <c r="R119" i="34"/>
  <c r="R158" i="35"/>
  <c r="R80" i="35"/>
  <c r="H120" i="32"/>
  <c r="H131" i="32"/>
  <c r="S111" i="32"/>
  <c r="S144" i="32"/>
  <c r="AD148" i="32"/>
  <c r="AD103" i="32"/>
  <c r="I115" i="34"/>
  <c r="I104" i="33"/>
  <c r="I81" i="33"/>
  <c r="I114" i="34"/>
  <c r="J113" i="35"/>
  <c r="I171" i="33"/>
  <c r="I140" i="32"/>
  <c r="I106" i="32"/>
  <c r="I84" i="32"/>
  <c r="T181" i="32"/>
  <c r="T140" i="32"/>
  <c r="J117" i="32"/>
  <c r="J68" i="32"/>
  <c r="AB51" i="32"/>
  <c r="AB180" i="32"/>
  <c r="R134" i="32"/>
  <c r="R68" i="32"/>
  <c r="AC120" i="32"/>
  <c r="AC71" i="32"/>
  <c r="R51" i="33"/>
  <c r="R174" i="33"/>
  <c r="R142" i="34"/>
  <c r="R161" i="34"/>
  <c r="R128" i="35"/>
  <c r="R70" i="35"/>
  <c r="H143" i="32"/>
  <c r="H128" i="32"/>
  <c r="S89" i="32"/>
  <c r="S83" i="32"/>
  <c r="S172" i="32"/>
  <c r="AD176" i="32"/>
  <c r="AD85" i="32"/>
  <c r="I95" i="35"/>
  <c r="J160" i="35"/>
  <c r="I109" i="33"/>
  <c r="I127" i="34"/>
  <c r="I162" i="35"/>
  <c r="J59" i="35"/>
  <c r="I92" i="32"/>
  <c r="I115" i="32"/>
  <c r="T93" i="32"/>
  <c r="T106" i="32"/>
  <c r="J74" i="32"/>
  <c r="J182" i="32"/>
  <c r="AB181" i="32"/>
  <c r="AB83" i="32"/>
  <c r="R92" i="32"/>
  <c r="R125" i="32"/>
  <c r="AC78" i="32"/>
  <c r="AC149" i="32"/>
  <c r="R56" i="33"/>
  <c r="R161" i="33"/>
  <c r="R105" i="34"/>
  <c r="R152" i="34"/>
  <c r="R141" i="35"/>
  <c r="R175" i="35"/>
  <c r="H164" i="32"/>
  <c r="H182" i="32"/>
  <c r="S132" i="32"/>
  <c r="S115" i="32"/>
  <c r="AD121" i="32"/>
  <c r="AD67" i="32"/>
  <c r="I162" i="34"/>
  <c r="I59" i="35"/>
  <c r="I133" i="35"/>
  <c r="J86" i="35"/>
  <c r="I66" i="33"/>
  <c r="I65" i="35"/>
  <c r="I78" i="32"/>
  <c r="I83" i="32"/>
  <c r="I164" i="32"/>
  <c r="I90" i="32"/>
  <c r="I68" i="32"/>
  <c r="T173" i="32"/>
  <c r="T176" i="32"/>
  <c r="J101" i="32"/>
  <c r="J147" i="32"/>
  <c r="AB109" i="32"/>
  <c r="AB164" i="32"/>
  <c r="R116" i="32"/>
  <c r="R73" i="32"/>
  <c r="AC83" i="32"/>
  <c r="AC123" i="32"/>
  <c r="R144" i="33"/>
  <c r="R91" i="33"/>
  <c r="R154" i="34"/>
  <c r="R70" i="34"/>
  <c r="R144" i="35"/>
  <c r="R74" i="35"/>
  <c r="H98" i="32"/>
  <c r="H136" i="32"/>
  <c r="S126" i="32"/>
  <c r="S151" i="32"/>
  <c r="AD173" i="32"/>
  <c r="AD158" i="32"/>
  <c r="AD144" i="32"/>
  <c r="I52" i="35"/>
  <c r="I99" i="34"/>
  <c r="I122" i="34"/>
  <c r="J151" i="35"/>
  <c r="J54" i="35"/>
  <c r="I166" i="34"/>
  <c r="I127" i="32"/>
  <c r="I126" i="32"/>
  <c r="T127" i="32"/>
  <c r="T63" i="32"/>
  <c r="J154" i="32"/>
  <c r="J111" i="32"/>
  <c r="AB165" i="32"/>
  <c r="AB67" i="32"/>
  <c r="R84" i="32"/>
  <c r="R109" i="32"/>
  <c r="AC62" i="32"/>
  <c r="AC133" i="32"/>
  <c r="R167" i="33"/>
  <c r="R89" i="33"/>
  <c r="R160" i="34"/>
  <c r="R143" i="34"/>
  <c r="R94" i="35"/>
  <c r="R76" i="35"/>
  <c r="H140" i="32"/>
  <c r="H178" i="32"/>
  <c r="S182" i="32"/>
  <c r="S99" i="32"/>
  <c r="AD80" i="32"/>
  <c r="AD147" i="32"/>
  <c r="I54" i="35"/>
  <c r="I166" i="33"/>
  <c r="I155" i="34"/>
  <c r="I86" i="34"/>
  <c r="I105" i="32"/>
  <c r="I62" i="32"/>
  <c r="T180" i="32"/>
  <c r="T80" i="32"/>
  <c r="J118" i="32"/>
  <c r="J156" i="32"/>
  <c r="AB71" i="32"/>
  <c r="AB138" i="32"/>
  <c r="R121" i="32"/>
  <c r="R104" i="32"/>
  <c r="R82" i="32"/>
  <c r="AC172" i="32"/>
  <c r="AC103" i="32"/>
  <c r="R125" i="33"/>
  <c r="R54" i="33"/>
  <c r="R149" i="34"/>
  <c r="R69" i="34"/>
  <c r="R125" i="35"/>
  <c r="R72" i="35"/>
  <c r="H78" i="32"/>
  <c r="H127" i="32"/>
  <c r="S113" i="32"/>
  <c r="S134" i="32"/>
  <c r="AD74" i="32"/>
  <c r="AD95" i="32"/>
  <c r="I67" i="35"/>
  <c r="J132" i="35"/>
  <c r="I115" i="33"/>
  <c r="I66" i="35"/>
  <c r="I148" i="33"/>
  <c r="I177" i="35"/>
  <c r="I167" i="32"/>
  <c r="I145" i="32"/>
  <c r="T135" i="32"/>
  <c r="T120" i="32"/>
  <c r="J114" i="32"/>
  <c r="J149" i="32"/>
  <c r="AB84" i="32"/>
  <c r="AB110" i="32"/>
  <c r="R163" i="32"/>
  <c r="R168" i="32"/>
  <c r="AC90" i="32"/>
  <c r="AC131" i="32"/>
  <c r="R86" i="33"/>
  <c r="R65" i="33"/>
  <c r="R95" i="34"/>
  <c r="R110" i="34"/>
  <c r="R104" i="34"/>
  <c r="R126" i="35"/>
  <c r="R123" i="35"/>
  <c r="H176" i="32"/>
  <c r="H96" i="32"/>
  <c r="S175" i="32"/>
  <c r="S72" i="32"/>
  <c r="AD50" i="32"/>
  <c r="AD169" i="32"/>
  <c r="I138" i="35"/>
  <c r="I149" i="33"/>
  <c r="J58" i="35"/>
  <c r="I170" i="34"/>
  <c r="J169" i="35"/>
  <c r="I165" i="32"/>
  <c r="I148" i="32"/>
  <c r="T86" i="32"/>
  <c r="T64" i="32"/>
  <c r="J126" i="32"/>
  <c r="J140" i="32"/>
  <c r="AB123" i="32"/>
  <c r="AB150" i="32"/>
  <c r="R105" i="32"/>
  <c r="R148" i="32"/>
  <c r="AC111" i="32"/>
  <c r="AC132" i="32"/>
  <c r="AC175" i="32"/>
  <c r="R121" i="33"/>
  <c r="R59" i="33"/>
  <c r="R85" i="34"/>
  <c r="R116" i="34"/>
  <c r="R150" i="35"/>
  <c r="R168" i="35"/>
  <c r="H58" i="32"/>
  <c r="H111" i="32"/>
  <c r="S157" i="32"/>
  <c r="S116" i="32"/>
  <c r="AD154" i="32"/>
  <c r="AD141" i="32"/>
  <c r="I174" i="33"/>
  <c r="I71" i="34"/>
  <c r="I94" i="34"/>
  <c r="J123" i="35"/>
  <c r="I172" i="33"/>
  <c r="J69" i="35"/>
  <c r="I151" i="32"/>
  <c r="I129" i="32"/>
  <c r="T115" i="32"/>
  <c r="T104" i="32"/>
  <c r="J171" i="32"/>
  <c r="J133" i="32"/>
  <c r="AB68" i="32"/>
  <c r="AB94" i="32"/>
  <c r="R96" i="32"/>
  <c r="R81" i="32"/>
  <c r="AC74" i="32"/>
  <c r="AC165" i="32"/>
  <c r="R90" i="33"/>
  <c r="R58" i="33"/>
  <c r="R167" i="34"/>
  <c r="R148" i="34"/>
  <c r="R87" i="35"/>
  <c r="R147" i="35"/>
  <c r="R139" i="35"/>
  <c r="H64" i="32"/>
  <c r="H80" i="32"/>
  <c r="S90" i="32"/>
  <c r="S56" i="32"/>
  <c r="AD110" i="32"/>
  <c r="AD126" i="32"/>
  <c r="I180" i="34"/>
  <c r="I142" i="34"/>
  <c r="I129" i="35"/>
  <c r="I62" i="35"/>
  <c r="I144" i="33"/>
  <c r="I173" i="35"/>
  <c r="I114" i="32"/>
  <c r="I123" i="32"/>
  <c r="I95" i="32"/>
  <c r="T129" i="32"/>
  <c r="T59" i="32"/>
  <c r="J99" i="32"/>
  <c r="J139" i="32"/>
  <c r="AB167" i="32"/>
  <c r="AB89" i="32"/>
  <c r="R80" i="32"/>
  <c r="R111" i="32"/>
  <c r="AC64" i="32"/>
  <c r="AC135" i="32"/>
  <c r="R113" i="33"/>
  <c r="R117" i="33"/>
  <c r="R101" i="34"/>
  <c r="R181" i="34"/>
  <c r="R62" i="35"/>
  <c r="R121" i="35"/>
  <c r="H85" i="32"/>
  <c r="H102" i="32"/>
  <c r="S138" i="32"/>
  <c r="S101" i="32"/>
  <c r="AD55" i="32"/>
  <c r="AD73" i="32"/>
  <c r="I89" i="33"/>
  <c r="I118" i="34"/>
  <c r="I105" i="35"/>
  <c r="J170" i="35"/>
  <c r="I120" i="33"/>
  <c r="I149" i="35"/>
  <c r="I168" i="32"/>
  <c r="I163" i="32"/>
  <c r="T160" i="32"/>
  <c r="T139" i="32"/>
  <c r="J164" i="32"/>
  <c r="J142" i="32"/>
  <c r="J155" i="32"/>
  <c r="AB88" i="32"/>
  <c r="AB106" i="32"/>
  <c r="R157" i="32"/>
  <c r="R175" i="32"/>
  <c r="AC142" i="32"/>
  <c r="AC173" i="32"/>
  <c r="R170" i="33"/>
  <c r="R145" i="33"/>
  <c r="R84" i="34"/>
  <c r="R62" i="34"/>
  <c r="R108" i="35"/>
  <c r="R56" i="35"/>
  <c r="H153" i="32"/>
  <c r="H171" i="32"/>
  <c r="S53" i="32"/>
  <c r="S179" i="32"/>
  <c r="AD100" i="32"/>
  <c r="AD143" i="32"/>
  <c r="I59" i="34"/>
  <c r="I124" i="35"/>
  <c r="I176" i="35"/>
  <c r="J73" i="35"/>
  <c r="I159" i="34"/>
  <c r="I88" i="34"/>
  <c r="I101" i="32"/>
  <c r="I57" i="32"/>
  <c r="I70" i="32"/>
  <c r="I75" i="32"/>
  <c r="I160" i="32"/>
  <c r="T113" i="32"/>
  <c r="T51" i="32"/>
  <c r="J107" i="32"/>
  <c r="J170" i="32"/>
  <c r="AB151" i="32"/>
  <c r="AB73" i="32"/>
  <c r="R164" i="32"/>
  <c r="R155" i="32"/>
  <c r="AC116" i="32"/>
  <c r="AC163" i="32"/>
  <c r="R116" i="33"/>
  <c r="R124" i="33"/>
  <c r="R180" i="34"/>
  <c r="R139" i="34"/>
  <c r="R86" i="35"/>
  <c r="R137" i="35"/>
  <c r="H93" i="32"/>
  <c r="H86" i="32"/>
  <c r="S176" i="32"/>
  <c r="S67" i="32"/>
  <c r="AD86" i="32"/>
  <c r="AD153" i="32"/>
  <c r="I77" i="35"/>
  <c r="J142" i="35"/>
  <c r="I75" i="33"/>
  <c r="I109" i="34"/>
  <c r="I144" i="35"/>
  <c r="I161" i="33"/>
  <c r="I176" i="32"/>
  <c r="I142" i="32"/>
  <c r="T144" i="32"/>
  <c r="T175" i="32"/>
  <c r="J60" i="32"/>
  <c r="J181" i="32"/>
  <c r="AB52" i="32"/>
  <c r="AB72" i="32"/>
  <c r="AB132" i="32"/>
  <c r="R141" i="32"/>
  <c r="R59" i="32"/>
  <c r="AC126" i="32"/>
  <c r="AC153" i="32"/>
  <c r="R158" i="33"/>
  <c r="R80" i="33"/>
  <c r="R129" i="34"/>
  <c r="R126" i="34"/>
  <c r="R169" i="35"/>
  <c r="R111" i="35"/>
  <c r="H126" i="32"/>
  <c r="H154" i="32"/>
  <c r="S93" i="32"/>
  <c r="S171" i="32"/>
  <c r="AD84" i="32"/>
  <c r="AD164" i="32"/>
  <c r="J83" i="35"/>
  <c r="I111" i="33"/>
  <c r="I86" i="33"/>
  <c r="I115" i="35"/>
  <c r="I179" i="32"/>
  <c r="I157" i="32"/>
  <c r="T117" i="32"/>
  <c r="T126" i="32"/>
  <c r="J167" i="32"/>
  <c r="J161" i="32"/>
  <c r="AB70" i="32"/>
  <c r="AB116" i="32"/>
  <c r="R169" i="32"/>
  <c r="R174" i="32"/>
  <c r="AC76" i="32"/>
  <c r="AC157" i="32"/>
  <c r="R163" i="33"/>
  <c r="R131" i="33"/>
  <c r="R179" i="34"/>
  <c r="R144" i="34"/>
  <c r="R83" i="35"/>
  <c r="R143" i="35"/>
  <c r="R135" i="35"/>
  <c r="H60" i="32"/>
  <c r="H76" i="32"/>
  <c r="S86" i="32"/>
  <c r="S52" i="32"/>
  <c r="AD112" i="32"/>
  <c r="AD150" i="32"/>
  <c r="I132" i="35"/>
  <c r="I137" i="33"/>
  <c r="J81" i="35"/>
  <c r="I107" i="33"/>
  <c r="I96" i="34"/>
  <c r="J125" i="35"/>
  <c r="I94" i="32"/>
  <c r="I166" i="32"/>
  <c r="T171" i="32"/>
  <c r="T174" i="32"/>
  <c r="J105" i="32"/>
  <c r="J151" i="32"/>
  <c r="AB119" i="32"/>
  <c r="AB107" i="32"/>
  <c r="R114" i="32"/>
  <c r="R77" i="32"/>
  <c r="AC81" i="32"/>
  <c r="AC121" i="32"/>
  <c r="R152" i="33"/>
  <c r="R99" i="33"/>
  <c r="R158" i="34"/>
  <c r="R57" i="34"/>
  <c r="R148" i="35"/>
  <c r="R51" i="35"/>
  <c r="H118" i="32"/>
  <c r="H53" i="32"/>
  <c r="S104" i="32"/>
  <c r="S161" i="32"/>
  <c r="AD181" i="32"/>
  <c r="AD168" i="32"/>
  <c r="AD152" i="32"/>
  <c r="J167" i="35"/>
  <c r="J100" i="35"/>
  <c r="I170" i="33"/>
  <c r="I67" i="34"/>
  <c r="I102" i="35"/>
  <c r="I79" i="33"/>
  <c r="I147" i="32"/>
  <c r="I87" i="32"/>
  <c r="I112" i="32"/>
  <c r="T161" i="32"/>
  <c r="T79" i="32"/>
  <c r="J55" i="32"/>
  <c r="J102" i="35"/>
  <c r="T142" i="32"/>
  <c r="J165" i="32"/>
  <c r="AB78" i="32"/>
  <c r="AB50" i="32"/>
  <c r="R83" i="32"/>
  <c r="R140" i="32"/>
  <c r="AC84" i="32"/>
  <c r="AC54" i="32"/>
  <c r="R155" i="33"/>
  <c r="R53" i="33"/>
  <c r="R99" i="34"/>
  <c r="R98" i="34"/>
  <c r="R100" i="34"/>
  <c r="R134" i="35"/>
  <c r="R127" i="35"/>
  <c r="H125" i="32"/>
  <c r="H100" i="32"/>
  <c r="S78" i="32"/>
  <c r="S76" i="32"/>
  <c r="AD60" i="32"/>
  <c r="AD108" i="32"/>
  <c r="I83" i="34"/>
  <c r="I148" i="35"/>
  <c r="J135" i="35"/>
  <c r="J68" i="35"/>
  <c r="I150" i="34"/>
  <c r="I112" i="34"/>
  <c r="I99" i="35"/>
  <c r="I116" i="32"/>
  <c r="I107" i="32"/>
  <c r="T130" i="32"/>
  <c r="T154" i="32"/>
  <c r="J98" i="32"/>
  <c r="J82" i="32"/>
  <c r="AB175" i="32"/>
  <c r="AB163" i="32"/>
  <c r="R106" i="32"/>
  <c r="R117" i="32"/>
  <c r="AC73" i="32"/>
  <c r="AC141" i="32"/>
  <c r="R176" i="33"/>
  <c r="R173" i="33"/>
  <c r="R86" i="34"/>
  <c r="R113" i="34"/>
  <c r="R81" i="35"/>
  <c r="R75" i="35"/>
  <c r="H160" i="32"/>
  <c r="H166" i="32"/>
  <c r="S156" i="32"/>
  <c r="S97" i="32"/>
  <c r="AD113" i="32"/>
  <c r="AD91" i="32"/>
  <c r="I174" i="35"/>
  <c r="I75" i="34"/>
  <c r="I98" i="34"/>
  <c r="J127" i="35"/>
  <c r="I139" i="33"/>
  <c r="I61" i="33"/>
  <c r="I62" i="33"/>
  <c r="I129" i="34"/>
  <c r="J145" i="35"/>
  <c r="I128" i="32"/>
  <c r="T81" i="32"/>
  <c r="T54" i="32"/>
  <c r="J109" i="32"/>
  <c r="J172" i="32"/>
  <c r="AB117" i="32"/>
  <c r="AB141" i="32"/>
  <c r="R124" i="32"/>
  <c r="R53" i="32"/>
  <c r="AC91" i="32"/>
  <c r="AC99" i="32"/>
  <c r="R95" i="33"/>
  <c r="R165" i="33"/>
  <c r="R82" i="34"/>
  <c r="R125" i="34"/>
  <c r="R73" i="35"/>
  <c r="R71" i="35"/>
  <c r="H105" i="32"/>
  <c r="H170" i="32"/>
  <c r="S146" i="32"/>
  <c r="S143" i="32"/>
  <c r="AD115" i="32"/>
  <c r="AD81" i="32"/>
  <c r="I102" i="34"/>
  <c r="I130" i="35"/>
  <c r="J117" i="35"/>
  <c r="I179" i="33"/>
  <c r="I132" i="34"/>
  <c r="J161" i="35"/>
  <c r="I73" i="35"/>
  <c r="I172" i="32"/>
  <c r="I134" i="32"/>
  <c r="T136" i="32"/>
  <c r="T167" i="32"/>
  <c r="J52" i="32"/>
  <c r="J146" i="32"/>
  <c r="J81" i="32"/>
  <c r="AB64" i="32"/>
  <c r="AB148" i="32"/>
  <c r="R133" i="32"/>
  <c r="R51" i="32"/>
  <c r="AC150" i="32"/>
  <c r="AC53" i="32"/>
  <c r="R63" i="33"/>
  <c r="R127" i="33"/>
  <c r="R137" i="34"/>
  <c r="R91" i="34"/>
  <c r="R112" i="35"/>
  <c r="R138" i="35"/>
  <c r="H161" i="32"/>
  <c r="H179" i="32"/>
  <c r="S84" i="32"/>
  <c r="S163" i="32"/>
  <c r="AD56" i="32"/>
  <c r="AD127" i="32"/>
  <c r="I126" i="34"/>
  <c r="I130" i="33"/>
  <c r="I117" i="34"/>
  <c r="I182" i="35"/>
  <c r="I177" i="33"/>
  <c r="I171" i="34"/>
  <c r="I52" i="33"/>
  <c r="I181" i="34"/>
  <c r="I93" i="35"/>
  <c r="I92" i="34"/>
  <c r="I96" i="33"/>
  <c r="I74" i="34"/>
  <c r="I140" i="34"/>
  <c r="I181" i="32"/>
  <c r="T172" i="32"/>
  <c r="T88" i="32"/>
  <c r="J122" i="32"/>
  <c r="J132" i="32"/>
  <c r="AB115" i="32"/>
  <c r="AB104" i="32"/>
  <c r="R97" i="32"/>
  <c r="R112" i="32"/>
  <c r="AC59" i="32"/>
  <c r="AC148" i="32"/>
  <c r="AC102" i="32"/>
  <c r="R135" i="33"/>
  <c r="R75" i="33"/>
  <c r="R53" i="34"/>
  <c r="R54" i="34"/>
  <c r="R154" i="35"/>
  <c r="R176" i="35"/>
  <c r="H133" i="32"/>
  <c r="H106" i="32"/>
  <c r="S133" i="32"/>
  <c r="S124" i="32"/>
  <c r="AD130" i="32"/>
  <c r="AD157" i="32"/>
  <c r="I120" i="34"/>
  <c r="I82" i="34"/>
  <c r="I69" i="35"/>
  <c r="J134" i="35"/>
  <c r="I84" i="33"/>
  <c r="I113" i="35"/>
  <c r="I136" i="35"/>
  <c r="I86" i="32"/>
  <c r="I64" i="32"/>
  <c r="T163" i="32"/>
  <c r="T166" i="32"/>
  <c r="J129" i="32"/>
  <c r="J80" i="32"/>
  <c r="AB111" i="32"/>
  <c r="AB166" i="32"/>
  <c r="R66" i="32"/>
  <c r="R69" i="32"/>
  <c r="AC94" i="32"/>
  <c r="AC113" i="32"/>
  <c r="R150" i="33"/>
  <c r="R97" i="33"/>
  <c r="R74" i="34"/>
  <c r="R66" i="34"/>
  <c r="R140" i="35"/>
  <c r="R66" i="35"/>
  <c r="H54" i="32"/>
  <c r="H81" i="32"/>
  <c r="S128" i="32"/>
  <c r="S153" i="32"/>
  <c r="AD165" i="32"/>
  <c r="AD160" i="32"/>
  <c r="AD125" i="32"/>
  <c r="I141" i="34"/>
  <c r="I164" i="34"/>
  <c r="I61" i="35"/>
  <c r="J96" i="35"/>
  <c r="I76" i="33"/>
  <c r="I145" i="34"/>
  <c r="I60" i="32"/>
  <c r="T121" i="32"/>
  <c r="T114" i="32"/>
  <c r="J95" i="32"/>
  <c r="J131" i="32"/>
  <c r="AB159" i="32"/>
  <c r="AB81" i="32"/>
  <c r="R72" i="32"/>
  <c r="R103" i="32"/>
  <c r="AC88" i="32"/>
  <c r="AC127" i="32"/>
  <c r="R94" i="33"/>
  <c r="R181" i="33"/>
  <c r="R164" i="34"/>
  <c r="R147" i="34"/>
  <c r="R102" i="35"/>
  <c r="R129" i="35"/>
  <c r="H89" i="32"/>
  <c r="H134" i="32"/>
  <c r="S168" i="32"/>
  <c r="S109" i="32"/>
  <c r="AD78" i="32"/>
  <c r="AD145" i="32"/>
  <c r="I65" i="34"/>
  <c r="I64" i="35"/>
  <c r="I116" i="35"/>
  <c r="I105" i="33"/>
  <c r="I95" i="34"/>
  <c r="I160" i="35"/>
  <c r="J147" i="35"/>
  <c r="I156" i="32"/>
  <c r="I61" i="32"/>
  <c r="T108" i="32"/>
  <c r="T78" i="32"/>
  <c r="J63" i="32"/>
  <c r="J100" i="32"/>
  <c r="AB61" i="32"/>
  <c r="AB128" i="32"/>
  <c r="R123" i="32"/>
  <c r="R126" i="32"/>
  <c r="R52" i="32"/>
  <c r="AC162" i="32"/>
  <c r="AC159" i="32"/>
  <c r="R108" i="33"/>
  <c r="R92" i="33"/>
  <c r="R145" i="34"/>
  <c r="R182" i="34"/>
  <c r="I170" i="32"/>
  <c r="T53" i="32"/>
  <c r="J69" i="32"/>
  <c r="AB57" i="32"/>
  <c r="AB156" i="32"/>
  <c r="R142" i="32"/>
  <c r="R65" i="32"/>
  <c r="AC96" i="32"/>
  <c r="AC115" i="32"/>
  <c r="R160" i="33"/>
  <c r="R107" i="33"/>
  <c r="R146" i="34"/>
  <c r="R61" i="34"/>
  <c r="R152" i="35"/>
  <c r="R55" i="35"/>
  <c r="H162" i="32"/>
  <c r="H108" i="32"/>
  <c r="S102" i="32"/>
  <c r="S159" i="32"/>
  <c r="AD79" i="32"/>
  <c r="AD166" i="32"/>
  <c r="AD128" i="32"/>
  <c r="I106" i="33"/>
  <c r="I93" i="34"/>
  <c r="I158" i="35"/>
  <c r="I129" i="33"/>
  <c r="I70" i="34"/>
  <c r="I141" i="35"/>
  <c r="I139" i="32"/>
  <c r="I96" i="32"/>
  <c r="T152" i="32"/>
  <c r="T131" i="32"/>
  <c r="T74" i="32"/>
  <c r="J108" i="32"/>
  <c r="J128" i="32"/>
  <c r="AB80" i="32"/>
  <c r="AB139" i="32"/>
  <c r="R149" i="32"/>
  <c r="R167" i="32"/>
  <c r="AC106" i="32"/>
  <c r="AC138" i="32"/>
  <c r="R154" i="33"/>
  <c r="R138" i="33"/>
  <c r="R68" i="34"/>
  <c r="R59" i="34"/>
  <c r="R153" i="35"/>
  <c r="R52" i="35"/>
  <c r="H177" i="32"/>
  <c r="H79" i="32"/>
  <c r="S69" i="32"/>
  <c r="S63" i="32"/>
  <c r="AD124" i="32"/>
  <c r="AD171" i="32"/>
  <c r="I127" i="35"/>
  <c r="J155" i="35"/>
  <c r="J178" i="35"/>
  <c r="I158" i="33"/>
  <c r="I157" i="35"/>
  <c r="I90" i="35"/>
  <c r="I91" i="34"/>
  <c r="I140" i="33"/>
  <c r="J154" i="35"/>
  <c r="I130" i="32"/>
  <c r="T149" i="32"/>
  <c r="T65" i="32"/>
  <c r="J79" i="32"/>
  <c r="J174" i="32"/>
  <c r="AB135" i="32"/>
  <c r="AB145" i="32"/>
  <c r="R172" i="32"/>
  <c r="R131" i="32"/>
  <c r="AC124" i="32"/>
  <c r="AC171" i="32"/>
  <c r="R146" i="33"/>
  <c r="R130" i="33"/>
  <c r="R72" i="34"/>
  <c r="R67" i="34"/>
  <c r="R100" i="35"/>
  <c r="R97" i="35"/>
  <c r="H173" i="32"/>
  <c r="H75" i="32"/>
  <c r="S65" i="32"/>
  <c r="S59" i="32"/>
  <c r="AD114" i="32"/>
  <c r="AD163" i="32"/>
  <c r="I131" i="35"/>
  <c r="J159" i="35"/>
  <c r="J182" i="35"/>
  <c r="I162" i="33"/>
  <c r="I161" i="35"/>
  <c r="I94" i="35"/>
  <c r="I146" i="35"/>
  <c r="I81" i="32"/>
  <c r="I69" i="32"/>
  <c r="T95" i="32"/>
  <c r="T76" i="32"/>
  <c r="J102" i="32"/>
  <c r="J89" i="32"/>
  <c r="AB97" i="32"/>
  <c r="AB176" i="32"/>
  <c r="R71" i="32"/>
  <c r="R154" i="32"/>
  <c r="AC117" i="32"/>
  <c r="AC167" i="32"/>
  <c r="R134" i="33"/>
  <c r="R62" i="33"/>
  <c r="R83" i="33"/>
  <c r="R55" i="34"/>
  <c r="R65" i="34"/>
  <c r="R162" i="35"/>
  <c r="R180" i="35"/>
  <c r="H137" i="32"/>
  <c r="H150" i="32"/>
  <c r="S131" i="32"/>
  <c r="S122" i="32"/>
  <c r="AD140" i="32"/>
  <c r="AD159" i="32"/>
  <c r="I155" i="35"/>
  <c r="I167" i="34"/>
  <c r="I182" i="34"/>
  <c r="I79" i="35"/>
  <c r="J114" i="35"/>
  <c r="I94" i="33"/>
  <c r="I81" i="34"/>
  <c r="I139" i="34"/>
  <c r="J153" i="35"/>
  <c r="J103" i="35"/>
  <c r="J80" i="35"/>
  <c r="J51" i="35"/>
  <c r="I169" i="35"/>
  <c r="I67" i="32"/>
  <c r="T125" i="32"/>
  <c r="T102" i="32"/>
  <c r="J143" i="32"/>
  <c r="J137" i="32"/>
  <c r="AB114" i="32"/>
  <c r="AB92" i="32"/>
  <c r="R94" i="32"/>
  <c r="R85" i="32"/>
  <c r="AC52" i="32"/>
  <c r="AC79" i="32"/>
  <c r="R151" i="33"/>
  <c r="R119" i="33"/>
  <c r="R107" i="34"/>
  <c r="R169" i="34"/>
  <c r="R107" i="35"/>
  <c r="R167" i="35"/>
  <c r="H167" i="32"/>
  <c r="H124" i="32"/>
  <c r="H88" i="32"/>
  <c r="S54" i="32"/>
  <c r="S164" i="32"/>
  <c r="AD104" i="32"/>
  <c r="AD170" i="32"/>
  <c r="I142" i="35"/>
  <c r="I176" i="34"/>
  <c r="I134" i="35"/>
  <c r="I141" i="33"/>
  <c r="I113" i="34"/>
  <c r="I178" i="35"/>
  <c r="J165" i="35"/>
  <c r="I71" i="32"/>
  <c r="I99" i="32"/>
  <c r="T103" i="32"/>
  <c r="T71" i="32"/>
  <c r="J158" i="32"/>
  <c r="J115" i="32"/>
  <c r="AB143" i="32"/>
  <c r="AB75" i="32"/>
  <c r="R178" i="32"/>
  <c r="R145" i="32"/>
  <c r="AC70" i="32"/>
  <c r="AC177" i="32"/>
  <c r="R84" i="33"/>
  <c r="R143" i="33"/>
  <c r="R176" i="34"/>
  <c r="R135" i="34"/>
  <c r="R78" i="35"/>
  <c r="R84" i="35"/>
  <c r="H144" i="32"/>
  <c r="H65" i="32"/>
  <c r="S166" i="32"/>
  <c r="S107" i="32"/>
  <c r="AD88" i="32"/>
  <c r="AD155" i="32"/>
  <c r="I137" i="35"/>
  <c r="I60" i="35"/>
  <c r="J138" i="35"/>
  <c r="I126" i="35"/>
  <c r="I67" i="33"/>
  <c r="I105" i="34"/>
  <c r="I164" i="33"/>
  <c r="T158" i="32"/>
  <c r="T169" i="32"/>
  <c r="J168" i="32"/>
  <c r="J91" i="32"/>
  <c r="J120" i="32"/>
  <c r="AB66" i="32"/>
  <c r="AB140" i="32"/>
  <c r="R135" i="32"/>
  <c r="R173" i="32"/>
  <c r="AC152" i="32"/>
  <c r="AC55" i="32"/>
  <c r="R118" i="33"/>
  <c r="R88" i="33"/>
  <c r="R133" i="34"/>
  <c r="R114" i="34"/>
  <c r="R120" i="35"/>
  <c r="R115" i="35"/>
  <c r="H82" i="32"/>
  <c r="H59" i="32"/>
  <c r="S121" i="32"/>
  <c r="S96" i="32"/>
  <c r="AD82" i="32"/>
  <c r="AD172" i="32"/>
  <c r="I55" i="34"/>
  <c r="I101" i="33"/>
  <c r="I82" i="33"/>
  <c r="I134" i="33"/>
  <c r="I160" i="34"/>
  <c r="I57" i="35"/>
  <c r="I80" i="35"/>
  <c r="I175" i="32"/>
  <c r="I153" i="32"/>
  <c r="T143" i="32"/>
  <c r="T128" i="32"/>
  <c r="J163" i="32"/>
  <c r="J157" i="32"/>
  <c r="AB60" i="32"/>
  <c r="AB118" i="32"/>
  <c r="R171" i="32"/>
  <c r="R176" i="32"/>
  <c r="AC66" i="32"/>
  <c r="AC181" i="32"/>
  <c r="R82" i="33"/>
  <c r="R123" i="33"/>
  <c r="R175" i="34"/>
  <c r="R102" i="34"/>
  <c r="R79" i="35"/>
  <c r="R110" i="35"/>
  <c r="R131" i="35"/>
  <c r="H181" i="32"/>
  <c r="H104" i="32"/>
  <c r="S82" i="32"/>
  <c r="S80" i="32"/>
  <c r="AD58" i="32"/>
  <c r="AD142" i="32"/>
  <c r="J71" i="35"/>
  <c r="J94" i="35"/>
  <c r="I172" i="35"/>
  <c r="I107" i="34"/>
  <c r="J77" i="35"/>
  <c r="I97" i="33"/>
  <c r="I80" i="33"/>
  <c r="I152" i="35"/>
  <c r="I77" i="34"/>
  <c r="I76" i="32"/>
  <c r="J64" i="32"/>
  <c r="J166" i="32"/>
  <c r="AB105" i="32"/>
  <c r="AB65" i="32"/>
  <c r="R180" i="32"/>
  <c r="R147" i="32"/>
  <c r="AC72" i="32"/>
  <c r="AC179" i="32"/>
  <c r="R69" i="33"/>
  <c r="R105" i="33"/>
  <c r="R172" i="34"/>
  <c r="R174" i="34"/>
  <c r="R90" i="35"/>
  <c r="R145" i="35"/>
  <c r="H97" i="32"/>
  <c r="H91" i="32"/>
  <c r="S77" i="32"/>
  <c r="S75" i="32"/>
  <c r="AD62" i="32"/>
  <c r="AD129" i="32"/>
  <c r="J60" i="35"/>
  <c r="I135" i="34"/>
  <c r="I158" i="34"/>
  <c r="I55" i="35"/>
  <c r="I78" i="34"/>
  <c r="J52" i="35"/>
  <c r="I122" i="33"/>
  <c r="I161" i="32"/>
  <c r="I93" i="32"/>
  <c r="T82" i="32"/>
  <c r="T92" i="32"/>
  <c r="J71" i="32"/>
  <c r="J136" i="32"/>
  <c r="AB113" i="32"/>
  <c r="AB142" i="32"/>
  <c r="R107" i="32"/>
  <c r="R110" i="32"/>
  <c r="AC57" i="32"/>
  <c r="AC156" i="32"/>
  <c r="AC166" i="32"/>
  <c r="R149" i="33"/>
  <c r="R70" i="33"/>
  <c r="R81" i="34"/>
  <c r="R108" i="34"/>
  <c r="R142" i="35"/>
  <c r="R164" i="35"/>
  <c r="H116" i="32"/>
  <c r="H107" i="32"/>
  <c r="S147" i="32"/>
  <c r="S95" i="32"/>
  <c r="AD156" i="32"/>
  <c r="AD133" i="32"/>
  <c r="J84" i="35"/>
  <c r="I88" i="35"/>
  <c r="J75" i="35"/>
  <c r="I93" i="33"/>
  <c r="I90" i="34"/>
  <c r="J119" i="35"/>
  <c r="J171" i="35"/>
  <c r="I109" i="35"/>
  <c r="I135" i="32"/>
  <c r="T98" i="32"/>
  <c r="T87" i="32"/>
  <c r="J66" i="32"/>
  <c r="J124" i="32"/>
  <c r="AB63" i="32"/>
  <c r="AB130" i="32"/>
  <c r="R113" i="32"/>
  <c r="R128" i="32"/>
  <c r="R54" i="32"/>
  <c r="AC164" i="32"/>
  <c r="AC182" i="32"/>
  <c r="R141" i="33"/>
  <c r="R153" i="33"/>
  <c r="R93" i="34"/>
  <c r="R96" i="34"/>
  <c r="R166" i="35"/>
  <c r="R88" i="35"/>
  <c r="H87" i="32"/>
  <c r="H135" i="32"/>
  <c r="S149" i="32"/>
  <c r="S142" i="32"/>
  <c r="AD146" i="32"/>
  <c r="AD175" i="32"/>
  <c r="I78" i="35"/>
  <c r="I165" i="34"/>
  <c r="I73" i="33"/>
  <c r="I110" i="34"/>
  <c r="J109" i="35"/>
  <c r="I163" i="33"/>
  <c r="I112" i="33"/>
  <c r="I102" i="32"/>
  <c r="I80" i="32"/>
  <c r="T107" i="32"/>
  <c r="T132" i="32"/>
  <c r="J65" i="32"/>
  <c r="J96" i="32"/>
  <c r="AB96" i="32"/>
  <c r="AB182" i="32"/>
  <c r="R136" i="32"/>
  <c r="R64" i="32"/>
  <c r="AC110" i="32"/>
  <c r="AC61" i="32"/>
  <c r="R78" i="33"/>
  <c r="R178" i="33"/>
  <c r="R138" i="34"/>
  <c r="R173" i="34"/>
  <c r="R53" i="35"/>
  <c r="R171" i="35"/>
  <c r="H139" i="32"/>
  <c r="H73" i="32"/>
  <c r="S91" i="32"/>
  <c r="S58" i="32"/>
  <c r="S162" i="32"/>
  <c r="AD102" i="32"/>
  <c r="AD69" i="32"/>
  <c r="I70" i="35"/>
  <c r="J57" i="35"/>
  <c r="I57" i="33"/>
  <c r="I72" i="34"/>
  <c r="J101" i="35"/>
  <c r="J124" i="35"/>
  <c r="I99" i="33"/>
  <c r="I71" i="33"/>
  <c r="I103" i="35"/>
  <c r="J168" i="35"/>
  <c r="I83" i="33"/>
  <c r="J140" i="35"/>
  <c r="J179" i="35"/>
  <c r="I133" i="32"/>
  <c r="T70" i="32"/>
  <c r="T146" i="32"/>
  <c r="J94" i="32"/>
  <c r="J78" i="32"/>
  <c r="AB101" i="32"/>
  <c r="AB179" i="32"/>
  <c r="R108" i="32"/>
  <c r="R119" i="32"/>
  <c r="AC75" i="32"/>
  <c r="AC143" i="32"/>
  <c r="R64" i="33"/>
  <c r="R166" i="33"/>
  <c r="R109" i="34"/>
  <c r="R156" i="34"/>
  <c r="R149" i="35"/>
  <c r="R179" i="35"/>
  <c r="H113" i="32"/>
  <c r="H52" i="32"/>
  <c r="S130" i="32"/>
  <c r="S125" i="32"/>
  <c r="AD99" i="32"/>
  <c r="AD65" i="32"/>
  <c r="J126" i="35"/>
  <c r="I123" i="33"/>
  <c r="I92" i="33"/>
  <c r="I121" i="35"/>
  <c r="J156" i="35"/>
  <c r="I136" i="33"/>
  <c r="I123" i="34"/>
  <c r="I180" i="32"/>
  <c r="I118" i="32"/>
  <c r="T94" i="32"/>
  <c r="T57" i="32"/>
  <c r="J54" i="32"/>
  <c r="J169" i="32"/>
  <c r="AB77" i="32"/>
  <c r="AB144" i="32"/>
  <c r="AB162" i="32"/>
  <c r="R78" i="32"/>
  <c r="R67" i="32"/>
  <c r="AC134" i="32"/>
  <c r="AC137" i="32"/>
  <c r="R112" i="33"/>
  <c r="R96" i="33"/>
  <c r="R73" i="34"/>
  <c r="R118" i="34"/>
  <c r="R124" i="35"/>
  <c r="R61" i="35"/>
  <c r="H146" i="32"/>
  <c r="H63" i="32"/>
  <c r="S119" i="32"/>
  <c r="S152" i="32"/>
  <c r="AD92" i="32"/>
  <c r="AD51" i="32"/>
  <c r="J150" i="35"/>
  <c r="J89" i="35"/>
  <c r="J141" i="35"/>
  <c r="J74" i="35"/>
  <c r="I156" i="34"/>
  <c r="I53" i="35"/>
  <c r="I155" i="32"/>
  <c r="T97" i="32"/>
  <c r="T72" i="32"/>
  <c r="J130" i="32"/>
  <c r="J85" i="32"/>
  <c r="AB99" i="32"/>
  <c r="AB134" i="32"/>
  <c r="R91" i="32"/>
  <c r="R156" i="32"/>
  <c r="AC119" i="32"/>
  <c r="AC174" i="32"/>
  <c r="R129" i="33"/>
  <c r="R175" i="33"/>
  <c r="R182" i="33"/>
  <c r="R71" i="34"/>
  <c r="R127" i="34"/>
  <c r="R77" i="35"/>
  <c r="R173" i="35"/>
  <c r="H117" i="32"/>
  <c r="H119" i="32"/>
  <c r="S169" i="32"/>
  <c r="S108" i="32"/>
  <c r="AD77" i="32"/>
  <c r="AD167" i="32"/>
  <c r="J144" i="35"/>
  <c r="I124" i="33"/>
  <c r="I111" i="34"/>
  <c r="I73" i="34"/>
  <c r="I108" i="35"/>
  <c r="I91" i="33"/>
  <c r="I135" i="33"/>
  <c r="I51" i="32"/>
  <c r="I154" i="32"/>
  <c r="T85" i="32"/>
  <c r="T58" i="32"/>
  <c r="J113" i="32"/>
  <c r="J176" i="32"/>
  <c r="AB95" i="32"/>
  <c r="AB149" i="32"/>
  <c r="R122" i="32"/>
  <c r="R57" i="32"/>
  <c r="AC89" i="32"/>
  <c r="I172" i="34"/>
  <c r="J103" i="32"/>
  <c r="AB79" i="32"/>
  <c r="AB146" i="32"/>
  <c r="AB178" i="32"/>
  <c r="R58" i="32"/>
  <c r="R63" i="32"/>
  <c r="AC136" i="32"/>
  <c r="AC129" i="32"/>
  <c r="R136" i="33"/>
  <c r="R111" i="33"/>
  <c r="R157" i="34"/>
  <c r="R178" i="34"/>
  <c r="R109" i="35"/>
  <c r="R178" i="35"/>
  <c r="H122" i="32"/>
  <c r="H174" i="32"/>
  <c r="S105" i="32"/>
  <c r="S158" i="32"/>
  <c r="AD66" i="32"/>
  <c r="AD111" i="32"/>
  <c r="J79" i="35"/>
  <c r="I83" i="35"/>
  <c r="I106" i="35"/>
  <c r="I87" i="33"/>
  <c r="I85" i="34"/>
  <c r="I131" i="33"/>
  <c r="I153" i="34"/>
  <c r="I159" i="32"/>
  <c r="I137" i="32"/>
  <c r="T123" i="32"/>
  <c r="T112" i="32"/>
  <c r="J148" i="32"/>
  <c r="J141" i="32"/>
  <c r="AB112" i="32"/>
  <c r="AB102" i="32"/>
  <c r="R152" i="32"/>
  <c r="R89" i="32"/>
  <c r="AC50" i="32"/>
  <c r="AC77" i="32"/>
  <c r="R98" i="33"/>
  <c r="R66" i="33"/>
  <c r="R111" i="34"/>
  <c r="R136" i="34"/>
  <c r="R95" i="35"/>
  <c r="R155" i="35"/>
  <c r="H155" i="32"/>
  <c r="H72" i="32"/>
  <c r="H114" i="32"/>
  <c r="S66" i="32"/>
  <c r="S64" i="32"/>
  <c r="AD118" i="32"/>
  <c r="AD61" i="32"/>
  <c r="I178" i="34"/>
  <c r="I165" i="35"/>
  <c r="I98" i="35"/>
  <c r="I180" i="33"/>
  <c r="I82" i="35"/>
  <c r="I146" i="34"/>
  <c r="I104" i="35"/>
  <c r="I156" i="33"/>
  <c r="I131" i="32"/>
  <c r="T145" i="32"/>
  <c r="T118" i="32"/>
  <c r="J159" i="32"/>
  <c r="J153" i="32"/>
  <c r="AB62" i="32"/>
  <c r="AB108" i="32"/>
  <c r="R161" i="32"/>
  <c r="R166" i="32"/>
  <c r="AC68" i="32"/>
  <c r="AC139" i="32"/>
  <c r="R171" i="33"/>
  <c r="R139" i="33"/>
  <c r="R171" i="34"/>
  <c r="R128" i="34"/>
  <c r="R91" i="35"/>
  <c r="R151" i="35"/>
  <c r="R113" i="35"/>
  <c r="H68" i="32"/>
  <c r="H158" i="32"/>
  <c r="S62" i="32"/>
  <c r="S60" i="32"/>
  <c r="AD120" i="32"/>
  <c r="AD134" i="32"/>
  <c r="J107" i="35"/>
  <c r="I159" i="33"/>
  <c r="I110" i="33"/>
  <c r="I139" i="35"/>
  <c r="J174" i="35"/>
  <c r="I154" i="33"/>
  <c r="I63" i="33"/>
  <c r="I119" i="32"/>
  <c r="I91" i="32"/>
  <c r="T119" i="32"/>
  <c r="T122" i="32"/>
  <c r="J150" i="32"/>
  <c r="J135" i="32"/>
  <c r="AB157" i="32"/>
  <c r="AB91" i="32"/>
  <c r="R76" i="32"/>
  <c r="R101" i="32"/>
  <c r="AC86" i="32"/>
  <c r="AC125" i="32"/>
  <c r="R72" i="33"/>
  <c r="R101" i="33"/>
  <c r="R97" i="34"/>
  <c r="R177" i="34"/>
  <c r="R157" i="35"/>
  <c r="R68" i="35"/>
  <c r="H168" i="32"/>
  <c r="H56" i="32"/>
  <c r="S140" i="32"/>
  <c r="S123" i="32"/>
  <c r="AD97" i="32"/>
  <c r="AD75" i="32"/>
  <c r="J66" i="35"/>
  <c r="J99" i="35"/>
  <c r="J122" i="35"/>
  <c r="I102" i="33"/>
  <c r="I101" i="35"/>
  <c r="J166" i="35"/>
  <c r="I86" i="35"/>
  <c r="J64" i="35"/>
  <c r="I116" i="33"/>
  <c r="J78" i="35"/>
  <c r="I175" i="34"/>
  <c r="I163" i="34"/>
  <c r="I169" i="34"/>
  <c r="J112" i="35"/>
  <c r="T60" i="32"/>
  <c r="T133" i="32"/>
  <c r="T170" i="32"/>
  <c r="J87" i="32"/>
  <c r="J179" i="32"/>
  <c r="AB82" i="32"/>
  <c r="AB129" i="32"/>
  <c r="R151" i="32"/>
  <c r="R181" i="32"/>
  <c r="AC108" i="32"/>
  <c r="AC130" i="32"/>
  <c r="R142" i="33"/>
  <c r="R126" i="33"/>
  <c r="R92" i="34"/>
  <c r="R87" i="34"/>
  <c r="R161" i="35"/>
  <c r="R60" i="35"/>
  <c r="H157" i="32"/>
  <c r="H175" i="32"/>
  <c r="S57" i="32"/>
  <c r="S165" i="32"/>
  <c r="AD98" i="32"/>
  <c r="AD151" i="32"/>
  <c r="I163" i="35"/>
  <c r="I120" i="35"/>
  <c r="I121" i="34"/>
  <c r="I54" i="34"/>
  <c r="J53" i="35"/>
  <c r="I179" i="34"/>
  <c r="I56" i="33"/>
  <c r="I89" i="32"/>
  <c r="I77" i="32"/>
  <c r="T159" i="32"/>
  <c r="T83" i="32"/>
  <c r="J110" i="32"/>
  <c r="J73" i="32"/>
  <c r="AB76" i="32"/>
  <c r="AB58" i="32"/>
  <c r="R179" i="32"/>
  <c r="R138" i="32"/>
  <c r="AC82" i="32"/>
  <c r="AC147" i="32"/>
  <c r="R169" i="33"/>
  <c r="R102" i="33"/>
  <c r="R159" i="34"/>
  <c r="R75" i="34"/>
  <c r="R131" i="34"/>
  <c r="R85" i="35"/>
  <c r="R181" i="35"/>
  <c r="H172" i="32"/>
  <c r="H180" i="32"/>
  <c r="S167" i="32"/>
  <c r="S106" i="32"/>
  <c r="AD93" i="32"/>
  <c r="AD117" i="32"/>
  <c r="I179" i="35"/>
  <c r="J108" i="35"/>
  <c r="I74" i="35"/>
  <c r="I157" i="34"/>
  <c r="I53" i="34"/>
  <c r="I118" i="35"/>
  <c r="I146" i="32"/>
  <c r="T109" i="32"/>
  <c r="T156" i="32"/>
  <c r="J61" i="32"/>
  <c r="J92" i="32"/>
  <c r="AB98" i="32"/>
  <c r="AB172" i="32"/>
  <c r="R158" i="32"/>
  <c r="R60" i="32"/>
  <c r="AC112" i="32"/>
  <c r="AC63" i="32"/>
  <c r="R73" i="33"/>
  <c r="R137" i="33"/>
  <c r="R134" i="34"/>
  <c r="R78" i="34"/>
  <c r="R136" i="35"/>
  <c r="R58" i="35"/>
  <c r="H151" i="32"/>
  <c r="H132" i="32"/>
  <c r="S118" i="32"/>
  <c r="S94" i="32"/>
  <c r="S92" i="32"/>
  <c r="AD182" i="32"/>
  <c r="AD106" i="32"/>
  <c r="J131" i="35"/>
  <c r="I150" i="35"/>
  <c r="I181" i="33"/>
  <c r="I138" i="34"/>
  <c r="J137" i="35"/>
  <c r="J70" i="35"/>
  <c r="I82" i="32"/>
  <c r="I55" i="32"/>
  <c r="I174" i="32"/>
  <c r="T147" i="32"/>
  <c r="T69" i="32"/>
  <c r="J134" i="32"/>
  <c r="J123" i="32"/>
  <c r="AB177" i="32"/>
  <c r="AB155" i="32"/>
  <c r="R170" i="32"/>
  <c r="R129" i="32"/>
  <c r="AC122" i="32"/>
  <c r="AC169" i="32"/>
  <c r="R77" i="33"/>
  <c r="R148" i="33"/>
  <c r="R80" i="34"/>
  <c r="R162" i="34"/>
  <c r="R98" i="35"/>
  <c r="R118" i="35"/>
  <c r="H152" i="32"/>
  <c r="H95" i="32"/>
  <c r="S81" i="32"/>
  <c r="S79" i="32"/>
  <c r="AD72" i="32"/>
  <c r="AD139" i="32"/>
  <c r="I71" i="35"/>
  <c r="I131" i="34"/>
  <c r="I154" i="34"/>
  <c r="I51" i="35"/>
  <c r="I175" i="33"/>
  <c r="J129" i="35"/>
  <c r="J152" i="35"/>
  <c r="I124" i="34"/>
  <c r="I64" i="34"/>
  <c r="AC97" i="32"/>
  <c r="R56" i="34"/>
  <c r="R64" i="35"/>
  <c r="H123" i="32"/>
  <c r="S136" i="32"/>
  <c r="AD119" i="32"/>
  <c r="I64" i="33"/>
  <c r="I145" i="35"/>
  <c r="I160" i="33"/>
  <c r="I80" i="34"/>
  <c r="J111" i="35"/>
  <c r="I97" i="34"/>
  <c r="I180" i="35"/>
  <c r="I173" i="34"/>
  <c r="J164" i="35"/>
  <c r="I133" i="33"/>
  <c r="I79" i="34"/>
  <c r="J88" i="35"/>
  <c r="J56" i="35"/>
  <c r="I74" i="33"/>
  <c r="J130" i="35"/>
  <c r="I156" i="35"/>
  <c r="I96" i="35"/>
  <c r="I58" i="35"/>
  <c r="I175" i="35"/>
  <c r="I168" i="34"/>
  <c r="I63" i="34"/>
  <c r="J85" i="35"/>
  <c r="I151" i="35"/>
  <c r="T145" i="33"/>
  <c r="T134" i="33"/>
  <c r="S166" i="33"/>
  <c r="S74" i="33"/>
  <c r="S158" i="34"/>
  <c r="S141" i="34"/>
  <c r="S151" i="35"/>
  <c r="S65" i="35"/>
  <c r="S76" i="35"/>
  <c r="J129" i="34"/>
  <c r="J71" i="33"/>
  <c r="I150" i="33"/>
  <c r="T78" i="33"/>
  <c r="T70" i="33"/>
  <c r="S118" i="33"/>
  <c r="S151" i="33"/>
  <c r="S91" i="34"/>
  <c r="T137" i="33"/>
  <c r="T115" i="33"/>
  <c r="S60" i="33"/>
  <c r="S84" i="33"/>
  <c r="S153" i="34"/>
  <c r="S100" i="34"/>
  <c r="S181" i="35"/>
  <c r="S148" i="35"/>
  <c r="J131" i="33"/>
  <c r="J160" i="34"/>
  <c r="J74" i="34"/>
  <c r="T51" i="33"/>
  <c r="T179" i="33"/>
  <c r="S176" i="33"/>
  <c r="S180" i="33"/>
  <c r="S90" i="34"/>
  <c r="S95" i="34"/>
  <c r="S171" i="35"/>
  <c r="S127" i="35"/>
  <c r="J160" i="33"/>
  <c r="J95" i="33"/>
  <c r="J101" i="34"/>
  <c r="T81" i="33"/>
  <c r="T109" i="33"/>
  <c r="S155" i="33"/>
  <c r="S108" i="33"/>
  <c r="S112" i="34"/>
  <c r="S78" i="34"/>
  <c r="S105" i="35"/>
  <c r="S125" i="35"/>
  <c r="J139" i="34"/>
  <c r="J169" i="33"/>
  <c r="J132" i="33"/>
  <c r="T172" i="33"/>
  <c r="T96" i="33"/>
  <c r="S59" i="33"/>
  <c r="S148" i="33"/>
  <c r="S151" i="34"/>
  <c r="T72" i="33"/>
  <c r="T84" i="33"/>
  <c r="S94" i="33"/>
  <c r="S140" i="33"/>
  <c r="S88" i="34"/>
  <c r="S58" i="34"/>
  <c r="S60" i="34"/>
  <c r="S106" i="35"/>
  <c r="S134" i="35"/>
  <c r="J152" i="34"/>
  <c r="J135" i="34"/>
  <c r="I117" i="33"/>
  <c r="T122" i="33"/>
  <c r="T171" i="33"/>
  <c r="S145" i="33"/>
  <c r="S141" i="33"/>
  <c r="S71" i="34"/>
  <c r="S109" i="34"/>
  <c r="S137" i="35"/>
  <c r="S67" i="35"/>
  <c r="J120" i="33"/>
  <c r="J93" i="34"/>
  <c r="S85" i="35"/>
  <c r="J122" i="33"/>
  <c r="J156" i="33"/>
  <c r="J82" i="34"/>
  <c r="T74" i="33"/>
  <c r="T58" i="33"/>
  <c r="T83" i="33"/>
  <c r="S172" i="33"/>
  <c r="S159" i="33"/>
  <c r="S136" i="34"/>
  <c r="S146" i="34"/>
  <c r="S157" i="35"/>
  <c r="S62" i="35"/>
  <c r="J109" i="34"/>
  <c r="J147" i="33"/>
  <c r="I178" i="33"/>
  <c r="T158" i="33"/>
  <c r="T133" i="33"/>
  <c r="S78" i="33"/>
  <c r="S57" i="33"/>
  <c r="S75" i="34"/>
  <c r="S97" i="34"/>
  <c r="S145" i="35"/>
  <c r="J77" i="33"/>
  <c r="J121" i="34"/>
  <c r="S182" i="34"/>
  <c r="S58" i="35"/>
  <c r="J158" i="33"/>
  <c r="J149" i="33"/>
  <c r="J52" i="34"/>
  <c r="T176" i="33"/>
  <c r="T177" i="33"/>
  <c r="S110" i="33"/>
  <c r="S179" i="33"/>
  <c r="S145" i="34"/>
  <c r="S172" i="34"/>
  <c r="S77" i="35"/>
  <c r="S92" i="35"/>
  <c r="J142" i="34"/>
  <c r="J53" i="33"/>
  <c r="J130" i="34"/>
  <c r="T175" i="33"/>
  <c r="T102" i="33"/>
  <c r="S88" i="33"/>
  <c r="S51" i="33"/>
  <c r="S73" i="34"/>
  <c r="S96" i="34"/>
  <c r="S177" i="35"/>
  <c r="S144" i="35"/>
  <c r="J102" i="33"/>
  <c r="J166" i="33"/>
  <c r="J172" i="34"/>
  <c r="J136" i="33"/>
  <c r="J81" i="33"/>
  <c r="S115" i="35"/>
  <c r="J169" i="34"/>
  <c r="J165" i="33"/>
  <c r="S152" i="35"/>
  <c r="J137" i="33"/>
  <c r="J83" i="33"/>
  <c r="J147" i="34"/>
  <c r="J92" i="34"/>
  <c r="T146" i="33"/>
  <c r="T141" i="33"/>
  <c r="S157" i="33"/>
  <c r="S117" i="33"/>
  <c r="S79" i="34"/>
  <c r="S70" i="34"/>
  <c r="S74" i="35"/>
  <c r="S129" i="35"/>
  <c r="J151" i="33"/>
  <c r="J79" i="34"/>
  <c r="J152" i="33"/>
  <c r="T65" i="33"/>
  <c r="T164" i="33"/>
  <c r="S102" i="33"/>
  <c r="S54" i="33"/>
  <c r="S124" i="34"/>
  <c r="S53" i="34"/>
  <c r="S135" i="35"/>
  <c r="J117" i="33"/>
  <c r="J111" i="34"/>
  <c r="S142" i="34"/>
  <c r="S83" i="35"/>
  <c r="J93" i="33"/>
  <c r="J157" i="34"/>
  <c r="J84" i="33"/>
  <c r="T85" i="33"/>
  <c r="T57" i="33"/>
  <c r="S81" i="33"/>
  <c r="S154" i="33"/>
  <c r="S147" i="34"/>
  <c r="S122" i="34"/>
  <c r="S97" i="35"/>
  <c r="S95" i="35"/>
  <c r="J101" i="33"/>
  <c r="J107" i="34"/>
  <c r="J162" i="33"/>
  <c r="T148" i="33"/>
  <c r="T97" i="33"/>
  <c r="S129" i="33"/>
  <c r="S126" i="34"/>
  <c r="S112" i="35"/>
  <c r="J83" i="34"/>
  <c r="J94" i="33"/>
  <c r="J92" i="33"/>
  <c r="J118" i="34"/>
  <c r="J65" i="33"/>
  <c r="R168" i="33"/>
  <c r="R156" i="35"/>
  <c r="H90" i="32"/>
  <c r="S112" i="32"/>
  <c r="AD87" i="32"/>
  <c r="AD136" i="32"/>
  <c r="I111" i="35"/>
  <c r="I167" i="35"/>
  <c r="J87" i="35"/>
  <c r="I85" i="33"/>
  <c r="I68" i="35"/>
  <c r="I153" i="35"/>
  <c r="I137" i="34"/>
  <c r="I103" i="34"/>
  <c r="J157" i="35"/>
  <c r="I182" i="33"/>
  <c r="I92" i="35"/>
  <c r="I85" i="35"/>
  <c r="I138" i="33"/>
  <c r="J148" i="35"/>
  <c r="I84" i="34"/>
  <c r="I132" i="33"/>
  <c r="J105" i="35"/>
  <c r="I169" i="33"/>
  <c r="I75" i="35"/>
  <c r="I91" i="35"/>
  <c r="I128" i="35"/>
  <c r="J93" i="35"/>
  <c r="I176" i="33"/>
  <c r="T61" i="33"/>
  <c r="T138" i="33"/>
  <c r="S64" i="33"/>
  <c r="S152" i="33"/>
  <c r="S102" i="34"/>
  <c r="S179" i="34"/>
  <c r="S180" i="35"/>
  <c r="S132" i="35"/>
  <c r="J167" i="34"/>
  <c r="J64" i="34"/>
  <c r="J157" i="33"/>
  <c r="T161" i="33"/>
  <c r="T147" i="33"/>
  <c r="S160" i="33"/>
  <c r="S82" i="33"/>
  <c r="S162" i="34"/>
  <c r="S129" i="34"/>
  <c r="T136" i="33"/>
  <c r="T132" i="33"/>
  <c r="S76" i="33"/>
  <c r="S112" i="33"/>
  <c r="S175" i="34"/>
  <c r="S177" i="34"/>
  <c r="S78" i="35"/>
  <c r="S113" i="35"/>
  <c r="J162" i="34"/>
  <c r="J73" i="33"/>
  <c r="J173" i="34"/>
  <c r="T68" i="33"/>
  <c r="T62" i="33"/>
  <c r="S137" i="33"/>
  <c r="S65" i="33"/>
  <c r="S157" i="34"/>
  <c r="S168" i="34"/>
  <c r="S73" i="35"/>
  <c r="S88" i="35"/>
  <c r="J127" i="33"/>
  <c r="J103" i="34"/>
  <c r="T107" i="33"/>
  <c r="T92" i="33"/>
  <c r="S98" i="33"/>
  <c r="S77" i="33"/>
  <c r="S164" i="33"/>
  <c r="S144" i="34"/>
  <c r="S161" i="34"/>
  <c r="S150" i="35"/>
  <c r="S110" i="35"/>
  <c r="J171" i="33"/>
  <c r="J159" i="33"/>
  <c r="J62" i="34"/>
  <c r="T130" i="33"/>
  <c r="T125" i="33"/>
  <c r="S149" i="33"/>
  <c r="S70" i="33"/>
  <c r="S116" i="34"/>
  <c r="T139" i="33"/>
  <c r="T79" i="33"/>
  <c r="S127" i="33"/>
  <c r="S136" i="33"/>
  <c r="S166" i="34"/>
  <c r="S159" i="34"/>
  <c r="S164" i="35"/>
  <c r="S60" i="35"/>
  <c r="J58" i="33"/>
  <c r="J87" i="34"/>
  <c r="J66" i="33"/>
  <c r="T100" i="33"/>
  <c r="T53" i="33"/>
  <c r="S171" i="33"/>
  <c r="S67" i="33"/>
  <c r="S92" i="34"/>
  <c r="S77" i="34"/>
  <c r="S107" i="34"/>
  <c r="S57" i="35"/>
  <c r="S64" i="35"/>
  <c r="J64" i="33"/>
  <c r="J161" i="33"/>
  <c r="S158" i="35"/>
  <c r="J87" i="33"/>
  <c r="J59" i="34"/>
  <c r="J145" i="34"/>
  <c r="T105" i="33"/>
  <c r="T150" i="33"/>
  <c r="S87" i="33"/>
  <c r="S90" i="33"/>
  <c r="S94" i="34"/>
  <c r="S133" i="34"/>
  <c r="S159" i="35"/>
  <c r="S122" i="35"/>
  <c r="S84" i="35"/>
  <c r="J141" i="33"/>
  <c r="J91" i="33"/>
  <c r="T129" i="33"/>
  <c r="T131" i="33"/>
  <c r="S97" i="33"/>
  <c r="S66" i="33"/>
  <c r="S84" i="34"/>
  <c r="S69" i="34"/>
  <c r="S123" i="34"/>
  <c r="S128" i="35"/>
  <c r="J52" i="33"/>
  <c r="J177" i="34"/>
  <c r="S155" i="35"/>
  <c r="S80" i="35"/>
  <c r="J124" i="34"/>
  <c r="J56" i="34"/>
  <c r="J115" i="34"/>
  <c r="T121" i="33"/>
  <c r="T94" i="33"/>
  <c r="S139" i="33"/>
  <c r="S92" i="33"/>
  <c r="S120" i="34"/>
  <c r="S51" i="34"/>
  <c r="S94" i="35"/>
  <c r="S170" i="35"/>
  <c r="J174" i="33"/>
  <c r="J139" i="33"/>
  <c r="J61" i="33"/>
  <c r="T120" i="33"/>
  <c r="T112" i="33"/>
  <c r="S131" i="33"/>
  <c r="S104" i="33"/>
  <c r="S85" i="34"/>
  <c r="S154" i="34"/>
  <c r="S51" i="35"/>
  <c r="S162" i="35"/>
  <c r="J69" i="33"/>
  <c r="J174" i="34"/>
  <c r="J71" i="34"/>
  <c r="J125" i="34"/>
  <c r="S130" i="35"/>
  <c r="J79" i="33"/>
  <c r="J149" i="34"/>
  <c r="J172" i="33"/>
  <c r="S66" i="35"/>
  <c r="J125" i="33"/>
  <c r="J114" i="34"/>
  <c r="J114" i="33"/>
  <c r="T69" i="33"/>
  <c r="T124" i="33"/>
  <c r="S114" i="33"/>
  <c r="S177" i="33"/>
  <c r="S146" i="33"/>
  <c r="S62" i="34"/>
  <c r="S165" i="34"/>
  <c r="S166" i="35"/>
  <c r="S52" i="35"/>
  <c r="J182" i="34"/>
  <c r="J178" i="34"/>
  <c r="T63" i="33"/>
  <c r="T117" i="33"/>
  <c r="I125" i="33"/>
  <c r="S69" i="33"/>
  <c r="S163" i="33"/>
  <c r="S156" i="34"/>
  <c r="S61" i="34"/>
  <c r="S121" i="35"/>
  <c r="J138" i="33"/>
  <c r="J175" i="34"/>
  <c r="S169" i="35"/>
  <c r="J150" i="33"/>
  <c r="J60" i="33"/>
  <c r="J124" i="33"/>
  <c r="I51" i="33"/>
  <c r="T155" i="33"/>
  <c r="T174" i="33"/>
  <c r="S105" i="33"/>
  <c r="S113" i="33"/>
  <c r="S67" i="34"/>
  <c r="S54" i="34"/>
  <c r="S141" i="35"/>
  <c r="S71" i="35"/>
  <c r="J128" i="33"/>
  <c r="J170" i="34"/>
  <c r="J74" i="33"/>
  <c r="T162" i="33"/>
  <c r="T157" i="33"/>
  <c r="S165" i="33"/>
  <c r="S125" i="33"/>
  <c r="S87" i="34"/>
  <c r="S74" i="34"/>
  <c r="S82" i="35"/>
  <c r="S133" i="35"/>
  <c r="J155" i="33"/>
  <c r="J115" i="33"/>
  <c r="J144" i="34"/>
  <c r="J134" i="33"/>
  <c r="S114" i="35"/>
  <c r="J67" i="33"/>
  <c r="J153" i="33"/>
  <c r="S115" i="34"/>
  <c r="S68" i="35"/>
  <c r="J132" i="34"/>
  <c r="T140" i="33"/>
  <c r="S86" i="33"/>
  <c r="S66" i="34"/>
  <c r="S98" i="35"/>
  <c r="J145" i="33"/>
  <c r="J176" i="33"/>
  <c r="R115" i="33"/>
  <c r="R117" i="35"/>
  <c r="H94" i="32"/>
  <c r="S103" i="32"/>
  <c r="AD76" i="32"/>
  <c r="I60" i="34"/>
  <c r="I51" i="34"/>
  <c r="J180" i="35"/>
  <c r="I147" i="34"/>
  <c r="J116" i="35"/>
  <c r="I153" i="33"/>
  <c r="I161" i="34"/>
  <c r="I164" i="35"/>
  <c r="I152" i="34"/>
  <c r="J181" i="35"/>
  <c r="J163" i="35"/>
  <c r="J176" i="35"/>
  <c r="J98" i="35"/>
  <c r="I76" i="35"/>
  <c r="I78" i="33"/>
  <c r="J61" i="35"/>
  <c r="I53" i="33"/>
  <c r="I72" i="33"/>
  <c r="I144" i="34"/>
  <c r="I112" i="35"/>
  <c r="I155" i="33"/>
  <c r="I69" i="34"/>
  <c r="J92" i="35"/>
  <c r="I108" i="34"/>
  <c r="T160" i="33"/>
  <c r="T151" i="33"/>
  <c r="S170" i="33"/>
  <c r="S169" i="33"/>
  <c r="S89" i="34"/>
  <c r="S132" i="34"/>
  <c r="S154" i="35"/>
  <c r="S111" i="35"/>
  <c r="J66" i="34"/>
  <c r="J96" i="33"/>
  <c r="J100" i="34"/>
  <c r="T77" i="33"/>
  <c r="T67" i="33"/>
  <c r="S72" i="33"/>
  <c r="S79" i="33"/>
  <c r="S106" i="34"/>
  <c r="T87" i="33"/>
  <c r="T98" i="33"/>
  <c r="T118" i="33"/>
  <c r="S89" i="33"/>
  <c r="S175" i="33"/>
  <c r="S72" i="34"/>
  <c r="S138" i="34"/>
  <c r="S165" i="35"/>
  <c r="S91" i="35"/>
  <c r="J61" i="34"/>
  <c r="J68" i="33"/>
  <c r="J104" i="33"/>
  <c r="T80" i="33"/>
  <c r="T91" i="33"/>
  <c r="S153" i="33"/>
  <c r="S120" i="33"/>
  <c r="S52" i="34"/>
  <c r="S181" i="34"/>
  <c r="S86" i="35"/>
  <c r="S117" i="35"/>
  <c r="J148" i="33"/>
  <c r="J135" i="33"/>
  <c r="T173" i="33"/>
  <c r="T126" i="33"/>
  <c r="S156" i="33"/>
  <c r="S174" i="33"/>
  <c r="S113" i="34"/>
  <c r="S55" i="34"/>
  <c r="S53" i="35"/>
  <c r="S139" i="35"/>
  <c r="J76" i="34"/>
  <c r="J106" i="33"/>
  <c r="J102" i="34"/>
  <c r="T110" i="33"/>
  <c r="T108" i="33"/>
  <c r="S106" i="33"/>
  <c r="S181" i="33"/>
  <c r="S91" i="33"/>
  <c r="S148" i="34"/>
  <c r="T128" i="33"/>
  <c r="T170" i="33"/>
  <c r="S101" i="33"/>
  <c r="S130" i="33"/>
  <c r="S131" i="34"/>
  <c r="S130" i="34"/>
  <c r="S93" i="35"/>
  <c r="S116" i="35"/>
  <c r="J89" i="34"/>
  <c r="J55" i="33"/>
  <c r="J142" i="33"/>
  <c r="T142" i="33"/>
  <c r="T60" i="33"/>
  <c r="S135" i="33"/>
  <c r="S63" i="33"/>
  <c r="S170" i="34"/>
  <c r="S167" i="34"/>
  <c r="S168" i="35"/>
  <c r="S120" i="35"/>
  <c r="J59" i="33"/>
  <c r="J163" i="33"/>
  <c r="S64" i="34"/>
  <c r="S104" i="35"/>
  <c r="J85" i="33"/>
  <c r="J100" i="33"/>
  <c r="J112" i="33"/>
  <c r="T93" i="33"/>
  <c r="T86" i="33"/>
  <c r="S80" i="33"/>
  <c r="S124" i="33"/>
  <c r="S137" i="34"/>
  <c r="S108" i="34"/>
  <c r="S173" i="35"/>
  <c r="S140" i="35"/>
  <c r="J179" i="33"/>
  <c r="J76" i="33"/>
  <c r="J154" i="33"/>
  <c r="T73" i="33"/>
  <c r="T106" i="33"/>
  <c r="S115" i="33"/>
  <c r="S71" i="33"/>
  <c r="S114" i="34"/>
  <c r="S171" i="34"/>
  <c r="S176" i="35"/>
  <c r="S75" i="35"/>
  <c r="J96" i="34"/>
  <c r="J77" i="34"/>
  <c r="S174" i="35"/>
  <c r="J57" i="33"/>
  <c r="J133" i="33"/>
  <c r="J155" i="34"/>
  <c r="T119" i="33"/>
  <c r="T89" i="33"/>
  <c r="I54" i="33"/>
  <c r="S61" i="33"/>
  <c r="S182" i="33"/>
  <c r="S152" i="34"/>
  <c r="S57" i="34"/>
  <c r="S59" i="35"/>
  <c r="S107" i="35"/>
  <c r="J86" i="34"/>
  <c r="J105" i="34"/>
  <c r="T71" i="33"/>
  <c r="T82" i="33"/>
  <c r="T99" i="33"/>
  <c r="S99" i="33"/>
  <c r="S167" i="33"/>
  <c r="S140" i="34"/>
  <c r="S134" i="34"/>
  <c r="S161" i="35"/>
  <c r="S70" i="35"/>
  <c r="J54" i="33"/>
  <c r="J73" i="34"/>
  <c r="J103" i="33"/>
  <c r="J56" i="33"/>
  <c r="S142" i="35"/>
  <c r="J168" i="33"/>
  <c r="J80" i="33"/>
  <c r="S59" i="34"/>
  <c r="S143" i="35"/>
  <c r="J72" i="33"/>
  <c r="J141" i="34"/>
  <c r="J177" i="33"/>
  <c r="T149" i="33"/>
  <c r="T154" i="33"/>
  <c r="S73" i="33"/>
  <c r="S128" i="33"/>
  <c r="S174" i="34"/>
  <c r="S176" i="34"/>
  <c r="S156" i="35"/>
  <c r="S147" i="35"/>
  <c r="J88" i="33"/>
  <c r="J117" i="34"/>
  <c r="J122" i="34"/>
  <c r="T144" i="33"/>
  <c r="T123" i="33"/>
  <c r="S111" i="33"/>
  <c r="S161" i="33"/>
  <c r="S125" i="34"/>
  <c r="S99" i="34"/>
  <c r="S179" i="35"/>
  <c r="J130" i="33"/>
  <c r="J82" i="33"/>
  <c r="J109" i="33"/>
  <c r="S153" i="35"/>
  <c r="J97" i="33"/>
  <c r="J91" i="34"/>
  <c r="J54" i="34"/>
  <c r="T113" i="33"/>
  <c r="T143" i="33"/>
  <c r="S116" i="33"/>
  <c r="S158" i="33"/>
  <c r="S80" i="34"/>
  <c r="S65" i="34"/>
  <c r="S61" i="35"/>
  <c r="J159" i="34"/>
  <c r="T56" i="33"/>
  <c r="S122" i="33"/>
  <c r="S142" i="33"/>
  <c r="S56" i="34"/>
  <c r="S126" i="35"/>
  <c r="J146" i="34"/>
  <c r="S103" i="35"/>
  <c r="R150" i="34"/>
  <c r="R59" i="35"/>
  <c r="H57" i="32"/>
  <c r="S137" i="32"/>
  <c r="AD53" i="32"/>
  <c r="J136" i="35"/>
  <c r="I168" i="33"/>
  <c r="I100" i="35"/>
  <c r="I119" i="33"/>
  <c r="I134" i="34"/>
  <c r="I68" i="33"/>
  <c r="J97" i="35"/>
  <c r="I165" i="33"/>
  <c r="I56" i="34"/>
  <c r="I128" i="34"/>
  <c r="I68" i="34"/>
  <c r="I128" i="33"/>
  <c r="I87" i="34"/>
  <c r="I143" i="33"/>
  <c r="J158" i="35"/>
  <c r="J104" i="35"/>
  <c r="I116" i="34"/>
  <c r="I159" i="35"/>
  <c r="J121" i="35"/>
  <c r="I145" i="33"/>
  <c r="I167" i="33"/>
  <c r="I135" i="35"/>
  <c r="I140" i="35"/>
  <c r="I77" i="33"/>
  <c r="T75" i="33"/>
  <c r="T52" i="33"/>
  <c r="S68" i="33"/>
  <c r="S58" i="33"/>
  <c r="S83" i="34"/>
  <c r="S101" i="34"/>
  <c r="S149" i="35"/>
  <c r="S79" i="35"/>
  <c r="J98" i="33"/>
  <c r="J104" i="34"/>
  <c r="J163" i="34"/>
  <c r="T88" i="33"/>
  <c r="T167" i="33"/>
  <c r="S178" i="33"/>
  <c r="S121" i="33"/>
  <c r="S93" i="34"/>
  <c r="T168" i="33"/>
  <c r="T166" i="33"/>
  <c r="S95" i="33"/>
  <c r="S52" i="33"/>
  <c r="S86" i="34"/>
  <c r="S119" i="34"/>
  <c r="S167" i="35"/>
  <c r="S123" i="35"/>
  <c r="J99" i="34"/>
  <c r="J129" i="33"/>
  <c r="J144" i="33"/>
  <c r="T103" i="33"/>
  <c r="T114" i="33"/>
  <c r="T59" i="33"/>
  <c r="S53" i="33"/>
  <c r="S147" i="33"/>
  <c r="S76" i="34"/>
  <c r="S169" i="34"/>
  <c r="S55" i="35"/>
  <c r="S99" i="35"/>
  <c r="J110" i="33"/>
  <c r="J70" i="33"/>
  <c r="T156" i="33"/>
  <c r="T64" i="33"/>
  <c r="S132" i="33"/>
  <c r="S123" i="33"/>
  <c r="S143" i="34"/>
  <c r="S164" i="34"/>
  <c r="S81" i="35"/>
  <c r="S100" i="35"/>
  <c r="J108" i="33"/>
  <c r="J137" i="34"/>
  <c r="J165" i="34"/>
  <c r="T165" i="33"/>
  <c r="T66" i="33"/>
  <c r="S83" i="33"/>
  <c r="S134" i="33"/>
  <c r="S117" i="34"/>
  <c r="I173" i="33"/>
  <c r="T178" i="33"/>
  <c r="T101" i="33"/>
  <c r="S173" i="33"/>
  <c r="S133" i="33"/>
  <c r="S63" i="34"/>
  <c r="S105" i="34"/>
  <c r="S90" i="35"/>
  <c r="S63" i="35"/>
  <c r="J121" i="33"/>
  <c r="J146" i="33"/>
  <c r="J72" i="34"/>
  <c r="T90" i="33"/>
  <c r="T116" i="33"/>
  <c r="S109" i="33"/>
  <c r="S138" i="33"/>
  <c r="S139" i="34"/>
  <c r="S118" i="34"/>
  <c r="S146" i="35"/>
  <c r="S87" i="35"/>
  <c r="J99" i="33"/>
  <c r="J62" i="33"/>
  <c r="S173" i="34"/>
  <c r="S118" i="35"/>
  <c r="J51" i="34"/>
  <c r="J116" i="33"/>
  <c r="J175" i="33"/>
  <c r="T104" i="33"/>
  <c r="T127" i="33"/>
  <c r="S150" i="33"/>
  <c r="S96" i="33"/>
  <c r="S81" i="34"/>
  <c r="S150" i="34"/>
  <c r="S182" i="35"/>
  <c r="S109" i="35"/>
  <c r="J78" i="33"/>
  <c r="J180" i="34"/>
  <c r="J120" i="34"/>
  <c r="T180" i="33"/>
  <c r="T135" i="33"/>
  <c r="S162" i="33"/>
  <c r="S126" i="33"/>
  <c r="S155" i="34"/>
  <c r="S128" i="34"/>
  <c r="S101" i="35"/>
  <c r="J180" i="33"/>
  <c r="J58" i="34"/>
  <c r="J140" i="34"/>
  <c r="S69" i="35"/>
  <c r="J173" i="33"/>
  <c r="J164" i="34"/>
  <c r="J86" i="33"/>
  <c r="T54" i="33"/>
  <c r="T182" i="33"/>
  <c r="S103" i="33"/>
  <c r="S107" i="33"/>
  <c r="S121" i="34"/>
  <c r="S103" i="34"/>
  <c r="S175" i="35"/>
  <c r="S131" i="35"/>
  <c r="J111" i="33"/>
  <c r="J118" i="33"/>
  <c r="J164" i="33"/>
  <c r="T152" i="33"/>
  <c r="T163" i="33"/>
  <c r="S168" i="33"/>
  <c r="S62" i="33"/>
  <c r="S98" i="34"/>
  <c r="S111" i="34"/>
  <c r="S163" i="35"/>
  <c r="S119" i="35"/>
  <c r="S54" i="35"/>
  <c r="J140" i="33"/>
  <c r="J105" i="33"/>
  <c r="J134" i="34"/>
  <c r="J150" i="34"/>
  <c r="S96" i="35"/>
  <c r="J143" i="33"/>
  <c r="J112" i="34"/>
  <c r="S82" i="34"/>
  <c r="S178" i="35"/>
  <c r="J116" i="34"/>
  <c r="J84" i="34"/>
  <c r="J143" i="34"/>
  <c r="T55" i="33"/>
  <c r="T159" i="33"/>
  <c r="S85" i="33"/>
  <c r="S75" i="33"/>
  <c r="S127" i="34"/>
  <c r="S68" i="34"/>
  <c r="S138" i="35"/>
  <c r="S108" i="35"/>
  <c r="J119" i="34"/>
  <c r="J126" i="33"/>
  <c r="J89" i="33"/>
  <c r="T181" i="33"/>
  <c r="T169" i="33"/>
  <c r="S100" i="33"/>
  <c r="S56" i="33"/>
  <c r="S149" i="34"/>
  <c r="S160" i="34"/>
  <c r="S102" i="35"/>
  <c r="J178" i="33"/>
  <c r="J181" i="33"/>
  <c r="S104" i="34"/>
  <c r="S136" i="35"/>
  <c r="J126" i="34"/>
  <c r="J123" i="33"/>
  <c r="J153" i="34"/>
  <c r="T111" i="33"/>
  <c r="T76" i="33"/>
  <c r="S143" i="33"/>
  <c r="S144" i="33"/>
  <c r="S110" i="34"/>
  <c r="S163" i="34"/>
  <c r="S172" i="35"/>
  <c r="S124" i="35"/>
  <c r="J69" i="34"/>
  <c r="J94" i="34"/>
  <c r="J63" i="33"/>
  <c r="T95" i="33"/>
  <c r="T153" i="33"/>
  <c r="S119" i="33"/>
  <c r="S55" i="33"/>
  <c r="S178" i="34"/>
  <c r="S180" i="34"/>
  <c r="S160" i="35"/>
  <c r="S56" i="35"/>
  <c r="J107" i="33"/>
  <c r="J75" i="33"/>
  <c r="J81" i="34"/>
  <c r="J127" i="34"/>
  <c r="J182" i="33"/>
  <c r="S72" i="35"/>
  <c r="J123" i="34"/>
  <c r="J97" i="34"/>
  <c r="S93" i="33"/>
  <c r="S135" i="34"/>
  <c r="S89" i="35"/>
  <c r="J170" i="33"/>
  <c r="J113" i="33"/>
  <c r="J51" i="33"/>
  <c r="J90" i="33"/>
  <c r="J119" i="33"/>
  <c r="J167" i="33"/>
  <c r="T55" i="34"/>
  <c r="T134" i="34"/>
  <c r="T70" i="35"/>
  <c r="T101" i="35"/>
  <c r="J161" i="34"/>
  <c r="T100" i="34"/>
  <c r="T107" i="34"/>
  <c r="T116" i="35"/>
  <c r="T162" i="35"/>
  <c r="T105" i="34"/>
  <c r="T159" i="34"/>
  <c r="T171" i="35"/>
  <c r="T166" i="35"/>
  <c r="J151" i="34"/>
  <c r="T157" i="34"/>
  <c r="T96" i="34"/>
  <c r="T89" i="35"/>
  <c r="T66" i="35"/>
  <c r="T62" i="34"/>
  <c r="J136" i="34"/>
  <c r="T125" i="35"/>
  <c r="T182" i="34"/>
  <c r="J106" i="34"/>
  <c r="T87" i="34"/>
  <c r="T161" i="34"/>
  <c r="T134" i="35"/>
  <c r="T122" i="35"/>
  <c r="T72" i="34"/>
  <c r="T119" i="34"/>
  <c r="T180" i="34"/>
  <c r="T161" i="35"/>
  <c r="T106" i="35"/>
  <c r="T162" i="34"/>
  <c r="T179" i="34"/>
  <c r="T58" i="35"/>
  <c r="T127" i="35"/>
  <c r="T150" i="34"/>
  <c r="J85" i="34"/>
  <c r="T75" i="34"/>
  <c r="T58" i="34"/>
  <c r="T137" i="35"/>
  <c r="T51" i="35"/>
  <c r="T148" i="34"/>
  <c r="T86" i="34"/>
  <c r="T111" i="35"/>
  <c r="T65" i="35"/>
  <c r="T121" i="35"/>
  <c r="T178" i="34"/>
  <c r="T164" i="34"/>
  <c r="T128" i="35"/>
  <c r="T173" i="35"/>
  <c r="J57" i="34"/>
  <c r="T115" i="35"/>
  <c r="T170" i="34"/>
  <c r="T65" i="34"/>
  <c r="T136" i="35"/>
  <c r="T181" i="35"/>
  <c r="T85" i="34"/>
  <c r="T96" i="35"/>
  <c r="T177" i="34"/>
  <c r="T109" i="34"/>
  <c r="T61" i="35"/>
  <c r="T90" i="35"/>
  <c r="T150" i="35"/>
  <c r="T95" i="35"/>
  <c r="T62" i="35"/>
  <c r="J138" i="34"/>
  <c r="T108" i="34"/>
  <c r="T118" i="34"/>
  <c r="T147" i="35"/>
  <c r="T91" i="35"/>
  <c r="T74" i="34"/>
  <c r="T101" i="34"/>
  <c r="T167" i="35"/>
  <c r="T158" i="35"/>
  <c r="J128" i="34"/>
  <c r="T141" i="34"/>
  <c r="T131" i="34"/>
  <c r="T164" i="35"/>
  <c r="T87" i="35"/>
  <c r="J176" i="34"/>
  <c r="T67" i="34"/>
  <c r="T66" i="34"/>
  <c r="T59" i="35"/>
  <c r="T109" i="35"/>
  <c r="T154" i="35"/>
  <c r="T93" i="34"/>
  <c r="T177" i="35"/>
  <c r="T181" i="34"/>
  <c r="J171" i="34"/>
  <c r="T111" i="34"/>
  <c r="T176" i="34"/>
  <c r="T157" i="35"/>
  <c r="T114" i="35"/>
  <c r="T158" i="34"/>
  <c r="T171" i="34"/>
  <c r="T69" i="35"/>
  <c r="T102" i="35"/>
  <c r="J156" i="34"/>
  <c r="T153" i="34"/>
  <c r="T104" i="34"/>
  <c r="J179" i="34"/>
  <c r="T81" i="35"/>
  <c r="T159" i="35"/>
  <c r="T144" i="34"/>
  <c r="T99" i="34"/>
  <c r="T53" i="34"/>
  <c r="T57" i="35"/>
  <c r="T182" i="35"/>
  <c r="T174" i="34"/>
  <c r="T160" i="34"/>
  <c r="T124" i="35"/>
  <c r="T169" i="35"/>
  <c r="J166" i="34"/>
  <c r="T89" i="34"/>
  <c r="T120" i="34"/>
  <c r="T113" i="35"/>
  <c r="T72" i="35"/>
  <c r="T102" i="34"/>
  <c r="J90" i="34"/>
  <c r="T81" i="34"/>
  <c r="T112" i="34"/>
  <c r="T133" i="35"/>
  <c r="T88" i="35"/>
  <c r="J110" i="34"/>
  <c r="T128" i="34"/>
  <c r="T130" i="34"/>
  <c r="T60" i="35"/>
  <c r="T67" i="35"/>
  <c r="T117" i="34"/>
  <c r="T129" i="34"/>
  <c r="T85" i="35"/>
  <c r="T70" i="34"/>
  <c r="T154" i="34"/>
  <c r="T163" i="35"/>
  <c r="T148" i="35"/>
  <c r="J63" i="34"/>
  <c r="T137" i="34"/>
  <c r="T135" i="34"/>
  <c r="T160" i="35"/>
  <c r="T79" i="35"/>
  <c r="J95" i="34"/>
  <c r="T59" i="34"/>
  <c r="T169" i="34"/>
  <c r="T86" i="35"/>
  <c r="T129" i="35"/>
  <c r="T156" i="34"/>
  <c r="T103" i="34"/>
  <c r="T51" i="34"/>
  <c r="T53" i="35"/>
  <c r="T174" i="35"/>
  <c r="T165" i="35"/>
  <c r="T77" i="34"/>
  <c r="T84" i="35"/>
  <c r="T92" i="35"/>
  <c r="T97" i="34"/>
  <c r="T163" i="34"/>
  <c r="T179" i="35"/>
  <c r="T94" i="35"/>
  <c r="J78" i="34"/>
  <c r="T73" i="34"/>
  <c r="T155" i="34"/>
  <c r="T176" i="35"/>
  <c r="T54" i="35"/>
  <c r="J98" i="34"/>
  <c r="T71" i="34"/>
  <c r="T122" i="34"/>
  <c r="T166" i="34"/>
  <c r="T71" i="35"/>
  <c r="T138" i="35"/>
  <c r="T98" i="34"/>
  <c r="T172" i="34"/>
  <c r="T120" i="35"/>
  <c r="T100" i="35"/>
  <c r="J88" i="34"/>
  <c r="T149" i="34"/>
  <c r="T60" i="34"/>
  <c r="T105" i="35"/>
  <c r="T64" i="35"/>
  <c r="J113" i="34"/>
  <c r="T91" i="34"/>
  <c r="T64" i="34"/>
  <c r="T82" i="35"/>
  <c r="T63" i="35"/>
  <c r="T151" i="34"/>
  <c r="J68" i="34"/>
  <c r="T140" i="34"/>
  <c r="T126" i="34"/>
  <c r="T98" i="35"/>
  <c r="T52" i="35"/>
  <c r="T84" i="34"/>
  <c r="T113" i="34"/>
  <c r="T151" i="35"/>
  <c r="T139" i="35"/>
  <c r="J53" i="34"/>
  <c r="T114" i="34"/>
  <c r="T143" i="34"/>
  <c r="T144" i="35"/>
  <c r="T107" i="35"/>
  <c r="J67" i="34"/>
  <c r="T79" i="34"/>
  <c r="T173" i="34"/>
  <c r="T126" i="35"/>
  <c r="T146" i="35"/>
  <c r="T110" i="35"/>
  <c r="T124" i="34"/>
  <c r="J80" i="34"/>
  <c r="T83" i="35"/>
  <c r="T116" i="34"/>
  <c r="J133" i="34"/>
  <c r="T76" i="35"/>
  <c r="T167" i="34"/>
  <c r="J55" i="34"/>
  <c r="T146" i="34"/>
  <c r="T155" i="35"/>
  <c r="T168" i="35"/>
  <c r="T80" i="35"/>
  <c r="T106" i="34"/>
  <c r="T127" i="34"/>
  <c r="T156" i="35"/>
  <c r="T123" i="35"/>
  <c r="J168" i="34"/>
  <c r="T52" i="34"/>
  <c r="T138" i="34"/>
  <c r="T78" i="35"/>
  <c r="T117" i="35"/>
  <c r="J70" i="34"/>
  <c r="T57" i="34"/>
  <c r="T115" i="34"/>
  <c r="T149" i="35"/>
  <c r="T170" i="35"/>
  <c r="T94" i="34"/>
  <c r="T168" i="34"/>
  <c r="T112" i="35"/>
  <c r="T118" i="35"/>
  <c r="J65" i="34"/>
  <c r="T93" i="35"/>
  <c r="T68" i="34"/>
  <c r="T82" i="34"/>
  <c r="T108" i="35"/>
  <c r="T133" i="34"/>
  <c r="T147" i="34"/>
  <c r="T172" i="35"/>
  <c r="T103" i="35"/>
  <c r="J75" i="34"/>
  <c r="T63" i="34"/>
  <c r="T165" i="34"/>
  <c r="T142" i="35"/>
  <c r="T77" i="35"/>
  <c r="T152" i="34"/>
  <c r="T95" i="34"/>
  <c r="T180" i="35"/>
  <c r="T121" i="34"/>
  <c r="J60" i="34"/>
  <c r="J154" i="34"/>
  <c r="T145" i="34"/>
  <c r="T56" i="34"/>
  <c r="T97" i="35"/>
  <c r="T56" i="35"/>
  <c r="J108" i="34"/>
  <c r="T83" i="34"/>
  <c r="T76" i="34"/>
  <c r="T74" i="35"/>
  <c r="T55" i="35"/>
  <c r="T88" i="34"/>
  <c r="T90" i="34"/>
  <c r="T119" i="35"/>
  <c r="T73" i="35"/>
  <c r="T68" i="35"/>
  <c r="T152" i="35"/>
  <c r="T80" i="34"/>
  <c r="T125" i="34"/>
  <c r="T135" i="35"/>
  <c r="T131" i="35"/>
  <c r="T143" i="35"/>
  <c r="T110" i="34"/>
  <c r="T69" i="34"/>
  <c r="T140" i="35"/>
  <c r="T99" i="35"/>
  <c r="J181" i="34"/>
  <c r="T175" i="34"/>
  <c r="T142" i="34"/>
  <c r="T145" i="35"/>
  <c r="T104" i="35"/>
  <c r="J148" i="34"/>
  <c r="T61" i="34"/>
  <c r="T123" i="34"/>
  <c r="T153" i="35"/>
  <c r="T178" i="35"/>
  <c r="T130" i="35"/>
  <c r="T132" i="35"/>
  <c r="T54" i="34"/>
  <c r="J158" i="34"/>
  <c r="T141" i="35"/>
  <c r="T132" i="34"/>
  <c r="T75" i="35"/>
  <c r="T175" i="35"/>
  <c r="T92" i="34"/>
  <c r="T78" i="34"/>
  <c r="J131" i="34"/>
  <c r="T139" i="34"/>
  <c r="T136" i="34"/>
  <c r="J406" i="33" l="1"/>
  <c r="J358" i="33"/>
  <c r="J329" i="33"/>
  <c r="J290" i="33"/>
  <c r="J352" i="33"/>
  <c r="J409" i="33"/>
  <c r="S328" i="35"/>
  <c r="S374" i="34"/>
  <c r="S332" i="33"/>
  <c r="J336" i="34"/>
  <c r="J362" i="34"/>
  <c r="S311" i="35"/>
  <c r="J421" i="33"/>
  <c r="J366" i="34"/>
  <c r="J320" i="34"/>
  <c r="J314" i="33"/>
  <c r="J346" i="33"/>
  <c r="S295" i="35"/>
  <c r="S399" i="35"/>
  <c r="S419" i="34"/>
  <c r="S417" i="34"/>
  <c r="S358" i="33"/>
  <c r="T392" i="33"/>
  <c r="T334" i="33"/>
  <c r="J302" i="33"/>
  <c r="J333" i="34"/>
  <c r="S363" i="35"/>
  <c r="S411" i="35"/>
  <c r="S402" i="34"/>
  <c r="S349" i="34"/>
  <c r="S383" i="33"/>
  <c r="S382" i="33"/>
  <c r="T315" i="33"/>
  <c r="T350" i="33"/>
  <c r="J392" i="34"/>
  <c r="J362" i="33"/>
  <c r="J365" i="34"/>
  <c r="S375" i="35"/>
  <c r="S343" i="34"/>
  <c r="J420" i="33"/>
  <c r="J417" i="33"/>
  <c r="S341" i="35"/>
  <c r="S399" i="34"/>
  <c r="S388" i="34"/>
  <c r="S339" i="33"/>
  <c r="T408" i="33"/>
  <c r="T420" i="33"/>
  <c r="J328" i="33"/>
  <c r="J365" i="33"/>
  <c r="J358" i="34"/>
  <c r="S347" i="35"/>
  <c r="S377" i="35"/>
  <c r="S307" i="34"/>
  <c r="S366" i="34"/>
  <c r="S314" i="33"/>
  <c r="S324" i="33"/>
  <c r="T398" i="33"/>
  <c r="J382" i="34"/>
  <c r="J323" i="34"/>
  <c r="J355" i="34"/>
  <c r="S417" i="35"/>
  <c r="S321" i="34"/>
  <c r="J351" i="34"/>
  <c r="J382" i="33"/>
  <c r="S335" i="35"/>
  <c r="J389" i="34"/>
  <c r="J373" i="34"/>
  <c r="J344" i="33"/>
  <c r="J379" i="33"/>
  <c r="S293" i="35"/>
  <c r="S358" i="35"/>
  <c r="S402" i="35"/>
  <c r="S350" i="34"/>
  <c r="S337" i="34"/>
  <c r="S407" i="33"/>
  <c r="T402" i="33"/>
  <c r="T391" i="33"/>
  <c r="J403" i="33"/>
  <c r="J357" i="33"/>
  <c r="J350" i="33"/>
  <c r="S370" i="35"/>
  <c r="S414" i="35"/>
  <c r="S342" i="34"/>
  <c r="S360" i="34"/>
  <c r="S346" i="33"/>
  <c r="S342" i="33"/>
  <c r="T421" i="33"/>
  <c r="J325" i="33"/>
  <c r="J403" i="34"/>
  <c r="J412" i="33"/>
  <c r="S308" i="35"/>
  <c r="J379" i="34"/>
  <c r="J419" i="33"/>
  <c r="S340" i="35"/>
  <c r="S367" i="34"/>
  <c r="S394" i="34"/>
  <c r="S365" i="33"/>
  <c r="S401" i="33"/>
  <c r="T374" i="33"/>
  <c r="T419" i="33"/>
  <c r="J359" i="34"/>
  <c r="J419" i="34"/>
  <c r="J317" i="33"/>
  <c r="S348" i="35"/>
  <c r="S421" i="35"/>
  <c r="S389" i="34"/>
  <c r="S320" i="34"/>
  <c r="S335" i="33"/>
  <c r="S389" i="33"/>
  <c r="T366" i="33"/>
  <c r="T343" i="33"/>
  <c r="J414" i="33"/>
  <c r="J355" i="33"/>
  <c r="S357" i="35"/>
  <c r="S412" i="34"/>
  <c r="J301" i="33"/>
  <c r="J338" i="33"/>
  <c r="S326" i="35"/>
  <c r="S385" i="35"/>
  <c r="S357" i="34"/>
  <c r="S378" i="34"/>
  <c r="S377" i="33"/>
  <c r="S348" i="33"/>
  <c r="T355" i="33"/>
  <c r="T329" i="33"/>
  <c r="J385" i="33"/>
  <c r="J360" i="33"/>
  <c r="S302" i="35"/>
  <c r="S329" i="35"/>
  <c r="S344" i="34"/>
  <c r="S302" i="34"/>
  <c r="S372" i="33"/>
  <c r="S412" i="33"/>
  <c r="T340" i="33"/>
  <c r="T417" i="33"/>
  <c r="I412" i="33"/>
  <c r="S356" i="34"/>
  <c r="S373" i="33"/>
  <c r="S322" i="33"/>
  <c r="T404" i="33"/>
  <c r="J404" i="34"/>
  <c r="J376" i="34"/>
  <c r="J347" i="33"/>
  <c r="S339" i="35"/>
  <c r="S320" i="35"/>
  <c r="S403" i="34"/>
  <c r="S382" i="34"/>
  <c r="S362" i="33"/>
  <c r="S371" i="33"/>
  <c r="T395" i="33"/>
  <c r="J309" i="33"/>
  <c r="J349" i="33"/>
  <c r="S338" i="35"/>
  <c r="S294" i="35"/>
  <c r="S408" i="34"/>
  <c r="S315" i="34"/>
  <c r="S386" i="33"/>
  <c r="T353" i="33"/>
  <c r="T342" i="33"/>
  <c r="J383" i="33"/>
  <c r="J368" i="33"/>
  <c r="J338" i="34"/>
  <c r="S362" i="35"/>
  <c r="S406" i="35"/>
  <c r="S358" i="34"/>
  <c r="S325" i="34"/>
  <c r="S334" i="33"/>
  <c r="T405" i="33"/>
  <c r="T407" i="33"/>
  <c r="S332" i="34"/>
  <c r="S360" i="33"/>
  <c r="S417" i="33"/>
  <c r="T406" i="33"/>
  <c r="T327" i="33"/>
  <c r="J402" i="34"/>
  <c r="J343" i="34"/>
  <c r="J337" i="33"/>
  <c r="S318" i="35"/>
  <c r="S388" i="35"/>
  <c r="S340" i="34"/>
  <c r="S322" i="34"/>
  <c r="T314" i="33"/>
  <c r="I316" i="33"/>
  <c r="I379" i="35"/>
  <c r="I374" i="35"/>
  <c r="I406" i="33"/>
  <c r="I384" i="33"/>
  <c r="J360" i="35"/>
  <c r="I398" i="35"/>
  <c r="I355" i="34"/>
  <c r="J343" i="35"/>
  <c r="J397" i="35"/>
  <c r="I382" i="33"/>
  <c r="I326" i="34"/>
  <c r="I367" i="33"/>
  <c r="I367" i="34"/>
  <c r="I404" i="33"/>
  <c r="J336" i="35"/>
  <c r="I307" i="33"/>
  <c r="I373" i="34"/>
  <c r="I358" i="33"/>
  <c r="I339" i="35"/>
  <c r="I407" i="33"/>
  <c r="J375" i="35"/>
  <c r="AD295" i="32"/>
  <c r="S379" i="32"/>
  <c r="R298" i="35"/>
  <c r="R389" i="34"/>
  <c r="S342" i="35"/>
  <c r="J385" i="34"/>
  <c r="S365" i="35"/>
  <c r="S295" i="34"/>
  <c r="S381" i="33"/>
  <c r="S361" i="33"/>
  <c r="J398" i="34"/>
  <c r="S300" i="35"/>
  <c r="S304" i="34"/>
  <c r="S319" i="34"/>
  <c r="S397" i="33"/>
  <c r="S355" i="33"/>
  <c r="T382" i="33"/>
  <c r="T352" i="33"/>
  <c r="J330" i="34"/>
  <c r="J336" i="33"/>
  <c r="S392" i="35"/>
  <c r="J348" i="33"/>
  <c r="J321" i="33"/>
  <c r="J369" i="33"/>
  <c r="S418" i="35"/>
  <c r="S338" i="34"/>
  <c r="S364" i="34"/>
  <c r="S400" i="33"/>
  <c r="S350" i="33"/>
  <c r="T362" i="33"/>
  <c r="T383" i="33"/>
  <c r="J361" i="34"/>
  <c r="J356" i="34"/>
  <c r="J327" i="33"/>
  <c r="S386" i="35"/>
  <c r="S395" i="35"/>
  <c r="S415" i="34"/>
  <c r="S413" i="34"/>
  <c r="S367" i="33"/>
  <c r="T393" i="33"/>
  <c r="T388" i="33"/>
  <c r="J416" i="33"/>
  <c r="J380" i="34"/>
  <c r="J311" i="33"/>
  <c r="S382" i="35"/>
  <c r="S298" i="34"/>
  <c r="J319" i="33"/>
  <c r="J407" i="33"/>
  <c r="S381" i="35"/>
  <c r="J295" i="33"/>
  <c r="J342" i="33"/>
  <c r="J293" i="33"/>
  <c r="S309" i="35"/>
  <c r="S400" i="35"/>
  <c r="S373" i="34"/>
  <c r="S379" i="34"/>
  <c r="S406" i="33"/>
  <c r="S338" i="33"/>
  <c r="T338" i="33"/>
  <c r="T321" i="33"/>
  <c r="J344" i="34"/>
  <c r="J325" i="34"/>
  <c r="S346" i="35"/>
  <c r="S298" i="35"/>
  <c r="S296" i="34"/>
  <c r="S391" i="34"/>
  <c r="S421" i="33"/>
  <c r="I293" i="33"/>
  <c r="T328" i="33"/>
  <c r="T358" i="33"/>
  <c r="J394" i="34"/>
  <c r="J372" i="33"/>
  <c r="J296" i="33"/>
  <c r="S413" i="35"/>
  <c r="J316" i="34"/>
  <c r="J335" i="34"/>
  <c r="S314" i="35"/>
  <c r="S415" i="35"/>
  <c r="S410" i="34"/>
  <c r="S353" i="34"/>
  <c r="S354" i="33"/>
  <c r="T345" i="33"/>
  <c r="J393" i="33"/>
  <c r="J315" i="33"/>
  <c r="J418" i="33"/>
  <c r="S379" i="35"/>
  <c r="S412" i="35"/>
  <c r="S347" i="34"/>
  <c r="S376" i="34"/>
  <c r="S363" i="33"/>
  <c r="S319" i="33"/>
  <c r="T325" i="33"/>
  <c r="T332" i="33"/>
  <c r="J351" i="33"/>
  <c r="J339" i="33"/>
  <c r="J324" i="33"/>
  <c r="S343" i="35"/>
  <c r="S303" i="34"/>
  <c r="J402" i="33"/>
  <c r="J298" i="33"/>
  <c r="S359" i="35"/>
  <c r="S407" i="35"/>
  <c r="S406" i="34"/>
  <c r="S409" i="34"/>
  <c r="S374" i="33"/>
  <c r="T381" i="33"/>
  <c r="J381" i="33"/>
  <c r="J294" i="33"/>
  <c r="J328" i="34"/>
  <c r="S355" i="35"/>
  <c r="S332" i="35"/>
  <c r="S369" i="34"/>
  <c r="S370" i="34"/>
  <c r="S369" i="33"/>
  <c r="S340" i="33"/>
  <c r="T409" i="33"/>
  <c r="T367" i="33"/>
  <c r="S387" i="34"/>
  <c r="S330" i="33"/>
  <c r="S420" i="33"/>
  <c r="S345" i="33"/>
  <c r="T347" i="33"/>
  <c r="T349" i="33"/>
  <c r="J341" i="34"/>
  <c r="J345" i="33"/>
  <c r="J315" i="34"/>
  <c r="S378" i="35"/>
  <c r="S292" i="35"/>
  <c r="S294" i="34"/>
  <c r="S352" i="34"/>
  <c r="S413" i="33"/>
  <c r="S395" i="33"/>
  <c r="T365" i="33"/>
  <c r="T412" i="33"/>
  <c r="J374" i="33"/>
  <c r="J387" i="33"/>
  <c r="S356" i="35"/>
  <c r="S325" i="35"/>
  <c r="S420" i="34"/>
  <c r="S291" i="34"/>
  <c r="S359" i="33"/>
  <c r="S392" i="33"/>
  <c r="T330" i="33"/>
  <c r="T319" i="33"/>
  <c r="J343" i="33"/>
  <c r="J307" i="33"/>
  <c r="S330" i="35"/>
  <c r="S404" i="35"/>
  <c r="S377" i="34"/>
  <c r="S311" i="34"/>
  <c r="S414" i="33"/>
  <c r="S328" i="33"/>
  <c r="T357" i="33"/>
  <c r="T337" i="33"/>
  <c r="T326" i="33"/>
  <c r="S345" i="34"/>
  <c r="S318" i="33"/>
  <c r="T316" i="33"/>
  <c r="J339" i="34"/>
  <c r="J335" i="33"/>
  <c r="S350" i="35"/>
  <c r="S393" i="35"/>
  <c r="S371" i="34"/>
  <c r="S328" i="34"/>
  <c r="S408" i="33"/>
  <c r="S409" i="33"/>
  <c r="T390" i="33"/>
  <c r="T399" i="33"/>
  <c r="I347" i="34"/>
  <c r="J331" i="35"/>
  <c r="I394" i="33"/>
  <c r="I351" i="35"/>
  <c r="I383" i="34"/>
  <c r="I311" i="33"/>
  <c r="I292" i="33"/>
  <c r="I317" i="33"/>
  <c r="I315" i="35"/>
  <c r="J337" i="35"/>
  <c r="J415" i="35"/>
  <c r="J402" i="35"/>
  <c r="J420" i="35"/>
  <c r="I391" i="34"/>
  <c r="I403" i="35"/>
  <c r="I400" i="34"/>
  <c r="I392" i="33"/>
  <c r="J355" i="35"/>
  <c r="I386" i="34"/>
  <c r="J419" i="35"/>
  <c r="AD318" i="32"/>
  <c r="S345" i="32"/>
  <c r="H336" i="32"/>
  <c r="R356" i="35"/>
  <c r="R354" i="33"/>
  <c r="J415" i="33"/>
  <c r="J384" i="33"/>
  <c r="S337" i="35"/>
  <c r="S305" i="34"/>
  <c r="S325" i="33"/>
  <c r="T379" i="33"/>
  <c r="J371" i="34"/>
  <c r="S307" i="35"/>
  <c r="S354" i="34"/>
  <c r="J392" i="33"/>
  <c r="J306" i="33"/>
  <c r="S353" i="35"/>
  <c r="J373" i="33"/>
  <c r="J383" i="34"/>
  <c r="J354" i="33"/>
  <c r="J394" i="33"/>
  <c r="S372" i="35"/>
  <c r="S321" i="35"/>
  <c r="S313" i="34"/>
  <c r="S326" i="34"/>
  <c r="S364" i="33"/>
  <c r="S404" i="33"/>
  <c r="T396" i="33"/>
  <c r="T401" i="33"/>
  <c r="J313" i="33"/>
  <c r="J409" i="34"/>
  <c r="J367" i="33"/>
  <c r="S310" i="35"/>
  <c r="S380" i="35"/>
  <c r="S293" i="34"/>
  <c r="S306" i="34"/>
  <c r="S352" i="33"/>
  <c r="S344" i="33"/>
  <c r="T413" i="33"/>
  <c r="T394" i="33"/>
  <c r="I290" i="33"/>
  <c r="J363" i="33"/>
  <c r="J299" i="33"/>
  <c r="J389" i="33"/>
  <c r="S408" i="35"/>
  <c r="J414" i="34"/>
  <c r="J377" i="33"/>
  <c r="S360" i="35"/>
  <c r="S300" i="34"/>
  <c r="S395" i="34"/>
  <c r="S402" i="33"/>
  <c r="I364" i="33"/>
  <c r="T356" i="33"/>
  <c r="J417" i="34"/>
  <c r="J421" i="34"/>
  <c r="S291" i="35"/>
  <c r="S405" i="35"/>
  <c r="S404" i="34"/>
  <c r="S301" i="34"/>
  <c r="S385" i="33"/>
  <c r="S416" i="33"/>
  <c r="S353" i="33"/>
  <c r="T363" i="33"/>
  <c r="J353" i="33"/>
  <c r="J353" i="34"/>
  <c r="J364" i="33"/>
  <c r="S305" i="35"/>
  <c r="J411" i="33"/>
  <c r="J388" i="34"/>
  <c r="J318" i="33"/>
  <c r="S369" i="35"/>
  <c r="J364" i="34"/>
  <c r="J413" i="34"/>
  <c r="J308" i="33"/>
  <c r="S401" i="35"/>
  <c r="S290" i="35"/>
  <c r="S393" i="34"/>
  <c r="S324" i="34"/>
  <c r="S343" i="33"/>
  <c r="S370" i="33"/>
  <c r="T351" i="33"/>
  <c r="T359" i="33"/>
  <c r="J300" i="33"/>
  <c r="J378" i="33"/>
  <c r="J413" i="33"/>
  <c r="S409" i="35"/>
  <c r="S333" i="35"/>
  <c r="S290" i="34"/>
  <c r="S359" i="34"/>
  <c r="S331" i="33"/>
  <c r="S378" i="33"/>
  <c r="T333" i="33"/>
  <c r="T360" i="33"/>
  <c r="J354" i="34"/>
  <c r="J363" i="34"/>
  <c r="S319" i="35"/>
  <c r="S394" i="35"/>
  <c r="J416" i="34"/>
  <c r="J291" i="33"/>
  <c r="S367" i="35"/>
  <c r="S362" i="34"/>
  <c r="S308" i="34"/>
  <c r="S323" i="34"/>
  <c r="S336" i="33"/>
  <c r="T370" i="33"/>
  <c r="T368" i="33"/>
  <c r="J330" i="33"/>
  <c r="J380" i="33"/>
  <c r="S323" i="35"/>
  <c r="S361" i="35"/>
  <c r="S398" i="35"/>
  <c r="S372" i="34"/>
  <c r="S333" i="34"/>
  <c r="S329" i="33"/>
  <c r="S326" i="33"/>
  <c r="T389" i="33"/>
  <c r="T344" i="33"/>
  <c r="J384" i="34"/>
  <c r="J326" i="33"/>
  <c r="S397" i="35"/>
  <c r="J400" i="33"/>
  <c r="J303" i="33"/>
  <c r="S303" i="35"/>
  <c r="S296" i="35"/>
  <c r="S346" i="34"/>
  <c r="S316" i="34"/>
  <c r="S331" i="34"/>
  <c r="S410" i="33"/>
  <c r="T339" i="33"/>
  <c r="J305" i="33"/>
  <c r="J326" i="34"/>
  <c r="J297" i="33"/>
  <c r="S299" i="35"/>
  <c r="S403" i="35"/>
  <c r="S398" i="34"/>
  <c r="S405" i="34"/>
  <c r="S375" i="33"/>
  <c r="S366" i="33"/>
  <c r="T318" i="33"/>
  <c r="T378" i="33"/>
  <c r="S355" i="34"/>
  <c r="S388" i="33"/>
  <c r="T364" i="33"/>
  <c r="T369" i="33"/>
  <c r="J398" i="33"/>
  <c r="J410" i="33"/>
  <c r="S349" i="35"/>
  <c r="S389" i="35"/>
  <c r="S400" i="34"/>
  <c r="S383" i="34"/>
  <c r="S403" i="33"/>
  <c r="S316" i="33"/>
  <c r="S337" i="33"/>
  <c r="T331" i="33"/>
  <c r="T346" i="33"/>
  <c r="J342" i="34"/>
  <c r="J366" i="33"/>
  <c r="S327" i="35"/>
  <c r="S312" i="35"/>
  <c r="S407" i="34"/>
  <c r="S396" i="34"/>
  <c r="S376" i="33"/>
  <c r="J412" i="34"/>
  <c r="J312" i="33"/>
  <c r="J401" i="34"/>
  <c r="S352" i="35"/>
  <c r="S317" i="35"/>
  <c r="S416" i="34"/>
  <c r="S414" i="34"/>
  <c r="S351" i="33"/>
  <c r="S315" i="33"/>
  <c r="T371" i="33"/>
  <c r="T375" i="33"/>
  <c r="S368" i="34"/>
  <c r="S401" i="34"/>
  <c r="S321" i="33"/>
  <c r="S399" i="33"/>
  <c r="T386" i="33"/>
  <c r="T400" i="33"/>
  <c r="J396" i="33"/>
  <c r="J406" i="34"/>
  <c r="S371" i="35"/>
  <c r="S419" i="35"/>
  <c r="S418" i="34"/>
  <c r="S341" i="34"/>
  <c r="S391" i="33"/>
  <c r="T377" i="33"/>
  <c r="I415" i="33"/>
  <c r="J332" i="35"/>
  <c r="I367" i="35"/>
  <c r="I330" i="35"/>
  <c r="I314" i="35"/>
  <c r="I408" i="33"/>
  <c r="J344" i="35"/>
  <c r="I371" i="33"/>
  <c r="I323" i="34"/>
  <c r="J387" i="35"/>
  <c r="I377" i="33"/>
  <c r="I324" i="35"/>
  <c r="I331" i="35"/>
  <c r="I421" i="33"/>
  <c r="J396" i="35"/>
  <c r="I342" i="34"/>
  <c r="I376" i="34"/>
  <c r="I392" i="35"/>
  <c r="I324" i="33"/>
  <c r="J326" i="35"/>
  <c r="I406" i="35"/>
  <c r="I350" i="35"/>
  <c r="AD378" i="32"/>
  <c r="AD329" i="32"/>
  <c r="S354" i="32"/>
  <c r="H332" i="32"/>
  <c r="R395" i="35"/>
  <c r="R407" i="33"/>
  <c r="J304" i="33"/>
  <c r="J357" i="34"/>
  <c r="J331" i="33"/>
  <c r="J333" i="33"/>
  <c r="J322" i="34"/>
  <c r="S351" i="35"/>
  <c r="S365" i="34"/>
  <c r="S368" i="33"/>
  <c r="T336" i="33"/>
  <c r="T387" i="33"/>
  <c r="J401" i="33"/>
  <c r="J346" i="34"/>
  <c r="J340" i="33"/>
  <c r="S334" i="35"/>
  <c r="S336" i="35"/>
  <c r="S361" i="34"/>
  <c r="S386" i="34"/>
  <c r="S393" i="33"/>
  <c r="S320" i="33"/>
  <c r="T324" i="33"/>
  <c r="J323" i="33"/>
  <c r="J396" i="34"/>
  <c r="J332" i="33"/>
  <c r="S322" i="35"/>
  <c r="S381" i="34"/>
  <c r="J350" i="34"/>
  <c r="J356" i="33"/>
  <c r="S374" i="35"/>
  <c r="S292" i="34"/>
  <c r="S363" i="34"/>
  <c r="S341" i="33"/>
  <c r="T403" i="33"/>
  <c r="J391" i="33"/>
  <c r="J318" i="34"/>
  <c r="J390" i="33"/>
  <c r="S368" i="35"/>
  <c r="S313" i="35"/>
  <c r="S309" i="34"/>
  <c r="S318" i="34"/>
  <c r="S356" i="33"/>
  <c r="S396" i="33"/>
  <c r="T380" i="33"/>
  <c r="T385" i="33"/>
  <c r="J331" i="34"/>
  <c r="J386" i="34"/>
  <c r="J322" i="33"/>
  <c r="J376" i="33"/>
  <c r="S391" i="35"/>
  <c r="J404" i="33"/>
  <c r="J408" i="34"/>
  <c r="S354" i="35"/>
  <c r="J320" i="33"/>
  <c r="J375" i="33"/>
  <c r="J411" i="34"/>
  <c r="J405" i="33"/>
  <c r="J341" i="33"/>
  <c r="S383" i="35"/>
  <c r="S416" i="35"/>
  <c r="S335" i="34"/>
  <c r="S312" i="34"/>
  <c r="S327" i="33"/>
  <c r="T341" i="33"/>
  <c r="T414" i="33"/>
  <c r="J369" i="34"/>
  <c r="J292" i="33"/>
  <c r="J381" i="34"/>
  <c r="S331" i="35"/>
  <c r="S316" i="35"/>
  <c r="S411" i="34"/>
  <c r="S384" i="34"/>
  <c r="S418" i="33"/>
  <c r="S349" i="33"/>
  <c r="T416" i="33"/>
  <c r="T415" i="33"/>
  <c r="J388" i="33"/>
  <c r="J397" i="33"/>
  <c r="S297" i="35"/>
  <c r="S421" i="34"/>
  <c r="J360" i="34"/>
  <c r="J316" i="33"/>
  <c r="S384" i="35"/>
  <c r="S336" i="34"/>
  <c r="S314" i="34"/>
  <c r="S317" i="33"/>
  <c r="T372" i="33"/>
  <c r="T397" i="33"/>
  <c r="I417" i="33"/>
  <c r="J386" i="33"/>
  <c r="J348" i="34"/>
  <c r="S301" i="35"/>
  <c r="S396" i="35"/>
  <c r="S385" i="34"/>
  <c r="S375" i="34"/>
  <c r="S398" i="33"/>
  <c r="S411" i="33"/>
  <c r="T322" i="33"/>
  <c r="J321" i="34"/>
  <c r="J395" i="33"/>
  <c r="J361" i="33"/>
  <c r="S324" i="35"/>
  <c r="J332" i="34"/>
  <c r="J359" i="33"/>
  <c r="S306" i="35"/>
  <c r="S376" i="35"/>
  <c r="S348" i="34"/>
  <c r="S310" i="34"/>
  <c r="S380" i="33"/>
  <c r="S384" i="33"/>
  <c r="T410" i="33"/>
  <c r="T361" i="33"/>
  <c r="I356" i="33"/>
  <c r="J374" i="34"/>
  <c r="J391" i="34"/>
  <c r="S373" i="35"/>
  <c r="S345" i="35"/>
  <c r="S299" i="34"/>
  <c r="S297" i="34"/>
  <c r="S327" i="34"/>
  <c r="S379" i="33"/>
  <c r="S333" i="33"/>
  <c r="T323" i="33"/>
  <c r="S390" i="34"/>
  <c r="S387" i="33"/>
  <c r="T335" i="33"/>
  <c r="T411" i="33"/>
  <c r="J371" i="33"/>
  <c r="J408" i="33"/>
  <c r="J378" i="34"/>
  <c r="S364" i="35"/>
  <c r="S344" i="35"/>
  <c r="S317" i="34"/>
  <c r="S351" i="34"/>
  <c r="S347" i="33"/>
  <c r="S394" i="33"/>
  <c r="T348" i="33"/>
  <c r="T320" i="33"/>
  <c r="J340" i="34"/>
  <c r="J334" i="33"/>
  <c r="J399" i="33"/>
  <c r="S366" i="35"/>
  <c r="S410" i="35"/>
  <c r="S334" i="34"/>
  <c r="S329" i="34"/>
  <c r="S419" i="33"/>
  <c r="S415" i="33"/>
  <c r="T418" i="33"/>
  <c r="J399" i="34"/>
  <c r="J370" i="33"/>
  <c r="S387" i="35"/>
  <c r="S420" i="35"/>
  <c r="S339" i="34"/>
  <c r="S392" i="34"/>
  <c r="S323" i="33"/>
  <c r="T354" i="33"/>
  <c r="T376" i="33"/>
  <c r="S330" i="34"/>
  <c r="S390" i="33"/>
  <c r="S357" i="33"/>
  <c r="T317" i="33"/>
  <c r="I389" i="33"/>
  <c r="J310" i="33"/>
  <c r="J368" i="34"/>
  <c r="S315" i="35"/>
  <c r="S304" i="35"/>
  <c r="S390" i="35"/>
  <c r="S380" i="34"/>
  <c r="S397" i="34"/>
  <c r="S405" i="33"/>
  <c r="T373" i="33"/>
  <c r="T384" i="33"/>
  <c r="I390" i="35"/>
  <c r="J324" i="35"/>
  <c r="I407" i="34"/>
  <c r="I414" i="35"/>
  <c r="I335" i="35"/>
  <c r="I395" i="35"/>
  <c r="J369" i="35"/>
  <c r="I313" i="33"/>
  <c r="J327" i="35"/>
  <c r="I318" i="34"/>
  <c r="I372" i="33"/>
  <c r="J403" i="35"/>
  <c r="I412" i="34"/>
  <c r="I419" i="35"/>
  <c r="I336" i="34"/>
  <c r="J350" i="35"/>
  <c r="I319" i="34"/>
  <c r="I399" i="33"/>
  <c r="I384" i="35"/>
  <c r="I303" i="33"/>
  <c r="AD361" i="32"/>
  <c r="S378" i="32"/>
  <c r="H365" i="32"/>
  <c r="R303" i="35"/>
  <c r="R295" i="34"/>
  <c r="AC339" i="32"/>
  <c r="I363" i="34"/>
  <c r="J391" i="35"/>
  <c r="J368" i="35"/>
  <c r="I414" i="33"/>
  <c r="I393" i="34"/>
  <c r="I370" i="34"/>
  <c r="AD381" i="32"/>
  <c r="S321" i="32"/>
  <c r="S323" i="32"/>
  <c r="H337" i="32"/>
  <c r="H394" i="32"/>
  <c r="R357" i="35"/>
  <c r="R337" i="35"/>
  <c r="R401" i="34"/>
  <c r="R319" i="34"/>
  <c r="R387" i="33"/>
  <c r="R316" i="33"/>
  <c r="AC411" i="32"/>
  <c r="AC364" i="32"/>
  <c r="R371" i="32"/>
  <c r="R412" i="32"/>
  <c r="AB397" i="32"/>
  <c r="AB419" i="32"/>
  <c r="J365" i="32"/>
  <c r="J376" i="32"/>
  <c r="T389" i="32"/>
  <c r="I416" i="32"/>
  <c r="I324" i="32"/>
  <c r="J376" i="35"/>
  <c r="I377" i="34"/>
  <c r="I420" i="33"/>
  <c r="I389" i="35"/>
  <c r="J370" i="35"/>
  <c r="AD348" i="32"/>
  <c r="AD424" i="32"/>
  <c r="S334" i="32"/>
  <c r="S336" i="32"/>
  <c r="S360" i="32"/>
  <c r="H374" i="32"/>
  <c r="H393" i="32"/>
  <c r="R297" i="35"/>
  <c r="R375" i="35"/>
  <c r="R317" i="34"/>
  <c r="R373" i="34"/>
  <c r="R376" i="33"/>
  <c r="AC354" i="32"/>
  <c r="R302" i="32"/>
  <c r="R400" i="32"/>
  <c r="AB414" i="32"/>
  <c r="AB340" i="32"/>
  <c r="J334" i="32"/>
  <c r="T398" i="32"/>
  <c r="T351" i="32"/>
  <c r="I388" i="32"/>
  <c r="I357" i="35"/>
  <c r="I396" i="34"/>
  <c r="J347" i="35"/>
  <c r="I418" i="35"/>
  <c r="AD359" i="32"/>
  <c r="AD335" i="32"/>
  <c r="S348" i="32"/>
  <c r="S409" i="32"/>
  <c r="H422" i="32"/>
  <c r="H414" i="32"/>
  <c r="R420" i="35"/>
  <c r="R324" i="35"/>
  <c r="R370" i="34"/>
  <c r="R314" i="34"/>
  <c r="R398" i="34"/>
  <c r="R341" i="33"/>
  <c r="R408" i="33"/>
  <c r="AC389" i="32"/>
  <c r="AC324" i="32"/>
  <c r="R380" i="32"/>
  <c r="R421" i="32"/>
  <c r="AB300" i="32"/>
  <c r="AB318" i="32"/>
  <c r="J352" i="32"/>
  <c r="T325" i="32"/>
  <c r="T401" i="32"/>
  <c r="I319" i="32"/>
  <c r="I331" i="32"/>
  <c r="I295" i="33"/>
  <c r="I418" i="34"/>
  <c r="I360" i="34"/>
  <c r="I359" i="35"/>
  <c r="I402" i="35"/>
  <c r="AD393" i="32"/>
  <c r="AD340" i="32"/>
  <c r="S407" i="32"/>
  <c r="S299" i="32"/>
  <c r="H417" i="32"/>
  <c r="H399" i="32"/>
  <c r="R299" i="35"/>
  <c r="R400" i="35"/>
  <c r="R326" i="34"/>
  <c r="R331" i="34"/>
  <c r="R365" i="33"/>
  <c r="R381" i="33"/>
  <c r="AC372" i="32"/>
  <c r="AC350" i="32"/>
  <c r="R423" i="32"/>
  <c r="R393" i="32"/>
  <c r="AB371" i="32"/>
  <c r="AB324" i="32"/>
  <c r="J421" i="32"/>
  <c r="J329" i="32"/>
  <c r="T412" i="32"/>
  <c r="T375" i="32"/>
  <c r="T302" i="32"/>
  <c r="J351" i="35"/>
  <c r="I408" i="34"/>
  <c r="I402" i="34"/>
  <c r="I414" i="34"/>
  <c r="J317" i="35"/>
  <c r="I355" i="33"/>
  <c r="I325" i="35"/>
  <c r="J405" i="35"/>
  <c r="I340" i="35"/>
  <c r="I341" i="33"/>
  <c r="J361" i="35"/>
  <c r="J338" i="35"/>
  <c r="AD317" i="32"/>
  <c r="AD339" i="32"/>
  <c r="S365" i="32"/>
  <c r="S382" i="32"/>
  <c r="H410" i="32"/>
  <c r="R307" i="35"/>
  <c r="R396" i="35"/>
  <c r="R416" i="34"/>
  <c r="R336" i="34"/>
  <c r="R340" i="33"/>
  <c r="AC367" i="32"/>
  <c r="AC328" i="32"/>
  <c r="R343" i="32"/>
  <c r="R318" i="32"/>
  <c r="AB333" i="32"/>
  <c r="AB399" i="32"/>
  <c r="J377" i="32"/>
  <c r="J392" i="32"/>
  <c r="T364" i="32"/>
  <c r="T361" i="32"/>
  <c r="I333" i="32"/>
  <c r="I361" i="32"/>
  <c r="I302" i="33"/>
  <c r="I393" i="33"/>
  <c r="J413" i="35"/>
  <c r="I378" i="35"/>
  <c r="I349" i="33"/>
  <c r="I398" i="33"/>
  <c r="J346" i="35"/>
  <c r="AD376" i="32"/>
  <c r="AD362" i="32"/>
  <c r="S302" i="32"/>
  <c r="S304" i="32"/>
  <c r="H400" i="32"/>
  <c r="R352" i="35"/>
  <c r="R390" i="35"/>
  <c r="R330" i="35"/>
  <c r="R367" i="34"/>
  <c r="R410" i="34"/>
  <c r="R378" i="33"/>
  <c r="R410" i="33"/>
  <c r="AC381" i="32"/>
  <c r="R408" i="32"/>
  <c r="R403" i="32"/>
  <c r="AB350" i="32"/>
  <c r="AB304" i="32"/>
  <c r="J395" i="32"/>
  <c r="J401" i="32"/>
  <c r="T360" i="32"/>
  <c r="T387" i="32"/>
  <c r="I373" i="32"/>
  <c r="I395" i="33"/>
  <c r="I343" i="35"/>
  <c r="I385" i="34"/>
  <c r="I321" i="35"/>
  <c r="I419" i="33"/>
  <c r="I337" i="35"/>
  <c r="I404" i="35"/>
  <c r="I417" i="34"/>
  <c r="AD303" i="32"/>
  <c r="AD360" i="32"/>
  <c r="H356" i="32"/>
  <c r="H397" i="32"/>
  <c r="R394" i="35"/>
  <c r="R334" i="35"/>
  <c r="R375" i="34"/>
  <c r="R350" i="34"/>
  <c r="R337" i="33"/>
  <c r="AC319" i="32"/>
  <c r="R331" i="32"/>
  <c r="R394" i="32"/>
  <c r="AB344" i="32"/>
  <c r="AB354" i="32"/>
  <c r="J383" i="32"/>
  <c r="J390" i="32"/>
  <c r="T354" i="32"/>
  <c r="T365" i="32"/>
  <c r="I379" i="32"/>
  <c r="I401" i="32"/>
  <c r="I392" i="34"/>
  <c r="I370" i="33"/>
  <c r="I324" i="34"/>
  <c r="I326" i="33"/>
  <c r="I345" i="35"/>
  <c r="I322" i="35"/>
  <c r="J318" i="35"/>
  <c r="AD353" i="32"/>
  <c r="S400" i="32"/>
  <c r="S347" i="32"/>
  <c r="H416" i="32"/>
  <c r="H364" i="32"/>
  <c r="R417" i="35"/>
  <c r="R348" i="35"/>
  <c r="R417" i="34"/>
  <c r="R396" i="34"/>
  <c r="R350" i="33"/>
  <c r="R375" i="33"/>
  <c r="AC371" i="32"/>
  <c r="AC378" i="32"/>
  <c r="R300" i="32"/>
  <c r="AB420" i="32"/>
  <c r="AB388" i="32"/>
  <c r="AB321" i="32"/>
  <c r="J345" i="32"/>
  <c r="I411" i="34"/>
  <c r="AC331" i="32"/>
  <c r="R299" i="32"/>
  <c r="R364" i="32"/>
  <c r="AB391" i="32"/>
  <c r="AB337" i="32"/>
  <c r="J418" i="32"/>
  <c r="J355" i="32"/>
  <c r="T300" i="32"/>
  <c r="T327" i="32"/>
  <c r="I396" i="32"/>
  <c r="I374" i="33"/>
  <c r="I330" i="33"/>
  <c r="I347" i="35"/>
  <c r="I350" i="34"/>
  <c r="I363" i="33"/>
  <c r="J383" i="35"/>
  <c r="AD409" i="32"/>
  <c r="AD319" i="32"/>
  <c r="S350" i="32"/>
  <c r="S411" i="32"/>
  <c r="H361" i="32"/>
  <c r="H359" i="32"/>
  <c r="R412" i="35"/>
  <c r="R316" i="35"/>
  <c r="R366" i="34"/>
  <c r="R310" i="34"/>
  <c r="R421" i="33"/>
  <c r="R414" i="33"/>
  <c r="R368" i="33"/>
  <c r="AC416" i="32"/>
  <c r="AC361" i="32"/>
  <c r="R398" i="32"/>
  <c r="R333" i="32"/>
  <c r="AB376" i="32"/>
  <c r="AB341" i="32"/>
  <c r="J327" i="32"/>
  <c r="J372" i="32"/>
  <c r="T339" i="32"/>
  <c r="I397" i="32"/>
  <c r="I395" i="34"/>
  <c r="J380" i="35"/>
  <c r="J328" i="35"/>
  <c r="J389" i="35"/>
  <c r="AD293" i="32"/>
  <c r="AD334" i="32"/>
  <c r="S394" i="32"/>
  <c r="S361" i="32"/>
  <c r="H388" i="32"/>
  <c r="R300" i="35"/>
  <c r="R363" i="35"/>
  <c r="R357" i="34"/>
  <c r="R312" i="34"/>
  <c r="R335" i="33"/>
  <c r="R351" i="33"/>
  <c r="AC379" i="32"/>
  <c r="AC376" i="32"/>
  <c r="R320" i="32"/>
  <c r="AB404" i="32"/>
  <c r="AB386" i="32"/>
  <c r="AB319" i="32"/>
  <c r="J411" i="32"/>
  <c r="T299" i="32"/>
  <c r="T336" i="32"/>
  <c r="I360" i="32"/>
  <c r="I422" i="32"/>
  <c r="I362" i="34"/>
  <c r="I375" i="33"/>
  <c r="J395" i="35"/>
  <c r="I360" i="35"/>
  <c r="I331" i="33"/>
  <c r="I362" i="33"/>
  <c r="J365" i="35"/>
  <c r="AD341" i="32"/>
  <c r="S367" i="32"/>
  <c r="S372" i="32"/>
  <c r="H355" i="32"/>
  <c r="R418" i="35"/>
  <c r="R388" i="35"/>
  <c r="R395" i="34"/>
  <c r="R348" i="34"/>
  <c r="R405" i="33"/>
  <c r="AC385" i="32"/>
  <c r="AC317" i="32"/>
  <c r="R361" i="32"/>
  <c r="R350" i="32"/>
  <c r="AB421" i="32"/>
  <c r="AB343" i="32"/>
  <c r="J320" i="32"/>
  <c r="J336" i="32"/>
  <c r="T388" i="32"/>
  <c r="I375" i="32"/>
  <c r="J418" i="35"/>
  <c r="J379" i="35"/>
  <c r="I322" i="33"/>
  <c r="J407" i="35"/>
  <c r="I342" i="35"/>
  <c r="I310" i="33"/>
  <c r="I338" i="33"/>
  <c r="J363" i="35"/>
  <c r="J340" i="35"/>
  <c r="I296" i="33"/>
  <c r="AD344" i="32"/>
  <c r="S404" i="32"/>
  <c r="S300" i="32"/>
  <c r="S333" i="32"/>
  <c r="H381" i="32"/>
  <c r="R410" i="35"/>
  <c r="R292" i="35"/>
  <c r="R412" i="34"/>
  <c r="R377" i="34"/>
  <c r="R417" i="33"/>
  <c r="R317" i="33"/>
  <c r="AC303" i="32"/>
  <c r="AC352" i="32"/>
  <c r="R378" i="32"/>
  <c r="AB424" i="32"/>
  <c r="AB338" i="32"/>
  <c r="J338" i="32"/>
  <c r="T374" i="32"/>
  <c r="T349" i="32"/>
  <c r="I322" i="32"/>
  <c r="I344" i="32"/>
  <c r="I351" i="33"/>
  <c r="I402" i="33"/>
  <c r="J348" i="35"/>
  <c r="I349" i="34"/>
  <c r="I312" i="33"/>
  <c r="I404" i="34"/>
  <c r="I317" i="35"/>
  <c r="AD417" i="32"/>
  <c r="AD388" i="32"/>
  <c r="S384" i="32"/>
  <c r="S391" i="32"/>
  <c r="H377" i="32"/>
  <c r="H329" i="32"/>
  <c r="R327" i="35"/>
  <c r="R405" i="35"/>
  <c r="R335" i="34"/>
  <c r="R332" i="34"/>
  <c r="R392" i="33"/>
  <c r="R380" i="33"/>
  <c r="AC424" i="32"/>
  <c r="AC406" i="32"/>
  <c r="R296" i="32"/>
  <c r="R370" i="32"/>
  <c r="R355" i="32"/>
  <c r="AB372" i="32"/>
  <c r="J366" i="32"/>
  <c r="T329" i="32"/>
  <c r="T340" i="32"/>
  <c r="I377" i="32"/>
  <c r="I348" i="35"/>
  <c r="J410" i="35"/>
  <c r="J358" i="35"/>
  <c r="I329" i="34"/>
  <c r="I332" i="33"/>
  <c r="J314" i="35"/>
  <c r="I327" i="35"/>
  <c r="J323" i="35"/>
  <c r="AD375" i="32"/>
  <c r="AD398" i="32"/>
  <c r="S337" i="32"/>
  <c r="S389" i="32"/>
  <c r="H349" i="32"/>
  <c r="H358" i="32"/>
  <c r="R403" i="35"/>
  <c r="R381" i="35"/>
  <c r="R347" i="34"/>
  <c r="R320" i="34"/>
  <c r="R388" i="33"/>
  <c r="AC408" i="32"/>
  <c r="AC398" i="32"/>
  <c r="AC299" i="32"/>
  <c r="R352" i="32"/>
  <c r="R349" i="32"/>
  <c r="AB384" i="32"/>
  <c r="AB355" i="32"/>
  <c r="J378" i="32"/>
  <c r="T334" i="32"/>
  <c r="T324" i="32"/>
  <c r="I335" i="32"/>
  <c r="I403" i="32"/>
  <c r="I361" i="33"/>
  <c r="I317" i="34"/>
  <c r="I397" i="34"/>
  <c r="I374" i="34"/>
  <c r="AD371" i="32"/>
  <c r="AD304" i="32"/>
  <c r="S317" i="32"/>
  <c r="S319" i="32"/>
  <c r="H333" i="32"/>
  <c r="H339" i="32"/>
  <c r="R384" i="35"/>
  <c r="R329" i="35"/>
  <c r="R413" i="34"/>
  <c r="R411" i="34"/>
  <c r="R344" i="33"/>
  <c r="AC421" i="32"/>
  <c r="R389" i="32"/>
  <c r="R422" i="32"/>
  <c r="AB347" i="32"/>
  <c r="J408" i="32"/>
  <c r="I318" i="32"/>
  <c r="I316" i="34"/>
  <c r="I391" i="35"/>
  <c r="I319" i="33"/>
  <c r="I336" i="33"/>
  <c r="J316" i="35"/>
  <c r="I346" i="34"/>
  <c r="I411" i="35"/>
  <c r="J333" i="35"/>
  <c r="AD384" i="32"/>
  <c r="AD300" i="32"/>
  <c r="S322" i="32"/>
  <c r="S324" i="32"/>
  <c r="H346" i="32"/>
  <c r="H423" i="32"/>
  <c r="R370" i="35"/>
  <c r="R349" i="35"/>
  <c r="R318" i="35"/>
  <c r="R341" i="34"/>
  <c r="R414" i="34"/>
  <c r="R362" i="33"/>
  <c r="R321" i="33"/>
  <c r="AC423" i="32"/>
  <c r="R418" i="32"/>
  <c r="R413" i="32"/>
  <c r="AB360" i="32"/>
  <c r="AB302" i="32"/>
  <c r="J399" i="32"/>
  <c r="J405" i="32"/>
  <c r="T370" i="32"/>
  <c r="T385" i="32"/>
  <c r="I395" i="32"/>
  <c r="I417" i="32"/>
  <c r="I319" i="35"/>
  <c r="I399" i="34"/>
  <c r="I373" i="33"/>
  <c r="I321" i="33"/>
  <c r="I340" i="33"/>
  <c r="AD414" i="32"/>
  <c r="AD324" i="32"/>
  <c r="S338" i="32"/>
  <c r="S363" i="32"/>
  <c r="H324" i="32"/>
  <c r="R354" i="35"/>
  <c r="R359" i="35"/>
  <c r="R353" i="34"/>
  <c r="R372" i="34"/>
  <c r="R327" i="33"/>
  <c r="R357" i="33"/>
  <c r="AC297" i="32"/>
  <c r="AC394" i="32"/>
  <c r="R415" i="32"/>
  <c r="R377" i="32"/>
  <c r="AB382" i="32"/>
  <c r="J362" i="32"/>
  <c r="J333" i="32"/>
  <c r="J410" i="32"/>
  <c r="T411" i="32"/>
  <c r="T400" i="32"/>
  <c r="I403" i="33"/>
  <c r="I344" i="34"/>
  <c r="I306" i="33"/>
  <c r="I365" i="35"/>
  <c r="J377" i="35"/>
  <c r="I376" i="35"/>
  <c r="AD397" i="32"/>
  <c r="AD330" i="32"/>
  <c r="S349" i="32"/>
  <c r="S408" i="32"/>
  <c r="H386" i="32"/>
  <c r="R323" i="35"/>
  <c r="R317" i="35"/>
  <c r="R374" i="34"/>
  <c r="R415" i="34"/>
  <c r="R382" i="33"/>
  <c r="R323" i="33"/>
  <c r="AC419" i="32"/>
  <c r="R387" i="32"/>
  <c r="R420" i="32"/>
  <c r="AB317" i="32"/>
  <c r="AB385" i="32"/>
  <c r="J357" i="32"/>
  <c r="J400" i="32"/>
  <c r="T345" i="32"/>
  <c r="I341" i="32"/>
  <c r="J404" i="35"/>
  <c r="I417" i="35"/>
  <c r="I352" i="34"/>
  <c r="I380" i="33"/>
  <c r="I373" i="35"/>
  <c r="I415" i="34"/>
  <c r="I381" i="35"/>
  <c r="AD412" i="32"/>
  <c r="AD346" i="32"/>
  <c r="S406" i="32"/>
  <c r="S296" i="32"/>
  <c r="H330" i="32"/>
  <c r="H366" i="32"/>
  <c r="H409" i="32"/>
  <c r="R406" i="35"/>
  <c r="R346" i="35"/>
  <c r="R408" i="34"/>
  <c r="R346" i="34"/>
  <c r="R358" i="33"/>
  <c r="R390" i="33"/>
  <c r="AC321" i="32"/>
  <c r="AC294" i="32"/>
  <c r="R327" i="32"/>
  <c r="R336" i="32"/>
  <c r="AB334" i="32"/>
  <c r="AB356" i="32"/>
  <c r="J379" i="32"/>
  <c r="J385" i="32"/>
  <c r="T344" i="32"/>
  <c r="T367" i="32"/>
  <c r="I408" i="35"/>
  <c r="J319" i="35"/>
  <c r="J342" i="35"/>
  <c r="J392" i="35"/>
  <c r="I378" i="34"/>
  <c r="I320" i="34"/>
  <c r="I333" i="33"/>
  <c r="J353" i="35"/>
  <c r="I318" i="35"/>
  <c r="I421" i="34"/>
  <c r="I406" i="34"/>
  <c r="I394" i="35"/>
  <c r="AD401" i="32"/>
  <c r="AD382" i="32"/>
  <c r="S364" i="32"/>
  <c r="S373" i="32"/>
  <c r="H392" i="32"/>
  <c r="H379" i="32"/>
  <c r="R419" i="35"/>
  <c r="R401" i="35"/>
  <c r="R304" i="34"/>
  <c r="R294" i="34"/>
  <c r="R322" i="33"/>
  <c r="R373" i="33"/>
  <c r="AC409" i="32"/>
  <c r="AC359" i="32"/>
  <c r="R396" i="32"/>
  <c r="AB418" i="32"/>
  <c r="AB339" i="32"/>
  <c r="J331" i="32"/>
  <c r="J344" i="32"/>
  <c r="T318" i="32"/>
  <c r="T337" i="32"/>
  <c r="I323" i="32"/>
  <c r="I385" i="35"/>
  <c r="I333" i="35"/>
  <c r="I400" i="35"/>
  <c r="I401" i="33"/>
  <c r="J421" i="35"/>
  <c r="J398" i="35"/>
  <c r="I370" i="35"/>
  <c r="AD405" i="32"/>
  <c r="AD356" i="32"/>
  <c r="S301" i="32"/>
  <c r="H317" i="32"/>
  <c r="H415" i="32"/>
  <c r="R336" i="35"/>
  <c r="R339" i="35"/>
  <c r="R306" i="34"/>
  <c r="R311" i="34"/>
  <c r="R369" i="33"/>
  <c r="R385" i="33"/>
  <c r="AC413" i="32"/>
  <c r="AC366" i="32"/>
  <c r="R373" i="32"/>
  <c r="R414" i="32"/>
  <c r="AB387" i="32"/>
  <c r="AB377" i="32"/>
  <c r="J416" i="32"/>
  <c r="J321" i="32"/>
  <c r="T391" i="32"/>
  <c r="I372" i="32"/>
  <c r="J393" i="35"/>
  <c r="I379" i="33"/>
  <c r="I330" i="34"/>
  <c r="I329" i="35"/>
  <c r="I396" i="35"/>
  <c r="I397" i="33"/>
  <c r="J417" i="35"/>
  <c r="J394" i="35"/>
  <c r="I366" i="35"/>
  <c r="AD413" i="32"/>
  <c r="AD366" i="32"/>
  <c r="H321" i="32"/>
  <c r="H419" i="32"/>
  <c r="R291" i="35"/>
  <c r="R392" i="35"/>
  <c r="R298" i="34"/>
  <c r="R307" i="34"/>
  <c r="R377" i="33"/>
  <c r="R393" i="33"/>
  <c r="AC380" i="32"/>
  <c r="AC348" i="32"/>
  <c r="R409" i="32"/>
  <c r="R391" i="32"/>
  <c r="AB381" i="32"/>
  <c r="AB322" i="32"/>
  <c r="J370" i="32"/>
  <c r="J350" i="32"/>
  <c r="T373" i="32"/>
  <c r="T394" i="32"/>
  <c r="I338" i="32"/>
  <c r="I381" i="32"/>
  <c r="I380" i="35"/>
  <c r="I368" i="33"/>
  <c r="I397" i="35"/>
  <c r="I332" i="34"/>
  <c r="I345" i="33"/>
  <c r="AD370" i="32"/>
  <c r="AD408" i="32"/>
  <c r="AD321" i="32"/>
  <c r="S401" i="32"/>
  <c r="S344" i="32"/>
  <c r="H350" i="32"/>
  <c r="H404" i="32"/>
  <c r="R294" i="35"/>
  <c r="R391" i="35"/>
  <c r="R300" i="34"/>
  <c r="R385" i="34"/>
  <c r="R346" i="33"/>
  <c r="R399" i="33"/>
  <c r="AC357" i="32"/>
  <c r="AC338" i="32"/>
  <c r="R384" i="32"/>
  <c r="AB398" i="32"/>
  <c r="AB299" i="32"/>
  <c r="T295" i="32"/>
  <c r="I412" i="32"/>
  <c r="R421" i="34"/>
  <c r="R384" i="34"/>
  <c r="R331" i="33"/>
  <c r="R347" i="33"/>
  <c r="AC401" i="32"/>
  <c r="AC404" i="32"/>
  <c r="R294" i="32"/>
  <c r="R368" i="32"/>
  <c r="R365" i="32"/>
  <c r="AB370" i="32"/>
  <c r="AB303" i="32"/>
  <c r="J342" i="32"/>
  <c r="T320" i="32"/>
  <c r="T350" i="32"/>
  <c r="I398" i="32"/>
  <c r="J386" i="35"/>
  <c r="I399" i="35"/>
  <c r="I334" i="34"/>
  <c r="I344" i="33"/>
  <c r="I355" i="35"/>
  <c r="AD387" i="32"/>
  <c r="AD320" i="32"/>
  <c r="S351" i="32"/>
  <c r="S410" i="32"/>
  <c r="H376" i="32"/>
  <c r="H331" i="32"/>
  <c r="R368" i="35"/>
  <c r="R341" i="35"/>
  <c r="R386" i="34"/>
  <c r="R403" i="34"/>
  <c r="R420" i="33"/>
  <c r="R333" i="33"/>
  <c r="AC369" i="32"/>
  <c r="AC330" i="32"/>
  <c r="R345" i="32"/>
  <c r="AB323" i="32"/>
  <c r="AB401" i="32"/>
  <c r="J373" i="32"/>
  <c r="J337" i="32"/>
  <c r="T356" i="32"/>
  <c r="T363" i="32"/>
  <c r="I384" i="34"/>
  <c r="I315" i="33"/>
  <c r="J335" i="35"/>
  <c r="I403" i="34"/>
  <c r="I380" i="34"/>
  <c r="AD367" i="32"/>
  <c r="AD402" i="32"/>
  <c r="AD407" i="32"/>
  <c r="S395" i="32"/>
  <c r="S370" i="32"/>
  <c r="H323" i="32"/>
  <c r="R305" i="35"/>
  <c r="R379" i="35"/>
  <c r="R305" i="34"/>
  <c r="R313" i="34"/>
  <c r="R336" i="33"/>
  <c r="R389" i="33"/>
  <c r="AC355" i="32"/>
  <c r="AC336" i="32"/>
  <c r="AB408" i="32"/>
  <c r="AB353" i="32"/>
  <c r="J322" i="32"/>
  <c r="J371" i="32"/>
  <c r="T408" i="32"/>
  <c r="T405" i="32"/>
  <c r="I328" i="32"/>
  <c r="I375" i="35"/>
  <c r="I352" i="35"/>
  <c r="I323" i="33"/>
  <c r="J373" i="35"/>
  <c r="I321" i="34"/>
  <c r="I359" i="34"/>
  <c r="AD399" i="32"/>
  <c r="AD372" i="32"/>
  <c r="S366" i="32"/>
  <c r="S375" i="32"/>
  <c r="H348" i="32"/>
  <c r="H375" i="32"/>
  <c r="R415" i="35"/>
  <c r="R393" i="35"/>
  <c r="R293" i="34"/>
  <c r="R292" i="34"/>
  <c r="R314" i="33"/>
  <c r="R374" i="33"/>
  <c r="AC344" i="32"/>
  <c r="AC390" i="32"/>
  <c r="AC301" i="32"/>
  <c r="R354" i="32"/>
  <c r="R339" i="32"/>
  <c r="AB346" i="32"/>
  <c r="AB357" i="32"/>
  <c r="J374" i="32"/>
  <c r="J364" i="32"/>
  <c r="T330" i="32"/>
  <c r="T414" i="32"/>
  <c r="I423" i="32"/>
  <c r="I379" i="34"/>
  <c r="I335" i="33"/>
  <c r="I331" i="34"/>
  <c r="I332" i="35"/>
  <c r="I420" i="34"/>
  <c r="I291" i="33"/>
  <c r="I410" i="34"/>
  <c r="I416" i="33"/>
  <c r="I421" i="35"/>
  <c r="I356" i="34"/>
  <c r="I369" i="33"/>
  <c r="I365" i="34"/>
  <c r="AD369" i="32"/>
  <c r="AD298" i="32"/>
  <c r="S405" i="32"/>
  <c r="S326" i="32"/>
  <c r="H421" i="32"/>
  <c r="H403" i="32"/>
  <c r="R377" i="35"/>
  <c r="R351" i="35"/>
  <c r="R330" i="34"/>
  <c r="R376" i="34"/>
  <c r="R366" i="33"/>
  <c r="AC295" i="32"/>
  <c r="AC392" i="32"/>
  <c r="R293" i="32"/>
  <c r="R375" i="32"/>
  <c r="AB390" i="32"/>
  <c r="J323" i="32"/>
  <c r="J388" i="32"/>
  <c r="T409" i="32"/>
  <c r="T378" i="32"/>
  <c r="I376" i="32"/>
  <c r="I414" i="32"/>
  <c r="J400" i="35"/>
  <c r="I371" i="34"/>
  <c r="I418" i="33"/>
  <c r="J356" i="35"/>
  <c r="I369" i="35"/>
  <c r="I341" i="34"/>
  <c r="AD323" i="32"/>
  <c r="AD357" i="32"/>
  <c r="S385" i="32"/>
  <c r="S388" i="32"/>
  <c r="H412" i="32"/>
  <c r="H347" i="32"/>
  <c r="R310" i="35"/>
  <c r="R312" i="35"/>
  <c r="R364" i="34"/>
  <c r="R321" i="34"/>
  <c r="R404" i="33"/>
  <c r="R334" i="33"/>
  <c r="AC341" i="32"/>
  <c r="AC333" i="32"/>
  <c r="R295" i="32"/>
  <c r="R366" i="32"/>
  <c r="AB383" i="32"/>
  <c r="AB359" i="32"/>
  <c r="J414" i="32"/>
  <c r="J351" i="32"/>
  <c r="T296" i="32"/>
  <c r="T323" i="32"/>
  <c r="I370" i="32"/>
  <c r="J384" i="35"/>
  <c r="I368" i="34"/>
  <c r="I301" i="33"/>
  <c r="I300" i="33"/>
  <c r="I378" i="33"/>
  <c r="J366" i="35"/>
  <c r="I337" i="34"/>
  <c r="I314" i="34"/>
  <c r="I413" i="35"/>
  <c r="AD333" i="32"/>
  <c r="AD355" i="32"/>
  <c r="S339" i="32"/>
  <c r="S398" i="32"/>
  <c r="H408" i="32"/>
  <c r="H402" i="32"/>
  <c r="R314" i="35"/>
  <c r="R320" i="35"/>
  <c r="R352" i="34"/>
  <c r="R325" i="34"/>
  <c r="R412" i="33"/>
  <c r="R415" i="33"/>
  <c r="AC383" i="32"/>
  <c r="R359" i="32"/>
  <c r="R348" i="32"/>
  <c r="AB405" i="32"/>
  <c r="AB417" i="32"/>
  <c r="J324" i="32"/>
  <c r="J340" i="32"/>
  <c r="T396" i="32"/>
  <c r="T372" i="32"/>
  <c r="I349" i="32"/>
  <c r="I358" i="32"/>
  <c r="I338" i="35"/>
  <c r="I351" i="34"/>
  <c r="I389" i="34"/>
  <c r="J374" i="35"/>
  <c r="I387" i="35"/>
  <c r="I322" i="34"/>
  <c r="AD350" i="32"/>
  <c r="AD302" i="32"/>
  <c r="S318" i="32"/>
  <c r="S320" i="32"/>
  <c r="H342" i="32"/>
  <c r="H367" i="32"/>
  <c r="R366" i="35"/>
  <c r="R373" i="35"/>
  <c r="R339" i="34"/>
  <c r="R337" i="34"/>
  <c r="R338" i="34"/>
  <c r="R394" i="33"/>
  <c r="AC296" i="32"/>
  <c r="AC326" i="32"/>
  <c r="R382" i="32"/>
  <c r="R325" i="32"/>
  <c r="AB320" i="32"/>
  <c r="J407" i="32"/>
  <c r="T384" i="32"/>
  <c r="J341" i="35"/>
  <c r="T321" i="32"/>
  <c r="T403" i="32"/>
  <c r="I354" i="32"/>
  <c r="I329" i="32"/>
  <c r="I389" i="32"/>
  <c r="I318" i="33"/>
  <c r="I341" i="35"/>
  <c r="I409" i="33"/>
  <c r="J339" i="35"/>
  <c r="J406" i="35"/>
  <c r="AD394" i="32"/>
  <c r="AD410" i="32"/>
  <c r="AD423" i="32"/>
  <c r="S403" i="32"/>
  <c r="S346" i="32"/>
  <c r="H360" i="32"/>
  <c r="R290" i="35"/>
  <c r="R387" i="35"/>
  <c r="R296" i="34"/>
  <c r="R397" i="34"/>
  <c r="R338" i="33"/>
  <c r="R391" i="33"/>
  <c r="AC363" i="32"/>
  <c r="AC323" i="32"/>
  <c r="R319" i="32"/>
  <c r="R356" i="32"/>
  <c r="AB349" i="32"/>
  <c r="AB361" i="32"/>
  <c r="J393" i="32"/>
  <c r="J347" i="32"/>
  <c r="T416" i="32"/>
  <c r="T413" i="32"/>
  <c r="I408" i="32"/>
  <c r="I336" i="32"/>
  <c r="J364" i="35"/>
  <c r="I335" i="34"/>
  <c r="I346" i="33"/>
  <c r="J320" i="35"/>
  <c r="I376" i="33"/>
  <c r="I371" i="35"/>
  <c r="AD392" i="32"/>
  <c r="AD354" i="32"/>
  <c r="S294" i="32"/>
  <c r="S328" i="32"/>
  <c r="H318" i="32"/>
  <c r="R374" i="35"/>
  <c r="R382" i="35"/>
  <c r="R322" i="35"/>
  <c r="R383" i="34"/>
  <c r="R418" i="34"/>
  <c r="R370" i="33"/>
  <c r="R402" i="33"/>
  <c r="AC399" i="32"/>
  <c r="AC318" i="32"/>
  <c r="R416" i="32"/>
  <c r="R411" i="32"/>
  <c r="AB358" i="32"/>
  <c r="J403" i="32"/>
  <c r="J409" i="32"/>
  <c r="T368" i="32"/>
  <c r="T359" i="32"/>
  <c r="I399" i="32"/>
  <c r="I421" i="32"/>
  <c r="I354" i="35"/>
  <c r="I325" i="33"/>
  <c r="I350" i="33"/>
  <c r="J322" i="35"/>
  <c r="AD406" i="32"/>
  <c r="AD326" i="32"/>
  <c r="S413" i="32"/>
  <c r="S335" i="32"/>
  <c r="H396" i="32"/>
  <c r="H368" i="32"/>
  <c r="R350" i="35"/>
  <c r="R408" i="35"/>
  <c r="R365" i="34"/>
  <c r="R368" i="34"/>
  <c r="R319" i="33"/>
  <c r="R397" i="33"/>
  <c r="AC395" i="32"/>
  <c r="AC368" i="32"/>
  <c r="R301" i="32"/>
  <c r="R383" i="32"/>
  <c r="AB374" i="32"/>
  <c r="AB294" i="32"/>
  <c r="J423" i="32"/>
  <c r="T417" i="32"/>
  <c r="T386" i="32"/>
  <c r="I384" i="32"/>
  <c r="I418" i="32"/>
  <c r="I400" i="33"/>
  <c r="I383" i="35"/>
  <c r="I348" i="34"/>
  <c r="I314" i="33"/>
  <c r="J381" i="35"/>
  <c r="I316" i="35"/>
  <c r="AD395" i="32"/>
  <c r="AD328" i="32"/>
  <c r="S418" i="32"/>
  <c r="H328" i="32"/>
  <c r="H335" i="32"/>
  <c r="R376" i="35"/>
  <c r="R325" i="35"/>
  <c r="R378" i="34"/>
  <c r="R419" i="34"/>
  <c r="R363" i="33"/>
  <c r="R355" i="33"/>
  <c r="AC405" i="32"/>
  <c r="AC358" i="32"/>
  <c r="R397" i="32"/>
  <c r="R406" i="32"/>
  <c r="AB393" i="32"/>
  <c r="J412" i="32"/>
  <c r="J349" i="32"/>
  <c r="T293" i="32"/>
  <c r="T355" i="32"/>
  <c r="I402" i="32"/>
  <c r="I317" i="32"/>
  <c r="I343" i="32"/>
  <c r="I327" i="34"/>
  <c r="I398" i="34"/>
  <c r="I415" i="35"/>
  <c r="I363" i="35"/>
  <c r="AD385" i="32"/>
  <c r="AD342" i="32"/>
  <c r="S421" i="32"/>
  <c r="S295" i="32"/>
  <c r="H413" i="32"/>
  <c r="H395" i="32"/>
  <c r="R295" i="35"/>
  <c r="R347" i="35"/>
  <c r="R301" i="34"/>
  <c r="R323" i="34"/>
  <c r="R384" i="33"/>
  <c r="R409" i="33"/>
  <c r="AC415" i="32"/>
  <c r="AC384" i="32"/>
  <c r="R417" i="32"/>
  <c r="R399" i="32"/>
  <c r="AB348" i="32"/>
  <c r="AB330" i="32"/>
  <c r="J397" i="32"/>
  <c r="J384" i="32"/>
  <c r="J406" i="32"/>
  <c r="T381" i="32"/>
  <c r="T402" i="32"/>
  <c r="I405" i="32"/>
  <c r="I410" i="32"/>
  <c r="I388" i="35"/>
  <c r="I359" i="33"/>
  <c r="J409" i="35"/>
  <c r="I344" i="35"/>
  <c r="I357" i="34"/>
  <c r="I328" i="33"/>
  <c r="AD297" i="32"/>
  <c r="S343" i="32"/>
  <c r="S380" i="32"/>
  <c r="H344" i="32"/>
  <c r="H327" i="32"/>
  <c r="R360" i="35"/>
  <c r="R301" i="35"/>
  <c r="R420" i="34"/>
  <c r="R340" i="34"/>
  <c r="R356" i="33"/>
  <c r="R352" i="33"/>
  <c r="AC377" i="32"/>
  <c r="R353" i="32"/>
  <c r="R322" i="32"/>
  <c r="AB331" i="32"/>
  <c r="AB409" i="32"/>
  <c r="J381" i="32"/>
  <c r="J341" i="32"/>
  <c r="T301" i="32"/>
  <c r="T371" i="32"/>
  <c r="I337" i="32"/>
  <c r="I365" i="32"/>
  <c r="I356" i="32"/>
  <c r="I412" i="35"/>
  <c r="I383" i="33"/>
  <c r="I368" i="35"/>
  <c r="I381" i="34"/>
  <c r="I419" i="34"/>
  <c r="AD368" i="32"/>
  <c r="AD352" i="32"/>
  <c r="S298" i="32"/>
  <c r="S332" i="32"/>
  <c r="H322" i="32"/>
  <c r="R378" i="35"/>
  <c r="R386" i="35"/>
  <c r="R326" i="35"/>
  <c r="R387" i="34"/>
  <c r="R406" i="34"/>
  <c r="R329" i="33"/>
  <c r="AC407" i="32"/>
  <c r="R323" i="32"/>
  <c r="R338" i="32"/>
  <c r="AB336" i="32"/>
  <c r="J375" i="32"/>
  <c r="J413" i="32"/>
  <c r="T346" i="32"/>
  <c r="T357" i="32"/>
  <c r="I371" i="32"/>
  <c r="I393" i="32"/>
  <c r="I411" i="33"/>
  <c r="J362" i="35"/>
  <c r="I333" i="34"/>
  <c r="I413" i="33"/>
  <c r="AD383" i="32"/>
  <c r="AD396" i="32"/>
  <c r="S358" i="32"/>
  <c r="S399" i="32"/>
  <c r="H353" i="32"/>
  <c r="R407" i="35"/>
  <c r="R389" i="35"/>
  <c r="R355" i="34"/>
  <c r="R324" i="34"/>
  <c r="R360" i="33"/>
  <c r="AC417" i="32"/>
  <c r="AC374" i="32"/>
  <c r="AC353" i="32"/>
  <c r="R390" i="32"/>
  <c r="R347" i="32"/>
  <c r="AB392" i="32"/>
  <c r="AB365" i="32"/>
  <c r="J382" i="32"/>
  <c r="J368" i="32"/>
  <c r="T328" i="32"/>
  <c r="I390" i="32"/>
  <c r="I407" i="32"/>
  <c r="J408" i="35"/>
  <c r="I409" i="34"/>
  <c r="I388" i="33"/>
  <c r="I377" i="35"/>
  <c r="AD411" i="32"/>
  <c r="S417" i="32"/>
  <c r="H338" i="32"/>
  <c r="H418" i="32"/>
  <c r="R362" i="35"/>
  <c r="R365" i="35"/>
  <c r="R343" i="34"/>
  <c r="R349" i="34"/>
  <c r="R334" i="34"/>
  <c r="R325" i="33"/>
  <c r="AC373" i="32"/>
  <c r="AC332" i="32"/>
  <c r="R410" i="32"/>
  <c r="R405" i="32"/>
  <c r="AB352" i="32"/>
  <c r="AB326" i="32"/>
  <c r="J391" i="32"/>
  <c r="J356" i="32"/>
  <c r="T362" i="32"/>
  <c r="T377" i="32"/>
  <c r="I387" i="32"/>
  <c r="I409" i="32"/>
  <c r="I416" i="35"/>
  <c r="I387" i="33"/>
  <c r="I354" i="33"/>
  <c r="J371" i="35"/>
  <c r="AD337" i="32"/>
  <c r="S376" i="32"/>
  <c r="S355" i="32"/>
  <c r="H369" i="32"/>
  <c r="H320" i="32"/>
  <c r="R311" i="35"/>
  <c r="R364" i="35"/>
  <c r="R308" i="34"/>
  <c r="R388" i="34"/>
  <c r="R364" i="33"/>
  <c r="AC345" i="32"/>
  <c r="AC414" i="32"/>
  <c r="R324" i="32"/>
  <c r="R346" i="32"/>
  <c r="R363" i="32"/>
  <c r="AB380" i="32"/>
  <c r="J398" i="32"/>
  <c r="J360" i="32"/>
  <c r="T322" i="32"/>
  <c r="T422" i="32"/>
  <c r="I347" i="32"/>
  <c r="I325" i="34"/>
  <c r="I394" i="34"/>
  <c r="I405" i="33"/>
  <c r="AD389" i="32"/>
  <c r="AD322" i="32"/>
  <c r="S341" i="32"/>
  <c r="S424" i="32"/>
  <c r="H420" i="32"/>
  <c r="H382" i="32"/>
  <c r="R315" i="35"/>
  <c r="R333" i="35"/>
  <c r="R382" i="34"/>
  <c r="R399" i="34"/>
  <c r="R328" i="33"/>
  <c r="R406" i="33"/>
  <c r="AC375" i="32"/>
  <c r="AC304" i="32"/>
  <c r="R351" i="32"/>
  <c r="R326" i="32"/>
  <c r="AB407" i="32"/>
  <c r="J353" i="32"/>
  <c r="J396" i="32"/>
  <c r="T369" i="32"/>
  <c r="I368" i="32"/>
  <c r="I369" i="32"/>
  <c r="I405" i="34"/>
  <c r="J390" i="35"/>
  <c r="I361" i="34"/>
  <c r="I338" i="34"/>
  <c r="AD386" i="32"/>
  <c r="AD400" i="32"/>
  <c r="AD415" i="32"/>
  <c r="S393" i="32"/>
  <c r="S368" i="32"/>
  <c r="H378" i="32"/>
  <c r="H340" i="32"/>
  <c r="R313" i="35"/>
  <c r="R383" i="35"/>
  <c r="R309" i="34"/>
  <c r="R393" i="34"/>
  <c r="R330" i="33"/>
  <c r="R383" i="33"/>
  <c r="AC365" i="32"/>
  <c r="AC325" i="32"/>
  <c r="R358" i="32"/>
  <c r="AB406" i="32"/>
  <c r="AB351" i="32"/>
  <c r="J389" i="32"/>
  <c r="J343" i="32"/>
  <c r="T418" i="32"/>
  <c r="T415" i="32"/>
  <c r="I332" i="32"/>
  <c r="I406" i="32"/>
  <c r="I325" i="32"/>
  <c r="I320" i="32"/>
  <c r="I305" i="33"/>
  <c r="J325" i="35"/>
  <c r="I372" i="35"/>
  <c r="I401" i="34"/>
  <c r="AD363" i="32"/>
  <c r="S357" i="32"/>
  <c r="S374" i="32"/>
  <c r="H424" i="32"/>
  <c r="H406" i="32"/>
  <c r="R414" i="35"/>
  <c r="R380" i="35"/>
  <c r="R391" i="34"/>
  <c r="R344" i="34"/>
  <c r="R400" i="33"/>
  <c r="AC391" i="32"/>
  <c r="AC320" i="32"/>
  <c r="R367" i="32"/>
  <c r="R334" i="32"/>
  <c r="AB325" i="32"/>
  <c r="AB423" i="32"/>
  <c r="J424" i="32"/>
  <c r="T348" i="32"/>
  <c r="T335" i="32"/>
  <c r="I357" i="32"/>
  <c r="I334" i="32"/>
  <c r="I401" i="35"/>
  <c r="I366" i="34"/>
  <c r="I348" i="33"/>
  <c r="J399" i="35"/>
  <c r="I334" i="35"/>
  <c r="AD327" i="32"/>
  <c r="AD418" i="32"/>
  <c r="S414" i="32"/>
  <c r="S325" i="32"/>
  <c r="S331" i="32"/>
  <c r="H370" i="32"/>
  <c r="H385" i="32"/>
  <c r="R309" i="35"/>
  <c r="R367" i="35"/>
  <c r="R400" i="34"/>
  <c r="R381" i="34"/>
  <c r="R413" i="33"/>
  <c r="AC362" i="32"/>
  <c r="R376" i="32"/>
  <c r="AB422" i="32"/>
  <c r="AB293" i="32"/>
  <c r="J359" i="32"/>
  <c r="T382" i="32"/>
  <c r="T423" i="32"/>
  <c r="I326" i="32"/>
  <c r="I348" i="32"/>
  <c r="I382" i="32"/>
  <c r="I410" i="33"/>
  <c r="J352" i="35"/>
  <c r="I353" i="34"/>
  <c r="I320" i="33"/>
  <c r="I343" i="33"/>
  <c r="I354" i="34"/>
  <c r="AD345" i="32"/>
  <c r="AD390" i="32"/>
  <c r="S386" i="32"/>
  <c r="S353" i="32"/>
  <c r="H373" i="32"/>
  <c r="H362" i="32"/>
  <c r="R319" i="35"/>
  <c r="R397" i="35"/>
  <c r="R358" i="34"/>
  <c r="R328" i="34"/>
  <c r="R348" i="33"/>
  <c r="R372" i="33"/>
  <c r="AC410" i="32"/>
  <c r="AC412" i="32"/>
  <c r="AC293" i="32"/>
  <c r="R344" i="32"/>
  <c r="R341" i="32"/>
  <c r="AB378" i="32"/>
  <c r="J402" i="32"/>
  <c r="T326" i="32"/>
  <c r="T406" i="32"/>
  <c r="I419" i="32"/>
  <c r="J411" i="35"/>
  <c r="I346" i="35"/>
  <c r="I347" i="33"/>
  <c r="I385" i="33"/>
  <c r="J315" i="35"/>
  <c r="J382" i="35"/>
  <c r="AD347" i="32"/>
  <c r="AD364" i="32"/>
  <c r="S423" i="32"/>
  <c r="H326" i="32"/>
  <c r="H391" i="32"/>
  <c r="R344" i="35"/>
  <c r="R343" i="35"/>
  <c r="R297" i="34"/>
  <c r="R315" i="34"/>
  <c r="R349" i="33"/>
  <c r="R401" i="33"/>
  <c r="AC343" i="32"/>
  <c r="AC386" i="32"/>
  <c r="R407" i="32"/>
  <c r="R401" i="32"/>
  <c r="AB379" i="32"/>
  <c r="AB332" i="32"/>
  <c r="J346" i="32"/>
  <c r="J354" i="32"/>
  <c r="J422" i="32"/>
  <c r="T383" i="32"/>
  <c r="T392" i="32"/>
  <c r="I342" i="32"/>
  <c r="I355" i="32"/>
  <c r="T347" i="32"/>
  <c r="I345" i="32"/>
  <c r="J354" i="35"/>
  <c r="I362" i="32"/>
  <c r="I393" i="35"/>
  <c r="I328" i="34"/>
  <c r="I334" i="33"/>
  <c r="I349" i="35"/>
  <c r="I326" i="35"/>
  <c r="I297" i="33"/>
  <c r="AD299" i="32"/>
  <c r="S402" i="32"/>
  <c r="S369" i="32"/>
  <c r="R369" i="35"/>
  <c r="R340" i="35"/>
  <c r="R394" i="34"/>
  <c r="R392" i="34"/>
  <c r="R315" i="33"/>
  <c r="R367" i="33"/>
  <c r="AC346" i="32"/>
  <c r="AC420" i="32"/>
  <c r="R332" i="32"/>
  <c r="R360" i="32"/>
  <c r="R357" i="32"/>
  <c r="AB394" i="32"/>
  <c r="AB327" i="32"/>
  <c r="J419" i="32"/>
  <c r="T338" i="32"/>
  <c r="T366" i="32"/>
  <c r="I394" i="32"/>
  <c r="I387" i="34"/>
  <c r="I390" i="33"/>
  <c r="J372" i="35"/>
  <c r="I343" i="34"/>
  <c r="I358" i="34"/>
  <c r="AD379" i="32"/>
  <c r="S293" i="32"/>
  <c r="S327" i="32"/>
  <c r="H341" i="32"/>
  <c r="H407" i="32"/>
  <c r="R353" i="35"/>
  <c r="R345" i="35"/>
  <c r="R405" i="34"/>
  <c r="R327" i="34"/>
  <c r="R353" i="33"/>
  <c r="R324" i="33"/>
  <c r="AC388" i="32"/>
  <c r="AC342" i="32"/>
  <c r="R381" i="32"/>
  <c r="R337" i="32"/>
  <c r="AB395" i="32"/>
  <c r="AB403" i="32"/>
  <c r="J420" i="32"/>
  <c r="J325" i="32"/>
  <c r="T399" i="32"/>
  <c r="T294" i="32"/>
  <c r="I315" i="34"/>
  <c r="I382" i="34"/>
  <c r="AD419" i="32"/>
  <c r="AD416" i="32"/>
  <c r="S412" i="32"/>
  <c r="S329" i="32"/>
  <c r="S362" i="32"/>
  <c r="H319" i="32"/>
  <c r="H389" i="32"/>
  <c r="R293" i="35"/>
  <c r="R371" i="35"/>
  <c r="R404" i="34"/>
  <c r="R369" i="34"/>
  <c r="R403" i="33"/>
  <c r="R339" i="33"/>
  <c r="AC360" i="32"/>
  <c r="R386" i="32"/>
  <c r="AB400" i="32"/>
  <c r="AB301" i="32"/>
  <c r="J363" i="32"/>
  <c r="T424" i="32"/>
  <c r="T421" i="32"/>
  <c r="I352" i="32"/>
  <c r="I340" i="34"/>
  <c r="I298" i="33"/>
  <c r="I361" i="35"/>
  <c r="I309" i="33"/>
  <c r="J329" i="35"/>
  <c r="AD403" i="32"/>
  <c r="AD294" i="32"/>
  <c r="S419" i="32"/>
  <c r="H334" i="32"/>
  <c r="H363" i="32"/>
  <c r="R358" i="35"/>
  <c r="R332" i="35"/>
  <c r="R359" i="34"/>
  <c r="R345" i="34"/>
  <c r="R402" i="34"/>
  <c r="R395" i="33"/>
  <c r="R398" i="33"/>
  <c r="AC397" i="32"/>
  <c r="AC334" i="32"/>
  <c r="R424" i="32"/>
  <c r="R419" i="32"/>
  <c r="AB298" i="32"/>
  <c r="AB328" i="32"/>
  <c r="J319" i="32"/>
  <c r="T342" i="32"/>
  <c r="T379" i="32"/>
  <c r="I374" i="32"/>
  <c r="I386" i="32"/>
  <c r="I392" i="32"/>
  <c r="I340" i="32"/>
  <c r="I407" i="35"/>
  <c r="I372" i="34"/>
  <c r="I360" i="33"/>
  <c r="I390" i="34"/>
  <c r="AD404" i="32"/>
  <c r="AD336" i="32"/>
  <c r="S420" i="32"/>
  <c r="H325" i="32"/>
  <c r="H405" i="32"/>
  <c r="R402" i="35"/>
  <c r="R342" i="35"/>
  <c r="R379" i="34"/>
  <c r="R342" i="34"/>
  <c r="R345" i="33"/>
  <c r="AC327" i="32"/>
  <c r="AC300" i="32"/>
  <c r="R298" i="32"/>
  <c r="R402" i="32"/>
  <c r="AB416" i="32"/>
  <c r="AB362" i="32"/>
  <c r="J330" i="32"/>
  <c r="T390" i="32"/>
  <c r="T341" i="32"/>
  <c r="I424" i="32"/>
  <c r="J401" i="35"/>
  <c r="I336" i="35"/>
  <c r="I337" i="33"/>
  <c r="J357" i="35"/>
  <c r="J334" i="35"/>
  <c r="AD343" i="32"/>
  <c r="AD380" i="32"/>
  <c r="S342" i="32"/>
  <c r="S383" i="32"/>
  <c r="H384" i="32"/>
  <c r="H383" i="32"/>
  <c r="R413" i="35"/>
  <c r="R409" i="35"/>
  <c r="R351" i="34"/>
  <c r="R318" i="34"/>
  <c r="R318" i="33"/>
  <c r="AC402" i="32"/>
  <c r="AC337" i="32"/>
  <c r="R374" i="32"/>
  <c r="R317" i="32"/>
  <c r="AB402" i="32"/>
  <c r="AB297" i="32"/>
  <c r="J335" i="32"/>
  <c r="T333" i="32"/>
  <c r="T395" i="32"/>
  <c r="I366" i="32"/>
  <c r="I378" i="32"/>
  <c r="I367" i="32"/>
  <c r="I416" i="34"/>
  <c r="I323" i="35"/>
  <c r="I420" i="35"/>
  <c r="I391" i="33"/>
  <c r="J321" i="35"/>
  <c r="J388" i="35"/>
  <c r="AD420" i="32"/>
  <c r="AD358" i="32"/>
  <c r="S297" i="32"/>
  <c r="S303" i="32"/>
  <c r="H345" i="32"/>
  <c r="H411" i="32"/>
  <c r="R328" i="35"/>
  <c r="R335" i="35"/>
  <c r="R302" i="34"/>
  <c r="R303" i="34"/>
  <c r="R361" i="33"/>
  <c r="AC396" i="32"/>
  <c r="AC340" i="32"/>
  <c r="R379" i="32"/>
  <c r="R335" i="32"/>
  <c r="AB373" i="32"/>
  <c r="AB411" i="32"/>
  <c r="J417" i="32"/>
  <c r="J380" i="32"/>
  <c r="T319" i="32"/>
  <c r="T397" i="32"/>
  <c r="T298" i="32"/>
  <c r="I352" i="33"/>
  <c r="I320" i="35"/>
  <c r="I386" i="33"/>
  <c r="I342" i="33"/>
  <c r="I353" i="35"/>
  <c r="AD331" i="32"/>
  <c r="AD365" i="32"/>
  <c r="S359" i="32"/>
  <c r="S396" i="32"/>
  <c r="H371" i="32"/>
  <c r="H351" i="32"/>
  <c r="R399" i="35"/>
  <c r="R372" i="35"/>
  <c r="R356" i="34"/>
  <c r="R291" i="34"/>
  <c r="R411" i="33"/>
  <c r="AC393" i="32"/>
  <c r="AC322" i="32"/>
  <c r="R369" i="32"/>
  <c r="R330" i="32"/>
  <c r="AB413" i="32"/>
  <c r="AB415" i="32"/>
  <c r="J369" i="32"/>
  <c r="T404" i="32"/>
  <c r="T420" i="32"/>
  <c r="I353" i="32"/>
  <c r="I330" i="32"/>
  <c r="J318" i="32"/>
  <c r="J367" i="32"/>
  <c r="T410" i="32"/>
  <c r="T407" i="32"/>
  <c r="I415" i="32"/>
  <c r="J367" i="35"/>
  <c r="I385" i="32"/>
  <c r="I359" i="32"/>
  <c r="I328" i="35"/>
  <c r="I299" i="33"/>
  <c r="J349" i="35"/>
  <c r="J416" i="35"/>
  <c r="I364" i="34"/>
  <c r="AD373" i="32"/>
  <c r="S416" i="32"/>
  <c r="H372" i="32"/>
  <c r="H390" i="32"/>
  <c r="R331" i="35"/>
  <c r="R321" i="35"/>
  <c r="R409" i="34"/>
  <c r="R407" i="34"/>
  <c r="R371" i="33"/>
  <c r="AC403" i="32"/>
  <c r="AC356" i="32"/>
  <c r="R395" i="32"/>
  <c r="R404" i="32"/>
  <c r="AB389" i="32"/>
  <c r="AB369" i="32"/>
  <c r="J361" i="32"/>
  <c r="J404" i="32"/>
  <c r="T297" i="32"/>
  <c r="T353" i="32"/>
  <c r="I351" i="32"/>
  <c r="I321" i="32"/>
  <c r="I364" i="35"/>
  <c r="I365" i="33"/>
  <c r="J385" i="35"/>
  <c r="J414" i="35"/>
  <c r="I358" i="35"/>
  <c r="I329" i="33"/>
  <c r="AD422" i="32"/>
  <c r="S377" i="32"/>
  <c r="S352" i="32"/>
  <c r="H354" i="32"/>
  <c r="H343" i="32"/>
  <c r="R302" i="35"/>
  <c r="R296" i="35"/>
  <c r="R299" i="34"/>
  <c r="R329" i="34"/>
  <c r="R326" i="33"/>
  <c r="R379" i="33"/>
  <c r="AC349" i="32"/>
  <c r="R342" i="32"/>
  <c r="AB367" i="32"/>
  <c r="AB335" i="32"/>
  <c r="J387" i="32"/>
  <c r="J328" i="32"/>
  <c r="T304" i="32"/>
  <c r="T331" i="32"/>
  <c r="I400" i="32"/>
  <c r="I346" i="32"/>
  <c r="I405" i="35"/>
  <c r="I382" i="35"/>
  <c r="I353" i="33"/>
  <c r="AD351" i="32"/>
  <c r="AD349" i="32"/>
  <c r="S340" i="32"/>
  <c r="S381" i="32"/>
  <c r="H357" i="32"/>
  <c r="H387" i="32"/>
  <c r="R404" i="35"/>
  <c r="R308" i="35"/>
  <c r="R362" i="34"/>
  <c r="R322" i="34"/>
  <c r="R419" i="33"/>
  <c r="AC298" i="32"/>
  <c r="AC335" i="32"/>
  <c r="R372" i="32"/>
  <c r="R321" i="32"/>
  <c r="AB410" i="32"/>
  <c r="AB295" i="32"/>
  <c r="J339" i="32"/>
  <c r="J348" i="32"/>
  <c r="T317" i="32"/>
  <c r="T393" i="32"/>
  <c r="I327" i="32"/>
  <c r="J345" i="35"/>
  <c r="J412" i="35"/>
  <c r="I413" i="34"/>
  <c r="I339" i="34"/>
  <c r="I308" i="33"/>
  <c r="AD301" i="32"/>
  <c r="AD332" i="32"/>
  <c r="S392" i="32"/>
  <c r="S371" i="32"/>
  <c r="R361" i="35"/>
  <c r="R416" i="35"/>
  <c r="R390" i="34"/>
  <c r="R316" i="34"/>
  <c r="R343" i="33"/>
  <c r="R359" i="33"/>
  <c r="AC418" i="32"/>
  <c r="AC422" i="32"/>
  <c r="R328" i="32"/>
  <c r="R362" i="32"/>
  <c r="AB412" i="32"/>
  <c r="AB396" i="32"/>
  <c r="AB329" i="32"/>
  <c r="J415" i="32"/>
  <c r="T303" i="32"/>
  <c r="T358" i="32"/>
  <c r="I364" i="32"/>
  <c r="I339" i="32"/>
  <c r="I391" i="32"/>
  <c r="I413" i="32"/>
  <c r="I356" i="35"/>
  <c r="I327" i="33"/>
  <c r="I369" i="34"/>
  <c r="I381" i="33"/>
  <c r="J378" i="35"/>
  <c r="AD391" i="32"/>
  <c r="AD374" i="32"/>
  <c r="S356" i="32"/>
  <c r="S397" i="32"/>
  <c r="H380" i="32"/>
  <c r="R411" i="35"/>
  <c r="R385" i="35"/>
  <c r="R363" i="34"/>
  <c r="R290" i="34"/>
  <c r="R320" i="33"/>
  <c r="AC400" i="32"/>
  <c r="AC382" i="32"/>
  <c r="AC351" i="32"/>
  <c r="R388" i="32"/>
  <c r="R329" i="32"/>
  <c r="AB368" i="32"/>
  <c r="AB363" i="32"/>
  <c r="J386" i="32"/>
  <c r="J317" i="32"/>
  <c r="T332" i="32"/>
  <c r="I411" i="32"/>
  <c r="I294" i="33"/>
  <c r="I388" i="34"/>
  <c r="I409" i="35"/>
  <c r="I386" i="35"/>
  <c r="I357" i="33"/>
  <c r="AD377" i="32"/>
  <c r="AD296" i="32"/>
  <c r="S415" i="32"/>
  <c r="S330" i="32"/>
  <c r="H352" i="32"/>
  <c r="R421" i="35"/>
  <c r="R355" i="35"/>
  <c r="R361" i="34"/>
  <c r="R380" i="34"/>
  <c r="R332" i="33"/>
  <c r="R416" i="33"/>
  <c r="AC387" i="32"/>
  <c r="AC370" i="32"/>
  <c r="R297" i="32"/>
  <c r="R385" i="32"/>
  <c r="AB366" i="32"/>
  <c r="AB296" i="32"/>
  <c r="J394" i="32"/>
  <c r="T419" i="32"/>
  <c r="T376" i="32"/>
  <c r="I380" i="32"/>
  <c r="I363" i="32"/>
  <c r="I345" i="34"/>
  <c r="I304" i="33"/>
  <c r="J330" i="35"/>
  <c r="I410" i="35"/>
  <c r="I396" i="33"/>
  <c r="AD325" i="32"/>
  <c r="S387" i="32"/>
  <c r="S390" i="32"/>
  <c r="H398" i="32"/>
  <c r="R306" i="35"/>
  <c r="R304" i="35"/>
  <c r="R360" i="34"/>
  <c r="R333" i="34"/>
  <c r="R396" i="33"/>
  <c r="R342" i="33"/>
  <c r="AC347" i="32"/>
  <c r="R303" i="32"/>
  <c r="R340" i="32"/>
  <c r="AB375" i="32"/>
  <c r="AB345" i="32"/>
  <c r="J358" i="32"/>
  <c r="J332" i="32"/>
  <c r="T380" i="32"/>
  <c r="I404" i="32"/>
  <c r="I350" i="32"/>
  <c r="I339" i="33"/>
  <c r="J359" i="35"/>
  <c r="I362" i="35"/>
  <c r="I375" i="34"/>
  <c r="I366" i="33"/>
  <c r="AD421" i="32"/>
  <c r="AD338" i="32"/>
  <c r="S422" i="32"/>
  <c r="H401" i="32"/>
  <c r="R398" i="35"/>
  <c r="R338" i="35"/>
  <c r="R371" i="34"/>
  <c r="R354" i="34"/>
  <c r="R386" i="33"/>
  <c r="R418" i="33"/>
  <c r="AC329" i="32"/>
  <c r="AC302" i="32"/>
  <c r="R304" i="32"/>
  <c r="R392" i="32"/>
  <c r="AB342" i="32"/>
  <c r="AB364" i="32"/>
  <c r="J326" i="32"/>
  <c r="T352" i="32"/>
  <c r="T343" i="32"/>
  <c r="I383" i="32"/>
  <c r="I420" i="32"/>
  <c r="J329" i="34"/>
  <c r="J319" i="34"/>
  <c r="J393" i="34"/>
  <c r="T323" i="35"/>
  <c r="T413" i="35"/>
  <c r="T417" i="35"/>
  <c r="T322" i="35"/>
  <c r="T310" i="35"/>
  <c r="T348" i="35"/>
  <c r="T385" i="35"/>
  <c r="T347" i="35"/>
  <c r="T319" i="35"/>
  <c r="T305" i="35"/>
  <c r="T334" i="35"/>
  <c r="T354" i="35"/>
  <c r="T416" i="35"/>
  <c r="T357" i="35"/>
  <c r="T300" i="35"/>
  <c r="T377" i="35"/>
  <c r="T320" i="35"/>
  <c r="T292" i="35"/>
  <c r="T392" i="35"/>
  <c r="T331" i="35"/>
  <c r="T329" i="35"/>
  <c r="T298" i="35"/>
  <c r="T365" i="35"/>
  <c r="T301" i="35"/>
  <c r="T364" i="35"/>
  <c r="T328" i="35"/>
  <c r="T407" i="35"/>
  <c r="T391" i="35"/>
  <c r="T371" i="35"/>
  <c r="T351" i="35"/>
  <c r="T414" i="35"/>
  <c r="T398" i="35"/>
  <c r="T366" i="35"/>
  <c r="T290" i="34"/>
  <c r="T362" i="34"/>
  <c r="T420" i="34"/>
  <c r="T307" i="34"/>
  <c r="T305" i="34"/>
  <c r="T412" i="34"/>
  <c r="T385" i="34"/>
  <c r="T363" i="34"/>
  <c r="T335" i="34"/>
  <c r="T378" i="34"/>
  <c r="T390" i="34"/>
  <c r="T316" i="34"/>
  <c r="T407" i="34"/>
  <c r="T406" i="34"/>
  <c r="T389" i="34"/>
  <c r="T360" i="34"/>
  <c r="T342" i="34"/>
  <c r="T300" i="34"/>
  <c r="T421" i="34"/>
  <c r="T375" i="34"/>
  <c r="T306" i="34"/>
  <c r="T318" i="34"/>
  <c r="T293" i="34"/>
  <c r="T332" i="34"/>
  <c r="T396" i="34"/>
  <c r="T368" i="34"/>
  <c r="T341" i="34"/>
  <c r="T405" i="34"/>
  <c r="T333" i="34"/>
  <c r="T348" i="34"/>
  <c r="T321" i="34"/>
  <c r="T331" i="34"/>
  <c r="T395" i="34"/>
  <c r="J387" i="34"/>
  <c r="J375" i="34"/>
  <c r="J415" i="34"/>
  <c r="J418" i="34"/>
  <c r="J390" i="34"/>
  <c r="J370" i="34"/>
  <c r="T307" i="35"/>
  <c r="T369" i="35"/>
  <c r="T409" i="35"/>
  <c r="T314" i="35"/>
  <c r="T302" i="35"/>
  <c r="T332" i="35"/>
  <c r="T368" i="35"/>
  <c r="T343" i="35"/>
  <c r="T311" i="35"/>
  <c r="T297" i="35"/>
  <c r="T326" i="35"/>
  <c r="T346" i="35"/>
  <c r="T412" i="35"/>
  <c r="T349" i="35"/>
  <c r="T405" i="35"/>
  <c r="T389" i="35"/>
  <c r="T312" i="35"/>
  <c r="T404" i="35"/>
  <c r="T388" i="35"/>
  <c r="T315" i="35"/>
  <c r="T321" i="35"/>
  <c r="T393" i="35"/>
  <c r="T325" i="35"/>
  <c r="T384" i="35"/>
  <c r="T352" i="35"/>
  <c r="T419" i="35"/>
  <c r="T403" i="35"/>
  <c r="T383" i="35"/>
  <c r="T367" i="35"/>
  <c r="T324" i="35"/>
  <c r="T410" i="35"/>
  <c r="T394" i="35"/>
  <c r="T358" i="35"/>
  <c r="T361" i="34"/>
  <c r="T354" i="34"/>
  <c r="T416" i="34"/>
  <c r="T303" i="34"/>
  <c r="T301" i="34"/>
  <c r="T408" i="34"/>
  <c r="T381" i="34"/>
  <c r="T359" i="34"/>
  <c r="T343" i="34"/>
  <c r="T370" i="34"/>
  <c r="T382" i="34"/>
  <c r="T403" i="34"/>
  <c r="T418" i="34"/>
  <c r="T398" i="34"/>
  <c r="T356" i="34"/>
  <c r="T329" i="34"/>
  <c r="T334" i="34"/>
  <c r="T296" i="34"/>
  <c r="T371" i="34"/>
  <c r="T330" i="34"/>
  <c r="T310" i="34"/>
  <c r="T298" i="34"/>
  <c r="T414" i="34"/>
  <c r="T328" i="34"/>
  <c r="T392" i="34"/>
  <c r="T380" i="34"/>
  <c r="T353" i="34"/>
  <c r="T417" i="34"/>
  <c r="T401" i="34"/>
  <c r="T344" i="34"/>
  <c r="T317" i="34"/>
  <c r="T327" i="34"/>
  <c r="T391" i="34"/>
  <c r="J372" i="34"/>
  <c r="J352" i="34"/>
  <c r="J337" i="34"/>
  <c r="J334" i="34"/>
  <c r="J420" i="34"/>
  <c r="J405" i="34"/>
  <c r="J395" i="34"/>
  <c r="J367" i="34"/>
  <c r="T360" i="35"/>
  <c r="T345" i="35"/>
  <c r="T401" i="35"/>
  <c r="T306" i="35"/>
  <c r="T294" i="35"/>
  <c r="T316" i="35"/>
  <c r="T356" i="35"/>
  <c r="T335" i="35"/>
  <c r="T303" i="35"/>
  <c r="T293" i="35"/>
  <c r="T318" i="35"/>
  <c r="T338" i="35"/>
  <c r="T408" i="35"/>
  <c r="T341" i="35"/>
  <c r="T397" i="35"/>
  <c r="T378" i="35"/>
  <c r="T304" i="35"/>
  <c r="T400" i="35"/>
  <c r="T355" i="35"/>
  <c r="T299" i="35"/>
  <c r="T313" i="35"/>
  <c r="T381" i="35"/>
  <c r="T317" i="35"/>
  <c r="T380" i="35"/>
  <c r="T344" i="35"/>
  <c r="T415" i="35"/>
  <c r="T399" i="35"/>
  <c r="T379" i="35"/>
  <c r="T363" i="35"/>
  <c r="T308" i="35"/>
  <c r="T406" i="35"/>
  <c r="T390" i="35"/>
  <c r="T350" i="35"/>
  <c r="T419" i="34"/>
  <c r="T346" i="34"/>
  <c r="T369" i="34"/>
  <c r="T315" i="34"/>
  <c r="T404" i="34"/>
  <c r="T377" i="34"/>
  <c r="T355" i="34"/>
  <c r="T299" i="34"/>
  <c r="T394" i="34"/>
  <c r="T374" i="34"/>
  <c r="T308" i="34"/>
  <c r="T399" i="34"/>
  <c r="T410" i="34"/>
  <c r="T340" i="34"/>
  <c r="T352" i="34"/>
  <c r="T325" i="34"/>
  <c r="T358" i="34"/>
  <c r="T339" i="34"/>
  <c r="T367" i="34"/>
  <c r="T322" i="34"/>
  <c r="T302" i="34"/>
  <c r="T291" i="34"/>
  <c r="T324" i="34"/>
  <c r="T388" i="34"/>
  <c r="T312" i="34"/>
  <c r="T376" i="34"/>
  <c r="T349" i="34"/>
  <c r="T413" i="34"/>
  <c r="T397" i="34"/>
  <c r="T313" i="34"/>
  <c r="T323" i="34"/>
  <c r="T387" i="34"/>
  <c r="T311" i="34"/>
  <c r="J400" i="34"/>
  <c r="J349" i="34"/>
  <c r="J347" i="34"/>
  <c r="J314" i="34"/>
  <c r="J407" i="34"/>
  <c r="J397" i="34"/>
  <c r="J327" i="34"/>
  <c r="J317" i="34"/>
  <c r="T382" i="35"/>
  <c r="T421" i="35"/>
  <c r="T353" i="35"/>
  <c r="T330" i="35"/>
  <c r="T291" i="35"/>
  <c r="T290" i="35"/>
  <c r="T361" i="35"/>
  <c r="T340" i="35"/>
  <c r="T327" i="35"/>
  <c r="T295" i="35"/>
  <c r="T342" i="35"/>
  <c r="T362" i="35"/>
  <c r="T420" i="35"/>
  <c r="T339" i="35"/>
  <c r="T333" i="35"/>
  <c r="T387" i="35"/>
  <c r="T370" i="35"/>
  <c r="T296" i="35"/>
  <c r="T396" i="35"/>
  <c r="T386" i="35"/>
  <c r="T337" i="35"/>
  <c r="T376" i="35"/>
  <c r="T373" i="35"/>
  <c r="T309" i="35"/>
  <c r="T372" i="35"/>
  <c r="T336" i="35"/>
  <c r="T411" i="35"/>
  <c r="T395" i="35"/>
  <c r="T375" i="35"/>
  <c r="T359" i="35"/>
  <c r="T418" i="35"/>
  <c r="T402" i="35"/>
  <c r="T374" i="35"/>
  <c r="T292" i="34"/>
  <c r="T415" i="34"/>
  <c r="T357" i="34"/>
  <c r="T365" i="34"/>
  <c r="T297" i="34"/>
  <c r="T400" i="34"/>
  <c r="T373" i="34"/>
  <c r="T351" i="34"/>
  <c r="T295" i="34"/>
  <c r="T386" i="34"/>
  <c r="T366" i="34"/>
  <c r="T304" i="34"/>
  <c r="T411" i="34"/>
  <c r="T402" i="34"/>
  <c r="T393" i="34"/>
  <c r="T364" i="34"/>
  <c r="T338" i="34"/>
  <c r="T350" i="34"/>
  <c r="T347" i="34"/>
  <c r="T379" i="34"/>
  <c r="T314" i="34"/>
  <c r="T326" i="34"/>
  <c r="T294" i="34"/>
  <c r="T320" i="34"/>
  <c r="T384" i="34"/>
  <c r="T372" i="34"/>
  <c r="T345" i="34"/>
  <c r="T409" i="34"/>
  <c r="T337" i="34"/>
  <c r="T336" i="34"/>
  <c r="T309" i="34"/>
  <c r="T319" i="34"/>
  <c r="T383" i="34"/>
  <c r="J410" i="34"/>
  <c r="J377" i="34"/>
  <c r="J324" i="34"/>
  <c r="J345" i="34"/>
  <c r="Q1" i="36"/>
  <c r="P2" i="36"/>
  <c r="P79" i="36" s="1"/>
  <c r="AP9" i="36"/>
  <c r="AM10" i="36"/>
  <c r="AO13" i="36"/>
  <c r="AN12" i="36"/>
  <c r="R1" i="36" l="1"/>
  <c r="Q2" i="36"/>
  <c r="Q79" i="36" s="1"/>
  <c r="AP10" i="36"/>
  <c r="AM11" i="36"/>
  <c r="AO14" i="36"/>
  <c r="AN13" i="36"/>
  <c r="R2" i="36" l="1"/>
  <c r="R79" i="36" s="1"/>
  <c r="S1" i="36"/>
  <c r="AP11" i="36"/>
  <c r="AM12" i="36"/>
  <c r="AN14" i="36"/>
  <c r="AO15" i="36"/>
  <c r="T1" i="36" l="1"/>
  <c r="S2" i="36"/>
  <c r="S79" i="36" s="1"/>
  <c r="AP12" i="36"/>
  <c r="AM13" i="36"/>
  <c r="AN15" i="36"/>
  <c r="AO16" i="36"/>
  <c r="U1" i="36" l="1"/>
  <c r="T2" i="36"/>
  <c r="T79" i="36" s="1"/>
  <c r="AP13" i="36"/>
  <c r="AM14" i="36"/>
  <c r="AO17" i="36"/>
  <c r="AN16" i="36"/>
  <c r="U2" i="36" l="1"/>
  <c r="U79" i="36" s="1"/>
  <c r="AM15" i="36"/>
  <c r="AP14" i="36"/>
  <c r="AO18" i="36"/>
  <c r="AN17" i="36"/>
  <c r="AM16" i="36" l="1"/>
  <c r="AP15" i="36"/>
  <c r="AO19" i="36"/>
  <c r="AN18" i="36"/>
  <c r="BX39" i="10" l="1"/>
  <c r="AP16" i="36"/>
  <c r="AM17" i="36"/>
  <c r="AO20" i="36"/>
  <c r="AN19" i="36"/>
  <c r="BX53" i="10" l="1"/>
  <c r="AP17" i="36"/>
  <c r="AM18" i="36"/>
  <c r="AO21" i="36"/>
  <c r="AN20" i="36"/>
  <c r="AP18" i="36" l="1"/>
  <c r="AM19" i="36"/>
  <c r="AO22" i="36"/>
  <c r="AN21" i="36"/>
  <c r="AP19" i="36" l="1"/>
  <c r="AM20" i="36"/>
  <c r="AO23" i="36"/>
  <c r="AN22" i="36"/>
  <c r="AP20" i="36" l="1"/>
  <c r="AM21" i="36"/>
  <c r="AO24" i="36"/>
  <c r="AN23" i="36"/>
  <c r="AP21" i="36" l="1"/>
  <c r="AM22" i="36"/>
  <c r="AO25" i="36"/>
  <c r="AN24" i="36"/>
  <c r="P23" i="21"/>
  <c r="O23" i="21"/>
  <c r="N23" i="21"/>
  <c r="M23" i="21"/>
  <c r="L23" i="21"/>
  <c r="K23" i="21"/>
  <c r="J23" i="21"/>
  <c r="I23" i="21"/>
  <c r="H23" i="21"/>
  <c r="G23" i="21"/>
  <c r="F23" i="21"/>
  <c r="E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P5" i="21"/>
  <c r="O5" i="21"/>
  <c r="N5" i="21"/>
  <c r="M5" i="21"/>
  <c r="L5" i="21"/>
  <c r="K5" i="21"/>
  <c r="J5" i="21"/>
  <c r="I5" i="21"/>
  <c r="H5" i="21"/>
  <c r="G5" i="21"/>
  <c r="F5" i="21"/>
  <c r="E5" i="21"/>
  <c r="P4" i="21"/>
  <c r="O4" i="21"/>
  <c r="N4" i="21"/>
  <c r="M4" i="21"/>
  <c r="L4" i="21"/>
  <c r="K4" i="21"/>
  <c r="J4" i="21"/>
  <c r="I4" i="21"/>
  <c r="H4" i="21"/>
  <c r="G4" i="21"/>
  <c r="F4" i="21"/>
  <c r="E4" i="21"/>
  <c r="P3" i="21"/>
  <c r="O3" i="21"/>
  <c r="N3" i="21"/>
  <c r="M3" i="21"/>
  <c r="L3" i="21"/>
  <c r="K3" i="21"/>
  <c r="J3" i="21"/>
  <c r="I3" i="21"/>
  <c r="H3" i="21"/>
  <c r="G3" i="21"/>
  <c r="F3" i="21"/>
  <c r="E3" i="21"/>
  <c r="AP22" i="36" l="1"/>
  <c r="AM23" i="36"/>
  <c r="AO26" i="36"/>
  <c r="AN25" i="36"/>
  <c r="AL2" i="8"/>
  <c r="AS2" i="8"/>
  <c r="AP23" i="36" l="1"/>
  <c r="AM24" i="36"/>
  <c r="AO27" i="36"/>
  <c r="AN26" i="36"/>
  <c r="AK2" i="8"/>
  <c r="AK3" i="8" s="1"/>
  <c r="AK4" i="8" s="1"/>
  <c r="AK5" i="8" s="1"/>
  <c r="AK6" i="8" s="1"/>
  <c r="AK7" i="8" s="1"/>
  <c r="AK8" i="8" s="1"/>
  <c r="AK9" i="8" s="1"/>
  <c r="AK10" i="8" s="1"/>
  <c r="AK11" i="8" s="1"/>
  <c r="AK12" i="8" s="1"/>
  <c r="AK13" i="8" s="1"/>
  <c r="AK14" i="8" s="1"/>
  <c r="AK15" i="8" s="1"/>
  <c r="AK16" i="8" s="1"/>
  <c r="D1" i="8"/>
  <c r="AM2" i="8"/>
  <c r="AL3" i="8" s="1"/>
  <c r="AM3" i="8" s="1"/>
  <c r="AS3" i="8"/>
  <c r="AS4" i="8" s="1"/>
  <c r="AS5" i="8" s="1"/>
  <c r="AS6" i="8" s="1"/>
  <c r="AS7" i="8" s="1"/>
  <c r="AS8" i="8" s="1"/>
  <c r="AS9" i="8" s="1"/>
  <c r="AS10" i="8" s="1"/>
  <c r="AS11" i="8" s="1"/>
  <c r="AS12" i="8" s="1"/>
  <c r="AS13" i="8" s="1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L4" i="8"/>
  <c r="AM4" i="8" s="1"/>
  <c r="AL5" i="8" s="1"/>
  <c r="AM5" i="8" s="1"/>
  <c r="AL6" i="8" s="1"/>
  <c r="AM6" i="8" s="1"/>
  <c r="AL7" i="8" s="1"/>
  <c r="AM7" i="8" s="1"/>
  <c r="AL8" i="8" s="1"/>
  <c r="AM8" i="8" s="1"/>
  <c r="AL9" i="8" s="1"/>
  <c r="AM9" i="8" s="1"/>
  <c r="AL10" i="8" s="1"/>
  <c r="AM10" i="8" s="1"/>
  <c r="AL11" i="8" s="1"/>
  <c r="AM11" i="8" s="1"/>
  <c r="AL12" i="8" s="1"/>
  <c r="AM12" i="8" s="1"/>
  <c r="AL13" i="8" s="1"/>
  <c r="AM13" i="8" s="1"/>
  <c r="AL14" i="8" s="1"/>
  <c r="AM14" i="8" s="1"/>
  <c r="AL15" i="8" s="1"/>
  <c r="AM15" i="8" s="1"/>
  <c r="AL16" i="8" s="1"/>
  <c r="AM16" i="8" s="1"/>
  <c r="AT27" i="8"/>
  <c r="AT28" i="8"/>
  <c r="AT29" i="8"/>
  <c r="AT30" i="8"/>
  <c r="AT31" i="8"/>
  <c r="AT3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69" i="8"/>
  <c r="AT170" i="8"/>
  <c r="AT171" i="8"/>
  <c r="AT172" i="8"/>
  <c r="AT173" i="8"/>
  <c r="AT174" i="8"/>
  <c r="AT175" i="8"/>
  <c r="AT176" i="8"/>
  <c r="AT177" i="8"/>
  <c r="AT178" i="8"/>
  <c r="AT179" i="8"/>
  <c r="AT180" i="8"/>
  <c r="AT181" i="8"/>
  <c r="AT182" i="8"/>
  <c r="AT183" i="8"/>
  <c r="AT184" i="8"/>
  <c r="AT185" i="8"/>
  <c r="AT186" i="8"/>
  <c r="AT187" i="8"/>
  <c r="AT188" i="8"/>
  <c r="AT189" i="8"/>
  <c r="AT190" i="8"/>
  <c r="AT191" i="8"/>
  <c r="AT192" i="8"/>
  <c r="AT193" i="8"/>
  <c r="AT194" i="8"/>
  <c r="AT195" i="8"/>
  <c r="AT196" i="8"/>
  <c r="AT197" i="8"/>
  <c r="AT198" i="8"/>
  <c r="AT199" i="8"/>
  <c r="AT200" i="8"/>
  <c r="D2" i="30"/>
  <c r="E2" i="30" s="1"/>
  <c r="F2" i="30" s="1"/>
  <c r="G2" i="30" s="1"/>
  <c r="H2" i="30" s="1"/>
  <c r="AI2" i="30"/>
  <c r="AH2" i="30" s="1"/>
  <c r="AN2" i="30"/>
  <c r="AP2" i="30"/>
  <c r="AZ2" i="30"/>
  <c r="G56" i="36"/>
  <c r="R45" i="34"/>
  <c r="I43" i="34"/>
  <c r="H19" i="32"/>
  <c r="I37" i="35"/>
  <c r="R30" i="35"/>
  <c r="AD18" i="32"/>
  <c r="H41" i="35"/>
  <c r="J20" i="35"/>
  <c r="G88" i="36"/>
  <c r="H40" i="36"/>
  <c r="R45" i="33"/>
  <c r="J47" i="32"/>
  <c r="T40" i="32"/>
  <c r="S16" i="34"/>
  <c r="R40" i="34"/>
  <c r="S30" i="32"/>
  <c r="T40" i="33"/>
  <c r="R22" i="32"/>
  <c r="T24" i="33"/>
  <c r="H15" i="36"/>
  <c r="T35" i="34"/>
  <c r="G24" i="36"/>
  <c r="I32" i="35"/>
  <c r="J37" i="35"/>
  <c r="I45" i="34"/>
  <c r="H45" i="32"/>
  <c r="S45" i="33"/>
  <c r="T30" i="35"/>
  <c r="G45" i="36"/>
  <c r="R31" i="33"/>
  <c r="G8" i="31"/>
  <c r="R46" i="33"/>
  <c r="R38" i="34"/>
  <c r="T42" i="32"/>
  <c r="H30" i="32"/>
  <c r="T18" i="34"/>
  <c r="I39" i="33"/>
  <c r="H24" i="35"/>
  <c r="J50" i="32"/>
  <c r="T32" i="35"/>
  <c r="R36" i="34"/>
  <c r="J25" i="34"/>
  <c r="AC20" i="32"/>
  <c r="I48" i="35"/>
  <c r="I27" i="35"/>
  <c r="R25" i="35"/>
  <c r="J43" i="34"/>
  <c r="G8" i="36"/>
  <c r="AD26" i="32"/>
  <c r="H15" i="32"/>
  <c r="R26" i="35"/>
  <c r="S40" i="34"/>
  <c r="H3" i="36"/>
  <c r="R15" i="32"/>
  <c r="R19" i="34"/>
  <c r="R15" i="33"/>
  <c r="T41" i="32"/>
  <c r="I22" i="33"/>
  <c r="G9" i="36"/>
  <c r="J37" i="34"/>
  <c r="H36" i="32"/>
  <c r="J34" i="34"/>
  <c r="J29" i="32"/>
  <c r="I34" i="34"/>
  <c r="J33" i="35"/>
  <c r="J46" i="32"/>
  <c r="S30" i="33"/>
  <c r="S19" i="35"/>
  <c r="H32" i="32"/>
  <c r="I43" i="32"/>
  <c r="R43" i="33"/>
  <c r="T34" i="34"/>
  <c r="H22" i="33"/>
  <c r="S15" i="33"/>
  <c r="S35" i="34"/>
  <c r="R34" i="32"/>
  <c r="S35" i="35"/>
  <c r="J23" i="33"/>
  <c r="AC38" i="32"/>
  <c r="T45" i="35"/>
  <c r="R16" i="35"/>
  <c r="H49" i="35"/>
  <c r="H84" i="36"/>
  <c r="H40" i="35"/>
  <c r="R35" i="32"/>
  <c r="H44" i="32"/>
  <c r="J39" i="34"/>
  <c r="R27" i="33"/>
  <c r="G72" i="36"/>
  <c r="G64" i="36"/>
  <c r="S43" i="33"/>
  <c r="J34" i="32"/>
  <c r="AB27" i="32"/>
  <c r="G40" i="36"/>
  <c r="I28" i="32"/>
  <c r="R50" i="35"/>
  <c r="H29" i="36"/>
  <c r="S50" i="33"/>
  <c r="G43" i="36"/>
  <c r="H81" i="36"/>
  <c r="H50" i="32"/>
  <c r="R36" i="33"/>
  <c r="J48" i="34"/>
  <c r="G75" i="36"/>
  <c r="I47" i="33"/>
  <c r="I35" i="33"/>
  <c r="AB40" i="32"/>
  <c r="I38" i="35"/>
  <c r="T36" i="32"/>
  <c r="T26" i="32"/>
  <c r="J34" i="35"/>
  <c r="AD20" i="32"/>
  <c r="H20" i="33"/>
  <c r="T48" i="32"/>
  <c r="I45" i="32"/>
  <c r="AC44" i="32"/>
  <c r="H38" i="34"/>
  <c r="I19" i="35"/>
  <c r="J38" i="33"/>
  <c r="T38" i="35"/>
  <c r="R35" i="35"/>
  <c r="S24" i="35"/>
  <c r="S42" i="33"/>
  <c r="H43" i="35"/>
  <c r="J15" i="33"/>
  <c r="T16" i="35"/>
  <c r="J17" i="34"/>
  <c r="S49" i="33"/>
  <c r="S37" i="33"/>
  <c r="T23" i="33"/>
  <c r="R32" i="33"/>
  <c r="H44" i="35"/>
  <c r="H44" i="36"/>
  <c r="H31" i="35"/>
  <c r="S29" i="34"/>
  <c r="J16" i="34"/>
  <c r="J17" i="33"/>
  <c r="G21" i="36"/>
  <c r="R29" i="32"/>
  <c r="J41" i="34"/>
  <c r="H45" i="33"/>
  <c r="R18" i="33"/>
  <c r="T23" i="34"/>
  <c r="I28" i="34"/>
  <c r="I17" i="33"/>
  <c r="H45" i="34"/>
  <c r="AB30" i="32"/>
  <c r="H36" i="35"/>
  <c r="I19" i="32"/>
  <c r="R21" i="32"/>
  <c r="J30" i="32"/>
  <c r="S16" i="33"/>
  <c r="S31" i="35"/>
  <c r="T15" i="35"/>
  <c r="H16" i="36"/>
  <c r="I36" i="35"/>
  <c r="H30" i="33"/>
  <c r="H48" i="32"/>
  <c r="J21" i="32"/>
  <c r="S23" i="33"/>
  <c r="AB17" i="32"/>
  <c r="T17" i="35"/>
  <c r="R20" i="33"/>
  <c r="I36" i="33"/>
  <c r="R49" i="33"/>
  <c r="I21" i="33"/>
  <c r="J21" i="35"/>
  <c r="J31" i="35"/>
  <c r="AB35" i="32"/>
  <c r="G77" i="36"/>
  <c r="AB16" i="32"/>
  <c r="J31" i="34"/>
  <c r="J28" i="35"/>
  <c r="I35" i="32"/>
  <c r="S17" i="34"/>
  <c r="R21" i="35"/>
  <c r="J37" i="32"/>
  <c r="S46" i="34"/>
  <c r="J41" i="32"/>
  <c r="J42" i="35"/>
  <c r="S40" i="32"/>
  <c r="T16" i="34"/>
  <c r="S33" i="34"/>
  <c r="H43" i="36"/>
  <c r="AD30" i="32"/>
  <c r="I44" i="32"/>
  <c r="J36" i="35"/>
  <c r="AB36" i="32"/>
  <c r="AC46" i="32"/>
  <c r="I39" i="35"/>
  <c r="H48" i="35"/>
  <c r="H95" i="36"/>
  <c r="AC32" i="32"/>
  <c r="H33" i="32"/>
  <c r="S39" i="35"/>
  <c r="S33" i="32"/>
  <c r="J35" i="33"/>
  <c r="T19" i="32"/>
  <c r="H17" i="36"/>
  <c r="S32" i="34"/>
  <c r="J39" i="35"/>
  <c r="AB41" i="32"/>
  <c r="T46" i="34"/>
  <c r="S32" i="32"/>
  <c r="G96" i="36"/>
  <c r="R36" i="32"/>
  <c r="H47" i="33"/>
  <c r="J26" i="34"/>
  <c r="R20" i="34"/>
  <c r="S47" i="33"/>
  <c r="I47" i="32"/>
  <c r="G91" i="36"/>
  <c r="G15" i="36"/>
  <c r="J43" i="33"/>
  <c r="H50" i="34"/>
  <c r="T20" i="35"/>
  <c r="R49" i="32"/>
  <c r="H37" i="32"/>
  <c r="J21" i="34"/>
  <c r="I37" i="33"/>
  <c r="S50" i="35"/>
  <c r="R28" i="33"/>
  <c r="J15" i="34"/>
  <c r="R45" i="35"/>
  <c r="H42" i="33"/>
  <c r="S47" i="35"/>
  <c r="R44" i="32"/>
  <c r="I21" i="34"/>
  <c r="AD48" i="32"/>
  <c r="AB44" i="32"/>
  <c r="AD31" i="32"/>
  <c r="H51" i="36"/>
  <c r="S25" i="33"/>
  <c r="H42" i="32"/>
  <c r="T48" i="33"/>
  <c r="H23" i="36"/>
  <c r="R16" i="33"/>
  <c r="S26" i="34"/>
  <c r="I16" i="32"/>
  <c r="T33" i="33"/>
  <c r="H40" i="33"/>
  <c r="J35" i="32"/>
  <c r="S34" i="35"/>
  <c r="T38" i="33"/>
  <c r="G19" i="36"/>
  <c r="I29" i="34"/>
  <c r="H36" i="34"/>
  <c r="AC16" i="32"/>
  <c r="J45" i="33"/>
  <c r="S46" i="35"/>
  <c r="J17" i="35"/>
  <c r="H96" i="36"/>
  <c r="T34" i="32"/>
  <c r="J23" i="34"/>
  <c r="H34" i="35"/>
  <c r="T47" i="34"/>
  <c r="H37" i="36"/>
  <c r="H45" i="36"/>
  <c r="I45" i="33"/>
  <c r="H29" i="33"/>
  <c r="R24" i="32"/>
  <c r="I43" i="33"/>
  <c r="H31" i="33"/>
  <c r="H85" i="36"/>
  <c r="AD49" i="32"/>
  <c r="I16" i="33"/>
  <c r="H23" i="34"/>
  <c r="S34" i="34"/>
  <c r="J34" i="33"/>
  <c r="I15" i="35"/>
  <c r="I34" i="33"/>
  <c r="J20" i="33"/>
  <c r="G10" i="31"/>
  <c r="AB23" i="32"/>
  <c r="G92" i="36"/>
  <c r="H35" i="35"/>
  <c r="S24" i="32"/>
  <c r="H33" i="33"/>
  <c r="H23" i="35"/>
  <c r="AB49" i="32"/>
  <c r="H40" i="34"/>
  <c r="S18" i="34"/>
  <c r="I46" i="34"/>
  <c r="AC17" i="32"/>
  <c r="AC24" i="32"/>
  <c r="H23" i="32"/>
  <c r="I31" i="33"/>
  <c r="AD25" i="32"/>
  <c r="T15" i="33"/>
  <c r="H26" i="35"/>
  <c r="J41" i="33"/>
  <c r="T30" i="34"/>
  <c r="I40" i="33"/>
  <c r="I27" i="32"/>
  <c r="AD23" i="32"/>
  <c r="S28" i="33"/>
  <c r="H24" i="34"/>
  <c r="G3" i="36"/>
  <c r="T37" i="35"/>
  <c r="R43" i="32"/>
  <c r="G87" i="36"/>
  <c r="AD44" i="32"/>
  <c r="T40" i="34"/>
  <c r="H20" i="32"/>
  <c r="T50" i="32"/>
  <c r="H42" i="34"/>
  <c r="S47" i="32"/>
  <c r="G3" i="31"/>
  <c r="T28" i="33"/>
  <c r="R39" i="34"/>
  <c r="J23" i="35"/>
  <c r="T16" i="32"/>
  <c r="T49" i="33"/>
  <c r="AC37" i="32"/>
  <c r="R31" i="32"/>
  <c r="R23" i="33"/>
  <c r="I32" i="33"/>
  <c r="S45" i="34"/>
  <c r="I42" i="35"/>
  <c r="J32" i="32"/>
  <c r="S36" i="33"/>
  <c r="H50" i="35"/>
  <c r="I23" i="32"/>
  <c r="H49" i="36"/>
  <c r="G37" i="36"/>
  <c r="T19" i="33"/>
  <c r="T34" i="33"/>
  <c r="H30" i="34"/>
  <c r="J45" i="34"/>
  <c r="H72" i="36"/>
  <c r="J48" i="32"/>
  <c r="T49" i="35"/>
  <c r="I44" i="33"/>
  <c r="S48" i="32"/>
  <c r="R28" i="34"/>
  <c r="G12" i="36"/>
  <c r="T41" i="33"/>
  <c r="R22" i="33"/>
  <c r="T25" i="34"/>
  <c r="T36" i="34"/>
  <c r="S44" i="35"/>
  <c r="S26" i="33"/>
  <c r="I24" i="33"/>
  <c r="G29" i="36"/>
  <c r="AC39" i="32"/>
  <c r="R25" i="33"/>
  <c r="H33" i="36"/>
  <c r="J38" i="34"/>
  <c r="S20" i="35"/>
  <c r="H19" i="33"/>
  <c r="S32" i="35"/>
  <c r="R50" i="33"/>
  <c r="T27" i="32"/>
  <c r="I38" i="32"/>
  <c r="G28" i="36"/>
  <c r="T21" i="33"/>
  <c r="H47" i="35"/>
  <c r="S20" i="33"/>
  <c r="AD19" i="32"/>
  <c r="J30" i="33"/>
  <c r="I30" i="34"/>
  <c r="AC21" i="32"/>
  <c r="R18" i="35"/>
  <c r="I26" i="34"/>
  <c r="S46" i="33"/>
  <c r="R43" i="34"/>
  <c r="T24" i="35"/>
  <c r="R38" i="33"/>
  <c r="I26" i="32"/>
  <c r="S30" i="34"/>
  <c r="T50" i="34"/>
  <c r="H31" i="34"/>
  <c r="I38" i="33"/>
  <c r="T18" i="33"/>
  <c r="AD37" i="32"/>
  <c r="H39" i="34"/>
  <c r="T32" i="34"/>
  <c r="J46" i="35"/>
  <c r="H29" i="35"/>
  <c r="T27" i="35"/>
  <c r="J18" i="35"/>
  <c r="AB42" i="32"/>
  <c r="G32" i="36"/>
  <c r="J28" i="32"/>
  <c r="R17" i="33"/>
  <c r="H13" i="36"/>
  <c r="S45" i="32"/>
  <c r="I42" i="33"/>
  <c r="AB43" i="32"/>
  <c r="S15" i="32"/>
  <c r="I23" i="35"/>
  <c r="H41" i="34"/>
  <c r="J42" i="34"/>
  <c r="I22" i="34"/>
  <c r="S50" i="34"/>
  <c r="I30" i="35"/>
  <c r="H37" i="33"/>
  <c r="J48" i="35"/>
  <c r="G97" i="36"/>
  <c r="J48" i="33"/>
  <c r="I36" i="34"/>
  <c r="H57" i="36"/>
  <c r="J25" i="32"/>
  <c r="H15" i="35"/>
  <c r="R41" i="33"/>
  <c r="S33" i="33"/>
  <c r="T50" i="33"/>
  <c r="AB38" i="32"/>
  <c r="H23" i="33"/>
  <c r="G71" i="36"/>
  <c r="I40" i="32"/>
  <c r="J46" i="33"/>
  <c r="H48" i="34"/>
  <c r="J29" i="33"/>
  <c r="J27" i="35"/>
  <c r="T19" i="34"/>
  <c r="AC49" i="32"/>
  <c r="R16" i="34"/>
  <c r="R48" i="34"/>
  <c r="R30" i="32"/>
  <c r="J20" i="32"/>
  <c r="S18" i="35"/>
  <c r="H33" i="35"/>
  <c r="T22" i="34"/>
  <c r="T43" i="35"/>
  <c r="J35" i="34"/>
  <c r="I23" i="33"/>
  <c r="I26" i="33"/>
  <c r="T21" i="32"/>
  <c r="T22" i="32"/>
  <c r="J32" i="34"/>
  <c r="AD43" i="32"/>
  <c r="J18" i="34"/>
  <c r="S34" i="33"/>
  <c r="I44" i="34"/>
  <c r="H47" i="32"/>
  <c r="R47" i="35"/>
  <c r="J49" i="32"/>
  <c r="I17" i="32"/>
  <c r="T33" i="34"/>
  <c r="J43" i="35"/>
  <c r="S34" i="32"/>
  <c r="J6" i="31"/>
  <c r="I36" i="32"/>
  <c r="G17" i="36"/>
  <c r="R36" i="35"/>
  <c r="J24" i="35"/>
  <c r="S16" i="35"/>
  <c r="AB24" i="32"/>
  <c r="H53" i="36"/>
  <c r="T20" i="34"/>
  <c r="T29" i="34"/>
  <c r="T44" i="32"/>
  <c r="R29" i="35"/>
  <c r="R29" i="33"/>
  <c r="G83" i="36"/>
  <c r="S39" i="32"/>
  <c r="H29" i="32"/>
  <c r="J26" i="35"/>
  <c r="AD22" i="32"/>
  <c r="H44" i="34"/>
  <c r="G11" i="36"/>
  <c r="AB45" i="32"/>
  <c r="H21" i="33"/>
  <c r="I33" i="35"/>
  <c r="S30" i="35"/>
  <c r="R50" i="34"/>
  <c r="R35" i="33"/>
  <c r="S21" i="35"/>
  <c r="I21" i="35"/>
  <c r="S21" i="32"/>
  <c r="H24" i="36"/>
  <c r="I34" i="32"/>
  <c r="S20" i="34"/>
  <c r="J26" i="32"/>
  <c r="I50" i="34"/>
  <c r="AB32" i="32"/>
  <c r="I29" i="33"/>
  <c r="S41" i="32"/>
  <c r="R44" i="35"/>
  <c r="T39" i="35"/>
  <c r="R41" i="34"/>
  <c r="R33" i="34"/>
  <c r="I44" i="35"/>
  <c r="J31" i="32"/>
  <c r="S37" i="34"/>
  <c r="H19" i="34"/>
  <c r="T36" i="33"/>
  <c r="H15" i="33"/>
  <c r="J45" i="32"/>
  <c r="T20" i="32"/>
  <c r="I24" i="32"/>
  <c r="H41" i="36"/>
  <c r="J19" i="35"/>
  <c r="T31" i="35"/>
  <c r="I31" i="34"/>
  <c r="R22" i="34"/>
  <c r="S22" i="34"/>
  <c r="R37" i="35"/>
  <c r="AD42" i="32"/>
  <c r="R27" i="32"/>
  <c r="H45" i="35"/>
  <c r="H77" i="36"/>
  <c r="S29" i="32"/>
  <c r="S48" i="35"/>
  <c r="J22" i="33"/>
  <c r="R40" i="32"/>
  <c r="J41" i="35"/>
  <c r="AD41" i="32"/>
  <c r="J47" i="35"/>
  <c r="R39" i="35"/>
  <c r="T25" i="35"/>
  <c r="R23" i="34"/>
  <c r="I45" i="35"/>
  <c r="J32" i="35"/>
  <c r="S48" i="33"/>
  <c r="H27" i="35"/>
  <c r="T44" i="35"/>
  <c r="R48" i="33"/>
  <c r="S44" i="33"/>
  <c r="AB15" i="32"/>
  <c r="R28" i="32"/>
  <c r="H18" i="35"/>
  <c r="T49" i="32"/>
  <c r="AC22" i="32"/>
  <c r="I16" i="35"/>
  <c r="I32" i="32"/>
  <c r="AD15" i="32"/>
  <c r="G65" i="36"/>
  <c r="H20" i="35"/>
  <c r="G55" i="36"/>
  <c r="H65" i="36"/>
  <c r="R32" i="35"/>
  <c r="J24" i="33"/>
  <c r="H59" i="36"/>
  <c r="S23" i="35"/>
  <c r="H15" i="34"/>
  <c r="H27" i="33"/>
  <c r="G31" i="36"/>
  <c r="S25" i="35"/>
  <c r="H67" i="36"/>
  <c r="R24" i="33"/>
  <c r="R32" i="34"/>
  <c r="J39" i="33"/>
  <c r="S49" i="32"/>
  <c r="J50" i="35"/>
  <c r="AB28" i="32"/>
  <c r="J40" i="35"/>
  <c r="H43" i="34"/>
  <c r="G73" i="36"/>
  <c r="G7" i="36"/>
  <c r="T37" i="32"/>
  <c r="AC23" i="32"/>
  <c r="G4" i="36"/>
  <c r="I35" i="35"/>
  <c r="J29" i="34"/>
  <c r="S19" i="33"/>
  <c r="R26" i="34"/>
  <c r="H26" i="33"/>
  <c r="I38" i="34"/>
  <c r="J49" i="34"/>
  <c r="T33" i="32"/>
  <c r="G12" i="31"/>
  <c r="AD24" i="32"/>
  <c r="S50" i="32"/>
  <c r="R20" i="35"/>
  <c r="I46" i="32"/>
  <c r="H60" i="36"/>
  <c r="H37" i="35"/>
  <c r="H41" i="32"/>
  <c r="H91" i="36"/>
  <c r="S23" i="32"/>
  <c r="S38" i="33"/>
  <c r="T19" i="35"/>
  <c r="H73" i="36"/>
  <c r="AD33" i="32"/>
  <c r="I42" i="32"/>
  <c r="T31" i="32"/>
  <c r="J18" i="32"/>
  <c r="S33" i="35"/>
  <c r="AD46" i="32"/>
  <c r="T29" i="33"/>
  <c r="H19" i="35"/>
  <c r="S19" i="34"/>
  <c r="H93" i="36"/>
  <c r="R25" i="34"/>
  <c r="G68" i="36"/>
  <c r="AC42" i="32"/>
  <c r="AC48" i="32"/>
  <c r="R47" i="33"/>
  <c r="G49" i="36"/>
  <c r="R19" i="33"/>
  <c r="T38" i="32"/>
  <c r="S41" i="34"/>
  <c r="G16" i="36"/>
  <c r="S41" i="35"/>
  <c r="J22" i="32"/>
  <c r="R40" i="35"/>
  <c r="H8" i="36"/>
  <c r="I15" i="34"/>
  <c r="S38" i="35"/>
  <c r="S32" i="33"/>
  <c r="I29" i="32"/>
  <c r="S40" i="33"/>
  <c r="I28" i="33"/>
  <c r="T22" i="33"/>
  <c r="G20" i="36"/>
  <c r="J50" i="33"/>
  <c r="T47" i="33"/>
  <c r="J24" i="34"/>
  <c r="R46" i="34"/>
  <c r="R20" i="32"/>
  <c r="I42" i="34"/>
  <c r="R21" i="33"/>
  <c r="H97" i="36"/>
  <c r="R42" i="32"/>
  <c r="J40" i="34"/>
  <c r="H22" i="35"/>
  <c r="T32" i="32"/>
  <c r="S42" i="34"/>
  <c r="AC28" i="32"/>
  <c r="G36" i="36"/>
  <c r="R19" i="32"/>
  <c r="I46" i="33"/>
  <c r="AC36" i="32"/>
  <c r="R46" i="35"/>
  <c r="I19" i="34"/>
  <c r="S27" i="35"/>
  <c r="R49" i="35"/>
  <c r="S18" i="32"/>
  <c r="H69" i="36"/>
  <c r="S37" i="35"/>
  <c r="I31" i="35"/>
  <c r="AC40" i="32"/>
  <c r="T17" i="33"/>
  <c r="J27" i="33"/>
  <c r="R44" i="33"/>
  <c r="R37" i="32"/>
  <c r="H16" i="33"/>
  <c r="H17" i="32"/>
  <c r="AD36" i="32"/>
  <c r="I26" i="35"/>
  <c r="S28" i="32"/>
  <c r="I49" i="32"/>
  <c r="H19" i="36"/>
  <c r="J40" i="32"/>
  <c r="J25" i="33"/>
  <c r="H92" i="36"/>
  <c r="G9" i="31"/>
  <c r="R30" i="34"/>
  <c r="I23" i="34"/>
  <c r="R26" i="32"/>
  <c r="R33" i="33"/>
  <c r="T28" i="35"/>
  <c r="J28" i="33"/>
  <c r="I41" i="35"/>
  <c r="J47" i="33"/>
  <c r="H4" i="36"/>
  <c r="I19" i="33"/>
  <c r="S39" i="34"/>
  <c r="H46" i="32"/>
  <c r="H28" i="36"/>
  <c r="J16" i="35"/>
  <c r="S27" i="34"/>
  <c r="R31" i="34"/>
  <c r="T30" i="33"/>
  <c r="J19" i="32"/>
  <c r="AB39" i="32"/>
  <c r="I18" i="33"/>
  <c r="I18" i="35"/>
  <c r="H16" i="35"/>
  <c r="AB19" i="32"/>
  <c r="H21" i="34"/>
  <c r="H28" i="32"/>
  <c r="I33" i="34"/>
  <c r="H20" i="36"/>
  <c r="R35" i="34"/>
  <c r="H24" i="33"/>
  <c r="H9" i="36"/>
  <c r="AB34" i="32"/>
  <c r="AC34" i="32"/>
  <c r="S22" i="32"/>
  <c r="J49" i="33"/>
  <c r="R34" i="33"/>
  <c r="J27" i="34"/>
  <c r="S18" i="33"/>
  <c r="G13" i="36"/>
  <c r="I33" i="33"/>
  <c r="T18" i="32"/>
  <c r="S38" i="34"/>
  <c r="H22" i="34"/>
  <c r="R18" i="32"/>
  <c r="J24" i="32"/>
  <c r="R34" i="34"/>
  <c r="R32" i="32"/>
  <c r="T24" i="32"/>
  <c r="T33" i="35"/>
  <c r="R23" i="35"/>
  <c r="J28" i="34"/>
  <c r="H37" i="34"/>
  <c r="S47" i="34"/>
  <c r="AD35" i="32"/>
  <c r="R15" i="34"/>
  <c r="S37" i="32"/>
  <c r="R24" i="34"/>
  <c r="R16" i="32"/>
  <c r="G4" i="31"/>
  <c r="I27" i="33"/>
  <c r="H21" i="35"/>
  <c r="I37" i="34"/>
  <c r="AC41" i="32"/>
  <c r="H36" i="36"/>
  <c r="J15" i="32"/>
  <c r="S29" i="33"/>
  <c r="H44" i="33"/>
  <c r="T35" i="35"/>
  <c r="H47" i="36"/>
  <c r="H31" i="32"/>
  <c r="S17" i="33"/>
  <c r="R37" i="34"/>
  <c r="S43" i="32"/>
  <c r="H35" i="34"/>
  <c r="T26" i="34"/>
  <c r="G6" i="31"/>
  <c r="R39" i="33"/>
  <c r="AD34" i="32"/>
  <c r="T28" i="34"/>
  <c r="H27" i="34"/>
  <c r="J36" i="34"/>
  <c r="J40" i="33"/>
  <c r="I40" i="35"/>
  <c r="T48" i="34"/>
  <c r="I25" i="35"/>
  <c r="H41" i="33"/>
  <c r="G35" i="36"/>
  <c r="J44" i="33"/>
  <c r="T30" i="32"/>
  <c r="H34" i="32"/>
  <c r="S16" i="32"/>
  <c r="H16" i="32"/>
  <c r="AD29" i="32"/>
  <c r="S44" i="34"/>
  <c r="R41" i="35"/>
  <c r="I47" i="35"/>
  <c r="H34" i="33"/>
  <c r="H87" i="36"/>
  <c r="S48" i="34"/>
  <c r="H32" i="33"/>
  <c r="G89" i="36"/>
  <c r="H26" i="32"/>
  <c r="J33" i="34"/>
  <c r="R18" i="34"/>
  <c r="H61" i="36"/>
  <c r="AB48" i="32"/>
  <c r="T31" i="34"/>
  <c r="S24" i="33"/>
  <c r="J26" i="33"/>
  <c r="AD39" i="32"/>
  <c r="J44" i="35"/>
  <c r="H49" i="34"/>
  <c r="S21" i="34"/>
  <c r="T18" i="35"/>
  <c r="G81" i="36"/>
  <c r="AB29" i="32"/>
  <c r="I43" i="35"/>
  <c r="H43" i="32"/>
  <c r="AD38" i="32"/>
  <c r="S28" i="35"/>
  <c r="I47" i="34"/>
  <c r="S39" i="33"/>
  <c r="G48" i="36"/>
  <c r="T28" i="32"/>
  <c r="R50" i="32"/>
  <c r="R27" i="35"/>
  <c r="J22" i="34"/>
  <c r="AB20" i="32"/>
  <c r="J35" i="35"/>
  <c r="I48" i="32"/>
  <c r="T29" i="32"/>
  <c r="S43" i="35"/>
  <c r="J50" i="34"/>
  <c r="H75" i="36"/>
  <c r="I32" i="34"/>
  <c r="I15" i="33"/>
  <c r="AB21" i="32"/>
  <c r="G41" i="36"/>
  <c r="H49" i="33"/>
  <c r="I20" i="35"/>
  <c r="H18" i="33"/>
  <c r="H34" i="34"/>
  <c r="J23" i="32"/>
  <c r="AC29" i="32"/>
  <c r="I17" i="35"/>
  <c r="S28" i="34"/>
  <c r="T26" i="35"/>
  <c r="H25" i="36"/>
  <c r="H25" i="33"/>
  <c r="I49" i="35"/>
  <c r="H80" i="36"/>
  <c r="AC31" i="32"/>
  <c r="T23" i="32"/>
  <c r="R31" i="35"/>
  <c r="G27" i="36"/>
  <c r="R39" i="32"/>
  <c r="I22" i="32"/>
  <c r="AC18" i="32"/>
  <c r="I48" i="34"/>
  <c r="H27" i="32"/>
  <c r="H39" i="35"/>
  <c r="T41" i="35"/>
  <c r="H27" i="36"/>
  <c r="T45" i="34"/>
  <c r="T42" i="33"/>
  <c r="J30" i="35"/>
  <c r="J27" i="32"/>
  <c r="S49" i="35"/>
  <c r="T49" i="34"/>
  <c r="R23" i="32"/>
  <c r="J18" i="33"/>
  <c r="J37" i="33"/>
  <c r="J38" i="35"/>
  <c r="G85" i="36"/>
  <c r="R47" i="32"/>
  <c r="I18" i="34"/>
  <c r="AD16" i="32"/>
  <c r="S17" i="32"/>
  <c r="H39" i="32"/>
  <c r="AC45" i="32"/>
  <c r="AD21" i="32"/>
  <c r="H38" i="35"/>
  <c r="T44" i="33"/>
  <c r="AC35" i="32"/>
  <c r="T27" i="34"/>
  <c r="I39" i="34"/>
  <c r="R37" i="33"/>
  <c r="G14" i="31"/>
  <c r="H42" i="35"/>
  <c r="J31" i="33"/>
  <c r="H68" i="36"/>
  <c r="H64" i="36"/>
  <c r="G5" i="31"/>
  <c r="AD17" i="32"/>
  <c r="J33" i="33"/>
  <c r="T15" i="34"/>
  <c r="R46" i="32"/>
  <c r="T43" i="34"/>
  <c r="AC19" i="32"/>
  <c r="S36" i="34"/>
  <c r="I24" i="35"/>
  <c r="T36" i="35"/>
  <c r="AD47" i="32"/>
  <c r="H30" i="35"/>
  <c r="G84" i="36"/>
  <c r="S43" i="34"/>
  <c r="S17" i="35"/>
  <c r="G59" i="36"/>
  <c r="H48" i="33"/>
  <c r="J44" i="32"/>
  <c r="AC27" i="32"/>
  <c r="G93" i="36"/>
  <c r="S26" i="35"/>
  <c r="J30" i="34"/>
  <c r="R24" i="35"/>
  <c r="R17" i="35"/>
  <c r="T39" i="33"/>
  <c r="I29" i="35"/>
  <c r="G63" i="36"/>
  <c r="R48" i="35"/>
  <c r="I41" i="32"/>
  <c r="H71" i="36"/>
  <c r="H28" i="33"/>
  <c r="G23" i="36"/>
  <c r="S42" i="35"/>
  <c r="T25" i="32"/>
  <c r="AB47" i="32"/>
  <c r="R43" i="35"/>
  <c r="H89" i="36"/>
  <c r="AC26" i="32"/>
  <c r="H24" i="32"/>
  <c r="S31" i="34"/>
  <c r="H25" i="32"/>
  <c r="J46" i="34"/>
  <c r="R38" i="32"/>
  <c r="J17" i="32"/>
  <c r="T46" i="35"/>
  <c r="R49" i="34"/>
  <c r="J42" i="32"/>
  <c r="T27" i="33"/>
  <c r="G52" i="36"/>
  <c r="H49" i="32"/>
  <c r="S31" i="33"/>
  <c r="I35" i="34"/>
  <c r="H39" i="33"/>
  <c r="H36" i="33"/>
  <c r="I25" i="33"/>
  <c r="J15" i="35"/>
  <c r="H29" i="34"/>
  <c r="J49" i="35"/>
  <c r="J16" i="33"/>
  <c r="T46" i="33"/>
  <c r="G60" i="36"/>
  <c r="T44" i="34"/>
  <c r="R41" i="32"/>
  <c r="I30" i="33"/>
  <c r="G39" i="36"/>
  <c r="G7" i="31"/>
  <c r="T31" i="33"/>
  <c r="T48" i="35"/>
  <c r="H32" i="34"/>
  <c r="T34" i="35"/>
  <c r="T17" i="34"/>
  <c r="R33" i="32"/>
  <c r="S15" i="34"/>
  <c r="H63" i="36"/>
  <c r="S27" i="33"/>
  <c r="J16" i="32"/>
  <c r="R26" i="33"/>
  <c r="T45" i="32"/>
  <c r="T17" i="32"/>
  <c r="G47" i="36"/>
  <c r="T26" i="33"/>
  <c r="S22" i="33"/>
  <c r="T24" i="34"/>
  <c r="AC33" i="32"/>
  <c r="J42" i="33"/>
  <c r="I49" i="34"/>
  <c r="S41" i="33"/>
  <c r="G95" i="36"/>
  <c r="AC43" i="32"/>
  <c r="S21" i="33"/>
  <c r="I21" i="32"/>
  <c r="H26" i="34"/>
  <c r="H17" i="35"/>
  <c r="H25" i="34"/>
  <c r="T50" i="35"/>
  <c r="S35" i="33"/>
  <c r="T47" i="32"/>
  <c r="AB31" i="32"/>
  <c r="T22" i="35"/>
  <c r="J39" i="32"/>
  <c r="T42" i="35"/>
  <c r="T45" i="33"/>
  <c r="R17" i="32"/>
  <c r="I24" i="34"/>
  <c r="G5" i="36"/>
  <c r="S42" i="32"/>
  <c r="T29" i="35"/>
  <c r="H43" i="33"/>
  <c r="H16" i="34"/>
  <c r="S19" i="32"/>
  <c r="AC47" i="32"/>
  <c r="T37" i="33"/>
  <c r="S44" i="32"/>
  <c r="I50" i="35"/>
  <c r="S15" i="35"/>
  <c r="S23" i="34"/>
  <c r="AB26" i="32"/>
  <c r="G51" i="36"/>
  <c r="G53" i="36"/>
  <c r="R47" i="34"/>
  <c r="I34" i="35"/>
  <c r="H20" i="34"/>
  <c r="H40" i="32"/>
  <c r="S46" i="32"/>
  <c r="R40" i="33"/>
  <c r="J29" i="35"/>
  <c r="I30" i="32"/>
  <c r="I37" i="32"/>
  <c r="I40" i="34"/>
  <c r="AB22" i="32"/>
  <c r="T35" i="33"/>
  <c r="G67" i="36"/>
  <c r="AC15" i="32"/>
  <c r="I16" i="34"/>
  <c r="I39" i="32"/>
  <c r="I25" i="32"/>
  <c r="R22" i="35"/>
  <c r="AB46" i="32"/>
  <c r="S38" i="32"/>
  <c r="R15" i="35"/>
  <c r="G33" i="36"/>
  <c r="T20" i="33"/>
  <c r="AD27" i="32"/>
  <c r="S20" i="32"/>
  <c r="J25" i="35"/>
  <c r="R34" i="35"/>
  <c r="I18" i="32"/>
  <c r="G11" i="31"/>
  <c r="T38" i="34"/>
  <c r="R42" i="34"/>
  <c r="H17" i="34"/>
  <c r="T15" i="32"/>
  <c r="R21" i="34"/>
  <c r="I20" i="34"/>
  <c r="S24" i="34"/>
  <c r="H28" i="35"/>
  <c r="I27" i="34"/>
  <c r="T43" i="32"/>
  <c r="G80" i="36"/>
  <c r="H83" i="36"/>
  <c r="S22" i="35"/>
  <c r="G13" i="31"/>
  <c r="I48" i="33"/>
  <c r="I33" i="32"/>
  <c r="R48" i="32"/>
  <c r="R44" i="34"/>
  <c r="T39" i="34"/>
  <c r="AD40" i="32"/>
  <c r="I20" i="33"/>
  <c r="H25" i="35"/>
  <c r="T43" i="33"/>
  <c r="H32" i="36"/>
  <c r="I22" i="35"/>
  <c r="T21" i="34"/>
  <c r="T40" i="35"/>
  <c r="H48" i="36"/>
  <c r="AD28" i="32"/>
  <c r="H38" i="33"/>
  <c r="H7" i="36"/>
  <c r="T23" i="35"/>
  <c r="S49" i="34"/>
  <c r="T35" i="32"/>
  <c r="I41" i="33"/>
  <c r="S25" i="34"/>
  <c r="H12" i="36"/>
  <c r="R19" i="35"/>
  <c r="H32" i="35"/>
  <c r="G57" i="36"/>
  <c r="T39" i="32"/>
  <c r="I50" i="33"/>
  <c r="AB25" i="32"/>
  <c r="T46" i="32"/>
  <c r="T42" i="34"/>
  <c r="T32" i="33"/>
  <c r="H56" i="36"/>
  <c r="H46" i="34"/>
  <c r="H18" i="32"/>
  <c r="AC25" i="32"/>
  <c r="J36" i="33"/>
  <c r="R42" i="35"/>
  <c r="H35" i="32"/>
  <c r="I50" i="32"/>
  <c r="R25" i="32"/>
  <c r="H21" i="32"/>
  <c r="S45" i="35"/>
  <c r="G61" i="36"/>
  <c r="I25" i="34"/>
  <c r="H47" i="34"/>
  <c r="S35" i="32"/>
  <c r="R27" i="34"/>
  <c r="R17" i="34"/>
  <c r="AB37" i="32"/>
  <c r="J19" i="33"/>
  <c r="S29" i="35"/>
  <c r="G69" i="36"/>
  <c r="T25" i="33"/>
  <c r="H33" i="34"/>
  <c r="AD32" i="32"/>
  <c r="T47" i="35"/>
  <c r="H22" i="32"/>
  <c r="J44" i="34"/>
  <c r="S36" i="35"/>
  <c r="H18" i="34"/>
  <c r="I49" i="33"/>
  <c r="H11" i="36"/>
  <c r="T21" i="35"/>
  <c r="T37" i="34"/>
  <c r="H35" i="33"/>
  <c r="S25" i="32"/>
  <c r="J47" i="34"/>
  <c r="T16" i="33"/>
  <c r="R30" i="33"/>
  <c r="J32" i="33"/>
  <c r="R28" i="35"/>
  <c r="R38" i="35"/>
  <c r="J43" i="32"/>
  <c r="AD45" i="32"/>
  <c r="H46" i="35"/>
  <c r="I15" i="32"/>
  <c r="AC30" i="32"/>
  <c r="H88" i="36"/>
  <c r="R42" i="33"/>
  <c r="H46" i="33"/>
  <c r="H52" i="36"/>
  <c r="R45" i="32"/>
  <c r="I20" i="32"/>
  <c r="AB18" i="32"/>
  <c r="H39" i="36"/>
  <c r="R29" i="34"/>
  <c r="J20" i="34"/>
  <c r="G76" i="36"/>
  <c r="S31" i="32"/>
  <c r="R33" i="35"/>
  <c r="I41" i="34"/>
  <c r="J38" i="32"/>
  <c r="H28" i="34"/>
  <c r="J21" i="33"/>
  <c r="S27" i="32"/>
  <c r="J36" i="32"/>
  <c r="S40" i="35"/>
  <c r="I28" i="35"/>
  <c r="J33" i="32"/>
  <c r="H55" i="36"/>
  <c r="T41" i="34"/>
  <c r="H17" i="33"/>
  <c r="H5" i="36"/>
  <c r="S36" i="32"/>
  <c r="I17" i="34"/>
  <c r="G25" i="36"/>
  <c r="H38" i="32"/>
  <c r="I46" i="35"/>
  <c r="AB33" i="32"/>
  <c r="S26" i="32"/>
  <c r="J45" i="35"/>
  <c r="G44" i="36"/>
  <c r="J19" i="34"/>
  <c r="I31" i="32"/>
  <c r="H50" i="33"/>
  <c r="J22" i="35"/>
  <c r="H76" i="36"/>
  <c r="H17" i="30" l="1"/>
  <c r="I2" i="30"/>
  <c r="T276" i="35"/>
  <c r="S281" i="35"/>
  <c r="S254" i="35"/>
  <c r="T257" i="35"/>
  <c r="S276" i="35"/>
  <c r="S279" i="35"/>
  <c r="S284" i="35"/>
  <c r="S255" i="35"/>
  <c r="T270" i="35"/>
  <c r="S273" i="35"/>
  <c r="S274" i="35"/>
  <c r="S283" i="35"/>
  <c r="S266" i="35"/>
  <c r="S262" i="35"/>
  <c r="T256" i="35"/>
  <c r="T284" i="35"/>
  <c r="T254" i="35"/>
  <c r="T283" i="35"/>
  <c r="S270" i="35"/>
  <c r="T268" i="35"/>
  <c r="T271" i="35"/>
  <c r="S260" i="35"/>
  <c r="S282" i="35"/>
  <c r="S269" i="35"/>
  <c r="T263" i="35"/>
  <c r="T274" i="35"/>
  <c r="S285" i="35"/>
  <c r="S277" i="35"/>
  <c r="S286" i="35"/>
  <c r="S265" i="35"/>
  <c r="S287" i="35"/>
  <c r="T278" i="35"/>
  <c r="T258" i="35"/>
  <c r="S268" i="35"/>
  <c r="T264" i="35"/>
  <c r="T267" i="35"/>
  <c r="T275" i="35"/>
  <c r="S280" i="35"/>
  <c r="T289" i="35"/>
  <c r="S267" i="35"/>
  <c r="T261" i="35"/>
  <c r="S275" i="35"/>
  <c r="S263" i="35"/>
  <c r="T272" i="35"/>
  <c r="T282" i="35"/>
  <c r="T259" i="35"/>
  <c r="T286" i="35"/>
  <c r="T280" i="35"/>
  <c r="S256" i="35"/>
  <c r="T265" i="35"/>
  <c r="T279" i="35"/>
  <c r="S264" i="35"/>
  <c r="S258" i="35"/>
  <c r="S261" i="35"/>
  <c r="T273" i="35"/>
  <c r="T269" i="35"/>
  <c r="T277" i="35"/>
  <c r="S271" i="35"/>
  <c r="T260" i="35"/>
  <c r="T255" i="35"/>
  <c r="S289" i="35"/>
  <c r="T266" i="35"/>
  <c r="R266" i="35"/>
  <c r="R282" i="35"/>
  <c r="R267" i="35"/>
  <c r="R283" i="35"/>
  <c r="R268" i="35"/>
  <c r="R284" i="35"/>
  <c r="T262" i="35"/>
  <c r="R285" i="35"/>
  <c r="R278" i="35"/>
  <c r="R279" i="35"/>
  <c r="R280" i="35"/>
  <c r="T287" i="35"/>
  <c r="T281" i="35"/>
  <c r="R256" i="35"/>
  <c r="R272" i="35"/>
  <c r="R288" i="35"/>
  <c r="R257" i="35"/>
  <c r="R273" i="35"/>
  <c r="R289" i="35"/>
  <c r="R261" i="35"/>
  <c r="R277" i="35"/>
  <c r="R254" i="35"/>
  <c r="R270" i="35"/>
  <c r="R286" i="35"/>
  <c r="R255" i="35"/>
  <c r="R271" i="35"/>
  <c r="R287" i="35"/>
  <c r="R265" i="35"/>
  <c r="R281" i="35"/>
  <c r="R258" i="35"/>
  <c r="R274" i="35"/>
  <c r="R259" i="35"/>
  <c r="R275" i="35"/>
  <c r="R260" i="35"/>
  <c r="R276" i="35"/>
  <c r="S278" i="35"/>
  <c r="S288" i="35"/>
  <c r="T288" i="35"/>
  <c r="S257" i="35"/>
  <c r="S259" i="35"/>
  <c r="T285" i="35"/>
  <c r="R269" i="35"/>
  <c r="R262" i="35"/>
  <c r="R263" i="35"/>
  <c r="R264" i="35"/>
  <c r="S272" i="35"/>
  <c r="T269" i="34"/>
  <c r="T256" i="34"/>
  <c r="T288" i="34"/>
  <c r="R287" i="34"/>
  <c r="T283" i="34"/>
  <c r="S285" i="34"/>
  <c r="S276" i="34"/>
  <c r="T278" i="34"/>
  <c r="S273" i="34"/>
  <c r="S281" i="34"/>
  <c r="R283" i="34"/>
  <c r="R272" i="34"/>
  <c r="S289" i="34"/>
  <c r="T282" i="34"/>
  <c r="S280" i="34"/>
  <c r="T260" i="34"/>
  <c r="S272" i="34"/>
  <c r="S267" i="34"/>
  <c r="T258" i="34"/>
  <c r="T281" i="34"/>
  <c r="R288" i="34"/>
  <c r="S284" i="34"/>
  <c r="T257" i="34"/>
  <c r="T286" i="34"/>
  <c r="T268" i="34"/>
  <c r="S263" i="34"/>
  <c r="S279" i="34"/>
  <c r="S256" i="34"/>
  <c r="T276" i="34"/>
  <c r="S261" i="34"/>
  <c r="T284" i="34"/>
  <c r="S255" i="34"/>
  <c r="T289" i="34"/>
  <c r="S287" i="34"/>
  <c r="T280" i="34"/>
  <c r="S254" i="34"/>
  <c r="T272" i="34"/>
  <c r="S266" i="34"/>
  <c r="T265" i="34"/>
  <c r="S265" i="34"/>
  <c r="T254" i="34"/>
  <c r="S286" i="34"/>
  <c r="R271" i="34"/>
  <c r="T274" i="34"/>
  <c r="T262" i="34"/>
  <c r="T277" i="34"/>
  <c r="S288" i="34"/>
  <c r="S274" i="34"/>
  <c r="T264" i="34"/>
  <c r="T263" i="34"/>
  <c r="T285" i="34"/>
  <c r="T279" i="34"/>
  <c r="S283" i="34"/>
  <c r="S260" i="34"/>
  <c r="T267" i="34"/>
  <c r="S275" i="34"/>
  <c r="T266" i="34"/>
  <c r="S257" i="34"/>
  <c r="T259" i="34"/>
  <c r="R289" i="34"/>
  <c r="R273" i="34"/>
  <c r="S278" i="34"/>
  <c r="S282" i="34"/>
  <c r="T273" i="34"/>
  <c r="S258" i="34"/>
  <c r="R282" i="34"/>
  <c r="S270" i="34"/>
  <c r="T271" i="34"/>
  <c r="T270" i="34"/>
  <c r="S271" i="34"/>
  <c r="S262" i="34"/>
  <c r="T275" i="34"/>
  <c r="S269" i="34"/>
  <c r="S264" i="34"/>
  <c r="T261" i="34"/>
  <c r="S259" i="34"/>
  <c r="R284" i="34"/>
  <c r="R285" i="34"/>
  <c r="R278" i="34"/>
  <c r="R279" i="34"/>
  <c r="R280" i="34"/>
  <c r="R281" i="34"/>
  <c r="R259" i="34"/>
  <c r="R258" i="34"/>
  <c r="R274" i="34"/>
  <c r="R275" i="34"/>
  <c r="R276" i="34"/>
  <c r="R277" i="34"/>
  <c r="R270" i="34"/>
  <c r="R286" i="34"/>
  <c r="R267" i="34"/>
  <c r="R266" i="34"/>
  <c r="R265" i="34"/>
  <c r="R264" i="34"/>
  <c r="R255" i="34"/>
  <c r="R254" i="34"/>
  <c r="R269" i="34"/>
  <c r="R268" i="34"/>
  <c r="R257" i="34"/>
  <c r="R256" i="34"/>
  <c r="R263" i="34"/>
  <c r="R262" i="34"/>
  <c r="R261" i="34"/>
  <c r="R260" i="34"/>
  <c r="S277" i="34"/>
  <c r="T287" i="34"/>
  <c r="S268" i="34"/>
  <c r="T255" i="34"/>
  <c r="T278" i="32"/>
  <c r="S285" i="32"/>
  <c r="AC290" i="32"/>
  <c r="AB272" i="32"/>
  <c r="T259" i="32"/>
  <c r="S263" i="32"/>
  <c r="AC257" i="32"/>
  <c r="AB288" i="32"/>
  <c r="S269" i="32"/>
  <c r="R269" i="32"/>
  <c r="S270" i="32"/>
  <c r="AB265" i="32"/>
  <c r="AB259" i="32"/>
  <c r="S286" i="32"/>
  <c r="T275" i="32"/>
  <c r="AB275" i="32"/>
  <c r="T284" i="32"/>
  <c r="AB257" i="32"/>
  <c r="AC287" i="32"/>
  <c r="S279" i="32"/>
  <c r="AC288" i="32"/>
  <c r="S280" i="32"/>
  <c r="AD277" i="32"/>
  <c r="T291" i="32"/>
  <c r="AB291" i="32"/>
  <c r="AB292" i="32"/>
  <c r="S257" i="32"/>
  <c r="T277" i="32"/>
  <c r="AC271" i="32"/>
  <c r="AC289" i="32"/>
  <c r="AD261" i="32"/>
  <c r="T268" i="32"/>
  <c r="T262" i="32"/>
  <c r="AC272" i="32"/>
  <c r="S264" i="32"/>
  <c r="AC259" i="32"/>
  <c r="AC273" i="32"/>
  <c r="S273" i="32"/>
  <c r="S289" i="32"/>
  <c r="S268" i="32"/>
  <c r="S284" i="32"/>
  <c r="S267" i="32"/>
  <c r="S283" i="32"/>
  <c r="S258" i="32"/>
  <c r="S274" i="32"/>
  <c r="S290" i="32"/>
  <c r="AD259" i="32"/>
  <c r="AD291" i="32"/>
  <c r="AD284" i="32"/>
  <c r="AD281" i="32"/>
  <c r="S292" i="32"/>
  <c r="S259" i="32"/>
  <c r="S275" i="32"/>
  <c r="S291" i="32"/>
  <c r="S266" i="32"/>
  <c r="S282" i="32"/>
  <c r="S265" i="32"/>
  <c r="S281" i="32"/>
  <c r="S271" i="32"/>
  <c r="S287" i="32"/>
  <c r="S262" i="32"/>
  <c r="S278" i="32"/>
  <c r="S261" i="32"/>
  <c r="S277" i="32"/>
  <c r="S260" i="32"/>
  <c r="S276" i="32"/>
  <c r="R272" i="32"/>
  <c r="R288" i="32"/>
  <c r="R265" i="32"/>
  <c r="R281" i="32"/>
  <c r="R262" i="32"/>
  <c r="R278" i="32"/>
  <c r="S272" i="32"/>
  <c r="R273" i="32"/>
  <c r="R289" i="32"/>
  <c r="R270" i="32"/>
  <c r="R286" i="32"/>
  <c r="R271" i="32"/>
  <c r="R287" i="32"/>
  <c r="R268" i="32"/>
  <c r="R284" i="32"/>
  <c r="R285" i="32"/>
  <c r="R266" i="32"/>
  <c r="R282" i="32"/>
  <c r="R267" i="32"/>
  <c r="R283" i="32"/>
  <c r="R264" i="32"/>
  <c r="R280" i="32"/>
  <c r="R257" i="32"/>
  <c r="T265" i="32"/>
  <c r="T281" i="32"/>
  <c r="R263" i="32"/>
  <c r="R279" i="32"/>
  <c r="R260" i="32"/>
  <c r="R276" i="32"/>
  <c r="R292" i="32"/>
  <c r="T258" i="32"/>
  <c r="T274" i="32"/>
  <c r="T290" i="32"/>
  <c r="T271" i="32"/>
  <c r="T287" i="32"/>
  <c r="T264" i="32"/>
  <c r="T280" i="32"/>
  <c r="T261" i="32"/>
  <c r="T267" i="32"/>
  <c r="T283" i="32"/>
  <c r="T260" i="32"/>
  <c r="T276" i="32"/>
  <c r="T292" i="32"/>
  <c r="T257" i="32"/>
  <c r="T273" i="32"/>
  <c r="T289" i="32"/>
  <c r="T263" i="32"/>
  <c r="T279" i="32"/>
  <c r="T272" i="32"/>
  <c r="T288" i="32"/>
  <c r="T269" i="32"/>
  <c r="T285" i="32"/>
  <c r="T270" i="32"/>
  <c r="R261" i="32"/>
  <c r="R258" i="32"/>
  <c r="R290" i="32"/>
  <c r="R275" i="32"/>
  <c r="AB284" i="32"/>
  <c r="AB277" i="32"/>
  <c r="AB274" i="32"/>
  <c r="T266" i="32"/>
  <c r="AD270" i="32"/>
  <c r="AD275" i="32"/>
  <c r="AD268" i="32"/>
  <c r="AD265" i="32"/>
  <c r="AD266" i="32"/>
  <c r="AB273" i="32"/>
  <c r="AB289" i="32"/>
  <c r="AB270" i="32"/>
  <c r="AB286" i="32"/>
  <c r="AB271" i="32"/>
  <c r="AB287" i="32"/>
  <c r="AB268" i="32"/>
  <c r="AB269" i="32"/>
  <c r="AB285" i="32"/>
  <c r="AB266" i="32"/>
  <c r="AB282" i="32"/>
  <c r="AB267" i="32"/>
  <c r="AB283" i="32"/>
  <c r="AB264" i="32"/>
  <c r="AB280" i="32"/>
  <c r="AB281" i="32"/>
  <c r="AB262" i="32"/>
  <c r="AB278" i="32"/>
  <c r="AB263" i="32"/>
  <c r="AB279" i="32"/>
  <c r="AB260" i="32"/>
  <c r="AB276" i="32"/>
  <c r="AD289" i="32"/>
  <c r="AD258" i="32"/>
  <c r="AD274" i="32"/>
  <c r="AD290" i="32"/>
  <c r="AD271" i="32"/>
  <c r="AD287" i="32"/>
  <c r="AD264" i="32"/>
  <c r="AD280" i="32"/>
  <c r="AD286" i="32"/>
  <c r="AD267" i="32"/>
  <c r="AD283" i="32"/>
  <c r="AD260" i="32"/>
  <c r="AD276" i="32"/>
  <c r="AD292" i="32"/>
  <c r="AD257" i="32"/>
  <c r="AD273" i="32"/>
  <c r="AD282" i="32"/>
  <c r="AD263" i="32"/>
  <c r="AD279" i="32"/>
  <c r="AD272" i="32"/>
  <c r="AD288" i="32"/>
  <c r="AD269" i="32"/>
  <c r="AD285" i="32"/>
  <c r="AC263" i="32"/>
  <c r="AC279" i="32"/>
  <c r="AC270" i="32"/>
  <c r="AC286" i="32"/>
  <c r="AC269" i="32"/>
  <c r="AC285" i="32"/>
  <c r="AD262" i="32"/>
  <c r="AD278" i="32"/>
  <c r="AC275" i="32"/>
  <c r="AC291" i="32"/>
  <c r="AC266" i="32"/>
  <c r="AC282" i="32"/>
  <c r="AC265" i="32"/>
  <c r="AC281" i="32"/>
  <c r="AC264" i="32"/>
  <c r="AC280" i="32"/>
  <c r="AC262" i="32"/>
  <c r="AC278" i="32"/>
  <c r="AC261" i="32"/>
  <c r="AC277" i="32"/>
  <c r="AC260" i="32"/>
  <c r="AC276" i="32"/>
  <c r="AC292" i="32"/>
  <c r="S288" i="32"/>
  <c r="R277" i="32"/>
  <c r="R274" i="32"/>
  <c r="R259" i="32"/>
  <c r="R291" i="32"/>
  <c r="AC268" i="32"/>
  <c r="AC284" i="32"/>
  <c r="AC267" i="32"/>
  <c r="AC283" i="32"/>
  <c r="AC258" i="32"/>
  <c r="AC274" i="32"/>
  <c r="T286" i="32"/>
  <c r="AB261" i="32"/>
  <c r="AB258" i="32"/>
  <c r="AB290" i="32"/>
  <c r="T282" i="32"/>
  <c r="G102" i="36"/>
  <c r="G101" i="36"/>
  <c r="G100" i="36"/>
  <c r="H102" i="36"/>
  <c r="H101" i="36"/>
  <c r="D410" i="8"/>
  <c r="D378" i="8"/>
  <c r="D346" i="8"/>
  <c r="D314" i="8"/>
  <c r="D282" i="8"/>
  <c r="D250" i="8"/>
  <c r="D218" i="8"/>
  <c r="D186" i="8"/>
  <c r="D154" i="8"/>
  <c r="D122" i="8"/>
  <c r="D90" i="8"/>
  <c r="D58" i="8"/>
  <c r="AS33" i="8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S53" i="8" s="1"/>
  <c r="AS54" i="8" s="1"/>
  <c r="AS55" i="8" s="1"/>
  <c r="AS56" i="8" s="1"/>
  <c r="AS57" i="8" s="1"/>
  <c r="AS58" i="8" s="1"/>
  <c r="AS59" i="8" s="1"/>
  <c r="AS60" i="8" s="1"/>
  <c r="AS61" i="8" s="1"/>
  <c r="AS62" i="8" s="1"/>
  <c r="AS63" i="8" s="1"/>
  <c r="AS64" i="8" s="1"/>
  <c r="AS65" i="8" s="1"/>
  <c r="AS66" i="8" s="1"/>
  <c r="AS67" i="8" s="1"/>
  <c r="AS68" i="8" s="1"/>
  <c r="AS69" i="8" s="1"/>
  <c r="AS70" i="8" s="1"/>
  <c r="AS71" i="8" s="1"/>
  <c r="AS72" i="8" s="1"/>
  <c r="AS73" i="8" s="1"/>
  <c r="AS74" i="8" s="1"/>
  <c r="AP24" i="36"/>
  <c r="AM25" i="36"/>
  <c r="AO28" i="36"/>
  <c r="AN27" i="36"/>
  <c r="E1" i="8"/>
  <c r="D26" i="8"/>
  <c r="D2" i="8"/>
  <c r="D386" i="8" s="1"/>
  <c r="AJ2" i="30"/>
  <c r="AI3" i="30" s="1"/>
  <c r="AJ3" i="30" s="1"/>
  <c r="AH3" i="30"/>
  <c r="AN3" i="30"/>
  <c r="AP3" i="30"/>
  <c r="AZ3" i="30"/>
  <c r="H21" i="36"/>
  <c r="H35" i="36"/>
  <c r="H31" i="36"/>
  <c r="I17" i="30" l="1"/>
  <c r="J2" i="30"/>
  <c r="H100" i="36"/>
  <c r="E410" i="8"/>
  <c r="E378" i="8"/>
  <c r="E346" i="8"/>
  <c r="E314" i="8"/>
  <c r="E282" i="8"/>
  <c r="E250" i="8"/>
  <c r="E218" i="8"/>
  <c r="E186" i="8"/>
  <c r="E154" i="8"/>
  <c r="E122" i="8"/>
  <c r="E90" i="8"/>
  <c r="E58" i="8"/>
  <c r="AS75" i="8"/>
  <c r="AS76" i="8" s="1"/>
  <c r="AS77" i="8" s="1"/>
  <c r="AS78" i="8" s="1"/>
  <c r="AS79" i="8" s="1"/>
  <c r="AS80" i="8" s="1"/>
  <c r="AS81" i="8" s="1"/>
  <c r="AS82" i="8" s="1"/>
  <c r="AS83" i="8" s="1"/>
  <c r="AS84" i="8" s="1"/>
  <c r="AS85" i="8" s="1"/>
  <c r="AS86" i="8" s="1"/>
  <c r="AS87" i="8" s="1"/>
  <c r="AS88" i="8" s="1"/>
  <c r="AS89" i="8" s="1"/>
  <c r="AS90" i="8" s="1"/>
  <c r="AS91" i="8" s="1"/>
  <c r="AS92" i="8" s="1"/>
  <c r="AS93" i="8" s="1"/>
  <c r="AS94" i="8" s="1"/>
  <c r="AS95" i="8" s="1"/>
  <c r="AS96" i="8" s="1"/>
  <c r="AS97" i="8" s="1"/>
  <c r="AS98" i="8" s="1"/>
  <c r="AS99" i="8" s="1"/>
  <c r="AS100" i="8" s="1"/>
  <c r="AS101" i="8" s="1"/>
  <c r="AS102" i="8" s="1"/>
  <c r="AS103" i="8" s="1"/>
  <c r="AS104" i="8" s="1"/>
  <c r="AS105" i="8" s="1"/>
  <c r="AS106" i="8" s="1"/>
  <c r="AS107" i="8" s="1"/>
  <c r="AS108" i="8" s="1"/>
  <c r="AS109" i="8" s="1"/>
  <c r="AS110" i="8" s="1"/>
  <c r="AS111" i="8" s="1"/>
  <c r="AS112" i="8" s="1"/>
  <c r="AS113" i="8" s="1"/>
  <c r="AS114" i="8" s="1"/>
  <c r="AS115" i="8" s="1"/>
  <c r="AS116" i="8" s="1"/>
  <c r="AP25" i="36"/>
  <c r="AM26" i="36"/>
  <c r="AO29" i="36"/>
  <c r="AN28" i="36"/>
  <c r="D322" i="8"/>
  <c r="D258" i="8"/>
  <c r="D194" i="8"/>
  <c r="D130" i="8"/>
  <c r="D66" i="8"/>
  <c r="D354" i="8"/>
  <c r="D290" i="8"/>
  <c r="D226" i="8"/>
  <c r="D162" i="8"/>
  <c r="D98" i="8"/>
  <c r="D34" i="8"/>
  <c r="E26" i="8"/>
  <c r="E2" i="8"/>
  <c r="E386" i="8" s="1"/>
  <c r="F1" i="8"/>
  <c r="AH4" i="30"/>
  <c r="AI4" i="30"/>
  <c r="AJ4" i="30" s="1"/>
  <c r="AN4" i="30"/>
  <c r="AP4" i="30"/>
  <c r="AZ4" i="30"/>
  <c r="I8" i="35"/>
  <c r="H9" i="35"/>
  <c r="J7" i="35"/>
  <c r="H12" i="35"/>
  <c r="G6" i="35"/>
  <c r="H6" i="35"/>
  <c r="G13" i="35"/>
  <c r="H3" i="35"/>
  <c r="I3" i="35"/>
  <c r="G8" i="35"/>
  <c r="J13" i="35"/>
  <c r="I4" i="35"/>
  <c r="J6" i="35"/>
  <c r="J5" i="35"/>
  <c r="J3" i="35"/>
  <c r="G9" i="35"/>
  <c r="G4" i="35"/>
  <c r="H7" i="35"/>
  <c r="G7" i="35"/>
  <c r="G10" i="35"/>
  <c r="H10" i="35"/>
  <c r="G12" i="35"/>
  <c r="J9" i="35"/>
  <c r="I11" i="35"/>
  <c r="I12" i="35"/>
  <c r="G5" i="35"/>
  <c r="J12" i="35"/>
  <c r="I5" i="35"/>
  <c r="G11" i="35"/>
  <c r="G3" i="35"/>
  <c r="H14" i="35"/>
  <c r="H13" i="35"/>
  <c r="H5" i="35"/>
  <c r="J11" i="35"/>
  <c r="H4" i="35"/>
  <c r="I9" i="35"/>
  <c r="J8" i="35"/>
  <c r="I13" i="35"/>
  <c r="I6" i="35"/>
  <c r="H11" i="35"/>
  <c r="J4" i="35"/>
  <c r="J10" i="35"/>
  <c r="I14" i="35"/>
  <c r="I10" i="35"/>
  <c r="H8" i="35"/>
  <c r="J14" i="35"/>
  <c r="I7" i="35"/>
  <c r="G14" i="35"/>
  <c r="K2" i="30" l="1"/>
  <c r="J17" i="30"/>
  <c r="F410" i="8"/>
  <c r="F378" i="8"/>
  <c r="F346" i="8"/>
  <c r="F314" i="8"/>
  <c r="F282" i="8"/>
  <c r="F250" i="8"/>
  <c r="F218" i="8"/>
  <c r="F186" i="8"/>
  <c r="F154" i="8"/>
  <c r="F122" i="8"/>
  <c r="F90" i="8"/>
  <c r="F58" i="8"/>
  <c r="AS117" i="8"/>
  <c r="AS118" i="8" s="1"/>
  <c r="AS119" i="8" s="1"/>
  <c r="AS120" i="8" s="1"/>
  <c r="AS121" i="8" s="1"/>
  <c r="AS122" i="8" s="1"/>
  <c r="AS123" i="8" s="1"/>
  <c r="AS124" i="8" s="1"/>
  <c r="AS125" i="8" s="1"/>
  <c r="AS126" i="8" s="1"/>
  <c r="AS127" i="8" s="1"/>
  <c r="AS128" i="8" s="1"/>
  <c r="AS129" i="8" s="1"/>
  <c r="AS130" i="8" s="1"/>
  <c r="AS131" i="8" s="1"/>
  <c r="AS132" i="8" s="1"/>
  <c r="AS133" i="8" s="1"/>
  <c r="AS134" i="8" s="1"/>
  <c r="AS135" i="8" s="1"/>
  <c r="AS136" i="8" s="1"/>
  <c r="AS137" i="8" s="1"/>
  <c r="AS138" i="8" s="1"/>
  <c r="AS139" i="8" s="1"/>
  <c r="AS140" i="8" s="1"/>
  <c r="AS141" i="8" s="1"/>
  <c r="AS142" i="8" s="1"/>
  <c r="AS143" i="8" s="1"/>
  <c r="AS144" i="8" s="1"/>
  <c r="AS145" i="8" s="1"/>
  <c r="AS146" i="8" s="1"/>
  <c r="AS147" i="8" s="1"/>
  <c r="AS148" i="8" s="1"/>
  <c r="AS149" i="8" s="1"/>
  <c r="AS150" i="8" s="1"/>
  <c r="AS151" i="8" s="1"/>
  <c r="AS152" i="8" s="1"/>
  <c r="AS153" i="8" s="1"/>
  <c r="AS154" i="8" s="1"/>
  <c r="AS155" i="8" s="1"/>
  <c r="AS156" i="8" s="1"/>
  <c r="AS157" i="8" s="1"/>
  <c r="AS158" i="8" s="1"/>
  <c r="AP26" i="36"/>
  <c r="AM27" i="36"/>
  <c r="AO30" i="36"/>
  <c r="AN29" i="36"/>
  <c r="G281" i="35"/>
  <c r="J258" i="35"/>
  <c r="J283" i="35"/>
  <c r="H282" i="35"/>
  <c r="H246" i="35"/>
  <c r="J308" i="35"/>
  <c r="H252" i="35"/>
  <c r="J286" i="35"/>
  <c r="H254" i="35"/>
  <c r="I246" i="35"/>
  <c r="G295" i="35"/>
  <c r="J300" i="35"/>
  <c r="I277" i="35"/>
  <c r="I254" i="35"/>
  <c r="G303" i="35"/>
  <c r="H294" i="35"/>
  <c r="I243" i="35"/>
  <c r="G278" i="35"/>
  <c r="J305" i="35"/>
  <c r="H310" i="35"/>
  <c r="G258" i="35"/>
  <c r="H269" i="35"/>
  <c r="G301" i="35"/>
  <c r="G257" i="35"/>
  <c r="H257" i="35"/>
  <c r="I285" i="35"/>
  <c r="H263" i="35"/>
  <c r="G266" i="35"/>
  <c r="J243" i="35"/>
  <c r="J271" i="35"/>
  <c r="I293" i="35"/>
  <c r="H295" i="35"/>
  <c r="H306" i="35"/>
  <c r="I245" i="35"/>
  <c r="H289" i="35"/>
  <c r="G282" i="35"/>
  <c r="G284" i="35"/>
  <c r="J270" i="35"/>
  <c r="J263" i="35"/>
  <c r="H299" i="35"/>
  <c r="H255" i="35"/>
  <c r="I308" i="35"/>
  <c r="I301" i="35"/>
  <c r="H264" i="35"/>
  <c r="G272" i="35"/>
  <c r="I278" i="35"/>
  <c r="J250" i="35"/>
  <c r="G305" i="35"/>
  <c r="J251" i="35"/>
  <c r="I272" i="35"/>
  <c r="H298" i="35"/>
  <c r="H286" i="35"/>
  <c r="I248" i="35"/>
  <c r="G261" i="35"/>
  <c r="H297" i="35"/>
  <c r="J298" i="35"/>
  <c r="G250" i="35"/>
  <c r="G311" i="35"/>
  <c r="J259" i="35"/>
  <c r="I280" i="35"/>
  <c r="G268" i="35"/>
  <c r="H244" i="35"/>
  <c r="G294" i="35"/>
  <c r="J249" i="35"/>
  <c r="J269" i="35"/>
  <c r="H278" i="35"/>
  <c r="G297" i="35"/>
  <c r="H287" i="35"/>
  <c r="J306" i="35"/>
  <c r="I276" i="35"/>
  <c r="I269" i="35"/>
  <c r="I295" i="35"/>
  <c r="J254" i="35"/>
  <c r="G306" i="35"/>
  <c r="G262" i="35"/>
  <c r="J296" i="35"/>
  <c r="I290" i="35"/>
  <c r="H293" i="35"/>
  <c r="H300" i="35"/>
  <c r="G300" i="35"/>
  <c r="I275" i="35"/>
  <c r="G253" i="35"/>
  <c r="H291" i="35"/>
  <c r="H303" i="35"/>
  <c r="I306" i="35"/>
  <c r="H301" i="35"/>
  <c r="H270" i="35"/>
  <c r="G308" i="35"/>
  <c r="G277" i="35"/>
  <c r="J285" i="35"/>
  <c r="J299" i="35"/>
  <c r="G286" i="35"/>
  <c r="G298" i="35"/>
  <c r="G259" i="35"/>
  <c r="J253" i="35"/>
  <c r="H275" i="35"/>
  <c r="I262" i="35"/>
  <c r="H305" i="35"/>
  <c r="J278" i="35"/>
  <c r="H243" i="35"/>
  <c r="I259" i="35"/>
  <c r="G260" i="35"/>
  <c r="J303" i="35"/>
  <c r="I288" i="35"/>
  <c r="I252" i="35"/>
  <c r="I267" i="35"/>
  <c r="H262" i="35"/>
  <c r="H279" i="35"/>
  <c r="G246" i="35"/>
  <c r="I257" i="35"/>
  <c r="J255" i="35"/>
  <c r="G302" i="35"/>
  <c r="G263" i="35"/>
  <c r="G292" i="35"/>
  <c r="J313" i="35"/>
  <c r="G243" i="35"/>
  <c r="I283" i="35"/>
  <c r="J262" i="35"/>
  <c r="H261" i="35"/>
  <c r="I271" i="35"/>
  <c r="H307" i="35"/>
  <c r="H249" i="35"/>
  <c r="G273" i="35"/>
  <c r="G288" i="35"/>
  <c r="H271" i="35"/>
  <c r="J280" i="35"/>
  <c r="G283" i="35"/>
  <c r="G252" i="35"/>
  <c r="J297" i="35"/>
  <c r="G296" i="35"/>
  <c r="I266" i="35"/>
  <c r="H274" i="35"/>
  <c r="H272" i="35"/>
  <c r="G299" i="35"/>
  <c r="J290" i="35"/>
  <c r="H311" i="35"/>
  <c r="H245" i="35"/>
  <c r="I299" i="35"/>
  <c r="G270" i="35"/>
  <c r="J291" i="35"/>
  <c r="I298" i="35"/>
  <c r="G312" i="35"/>
  <c r="I292" i="35"/>
  <c r="G313" i="35"/>
  <c r="I286" i="35"/>
  <c r="I289" i="35"/>
  <c r="H292" i="35"/>
  <c r="H267" i="35"/>
  <c r="G280" i="35"/>
  <c r="J288" i="35"/>
  <c r="J289" i="35"/>
  <c r="H312" i="35"/>
  <c r="I258" i="35"/>
  <c r="J312" i="35"/>
  <c r="G245" i="35"/>
  <c r="H265" i="35"/>
  <c r="H283" i="35"/>
  <c r="G285" i="35"/>
  <c r="H302" i="35"/>
  <c r="G307" i="35"/>
  <c r="J264" i="35"/>
  <c r="J284" i="35"/>
  <c r="G271" i="35"/>
  <c r="H276" i="35"/>
  <c r="H277" i="35"/>
  <c r="J294" i="35"/>
  <c r="I300" i="35"/>
  <c r="G242" i="35"/>
  <c r="I260" i="35"/>
  <c r="I291" i="35"/>
  <c r="G309" i="35"/>
  <c r="J292" i="35"/>
  <c r="G279" i="35"/>
  <c r="I279" i="35"/>
  <c r="J279" i="35"/>
  <c r="J267" i="35"/>
  <c r="I253" i="35"/>
  <c r="J276" i="35"/>
  <c r="J265" i="35"/>
  <c r="I263" i="35"/>
  <c r="H247" i="35"/>
  <c r="G290" i="35"/>
  <c r="I244" i="35"/>
  <c r="I310" i="35"/>
  <c r="J309" i="35"/>
  <c r="H268" i="35"/>
  <c r="G274" i="35"/>
  <c r="I287" i="35"/>
  <c r="I312" i="35"/>
  <c r="J261" i="35"/>
  <c r="G310" i="35"/>
  <c r="G244" i="35"/>
  <c r="I274" i="35"/>
  <c r="I294" i="35"/>
  <c r="G276" i="35"/>
  <c r="H304" i="35"/>
  <c r="I311" i="35"/>
  <c r="J266" i="35"/>
  <c r="G254" i="35"/>
  <c r="I265" i="35"/>
  <c r="J287" i="35"/>
  <c r="I303" i="35"/>
  <c r="I256" i="35"/>
  <c r="I297" i="35"/>
  <c r="H288" i="35"/>
  <c r="I302" i="35"/>
  <c r="I309" i="35"/>
  <c r="G289" i="35"/>
  <c r="H281" i="35"/>
  <c r="J252" i="35"/>
  <c r="G256" i="35"/>
  <c r="J282" i="35"/>
  <c r="H266" i="35"/>
  <c r="I264" i="35"/>
  <c r="I270" i="35"/>
  <c r="H242" i="35"/>
  <c r="J244" i="35"/>
  <c r="G293" i="35"/>
  <c r="H284" i="35"/>
  <c r="I268" i="35"/>
  <c r="H290" i="35"/>
  <c r="G269" i="35"/>
  <c r="G251" i="35"/>
  <c r="J242" i="35"/>
  <c r="J260" i="35"/>
  <c r="I296" i="35"/>
  <c r="I247" i="35"/>
  <c r="H313" i="35"/>
  <c r="J295" i="35"/>
  <c r="J275" i="35"/>
  <c r="H309" i="35"/>
  <c r="G248" i="35"/>
  <c r="J293" i="35"/>
  <c r="G255" i="35"/>
  <c r="G267" i="35"/>
  <c r="H250" i="35"/>
  <c r="I255" i="35"/>
  <c r="G265" i="35"/>
  <c r="G304" i="35"/>
  <c r="J311" i="35"/>
  <c r="J310" i="35"/>
  <c r="G249" i="35"/>
  <c r="G275" i="35"/>
  <c r="J301" i="35"/>
  <c r="J256" i="35"/>
  <c r="J281" i="35"/>
  <c r="I261" i="35"/>
  <c r="I250" i="35"/>
  <c r="H258" i="35"/>
  <c r="H256" i="35"/>
  <c r="J272" i="35"/>
  <c r="I307" i="35"/>
  <c r="J246" i="35"/>
  <c r="H260" i="35"/>
  <c r="H248" i="35"/>
  <c r="J245" i="35"/>
  <c r="J257" i="35"/>
  <c r="H280" i="35"/>
  <c r="I305" i="35"/>
  <c r="G287" i="35"/>
  <c r="J302" i="35"/>
  <c r="J248" i="35"/>
  <c r="H251" i="35"/>
  <c r="G264" i="35"/>
  <c r="G247" i="35"/>
  <c r="J273" i="35"/>
  <c r="I281" i="35"/>
  <c r="I242" i="35"/>
  <c r="I313" i="35"/>
  <c r="H308" i="35"/>
  <c r="I251" i="35"/>
  <c r="I249" i="35"/>
  <c r="J247" i="35"/>
  <c r="H259" i="35"/>
  <c r="G291" i="35"/>
  <c r="J307" i="35"/>
  <c r="J268" i="35"/>
  <c r="I304" i="35"/>
  <c r="I273" i="35"/>
  <c r="J277" i="35"/>
  <c r="H285" i="35"/>
  <c r="I282" i="35"/>
  <c r="H253" i="35"/>
  <c r="J304" i="35"/>
  <c r="H296" i="35"/>
  <c r="I284" i="35"/>
  <c r="J274" i="35"/>
  <c r="H273" i="35"/>
  <c r="E354" i="8"/>
  <c r="E290" i="8"/>
  <c r="E226" i="8"/>
  <c r="E162" i="8"/>
  <c r="E98" i="8"/>
  <c r="E34" i="8"/>
  <c r="E322" i="8"/>
  <c r="E258" i="8"/>
  <c r="E194" i="8"/>
  <c r="E130" i="8"/>
  <c r="E66" i="8"/>
  <c r="F2" i="8"/>
  <c r="F386" i="8" s="1"/>
  <c r="F26" i="8"/>
  <c r="G1" i="8"/>
  <c r="H1" i="8" s="1"/>
  <c r="AH5" i="30"/>
  <c r="AI5" i="30"/>
  <c r="AJ5" i="30" s="1"/>
  <c r="AN5" i="30"/>
  <c r="AP5" i="30"/>
  <c r="AZ5" i="30"/>
  <c r="K17" i="30" l="1"/>
  <c r="L2" i="30"/>
  <c r="H2" i="8"/>
  <c r="I1" i="8"/>
  <c r="H378" i="8"/>
  <c r="H314" i="8"/>
  <c r="H250" i="8"/>
  <c r="H186" i="8"/>
  <c r="H122" i="8"/>
  <c r="H58" i="8"/>
  <c r="H410" i="8"/>
  <c r="H346" i="8"/>
  <c r="H282" i="8"/>
  <c r="H218" i="8"/>
  <c r="H154" i="8"/>
  <c r="H90" i="8"/>
  <c r="H26" i="8"/>
  <c r="G410" i="8"/>
  <c r="G378" i="8"/>
  <c r="G346" i="8"/>
  <c r="G314" i="8"/>
  <c r="G282" i="8"/>
  <c r="G250" i="8"/>
  <c r="G218" i="8"/>
  <c r="G186" i="8"/>
  <c r="G154" i="8"/>
  <c r="G122" i="8"/>
  <c r="G90" i="8"/>
  <c r="G58" i="8"/>
  <c r="AS159" i="8"/>
  <c r="AS160" i="8" s="1"/>
  <c r="AS161" i="8" s="1"/>
  <c r="AS162" i="8" s="1"/>
  <c r="AS163" i="8" s="1"/>
  <c r="AS164" i="8" s="1"/>
  <c r="AS165" i="8" s="1"/>
  <c r="AS166" i="8" s="1"/>
  <c r="AS167" i="8" s="1"/>
  <c r="AS168" i="8" s="1"/>
  <c r="AS169" i="8" s="1"/>
  <c r="AS170" i="8" s="1"/>
  <c r="AS171" i="8" s="1"/>
  <c r="AS172" i="8" s="1"/>
  <c r="AS173" i="8" s="1"/>
  <c r="AS174" i="8" s="1"/>
  <c r="AS175" i="8" s="1"/>
  <c r="AS176" i="8" s="1"/>
  <c r="AS177" i="8" s="1"/>
  <c r="AS178" i="8" s="1"/>
  <c r="AS179" i="8" s="1"/>
  <c r="AS180" i="8" s="1"/>
  <c r="AS181" i="8" s="1"/>
  <c r="AS182" i="8" s="1"/>
  <c r="AS183" i="8" s="1"/>
  <c r="AS184" i="8" s="1"/>
  <c r="AS185" i="8" s="1"/>
  <c r="AS186" i="8" s="1"/>
  <c r="AS187" i="8" s="1"/>
  <c r="AS188" i="8" s="1"/>
  <c r="AS189" i="8" s="1"/>
  <c r="AS190" i="8" s="1"/>
  <c r="AS191" i="8" s="1"/>
  <c r="AS192" i="8" s="1"/>
  <c r="AS193" i="8" s="1"/>
  <c r="AS194" i="8" s="1"/>
  <c r="AS195" i="8" s="1"/>
  <c r="AS196" i="8" s="1"/>
  <c r="AS197" i="8" s="1"/>
  <c r="AS198" i="8" s="1"/>
  <c r="AS199" i="8" s="1"/>
  <c r="AS200" i="8" s="1"/>
  <c r="AS201" i="8" s="1"/>
  <c r="AS202" i="8" s="1"/>
  <c r="AS203" i="8" s="1"/>
  <c r="AS204" i="8" s="1"/>
  <c r="AS205" i="8" s="1"/>
  <c r="AS206" i="8" s="1"/>
  <c r="AS207" i="8" s="1"/>
  <c r="AS208" i="8" s="1"/>
  <c r="AP27" i="36"/>
  <c r="AM28" i="36"/>
  <c r="AO31" i="36"/>
  <c r="AN30" i="36"/>
  <c r="F354" i="8"/>
  <c r="F290" i="8"/>
  <c r="F226" i="8"/>
  <c r="F162" i="8"/>
  <c r="F98" i="8"/>
  <c r="F34" i="8"/>
  <c r="F322" i="8"/>
  <c r="F258" i="8"/>
  <c r="F194" i="8"/>
  <c r="F130" i="8"/>
  <c r="F66" i="8"/>
  <c r="G26" i="8"/>
  <c r="G2" i="8"/>
  <c r="G386" i="8" s="1"/>
  <c r="AH6" i="30"/>
  <c r="AI6" i="30"/>
  <c r="AJ6" i="30" s="1"/>
  <c r="AN6" i="30"/>
  <c r="AP6" i="30"/>
  <c r="AZ6" i="30"/>
  <c r="L17" i="30" l="1"/>
  <c r="M2" i="30"/>
  <c r="CJ39" i="10"/>
  <c r="H386" i="8"/>
  <c r="H322" i="8"/>
  <c r="H258" i="8"/>
  <c r="H194" i="8"/>
  <c r="H130" i="8"/>
  <c r="H66" i="8"/>
  <c r="H354" i="8"/>
  <c r="H290" i="8"/>
  <c r="H226" i="8"/>
  <c r="H162" i="8"/>
  <c r="H98" i="8"/>
  <c r="H34" i="8"/>
  <c r="I410" i="8"/>
  <c r="I346" i="8"/>
  <c r="I282" i="8"/>
  <c r="I218" i="8"/>
  <c r="I154" i="8"/>
  <c r="I90" i="8"/>
  <c r="I26" i="8"/>
  <c r="J1" i="8"/>
  <c r="I378" i="8"/>
  <c r="I314" i="8"/>
  <c r="I250" i="8"/>
  <c r="I186" i="8"/>
  <c r="I122" i="8"/>
  <c r="I58" i="8"/>
  <c r="I2" i="8"/>
  <c r="AP28" i="36"/>
  <c r="AM29" i="36"/>
  <c r="AO32" i="36"/>
  <c r="AN31" i="36"/>
  <c r="G322" i="8"/>
  <c r="G258" i="8"/>
  <c r="G194" i="8"/>
  <c r="G130" i="8"/>
  <c r="G66" i="8"/>
  <c r="G226" i="8"/>
  <c r="G34" i="8"/>
  <c r="G354" i="8"/>
  <c r="G290" i="8"/>
  <c r="G162" i="8"/>
  <c r="G98" i="8"/>
  <c r="AH7" i="30"/>
  <c r="AI7" i="30"/>
  <c r="AJ7" i="30" s="1"/>
  <c r="AN7" i="30"/>
  <c r="AP7" i="30"/>
  <c r="AZ7" i="30"/>
  <c r="CJ53" i="10" l="1"/>
  <c r="M17" i="30"/>
  <c r="N2" i="30"/>
  <c r="J378" i="8"/>
  <c r="J314" i="8"/>
  <c r="J250" i="8"/>
  <c r="J186" i="8"/>
  <c r="J122" i="8"/>
  <c r="J58" i="8"/>
  <c r="J2" i="8"/>
  <c r="J410" i="8"/>
  <c r="J346" i="8"/>
  <c r="J282" i="8"/>
  <c r="J218" i="8"/>
  <c r="J154" i="8"/>
  <c r="J90" i="8"/>
  <c r="J26" i="8"/>
  <c r="K1" i="8"/>
  <c r="I354" i="8"/>
  <c r="I290" i="8"/>
  <c r="I226" i="8"/>
  <c r="I162" i="8"/>
  <c r="I98" i="8"/>
  <c r="I34" i="8"/>
  <c r="I386" i="8"/>
  <c r="I322" i="8"/>
  <c r="I258" i="8"/>
  <c r="I194" i="8"/>
  <c r="I130" i="8"/>
  <c r="I66" i="8"/>
  <c r="AM30" i="36"/>
  <c r="AP29" i="36"/>
  <c r="AO33" i="36"/>
  <c r="AN32" i="36"/>
  <c r="AM3" i="30"/>
  <c r="AH8" i="30"/>
  <c r="AI8" i="30"/>
  <c r="AJ8" i="30" s="1"/>
  <c r="AN8" i="30"/>
  <c r="AP8" i="30"/>
  <c r="AZ8" i="30"/>
  <c r="N17" i="30" l="1"/>
  <c r="O2" i="30"/>
  <c r="K378" i="8"/>
  <c r="K314" i="8"/>
  <c r="K250" i="8"/>
  <c r="K186" i="8"/>
  <c r="K122" i="8"/>
  <c r="K58" i="8"/>
  <c r="K2" i="8"/>
  <c r="K410" i="8"/>
  <c r="K346" i="8"/>
  <c r="K282" i="8"/>
  <c r="K218" i="8"/>
  <c r="K154" i="8"/>
  <c r="K90" i="8"/>
  <c r="K26" i="8"/>
  <c r="L1" i="8"/>
  <c r="J354" i="8"/>
  <c r="J290" i="8"/>
  <c r="J226" i="8"/>
  <c r="J162" i="8"/>
  <c r="J98" i="8"/>
  <c r="J34" i="8"/>
  <c r="J386" i="8"/>
  <c r="J322" i="8"/>
  <c r="J258" i="8"/>
  <c r="J194" i="8"/>
  <c r="J130" i="8"/>
  <c r="J66" i="8"/>
  <c r="AP30" i="36"/>
  <c r="AM31" i="36"/>
  <c r="AO34" i="36"/>
  <c r="AN33" i="36"/>
  <c r="AH9" i="30"/>
  <c r="AI9" i="30"/>
  <c r="AJ9" i="30" s="1"/>
  <c r="AN9" i="30"/>
  <c r="AP9" i="30"/>
  <c r="AZ9" i="30"/>
  <c r="P2" i="30" l="1"/>
  <c r="O17" i="30"/>
  <c r="L378" i="8"/>
  <c r="L314" i="8"/>
  <c r="L250" i="8"/>
  <c r="L186" i="8"/>
  <c r="L122" i="8"/>
  <c r="L58" i="8"/>
  <c r="L2" i="8"/>
  <c r="L410" i="8"/>
  <c r="L346" i="8"/>
  <c r="L282" i="8"/>
  <c r="L218" i="8"/>
  <c r="L154" i="8"/>
  <c r="L90" i="8"/>
  <c r="L26" i="8"/>
  <c r="M1" i="8"/>
  <c r="K354" i="8"/>
  <c r="K290" i="8"/>
  <c r="K226" i="8"/>
  <c r="K162" i="8"/>
  <c r="K98" i="8"/>
  <c r="K34" i="8"/>
  <c r="K386" i="8"/>
  <c r="K322" i="8"/>
  <c r="K258" i="8"/>
  <c r="K194" i="8"/>
  <c r="K130" i="8"/>
  <c r="K66" i="8"/>
  <c r="AP31" i="36"/>
  <c r="AM32" i="36"/>
  <c r="AO35" i="36"/>
  <c r="AN34" i="36"/>
  <c r="AM5" i="30"/>
  <c r="AH10" i="30"/>
  <c r="AI10" i="30"/>
  <c r="AJ10" i="30" s="1"/>
  <c r="AN10" i="30"/>
  <c r="AP10" i="30"/>
  <c r="AZ10" i="30"/>
  <c r="Q2" i="30" l="1"/>
  <c r="P17" i="30"/>
  <c r="M378" i="8"/>
  <c r="M314" i="8"/>
  <c r="M250" i="8"/>
  <c r="M186" i="8"/>
  <c r="M122" i="8"/>
  <c r="M58" i="8"/>
  <c r="M2" i="8"/>
  <c r="M410" i="8"/>
  <c r="M346" i="8"/>
  <c r="M282" i="8"/>
  <c r="M218" i="8"/>
  <c r="M154" i="8"/>
  <c r="M90" i="8"/>
  <c r="M26" i="8"/>
  <c r="N1" i="8"/>
  <c r="L354" i="8"/>
  <c r="L290" i="8"/>
  <c r="L226" i="8"/>
  <c r="L162" i="8"/>
  <c r="L98" i="8"/>
  <c r="L34" i="8"/>
  <c r="L386" i="8"/>
  <c r="L322" i="8"/>
  <c r="L258" i="8"/>
  <c r="L194" i="8"/>
  <c r="L130" i="8"/>
  <c r="L66" i="8"/>
  <c r="AP32" i="36"/>
  <c r="AM33" i="36"/>
  <c r="AO36" i="36"/>
  <c r="AN35" i="36"/>
  <c r="G260" i="31"/>
  <c r="AH11" i="30"/>
  <c r="AI11" i="30"/>
  <c r="AJ11" i="30" s="1"/>
  <c r="AN11" i="30"/>
  <c r="AP11" i="30"/>
  <c r="AZ11" i="30"/>
  <c r="Q17" i="30" l="1"/>
  <c r="R2" i="30"/>
  <c r="R17" i="30" s="1"/>
  <c r="N378" i="8"/>
  <c r="N314" i="8"/>
  <c r="N250" i="8"/>
  <c r="N186" i="8"/>
  <c r="N122" i="8"/>
  <c r="N58" i="8"/>
  <c r="N2" i="8"/>
  <c r="N410" i="8"/>
  <c r="N346" i="8"/>
  <c r="N282" i="8"/>
  <c r="N218" i="8"/>
  <c r="N154" i="8"/>
  <c r="N90" i="8"/>
  <c r="N26" i="8"/>
  <c r="O1" i="8"/>
  <c r="M354" i="8"/>
  <c r="M290" i="8"/>
  <c r="M226" i="8"/>
  <c r="M162" i="8"/>
  <c r="M98" i="8"/>
  <c r="M34" i="8"/>
  <c r="M386" i="8"/>
  <c r="M322" i="8"/>
  <c r="M258" i="8"/>
  <c r="M194" i="8"/>
  <c r="M130" i="8"/>
  <c r="M66" i="8"/>
  <c r="AP33" i="36"/>
  <c r="AM34" i="36"/>
  <c r="AO37" i="36"/>
  <c r="AN36" i="36"/>
  <c r="AH12" i="30"/>
  <c r="AI12" i="30"/>
  <c r="AJ12" i="30" s="1"/>
  <c r="AN12" i="30"/>
  <c r="AP12" i="30"/>
  <c r="AZ12" i="30"/>
  <c r="O410" i="8" l="1"/>
  <c r="O346" i="8"/>
  <c r="O282" i="8"/>
  <c r="O218" i="8"/>
  <c r="O154" i="8"/>
  <c r="O90" i="8"/>
  <c r="O26" i="8"/>
  <c r="P1" i="8"/>
  <c r="O378" i="8"/>
  <c r="O314" i="8"/>
  <c r="O250" i="8"/>
  <c r="O186" i="8"/>
  <c r="O122" i="8"/>
  <c r="O58" i="8"/>
  <c r="O2" i="8"/>
  <c r="N386" i="8"/>
  <c r="N322" i="8"/>
  <c r="N258" i="8"/>
  <c r="N194" i="8"/>
  <c r="N130" i="8"/>
  <c r="N66" i="8"/>
  <c r="N354" i="8"/>
  <c r="N290" i="8"/>
  <c r="N226" i="8"/>
  <c r="N162" i="8"/>
  <c r="N98" i="8"/>
  <c r="N34" i="8"/>
  <c r="AP34" i="36"/>
  <c r="AM35" i="36"/>
  <c r="AO38" i="36"/>
  <c r="AN37" i="36"/>
  <c r="AH13" i="30"/>
  <c r="AI13" i="30"/>
  <c r="AJ13" i="30" s="1"/>
  <c r="AN13" i="30"/>
  <c r="AP13" i="30"/>
  <c r="AZ13" i="30"/>
  <c r="O354" i="8" l="1"/>
  <c r="O290" i="8"/>
  <c r="O226" i="8"/>
  <c r="O162" i="8"/>
  <c r="O98" i="8"/>
  <c r="O34" i="8"/>
  <c r="O386" i="8"/>
  <c r="O322" i="8"/>
  <c r="O258" i="8"/>
  <c r="O194" i="8"/>
  <c r="O130" i="8"/>
  <c r="O66" i="8"/>
  <c r="Q1" i="8"/>
  <c r="P378" i="8"/>
  <c r="P314" i="8"/>
  <c r="P250" i="8"/>
  <c r="P186" i="8"/>
  <c r="P122" i="8"/>
  <c r="P58" i="8"/>
  <c r="P2" i="8"/>
  <c r="P410" i="8"/>
  <c r="P346" i="8"/>
  <c r="P282" i="8"/>
  <c r="P218" i="8"/>
  <c r="P154" i="8"/>
  <c r="P90" i="8"/>
  <c r="P26" i="8"/>
  <c r="AP35" i="36"/>
  <c r="AM36" i="36"/>
  <c r="AO39" i="36"/>
  <c r="AN38" i="36"/>
  <c r="J263" i="31"/>
  <c r="AH14" i="30"/>
  <c r="AH15" i="30" s="1"/>
  <c r="AH16" i="30" s="1"/>
  <c r="AI14" i="30"/>
  <c r="AJ14" i="30" s="1"/>
  <c r="AI15" i="30" s="1"/>
  <c r="AJ15" i="30" s="1"/>
  <c r="AI16" i="30" s="1"/>
  <c r="AJ16" i="30" s="1"/>
  <c r="AN14" i="30"/>
  <c r="AP14" i="30"/>
  <c r="AZ14" i="30"/>
  <c r="AN15" i="30"/>
  <c r="AP15" i="30"/>
  <c r="AP16" i="30" s="1"/>
  <c r="AP17" i="30" s="1"/>
  <c r="AZ15" i="30"/>
  <c r="AZ16" i="30"/>
  <c r="D17" i="30"/>
  <c r="E17" i="30"/>
  <c r="F17" i="30"/>
  <c r="G17" i="30"/>
  <c r="AZ17" i="30"/>
  <c r="I29" i="36"/>
  <c r="I12" i="36"/>
  <c r="I40" i="36"/>
  <c r="I36" i="36"/>
  <c r="I61" i="36"/>
  <c r="I32" i="36"/>
  <c r="I92" i="36"/>
  <c r="I7" i="36"/>
  <c r="I65" i="36"/>
  <c r="I28" i="36"/>
  <c r="I49" i="36"/>
  <c r="I85" i="36"/>
  <c r="I64" i="36"/>
  <c r="I88" i="36"/>
  <c r="I27" i="36"/>
  <c r="I93" i="36"/>
  <c r="I71" i="36"/>
  <c r="I16" i="36"/>
  <c r="I15" i="36"/>
  <c r="I69" i="36"/>
  <c r="I31" i="36"/>
  <c r="I57" i="36"/>
  <c r="I51" i="36"/>
  <c r="I76" i="36"/>
  <c r="I19" i="36"/>
  <c r="I91" i="36"/>
  <c r="I48" i="36"/>
  <c r="I73" i="36"/>
  <c r="I81" i="36"/>
  <c r="I43" i="36"/>
  <c r="I39" i="36"/>
  <c r="I75" i="36"/>
  <c r="I55" i="36"/>
  <c r="I44" i="36"/>
  <c r="I3" i="36"/>
  <c r="I24" i="36"/>
  <c r="I67" i="36"/>
  <c r="I89" i="36"/>
  <c r="I72" i="36"/>
  <c r="I45" i="36"/>
  <c r="I97" i="36"/>
  <c r="I95" i="36"/>
  <c r="I5" i="36"/>
  <c r="I53" i="36"/>
  <c r="I8" i="36"/>
  <c r="I56" i="36"/>
  <c r="I25" i="36"/>
  <c r="I87" i="36"/>
  <c r="I20" i="36"/>
  <c r="I83" i="36"/>
  <c r="I60" i="36"/>
  <c r="I13" i="36"/>
  <c r="I63" i="36"/>
  <c r="I9" i="36"/>
  <c r="I35" i="36"/>
  <c r="I23" i="36"/>
  <c r="I59" i="36"/>
  <c r="I84" i="36"/>
  <c r="I41" i="36"/>
  <c r="I68" i="36"/>
  <c r="I80" i="36"/>
  <c r="I37" i="36"/>
  <c r="I52" i="36"/>
  <c r="I47" i="36"/>
  <c r="I4" i="36"/>
  <c r="I96" i="36"/>
  <c r="P386" i="8" l="1"/>
  <c r="P322" i="8"/>
  <c r="P258" i="8"/>
  <c r="P194" i="8"/>
  <c r="P130" i="8"/>
  <c r="P66" i="8"/>
  <c r="P354" i="8"/>
  <c r="P290" i="8"/>
  <c r="P226" i="8"/>
  <c r="P162" i="8"/>
  <c r="P98" i="8"/>
  <c r="P34" i="8"/>
  <c r="R1" i="8"/>
  <c r="Q410" i="8"/>
  <c r="Q346" i="8"/>
  <c r="Q282" i="8"/>
  <c r="Q218" i="8"/>
  <c r="Q154" i="8"/>
  <c r="Q90" i="8"/>
  <c r="Q26" i="8"/>
  <c r="Q378" i="8"/>
  <c r="Q314" i="8"/>
  <c r="Q250" i="8"/>
  <c r="Q186" i="8"/>
  <c r="Q122" i="8"/>
  <c r="Q58" i="8"/>
  <c r="Q2" i="8"/>
  <c r="I102" i="36"/>
  <c r="AP36" i="36"/>
  <c r="AM37" i="36"/>
  <c r="AO40" i="36"/>
  <c r="AN39" i="36"/>
  <c r="AN16" i="30"/>
  <c r="AM13" i="30"/>
  <c r="AM12" i="30"/>
  <c r="AP18" i="30"/>
  <c r="AM14" i="30" s="1"/>
  <c r="AZ18" i="30"/>
  <c r="I11" i="36"/>
  <c r="I77" i="36"/>
  <c r="I17" i="36"/>
  <c r="I21" i="36"/>
  <c r="I33" i="36"/>
  <c r="I101" i="36" l="1"/>
  <c r="I100" i="36"/>
  <c r="Q386" i="8"/>
  <c r="Q322" i="8"/>
  <c r="Q258" i="8"/>
  <c r="Q194" i="8"/>
  <c r="Q130" i="8"/>
  <c r="Q66" i="8"/>
  <c r="Q354" i="8"/>
  <c r="Q290" i="8"/>
  <c r="Q226" i="8"/>
  <c r="Q162" i="8"/>
  <c r="Q98" i="8"/>
  <c r="Q34" i="8"/>
  <c r="R410" i="8"/>
  <c r="R346" i="8"/>
  <c r="R282" i="8"/>
  <c r="R218" i="8"/>
  <c r="R154" i="8"/>
  <c r="R90" i="8"/>
  <c r="R26" i="8"/>
  <c r="R378" i="8"/>
  <c r="R314" i="8"/>
  <c r="R250" i="8"/>
  <c r="R186" i="8"/>
  <c r="R122" i="8"/>
  <c r="R58" i="8"/>
  <c r="R2" i="8"/>
  <c r="AP37" i="36"/>
  <c r="AM38" i="36"/>
  <c r="AO41" i="36"/>
  <c r="AN40" i="36"/>
  <c r="AN17" i="30"/>
  <c r="AP19" i="30"/>
  <c r="AM15" i="30" s="1"/>
  <c r="AZ19" i="30"/>
  <c r="R386" i="8" l="1"/>
  <c r="R322" i="8"/>
  <c r="R258" i="8"/>
  <c r="R194" i="8"/>
  <c r="R130" i="8"/>
  <c r="R66" i="8"/>
  <c r="R354" i="8"/>
  <c r="R290" i="8"/>
  <c r="R226" i="8"/>
  <c r="R162" i="8"/>
  <c r="R98" i="8"/>
  <c r="R34" i="8"/>
  <c r="AP38" i="36"/>
  <c r="AM39" i="36"/>
  <c r="AO42" i="36"/>
  <c r="AN41" i="36"/>
  <c r="G280" i="31"/>
  <c r="G290" i="31"/>
  <c r="G301" i="31"/>
  <c r="G305" i="31"/>
  <c r="G298" i="31"/>
  <c r="G289" i="31"/>
  <c r="G299" i="31"/>
  <c r="G291" i="31"/>
  <c r="G309" i="31"/>
  <c r="G294" i="31"/>
  <c r="G266" i="31"/>
  <c r="G310" i="31"/>
  <c r="G296" i="31"/>
  <c r="G319" i="31"/>
  <c r="G264" i="31"/>
  <c r="G306" i="31"/>
  <c r="G304" i="31"/>
  <c r="G276" i="31"/>
  <c r="G273" i="31"/>
  <c r="G286" i="31"/>
  <c r="G263" i="31"/>
  <c r="G278" i="31"/>
  <c r="G308" i="31"/>
  <c r="G285" i="31"/>
  <c r="G267" i="31"/>
  <c r="G275" i="31"/>
  <c r="G265" i="31"/>
  <c r="G315" i="31"/>
  <c r="G303" i="31"/>
  <c r="G316" i="31"/>
  <c r="G312" i="31"/>
  <c r="G284" i="31"/>
  <c r="G307" i="31"/>
  <c r="G302" i="31"/>
  <c r="G262" i="31"/>
  <c r="G313" i="31"/>
  <c r="G317" i="31"/>
  <c r="G272" i="31"/>
  <c r="G268" i="31"/>
  <c r="G270" i="31"/>
  <c r="G279" i="31"/>
  <c r="G314" i="31"/>
  <c r="G288" i="31"/>
  <c r="G269" i="31"/>
  <c r="G295" i="31"/>
  <c r="G293" i="31"/>
  <c r="G297" i="31"/>
  <c r="G300" i="31"/>
  <c r="G282" i="31"/>
  <c r="G281" i="31"/>
  <c r="G283" i="31"/>
  <c r="G318" i="31"/>
  <c r="G274" i="31"/>
  <c r="G311" i="31"/>
  <c r="G271" i="31"/>
  <c r="G287" i="31"/>
  <c r="G261" i="31"/>
  <c r="G277" i="31"/>
  <c r="G292" i="31"/>
  <c r="AN18" i="30"/>
  <c r="AP20" i="30"/>
  <c r="AM16" i="30" s="1"/>
  <c r="AZ20" i="30"/>
  <c r="AP39" i="36" l="1"/>
  <c r="AM40" i="36"/>
  <c r="AO43" i="36"/>
  <c r="AN42" i="36"/>
  <c r="AN19" i="30"/>
  <c r="AP21" i="30"/>
  <c r="AM17" i="30" s="1"/>
  <c r="AZ21" i="30"/>
  <c r="CV39" i="10" l="1"/>
  <c r="AP40" i="36"/>
  <c r="AM41" i="36"/>
  <c r="AO44" i="36"/>
  <c r="AN43" i="36"/>
  <c r="AN20" i="30"/>
  <c r="AM18" i="30"/>
  <c r="AP22" i="30"/>
  <c r="AZ22" i="30"/>
  <c r="CV53" i="10" l="1"/>
  <c r="AP41" i="36"/>
  <c r="AM42" i="36"/>
  <c r="AO45" i="36"/>
  <c r="AN44" i="36"/>
  <c r="AN21" i="30"/>
  <c r="AP23" i="30"/>
  <c r="AM19" i="30" s="1"/>
  <c r="AZ23" i="30"/>
  <c r="AP42" i="36" l="1"/>
  <c r="AM43" i="36"/>
  <c r="AO46" i="36"/>
  <c r="AN45" i="36"/>
  <c r="AN22" i="30"/>
  <c r="AP24" i="30"/>
  <c r="AZ24" i="30"/>
  <c r="AP43" i="36" l="1"/>
  <c r="AM44" i="36"/>
  <c r="AO47" i="36"/>
  <c r="AN46" i="36"/>
  <c r="AN23" i="30"/>
  <c r="AM20" i="30"/>
  <c r="AP25" i="30"/>
  <c r="AZ25" i="30"/>
  <c r="AP44" i="36" l="1"/>
  <c r="AM45" i="36"/>
  <c r="AO48" i="36"/>
  <c r="AN47" i="36"/>
  <c r="AN24" i="30"/>
  <c r="AM21" i="30"/>
  <c r="AP26" i="30"/>
  <c r="AZ26" i="30"/>
  <c r="AP45" i="36" l="1"/>
  <c r="AM46" i="36"/>
  <c r="AO49" i="36"/>
  <c r="AN48" i="36"/>
  <c r="AN25" i="30"/>
  <c r="AM22" i="30"/>
  <c r="AP27" i="30"/>
  <c r="AQ27" i="30"/>
  <c r="AZ27" i="30"/>
  <c r="AP46" i="36" l="1"/>
  <c r="AM47" i="36"/>
  <c r="AO50" i="36"/>
  <c r="AO51" i="36" s="1"/>
  <c r="AN49" i="36"/>
  <c r="AN26" i="30"/>
  <c r="AM23" i="30"/>
  <c r="AP28" i="30"/>
  <c r="AP29" i="30" s="1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Q28" i="30"/>
  <c r="AZ28" i="30"/>
  <c r="AQ29" i="30"/>
  <c r="AZ29" i="30"/>
  <c r="AQ30" i="30"/>
  <c r="AZ30" i="30"/>
  <c r="AQ31" i="30"/>
  <c r="AZ31" i="30"/>
  <c r="AQ32" i="30"/>
  <c r="AZ32" i="30"/>
  <c r="AQ33" i="30"/>
  <c r="AZ33" i="30"/>
  <c r="AQ34" i="30"/>
  <c r="AZ34" i="30"/>
  <c r="AQ35" i="30"/>
  <c r="AZ35" i="30"/>
  <c r="AQ36" i="30"/>
  <c r="AZ36" i="30"/>
  <c r="AQ37" i="30"/>
  <c r="AZ37" i="30"/>
  <c r="AQ38" i="30"/>
  <c r="AZ38" i="30"/>
  <c r="AQ39" i="30"/>
  <c r="AZ39" i="30"/>
  <c r="AQ40" i="30"/>
  <c r="AZ40" i="30"/>
  <c r="AQ41" i="30"/>
  <c r="AZ41" i="30"/>
  <c r="AQ55" i="30"/>
  <c r="AZ65" i="30"/>
  <c r="AQ56" i="30"/>
  <c r="AZ66" i="30"/>
  <c r="AQ57" i="30"/>
  <c r="AZ67" i="30"/>
  <c r="AQ58" i="30"/>
  <c r="AZ68" i="30"/>
  <c r="AQ59" i="30"/>
  <c r="AZ69" i="30"/>
  <c r="AQ60" i="30"/>
  <c r="AZ70" i="30"/>
  <c r="AQ61" i="30"/>
  <c r="AZ71" i="30"/>
  <c r="AQ62" i="30"/>
  <c r="AZ72" i="30"/>
  <c r="AQ63" i="30"/>
  <c r="AZ73" i="30"/>
  <c r="AQ64" i="30"/>
  <c r="AZ74" i="30"/>
  <c r="AQ65" i="30"/>
  <c r="AZ75" i="30"/>
  <c r="AQ66" i="30"/>
  <c r="AZ76" i="30"/>
  <c r="AQ67" i="30"/>
  <c r="AZ77" i="30"/>
  <c r="AQ68" i="30"/>
  <c r="AZ78" i="30"/>
  <c r="AQ69" i="30"/>
  <c r="AZ79" i="30"/>
  <c r="AQ70" i="30"/>
  <c r="AZ80" i="30"/>
  <c r="AQ71" i="30"/>
  <c r="AZ81" i="30"/>
  <c r="AQ72" i="30"/>
  <c r="AZ82" i="30"/>
  <c r="AQ73" i="30"/>
  <c r="AZ83" i="30"/>
  <c r="AQ74" i="30"/>
  <c r="AZ84" i="30"/>
  <c r="AQ75" i="30"/>
  <c r="AZ85" i="30"/>
  <c r="AQ76" i="30"/>
  <c r="AZ86" i="30"/>
  <c r="AQ77" i="30"/>
  <c r="AZ87" i="30"/>
  <c r="AQ78" i="30"/>
  <c r="AZ88" i="30"/>
  <c r="AQ79" i="30"/>
  <c r="AZ89" i="30"/>
  <c r="AQ80" i="30"/>
  <c r="AZ90" i="30"/>
  <c r="AQ81" i="30"/>
  <c r="AZ91" i="30"/>
  <c r="AQ82" i="30"/>
  <c r="AZ92" i="30"/>
  <c r="AQ83" i="30"/>
  <c r="AZ93" i="30"/>
  <c r="AQ84" i="30"/>
  <c r="AZ94" i="30"/>
  <c r="AQ85" i="30"/>
  <c r="AZ95" i="30"/>
  <c r="AQ86" i="30"/>
  <c r="AZ96" i="30"/>
  <c r="AQ87" i="30"/>
  <c r="AZ97" i="30"/>
  <c r="AQ88" i="30"/>
  <c r="AZ98" i="30"/>
  <c r="AQ89" i="30"/>
  <c r="AZ99" i="30"/>
  <c r="AQ90" i="30"/>
  <c r="AZ100" i="30"/>
  <c r="AQ91" i="30"/>
  <c r="AZ101" i="30"/>
  <c r="AQ92" i="30"/>
  <c r="AZ102" i="30"/>
  <c r="AQ93" i="30"/>
  <c r="AZ103" i="30"/>
  <c r="AQ94" i="30"/>
  <c r="AZ104" i="30"/>
  <c r="AQ95" i="30"/>
  <c r="AZ105" i="30"/>
  <c r="AQ96" i="30"/>
  <c r="AZ106" i="30"/>
  <c r="AQ97" i="30"/>
  <c r="AZ107" i="30"/>
  <c r="AQ98" i="30"/>
  <c r="AZ108" i="30"/>
  <c r="AQ99" i="30"/>
  <c r="AZ109" i="30"/>
  <c r="AQ100" i="30"/>
  <c r="AZ110" i="30"/>
  <c r="AQ101" i="30"/>
  <c r="AZ111" i="30"/>
  <c r="AQ102" i="30"/>
  <c r="AZ112" i="30"/>
  <c r="AQ103" i="30"/>
  <c r="AZ113" i="30"/>
  <c r="AQ104" i="30"/>
  <c r="AZ114" i="30"/>
  <c r="AQ105" i="30"/>
  <c r="AZ115" i="30"/>
  <c r="AQ106" i="30"/>
  <c r="AZ116" i="30"/>
  <c r="AQ107" i="30"/>
  <c r="AZ117" i="30"/>
  <c r="AQ108" i="30"/>
  <c r="AZ118" i="30"/>
  <c r="AQ109" i="30"/>
  <c r="AZ119" i="30"/>
  <c r="AQ110" i="30"/>
  <c r="AZ120" i="30"/>
  <c r="AQ111" i="30"/>
  <c r="AZ121" i="30"/>
  <c r="AQ112" i="30"/>
  <c r="AZ122" i="30"/>
  <c r="AQ113" i="30"/>
  <c r="AZ123" i="30"/>
  <c r="AQ114" i="30"/>
  <c r="AZ124" i="30"/>
  <c r="AQ115" i="30"/>
  <c r="AZ125" i="30"/>
  <c r="AQ116" i="30"/>
  <c r="AZ126" i="30"/>
  <c r="AQ117" i="30"/>
  <c r="AZ127" i="30"/>
  <c r="AQ118" i="30"/>
  <c r="AZ128" i="30"/>
  <c r="AQ119" i="30"/>
  <c r="AZ129" i="30"/>
  <c r="AQ120" i="30"/>
  <c r="AZ130" i="30"/>
  <c r="AQ121" i="30"/>
  <c r="AZ13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P42" i="30" l="1"/>
  <c r="AP43" i="30" s="1"/>
  <c r="AP44" i="30" s="1"/>
  <c r="AP45" i="30" s="1"/>
  <c r="AP46" i="30" s="1"/>
  <c r="AP47" i="30" s="1"/>
  <c r="AP48" i="30" s="1"/>
  <c r="AP49" i="30" s="1"/>
  <c r="AP50" i="30" s="1"/>
  <c r="AP51" i="30" s="1"/>
  <c r="AP52" i="30" s="1"/>
  <c r="AP53" i="30" s="1"/>
  <c r="AP54" i="30" s="1"/>
  <c r="AP55" i="30" s="1"/>
  <c r="AP56" i="30" s="1"/>
  <c r="AP57" i="30" s="1"/>
  <c r="AP58" i="30" s="1"/>
  <c r="AP59" i="30" s="1"/>
  <c r="AP60" i="30" s="1"/>
  <c r="AP61" i="30" s="1"/>
  <c r="AP62" i="30" s="1"/>
  <c r="AP63" i="30" s="1"/>
  <c r="AP64" i="30" s="1"/>
  <c r="AP65" i="30" s="1"/>
  <c r="AP66" i="30" s="1"/>
  <c r="AP67" i="30" s="1"/>
  <c r="AP68" i="30" s="1"/>
  <c r="AP69" i="30" s="1"/>
  <c r="AP70" i="30" s="1"/>
  <c r="AP71" i="30" s="1"/>
  <c r="AP72" i="30" s="1"/>
  <c r="AP73" i="30" s="1"/>
  <c r="AP74" i="30" s="1"/>
  <c r="AP75" i="30" s="1"/>
  <c r="AP76" i="30" s="1"/>
  <c r="AP77" i="30" s="1"/>
  <c r="AP78" i="30" s="1"/>
  <c r="AP79" i="30" s="1"/>
  <c r="AP80" i="30" s="1"/>
  <c r="AP81" i="30" s="1"/>
  <c r="AP82" i="30" s="1"/>
  <c r="AP83" i="30" s="1"/>
  <c r="AP84" i="30" s="1"/>
  <c r="AP85" i="30" s="1"/>
  <c r="AP86" i="30" s="1"/>
  <c r="AP87" i="30" s="1"/>
  <c r="AP88" i="30" s="1"/>
  <c r="AP89" i="30" s="1"/>
  <c r="AP90" i="30" s="1"/>
  <c r="AP91" i="30" s="1"/>
  <c r="AP92" i="30" s="1"/>
  <c r="AP93" i="30" s="1"/>
  <c r="AP94" i="30" s="1"/>
  <c r="AP95" i="30" s="1"/>
  <c r="AP96" i="30" s="1"/>
  <c r="AP97" i="30" s="1"/>
  <c r="AP98" i="30" s="1"/>
  <c r="AP99" i="30" s="1"/>
  <c r="AP100" i="30" s="1"/>
  <c r="AP101" i="30" s="1"/>
  <c r="AP102" i="30" s="1"/>
  <c r="AP103" i="30" s="1"/>
  <c r="AP104" i="30" s="1"/>
  <c r="AP105" i="30" s="1"/>
  <c r="AP106" i="30" s="1"/>
  <c r="AP107" i="30" s="1"/>
  <c r="AP108" i="30" s="1"/>
  <c r="AP109" i="30" s="1"/>
  <c r="AP110" i="30" s="1"/>
  <c r="AP111" i="30" s="1"/>
  <c r="AP112" i="30" s="1"/>
  <c r="AP113" i="30" s="1"/>
  <c r="AP114" i="30" s="1"/>
  <c r="AP115" i="30" s="1"/>
  <c r="AP116" i="30" s="1"/>
  <c r="AP117" i="30" s="1"/>
  <c r="AP118" i="30" s="1"/>
  <c r="AP119" i="30" s="1"/>
  <c r="AP120" i="30" s="1"/>
  <c r="AP121" i="30" s="1"/>
  <c r="AP122" i="30" s="1"/>
  <c r="AP123" i="30" s="1"/>
  <c r="AP124" i="30" s="1"/>
  <c r="AP125" i="30" s="1"/>
  <c r="AP126" i="30" s="1"/>
  <c r="AP127" i="30" s="1"/>
  <c r="AP128" i="30" s="1"/>
  <c r="AP129" i="30" s="1"/>
  <c r="AP130" i="30" s="1"/>
  <c r="AP131" i="30" s="1"/>
  <c r="AP132" i="30" s="1"/>
  <c r="AP133" i="30" s="1"/>
  <c r="AP134" i="30" s="1"/>
  <c r="AP135" i="30" s="1"/>
  <c r="AP136" i="30" s="1"/>
  <c r="AP137" i="30" s="1"/>
  <c r="AP138" i="30" s="1"/>
  <c r="AP139" i="30" s="1"/>
  <c r="AP140" i="30" s="1"/>
  <c r="AP141" i="30" s="1"/>
  <c r="AP142" i="30" s="1"/>
  <c r="AP143" i="30" s="1"/>
  <c r="AP144" i="30" s="1"/>
  <c r="AP145" i="30" s="1"/>
  <c r="AP146" i="30" s="1"/>
  <c r="AP147" i="30" s="1"/>
  <c r="AP148" i="30" s="1"/>
  <c r="AP149" i="30" s="1"/>
  <c r="AP150" i="30" s="1"/>
  <c r="AP151" i="30" s="1"/>
  <c r="AP152" i="30" s="1"/>
  <c r="AP153" i="30" s="1"/>
  <c r="AP154" i="30" s="1"/>
  <c r="AP155" i="30" s="1"/>
  <c r="AP156" i="30" s="1"/>
  <c r="AP157" i="30" s="1"/>
  <c r="AP158" i="30" s="1"/>
  <c r="AP159" i="30" s="1"/>
  <c r="AP160" i="30" s="1"/>
  <c r="AP161" i="30" s="1"/>
  <c r="AP162" i="30" s="1"/>
  <c r="AP163" i="30" s="1"/>
  <c r="AP164" i="30" s="1"/>
  <c r="AP165" i="30" s="1"/>
  <c r="AP166" i="30" s="1"/>
  <c r="AP167" i="30" s="1"/>
  <c r="AP168" i="30" s="1"/>
  <c r="AP169" i="30" s="1"/>
  <c r="AP170" i="30" s="1"/>
  <c r="AP171" i="30" s="1"/>
  <c r="AP172" i="30" s="1"/>
  <c r="AP173" i="30" s="1"/>
  <c r="AP174" i="30" s="1"/>
  <c r="AP175" i="30" s="1"/>
  <c r="AP176" i="30" s="1"/>
  <c r="AP177" i="30" s="1"/>
  <c r="AP178" i="30" s="1"/>
  <c r="AP179" i="30" s="1"/>
  <c r="AP180" i="30" s="1"/>
  <c r="AP181" i="30" s="1"/>
  <c r="AP182" i="30" s="1"/>
  <c r="AP183" i="30" s="1"/>
  <c r="AP184" i="30" s="1"/>
  <c r="AP185" i="30" s="1"/>
  <c r="AP186" i="30" s="1"/>
  <c r="AP187" i="30" s="1"/>
  <c r="AP188" i="30" s="1"/>
  <c r="AP189" i="30" s="1"/>
  <c r="AP190" i="30" s="1"/>
  <c r="AP191" i="30" s="1"/>
  <c r="AP192" i="30" s="1"/>
  <c r="AP193" i="30" s="1"/>
  <c r="AP194" i="30" s="1"/>
  <c r="AP195" i="30" s="1"/>
  <c r="AP196" i="30" s="1"/>
  <c r="AP197" i="30" s="1"/>
  <c r="AP47" i="36"/>
  <c r="AM48" i="36"/>
  <c r="AN51" i="36"/>
  <c r="AO52" i="36"/>
  <c r="AN50" i="36"/>
  <c r="AM25" i="30"/>
  <c r="AM26" i="30"/>
  <c r="AN27" i="30"/>
  <c r="AM24" i="30"/>
  <c r="AM2" i="30"/>
  <c r="AM4" i="30"/>
  <c r="AM6" i="30"/>
  <c r="AM7" i="30"/>
  <c r="AM8" i="30"/>
  <c r="AM10" i="30"/>
  <c r="AM9" i="30"/>
  <c r="AM11" i="30"/>
  <c r="J72" i="36"/>
  <c r="J35" i="36"/>
  <c r="J80" i="36"/>
  <c r="J88" i="36"/>
  <c r="J43" i="36"/>
  <c r="J95" i="36"/>
  <c r="J73" i="36"/>
  <c r="J8" i="36"/>
  <c r="J21" i="36"/>
  <c r="J63" i="36"/>
  <c r="J97" i="36"/>
  <c r="J85" i="36"/>
  <c r="J57" i="36"/>
  <c r="J48" i="36"/>
  <c r="J92" i="36"/>
  <c r="J3" i="36"/>
  <c r="J76" i="36"/>
  <c r="J91" i="36"/>
  <c r="J31" i="36"/>
  <c r="J61" i="36"/>
  <c r="J52" i="36"/>
  <c r="J71" i="36"/>
  <c r="J11" i="36"/>
  <c r="J55" i="36"/>
  <c r="J47" i="36"/>
  <c r="J15" i="36"/>
  <c r="J5" i="36"/>
  <c r="J93" i="36"/>
  <c r="J20" i="36"/>
  <c r="J81" i="36"/>
  <c r="J37" i="36"/>
  <c r="J13" i="36"/>
  <c r="J96" i="36"/>
  <c r="J60" i="36"/>
  <c r="J45" i="36"/>
  <c r="J25" i="36"/>
  <c r="J7" i="36"/>
  <c r="J23" i="36"/>
  <c r="J59" i="36"/>
  <c r="J53" i="36"/>
  <c r="J16" i="36"/>
  <c r="J65" i="36"/>
  <c r="J39" i="36"/>
  <c r="J44" i="36"/>
  <c r="J24" i="36"/>
  <c r="J40" i="36"/>
  <c r="J67" i="36"/>
  <c r="J4" i="36"/>
  <c r="J87" i="36"/>
  <c r="AP48" i="36" l="1"/>
  <c r="AM49" i="36"/>
  <c r="AN52" i="36"/>
  <c r="AO53" i="36"/>
  <c r="AM27" i="30"/>
  <c r="AN28" i="30"/>
  <c r="J41" i="36"/>
  <c r="J28" i="36"/>
  <c r="J49" i="36"/>
  <c r="J27" i="36"/>
  <c r="J69" i="36"/>
  <c r="J83" i="36"/>
  <c r="J89" i="36"/>
  <c r="J12" i="36"/>
  <c r="J75" i="36"/>
  <c r="J32" i="36"/>
  <c r="J9" i="36"/>
  <c r="J64" i="36"/>
  <c r="J17" i="36"/>
  <c r="J51" i="36"/>
  <c r="J77" i="36"/>
  <c r="J68" i="36"/>
  <c r="J29" i="36"/>
  <c r="J56" i="36"/>
  <c r="J36" i="36"/>
  <c r="J19" i="36"/>
  <c r="J33" i="36"/>
  <c r="J84" i="36"/>
  <c r="J100" i="36" l="1"/>
  <c r="J102" i="36"/>
  <c r="J101" i="36"/>
  <c r="AP49" i="36"/>
  <c r="AM50" i="36"/>
  <c r="AN53" i="36"/>
  <c r="AO54" i="36"/>
  <c r="AN54" i="36" s="1"/>
  <c r="AM28" i="30"/>
  <c r="AN29" i="30"/>
  <c r="AM51" i="36" l="1"/>
  <c r="AP50" i="36"/>
  <c r="AM29" i="30"/>
  <c r="AN30" i="30"/>
  <c r="AM52" i="36" l="1"/>
  <c r="AP51" i="36"/>
  <c r="AO55" i="36"/>
  <c r="AM30" i="30"/>
  <c r="AN31" i="30"/>
  <c r="DH39" i="10" l="1"/>
  <c r="AM53" i="36"/>
  <c r="AP52" i="36"/>
  <c r="AO56" i="36"/>
  <c r="AN55" i="36"/>
  <c r="AM31" i="30"/>
  <c r="AN32" i="30"/>
  <c r="DH53" i="10" l="1"/>
  <c r="AM54" i="36"/>
  <c r="AP53" i="36"/>
  <c r="AO57" i="36"/>
  <c r="AN56" i="36"/>
  <c r="AM32" i="30"/>
  <c r="AN33" i="30"/>
  <c r="AP54" i="36" l="1"/>
  <c r="AM55" i="36"/>
  <c r="AO58" i="36"/>
  <c r="AN57" i="36"/>
  <c r="AM33" i="30"/>
  <c r="AN34" i="30"/>
  <c r="AP55" i="36" l="1"/>
  <c r="AM56" i="36"/>
  <c r="AO59" i="36"/>
  <c r="AN58" i="36"/>
  <c r="AN35" i="30"/>
  <c r="AM34" i="30"/>
  <c r="AP56" i="36" l="1"/>
  <c r="AM57" i="36"/>
  <c r="AO60" i="36"/>
  <c r="AN59" i="36"/>
  <c r="AM35" i="30"/>
  <c r="AN36" i="30"/>
  <c r="AP57" i="36" l="1"/>
  <c r="AM58" i="36"/>
  <c r="AO61" i="36"/>
  <c r="AN60" i="36"/>
  <c r="AM36" i="30"/>
  <c r="AN37" i="30"/>
  <c r="AP58" i="36" l="1"/>
  <c r="AM59" i="36"/>
  <c r="AO62" i="36"/>
  <c r="AN61" i="36"/>
  <c r="AM37" i="30"/>
  <c r="AN38" i="30"/>
  <c r="AP59" i="36" l="1"/>
  <c r="AM60" i="36"/>
  <c r="AO63" i="36"/>
  <c r="AN62" i="36"/>
  <c r="AN39" i="30"/>
  <c r="AM38" i="30"/>
  <c r="K23" i="36"/>
  <c r="K48" i="36"/>
  <c r="K67" i="36"/>
  <c r="K76" i="36"/>
  <c r="K13" i="36"/>
  <c r="K59" i="36"/>
  <c r="K91" i="36"/>
  <c r="K20" i="36"/>
  <c r="K60" i="36"/>
  <c r="K80" i="36"/>
  <c r="K96" i="36"/>
  <c r="K73" i="36"/>
  <c r="K77" i="36"/>
  <c r="K97" i="36"/>
  <c r="K27" i="36"/>
  <c r="K45" i="36"/>
  <c r="K55" i="36"/>
  <c r="K16" i="36"/>
  <c r="K29" i="36"/>
  <c r="K39" i="36"/>
  <c r="K57" i="36"/>
  <c r="K52" i="36"/>
  <c r="K40" i="36"/>
  <c r="K49" i="36"/>
  <c r="K68" i="36"/>
  <c r="K19" i="36"/>
  <c r="K24" i="36"/>
  <c r="K33" i="36"/>
  <c r="K71" i="36"/>
  <c r="K75" i="36"/>
  <c r="K5" i="36"/>
  <c r="K88" i="36"/>
  <c r="K17" i="36"/>
  <c r="K36" i="36"/>
  <c r="K9" i="36"/>
  <c r="K47" i="36"/>
  <c r="K72" i="36"/>
  <c r="K51" i="36"/>
  <c r="K65" i="36"/>
  <c r="K28" i="36"/>
  <c r="K31" i="36"/>
  <c r="K35" i="36"/>
  <c r="K53" i="36"/>
  <c r="K85" i="36"/>
  <c r="K15" i="36"/>
  <c r="K61" i="36"/>
  <c r="K4" i="36"/>
  <c r="K7" i="36"/>
  <c r="K92" i="36"/>
  <c r="K95" i="36"/>
  <c r="K8" i="36"/>
  <c r="K21" i="36"/>
  <c r="K81" i="36"/>
  <c r="K32" i="36"/>
  <c r="K63" i="36"/>
  <c r="K83" i="36"/>
  <c r="K87" i="36"/>
  <c r="K3" i="36"/>
  <c r="K64" i="36"/>
  <c r="K25" i="36"/>
  <c r="K44" i="36"/>
  <c r="K69" i="36"/>
  <c r="K89" i="36"/>
  <c r="K37" i="36"/>
  <c r="K84" i="36"/>
  <c r="K93" i="36"/>
  <c r="K11" i="36"/>
  <c r="K41" i="36"/>
  <c r="K12" i="36"/>
  <c r="K43" i="36"/>
  <c r="K56" i="36"/>
  <c r="K101" i="36" l="1"/>
  <c r="K102" i="36"/>
  <c r="K100" i="36"/>
  <c r="AP60" i="36"/>
  <c r="AM61" i="36"/>
  <c r="AO64" i="36"/>
  <c r="AN63" i="36"/>
  <c r="AN40" i="30"/>
  <c r="AM39" i="30"/>
  <c r="AP61" i="36" l="1"/>
  <c r="AM62" i="36"/>
  <c r="AO65" i="36"/>
  <c r="AN64" i="36"/>
  <c r="AM40" i="30"/>
  <c r="AN41" i="30"/>
  <c r="AN42" i="30" s="1"/>
  <c r="AM42" i="30" l="1"/>
  <c r="AN43" i="30"/>
  <c r="AP62" i="36"/>
  <c r="AM63" i="36"/>
  <c r="AO66" i="36"/>
  <c r="AN65" i="36"/>
  <c r="AM41" i="30"/>
  <c r="AN44" i="30" l="1"/>
  <c r="AM43" i="30"/>
  <c r="AP63" i="36"/>
  <c r="AM64" i="36"/>
  <c r="AO67" i="36"/>
  <c r="AN66" i="36"/>
  <c r="DT39" i="10" l="1"/>
  <c r="AN45" i="30"/>
  <c r="AM44" i="30"/>
  <c r="AP64" i="36"/>
  <c r="AM65" i="36"/>
  <c r="AO68" i="36"/>
  <c r="AN67" i="36"/>
  <c r="DT53" i="10" l="1"/>
  <c r="AM45" i="30"/>
  <c r="AN46" i="30"/>
  <c r="AP65" i="36"/>
  <c r="AM66" i="36"/>
  <c r="AO69" i="36"/>
  <c r="AN68" i="36"/>
  <c r="AM46" i="30" l="1"/>
  <c r="AN47" i="30"/>
  <c r="AP66" i="36"/>
  <c r="AM67" i="36"/>
  <c r="AO70" i="36"/>
  <c r="AN69" i="36"/>
  <c r="AM47" i="30" l="1"/>
  <c r="AN48" i="30"/>
  <c r="AP67" i="36"/>
  <c r="AM68" i="36"/>
  <c r="AO71" i="36"/>
  <c r="AN70" i="36"/>
  <c r="AN49" i="30" l="1"/>
  <c r="AM48" i="30"/>
  <c r="AP68" i="36"/>
  <c r="AM69" i="36"/>
  <c r="AO72" i="36"/>
  <c r="AN71" i="36"/>
  <c r="AN50" i="30" l="1"/>
  <c r="AM49" i="30"/>
  <c r="AP69" i="36"/>
  <c r="AM70" i="36"/>
  <c r="AO73" i="36"/>
  <c r="AN72" i="36"/>
  <c r="AN51" i="30" l="1"/>
  <c r="AM50" i="30"/>
  <c r="AP70" i="36"/>
  <c r="AM71" i="36"/>
  <c r="AO74" i="36"/>
  <c r="AN73" i="36"/>
  <c r="AM51" i="30" l="1"/>
  <c r="AN52" i="30"/>
  <c r="AP71" i="36"/>
  <c r="AM72" i="36"/>
  <c r="AO75" i="36"/>
  <c r="AN74" i="36"/>
  <c r="L27" i="36"/>
  <c r="L87" i="36"/>
  <c r="L25" i="36"/>
  <c r="L9" i="36"/>
  <c r="L71" i="36"/>
  <c r="L35" i="36"/>
  <c r="L80" i="36"/>
  <c r="L23" i="36"/>
  <c r="L21" i="36"/>
  <c r="L84" i="36"/>
  <c r="L41" i="36"/>
  <c r="L72" i="36"/>
  <c r="L65" i="36"/>
  <c r="L29" i="36"/>
  <c r="L81" i="36"/>
  <c r="L28" i="36"/>
  <c r="L3" i="36"/>
  <c r="L63" i="36"/>
  <c r="L12" i="36"/>
  <c r="L73" i="36"/>
  <c r="L40" i="36"/>
  <c r="L96" i="36"/>
  <c r="L61" i="36"/>
  <c r="L20" i="36"/>
  <c r="L60" i="36"/>
  <c r="L44" i="36"/>
  <c r="L17" i="36"/>
  <c r="L68" i="36"/>
  <c r="L32" i="36"/>
  <c r="L57" i="36"/>
  <c r="L56" i="36"/>
  <c r="L15" i="36"/>
  <c r="L76" i="36"/>
  <c r="L19" i="36"/>
  <c r="L89" i="36"/>
  <c r="L49" i="36"/>
  <c r="L13" i="36"/>
  <c r="L64" i="36"/>
  <c r="L16" i="36"/>
  <c r="L85" i="36"/>
  <c r="L47" i="36"/>
  <c r="L11" i="36"/>
  <c r="L51" i="36"/>
  <c r="L45" i="36"/>
  <c r="L8" i="36"/>
  <c r="L69" i="36"/>
  <c r="L7" i="36"/>
  <c r="L48" i="36"/>
  <c r="L43" i="36"/>
  <c r="L5" i="36"/>
  <c r="L67" i="36"/>
  <c r="L4" i="36"/>
  <c r="L88" i="36"/>
  <c r="L36" i="36"/>
  <c r="L97" i="36"/>
  <c r="L53" i="36"/>
  <c r="L24" i="36"/>
  <c r="L75" i="36"/>
  <c r="L33" i="36"/>
  <c r="L92" i="36"/>
  <c r="L37" i="36"/>
  <c r="L31" i="36"/>
  <c r="L93" i="36"/>
  <c r="L55" i="36"/>
  <c r="L83" i="36"/>
  <c r="L59" i="36"/>
  <c r="L39" i="36"/>
  <c r="L91" i="36"/>
  <c r="L52" i="36"/>
  <c r="L95" i="36"/>
  <c r="L77" i="36"/>
  <c r="L101" i="36" l="1"/>
  <c r="L100" i="36"/>
  <c r="L102" i="36"/>
  <c r="AM52" i="30"/>
  <c r="AN53" i="30"/>
  <c r="AP72" i="36"/>
  <c r="AM73" i="36"/>
  <c r="AO76" i="36"/>
  <c r="AN75" i="36"/>
  <c r="AM53" i="30" l="1"/>
  <c r="AN54" i="30"/>
  <c r="AM54" i="30" s="1"/>
  <c r="AP73" i="36"/>
  <c r="AM74" i="36"/>
  <c r="AO77" i="36"/>
  <c r="AN76" i="36"/>
  <c r="AP74" i="36" l="1"/>
  <c r="AM75" i="36"/>
  <c r="AO78" i="36"/>
  <c r="AN77" i="36"/>
  <c r="AP75" i="36" l="1"/>
  <c r="AM76" i="36"/>
  <c r="AO79" i="36"/>
  <c r="AN78" i="36"/>
  <c r="AN55" i="30"/>
  <c r="EF39" i="10" l="1"/>
  <c r="AP76" i="36"/>
  <c r="AM77" i="36"/>
  <c r="AO80" i="36"/>
  <c r="AN79" i="36"/>
  <c r="AM55" i="30"/>
  <c r="AN56" i="30"/>
  <c r="EF53" i="10" l="1"/>
  <c r="AP77" i="36"/>
  <c r="AM78" i="36"/>
  <c r="AO81" i="36"/>
  <c r="AN80" i="36"/>
  <c r="AN57" i="30"/>
  <c r="AM56" i="30"/>
  <c r="AP78" i="36" l="1"/>
  <c r="AM79" i="36"/>
  <c r="AO82" i="36"/>
  <c r="AO83" i="36" s="1"/>
  <c r="AN83" i="36" s="1"/>
  <c r="AN81" i="36"/>
  <c r="AN58" i="30"/>
  <c r="AM57" i="30"/>
  <c r="AP79" i="36" l="1"/>
  <c r="AM80" i="36"/>
  <c r="AN82" i="36"/>
  <c r="AM58" i="30"/>
  <c r="AN59" i="30"/>
  <c r="AP80" i="36" l="1"/>
  <c r="AM81" i="36"/>
  <c r="AO84" i="36"/>
  <c r="AM59" i="30"/>
  <c r="AN60" i="30"/>
  <c r="AP81" i="36" l="1"/>
  <c r="AM82" i="36"/>
  <c r="AO85" i="36"/>
  <c r="AN84" i="36"/>
  <c r="AN61" i="30"/>
  <c r="AM60" i="30"/>
  <c r="AM83" i="36" l="1"/>
  <c r="AP82" i="36"/>
  <c r="AO86" i="36"/>
  <c r="AN85" i="36"/>
  <c r="AN62" i="30"/>
  <c r="AM61" i="30"/>
  <c r="AP83" i="36" l="1"/>
  <c r="AM84" i="36"/>
  <c r="AO87" i="36"/>
  <c r="AN86" i="36"/>
  <c r="AN63" i="30"/>
  <c r="AM62" i="30"/>
  <c r="M11" i="36"/>
  <c r="M29" i="36"/>
  <c r="M12" i="36"/>
  <c r="M72" i="36"/>
  <c r="M37" i="36"/>
  <c r="M56" i="36"/>
  <c r="M15" i="36"/>
  <c r="M7" i="36"/>
  <c r="M80" i="36"/>
  <c r="M76" i="36"/>
  <c r="M51" i="36"/>
  <c r="M43" i="36"/>
  <c r="M23" i="36"/>
  <c r="M17" i="36"/>
  <c r="M96" i="36"/>
  <c r="M85" i="36"/>
  <c r="M93" i="36"/>
  <c r="M55" i="36"/>
  <c r="M20" i="36"/>
  <c r="M97" i="36"/>
  <c r="M63" i="36"/>
  <c r="M49" i="36"/>
  <c r="M48" i="36"/>
  <c r="M83" i="36"/>
  <c r="M28" i="36"/>
  <c r="M64" i="36"/>
  <c r="M59" i="36"/>
  <c r="M41" i="36"/>
  <c r="M33" i="36"/>
  <c r="M19" i="36"/>
  <c r="M8" i="36"/>
  <c r="M77" i="36"/>
  <c r="M69" i="36"/>
  <c r="M35" i="36"/>
  <c r="M53" i="36"/>
  <c r="M36" i="36"/>
  <c r="M4" i="36"/>
  <c r="M61" i="36"/>
  <c r="M81" i="36"/>
  <c r="M39" i="36"/>
  <c r="M31" i="36"/>
  <c r="M5" i="36"/>
  <c r="M3" i="36"/>
  <c r="M75" i="36"/>
  <c r="M67" i="36"/>
  <c r="M47" i="36"/>
  <c r="M95" i="36"/>
  <c r="M89" i="36"/>
  <c r="M68" i="36"/>
  <c r="M60" i="36"/>
  <c r="M25" i="36"/>
  <c r="M44" i="36"/>
  <c r="M21" i="36"/>
  <c r="M91" i="36"/>
  <c r="M52" i="36"/>
  <c r="M71" i="36"/>
  <c r="M24" i="36"/>
  <c r="M16" i="36"/>
  <c r="M92" i="36"/>
  <c r="M87" i="36"/>
  <c r="M65" i="36"/>
  <c r="M57" i="36"/>
  <c r="M32" i="36"/>
  <c r="M27" i="36"/>
  <c r="M9" i="36"/>
  <c r="M73" i="36"/>
  <c r="M100" i="36" l="1"/>
  <c r="AP84" i="36"/>
  <c r="AM85" i="36"/>
  <c r="AO88" i="36"/>
  <c r="AN87" i="36"/>
  <c r="AN64" i="30"/>
  <c r="AM63" i="30"/>
  <c r="M13" i="36"/>
  <c r="M88" i="36"/>
  <c r="M84" i="36"/>
  <c r="M40" i="36"/>
  <c r="M45" i="36"/>
  <c r="M101" i="36" l="1"/>
  <c r="M102" i="36"/>
  <c r="AP85" i="36"/>
  <c r="AM86" i="36"/>
  <c r="AO89" i="36"/>
  <c r="AN88" i="36"/>
  <c r="AN65" i="30"/>
  <c r="AM64" i="30"/>
  <c r="AP86" i="36" l="1"/>
  <c r="AM87" i="36"/>
  <c r="AO90" i="36"/>
  <c r="AN89" i="36"/>
  <c r="AN66" i="30"/>
  <c r="AM65" i="30"/>
  <c r="AP87" i="36" l="1"/>
  <c r="AM88" i="36"/>
  <c r="AO91" i="36"/>
  <c r="AN90" i="36"/>
  <c r="AM66" i="30"/>
  <c r="AN67" i="30"/>
  <c r="ER39" i="10" l="1"/>
  <c r="AP88" i="36"/>
  <c r="AM89" i="36"/>
  <c r="AO92" i="36"/>
  <c r="AN91" i="36"/>
  <c r="AN68" i="30"/>
  <c r="AM67" i="30"/>
  <c r="ER53" i="10" l="1"/>
  <c r="AP89" i="36"/>
  <c r="AM90" i="36"/>
  <c r="AO93" i="36"/>
  <c r="AN92" i="36"/>
  <c r="AN69" i="30"/>
  <c r="AM68" i="30"/>
  <c r="AP90" i="36" l="1"/>
  <c r="AM91" i="36"/>
  <c r="J300" i="32"/>
  <c r="I268" i="33"/>
  <c r="I264" i="34"/>
  <c r="I262" i="33"/>
  <c r="J270" i="33"/>
  <c r="I273" i="34"/>
  <c r="H294" i="34"/>
  <c r="I296" i="34"/>
  <c r="J294" i="34"/>
  <c r="I294" i="34"/>
  <c r="Q267" i="33"/>
  <c r="J278" i="33"/>
  <c r="I279" i="32"/>
  <c r="J288" i="34"/>
  <c r="Q293" i="33"/>
  <c r="H277" i="33"/>
  <c r="J296" i="32"/>
  <c r="S269" i="33"/>
  <c r="R278" i="33"/>
  <c r="I266" i="33"/>
  <c r="H283" i="31"/>
  <c r="S292" i="33"/>
  <c r="Q285" i="33"/>
  <c r="R282" i="33"/>
  <c r="J268" i="33"/>
  <c r="G272" i="34"/>
  <c r="G292" i="32"/>
  <c r="J265" i="33"/>
  <c r="H269" i="33"/>
  <c r="G266" i="34"/>
  <c r="Q287" i="33"/>
  <c r="H291" i="31"/>
  <c r="I284" i="32"/>
  <c r="J290" i="31"/>
  <c r="S263" i="33"/>
  <c r="R266" i="33"/>
  <c r="G283" i="34"/>
  <c r="I286" i="33"/>
  <c r="Q294" i="33"/>
  <c r="R295" i="33"/>
  <c r="H300" i="31"/>
  <c r="S278" i="33"/>
  <c r="G265" i="32"/>
  <c r="G274" i="33"/>
  <c r="J264" i="34"/>
  <c r="I288" i="34"/>
  <c r="J299" i="31"/>
  <c r="H290" i="34"/>
  <c r="I270" i="32"/>
  <c r="Q266" i="33"/>
  <c r="I290" i="32"/>
  <c r="H266" i="32"/>
  <c r="S284" i="33"/>
  <c r="G275" i="32"/>
  <c r="I298" i="32"/>
  <c r="G304" i="32"/>
  <c r="J305" i="31"/>
  <c r="H266" i="34"/>
  <c r="Q300" i="33"/>
  <c r="J310" i="31"/>
  <c r="Q286" i="33"/>
  <c r="T268" i="33"/>
  <c r="H280" i="33"/>
  <c r="J309" i="31"/>
  <c r="J276" i="33"/>
  <c r="S295" i="33"/>
  <c r="I315" i="31"/>
  <c r="Q274" i="33"/>
  <c r="I280" i="33"/>
  <c r="H286" i="31"/>
  <c r="H315" i="31"/>
  <c r="J295" i="31"/>
  <c r="J284" i="34"/>
  <c r="I264" i="32"/>
  <c r="J294" i="31"/>
  <c r="I283" i="31"/>
  <c r="G291" i="32"/>
  <c r="H282" i="32"/>
  <c r="I296" i="31"/>
  <c r="I287" i="34"/>
  <c r="H300" i="34"/>
  <c r="I267" i="33"/>
  <c r="I301" i="32"/>
  <c r="G271" i="32"/>
  <c r="J287" i="32"/>
  <c r="G285" i="32"/>
  <c r="R298" i="33"/>
  <c r="I287" i="32"/>
  <c r="Q299" i="33"/>
  <c r="H274" i="34"/>
  <c r="H264" i="33"/>
  <c r="I271" i="34"/>
  <c r="H282" i="31"/>
  <c r="H274" i="32"/>
  <c r="H297" i="34"/>
  <c r="S298" i="33"/>
  <c r="I282" i="32"/>
  <c r="H317" i="31"/>
  <c r="G282" i="34"/>
  <c r="I278" i="33"/>
  <c r="J270" i="32"/>
  <c r="Q295" i="33"/>
  <c r="J278" i="34"/>
  <c r="G301" i="32"/>
  <c r="R268" i="33"/>
  <c r="H275" i="32"/>
  <c r="T264" i="33"/>
  <c r="R288" i="33"/>
  <c r="G271" i="34"/>
  <c r="I284" i="31"/>
  <c r="S301" i="33"/>
  <c r="Q291" i="33"/>
  <c r="H292" i="34"/>
  <c r="J284" i="33"/>
  <c r="T286" i="33"/>
  <c r="H293" i="31"/>
  <c r="J285" i="33"/>
  <c r="G276" i="32"/>
  <c r="H295" i="34"/>
  <c r="Q288" i="33"/>
  <c r="H318" i="31"/>
  <c r="G282" i="32"/>
  <c r="I280" i="32"/>
  <c r="G269" i="34"/>
  <c r="G265" i="34"/>
  <c r="J270" i="34"/>
  <c r="H284" i="32"/>
  <c r="H289" i="34"/>
  <c r="I293" i="31"/>
  <c r="G281" i="34"/>
  <c r="S283" i="33"/>
  <c r="G278" i="33"/>
  <c r="J313" i="31"/>
  <c r="I299" i="34"/>
  <c r="Q268" i="33"/>
  <c r="H283" i="33"/>
  <c r="I284" i="33"/>
  <c r="Q298" i="33"/>
  <c r="T287" i="33"/>
  <c r="J307" i="31"/>
  <c r="I303" i="31"/>
  <c r="I279" i="34"/>
  <c r="T279" i="33"/>
  <c r="J268" i="32"/>
  <c r="J301" i="31"/>
  <c r="G289" i="34"/>
  <c r="H283" i="34"/>
  <c r="I276" i="32"/>
  <c r="J291" i="32"/>
  <c r="H284" i="34"/>
  <c r="H290" i="32"/>
  <c r="I306" i="31"/>
  <c r="R272" i="33"/>
  <c r="J280" i="32"/>
  <c r="H303" i="32"/>
  <c r="J295" i="32"/>
  <c r="H264" i="34"/>
  <c r="J291" i="31"/>
  <c r="I272" i="33"/>
  <c r="H301" i="31"/>
  <c r="I268" i="34"/>
  <c r="G285" i="33"/>
  <c r="G262" i="34"/>
  <c r="I285" i="32"/>
  <c r="I274" i="34"/>
  <c r="R262" i="33"/>
  <c r="I287" i="31"/>
  <c r="R265" i="33"/>
  <c r="T284" i="33"/>
  <c r="G273" i="34"/>
  <c r="J289" i="32"/>
  <c r="H295" i="32"/>
  <c r="G280" i="32"/>
  <c r="I292" i="31"/>
  <c r="S300" i="33"/>
  <c r="T293" i="33"/>
  <c r="T278" i="33"/>
  <c r="I288" i="33"/>
  <c r="I264" i="33"/>
  <c r="I262" i="34"/>
  <c r="T274" i="33"/>
  <c r="J297" i="32"/>
  <c r="G266" i="32"/>
  <c r="G298" i="32"/>
  <c r="H276" i="33"/>
  <c r="J285" i="34"/>
  <c r="H292" i="32"/>
  <c r="H270" i="34"/>
  <c r="H281" i="33"/>
  <c r="J283" i="34"/>
  <c r="G262" i="33"/>
  <c r="J286" i="32"/>
  <c r="S299" i="33"/>
  <c r="H272" i="32"/>
  <c r="J281" i="32"/>
  <c r="H287" i="34"/>
  <c r="J267" i="34"/>
  <c r="J264" i="32"/>
  <c r="J294" i="32"/>
  <c r="S296" i="33"/>
  <c r="H263" i="33"/>
  <c r="G276" i="34"/>
  <c r="H271" i="34"/>
  <c r="J303" i="32"/>
  <c r="I300" i="31"/>
  <c r="J273" i="33"/>
  <c r="Q270" i="33"/>
  <c r="G270" i="32"/>
  <c r="I265" i="33"/>
  <c r="G299" i="34"/>
  <c r="Q290" i="33"/>
  <c r="J288" i="32"/>
  <c r="I295" i="34"/>
  <c r="I286" i="31"/>
  <c r="J279" i="34"/>
  <c r="H267" i="32"/>
  <c r="T285" i="33"/>
  <c r="T277" i="33"/>
  <c r="J273" i="32"/>
  <c r="G299" i="32"/>
  <c r="H262" i="33"/>
  <c r="R280" i="33"/>
  <c r="I276" i="34"/>
  <c r="H311" i="31"/>
  <c r="J317" i="31"/>
  <c r="G284" i="33"/>
  <c r="H278" i="33"/>
  <c r="T266" i="33"/>
  <c r="H297" i="32"/>
  <c r="Q271" i="33"/>
  <c r="J290" i="34"/>
  <c r="H268" i="32"/>
  <c r="I281" i="31"/>
  <c r="G264" i="32"/>
  <c r="H301" i="32"/>
  <c r="H275" i="34"/>
  <c r="R273" i="33"/>
  <c r="J296" i="34"/>
  <c r="I290" i="34"/>
  <c r="I314" i="31"/>
  <c r="I307" i="31"/>
  <c r="I301" i="31"/>
  <c r="I263" i="34"/>
  <c r="H265" i="32"/>
  <c r="I285" i="34"/>
  <c r="J290" i="32"/>
  <c r="H287" i="33"/>
  <c r="G268" i="33"/>
  <c r="H285" i="32"/>
  <c r="R299" i="33"/>
  <c r="G286" i="32"/>
  <c r="H298" i="32"/>
  <c r="I269" i="34"/>
  <c r="J292" i="32"/>
  <c r="J281" i="31"/>
  <c r="G300" i="34"/>
  <c r="S277" i="33"/>
  <c r="G271" i="33"/>
  <c r="Q301" i="33"/>
  <c r="J271" i="34"/>
  <c r="H277" i="34"/>
  <c r="J275" i="34"/>
  <c r="G281" i="32"/>
  <c r="S289" i="33"/>
  <c r="G287" i="34"/>
  <c r="G274" i="34"/>
  <c r="H275" i="33"/>
  <c r="I294" i="31"/>
  <c r="I274" i="33"/>
  <c r="Q280" i="33"/>
  <c r="H270" i="33"/>
  <c r="G284" i="32"/>
  <c r="T275" i="33"/>
  <c r="I305" i="31"/>
  <c r="T292" i="33"/>
  <c r="H286" i="34"/>
  <c r="I300" i="32"/>
  <c r="R294" i="33"/>
  <c r="H282" i="33"/>
  <c r="H278" i="32"/>
  <c r="I283" i="33"/>
  <c r="J269" i="34"/>
  <c r="J316" i="31"/>
  <c r="I285" i="31"/>
  <c r="G283" i="33"/>
  <c r="I295" i="32"/>
  <c r="R281" i="33"/>
  <c r="R279" i="33"/>
  <c r="I303" i="32"/>
  <c r="I277" i="34"/>
  <c r="J265" i="32"/>
  <c r="J285" i="32"/>
  <c r="J288" i="33"/>
  <c r="J297" i="31"/>
  <c r="H279" i="33"/>
  <c r="I271" i="33"/>
  <c r="I313" i="31"/>
  <c r="H281" i="34"/>
  <c r="J280" i="33"/>
  <c r="Q292" i="33"/>
  <c r="J278" i="32"/>
  <c r="S294" i="33"/>
  <c r="H280" i="32"/>
  <c r="S270" i="33"/>
  <c r="H319" i="31"/>
  <c r="I297" i="31"/>
  <c r="G288" i="33"/>
  <c r="I266" i="34"/>
  <c r="I280" i="34"/>
  <c r="I301" i="34"/>
  <c r="G263" i="33"/>
  <c r="R263" i="33"/>
  <c r="H285" i="34"/>
  <c r="H296" i="34"/>
  <c r="J298" i="31"/>
  <c r="J282" i="31"/>
  <c r="S286" i="33"/>
  <c r="T290" i="33"/>
  <c r="T276" i="33"/>
  <c r="Q262" i="33"/>
  <c r="H262" i="34"/>
  <c r="T288" i="33"/>
  <c r="Q297" i="33"/>
  <c r="S279" i="33"/>
  <c r="I280" i="31"/>
  <c r="J280" i="31"/>
  <c r="J287" i="33"/>
  <c r="H274" i="33"/>
  <c r="H290" i="31"/>
  <c r="J267" i="33"/>
  <c r="I267" i="34"/>
  <c r="G279" i="32"/>
  <c r="G285" i="34"/>
  <c r="H270" i="32"/>
  <c r="R276" i="33"/>
  <c r="H296" i="31"/>
  <c r="H284" i="33"/>
  <c r="H285" i="33"/>
  <c r="J262" i="34"/>
  <c r="J275" i="33"/>
  <c r="I288" i="31"/>
  <c r="G280" i="34"/>
  <c r="T262" i="33"/>
  <c r="J302" i="31"/>
  <c r="J281" i="33"/>
  <c r="R301" i="33"/>
  <c r="Q263" i="33"/>
  <c r="I316" i="31"/>
  <c r="T282" i="33"/>
  <c r="H281" i="31"/>
  <c r="H289" i="31"/>
  <c r="H288" i="32"/>
  <c r="J275" i="32"/>
  <c r="J312" i="31"/>
  <c r="H282" i="34"/>
  <c r="T297" i="33"/>
  <c r="Q277" i="33"/>
  <c r="R291" i="33"/>
  <c r="J281" i="34"/>
  <c r="T271" i="33"/>
  <c r="Q282" i="33"/>
  <c r="S272" i="33"/>
  <c r="I272" i="32"/>
  <c r="J315" i="31"/>
  <c r="H276" i="32"/>
  <c r="Q269" i="33"/>
  <c r="I304" i="31"/>
  <c r="S262" i="33"/>
  <c r="I309" i="31"/>
  <c r="H269" i="32"/>
  <c r="I292" i="32"/>
  <c r="G266" i="33"/>
  <c r="I283" i="34"/>
  <c r="R285" i="33"/>
  <c r="S290" i="33"/>
  <c r="G289" i="33"/>
  <c r="G273" i="33"/>
  <c r="I286" i="32"/>
  <c r="J277" i="32"/>
  <c r="J268" i="34"/>
  <c r="J266" i="32"/>
  <c r="G300" i="32"/>
  <c r="J265" i="34"/>
  <c r="J314" i="31"/>
  <c r="R286" i="33"/>
  <c r="H268" i="33"/>
  <c r="I311" i="31"/>
  <c r="I275" i="33"/>
  <c r="H273" i="32"/>
  <c r="J263" i="33"/>
  <c r="H296" i="32"/>
  <c r="I312" i="31"/>
  <c r="Q278" i="33"/>
  <c r="I270" i="33"/>
  <c r="G264" i="34"/>
  <c r="T295" i="33"/>
  <c r="J289" i="34"/>
  <c r="R275" i="33"/>
  <c r="I283" i="32"/>
  <c r="J308" i="31"/>
  <c r="G278" i="32"/>
  <c r="T298" i="33"/>
  <c r="I287" i="33"/>
  <c r="I282" i="34"/>
  <c r="H273" i="33"/>
  <c r="R274" i="33"/>
  <c r="G303" i="32"/>
  <c r="I281" i="33"/>
  <c r="H286" i="32"/>
  <c r="G296" i="34"/>
  <c r="G265" i="33"/>
  <c r="G283" i="32"/>
  <c r="I291" i="31"/>
  <c r="J302" i="32"/>
  <c r="G288" i="32"/>
  <c r="I277" i="33"/>
  <c r="H298" i="34"/>
  <c r="H289" i="33"/>
  <c r="I266" i="32"/>
  <c r="J291" i="34"/>
  <c r="J295" i="34"/>
  <c r="S267" i="33"/>
  <c r="H288" i="34"/>
  <c r="H284" i="31"/>
  <c r="I278" i="34"/>
  <c r="H299" i="32"/>
  <c r="J300" i="31"/>
  <c r="H308" i="31"/>
  <c r="S281" i="33"/>
  <c r="R270" i="33"/>
  <c r="I282" i="31"/>
  <c r="H299" i="34"/>
  <c r="G268" i="34"/>
  <c r="J293" i="32"/>
  <c r="H295" i="31"/>
  <c r="G301" i="34"/>
  <c r="H313" i="31"/>
  <c r="G272" i="33"/>
  <c r="H271" i="32"/>
  <c r="H272" i="34"/>
  <c r="G296" i="32"/>
  <c r="I271" i="32"/>
  <c r="Q275" i="33"/>
  <c r="H291" i="32"/>
  <c r="I286" i="34"/>
  <c r="J300" i="34"/>
  <c r="I268" i="32"/>
  <c r="H291" i="34"/>
  <c r="S273" i="33"/>
  <c r="H300" i="32"/>
  <c r="Q265" i="33"/>
  <c r="S275" i="33"/>
  <c r="R292" i="33"/>
  <c r="H267" i="33"/>
  <c r="J271" i="33"/>
  <c r="J269" i="33"/>
  <c r="I284" i="34"/>
  <c r="Q273" i="33"/>
  <c r="J272" i="34"/>
  <c r="I276" i="33"/>
  <c r="G276" i="33"/>
  <c r="H299" i="31"/>
  <c r="I298" i="31"/>
  <c r="R290" i="33"/>
  <c r="I289" i="31"/>
  <c r="H305" i="31"/>
  <c r="H280" i="31"/>
  <c r="I270" i="34"/>
  <c r="S265" i="33"/>
  <c r="J304" i="32"/>
  <c r="I297" i="32"/>
  <c r="J284" i="31"/>
  <c r="I302" i="31"/>
  <c r="J298" i="34"/>
  <c r="J293" i="31"/>
  <c r="Q264" i="33"/>
  <c r="G282" i="33"/>
  <c r="H306" i="31"/>
  <c r="G281" i="33"/>
  <c r="I269" i="32"/>
  <c r="J277" i="34"/>
  <c r="G277" i="33"/>
  <c r="H267" i="34"/>
  <c r="H294" i="32"/>
  <c r="I265" i="32"/>
  <c r="Q284" i="33"/>
  <c r="T300" i="33"/>
  <c r="R300" i="33"/>
  <c r="J274" i="33"/>
  <c r="I294" i="32"/>
  <c r="J272" i="33"/>
  <c r="J276" i="32"/>
  <c r="G293" i="32"/>
  <c r="I300" i="34"/>
  <c r="H265" i="34"/>
  <c r="J303" i="31"/>
  <c r="S268" i="33"/>
  <c r="J266" i="33"/>
  <c r="J299" i="32"/>
  <c r="G269" i="32"/>
  <c r="G292" i="34"/>
  <c r="T263" i="33"/>
  <c r="G267" i="32"/>
  <c r="T267" i="33"/>
  <c r="H304" i="32"/>
  <c r="R277" i="33"/>
  <c r="Q281" i="33"/>
  <c r="I281" i="32"/>
  <c r="I289" i="33"/>
  <c r="S291" i="33"/>
  <c r="I282" i="33"/>
  <c r="S271" i="33"/>
  <c r="H271" i="33"/>
  <c r="H264" i="32"/>
  <c r="I267" i="32"/>
  <c r="J267" i="32"/>
  <c r="I296" i="32"/>
  <c r="J288" i="31"/>
  <c r="G267" i="33"/>
  <c r="J271" i="32"/>
  <c r="J289" i="31"/>
  <c r="H288" i="31"/>
  <c r="H287" i="31"/>
  <c r="Q296" i="33"/>
  <c r="T270" i="33"/>
  <c r="I319" i="31"/>
  <c r="I273" i="33"/>
  <c r="I277" i="32"/>
  <c r="T281" i="33"/>
  <c r="H276" i="34"/>
  <c r="H288" i="33"/>
  <c r="I308" i="31"/>
  <c r="I263" i="33"/>
  <c r="H312" i="31"/>
  <c r="T291" i="33"/>
  <c r="J286" i="34"/>
  <c r="J282" i="33"/>
  <c r="G295" i="32"/>
  <c r="J298" i="32"/>
  <c r="J282" i="32"/>
  <c r="J292" i="34"/>
  <c r="T289" i="33"/>
  <c r="I274" i="32"/>
  <c r="J319" i="31"/>
  <c r="S280" i="33"/>
  <c r="H287" i="32"/>
  <c r="J292" i="31"/>
  <c r="J301" i="34"/>
  <c r="R296" i="33"/>
  <c r="G298" i="34"/>
  <c r="J286" i="31"/>
  <c r="H302" i="31"/>
  <c r="G264" i="33"/>
  <c r="I278" i="32"/>
  <c r="T272" i="33"/>
  <c r="S274" i="33"/>
  <c r="R289" i="33"/>
  <c r="T273" i="33"/>
  <c r="H266" i="33"/>
  <c r="J266" i="34"/>
  <c r="G280" i="33"/>
  <c r="S276" i="33"/>
  <c r="J269" i="32"/>
  <c r="I310" i="31"/>
  <c r="H301" i="34"/>
  <c r="G277" i="34"/>
  <c r="H286" i="33"/>
  <c r="G273" i="32"/>
  <c r="I292" i="34"/>
  <c r="H263" i="34"/>
  <c r="R267" i="33"/>
  <c r="I285" i="33"/>
  <c r="G297" i="32"/>
  <c r="J283" i="33"/>
  <c r="T294" i="33"/>
  <c r="I269" i="33"/>
  <c r="I304" i="32"/>
  <c r="S264" i="33"/>
  <c r="S287" i="33"/>
  <c r="H314" i="31"/>
  <c r="H289" i="32"/>
  <c r="I281" i="34"/>
  <c r="J299" i="34"/>
  <c r="G286" i="34"/>
  <c r="I295" i="31"/>
  <c r="Q272" i="33"/>
  <c r="J287" i="34"/>
  <c r="H280" i="34"/>
  <c r="G297" i="34"/>
  <c r="G275" i="33"/>
  <c r="G274" i="32"/>
  <c r="J277" i="33"/>
  <c r="G293" i="34"/>
  <c r="J274" i="32"/>
  <c r="J274" i="34"/>
  <c r="I289" i="32"/>
  <c r="H303" i="31"/>
  <c r="T283" i="33"/>
  <c r="H297" i="31"/>
  <c r="S288" i="33"/>
  <c r="G288" i="34"/>
  <c r="R264" i="33"/>
  <c r="G287" i="32"/>
  <c r="T280" i="33"/>
  <c r="J318" i="31"/>
  <c r="H292" i="31"/>
  <c r="H277" i="32"/>
  <c r="G295" i="34"/>
  <c r="G267" i="34"/>
  <c r="T296" i="33"/>
  <c r="H293" i="32"/>
  <c r="H293" i="34"/>
  <c r="H272" i="33"/>
  <c r="I279" i="33"/>
  <c r="G270" i="34"/>
  <c r="H268" i="34"/>
  <c r="J282" i="34"/>
  <c r="H265" i="33"/>
  <c r="I273" i="32"/>
  <c r="H304" i="31"/>
  <c r="H307" i="31"/>
  <c r="I288" i="32"/>
  <c r="G294" i="32"/>
  <c r="H316" i="31"/>
  <c r="J285" i="31"/>
  <c r="G263" i="34"/>
  <c r="J289" i="33"/>
  <c r="J293" i="34"/>
  <c r="H281" i="32"/>
  <c r="Q289" i="33"/>
  <c r="G302" i="32"/>
  <c r="T269" i="33"/>
  <c r="G279" i="34"/>
  <c r="R287" i="33"/>
  <c r="I290" i="31"/>
  <c r="I293" i="32"/>
  <c r="R269" i="33"/>
  <c r="S285" i="33"/>
  <c r="I297" i="34"/>
  <c r="J311" i="31"/>
  <c r="H310" i="31"/>
  <c r="J283" i="32"/>
  <c r="G284" i="34"/>
  <c r="J296" i="31"/>
  <c r="T299" i="33"/>
  <c r="J306" i="31"/>
  <c r="J276" i="34"/>
  <c r="I293" i="34"/>
  <c r="H273" i="34"/>
  <c r="J301" i="32"/>
  <c r="G269" i="33"/>
  <c r="T265" i="33"/>
  <c r="I291" i="34"/>
  <c r="S266" i="33"/>
  <c r="J283" i="31"/>
  <c r="I299" i="31"/>
  <c r="I317" i="31"/>
  <c r="S297" i="33"/>
  <c r="I272" i="34"/>
  <c r="J304" i="31"/>
  <c r="I275" i="32"/>
  <c r="I302" i="32"/>
  <c r="H285" i="31"/>
  <c r="H279" i="34"/>
  <c r="R271" i="33"/>
  <c r="G290" i="34"/>
  <c r="G286" i="33"/>
  <c r="I318" i="31"/>
  <c r="G270" i="33"/>
  <c r="Q279" i="33"/>
  <c r="G290" i="32"/>
  <c r="R293" i="33"/>
  <c r="H309" i="31"/>
  <c r="G278" i="34"/>
  <c r="G287" i="33"/>
  <c r="R284" i="33"/>
  <c r="H294" i="31"/>
  <c r="G275" i="34"/>
  <c r="Q276" i="33"/>
  <c r="H278" i="34"/>
  <c r="J284" i="32"/>
  <c r="H302" i="32"/>
  <c r="J279" i="32"/>
  <c r="J287" i="31"/>
  <c r="I275" i="34"/>
  <c r="J280" i="34"/>
  <c r="H298" i="31"/>
  <c r="I265" i="34"/>
  <c r="J286" i="33"/>
  <c r="J272" i="32"/>
  <c r="J279" i="33"/>
  <c r="T301" i="33"/>
  <c r="G272" i="32"/>
  <c r="I298" i="34"/>
  <c r="S293" i="33"/>
  <c r="H279" i="32"/>
  <c r="J297" i="34"/>
  <c r="H283" i="32"/>
  <c r="S282" i="33"/>
  <c r="G289" i="32"/>
  <c r="J263" i="34"/>
  <c r="J273" i="34"/>
  <c r="J264" i="33"/>
  <c r="G268" i="32"/>
  <c r="I289" i="34"/>
  <c r="G277" i="32"/>
  <c r="G279" i="33"/>
  <c r="I299" i="32"/>
  <c r="H269" i="34"/>
  <c r="I291" i="32"/>
  <c r="Q283" i="33"/>
  <c r="R297" i="33"/>
  <c r="J262" i="33"/>
  <c r="G291" i="34"/>
  <c r="R283" i="33"/>
  <c r="G294" i="34"/>
  <c r="AO94" i="36"/>
  <c r="AN93" i="36"/>
  <c r="AN70" i="30"/>
  <c r="AM69" i="30"/>
  <c r="AP91" i="36" l="1"/>
  <c r="AM92" i="36"/>
  <c r="I276" i="31"/>
  <c r="J276" i="31"/>
  <c r="H276" i="31"/>
  <c r="H278" i="31"/>
  <c r="I277" i="31"/>
  <c r="H277" i="31"/>
  <c r="I273" i="31"/>
  <c r="I279" i="31"/>
  <c r="J274" i="31"/>
  <c r="J273" i="31"/>
  <c r="J277" i="31"/>
  <c r="H273" i="31"/>
  <c r="J275" i="31"/>
  <c r="I274" i="31"/>
  <c r="J272" i="31"/>
  <c r="I272" i="31"/>
  <c r="J279" i="31"/>
  <c r="H275" i="31"/>
  <c r="I275" i="31"/>
  <c r="H272" i="31"/>
  <c r="H274" i="31"/>
  <c r="H279" i="31"/>
  <c r="J278" i="31"/>
  <c r="I278" i="31"/>
  <c r="AO95" i="36"/>
  <c r="AN94" i="36"/>
  <c r="AM70" i="30"/>
  <c r="AN71" i="30"/>
  <c r="AP92" i="36" l="1"/>
  <c r="AM93" i="36"/>
  <c r="I262" i="32"/>
  <c r="I254" i="33"/>
  <c r="G257" i="32"/>
  <c r="Q255" i="33"/>
  <c r="J262" i="32"/>
  <c r="I261" i="32"/>
  <c r="T259" i="33"/>
  <c r="G254" i="34"/>
  <c r="I255" i="34"/>
  <c r="Q257" i="33"/>
  <c r="I261" i="33"/>
  <c r="H259" i="32"/>
  <c r="I256" i="34"/>
  <c r="I257" i="34"/>
  <c r="G256" i="34"/>
  <c r="J259" i="32"/>
  <c r="I260" i="32"/>
  <c r="J258" i="33"/>
  <c r="I257" i="32"/>
  <c r="T261" i="33"/>
  <c r="H261" i="34"/>
  <c r="H261" i="32"/>
  <c r="G254" i="33"/>
  <c r="G260" i="32"/>
  <c r="H258" i="34"/>
  <c r="I259" i="34"/>
  <c r="J254" i="33"/>
  <c r="G259" i="32"/>
  <c r="R260" i="33"/>
  <c r="H254" i="34"/>
  <c r="J257" i="34"/>
  <c r="S261" i="33"/>
  <c r="T255" i="33"/>
  <c r="J261" i="34"/>
  <c r="Q258" i="33"/>
  <c r="H257" i="34"/>
  <c r="J256" i="34"/>
  <c r="T258" i="33"/>
  <c r="G256" i="33"/>
  <c r="G257" i="34"/>
  <c r="J261" i="33"/>
  <c r="S256" i="33"/>
  <c r="H260" i="32"/>
  <c r="G257" i="33"/>
  <c r="H263" i="32"/>
  <c r="J263" i="32"/>
  <c r="H258" i="32"/>
  <c r="I258" i="33"/>
  <c r="T257" i="33"/>
  <c r="S257" i="33"/>
  <c r="I260" i="33"/>
  <c r="G255" i="33"/>
  <c r="H260" i="33"/>
  <c r="Q261" i="33"/>
  <c r="I254" i="34"/>
  <c r="J254" i="34"/>
  <c r="I258" i="32"/>
  <c r="G260" i="34"/>
  <c r="J261" i="32"/>
  <c r="J257" i="32"/>
  <c r="S260" i="33"/>
  <c r="G259" i="33"/>
  <c r="S254" i="33"/>
  <c r="J257" i="33"/>
  <c r="J256" i="33"/>
  <c r="Q254" i="33"/>
  <c r="R254" i="33"/>
  <c r="H261" i="33"/>
  <c r="I261" i="34"/>
  <c r="G261" i="33"/>
  <c r="T256" i="33"/>
  <c r="I259" i="33"/>
  <c r="T254" i="33"/>
  <c r="J255" i="33"/>
  <c r="G259" i="34"/>
  <c r="R255" i="33"/>
  <c r="R257" i="33"/>
  <c r="J258" i="34"/>
  <c r="H256" i="34"/>
  <c r="G262" i="32"/>
  <c r="H256" i="33"/>
  <c r="S259" i="33"/>
  <c r="H259" i="33"/>
  <c r="Q260" i="33"/>
  <c r="H254" i="33"/>
  <c r="H260" i="34"/>
  <c r="G258" i="32"/>
  <c r="J259" i="34"/>
  <c r="H255" i="34"/>
  <c r="J255" i="34"/>
  <c r="J258" i="32"/>
  <c r="I259" i="32"/>
  <c r="H257" i="33"/>
  <c r="R261" i="33"/>
  <c r="H255" i="33"/>
  <c r="J260" i="33"/>
  <c r="G263" i="32"/>
  <c r="G258" i="34"/>
  <c r="H259" i="34"/>
  <c r="G260" i="33"/>
  <c r="S255" i="33"/>
  <c r="I255" i="33"/>
  <c r="H257" i="32"/>
  <c r="J260" i="34"/>
  <c r="G261" i="32"/>
  <c r="I260" i="34"/>
  <c r="R258" i="33"/>
  <c r="R259" i="33"/>
  <c r="G258" i="33"/>
  <c r="T260" i="33"/>
  <c r="R256" i="33"/>
  <c r="Q256" i="33"/>
  <c r="I256" i="33"/>
  <c r="S258" i="33"/>
  <c r="H258" i="33"/>
  <c r="J260" i="32"/>
  <c r="G261" i="34"/>
  <c r="I263" i="32"/>
  <c r="Q259" i="33"/>
  <c r="J259" i="33"/>
  <c r="I257" i="33"/>
  <c r="G255" i="34"/>
  <c r="I258" i="34"/>
  <c r="H262" i="32"/>
  <c r="AO96" i="36"/>
  <c r="AN95" i="36"/>
  <c r="AM71" i="30"/>
  <c r="AN72" i="30"/>
  <c r="AP93" i="36" l="1"/>
  <c r="AM94" i="36"/>
  <c r="AO97" i="36"/>
  <c r="AN96" i="36"/>
  <c r="AN73" i="30"/>
  <c r="AM72" i="30"/>
  <c r="AP94" i="36" l="1"/>
  <c r="AM95" i="36"/>
  <c r="AO98" i="36"/>
  <c r="AN97" i="36"/>
  <c r="AN74" i="30"/>
  <c r="AM73" i="30"/>
  <c r="AM96" i="36" l="1"/>
  <c r="AP95" i="36"/>
  <c r="AO99" i="36"/>
  <c r="AN98" i="36"/>
  <c r="AN75" i="30"/>
  <c r="AM74" i="30"/>
  <c r="N35" i="36"/>
  <c r="N20" i="36"/>
  <c r="N59" i="36"/>
  <c r="N23" i="36"/>
  <c r="N83" i="36"/>
  <c r="N19" i="36"/>
  <c r="N81" i="36"/>
  <c r="N44" i="36"/>
  <c r="N51" i="36"/>
  <c r="N3" i="36"/>
  <c r="N40" i="36"/>
  <c r="N24" i="36"/>
  <c r="N41" i="36"/>
  <c r="N4" i="36"/>
  <c r="N88" i="36"/>
  <c r="N69" i="36"/>
  <c r="N64" i="36"/>
  <c r="N61" i="36"/>
  <c r="N25" i="36"/>
  <c r="N8" i="36"/>
  <c r="N67" i="36"/>
  <c r="N76" i="36"/>
  <c r="N47" i="36"/>
  <c r="N9" i="36"/>
  <c r="N71" i="36"/>
  <c r="N29" i="36"/>
  <c r="N16" i="36"/>
  <c r="N89" i="36"/>
  <c r="N31" i="36"/>
  <c r="N93" i="36"/>
  <c r="N37" i="36"/>
  <c r="N15" i="36"/>
  <c r="N72" i="36"/>
  <c r="N45" i="36"/>
  <c r="N55" i="36"/>
  <c r="N85" i="36"/>
  <c r="N21" i="36"/>
  <c r="N95" i="36"/>
  <c r="N57" i="36"/>
  <c r="N5" i="36"/>
  <c r="N43" i="36"/>
  <c r="N27" i="36"/>
  <c r="N56" i="36"/>
  <c r="N96" i="36"/>
  <c r="N7" i="36"/>
  <c r="N68" i="36"/>
  <c r="N48" i="36"/>
  <c r="N77" i="36"/>
  <c r="N28" i="36"/>
  <c r="N11" i="36"/>
  <c r="N52" i="36"/>
  <c r="N84" i="36"/>
  <c r="N63" i="36"/>
  <c r="N49" i="36"/>
  <c r="N12" i="36"/>
  <c r="N73" i="36"/>
  <c r="N32" i="36"/>
  <c r="N92" i="36"/>
  <c r="N33" i="36"/>
  <c r="N91" i="36"/>
  <c r="N53" i="36"/>
  <c r="N36" i="36"/>
  <c r="N17" i="36"/>
  <c r="N75" i="36"/>
  <c r="N39" i="36"/>
  <c r="N65" i="36"/>
  <c r="N13" i="36"/>
  <c r="N97" i="36"/>
  <c r="N60" i="36"/>
  <c r="N80" i="36"/>
  <c r="N87" i="36"/>
  <c r="N100" i="36" l="1"/>
  <c r="N102" i="36"/>
  <c r="N101" i="36"/>
  <c r="AM97" i="36"/>
  <c r="AP96" i="36"/>
  <c r="AO100" i="36"/>
  <c r="AN99" i="36"/>
  <c r="AN76" i="30"/>
  <c r="AM75" i="30"/>
  <c r="AP97" i="36" l="1"/>
  <c r="AM98" i="36"/>
  <c r="AO101" i="36"/>
  <c r="AN100" i="36"/>
  <c r="AM76" i="30"/>
  <c r="AN77" i="30"/>
  <c r="G245" i="32" l="1"/>
  <c r="AP98" i="36"/>
  <c r="AM99" i="36"/>
  <c r="AO102" i="36"/>
  <c r="AN101" i="36"/>
  <c r="AN78" i="30"/>
  <c r="AM77" i="30"/>
  <c r="AP99" i="36" l="1"/>
  <c r="AM100" i="36"/>
  <c r="AO103" i="36"/>
  <c r="AN102" i="36"/>
  <c r="AN79" i="30"/>
  <c r="AM78" i="30"/>
  <c r="R11" i="33"/>
  <c r="R9" i="35"/>
  <c r="Q13" i="32"/>
  <c r="AD12" i="32"/>
  <c r="AC14" i="32"/>
  <c r="Q12" i="35"/>
  <c r="T10" i="32"/>
  <c r="J5" i="32"/>
  <c r="G4" i="33"/>
  <c r="S4" i="35"/>
  <c r="T12" i="33"/>
  <c r="AA10" i="32"/>
  <c r="R12" i="35"/>
  <c r="T5" i="32"/>
  <c r="R13" i="33"/>
  <c r="I5" i="31"/>
  <c r="G10" i="33"/>
  <c r="AB3" i="32"/>
  <c r="I13" i="32"/>
  <c r="Q8" i="32"/>
  <c r="H10" i="31"/>
  <c r="S3" i="34"/>
  <c r="I10" i="31"/>
  <c r="Q9" i="34"/>
  <c r="H11" i="31"/>
  <c r="J4" i="33"/>
  <c r="H14" i="31"/>
  <c r="S7" i="32"/>
  <c r="J7" i="33"/>
  <c r="AD10" i="32"/>
  <c r="I3" i="33"/>
  <c r="J3" i="31"/>
  <c r="Q4" i="34"/>
  <c r="R4" i="32"/>
  <c r="J11" i="31"/>
  <c r="T6" i="32"/>
  <c r="H6" i="34"/>
  <c r="S10" i="32"/>
  <c r="I13" i="33"/>
  <c r="S5" i="32"/>
  <c r="H5" i="32"/>
  <c r="I11" i="31"/>
  <c r="J13" i="34"/>
  <c r="Q6" i="33"/>
  <c r="S5" i="34"/>
  <c r="H13" i="31"/>
  <c r="I5" i="32"/>
  <c r="J10" i="32"/>
  <c r="T8" i="35"/>
  <c r="H8" i="33"/>
  <c r="T3" i="32"/>
  <c r="T4" i="34"/>
  <c r="R14" i="34"/>
  <c r="J11" i="32"/>
  <c r="T11" i="34"/>
  <c r="G5" i="32"/>
  <c r="Q8" i="34"/>
  <c r="Q7" i="33"/>
  <c r="T5" i="33"/>
  <c r="J5" i="33"/>
  <c r="R4" i="34"/>
  <c r="T4" i="33"/>
  <c r="H9" i="33"/>
  <c r="S7" i="33"/>
  <c r="R6" i="34"/>
  <c r="S13" i="32"/>
  <c r="AC13" i="32"/>
  <c r="R12" i="32"/>
  <c r="J7" i="34"/>
  <c r="T5" i="35"/>
  <c r="J7" i="32"/>
  <c r="Q5" i="33"/>
  <c r="H11" i="33"/>
  <c r="I13" i="31"/>
  <c r="R10" i="33"/>
  <c r="Q9" i="35"/>
  <c r="AC6" i="32"/>
  <c r="I10" i="32"/>
  <c r="Q5" i="35"/>
  <c r="T12" i="34"/>
  <c r="Q3" i="32"/>
  <c r="G14" i="34"/>
  <c r="R6" i="35"/>
  <c r="AA8" i="32"/>
  <c r="T6" i="33"/>
  <c r="AD5" i="32"/>
  <c r="T9" i="33"/>
  <c r="S6" i="33"/>
  <c r="S9" i="32"/>
  <c r="J4" i="31"/>
  <c r="Q7" i="32"/>
  <c r="G7" i="33"/>
  <c r="S12" i="32"/>
  <c r="R5" i="32"/>
  <c r="S12" i="33"/>
  <c r="S12" i="35"/>
  <c r="T11" i="33"/>
  <c r="I6" i="32"/>
  <c r="G8" i="32"/>
  <c r="AD13" i="32"/>
  <c r="S4" i="32"/>
  <c r="Q10" i="35"/>
  <c r="J12" i="33"/>
  <c r="Q8" i="35"/>
  <c r="I9" i="33"/>
  <c r="J8" i="34"/>
  <c r="I11" i="34"/>
  <c r="AA4" i="32"/>
  <c r="G5" i="34"/>
  <c r="S14" i="34"/>
  <c r="AC11" i="32"/>
  <c r="S7" i="35"/>
  <c r="G12" i="32"/>
  <c r="R3" i="34"/>
  <c r="R10" i="32"/>
  <c r="I11" i="32"/>
  <c r="I7" i="33"/>
  <c r="I3" i="34"/>
  <c r="AB4" i="32"/>
  <c r="H8" i="34"/>
  <c r="Q9" i="33"/>
  <c r="H3" i="32"/>
  <c r="G11" i="33"/>
  <c r="S6" i="32"/>
  <c r="I6" i="33"/>
  <c r="R12" i="33"/>
  <c r="T7" i="33"/>
  <c r="R13" i="34"/>
  <c r="AC5" i="32"/>
  <c r="H12" i="32"/>
  <c r="J10" i="34"/>
  <c r="I14" i="33"/>
  <c r="J9" i="33"/>
  <c r="H3" i="31"/>
  <c r="H7" i="32"/>
  <c r="R14" i="35"/>
  <c r="G12" i="34"/>
  <c r="T13" i="32"/>
  <c r="H5" i="33"/>
  <c r="Q4" i="33"/>
  <c r="T3" i="33"/>
  <c r="G13" i="32"/>
  <c r="G13" i="34"/>
  <c r="R11" i="35"/>
  <c r="H10" i="33"/>
  <c r="H11" i="34"/>
  <c r="Q10" i="33"/>
  <c r="J12" i="31"/>
  <c r="Q11" i="34"/>
  <c r="I3" i="32"/>
  <c r="H11" i="32"/>
  <c r="J14" i="34"/>
  <c r="R8" i="32"/>
  <c r="J14" i="31"/>
  <c r="T7" i="34"/>
  <c r="AC4" i="32"/>
  <c r="Q12" i="32"/>
  <c r="J3" i="32"/>
  <c r="G10" i="34"/>
  <c r="T13" i="33"/>
  <c r="AD3" i="32"/>
  <c r="G7" i="34"/>
  <c r="Q14" i="35"/>
  <c r="R6" i="33"/>
  <c r="S14" i="33"/>
  <c r="J14" i="32"/>
  <c r="H4" i="31"/>
  <c r="R6" i="32"/>
  <c r="H3" i="34"/>
  <c r="G3" i="34"/>
  <c r="AB9" i="32"/>
  <c r="J6" i="32"/>
  <c r="I13" i="34"/>
  <c r="G4" i="34"/>
  <c r="G6" i="34"/>
  <c r="J12" i="32"/>
  <c r="H8" i="31"/>
  <c r="J6" i="34"/>
  <c r="I4" i="33"/>
  <c r="I14" i="31"/>
  <c r="AD9" i="32"/>
  <c r="AA11" i="32"/>
  <c r="AA14" i="32"/>
  <c r="J3" i="34"/>
  <c r="G6" i="33"/>
  <c r="I4" i="31"/>
  <c r="J9" i="34"/>
  <c r="I12" i="32"/>
  <c r="AD4" i="32"/>
  <c r="I9" i="34"/>
  <c r="I8" i="32"/>
  <c r="G8" i="33"/>
  <c r="T6" i="34"/>
  <c r="T12" i="35"/>
  <c r="Q3" i="34"/>
  <c r="G11" i="34"/>
  <c r="S6" i="35"/>
  <c r="R8" i="33"/>
  <c r="R9" i="32"/>
  <c r="J5" i="31"/>
  <c r="R10" i="34"/>
  <c r="AA12" i="32"/>
  <c r="H7" i="31"/>
  <c r="S9" i="33"/>
  <c r="H7" i="34"/>
  <c r="H13" i="32"/>
  <c r="T11" i="35"/>
  <c r="R10" i="35"/>
  <c r="AB5" i="32"/>
  <c r="H9" i="34"/>
  <c r="AA9" i="32"/>
  <c r="I14" i="34"/>
  <c r="R9" i="34"/>
  <c r="Q7" i="34"/>
  <c r="Q11" i="35"/>
  <c r="J13" i="31"/>
  <c r="H12" i="34"/>
  <c r="AB12" i="32"/>
  <c r="Q11" i="32"/>
  <c r="I4" i="32"/>
  <c r="S13" i="34"/>
  <c r="J4" i="34"/>
  <c r="R7" i="34"/>
  <c r="Q14" i="32"/>
  <c r="AD11" i="32"/>
  <c r="S10" i="34"/>
  <c r="R7" i="33"/>
  <c r="R14" i="32"/>
  <c r="I12" i="33"/>
  <c r="T10" i="33"/>
  <c r="J9" i="32"/>
  <c r="AC12" i="32"/>
  <c r="H9" i="31"/>
  <c r="R7" i="32"/>
  <c r="H6" i="33"/>
  <c r="I12" i="31"/>
  <c r="I3" i="31"/>
  <c r="J8" i="33"/>
  <c r="T12" i="32"/>
  <c r="I8" i="34"/>
  <c r="AA13" i="32"/>
  <c r="G6" i="32"/>
  <c r="H3" i="33"/>
  <c r="Q14" i="33"/>
  <c r="T8" i="32"/>
  <c r="AD14" i="32"/>
  <c r="Q5" i="32"/>
  <c r="Q4" i="32"/>
  <c r="J9" i="31"/>
  <c r="AB7" i="32"/>
  <c r="R5" i="34"/>
  <c r="H12" i="33"/>
  <c r="G5" i="33"/>
  <c r="H13" i="33"/>
  <c r="J10" i="31"/>
  <c r="R5" i="33"/>
  <c r="S5" i="35"/>
  <c r="AC8" i="32"/>
  <c r="T10" i="34"/>
  <c r="AB6" i="32"/>
  <c r="S8" i="33"/>
  <c r="S3" i="33"/>
  <c r="AD8" i="32"/>
  <c r="I11" i="33"/>
  <c r="I8" i="33"/>
  <c r="J8" i="31"/>
  <c r="Q10" i="32"/>
  <c r="G8" i="34"/>
  <c r="AB14" i="32"/>
  <c r="S5" i="33"/>
  <c r="I5" i="34"/>
  <c r="G9" i="33"/>
  <c r="R3" i="33"/>
  <c r="Q12" i="33"/>
  <c r="AA5" i="32"/>
  <c r="H6" i="31"/>
  <c r="R8" i="35"/>
  <c r="H14" i="34"/>
  <c r="G11" i="32"/>
  <c r="R7" i="35"/>
  <c r="Q13" i="33"/>
  <c r="I8" i="31"/>
  <c r="S11" i="33"/>
  <c r="T8" i="34"/>
  <c r="Q13" i="34"/>
  <c r="R8" i="34"/>
  <c r="T7" i="35"/>
  <c r="J10" i="33"/>
  <c r="H14" i="33"/>
  <c r="T8" i="33"/>
  <c r="Q7" i="35"/>
  <c r="T13" i="34"/>
  <c r="R5" i="35"/>
  <c r="I5" i="33"/>
  <c r="S3" i="35"/>
  <c r="G3" i="33"/>
  <c r="S8" i="35"/>
  <c r="T11" i="32"/>
  <c r="AD7" i="32"/>
  <c r="H10" i="34"/>
  <c r="S4" i="34"/>
  <c r="R13" i="35"/>
  <c r="G7" i="32"/>
  <c r="T9" i="32"/>
  <c r="G4" i="32"/>
  <c r="T10" i="35"/>
  <c r="J5" i="34"/>
  <c r="G14" i="33"/>
  <c r="H13" i="34"/>
  <c r="AA6" i="32"/>
  <c r="I7" i="34"/>
  <c r="Q14" i="34"/>
  <c r="J12" i="34"/>
  <c r="AC7" i="32"/>
  <c r="R3" i="35"/>
  <c r="T7" i="32"/>
  <c r="S10" i="35"/>
  <c r="I4" i="34"/>
  <c r="AB8" i="32"/>
  <c r="T4" i="32"/>
  <c r="S9" i="34"/>
  <c r="Q13" i="35"/>
  <c r="T6" i="35"/>
  <c r="Q3" i="33"/>
  <c r="T9" i="34"/>
  <c r="G13" i="33"/>
  <c r="S8" i="32"/>
  <c r="R14" i="33"/>
  <c r="Q5" i="34"/>
  <c r="G14" i="32"/>
  <c r="J8" i="32"/>
  <c r="G9" i="32"/>
  <c r="S14" i="35"/>
  <c r="R12" i="34"/>
  <c r="J6" i="33"/>
  <c r="AA3" i="32"/>
  <c r="Q4" i="35"/>
  <c r="H4" i="33"/>
  <c r="Q6" i="32"/>
  <c r="I6" i="34"/>
  <c r="J7" i="31"/>
  <c r="S13" i="33"/>
  <c r="J13" i="33"/>
  <c r="I10" i="33"/>
  <c r="AC3" i="32"/>
  <c r="S9" i="35"/>
  <c r="AD6" i="32"/>
  <c r="I10" i="34"/>
  <c r="AB10" i="32"/>
  <c r="AB13" i="32"/>
  <c r="Q6" i="34"/>
  <c r="R4" i="33"/>
  <c r="T13" i="35"/>
  <c r="R13" i="32"/>
  <c r="S13" i="35"/>
  <c r="I6" i="31"/>
  <c r="Q11" i="33"/>
  <c r="T3" i="35"/>
  <c r="H7" i="33"/>
  <c r="Q9" i="32"/>
  <c r="G9" i="34"/>
  <c r="S4" i="33"/>
  <c r="J13" i="32"/>
  <c r="T3" i="34"/>
  <c r="Q6" i="35"/>
  <c r="H5" i="34"/>
  <c r="I12" i="34"/>
  <c r="I7" i="31"/>
  <c r="J11" i="33"/>
  <c r="T14" i="33"/>
  <c r="T14" i="32"/>
  <c r="T14" i="34"/>
  <c r="H10" i="32"/>
  <c r="AB11" i="32"/>
  <c r="H14" i="32"/>
  <c r="AC10" i="32"/>
  <c r="S11" i="32"/>
  <c r="H12" i="31"/>
  <c r="H8" i="32"/>
  <c r="H9" i="32"/>
  <c r="H4" i="32"/>
  <c r="H6" i="32"/>
  <c r="R11" i="34"/>
  <c r="H4" i="34"/>
  <c r="T9" i="35"/>
  <c r="G10" i="32"/>
  <c r="S3" i="32"/>
  <c r="H5" i="31"/>
  <c r="AA7" i="32"/>
  <c r="Q12" i="34"/>
  <c r="Q10" i="34"/>
  <c r="S14" i="32"/>
  <c r="I14" i="32"/>
  <c r="J11" i="34"/>
  <c r="Q3" i="35"/>
  <c r="S12" i="34"/>
  <c r="R9" i="33"/>
  <c r="J4" i="32"/>
  <c r="T14" i="35"/>
  <c r="S7" i="34"/>
  <c r="I9" i="32"/>
  <c r="R11" i="32"/>
  <c r="G12" i="33"/>
  <c r="S10" i="33"/>
  <c r="AC9" i="32"/>
  <c r="I9" i="31"/>
  <c r="R3" i="32"/>
  <c r="T5" i="34"/>
  <c r="T4" i="35"/>
  <c r="S6" i="34"/>
  <c r="S8" i="34"/>
  <c r="J14" i="33"/>
  <c r="Q8" i="33"/>
  <c r="J3" i="33"/>
  <c r="R4" i="35"/>
  <c r="S11" i="34"/>
  <c r="S11" i="35"/>
  <c r="I7" i="32"/>
  <c r="FD39" i="10" l="1"/>
  <c r="T242" i="35"/>
  <c r="Q249" i="35"/>
  <c r="T243" i="35"/>
  <c r="R243" i="35"/>
  <c r="S242" i="35"/>
  <c r="T245" i="35"/>
  <c r="R251" i="35"/>
  <c r="R244" i="35"/>
  <c r="Q242" i="35"/>
  <c r="S246" i="35"/>
  <c r="T248" i="35"/>
  <c r="R252" i="35"/>
  <c r="R245" i="35"/>
  <c r="Q245" i="35"/>
  <c r="T250" i="35"/>
  <c r="T244" i="35"/>
  <c r="R246" i="35"/>
  <c r="T253" i="35"/>
  <c r="Q252" i="35"/>
  <c r="Q251" i="35"/>
  <c r="S252" i="35"/>
  <c r="Q253" i="35"/>
  <c r="T249" i="35"/>
  <c r="T251" i="35"/>
  <c r="R250" i="35"/>
  <c r="R249" i="35"/>
  <c r="Q244" i="35"/>
  <c r="Q243" i="35"/>
  <c r="T252" i="35"/>
  <c r="S243" i="35"/>
  <c r="Q250" i="35"/>
  <c r="S249" i="35"/>
  <c r="T246" i="35"/>
  <c r="R248" i="35"/>
  <c r="T247" i="35"/>
  <c r="R242" i="35"/>
  <c r="S250" i="35"/>
  <c r="Q247" i="35"/>
  <c r="S244" i="35"/>
  <c r="Q246" i="35"/>
  <c r="S247" i="35"/>
  <c r="R247" i="35"/>
  <c r="S253" i="35"/>
  <c r="S245" i="35"/>
  <c r="S251" i="35"/>
  <c r="Q248" i="35"/>
  <c r="R253" i="35"/>
  <c r="S248" i="35"/>
  <c r="S246" i="34"/>
  <c r="T253" i="34"/>
  <c r="R252" i="34"/>
  <c r="Q242" i="34"/>
  <c r="S244" i="34"/>
  <c r="Q246" i="34"/>
  <c r="T246" i="34"/>
  <c r="R242" i="34"/>
  <c r="R247" i="34"/>
  <c r="S249" i="34"/>
  <c r="R251" i="34"/>
  <c r="S243" i="34"/>
  <c r="R249" i="34"/>
  <c r="R245" i="34"/>
  <c r="T247" i="34"/>
  <c r="S252" i="34"/>
  <c r="R244" i="34"/>
  <c r="Q253" i="34"/>
  <c r="T243" i="34"/>
  <c r="S250" i="34"/>
  <c r="T250" i="34"/>
  <c r="S253" i="34"/>
  <c r="T245" i="34"/>
  <c r="Q250" i="34"/>
  <c r="S251" i="34"/>
  <c r="S247" i="34"/>
  <c r="R250" i="34"/>
  <c r="Q243" i="34"/>
  <c r="Q248" i="34"/>
  <c r="R246" i="34"/>
  <c r="T252" i="34"/>
  <c r="T242" i="34"/>
  <c r="Q244" i="34"/>
  <c r="Q247" i="34"/>
  <c r="S245" i="34"/>
  <c r="S242" i="34"/>
  <c r="T249" i="34"/>
  <c r="Q251" i="34"/>
  <c r="T251" i="34"/>
  <c r="Q245" i="34"/>
  <c r="R243" i="34"/>
  <c r="S248" i="34"/>
  <c r="T244" i="34"/>
  <c r="R248" i="34"/>
  <c r="Q252" i="34"/>
  <c r="T248" i="34"/>
  <c r="R253" i="34"/>
  <c r="Q249" i="34"/>
  <c r="S306" i="32"/>
  <c r="AB308" i="32"/>
  <c r="S254" i="32"/>
  <c r="AA250" i="32"/>
  <c r="T305" i="32"/>
  <c r="S315" i="32"/>
  <c r="AD316" i="32"/>
  <c r="AC313" i="32"/>
  <c r="Q316" i="32"/>
  <c r="AA251" i="32"/>
  <c r="AD246" i="32"/>
  <c r="S305" i="32"/>
  <c r="AA305" i="32"/>
  <c r="AA255" i="32"/>
  <c r="AA307" i="32"/>
  <c r="AA309" i="32"/>
  <c r="Q247" i="32"/>
  <c r="AD308" i="32"/>
  <c r="AB316" i="32"/>
  <c r="Q311" i="32"/>
  <c r="S249" i="32"/>
  <c r="AA316" i="32"/>
  <c r="Q314" i="32"/>
  <c r="AA306" i="32"/>
  <c r="AA314" i="32"/>
  <c r="AA246" i="32"/>
  <c r="AD311" i="32"/>
  <c r="R250" i="32"/>
  <c r="AA256" i="32"/>
  <c r="AB254" i="32"/>
  <c r="T255" i="32"/>
  <c r="R247" i="32"/>
  <c r="AB312" i="32"/>
  <c r="R245" i="32"/>
  <c r="S245" i="32"/>
  <c r="T310" i="32"/>
  <c r="S310" i="32"/>
  <c r="AC249" i="32"/>
  <c r="T250" i="32"/>
  <c r="AB247" i="32"/>
  <c r="Q252" i="32"/>
  <c r="AC247" i="32"/>
  <c r="AA312" i="32"/>
  <c r="R314" i="32"/>
  <c r="T254" i="32"/>
  <c r="Q312" i="32"/>
  <c r="AA313" i="32"/>
  <c r="AB255" i="32"/>
  <c r="AC306" i="32"/>
  <c r="AB313" i="32"/>
  <c r="T316" i="32"/>
  <c r="S309" i="32"/>
  <c r="AD255" i="32"/>
  <c r="AD247" i="32"/>
  <c r="S255" i="32"/>
  <c r="R316" i="32"/>
  <c r="Q253" i="32"/>
  <c r="Q306" i="32"/>
  <c r="S252" i="32"/>
  <c r="Q248" i="32"/>
  <c r="AC246" i="32"/>
  <c r="R251" i="32"/>
  <c r="AC311" i="32"/>
  <c r="S311" i="32"/>
  <c r="Q309" i="32"/>
  <c r="S314" i="32"/>
  <c r="AA254" i="32"/>
  <c r="T307" i="32"/>
  <c r="AD253" i="32"/>
  <c r="T311" i="32"/>
  <c r="AB251" i="32"/>
  <c r="AA253" i="32"/>
  <c r="Q305" i="32"/>
  <c r="R249" i="32"/>
  <c r="AD309" i="32"/>
  <c r="S316" i="32"/>
  <c r="S312" i="32"/>
  <c r="AC310" i="32"/>
  <c r="R310" i="32"/>
  <c r="AC251" i="32"/>
  <c r="AA315" i="32"/>
  <c r="S246" i="32"/>
  <c r="AB306" i="32"/>
  <c r="AA308" i="32"/>
  <c r="R309" i="32"/>
  <c r="AB246" i="32"/>
  <c r="AC315" i="32"/>
  <c r="AB245" i="32"/>
  <c r="AA245" i="32"/>
  <c r="AD313" i="32"/>
  <c r="S253" i="32"/>
  <c r="AB248" i="32"/>
  <c r="AB309" i="32"/>
  <c r="T248" i="32"/>
  <c r="AB252" i="32"/>
  <c r="AC254" i="32"/>
  <c r="AD307" i="32"/>
  <c r="AD306" i="32"/>
  <c r="R312" i="32"/>
  <c r="S307" i="32"/>
  <c r="AB311" i="32"/>
  <c r="AD310" i="32"/>
  <c r="Q245" i="32"/>
  <c r="AC250" i="32"/>
  <c r="T315" i="32"/>
  <c r="AD251" i="32"/>
  <c r="T252" i="32"/>
  <c r="AC253" i="32"/>
  <c r="AD254" i="32"/>
  <c r="T245" i="32"/>
  <c r="R254" i="32"/>
  <c r="R246" i="32"/>
  <c r="AC312" i="32"/>
  <c r="AC248" i="32"/>
  <c r="S247" i="32"/>
  <c r="T306" i="32"/>
  <c r="T253" i="32"/>
  <c r="S313" i="32"/>
  <c r="AB249" i="32"/>
  <c r="AC307" i="32"/>
  <c r="AD245" i="32"/>
  <c r="AB307" i="32"/>
  <c r="AB315" i="32"/>
  <c r="AD315" i="32"/>
  <c r="T246" i="32"/>
  <c r="AC308" i="32"/>
  <c r="Q246" i="32"/>
  <c r="T251" i="32"/>
  <c r="T247" i="32"/>
  <c r="AD248" i="32"/>
  <c r="AD312" i="32"/>
  <c r="R305" i="32"/>
  <c r="AB310" i="32"/>
  <c r="Q313" i="32"/>
  <c r="Q249" i="32"/>
  <c r="T314" i="32"/>
  <c r="S256" i="32"/>
  <c r="AC316" i="32"/>
  <c r="Q256" i="32"/>
  <c r="S248" i="32"/>
  <c r="AA311" i="32"/>
  <c r="R307" i="32"/>
  <c r="R308" i="32"/>
  <c r="AD249" i="32"/>
  <c r="R306" i="32"/>
  <c r="T309" i="32"/>
  <c r="T308" i="32"/>
  <c r="Q315" i="32"/>
  <c r="AC256" i="32"/>
  <c r="AC252" i="32"/>
  <c r="AC245" i="32"/>
  <c r="AB305" i="32"/>
  <c r="AC309" i="32"/>
  <c r="S308" i="32"/>
  <c r="AB314" i="32"/>
  <c r="R313" i="32"/>
  <c r="Q250" i="32"/>
  <c r="S251" i="32"/>
  <c r="T312" i="32"/>
  <c r="R252" i="32"/>
  <c r="AC255" i="32"/>
  <c r="Q307" i="32"/>
  <c r="AD305" i="32"/>
  <c r="AD314" i="32"/>
  <c r="S250" i="32"/>
  <c r="AC314" i="32"/>
  <c r="R315" i="32"/>
  <c r="R311" i="32"/>
  <c r="AA310" i="32"/>
  <c r="AD256" i="32"/>
  <c r="R255" i="32"/>
  <c r="R248" i="32"/>
  <c r="R256" i="32"/>
  <c r="Q254" i="32"/>
  <c r="AA247" i="32"/>
  <c r="Q251" i="32"/>
  <c r="R253" i="32"/>
  <c r="Q310" i="32"/>
  <c r="AB250" i="32"/>
  <c r="AC305" i="32"/>
  <c r="AA249" i="32"/>
  <c r="Q255" i="32"/>
  <c r="T249" i="32"/>
  <c r="AB253" i="32"/>
  <c r="AD250" i="32"/>
  <c r="AA248" i="32"/>
  <c r="AB256" i="32"/>
  <c r="Q308" i="32"/>
  <c r="AA252" i="32"/>
  <c r="T256" i="32"/>
  <c r="AD252" i="32"/>
  <c r="T313" i="32"/>
  <c r="I307" i="34"/>
  <c r="G251" i="32"/>
  <c r="H253" i="34"/>
  <c r="Q249" i="33"/>
  <c r="J251" i="32"/>
  <c r="I249" i="33"/>
  <c r="R309" i="33"/>
  <c r="S250" i="33"/>
  <c r="I248" i="32"/>
  <c r="H244" i="34"/>
  <c r="I243" i="34"/>
  <c r="H249" i="33"/>
  <c r="I253" i="32"/>
  <c r="J261" i="31"/>
  <c r="G309" i="32"/>
  <c r="G316" i="32"/>
  <c r="J307" i="34"/>
  <c r="I322" i="31"/>
  <c r="H308" i="34"/>
  <c r="H248" i="33"/>
  <c r="I330" i="31"/>
  <c r="T242" i="33"/>
  <c r="I310" i="34"/>
  <c r="H270" i="31"/>
  <c r="H249" i="34"/>
  <c r="G251" i="34"/>
  <c r="I270" i="31"/>
  <c r="G253" i="34"/>
  <c r="H310" i="32"/>
  <c r="G250" i="32"/>
  <c r="T251" i="33"/>
  <c r="Q305" i="33"/>
  <c r="R253" i="33"/>
  <c r="I245" i="34"/>
  <c r="H252" i="32"/>
  <c r="T306" i="33"/>
  <c r="I324" i="31"/>
  <c r="J314" i="32"/>
  <c r="J244" i="34"/>
  <c r="T244" i="33"/>
  <c r="J253" i="32"/>
  <c r="R311" i="33"/>
  <c r="G306" i="34"/>
  <c r="S312" i="33"/>
  <c r="G252" i="32"/>
  <c r="G325" i="31"/>
  <c r="J326" i="31"/>
  <c r="H242" i="34"/>
  <c r="J315" i="32"/>
  <c r="G313" i="32"/>
  <c r="H244" i="33"/>
  <c r="I245" i="32"/>
  <c r="H252" i="33"/>
  <c r="J245" i="33"/>
  <c r="Q306" i="33"/>
  <c r="I325" i="31"/>
  <c r="H243" i="34"/>
  <c r="I303" i="34"/>
  <c r="J316" i="32"/>
  <c r="H247" i="33"/>
  <c r="H248" i="32"/>
  <c r="J260" i="31"/>
  <c r="J324" i="31"/>
  <c r="J310" i="34"/>
  <c r="I331" i="31"/>
  <c r="G329" i="31"/>
  <c r="I251" i="32"/>
  <c r="Q248" i="33"/>
  <c r="J249" i="33"/>
  <c r="G252" i="33"/>
  <c r="J313" i="32"/>
  <c r="Q313" i="33"/>
  <c r="I304" i="34"/>
  <c r="J266" i="31"/>
  <c r="G308" i="32"/>
  <c r="H252" i="34"/>
  <c r="J323" i="31"/>
  <c r="H327" i="31"/>
  <c r="G324" i="31"/>
  <c r="I246" i="33"/>
  <c r="H245" i="34"/>
  <c r="S243" i="33"/>
  <c r="H246" i="34"/>
  <c r="I271" i="31"/>
  <c r="H312" i="32"/>
  <c r="J321" i="31"/>
  <c r="G305" i="32"/>
  <c r="I255" i="32"/>
  <c r="G249" i="34"/>
  <c r="H264" i="31"/>
  <c r="H246" i="33"/>
  <c r="R303" i="33"/>
  <c r="J320" i="31"/>
  <c r="I260" i="31"/>
  <c r="J243" i="33"/>
  <c r="J252" i="34"/>
  <c r="R246" i="33"/>
  <c r="J322" i="31"/>
  <c r="I250" i="34"/>
  <c r="Q242" i="33"/>
  <c r="I249" i="32"/>
  <c r="H253" i="32"/>
  <c r="G305" i="34"/>
  <c r="H243" i="33"/>
  <c r="J303" i="34"/>
  <c r="G328" i="31"/>
  <c r="H250" i="32"/>
  <c r="H308" i="32"/>
  <c r="H261" i="31"/>
  <c r="J313" i="34"/>
  <c r="I250" i="33"/>
  <c r="I253" i="34"/>
  <c r="J243" i="34"/>
  <c r="I269" i="31"/>
  <c r="G253" i="32"/>
  <c r="J305" i="34"/>
  <c r="I244" i="34"/>
  <c r="Q253" i="33"/>
  <c r="J251" i="33"/>
  <c r="S308" i="33"/>
  <c r="I252" i="33"/>
  <c r="S247" i="33"/>
  <c r="I242" i="34"/>
  <c r="T243" i="33"/>
  <c r="I264" i="31"/>
  <c r="H313" i="34"/>
  <c r="J265" i="31"/>
  <c r="G249" i="32"/>
  <c r="J308" i="32"/>
  <c r="J249" i="32"/>
  <c r="J246" i="33"/>
  <c r="G249" i="33"/>
  <c r="H269" i="31"/>
  <c r="T313" i="33"/>
  <c r="I245" i="33"/>
  <c r="R249" i="33"/>
  <c r="I315" i="32"/>
  <c r="Q245" i="33"/>
  <c r="J244" i="33"/>
  <c r="H256" i="32"/>
  <c r="J312" i="32"/>
  <c r="S305" i="33"/>
  <c r="H246" i="32"/>
  <c r="I302" i="34"/>
  <c r="J253" i="33"/>
  <c r="H311" i="32"/>
  <c r="I268" i="31"/>
  <c r="H267" i="31"/>
  <c r="H249" i="32"/>
  <c r="T308" i="33"/>
  <c r="I248" i="34"/>
  <c r="I251" i="34"/>
  <c r="I329" i="31"/>
  <c r="J270" i="31"/>
  <c r="J312" i="34"/>
  <c r="J269" i="31"/>
  <c r="S302" i="33"/>
  <c r="H305" i="32"/>
  <c r="G248" i="34"/>
  <c r="H251" i="34"/>
  <c r="Q250" i="33"/>
  <c r="S311" i="33"/>
  <c r="I262" i="31"/>
  <c r="J306" i="34"/>
  <c r="G246" i="34"/>
  <c r="H322" i="31"/>
  <c r="H268" i="31"/>
  <c r="I310" i="32"/>
  <c r="G255" i="32"/>
  <c r="Q307" i="33"/>
  <c r="I323" i="31"/>
  <c r="G302" i="34"/>
  <c r="J268" i="31"/>
  <c r="I246" i="34"/>
  <c r="G248" i="32"/>
  <c r="S246" i="33"/>
  <c r="J306" i="32"/>
  <c r="T309" i="33"/>
  <c r="Q311" i="33"/>
  <c r="J329" i="31"/>
  <c r="G250" i="34"/>
  <c r="H265" i="31"/>
  <c r="J242" i="33"/>
  <c r="I311" i="34"/>
  <c r="G250" i="33"/>
  <c r="G330" i="31"/>
  <c r="I247" i="32"/>
  <c r="J256" i="32"/>
  <c r="J254" i="32"/>
  <c r="S242" i="33"/>
  <c r="G244" i="34"/>
  <c r="G309" i="34"/>
  <c r="H242" i="33"/>
  <c r="I307" i="32"/>
  <c r="H245" i="33"/>
  <c r="R307" i="33"/>
  <c r="T311" i="33"/>
  <c r="H320" i="31"/>
  <c r="Q251" i="33"/>
  <c r="J309" i="32"/>
  <c r="J309" i="34"/>
  <c r="T304" i="33"/>
  <c r="J245" i="32"/>
  <c r="R248" i="33"/>
  <c r="J330" i="31"/>
  <c r="G313" i="34"/>
  <c r="G322" i="31"/>
  <c r="I326" i="31"/>
  <c r="S309" i="33"/>
  <c r="G315" i="32"/>
  <c r="H248" i="34"/>
  <c r="H325" i="31"/>
  <c r="H253" i="33"/>
  <c r="H309" i="32"/>
  <c r="I327" i="31"/>
  <c r="J242" i="34"/>
  <c r="J311" i="32"/>
  <c r="T246" i="33"/>
  <c r="T247" i="33"/>
  <c r="G310" i="34"/>
  <c r="R244" i="33"/>
  <c r="J248" i="33"/>
  <c r="G311" i="34"/>
  <c r="I248" i="33"/>
  <c r="I261" i="31"/>
  <c r="H247" i="34"/>
  <c r="H303" i="34"/>
  <c r="H305" i="34"/>
  <c r="H245" i="32"/>
  <c r="T303" i="33"/>
  <c r="Q244" i="33"/>
  <c r="H260" i="31"/>
  <c r="H316" i="32"/>
  <c r="G246" i="32"/>
  <c r="G308" i="34"/>
  <c r="G243" i="34"/>
  <c r="I311" i="32"/>
  <c r="G256" i="32"/>
  <c r="T312" i="33"/>
  <c r="G314" i="32"/>
  <c r="G307" i="34"/>
  <c r="H331" i="31"/>
  <c r="H309" i="34"/>
  <c r="J248" i="32"/>
  <c r="H247" i="32"/>
  <c r="J328" i="31"/>
  <c r="H324" i="31"/>
  <c r="Q312" i="33"/>
  <c r="I309" i="32"/>
  <c r="G323" i="31"/>
  <c r="Q302" i="33"/>
  <c r="I308" i="34"/>
  <c r="I266" i="31"/>
  <c r="H310" i="34"/>
  <c r="G248" i="33"/>
  <c r="R242" i="33"/>
  <c r="S310" i="33"/>
  <c r="H321" i="31"/>
  <c r="G306" i="32"/>
  <c r="I250" i="32"/>
  <c r="I249" i="34"/>
  <c r="I252" i="32"/>
  <c r="I312" i="34"/>
  <c r="I252" i="34"/>
  <c r="I313" i="32"/>
  <c r="J308" i="34"/>
  <c r="G326" i="31"/>
  <c r="R310" i="33"/>
  <c r="H323" i="31"/>
  <c r="G307" i="32"/>
  <c r="G247" i="32"/>
  <c r="H315" i="32"/>
  <c r="T245" i="33"/>
  <c r="Q304" i="33"/>
  <c r="H250" i="34"/>
  <c r="G312" i="34"/>
  <c r="S313" i="33"/>
  <c r="J327" i="31"/>
  <c r="I247" i="34"/>
  <c r="J307" i="32"/>
  <c r="H251" i="32"/>
  <c r="I320" i="31"/>
  <c r="H311" i="34"/>
  <c r="S252" i="33"/>
  <c r="H314" i="32"/>
  <c r="Q308" i="33"/>
  <c r="S306" i="33"/>
  <c r="R251" i="33"/>
  <c r="S253" i="33"/>
  <c r="G245" i="34"/>
  <c r="S303" i="33"/>
  <c r="H312" i="34"/>
  <c r="R250" i="33"/>
  <c r="I305" i="32"/>
  <c r="T252" i="33"/>
  <c r="I313" i="34"/>
  <c r="J255" i="32"/>
  <c r="T253" i="33"/>
  <c r="J247" i="32"/>
  <c r="I309" i="34"/>
  <c r="S248" i="33"/>
  <c r="H304" i="34"/>
  <c r="H302" i="34"/>
  <c r="G304" i="34"/>
  <c r="H328" i="31"/>
  <c r="I244" i="33"/>
  <c r="I312" i="32"/>
  <c r="R302" i="33"/>
  <c r="R312" i="33"/>
  <c r="J262" i="31"/>
  <c r="H250" i="33"/>
  <c r="H313" i="32"/>
  <c r="I251" i="33"/>
  <c r="J253" i="34"/>
  <c r="J311" i="34"/>
  <c r="G245" i="33"/>
  <c r="J247" i="33"/>
  <c r="J247" i="34"/>
  <c r="G253" i="33"/>
  <c r="H263" i="31"/>
  <c r="R243" i="33"/>
  <c r="I305" i="34"/>
  <c r="R306" i="33"/>
  <c r="Q309" i="33"/>
  <c r="J250" i="33"/>
  <c r="H307" i="32"/>
  <c r="S249" i="33"/>
  <c r="S245" i="33"/>
  <c r="G251" i="33"/>
  <c r="R252" i="33"/>
  <c r="S304" i="33"/>
  <c r="G320" i="31"/>
  <c r="I247" i="33"/>
  <c r="G243" i="33"/>
  <c r="H271" i="31"/>
  <c r="J246" i="32"/>
  <c r="G254" i="32"/>
  <c r="G242" i="34"/>
  <c r="S251" i="33"/>
  <c r="G312" i="32"/>
  <c r="H255" i="32"/>
  <c r="H329" i="31"/>
  <c r="I308" i="32"/>
  <c r="T250" i="33"/>
  <c r="I246" i="32"/>
  <c r="R304" i="33"/>
  <c r="J325" i="31"/>
  <c r="T307" i="33"/>
  <c r="J304" i="34"/>
  <c r="I314" i="32"/>
  <c r="G311" i="32"/>
  <c r="I243" i="33"/>
  <c r="G331" i="31"/>
  <c r="I263" i="31"/>
  <c r="I267" i="31"/>
  <c r="J252" i="32"/>
  <c r="Q243" i="33"/>
  <c r="G252" i="34"/>
  <c r="J267" i="31"/>
  <c r="G247" i="33"/>
  <c r="R313" i="33"/>
  <c r="Q247" i="33"/>
  <c r="J251" i="34"/>
  <c r="G242" i="33"/>
  <c r="I306" i="32"/>
  <c r="J249" i="34"/>
  <c r="T305" i="33"/>
  <c r="G310" i="32"/>
  <c r="Q246" i="33"/>
  <c r="I328" i="31"/>
  <c r="G327" i="31"/>
  <c r="R305" i="33"/>
  <c r="H306" i="34"/>
  <c r="H307" i="34"/>
  <c r="J250" i="34"/>
  <c r="I253" i="33"/>
  <c r="Q303" i="33"/>
  <c r="J252" i="33"/>
  <c r="H251" i="33"/>
  <c r="I306" i="34"/>
  <c r="H306" i="32"/>
  <c r="T302" i="33"/>
  <c r="T249" i="33"/>
  <c r="H266" i="31"/>
  <c r="G247" i="34"/>
  <c r="I256" i="32"/>
  <c r="I265" i="31"/>
  <c r="J248" i="34"/>
  <c r="J302" i="34"/>
  <c r="J310" i="32"/>
  <c r="I316" i="32"/>
  <c r="I242" i="33"/>
  <c r="H326" i="31"/>
  <c r="J250" i="32"/>
  <c r="J246" i="34"/>
  <c r="J271" i="31"/>
  <c r="S244" i="33"/>
  <c r="I321" i="31"/>
  <c r="J245" i="34"/>
  <c r="S307" i="33"/>
  <c r="J331" i="31"/>
  <c r="T248" i="33"/>
  <c r="J305" i="32"/>
  <c r="Q310" i="33"/>
  <c r="J264" i="31"/>
  <c r="G244" i="33"/>
  <c r="H262" i="31"/>
  <c r="G246" i="33"/>
  <c r="G303" i="34"/>
  <c r="R247" i="33"/>
  <c r="H254" i="32"/>
  <c r="I254" i="32"/>
  <c r="T310" i="33"/>
  <c r="G321" i="31"/>
  <c r="R245" i="33"/>
  <c r="R308" i="33"/>
  <c r="H330" i="31"/>
  <c r="Q252" i="33"/>
  <c r="AP100" i="36"/>
  <c r="AM101" i="36"/>
  <c r="AO104" i="36"/>
  <c r="AN103" i="36"/>
  <c r="AN80" i="30"/>
  <c r="AM79" i="30"/>
  <c r="FD53" i="10" l="1"/>
  <c r="AP101" i="36"/>
  <c r="AM102" i="36"/>
  <c r="AO105" i="36"/>
  <c r="AN104" i="36"/>
  <c r="AM80" i="30"/>
  <c r="AN81" i="30"/>
  <c r="AP102" i="36" l="1"/>
  <c r="AM103" i="36"/>
  <c r="AO106" i="36"/>
  <c r="AN105" i="36"/>
  <c r="AM81" i="30"/>
  <c r="AN82" i="30"/>
  <c r="AP103" i="36" l="1"/>
  <c r="AM104" i="36"/>
  <c r="AO107" i="36"/>
  <c r="AN106" i="36"/>
  <c r="AN83" i="30"/>
  <c r="AM82" i="30"/>
  <c r="AP104" i="36" l="1"/>
  <c r="AM105" i="36"/>
  <c r="AO108" i="36"/>
  <c r="AN107" i="36"/>
  <c r="AN84" i="30"/>
  <c r="AM83" i="30"/>
  <c r="AP105" i="36" l="1"/>
  <c r="AM106" i="36"/>
  <c r="AO109" i="36"/>
  <c r="AN108" i="36"/>
  <c r="AN85" i="30"/>
  <c r="AM84" i="30"/>
  <c r="AP106" i="36" l="1"/>
  <c r="AM107" i="36"/>
  <c r="AO110" i="36"/>
  <c r="AN109" i="36"/>
  <c r="AN86" i="30"/>
  <c r="AM85" i="30"/>
  <c r="AP107" i="36" l="1"/>
  <c r="AM108" i="36"/>
  <c r="AO111" i="36"/>
  <c r="AN110" i="36"/>
  <c r="AN87" i="30"/>
  <c r="AM86" i="30"/>
  <c r="O29" i="36"/>
  <c r="O21" i="36"/>
  <c r="O85" i="36"/>
  <c r="O61" i="36"/>
  <c r="O71" i="36"/>
  <c r="O48" i="36"/>
  <c r="O7" i="36"/>
  <c r="O95" i="36"/>
  <c r="O92" i="36"/>
  <c r="O81" i="36"/>
  <c r="O63" i="36"/>
  <c r="O16" i="36"/>
  <c r="O19" i="36"/>
  <c r="O17" i="36"/>
  <c r="O96" i="36"/>
  <c r="O57" i="36"/>
  <c r="O35" i="36"/>
  <c r="O39" i="36"/>
  <c r="O27" i="36"/>
  <c r="O9" i="36"/>
  <c r="O67" i="36"/>
  <c r="O49" i="36"/>
  <c r="O53" i="36"/>
  <c r="O45" i="36"/>
  <c r="O4" i="36"/>
  <c r="O89" i="36"/>
  <c r="O5" i="36"/>
  <c r="O83" i="36"/>
  <c r="O60" i="36"/>
  <c r="O13" i="36"/>
  <c r="O87" i="36"/>
  <c r="O8" i="36"/>
  <c r="O91" i="36"/>
  <c r="O55" i="36"/>
  <c r="O25" i="36"/>
  <c r="O23" i="36"/>
  <c r="O56" i="36"/>
  <c r="O37" i="36"/>
  <c r="O93" i="36"/>
  <c r="O64" i="36"/>
  <c r="O47" i="36"/>
  <c r="O68" i="36"/>
  <c r="O36" i="36"/>
  <c r="O41" i="36"/>
  <c r="O76" i="36"/>
  <c r="O3" i="36"/>
  <c r="O77" i="36"/>
  <c r="O43" i="36"/>
  <c r="O28" i="36"/>
  <c r="O32" i="36"/>
  <c r="O15" i="36"/>
  <c r="O72" i="36"/>
  <c r="O31" i="36"/>
  <c r="O44" i="36"/>
  <c r="O24" i="36"/>
  <c r="O88" i="36"/>
  <c r="O80" i="36"/>
  <c r="O73" i="36"/>
  <c r="O65" i="36"/>
  <c r="O40" i="36"/>
  <c r="O97" i="36"/>
  <c r="O59" i="36"/>
  <c r="O84" i="36"/>
  <c r="O75" i="36"/>
  <c r="O33" i="36"/>
  <c r="O11" i="36"/>
  <c r="O20" i="36"/>
  <c r="O12" i="36"/>
  <c r="O69" i="36"/>
  <c r="O52" i="36"/>
  <c r="O51" i="36"/>
  <c r="O101" i="36" l="1"/>
  <c r="O102" i="36"/>
  <c r="O100" i="36"/>
  <c r="AP108" i="36"/>
  <c r="AM109" i="36"/>
  <c r="AO112" i="36"/>
  <c r="AN111" i="36"/>
  <c r="AN88" i="30"/>
  <c r="AM87" i="30"/>
  <c r="AP109" i="36" l="1"/>
  <c r="AM110" i="36"/>
  <c r="AO113" i="36"/>
  <c r="AN112" i="36"/>
  <c r="AM88" i="30"/>
  <c r="AN89" i="30"/>
  <c r="AP110" i="36" l="1"/>
  <c r="AM111" i="36"/>
  <c r="AO114" i="36"/>
  <c r="AN113" i="36"/>
  <c r="AM89" i="30"/>
  <c r="AN90" i="30"/>
  <c r="AP111" i="36" l="1"/>
  <c r="AM112" i="36"/>
  <c r="AO115" i="36"/>
  <c r="AN114" i="36"/>
  <c r="AN91" i="30"/>
  <c r="AM90" i="30"/>
  <c r="FP39" i="10" l="1"/>
  <c r="AP112" i="36"/>
  <c r="AM113" i="36"/>
  <c r="AO116" i="36"/>
  <c r="AN115" i="36"/>
  <c r="AN92" i="30"/>
  <c r="AM91" i="30"/>
  <c r="FP53" i="10" l="1"/>
  <c r="AP113" i="36"/>
  <c r="AM114" i="36"/>
  <c r="AO117" i="36"/>
  <c r="AN116" i="36"/>
  <c r="AM92" i="30"/>
  <c r="AN93" i="30"/>
  <c r="AP114" i="36" l="1"/>
  <c r="AM115" i="36"/>
  <c r="AO118" i="36"/>
  <c r="AN117" i="36"/>
  <c r="AM93" i="30"/>
  <c r="AN94" i="30"/>
  <c r="AP115" i="36" l="1"/>
  <c r="AM116" i="36"/>
  <c r="AO119" i="36"/>
  <c r="AN118" i="36"/>
  <c r="AM94" i="30"/>
  <c r="AN95" i="30"/>
  <c r="AP116" i="36" l="1"/>
  <c r="AM117" i="36"/>
  <c r="AO120" i="36"/>
  <c r="AN119" i="36"/>
  <c r="AM95" i="30"/>
  <c r="AN96" i="30"/>
  <c r="AP117" i="36" l="1"/>
  <c r="AM118" i="36"/>
  <c r="AO121" i="36"/>
  <c r="AN120" i="36"/>
  <c r="AM96" i="30"/>
  <c r="AN97" i="30"/>
  <c r="AP118" i="36" l="1"/>
  <c r="AM119" i="36"/>
  <c r="AO122" i="36"/>
  <c r="AN121" i="36"/>
  <c r="AM97" i="30"/>
  <c r="AN98" i="30"/>
  <c r="AP119" i="36" l="1"/>
  <c r="AM120" i="36"/>
  <c r="AO123" i="36"/>
  <c r="AN122" i="36"/>
  <c r="AN99" i="30"/>
  <c r="AM98" i="30"/>
  <c r="P17" i="36"/>
  <c r="P75" i="36"/>
  <c r="P9" i="36"/>
  <c r="P21" i="36"/>
  <c r="P43" i="36"/>
  <c r="P72" i="36"/>
  <c r="P89" i="36"/>
  <c r="P41" i="36"/>
  <c r="P8" i="36"/>
  <c r="P67" i="36"/>
  <c r="P28" i="36"/>
  <c r="P61" i="36"/>
  <c r="P51" i="36"/>
  <c r="P3" i="36"/>
  <c r="P4" i="36"/>
  <c r="P85" i="36"/>
  <c r="P44" i="36"/>
  <c r="P47" i="36"/>
  <c r="P32" i="36"/>
  <c r="P88" i="36"/>
  <c r="P56" i="36"/>
  <c r="P87" i="36"/>
  <c r="P52" i="36"/>
  <c r="P83" i="36"/>
  <c r="P77" i="36"/>
  <c r="P11" i="36"/>
  <c r="P68" i="36"/>
  <c r="P76" i="36"/>
  <c r="P91" i="36"/>
  <c r="P23" i="36"/>
  <c r="P20" i="36"/>
  <c r="P12" i="36"/>
  <c r="P69" i="36"/>
  <c r="P31" i="36"/>
  <c r="P81" i="36"/>
  <c r="P5" i="36"/>
  <c r="P13" i="36"/>
  <c r="P27" i="36"/>
  <c r="P39" i="36"/>
  <c r="P19" i="36"/>
  <c r="P35" i="36"/>
  <c r="P45" i="36"/>
  <c r="P7" i="36"/>
  <c r="P33" i="36"/>
  <c r="P25" i="36"/>
  <c r="P37" i="36"/>
  <c r="P49" i="36"/>
  <c r="P16" i="36"/>
  <c r="P63" i="36"/>
  <c r="P15" i="36"/>
  <c r="P48" i="36"/>
  <c r="P80" i="36"/>
  <c r="P93" i="36"/>
  <c r="P71" i="36"/>
  <c r="P36" i="36"/>
  <c r="P96" i="36"/>
  <c r="P60" i="36"/>
  <c r="P92" i="36"/>
  <c r="P55" i="36"/>
  <c r="P73" i="36"/>
  <c r="P59" i="36"/>
  <c r="P95" i="36"/>
  <c r="P97" i="36"/>
  <c r="P64" i="36"/>
  <c r="P24" i="36"/>
  <c r="P84" i="36"/>
  <c r="P29" i="36"/>
  <c r="P57" i="36"/>
  <c r="P53" i="36"/>
  <c r="P40" i="36"/>
  <c r="P65" i="36"/>
  <c r="P101" i="36" l="1"/>
  <c r="P100" i="36"/>
  <c r="P102" i="36"/>
  <c r="AP120" i="36"/>
  <c r="AM121" i="36"/>
  <c r="AO124" i="36"/>
  <c r="AN123" i="36"/>
  <c r="AM99" i="30"/>
  <c r="AN100" i="30"/>
  <c r="AP121" i="36" l="1"/>
  <c r="AM122" i="36"/>
  <c r="AO125" i="36"/>
  <c r="AN124" i="36"/>
  <c r="AN101" i="30"/>
  <c r="AM100" i="30"/>
  <c r="AP122" i="36" l="1"/>
  <c r="AM123" i="36"/>
  <c r="AO126" i="36"/>
  <c r="AN125" i="36"/>
  <c r="AN102" i="30"/>
  <c r="AM101" i="30"/>
  <c r="AP123" i="36" l="1"/>
  <c r="AM124" i="36"/>
  <c r="AO127" i="36"/>
  <c r="AN126" i="36"/>
  <c r="AN103" i="30"/>
  <c r="AM102" i="30"/>
  <c r="GB39" i="10" l="1"/>
  <c r="AP124" i="36"/>
  <c r="AM125" i="36"/>
  <c r="AO128" i="36"/>
  <c r="AN127" i="36"/>
  <c r="AN104" i="30"/>
  <c r="AM103" i="30"/>
  <c r="GB53" i="10" l="1"/>
  <c r="AP125" i="36"/>
  <c r="AM126" i="36"/>
  <c r="AO129" i="36"/>
  <c r="AN128" i="36"/>
  <c r="AN105" i="30"/>
  <c r="AM104" i="30"/>
  <c r="AP126" i="36" l="1"/>
  <c r="AM127" i="36"/>
  <c r="AO130" i="36"/>
  <c r="AN129" i="36"/>
  <c r="AN106" i="30"/>
  <c r="AM105" i="30"/>
  <c r="AP127" i="36" l="1"/>
  <c r="AM128" i="36"/>
  <c r="AO131" i="36"/>
  <c r="AN130" i="36"/>
  <c r="AM106" i="30"/>
  <c r="AN107" i="30"/>
  <c r="AP128" i="36" l="1"/>
  <c r="AM129" i="36"/>
  <c r="AO132" i="36"/>
  <c r="AN131" i="36"/>
  <c r="AN108" i="30"/>
  <c r="AM107" i="30"/>
  <c r="AP129" i="36" l="1"/>
  <c r="AM130" i="36"/>
  <c r="AO133" i="36"/>
  <c r="AN132" i="36"/>
  <c r="AN109" i="30"/>
  <c r="AM108" i="30"/>
  <c r="AP130" i="36" l="1"/>
  <c r="AM131" i="36"/>
  <c r="AO134" i="36"/>
  <c r="AN133" i="36"/>
  <c r="AM109" i="30"/>
  <c r="AN110" i="30"/>
  <c r="AP131" i="36" l="1"/>
  <c r="AM132" i="36"/>
  <c r="AO135" i="36"/>
  <c r="AN134" i="36"/>
  <c r="AM110" i="30"/>
  <c r="AN111" i="30"/>
  <c r="Q83" i="36"/>
  <c r="Q52" i="36"/>
  <c r="Q39" i="36"/>
  <c r="Q77" i="36"/>
  <c r="Q31" i="36"/>
  <c r="Q23" i="36"/>
  <c r="Q27" i="36"/>
  <c r="Q61" i="36"/>
  <c r="Q5" i="36"/>
  <c r="Q28" i="36"/>
  <c r="Q41" i="36"/>
  <c r="Q24" i="36"/>
  <c r="Q16" i="36"/>
  <c r="Q8" i="36"/>
  <c r="Q73" i="36"/>
  <c r="Q37" i="36"/>
  <c r="Q4" i="36"/>
  <c r="Q33" i="36"/>
  <c r="Q67" i="36"/>
  <c r="Q12" i="36"/>
  <c r="Q43" i="36"/>
  <c r="Q88" i="36"/>
  <c r="Q35" i="36"/>
  <c r="Q76" i="36"/>
  <c r="Q17" i="36"/>
  <c r="Q56" i="36"/>
  <c r="Q92" i="36"/>
  <c r="Q11" i="36"/>
  <c r="Q49" i="36"/>
  <c r="Q7" i="36"/>
  <c r="Q53" i="36"/>
  <c r="Q89" i="36"/>
  <c r="Q29" i="36"/>
  <c r="Q47" i="36"/>
  <c r="Q36" i="36"/>
  <c r="Q13" i="36"/>
  <c r="Q80" i="36"/>
  <c r="Q15" i="36"/>
  <c r="Q59" i="36"/>
  <c r="Q95" i="36"/>
  <c r="Q25" i="36"/>
  <c r="Q40" i="36"/>
  <c r="Q21" i="36"/>
  <c r="Q63" i="36"/>
  <c r="Q9" i="36"/>
  <c r="Q97" i="36"/>
  <c r="Q84" i="36"/>
  <c r="Q19" i="36"/>
  <c r="Q85" i="36"/>
  <c r="Q3" i="36"/>
  <c r="Q20" i="36"/>
  <c r="Q81" i="36"/>
  <c r="Q96" i="36"/>
  <c r="Q72" i="36"/>
  <c r="Q64" i="36"/>
  <c r="Q48" i="36"/>
  <c r="Q44" i="36"/>
  <c r="Q93" i="36"/>
  <c r="Q32" i="36"/>
  <c r="Q71" i="36"/>
  <c r="Q60" i="36"/>
  <c r="Q75" i="36"/>
  <c r="Q91" i="36"/>
  <c r="Q51" i="36"/>
  <c r="Q68" i="36"/>
  <c r="Q57" i="36"/>
  <c r="Q69" i="36"/>
  <c r="Q87" i="36"/>
  <c r="Q45" i="36"/>
  <c r="Q65" i="36"/>
  <c r="Q55" i="36"/>
  <c r="Q101" i="36" l="1"/>
  <c r="Q102" i="36"/>
  <c r="Q100" i="36"/>
  <c r="AP132" i="36"/>
  <c r="AM133" i="36"/>
  <c r="AO136" i="36"/>
  <c r="AN135" i="36"/>
  <c r="AM111" i="30"/>
  <c r="AN112" i="30"/>
  <c r="AP133" i="36" l="1"/>
  <c r="AM134" i="36"/>
  <c r="AO137" i="36"/>
  <c r="AN136" i="36"/>
  <c r="AN113" i="30"/>
  <c r="AM112" i="30"/>
  <c r="AP134" i="36" l="1"/>
  <c r="AM135" i="36"/>
  <c r="AO138" i="36"/>
  <c r="AN137" i="36"/>
  <c r="AN114" i="30"/>
  <c r="AM113" i="30"/>
  <c r="AP135" i="36" l="1"/>
  <c r="AM136" i="36"/>
  <c r="AO139" i="36"/>
  <c r="AN138" i="36"/>
  <c r="AN115" i="30"/>
  <c r="AM114" i="30"/>
  <c r="AP136" i="36" l="1"/>
  <c r="AM137" i="36"/>
  <c r="AO140" i="36"/>
  <c r="AN139" i="36"/>
  <c r="AN116" i="30"/>
  <c r="AM115" i="30"/>
  <c r="AP137" i="36" l="1"/>
  <c r="AM138" i="36"/>
  <c r="AO141" i="36"/>
  <c r="AN140" i="36"/>
  <c r="AM116" i="30"/>
  <c r="AN117" i="30"/>
  <c r="AP138" i="36" l="1"/>
  <c r="AM139" i="36"/>
  <c r="AO142" i="36"/>
  <c r="AN141" i="36"/>
  <c r="AM117" i="30"/>
  <c r="AN118" i="30"/>
  <c r="AP139" i="36" l="1"/>
  <c r="AM140" i="36"/>
  <c r="AO143" i="36"/>
  <c r="AN142" i="36"/>
  <c r="AN119" i="30"/>
  <c r="AM118" i="30"/>
  <c r="AP140" i="36" l="1"/>
  <c r="AM141" i="36"/>
  <c r="AO144" i="36"/>
  <c r="AN143" i="36"/>
  <c r="AM119" i="30"/>
  <c r="AN120" i="30"/>
  <c r="AP141" i="36" l="1"/>
  <c r="AM142" i="36"/>
  <c r="AO145" i="36"/>
  <c r="AN144" i="36"/>
  <c r="AN121" i="30"/>
  <c r="AM120" i="30"/>
  <c r="AP142" i="36" l="1"/>
  <c r="AM143" i="36"/>
  <c r="AO146" i="36"/>
  <c r="AN145" i="36"/>
  <c r="AN122" i="30"/>
  <c r="AM121" i="30"/>
  <c r="AP143" i="36" l="1"/>
  <c r="AM144" i="36"/>
  <c r="AO147" i="36"/>
  <c r="AN146" i="36"/>
  <c r="AN123" i="30"/>
  <c r="AM122" i="30"/>
  <c r="R93" i="36"/>
  <c r="R11" i="36"/>
  <c r="R32" i="36"/>
  <c r="R21" i="36"/>
  <c r="R3" i="36"/>
  <c r="R59" i="36"/>
  <c r="R81" i="36"/>
  <c r="R95" i="36"/>
  <c r="R89" i="36"/>
  <c r="R39" i="36"/>
  <c r="R28" i="36"/>
  <c r="R49" i="36"/>
  <c r="R63" i="36"/>
  <c r="R44" i="36"/>
  <c r="R5" i="36"/>
  <c r="R27" i="36"/>
  <c r="R16" i="36"/>
  <c r="R80" i="36"/>
  <c r="R68" i="36"/>
  <c r="R91" i="36"/>
  <c r="R8" i="36"/>
  <c r="R85" i="36"/>
  <c r="R73" i="36"/>
  <c r="R96" i="36"/>
  <c r="R13" i="36"/>
  <c r="R75" i="36"/>
  <c r="R64" i="36"/>
  <c r="R87" i="36"/>
  <c r="R97" i="36"/>
  <c r="R12" i="36"/>
  <c r="R36" i="36"/>
  <c r="R20" i="36"/>
  <c r="R41" i="36"/>
  <c r="R31" i="36"/>
  <c r="R15" i="36"/>
  <c r="R4" i="36"/>
  <c r="R25" i="36"/>
  <c r="R9" i="36"/>
  <c r="R23" i="36"/>
  <c r="R47" i="36"/>
  <c r="R60" i="36"/>
  <c r="R83" i="36"/>
  <c r="R71" i="36"/>
  <c r="R37" i="36"/>
  <c r="R51" i="36"/>
  <c r="R72" i="36"/>
  <c r="R61" i="36"/>
  <c r="R43" i="36"/>
  <c r="R56" i="36"/>
  <c r="R77" i="36"/>
  <c r="R67" i="36"/>
  <c r="R35" i="36"/>
  <c r="R24" i="36"/>
  <c r="R45" i="36"/>
  <c r="R48" i="36"/>
  <c r="R84" i="36"/>
  <c r="R92" i="36"/>
  <c r="R17" i="36"/>
  <c r="R7" i="36"/>
  <c r="R57" i="36"/>
  <c r="R52" i="36"/>
  <c r="R65" i="36"/>
  <c r="R88" i="36"/>
  <c r="R69" i="36"/>
  <c r="R29" i="36"/>
  <c r="R19" i="36"/>
  <c r="R40" i="36"/>
  <c r="R53" i="36"/>
  <c r="R101" i="36" l="1"/>
  <c r="R100" i="36"/>
  <c r="R102" i="36"/>
  <c r="AP144" i="36"/>
  <c r="AM145" i="36"/>
  <c r="AO148" i="36"/>
  <c r="AN147" i="36"/>
  <c r="AM123" i="30"/>
  <c r="AN124" i="30"/>
  <c r="R76" i="36"/>
  <c r="R33" i="36"/>
  <c r="R55" i="36"/>
  <c r="AP145" i="36" l="1"/>
  <c r="AM146" i="36"/>
  <c r="AO149" i="36"/>
  <c r="AN148" i="36"/>
  <c r="AM124" i="30"/>
  <c r="AN125" i="30"/>
  <c r="AP146" i="36" l="1"/>
  <c r="AM147" i="36"/>
  <c r="AO150" i="36"/>
  <c r="AN149" i="36"/>
  <c r="AM125" i="30"/>
  <c r="AN126" i="30"/>
  <c r="AP147" i="36" l="1"/>
  <c r="AM148" i="36"/>
  <c r="AO151" i="36"/>
  <c r="AN150" i="36"/>
  <c r="AM126" i="30"/>
  <c r="AN127" i="30"/>
  <c r="AP148" i="36" l="1"/>
  <c r="AM149" i="36"/>
  <c r="AO152" i="36"/>
  <c r="AN151" i="36"/>
  <c r="AM127" i="30"/>
  <c r="AN128" i="30"/>
  <c r="AP149" i="36" l="1"/>
  <c r="AM150" i="36"/>
  <c r="AO153" i="36"/>
  <c r="AN152" i="36"/>
  <c r="AM128" i="30"/>
  <c r="AN129" i="30"/>
  <c r="AP150" i="36" l="1"/>
  <c r="AM151" i="36"/>
  <c r="AO154" i="36"/>
  <c r="AN153" i="36"/>
  <c r="AM129" i="30"/>
  <c r="AN130" i="30"/>
  <c r="AP151" i="36" l="1"/>
  <c r="AM152" i="36"/>
  <c r="AO155" i="36"/>
  <c r="AN154" i="36"/>
  <c r="AN131" i="30"/>
  <c r="AM130" i="30"/>
  <c r="AP152" i="36" l="1"/>
  <c r="AM153" i="36"/>
  <c r="AO156" i="36"/>
  <c r="AN155" i="36"/>
  <c r="AM131" i="30"/>
  <c r="AN132" i="30"/>
  <c r="AP153" i="36" l="1"/>
  <c r="AM154" i="36"/>
  <c r="AO157" i="36"/>
  <c r="AN156" i="36"/>
  <c r="AN133" i="30"/>
  <c r="AM132" i="30"/>
  <c r="AP154" i="36" l="1"/>
  <c r="AM155" i="36"/>
  <c r="AO158" i="36"/>
  <c r="AN157" i="36"/>
  <c r="AN134" i="30"/>
  <c r="AM133" i="30"/>
  <c r="AP155" i="36" l="1"/>
  <c r="AM156" i="36"/>
  <c r="AO159" i="36"/>
  <c r="AN158" i="36"/>
  <c r="AN135" i="30"/>
  <c r="AM134" i="30"/>
  <c r="S84" i="36"/>
  <c r="S97" i="36"/>
  <c r="S49" i="36"/>
  <c r="S15" i="36"/>
  <c r="S57" i="36"/>
  <c r="S85" i="36"/>
  <c r="S28" i="36"/>
  <c r="S80" i="36"/>
  <c r="S93" i="36"/>
  <c r="S55" i="36"/>
  <c r="S72" i="36"/>
  <c r="S25" i="36"/>
  <c r="S92" i="36"/>
  <c r="S19" i="36"/>
  <c r="S24" i="36"/>
  <c r="S75" i="36"/>
  <c r="S36" i="36"/>
  <c r="S96" i="36"/>
  <c r="S68" i="36"/>
  <c r="S31" i="36"/>
  <c r="S44" i="36"/>
  <c r="S20" i="36"/>
  <c r="S48" i="36"/>
  <c r="S13" i="36"/>
  <c r="S23" i="36"/>
  <c r="S73" i="36"/>
  <c r="S32" i="36"/>
  <c r="S45" i="36"/>
  <c r="S11" i="36"/>
  <c r="S41" i="36"/>
  <c r="S35" i="36"/>
  <c r="S9" i="36"/>
  <c r="S67" i="36"/>
  <c r="S69" i="36"/>
  <c r="S37" i="36"/>
  <c r="S51" i="36"/>
  <c r="S16" i="36"/>
  <c r="S21" i="36"/>
  <c r="S83" i="36"/>
  <c r="S29" i="36"/>
  <c r="S91" i="36"/>
  <c r="S95" i="36"/>
  <c r="S61" i="36"/>
  <c r="S12" i="36"/>
  <c r="S27" i="36"/>
  <c r="S88" i="36"/>
  <c r="S5" i="36"/>
  <c r="S59" i="36"/>
  <c r="S87" i="36"/>
  <c r="S39" i="36"/>
  <c r="S52" i="36"/>
  <c r="S8" i="36"/>
  <c r="S17" i="36"/>
  <c r="S89" i="36"/>
  <c r="S4" i="36"/>
  <c r="S64" i="36"/>
  <c r="S76" i="36"/>
  <c r="S63" i="36"/>
  <c r="S81" i="36"/>
  <c r="S43" i="36"/>
  <c r="S56" i="36"/>
  <c r="S7" i="36"/>
  <c r="S60" i="36"/>
  <c r="S77" i="36"/>
  <c r="S40" i="36"/>
  <c r="S53" i="36"/>
  <c r="S71" i="36"/>
  <c r="S33" i="36"/>
  <c r="S47" i="36"/>
  <c r="S3" i="36"/>
  <c r="S65" i="36"/>
  <c r="S102" i="36" l="1"/>
  <c r="S100" i="36"/>
  <c r="S101" i="36"/>
  <c r="AP156" i="36"/>
  <c r="AM157" i="36"/>
  <c r="AO160" i="36"/>
  <c r="AN159" i="36"/>
  <c r="AM135" i="30"/>
  <c r="AN136" i="30"/>
  <c r="AP157" i="36" l="1"/>
  <c r="AM158" i="36"/>
  <c r="AO161" i="36"/>
  <c r="AN160" i="36"/>
  <c r="AM136" i="30"/>
  <c r="AN137" i="30"/>
  <c r="AP158" i="36" l="1"/>
  <c r="AM159" i="36"/>
  <c r="AO162" i="36"/>
  <c r="AN161" i="36"/>
  <c r="AN138" i="30"/>
  <c r="AM137" i="30"/>
  <c r="AP159" i="36" l="1"/>
  <c r="AM160" i="36"/>
  <c r="AO163" i="36"/>
  <c r="AN162" i="36"/>
  <c r="AM138" i="30"/>
  <c r="AN139" i="30"/>
  <c r="AP160" i="36" l="1"/>
  <c r="AM161" i="36"/>
  <c r="AO164" i="36"/>
  <c r="AN163" i="36"/>
  <c r="AN140" i="30"/>
  <c r="AM139" i="30"/>
  <c r="AP161" i="36" l="1"/>
  <c r="AM162" i="36"/>
  <c r="AO165" i="36"/>
  <c r="AN164" i="36"/>
  <c r="AN141" i="30"/>
  <c r="AM140" i="30"/>
  <c r="AP162" i="36" l="1"/>
  <c r="AM163" i="36"/>
  <c r="AO166" i="36"/>
  <c r="AN165" i="36"/>
  <c r="AM141" i="30"/>
  <c r="AN142" i="30"/>
  <c r="AP163" i="36" l="1"/>
  <c r="AM164" i="36"/>
  <c r="AO167" i="36"/>
  <c r="AN166" i="36"/>
  <c r="AM142" i="30"/>
  <c r="AN143" i="30"/>
  <c r="AP164" i="36" l="1"/>
  <c r="AM165" i="36"/>
  <c r="AO168" i="36"/>
  <c r="AN167" i="36"/>
  <c r="AM143" i="30"/>
  <c r="AN144" i="30"/>
  <c r="AP165" i="36" l="1"/>
  <c r="AM166" i="36"/>
  <c r="AO169" i="36"/>
  <c r="AN168" i="36"/>
  <c r="AN145" i="30"/>
  <c r="AM144" i="30"/>
  <c r="AP166" i="36" l="1"/>
  <c r="AM167" i="36"/>
  <c r="AO170" i="36"/>
  <c r="AN169" i="36"/>
  <c r="AN146" i="30"/>
  <c r="AM145" i="30"/>
  <c r="AP167" i="36" l="1"/>
  <c r="AM168" i="36"/>
  <c r="AO171" i="36"/>
  <c r="AN170" i="36"/>
  <c r="AM146" i="30"/>
  <c r="AN147" i="30"/>
  <c r="T17" i="36"/>
  <c r="T4" i="36"/>
  <c r="T51" i="36"/>
  <c r="T87" i="36"/>
  <c r="T71" i="36"/>
  <c r="T11" i="36"/>
  <c r="T7" i="36"/>
  <c r="T39" i="36"/>
  <c r="T89" i="36"/>
  <c r="T73" i="36"/>
  <c r="T13" i="36"/>
  <c r="T96" i="36"/>
  <c r="T41" i="36"/>
  <c r="T29" i="36"/>
  <c r="T67" i="36"/>
  <c r="T53" i="36"/>
  <c r="T3" i="36"/>
  <c r="T35" i="36"/>
  <c r="T32" i="36"/>
  <c r="T69" i="36"/>
  <c r="T56" i="36"/>
  <c r="T81" i="36"/>
  <c r="T37" i="36"/>
  <c r="T20" i="36"/>
  <c r="T57" i="36"/>
  <c r="T44" i="36"/>
  <c r="T95" i="36"/>
  <c r="T40" i="36"/>
  <c r="T23" i="36"/>
  <c r="T60" i="36"/>
  <c r="T47" i="36"/>
  <c r="T83" i="36"/>
  <c r="T76" i="36"/>
  <c r="T25" i="36"/>
  <c r="T64" i="36"/>
  <c r="T49" i="36"/>
  <c r="T85" i="36"/>
  <c r="T80" i="36"/>
  <c r="T19" i="36"/>
  <c r="T5" i="36"/>
  <c r="T43" i="36"/>
  <c r="T16" i="36"/>
  <c r="T72" i="36"/>
  <c r="T21" i="36"/>
  <c r="T8" i="36"/>
  <c r="T45" i="36"/>
  <c r="T28" i="36"/>
  <c r="T75" i="36"/>
  <c r="T9" i="36"/>
  <c r="T92" i="36"/>
  <c r="T33" i="36"/>
  <c r="T31" i="36"/>
  <c r="T63" i="36"/>
  <c r="T12" i="36"/>
  <c r="T97" i="36"/>
  <c r="T36" i="36"/>
  <c r="T24" i="36"/>
  <c r="T65" i="36"/>
  <c r="T52" i="36"/>
  <c r="T88" i="36"/>
  <c r="T77" i="36"/>
  <c r="T27" i="36"/>
  <c r="T68" i="36"/>
  <c r="T55" i="36"/>
  <c r="T91" i="36"/>
  <c r="T59" i="36"/>
  <c r="T15" i="36"/>
  <c r="T61" i="36"/>
  <c r="T48" i="36"/>
  <c r="T93" i="36"/>
  <c r="T84" i="36"/>
  <c r="T101" i="36" l="1"/>
  <c r="T100" i="36"/>
  <c r="T102" i="36"/>
  <c r="AP168" i="36"/>
  <c r="AM169" i="36"/>
  <c r="AO172" i="36"/>
  <c r="AN171" i="36"/>
  <c r="AM147" i="30"/>
  <c r="AN148" i="30"/>
  <c r="AP169" i="36" l="1"/>
  <c r="AM170" i="36"/>
  <c r="AO173" i="36"/>
  <c r="AN172" i="36"/>
  <c r="AN149" i="30"/>
  <c r="AM148" i="30"/>
  <c r="AP170" i="36" l="1"/>
  <c r="AM171" i="36"/>
  <c r="AO174" i="36"/>
  <c r="AN173" i="36"/>
  <c r="AN150" i="30"/>
  <c r="AM149" i="30"/>
  <c r="AP171" i="36" l="1"/>
  <c r="AM172" i="36"/>
  <c r="AO175" i="36"/>
  <c r="AN174" i="36"/>
  <c r="AM150" i="30"/>
  <c r="AN151" i="30"/>
  <c r="AP172" i="36" l="1"/>
  <c r="AM173" i="36"/>
  <c r="AO176" i="36"/>
  <c r="AN175" i="36"/>
  <c r="AN152" i="30"/>
  <c r="AM151" i="30"/>
  <c r="AP173" i="36" l="1"/>
  <c r="AM174" i="36"/>
  <c r="AO177" i="36"/>
  <c r="AN176" i="36"/>
  <c r="AM152" i="30"/>
  <c r="AN153" i="30"/>
  <c r="AP174" i="36" l="1"/>
  <c r="AM175" i="36"/>
  <c r="AO178" i="36"/>
  <c r="AN177" i="36"/>
  <c r="AM153" i="30"/>
  <c r="AN154" i="30"/>
  <c r="AP175" i="36" l="1"/>
  <c r="AM176" i="36"/>
  <c r="AO179" i="36"/>
  <c r="AN178" i="36"/>
  <c r="AM154" i="30"/>
  <c r="AN155" i="30"/>
  <c r="AP176" i="36" l="1"/>
  <c r="AM177" i="36"/>
  <c r="AO180" i="36"/>
  <c r="AN179" i="36"/>
  <c r="AN156" i="30"/>
  <c r="AM155" i="30"/>
  <c r="AP177" i="36" l="1"/>
  <c r="AM178" i="36"/>
  <c r="AO181" i="36"/>
  <c r="AN180" i="36"/>
  <c r="AN157" i="30"/>
  <c r="AM156" i="30"/>
  <c r="AP178" i="36" l="1"/>
  <c r="AM179" i="36"/>
  <c r="AO182" i="36"/>
  <c r="AN181" i="36"/>
  <c r="AN158" i="30"/>
  <c r="AM157" i="30"/>
  <c r="AP179" i="36" l="1"/>
  <c r="AM180" i="36"/>
  <c r="AO183" i="36"/>
  <c r="AN182" i="36"/>
  <c r="AN159" i="30"/>
  <c r="AM158" i="30"/>
  <c r="U72" i="36"/>
  <c r="U87" i="36"/>
  <c r="U64" i="36"/>
  <c r="U15" i="36"/>
  <c r="U19" i="36"/>
  <c r="U91" i="36"/>
  <c r="U25" i="36"/>
  <c r="U71" i="36"/>
  <c r="U12" i="36"/>
  <c r="U27" i="36"/>
  <c r="U88" i="36"/>
  <c r="U17" i="36"/>
  <c r="U59" i="36"/>
  <c r="U60" i="36"/>
  <c r="U33" i="36"/>
  <c r="U61" i="36"/>
  <c r="U3" i="36"/>
  <c r="U65" i="36"/>
  <c r="U68" i="36"/>
  <c r="U20" i="36"/>
  <c r="U69" i="36"/>
  <c r="U9" i="36"/>
  <c r="U52" i="36"/>
  <c r="U81" i="36"/>
  <c r="U53" i="36"/>
  <c r="U56" i="36"/>
  <c r="U97" i="36"/>
  <c r="U49" i="36"/>
  <c r="U77" i="36"/>
  <c r="U23" i="36"/>
  <c r="U43" i="36"/>
  <c r="U8" i="36"/>
  <c r="U24" i="36"/>
  <c r="U96" i="36"/>
  <c r="U36" i="36"/>
  <c r="U40" i="36"/>
  <c r="U16" i="36"/>
  <c r="U11" i="36"/>
  <c r="U93" i="36"/>
  <c r="U85" i="36"/>
  <c r="U57" i="36"/>
  <c r="U73" i="36"/>
  <c r="U39" i="36"/>
  <c r="U80" i="36"/>
  <c r="U83" i="36"/>
  <c r="U55" i="36"/>
  <c r="U84" i="36"/>
  <c r="U51" i="36"/>
  <c r="U92" i="36"/>
  <c r="U95" i="36"/>
  <c r="U67" i="36"/>
  <c r="U5" i="36"/>
  <c r="U37" i="36"/>
  <c r="U89" i="36"/>
  <c r="U4" i="36"/>
  <c r="U47" i="36"/>
  <c r="U76" i="36"/>
  <c r="U35" i="36"/>
  <c r="U48" i="36"/>
  <c r="U13" i="36"/>
  <c r="U44" i="36"/>
  <c r="U63" i="36"/>
  <c r="U21" i="36"/>
  <c r="U45" i="36"/>
  <c r="U32" i="36"/>
  <c r="U31" i="36"/>
  <c r="U75" i="36"/>
  <c r="U28" i="36"/>
  <c r="U41" i="36"/>
  <c r="U29" i="36"/>
  <c r="U7" i="36"/>
  <c r="U102" i="36" l="1"/>
  <c r="U100" i="36"/>
  <c r="U101" i="36"/>
  <c r="AP180" i="36"/>
  <c r="AM181" i="36"/>
  <c r="AO184" i="36"/>
  <c r="AN183" i="36"/>
  <c r="AN160" i="30"/>
  <c r="AM159" i="30"/>
  <c r="AP181" i="36" l="1"/>
  <c r="AM182" i="36"/>
  <c r="AO185" i="36"/>
  <c r="AN184" i="36"/>
  <c r="AN161" i="30"/>
  <c r="AM160" i="30"/>
  <c r="AP182" i="36" l="1"/>
  <c r="AM183" i="36"/>
  <c r="AO186" i="36"/>
  <c r="AN185" i="36"/>
  <c r="AN162" i="30"/>
  <c r="AM161" i="30"/>
  <c r="AP183" i="36" l="1"/>
  <c r="AM184" i="36"/>
  <c r="AO187" i="36"/>
  <c r="AN186" i="36"/>
  <c r="AM162" i="30"/>
  <c r="AN163" i="30"/>
  <c r="AP184" i="36" l="1"/>
  <c r="AM185" i="36"/>
  <c r="AO188" i="36"/>
  <c r="AN187" i="36"/>
  <c r="AN164" i="30"/>
  <c r="AM163" i="30"/>
  <c r="AP185" i="36" l="1"/>
  <c r="AM186" i="36"/>
  <c r="AO189" i="36"/>
  <c r="AN188" i="36"/>
  <c r="AM164" i="30"/>
  <c r="AN165" i="30"/>
  <c r="AP186" i="36" l="1"/>
  <c r="AM187" i="36"/>
  <c r="AO190" i="36"/>
  <c r="AN189" i="36"/>
  <c r="AN166" i="30"/>
  <c r="AM165" i="30"/>
  <c r="AP187" i="36" l="1"/>
  <c r="AM188" i="36"/>
  <c r="AO191" i="36"/>
  <c r="AN190" i="36"/>
  <c r="AN167" i="30"/>
  <c r="AM166" i="30"/>
  <c r="AP188" i="36" l="1"/>
  <c r="AM189" i="36"/>
  <c r="AO192" i="36"/>
  <c r="AN191" i="36"/>
  <c r="AN168" i="30"/>
  <c r="AM167" i="30"/>
  <c r="AP189" i="36" l="1"/>
  <c r="AM190" i="36"/>
  <c r="AO193" i="36"/>
  <c r="AN192" i="36"/>
  <c r="AN169" i="30"/>
  <c r="AM168" i="30"/>
  <c r="AP190" i="36" l="1"/>
  <c r="AM191" i="36"/>
  <c r="AO194" i="36"/>
  <c r="AN193" i="36"/>
  <c r="AN170" i="30"/>
  <c r="AM169" i="30"/>
  <c r="AP191" i="36" l="1"/>
  <c r="AM192" i="36"/>
  <c r="AO195" i="36"/>
  <c r="AN194" i="36"/>
  <c r="AN171" i="30"/>
  <c r="AM170" i="30"/>
  <c r="AP192" i="36" l="1"/>
  <c r="AM193" i="36"/>
  <c r="AO196" i="36"/>
  <c r="AN195" i="36"/>
  <c r="AM171" i="30"/>
  <c r="AN172" i="30"/>
  <c r="AP193" i="36" l="1"/>
  <c r="AM194" i="36"/>
  <c r="AO197" i="36"/>
  <c r="AN197" i="36" s="1"/>
  <c r="AN196" i="36"/>
  <c r="AN173" i="30"/>
  <c r="AM172" i="30"/>
  <c r="AP194" i="36" l="1"/>
  <c r="AM195" i="36"/>
  <c r="AN174" i="30"/>
  <c r="AM173" i="30"/>
  <c r="AP195" i="36" l="1"/>
  <c r="AM196" i="36"/>
  <c r="AN175" i="30"/>
  <c r="AM174" i="30"/>
  <c r="AP196" i="36" l="1"/>
  <c r="AM197" i="36"/>
  <c r="AP197" i="36" s="1"/>
  <c r="AN176" i="30"/>
  <c r="AM175" i="30"/>
  <c r="AN177" i="30" l="1"/>
  <c r="AM176" i="30"/>
  <c r="AN178" i="30" l="1"/>
  <c r="AM177" i="30"/>
  <c r="AM178" i="30" l="1"/>
  <c r="AN179" i="30"/>
  <c r="AN180" i="30" l="1"/>
  <c r="AM179" i="30"/>
  <c r="AM180" i="30" l="1"/>
  <c r="AN181" i="30"/>
  <c r="AN182" i="30" l="1"/>
  <c r="AM181" i="30"/>
  <c r="AM182" i="30" l="1"/>
  <c r="AN183" i="30"/>
  <c r="AN184" i="30" l="1"/>
  <c r="AM183" i="30"/>
  <c r="AN185" i="30" l="1"/>
  <c r="AM184" i="30"/>
  <c r="AM185" i="30" l="1"/>
  <c r="AN186" i="30"/>
  <c r="AN187" i="30" l="1"/>
  <c r="AM186" i="30"/>
  <c r="AM187" i="30" l="1"/>
  <c r="AN188" i="30"/>
  <c r="AN189" i="30" l="1"/>
  <c r="AM188" i="30"/>
  <c r="AM189" i="30" l="1"/>
  <c r="AN190" i="30"/>
  <c r="AN191" i="30" l="1"/>
  <c r="AM190" i="30"/>
  <c r="AM191" i="30" l="1"/>
  <c r="AN192" i="30"/>
  <c r="AN193" i="30" l="1"/>
  <c r="AM192" i="30"/>
  <c r="AM193" i="30" l="1"/>
  <c r="AN194" i="30"/>
  <c r="AM194" i="30" l="1"/>
  <c r="AN195" i="30"/>
  <c r="AM195" i="30" l="1"/>
  <c r="AN196" i="30"/>
  <c r="AM196" i="30" l="1"/>
  <c r="AN197" i="30"/>
  <c r="AM197" i="30" s="1"/>
  <c r="AQ44" i="29" l="1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Z44" i="29"/>
  <c r="AZ45" i="29"/>
  <c r="AZ46" i="29"/>
  <c r="AZ47" i="29"/>
  <c r="AZ48" i="29"/>
  <c r="AZ49" i="29"/>
  <c r="AZ50" i="29"/>
  <c r="AZ51" i="29"/>
  <c r="AZ52" i="29"/>
  <c r="AZ53" i="29"/>
  <c r="AZ54" i="29"/>
  <c r="AZ55" i="29"/>
  <c r="AZ56" i="29"/>
  <c r="AZ57" i="29"/>
  <c r="AZ58" i="29"/>
  <c r="AZ59" i="29"/>
  <c r="AZ60" i="29"/>
  <c r="AZ61" i="29"/>
  <c r="AZ62" i="29"/>
  <c r="AZ63" i="29"/>
  <c r="AZ64" i="29"/>
  <c r="AZ65" i="29"/>
  <c r="AZ66" i="29"/>
  <c r="AZ67" i="29"/>
  <c r="AZ68" i="29"/>
  <c r="AZ69" i="29"/>
  <c r="AZ70" i="29"/>
  <c r="AZ71" i="29"/>
  <c r="AZ72" i="29"/>
  <c r="AZ73" i="29"/>
  <c r="AZ74" i="29"/>
  <c r="AZ75" i="29"/>
  <c r="AZ76" i="29"/>
  <c r="AZ77" i="29"/>
  <c r="AZ78" i="29"/>
  <c r="AZ79" i="29"/>
  <c r="AZ80" i="29"/>
  <c r="AZ81" i="29"/>
  <c r="AZ82" i="29"/>
  <c r="AZ83" i="29"/>
  <c r="AZ84" i="29"/>
  <c r="B3" i="10"/>
  <c r="AH1" i="29"/>
  <c r="AH1" i="30" l="1"/>
  <c r="A15" i="30"/>
  <c r="A7" i="30"/>
  <c r="A6" i="30"/>
  <c r="A5" i="30"/>
  <c r="A4" i="30"/>
  <c r="A3" i="30"/>
  <c r="D1" i="30"/>
  <c r="AZ38" i="29"/>
  <c r="AQ38" i="29"/>
  <c r="AZ37" i="29"/>
  <c r="AQ37" i="29"/>
  <c r="AZ36" i="29"/>
  <c r="AQ36" i="29"/>
  <c r="AZ35" i="29"/>
  <c r="AQ35" i="29"/>
  <c r="D33" i="30" l="1"/>
  <c r="E1" i="30"/>
  <c r="AL1" i="30"/>
  <c r="AM1" i="30"/>
  <c r="AO1" i="30"/>
  <c r="E33" i="30" l="1"/>
  <c r="D47" i="30"/>
  <c r="D40" i="30"/>
  <c r="F1" i="30"/>
  <c r="AL2" i="30"/>
  <c r="AV14" i="22"/>
  <c r="AU14" i="22"/>
  <c r="F33" i="30" l="1"/>
  <c r="E47" i="30"/>
  <c r="E40" i="30"/>
  <c r="G1" i="30"/>
  <c r="H1" i="30" s="1"/>
  <c r="AO2" i="30"/>
  <c r="AL3" i="30"/>
  <c r="I1" i="30" l="1"/>
  <c r="G33" i="30"/>
  <c r="H33" i="30" s="1"/>
  <c r="F47" i="30"/>
  <c r="F40" i="30"/>
  <c r="AO3" i="30"/>
  <c r="AL4" i="30"/>
  <c r="J1" i="30" l="1"/>
  <c r="I33" i="30"/>
  <c r="H47" i="30"/>
  <c r="H55" i="30"/>
  <c r="H40" i="30"/>
  <c r="G47" i="30"/>
  <c r="G40" i="30"/>
  <c r="AO4" i="30"/>
  <c r="AL5" i="30"/>
  <c r="H59" i="30" l="1"/>
  <c r="H56" i="30"/>
  <c r="H67" i="30"/>
  <c r="H64" i="30"/>
  <c r="K1" i="30"/>
  <c r="H63" i="30"/>
  <c r="I47" i="30"/>
  <c r="J33" i="30"/>
  <c r="I55" i="30"/>
  <c r="I40" i="30"/>
  <c r="AO5" i="30"/>
  <c r="AL6" i="30"/>
  <c r="I59" i="30" l="1"/>
  <c r="I56" i="30"/>
  <c r="I67" i="30"/>
  <c r="I64" i="30"/>
  <c r="I63" i="30"/>
  <c r="L1" i="30"/>
  <c r="J55" i="30"/>
  <c r="J40" i="30"/>
  <c r="J47" i="30"/>
  <c r="K33" i="30"/>
  <c r="AO6" i="30"/>
  <c r="AL7" i="30"/>
  <c r="J59" i="30" l="1"/>
  <c r="J56" i="30"/>
  <c r="J67" i="30"/>
  <c r="J64" i="30"/>
  <c r="J63" i="30"/>
  <c r="K47" i="30"/>
  <c r="L33" i="30"/>
  <c r="K55" i="30"/>
  <c r="K40" i="30"/>
  <c r="M1" i="30"/>
  <c r="AO7" i="30"/>
  <c r="AL8" i="30"/>
  <c r="AQ197" i="29"/>
  <c r="AQ196" i="29"/>
  <c r="AQ195" i="29"/>
  <c r="AQ194" i="29"/>
  <c r="AQ193" i="29"/>
  <c r="AQ192" i="29"/>
  <c r="AQ191" i="29"/>
  <c r="AQ190" i="29"/>
  <c r="AQ189" i="29"/>
  <c r="AQ188" i="29"/>
  <c r="AQ187" i="29"/>
  <c r="AQ186" i="29"/>
  <c r="AQ185" i="29"/>
  <c r="AQ184" i="29"/>
  <c r="AQ183" i="29"/>
  <c r="AQ182" i="29"/>
  <c r="AQ181" i="29"/>
  <c r="AQ180" i="29"/>
  <c r="AQ179" i="29"/>
  <c r="AQ178" i="29"/>
  <c r="AQ177" i="29"/>
  <c r="AQ176" i="29"/>
  <c r="AQ175" i="29"/>
  <c r="AQ174" i="29"/>
  <c r="AQ173" i="29"/>
  <c r="AQ172" i="29"/>
  <c r="AQ171" i="29"/>
  <c r="AQ170" i="29"/>
  <c r="AQ169" i="29"/>
  <c r="AQ168" i="29"/>
  <c r="AQ167" i="29"/>
  <c r="AQ166" i="29"/>
  <c r="AQ165" i="29"/>
  <c r="AQ164" i="29"/>
  <c r="AQ163" i="29"/>
  <c r="AQ162" i="29"/>
  <c r="AQ161" i="29"/>
  <c r="AQ160" i="29"/>
  <c r="AQ159" i="29"/>
  <c r="AQ158" i="29"/>
  <c r="AQ157" i="29"/>
  <c r="AQ156" i="29"/>
  <c r="AQ155" i="29"/>
  <c r="AQ154" i="29"/>
  <c r="AQ153" i="29"/>
  <c r="AQ152" i="29"/>
  <c r="AQ151" i="29"/>
  <c r="AQ150" i="29"/>
  <c r="AQ149" i="29"/>
  <c r="AQ148" i="29"/>
  <c r="AQ147" i="29"/>
  <c r="AQ146" i="29"/>
  <c r="AQ145" i="29"/>
  <c r="AQ144" i="29"/>
  <c r="AQ143" i="29"/>
  <c r="AQ142" i="29"/>
  <c r="AQ141" i="29"/>
  <c r="AQ140" i="29"/>
  <c r="AQ139" i="29"/>
  <c r="AQ138" i="29"/>
  <c r="AQ137" i="29"/>
  <c r="AQ136" i="29"/>
  <c r="AQ135" i="29"/>
  <c r="AQ134" i="29"/>
  <c r="AQ133" i="29"/>
  <c r="AQ132" i="29"/>
  <c r="AQ131" i="29"/>
  <c r="AQ130" i="29"/>
  <c r="AQ129" i="29"/>
  <c r="AQ128" i="29"/>
  <c r="AQ127" i="29"/>
  <c r="AQ126" i="29"/>
  <c r="AQ125" i="29"/>
  <c r="AQ124" i="29"/>
  <c r="AQ123" i="29"/>
  <c r="AQ122" i="29"/>
  <c r="AZ121" i="29"/>
  <c r="AQ121" i="29"/>
  <c r="AZ120" i="29"/>
  <c r="AQ120" i="29"/>
  <c r="AZ119" i="29"/>
  <c r="AQ119" i="29"/>
  <c r="AZ118" i="29"/>
  <c r="AQ118" i="29"/>
  <c r="AZ117" i="29"/>
  <c r="AQ117" i="29"/>
  <c r="AZ116" i="29"/>
  <c r="AQ116" i="29"/>
  <c r="AZ115" i="29"/>
  <c r="AQ115" i="29"/>
  <c r="AZ114" i="29"/>
  <c r="AQ114" i="29"/>
  <c r="AZ113" i="29"/>
  <c r="AQ113" i="29"/>
  <c r="AZ112" i="29"/>
  <c r="AQ112" i="29"/>
  <c r="AZ111" i="29"/>
  <c r="AQ111" i="29"/>
  <c r="AZ110" i="29"/>
  <c r="AQ110" i="29"/>
  <c r="AZ109" i="29"/>
  <c r="AQ109" i="29"/>
  <c r="AZ108" i="29"/>
  <c r="AQ108" i="29"/>
  <c r="AZ107" i="29"/>
  <c r="AQ107" i="29"/>
  <c r="AZ106" i="29"/>
  <c r="AQ106" i="29"/>
  <c r="AZ105" i="29"/>
  <c r="AQ105" i="29"/>
  <c r="AZ104" i="29"/>
  <c r="AZ103" i="29"/>
  <c r="AZ102" i="29"/>
  <c r="AZ101" i="29"/>
  <c r="AZ100" i="29"/>
  <c r="AZ99" i="29"/>
  <c r="AZ98" i="29"/>
  <c r="AZ97" i="29"/>
  <c r="AZ96" i="29"/>
  <c r="AZ95" i="29"/>
  <c r="AZ94" i="29"/>
  <c r="AZ93" i="29"/>
  <c r="AZ92" i="29"/>
  <c r="AZ91" i="29"/>
  <c r="AZ90" i="29"/>
  <c r="AZ89" i="29"/>
  <c r="AZ88" i="29"/>
  <c r="AZ87" i="29"/>
  <c r="AZ86" i="29"/>
  <c r="AZ85" i="29"/>
  <c r="AZ43" i="29"/>
  <c r="AQ43" i="29"/>
  <c r="AZ42" i="29"/>
  <c r="AQ42" i="29"/>
  <c r="AZ41" i="29"/>
  <c r="AQ41" i="29"/>
  <c r="AZ40" i="29"/>
  <c r="AQ40" i="29"/>
  <c r="AZ39" i="29"/>
  <c r="AQ39" i="29"/>
  <c r="AZ34" i="29"/>
  <c r="AQ34" i="29"/>
  <c r="AZ33" i="29"/>
  <c r="AQ33" i="29"/>
  <c r="AZ32" i="29"/>
  <c r="AQ32" i="29"/>
  <c r="AZ31" i="29"/>
  <c r="AQ31" i="29"/>
  <c r="AZ30" i="29"/>
  <c r="AQ30" i="29"/>
  <c r="AZ29" i="29"/>
  <c r="AQ29" i="29"/>
  <c r="AZ28" i="29"/>
  <c r="AQ28" i="29"/>
  <c r="AZ27" i="29"/>
  <c r="AQ27" i="29"/>
  <c r="AZ26" i="29"/>
  <c r="AZ25" i="29"/>
  <c r="AZ24" i="29"/>
  <c r="AZ23" i="29"/>
  <c r="AZ22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2" i="29"/>
  <c r="AP2" i="29"/>
  <c r="AP3" i="29" s="1"/>
  <c r="AP4" i="29" s="1"/>
  <c r="AN2" i="29"/>
  <c r="AN3" i="29" s="1"/>
  <c r="AN4" i="29" s="1"/>
  <c r="AI2" i="29"/>
  <c r="D1" i="29" s="1"/>
  <c r="D2" i="29"/>
  <c r="K56" i="30" l="1"/>
  <c r="K59" i="30"/>
  <c r="K64" i="30"/>
  <c r="K67" i="30"/>
  <c r="L55" i="30"/>
  <c r="L40" i="30"/>
  <c r="L47" i="30"/>
  <c r="M33" i="30"/>
  <c r="N1" i="30"/>
  <c r="K63" i="30"/>
  <c r="AO8" i="30"/>
  <c r="AL9" i="30"/>
  <c r="D85" i="29"/>
  <c r="D54" i="29"/>
  <c r="D69" i="29"/>
  <c r="AL1" i="29"/>
  <c r="E2" i="29"/>
  <c r="D18" i="29"/>
  <c r="D33" i="29"/>
  <c r="AH2" i="29"/>
  <c r="AH3" i="29" s="1"/>
  <c r="AH4" i="29" s="1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J2" i="29"/>
  <c r="AI3" i="29" s="1"/>
  <c r="AJ3" i="29" s="1"/>
  <c r="AI4" i="29" s="1"/>
  <c r="AJ4" i="29" s="1"/>
  <c r="AI5" i="29" s="1"/>
  <c r="AJ5" i="29" s="1"/>
  <c r="AI6" i="29" s="1"/>
  <c r="AJ6" i="29" s="1"/>
  <c r="AI7" i="29" s="1"/>
  <c r="AJ7" i="29" s="1"/>
  <c r="AI8" i="29" s="1"/>
  <c r="AJ8" i="29" s="1"/>
  <c r="AI9" i="29" s="1"/>
  <c r="AJ9" i="29" s="1"/>
  <c r="AI10" i="29" s="1"/>
  <c r="AJ10" i="29" s="1"/>
  <c r="AI11" i="29" s="1"/>
  <c r="AJ11" i="29" s="1"/>
  <c r="AI12" i="29" s="1"/>
  <c r="AJ12" i="29" s="1"/>
  <c r="AI13" i="29" s="1"/>
  <c r="AJ13" i="29" s="1"/>
  <c r="AI14" i="29" s="1"/>
  <c r="AJ14" i="29" s="1"/>
  <c r="AI15" i="29" s="1"/>
  <c r="AJ15" i="29" s="1"/>
  <c r="AI16" i="29" s="1"/>
  <c r="AJ16" i="29" s="1"/>
  <c r="AP5" i="29"/>
  <c r="AP6" i="29" s="1"/>
  <c r="AP7" i="29" s="1"/>
  <c r="AP8" i="29" s="1"/>
  <c r="AP9" i="29" s="1"/>
  <c r="AP10" i="29" s="1"/>
  <c r="AP11" i="29" s="1"/>
  <c r="AP12" i="29" s="1"/>
  <c r="AP13" i="29" s="1"/>
  <c r="AP14" i="29" s="1"/>
  <c r="AP15" i="29" s="1"/>
  <c r="AP16" i="29" s="1"/>
  <c r="AP17" i="29" s="1"/>
  <c r="AP18" i="29" s="1"/>
  <c r="AP19" i="29" s="1"/>
  <c r="AP20" i="29" s="1"/>
  <c r="AP21" i="29" s="1"/>
  <c r="AP22" i="29" s="1"/>
  <c r="AP23" i="29" s="1"/>
  <c r="AP24" i="29" s="1"/>
  <c r="AP25" i="29" s="1"/>
  <c r="AP26" i="29" s="1"/>
  <c r="AP27" i="29" s="1"/>
  <c r="AP28" i="29" s="1"/>
  <c r="AP29" i="29" s="1"/>
  <c r="AP30" i="29" s="1"/>
  <c r="AP31" i="29" s="1"/>
  <c r="AP32" i="29" s="1"/>
  <c r="AP33" i="29" s="1"/>
  <c r="AP34" i="29" s="1"/>
  <c r="AN5" i="29"/>
  <c r="AM4" i="29"/>
  <c r="E1" i="29"/>
  <c r="AO1" i="29"/>
  <c r="AM3" i="29"/>
  <c r="AM1" i="29" l="1"/>
  <c r="L59" i="30"/>
  <c r="L56" i="30"/>
  <c r="L67" i="30"/>
  <c r="L64" i="30"/>
  <c r="O1" i="30"/>
  <c r="L63" i="30"/>
  <c r="M47" i="30"/>
  <c r="N33" i="30"/>
  <c r="M40" i="30"/>
  <c r="M55" i="30"/>
  <c r="D101" i="29"/>
  <c r="D107" i="29" s="1"/>
  <c r="D113" i="29" s="1"/>
  <c r="D84" i="29"/>
  <c r="AP39" i="29"/>
  <c r="AP35" i="29"/>
  <c r="AP36" i="29" s="1"/>
  <c r="AP37" i="29" s="1"/>
  <c r="AP38" i="29" s="1"/>
  <c r="AO9" i="30"/>
  <c r="AL10" i="30"/>
  <c r="E69" i="29"/>
  <c r="E85" i="29"/>
  <c r="E54" i="29"/>
  <c r="AL2" i="29"/>
  <c r="AP40" i="29"/>
  <c r="AP41" i="29" s="1"/>
  <c r="AP42" i="29" s="1"/>
  <c r="AP43" i="29" s="1"/>
  <c r="AP44" i="29" s="1"/>
  <c r="AP45" i="29" s="1"/>
  <c r="AP46" i="29" s="1"/>
  <c r="AP47" i="29" s="1"/>
  <c r="AP48" i="29" s="1"/>
  <c r="AP49" i="29" s="1"/>
  <c r="AP50" i="29" s="1"/>
  <c r="AP51" i="29" s="1"/>
  <c r="AP52" i="29" s="1"/>
  <c r="AP53" i="29" s="1"/>
  <c r="AP54" i="29" s="1"/>
  <c r="AP55" i="29" s="1"/>
  <c r="AP56" i="29" s="1"/>
  <c r="AP57" i="29" s="1"/>
  <c r="AP58" i="29" s="1"/>
  <c r="AP59" i="29" s="1"/>
  <c r="AP60" i="29" s="1"/>
  <c r="AP61" i="29" s="1"/>
  <c r="AP62" i="29" s="1"/>
  <c r="AP63" i="29" s="1"/>
  <c r="AP64" i="29" s="1"/>
  <c r="AP65" i="29" s="1"/>
  <c r="AP66" i="29" s="1"/>
  <c r="AP67" i="29" s="1"/>
  <c r="AP68" i="29" s="1"/>
  <c r="AP69" i="29" s="1"/>
  <c r="AP70" i="29" s="1"/>
  <c r="AP71" i="29" s="1"/>
  <c r="AP72" i="29" s="1"/>
  <c r="AP73" i="29" s="1"/>
  <c r="AP74" i="29" s="1"/>
  <c r="AP75" i="29" s="1"/>
  <c r="AP76" i="29" s="1"/>
  <c r="AP77" i="29" s="1"/>
  <c r="AP78" i="29" s="1"/>
  <c r="AP79" i="29" s="1"/>
  <c r="AP80" i="29" s="1"/>
  <c r="AP81" i="29" s="1"/>
  <c r="AP82" i="29" s="1"/>
  <c r="AP83" i="29" s="1"/>
  <c r="AP84" i="29" s="1"/>
  <c r="AP85" i="29" s="1"/>
  <c r="AP86" i="29" s="1"/>
  <c r="AP87" i="29" s="1"/>
  <c r="AP88" i="29" s="1"/>
  <c r="AP89" i="29" s="1"/>
  <c r="AP90" i="29" s="1"/>
  <c r="AP91" i="29" s="1"/>
  <c r="AP92" i="29" s="1"/>
  <c r="AP93" i="29" s="1"/>
  <c r="AP94" i="29" s="1"/>
  <c r="AP95" i="29" s="1"/>
  <c r="AP96" i="29" s="1"/>
  <c r="AP97" i="29" s="1"/>
  <c r="AP98" i="29" s="1"/>
  <c r="AP99" i="29" s="1"/>
  <c r="AP100" i="29" s="1"/>
  <c r="AP101" i="29" s="1"/>
  <c r="AP102" i="29" s="1"/>
  <c r="AP103" i="29" s="1"/>
  <c r="AP104" i="29" s="1"/>
  <c r="F2" i="29"/>
  <c r="E33" i="29"/>
  <c r="E18" i="29"/>
  <c r="F1" i="29"/>
  <c r="AN6" i="29"/>
  <c r="AM5" i="29"/>
  <c r="AM2" i="29"/>
  <c r="M59" i="30" l="1"/>
  <c r="M56" i="30"/>
  <c r="M67" i="30"/>
  <c r="M64" i="30"/>
  <c r="P1" i="30"/>
  <c r="M63" i="30"/>
  <c r="N55" i="30"/>
  <c r="N40" i="30"/>
  <c r="O33" i="30"/>
  <c r="N47" i="30"/>
  <c r="E101" i="29"/>
  <c r="E107" i="29" s="1"/>
  <c r="E113" i="29" s="1"/>
  <c r="E84" i="29"/>
  <c r="AO10" i="30"/>
  <c r="AL11" i="30"/>
  <c r="F85" i="29"/>
  <c r="F54" i="29"/>
  <c r="F69" i="29"/>
  <c r="AL3" i="29"/>
  <c r="AO2" i="29"/>
  <c r="G2" i="29"/>
  <c r="H2" i="29" s="1"/>
  <c r="F18" i="29"/>
  <c r="F33" i="29"/>
  <c r="G1" i="29"/>
  <c r="H1" i="29" s="1"/>
  <c r="AN7" i="29"/>
  <c r="AM6" i="29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I2" i="29" l="1"/>
  <c r="H85" i="29"/>
  <c r="H54" i="29"/>
  <c r="H18" i="29"/>
  <c r="H69" i="29"/>
  <c r="H33" i="29"/>
  <c r="N59" i="30"/>
  <c r="N56" i="30"/>
  <c r="N67" i="30"/>
  <c r="N64" i="30"/>
  <c r="O47" i="30"/>
  <c r="P33" i="30"/>
  <c r="O40" i="30"/>
  <c r="O55" i="30"/>
  <c r="N63" i="30"/>
  <c r="Q1" i="30"/>
  <c r="I1" i="29"/>
  <c r="F101" i="29"/>
  <c r="F107" i="29" s="1"/>
  <c r="F113" i="29" s="1"/>
  <c r="F84" i="29"/>
  <c r="AO11" i="30"/>
  <c r="AL12" i="30"/>
  <c r="G69" i="29"/>
  <c r="G85" i="29"/>
  <c r="G54" i="29"/>
  <c r="AO3" i="29"/>
  <c r="AL4" i="29"/>
  <c r="G33" i="29"/>
  <c r="G18" i="29"/>
  <c r="AN8" i="29"/>
  <c r="AM7" i="29"/>
  <c r="D21" i="30"/>
  <c r="D37" i="30"/>
  <c r="D22" i="30"/>
  <c r="D11" i="30"/>
  <c r="D27" i="30"/>
  <c r="D49" i="30"/>
  <c r="D18" i="30"/>
  <c r="D42" i="30"/>
  <c r="D24" i="30"/>
  <c r="D12" i="30"/>
  <c r="D29" i="30"/>
  <c r="D9" i="30"/>
  <c r="D5" i="30"/>
  <c r="D15" i="30"/>
  <c r="D25" i="30"/>
  <c r="D19" i="30"/>
  <c r="D51" i="30"/>
  <c r="D3" i="30"/>
  <c r="D8" i="30"/>
  <c r="D10" i="30"/>
  <c r="D20" i="30"/>
  <c r="D14" i="30"/>
  <c r="D4" i="30"/>
  <c r="D13" i="30"/>
  <c r="D35" i="30"/>
  <c r="D28" i="30"/>
  <c r="D7" i="30"/>
  <c r="D6" i="30"/>
  <c r="D44" i="30"/>
  <c r="D23" i="30"/>
  <c r="D41" i="30"/>
  <c r="D26" i="30"/>
  <c r="I85" i="29" l="1"/>
  <c r="I54" i="29"/>
  <c r="I18" i="29"/>
  <c r="I69" i="29"/>
  <c r="I33" i="29"/>
  <c r="J2" i="29"/>
  <c r="H101" i="29"/>
  <c r="H107" i="29" s="1"/>
  <c r="H113" i="29" s="1"/>
  <c r="H84" i="29"/>
  <c r="O59" i="30"/>
  <c r="O56" i="30"/>
  <c r="O67" i="30"/>
  <c r="O64" i="30"/>
  <c r="R1" i="30"/>
  <c r="O63" i="30"/>
  <c r="Q33" i="30"/>
  <c r="P55" i="30"/>
  <c r="P40" i="30"/>
  <c r="P47" i="30"/>
  <c r="J1" i="29"/>
  <c r="D30" i="30"/>
  <c r="D48" i="30" s="1"/>
  <c r="D50" i="30" s="1"/>
  <c r="D52" i="30" s="1"/>
  <c r="D68" i="30"/>
  <c r="D43" i="30"/>
  <c r="D45" i="30" s="1"/>
  <c r="D65" i="30"/>
  <c r="D34" i="30"/>
  <c r="D36" i="30" s="1"/>
  <c r="G101" i="29"/>
  <c r="G107" i="29" s="1"/>
  <c r="G113" i="29" s="1"/>
  <c r="G84" i="29"/>
  <c r="AO12" i="30"/>
  <c r="AL13" i="30"/>
  <c r="AL5" i="29"/>
  <c r="AO4" i="29"/>
  <c r="AN9" i="29"/>
  <c r="AM8" i="29"/>
  <c r="I101" i="29" l="1"/>
  <c r="I107" i="29" s="1"/>
  <c r="I113" i="29" s="1"/>
  <c r="I84" i="29"/>
  <c r="J85" i="29"/>
  <c r="J54" i="29"/>
  <c r="J18" i="29"/>
  <c r="K2" i="29"/>
  <c r="J69" i="29"/>
  <c r="J33" i="29"/>
  <c r="P56" i="30"/>
  <c r="P59" i="30"/>
  <c r="P64" i="30"/>
  <c r="P67" i="30"/>
  <c r="R33" i="30"/>
  <c r="Q55" i="30"/>
  <c r="Q40" i="30"/>
  <c r="Q47" i="30"/>
  <c r="P63" i="30"/>
  <c r="K1" i="29"/>
  <c r="D53" i="30"/>
  <c r="D60" i="30"/>
  <c r="D38" i="30"/>
  <c r="D39" i="30" s="1"/>
  <c r="D55" i="30"/>
  <c r="AO13" i="30"/>
  <c r="AL14" i="30"/>
  <c r="AO5" i="29"/>
  <c r="AL6" i="29"/>
  <c r="AN10" i="29"/>
  <c r="AM9" i="29"/>
  <c r="J84" i="29" l="1"/>
  <c r="J101" i="29"/>
  <c r="J107" i="29" s="1"/>
  <c r="J113" i="29" s="1"/>
  <c r="K69" i="29"/>
  <c r="K33" i="29"/>
  <c r="L2" i="29"/>
  <c r="K85" i="29"/>
  <c r="K54" i="29"/>
  <c r="K18" i="29"/>
  <c r="D56" i="30"/>
  <c r="D59" i="30"/>
  <c r="D61" i="30" s="1"/>
  <c r="D48" i="29" s="1"/>
  <c r="D64" i="30"/>
  <c r="D66" i="30" s="1"/>
  <c r="D67" i="30"/>
  <c r="D69" i="30" s="1"/>
  <c r="Q59" i="30"/>
  <c r="Q56" i="30"/>
  <c r="Q67" i="30"/>
  <c r="Q64" i="30"/>
  <c r="R47" i="30"/>
  <c r="R55" i="30"/>
  <c r="R40" i="30"/>
  <c r="Q63" i="30"/>
  <c r="L1" i="29"/>
  <c r="D57" i="30"/>
  <c r="D63" i="30"/>
  <c r="AO14" i="30"/>
  <c r="AL15" i="30"/>
  <c r="AO6" i="29"/>
  <c r="AL7" i="29"/>
  <c r="AN11" i="29"/>
  <c r="AM10" i="29"/>
  <c r="L85" i="29" l="1"/>
  <c r="L54" i="29"/>
  <c r="L18" i="29"/>
  <c r="L69" i="29"/>
  <c r="L33" i="29"/>
  <c r="M2" i="29"/>
  <c r="K84" i="29"/>
  <c r="K101" i="29"/>
  <c r="K107" i="29" s="1"/>
  <c r="K113" i="29" s="1"/>
  <c r="R56" i="30"/>
  <c r="R59" i="30"/>
  <c r="R64" i="30"/>
  <c r="R67" i="30"/>
  <c r="R63" i="30"/>
  <c r="M1" i="29"/>
  <c r="AO15" i="30"/>
  <c r="AL16" i="30"/>
  <c r="AO7" i="29"/>
  <c r="AL8" i="29"/>
  <c r="AN12" i="29"/>
  <c r="AM11" i="29"/>
  <c r="L84" i="29" l="1"/>
  <c r="L101" i="29"/>
  <c r="L107" i="29" s="1"/>
  <c r="L113" i="29" s="1"/>
  <c r="M85" i="29"/>
  <c r="M54" i="29"/>
  <c r="M18" i="29"/>
  <c r="M33" i="29"/>
  <c r="M69" i="29"/>
  <c r="N2" i="29"/>
  <c r="N1" i="29"/>
  <c r="AL17" i="30"/>
  <c r="AO16" i="30"/>
  <c r="AL9" i="29"/>
  <c r="AO8" i="29"/>
  <c r="AN13" i="29"/>
  <c r="AM12" i="29"/>
  <c r="M101" i="29" l="1"/>
  <c r="M107" i="29" s="1"/>
  <c r="M113" i="29" s="1"/>
  <c r="M84" i="29"/>
  <c r="N69" i="29"/>
  <c r="N33" i="29"/>
  <c r="O2" i="29"/>
  <c r="N54" i="29"/>
  <c r="N85" i="29"/>
  <c r="N18" i="29"/>
  <c r="O1" i="29"/>
  <c r="AO17" i="30"/>
  <c r="AL18" i="30"/>
  <c r="AL10" i="29"/>
  <c r="AO9" i="29"/>
  <c r="AN14" i="29"/>
  <c r="AM13" i="29"/>
  <c r="E95" i="14"/>
  <c r="N101" i="29" l="1"/>
  <c r="N107" i="29" s="1"/>
  <c r="N113" i="29" s="1"/>
  <c r="N84" i="29"/>
  <c r="O69" i="29"/>
  <c r="O33" i="29"/>
  <c r="P2" i="29"/>
  <c r="O54" i="29"/>
  <c r="O18" i="29"/>
  <c r="O85" i="29"/>
  <c r="P1" i="29"/>
  <c r="E101" i="14"/>
  <c r="E107" i="14" s="1"/>
  <c r="E111" i="14" s="1"/>
  <c r="E108" i="14"/>
  <c r="E96" i="14"/>
  <c r="E99" i="14"/>
  <c r="E103" i="14"/>
  <c r="E110" i="14"/>
  <c r="E98" i="14"/>
  <c r="E102" i="14"/>
  <c r="E105" i="14"/>
  <c r="E109" i="14"/>
  <c r="E97" i="14"/>
  <c r="E104" i="14"/>
  <c r="AO18" i="30"/>
  <c r="AL19" i="30"/>
  <c r="AO10" i="29"/>
  <c r="AL11" i="29"/>
  <c r="AN15" i="29"/>
  <c r="AM14" i="29"/>
  <c r="F95" i="14"/>
  <c r="P85" i="29" l="1"/>
  <c r="P54" i="29"/>
  <c r="P18" i="29"/>
  <c r="P33" i="29"/>
  <c r="Q2" i="29"/>
  <c r="P69" i="29"/>
  <c r="O101" i="29"/>
  <c r="O107" i="29" s="1"/>
  <c r="O113" i="29" s="1"/>
  <c r="O84" i="29"/>
  <c r="Q1" i="29"/>
  <c r="F103" i="14"/>
  <c r="F110" i="14"/>
  <c r="F98" i="14"/>
  <c r="F102" i="14"/>
  <c r="F105" i="14"/>
  <c r="F109" i="14"/>
  <c r="F97" i="14"/>
  <c r="F104" i="14"/>
  <c r="F108" i="14"/>
  <c r="F96" i="14"/>
  <c r="F99" i="14"/>
  <c r="F101" i="14"/>
  <c r="F107" i="14" s="1"/>
  <c r="F111" i="14" s="1"/>
  <c r="AO19" i="30"/>
  <c r="AL20" i="30"/>
  <c r="AO11" i="29"/>
  <c r="AL12" i="29"/>
  <c r="AN16" i="29"/>
  <c r="AM15" i="29"/>
  <c r="G95" i="14"/>
  <c r="B37" i="18"/>
  <c r="B36" i="18"/>
  <c r="B35" i="18"/>
  <c r="B34" i="18"/>
  <c r="B33" i="18"/>
  <c r="XET121" i="18"/>
  <c r="XET120" i="18"/>
  <c r="XET119" i="18"/>
  <c r="XET118" i="18"/>
  <c r="XET117" i="18"/>
  <c r="XET116" i="18"/>
  <c r="XET115" i="18"/>
  <c r="XET114" i="18"/>
  <c r="XET113" i="18"/>
  <c r="XET112" i="18"/>
  <c r="XET111" i="18"/>
  <c r="XET110" i="18"/>
  <c r="XET109" i="18"/>
  <c r="XET108" i="18"/>
  <c r="XET107" i="18"/>
  <c r="XET106" i="18"/>
  <c r="XET105" i="18"/>
  <c r="XET104" i="18"/>
  <c r="XET103" i="18"/>
  <c r="XET102" i="18"/>
  <c r="XET101" i="18"/>
  <c r="XET100" i="18"/>
  <c r="XET99" i="18"/>
  <c r="XET98" i="18"/>
  <c r="XET97" i="18"/>
  <c r="XET96" i="18"/>
  <c r="XET95" i="18"/>
  <c r="XET94" i="18"/>
  <c r="XET93" i="18"/>
  <c r="XET92" i="18"/>
  <c r="XET91" i="18"/>
  <c r="XET90" i="18"/>
  <c r="XET89" i="18"/>
  <c r="XET88" i="18"/>
  <c r="XET87" i="18"/>
  <c r="XET86" i="18"/>
  <c r="XET85" i="18"/>
  <c r="XET84" i="18"/>
  <c r="XET83" i="18"/>
  <c r="XET82" i="18"/>
  <c r="XET81" i="18"/>
  <c r="XET80" i="18"/>
  <c r="XET79" i="18"/>
  <c r="XET78" i="18"/>
  <c r="XET77" i="18"/>
  <c r="XET76" i="18"/>
  <c r="XET75" i="18"/>
  <c r="XET74" i="18"/>
  <c r="XET73" i="18"/>
  <c r="XET72" i="18"/>
  <c r="XET71" i="18"/>
  <c r="XET70" i="18"/>
  <c r="XET69" i="18"/>
  <c r="XET68" i="18"/>
  <c r="XET67" i="18"/>
  <c r="XET66" i="18"/>
  <c r="XET65" i="18"/>
  <c r="XET64" i="18"/>
  <c r="XET63" i="18"/>
  <c r="XET62" i="18"/>
  <c r="XET61" i="18"/>
  <c r="XET60" i="18"/>
  <c r="XET59" i="18"/>
  <c r="XET58" i="18"/>
  <c r="XET57" i="18"/>
  <c r="XET56" i="18"/>
  <c r="XET55" i="18"/>
  <c r="XET54" i="18"/>
  <c r="XET53" i="18"/>
  <c r="XET52" i="18"/>
  <c r="XET51" i="18"/>
  <c r="XET50" i="18"/>
  <c r="XET49" i="18"/>
  <c r="XET48" i="18"/>
  <c r="XET47" i="18"/>
  <c r="XET46" i="18"/>
  <c r="XET45" i="18"/>
  <c r="XET44" i="18"/>
  <c r="XET43" i="18"/>
  <c r="XET42" i="18"/>
  <c r="XET41" i="18"/>
  <c r="XET40" i="18"/>
  <c r="XET39" i="18"/>
  <c r="XET38" i="18"/>
  <c r="XET37" i="18"/>
  <c r="XET36" i="18"/>
  <c r="XET35" i="18"/>
  <c r="XET34" i="18"/>
  <c r="XET33" i="18"/>
  <c r="XET32" i="18"/>
  <c r="XET31" i="18"/>
  <c r="XET30" i="18"/>
  <c r="XET29" i="18"/>
  <c r="XET28" i="18"/>
  <c r="XET27" i="18"/>
  <c r="XET26" i="18"/>
  <c r="XET25" i="18"/>
  <c r="XET24" i="18"/>
  <c r="XET23" i="18"/>
  <c r="XET22" i="18"/>
  <c r="XET21" i="18"/>
  <c r="XET20" i="18"/>
  <c r="XET19" i="18"/>
  <c r="XET18" i="18"/>
  <c r="XET17" i="18"/>
  <c r="XET16" i="18"/>
  <c r="XET15" i="18"/>
  <c r="XET14" i="18"/>
  <c r="XET13" i="18"/>
  <c r="XET12" i="18"/>
  <c r="XET11" i="18"/>
  <c r="XET10" i="18"/>
  <c r="XET9" i="18"/>
  <c r="XET8" i="18"/>
  <c r="XET7" i="18"/>
  <c r="XET6" i="18"/>
  <c r="XET5" i="18"/>
  <c r="XET4" i="18"/>
  <c r="XET3" i="18"/>
  <c r="XET2" i="18"/>
  <c r="AI2" i="22"/>
  <c r="D81" i="29"/>
  <c r="D13" i="29"/>
  <c r="D30" i="29"/>
  <c r="D34" i="29"/>
  <c r="D76" i="29"/>
  <c r="D72" i="29"/>
  <c r="D3" i="29"/>
  <c r="D4" i="29"/>
  <c r="D26" i="29"/>
  <c r="D14" i="29"/>
  <c r="D10" i="29"/>
  <c r="D23" i="29"/>
  <c r="D5" i="29"/>
  <c r="D74" i="29"/>
  <c r="D19" i="29"/>
  <c r="D6" i="29"/>
  <c r="D78" i="29"/>
  <c r="D35" i="29"/>
  <c r="D80" i="29"/>
  <c r="D9" i="29"/>
  <c r="D22" i="29"/>
  <c r="D27" i="29"/>
  <c r="E35" i="18" l="1"/>
  <c r="FY35" i="18"/>
  <c r="FY43" i="18" s="1"/>
  <c r="FU35" i="18"/>
  <c r="FU43" i="18" s="1"/>
  <c r="FQ35" i="18"/>
  <c r="FQ43" i="18" s="1"/>
  <c r="FM35" i="18"/>
  <c r="FM43" i="18" s="1"/>
  <c r="FI35" i="18"/>
  <c r="FI43" i="18" s="1"/>
  <c r="FE35" i="18"/>
  <c r="FE43" i="18" s="1"/>
  <c r="FA35" i="18"/>
  <c r="FA43" i="18" s="1"/>
  <c r="EW35" i="18"/>
  <c r="EW43" i="18" s="1"/>
  <c r="ES35" i="18"/>
  <c r="ES43" i="18" s="1"/>
  <c r="EO35" i="18"/>
  <c r="EO43" i="18" s="1"/>
  <c r="EK35" i="18"/>
  <c r="EK43" i="18" s="1"/>
  <c r="EG35" i="18"/>
  <c r="EG43" i="18" s="1"/>
  <c r="EC35" i="18"/>
  <c r="EC43" i="18" s="1"/>
  <c r="DY35" i="18"/>
  <c r="DY43" i="18" s="1"/>
  <c r="DU35" i="18"/>
  <c r="DU43" i="18" s="1"/>
  <c r="DQ35" i="18"/>
  <c r="DQ43" i="18" s="1"/>
  <c r="DM35" i="18"/>
  <c r="DM43" i="18" s="1"/>
  <c r="DI35" i="18"/>
  <c r="DI43" i="18" s="1"/>
  <c r="DE35" i="18"/>
  <c r="DE43" i="18" s="1"/>
  <c r="DA35" i="18"/>
  <c r="DA43" i="18" s="1"/>
  <c r="CW35" i="18"/>
  <c r="CW43" i="18" s="1"/>
  <c r="GB35" i="18"/>
  <c r="GB43" i="18" s="1"/>
  <c r="FX35" i="18"/>
  <c r="FX43" i="18" s="1"/>
  <c r="FT35" i="18"/>
  <c r="FT43" i="18" s="1"/>
  <c r="FP35" i="18"/>
  <c r="FP43" i="18" s="1"/>
  <c r="FL35" i="18"/>
  <c r="FL43" i="18" s="1"/>
  <c r="FH35" i="18"/>
  <c r="FH43" i="18" s="1"/>
  <c r="FD35" i="18"/>
  <c r="FD43" i="18" s="1"/>
  <c r="EZ35" i="18"/>
  <c r="EZ43" i="18" s="1"/>
  <c r="EV35" i="18"/>
  <c r="EV43" i="18" s="1"/>
  <c r="ER35" i="18"/>
  <c r="ER43" i="18" s="1"/>
  <c r="EN35" i="18"/>
  <c r="EN43" i="18" s="1"/>
  <c r="EJ35" i="18"/>
  <c r="EJ43" i="18" s="1"/>
  <c r="EF35" i="18"/>
  <c r="EF43" i="18" s="1"/>
  <c r="EB35" i="18"/>
  <c r="EB43" i="18" s="1"/>
  <c r="DX35" i="18"/>
  <c r="DX43" i="18" s="1"/>
  <c r="DT35" i="18"/>
  <c r="DT43" i="18" s="1"/>
  <c r="DP35" i="18"/>
  <c r="DP43" i="18" s="1"/>
  <c r="DL35" i="18"/>
  <c r="DL43" i="18" s="1"/>
  <c r="DH35" i="18"/>
  <c r="DH43" i="18" s="1"/>
  <c r="DD35" i="18"/>
  <c r="DD43" i="18" s="1"/>
  <c r="CZ35" i="18"/>
  <c r="CZ43" i="18" s="1"/>
  <c r="CV35" i="18"/>
  <c r="CR35" i="18"/>
  <c r="CN35" i="18"/>
  <c r="CJ35" i="18"/>
  <c r="CF35" i="18"/>
  <c r="CB35" i="18"/>
  <c r="BX35" i="18"/>
  <c r="BT35" i="18"/>
  <c r="BP35" i="18"/>
  <c r="BL35" i="18"/>
  <c r="BH35" i="18"/>
  <c r="BD35" i="18"/>
  <c r="AZ35" i="18"/>
  <c r="GA35" i="18"/>
  <c r="GA43" i="18" s="1"/>
  <c r="FW35" i="18"/>
  <c r="FW43" i="18" s="1"/>
  <c r="FS35" i="18"/>
  <c r="FS43" i="18" s="1"/>
  <c r="FO35" i="18"/>
  <c r="FO43" i="18" s="1"/>
  <c r="FK35" i="18"/>
  <c r="FK43" i="18" s="1"/>
  <c r="FG35" i="18"/>
  <c r="FG43" i="18" s="1"/>
  <c r="FC35" i="18"/>
  <c r="FC43" i="18" s="1"/>
  <c r="EY35" i="18"/>
  <c r="EY43" i="18" s="1"/>
  <c r="EU35" i="18"/>
  <c r="EU43" i="18" s="1"/>
  <c r="EQ35" i="18"/>
  <c r="EQ43" i="18" s="1"/>
  <c r="EM35" i="18"/>
  <c r="EM43" i="18" s="1"/>
  <c r="EI35" i="18"/>
  <c r="EI43" i="18" s="1"/>
  <c r="EE35" i="18"/>
  <c r="EE43" i="18" s="1"/>
  <c r="EA35" i="18"/>
  <c r="EA43" i="18" s="1"/>
  <c r="DW35" i="18"/>
  <c r="DW43" i="18" s="1"/>
  <c r="DS35" i="18"/>
  <c r="DS43" i="18" s="1"/>
  <c r="DO35" i="18"/>
  <c r="DO43" i="18" s="1"/>
  <c r="DK35" i="18"/>
  <c r="DK43" i="18" s="1"/>
  <c r="DG35" i="18"/>
  <c r="DG43" i="18" s="1"/>
  <c r="DC35" i="18"/>
  <c r="DC43" i="18" s="1"/>
  <c r="FZ35" i="18"/>
  <c r="FZ43" i="18" s="1"/>
  <c r="FV35" i="18"/>
  <c r="FV43" i="18" s="1"/>
  <c r="FR35" i="18"/>
  <c r="FR43" i="18" s="1"/>
  <c r="FN35" i="18"/>
  <c r="FN43" i="18" s="1"/>
  <c r="FJ35" i="18"/>
  <c r="FJ43" i="18" s="1"/>
  <c r="FF35" i="18"/>
  <c r="FF43" i="18" s="1"/>
  <c r="FB35" i="18"/>
  <c r="FB43" i="18" s="1"/>
  <c r="EX35" i="18"/>
  <c r="EX43" i="18" s="1"/>
  <c r="ET35" i="18"/>
  <c r="ET43" i="18" s="1"/>
  <c r="EP35" i="18"/>
  <c r="EP43" i="18" s="1"/>
  <c r="EL35" i="18"/>
  <c r="EL43" i="18" s="1"/>
  <c r="EH35" i="18"/>
  <c r="EH43" i="18" s="1"/>
  <c r="ED35" i="18"/>
  <c r="ED43" i="18" s="1"/>
  <c r="DZ35" i="18"/>
  <c r="DZ43" i="18" s="1"/>
  <c r="DV35" i="18"/>
  <c r="DV43" i="18" s="1"/>
  <c r="DR35" i="18"/>
  <c r="DR43" i="18" s="1"/>
  <c r="DN35" i="18"/>
  <c r="DN43" i="18" s="1"/>
  <c r="DJ35" i="18"/>
  <c r="DJ43" i="18" s="1"/>
  <c r="DF35" i="18"/>
  <c r="DF43" i="18" s="1"/>
  <c r="DB35" i="18"/>
  <c r="DB43" i="18" s="1"/>
  <c r="CX35" i="18"/>
  <c r="CX43" i="18" s="1"/>
  <c r="CT35" i="18"/>
  <c r="CP35" i="18"/>
  <c r="CL35" i="18"/>
  <c r="CH35" i="18"/>
  <c r="CD35" i="18"/>
  <c r="BZ35" i="18"/>
  <c r="BV35" i="18"/>
  <c r="BR35" i="18"/>
  <c r="BN35" i="18"/>
  <c r="BJ35" i="18"/>
  <c r="BF35" i="18"/>
  <c r="BB35" i="18"/>
  <c r="CY35" i="18"/>
  <c r="CY43" i="18" s="1"/>
  <c r="CO35" i="18"/>
  <c r="CG35" i="18"/>
  <c r="BY35" i="18"/>
  <c r="BQ35" i="18"/>
  <c r="BI35" i="18"/>
  <c r="BA35" i="18"/>
  <c r="AV35" i="18"/>
  <c r="AR35" i="18"/>
  <c r="AN35" i="18"/>
  <c r="AJ35" i="18"/>
  <c r="AF35" i="18"/>
  <c r="AB35" i="18"/>
  <c r="X35" i="18"/>
  <c r="T35" i="18"/>
  <c r="P35" i="18"/>
  <c r="L35" i="18"/>
  <c r="H35" i="18"/>
  <c r="CU35" i="18"/>
  <c r="CM35" i="18"/>
  <c r="CE35" i="18"/>
  <c r="BW35" i="18"/>
  <c r="BO35" i="18"/>
  <c r="BG35" i="18"/>
  <c r="AY35" i="18"/>
  <c r="AU35" i="18"/>
  <c r="AQ35" i="18"/>
  <c r="AM35" i="18"/>
  <c r="AI35" i="18"/>
  <c r="AE35" i="18"/>
  <c r="AA35" i="18"/>
  <c r="W35" i="18"/>
  <c r="S35" i="18"/>
  <c r="O35" i="18"/>
  <c r="K35" i="18"/>
  <c r="G35" i="18"/>
  <c r="CS35" i="18"/>
  <c r="CK35" i="18"/>
  <c r="CC35" i="18"/>
  <c r="BU35" i="18"/>
  <c r="BM35" i="18"/>
  <c r="BE35" i="18"/>
  <c r="AX35" i="18"/>
  <c r="AT35" i="18"/>
  <c r="AP35" i="18"/>
  <c r="AL35" i="18"/>
  <c r="AH35" i="18"/>
  <c r="AD35" i="18"/>
  <c r="Z35" i="18"/>
  <c r="V35" i="18"/>
  <c r="R35" i="18"/>
  <c r="N35" i="18"/>
  <c r="J35" i="18"/>
  <c r="F35" i="18"/>
  <c r="CQ35" i="18"/>
  <c r="CI35" i="18"/>
  <c r="CA35" i="18"/>
  <c r="BS35" i="18"/>
  <c r="BK35" i="18"/>
  <c r="BC35" i="18"/>
  <c r="AW35" i="18"/>
  <c r="AS35" i="18"/>
  <c r="AO35" i="18"/>
  <c r="AK35" i="18"/>
  <c r="AG35" i="18"/>
  <c r="AC35" i="18"/>
  <c r="Y35" i="18"/>
  <c r="U35" i="18"/>
  <c r="Q35" i="18"/>
  <c r="M35" i="18"/>
  <c r="I35" i="18"/>
  <c r="E36" i="18"/>
  <c r="FZ36" i="18"/>
  <c r="FZ44" i="18" s="1"/>
  <c r="FV36" i="18"/>
  <c r="FV44" i="18" s="1"/>
  <c r="FR36" i="18"/>
  <c r="FR44" i="18" s="1"/>
  <c r="FN36" i="18"/>
  <c r="FN44" i="18" s="1"/>
  <c r="FJ36" i="18"/>
  <c r="FJ44" i="18" s="1"/>
  <c r="FF36" i="18"/>
  <c r="FF44" i="18" s="1"/>
  <c r="FB36" i="18"/>
  <c r="FB44" i="18" s="1"/>
  <c r="EX36" i="18"/>
  <c r="EX44" i="18" s="1"/>
  <c r="ET36" i="18"/>
  <c r="ET44" i="18" s="1"/>
  <c r="EP36" i="18"/>
  <c r="EP44" i="18" s="1"/>
  <c r="EL36" i="18"/>
  <c r="EL44" i="18" s="1"/>
  <c r="EH36" i="18"/>
  <c r="EH44" i="18" s="1"/>
  <c r="ED36" i="18"/>
  <c r="ED44" i="18" s="1"/>
  <c r="DZ36" i="18"/>
  <c r="DZ44" i="18" s="1"/>
  <c r="DV36" i="18"/>
  <c r="DV44" i="18" s="1"/>
  <c r="DR36" i="18"/>
  <c r="DR44" i="18" s="1"/>
  <c r="DN36" i="18"/>
  <c r="DN44" i="18" s="1"/>
  <c r="DJ36" i="18"/>
  <c r="DJ44" i="18" s="1"/>
  <c r="DF36" i="18"/>
  <c r="DF44" i="18" s="1"/>
  <c r="DB36" i="18"/>
  <c r="DB44" i="18" s="1"/>
  <c r="CX36" i="18"/>
  <c r="CX44" i="18" s="1"/>
  <c r="CT36" i="18"/>
  <c r="CP36" i="18"/>
  <c r="CL36" i="18"/>
  <c r="CH36" i="18"/>
  <c r="CD36" i="18"/>
  <c r="BZ36" i="18"/>
  <c r="BV36" i="18"/>
  <c r="BR36" i="18"/>
  <c r="BN36" i="18"/>
  <c r="BJ36" i="18"/>
  <c r="BF36" i="18"/>
  <c r="BB36" i="18"/>
  <c r="AX36" i="18"/>
  <c r="AT36" i="18"/>
  <c r="AP36" i="18"/>
  <c r="AL36" i="18"/>
  <c r="AH36" i="18"/>
  <c r="AD36" i="18"/>
  <c r="Z36" i="18"/>
  <c r="V36" i="18"/>
  <c r="R36" i="18"/>
  <c r="N36" i="18"/>
  <c r="J36" i="18"/>
  <c r="F36" i="18"/>
  <c r="FY36" i="18"/>
  <c r="FY44" i="18" s="1"/>
  <c r="FU36" i="18"/>
  <c r="FU44" i="18" s="1"/>
  <c r="FQ36" i="18"/>
  <c r="FQ44" i="18" s="1"/>
  <c r="FM36" i="18"/>
  <c r="FM44" i="18" s="1"/>
  <c r="FI36" i="18"/>
  <c r="FI44" i="18" s="1"/>
  <c r="FE36" i="18"/>
  <c r="FE44" i="18" s="1"/>
  <c r="FA36" i="18"/>
  <c r="FA44" i="18" s="1"/>
  <c r="EW36" i="18"/>
  <c r="EW44" i="18" s="1"/>
  <c r="ES36" i="18"/>
  <c r="ES44" i="18" s="1"/>
  <c r="EO36" i="18"/>
  <c r="EO44" i="18" s="1"/>
  <c r="EK36" i="18"/>
  <c r="EK44" i="18" s="1"/>
  <c r="EG36" i="18"/>
  <c r="EG44" i="18" s="1"/>
  <c r="EC36" i="18"/>
  <c r="EC44" i="18" s="1"/>
  <c r="DY36" i="18"/>
  <c r="DY44" i="18" s="1"/>
  <c r="DU36" i="18"/>
  <c r="DU44" i="18" s="1"/>
  <c r="DQ36" i="18"/>
  <c r="DQ44" i="18" s="1"/>
  <c r="DM36" i="18"/>
  <c r="DM44" i="18" s="1"/>
  <c r="DI36" i="18"/>
  <c r="DI44" i="18" s="1"/>
  <c r="DE36" i="18"/>
  <c r="DE44" i="18" s="1"/>
  <c r="DA36" i="18"/>
  <c r="DA44" i="18" s="1"/>
  <c r="CW36" i="18"/>
  <c r="CW44" i="18" s="1"/>
  <c r="CS36" i="18"/>
  <c r="CO36" i="18"/>
  <c r="CK36" i="18"/>
  <c r="CG36" i="18"/>
  <c r="CC36" i="18"/>
  <c r="BY36" i="18"/>
  <c r="BU36" i="18"/>
  <c r="BQ36" i="18"/>
  <c r="BM36" i="18"/>
  <c r="BI36" i="18"/>
  <c r="BE36" i="18"/>
  <c r="BA36" i="18"/>
  <c r="AW36" i="18"/>
  <c r="AS36" i="18"/>
  <c r="AO36" i="18"/>
  <c r="AK36" i="18"/>
  <c r="AG36" i="18"/>
  <c r="AC36" i="18"/>
  <c r="Y36" i="18"/>
  <c r="U36" i="18"/>
  <c r="Q36" i="18"/>
  <c r="M36" i="18"/>
  <c r="I36" i="18"/>
  <c r="GB36" i="18"/>
  <c r="GB44" i="18" s="1"/>
  <c r="FX36" i="18"/>
  <c r="FX44" i="18" s="1"/>
  <c r="FT36" i="18"/>
  <c r="FT44" i="18" s="1"/>
  <c r="FP36" i="18"/>
  <c r="FP44" i="18" s="1"/>
  <c r="FL36" i="18"/>
  <c r="FL44" i="18" s="1"/>
  <c r="FH36" i="18"/>
  <c r="FH44" i="18" s="1"/>
  <c r="FD36" i="18"/>
  <c r="FD44" i="18" s="1"/>
  <c r="EZ36" i="18"/>
  <c r="EZ44" i="18" s="1"/>
  <c r="EV36" i="18"/>
  <c r="EV44" i="18" s="1"/>
  <c r="ER36" i="18"/>
  <c r="ER44" i="18" s="1"/>
  <c r="EN36" i="18"/>
  <c r="EN44" i="18" s="1"/>
  <c r="EJ36" i="18"/>
  <c r="EJ44" i="18" s="1"/>
  <c r="EF36" i="18"/>
  <c r="EF44" i="18" s="1"/>
  <c r="EB36" i="18"/>
  <c r="EB44" i="18" s="1"/>
  <c r="DX36" i="18"/>
  <c r="DX44" i="18" s="1"/>
  <c r="DT36" i="18"/>
  <c r="DT44" i="18" s="1"/>
  <c r="DP36" i="18"/>
  <c r="DP44" i="18" s="1"/>
  <c r="DL36" i="18"/>
  <c r="DL44" i="18" s="1"/>
  <c r="DH36" i="18"/>
  <c r="DH44" i="18" s="1"/>
  <c r="DD36" i="18"/>
  <c r="DD44" i="18" s="1"/>
  <c r="CZ36" i="18"/>
  <c r="CZ44" i="18" s="1"/>
  <c r="CV36" i="18"/>
  <c r="CR36" i="18"/>
  <c r="CN36" i="18"/>
  <c r="CJ36" i="18"/>
  <c r="CF36" i="18"/>
  <c r="CB36" i="18"/>
  <c r="BX36" i="18"/>
  <c r="BT36" i="18"/>
  <c r="BP36" i="18"/>
  <c r="BL36" i="18"/>
  <c r="BH36" i="18"/>
  <c r="BD36" i="18"/>
  <c r="AZ36" i="18"/>
  <c r="AV36" i="18"/>
  <c r="AR36" i="18"/>
  <c r="AN36" i="18"/>
  <c r="AJ36" i="18"/>
  <c r="AF36" i="18"/>
  <c r="AB36" i="18"/>
  <c r="X36" i="18"/>
  <c r="T36" i="18"/>
  <c r="P36" i="18"/>
  <c r="L36" i="18"/>
  <c r="H36" i="18"/>
  <c r="GA36" i="18"/>
  <c r="GA44" i="18" s="1"/>
  <c r="FW36" i="18"/>
  <c r="FW44" i="18" s="1"/>
  <c r="FS36" i="18"/>
  <c r="FS44" i="18" s="1"/>
  <c r="FO36" i="18"/>
  <c r="FO44" i="18" s="1"/>
  <c r="FK36" i="18"/>
  <c r="FK44" i="18" s="1"/>
  <c r="FG36" i="18"/>
  <c r="FG44" i="18" s="1"/>
  <c r="FC36" i="18"/>
  <c r="FC44" i="18" s="1"/>
  <c r="EY36" i="18"/>
  <c r="EY44" i="18" s="1"/>
  <c r="EU36" i="18"/>
  <c r="EU44" i="18" s="1"/>
  <c r="EQ36" i="18"/>
  <c r="EQ44" i="18" s="1"/>
  <c r="EM36" i="18"/>
  <c r="EM44" i="18" s="1"/>
  <c r="EI36" i="18"/>
  <c r="EI44" i="18" s="1"/>
  <c r="EE36" i="18"/>
  <c r="EE44" i="18" s="1"/>
  <c r="EA36" i="18"/>
  <c r="EA44" i="18" s="1"/>
  <c r="DW36" i="18"/>
  <c r="DW44" i="18" s="1"/>
  <c r="DS36" i="18"/>
  <c r="DS44" i="18" s="1"/>
  <c r="DO36" i="18"/>
  <c r="DO44" i="18" s="1"/>
  <c r="DK36" i="18"/>
  <c r="DK44" i="18" s="1"/>
  <c r="DG36" i="18"/>
  <c r="DG44" i="18" s="1"/>
  <c r="DC36" i="18"/>
  <c r="DC44" i="18" s="1"/>
  <c r="CY36" i="18"/>
  <c r="CY44" i="18" s="1"/>
  <c r="CU36" i="18"/>
  <c r="CQ36" i="18"/>
  <c r="CM36" i="18"/>
  <c r="CI36" i="18"/>
  <c r="CE36" i="18"/>
  <c r="CA36" i="18"/>
  <c r="BW36" i="18"/>
  <c r="BS36" i="18"/>
  <c r="BO36" i="18"/>
  <c r="BK36" i="18"/>
  <c r="BG36" i="18"/>
  <c r="BC36" i="18"/>
  <c r="AY36" i="18"/>
  <c r="AU36" i="18"/>
  <c r="AQ36" i="18"/>
  <c r="AM36" i="18"/>
  <c r="AI36" i="18"/>
  <c r="AE36" i="18"/>
  <c r="AA36" i="18"/>
  <c r="W36" i="18"/>
  <c r="S36" i="18"/>
  <c r="O36" i="18"/>
  <c r="K36" i="18"/>
  <c r="G36" i="18"/>
  <c r="E37" i="18"/>
  <c r="GA37" i="18"/>
  <c r="GA45" i="18" s="1"/>
  <c r="FW37" i="18"/>
  <c r="FW45" i="18" s="1"/>
  <c r="FS37" i="18"/>
  <c r="FS45" i="18" s="1"/>
  <c r="FO37" i="18"/>
  <c r="FO45" i="18" s="1"/>
  <c r="FK37" i="18"/>
  <c r="FK45" i="18" s="1"/>
  <c r="FG37" i="18"/>
  <c r="FG45" i="18" s="1"/>
  <c r="FC37" i="18"/>
  <c r="FC45" i="18" s="1"/>
  <c r="EY37" i="18"/>
  <c r="EY45" i="18" s="1"/>
  <c r="EU37" i="18"/>
  <c r="EU45" i="18" s="1"/>
  <c r="EQ37" i="18"/>
  <c r="EQ45" i="18" s="1"/>
  <c r="EM37" i="18"/>
  <c r="EM45" i="18" s="1"/>
  <c r="EI37" i="18"/>
  <c r="EI45" i="18" s="1"/>
  <c r="EE37" i="18"/>
  <c r="EE45" i="18" s="1"/>
  <c r="EA37" i="18"/>
  <c r="EA45" i="18" s="1"/>
  <c r="DW37" i="18"/>
  <c r="DW45" i="18" s="1"/>
  <c r="DS37" i="18"/>
  <c r="DS45" i="18" s="1"/>
  <c r="DO37" i="18"/>
  <c r="DO45" i="18" s="1"/>
  <c r="DK37" i="18"/>
  <c r="DK45" i="18" s="1"/>
  <c r="DG37" i="18"/>
  <c r="DG45" i="18" s="1"/>
  <c r="DC37" i="18"/>
  <c r="DC45" i="18" s="1"/>
  <c r="CY37" i="18"/>
  <c r="CY45" i="18" s="1"/>
  <c r="CU37" i="18"/>
  <c r="CQ37" i="18"/>
  <c r="CM37" i="18"/>
  <c r="CI37" i="18"/>
  <c r="CE37" i="18"/>
  <c r="CA37" i="18"/>
  <c r="BW37" i="18"/>
  <c r="BS37" i="18"/>
  <c r="BO37" i="18"/>
  <c r="BK37" i="18"/>
  <c r="BG37" i="18"/>
  <c r="BC37" i="18"/>
  <c r="AY37" i="18"/>
  <c r="AU37" i="18"/>
  <c r="FZ37" i="18"/>
  <c r="FZ45" i="18" s="1"/>
  <c r="FV37" i="18"/>
  <c r="FV45" i="18" s="1"/>
  <c r="FR37" i="18"/>
  <c r="FR45" i="18" s="1"/>
  <c r="FN37" i="18"/>
  <c r="FN45" i="18" s="1"/>
  <c r="FJ37" i="18"/>
  <c r="FJ45" i="18" s="1"/>
  <c r="FF37" i="18"/>
  <c r="FF45" i="18" s="1"/>
  <c r="FB37" i="18"/>
  <c r="FB45" i="18" s="1"/>
  <c r="EX37" i="18"/>
  <c r="EX45" i="18" s="1"/>
  <c r="ET37" i="18"/>
  <c r="ET45" i="18" s="1"/>
  <c r="EP37" i="18"/>
  <c r="EP45" i="18" s="1"/>
  <c r="EL37" i="18"/>
  <c r="EL45" i="18" s="1"/>
  <c r="EH37" i="18"/>
  <c r="EH45" i="18" s="1"/>
  <c r="ED37" i="18"/>
  <c r="ED45" i="18" s="1"/>
  <c r="DZ37" i="18"/>
  <c r="DZ45" i="18" s="1"/>
  <c r="DV37" i="18"/>
  <c r="DV45" i="18" s="1"/>
  <c r="DR37" i="18"/>
  <c r="DR45" i="18" s="1"/>
  <c r="DN37" i="18"/>
  <c r="DN45" i="18" s="1"/>
  <c r="DJ37" i="18"/>
  <c r="DJ45" i="18" s="1"/>
  <c r="DF37" i="18"/>
  <c r="DF45" i="18" s="1"/>
  <c r="DB37" i="18"/>
  <c r="DB45" i="18" s="1"/>
  <c r="CX37" i="18"/>
  <c r="CX45" i="18" s="1"/>
  <c r="CT37" i="18"/>
  <c r="CP37" i="18"/>
  <c r="CL37" i="18"/>
  <c r="CH37" i="18"/>
  <c r="CD37" i="18"/>
  <c r="BZ37" i="18"/>
  <c r="BV37" i="18"/>
  <c r="BR37" i="18"/>
  <c r="BN37" i="18"/>
  <c r="BJ37" i="18"/>
  <c r="BF37" i="18"/>
  <c r="BB37" i="18"/>
  <c r="AX37" i="18"/>
  <c r="AT37" i="18"/>
  <c r="AP37" i="18"/>
  <c r="AL37" i="18"/>
  <c r="AH37" i="18"/>
  <c r="AD37" i="18"/>
  <c r="Z37" i="18"/>
  <c r="FY37" i="18"/>
  <c r="FY45" i="18" s="1"/>
  <c r="FU37" i="18"/>
  <c r="FU45" i="18" s="1"/>
  <c r="FQ37" i="18"/>
  <c r="FQ45" i="18" s="1"/>
  <c r="FM37" i="18"/>
  <c r="FM45" i="18" s="1"/>
  <c r="FI37" i="18"/>
  <c r="FI45" i="18" s="1"/>
  <c r="FE37" i="18"/>
  <c r="FE45" i="18" s="1"/>
  <c r="FA37" i="18"/>
  <c r="FA45" i="18" s="1"/>
  <c r="EW37" i="18"/>
  <c r="EW45" i="18" s="1"/>
  <c r="ES37" i="18"/>
  <c r="ES45" i="18" s="1"/>
  <c r="EO37" i="18"/>
  <c r="EO45" i="18" s="1"/>
  <c r="EK37" i="18"/>
  <c r="EK45" i="18" s="1"/>
  <c r="EG37" i="18"/>
  <c r="EG45" i="18" s="1"/>
  <c r="EC37" i="18"/>
  <c r="EC45" i="18" s="1"/>
  <c r="DY37" i="18"/>
  <c r="DY45" i="18" s="1"/>
  <c r="DU37" i="18"/>
  <c r="DU45" i="18" s="1"/>
  <c r="DQ37" i="18"/>
  <c r="DQ45" i="18" s="1"/>
  <c r="DM37" i="18"/>
  <c r="DM45" i="18" s="1"/>
  <c r="DI37" i="18"/>
  <c r="DI45" i="18" s="1"/>
  <c r="DE37" i="18"/>
  <c r="DE45" i="18" s="1"/>
  <c r="DA37" i="18"/>
  <c r="DA45" i="18" s="1"/>
  <c r="CW37" i="18"/>
  <c r="CW45" i="18" s="1"/>
  <c r="CS37" i="18"/>
  <c r="CO37" i="18"/>
  <c r="CK37" i="18"/>
  <c r="CG37" i="18"/>
  <c r="CC37" i="18"/>
  <c r="BY37" i="18"/>
  <c r="BU37" i="18"/>
  <c r="BQ37" i="18"/>
  <c r="BM37" i="18"/>
  <c r="BI37" i="18"/>
  <c r="BE37" i="18"/>
  <c r="BA37" i="18"/>
  <c r="AW37" i="18"/>
  <c r="GB37" i="18"/>
  <c r="GB45" i="18" s="1"/>
  <c r="FX37" i="18"/>
  <c r="FX45" i="18" s="1"/>
  <c r="FT37" i="18"/>
  <c r="FT45" i="18" s="1"/>
  <c r="FP37" i="18"/>
  <c r="FP45" i="18" s="1"/>
  <c r="FL37" i="18"/>
  <c r="FL45" i="18" s="1"/>
  <c r="FH37" i="18"/>
  <c r="FH45" i="18" s="1"/>
  <c r="FD37" i="18"/>
  <c r="FD45" i="18" s="1"/>
  <c r="EZ37" i="18"/>
  <c r="EZ45" i="18" s="1"/>
  <c r="EV37" i="18"/>
  <c r="EV45" i="18" s="1"/>
  <c r="ER37" i="18"/>
  <c r="ER45" i="18" s="1"/>
  <c r="EN37" i="18"/>
  <c r="EN45" i="18" s="1"/>
  <c r="EJ37" i="18"/>
  <c r="EJ45" i="18" s="1"/>
  <c r="EF37" i="18"/>
  <c r="EF45" i="18" s="1"/>
  <c r="EB37" i="18"/>
  <c r="EB45" i="18" s="1"/>
  <c r="DX37" i="18"/>
  <c r="DX45" i="18" s="1"/>
  <c r="DT37" i="18"/>
  <c r="DT45" i="18" s="1"/>
  <c r="DP37" i="18"/>
  <c r="DP45" i="18" s="1"/>
  <c r="DL37" i="18"/>
  <c r="DL45" i="18" s="1"/>
  <c r="DH37" i="18"/>
  <c r="DH45" i="18" s="1"/>
  <c r="DD37" i="18"/>
  <c r="DD45" i="18" s="1"/>
  <c r="CZ37" i="18"/>
  <c r="CZ45" i="18" s="1"/>
  <c r="CV37" i="18"/>
  <c r="CR37" i="18"/>
  <c r="CN37" i="18"/>
  <c r="CJ37" i="18"/>
  <c r="CF37" i="18"/>
  <c r="CB37" i="18"/>
  <c r="BX37" i="18"/>
  <c r="BT37" i="18"/>
  <c r="BP37" i="18"/>
  <c r="BL37" i="18"/>
  <c r="BH37" i="18"/>
  <c r="BD37" i="18"/>
  <c r="AZ37" i="18"/>
  <c r="AV37" i="18"/>
  <c r="AR37" i="18"/>
  <c r="AN37" i="18"/>
  <c r="AJ37" i="18"/>
  <c r="AF37" i="18"/>
  <c r="AB37" i="18"/>
  <c r="AS37" i="18"/>
  <c r="AK37" i="18"/>
  <c r="AC37" i="18"/>
  <c r="W37" i="18"/>
  <c r="S37" i="18"/>
  <c r="O37" i="18"/>
  <c r="K37" i="18"/>
  <c r="G37" i="18"/>
  <c r="AQ37" i="18"/>
  <c r="AI37" i="18"/>
  <c r="AA37" i="18"/>
  <c r="V37" i="18"/>
  <c r="R37" i="18"/>
  <c r="N37" i="18"/>
  <c r="J37" i="18"/>
  <c r="F37" i="18"/>
  <c r="AO37" i="18"/>
  <c r="AG37" i="18"/>
  <c r="Y37" i="18"/>
  <c r="U37" i="18"/>
  <c r="Q37" i="18"/>
  <c r="M37" i="18"/>
  <c r="I37" i="18"/>
  <c r="AM37" i="18"/>
  <c r="AE37" i="18"/>
  <c r="X37" i="18"/>
  <c r="T37" i="18"/>
  <c r="P37" i="18"/>
  <c r="L37" i="18"/>
  <c r="H37" i="18"/>
  <c r="GA34" i="18"/>
  <c r="GA42" i="18" s="1"/>
  <c r="FW34" i="18"/>
  <c r="FW42" i="18" s="1"/>
  <c r="FS34" i="18"/>
  <c r="FS42" i="18" s="1"/>
  <c r="FO34" i="18"/>
  <c r="FO42" i="18" s="1"/>
  <c r="FK34" i="18"/>
  <c r="FK42" i="18" s="1"/>
  <c r="FG34" i="18"/>
  <c r="FG42" i="18" s="1"/>
  <c r="FC34" i="18"/>
  <c r="FC42" i="18" s="1"/>
  <c r="EY34" i="18"/>
  <c r="EY42" i="18" s="1"/>
  <c r="EU34" i="18"/>
  <c r="EU42" i="18" s="1"/>
  <c r="EQ34" i="18"/>
  <c r="EQ42" i="18" s="1"/>
  <c r="EM34" i="18"/>
  <c r="EM42" i="18" s="1"/>
  <c r="EI34" i="18"/>
  <c r="EI42" i="18" s="1"/>
  <c r="EE34" i="18"/>
  <c r="EE42" i="18" s="1"/>
  <c r="EA34" i="18"/>
  <c r="EA42" i="18" s="1"/>
  <c r="DW34" i="18"/>
  <c r="DW42" i="18" s="1"/>
  <c r="DS34" i="18"/>
  <c r="DS42" i="18" s="1"/>
  <c r="DO34" i="18"/>
  <c r="DO42" i="18" s="1"/>
  <c r="DK34" i="18"/>
  <c r="DK42" i="18" s="1"/>
  <c r="DG34" i="18"/>
  <c r="DG42" i="18" s="1"/>
  <c r="DC34" i="18"/>
  <c r="DC42" i="18" s="1"/>
  <c r="CY34" i="18"/>
  <c r="CY42" i="18" s="1"/>
  <c r="CU34" i="18"/>
  <c r="CQ34" i="18"/>
  <c r="CM34" i="18"/>
  <c r="CI34" i="18"/>
  <c r="CE34" i="18"/>
  <c r="CA34" i="18"/>
  <c r="BW34" i="18"/>
  <c r="BS34" i="18"/>
  <c r="BO34" i="18"/>
  <c r="BK34" i="18"/>
  <c r="BG34" i="18"/>
  <c r="BC34" i="18"/>
  <c r="AY34" i="18"/>
  <c r="AU34" i="18"/>
  <c r="AQ34" i="18"/>
  <c r="AI34" i="18"/>
  <c r="AA34" i="18"/>
  <c r="S34" i="18"/>
  <c r="K34" i="18"/>
  <c r="FZ34" i="18"/>
  <c r="FZ42" i="18" s="1"/>
  <c r="FV34" i="18"/>
  <c r="FV42" i="18" s="1"/>
  <c r="FR34" i="18"/>
  <c r="FR42" i="18" s="1"/>
  <c r="FN34" i="18"/>
  <c r="FN42" i="18" s="1"/>
  <c r="FJ34" i="18"/>
  <c r="FJ42" i="18" s="1"/>
  <c r="FF34" i="18"/>
  <c r="FF42" i="18" s="1"/>
  <c r="FB34" i="18"/>
  <c r="FB42" i="18" s="1"/>
  <c r="EX34" i="18"/>
  <c r="EX42" i="18" s="1"/>
  <c r="ET34" i="18"/>
  <c r="ET42" i="18" s="1"/>
  <c r="EP34" i="18"/>
  <c r="EP42" i="18" s="1"/>
  <c r="EL34" i="18"/>
  <c r="EL42" i="18" s="1"/>
  <c r="EH34" i="18"/>
  <c r="EH42" i="18" s="1"/>
  <c r="ED34" i="18"/>
  <c r="ED42" i="18" s="1"/>
  <c r="DZ34" i="18"/>
  <c r="DZ42" i="18" s="1"/>
  <c r="DV34" i="18"/>
  <c r="DV42" i="18" s="1"/>
  <c r="DR34" i="18"/>
  <c r="DR42" i="18" s="1"/>
  <c r="DN34" i="18"/>
  <c r="DN42" i="18" s="1"/>
  <c r="DJ34" i="18"/>
  <c r="DJ42" i="18" s="1"/>
  <c r="DF34" i="18"/>
  <c r="DF42" i="18" s="1"/>
  <c r="DB34" i="18"/>
  <c r="DB42" i="18" s="1"/>
  <c r="CX34" i="18"/>
  <c r="CX42" i="18" s="1"/>
  <c r="CT34" i="18"/>
  <c r="CP34" i="18"/>
  <c r="CL34" i="18"/>
  <c r="CH34" i="18"/>
  <c r="CD34" i="18"/>
  <c r="BZ34" i="18"/>
  <c r="BV34" i="18"/>
  <c r="BR34" i="18"/>
  <c r="BN34" i="18"/>
  <c r="BJ34" i="18"/>
  <c r="BF34" i="18"/>
  <c r="BB34" i="18"/>
  <c r="AX34" i="18"/>
  <c r="AT34" i="18"/>
  <c r="AP34" i="18"/>
  <c r="AL34" i="18"/>
  <c r="AH34" i="18"/>
  <c r="AD34" i="18"/>
  <c r="Z34" i="18"/>
  <c r="V34" i="18"/>
  <c r="R34" i="18"/>
  <c r="N34" i="18"/>
  <c r="J34" i="18"/>
  <c r="F34" i="18"/>
  <c r="AK34" i="18"/>
  <c r="AC34" i="18"/>
  <c r="U34" i="18"/>
  <c r="M34" i="18"/>
  <c r="FY34" i="18"/>
  <c r="FY42" i="18" s="1"/>
  <c r="FU34" i="18"/>
  <c r="FU42" i="18" s="1"/>
  <c r="FQ34" i="18"/>
  <c r="FQ42" i="18" s="1"/>
  <c r="FM34" i="18"/>
  <c r="FM42" i="18" s="1"/>
  <c r="FI34" i="18"/>
  <c r="FI42" i="18" s="1"/>
  <c r="FE34" i="18"/>
  <c r="FE42" i="18" s="1"/>
  <c r="FA34" i="18"/>
  <c r="FA42" i="18" s="1"/>
  <c r="EW34" i="18"/>
  <c r="EW42" i="18" s="1"/>
  <c r="ES34" i="18"/>
  <c r="ES42" i="18" s="1"/>
  <c r="EO34" i="18"/>
  <c r="EO42" i="18" s="1"/>
  <c r="EK34" i="18"/>
  <c r="EK42" i="18" s="1"/>
  <c r="EG34" i="18"/>
  <c r="EG42" i="18" s="1"/>
  <c r="EC34" i="18"/>
  <c r="EC42" i="18" s="1"/>
  <c r="DY34" i="18"/>
  <c r="DY42" i="18" s="1"/>
  <c r="DU34" i="18"/>
  <c r="DU42" i="18" s="1"/>
  <c r="DQ34" i="18"/>
  <c r="DQ42" i="18" s="1"/>
  <c r="DM34" i="18"/>
  <c r="DM42" i="18" s="1"/>
  <c r="DI34" i="18"/>
  <c r="DI42" i="18" s="1"/>
  <c r="DE34" i="18"/>
  <c r="DE42" i="18" s="1"/>
  <c r="DA34" i="18"/>
  <c r="DA42" i="18" s="1"/>
  <c r="CW34" i="18"/>
  <c r="CW42" i="18" s="1"/>
  <c r="CS34" i="18"/>
  <c r="CO34" i="18"/>
  <c r="CK34" i="18"/>
  <c r="CG34" i="18"/>
  <c r="CC34" i="18"/>
  <c r="BY34" i="18"/>
  <c r="BU34" i="18"/>
  <c r="BQ34" i="18"/>
  <c r="BM34" i="18"/>
  <c r="BI34" i="18"/>
  <c r="BE34" i="18"/>
  <c r="BA34" i="18"/>
  <c r="AW34" i="18"/>
  <c r="AS34" i="18"/>
  <c r="AO34" i="18"/>
  <c r="AG34" i="18"/>
  <c r="Y34" i="18"/>
  <c r="Q34" i="18"/>
  <c r="I34" i="18"/>
  <c r="GB34" i="18"/>
  <c r="GB42" i="18" s="1"/>
  <c r="FX34" i="18"/>
  <c r="FX42" i="18" s="1"/>
  <c r="FT34" i="18"/>
  <c r="FT42" i="18" s="1"/>
  <c r="FP34" i="18"/>
  <c r="FP42" i="18" s="1"/>
  <c r="FL34" i="18"/>
  <c r="FL42" i="18" s="1"/>
  <c r="FH34" i="18"/>
  <c r="FH42" i="18" s="1"/>
  <c r="FD34" i="18"/>
  <c r="FD42" i="18" s="1"/>
  <c r="EZ34" i="18"/>
  <c r="EZ42" i="18" s="1"/>
  <c r="EV34" i="18"/>
  <c r="EV42" i="18" s="1"/>
  <c r="ER34" i="18"/>
  <c r="ER42" i="18" s="1"/>
  <c r="EN34" i="18"/>
  <c r="EN42" i="18" s="1"/>
  <c r="EJ34" i="18"/>
  <c r="EJ42" i="18" s="1"/>
  <c r="EF34" i="18"/>
  <c r="EF42" i="18" s="1"/>
  <c r="EB34" i="18"/>
  <c r="EB42" i="18" s="1"/>
  <c r="DX34" i="18"/>
  <c r="DX42" i="18" s="1"/>
  <c r="DT34" i="18"/>
  <c r="DT42" i="18" s="1"/>
  <c r="DP34" i="18"/>
  <c r="DP42" i="18" s="1"/>
  <c r="DL34" i="18"/>
  <c r="DL42" i="18" s="1"/>
  <c r="DH34" i="18"/>
  <c r="DH42" i="18" s="1"/>
  <c r="DD34" i="18"/>
  <c r="DD42" i="18" s="1"/>
  <c r="CZ34" i="18"/>
  <c r="CZ42" i="18" s="1"/>
  <c r="CV34" i="18"/>
  <c r="CR34" i="18"/>
  <c r="CN34" i="18"/>
  <c r="CJ34" i="18"/>
  <c r="CF34" i="18"/>
  <c r="CB34" i="18"/>
  <c r="BX34" i="18"/>
  <c r="BT34" i="18"/>
  <c r="BP34" i="18"/>
  <c r="BL34" i="18"/>
  <c r="BH34" i="18"/>
  <c r="BD34" i="18"/>
  <c r="AZ34" i="18"/>
  <c r="AV34" i="18"/>
  <c r="AR34" i="18"/>
  <c r="AN34" i="18"/>
  <c r="AJ34" i="18"/>
  <c r="AF34" i="18"/>
  <c r="AB34" i="18"/>
  <c r="X34" i="18"/>
  <c r="T34" i="18"/>
  <c r="P34" i="18"/>
  <c r="L34" i="18"/>
  <c r="H34" i="18"/>
  <c r="AM34" i="18"/>
  <c r="AE34" i="18"/>
  <c r="W34" i="18"/>
  <c r="O34" i="18"/>
  <c r="G34" i="18"/>
  <c r="E38" i="18"/>
  <c r="GB38" i="18"/>
  <c r="FX38" i="18"/>
  <c r="FT38" i="18"/>
  <c r="FP38" i="18"/>
  <c r="FL38" i="18"/>
  <c r="FH38" i="18"/>
  <c r="FD38" i="18"/>
  <c r="EZ38" i="18"/>
  <c r="EV38" i="18"/>
  <c r="ER38" i="18"/>
  <c r="EN38" i="18"/>
  <c r="EJ38" i="18"/>
  <c r="EF38" i="18"/>
  <c r="EB38" i="18"/>
  <c r="DX38" i="18"/>
  <c r="DT38" i="18"/>
  <c r="DP38" i="18"/>
  <c r="DL38" i="18"/>
  <c r="DH38" i="18"/>
  <c r="DD38" i="18"/>
  <c r="CZ38" i="18"/>
  <c r="CV38" i="18"/>
  <c r="CV39" i="18" s="1"/>
  <c r="CR38" i="18"/>
  <c r="CR39" i="18" s="1"/>
  <c r="CN38" i="18"/>
  <c r="CN39" i="18" s="1"/>
  <c r="CJ38" i="18"/>
  <c r="CJ39" i="18" s="1"/>
  <c r="CF38" i="18"/>
  <c r="CF39" i="18" s="1"/>
  <c r="CB38" i="18"/>
  <c r="CB39" i="18" s="1"/>
  <c r="BX38" i="18"/>
  <c r="BX39" i="18" s="1"/>
  <c r="BT38" i="18"/>
  <c r="BT39" i="18" s="1"/>
  <c r="BP38" i="18"/>
  <c r="BP39" i="18" s="1"/>
  <c r="BL38" i="18"/>
  <c r="BL39" i="18" s="1"/>
  <c r="BH38" i="18"/>
  <c r="BH39" i="18" s="1"/>
  <c r="BD38" i="18"/>
  <c r="BD39" i="18" s="1"/>
  <c r="AZ38" i="18"/>
  <c r="AZ39" i="18" s="1"/>
  <c r="AV38" i="18"/>
  <c r="AV39" i="18" s="1"/>
  <c r="AR38" i="18"/>
  <c r="AR39" i="18" s="1"/>
  <c r="AN38" i="18"/>
  <c r="AN39" i="18" s="1"/>
  <c r="AJ38" i="18"/>
  <c r="AJ39" i="18" s="1"/>
  <c r="AF38" i="18"/>
  <c r="AF39" i="18" s="1"/>
  <c r="AB38" i="18"/>
  <c r="AB39" i="18" s="1"/>
  <c r="X38" i="18"/>
  <c r="X39" i="18" s="1"/>
  <c r="T38" i="18"/>
  <c r="T39" i="18" s="1"/>
  <c r="P38" i="18"/>
  <c r="P39" i="18" s="1"/>
  <c r="L38" i="18"/>
  <c r="L39" i="18" s="1"/>
  <c r="H38" i="18"/>
  <c r="H39" i="18" s="1"/>
  <c r="GA38" i="18"/>
  <c r="FW38" i="18"/>
  <c r="FS38" i="18"/>
  <c r="FO38" i="18"/>
  <c r="FK38" i="18"/>
  <c r="FG38" i="18"/>
  <c r="FC38" i="18"/>
  <c r="EY38" i="18"/>
  <c r="EU38" i="18"/>
  <c r="EQ38" i="18"/>
  <c r="EM38" i="18"/>
  <c r="EI38" i="18"/>
  <c r="EE38" i="18"/>
  <c r="EA38" i="18"/>
  <c r="DW38" i="18"/>
  <c r="DS38" i="18"/>
  <c r="DO38" i="18"/>
  <c r="DK38" i="18"/>
  <c r="DG38" i="18"/>
  <c r="DC38" i="18"/>
  <c r="CY38" i="18"/>
  <c r="CU38" i="18"/>
  <c r="CU39" i="18" s="1"/>
  <c r="CQ38" i="18"/>
  <c r="CQ39" i="18" s="1"/>
  <c r="CM38" i="18"/>
  <c r="CM39" i="18" s="1"/>
  <c r="CI38" i="18"/>
  <c r="CI39" i="18" s="1"/>
  <c r="CE38" i="18"/>
  <c r="CE39" i="18" s="1"/>
  <c r="CA38" i="18"/>
  <c r="CA39" i="18" s="1"/>
  <c r="BW38" i="18"/>
  <c r="BW39" i="18" s="1"/>
  <c r="BS38" i="18"/>
  <c r="BS39" i="18" s="1"/>
  <c r="BO38" i="18"/>
  <c r="BO39" i="18" s="1"/>
  <c r="BK38" i="18"/>
  <c r="BK39" i="18" s="1"/>
  <c r="BG38" i="18"/>
  <c r="BG39" i="18" s="1"/>
  <c r="BC38" i="18"/>
  <c r="BC39" i="18" s="1"/>
  <c r="AY38" i="18"/>
  <c r="AY39" i="18" s="1"/>
  <c r="AU38" i="18"/>
  <c r="AU39" i="18" s="1"/>
  <c r="AQ38" i="18"/>
  <c r="AQ39" i="18" s="1"/>
  <c r="AM38" i="18"/>
  <c r="AM39" i="18" s="1"/>
  <c r="AI38" i="18"/>
  <c r="AI39" i="18" s="1"/>
  <c r="AE38" i="18"/>
  <c r="AE39" i="18" s="1"/>
  <c r="AA38" i="18"/>
  <c r="AA39" i="18" s="1"/>
  <c r="W38" i="18"/>
  <c r="W39" i="18" s="1"/>
  <c r="S38" i="18"/>
  <c r="S39" i="18" s="1"/>
  <c r="O38" i="18"/>
  <c r="O39" i="18" s="1"/>
  <c r="K38" i="18"/>
  <c r="K39" i="18" s="1"/>
  <c r="G38" i="18"/>
  <c r="G39" i="18" s="1"/>
  <c r="FZ38" i="18"/>
  <c r="FV38" i="18"/>
  <c r="FR38" i="18"/>
  <c r="FN38" i="18"/>
  <c r="FJ38" i="18"/>
  <c r="FF38" i="18"/>
  <c r="FB38" i="18"/>
  <c r="EX38" i="18"/>
  <c r="ET38" i="18"/>
  <c r="EP38" i="18"/>
  <c r="EL38" i="18"/>
  <c r="EH38" i="18"/>
  <c r="ED38" i="18"/>
  <c r="DZ38" i="18"/>
  <c r="DV38" i="18"/>
  <c r="DR38" i="18"/>
  <c r="DN38" i="18"/>
  <c r="DJ38" i="18"/>
  <c r="DF38" i="18"/>
  <c r="DB38" i="18"/>
  <c r="CX38" i="18"/>
  <c r="CT38" i="18"/>
  <c r="CT39" i="18" s="1"/>
  <c r="CP38" i="18"/>
  <c r="CP39" i="18" s="1"/>
  <c r="CL38" i="18"/>
  <c r="CL39" i="18" s="1"/>
  <c r="CH38" i="18"/>
  <c r="CH39" i="18" s="1"/>
  <c r="CD38" i="18"/>
  <c r="CD39" i="18" s="1"/>
  <c r="BZ38" i="18"/>
  <c r="BZ39" i="18" s="1"/>
  <c r="BV38" i="18"/>
  <c r="BV39" i="18" s="1"/>
  <c r="BR38" i="18"/>
  <c r="BR39" i="18" s="1"/>
  <c r="BN38" i="18"/>
  <c r="BN39" i="18" s="1"/>
  <c r="BJ38" i="18"/>
  <c r="BJ39" i="18" s="1"/>
  <c r="BF38" i="18"/>
  <c r="BF39" i="18" s="1"/>
  <c r="BB38" i="18"/>
  <c r="BB39" i="18" s="1"/>
  <c r="AX38" i="18"/>
  <c r="AX39" i="18" s="1"/>
  <c r="AT38" i="18"/>
  <c r="AT39" i="18" s="1"/>
  <c r="AP38" i="18"/>
  <c r="AP39" i="18" s="1"/>
  <c r="AL38" i="18"/>
  <c r="AL39" i="18" s="1"/>
  <c r="AH38" i="18"/>
  <c r="AH39" i="18" s="1"/>
  <c r="AD38" i="18"/>
  <c r="AD39" i="18" s="1"/>
  <c r="Z38" i="18"/>
  <c r="Z39" i="18" s="1"/>
  <c r="V38" i="18"/>
  <c r="V39" i="18" s="1"/>
  <c r="R38" i="18"/>
  <c r="R39" i="18" s="1"/>
  <c r="N38" i="18"/>
  <c r="N39" i="18" s="1"/>
  <c r="J38" i="18"/>
  <c r="J39" i="18" s="1"/>
  <c r="F38" i="18"/>
  <c r="F39" i="18" s="1"/>
  <c r="FY38" i="18"/>
  <c r="FU38" i="18"/>
  <c r="FQ38" i="18"/>
  <c r="FM38" i="18"/>
  <c r="FI38" i="18"/>
  <c r="FE38" i="18"/>
  <c r="FA38" i="18"/>
  <c r="EW38" i="18"/>
  <c r="ES38" i="18"/>
  <c r="EO38" i="18"/>
  <c r="EK38" i="18"/>
  <c r="EG38" i="18"/>
  <c r="EC38" i="18"/>
  <c r="DY38" i="18"/>
  <c r="DU38" i="18"/>
  <c r="DQ38" i="18"/>
  <c r="DM38" i="18"/>
  <c r="DI38" i="18"/>
  <c r="DE38" i="18"/>
  <c r="DA38" i="18"/>
  <c r="CW38" i="18"/>
  <c r="CS38" i="18"/>
  <c r="CS39" i="18" s="1"/>
  <c r="CO38" i="18"/>
  <c r="CO39" i="18" s="1"/>
  <c r="CK38" i="18"/>
  <c r="CK39" i="18" s="1"/>
  <c r="CG38" i="18"/>
  <c r="CG39" i="18" s="1"/>
  <c r="CC38" i="18"/>
  <c r="CC39" i="18" s="1"/>
  <c r="BY38" i="18"/>
  <c r="BY39" i="18" s="1"/>
  <c r="BU38" i="18"/>
  <c r="BU39" i="18" s="1"/>
  <c r="BQ38" i="18"/>
  <c r="BQ39" i="18" s="1"/>
  <c r="BM38" i="18"/>
  <c r="BM39" i="18" s="1"/>
  <c r="BI38" i="18"/>
  <c r="BI39" i="18" s="1"/>
  <c r="BE38" i="18"/>
  <c r="BE39" i="18" s="1"/>
  <c r="BA38" i="18"/>
  <c r="BA39" i="18" s="1"/>
  <c r="AW38" i="18"/>
  <c r="AW39" i="18" s="1"/>
  <c r="AS38" i="18"/>
  <c r="AS39" i="18" s="1"/>
  <c r="AO38" i="18"/>
  <c r="AO39" i="18" s="1"/>
  <c r="AK38" i="18"/>
  <c r="AK39" i="18" s="1"/>
  <c r="AG38" i="18"/>
  <c r="AG39" i="18" s="1"/>
  <c r="AC38" i="18"/>
  <c r="AC39" i="18" s="1"/>
  <c r="Y38" i="18"/>
  <c r="Y39" i="18" s="1"/>
  <c r="U38" i="18"/>
  <c r="U39" i="18" s="1"/>
  <c r="Q38" i="18"/>
  <c r="Q39" i="18" s="1"/>
  <c r="M38" i="18"/>
  <c r="M39" i="18" s="1"/>
  <c r="I38" i="18"/>
  <c r="I39" i="18" s="1"/>
  <c r="E34" i="18"/>
  <c r="CU42" i="18"/>
  <c r="CS42" i="18"/>
  <c r="CQ42" i="18"/>
  <c r="CO42" i="18"/>
  <c r="CM42" i="18"/>
  <c r="CK42" i="18"/>
  <c r="CI42" i="18"/>
  <c r="CG42" i="18"/>
  <c r="CE42" i="18"/>
  <c r="CC42" i="18"/>
  <c r="CA42" i="18"/>
  <c r="BY42" i="18"/>
  <c r="BW42" i="18"/>
  <c r="BU42" i="18"/>
  <c r="BS42" i="18"/>
  <c r="BQ42" i="18"/>
  <c r="BO42" i="18"/>
  <c r="BM42" i="18"/>
  <c r="BK42" i="18"/>
  <c r="BI42" i="18"/>
  <c r="BG42" i="18"/>
  <c r="BE42" i="18"/>
  <c r="BC42" i="18"/>
  <c r="BA42" i="18"/>
  <c r="CV42" i="18"/>
  <c r="CT42" i="18"/>
  <c r="CR42" i="18"/>
  <c r="CP42" i="18"/>
  <c r="CN42" i="18"/>
  <c r="CL42" i="18"/>
  <c r="CJ42" i="18"/>
  <c r="CH42" i="18"/>
  <c r="CF42" i="18"/>
  <c r="CD42" i="18"/>
  <c r="CB42" i="18"/>
  <c r="BZ42" i="18"/>
  <c r="BX42" i="18"/>
  <c r="BV42" i="18"/>
  <c r="BT42" i="18"/>
  <c r="BR42" i="18"/>
  <c r="BP42" i="18"/>
  <c r="BN42" i="18"/>
  <c r="BL42" i="18"/>
  <c r="BJ42" i="18"/>
  <c r="BH42" i="18"/>
  <c r="BF42" i="18"/>
  <c r="BD42" i="18"/>
  <c r="BB42" i="18"/>
  <c r="Q42" i="18"/>
  <c r="S42" i="18"/>
  <c r="U42" i="18"/>
  <c r="W42" i="18"/>
  <c r="Y42" i="18"/>
  <c r="AA42" i="18"/>
  <c r="AC42" i="18"/>
  <c r="AE42" i="18"/>
  <c r="AG42" i="18"/>
  <c r="AI42" i="18"/>
  <c r="AK42" i="18"/>
  <c r="AM42" i="18"/>
  <c r="AO42" i="18"/>
  <c r="AQ42" i="18"/>
  <c r="AS42" i="18"/>
  <c r="AU42" i="18"/>
  <c r="AW42" i="18"/>
  <c r="AY42" i="18"/>
  <c r="R42" i="18"/>
  <c r="T42" i="18"/>
  <c r="V42" i="18"/>
  <c r="X42" i="18"/>
  <c r="Z42" i="18"/>
  <c r="AB42" i="18"/>
  <c r="AD42" i="18"/>
  <c r="AF42" i="18"/>
  <c r="AH42" i="18"/>
  <c r="AJ42" i="18"/>
  <c r="AL42" i="18"/>
  <c r="AN42" i="18"/>
  <c r="AP42" i="18"/>
  <c r="AR42" i="18"/>
  <c r="AT42" i="18"/>
  <c r="AV42" i="18"/>
  <c r="AX42" i="18"/>
  <c r="AZ42" i="18"/>
  <c r="P42" i="18"/>
  <c r="N42" i="18"/>
  <c r="L42" i="18"/>
  <c r="J42" i="18"/>
  <c r="H42" i="18"/>
  <c r="F42" i="18"/>
  <c r="O42" i="18"/>
  <c r="M42" i="18"/>
  <c r="K42" i="18"/>
  <c r="I42" i="18"/>
  <c r="G42" i="18"/>
  <c r="E42" i="18"/>
  <c r="CU44" i="18"/>
  <c r="CS44" i="18"/>
  <c r="CQ44" i="18"/>
  <c r="CO44" i="18"/>
  <c r="CM44" i="18"/>
  <c r="CK44" i="18"/>
  <c r="CI44" i="18"/>
  <c r="CG44" i="18"/>
  <c r="CE44" i="18"/>
  <c r="CC44" i="18"/>
  <c r="CA44" i="18"/>
  <c r="BY44" i="18"/>
  <c r="BW44" i="18"/>
  <c r="BU44" i="18"/>
  <c r="BS44" i="18"/>
  <c r="BQ44" i="18"/>
  <c r="BO44" i="18"/>
  <c r="BM44" i="18"/>
  <c r="BK44" i="18"/>
  <c r="BI44" i="18"/>
  <c r="BG44" i="18"/>
  <c r="BE44" i="18"/>
  <c r="BC44" i="18"/>
  <c r="BA44" i="18"/>
  <c r="CV44" i="18"/>
  <c r="CT44" i="18"/>
  <c r="CR44" i="18"/>
  <c r="CP44" i="18"/>
  <c r="CN44" i="18"/>
  <c r="CL44" i="18"/>
  <c r="CJ44" i="18"/>
  <c r="CH44" i="18"/>
  <c r="CF44" i="18"/>
  <c r="CD44" i="18"/>
  <c r="CB44" i="18"/>
  <c r="BZ44" i="18"/>
  <c r="BX44" i="18"/>
  <c r="BV44" i="18"/>
  <c r="BT44" i="18"/>
  <c r="BR44" i="18"/>
  <c r="BP44" i="18"/>
  <c r="BN44" i="18"/>
  <c r="BL44" i="18"/>
  <c r="BJ44" i="18"/>
  <c r="BH44" i="18"/>
  <c r="BF44" i="18"/>
  <c r="BD44" i="18"/>
  <c r="BB44" i="18"/>
  <c r="Q44" i="18"/>
  <c r="S44" i="18"/>
  <c r="U44" i="18"/>
  <c r="W44" i="18"/>
  <c r="Y44" i="18"/>
  <c r="AA44" i="18"/>
  <c r="AC44" i="18"/>
  <c r="AE44" i="18"/>
  <c r="AG44" i="18"/>
  <c r="AI44" i="18"/>
  <c r="AK44" i="18"/>
  <c r="AM44" i="18"/>
  <c r="AO44" i="18"/>
  <c r="AQ44" i="18"/>
  <c r="AS44" i="18"/>
  <c r="AU44" i="18"/>
  <c r="AW44" i="18"/>
  <c r="AY44" i="18"/>
  <c r="R44" i="18"/>
  <c r="T44" i="18"/>
  <c r="V44" i="18"/>
  <c r="X44" i="18"/>
  <c r="Z44" i="18"/>
  <c r="AB44" i="18"/>
  <c r="AD44" i="18"/>
  <c r="AF44" i="18"/>
  <c r="AH44" i="18"/>
  <c r="AJ44" i="18"/>
  <c r="AL44" i="18"/>
  <c r="AN44" i="18"/>
  <c r="AP44" i="18"/>
  <c r="AR44" i="18"/>
  <c r="AT44" i="18"/>
  <c r="AV44" i="18"/>
  <c r="AX44" i="18"/>
  <c r="AZ44" i="18"/>
  <c r="P44" i="18"/>
  <c r="N44" i="18"/>
  <c r="L44" i="18"/>
  <c r="J44" i="18"/>
  <c r="H44" i="18"/>
  <c r="F44" i="18"/>
  <c r="O44" i="18"/>
  <c r="M44" i="18"/>
  <c r="K44" i="18"/>
  <c r="I44" i="18"/>
  <c r="G44" i="18"/>
  <c r="E44" i="18"/>
  <c r="CU43" i="18"/>
  <c r="CS43" i="18"/>
  <c r="CQ43" i="18"/>
  <c r="CO43" i="18"/>
  <c r="CM43" i="18"/>
  <c r="CK43" i="18"/>
  <c r="CI43" i="18"/>
  <c r="CG43" i="18"/>
  <c r="CE43" i="18"/>
  <c r="CC43" i="18"/>
  <c r="CA43" i="18"/>
  <c r="BY43" i="18"/>
  <c r="BW43" i="18"/>
  <c r="BU43" i="18"/>
  <c r="BS43" i="18"/>
  <c r="BQ43" i="18"/>
  <c r="BO43" i="18"/>
  <c r="BM43" i="18"/>
  <c r="BK43" i="18"/>
  <c r="BI43" i="18"/>
  <c r="BG43" i="18"/>
  <c r="BE43" i="18"/>
  <c r="BC43" i="18"/>
  <c r="BA43" i="18"/>
  <c r="CV43" i="18"/>
  <c r="CT43" i="18"/>
  <c r="CR43" i="18"/>
  <c r="CP43" i="18"/>
  <c r="CN43" i="18"/>
  <c r="CL43" i="18"/>
  <c r="CJ43" i="18"/>
  <c r="CH43" i="18"/>
  <c r="CF43" i="18"/>
  <c r="CD43" i="18"/>
  <c r="CB43" i="18"/>
  <c r="BZ43" i="18"/>
  <c r="BX43" i="18"/>
  <c r="BV43" i="18"/>
  <c r="BT43" i="18"/>
  <c r="BR43" i="18"/>
  <c r="BP43" i="18"/>
  <c r="BN43" i="18"/>
  <c r="BL43" i="18"/>
  <c r="BJ43" i="18"/>
  <c r="BH43" i="18"/>
  <c r="BF43" i="18"/>
  <c r="BD43" i="18"/>
  <c r="BB43" i="18"/>
  <c r="Q43" i="18"/>
  <c r="S43" i="18"/>
  <c r="U43" i="18"/>
  <c r="W43" i="18"/>
  <c r="Y43" i="18"/>
  <c r="AA43" i="18"/>
  <c r="AC43" i="18"/>
  <c r="AE43" i="18"/>
  <c r="AG43" i="18"/>
  <c r="AI43" i="18"/>
  <c r="AK43" i="18"/>
  <c r="AM43" i="18"/>
  <c r="AO43" i="18"/>
  <c r="AQ43" i="18"/>
  <c r="AS43" i="18"/>
  <c r="AU43" i="18"/>
  <c r="AW43" i="18"/>
  <c r="AY43" i="18"/>
  <c r="R43" i="18"/>
  <c r="T43" i="18"/>
  <c r="V43" i="18"/>
  <c r="X43" i="18"/>
  <c r="Z43" i="18"/>
  <c r="AB43" i="18"/>
  <c r="AD43" i="18"/>
  <c r="AF43" i="18"/>
  <c r="AH43" i="18"/>
  <c r="AJ43" i="18"/>
  <c r="AL43" i="18"/>
  <c r="AN43" i="18"/>
  <c r="AP43" i="18"/>
  <c r="AR43" i="18"/>
  <c r="AT43" i="18"/>
  <c r="AV43" i="18"/>
  <c r="AX43" i="18"/>
  <c r="AZ43" i="18"/>
  <c r="P43" i="18"/>
  <c r="N43" i="18"/>
  <c r="L43" i="18"/>
  <c r="J43" i="18"/>
  <c r="H43" i="18"/>
  <c r="F43" i="18"/>
  <c r="O43" i="18"/>
  <c r="M43" i="18"/>
  <c r="K43" i="18"/>
  <c r="I43" i="18"/>
  <c r="G43" i="18"/>
  <c r="E43" i="18"/>
  <c r="CU45" i="18"/>
  <c r="CS45" i="18"/>
  <c r="CQ45" i="18"/>
  <c r="CO45" i="18"/>
  <c r="CM45" i="18"/>
  <c r="CK45" i="18"/>
  <c r="CI45" i="18"/>
  <c r="CG45" i="18"/>
  <c r="CE45" i="18"/>
  <c r="CC45" i="18"/>
  <c r="CA45" i="18"/>
  <c r="BY45" i="18"/>
  <c r="BW45" i="18"/>
  <c r="BU45" i="18"/>
  <c r="BS45" i="18"/>
  <c r="BQ45" i="18"/>
  <c r="BO45" i="18"/>
  <c r="BM45" i="18"/>
  <c r="BK45" i="18"/>
  <c r="BI45" i="18"/>
  <c r="BG45" i="18"/>
  <c r="BE45" i="18"/>
  <c r="BC45" i="18"/>
  <c r="BA45" i="18"/>
  <c r="CV45" i="18"/>
  <c r="CT45" i="18"/>
  <c r="CR45" i="18"/>
  <c r="CP45" i="18"/>
  <c r="CN45" i="18"/>
  <c r="CL45" i="18"/>
  <c r="CJ45" i="18"/>
  <c r="CH45" i="18"/>
  <c r="CF45" i="18"/>
  <c r="CD45" i="18"/>
  <c r="CB45" i="18"/>
  <c r="BZ45" i="18"/>
  <c r="BX45" i="18"/>
  <c r="BV45" i="18"/>
  <c r="BT45" i="18"/>
  <c r="BR45" i="18"/>
  <c r="BP45" i="18"/>
  <c r="BN45" i="18"/>
  <c r="BL45" i="18"/>
  <c r="BJ45" i="18"/>
  <c r="BH45" i="18"/>
  <c r="BF45" i="18"/>
  <c r="BD45" i="18"/>
  <c r="BB45" i="18"/>
  <c r="Q45" i="18"/>
  <c r="S45" i="18"/>
  <c r="U45" i="18"/>
  <c r="W45" i="18"/>
  <c r="Y45" i="18"/>
  <c r="AA45" i="18"/>
  <c r="AC45" i="18"/>
  <c r="AE45" i="18"/>
  <c r="AG45" i="18"/>
  <c r="AI45" i="18"/>
  <c r="AK45" i="18"/>
  <c r="AM45" i="18"/>
  <c r="AO45" i="18"/>
  <c r="AQ45" i="18"/>
  <c r="AS45" i="18"/>
  <c r="AU45" i="18"/>
  <c r="AW45" i="18"/>
  <c r="AY45" i="18"/>
  <c r="R45" i="18"/>
  <c r="T45" i="18"/>
  <c r="V45" i="18"/>
  <c r="X45" i="18"/>
  <c r="Z45" i="18"/>
  <c r="AB45" i="18"/>
  <c r="AD45" i="18"/>
  <c r="AF45" i="18"/>
  <c r="AH45" i="18"/>
  <c r="AJ45" i="18"/>
  <c r="AL45" i="18"/>
  <c r="AN45" i="18"/>
  <c r="AP45" i="18"/>
  <c r="AR45" i="18"/>
  <c r="AT45" i="18"/>
  <c r="AV45" i="18"/>
  <c r="AX45" i="18"/>
  <c r="AZ45" i="18"/>
  <c r="P45" i="18"/>
  <c r="N45" i="18"/>
  <c r="L45" i="18"/>
  <c r="J45" i="18"/>
  <c r="H45" i="18"/>
  <c r="F45" i="18"/>
  <c r="O45" i="18"/>
  <c r="M45" i="18"/>
  <c r="K45" i="18"/>
  <c r="I45" i="18"/>
  <c r="G45" i="18"/>
  <c r="E45" i="18"/>
  <c r="Q69" i="29"/>
  <c r="Q33" i="29"/>
  <c r="R2" i="29"/>
  <c r="Q85" i="29"/>
  <c r="Q54" i="29"/>
  <c r="Q18" i="29"/>
  <c r="P84" i="29"/>
  <c r="P101" i="29"/>
  <c r="P107" i="29" s="1"/>
  <c r="P113" i="29" s="1"/>
  <c r="R1" i="29"/>
  <c r="D55" i="29"/>
  <c r="G101" i="14"/>
  <c r="G107" i="14" s="1"/>
  <c r="G111" i="14" s="1"/>
  <c r="G109" i="14"/>
  <c r="G97" i="14"/>
  <c r="G104" i="14"/>
  <c r="G108" i="14"/>
  <c r="G96" i="14"/>
  <c r="G105" i="14"/>
  <c r="G103" i="14"/>
  <c r="G110" i="14"/>
  <c r="G98" i="14"/>
  <c r="G102" i="14"/>
  <c r="G99" i="14"/>
  <c r="D66" i="29"/>
  <c r="D97" i="29" s="1"/>
  <c r="AO20" i="30"/>
  <c r="AL21" i="30"/>
  <c r="D58" i="29"/>
  <c r="D62" i="29"/>
  <c r="AO12" i="29"/>
  <c r="AL13" i="29"/>
  <c r="AN17" i="29"/>
  <c r="AM16" i="29"/>
  <c r="AJ2" i="22"/>
  <c r="AI3" i="22" s="1"/>
  <c r="E1" i="22"/>
  <c r="H95" i="14"/>
  <c r="AH2" i="22"/>
  <c r="AH3" i="22" s="1"/>
  <c r="AH4" i="22" s="1"/>
  <c r="AH5" i="22" s="1"/>
  <c r="AH6" i="22" s="1"/>
  <c r="AH7" i="22" s="1"/>
  <c r="AH8" i="22" s="1"/>
  <c r="AH9" i="22" s="1"/>
  <c r="AH10" i="22" s="1"/>
  <c r="AH11" i="22" s="1"/>
  <c r="AH12" i="22" s="1"/>
  <c r="AH13" i="22" s="1"/>
  <c r="AH14" i="22" s="1"/>
  <c r="AH15" i="22" s="1"/>
  <c r="AH16" i="22" s="1"/>
  <c r="D71" i="29"/>
  <c r="D21" i="29"/>
  <c r="D24" i="29"/>
  <c r="D79" i="29"/>
  <c r="D75" i="29"/>
  <c r="D73" i="29"/>
  <c r="D7" i="29"/>
  <c r="D25" i="29"/>
  <c r="D28" i="29"/>
  <c r="D36" i="29"/>
  <c r="D77" i="29"/>
  <c r="D37" i="29"/>
  <c r="D11" i="29"/>
  <c r="D29" i="29"/>
  <c r="D12" i="29"/>
  <c r="CW39" i="18" l="1"/>
  <c r="CW47" i="18" s="1"/>
  <c r="CW46" i="18"/>
  <c r="DM39" i="18"/>
  <c r="DM47" i="18" s="1"/>
  <c r="DM46" i="18"/>
  <c r="EC39" i="18"/>
  <c r="EC47" i="18" s="1"/>
  <c r="EC46" i="18"/>
  <c r="ES39" i="18"/>
  <c r="ES47" i="18" s="1"/>
  <c r="ES46" i="18"/>
  <c r="FI39" i="18"/>
  <c r="FI47" i="18" s="1"/>
  <c r="FI46" i="18"/>
  <c r="FY39" i="18"/>
  <c r="FY47" i="18" s="1"/>
  <c r="FY46" i="18"/>
  <c r="DJ39" i="18"/>
  <c r="DJ47" i="18" s="1"/>
  <c r="DJ46" i="18"/>
  <c r="DZ39" i="18"/>
  <c r="DZ47" i="18" s="1"/>
  <c r="DZ46" i="18"/>
  <c r="EP39" i="18"/>
  <c r="EP47" i="18" s="1"/>
  <c r="EP46" i="18"/>
  <c r="FF39" i="18"/>
  <c r="FF47" i="18" s="1"/>
  <c r="FF46" i="18"/>
  <c r="FV39" i="18"/>
  <c r="FV47" i="18" s="1"/>
  <c r="FV46" i="18"/>
  <c r="DG39" i="18"/>
  <c r="DG47" i="18" s="1"/>
  <c r="DG46" i="18"/>
  <c r="DW39" i="18"/>
  <c r="DW47" i="18" s="1"/>
  <c r="DW46" i="18"/>
  <c r="EM39" i="18"/>
  <c r="EM47" i="18" s="1"/>
  <c r="EM46" i="18"/>
  <c r="FC39" i="18"/>
  <c r="FC47" i="18" s="1"/>
  <c r="FC46" i="18"/>
  <c r="FS39" i="18"/>
  <c r="FS47" i="18" s="1"/>
  <c r="FS46" i="18"/>
  <c r="DD39" i="18"/>
  <c r="DD47" i="18" s="1"/>
  <c r="DD46" i="18"/>
  <c r="DT39" i="18"/>
  <c r="DT47" i="18" s="1"/>
  <c r="DT46" i="18"/>
  <c r="EJ39" i="18"/>
  <c r="EJ47" i="18" s="1"/>
  <c r="EJ46" i="18"/>
  <c r="EZ39" i="18"/>
  <c r="EZ47" i="18" s="1"/>
  <c r="EZ46" i="18"/>
  <c r="FP39" i="18"/>
  <c r="FP47" i="18" s="1"/>
  <c r="FP46" i="18"/>
  <c r="DA39" i="18"/>
  <c r="DA47" i="18" s="1"/>
  <c r="DA46" i="18"/>
  <c r="DQ39" i="18"/>
  <c r="DQ47" i="18" s="1"/>
  <c r="DQ46" i="18"/>
  <c r="EG39" i="18"/>
  <c r="EG47" i="18" s="1"/>
  <c r="EG46" i="18"/>
  <c r="EW39" i="18"/>
  <c r="EW47" i="18" s="1"/>
  <c r="EW46" i="18"/>
  <c r="FM39" i="18"/>
  <c r="FM47" i="18" s="1"/>
  <c r="FM46" i="18"/>
  <c r="CX39" i="18"/>
  <c r="CX47" i="18" s="1"/>
  <c r="CX46" i="18"/>
  <c r="DN39" i="18"/>
  <c r="DN47" i="18" s="1"/>
  <c r="DN46" i="18"/>
  <c r="ED39" i="18"/>
  <c r="ED47" i="18" s="1"/>
  <c r="ED46" i="18"/>
  <c r="ET39" i="18"/>
  <c r="ET47" i="18" s="1"/>
  <c r="ET46" i="18"/>
  <c r="FJ39" i="18"/>
  <c r="FJ47" i="18" s="1"/>
  <c r="FJ46" i="18"/>
  <c r="FZ39" i="18"/>
  <c r="FZ47" i="18" s="1"/>
  <c r="FZ46" i="18"/>
  <c r="DK39" i="18"/>
  <c r="DK47" i="18" s="1"/>
  <c r="DK46" i="18"/>
  <c r="EA39" i="18"/>
  <c r="EA47" i="18" s="1"/>
  <c r="EA46" i="18"/>
  <c r="EQ39" i="18"/>
  <c r="EQ47" i="18" s="1"/>
  <c r="EQ46" i="18"/>
  <c r="FG39" i="18"/>
  <c r="FG47" i="18" s="1"/>
  <c r="FG46" i="18"/>
  <c r="FW39" i="18"/>
  <c r="FW47" i="18" s="1"/>
  <c r="FW46" i="18"/>
  <c r="DH39" i="18"/>
  <c r="DH47" i="18" s="1"/>
  <c r="DH46" i="18"/>
  <c r="DX39" i="18"/>
  <c r="DX47" i="18" s="1"/>
  <c r="DX46" i="18"/>
  <c r="EN39" i="18"/>
  <c r="EN47" i="18" s="1"/>
  <c r="EN46" i="18"/>
  <c r="FD39" i="18"/>
  <c r="FD47" i="18" s="1"/>
  <c r="FD46" i="18"/>
  <c r="FT39" i="18"/>
  <c r="FT47" i="18" s="1"/>
  <c r="FT46" i="18"/>
  <c r="DE39" i="18"/>
  <c r="DE47" i="18" s="1"/>
  <c r="DE46" i="18"/>
  <c r="DU39" i="18"/>
  <c r="DU47" i="18" s="1"/>
  <c r="DU46" i="18"/>
  <c r="EK39" i="18"/>
  <c r="EK47" i="18" s="1"/>
  <c r="EK46" i="18"/>
  <c r="FA39" i="18"/>
  <c r="FA47" i="18" s="1"/>
  <c r="FA46" i="18"/>
  <c r="FQ39" i="18"/>
  <c r="FQ47" i="18" s="1"/>
  <c r="FQ46" i="18"/>
  <c r="DB39" i="18"/>
  <c r="DB47" i="18" s="1"/>
  <c r="DB46" i="18"/>
  <c r="DR39" i="18"/>
  <c r="DR47" i="18" s="1"/>
  <c r="DR46" i="18"/>
  <c r="EH39" i="18"/>
  <c r="EH47" i="18" s="1"/>
  <c r="EH46" i="18"/>
  <c r="EX39" i="18"/>
  <c r="EX47" i="18" s="1"/>
  <c r="EX46" i="18"/>
  <c r="FN39" i="18"/>
  <c r="FN47" i="18" s="1"/>
  <c r="FN46" i="18"/>
  <c r="CY39" i="18"/>
  <c r="CY47" i="18" s="1"/>
  <c r="CY46" i="18"/>
  <c r="DO39" i="18"/>
  <c r="DO47" i="18" s="1"/>
  <c r="DO46" i="18"/>
  <c r="EE39" i="18"/>
  <c r="EE47" i="18" s="1"/>
  <c r="EE46" i="18"/>
  <c r="EU39" i="18"/>
  <c r="EU47" i="18" s="1"/>
  <c r="EU46" i="18"/>
  <c r="FK39" i="18"/>
  <c r="FK47" i="18" s="1"/>
  <c r="FK46" i="18"/>
  <c r="GA39" i="18"/>
  <c r="GA47" i="18" s="1"/>
  <c r="GA46" i="18"/>
  <c r="DL39" i="18"/>
  <c r="DL47" i="18" s="1"/>
  <c r="DL46" i="18"/>
  <c r="EB39" i="18"/>
  <c r="EB47" i="18" s="1"/>
  <c r="EB46" i="18"/>
  <c r="ER39" i="18"/>
  <c r="ER47" i="18" s="1"/>
  <c r="ER46" i="18"/>
  <c r="FH39" i="18"/>
  <c r="FH47" i="18" s="1"/>
  <c r="FH46" i="18"/>
  <c r="FX39" i="18"/>
  <c r="FX47" i="18" s="1"/>
  <c r="FX46" i="18"/>
  <c r="DI39" i="18"/>
  <c r="DI47" i="18" s="1"/>
  <c r="DI46" i="18"/>
  <c r="DY39" i="18"/>
  <c r="DY47" i="18" s="1"/>
  <c r="DY46" i="18"/>
  <c r="EO39" i="18"/>
  <c r="EO47" i="18" s="1"/>
  <c r="EO46" i="18"/>
  <c r="FE39" i="18"/>
  <c r="FE47" i="18" s="1"/>
  <c r="FE46" i="18"/>
  <c r="FU39" i="18"/>
  <c r="FU47" i="18" s="1"/>
  <c r="FU46" i="18"/>
  <c r="DF39" i="18"/>
  <c r="DF47" i="18" s="1"/>
  <c r="DF46" i="18"/>
  <c r="DV39" i="18"/>
  <c r="DV47" i="18" s="1"/>
  <c r="DV46" i="18"/>
  <c r="EL39" i="18"/>
  <c r="EL47" i="18" s="1"/>
  <c r="EL46" i="18"/>
  <c r="FB39" i="18"/>
  <c r="FB47" i="18" s="1"/>
  <c r="FB46" i="18"/>
  <c r="FR39" i="18"/>
  <c r="FR47" i="18" s="1"/>
  <c r="FR46" i="18"/>
  <c r="DC39" i="18"/>
  <c r="DC47" i="18" s="1"/>
  <c r="DC46" i="18"/>
  <c r="DS39" i="18"/>
  <c r="DS47" i="18" s="1"/>
  <c r="DS46" i="18"/>
  <c r="EI39" i="18"/>
  <c r="EI47" i="18" s="1"/>
  <c r="EI46" i="18"/>
  <c r="EY39" i="18"/>
  <c r="EY47" i="18" s="1"/>
  <c r="EY46" i="18"/>
  <c r="FO39" i="18"/>
  <c r="FO47" i="18" s="1"/>
  <c r="FO46" i="18"/>
  <c r="CZ39" i="18"/>
  <c r="CZ47" i="18" s="1"/>
  <c r="CZ46" i="18"/>
  <c r="DP39" i="18"/>
  <c r="DP47" i="18" s="1"/>
  <c r="DP46" i="18"/>
  <c r="EF39" i="18"/>
  <c r="EF47" i="18" s="1"/>
  <c r="EF46" i="18"/>
  <c r="EV39" i="18"/>
  <c r="EV47" i="18" s="1"/>
  <c r="EV46" i="18"/>
  <c r="FL39" i="18"/>
  <c r="FL47" i="18" s="1"/>
  <c r="FL46" i="18"/>
  <c r="GB39" i="18"/>
  <c r="GB47" i="18" s="1"/>
  <c r="GB46" i="18"/>
  <c r="E46" i="18"/>
  <c r="E39" i="18"/>
  <c r="E47" i="18" s="1"/>
  <c r="M46" i="18"/>
  <c r="M47" i="18"/>
  <c r="J46" i="18"/>
  <c r="J47" i="18"/>
  <c r="AZ47" i="18"/>
  <c r="AZ46" i="18"/>
  <c r="AN47" i="18"/>
  <c r="AN46" i="18"/>
  <c r="G46" i="18"/>
  <c r="G47" i="18"/>
  <c r="K46" i="18"/>
  <c r="K47" i="18"/>
  <c r="O46" i="18"/>
  <c r="O47" i="18"/>
  <c r="H46" i="18"/>
  <c r="H47" i="18"/>
  <c r="L46" i="18"/>
  <c r="L47" i="18"/>
  <c r="P46" i="18"/>
  <c r="P47" i="18"/>
  <c r="AX46" i="18"/>
  <c r="AX47" i="18"/>
  <c r="AT47" i="18"/>
  <c r="AT46" i="18"/>
  <c r="AP47" i="18"/>
  <c r="AP46" i="18"/>
  <c r="AL47" i="18"/>
  <c r="AL46" i="18"/>
  <c r="AH47" i="18"/>
  <c r="AH46" i="18"/>
  <c r="AD47" i="18"/>
  <c r="AD46" i="18"/>
  <c r="Z47" i="18"/>
  <c r="Z46" i="18"/>
  <c r="V47" i="18"/>
  <c r="V46" i="18"/>
  <c r="R47" i="18"/>
  <c r="R46" i="18"/>
  <c r="AW47" i="18"/>
  <c r="AW46" i="18"/>
  <c r="AS47" i="18"/>
  <c r="AS46" i="18"/>
  <c r="AO47" i="18"/>
  <c r="AO46" i="18"/>
  <c r="AK47" i="18"/>
  <c r="AK46" i="18"/>
  <c r="AG47" i="18"/>
  <c r="AG46" i="18"/>
  <c r="AC47" i="18"/>
  <c r="AC46" i="18"/>
  <c r="Y47" i="18"/>
  <c r="Y46" i="18"/>
  <c r="U47" i="18"/>
  <c r="U46" i="18"/>
  <c r="Q47" i="18"/>
  <c r="Q46" i="18"/>
  <c r="BD47" i="18"/>
  <c r="BD46" i="18"/>
  <c r="BH47" i="18"/>
  <c r="BH46" i="18"/>
  <c r="BL47" i="18"/>
  <c r="BL46" i="18"/>
  <c r="BP47" i="18"/>
  <c r="BP46" i="18"/>
  <c r="BT47" i="18"/>
  <c r="BT46" i="18"/>
  <c r="BX47" i="18"/>
  <c r="BX46" i="18"/>
  <c r="CB47" i="18"/>
  <c r="CB46" i="18"/>
  <c r="CF47" i="18"/>
  <c r="CF46" i="18"/>
  <c r="CJ47" i="18"/>
  <c r="CJ46" i="18"/>
  <c r="CN47" i="18"/>
  <c r="CN46" i="18"/>
  <c r="CR47" i="18"/>
  <c r="CR46" i="18"/>
  <c r="CV47" i="18"/>
  <c r="CV46" i="18"/>
  <c r="BC47" i="18"/>
  <c r="BC46" i="18"/>
  <c r="BG47" i="18"/>
  <c r="BG46" i="18"/>
  <c r="BK47" i="18"/>
  <c r="BK46" i="18"/>
  <c r="BO47" i="18"/>
  <c r="BO46" i="18"/>
  <c r="BS47" i="18"/>
  <c r="BS46" i="18"/>
  <c r="BW47" i="18"/>
  <c r="BW46" i="18"/>
  <c r="CA47" i="18"/>
  <c r="CA46" i="18"/>
  <c r="CE47" i="18"/>
  <c r="CE46" i="18"/>
  <c r="CI47" i="18"/>
  <c r="CI46" i="18"/>
  <c r="CM47" i="18"/>
  <c r="CM46" i="18"/>
  <c r="CQ47" i="18"/>
  <c r="CQ46" i="18"/>
  <c r="CU47" i="18"/>
  <c r="CU46" i="18"/>
  <c r="I46" i="18"/>
  <c r="I47" i="18"/>
  <c r="F46" i="18"/>
  <c r="F47" i="18"/>
  <c r="N46" i="18"/>
  <c r="N47" i="18"/>
  <c r="AV47" i="18"/>
  <c r="AV46" i="18"/>
  <c r="AR47" i="18"/>
  <c r="AR46" i="18"/>
  <c r="AJ47" i="18"/>
  <c r="AJ46" i="18"/>
  <c r="AF47" i="18"/>
  <c r="AF46" i="18"/>
  <c r="AB47" i="18"/>
  <c r="AB46" i="18"/>
  <c r="X47" i="18"/>
  <c r="X46" i="18"/>
  <c r="T47" i="18"/>
  <c r="T46" i="18"/>
  <c r="AY47" i="18"/>
  <c r="AY46" i="18"/>
  <c r="AU47" i="18"/>
  <c r="AU46" i="18"/>
  <c r="AQ47" i="18"/>
  <c r="AQ46" i="18"/>
  <c r="AM47" i="18"/>
  <c r="AM46" i="18"/>
  <c r="AI47" i="18"/>
  <c r="AI46" i="18"/>
  <c r="AE47" i="18"/>
  <c r="AE46" i="18"/>
  <c r="AA47" i="18"/>
  <c r="AA46" i="18"/>
  <c r="W47" i="18"/>
  <c r="W46" i="18"/>
  <c r="S47" i="18"/>
  <c r="S46" i="18"/>
  <c r="BB47" i="18"/>
  <c r="BB46" i="18"/>
  <c r="BF47" i="18"/>
  <c r="BF46" i="18"/>
  <c r="BJ47" i="18"/>
  <c r="BJ46" i="18"/>
  <c r="BN47" i="18"/>
  <c r="BN46" i="18"/>
  <c r="BR47" i="18"/>
  <c r="BR46" i="18"/>
  <c r="BV47" i="18"/>
  <c r="BV46" i="18"/>
  <c r="BZ47" i="18"/>
  <c r="BZ46" i="18"/>
  <c r="CD47" i="18"/>
  <c r="CD46" i="18"/>
  <c r="CH47" i="18"/>
  <c r="CH46" i="18"/>
  <c r="CL47" i="18"/>
  <c r="CL46" i="18"/>
  <c r="CP47" i="18"/>
  <c r="CP46" i="18"/>
  <c r="CT47" i="18"/>
  <c r="CT46" i="18"/>
  <c r="BA47" i="18"/>
  <c r="BA46" i="18"/>
  <c r="BE47" i="18"/>
  <c r="BE46" i="18"/>
  <c r="BI47" i="18"/>
  <c r="BI46" i="18"/>
  <c r="BM47" i="18"/>
  <c r="BM46" i="18"/>
  <c r="BQ47" i="18"/>
  <c r="BQ46" i="18"/>
  <c r="BU47" i="18"/>
  <c r="BU46" i="18"/>
  <c r="BY47" i="18"/>
  <c r="BY46" i="18"/>
  <c r="CC47" i="18"/>
  <c r="CC46" i="18"/>
  <c r="CG47" i="18"/>
  <c r="CG46" i="18"/>
  <c r="CK47" i="18"/>
  <c r="CK46" i="18"/>
  <c r="CO47" i="18"/>
  <c r="CO46" i="18"/>
  <c r="CS47" i="18"/>
  <c r="CS46" i="18"/>
  <c r="R69" i="29"/>
  <c r="D110" i="29" s="1"/>
  <c r="R33" i="29"/>
  <c r="R54" i="29"/>
  <c r="R18" i="29"/>
  <c r="R85" i="29"/>
  <c r="Q101" i="29"/>
  <c r="Q107" i="29" s="1"/>
  <c r="Q113" i="29" s="1"/>
  <c r="Q84" i="29"/>
  <c r="D105" i="29"/>
  <c r="H103" i="14"/>
  <c r="H110" i="14"/>
  <c r="H98" i="14"/>
  <c r="H102" i="14"/>
  <c r="H105" i="14"/>
  <c r="H109" i="14"/>
  <c r="H97" i="14"/>
  <c r="H104" i="14"/>
  <c r="H108" i="14"/>
  <c r="H96" i="14"/>
  <c r="H99" i="14"/>
  <c r="H101" i="14"/>
  <c r="H107" i="14" s="1"/>
  <c r="H111" i="14" s="1"/>
  <c r="AJ3" i="22"/>
  <c r="AI4" i="22" s="1"/>
  <c r="E2" i="22"/>
  <c r="D39" i="29"/>
  <c r="AO21" i="30"/>
  <c r="AL22" i="30"/>
  <c r="D57" i="29"/>
  <c r="D88" i="29" s="1"/>
  <c r="D65" i="29"/>
  <c r="D96" i="29" s="1"/>
  <c r="D59" i="29"/>
  <c r="D90" i="29" s="1"/>
  <c r="D64" i="29"/>
  <c r="D95" i="29" s="1"/>
  <c r="D61" i="29"/>
  <c r="D117" i="29" s="1"/>
  <c r="D63" i="29"/>
  <c r="D94" i="29" s="1"/>
  <c r="D93" i="29"/>
  <c r="AO13" i="29"/>
  <c r="AL14" i="29"/>
  <c r="D89" i="29"/>
  <c r="AN18" i="29"/>
  <c r="AM17" i="29"/>
  <c r="F1" i="22"/>
  <c r="AL2" i="2"/>
  <c r="C199" i="2"/>
  <c r="C204" i="2" s="1"/>
  <c r="C205" i="2" s="1"/>
  <c r="D15" i="29"/>
  <c r="D111" i="29" l="1"/>
  <c r="D103" i="29"/>
  <c r="R101" i="29"/>
  <c r="R107" i="29" s="1"/>
  <c r="R113" i="29" s="1"/>
  <c r="R84" i="29"/>
  <c r="D204" i="2"/>
  <c r="F2" i="22"/>
  <c r="AJ4" i="22"/>
  <c r="AI5" i="22" s="1"/>
  <c r="D92" i="29"/>
  <c r="AO22" i="30"/>
  <c r="AL23" i="30"/>
  <c r="AL15" i="29"/>
  <c r="AO14" i="29"/>
  <c r="AN19" i="29"/>
  <c r="AM18" i="29"/>
  <c r="G1" i="22"/>
  <c r="AM2" i="2"/>
  <c r="AL3" i="2" s="1"/>
  <c r="AM3" i="2" s="1"/>
  <c r="AL4" i="2" s="1"/>
  <c r="AM4" i="2" s="1"/>
  <c r="AL5" i="2" s="1"/>
  <c r="AM5" i="2" s="1"/>
  <c r="AL6" i="2" s="1"/>
  <c r="AM6" i="2" s="1"/>
  <c r="AL7" i="2" s="1"/>
  <c r="AM7" i="2" s="1"/>
  <c r="AL8" i="2" s="1"/>
  <c r="AM8" i="2" s="1"/>
  <c r="AL9" i="2" s="1"/>
  <c r="AM9" i="2" s="1"/>
  <c r="AL10" i="2" s="1"/>
  <c r="AM10" i="2" s="1"/>
  <c r="AL11" i="2" s="1"/>
  <c r="AM11" i="2" s="1"/>
  <c r="AL12" i="2" s="1"/>
  <c r="AM12" i="2" s="1"/>
  <c r="AL13" i="2" s="1"/>
  <c r="AM13" i="2" s="1"/>
  <c r="AL14" i="2" s="1"/>
  <c r="AM14" i="2" s="1"/>
  <c r="AL15" i="2" s="1"/>
  <c r="AM15" i="2" s="1"/>
  <c r="AL16" i="2" s="1"/>
  <c r="AM16" i="2" s="1"/>
  <c r="AK2" i="2"/>
  <c r="AK3" i="2" s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C1" i="2"/>
  <c r="E204" i="2" l="1"/>
  <c r="E205" i="2" s="1"/>
  <c r="D205" i="2"/>
  <c r="G2" i="22"/>
  <c r="AJ5" i="22"/>
  <c r="AI6" i="22" s="1"/>
  <c r="AJ6" i="22" s="1"/>
  <c r="AI7" i="22" s="1"/>
  <c r="AJ7" i="22" s="1"/>
  <c r="AI8" i="22" s="1"/>
  <c r="AJ8" i="22" s="1"/>
  <c r="AI9" i="22" s="1"/>
  <c r="AO23" i="30"/>
  <c r="AL24" i="30"/>
  <c r="AO15" i="29"/>
  <c r="AL16" i="29"/>
  <c r="AN20" i="29"/>
  <c r="AM19" i="29"/>
  <c r="H1" i="22"/>
  <c r="I1" i="22" s="1"/>
  <c r="D1" i="2"/>
  <c r="C2" i="2"/>
  <c r="AQ1" i="8"/>
  <c r="AQ2" i="8" s="1"/>
  <c r="E11" i="30"/>
  <c r="E27" i="30"/>
  <c r="E6" i="30"/>
  <c r="E14" i="30"/>
  <c r="E9" i="30"/>
  <c r="E22" i="30"/>
  <c r="E4" i="30"/>
  <c r="E51" i="30"/>
  <c r="E49" i="30"/>
  <c r="E13" i="30"/>
  <c r="E10" i="30"/>
  <c r="E28" i="30"/>
  <c r="E41" i="30"/>
  <c r="E12" i="30"/>
  <c r="E23" i="30"/>
  <c r="E3" i="30"/>
  <c r="E35" i="30"/>
  <c r="E8" i="30"/>
  <c r="E42" i="30"/>
  <c r="E44" i="30"/>
  <c r="E7" i="30"/>
  <c r="E15" i="30"/>
  <c r="E20" i="30"/>
  <c r="E29" i="30"/>
  <c r="E26" i="30"/>
  <c r="E5" i="30"/>
  <c r="E25" i="30"/>
  <c r="E19" i="30"/>
  <c r="E24" i="30"/>
  <c r="E37" i="30"/>
  <c r="E21" i="30"/>
  <c r="E18" i="30"/>
  <c r="F204" i="2" l="1"/>
  <c r="G204" i="2"/>
  <c r="G205" i="2" s="1"/>
  <c r="F205" i="2"/>
  <c r="J1" i="22"/>
  <c r="I2" i="22"/>
  <c r="I10" i="22" s="1"/>
  <c r="I18" i="22" s="1"/>
  <c r="I25" i="22" s="1"/>
  <c r="I33" i="22" s="1"/>
  <c r="I41" i="22" s="1"/>
  <c r="H204" i="2"/>
  <c r="H205" i="2" s="1"/>
  <c r="E65" i="30"/>
  <c r="E43" i="30"/>
  <c r="E45" i="30" s="1"/>
  <c r="E68" i="30"/>
  <c r="E34" i="30"/>
  <c r="E36" i="30" s="1"/>
  <c r="H2" i="22"/>
  <c r="E30" i="30"/>
  <c r="E48" i="30" s="1"/>
  <c r="E50" i="30" s="1"/>
  <c r="E52" i="30" s="1"/>
  <c r="AP2" i="8"/>
  <c r="AQ3" i="8"/>
  <c r="AO24" i="30"/>
  <c r="AL25" i="30"/>
  <c r="AO16" i="29"/>
  <c r="AL17" i="29"/>
  <c r="AJ9" i="22"/>
  <c r="AI10" i="22" s="1"/>
  <c r="AN21" i="29"/>
  <c r="AM20" i="29"/>
  <c r="E1" i="2"/>
  <c r="D2" i="2"/>
  <c r="AL1" i="22"/>
  <c r="AO1" i="22" s="1"/>
  <c r="AZ3" i="22"/>
  <c r="AZ4" i="22"/>
  <c r="AZ5" i="22"/>
  <c r="AZ6" i="22"/>
  <c r="AZ7" i="22"/>
  <c r="AZ8" i="22"/>
  <c r="AZ9" i="22"/>
  <c r="AZ10" i="22"/>
  <c r="AZ11" i="22"/>
  <c r="AZ12" i="22"/>
  <c r="AZ13" i="22"/>
  <c r="AZ2" i="22"/>
  <c r="A37" i="22"/>
  <c r="A36" i="22"/>
  <c r="A35" i="22"/>
  <c r="A34" i="22"/>
  <c r="A33" i="22"/>
  <c r="A30" i="22"/>
  <c r="A29" i="22"/>
  <c r="A28" i="22"/>
  <c r="A27" i="22"/>
  <c r="A26" i="22"/>
  <c r="J2" i="22" l="1"/>
  <c r="J10" i="22" s="1"/>
  <c r="J18" i="22" s="1"/>
  <c r="J25" i="22" s="1"/>
  <c r="J33" i="22" s="1"/>
  <c r="J41" i="22" s="1"/>
  <c r="K1" i="22"/>
  <c r="I204" i="2"/>
  <c r="I205" i="2" s="1"/>
  <c r="E53" i="30"/>
  <c r="E60" i="30"/>
  <c r="E38" i="30"/>
  <c r="E55" i="30"/>
  <c r="AO25" i="30"/>
  <c r="AL26" i="30"/>
  <c r="AP3" i="8"/>
  <c r="AQ4" i="8"/>
  <c r="AO17" i="29"/>
  <c r="AL18" i="29"/>
  <c r="AJ10" i="22"/>
  <c r="AI11" i="22" s="1"/>
  <c r="AN22" i="29"/>
  <c r="AM21" i="29"/>
  <c r="F1" i="2"/>
  <c r="G1" i="2" s="1"/>
  <c r="E2" i="2"/>
  <c r="E59" i="30" l="1"/>
  <c r="E61" i="30" s="1"/>
  <c r="E48" i="29" s="1"/>
  <c r="E56" i="30"/>
  <c r="E67" i="30"/>
  <c r="E69" i="30" s="1"/>
  <c r="E64" i="30"/>
  <c r="E66" i="30" s="1"/>
  <c r="K2" i="22"/>
  <c r="K10" i="22" s="1"/>
  <c r="K18" i="22" s="1"/>
  <c r="K25" i="22" s="1"/>
  <c r="K33" i="22" s="1"/>
  <c r="K41" i="22" s="1"/>
  <c r="L1" i="22"/>
  <c r="J204" i="2"/>
  <c r="J205" i="2" s="1"/>
  <c r="G2" i="2"/>
  <c r="H1" i="2"/>
  <c r="E39" i="30"/>
  <c r="E57" i="30"/>
  <c r="E63" i="30"/>
  <c r="AO26" i="30"/>
  <c r="AL27" i="30"/>
  <c r="AP4" i="8"/>
  <c r="AQ5" i="8"/>
  <c r="AL19" i="29"/>
  <c r="AJ11" i="22"/>
  <c r="AI12" i="22" s="1"/>
  <c r="AN23" i="29"/>
  <c r="AM22" i="29"/>
  <c r="F2" i="2"/>
  <c r="L2" i="22" l="1"/>
  <c r="L10" i="22" s="1"/>
  <c r="L18" i="22" s="1"/>
  <c r="L25" i="22" s="1"/>
  <c r="L33" i="22" s="1"/>
  <c r="L41" i="22" s="1"/>
  <c r="M1" i="22"/>
  <c r="G38" i="2"/>
  <c r="G27" i="2"/>
  <c r="G20" i="2"/>
  <c r="I1" i="2"/>
  <c r="H2" i="2"/>
  <c r="K204" i="2"/>
  <c r="K205" i="2" s="1"/>
  <c r="E58" i="30"/>
  <c r="E47" i="29" s="1"/>
  <c r="AO27" i="30"/>
  <c r="AL28" i="30"/>
  <c r="AP5" i="8"/>
  <c r="AQ6" i="8"/>
  <c r="AL20" i="29"/>
  <c r="AJ12" i="22"/>
  <c r="AI13" i="22" s="1"/>
  <c r="AN24" i="29"/>
  <c r="AM23" i="29"/>
  <c r="M2" i="22" l="1"/>
  <c r="M10" i="22" s="1"/>
  <c r="M18" i="22" s="1"/>
  <c r="M25" i="22" s="1"/>
  <c r="M33" i="22" s="1"/>
  <c r="M41" i="22" s="1"/>
  <c r="N1" i="22"/>
  <c r="L204" i="2"/>
  <c r="L205" i="2" s="1"/>
  <c r="I2" i="2"/>
  <c r="J1" i="2"/>
  <c r="H38" i="2"/>
  <c r="H27" i="2"/>
  <c r="H20" i="2"/>
  <c r="AP6" i="8"/>
  <c r="AQ7" i="8"/>
  <c r="AO28" i="30"/>
  <c r="AL29" i="30"/>
  <c r="AL21" i="29"/>
  <c r="AJ13" i="22"/>
  <c r="AI14" i="22" s="1"/>
  <c r="AN25" i="29"/>
  <c r="AM24" i="29"/>
  <c r="O1" i="22" l="1"/>
  <c r="N2" i="22"/>
  <c r="N10" i="22" s="1"/>
  <c r="N18" i="22" s="1"/>
  <c r="N25" i="22" s="1"/>
  <c r="N33" i="22" s="1"/>
  <c r="N41" i="22" s="1"/>
  <c r="I38" i="2"/>
  <c r="I27" i="2"/>
  <c r="I20" i="2"/>
  <c r="K1" i="2"/>
  <c r="J2" i="2"/>
  <c r="M204" i="2"/>
  <c r="M205" i="2" s="1"/>
  <c r="AQ8" i="8"/>
  <c r="AP7" i="8"/>
  <c r="AO29" i="30"/>
  <c r="AL30" i="30"/>
  <c r="AL22" i="29"/>
  <c r="AJ14" i="22"/>
  <c r="AI15" i="22" s="1"/>
  <c r="AN26" i="29"/>
  <c r="AM25" i="29"/>
  <c r="A23" i="22"/>
  <c r="A22" i="22"/>
  <c r="A21" i="22"/>
  <c r="A20" i="22"/>
  <c r="A19" i="22"/>
  <c r="A15" i="22"/>
  <c r="A14" i="22"/>
  <c r="A13" i="22"/>
  <c r="A12" i="22"/>
  <c r="A11" i="22"/>
  <c r="A4" i="22"/>
  <c r="A5" i="22"/>
  <c r="A6" i="22"/>
  <c r="A7" i="22"/>
  <c r="A3" i="22"/>
  <c r="AQ197" i="22"/>
  <c r="AQ196" i="22"/>
  <c r="AQ195" i="22"/>
  <c r="AQ194" i="22"/>
  <c r="AQ193" i="22"/>
  <c r="AQ192" i="22"/>
  <c r="AQ191" i="22"/>
  <c r="AQ190" i="22"/>
  <c r="AQ189" i="22"/>
  <c r="AQ188" i="22"/>
  <c r="AQ187" i="22"/>
  <c r="AQ186" i="22"/>
  <c r="AQ185" i="22"/>
  <c r="AQ184" i="22"/>
  <c r="AQ183" i="22"/>
  <c r="AQ182" i="22"/>
  <c r="AQ181" i="22"/>
  <c r="AQ180" i="22"/>
  <c r="AQ179" i="22"/>
  <c r="AQ178" i="22"/>
  <c r="AQ177" i="22"/>
  <c r="AQ176" i="22"/>
  <c r="AQ175" i="22"/>
  <c r="AQ174" i="22"/>
  <c r="AQ173" i="22"/>
  <c r="AQ172" i="22"/>
  <c r="AQ171" i="22"/>
  <c r="AQ170" i="22"/>
  <c r="AQ169" i="22"/>
  <c r="AQ168" i="22"/>
  <c r="AQ167" i="22"/>
  <c r="AQ166" i="22"/>
  <c r="AQ165" i="22"/>
  <c r="AQ164" i="22"/>
  <c r="AQ163" i="22"/>
  <c r="AQ162" i="22"/>
  <c r="AQ161" i="22"/>
  <c r="AQ160" i="22"/>
  <c r="AQ159" i="22"/>
  <c r="AQ158" i="22"/>
  <c r="AQ157" i="22"/>
  <c r="AQ156" i="22"/>
  <c r="AQ155" i="22"/>
  <c r="AQ154" i="22"/>
  <c r="AQ153" i="22"/>
  <c r="AQ152" i="22"/>
  <c r="AQ151" i="22"/>
  <c r="AQ150" i="22"/>
  <c r="AQ149" i="22"/>
  <c r="AQ148" i="22"/>
  <c r="AQ147" i="22"/>
  <c r="AQ146" i="22"/>
  <c r="AQ145" i="22"/>
  <c r="AQ144" i="22"/>
  <c r="AQ143" i="22"/>
  <c r="AQ142" i="22"/>
  <c r="AQ141" i="22"/>
  <c r="AQ140" i="22"/>
  <c r="AQ139" i="22"/>
  <c r="AQ138" i="22"/>
  <c r="AQ137" i="22"/>
  <c r="AQ136" i="22"/>
  <c r="AQ135" i="22"/>
  <c r="AQ134" i="22"/>
  <c r="AQ133" i="22"/>
  <c r="AQ132" i="22"/>
  <c r="AQ131" i="22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P2" i="22"/>
  <c r="AP3" i="22" s="1"/>
  <c r="AP4" i="22" s="1"/>
  <c r="AP5" i="22" s="1"/>
  <c r="AP6" i="22" s="1"/>
  <c r="AP7" i="22" s="1"/>
  <c r="AP8" i="22" s="1"/>
  <c r="AP9" i="22" s="1"/>
  <c r="AP10" i="22" s="1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P29" i="22" s="1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P54" i="22" s="1"/>
  <c r="AP55" i="22" s="1"/>
  <c r="AP56" i="22" s="1"/>
  <c r="AP57" i="22" s="1"/>
  <c r="AP58" i="22" s="1"/>
  <c r="AP59" i="22" s="1"/>
  <c r="AP60" i="22" s="1"/>
  <c r="AP61" i="22" s="1"/>
  <c r="AP62" i="22" s="1"/>
  <c r="AP63" i="22" s="1"/>
  <c r="AP64" i="22" s="1"/>
  <c r="AP65" i="22" s="1"/>
  <c r="AP66" i="22" s="1"/>
  <c r="AP67" i="22" s="1"/>
  <c r="AP68" i="22" s="1"/>
  <c r="AP69" i="22" s="1"/>
  <c r="AP70" i="22" s="1"/>
  <c r="AP71" i="22" s="1"/>
  <c r="AP72" i="22" s="1"/>
  <c r="AP73" i="22" s="1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P85" i="22" s="1"/>
  <c r="AP86" i="22" s="1"/>
  <c r="AP87" i="22" s="1"/>
  <c r="AP88" i="22" s="1"/>
  <c r="AP89" i="22" s="1"/>
  <c r="AP90" i="22" s="1"/>
  <c r="AP91" i="22" s="1"/>
  <c r="AP92" i="22" s="1"/>
  <c r="AP93" i="22" s="1"/>
  <c r="AP94" i="22" s="1"/>
  <c r="AP95" i="22" s="1"/>
  <c r="AP96" i="22" s="1"/>
  <c r="AP97" i="22" s="1"/>
  <c r="AP98" i="22" s="1"/>
  <c r="AP99" i="22" s="1"/>
  <c r="AP100" i="22" s="1"/>
  <c r="AP101" i="22" s="1"/>
  <c r="AP102" i="22" s="1"/>
  <c r="AP103" i="22" s="1"/>
  <c r="AP104" i="22" s="1"/>
  <c r="AP105" i="22" s="1"/>
  <c r="AP106" i="22" s="1"/>
  <c r="AP107" i="22" s="1"/>
  <c r="AP108" i="22" s="1"/>
  <c r="AP109" i="22" s="1"/>
  <c r="AP110" i="22" s="1"/>
  <c r="AP111" i="22" s="1"/>
  <c r="AP112" i="22" s="1"/>
  <c r="AP113" i="22" s="1"/>
  <c r="AP114" i="22" s="1"/>
  <c r="AP115" i="22" s="1"/>
  <c r="AP116" i="22" s="1"/>
  <c r="AP117" i="22" s="1"/>
  <c r="AP118" i="22" s="1"/>
  <c r="AP119" i="22" s="1"/>
  <c r="AP120" i="22" s="1"/>
  <c r="AP121" i="22" s="1"/>
  <c r="AP122" i="22" s="1"/>
  <c r="AP123" i="22" s="1"/>
  <c r="AP124" i="22" s="1"/>
  <c r="AP125" i="22" s="1"/>
  <c r="AP126" i="22" s="1"/>
  <c r="AP127" i="22" s="1"/>
  <c r="AP128" i="22" s="1"/>
  <c r="AP129" i="22" s="1"/>
  <c r="AP130" i="22" s="1"/>
  <c r="AP131" i="22" s="1"/>
  <c r="AP132" i="22" s="1"/>
  <c r="AP133" i="22" s="1"/>
  <c r="AP134" i="22" s="1"/>
  <c r="AP135" i="22" s="1"/>
  <c r="AP136" i="22" s="1"/>
  <c r="AP137" i="22" s="1"/>
  <c r="AP138" i="22" s="1"/>
  <c r="AP139" i="22" s="1"/>
  <c r="AP140" i="22" s="1"/>
  <c r="AP141" i="22" s="1"/>
  <c r="AP142" i="22" s="1"/>
  <c r="AP143" i="22" s="1"/>
  <c r="AP144" i="22" s="1"/>
  <c r="AP145" i="22" s="1"/>
  <c r="AP146" i="22" s="1"/>
  <c r="AP147" i="22" s="1"/>
  <c r="AP148" i="22" s="1"/>
  <c r="AP149" i="22" s="1"/>
  <c r="AP150" i="22" s="1"/>
  <c r="AP151" i="22" s="1"/>
  <c r="AP152" i="22" s="1"/>
  <c r="AP153" i="22" s="1"/>
  <c r="AP154" i="22" s="1"/>
  <c r="AP155" i="22" s="1"/>
  <c r="AP156" i="22" s="1"/>
  <c r="AP157" i="22" s="1"/>
  <c r="AP158" i="22" s="1"/>
  <c r="AP159" i="22" s="1"/>
  <c r="AP160" i="22" s="1"/>
  <c r="AP161" i="22" s="1"/>
  <c r="AP162" i="22" s="1"/>
  <c r="AP163" i="22" s="1"/>
  <c r="AP164" i="22" s="1"/>
  <c r="AP165" i="22" s="1"/>
  <c r="AP166" i="22" s="1"/>
  <c r="AP167" i="22" s="1"/>
  <c r="AP168" i="22" s="1"/>
  <c r="AP169" i="22" s="1"/>
  <c r="AP170" i="22" s="1"/>
  <c r="AP171" i="22" s="1"/>
  <c r="AP172" i="22" s="1"/>
  <c r="AP173" i="22" s="1"/>
  <c r="AP174" i="22" s="1"/>
  <c r="AP175" i="22" s="1"/>
  <c r="AP176" i="22" s="1"/>
  <c r="AP177" i="22" s="1"/>
  <c r="AP178" i="22" s="1"/>
  <c r="AP179" i="22" s="1"/>
  <c r="AP180" i="22" s="1"/>
  <c r="AP181" i="22" s="1"/>
  <c r="AP182" i="22" s="1"/>
  <c r="AP183" i="22" s="1"/>
  <c r="AP184" i="22" s="1"/>
  <c r="AP185" i="22" s="1"/>
  <c r="AP186" i="22" s="1"/>
  <c r="AP187" i="22" s="1"/>
  <c r="AP188" i="22" s="1"/>
  <c r="AP189" i="22" s="1"/>
  <c r="AP190" i="22" s="1"/>
  <c r="AP191" i="22" s="1"/>
  <c r="AP192" i="22" s="1"/>
  <c r="AP193" i="22" s="1"/>
  <c r="AP194" i="22" s="1"/>
  <c r="AP195" i="22" s="1"/>
  <c r="AP196" i="22" s="1"/>
  <c r="AP197" i="22" s="1"/>
  <c r="AN2" i="22"/>
  <c r="P1" i="22" l="1"/>
  <c r="O2" i="22"/>
  <c r="O10" i="22" s="1"/>
  <c r="O18" i="22" s="1"/>
  <c r="O25" i="22" s="1"/>
  <c r="O33" i="22" s="1"/>
  <c r="O41" i="22" s="1"/>
  <c r="N204" i="2"/>
  <c r="N205" i="2" s="1"/>
  <c r="K2" i="2"/>
  <c r="L1" i="2"/>
  <c r="J38" i="2"/>
  <c r="J27" i="2"/>
  <c r="J20" i="2"/>
  <c r="AO30" i="30"/>
  <c r="AL31" i="30"/>
  <c r="AP8" i="8"/>
  <c r="AQ9" i="8"/>
  <c r="AL23" i="29"/>
  <c r="AJ15" i="22"/>
  <c r="AI16" i="22" s="1"/>
  <c r="AN27" i="29"/>
  <c r="AM26" i="29"/>
  <c r="AL2" i="22"/>
  <c r="AO2" i="22" s="1"/>
  <c r="AN3" i="22"/>
  <c r="AM2" i="22"/>
  <c r="AM1" i="22"/>
  <c r="Q1" i="22" l="1"/>
  <c r="P2" i="22"/>
  <c r="P10" i="22" s="1"/>
  <c r="P18" i="22" s="1"/>
  <c r="P25" i="22" s="1"/>
  <c r="P33" i="22" s="1"/>
  <c r="P41" i="22" s="1"/>
  <c r="K38" i="2"/>
  <c r="K27" i="2"/>
  <c r="K20" i="2"/>
  <c r="M1" i="2"/>
  <c r="L2" i="2"/>
  <c r="O204" i="2"/>
  <c r="O205" i="2" s="1"/>
  <c r="AQ10" i="8"/>
  <c r="AP9" i="8"/>
  <c r="AO31" i="30"/>
  <c r="AL32" i="30"/>
  <c r="AL24" i="29"/>
  <c r="AJ16" i="22"/>
  <c r="AN28" i="29"/>
  <c r="AM27" i="29"/>
  <c r="AL3" i="22"/>
  <c r="AO3" i="22" s="1"/>
  <c r="AN4" i="22"/>
  <c r="AM3" i="22"/>
  <c r="E19" i="29"/>
  <c r="E30" i="29"/>
  <c r="E6" i="29"/>
  <c r="E80" i="29"/>
  <c r="E81" i="29"/>
  <c r="E78" i="29"/>
  <c r="E26" i="29"/>
  <c r="E34" i="29"/>
  <c r="E22" i="29"/>
  <c r="E43" i="29"/>
  <c r="E7" i="29"/>
  <c r="E14" i="29"/>
  <c r="E10" i="29"/>
  <c r="E15" i="29"/>
  <c r="E27" i="29"/>
  <c r="R1" i="22" l="1"/>
  <c r="Q2" i="22"/>
  <c r="Q10" i="22" s="1"/>
  <c r="Q18" i="22" s="1"/>
  <c r="Q25" i="22" s="1"/>
  <c r="Q33" i="22" s="1"/>
  <c r="Q41" i="22" s="1"/>
  <c r="P204" i="2"/>
  <c r="P205" i="2" s="1"/>
  <c r="M2" i="2"/>
  <c r="N1" i="2"/>
  <c r="L38" i="2"/>
  <c r="L27" i="2"/>
  <c r="L20" i="2"/>
  <c r="E66" i="29"/>
  <c r="E97" i="29" s="1"/>
  <c r="AO32" i="30"/>
  <c r="AL33" i="30"/>
  <c r="AP10" i="8"/>
  <c r="AQ11" i="8"/>
  <c r="E62" i="29"/>
  <c r="E58" i="29"/>
  <c r="AL25" i="29"/>
  <c r="AN29" i="29"/>
  <c r="AM28" i="29"/>
  <c r="AL4" i="22"/>
  <c r="AO4" i="22" s="1"/>
  <c r="AN5" i="22"/>
  <c r="AM4" i="22"/>
  <c r="E37" i="29"/>
  <c r="E76" i="29"/>
  <c r="E25" i="29"/>
  <c r="E70" i="29"/>
  <c r="E23" i="29"/>
  <c r="E79" i="29"/>
  <c r="E29" i="29"/>
  <c r="E5" i="29"/>
  <c r="E21" i="29"/>
  <c r="E20" i="29"/>
  <c r="E72" i="29"/>
  <c r="E36" i="29"/>
  <c r="E35" i="29"/>
  <c r="E71" i="29"/>
  <c r="E74" i="29"/>
  <c r="E8" i="29"/>
  <c r="E4" i="29"/>
  <c r="E13" i="29"/>
  <c r="E73" i="29"/>
  <c r="E28" i="29"/>
  <c r="E75" i="29"/>
  <c r="E11" i="29"/>
  <c r="E24" i="29"/>
  <c r="E3" i="29"/>
  <c r="E9" i="29"/>
  <c r="E77" i="29"/>
  <c r="E12" i="29"/>
  <c r="S1" i="22" l="1"/>
  <c r="R2" i="22"/>
  <c r="R10" i="22" s="1"/>
  <c r="R18" i="22" s="1"/>
  <c r="R25" i="22" s="1"/>
  <c r="R33" i="22" s="1"/>
  <c r="R41" i="22" s="1"/>
  <c r="Q204" i="2"/>
  <c r="Q205" i="2" s="1"/>
  <c r="M38" i="2"/>
  <c r="M27" i="2"/>
  <c r="M20" i="2"/>
  <c r="O1" i="2"/>
  <c r="N2" i="2"/>
  <c r="E55" i="29"/>
  <c r="E110" i="29"/>
  <c r="E108" i="29"/>
  <c r="E111" i="29"/>
  <c r="E109" i="29"/>
  <c r="E102" i="29"/>
  <c r="E104" i="29"/>
  <c r="E103" i="29"/>
  <c r="E105" i="29"/>
  <c r="E16" i="29"/>
  <c r="R204" i="2"/>
  <c r="R205" i="2" s="1"/>
  <c r="E59" i="29"/>
  <c r="E90" i="29" s="1"/>
  <c r="E114" i="29"/>
  <c r="E39" i="29"/>
  <c r="AP11" i="8"/>
  <c r="AQ12" i="8"/>
  <c r="AO33" i="30"/>
  <c r="AL34" i="30"/>
  <c r="E63" i="29"/>
  <c r="E94" i="29" s="1"/>
  <c r="E60" i="29"/>
  <c r="E91" i="29" s="1"/>
  <c r="E57" i="29"/>
  <c r="E88" i="29" s="1"/>
  <c r="E65" i="29"/>
  <c r="E96" i="29" s="1"/>
  <c r="E82" i="29"/>
  <c r="E56" i="29"/>
  <c r="E31" i="29"/>
  <c r="E64" i="29"/>
  <c r="E95" i="29" s="1"/>
  <c r="E61" i="29"/>
  <c r="E117" i="29" s="1"/>
  <c r="E93" i="29"/>
  <c r="AL26" i="29"/>
  <c r="E89" i="29"/>
  <c r="AN30" i="29"/>
  <c r="AM29" i="29"/>
  <c r="AL5" i="22"/>
  <c r="AO5" i="22" s="1"/>
  <c r="AN6" i="22"/>
  <c r="AM5" i="22"/>
  <c r="S2" i="22" l="1"/>
  <c r="S10" i="22" s="1"/>
  <c r="S18" i="22" s="1"/>
  <c r="S25" i="22" s="1"/>
  <c r="S33" i="22" s="1"/>
  <c r="S41" i="22" s="1"/>
  <c r="O2" i="2"/>
  <c r="P1" i="2"/>
  <c r="Q1" i="2" s="1"/>
  <c r="Q2" i="2" s="1"/>
  <c r="N38" i="2"/>
  <c r="N27" i="2"/>
  <c r="N20" i="2"/>
  <c r="E116" i="29"/>
  <c r="E115" i="29"/>
  <c r="S204" i="2"/>
  <c r="S205" i="2" s="1"/>
  <c r="E86" i="29"/>
  <c r="E41" i="29"/>
  <c r="E92" i="29"/>
  <c r="E87" i="29"/>
  <c r="E40" i="29"/>
  <c r="AP12" i="8"/>
  <c r="AQ13" i="8"/>
  <c r="AL35" i="30"/>
  <c r="AO34" i="30"/>
  <c r="E67" i="29"/>
  <c r="AL27" i="29"/>
  <c r="AN31" i="29"/>
  <c r="AM30" i="29"/>
  <c r="AL6" i="22"/>
  <c r="AO6" i="22" s="1"/>
  <c r="AM6" i="22"/>
  <c r="AN7" i="22"/>
  <c r="Q27" i="2" l="1"/>
  <c r="Q38" i="2"/>
  <c r="Q20" i="2"/>
  <c r="O38" i="2"/>
  <c r="O27" i="2"/>
  <c r="O20" i="2"/>
  <c r="P2" i="2"/>
  <c r="T204" i="2"/>
  <c r="T205" i="2" s="1"/>
  <c r="AO35" i="30"/>
  <c r="AL36" i="30"/>
  <c r="AP13" i="8"/>
  <c r="AQ14" i="8"/>
  <c r="AL28" i="29"/>
  <c r="AN32" i="29"/>
  <c r="AM31" i="29"/>
  <c r="AL7" i="22"/>
  <c r="AO7" i="22" s="1"/>
  <c r="AM7" i="22"/>
  <c r="AN8" i="22"/>
  <c r="F26" i="30"/>
  <c r="F51" i="30"/>
  <c r="F22" i="30"/>
  <c r="F4" i="30"/>
  <c r="F7" i="30"/>
  <c r="F44" i="30"/>
  <c r="P38" i="2" l="1"/>
  <c r="P27" i="2"/>
  <c r="P20" i="2"/>
  <c r="U204" i="2"/>
  <c r="U205" i="2" s="1"/>
  <c r="F68" i="30"/>
  <c r="AP14" i="8"/>
  <c r="AQ15" i="8"/>
  <c r="AO36" i="30"/>
  <c r="AL37" i="30"/>
  <c r="AL29" i="29"/>
  <c r="AN33" i="29"/>
  <c r="AM32" i="29"/>
  <c r="AL8" i="22"/>
  <c r="AO8" i="22" s="1"/>
  <c r="AM8" i="22"/>
  <c r="AN9" i="22"/>
  <c r="F9" i="30"/>
  <c r="F3" i="30"/>
  <c r="F13" i="30"/>
  <c r="F11" i="30"/>
  <c r="F49" i="30"/>
  <c r="F6" i="30"/>
  <c r="F10" i="30"/>
  <c r="F12" i="30"/>
  <c r="F28" i="30"/>
  <c r="F8" i="30"/>
  <c r="F25" i="30"/>
  <c r="F23" i="30"/>
  <c r="F15" i="30"/>
  <c r="F37" i="30"/>
  <c r="F19" i="30"/>
  <c r="F41" i="30"/>
  <c r="F14" i="30"/>
  <c r="F27" i="30"/>
  <c r="F29" i="30"/>
  <c r="F24" i="30"/>
  <c r="F20" i="30"/>
  <c r="F5" i="30"/>
  <c r="F42" i="30"/>
  <c r="F18" i="30"/>
  <c r="F21" i="30"/>
  <c r="F35" i="30"/>
  <c r="F43" i="30" l="1"/>
  <c r="F45" i="30" s="1"/>
  <c r="F34" i="30"/>
  <c r="F36" i="30" s="1"/>
  <c r="F38" i="30" s="1"/>
  <c r="F65" i="30"/>
  <c r="V204" i="2"/>
  <c r="V205" i="2" s="1"/>
  <c r="F55" i="30"/>
  <c r="F30" i="30"/>
  <c r="F48" i="30" s="1"/>
  <c r="F50" i="30" s="1"/>
  <c r="F52" i="30" s="1"/>
  <c r="AO37" i="30"/>
  <c r="AL38" i="30"/>
  <c r="AQ16" i="8"/>
  <c r="AP15" i="8"/>
  <c r="AL30" i="29"/>
  <c r="AN34" i="29"/>
  <c r="AN35" i="29" s="1"/>
  <c r="AM33" i="29"/>
  <c r="AL9" i="22"/>
  <c r="AO9" i="22" s="1"/>
  <c r="AM9" i="22"/>
  <c r="AN10" i="22"/>
  <c r="F59" i="30" l="1"/>
  <c r="F56" i="30"/>
  <c r="F67" i="30"/>
  <c r="F69" i="30" s="1"/>
  <c r="F64" i="30"/>
  <c r="F66" i="30" s="1"/>
  <c r="W204" i="2"/>
  <c r="W205" i="2" s="1"/>
  <c r="F53" i="30"/>
  <c r="F60" i="30"/>
  <c r="F39" i="30"/>
  <c r="F57" i="30"/>
  <c r="F63" i="30"/>
  <c r="AN36" i="29"/>
  <c r="AM35" i="29"/>
  <c r="AP16" i="8"/>
  <c r="AQ17" i="8"/>
  <c r="AL39" i="30"/>
  <c r="AO38" i="30"/>
  <c r="AL31" i="29"/>
  <c r="AM34" i="29"/>
  <c r="AL10" i="22"/>
  <c r="AO10" i="22" s="1"/>
  <c r="AM10" i="22"/>
  <c r="AN11" i="22"/>
  <c r="F58" i="30" l="1"/>
  <c r="F47" i="29" s="1"/>
  <c r="X204" i="2"/>
  <c r="X205" i="2" s="1"/>
  <c r="F61" i="30"/>
  <c r="F48" i="29" s="1"/>
  <c r="AN37" i="29"/>
  <c r="AM36" i="29"/>
  <c r="AL40" i="30"/>
  <c r="AO39" i="30"/>
  <c r="AP17" i="8"/>
  <c r="AQ18" i="8"/>
  <c r="AL32" i="29"/>
  <c r="AL11" i="22"/>
  <c r="AO11" i="22" s="1"/>
  <c r="AM11" i="22"/>
  <c r="AN12" i="22"/>
  <c r="Y204" i="2" l="1"/>
  <c r="Y205" i="2" s="1"/>
  <c r="AN38" i="29"/>
  <c r="AM38" i="29" s="1"/>
  <c r="AM37" i="29"/>
  <c r="AO40" i="30"/>
  <c r="AL41" i="30"/>
  <c r="AP18" i="8"/>
  <c r="AQ19" i="8"/>
  <c r="AL33" i="29"/>
  <c r="AL12" i="22"/>
  <c r="AO12" i="22" s="1"/>
  <c r="AM12" i="22"/>
  <c r="AN13" i="22"/>
  <c r="Z204" i="2" l="1"/>
  <c r="Z205" i="2" s="1"/>
  <c r="AL42" i="30"/>
  <c r="AP19" i="8"/>
  <c r="AQ20" i="8"/>
  <c r="AO41" i="30"/>
  <c r="AL34" i="29"/>
  <c r="AL13" i="22"/>
  <c r="AO13" i="22" s="1"/>
  <c r="AM13" i="22"/>
  <c r="AN14" i="22"/>
  <c r="E12" i="22"/>
  <c r="E19" i="22"/>
  <c r="E13" i="22"/>
  <c r="E7" i="22"/>
  <c r="E20" i="22"/>
  <c r="E23" i="22"/>
  <c r="E5" i="22"/>
  <c r="E21" i="22"/>
  <c r="E22" i="22"/>
  <c r="E14" i="22"/>
  <c r="E15" i="22"/>
  <c r="E4" i="22"/>
  <c r="E6" i="22"/>
  <c r="E11" i="22"/>
  <c r="AA204" i="2" l="1"/>
  <c r="AA205" i="2" s="1"/>
  <c r="AL43" i="30"/>
  <c r="AO42" i="30"/>
  <c r="AP20" i="8"/>
  <c r="AQ21" i="8"/>
  <c r="AL35" i="29"/>
  <c r="AN39" i="29"/>
  <c r="AL14" i="22"/>
  <c r="AO14" i="22" s="1"/>
  <c r="AM14" i="22"/>
  <c r="AN15" i="22"/>
  <c r="AL44" i="30" l="1"/>
  <c r="AO44" i="30" s="1"/>
  <c r="AB204" i="2"/>
  <c r="AB205" i="2" s="1"/>
  <c r="AO43" i="30"/>
  <c r="AP21" i="8"/>
  <c r="AQ22" i="8"/>
  <c r="AL36" i="29"/>
  <c r="AN40" i="29"/>
  <c r="AM39" i="29"/>
  <c r="AL15" i="22"/>
  <c r="AO15" i="22" s="1"/>
  <c r="AM15" i="22"/>
  <c r="AN16" i="22"/>
  <c r="F28" i="29"/>
  <c r="F20" i="29"/>
  <c r="F80" i="29"/>
  <c r="AL45" i="30" l="1"/>
  <c r="AO45" i="30" s="1"/>
  <c r="AC204" i="2"/>
  <c r="AC205" i="2" s="1"/>
  <c r="AP22" i="8"/>
  <c r="AQ23" i="8"/>
  <c r="AL37" i="29"/>
  <c r="AN41" i="29"/>
  <c r="AL16" i="22"/>
  <c r="AO16" i="22" s="1"/>
  <c r="AM16" i="22"/>
  <c r="AN17" i="22"/>
  <c r="F5" i="29"/>
  <c r="F10" i="29"/>
  <c r="F14" i="29"/>
  <c r="F75" i="29"/>
  <c r="F74" i="29"/>
  <c r="F71" i="29"/>
  <c r="F25" i="29"/>
  <c r="F24" i="29"/>
  <c r="F70" i="29"/>
  <c r="F21" i="29"/>
  <c r="F13" i="29"/>
  <c r="F37" i="29"/>
  <c r="F6" i="29"/>
  <c r="F12" i="29"/>
  <c r="F81" i="29"/>
  <c r="F30" i="29"/>
  <c r="F79" i="29"/>
  <c r="F11" i="29"/>
  <c r="F23" i="29"/>
  <c r="F35" i="29"/>
  <c r="F27" i="29"/>
  <c r="F72" i="29"/>
  <c r="F19" i="29"/>
  <c r="F34" i="29"/>
  <c r="F9" i="29"/>
  <c r="F15" i="29"/>
  <c r="F73" i="29"/>
  <c r="F36" i="29"/>
  <c r="F76" i="29"/>
  <c r="F4" i="29"/>
  <c r="F77" i="29"/>
  <c r="F43" i="29"/>
  <c r="F26" i="29"/>
  <c r="F3" i="29"/>
  <c r="F29" i="29"/>
  <c r="F22" i="29"/>
  <c r="F78" i="29"/>
  <c r="F8" i="29"/>
  <c r="F7" i="29"/>
  <c r="AL46" i="30" l="1"/>
  <c r="F59" i="29"/>
  <c r="F90" i="29" s="1"/>
  <c r="F108" i="29"/>
  <c r="F66" i="29"/>
  <c r="F97" i="29" s="1"/>
  <c r="F55" i="29"/>
  <c r="F102" i="29"/>
  <c r="F114" i="29"/>
  <c r="F110" i="29"/>
  <c r="F109" i="29"/>
  <c r="F111" i="29"/>
  <c r="F103" i="29"/>
  <c r="F105" i="29"/>
  <c r="F104" i="29"/>
  <c r="F16" i="29"/>
  <c r="F63" i="29"/>
  <c r="F94" i="29" s="1"/>
  <c r="AD204" i="2"/>
  <c r="AD205" i="2" s="1"/>
  <c r="AO46" i="30"/>
  <c r="AL47" i="30"/>
  <c r="F39" i="29"/>
  <c r="AP23" i="8"/>
  <c r="AQ24" i="8"/>
  <c r="F82" i="29"/>
  <c r="F56" i="29"/>
  <c r="F64" i="29"/>
  <c r="F95" i="29" s="1"/>
  <c r="F61" i="29"/>
  <c r="F58" i="29"/>
  <c r="F60" i="29"/>
  <c r="F91" i="29" s="1"/>
  <c r="F31" i="29"/>
  <c r="F57" i="29"/>
  <c r="F88" i="29" s="1"/>
  <c r="F65" i="29"/>
  <c r="F96" i="29" s="1"/>
  <c r="F62" i="29"/>
  <c r="F93" i="29" s="1"/>
  <c r="AL38" i="29"/>
  <c r="F86" i="29"/>
  <c r="AN42" i="29"/>
  <c r="AL17" i="22"/>
  <c r="AO17" i="22" s="1"/>
  <c r="AM17" i="22"/>
  <c r="AN18" i="22"/>
  <c r="F116" i="29" l="1"/>
  <c r="F117" i="29"/>
  <c r="F115" i="29"/>
  <c r="AE204" i="2"/>
  <c r="AE205" i="2" s="1"/>
  <c r="AO47" i="30"/>
  <c r="AL48" i="30"/>
  <c r="F92" i="29"/>
  <c r="F40" i="29"/>
  <c r="F89" i="29"/>
  <c r="F87" i="29"/>
  <c r="F41" i="29"/>
  <c r="F67" i="29"/>
  <c r="AQ25" i="8"/>
  <c r="AP24" i="8"/>
  <c r="AL39" i="29"/>
  <c r="AN43" i="29"/>
  <c r="AN44" i="29" s="1"/>
  <c r="AL18" i="22"/>
  <c r="AO18" i="22" s="1"/>
  <c r="AM18" i="22"/>
  <c r="AN19" i="22"/>
  <c r="G41" i="30"/>
  <c r="G44" i="30"/>
  <c r="G37" i="30"/>
  <c r="G51" i="30"/>
  <c r="G42" i="30"/>
  <c r="G35" i="30"/>
  <c r="G29" i="30"/>
  <c r="G49" i="30"/>
  <c r="G14" i="30"/>
  <c r="AF204" i="2" l="1"/>
  <c r="AF205" i="2" s="1"/>
  <c r="G68" i="30"/>
  <c r="G43" i="30"/>
  <c r="G45" i="30" s="1"/>
  <c r="G65" i="30"/>
  <c r="AL49" i="30"/>
  <c r="AO48" i="30"/>
  <c r="AM44" i="29"/>
  <c r="AN45" i="29"/>
  <c r="AQ26" i="8"/>
  <c r="AP25" i="8"/>
  <c r="AL40" i="29"/>
  <c r="AL19" i="22"/>
  <c r="AO19" i="22" s="1"/>
  <c r="AM19" i="22"/>
  <c r="AN20" i="22"/>
  <c r="AG204" i="2" l="1"/>
  <c r="AG205" i="2" s="1"/>
  <c r="AL50" i="30"/>
  <c r="AO49" i="30"/>
  <c r="AM45" i="29"/>
  <c r="AN46" i="29"/>
  <c r="AQ27" i="8"/>
  <c r="AP26" i="8"/>
  <c r="AL41" i="29"/>
  <c r="AL20" i="22"/>
  <c r="AO20" i="22" s="1"/>
  <c r="AM20" i="22"/>
  <c r="AN21" i="22"/>
  <c r="AH204" i="2" l="1"/>
  <c r="AH205" i="2" s="1"/>
  <c r="AL51" i="30"/>
  <c r="AO50" i="30"/>
  <c r="AM46" i="29"/>
  <c r="AN47" i="29"/>
  <c r="AP27" i="8"/>
  <c r="AQ28" i="8"/>
  <c r="AL42" i="29"/>
  <c r="AL21" i="22"/>
  <c r="AO21" i="22" s="1"/>
  <c r="AM21" i="22"/>
  <c r="AN22" i="22"/>
  <c r="AI204" i="2" l="1"/>
  <c r="AI205" i="2" s="1"/>
  <c r="AO51" i="30"/>
  <c r="AL52" i="30"/>
  <c r="AM47" i="29"/>
  <c r="AN48" i="29"/>
  <c r="AP28" i="8"/>
  <c r="AQ29" i="8"/>
  <c r="AL43" i="29"/>
  <c r="AL22" i="22"/>
  <c r="AO22" i="22" s="1"/>
  <c r="AM22" i="22"/>
  <c r="AN23" i="22"/>
  <c r="AJ204" i="2" l="1"/>
  <c r="AJ205" i="2" s="1"/>
  <c r="AO52" i="30"/>
  <c r="AL53" i="30"/>
  <c r="AM48" i="29"/>
  <c r="AN49" i="29"/>
  <c r="AP29" i="8"/>
  <c r="AQ30" i="8"/>
  <c r="AL44" i="29"/>
  <c r="AL23" i="22"/>
  <c r="AO23" i="22" s="1"/>
  <c r="AM23" i="22"/>
  <c r="AN24" i="22"/>
  <c r="AK204" i="2" l="1"/>
  <c r="AK205" i="2" s="1"/>
  <c r="AO53" i="30"/>
  <c r="AL54" i="30"/>
  <c r="AM49" i="29"/>
  <c r="AN50" i="29"/>
  <c r="AP30" i="8"/>
  <c r="AQ31" i="8"/>
  <c r="AO44" i="29"/>
  <c r="AL45" i="29"/>
  <c r="AL24" i="22"/>
  <c r="AO24" i="22" s="1"/>
  <c r="AM24" i="22"/>
  <c r="AN25" i="22"/>
  <c r="F3" i="22"/>
  <c r="F5" i="22"/>
  <c r="F20" i="22"/>
  <c r="AO54" i="30" l="1"/>
  <c r="AL204" i="2"/>
  <c r="AL205" i="2" s="1"/>
  <c r="AM50" i="29"/>
  <c r="AN51" i="29"/>
  <c r="AQ32" i="8"/>
  <c r="AQ33" i="8" s="1"/>
  <c r="AP31" i="8"/>
  <c r="AO45" i="29"/>
  <c r="AL46" i="29"/>
  <c r="AL25" i="22"/>
  <c r="AO25" i="22" s="1"/>
  <c r="AM25" i="22"/>
  <c r="AN26" i="22"/>
  <c r="F12" i="22"/>
  <c r="F11" i="22"/>
  <c r="F19" i="22"/>
  <c r="F22" i="22"/>
  <c r="F23" i="22"/>
  <c r="F6" i="22"/>
  <c r="F15" i="22"/>
  <c r="F7" i="22"/>
  <c r="F14" i="22"/>
  <c r="F4" i="22"/>
  <c r="F21" i="22"/>
  <c r="F13" i="22"/>
  <c r="AP33" i="8" l="1"/>
  <c r="AQ34" i="8"/>
  <c r="AM204" i="2"/>
  <c r="AM205" i="2" s="1"/>
  <c r="AM51" i="29"/>
  <c r="AN52" i="29"/>
  <c r="AP32" i="8"/>
  <c r="AL55" i="30"/>
  <c r="AO46" i="29"/>
  <c r="AL47" i="29"/>
  <c r="AL26" i="22"/>
  <c r="AO26" i="22" s="1"/>
  <c r="AM26" i="22"/>
  <c r="AN27" i="22"/>
  <c r="AP34" i="8" l="1"/>
  <c r="AQ35" i="8"/>
  <c r="AN204" i="2"/>
  <c r="AN205" i="2" s="1"/>
  <c r="AM52" i="29"/>
  <c r="AN53" i="29"/>
  <c r="AO55" i="30"/>
  <c r="AL56" i="30"/>
  <c r="AO47" i="29"/>
  <c r="AL48" i="29"/>
  <c r="AL27" i="22"/>
  <c r="AO27" i="22" s="1"/>
  <c r="AN28" i="22"/>
  <c r="AM27" i="22"/>
  <c r="G79" i="29"/>
  <c r="G43" i="29"/>
  <c r="G15" i="29"/>
  <c r="AP35" i="8" l="1"/>
  <c r="AQ36" i="8"/>
  <c r="AO204" i="2"/>
  <c r="AO205" i="2" s="1"/>
  <c r="AM53" i="29"/>
  <c r="AN54" i="29"/>
  <c r="AO56" i="30"/>
  <c r="AL57" i="30"/>
  <c r="AO48" i="29"/>
  <c r="AL49" i="29"/>
  <c r="AL28" i="22"/>
  <c r="AO28" i="22" s="1"/>
  <c r="AN29" i="22"/>
  <c r="AM28" i="22"/>
  <c r="G30" i="29"/>
  <c r="G14" i="29"/>
  <c r="G75" i="29"/>
  <c r="G77" i="29"/>
  <c r="G81" i="29"/>
  <c r="G71" i="29"/>
  <c r="G74" i="29"/>
  <c r="G76" i="29"/>
  <c r="G70" i="29"/>
  <c r="G73" i="29"/>
  <c r="G80" i="29"/>
  <c r="G78" i="29"/>
  <c r="G72" i="29"/>
  <c r="G66" i="29" l="1"/>
  <c r="G97" i="29" s="1"/>
  <c r="AP36" i="8"/>
  <c r="AQ37" i="8"/>
  <c r="AP204" i="2"/>
  <c r="AP205" i="2" s="1"/>
  <c r="AM54" i="29"/>
  <c r="AN55" i="29"/>
  <c r="G82" i="29"/>
  <c r="AL58" i="30"/>
  <c r="AO57" i="30"/>
  <c r="AO49" i="29"/>
  <c r="AL50" i="29"/>
  <c r="AL29" i="22"/>
  <c r="AO29" i="22" s="1"/>
  <c r="AN30" i="22"/>
  <c r="AM29" i="22"/>
  <c r="AP37" i="8" l="1"/>
  <c r="AQ38" i="8"/>
  <c r="AQ204" i="2"/>
  <c r="AQ205" i="2" s="1"/>
  <c r="AM55" i="29"/>
  <c r="AN56" i="29"/>
  <c r="AO58" i="30"/>
  <c r="AL59" i="30"/>
  <c r="AO50" i="29"/>
  <c r="AL51" i="29"/>
  <c r="AL30" i="22"/>
  <c r="AO30" i="22" s="1"/>
  <c r="AN31" i="22"/>
  <c r="AM30" i="22"/>
  <c r="AP38" i="8" l="1"/>
  <c r="AQ39" i="8"/>
  <c r="AR204" i="2"/>
  <c r="AR205" i="2" s="1"/>
  <c r="AM56" i="29"/>
  <c r="AN57" i="29"/>
  <c r="AO59" i="30"/>
  <c r="AL60" i="30"/>
  <c r="AO51" i="29"/>
  <c r="AL52" i="29"/>
  <c r="AL31" i="22"/>
  <c r="AO31" i="22" s="1"/>
  <c r="AN32" i="22"/>
  <c r="AM31" i="22"/>
  <c r="H44" i="30"/>
  <c r="H9" i="30"/>
  <c r="H49" i="30"/>
  <c r="H19" i="30"/>
  <c r="H25" i="30"/>
  <c r="H11" i="30"/>
  <c r="AP39" i="8" l="1"/>
  <c r="AQ40" i="8"/>
  <c r="AS204" i="2"/>
  <c r="AS205" i="2" s="1"/>
  <c r="AM57" i="29"/>
  <c r="AN58" i="29"/>
  <c r="AL61" i="30"/>
  <c r="AO60" i="30"/>
  <c r="AO52" i="29"/>
  <c r="AL53" i="29"/>
  <c r="AL32" i="22"/>
  <c r="AO32" i="22" s="1"/>
  <c r="AN33" i="22"/>
  <c r="AM32" i="22"/>
  <c r="H18" i="30"/>
  <c r="H12" i="30"/>
  <c r="H14" i="30"/>
  <c r="H29" i="30"/>
  <c r="H42" i="30"/>
  <c r="H15" i="30"/>
  <c r="H27" i="30"/>
  <c r="H5" i="30"/>
  <c r="H24" i="30"/>
  <c r="H21" i="30"/>
  <c r="H3" i="30"/>
  <c r="H37" i="30"/>
  <c r="H20" i="30"/>
  <c r="H35" i="30"/>
  <c r="H8" i="30"/>
  <c r="H7" i="30"/>
  <c r="H22" i="30"/>
  <c r="H4" i="30"/>
  <c r="H28" i="30"/>
  <c r="H51" i="30"/>
  <c r="H10" i="30"/>
  <c r="H26" i="30"/>
  <c r="H41" i="30"/>
  <c r="H23" i="30"/>
  <c r="H13" i="30"/>
  <c r="H6" i="30"/>
  <c r="H65" i="30" l="1"/>
  <c r="H66" i="30" s="1"/>
  <c r="H68" i="30"/>
  <c r="H69" i="30" s="1"/>
  <c r="H34" i="30"/>
  <c r="H36" i="30" s="1"/>
  <c r="H38" i="30" s="1"/>
  <c r="H57" i="30" s="1"/>
  <c r="H58" i="30" s="1"/>
  <c r="H47" i="29" s="1"/>
  <c r="H43" i="30"/>
  <c r="H45" i="30" s="1"/>
  <c r="H30" i="30"/>
  <c r="H48" i="30" s="1"/>
  <c r="H50" i="30" s="1"/>
  <c r="H52" i="30" s="1"/>
  <c r="H60" i="30" s="1"/>
  <c r="H61" i="30" s="1"/>
  <c r="AP40" i="8"/>
  <c r="AQ41" i="8"/>
  <c r="AT204" i="2"/>
  <c r="AT205" i="2" s="1"/>
  <c r="AM58" i="29"/>
  <c r="AN59" i="29"/>
  <c r="AL62" i="30"/>
  <c r="AO61" i="30"/>
  <c r="AO53" i="29"/>
  <c r="AL54" i="29"/>
  <c r="AL33" i="22"/>
  <c r="AO33" i="22" s="1"/>
  <c r="AN34" i="22"/>
  <c r="AM33" i="22"/>
  <c r="H48" i="29" l="1"/>
  <c r="H49" i="29" s="1"/>
  <c r="AP41" i="8"/>
  <c r="AQ42" i="8"/>
  <c r="AP42" i="8" s="1"/>
  <c r="AU204" i="2"/>
  <c r="AU205" i="2" s="1"/>
  <c r="AM59" i="29"/>
  <c r="AN60" i="29"/>
  <c r="AL63" i="30"/>
  <c r="AO62" i="30"/>
  <c r="AO54" i="29"/>
  <c r="AL55" i="29"/>
  <c r="AL34" i="22"/>
  <c r="AO34" i="22" s="1"/>
  <c r="AN35" i="22"/>
  <c r="AM34" i="22"/>
  <c r="AV204" i="2" l="1"/>
  <c r="AV205" i="2" s="1"/>
  <c r="AM60" i="29"/>
  <c r="AN61" i="29"/>
  <c r="AL64" i="30"/>
  <c r="AO63" i="30"/>
  <c r="AO55" i="29"/>
  <c r="AL56" i="29"/>
  <c r="AL35" i="22"/>
  <c r="AO35" i="22" s="1"/>
  <c r="AN36" i="22"/>
  <c r="AM35" i="22"/>
  <c r="AW204" i="2" l="1"/>
  <c r="AW205" i="2" s="1"/>
  <c r="AM61" i="29"/>
  <c r="AN62" i="29"/>
  <c r="AL65" i="30"/>
  <c r="AO64" i="30"/>
  <c r="AQ43" i="8"/>
  <c r="AO56" i="29"/>
  <c r="AL57" i="29"/>
  <c r="AL36" i="22"/>
  <c r="AO36" i="22" s="1"/>
  <c r="AN37" i="22"/>
  <c r="AM36" i="22"/>
  <c r="AX204" i="2" l="1"/>
  <c r="AX205" i="2" s="1"/>
  <c r="AM62" i="29"/>
  <c r="AN63" i="29"/>
  <c r="AL66" i="30"/>
  <c r="AO65" i="30"/>
  <c r="AP43" i="8"/>
  <c r="AQ44" i="8"/>
  <c r="AO57" i="29"/>
  <c r="AL58" i="29"/>
  <c r="AL37" i="22"/>
  <c r="AO37" i="22" s="1"/>
  <c r="AN38" i="22"/>
  <c r="AM37" i="22"/>
  <c r="G11" i="22"/>
  <c r="G3" i="22"/>
  <c r="G4" i="22"/>
  <c r="G14" i="22"/>
  <c r="G15" i="22"/>
  <c r="G13" i="22"/>
  <c r="G21" i="22"/>
  <c r="G6" i="22"/>
  <c r="G12" i="22"/>
  <c r="G19" i="22"/>
  <c r="G20" i="22"/>
  <c r="G5" i="22"/>
  <c r="G7" i="22"/>
  <c r="G23" i="22"/>
  <c r="G22" i="22"/>
  <c r="AY204" i="2" l="1"/>
  <c r="AY205" i="2" s="1"/>
  <c r="AM63" i="29"/>
  <c r="AN64" i="29"/>
  <c r="AO66" i="30"/>
  <c r="AL67" i="30"/>
  <c r="AP44" i="8"/>
  <c r="AQ45" i="8"/>
  <c r="AO58" i="29"/>
  <c r="AL59" i="29"/>
  <c r="AL38" i="22"/>
  <c r="AO38" i="22" s="1"/>
  <c r="AN39" i="22"/>
  <c r="AM38" i="22"/>
  <c r="AZ204" i="2" l="1"/>
  <c r="AZ205" i="2" s="1"/>
  <c r="AM64" i="29"/>
  <c r="AN65" i="29"/>
  <c r="AP45" i="8"/>
  <c r="AQ46" i="8"/>
  <c r="AL68" i="30"/>
  <c r="AO67" i="30"/>
  <c r="AO59" i="29"/>
  <c r="AL60" i="29"/>
  <c r="AL39" i="22"/>
  <c r="AO39" i="22" s="1"/>
  <c r="AN40" i="22"/>
  <c r="AM39" i="22"/>
  <c r="H10" i="29"/>
  <c r="H6" i="29"/>
  <c r="H3" i="29"/>
  <c r="H7" i="29"/>
  <c r="H13" i="29"/>
  <c r="H15" i="29"/>
  <c r="H77" i="29"/>
  <c r="H26" i="29"/>
  <c r="H37" i="29"/>
  <c r="H34" i="29"/>
  <c r="H21" i="29"/>
  <c r="H24" i="29"/>
  <c r="H75" i="29"/>
  <c r="H72" i="29"/>
  <c r="H80" i="29"/>
  <c r="H62" i="29" l="1"/>
  <c r="H93" i="29" s="1"/>
  <c r="BA204" i="2"/>
  <c r="BA205" i="2" s="1"/>
  <c r="AM65" i="29"/>
  <c r="AN66" i="29"/>
  <c r="AL69" i="30"/>
  <c r="AO68" i="30"/>
  <c r="AP46" i="8"/>
  <c r="AQ47" i="8"/>
  <c r="AO60" i="29"/>
  <c r="AL61" i="29"/>
  <c r="AL40" i="22"/>
  <c r="AO40" i="22" s="1"/>
  <c r="AN41" i="22"/>
  <c r="AM40" i="22"/>
  <c r="H44" i="29"/>
  <c r="H73" i="29"/>
  <c r="H74" i="29"/>
  <c r="H22" i="29"/>
  <c r="H19" i="29"/>
  <c r="H30" i="29"/>
  <c r="H25" i="29"/>
  <c r="H29" i="29"/>
  <c r="H9" i="29"/>
  <c r="H12" i="29"/>
  <c r="H36" i="29"/>
  <c r="H81" i="29"/>
  <c r="H11" i="29"/>
  <c r="H4" i="29"/>
  <c r="H27" i="29"/>
  <c r="H35" i="29"/>
  <c r="H78" i="29"/>
  <c r="H14" i="29"/>
  <c r="H43" i="29"/>
  <c r="H70" i="29"/>
  <c r="H8" i="29"/>
  <c r="H71" i="29"/>
  <c r="H23" i="29"/>
  <c r="H5" i="29"/>
  <c r="H76" i="29"/>
  <c r="H20" i="29"/>
  <c r="H28" i="29"/>
  <c r="H79" i="29"/>
  <c r="H108" i="29" l="1"/>
  <c r="H55" i="29"/>
  <c r="H105" i="29"/>
  <c r="H103" i="29"/>
  <c r="H51" i="29"/>
  <c r="H57" i="29"/>
  <c r="H88" i="29" s="1"/>
  <c r="H65" i="29"/>
  <c r="H96" i="29" s="1"/>
  <c r="H102" i="29"/>
  <c r="H66" i="29"/>
  <c r="H97" i="29" s="1"/>
  <c r="H39" i="29"/>
  <c r="H59" i="29"/>
  <c r="H63" i="29"/>
  <c r="H94" i="29" s="1"/>
  <c r="H58" i="29"/>
  <c r="H60" i="29"/>
  <c r="H91" i="29" s="1"/>
  <c r="H16" i="29"/>
  <c r="H104" i="29"/>
  <c r="H110" i="29"/>
  <c r="H82" i="29"/>
  <c r="H61" i="29"/>
  <c r="H111" i="29"/>
  <c r="H90" i="29"/>
  <c r="H56" i="29"/>
  <c r="H115" i="29" s="1"/>
  <c r="H31" i="29"/>
  <c r="H109" i="29"/>
  <c r="H64" i="29"/>
  <c r="H95" i="29" s="1"/>
  <c r="H87" i="29"/>
  <c r="H89" i="29"/>
  <c r="H116" i="29"/>
  <c r="H86" i="29"/>
  <c r="H114" i="29"/>
  <c r="H67" i="29"/>
  <c r="H40" i="29"/>
  <c r="H50" i="29" s="1"/>
  <c r="H92" i="29"/>
  <c r="H117" i="29"/>
  <c r="H41" i="29"/>
  <c r="H46" i="29" s="1"/>
  <c r="BB204" i="2"/>
  <c r="BB205" i="2" s="1"/>
  <c r="AM66" i="29"/>
  <c r="AN67" i="29"/>
  <c r="AL70" i="30"/>
  <c r="AO69" i="30"/>
  <c r="AP47" i="8"/>
  <c r="AQ48" i="8"/>
  <c r="AO61" i="29"/>
  <c r="AL62" i="29"/>
  <c r="AL41" i="22"/>
  <c r="AO41" i="22" s="1"/>
  <c r="AN42" i="22"/>
  <c r="AM41" i="22"/>
  <c r="BC204" i="2" l="1"/>
  <c r="BC205" i="2" s="1"/>
  <c r="AM67" i="29"/>
  <c r="AN68" i="29"/>
  <c r="AO70" i="30"/>
  <c r="AL71" i="30"/>
  <c r="AP48" i="8"/>
  <c r="AQ49" i="8"/>
  <c r="AO62" i="29"/>
  <c r="AL63" i="29"/>
  <c r="AL42" i="22"/>
  <c r="AO42" i="22" s="1"/>
  <c r="AN43" i="22"/>
  <c r="AM42" i="22"/>
  <c r="BD204" i="2" l="1"/>
  <c r="BD205" i="2" s="1"/>
  <c r="AM68" i="29"/>
  <c r="AN69" i="29"/>
  <c r="AP49" i="8"/>
  <c r="AQ50" i="8"/>
  <c r="AO71" i="30"/>
  <c r="AL72" i="30"/>
  <c r="AO63" i="29"/>
  <c r="AL64" i="29"/>
  <c r="AL43" i="22"/>
  <c r="AO43" i="22" s="1"/>
  <c r="AN44" i="22"/>
  <c r="AM43" i="22"/>
  <c r="I41" i="30"/>
  <c r="I27" i="30"/>
  <c r="I13" i="30"/>
  <c r="I10" i="30"/>
  <c r="I22" i="30"/>
  <c r="I49" i="30"/>
  <c r="I51" i="30"/>
  <c r="I23" i="30"/>
  <c r="I12" i="30"/>
  <c r="I29" i="30"/>
  <c r="I9" i="30"/>
  <c r="I15" i="30"/>
  <c r="I42" i="30"/>
  <c r="I25" i="30"/>
  <c r="I14" i="30"/>
  <c r="I37" i="30"/>
  <c r="I5" i="30"/>
  <c r="I19" i="30"/>
  <c r="I6" i="30"/>
  <c r="I7" i="30"/>
  <c r="I35" i="30"/>
  <c r="I26" i="30"/>
  <c r="I21" i="30"/>
  <c r="I4" i="30"/>
  <c r="I65" i="30" l="1"/>
  <c r="I66" i="30" s="1"/>
  <c r="I43" i="30"/>
  <c r="I68" i="30"/>
  <c r="I69" i="30" s="1"/>
  <c r="I34" i="30"/>
  <c r="I36" i="30" s="1"/>
  <c r="I38" i="30" s="1"/>
  <c r="I57" i="30" s="1"/>
  <c r="BE204" i="2"/>
  <c r="BE205" i="2" s="1"/>
  <c r="AN70" i="29"/>
  <c r="AM69" i="29"/>
  <c r="AL73" i="30"/>
  <c r="AO72" i="30"/>
  <c r="AP50" i="8"/>
  <c r="AQ51" i="8"/>
  <c r="AO64" i="29"/>
  <c r="AL65" i="29"/>
  <c r="AL44" i="22"/>
  <c r="AO44" i="22" s="1"/>
  <c r="AN45" i="22"/>
  <c r="AM44" i="22"/>
  <c r="I3" i="30"/>
  <c r="I28" i="30"/>
  <c r="I8" i="30"/>
  <c r="I24" i="30"/>
  <c r="I44" i="30"/>
  <c r="I18" i="30"/>
  <c r="I20" i="30"/>
  <c r="I11" i="30"/>
  <c r="I45" i="30" l="1"/>
  <c r="I30" i="30"/>
  <c r="I48" i="30" s="1"/>
  <c r="I50" i="30" s="1"/>
  <c r="I52" i="30" s="1"/>
  <c r="I60" i="30" s="1"/>
  <c r="I58" i="30"/>
  <c r="I47" i="29" s="1"/>
  <c r="BF204" i="2"/>
  <c r="BF205" i="2" s="1"/>
  <c r="AN71" i="29"/>
  <c r="AM70" i="29"/>
  <c r="AL74" i="30"/>
  <c r="AO73" i="30"/>
  <c r="AP51" i="8"/>
  <c r="AQ52" i="8"/>
  <c r="AO65" i="29"/>
  <c r="AL66" i="29"/>
  <c r="AL45" i="22"/>
  <c r="AO45" i="22" s="1"/>
  <c r="AN46" i="22"/>
  <c r="AM45" i="22"/>
  <c r="I61" i="30" l="1"/>
  <c r="I48" i="29" s="1"/>
  <c r="I49" i="29" s="1"/>
  <c r="BG204" i="2"/>
  <c r="BG205" i="2" s="1"/>
  <c r="AN72" i="29"/>
  <c r="AM71" i="29"/>
  <c r="AL75" i="30"/>
  <c r="AO74" i="30"/>
  <c r="AP52" i="8"/>
  <c r="AQ53" i="8"/>
  <c r="AO66" i="29"/>
  <c r="AL67" i="29"/>
  <c r="AL46" i="22"/>
  <c r="AO46" i="22" s="1"/>
  <c r="AN47" i="22"/>
  <c r="AM46" i="22"/>
  <c r="BH204" i="2" l="1"/>
  <c r="BH205" i="2" s="1"/>
  <c r="AN73" i="29"/>
  <c r="AM72" i="29"/>
  <c r="AL76" i="30"/>
  <c r="AO75" i="30"/>
  <c r="AP53" i="8"/>
  <c r="AQ54" i="8"/>
  <c r="AO67" i="29"/>
  <c r="AL68" i="29"/>
  <c r="AL47" i="22"/>
  <c r="AO47" i="22" s="1"/>
  <c r="AN48" i="22"/>
  <c r="AM47" i="22"/>
  <c r="BI204" i="2" l="1"/>
  <c r="BI205" i="2" s="1"/>
  <c r="AN74" i="29"/>
  <c r="AM73" i="29"/>
  <c r="AO76" i="30"/>
  <c r="AL77" i="30"/>
  <c r="AP54" i="8"/>
  <c r="AQ55" i="8"/>
  <c r="AO68" i="29"/>
  <c r="AL69" i="29"/>
  <c r="AL48" i="22"/>
  <c r="AO48" i="22" s="1"/>
  <c r="AN49" i="22"/>
  <c r="AM48" i="22"/>
  <c r="H14" i="22"/>
  <c r="H11" i="22"/>
  <c r="H12" i="22"/>
  <c r="H23" i="22"/>
  <c r="H6" i="22"/>
  <c r="BJ204" i="2" l="1"/>
  <c r="BJ205" i="2" s="1"/>
  <c r="AM74" i="29"/>
  <c r="AN75" i="29"/>
  <c r="AP55" i="8"/>
  <c r="AQ56" i="8"/>
  <c r="AL78" i="30"/>
  <c r="AO77" i="30"/>
  <c r="AO69" i="29"/>
  <c r="AL70" i="29"/>
  <c r="AL49" i="22"/>
  <c r="AO49" i="22" s="1"/>
  <c r="AN50" i="22"/>
  <c r="AM49" i="22"/>
  <c r="H3" i="22"/>
  <c r="H21" i="22"/>
  <c r="H15" i="22"/>
  <c r="H22" i="22"/>
  <c r="H4" i="22"/>
  <c r="H19" i="22"/>
  <c r="H5" i="22"/>
  <c r="H13" i="22"/>
  <c r="H20" i="22"/>
  <c r="H7" i="22"/>
  <c r="BK204" i="2" l="1"/>
  <c r="BK205" i="2" s="1"/>
  <c r="AM75" i="29"/>
  <c r="AN76" i="29"/>
  <c r="AL79" i="30"/>
  <c r="AO78" i="30"/>
  <c r="AP56" i="8"/>
  <c r="AQ57" i="8"/>
  <c r="AO70" i="29"/>
  <c r="AL71" i="29"/>
  <c r="AL50" i="22"/>
  <c r="AO50" i="22" s="1"/>
  <c r="AN51" i="22"/>
  <c r="AM50" i="22"/>
  <c r="BL204" i="2" l="1"/>
  <c r="BL205" i="2" s="1"/>
  <c r="AM76" i="29"/>
  <c r="AN77" i="29"/>
  <c r="AL80" i="30"/>
  <c r="AO79" i="30"/>
  <c r="AP57" i="8"/>
  <c r="AQ58" i="8"/>
  <c r="AO71" i="29"/>
  <c r="AL72" i="29"/>
  <c r="AL51" i="22"/>
  <c r="AO51" i="22" s="1"/>
  <c r="AN52" i="22"/>
  <c r="AM51" i="22"/>
  <c r="I24" i="29"/>
  <c r="I28" i="29"/>
  <c r="I44" i="29"/>
  <c r="I22" i="29"/>
  <c r="I71" i="29"/>
  <c r="I76" i="29"/>
  <c r="I20" i="29"/>
  <c r="I8" i="29"/>
  <c r="I9" i="29"/>
  <c r="I75" i="29"/>
  <c r="I10" i="29"/>
  <c r="I19" i="29"/>
  <c r="I14" i="29"/>
  <c r="I77" i="29"/>
  <c r="I81" i="29"/>
  <c r="I34" i="29"/>
  <c r="I27" i="29"/>
  <c r="I30" i="29"/>
  <c r="I105" i="29" l="1"/>
  <c r="I60" i="29"/>
  <c r="I91" i="29" s="1"/>
  <c r="I66" i="29"/>
  <c r="I97" i="29" s="1"/>
  <c r="BM204" i="2"/>
  <c r="BM205" i="2" s="1"/>
  <c r="AM77" i="29"/>
  <c r="AN78" i="29"/>
  <c r="AO80" i="30"/>
  <c r="AL81" i="30"/>
  <c r="AP58" i="8"/>
  <c r="AQ59" i="8"/>
  <c r="AO72" i="29"/>
  <c r="AL73" i="29"/>
  <c r="AL52" i="22"/>
  <c r="AO52" i="22" s="1"/>
  <c r="AN53" i="22"/>
  <c r="AM52" i="22"/>
  <c r="I35" i="29"/>
  <c r="I79" i="29"/>
  <c r="I25" i="29"/>
  <c r="I78" i="29"/>
  <c r="I43" i="29"/>
  <c r="I37" i="29"/>
  <c r="I21" i="29"/>
  <c r="I15" i="29"/>
  <c r="I5" i="29"/>
  <c r="I36" i="29"/>
  <c r="I72" i="29"/>
  <c r="I26" i="29"/>
  <c r="I4" i="29"/>
  <c r="I80" i="29"/>
  <c r="I23" i="29"/>
  <c r="I73" i="29"/>
  <c r="I3" i="29"/>
  <c r="I70" i="29"/>
  <c r="I29" i="29"/>
  <c r="I6" i="29"/>
  <c r="I7" i="29"/>
  <c r="I74" i="29"/>
  <c r="I13" i="29"/>
  <c r="I11" i="29"/>
  <c r="I12" i="29"/>
  <c r="I55" i="29" l="1"/>
  <c r="I86" i="29" s="1"/>
  <c r="I61" i="29"/>
  <c r="I58" i="29"/>
  <c r="I59" i="29"/>
  <c r="I90" i="29" s="1"/>
  <c r="I56" i="29"/>
  <c r="I87" i="29" s="1"/>
  <c r="I51" i="29"/>
  <c r="I63" i="29"/>
  <c r="I94" i="29" s="1"/>
  <c r="I65" i="29"/>
  <c r="I103" i="29"/>
  <c r="I104" i="29"/>
  <c r="I110" i="29"/>
  <c r="I16" i="29"/>
  <c r="I64" i="29"/>
  <c r="I95" i="29" s="1"/>
  <c r="I96" i="29"/>
  <c r="I109" i="29"/>
  <c r="I57" i="29"/>
  <c r="I88" i="29" s="1"/>
  <c r="I108" i="29"/>
  <c r="I82" i="29"/>
  <c r="I102" i="29"/>
  <c r="I31" i="29"/>
  <c r="I111" i="29"/>
  <c r="I62" i="29"/>
  <c r="I93" i="29" s="1"/>
  <c r="I39" i="29"/>
  <c r="I41" i="29" s="1"/>
  <c r="I46" i="29" s="1"/>
  <c r="I67" i="29"/>
  <c r="I40" i="29"/>
  <c r="I50" i="29" s="1"/>
  <c r="I89" i="29"/>
  <c r="I116" i="29"/>
  <c r="I115" i="29"/>
  <c r="I92" i="29"/>
  <c r="I117" i="29"/>
  <c r="I114" i="29"/>
  <c r="BN204" i="2"/>
  <c r="BN205" i="2" s="1"/>
  <c r="AM78" i="29"/>
  <c r="AN79" i="29"/>
  <c r="AP59" i="8"/>
  <c r="AQ60" i="8"/>
  <c r="AO81" i="30"/>
  <c r="AL82" i="30"/>
  <c r="AL74" i="29"/>
  <c r="AO73" i="29"/>
  <c r="AL53" i="22"/>
  <c r="AO53" i="22" s="1"/>
  <c r="AN54" i="22"/>
  <c r="AM53" i="22"/>
  <c r="BO204" i="2" l="1"/>
  <c r="BO205" i="2" s="1"/>
  <c r="AM79" i="29"/>
  <c r="AN80" i="29"/>
  <c r="AL83" i="30"/>
  <c r="AO82" i="30"/>
  <c r="AP60" i="8"/>
  <c r="AQ61" i="8"/>
  <c r="AO74" i="29"/>
  <c r="AL75" i="29"/>
  <c r="AL54" i="22"/>
  <c r="AO54" i="22" s="1"/>
  <c r="AN55" i="22"/>
  <c r="AM54" i="22"/>
  <c r="BP204" i="2" l="1"/>
  <c r="BP205" i="2" s="1"/>
  <c r="AM80" i="29"/>
  <c r="AN81" i="29"/>
  <c r="AL84" i="30"/>
  <c r="AO83" i="30"/>
  <c r="AQ62" i="8"/>
  <c r="AP61" i="8"/>
  <c r="AO75" i="29"/>
  <c r="AL76" i="29"/>
  <c r="AL55" i="22"/>
  <c r="AO55" i="22" s="1"/>
  <c r="AN56" i="22"/>
  <c r="AM55" i="22"/>
  <c r="J3" i="30"/>
  <c r="J21" i="30"/>
  <c r="J27" i="30"/>
  <c r="J4" i="30"/>
  <c r="J37" i="30"/>
  <c r="J20" i="30"/>
  <c r="J13" i="30"/>
  <c r="J25" i="30"/>
  <c r="J29" i="30"/>
  <c r="J41" i="30"/>
  <c r="J42" i="30"/>
  <c r="J23" i="30"/>
  <c r="J12" i="30"/>
  <c r="J7" i="30"/>
  <c r="J11" i="30"/>
  <c r="J9" i="30"/>
  <c r="J6" i="30"/>
  <c r="J35" i="30"/>
  <c r="J8" i="30"/>
  <c r="J49" i="30"/>
  <c r="J28" i="30"/>
  <c r="J26" i="30"/>
  <c r="J10" i="30"/>
  <c r="J51" i="30"/>
  <c r="J19" i="30"/>
  <c r="J5" i="30"/>
  <c r="J18" i="30"/>
  <c r="J44" i="30"/>
  <c r="J15" i="30"/>
  <c r="J24" i="30"/>
  <c r="J22" i="30"/>
  <c r="J14" i="30"/>
  <c r="J30" i="30" l="1"/>
  <c r="J48" i="30" s="1"/>
  <c r="J50" i="30" s="1"/>
  <c r="J52" i="30" s="1"/>
  <c r="J60" i="30" s="1"/>
  <c r="J34" i="30"/>
  <c r="J36" i="30" s="1"/>
  <c r="J38" i="30" s="1"/>
  <c r="J57" i="30" s="1"/>
  <c r="J68" i="30"/>
  <c r="J69" i="30" s="1"/>
  <c r="J43" i="30"/>
  <c r="J45" i="30" s="1"/>
  <c r="J65" i="30"/>
  <c r="J66" i="30" s="1"/>
  <c r="BQ204" i="2"/>
  <c r="BQ205" i="2" s="1"/>
  <c r="AM81" i="29"/>
  <c r="AN82" i="29"/>
  <c r="AP62" i="8"/>
  <c r="AQ63" i="8"/>
  <c r="AL85" i="30"/>
  <c r="AO84" i="30"/>
  <c r="AL77" i="29"/>
  <c r="AO76" i="29"/>
  <c r="AL56" i="22"/>
  <c r="AO56" i="22" s="1"/>
  <c r="AN57" i="22"/>
  <c r="AM56" i="22"/>
  <c r="J61" i="30" l="1"/>
  <c r="J48" i="29" s="1"/>
  <c r="J58" i="30"/>
  <c r="J47" i="29" s="1"/>
  <c r="AM82" i="29"/>
  <c r="AN83" i="29"/>
  <c r="AL86" i="30"/>
  <c r="AO85" i="30"/>
  <c r="AP63" i="8"/>
  <c r="AQ64" i="8"/>
  <c r="AL78" i="29"/>
  <c r="AO77" i="29"/>
  <c r="AL57" i="22"/>
  <c r="AO57" i="22" s="1"/>
  <c r="AN58" i="22"/>
  <c r="AM57" i="22"/>
  <c r="J49" i="29" l="1"/>
  <c r="AM83" i="29"/>
  <c r="AN84" i="29"/>
  <c r="AL87" i="30"/>
  <c r="AO86" i="30"/>
  <c r="AP64" i="8"/>
  <c r="AQ65" i="8"/>
  <c r="AO78" i="29"/>
  <c r="AL79" i="29"/>
  <c r="AL58" i="22"/>
  <c r="AO58" i="22" s="1"/>
  <c r="AN59" i="22"/>
  <c r="AM58" i="22"/>
  <c r="AM84" i="29" l="1"/>
  <c r="AN85" i="29"/>
  <c r="AL88" i="30"/>
  <c r="AO87" i="30"/>
  <c r="AP65" i="8"/>
  <c r="AQ66" i="8"/>
  <c r="AO79" i="29"/>
  <c r="AL80" i="29"/>
  <c r="AL59" i="22"/>
  <c r="AO59" i="22" s="1"/>
  <c r="AN60" i="22"/>
  <c r="AM59" i="22"/>
  <c r="AO1" i="8"/>
  <c r="AM85" i="29" l="1"/>
  <c r="AN86" i="29"/>
  <c r="AO88" i="30"/>
  <c r="AL89" i="30"/>
  <c r="AO2" i="8"/>
  <c r="AP66" i="8"/>
  <c r="AQ67" i="8"/>
  <c r="AO80" i="29"/>
  <c r="AL81" i="29"/>
  <c r="AL60" i="22"/>
  <c r="AO60" i="22" s="1"/>
  <c r="AP1" i="8"/>
  <c r="AN61" i="22"/>
  <c r="AM60" i="22"/>
  <c r="A41" i="2"/>
  <c r="A35" i="2"/>
  <c r="A24" i="2"/>
  <c r="I13" i="22"/>
  <c r="I6" i="22"/>
  <c r="I11" i="22"/>
  <c r="I23" i="22"/>
  <c r="I4" i="22"/>
  <c r="I19" i="22"/>
  <c r="I5" i="22"/>
  <c r="I12" i="22"/>
  <c r="I20" i="22"/>
  <c r="I3" i="22"/>
  <c r="I14" i="22"/>
  <c r="I15" i="22"/>
  <c r="I22" i="22"/>
  <c r="I7" i="22"/>
  <c r="I21" i="22"/>
  <c r="I26" i="22" l="1"/>
  <c r="I28" i="22"/>
  <c r="I30" i="22"/>
  <c r="I27" i="22"/>
  <c r="I29" i="22"/>
  <c r="AM86" i="29"/>
  <c r="AN87" i="29"/>
  <c r="AP67" i="8"/>
  <c r="AQ68" i="8"/>
  <c r="AO3" i="8"/>
  <c r="AO89" i="30"/>
  <c r="AL90" i="30"/>
  <c r="AO81" i="29"/>
  <c r="AL82" i="29"/>
  <c r="AL61" i="22"/>
  <c r="AO61" i="22" s="1"/>
  <c r="AN62" i="22"/>
  <c r="AM61" i="22"/>
  <c r="A47" i="2"/>
  <c r="A45" i="2"/>
  <c r="A44" i="2"/>
  <c r="A40" i="2"/>
  <c r="A39" i="2"/>
  <c r="A34" i="2"/>
  <c r="A33" i="2"/>
  <c r="A32" i="2"/>
  <c r="A31" i="2"/>
  <c r="A30" i="2"/>
  <c r="A29" i="2"/>
  <c r="A28" i="2"/>
  <c r="A23" i="2"/>
  <c r="A22" i="2"/>
  <c r="A21" i="2"/>
  <c r="A4" i="2"/>
  <c r="A5" i="2"/>
  <c r="A6" i="2"/>
  <c r="A7" i="2"/>
  <c r="A8" i="2"/>
  <c r="A9" i="2"/>
  <c r="A10" i="2"/>
  <c r="A11" i="2"/>
  <c r="A12" i="2"/>
  <c r="A13" i="2"/>
  <c r="A14" i="2"/>
  <c r="A16" i="2"/>
  <c r="A17" i="2"/>
  <c r="A3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57" i="2"/>
  <c r="AT155" i="2"/>
  <c r="AT156" i="2"/>
  <c r="AT154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31" i="2"/>
  <c r="AT130" i="2"/>
  <c r="AT128" i="2"/>
  <c r="AT129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05" i="2"/>
  <c r="AT103" i="2"/>
  <c r="AT104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79" i="2"/>
  <c r="AT78" i="2"/>
  <c r="AT76" i="2"/>
  <c r="AT77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53" i="2"/>
  <c r="AT52" i="2"/>
  <c r="AT46" i="2"/>
  <c r="AT47" i="2"/>
  <c r="AT48" i="2"/>
  <c r="AT49" i="2"/>
  <c r="AT50" i="2"/>
  <c r="AT51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27" i="2"/>
  <c r="AS2" i="2"/>
  <c r="AS3" i="2" s="1"/>
  <c r="AS4" i="2" s="1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Q1" i="2"/>
  <c r="AQ2" i="2" s="1"/>
  <c r="AO1" i="2"/>
  <c r="I35" i="22"/>
  <c r="I38" i="22"/>
  <c r="J57" i="28"/>
  <c r="I36" i="22"/>
  <c r="I37" i="22"/>
  <c r="I34" i="22"/>
  <c r="L57" i="28" l="1"/>
  <c r="I39" i="22"/>
  <c r="I31" i="22"/>
  <c r="I42" i="22"/>
  <c r="I45" i="22"/>
  <c r="I46" i="22"/>
  <c r="I43" i="22"/>
  <c r="I44" i="22"/>
  <c r="AM87" i="29"/>
  <c r="AN88" i="29"/>
  <c r="AL91" i="30"/>
  <c r="AO90" i="30"/>
  <c r="AO4" i="8"/>
  <c r="AP68" i="8"/>
  <c r="AQ69" i="8"/>
  <c r="AL83" i="29"/>
  <c r="AO82" i="29"/>
  <c r="AL62" i="22"/>
  <c r="AO62" i="22" s="1"/>
  <c r="AP2" i="2"/>
  <c r="AQ3" i="2"/>
  <c r="AP1" i="2"/>
  <c r="AO2" i="2"/>
  <c r="AN63" i="22"/>
  <c r="AM62" i="22"/>
  <c r="I47" i="22" l="1"/>
  <c r="AM88" i="29"/>
  <c r="AN89" i="29"/>
  <c r="AP69" i="8"/>
  <c r="AQ70" i="8"/>
  <c r="AO5" i="8"/>
  <c r="AL92" i="30"/>
  <c r="AO91" i="30"/>
  <c r="AL84" i="29"/>
  <c r="AO83" i="29"/>
  <c r="AL63" i="22"/>
  <c r="AO63" i="22" s="1"/>
  <c r="AO3" i="2"/>
  <c r="AQ4" i="2"/>
  <c r="AP3" i="2"/>
  <c r="AN64" i="22"/>
  <c r="AM63" i="22"/>
  <c r="J79" i="29"/>
  <c r="J27" i="29"/>
  <c r="J72" i="29"/>
  <c r="J13" i="29"/>
  <c r="J5" i="29"/>
  <c r="J35" i="29"/>
  <c r="J24" i="29"/>
  <c r="J81" i="29"/>
  <c r="J73" i="29"/>
  <c r="J21" i="29"/>
  <c r="J10" i="29"/>
  <c r="J70" i="29"/>
  <c r="J36" i="29"/>
  <c r="J7" i="29"/>
  <c r="J80" i="29"/>
  <c r="J26" i="29"/>
  <c r="J15" i="29"/>
  <c r="J75" i="29"/>
  <c r="J37" i="29"/>
  <c r="J12" i="29"/>
  <c r="J4" i="29"/>
  <c r="J34" i="29"/>
  <c r="J23" i="29"/>
  <c r="J76" i="29"/>
  <c r="J43" i="29"/>
  <c r="J20" i="29"/>
  <c r="J9" i="29"/>
  <c r="J44" i="29"/>
  <c r="J28" i="29"/>
  <c r="J6" i="29"/>
  <c r="J77" i="29"/>
  <c r="J25" i="29"/>
  <c r="J14" i="29"/>
  <c r="J74" i="29"/>
  <c r="J19" i="29"/>
  <c r="J29" i="29"/>
  <c r="J3" i="29"/>
  <c r="J78" i="29"/>
  <c r="J22" i="29"/>
  <c r="J11" i="29"/>
  <c r="J71" i="29"/>
  <c r="J30" i="29"/>
  <c r="J8" i="29"/>
  <c r="J82" i="29" l="1"/>
  <c r="J51" i="29"/>
  <c r="J39" i="29"/>
  <c r="J65" i="29"/>
  <c r="J96" i="29" s="1"/>
  <c r="J63" i="29"/>
  <c r="J94" i="29" s="1"/>
  <c r="J61" i="29"/>
  <c r="J111" i="29"/>
  <c r="J59" i="29"/>
  <c r="J90" i="29" s="1"/>
  <c r="J57" i="29"/>
  <c r="J88" i="29" s="1"/>
  <c r="J55" i="29"/>
  <c r="J31" i="29"/>
  <c r="J108" i="29"/>
  <c r="J104" i="29"/>
  <c r="J103" i="29"/>
  <c r="J66" i="29"/>
  <c r="J97" i="29" s="1"/>
  <c r="J64" i="29"/>
  <c r="J95" i="29" s="1"/>
  <c r="J62" i="29"/>
  <c r="J93" i="29" s="1"/>
  <c r="J60" i="29"/>
  <c r="J91" i="29" s="1"/>
  <c r="J58" i="29"/>
  <c r="J110" i="29"/>
  <c r="J56" i="29"/>
  <c r="J109" i="29"/>
  <c r="J105" i="29"/>
  <c r="J16" i="29"/>
  <c r="J102" i="29"/>
  <c r="AM89" i="29"/>
  <c r="AN90" i="29"/>
  <c r="AO6" i="8"/>
  <c r="AO92" i="30"/>
  <c r="AL93" i="30"/>
  <c r="AP70" i="8"/>
  <c r="AQ71" i="8"/>
  <c r="AL85" i="29"/>
  <c r="AO84" i="29"/>
  <c r="AL64" i="22"/>
  <c r="AO64" i="22" s="1"/>
  <c r="AO4" i="2"/>
  <c r="AQ5" i="2"/>
  <c r="AP4" i="2"/>
  <c r="AN65" i="22"/>
  <c r="AM64" i="22"/>
  <c r="J41" i="29" l="1"/>
  <c r="J46" i="29" s="1"/>
  <c r="J87" i="29"/>
  <c r="J115" i="29"/>
  <c r="J89" i="29"/>
  <c r="J116" i="29"/>
  <c r="J40" i="29"/>
  <c r="J50" i="29" s="1"/>
  <c r="J67" i="29"/>
  <c r="J86" i="29"/>
  <c r="J114" i="29"/>
  <c r="J92" i="29"/>
  <c r="J117" i="29"/>
  <c r="AM90" i="29"/>
  <c r="AN91" i="29"/>
  <c r="AP71" i="8"/>
  <c r="AQ72" i="8"/>
  <c r="AO93" i="30"/>
  <c r="AL94" i="30"/>
  <c r="AO7" i="8"/>
  <c r="AL86" i="29"/>
  <c r="AO85" i="29"/>
  <c r="AL65" i="22"/>
  <c r="AO65" i="22" s="1"/>
  <c r="AO5" i="2"/>
  <c r="AQ6" i="2"/>
  <c r="AP5" i="2"/>
  <c r="AN66" i="22"/>
  <c r="AM65" i="22"/>
  <c r="AM91" i="29" l="1"/>
  <c r="AN92" i="29"/>
  <c r="AO8" i="8"/>
  <c r="AO94" i="30"/>
  <c r="AL95" i="30"/>
  <c r="AP72" i="8"/>
  <c r="AQ73" i="8"/>
  <c r="AL87" i="29"/>
  <c r="AO86" i="29"/>
  <c r="AL66" i="22"/>
  <c r="AO66" i="22" s="1"/>
  <c r="AO6" i="2"/>
  <c r="AQ7" i="2"/>
  <c r="AP6" i="2"/>
  <c r="AN67" i="22"/>
  <c r="AM66" i="22"/>
  <c r="E2" i="21"/>
  <c r="F2" i="21"/>
  <c r="G2" i="21"/>
  <c r="H2" i="21"/>
  <c r="I2" i="21"/>
  <c r="J2" i="21"/>
  <c r="K2" i="21"/>
  <c r="L2" i="21"/>
  <c r="M2" i="21"/>
  <c r="N2" i="21"/>
  <c r="O2" i="21"/>
  <c r="P2" i="21"/>
  <c r="AM92" i="29" l="1"/>
  <c r="AN93" i="29"/>
  <c r="AP73" i="8"/>
  <c r="AQ74" i="8"/>
  <c r="AQ75" i="8" s="1"/>
  <c r="AO95" i="30"/>
  <c r="AL96" i="30"/>
  <c r="AO9" i="8"/>
  <c r="AL88" i="29"/>
  <c r="AO87" i="29"/>
  <c r="AL67" i="22"/>
  <c r="AO67" i="22" s="1"/>
  <c r="AO7" i="2"/>
  <c r="AQ8" i="2"/>
  <c r="AP7" i="2"/>
  <c r="AN68" i="22"/>
  <c r="AM67" i="22"/>
  <c r="P18" i="21"/>
  <c r="P10" i="21"/>
  <c r="N10" i="21"/>
  <c r="N18" i="21"/>
  <c r="L18" i="21"/>
  <c r="L10" i="21"/>
  <c r="J10" i="21"/>
  <c r="J18" i="21"/>
  <c r="H10" i="21"/>
  <c r="H18" i="21"/>
  <c r="F18" i="21"/>
  <c r="F10" i="21"/>
  <c r="O10" i="21"/>
  <c r="O18" i="21"/>
  <c r="M18" i="21"/>
  <c r="M10" i="21"/>
  <c r="K10" i="21"/>
  <c r="K18" i="21"/>
  <c r="I10" i="21"/>
  <c r="I18" i="21"/>
  <c r="G10" i="21"/>
  <c r="G18" i="21"/>
  <c r="E10" i="21"/>
  <c r="E18" i="21"/>
  <c r="K12" i="30"/>
  <c r="K44" i="30"/>
  <c r="K51" i="30"/>
  <c r="K35" i="30"/>
  <c r="K7" i="30"/>
  <c r="K3" i="30"/>
  <c r="K4" i="30"/>
  <c r="K22" i="30"/>
  <c r="K25" i="30"/>
  <c r="K21" i="30"/>
  <c r="K20" i="30"/>
  <c r="K29" i="30"/>
  <c r="K6" i="30"/>
  <c r="K28" i="30"/>
  <c r="K15" i="30"/>
  <c r="K11" i="30"/>
  <c r="K49" i="30"/>
  <c r="K26" i="30"/>
  <c r="K37" i="30"/>
  <c r="K41" i="30"/>
  <c r="K9" i="30"/>
  <c r="K42" i="30"/>
  <c r="K18" i="30"/>
  <c r="K10" i="30"/>
  <c r="K13" i="30"/>
  <c r="K27" i="30"/>
  <c r="K23" i="30"/>
  <c r="K24" i="30"/>
  <c r="K14" i="30"/>
  <c r="K8" i="30"/>
  <c r="K5" i="30"/>
  <c r="K19" i="30"/>
  <c r="K65" i="30" l="1"/>
  <c r="K66" i="30" s="1"/>
  <c r="K43" i="30"/>
  <c r="K45" i="30" s="1"/>
  <c r="K68" i="30"/>
  <c r="K69" i="30" s="1"/>
  <c r="K30" i="30"/>
  <c r="K48" i="30" s="1"/>
  <c r="K50" i="30" s="1"/>
  <c r="K52" i="30" s="1"/>
  <c r="K60" i="30" s="1"/>
  <c r="K34" i="30"/>
  <c r="K36" i="30" s="1"/>
  <c r="K38" i="30" s="1"/>
  <c r="K57" i="30" s="1"/>
  <c r="AP75" i="8"/>
  <c r="AQ76" i="8"/>
  <c r="AM93" i="29"/>
  <c r="AN94" i="29"/>
  <c r="AO10" i="8"/>
  <c r="AO96" i="30"/>
  <c r="AL97" i="30"/>
  <c r="AP74" i="8"/>
  <c r="AL89" i="29"/>
  <c r="AO88" i="29"/>
  <c r="AL68" i="22"/>
  <c r="AO68" i="22" s="1"/>
  <c r="AO8" i="2"/>
  <c r="AQ9" i="2"/>
  <c r="AP8" i="2"/>
  <c r="AN69" i="22"/>
  <c r="AM68" i="22"/>
  <c r="K58" i="30" l="1"/>
  <c r="K47" i="29" s="1"/>
  <c r="K61" i="30"/>
  <c r="K48" i="29" s="1"/>
  <c r="AP76" i="8"/>
  <c r="AQ77" i="8"/>
  <c r="AM94" i="29"/>
  <c r="AN95" i="29"/>
  <c r="AO97" i="30"/>
  <c r="AL98" i="30"/>
  <c r="AO11" i="8"/>
  <c r="AL90" i="29"/>
  <c r="AO89" i="29"/>
  <c r="AL69" i="22"/>
  <c r="AO69" i="22" s="1"/>
  <c r="AQ10" i="2"/>
  <c r="AP9" i="2"/>
  <c r="AO9" i="2"/>
  <c r="AN70" i="22"/>
  <c r="AM69" i="22"/>
  <c r="K49" i="29" l="1"/>
  <c r="AP77" i="8"/>
  <c r="AQ78" i="8"/>
  <c r="AM95" i="29"/>
  <c r="AN96" i="29"/>
  <c r="AO12" i="8"/>
  <c r="AL99" i="30"/>
  <c r="AO98" i="30"/>
  <c r="AL91" i="29"/>
  <c r="AO90" i="29"/>
  <c r="AL70" i="22"/>
  <c r="AO70" i="22" s="1"/>
  <c r="AO10" i="2"/>
  <c r="AQ11" i="2"/>
  <c r="AP10" i="2"/>
  <c r="AN71" i="22"/>
  <c r="AM70" i="22"/>
  <c r="AP78" i="8" l="1"/>
  <c r="AQ79" i="8"/>
  <c r="AM96" i="29"/>
  <c r="AN97" i="29"/>
  <c r="AO99" i="30"/>
  <c r="AL100" i="30"/>
  <c r="AO13" i="8"/>
  <c r="AL92" i="29"/>
  <c r="AO91" i="29"/>
  <c r="AL71" i="22"/>
  <c r="AO71" i="22" s="1"/>
  <c r="AO11" i="2"/>
  <c r="AQ12" i="2"/>
  <c r="AP11" i="2"/>
  <c r="AN72" i="22"/>
  <c r="AM71" i="22"/>
  <c r="AP79" i="8" l="1"/>
  <c r="AQ80" i="8"/>
  <c r="AM97" i="29"/>
  <c r="AN98" i="29"/>
  <c r="AO14" i="8"/>
  <c r="AO100" i="30"/>
  <c r="AL101" i="30"/>
  <c r="AL93" i="29"/>
  <c r="AO92" i="29"/>
  <c r="AL72" i="22"/>
  <c r="AO72" i="22" s="1"/>
  <c r="AO12" i="2"/>
  <c r="AQ13" i="2"/>
  <c r="AP12" i="2"/>
  <c r="AN73" i="22"/>
  <c r="AM72" i="22"/>
  <c r="J7" i="22"/>
  <c r="J12" i="22"/>
  <c r="J14" i="22"/>
  <c r="J5" i="22"/>
  <c r="J21" i="22"/>
  <c r="J23" i="22"/>
  <c r="J6" i="22"/>
  <c r="J19" i="22"/>
  <c r="J13" i="22"/>
  <c r="J3" i="22"/>
  <c r="J4" i="22"/>
  <c r="J11" i="22"/>
  <c r="J20" i="22"/>
  <c r="J22" i="22"/>
  <c r="C15" i="2"/>
  <c r="J15" i="22"/>
  <c r="J30" i="22" l="1"/>
  <c r="J28" i="22"/>
  <c r="J26" i="22"/>
  <c r="J29" i="22"/>
  <c r="J27" i="22"/>
  <c r="AP80" i="8"/>
  <c r="AQ81" i="8"/>
  <c r="AM98" i="29"/>
  <c r="AN99" i="29"/>
  <c r="AO101" i="30"/>
  <c r="AL102" i="30"/>
  <c r="AO15" i="8"/>
  <c r="AL94" i="29"/>
  <c r="AO93" i="29"/>
  <c r="AL73" i="22"/>
  <c r="AO73" i="22" s="1"/>
  <c r="AO13" i="2"/>
  <c r="AQ14" i="2"/>
  <c r="AP13" i="2"/>
  <c r="AN74" i="22"/>
  <c r="AM73" i="22"/>
  <c r="J36" i="22"/>
  <c r="J38" i="22"/>
  <c r="J34" i="22"/>
  <c r="J70" i="28"/>
  <c r="J37" i="22"/>
  <c r="J35" i="22"/>
  <c r="L70" i="28" l="1"/>
  <c r="J39" i="22"/>
  <c r="J42" i="22"/>
  <c r="J31" i="22"/>
  <c r="J43" i="22"/>
  <c r="J46" i="22"/>
  <c r="J45" i="22"/>
  <c r="J44" i="22"/>
  <c r="AP81" i="8"/>
  <c r="AQ82" i="8"/>
  <c r="AM99" i="29"/>
  <c r="AN100" i="29"/>
  <c r="AO16" i="8"/>
  <c r="AL103" i="30"/>
  <c r="AO102" i="30"/>
  <c r="AL95" i="29"/>
  <c r="AO94" i="29"/>
  <c r="AL74" i="22"/>
  <c r="AO74" i="22" s="1"/>
  <c r="AO14" i="2"/>
  <c r="AQ15" i="2"/>
  <c r="AP14" i="2"/>
  <c r="AN75" i="22"/>
  <c r="AM74" i="22"/>
  <c r="C6" i="2"/>
  <c r="C8" i="2"/>
  <c r="C4" i="2"/>
  <c r="C7" i="2"/>
  <c r="C39" i="2"/>
  <c r="C21" i="2"/>
  <c r="C34" i="2"/>
  <c r="C40" i="2"/>
  <c r="C30" i="2"/>
  <c r="C13" i="2"/>
  <c r="C11" i="2"/>
  <c r="C9" i="2"/>
  <c r="C41" i="2"/>
  <c r="C3" i="2"/>
  <c r="C5" i="2"/>
  <c r="C12" i="2"/>
  <c r="C17" i="2"/>
  <c r="C29" i="2"/>
  <c r="C33" i="2"/>
  <c r="C22" i="2"/>
  <c r="C14" i="2"/>
  <c r="C31" i="2"/>
  <c r="C23" i="2"/>
  <c r="C28" i="2"/>
  <c r="C16" i="2"/>
  <c r="C24" i="2"/>
  <c r="C35" i="2"/>
  <c r="C32" i="2"/>
  <c r="C10" i="2"/>
  <c r="J47" i="22" l="1"/>
  <c r="C45" i="2"/>
  <c r="C50" i="2" s="1"/>
  <c r="C44" i="2"/>
  <c r="AP82" i="8"/>
  <c r="AQ83" i="8"/>
  <c r="AM100" i="29"/>
  <c r="AN101" i="29"/>
  <c r="AN102" i="29" s="1"/>
  <c r="AN103" i="29" s="1"/>
  <c r="AN104" i="29" s="1"/>
  <c r="AO17" i="8"/>
  <c r="AL104" i="30"/>
  <c r="AO103" i="30"/>
  <c r="AL96" i="29"/>
  <c r="AO95" i="29"/>
  <c r="AL75" i="22"/>
  <c r="AO75" i="22" s="1"/>
  <c r="AO15" i="2"/>
  <c r="AQ16" i="2"/>
  <c r="AP15" i="2"/>
  <c r="AN76" i="22"/>
  <c r="AM75" i="22"/>
  <c r="K35" i="29"/>
  <c r="K73" i="29"/>
  <c r="K26" i="29"/>
  <c r="K78" i="29"/>
  <c r="K14" i="29"/>
  <c r="K5" i="29"/>
  <c r="K27" i="29"/>
  <c r="K43" i="29"/>
  <c r="K10" i="29"/>
  <c r="K81" i="29"/>
  <c r="K79" i="29"/>
  <c r="K13" i="29"/>
  <c r="K24" i="29"/>
  <c r="K76" i="29"/>
  <c r="K71" i="29"/>
  <c r="K36" i="29"/>
  <c r="K74" i="29"/>
  <c r="K70" i="29"/>
  <c r="K8" i="29"/>
  <c r="K6" i="29"/>
  <c r="K28" i="29"/>
  <c r="K30" i="29"/>
  <c r="K3" i="29"/>
  <c r="K11" i="29"/>
  <c r="K15" i="29"/>
  <c r="K80" i="29"/>
  <c r="K23" i="29"/>
  <c r="K44" i="29"/>
  <c r="K25" i="29"/>
  <c r="K77" i="29"/>
  <c r="K19" i="29"/>
  <c r="K37" i="29"/>
  <c r="K75" i="29"/>
  <c r="K9" i="29"/>
  <c r="K20" i="29"/>
  <c r="K72" i="29"/>
  <c r="K7" i="29"/>
  <c r="K29" i="29"/>
  <c r="K21" i="29"/>
  <c r="K34" i="29"/>
  <c r="K4" i="29"/>
  <c r="K12" i="29"/>
  <c r="K22" i="29"/>
  <c r="K103" i="29" l="1"/>
  <c r="K104" i="29"/>
  <c r="K55" i="29"/>
  <c r="K31" i="29"/>
  <c r="K108" i="29"/>
  <c r="K57" i="29"/>
  <c r="K88" i="29" s="1"/>
  <c r="K59" i="29"/>
  <c r="K90" i="29" s="1"/>
  <c r="K61" i="29"/>
  <c r="K111" i="29"/>
  <c r="K63" i="29"/>
  <c r="K94" i="29" s="1"/>
  <c r="K65" i="29"/>
  <c r="K96" i="29" s="1"/>
  <c r="K39" i="29"/>
  <c r="K51" i="29"/>
  <c r="K82" i="29"/>
  <c r="K16" i="29"/>
  <c r="K102" i="29"/>
  <c r="K105" i="29"/>
  <c r="K56" i="29"/>
  <c r="K109" i="29"/>
  <c r="K58" i="29"/>
  <c r="K110" i="29"/>
  <c r="K60" i="29"/>
  <c r="K91" i="29" s="1"/>
  <c r="K62" i="29"/>
  <c r="K93" i="29" s="1"/>
  <c r="K64" i="29"/>
  <c r="K95" i="29" s="1"/>
  <c r="K66" i="29"/>
  <c r="K97" i="29" s="1"/>
  <c r="AP83" i="8"/>
  <c r="AQ84" i="8"/>
  <c r="AP84" i="8" s="1"/>
  <c r="AO18" i="8"/>
  <c r="AO104" i="30"/>
  <c r="AL105" i="30"/>
  <c r="AL97" i="29"/>
  <c r="AO96" i="29"/>
  <c r="AL76" i="22"/>
  <c r="AO76" i="22" s="1"/>
  <c r="AO16" i="2"/>
  <c r="AQ17" i="2"/>
  <c r="AP16" i="2"/>
  <c r="AN77" i="22"/>
  <c r="AM76" i="22"/>
  <c r="K41" i="29" l="1"/>
  <c r="K46" i="29" s="1"/>
  <c r="K86" i="29"/>
  <c r="K114" i="29"/>
  <c r="K89" i="29"/>
  <c r="K116" i="29"/>
  <c r="K87" i="29"/>
  <c r="K115" i="29"/>
  <c r="K92" i="29"/>
  <c r="K117" i="29"/>
  <c r="K40" i="29"/>
  <c r="K50" i="29" s="1"/>
  <c r="K67" i="29"/>
  <c r="AO105" i="30"/>
  <c r="AL106" i="30"/>
  <c r="AO19" i="8"/>
  <c r="AL98" i="29"/>
  <c r="AO97" i="29"/>
  <c r="AL77" i="22"/>
  <c r="AO77" i="22" s="1"/>
  <c r="AQ18" i="2"/>
  <c r="AP17" i="2"/>
  <c r="AO17" i="2"/>
  <c r="AN78" i="22"/>
  <c r="AM77" i="22"/>
  <c r="AQ85" i="8" l="1"/>
  <c r="AO20" i="8"/>
  <c r="AO106" i="30"/>
  <c r="AL107" i="30"/>
  <c r="AL99" i="29"/>
  <c r="AO98" i="29"/>
  <c r="AL78" i="22"/>
  <c r="AO78" i="22" s="1"/>
  <c r="AO18" i="2"/>
  <c r="AQ19" i="2"/>
  <c r="AP18" i="2"/>
  <c r="AN79" i="22"/>
  <c r="AM78" i="22"/>
  <c r="AO107" i="30" l="1"/>
  <c r="AL108" i="30"/>
  <c r="AO21" i="8"/>
  <c r="AP85" i="8"/>
  <c r="AQ86" i="8"/>
  <c r="AL100" i="29"/>
  <c r="AO99" i="29"/>
  <c r="AL79" i="22"/>
  <c r="AO79" i="22" s="1"/>
  <c r="AO19" i="2"/>
  <c r="AQ20" i="2"/>
  <c r="AP19" i="2"/>
  <c r="AN80" i="22"/>
  <c r="AM79" i="22"/>
  <c r="L9" i="30"/>
  <c r="L5" i="30"/>
  <c r="L8" i="30"/>
  <c r="L4" i="30"/>
  <c r="L27" i="30"/>
  <c r="L23" i="30"/>
  <c r="L19" i="30"/>
  <c r="L13" i="30"/>
  <c r="L24" i="30"/>
  <c r="L28" i="30"/>
  <c r="L15" i="30"/>
  <c r="L25" i="30"/>
  <c r="L37" i="30"/>
  <c r="L7" i="30"/>
  <c r="L49" i="30"/>
  <c r="L41" i="30"/>
  <c r="L3" i="30"/>
  <c r="L11" i="30"/>
  <c r="L14" i="30"/>
  <c r="L20" i="30"/>
  <c r="L6" i="30"/>
  <c r="L10" i="30"/>
  <c r="L21" i="30"/>
  <c r="L29" i="30"/>
  <c r="L18" i="30"/>
  <c r="L12" i="30"/>
  <c r="L35" i="30"/>
  <c r="L42" i="30"/>
  <c r="L44" i="30"/>
  <c r="L51" i="30"/>
  <c r="L26" i="30"/>
  <c r="L22" i="30"/>
  <c r="L34" i="30" l="1"/>
  <c r="L36" i="30" s="1"/>
  <c r="L38" i="30" s="1"/>
  <c r="L57" i="30" s="1"/>
  <c r="L30" i="30"/>
  <c r="L48" i="30" s="1"/>
  <c r="L50" i="30" s="1"/>
  <c r="L52" i="30" s="1"/>
  <c r="L60" i="30" s="1"/>
  <c r="L68" i="30"/>
  <c r="L69" i="30" s="1"/>
  <c r="L43" i="30"/>
  <c r="L45" i="30" s="1"/>
  <c r="L65" i="30"/>
  <c r="L66" i="30" s="1"/>
  <c r="AP86" i="8"/>
  <c r="AQ87" i="8"/>
  <c r="AO22" i="8"/>
  <c r="AL109" i="30"/>
  <c r="AO108" i="30"/>
  <c r="AL101" i="29"/>
  <c r="AO100" i="29"/>
  <c r="AL80" i="22"/>
  <c r="AO80" i="22" s="1"/>
  <c r="AO20" i="2"/>
  <c r="AQ21" i="2"/>
  <c r="AP20" i="2"/>
  <c r="AN81" i="22"/>
  <c r="AM80" i="22"/>
  <c r="L58" i="30" l="1"/>
  <c r="L47" i="29" s="1"/>
  <c r="L61" i="30"/>
  <c r="L48" i="29" s="1"/>
  <c r="AO23" i="8"/>
  <c r="AO109" i="30"/>
  <c r="AL110" i="30"/>
  <c r="AP87" i="8"/>
  <c r="AQ88" i="8"/>
  <c r="AL102" i="29"/>
  <c r="AO101" i="29"/>
  <c r="AL81" i="22"/>
  <c r="AO81" i="22" s="1"/>
  <c r="AO21" i="2"/>
  <c r="AQ22" i="2"/>
  <c r="AP21" i="2"/>
  <c r="AN82" i="22"/>
  <c r="AM81" i="22"/>
  <c r="L49" i="29" l="1"/>
  <c r="AP88" i="8"/>
  <c r="AQ89" i="8"/>
  <c r="AO110" i="30"/>
  <c r="AL111" i="30"/>
  <c r="AO24" i="8"/>
  <c r="AL103" i="29"/>
  <c r="AO102" i="29"/>
  <c r="AL82" i="22"/>
  <c r="AO82" i="22" s="1"/>
  <c r="AO22" i="2"/>
  <c r="AQ23" i="2"/>
  <c r="AP22" i="2"/>
  <c r="AN83" i="22"/>
  <c r="AM82" i="22"/>
  <c r="AO25" i="8" l="1"/>
  <c r="AO111" i="30"/>
  <c r="AL112" i="30"/>
  <c r="AP89" i="8"/>
  <c r="AQ90" i="8"/>
  <c r="AL104" i="29"/>
  <c r="AO103" i="29"/>
  <c r="AL83" i="22"/>
  <c r="AO83" i="22" s="1"/>
  <c r="AO23" i="2"/>
  <c r="AQ24" i="2"/>
  <c r="AP23" i="2"/>
  <c r="AN84" i="22"/>
  <c r="AM83" i="22"/>
  <c r="AP90" i="8" l="1"/>
  <c r="AQ91" i="8"/>
  <c r="AO112" i="30"/>
  <c r="AL113" i="30"/>
  <c r="AO26" i="8"/>
  <c r="AO104" i="29"/>
  <c r="AL105" i="29"/>
  <c r="AL84" i="22"/>
  <c r="AO84" i="22" s="1"/>
  <c r="AO24" i="2"/>
  <c r="AQ25" i="2"/>
  <c r="AP24" i="2"/>
  <c r="AN85" i="22"/>
  <c r="AM84" i="22"/>
  <c r="D22" i="2"/>
  <c r="D31" i="2"/>
  <c r="K15" i="22"/>
  <c r="D8" i="2"/>
  <c r="K7" i="22"/>
  <c r="D21" i="2"/>
  <c r="D3" i="2"/>
  <c r="D14" i="2"/>
  <c r="D12" i="2"/>
  <c r="D32" i="2"/>
  <c r="K12" i="22"/>
  <c r="D11" i="2"/>
  <c r="K21" i="22"/>
  <c r="D39" i="2"/>
  <c r="D40" i="2"/>
  <c r="D4" i="2"/>
  <c r="D23" i="2"/>
  <c r="D41" i="2"/>
  <c r="D34" i="2"/>
  <c r="D17" i="2"/>
  <c r="D28" i="2"/>
  <c r="K14" i="22"/>
  <c r="K6" i="22"/>
  <c r="K13" i="22"/>
  <c r="K4" i="22"/>
  <c r="K19" i="22"/>
  <c r="D16" i="2"/>
  <c r="D30" i="2"/>
  <c r="D6" i="2"/>
  <c r="K22" i="22"/>
  <c r="D5" i="2"/>
  <c r="D29" i="2"/>
  <c r="D13" i="2"/>
  <c r="K20" i="22"/>
  <c r="D33" i="2"/>
  <c r="D7" i="2"/>
  <c r="D9" i="2"/>
  <c r="D15" i="2"/>
  <c r="K5" i="22"/>
  <c r="K3" i="22"/>
  <c r="D10" i="2"/>
  <c r="D35" i="2"/>
  <c r="K11" i="22"/>
  <c r="D24" i="2"/>
  <c r="K23" i="22"/>
  <c r="K29" i="22" l="1"/>
  <c r="K27" i="22"/>
  <c r="K30" i="22"/>
  <c r="K28" i="22"/>
  <c r="K26" i="22"/>
  <c r="D45" i="2"/>
  <c r="D50" i="2" s="1"/>
  <c r="D44" i="2"/>
  <c r="E42" i="29"/>
  <c r="AO27" i="8"/>
  <c r="AL114" i="30"/>
  <c r="AO113" i="30"/>
  <c r="AQ92" i="8"/>
  <c r="AP91" i="8"/>
  <c r="AO105" i="29"/>
  <c r="AL106" i="29"/>
  <c r="AL85" i="22"/>
  <c r="AO85" i="22" s="1"/>
  <c r="AO25" i="2"/>
  <c r="AQ26" i="2"/>
  <c r="AP25" i="2"/>
  <c r="AN86" i="22"/>
  <c r="AM85" i="22"/>
  <c r="J83" i="28"/>
  <c r="K36" i="22"/>
  <c r="K38" i="22"/>
  <c r="K37" i="22"/>
  <c r="K35" i="22"/>
  <c r="K34" i="22"/>
  <c r="L83" i="28" l="1"/>
  <c r="K39" i="22"/>
  <c r="K31" i="22"/>
  <c r="K42" i="22"/>
  <c r="K46" i="22"/>
  <c r="K45" i="22"/>
  <c r="K44" i="22"/>
  <c r="K43" i="22"/>
  <c r="AO28" i="8"/>
  <c r="AP92" i="8"/>
  <c r="AQ93" i="8"/>
  <c r="AO114" i="30"/>
  <c r="AL115" i="30"/>
  <c r="AO106" i="29"/>
  <c r="AL107" i="29"/>
  <c r="AL86" i="22"/>
  <c r="AO86" i="22" s="1"/>
  <c r="AO26" i="2"/>
  <c r="AQ27" i="2"/>
  <c r="AP26" i="2"/>
  <c r="AN87" i="22"/>
  <c r="AM86" i="22"/>
  <c r="K47" i="22" l="1"/>
  <c r="AO115" i="30"/>
  <c r="AL116" i="30"/>
  <c r="AP93" i="8"/>
  <c r="AQ94" i="8"/>
  <c r="AO29" i="8"/>
  <c r="AL108" i="29"/>
  <c r="AO107" i="29"/>
  <c r="AL87" i="22"/>
  <c r="AO87" i="22" s="1"/>
  <c r="AO27" i="2"/>
  <c r="AQ28" i="2"/>
  <c r="AP27" i="2"/>
  <c r="AN88" i="22"/>
  <c r="AM87" i="22"/>
  <c r="AO30" i="8" l="1"/>
  <c r="AP94" i="8"/>
  <c r="AQ95" i="8"/>
  <c r="AL117" i="30"/>
  <c r="AO116" i="30"/>
  <c r="AL109" i="29"/>
  <c r="AO108" i="29"/>
  <c r="AL88" i="22"/>
  <c r="AO88" i="22" s="1"/>
  <c r="AO28" i="2"/>
  <c r="AQ29" i="2"/>
  <c r="AP28" i="2"/>
  <c r="AN89" i="22"/>
  <c r="AM88" i="22"/>
  <c r="AP95" i="8" l="1"/>
  <c r="AQ96" i="8"/>
  <c r="AO31" i="8"/>
  <c r="AO117" i="30"/>
  <c r="AL118" i="30"/>
  <c r="AO109" i="29"/>
  <c r="AL110" i="29"/>
  <c r="AL89" i="22"/>
  <c r="AO89" i="22" s="1"/>
  <c r="AQ30" i="2"/>
  <c r="AP29" i="2"/>
  <c r="AO29" i="2"/>
  <c r="AN90" i="22"/>
  <c r="AM89" i="22"/>
  <c r="AO118" i="30" l="1"/>
  <c r="AL119" i="30"/>
  <c r="AO32" i="8"/>
  <c r="AP96" i="8"/>
  <c r="AQ97" i="8"/>
  <c r="AO110" i="29"/>
  <c r="AL111" i="29"/>
  <c r="AL90" i="22"/>
  <c r="AO90" i="22" s="1"/>
  <c r="AO30" i="2"/>
  <c r="AQ31" i="2"/>
  <c r="AP30" i="2"/>
  <c r="AN91" i="22"/>
  <c r="AM90" i="22"/>
  <c r="AO33" i="8" l="1"/>
  <c r="AP97" i="8"/>
  <c r="AQ98" i="8"/>
  <c r="AO119" i="30"/>
  <c r="AL120" i="30"/>
  <c r="AL112" i="29"/>
  <c r="AO111" i="29"/>
  <c r="AL91" i="22"/>
  <c r="AO91" i="22" s="1"/>
  <c r="AO31" i="2"/>
  <c r="AQ32" i="2"/>
  <c r="AP31" i="2"/>
  <c r="AN92" i="22"/>
  <c r="AM91" i="22"/>
  <c r="M41" i="30"/>
  <c r="M37" i="30"/>
  <c r="M9" i="30"/>
  <c r="M13" i="30"/>
  <c r="M19" i="30"/>
  <c r="M23" i="30"/>
  <c r="M27" i="30"/>
  <c r="M49" i="30"/>
  <c r="M7" i="30"/>
  <c r="M3" i="30"/>
  <c r="M10" i="30"/>
  <c r="M6" i="30"/>
  <c r="M20" i="30"/>
  <c r="M14" i="30"/>
  <c r="M28" i="30"/>
  <c r="M24" i="30"/>
  <c r="M35" i="30"/>
  <c r="M42" i="30"/>
  <c r="M15" i="30"/>
  <c r="M11" i="30"/>
  <c r="M25" i="30"/>
  <c r="M21" i="30"/>
  <c r="M44" i="30"/>
  <c r="M51" i="30"/>
  <c r="M29" i="30"/>
  <c r="M5" i="30"/>
  <c r="M4" i="30"/>
  <c r="M8" i="30"/>
  <c r="M12" i="30"/>
  <c r="M18" i="30"/>
  <c r="M22" i="30"/>
  <c r="M26" i="30"/>
  <c r="M43" i="30" l="1"/>
  <c r="M45" i="30" s="1"/>
  <c r="M65" i="30"/>
  <c r="M66" i="30" s="1"/>
  <c r="M68" i="30"/>
  <c r="M69" i="30" s="1"/>
  <c r="M34" i="30"/>
  <c r="M36" i="30" s="1"/>
  <c r="M38" i="30" s="1"/>
  <c r="M57" i="30" s="1"/>
  <c r="M30" i="30"/>
  <c r="M48" i="30" s="1"/>
  <c r="M50" i="30" s="1"/>
  <c r="M52" i="30" s="1"/>
  <c r="M60" i="30" s="1"/>
  <c r="AO34" i="8"/>
  <c r="AO120" i="30"/>
  <c r="AL121" i="30"/>
  <c r="AP98" i="8"/>
  <c r="AQ99" i="8"/>
  <c r="AO112" i="29"/>
  <c r="AL113" i="29"/>
  <c r="AL92" i="22"/>
  <c r="AO92" i="22" s="1"/>
  <c r="AO32" i="2"/>
  <c r="AQ33" i="2"/>
  <c r="AP32" i="2"/>
  <c r="AN93" i="22"/>
  <c r="AM92" i="22"/>
  <c r="M61" i="30" l="1"/>
  <c r="M48" i="29" s="1"/>
  <c r="M58" i="30"/>
  <c r="M47" i="29" s="1"/>
  <c r="AO35" i="8"/>
  <c r="AP99" i="8"/>
  <c r="AQ100" i="8"/>
  <c r="AL122" i="30"/>
  <c r="AO121" i="30"/>
  <c r="AO113" i="29"/>
  <c r="AL114" i="29"/>
  <c r="AL93" i="22"/>
  <c r="AO93" i="22" s="1"/>
  <c r="AO33" i="2"/>
  <c r="AQ34" i="2"/>
  <c r="AP33" i="2"/>
  <c r="AN94" i="22"/>
  <c r="AM93" i="22"/>
  <c r="M49" i="29" l="1"/>
  <c r="AO36" i="8"/>
  <c r="AL123" i="30"/>
  <c r="AO122" i="30"/>
  <c r="AP100" i="8"/>
  <c r="AQ101" i="8"/>
  <c r="AO114" i="29"/>
  <c r="AL115" i="29"/>
  <c r="AL94" i="22"/>
  <c r="AO94" i="22" s="1"/>
  <c r="AO34" i="2"/>
  <c r="AQ35" i="2"/>
  <c r="AP34" i="2"/>
  <c r="AN95" i="22"/>
  <c r="AM94" i="22"/>
  <c r="AO37" i="8" l="1"/>
  <c r="AP101" i="8"/>
  <c r="AQ102" i="8"/>
  <c r="AL124" i="30"/>
  <c r="AO123" i="30"/>
  <c r="AO115" i="29"/>
  <c r="AL116" i="29"/>
  <c r="AL95" i="22"/>
  <c r="AO95" i="22" s="1"/>
  <c r="AO35" i="2"/>
  <c r="AQ36" i="2"/>
  <c r="AP35" i="2"/>
  <c r="AN96" i="22"/>
  <c r="AM95" i="22"/>
  <c r="AO38" i="8" l="1"/>
  <c r="AO124" i="30"/>
  <c r="AL125" i="30"/>
  <c r="AP102" i="8"/>
  <c r="AQ103" i="8"/>
  <c r="AO116" i="29"/>
  <c r="AL117" i="29"/>
  <c r="AL96" i="22"/>
  <c r="AO96" i="22" s="1"/>
  <c r="AO36" i="2"/>
  <c r="AQ37" i="2"/>
  <c r="AP36" i="2"/>
  <c r="AN97" i="22"/>
  <c r="AM96" i="22"/>
  <c r="L13" i="22"/>
  <c r="E39" i="2"/>
  <c r="L20" i="22"/>
  <c r="E10" i="2"/>
  <c r="E35" i="2"/>
  <c r="E12" i="2"/>
  <c r="E40" i="2"/>
  <c r="E22" i="2"/>
  <c r="L23" i="22"/>
  <c r="E9" i="2"/>
  <c r="L7" i="22"/>
  <c r="E13" i="2"/>
  <c r="E29" i="2"/>
  <c r="L15" i="22"/>
  <c r="L21" i="22"/>
  <c r="L4" i="22"/>
  <c r="L22" i="22"/>
  <c r="L11" i="22"/>
  <c r="L5" i="22"/>
  <c r="E6" i="2"/>
  <c r="E31" i="2"/>
  <c r="L12" i="22"/>
  <c r="E15" i="2"/>
  <c r="E7" i="2"/>
  <c r="E8" i="2"/>
  <c r="L19" i="22"/>
  <c r="L14" i="22"/>
  <c r="L6" i="22"/>
  <c r="L3" i="22"/>
  <c r="E21" i="2"/>
  <c r="E14" i="2"/>
  <c r="L30" i="22" l="1"/>
  <c r="L28" i="22"/>
  <c r="L26" i="22"/>
  <c r="L29" i="22"/>
  <c r="L27" i="22"/>
  <c r="AO39" i="8"/>
  <c r="F42" i="29"/>
  <c r="AP103" i="8"/>
  <c r="AQ104" i="8"/>
  <c r="AO125" i="30"/>
  <c r="AL126" i="30"/>
  <c r="AO117" i="29"/>
  <c r="AL118" i="29"/>
  <c r="AL97" i="22"/>
  <c r="AO97" i="22" s="1"/>
  <c r="AO37" i="2"/>
  <c r="AQ38" i="2"/>
  <c r="AP37" i="2"/>
  <c r="AN98" i="22"/>
  <c r="AM97" i="22"/>
  <c r="E33" i="2"/>
  <c r="E24" i="2"/>
  <c r="L38" i="22"/>
  <c r="J96" i="28"/>
  <c r="E17" i="2"/>
  <c r="E30" i="2"/>
  <c r="E11" i="2"/>
  <c r="E32" i="2"/>
  <c r="L37" i="22"/>
  <c r="L36" i="22"/>
  <c r="E41" i="2"/>
  <c r="E28" i="2"/>
  <c r="E16" i="2"/>
  <c r="E23" i="2"/>
  <c r="L35" i="22"/>
  <c r="L34" i="22"/>
  <c r="E5" i="2"/>
  <c r="E3" i="2"/>
  <c r="E4" i="2"/>
  <c r="E34" i="2"/>
  <c r="L96" i="28" l="1"/>
  <c r="L39" i="22"/>
  <c r="L42" i="22"/>
  <c r="L31" i="22"/>
  <c r="L43" i="22"/>
  <c r="L46" i="22"/>
  <c r="AO40" i="8"/>
  <c r="L45" i="22"/>
  <c r="L44" i="22"/>
  <c r="E45" i="2"/>
  <c r="E50" i="2" s="1"/>
  <c r="E44" i="2"/>
  <c r="AO126" i="30"/>
  <c r="AL127" i="30"/>
  <c r="AP104" i="8"/>
  <c r="AQ105" i="8"/>
  <c r="AO118" i="29"/>
  <c r="AL119" i="29"/>
  <c r="AL98" i="22"/>
  <c r="AO98" i="22" s="1"/>
  <c r="AO38" i="2"/>
  <c r="AQ39" i="2"/>
  <c r="AP38" i="2"/>
  <c r="AN99" i="22"/>
  <c r="AM98" i="22"/>
  <c r="L47" i="22" l="1"/>
  <c r="AO41" i="8"/>
  <c r="AP105" i="8"/>
  <c r="AQ106" i="8"/>
  <c r="AO127" i="30"/>
  <c r="AL128" i="30"/>
  <c r="AO119" i="29"/>
  <c r="AL120" i="29"/>
  <c r="AL99" i="22"/>
  <c r="AO99" i="22" s="1"/>
  <c r="AO39" i="2"/>
  <c r="AQ40" i="2"/>
  <c r="AP39" i="2"/>
  <c r="AN100" i="22"/>
  <c r="AM99" i="22"/>
  <c r="AO42" i="8" l="1"/>
  <c r="AO128" i="30"/>
  <c r="AL129" i="30"/>
  <c r="AP106" i="8"/>
  <c r="AQ107" i="8"/>
  <c r="AL121" i="29"/>
  <c r="AO120" i="29"/>
  <c r="AL100" i="22"/>
  <c r="AO100" i="22" s="1"/>
  <c r="AO40" i="2"/>
  <c r="AQ41" i="2"/>
  <c r="AP40" i="2"/>
  <c r="AN101" i="22"/>
  <c r="AM100" i="22"/>
  <c r="AP107" i="8" l="1"/>
  <c r="AQ108" i="8"/>
  <c r="AO129" i="30"/>
  <c r="AL130" i="30"/>
  <c r="AO43" i="8"/>
  <c r="AO121" i="29"/>
  <c r="AL122" i="29"/>
  <c r="AO41" i="2"/>
  <c r="AL101" i="22"/>
  <c r="AO101" i="22" s="1"/>
  <c r="AQ42" i="2"/>
  <c r="AP41" i="2"/>
  <c r="AN102" i="22"/>
  <c r="AM101" i="22"/>
  <c r="AO44" i="8" l="1"/>
  <c r="AL131" i="30"/>
  <c r="AO130" i="30"/>
  <c r="AP108" i="8"/>
  <c r="AQ109" i="8"/>
  <c r="AO122" i="29"/>
  <c r="AL123" i="29"/>
  <c r="AO42" i="2"/>
  <c r="AL102" i="22"/>
  <c r="AO102" i="22" s="1"/>
  <c r="AQ43" i="2"/>
  <c r="AP42" i="2"/>
  <c r="AN103" i="22"/>
  <c r="AM102" i="22"/>
  <c r="AP109" i="8" l="1"/>
  <c r="AQ110" i="8"/>
  <c r="AO45" i="8"/>
  <c r="AO131" i="30"/>
  <c r="AL132" i="30"/>
  <c r="AO123" i="29"/>
  <c r="AL124" i="29"/>
  <c r="AO43" i="2"/>
  <c r="AL103" i="22"/>
  <c r="AO103" i="22" s="1"/>
  <c r="AQ44" i="2"/>
  <c r="AP43" i="2"/>
  <c r="AN104" i="22"/>
  <c r="AM103" i="22"/>
  <c r="N3" i="30"/>
  <c r="N5" i="30"/>
  <c r="N10" i="30"/>
  <c r="N26" i="30"/>
  <c r="N13" i="30"/>
  <c r="N25" i="30"/>
  <c r="N27" i="30"/>
  <c r="N41" i="30"/>
  <c r="N49" i="30"/>
  <c r="N42" i="30"/>
  <c r="N6" i="30"/>
  <c r="N11" i="30"/>
  <c r="N14" i="30"/>
  <c r="N20" i="30"/>
  <c r="N19" i="30"/>
  <c r="N28" i="30"/>
  <c r="N51" i="30"/>
  <c r="N23" i="30"/>
  <c r="N7" i="30"/>
  <c r="N22" i="30"/>
  <c r="N15" i="30"/>
  <c r="N4" i="30"/>
  <c r="N24" i="30"/>
  <c r="N8" i="30"/>
  <c r="N37" i="30"/>
  <c r="N18" i="30"/>
  <c r="N21" i="30"/>
  <c r="N44" i="30"/>
  <c r="N35" i="30"/>
  <c r="N29" i="30"/>
  <c r="N12" i="30"/>
  <c r="N9" i="30"/>
  <c r="N30" i="30" l="1"/>
  <c r="N48" i="30" s="1"/>
  <c r="N50" i="30" s="1"/>
  <c r="N52" i="30" s="1"/>
  <c r="N60" i="30" s="1"/>
  <c r="N34" i="30"/>
  <c r="N36" i="30" s="1"/>
  <c r="N38" i="30" s="1"/>
  <c r="N57" i="30" s="1"/>
  <c r="N68" i="30"/>
  <c r="N69" i="30" s="1"/>
  <c r="N43" i="30"/>
  <c r="N45" i="30" s="1"/>
  <c r="N65" i="30"/>
  <c r="N66" i="30" s="1"/>
  <c r="AL133" i="30"/>
  <c r="AO132" i="30"/>
  <c r="AO46" i="8"/>
  <c r="AP110" i="8"/>
  <c r="AQ111" i="8"/>
  <c r="AO124" i="29"/>
  <c r="AL125" i="29"/>
  <c r="AO44" i="2"/>
  <c r="AL104" i="22"/>
  <c r="AO104" i="22" s="1"/>
  <c r="AQ45" i="2"/>
  <c r="AP44" i="2"/>
  <c r="AN105" i="22"/>
  <c r="AM104" i="22"/>
  <c r="N61" i="30" l="1"/>
  <c r="N48" i="29" s="1"/>
  <c r="N47" i="29"/>
  <c r="N58" i="30"/>
  <c r="AO47" i="8"/>
  <c r="AP111" i="8"/>
  <c r="AQ112" i="8"/>
  <c r="AO133" i="30"/>
  <c r="AL134" i="30"/>
  <c r="AO125" i="29"/>
  <c r="AL126" i="29"/>
  <c r="AO45" i="2"/>
  <c r="AL105" i="22"/>
  <c r="AO105" i="22" s="1"/>
  <c r="AQ46" i="2"/>
  <c r="AP45" i="2"/>
  <c r="AN106" i="22"/>
  <c r="AM105" i="22"/>
  <c r="N49" i="29" l="1"/>
  <c r="AO48" i="8"/>
  <c r="AL135" i="30"/>
  <c r="AO134" i="30"/>
  <c r="AP112" i="8"/>
  <c r="AQ113" i="8"/>
  <c r="AO126" i="29"/>
  <c r="AL127" i="29"/>
  <c r="AO46" i="2"/>
  <c r="AL106" i="22"/>
  <c r="AO106" i="22" s="1"/>
  <c r="AQ47" i="2"/>
  <c r="AP46" i="2"/>
  <c r="AN107" i="22"/>
  <c r="AM106" i="22"/>
  <c r="AO49" i="8" l="1"/>
  <c r="AP113" i="8"/>
  <c r="AQ114" i="8"/>
  <c r="AL136" i="30"/>
  <c r="AO135" i="30"/>
  <c r="AO127" i="29"/>
  <c r="AL128" i="29"/>
  <c r="AO47" i="2"/>
  <c r="AL107" i="22"/>
  <c r="AO107" i="22" s="1"/>
  <c r="AQ48" i="2"/>
  <c r="AP47" i="2"/>
  <c r="AN108" i="22"/>
  <c r="AM107" i="22"/>
  <c r="AO50" i="8" l="1"/>
  <c r="AL137" i="30"/>
  <c r="AO136" i="30"/>
  <c r="AP114" i="8"/>
  <c r="AQ115" i="8"/>
  <c r="AL129" i="29"/>
  <c r="AO128" i="29"/>
  <c r="AO48" i="2"/>
  <c r="AL108" i="22"/>
  <c r="AO108" i="22" s="1"/>
  <c r="AQ49" i="2"/>
  <c r="AP48" i="2"/>
  <c r="AN109" i="22"/>
  <c r="AM108" i="22"/>
  <c r="F28" i="2"/>
  <c r="F16" i="2"/>
  <c r="M13" i="22"/>
  <c r="F17" i="2"/>
  <c r="M4" i="22"/>
  <c r="M3" i="22"/>
  <c r="F23" i="2"/>
  <c r="M6" i="22"/>
  <c r="M15" i="22"/>
  <c r="F10" i="2"/>
  <c r="M11" i="22"/>
  <c r="M14" i="22"/>
  <c r="M20" i="22"/>
  <c r="M7" i="22"/>
  <c r="M19" i="22"/>
  <c r="M12" i="22"/>
  <c r="M5" i="22"/>
  <c r="F13" i="2"/>
  <c r="M21" i="22"/>
  <c r="F8" i="2"/>
  <c r="F15" i="2"/>
  <c r="M22" i="22"/>
  <c r="F3" i="2"/>
  <c r="M23" i="22"/>
  <c r="M30" i="22" l="1"/>
  <c r="M28" i="22"/>
  <c r="M26" i="22"/>
  <c r="M29" i="22"/>
  <c r="M27" i="22"/>
  <c r="AO51" i="8"/>
  <c r="AP115" i="8"/>
  <c r="AQ116" i="8"/>
  <c r="AQ117" i="8" s="1"/>
  <c r="AO137" i="30"/>
  <c r="AL138" i="30"/>
  <c r="AO129" i="29"/>
  <c r="AL130" i="29"/>
  <c r="AO49" i="2"/>
  <c r="AL109" i="22"/>
  <c r="AO109" i="22" s="1"/>
  <c r="AQ50" i="2"/>
  <c r="AP49" i="2"/>
  <c r="AN110" i="22"/>
  <c r="AM109" i="22"/>
  <c r="F41" i="2"/>
  <c r="F35" i="2"/>
  <c r="F9" i="2"/>
  <c r="F34" i="2"/>
  <c r="F7" i="2"/>
  <c r="M36" i="22"/>
  <c r="F39" i="2"/>
  <c r="F5" i="2"/>
  <c r="F30" i="2"/>
  <c r="F32" i="2"/>
  <c r="F40" i="2"/>
  <c r="F31" i="2"/>
  <c r="F33" i="2"/>
  <c r="F24" i="2"/>
  <c r="F12" i="2"/>
  <c r="F4" i="2"/>
  <c r="M35" i="22"/>
  <c r="F22" i="2"/>
  <c r="M38" i="22"/>
  <c r="J109" i="28"/>
  <c r="F29" i="2"/>
  <c r="M37" i="22"/>
  <c r="M34" i="22"/>
  <c r="F6" i="2"/>
  <c r="F14" i="2"/>
  <c r="F11" i="2"/>
  <c r="F21" i="2"/>
  <c r="L109" i="28" l="1"/>
  <c r="M39" i="22"/>
  <c r="M31" i="22"/>
  <c r="M42" i="22"/>
  <c r="M43" i="22"/>
  <c r="M46" i="22"/>
  <c r="M45" i="22"/>
  <c r="M44" i="22"/>
  <c r="F45" i="2"/>
  <c r="F50" i="2" s="1"/>
  <c r="F44" i="2"/>
  <c r="AP117" i="8"/>
  <c r="AQ118" i="8"/>
  <c r="AO52" i="8"/>
  <c r="AO138" i="30"/>
  <c r="AL139" i="30"/>
  <c r="AP116" i="8"/>
  <c r="AO130" i="29"/>
  <c r="AL131" i="29"/>
  <c r="AO50" i="2"/>
  <c r="AL110" i="22"/>
  <c r="AO110" i="22" s="1"/>
  <c r="AQ51" i="2"/>
  <c r="AP50" i="2"/>
  <c r="AN111" i="22"/>
  <c r="AM110" i="22"/>
  <c r="M47" i="22" l="1"/>
  <c r="AP118" i="8"/>
  <c r="AQ119" i="8"/>
  <c r="AO53" i="8"/>
  <c r="AL140" i="30"/>
  <c r="AO139" i="30"/>
  <c r="AO131" i="29"/>
  <c r="AL132" i="29"/>
  <c r="AO51" i="2"/>
  <c r="AL111" i="22"/>
  <c r="AO111" i="22" s="1"/>
  <c r="AQ52" i="2"/>
  <c r="AP51" i="2"/>
  <c r="AN112" i="22"/>
  <c r="AM111" i="22"/>
  <c r="AP119" i="8" l="1"/>
  <c r="AQ120" i="8"/>
  <c r="AO54" i="8"/>
  <c r="AO140" i="30"/>
  <c r="AL141" i="30"/>
  <c r="AO132" i="29"/>
  <c r="AL133" i="29"/>
  <c r="AO52" i="2"/>
  <c r="AL112" i="22"/>
  <c r="AO112" i="22" s="1"/>
  <c r="AQ53" i="2"/>
  <c r="AP52" i="2"/>
  <c r="AN113" i="22"/>
  <c r="AM112" i="22"/>
  <c r="AP120" i="8" l="1"/>
  <c r="AQ121" i="8"/>
  <c r="AO55" i="8"/>
  <c r="AO141" i="30"/>
  <c r="AL142" i="30"/>
  <c r="AO133" i="29"/>
  <c r="AL134" i="29"/>
  <c r="AO53" i="2"/>
  <c r="AL113" i="22"/>
  <c r="AO113" i="22" s="1"/>
  <c r="AQ54" i="2"/>
  <c r="AP53" i="2"/>
  <c r="AN114" i="22"/>
  <c r="AM113" i="22"/>
  <c r="AP121" i="8" l="1"/>
  <c r="AQ122" i="8"/>
  <c r="AO56" i="8"/>
  <c r="AO142" i="30"/>
  <c r="AL143" i="30"/>
  <c r="AL135" i="29"/>
  <c r="AO134" i="29"/>
  <c r="AO54" i="2"/>
  <c r="AL114" i="22"/>
  <c r="AO114" i="22" s="1"/>
  <c r="AQ55" i="2"/>
  <c r="AP54" i="2"/>
  <c r="AN115" i="22"/>
  <c r="AM114" i="22"/>
  <c r="AP122" i="8" l="1"/>
  <c r="AQ123" i="8"/>
  <c r="AO57" i="8"/>
  <c r="AO143" i="30"/>
  <c r="AL144" i="30"/>
  <c r="AO135" i="29"/>
  <c r="AL136" i="29"/>
  <c r="AO55" i="2"/>
  <c r="AL115" i="22"/>
  <c r="AO115" i="22" s="1"/>
  <c r="AQ56" i="2"/>
  <c r="AP55" i="2"/>
  <c r="AN116" i="22"/>
  <c r="AM115" i="22"/>
  <c r="O6" i="30"/>
  <c r="O8" i="30"/>
  <c r="O7" i="30"/>
  <c r="O3" i="30"/>
  <c r="O28" i="30"/>
  <c r="O24" i="30"/>
  <c r="O20" i="30"/>
  <c r="O14" i="30"/>
  <c r="O13" i="30"/>
  <c r="O9" i="30"/>
  <c r="O37" i="30"/>
  <c r="O42" i="30"/>
  <c r="O49" i="30"/>
  <c r="O27" i="30"/>
  <c r="O23" i="30"/>
  <c r="O19" i="30"/>
  <c r="O4" i="30"/>
  <c r="O35" i="30"/>
  <c r="O5" i="30"/>
  <c r="O51" i="30"/>
  <c r="O26" i="30"/>
  <c r="O22" i="30"/>
  <c r="O18" i="30"/>
  <c r="O12" i="30"/>
  <c r="O10" i="30"/>
  <c r="O11" i="30"/>
  <c r="O44" i="30"/>
  <c r="O41" i="30"/>
  <c r="O15" i="30"/>
  <c r="O29" i="30"/>
  <c r="O25" i="30"/>
  <c r="O21" i="30"/>
  <c r="O65" i="30" l="1"/>
  <c r="O66" i="30" s="1"/>
  <c r="O43" i="30"/>
  <c r="O45" i="30" s="1"/>
  <c r="O34" i="30"/>
  <c r="O36" i="30" s="1"/>
  <c r="O38" i="30" s="1"/>
  <c r="O57" i="30" s="1"/>
  <c r="O68" i="30"/>
  <c r="O69" i="30" s="1"/>
  <c r="O30" i="30"/>
  <c r="O48" i="30" s="1"/>
  <c r="O50" i="30" s="1"/>
  <c r="O52" i="30" s="1"/>
  <c r="O60" i="30" s="1"/>
  <c r="AP123" i="8"/>
  <c r="AQ124" i="8"/>
  <c r="AO58" i="8"/>
  <c r="AL145" i="30"/>
  <c r="AO144" i="30"/>
  <c r="AO136" i="29"/>
  <c r="AL137" i="29"/>
  <c r="AO56" i="2"/>
  <c r="AL116" i="22"/>
  <c r="AO116" i="22" s="1"/>
  <c r="AQ57" i="2"/>
  <c r="AP56" i="2"/>
  <c r="AN117" i="22"/>
  <c r="AM116" i="22"/>
  <c r="O61" i="30" l="1"/>
  <c r="O48" i="29" s="1"/>
  <c r="O47" i="29"/>
  <c r="O58" i="30"/>
  <c r="AP124" i="8"/>
  <c r="AQ125" i="8"/>
  <c r="AO59" i="8"/>
  <c r="AL146" i="30"/>
  <c r="AO145" i="30"/>
  <c r="AL138" i="29"/>
  <c r="AO137" i="29"/>
  <c r="AO57" i="2"/>
  <c r="AL117" i="22"/>
  <c r="AO117" i="22" s="1"/>
  <c r="AQ58" i="2"/>
  <c r="AP57" i="2"/>
  <c r="AN118" i="22"/>
  <c r="AM117" i="22"/>
  <c r="O49" i="29" l="1"/>
  <c r="AP125" i="8"/>
  <c r="AQ126" i="8"/>
  <c r="AP126" i="8" s="1"/>
  <c r="AO60" i="8"/>
  <c r="AL147" i="30"/>
  <c r="AO146" i="30"/>
  <c r="AO138" i="29"/>
  <c r="AL139" i="29"/>
  <c r="AO58" i="2"/>
  <c r="AL118" i="22"/>
  <c r="AO118" i="22" s="1"/>
  <c r="AQ59" i="2"/>
  <c r="AP58" i="2"/>
  <c r="AN119" i="22"/>
  <c r="AM118" i="22"/>
  <c r="H171" i="8"/>
  <c r="H103" i="8"/>
  <c r="H36" i="8"/>
  <c r="H370" i="8"/>
  <c r="H303" i="8"/>
  <c r="H237" i="8"/>
  <c r="H169" i="8"/>
  <c r="H101" i="8"/>
  <c r="H35" i="8"/>
  <c r="H374" i="8"/>
  <c r="H307" i="8"/>
  <c r="H241" i="8"/>
  <c r="H174" i="8"/>
  <c r="H107" i="8"/>
  <c r="H39" i="8"/>
  <c r="H395" i="8"/>
  <c r="H327" i="8"/>
  <c r="H260" i="8"/>
  <c r="H183" i="8"/>
  <c r="H116" i="8"/>
  <c r="H50" i="8"/>
  <c r="H399" i="8"/>
  <c r="H333" i="8"/>
  <c r="H231" i="8"/>
  <c r="H87" i="8"/>
  <c r="H398" i="8"/>
  <c r="H331" i="8"/>
  <c r="H263" i="8"/>
  <c r="H196" i="8"/>
  <c r="H119" i="8"/>
  <c r="H52" i="8"/>
  <c r="H402" i="8"/>
  <c r="H335" i="8"/>
  <c r="H269" i="8"/>
  <c r="H201" i="8"/>
  <c r="H133" i="8"/>
  <c r="H67" i="8"/>
  <c r="H3" i="8"/>
  <c r="H355" i="8"/>
  <c r="H278" i="8"/>
  <c r="H211" i="8"/>
  <c r="H145" i="8"/>
  <c r="H78" i="8"/>
  <c r="H11" i="8"/>
  <c r="H359" i="8"/>
  <c r="H292" i="8"/>
  <c r="H215" i="8"/>
  <c r="H148" i="8"/>
  <c r="H82" i="8"/>
  <c r="H15" i="8"/>
  <c r="H357" i="8"/>
  <c r="H291" i="8"/>
  <c r="H214" i="8"/>
  <c r="H147" i="8"/>
  <c r="H81" i="8"/>
  <c r="H14" i="8"/>
  <c r="H363" i="8"/>
  <c r="H295" i="8"/>
  <c r="H228" i="8"/>
  <c r="H151" i="8"/>
  <c r="H84" i="8"/>
  <c r="H18" i="8"/>
  <c r="H372" i="8"/>
  <c r="H306" i="8"/>
  <c r="H239" i="8"/>
  <c r="H173" i="8"/>
  <c r="H105" i="8"/>
  <c r="H37" i="8"/>
  <c r="H387" i="8"/>
  <c r="H310" i="8"/>
  <c r="H243" i="8"/>
  <c r="H177" i="8"/>
  <c r="H110" i="8"/>
  <c r="H43" i="8"/>
  <c r="H265" i="8"/>
  <c r="H131" i="8"/>
  <c r="H375" i="8"/>
  <c r="H308" i="8"/>
  <c r="H242" i="8"/>
  <c r="H175" i="8"/>
  <c r="H109" i="8"/>
  <c r="H41" i="8"/>
  <c r="H389" i="8"/>
  <c r="H323" i="8"/>
  <c r="H246" i="8"/>
  <c r="H179" i="8"/>
  <c r="H113" i="8"/>
  <c r="H46" i="8"/>
  <c r="H401" i="8"/>
  <c r="H334" i="8"/>
  <c r="H267" i="8"/>
  <c r="H199" i="8"/>
  <c r="H132" i="8"/>
  <c r="H55" i="8"/>
  <c r="H404" i="8"/>
  <c r="H338" i="8"/>
  <c r="H271" i="8"/>
  <c r="H205" i="8"/>
  <c r="H137" i="8"/>
  <c r="H69" i="8"/>
  <c r="H403" i="8"/>
  <c r="H337" i="8"/>
  <c r="H270" i="8"/>
  <c r="H203" i="8"/>
  <c r="H135" i="8"/>
  <c r="H68" i="8"/>
  <c r="H407" i="8"/>
  <c r="H340" i="8"/>
  <c r="H274" i="8"/>
  <c r="H207" i="8"/>
  <c r="H141" i="8"/>
  <c r="H73" i="8"/>
  <c r="H5" i="8"/>
  <c r="H361" i="8"/>
  <c r="H293" i="8"/>
  <c r="H227" i="8"/>
  <c r="H150" i="8"/>
  <c r="H83" i="8"/>
  <c r="H17" i="8"/>
  <c r="H366" i="8"/>
  <c r="H299" i="8"/>
  <c r="H164" i="8"/>
  <c r="H20" i="8"/>
  <c r="H365" i="8"/>
  <c r="H297" i="8"/>
  <c r="H229" i="8"/>
  <c r="H163" i="8"/>
  <c r="H86" i="8"/>
  <c r="H19" i="8"/>
  <c r="H369" i="8"/>
  <c r="H302" i="8"/>
  <c r="H235" i="8"/>
  <c r="H167" i="8"/>
  <c r="H100" i="8"/>
  <c r="H23" i="8"/>
  <c r="H388" i="8"/>
  <c r="H311" i="8"/>
  <c r="H244" i="8"/>
  <c r="H178" i="8"/>
  <c r="H111" i="8"/>
  <c r="H45" i="8"/>
  <c r="H393" i="8"/>
  <c r="H325" i="8"/>
  <c r="H259" i="8"/>
  <c r="H182" i="8"/>
  <c r="H115" i="8"/>
  <c r="H49" i="8"/>
  <c r="H391" i="8"/>
  <c r="H324" i="8"/>
  <c r="H247" i="8"/>
  <c r="H180" i="8"/>
  <c r="H114" i="8"/>
  <c r="H47" i="8"/>
  <c r="H397" i="8"/>
  <c r="H329" i="8"/>
  <c r="H261" i="8"/>
  <c r="H195" i="8"/>
  <c r="H118" i="8"/>
  <c r="H51" i="8"/>
  <c r="H406" i="8"/>
  <c r="H339" i="8"/>
  <c r="H273" i="8"/>
  <c r="H206" i="8"/>
  <c r="H139" i="8"/>
  <c r="H71" i="8"/>
  <c r="H4" i="8"/>
  <c r="H343" i="8"/>
  <c r="H276" i="8"/>
  <c r="H210" i="8"/>
  <c r="H143" i="8"/>
  <c r="H77" i="8"/>
  <c r="H9" i="8"/>
  <c r="H197" i="8"/>
  <c r="H54" i="8"/>
  <c r="H342" i="8"/>
  <c r="H275" i="8"/>
  <c r="H209" i="8"/>
  <c r="H142" i="8"/>
  <c r="H75" i="8"/>
  <c r="H7" i="8"/>
  <c r="H356" i="8"/>
  <c r="H279" i="8"/>
  <c r="H212" i="8"/>
  <c r="H146" i="8"/>
  <c r="H79" i="8"/>
  <c r="H13" i="8"/>
  <c r="H367" i="8"/>
  <c r="H301" i="8"/>
  <c r="H233" i="8"/>
  <c r="H165" i="8"/>
  <c r="H99" i="8"/>
  <c r="H22" i="8"/>
  <c r="H371" i="8"/>
  <c r="H305" i="8"/>
  <c r="H238" i="8"/>
  <c r="H16" i="8" l="1"/>
  <c r="H6" i="8"/>
  <c r="H10" i="8"/>
  <c r="H27" i="8"/>
  <c r="H28" i="8" s="1"/>
  <c r="H29" i="8"/>
  <c r="H57" i="8"/>
  <c r="H40" i="8"/>
  <c r="H44" i="8"/>
  <c r="H53" i="8"/>
  <c r="H56" i="8"/>
  <c r="H80" i="8"/>
  <c r="H70" i="8"/>
  <c r="H74" i="8"/>
  <c r="H91" i="8"/>
  <c r="H92" i="8" s="1"/>
  <c r="H93" i="8"/>
  <c r="H121" i="8"/>
  <c r="H153" i="8" s="1"/>
  <c r="H185" i="8" s="1"/>
  <c r="H104" i="8"/>
  <c r="H108" i="8"/>
  <c r="H117" i="8"/>
  <c r="H120" i="8"/>
  <c r="H144" i="8"/>
  <c r="H134" i="8"/>
  <c r="H155" i="8"/>
  <c r="H156" i="8" s="1"/>
  <c r="H138" i="8"/>
  <c r="H157" i="8"/>
  <c r="H168" i="8"/>
  <c r="H172" i="8"/>
  <c r="H181" i="8"/>
  <c r="H184" i="8"/>
  <c r="H208" i="8"/>
  <c r="H198" i="8"/>
  <c r="H202" i="8"/>
  <c r="H219" i="8"/>
  <c r="H220" i="8" s="1"/>
  <c r="H221" i="8"/>
  <c r="H249" i="8"/>
  <c r="H232" i="8"/>
  <c r="H236" i="8"/>
  <c r="H245" i="8"/>
  <c r="H248" i="8"/>
  <c r="H272" i="8"/>
  <c r="H262" i="8"/>
  <c r="H266" i="8"/>
  <c r="H283" i="8"/>
  <c r="H284" i="8" s="1"/>
  <c r="H285" i="8"/>
  <c r="H313" i="8"/>
  <c r="H296" i="8"/>
  <c r="H300" i="8"/>
  <c r="H309" i="8"/>
  <c r="H312" i="8"/>
  <c r="H336" i="8"/>
  <c r="H326" i="8"/>
  <c r="H330" i="8"/>
  <c r="H347" i="8"/>
  <c r="H348" i="8" s="1"/>
  <c r="H349" i="8"/>
  <c r="H377" i="8"/>
  <c r="H360" i="8"/>
  <c r="H364" i="8"/>
  <c r="H373" i="8"/>
  <c r="H376" i="8"/>
  <c r="H400" i="8"/>
  <c r="H420" i="8"/>
  <c r="H390" i="8"/>
  <c r="H411" i="8"/>
  <c r="H412" i="8" s="1"/>
  <c r="H394" i="8"/>
  <c r="H413" i="8"/>
  <c r="H25" i="8"/>
  <c r="H8" i="8"/>
  <c r="H12" i="8"/>
  <c r="H21" i="8"/>
  <c r="H24" i="8"/>
  <c r="H48" i="8"/>
  <c r="H38" i="8"/>
  <c r="H59" i="8"/>
  <c r="H60" i="8" s="1"/>
  <c r="H42" i="8"/>
  <c r="H61" i="8"/>
  <c r="H89" i="8"/>
  <c r="H72" i="8"/>
  <c r="H76" i="8"/>
  <c r="H85" i="8"/>
  <c r="H88" i="8"/>
  <c r="H112" i="8"/>
  <c r="H102" i="8"/>
  <c r="H123" i="8"/>
  <c r="H124" i="8" s="1"/>
  <c r="H106" i="8"/>
  <c r="H125" i="8"/>
  <c r="H136" i="8"/>
  <c r="H140" i="8"/>
  <c r="H149" i="8"/>
  <c r="H152" i="8"/>
  <c r="H176" i="8"/>
  <c r="H166" i="8"/>
  <c r="H187" i="8"/>
  <c r="H188" i="8" s="1"/>
  <c r="H170" i="8"/>
  <c r="H189" i="8"/>
  <c r="H217" i="8"/>
  <c r="H200" i="8"/>
  <c r="H204" i="8"/>
  <c r="H213" i="8"/>
  <c r="H216" i="8"/>
  <c r="H240" i="8"/>
  <c r="H230" i="8"/>
  <c r="H251" i="8"/>
  <c r="H252" i="8" s="1"/>
  <c r="H234" i="8"/>
  <c r="H253" i="8"/>
  <c r="H281" i="8"/>
  <c r="H264" i="8"/>
  <c r="H268" i="8"/>
  <c r="H277" i="8"/>
  <c r="H280" i="8"/>
  <c r="H304" i="8"/>
  <c r="H294" i="8"/>
  <c r="H315" i="8"/>
  <c r="H316" i="8" s="1"/>
  <c r="H298" i="8"/>
  <c r="H317" i="8"/>
  <c r="H345" i="8"/>
  <c r="H328" i="8"/>
  <c r="H332" i="8"/>
  <c r="H341" i="8"/>
  <c r="H344" i="8"/>
  <c r="H368" i="8"/>
  <c r="H358" i="8"/>
  <c r="H379" i="8"/>
  <c r="H380" i="8" s="1"/>
  <c r="H362" i="8"/>
  <c r="H381" i="8"/>
  <c r="H409" i="8"/>
  <c r="H392" i="8"/>
  <c r="H396" i="8"/>
  <c r="H405" i="8"/>
  <c r="H408" i="8"/>
  <c r="AO61" i="8"/>
  <c r="AO147" i="30"/>
  <c r="AL148" i="30"/>
  <c r="AL140" i="29"/>
  <c r="AO139" i="29"/>
  <c r="AO59" i="2"/>
  <c r="AL119" i="22"/>
  <c r="AO119" i="22" s="1"/>
  <c r="AQ60" i="2"/>
  <c r="AP59" i="2"/>
  <c r="AN120" i="22"/>
  <c r="AM119" i="22"/>
  <c r="H127" i="8" l="1"/>
  <c r="H128" i="8" s="1"/>
  <c r="H126" i="8"/>
  <c r="H63" i="8"/>
  <c r="H64" i="8" s="1"/>
  <c r="H62" i="8"/>
  <c r="H414" i="8"/>
  <c r="H415" i="8"/>
  <c r="H416" i="8" s="1"/>
  <c r="H158" i="8"/>
  <c r="H159" i="8"/>
  <c r="H160" i="8" s="1"/>
  <c r="H95" i="8"/>
  <c r="H96" i="8" s="1"/>
  <c r="H94" i="8"/>
  <c r="H31" i="8"/>
  <c r="H32" i="8" s="1"/>
  <c r="H30" i="8"/>
  <c r="H383" i="8"/>
  <c r="H384" i="8" s="1"/>
  <c r="H382" i="8"/>
  <c r="H319" i="8"/>
  <c r="H320" i="8" s="1"/>
  <c r="H318" i="8"/>
  <c r="H255" i="8"/>
  <c r="H256" i="8" s="1"/>
  <c r="H254" i="8"/>
  <c r="H191" i="8"/>
  <c r="H192" i="8" s="1"/>
  <c r="H190" i="8"/>
  <c r="H351" i="8"/>
  <c r="H352" i="8" s="1"/>
  <c r="H350" i="8"/>
  <c r="H287" i="8"/>
  <c r="H288" i="8" s="1"/>
  <c r="H286" i="8"/>
  <c r="H223" i="8"/>
  <c r="H224" i="8" s="1"/>
  <c r="H222" i="8"/>
  <c r="AO62" i="8"/>
  <c r="AL149" i="30"/>
  <c r="AO148" i="30"/>
  <c r="AQ127" i="8"/>
  <c r="AL141" i="29"/>
  <c r="AO140" i="29"/>
  <c r="AO60" i="2"/>
  <c r="AL120" i="22"/>
  <c r="AO120" i="22" s="1"/>
  <c r="AQ61" i="2"/>
  <c r="AP60" i="2"/>
  <c r="AN121" i="22"/>
  <c r="AM120" i="22"/>
  <c r="N3" i="22"/>
  <c r="N22" i="22"/>
  <c r="N20" i="22"/>
  <c r="N15" i="22"/>
  <c r="N14" i="22"/>
  <c r="N12" i="22"/>
  <c r="N7" i="22"/>
  <c r="N19" i="22"/>
  <c r="N5" i="22"/>
  <c r="N4" i="22"/>
  <c r="N23" i="22"/>
  <c r="N21" i="22"/>
  <c r="N13" i="22"/>
  <c r="N11" i="22"/>
  <c r="N6" i="22"/>
  <c r="N30" i="22" l="1"/>
  <c r="N28" i="22"/>
  <c r="N26" i="22"/>
  <c r="N29" i="22"/>
  <c r="N27" i="22"/>
  <c r="AO63" i="8"/>
  <c r="AP127" i="8"/>
  <c r="AQ128" i="8"/>
  <c r="AL150" i="30"/>
  <c r="AO149" i="30"/>
  <c r="AO141" i="29"/>
  <c r="AL142" i="29"/>
  <c r="AO61" i="2"/>
  <c r="AL121" i="22"/>
  <c r="AO121" i="22" s="1"/>
  <c r="AQ62" i="2"/>
  <c r="AP61" i="2"/>
  <c r="AN122" i="22"/>
  <c r="AM121" i="22"/>
  <c r="N36" i="22"/>
  <c r="J122" i="28"/>
  <c r="N37" i="22"/>
  <c r="N34" i="22"/>
  <c r="N38" i="22"/>
  <c r="N35" i="22"/>
  <c r="L122" i="28" l="1"/>
  <c r="N39" i="22"/>
  <c r="N31" i="22"/>
  <c r="N42" i="22"/>
  <c r="N43" i="22"/>
  <c r="N46" i="22"/>
  <c r="N45" i="22"/>
  <c r="N44" i="22"/>
  <c r="AO64" i="8"/>
  <c r="AO150" i="30"/>
  <c r="AL151" i="30"/>
  <c r="AP128" i="8"/>
  <c r="AQ129" i="8"/>
  <c r="AL143" i="29"/>
  <c r="AO142" i="29"/>
  <c r="AO62" i="2"/>
  <c r="AL122" i="22"/>
  <c r="AO122" i="22" s="1"/>
  <c r="AQ63" i="2"/>
  <c r="AP62" i="2"/>
  <c r="AN123" i="22"/>
  <c r="AM122" i="22"/>
  <c r="N47" i="22" l="1"/>
  <c r="AO65" i="8"/>
  <c r="AP129" i="8"/>
  <c r="AQ130" i="8"/>
  <c r="AL152" i="30"/>
  <c r="AO151" i="30"/>
  <c r="AL144" i="29"/>
  <c r="AO143" i="29"/>
  <c r="AO63" i="2"/>
  <c r="AL123" i="22"/>
  <c r="AO123" i="22" s="1"/>
  <c r="AQ64" i="2"/>
  <c r="AP63" i="2"/>
  <c r="AN124" i="22"/>
  <c r="AM123" i="22"/>
  <c r="AO66" i="8" l="1"/>
  <c r="AO152" i="30"/>
  <c r="AL153" i="30"/>
  <c r="AP130" i="8"/>
  <c r="AQ131" i="8"/>
  <c r="AL145" i="29"/>
  <c r="AO144" i="29"/>
  <c r="AO64" i="2"/>
  <c r="AL124" i="22"/>
  <c r="AO124" i="22" s="1"/>
  <c r="AQ65" i="2"/>
  <c r="AP64" i="2"/>
  <c r="AN125" i="22"/>
  <c r="AM124" i="22"/>
  <c r="AO67" i="8" l="1"/>
  <c r="AP131" i="8"/>
  <c r="AQ132" i="8"/>
  <c r="AO153" i="30"/>
  <c r="AL154" i="30"/>
  <c r="AL146" i="29"/>
  <c r="AO145" i="29"/>
  <c r="AO65" i="2"/>
  <c r="AL125" i="22"/>
  <c r="AO125" i="22" s="1"/>
  <c r="AQ66" i="2"/>
  <c r="AP65" i="2"/>
  <c r="AN126" i="22"/>
  <c r="AM125" i="22"/>
  <c r="AO68" i="8" l="1"/>
  <c r="AO154" i="30"/>
  <c r="AL155" i="30"/>
  <c r="AP132" i="8"/>
  <c r="AQ133" i="8"/>
  <c r="AO146" i="29"/>
  <c r="AL147" i="29"/>
  <c r="AO66" i="2"/>
  <c r="AL126" i="22"/>
  <c r="AO126" i="22" s="1"/>
  <c r="AQ67" i="2"/>
  <c r="AP66" i="2"/>
  <c r="AN127" i="22"/>
  <c r="AM126" i="22"/>
  <c r="AO69" i="8" l="1"/>
  <c r="AP133" i="8"/>
  <c r="AQ134" i="8"/>
  <c r="AL156" i="30"/>
  <c r="AO155" i="30"/>
  <c r="AL148" i="29"/>
  <c r="AO147" i="29"/>
  <c r="AO67" i="2"/>
  <c r="AL127" i="22"/>
  <c r="AO127" i="22" s="1"/>
  <c r="AQ68" i="2"/>
  <c r="AP67" i="2"/>
  <c r="AN128" i="22"/>
  <c r="AM127" i="22"/>
  <c r="P49" i="30"/>
  <c r="P9" i="30"/>
  <c r="P27" i="30"/>
  <c r="P23" i="30"/>
  <c r="P19" i="30"/>
  <c r="P13" i="30"/>
  <c r="P37" i="30"/>
  <c r="P5" i="30"/>
  <c r="P8" i="30"/>
  <c r="P25" i="30"/>
  <c r="P42" i="30"/>
  <c r="P22" i="30"/>
  <c r="P26" i="30"/>
  <c r="P4" i="30"/>
  <c r="P35" i="30"/>
  <c r="P41" i="30"/>
  <c r="P29" i="30"/>
  <c r="P15" i="30"/>
  <c r="P21" i="30"/>
  <c r="P7" i="30"/>
  <c r="P11" i="30"/>
  <c r="P3" i="30"/>
  <c r="P12" i="30"/>
  <c r="P6" i="30"/>
  <c r="P51" i="30"/>
  <c r="P44" i="30"/>
  <c r="P28" i="30"/>
  <c r="P24" i="30"/>
  <c r="P20" i="30"/>
  <c r="P14" i="30"/>
  <c r="P10" i="30"/>
  <c r="P18" i="30"/>
  <c r="P34" i="30" l="1"/>
  <c r="P36" i="30" s="1"/>
  <c r="P38" i="30" s="1"/>
  <c r="P57" i="30" s="1"/>
  <c r="P68" i="30"/>
  <c r="P69" i="30" s="1"/>
  <c r="P30" i="30"/>
  <c r="P48" i="30" s="1"/>
  <c r="P50" i="30" s="1"/>
  <c r="P52" i="30" s="1"/>
  <c r="P60" i="30" s="1"/>
  <c r="P43" i="30"/>
  <c r="P45" i="30" s="1"/>
  <c r="P65" i="30"/>
  <c r="P66" i="30" s="1"/>
  <c r="AO70" i="8"/>
  <c r="AL157" i="30"/>
  <c r="AO156" i="30"/>
  <c r="AP134" i="8"/>
  <c r="AQ135" i="8"/>
  <c r="AL149" i="29"/>
  <c r="AO148" i="29"/>
  <c r="AO68" i="2"/>
  <c r="AL128" i="22"/>
  <c r="AO128" i="22" s="1"/>
  <c r="AQ69" i="2"/>
  <c r="AP68" i="2"/>
  <c r="AN129" i="22"/>
  <c r="AM128" i="22"/>
  <c r="P61" i="30" l="1"/>
  <c r="P48" i="29" s="1"/>
  <c r="P58" i="30"/>
  <c r="P47" i="29" s="1"/>
  <c r="AO71" i="8"/>
  <c r="AP135" i="8"/>
  <c r="AQ136" i="8"/>
  <c r="AL158" i="30"/>
  <c r="AO157" i="30"/>
  <c r="AL150" i="29"/>
  <c r="AO149" i="29"/>
  <c r="AO69" i="2"/>
  <c r="AL129" i="22"/>
  <c r="AO129" i="22" s="1"/>
  <c r="AQ70" i="2"/>
  <c r="AP69" i="2"/>
  <c r="AN130" i="22"/>
  <c r="AM129" i="22"/>
  <c r="P49" i="29" l="1"/>
  <c r="AO72" i="8"/>
  <c r="AL159" i="30"/>
  <c r="AO158" i="30"/>
  <c r="AP136" i="8"/>
  <c r="AQ137" i="8"/>
  <c r="AL151" i="29"/>
  <c r="AO150" i="29"/>
  <c r="AO70" i="2"/>
  <c r="AL130" i="22"/>
  <c r="AO130" i="22" s="1"/>
  <c r="AQ71" i="2"/>
  <c r="AP70" i="2"/>
  <c r="AN131" i="22"/>
  <c r="AM130" i="22"/>
  <c r="I171" i="8"/>
  <c r="I103" i="8"/>
  <c r="I173" i="8"/>
  <c r="I406" i="8"/>
  <c r="I339" i="8"/>
  <c r="I369" i="8"/>
  <c r="I206" i="8"/>
  <c r="I139" i="8"/>
  <c r="I167" i="8"/>
  <c r="I4" i="8"/>
  <c r="I343" i="8"/>
  <c r="I388" i="8"/>
  <c r="I174" i="8"/>
  <c r="I209" i="8"/>
  <c r="I142" i="8"/>
  <c r="I375" i="8"/>
  <c r="I45" i="8"/>
  <c r="I393" i="8"/>
  <c r="I175" i="8"/>
  <c r="I259" i="8"/>
  <c r="I182" i="8"/>
  <c r="I389" i="8"/>
  <c r="I49" i="8"/>
  <c r="I391" i="8"/>
  <c r="I197" i="8"/>
  <c r="I233" i="8"/>
  <c r="I165" i="8"/>
  <c r="I401" i="8"/>
  <c r="I47" i="8"/>
  <c r="I397" i="8"/>
  <c r="I199" i="8"/>
  <c r="I261" i="8"/>
  <c r="I55" i="8"/>
  <c r="I404" i="8"/>
  <c r="I51" i="8"/>
  <c r="I271" i="8"/>
  <c r="I235" i="8"/>
  <c r="I237" i="8"/>
  <c r="I100" i="8"/>
  <c r="I403" i="8"/>
  <c r="I71" i="8"/>
  <c r="I270" i="8"/>
  <c r="I203" i="8"/>
  <c r="I276" i="8"/>
  <c r="I68" i="8"/>
  <c r="I407" i="8"/>
  <c r="I274" i="8"/>
  <c r="I260" i="8"/>
  <c r="I115" i="8"/>
  <c r="I116" i="8"/>
  <c r="I41" i="8"/>
  <c r="I293" i="8"/>
  <c r="I323" i="8"/>
  <c r="I246" i="8"/>
  <c r="I83" i="8"/>
  <c r="I113" i="8"/>
  <c r="I46" i="8"/>
  <c r="I299" i="8"/>
  <c r="I334" i="8"/>
  <c r="I195" i="8"/>
  <c r="I118" i="8"/>
  <c r="I163" i="8"/>
  <c r="I398" i="8"/>
  <c r="I331" i="8"/>
  <c r="I338" i="8"/>
  <c r="I196" i="8"/>
  <c r="I119" i="8"/>
  <c r="I137" i="8"/>
  <c r="I402" i="8"/>
  <c r="I335" i="8"/>
  <c r="I337" i="8"/>
  <c r="I210" i="8"/>
  <c r="I143" i="8"/>
  <c r="I178" i="8"/>
  <c r="I3" i="8"/>
  <c r="I355" i="8"/>
  <c r="I340" i="8"/>
  <c r="I211" i="8"/>
  <c r="I207" i="8"/>
  <c r="I141" i="8"/>
  <c r="I11" i="8"/>
  <c r="I5" i="8"/>
  <c r="I361" i="8"/>
  <c r="I179" i="8"/>
  <c r="I247" i="8"/>
  <c r="I180" i="8"/>
  <c r="I15" i="8"/>
  <c r="I17" i="8"/>
  <c r="I366" i="8"/>
  <c r="I214" i="8"/>
  <c r="I231" i="8"/>
  <c r="I164" i="8"/>
  <c r="I14" i="8"/>
  <c r="I20" i="8"/>
  <c r="I295" i="8"/>
  <c r="I177" i="8"/>
  <c r="I307" i="8"/>
  <c r="I205" i="8"/>
  <c r="I273" i="8"/>
  <c r="I69" i="8"/>
  <c r="I18" i="8"/>
  <c r="I52" i="8"/>
  <c r="I306" i="8"/>
  <c r="I239" i="8"/>
  <c r="I269" i="8"/>
  <c r="I105" i="8"/>
  <c r="I37" i="8"/>
  <c r="I67" i="8"/>
  <c r="I310" i="8"/>
  <c r="I145" i="8"/>
  <c r="I242" i="8"/>
  <c r="I73" i="8"/>
  <c r="I109" i="8"/>
  <c r="I78" i="8"/>
  <c r="I275" i="8"/>
  <c r="I359" i="8"/>
  <c r="I292" i="8"/>
  <c r="I75" i="8"/>
  <c r="I148" i="8"/>
  <c r="I82" i="8"/>
  <c r="I279" i="8"/>
  <c r="I357" i="8"/>
  <c r="I267" i="8"/>
  <c r="I87" i="8"/>
  <c r="I132" i="8"/>
  <c r="I81" i="8"/>
  <c r="I301" i="8"/>
  <c r="I363" i="8"/>
  <c r="I43" i="8"/>
  <c r="I99" i="8"/>
  <c r="I151" i="8"/>
  <c r="I371" i="8"/>
  <c r="I305" i="8"/>
  <c r="I372" i="8"/>
  <c r="I201" i="8"/>
  <c r="I133" i="8"/>
  <c r="I135" i="8"/>
  <c r="I370" i="8"/>
  <c r="I303" i="8"/>
  <c r="I387" i="8"/>
  <c r="I169" i="8"/>
  <c r="I101" i="8"/>
  <c r="I374" i="8"/>
  <c r="I342" i="8"/>
  <c r="I215" i="8"/>
  <c r="I227" i="8"/>
  <c r="I150" i="8"/>
  <c r="I395" i="8"/>
  <c r="I7" i="8"/>
  <c r="I356" i="8"/>
  <c r="I183" i="8"/>
  <c r="I212" i="8"/>
  <c r="I146" i="8"/>
  <c r="I399" i="8"/>
  <c r="I13" i="8"/>
  <c r="I367" i="8"/>
  <c r="I228" i="8"/>
  <c r="I263" i="8"/>
  <c r="I84" i="8"/>
  <c r="I9" i="8"/>
  <c r="I22" i="8"/>
  <c r="I297" i="8"/>
  <c r="I229" i="8"/>
  <c r="I238" i="8"/>
  <c r="I86" i="8"/>
  <c r="I19" i="8"/>
  <c r="I36" i="8"/>
  <c r="I302" i="8"/>
  <c r="I243" i="8"/>
  <c r="I278" i="8"/>
  <c r="I110" i="8"/>
  <c r="I23" i="8"/>
  <c r="I35" i="8"/>
  <c r="I311" i="8"/>
  <c r="I244" i="8"/>
  <c r="I241" i="8"/>
  <c r="I111" i="8"/>
  <c r="I107" i="8"/>
  <c r="I39" i="8"/>
  <c r="I325" i="8"/>
  <c r="I327" i="8"/>
  <c r="I291" i="8"/>
  <c r="I79" i="8"/>
  <c r="I147" i="8"/>
  <c r="I50" i="8"/>
  <c r="I324" i="8"/>
  <c r="I333" i="8"/>
  <c r="I265" i="8"/>
  <c r="I114" i="8"/>
  <c r="I131" i="8"/>
  <c r="I54" i="8"/>
  <c r="I329" i="8"/>
  <c r="I365" i="8"/>
  <c r="I77" i="8"/>
  <c r="I308" i="8"/>
  <c r="I16" i="8" l="1"/>
  <c r="I6" i="8"/>
  <c r="I10" i="8"/>
  <c r="I27" i="8"/>
  <c r="I28" i="8" s="1"/>
  <c r="I29" i="8"/>
  <c r="I57" i="8"/>
  <c r="I40" i="8"/>
  <c r="I44" i="8"/>
  <c r="I53" i="8"/>
  <c r="I56" i="8"/>
  <c r="I80" i="8"/>
  <c r="I70" i="8"/>
  <c r="I74" i="8"/>
  <c r="I91" i="8"/>
  <c r="I92" i="8" s="1"/>
  <c r="I93" i="8"/>
  <c r="I121" i="8"/>
  <c r="I153" i="8" s="1"/>
  <c r="I185" i="8" s="1"/>
  <c r="I104" i="8"/>
  <c r="I108" i="8"/>
  <c r="I117" i="8"/>
  <c r="I120" i="8"/>
  <c r="I144" i="8"/>
  <c r="I134" i="8"/>
  <c r="I155" i="8"/>
  <c r="I156" i="8" s="1"/>
  <c r="I138" i="8"/>
  <c r="I157" i="8"/>
  <c r="I168" i="8"/>
  <c r="I172" i="8"/>
  <c r="I181" i="8"/>
  <c r="I184" i="8"/>
  <c r="I208" i="8"/>
  <c r="I198" i="8"/>
  <c r="I202" i="8"/>
  <c r="I219" i="8"/>
  <c r="I220" i="8" s="1"/>
  <c r="I221" i="8"/>
  <c r="I249" i="8"/>
  <c r="I232" i="8"/>
  <c r="I236" i="8"/>
  <c r="I245" i="8"/>
  <c r="I248" i="8"/>
  <c r="I272" i="8"/>
  <c r="I262" i="8"/>
  <c r="I266" i="8"/>
  <c r="I283" i="8"/>
  <c r="I284" i="8" s="1"/>
  <c r="I285" i="8"/>
  <c r="I313" i="8"/>
  <c r="I296" i="8"/>
  <c r="I300" i="8"/>
  <c r="I309" i="8"/>
  <c r="I312" i="8"/>
  <c r="I336" i="8"/>
  <c r="I326" i="8"/>
  <c r="I330" i="8"/>
  <c r="I347" i="8"/>
  <c r="I348" i="8" s="1"/>
  <c r="I349" i="8"/>
  <c r="I377" i="8"/>
  <c r="I360" i="8"/>
  <c r="I364" i="8"/>
  <c r="I373" i="8"/>
  <c r="I376" i="8"/>
  <c r="I400" i="8"/>
  <c r="I420" i="8"/>
  <c r="I390" i="8"/>
  <c r="I411" i="8"/>
  <c r="I412" i="8" s="1"/>
  <c r="I394" i="8"/>
  <c r="I413" i="8"/>
  <c r="I25" i="8"/>
  <c r="I8" i="8"/>
  <c r="I12" i="8"/>
  <c r="I21" i="8"/>
  <c r="I24" i="8"/>
  <c r="I48" i="8"/>
  <c r="I38" i="8"/>
  <c r="I59" i="8"/>
  <c r="I60" i="8" s="1"/>
  <c r="I42" i="8"/>
  <c r="I61" i="8"/>
  <c r="I89" i="8"/>
  <c r="I72" i="8"/>
  <c r="I76" i="8"/>
  <c r="I85" i="8"/>
  <c r="I88" i="8"/>
  <c r="I112" i="8"/>
  <c r="I102" i="8"/>
  <c r="I123" i="8"/>
  <c r="I124" i="8" s="1"/>
  <c r="I106" i="8"/>
  <c r="I125" i="8"/>
  <c r="I136" i="8"/>
  <c r="I140" i="8"/>
  <c r="I149" i="8"/>
  <c r="I152" i="8"/>
  <c r="I176" i="8"/>
  <c r="I166" i="8"/>
  <c r="I187" i="8"/>
  <c r="I188" i="8" s="1"/>
  <c r="I170" i="8"/>
  <c r="I189" i="8"/>
  <c r="I217" i="8"/>
  <c r="I200" i="8"/>
  <c r="I204" i="8"/>
  <c r="I213" i="8"/>
  <c r="I216" i="8"/>
  <c r="I240" i="8"/>
  <c r="I230" i="8"/>
  <c r="I251" i="8"/>
  <c r="I252" i="8" s="1"/>
  <c r="I234" i="8"/>
  <c r="I253" i="8"/>
  <c r="I281" i="8"/>
  <c r="I264" i="8"/>
  <c r="I268" i="8"/>
  <c r="I277" i="8"/>
  <c r="I280" i="8"/>
  <c r="I304" i="8"/>
  <c r="I294" i="8"/>
  <c r="I315" i="8"/>
  <c r="I316" i="8" s="1"/>
  <c r="I298" i="8"/>
  <c r="I317" i="8"/>
  <c r="I345" i="8"/>
  <c r="I328" i="8"/>
  <c r="I332" i="8"/>
  <c r="I341" i="8"/>
  <c r="I344" i="8"/>
  <c r="I368" i="8"/>
  <c r="I358" i="8"/>
  <c r="I379" i="8"/>
  <c r="I380" i="8" s="1"/>
  <c r="I362" i="8"/>
  <c r="I381" i="8"/>
  <c r="I409" i="8"/>
  <c r="I392" i="8"/>
  <c r="I396" i="8"/>
  <c r="I405" i="8"/>
  <c r="I408" i="8"/>
  <c r="AO73" i="8"/>
  <c r="AP137" i="8"/>
  <c r="AQ138" i="8"/>
  <c r="AL160" i="30"/>
  <c r="AO159" i="30"/>
  <c r="AL152" i="29"/>
  <c r="AO151" i="29"/>
  <c r="AO71" i="2"/>
  <c r="AL131" i="22"/>
  <c r="AO131" i="22" s="1"/>
  <c r="AQ72" i="2"/>
  <c r="AP71" i="2"/>
  <c r="AN132" i="22"/>
  <c r="AM131" i="22"/>
  <c r="I127" i="8" l="1"/>
  <c r="I128" i="8" s="1"/>
  <c r="I126" i="8"/>
  <c r="I63" i="8"/>
  <c r="I64" i="8" s="1"/>
  <c r="I62" i="8"/>
  <c r="I414" i="8"/>
  <c r="I415" i="8"/>
  <c r="I416" i="8" s="1"/>
  <c r="I158" i="8"/>
  <c r="I159" i="8"/>
  <c r="I160" i="8" s="1"/>
  <c r="I95" i="8"/>
  <c r="I96" i="8" s="1"/>
  <c r="I94" i="8"/>
  <c r="I31" i="8"/>
  <c r="I32" i="8" s="1"/>
  <c r="I30" i="8"/>
  <c r="I383" i="8"/>
  <c r="I384" i="8" s="1"/>
  <c r="I382" i="8"/>
  <c r="I319" i="8"/>
  <c r="I320" i="8" s="1"/>
  <c r="I318" i="8"/>
  <c r="I255" i="8"/>
  <c r="I256" i="8" s="1"/>
  <c r="I254" i="8"/>
  <c r="I191" i="8"/>
  <c r="I192" i="8" s="1"/>
  <c r="I190" i="8"/>
  <c r="I351" i="8"/>
  <c r="I352" i="8" s="1"/>
  <c r="I350" i="8"/>
  <c r="I287" i="8"/>
  <c r="I288" i="8" s="1"/>
  <c r="I286" i="8"/>
  <c r="I223" i="8"/>
  <c r="I224" i="8" s="1"/>
  <c r="I222" i="8"/>
  <c r="AO74" i="8"/>
  <c r="AL161" i="30"/>
  <c r="AO160" i="30"/>
  <c r="AP138" i="8"/>
  <c r="AQ139" i="8"/>
  <c r="AL153" i="29"/>
  <c r="AO152" i="29"/>
  <c r="AO72" i="2"/>
  <c r="AL132" i="22"/>
  <c r="AO132" i="22" s="1"/>
  <c r="AQ73" i="2"/>
  <c r="AP72" i="2"/>
  <c r="AN133" i="22"/>
  <c r="AM132" i="22"/>
  <c r="O4" i="22"/>
  <c r="O6" i="22"/>
  <c r="O20" i="22"/>
  <c r="O3" i="22"/>
  <c r="O5" i="22"/>
  <c r="O7" i="22"/>
  <c r="O15" i="22"/>
  <c r="O12" i="22"/>
  <c r="O11" i="22"/>
  <c r="O13" i="22"/>
  <c r="O14" i="22"/>
  <c r="O19" i="22"/>
  <c r="O21" i="22"/>
  <c r="O23" i="22"/>
  <c r="O22" i="22"/>
  <c r="O30" i="22" l="1"/>
  <c r="O28" i="22"/>
  <c r="O26" i="22"/>
  <c r="O29" i="22"/>
  <c r="O27" i="22"/>
  <c r="AO75" i="8"/>
  <c r="AP139" i="8"/>
  <c r="AQ140" i="8"/>
  <c r="AL162" i="30"/>
  <c r="AO161" i="30"/>
  <c r="AL154" i="29"/>
  <c r="AO153" i="29"/>
  <c r="AO73" i="2"/>
  <c r="AL133" i="22"/>
  <c r="AO133" i="22" s="1"/>
  <c r="AQ74" i="2"/>
  <c r="AP73" i="2"/>
  <c r="AN134" i="22"/>
  <c r="AM133" i="22"/>
  <c r="O38" i="22"/>
  <c r="J135" i="28"/>
  <c r="O36" i="22"/>
  <c r="O34" i="22"/>
  <c r="O37" i="22"/>
  <c r="O35" i="22"/>
  <c r="L135" i="28" l="1"/>
  <c r="O39" i="22"/>
  <c r="O42" i="22"/>
  <c r="O31" i="22"/>
  <c r="O43" i="22"/>
  <c r="O46" i="22"/>
  <c r="AO76" i="8"/>
  <c r="O45" i="22"/>
  <c r="O44" i="22"/>
  <c r="AO162" i="30"/>
  <c r="AL163" i="30"/>
  <c r="AP140" i="8"/>
  <c r="AQ141" i="8"/>
  <c r="AL155" i="29"/>
  <c r="AO154" i="29"/>
  <c r="AO74" i="2"/>
  <c r="AL134" i="22"/>
  <c r="AO134" i="22" s="1"/>
  <c r="AQ75" i="2"/>
  <c r="AP74" i="2"/>
  <c r="AN135" i="22"/>
  <c r="AM134" i="22"/>
  <c r="O47" i="22" l="1"/>
  <c r="AO77" i="8"/>
  <c r="AP141" i="8"/>
  <c r="AQ142" i="8"/>
  <c r="AL164" i="30"/>
  <c r="AO163" i="30"/>
  <c r="AL156" i="29"/>
  <c r="AO155" i="29"/>
  <c r="AO75" i="2"/>
  <c r="AL135" i="22"/>
  <c r="AO135" i="22" s="1"/>
  <c r="AQ76" i="2"/>
  <c r="AP75" i="2"/>
  <c r="AN136" i="22"/>
  <c r="AM135" i="22"/>
  <c r="AO78" i="8" l="1"/>
  <c r="AO164" i="30"/>
  <c r="AL165" i="30"/>
  <c r="AP142" i="8"/>
  <c r="AQ143" i="8"/>
  <c r="AL157" i="29"/>
  <c r="AO156" i="29"/>
  <c r="AO76" i="2"/>
  <c r="AL136" i="22"/>
  <c r="AO136" i="22" s="1"/>
  <c r="AQ77" i="2"/>
  <c r="AP76" i="2"/>
  <c r="AN137" i="22"/>
  <c r="AM136" i="22"/>
  <c r="AO79" i="8" l="1"/>
  <c r="AP143" i="8"/>
  <c r="AQ144" i="8"/>
  <c r="AO165" i="30"/>
  <c r="AL166" i="30"/>
  <c r="AL158" i="29"/>
  <c r="AO157" i="29"/>
  <c r="AO77" i="2"/>
  <c r="AL137" i="22"/>
  <c r="AO137" i="22" s="1"/>
  <c r="AQ78" i="2"/>
  <c r="AP77" i="2"/>
  <c r="AN138" i="22"/>
  <c r="AM137" i="22"/>
  <c r="AO80" i="8" l="1"/>
  <c r="AL167" i="30"/>
  <c r="AO166" i="30"/>
  <c r="AP144" i="8"/>
  <c r="AQ145" i="8"/>
  <c r="AO158" i="29"/>
  <c r="AL159" i="29"/>
  <c r="AO78" i="2"/>
  <c r="AL138" i="22"/>
  <c r="AO138" i="22" s="1"/>
  <c r="AQ79" i="2"/>
  <c r="AP78" i="2"/>
  <c r="AN139" i="22"/>
  <c r="AM138" i="22"/>
  <c r="AO81" i="8" l="1"/>
  <c r="AP145" i="8"/>
  <c r="AQ146" i="8"/>
  <c r="AL168" i="30"/>
  <c r="AO167" i="30"/>
  <c r="AL160" i="29"/>
  <c r="AO159" i="29"/>
  <c r="AO79" i="2"/>
  <c r="AL139" i="22"/>
  <c r="AO139" i="22" s="1"/>
  <c r="AQ80" i="2"/>
  <c r="AP79" i="2"/>
  <c r="AN140" i="22"/>
  <c r="AM139" i="22"/>
  <c r="Q22" i="30"/>
  <c r="Q26" i="30"/>
  <c r="Q35" i="30"/>
  <c r="Q44" i="30"/>
  <c r="Q4" i="30"/>
  <c r="Q8" i="30"/>
  <c r="Q18" i="30"/>
  <c r="Q29" i="30"/>
  <c r="Q25" i="30"/>
  <c r="Q3" i="30"/>
  <c r="Q42" i="30"/>
  <c r="Q11" i="30"/>
  <c r="Q7" i="30"/>
  <c r="Q21" i="30"/>
  <c r="Q15" i="30"/>
  <c r="Q20" i="30"/>
  <c r="Q28" i="30"/>
  <c r="Q24" i="30"/>
  <c r="Q51" i="30"/>
  <c r="Q41" i="30"/>
  <c r="Q10" i="30"/>
  <c r="Q6" i="30"/>
  <c r="Q14" i="30"/>
  <c r="Q23" i="30"/>
  <c r="Q27" i="30"/>
  <c r="Q37" i="30"/>
  <c r="Q49" i="30"/>
  <c r="Q5" i="30"/>
  <c r="Q9" i="30"/>
  <c r="Q13" i="30"/>
  <c r="Q19" i="30"/>
  <c r="Q12" i="30"/>
  <c r="Q30" i="30" l="1"/>
  <c r="Q48" i="30" s="1"/>
  <c r="Q50" i="30" s="1"/>
  <c r="Q52" i="30" s="1"/>
  <c r="Q60" i="30" s="1"/>
  <c r="Q68" i="30"/>
  <c r="Q69" i="30" s="1"/>
  <c r="Q43" i="30"/>
  <c r="Q45" i="30" s="1"/>
  <c r="Q34" i="30"/>
  <c r="Q36" i="30" s="1"/>
  <c r="Q38" i="30" s="1"/>
  <c r="Q57" i="30" s="1"/>
  <c r="Q65" i="30"/>
  <c r="Q66" i="30" s="1"/>
  <c r="AO82" i="8"/>
  <c r="AL169" i="30"/>
  <c r="AO168" i="30"/>
  <c r="AP146" i="8"/>
  <c r="AQ147" i="8"/>
  <c r="AL161" i="29"/>
  <c r="AO160" i="29"/>
  <c r="AO80" i="2"/>
  <c r="AL140" i="22"/>
  <c r="AO140" i="22" s="1"/>
  <c r="AQ81" i="2"/>
  <c r="AP80" i="2"/>
  <c r="AN141" i="22"/>
  <c r="AM140" i="22"/>
  <c r="Q61" i="30" l="1"/>
  <c r="Q48" i="29" s="1"/>
  <c r="Q58" i="30"/>
  <c r="Q47" i="29" s="1"/>
  <c r="AO83" i="8"/>
  <c r="AP147" i="8"/>
  <c r="AQ148" i="8"/>
  <c r="AL170" i="30"/>
  <c r="AO169" i="30"/>
  <c r="AO161" i="29"/>
  <c r="AL162" i="29"/>
  <c r="AO81" i="2"/>
  <c r="AL141" i="22"/>
  <c r="AO141" i="22" s="1"/>
  <c r="AQ82" i="2"/>
  <c r="AP81" i="2"/>
  <c r="AN142" i="22"/>
  <c r="AM141" i="22"/>
  <c r="Q49" i="29" l="1"/>
  <c r="AO84" i="8"/>
  <c r="AL171" i="30"/>
  <c r="AO170" i="30"/>
  <c r="AP148" i="8"/>
  <c r="AQ149" i="8"/>
  <c r="AL163" i="29"/>
  <c r="AO162" i="29"/>
  <c r="AO82" i="2"/>
  <c r="AL142" i="22"/>
  <c r="AO142" i="22" s="1"/>
  <c r="AQ83" i="2"/>
  <c r="AP82" i="2"/>
  <c r="AN143" i="22"/>
  <c r="AM142" i="22"/>
  <c r="J23" i="8"/>
  <c r="J215" i="8"/>
  <c r="J169" i="8"/>
  <c r="J361" i="8"/>
  <c r="J146" i="8"/>
  <c r="J243" i="8"/>
  <c r="J148" i="8"/>
  <c r="J77" i="8"/>
  <c r="J163" i="8"/>
  <c r="J269" i="8"/>
  <c r="J238" i="8"/>
  <c r="J273" i="8"/>
  <c r="J242" i="8"/>
  <c r="J36" i="8"/>
  <c r="J339" i="8"/>
  <c r="J100" i="8"/>
  <c r="J15" i="8"/>
  <c r="J46" i="8"/>
  <c r="J401" i="8"/>
  <c r="J50" i="8"/>
  <c r="J17" i="8"/>
  <c r="J69" i="8"/>
  <c r="J141" i="8"/>
  <c r="J75" i="8"/>
  <c r="J39" i="8"/>
  <c r="J397" i="8"/>
  <c r="J175" i="8"/>
  <c r="J367" i="8"/>
  <c r="J239" i="8"/>
  <c r="J209" i="8"/>
  <c r="J306" i="8"/>
  <c r="J82" i="8"/>
  <c r="J35" i="8"/>
  <c r="J391" i="8"/>
  <c r="J331" i="8"/>
  <c r="J278" i="8"/>
  <c r="J43" i="8"/>
  <c r="J119" i="8"/>
  <c r="J355" i="8"/>
  <c r="J107" i="8"/>
  <c r="J195" i="8"/>
  <c r="J111" i="8"/>
  <c r="J109" i="8"/>
  <c r="J55" i="8"/>
  <c r="J227" i="8"/>
  <c r="J228" i="8"/>
  <c r="J180" i="8"/>
  <c r="J305" i="8"/>
  <c r="J78" i="8"/>
  <c r="J244" i="8"/>
  <c r="J147" i="8"/>
  <c r="J311" i="8"/>
  <c r="J261" i="8"/>
  <c r="J164" i="8"/>
  <c r="J398" i="8"/>
  <c r="J203" i="8"/>
  <c r="J407" i="8"/>
  <c r="J259" i="8"/>
  <c r="J4" i="8"/>
  <c r="J52" i="8"/>
  <c r="J13" i="8"/>
  <c r="J402" i="8"/>
  <c r="J371" i="8"/>
  <c r="J324" i="8"/>
  <c r="J403" i="8"/>
  <c r="J335" i="8"/>
  <c r="J233" i="8"/>
  <c r="J105" i="8"/>
  <c r="J83" i="8"/>
  <c r="J139" i="8"/>
  <c r="J310" i="8"/>
  <c r="J11" i="8"/>
  <c r="J71" i="8"/>
  <c r="J374" i="8"/>
  <c r="J327" i="8"/>
  <c r="J103" i="8"/>
  <c r="J47" i="8"/>
  <c r="J171" i="8"/>
  <c r="J67" i="8"/>
  <c r="J45" i="8"/>
  <c r="J279" i="8"/>
  <c r="J212" i="8"/>
  <c r="J131" i="8"/>
  <c r="J356" i="8"/>
  <c r="J18" i="8"/>
  <c r="J110" i="8"/>
  <c r="J49" i="8"/>
  <c r="J237" i="8"/>
  <c r="J3" i="8"/>
  <c r="J340" i="8"/>
  <c r="J293" i="8"/>
  <c r="J235" i="8"/>
  <c r="J14" i="8"/>
  <c r="J370" i="8"/>
  <c r="J7" i="8"/>
  <c r="J199" i="8"/>
  <c r="J325" i="8"/>
  <c r="J270" i="8"/>
  <c r="J201" i="8"/>
  <c r="J246" i="8"/>
  <c r="J334" i="8"/>
  <c r="J260" i="8"/>
  <c r="J177" i="8"/>
  <c r="J263" i="8"/>
  <c r="J73" i="8"/>
  <c r="J338" i="8"/>
  <c r="J372" i="8"/>
  <c r="J167" i="8"/>
  <c r="J137" i="8"/>
  <c r="J173" i="8"/>
  <c r="J142" i="8"/>
  <c r="J115" i="8"/>
  <c r="J337" i="8"/>
  <c r="J406" i="8"/>
  <c r="J150" i="8"/>
  <c r="J99" i="8"/>
  <c r="J301" i="8"/>
  <c r="J241" i="8"/>
  <c r="J183" i="8"/>
  <c r="J375" i="8"/>
  <c r="J79" i="8"/>
  <c r="J275" i="8"/>
  <c r="J207" i="8"/>
  <c r="J295" i="8"/>
  <c r="J41" i="8"/>
  <c r="J267" i="8"/>
  <c r="J182" i="8"/>
  <c r="J135" i="8"/>
  <c r="J196" i="8"/>
  <c r="J363" i="8"/>
  <c r="J388" i="8"/>
  <c r="J291" i="8"/>
  <c r="J229" i="8"/>
  <c r="J178" i="8"/>
  <c r="J357" i="8"/>
  <c r="J19" i="8"/>
  <c r="J211" i="8"/>
  <c r="J5" i="8"/>
  <c r="J165" i="8"/>
  <c r="J37" i="8"/>
  <c r="J365" i="8"/>
  <c r="J116" i="8"/>
  <c r="J387" i="8"/>
  <c r="J404" i="8"/>
  <c r="J276" i="8"/>
  <c r="J81" i="8"/>
  <c r="J247" i="8"/>
  <c r="J197" i="8"/>
  <c r="J145" i="8"/>
  <c r="J265" i="8"/>
  <c r="J68" i="8"/>
  <c r="J151" i="8"/>
  <c r="J86" i="8"/>
  <c r="J297" i="8"/>
  <c r="J101" i="8"/>
  <c r="J307" i="8"/>
  <c r="J113" i="8"/>
  <c r="J323" i="8"/>
  <c r="J342" i="8"/>
  <c r="J343" i="8"/>
  <c r="J302" i="8"/>
  <c r="J299" i="8"/>
  <c r="J214" i="8"/>
  <c r="J303" i="8"/>
  <c r="J329" i="8"/>
  <c r="J132" i="8"/>
  <c r="J393" i="8"/>
  <c r="J22" i="8"/>
  <c r="J292" i="8"/>
  <c r="J210" i="8"/>
  <c r="J84" i="8"/>
  <c r="J205" i="8"/>
  <c r="J274" i="8"/>
  <c r="J271" i="8"/>
  <c r="J143" i="8"/>
  <c r="J369" i="8"/>
  <c r="J389" i="8"/>
  <c r="J51" i="8"/>
  <c r="J231" i="8"/>
  <c r="J179" i="8"/>
  <c r="J118" i="8"/>
  <c r="J20" i="8"/>
  <c r="J87" i="8"/>
  <c r="J359" i="8"/>
  <c r="J9" i="8"/>
  <c r="J174" i="8"/>
  <c r="J395" i="8"/>
  <c r="J308" i="8"/>
  <c r="J114" i="8"/>
  <c r="J54" i="8"/>
  <c r="J133" i="8"/>
  <c r="J206" i="8"/>
  <c r="J399" i="8"/>
  <c r="J25" i="8" l="1"/>
  <c r="J8" i="8"/>
  <c r="J12" i="8"/>
  <c r="J21" i="8"/>
  <c r="J24" i="8"/>
  <c r="J48" i="8"/>
  <c r="J38" i="8"/>
  <c r="J42" i="8"/>
  <c r="J59" i="8"/>
  <c r="J60" i="8" s="1"/>
  <c r="J61" i="8"/>
  <c r="J89" i="8"/>
  <c r="J72" i="8"/>
  <c r="J76" i="8"/>
  <c r="J85" i="8"/>
  <c r="J88" i="8"/>
  <c r="J112" i="8"/>
  <c r="J102" i="8"/>
  <c r="J106" i="8"/>
  <c r="J123" i="8"/>
  <c r="J124" i="8" s="1"/>
  <c r="J125" i="8"/>
  <c r="J136" i="8"/>
  <c r="J140" i="8"/>
  <c r="J149" i="8"/>
  <c r="J152" i="8"/>
  <c r="J176" i="8"/>
  <c r="J166" i="8"/>
  <c r="J170" i="8"/>
  <c r="J187" i="8"/>
  <c r="J188" i="8" s="1"/>
  <c r="J189" i="8"/>
  <c r="J217" i="8"/>
  <c r="J200" i="8"/>
  <c r="J204" i="8"/>
  <c r="J213" i="8"/>
  <c r="J216" i="8"/>
  <c r="J240" i="8"/>
  <c r="J230" i="8"/>
  <c r="J234" i="8"/>
  <c r="J251" i="8"/>
  <c r="J252" i="8" s="1"/>
  <c r="J253" i="8"/>
  <c r="J281" i="8"/>
  <c r="J264" i="8"/>
  <c r="J268" i="8"/>
  <c r="J277" i="8"/>
  <c r="J280" i="8"/>
  <c r="J304" i="8"/>
  <c r="J294" i="8"/>
  <c r="J298" i="8"/>
  <c r="J315" i="8"/>
  <c r="J316" i="8" s="1"/>
  <c r="J317" i="8"/>
  <c r="J345" i="8"/>
  <c r="J328" i="8"/>
  <c r="J332" i="8"/>
  <c r="J341" i="8"/>
  <c r="J344" i="8"/>
  <c r="J358" i="8"/>
  <c r="J362" i="8"/>
  <c r="J379" i="8"/>
  <c r="J380" i="8" s="1"/>
  <c r="J381" i="8"/>
  <c r="J392" i="8"/>
  <c r="J396" i="8"/>
  <c r="J405" i="8"/>
  <c r="J408" i="8"/>
  <c r="J16" i="8"/>
  <c r="J6" i="8"/>
  <c r="J27" i="8"/>
  <c r="J28" i="8" s="1"/>
  <c r="J10" i="8"/>
  <c r="J29" i="8"/>
  <c r="J57" i="8"/>
  <c r="J40" i="8"/>
  <c r="J44" i="8"/>
  <c r="J53" i="8"/>
  <c r="J56" i="8"/>
  <c r="J80" i="8"/>
  <c r="J70" i="8"/>
  <c r="J91" i="8"/>
  <c r="J92" i="8" s="1"/>
  <c r="J74" i="8"/>
  <c r="J93" i="8"/>
  <c r="J121" i="8"/>
  <c r="J153" i="8" s="1"/>
  <c r="J185" i="8" s="1"/>
  <c r="J104" i="8"/>
  <c r="J108" i="8"/>
  <c r="J117" i="8"/>
  <c r="J120" i="8"/>
  <c r="J144" i="8"/>
  <c r="J134" i="8"/>
  <c r="J138" i="8"/>
  <c r="J155" i="8"/>
  <c r="J156" i="8" s="1"/>
  <c r="J157" i="8"/>
  <c r="J168" i="8"/>
  <c r="J172" i="8"/>
  <c r="J181" i="8"/>
  <c r="J184" i="8"/>
  <c r="J208" i="8"/>
  <c r="J198" i="8"/>
  <c r="J219" i="8"/>
  <c r="J220" i="8" s="1"/>
  <c r="J202" i="8"/>
  <c r="J221" i="8"/>
  <c r="J249" i="8"/>
  <c r="J232" i="8"/>
  <c r="J236" i="8"/>
  <c r="J245" i="8"/>
  <c r="J248" i="8"/>
  <c r="J272" i="8"/>
  <c r="J262" i="8"/>
  <c r="J283" i="8"/>
  <c r="J284" i="8" s="1"/>
  <c r="J266" i="8"/>
  <c r="J285" i="8"/>
  <c r="J313" i="8"/>
  <c r="J296" i="8"/>
  <c r="J300" i="8"/>
  <c r="J309" i="8"/>
  <c r="J312" i="8"/>
  <c r="J336" i="8"/>
  <c r="J326" i="8"/>
  <c r="J347" i="8"/>
  <c r="J348" i="8" s="1"/>
  <c r="J330" i="8"/>
  <c r="J349" i="8"/>
  <c r="J377" i="8"/>
  <c r="J360" i="8"/>
  <c r="J364" i="8"/>
  <c r="J373" i="8"/>
  <c r="J376" i="8"/>
  <c r="J420" i="8"/>
  <c r="J409" i="8" s="1"/>
  <c r="J400" i="8"/>
  <c r="J390" i="8"/>
  <c r="J394" i="8"/>
  <c r="J411" i="8"/>
  <c r="J412" i="8" s="1"/>
  <c r="J413" i="8"/>
  <c r="AO85" i="8"/>
  <c r="AP149" i="8"/>
  <c r="AQ150" i="8"/>
  <c r="AL172" i="30"/>
  <c r="AO171" i="30"/>
  <c r="AL164" i="29"/>
  <c r="AO163" i="29"/>
  <c r="AO83" i="2"/>
  <c r="AL143" i="22"/>
  <c r="AO143" i="22" s="1"/>
  <c r="AQ84" i="2"/>
  <c r="AP83" i="2"/>
  <c r="AN144" i="22"/>
  <c r="AM143" i="22"/>
  <c r="J366" i="8"/>
  <c r="J333" i="8"/>
  <c r="J368" i="8" l="1"/>
  <c r="J415" i="8"/>
  <c r="J416" i="8" s="1"/>
  <c r="J414" i="8"/>
  <c r="J159" i="8"/>
  <c r="J160" i="8" s="1"/>
  <c r="J158" i="8"/>
  <c r="J94" i="8"/>
  <c r="J95" i="8"/>
  <c r="J96" i="8" s="1"/>
  <c r="J30" i="8"/>
  <c r="J31" i="8"/>
  <c r="J32" i="8" s="1"/>
  <c r="J382" i="8"/>
  <c r="J383" i="8"/>
  <c r="J384" i="8" s="1"/>
  <c r="J318" i="8"/>
  <c r="J319" i="8"/>
  <c r="J320" i="8" s="1"/>
  <c r="J254" i="8"/>
  <c r="J255" i="8"/>
  <c r="J256" i="8" s="1"/>
  <c r="J190" i="8"/>
  <c r="J191" i="8"/>
  <c r="J192" i="8" s="1"/>
  <c r="J350" i="8"/>
  <c r="J351" i="8"/>
  <c r="J352" i="8" s="1"/>
  <c r="J286" i="8"/>
  <c r="J287" i="8"/>
  <c r="J288" i="8" s="1"/>
  <c r="J222" i="8"/>
  <c r="J223" i="8"/>
  <c r="J224" i="8" s="1"/>
  <c r="J126" i="8"/>
  <c r="J127" i="8"/>
  <c r="J128" i="8" s="1"/>
  <c r="J62" i="8"/>
  <c r="J63" i="8"/>
  <c r="J64" i="8" s="1"/>
  <c r="AO86" i="8"/>
  <c r="AL173" i="30"/>
  <c r="AO172" i="30"/>
  <c r="AP150" i="8"/>
  <c r="AQ151" i="8"/>
  <c r="AL165" i="29"/>
  <c r="AO164" i="29"/>
  <c r="AO84" i="2"/>
  <c r="AL144" i="22"/>
  <c r="AO144" i="22" s="1"/>
  <c r="AQ85" i="2"/>
  <c r="AP84" i="2"/>
  <c r="AN145" i="22"/>
  <c r="AM144" i="22"/>
  <c r="P5" i="22"/>
  <c r="P20" i="22"/>
  <c r="P7" i="22"/>
  <c r="P15" i="22"/>
  <c r="P22" i="22"/>
  <c r="P21" i="22"/>
  <c r="P19" i="22"/>
  <c r="P13" i="22"/>
  <c r="P12" i="22"/>
  <c r="P4" i="22"/>
  <c r="P6" i="22"/>
  <c r="P14" i="22"/>
  <c r="P3" i="22"/>
  <c r="P23" i="22"/>
  <c r="P11" i="22"/>
  <c r="P26" i="22" l="1"/>
  <c r="P28" i="22"/>
  <c r="P30" i="22"/>
  <c r="P27" i="22"/>
  <c r="P29" i="22"/>
  <c r="AO87" i="8"/>
  <c r="AQ152" i="8"/>
  <c r="AP151" i="8"/>
  <c r="AL174" i="30"/>
  <c r="AO173" i="30"/>
  <c r="AL166" i="29"/>
  <c r="AO165" i="29"/>
  <c r="AO85" i="2"/>
  <c r="AL145" i="22"/>
  <c r="AO145" i="22" s="1"/>
  <c r="AQ86" i="2"/>
  <c r="AP85" i="2"/>
  <c r="AN146" i="22"/>
  <c r="AM145" i="22"/>
  <c r="P34" i="22"/>
  <c r="P38" i="22"/>
  <c r="P37" i="22"/>
  <c r="J148" i="28"/>
  <c r="P35" i="22"/>
  <c r="P36" i="22"/>
  <c r="L148" i="28" l="1"/>
  <c r="P39" i="22"/>
  <c r="P31" i="22"/>
  <c r="P42" i="22"/>
  <c r="P45" i="22"/>
  <c r="P46" i="22"/>
  <c r="P43" i="22"/>
  <c r="P44" i="22"/>
  <c r="AO88" i="8"/>
  <c r="AL175" i="30"/>
  <c r="AO174" i="30"/>
  <c r="AP152" i="8"/>
  <c r="AQ153" i="8"/>
  <c r="AL167" i="29"/>
  <c r="AO166" i="29"/>
  <c r="AO86" i="2"/>
  <c r="AL146" i="22"/>
  <c r="AO146" i="22" s="1"/>
  <c r="AQ87" i="2"/>
  <c r="AP86" i="2"/>
  <c r="AN147" i="22"/>
  <c r="AM146" i="22"/>
  <c r="P47" i="22" l="1"/>
  <c r="AO89" i="8"/>
  <c r="AP153" i="8"/>
  <c r="AQ154" i="8"/>
  <c r="AL176" i="30"/>
  <c r="AO175" i="30"/>
  <c r="AL168" i="29"/>
  <c r="AO167" i="29"/>
  <c r="AO87" i="2"/>
  <c r="AL147" i="22"/>
  <c r="AO147" i="22" s="1"/>
  <c r="AQ88" i="2"/>
  <c r="AP87" i="2"/>
  <c r="AN148" i="22"/>
  <c r="AM147" i="22"/>
  <c r="AO90" i="8" l="1"/>
  <c r="AL177" i="30"/>
  <c r="AO176" i="30"/>
  <c r="AP154" i="8"/>
  <c r="AQ155" i="8"/>
  <c r="AL169" i="29"/>
  <c r="AO168" i="29"/>
  <c r="AO88" i="2"/>
  <c r="AL148" i="22"/>
  <c r="AO148" i="22" s="1"/>
  <c r="AQ89" i="2"/>
  <c r="AP88" i="2"/>
  <c r="AN149" i="22"/>
  <c r="AM148" i="22"/>
  <c r="AO91" i="8" l="1"/>
  <c r="AP155" i="8"/>
  <c r="AQ156" i="8"/>
  <c r="AL178" i="30"/>
  <c r="AO177" i="30"/>
  <c r="AL170" i="29"/>
  <c r="AO169" i="29"/>
  <c r="AO89" i="2"/>
  <c r="AL149" i="22"/>
  <c r="AO149" i="22" s="1"/>
  <c r="AQ90" i="2"/>
  <c r="AP89" i="2"/>
  <c r="AN150" i="22"/>
  <c r="AM149" i="22"/>
  <c r="AO92" i="8" l="1"/>
  <c r="AO178" i="30"/>
  <c r="AL179" i="30"/>
  <c r="AP156" i="8"/>
  <c r="AQ157" i="8"/>
  <c r="AO170" i="29"/>
  <c r="AL171" i="29"/>
  <c r="AO90" i="2"/>
  <c r="AL150" i="22"/>
  <c r="AO150" i="22" s="1"/>
  <c r="AQ91" i="2"/>
  <c r="AP90" i="2"/>
  <c r="AN151" i="22"/>
  <c r="AM150" i="22"/>
  <c r="AO93" i="8" l="1"/>
  <c r="AP157" i="8"/>
  <c r="AQ158" i="8"/>
  <c r="AQ159" i="8" s="1"/>
  <c r="AL180" i="30"/>
  <c r="AO179" i="30"/>
  <c r="AL172" i="29"/>
  <c r="AO171" i="29"/>
  <c r="AO91" i="2"/>
  <c r="AL151" i="22"/>
  <c r="AO151" i="22" s="1"/>
  <c r="AQ92" i="2"/>
  <c r="AP91" i="2"/>
  <c r="AN152" i="22"/>
  <c r="AM151" i="22"/>
  <c r="R27" i="30"/>
  <c r="R23" i="30"/>
  <c r="R19" i="30"/>
  <c r="R6" i="30"/>
  <c r="R20" i="30"/>
  <c r="R5" i="30"/>
  <c r="R49" i="30"/>
  <c r="R37" i="30"/>
  <c r="R26" i="30"/>
  <c r="R22" i="30"/>
  <c r="R18" i="30"/>
  <c r="R13" i="30"/>
  <c r="R9" i="30"/>
  <c r="R4" i="30"/>
  <c r="R44" i="30"/>
  <c r="R42" i="30"/>
  <c r="R35" i="30"/>
  <c r="R25" i="30"/>
  <c r="R29" i="30"/>
  <c r="R15" i="30"/>
  <c r="R12" i="30"/>
  <c r="R8" i="30"/>
  <c r="R11" i="30"/>
  <c r="R3" i="30"/>
  <c r="R24" i="30"/>
  <c r="R28" i="30"/>
  <c r="R14" i="30"/>
  <c r="R21" i="30"/>
  <c r="R7" i="30"/>
  <c r="R10" i="30"/>
  <c r="R41" i="30"/>
  <c r="R51" i="30"/>
  <c r="R43" i="30" l="1"/>
  <c r="R45" i="30" s="1"/>
  <c r="R68" i="30"/>
  <c r="R69" i="30" s="1"/>
  <c r="R30" i="30"/>
  <c r="R48" i="30" s="1"/>
  <c r="R50" i="30" s="1"/>
  <c r="R52" i="30" s="1"/>
  <c r="R60" i="30" s="1"/>
  <c r="R65" i="30"/>
  <c r="R66" i="30" s="1"/>
  <c r="R34" i="30"/>
  <c r="R36" i="30" s="1"/>
  <c r="R38" i="30" s="1"/>
  <c r="R57" i="30" s="1"/>
  <c r="AP159" i="8"/>
  <c r="AQ160" i="8"/>
  <c r="AO94" i="8"/>
  <c r="AO180" i="30"/>
  <c r="AL181" i="30"/>
  <c r="AP158" i="8"/>
  <c r="AL173" i="29"/>
  <c r="AO172" i="29"/>
  <c r="AO92" i="2"/>
  <c r="AL152" i="22"/>
  <c r="AO152" i="22" s="1"/>
  <c r="AQ93" i="2"/>
  <c r="AP92" i="2"/>
  <c r="AN153" i="22"/>
  <c r="AM152" i="22"/>
  <c r="R58" i="30" l="1"/>
  <c r="R47" i="29" s="1"/>
  <c r="R61" i="30"/>
  <c r="R48" i="29" s="1"/>
  <c r="AP160" i="8"/>
  <c r="AQ161" i="8"/>
  <c r="AO95" i="8"/>
  <c r="AL182" i="30"/>
  <c r="AO181" i="30"/>
  <c r="AL174" i="29"/>
  <c r="AO173" i="29"/>
  <c r="AO93" i="2"/>
  <c r="AL153" i="22"/>
  <c r="AO153" i="22" s="1"/>
  <c r="AQ94" i="2"/>
  <c r="AP93" i="2"/>
  <c r="AN154" i="22"/>
  <c r="AM153" i="22"/>
  <c r="R49" i="29" l="1"/>
  <c r="AP161" i="8"/>
  <c r="AQ162" i="8"/>
  <c r="AO96" i="8"/>
  <c r="AO182" i="30"/>
  <c r="AL183" i="30"/>
  <c r="AL175" i="29"/>
  <c r="AO174" i="29"/>
  <c r="AO94" i="2"/>
  <c r="AL154" i="22"/>
  <c r="AO154" i="22" s="1"/>
  <c r="AQ95" i="2"/>
  <c r="AP94" i="2"/>
  <c r="AN155" i="22"/>
  <c r="AM154" i="22"/>
  <c r="K274" i="8"/>
  <c r="K303" i="8"/>
  <c r="K342" i="8"/>
  <c r="K355" i="8"/>
  <c r="K389" i="8"/>
  <c r="K49" i="8"/>
  <c r="K278" i="8"/>
  <c r="K323" i="8"/>
  <c r="K398" i="8"/>
  <c r="K100" i="8"/>
  <c r="K22" i="8"/>
  <c r="K339" i="8"/>
  <c r="K210" i="8"/>
  <c r="K403" i="8"/>
  <c r="K273" i="8"/>
  <c r="K143" i="8"/>
  <c r="K337" i="8"/>
  <c r="K292" i="8"/>
  <c r="K404" i="8"/>
  <c r="K47" i="8"/>
  <c r="K215" i="8"/>
  <c r="K69" i="8"/>
  <c r="K402" i="8"/>
  <c r="K105" i="8"/>
  <c r="K18" i="8"/>
  <c r="K3" i="8"/>
  <c r="K67" i="8"/>
  <c r="K387" i="8"/>
  <c r="K395" i="8"/>
  <c r="K406" i="8"/>
  <c r="K43" i="8"/>
  <c r="K327" i="8"/>
  <c r="K118" i="8"/>
  <c r="K391" i="8"/>
  <c r="K338" i="8"/>
  <c r="K51" i="8"/>
  <c r="K271" i="8"/>
  <c r="K132" i="8"/>
  <c r="K35" i="8"/>
  <c r="K370" i="8"/>
  <c r="K55" i="8"/>
  <c r="K113" i="8"/>
  <c r="K71" i="8"/>
  <c r="K99" i="8"/>
  <c r="K46" i="8"/>
  <c r="K87" i="8"/>
  <c r="K239" i="8"/>
  <c r="K174" i="8"/>
  <c r="K119" i="8"/>
  <c r="K324" i="8"/>
  <c r="K246" i="8"/>
  <c r="K135" i="8"/>
  <c r="K247" i="8"/>
  <c r="K211" i="8"/>
  <c r="K68" i="8"/>
  <c r="K335" i="8"/>
  <c r="K145" i="8"/>
  <c r="K196" i="8"/>
  <c r="K269" i="8"/>
  <c r="K265" i="8"/>
  <c r="K372" i="8"/>
  <c r="K276" i="8"/>
  <c r="K374" i="8"/>
  <c r="K306" i="8"/>
  <c r="K357" i="8"/>
  <c r="K39" i="8"/>
  <c r="K151" i="8"/>
  <c r="K291" i="8"/>
  <c r="K388" i="8"/>
  <c r="K233" i="8"/>
  <c r="K4" i="8"/>
  <c r="K201" i="8"/>
  <c r="K205" i="8"/>
  <c r="K165" i="8"/>
  <c r="K356" i="8"/>
  <c r="K133" i="8"/>
  <c r="K75" i="8"/>
  <c r="K13" i="8"/>
  <c r="K206" i="8"/>
  <c r="K7" i="8"/>
  <c r="K361" i="8"/>
  <c r="K139" i="8"/>
  <c r="K84" i="8"/>
  <c r="K73" i="8"/>
  <c r="K101" i="8"/>
  <c r="K5" i="8"/>
  <c r="K137" i="8"/>
  <c r="K228" i="8"/>
  <c r="K78" i="8"/>
  <c r="K209" i="8"/>
  <c r="K179" i="8"/>
  <c r="K11" i="8"/>
  <c r="K142" i="8"/>
  <c r="K260" i="8"/>
  <c r="K340" i="8"/>
  <c r="K116" i="8"/>
  <c r="K183" i="8"/>
  <c r="K17" i="8"/>
  <c r="K241" i="8"/>
  <c r="K238" i="8"/>
  <c r="K359" i="8"/>
  <c r="K367" i="8"/>
  <c r="K171" i="8"/>
  <c r="K15" i="8"/>
  <c r="K301" i="8"/>
  <c r="K399" i="8"/>
  <c r="K365" i="8"/>
  <c r="K37" i="8"/>
  <c r="K333" i="8"/>
  <c r="K23" i="8"/>
  <c r="K397" i="8"/>
  <c r="K407" i="8"/>
  <c r="K83" i="8"/>
  <c r="K329" i="8"/>
  <c r="K214" i="8"/>
  <c r="K393" i="8"/>
  <c r="K401" i="8"/>
  <c r="K147" i="8"/>
  <c r="K103" i="8"/>
  <c r="K334" i="8"/>
  <c r="K235" i="8"/>
  <c r="K81" i="8"/>
  <c r="K36" i="8"/>
  <c r="K146" i="8"/>
  <c r="K167" i="8"/>
  <c r="K109" i="8"/>
  <c r="K79" i="8"/>
  <c r="K77" i="8"/>
  <c r="K41" i="8"/>
  <c r="K150" i="8"/>
  <c r="K9" i="8"/>
  <c r="K270" i="8"/>
  <c r="K50" i="8"/>
  <c r="K203" i="8"/>
  <c r="K148" i="8"/>
  <c r="K14" i="8"/>
  <c r="K279" i="8"/>
  <c r="K82" i="8"/>
  <c r="K275" i="8"/>
  <c r="K212" i="8"/>
  <c r="K163" i="8"/>
  <c r="K363" i="8"/>
  <c r="K131" i="8"/>
  <c r="K86" i="8"/>
  <c r="K295" i="8"/>
  <c r="K54" i="8"/>
  <c r="K20" i="8"/>
  <c r="K173" i="8"/>
  <c r="K107" i="8"/>
  <c r="K45" i="8"/>
  <c r="K182" i="8"/>
  <c r="K178" i="8"/>
  <c r="K369" i="8"/>
  <c r="K115" i="8"/>
  <c r="K111" i="8"/>
  <c r="K302" i="8"/>
  <c r="K343" i="8"/>
  <c r="K52" i="8"/>
  <c r="K177" i="8"/>
  <c r="K197" i="8"/>
  <c r="K207" i="8"/>
  <c r="K110" i="8"/>
  <c r="K325" i="8"/>
  <c r="K141" i="8"/>
  <c r="K180" i="8"/>
  <c r="K259" i="8"/>
  <c r="K267" i="8"/>
  <c r="K114" i="8"/>
  <c r="K331" i="8"/>
  <c r="K199" i="8"/>
  <c r="K305" i="8"/>
  <c r="K242" i="8"/>
  <c r="K263" i="8"/>
  <c r="K310" i="8"/>
  <c r="K175" i="8"/>
  <c r="K231" i="8"/>
  <c r="K243" i="8"/>
  <c r="K261" i="8"/>
  <c r="K164" i="8"/>
  <c r="K371" i="8"/>
  <c r="K195" i="8"/>
  <c r="K237" i="8"/>
  <c r="K311" i="8"/>
  <c r="K169" i="8"/>
  <c r="K375" i="8"/>
  <c r="K244" i="8"/>
  <c r="K297" i="8"/>
  <c r="K308" i="8"/>
  <c r="K366" i="8"/>
  <c r="K229" i="8"/>
  <c r="K293" i="8"/>
  <c r="K299" i="8"/>
  <c r="K307" i="8"/>
  <c r="K227" i="8"/>
  <c r="K19" i="8"/>
  <c r="K25" i="8" l="1"/>
  <c r="K8" i="8"/>
  <c r="K12" i="8"/>
  <c r="K21" i="8"/>
  <c r="K24" i="8"/>
  <c r="K48" i="8"/>
  <c r="K38" i="8"/>
  <c r="K42" i="8"/>
  <c r="K59" i="8"/>
  <c r="K60" i="8" s="1"/>
  <c r="K61" i="8"/>
  <c r="K89" i="8"/>
  <c r="K72" i="8"/>
  <c r="K76" i="8"/>
  <c r="K85" i="8"/>
  <c r="K88" i="8"/>
  <c r="K112" i="8"/>
  <c r="K102" i="8"/>
  <c r="K106" i="8"/>
  <c r="K123" i="8"/>
  <c r="K124" i="8" s="1"/>
  <c r="K125" i="8"/>
  <c r="K136" i="8"/>
  <c r="K140" i="8"/>
  <c r="K149" i="8"/>
  <c r="K152" i="8"/>
  <c r="K176" i="8"/>
  <c r="K166" i="8"/>
  <c r="K170" i="8"/>
  <c r="K187" i="8"/>
  <c r="K188" i="8" s="1"/>
  <c r="K189" i="8"/>
  <c r="K217" i="8"/>
  <c r="K200" i="8"/>
  <c r="K204" i="8"/>
  <c r="K213" i="8"/>
  <c r="K216" i="8"/>
  <c r="K240" i="8"/>
  <c r="K230" i="8"/>
  <c r="K234" i="8"/>
  <c r="K251" i="8"/>
  <c r="K252" i="8" s="1"/>
  <c r="K253" i="8"/>
  <c r="K281" i="8"/>
  <c r="K264" i="8"/>
  <c r="K268" i="8"/>
  <c r="K277" i="8"/>
  <c r="K280" i="8"/>
  <c r="K304" i="8"/>
  <c r="K294" i="8"/>
  <c r="K298" i="8"/>
  <c r="K315" i="8"/>
  <c r="K316" i="8" s="1"/>
  <c r="K317" i="8"/>
  <c r="K345" i="8"/>
  <c r="K328" i="8"/>
  <c r="K332" i="8"/>
  <c r="K341" i="8"/>
  <c r="K344" i="8"/>
  <c r="K368" i="8"/>
  <c r="K358" i="8"/>
  <c r="K362" i="8"/>
  <c r="K379" i="8"/>
  <c r="K380" i="8" s="1"/>
  <c r="K381" i="8"/>
  <c r="K392" i="8"/>
  <c r="K396" i="8"/>
  <c r="K405" i="8"/>
  <c r="K408" i="8"/>
  <c r="K16" i="8"/>
  <c r="K6" i="8"/>
  <c r="K27" i="8"/>
  <c r="K28" i="8" s="1"/>
  <c r="K10" i="8"/>
  <c r="K29" i="8"/>
  <c r="K57" i="8"/>
  <c r="K40" i="8"/>
  <c r="K44" i="8"/>
  <c r="K53" i="8"/>
  <c r="K56" i="8"/>
  <c r="K80" i="8"/>
  <c r="K70" i="8"/>
  <c r="K91" i="8"/>
  <c r="K92" i="8" s="1"/>
  <c r="K74" i="8"/>
  <c r="K93" i="8"/>
  <c r="K121" i="8"/>
  <c r="K153" i="8" s="1"/>
  <c r="K185" i="8" s="1"/>
  <c r="K104" i="8"/>
  <c r="K108" i="8"/>
  <c r="K117" i="8"/>
  <c r="K120" i="8"/>
  <c r="K144" i="8"/>
  <c r="K134" i="8"/>
  <c r="K138" i="8"/>
  <c r="K155" i="8"/>
  <c r="K156" i="8" s="1"/>
  <c r="K157" i="8"/>
  <c r="K168" i="8"/>
  <c r="K172" i="8"/>
  <c r="K181" i="8"/>
  <c r="K184" i="8"/>
  <c r="K208" i="8"/>
  <c r="K198" i="8"/>
  <c r="K219" i="8"/>
  <c r="K220" i="8" s="1"/>
  <c r="K202" i="8"/>
  <c r="K221" i="8"/>
  <c r="K249" i="8"/>
  <c r="K232" i="8"/>
  <c r="K236" i="8"/>
  <c r="K245" i="8"/>
  <c r="K248" i="8"/>
  <c r="K272" i="8"/>
  <c r="K262" i="8"/>
  <c r="K283" i="8"/>
  <c r="K284" i="8" s="1"/>
  <c r="K266" i="8"/>
  <c r="K285" i="8"/>
  <c r="K313" i="8"/>
  <c r="K296" i="8"/>
  <c r="K300" i="8"/>
  <c r="K309" i="8"/>
  <c r="K312" i="8"/>
  <c r="K336" i="8"/>
  <c r="K326" i="8"/>
  <c r="K347" i="8"/>
  <c r="K348" i="8" s="1"/>
  <c r="K330" i="8"/>
  <c r="K349" i="8"/>
  <c r="K377" i="8"/>
  <c r="K360" i="8"/>
  <c r="K364" i="8"/>
  <c r="K373" i="8"/>
  <c r="K376" i="8"/>
  <c r="K420" i="8"/>
  <c r="K409" i="8" s="1"/>
  <c r="K400" i="8"/>
  <c r="K390" i="8"/>
  <c r="K394" i="8"/>
  <c r="K411" i="8"/>
  <c r="K412" i="8" s="1"/>
  <c r="K413" i="8"/>
  <c r="AP162" i="8"/>
  <c r="AQ163" i="8"/>
  <c r="AO97" i="8"/>
  <c r="AL184" i="30"/>
  <c r="AO183" i="30"/>
  <c r="AL176" i="29"/>
  <c r="AO175" i="29"/>
  <c r="AO95" i="2"/>
  <c r="AL155" i="22"/>
  <c r="AO155" i="22" s="1"/>
  <c r="AQ96" i="2"/>
  <c r="AP95" i="2"/>
  <c r="AN156" i="22"/>
  <c r="AM155" i="22"/>
  <c r="K414" i="8" l="1"/>
  <c r="K415" i="8"/>
  <c r="K416" i="8" s="1"/>
  <c r="K158" i="8"/>
  <c r="K159" i="8"/>
  <c r="K160" i="8" s="1"/>
  <c r="K95" i="8"/>
  <c r="K96" i="8" s="1"/>
  <c r="K94" i="8"/>
  <c r="K31" i="8"/>
  <c r="K32" i="8" s="1"/>
  <c r="K30" i="8"/>
  <c r="K383" i="8"/>
  <c r="K384" i="8" s="1"/>
  <c r="K382" i="8"/>
  <c r="K319" i="8"/>
  <c r="K320" i="8" s="1"/>
  <c r="K318" i="8"/>
  <c r="K255" i="8"/>
  <c r="K256" i="8" s="1"/>
  <c r="K254" i="8"/>
  <c r="K191" i="8"/>
  <c r="K192" i="8" s="1"/>
  <c r="K190" i="8"/>
  <c r="K351" i="8"/>
  <c r="K352" i="8" s="1"/>
  <c r="K350" i="8"/>
  <c r="K287" i="8"/>
  <c r="K288" i="8" s="1"/>
  <c r="K286" i="8"/>
  <c r="K223" i="8"/>
  <c r="K224" i="8" s="1"/>
  <c r="K222" i="8"/>
  <c r="K127" i="8"/>
  <c r="K128" i="8" s="1"/>
  <c r="K126" i="8"/>
  <c r="K63" i="8"/>
  <c r="K64" i="8" s="1"/>
  <c r="K62" i="8"/>
  <c r="AP163" i="8"/>
  <c r="AQ164" i="8"/>
  <c r="AO98" i="8"/>
  <c r="AL185" i="30"/>
  <c r="AO184" i="30"/>
  <c r="AL177" i="29"/>
  <c r="AO176" i="29"/>
  <c r="AO96" i="2"/>
  <c r="AL156" i="22"/>
  <c r="AO156" i="22" s="1"/>
  <c r="AQ97" i="2"/>
  <c r="AP96" i="2"/>
  <c r="AN157" i="22"/>
  <c r="AM156" i="22"/>
  <c r="Q22" i="22"/>
  <c r="Q5" i="22"/>
  <c r="Q21" i="22"/>
  <c r="Q23" i="22"/>
  <c r="Q12" i="22"/>
  <c r="Q3" i="22"/>
  <c r="Q14" i="22"/>
  <c r="Q13" i="22"/>
  <c r="Q11" i="22"/>
  <c r="Q4" i="22"/>
  <c r="Q6" i="22"/>
  <c r="Q19" i="22"/>
  <c r="Q20" i="22"/>
  <c r="Q15" i="22"/>
  <c r="Q7" i="22"/>
  <c r="Q29" i="22" l="1"/>
  <c r="Q27" i="22"/>
  <c r="Q30" i="22"/>
  <c r="Q28" i="22"/>
  <c r="Q26" i="22"/>
  <c r="AP164" i="8"/>
  <c r="AQ165" i="8"/>
  <c r="AO99" i="8"/>
  <c r="AO185" i="30"/>
  <c r="AL186" i="30"/>
  <c r="AL178" i="29"/>
  <c r="AO177" i="29"/>
  <c r="AO97" i="2"/>
  <c r="AL157" i="22"/>
  <c r="AO157" i="22" s="1"/>
  <c r="AQ98" i="2"/>
  <c r="AP97" i="2"/>
  <c r="AN158" i="22"/>
  <c r="AM157" i="22"/>
  <c r="J161" i="28"/>
  <c r="Q38" i="22"/>
  <c r="Q37" i="22"/>
  <c r="Q36" i="22"/>
  <c r="Q34" i="22"/>
  <c r="Q35" i="22"/>
  <c r="L161" i="28" l="1"/>
  <c r="Q39" i="22"/>
  <c r="Q31" i="22"/>
  <c r="Q42" i="22"/>
  <c r="Q46" i="22"/>
  <c r="Q45" i="22"/>
  <c r="Q44" i="22"/>
  <c r="Q43" i="22"/>
  <c r="AQ166" i="8"/>
  <c r="AP165" i="8"/>
  <c r="AO100" i="8"/>
  <c r="AL187" i="30"/>
  <c r="AO186" i="30"/>
  <c r="AL179" i="29"/>
  <c r="AO178" i="29"/>
  <c r="AO98" i="2"/>
  <c r="AL158" i="22"/>
  <c r="AO158" i="22" s="1"/>
  <c r="AQ99" i="2"/>
  <c r="AP98" i="2"/>
  <c r="AN159" i="22"/>
  <c r="AM158" i="22"/>
  <c r="Q47" i="22" l="1"/>
  <c r="AP166" i="8"/>
  <c r="AQ167" i="8"/>
  <c r="AO101" i="8"/>
  <c r="AO187" i="30"/>
  <c r="AL188" i="30"/>
  <c r="AL180" i="29"/>
  <c r="AO179" i="29"/>
  <c r="AO99" i="2"/>
  <c r="AL159" i="22"/>
  <c r="AO159" i="22" s="1"/>
  <c r="AQ100" i="2"/>
  <c r="AP99" i="2"/>
  <c r="AN160" i="22"/>
  <c r="AM159" i="22"/>
  <c r="AP167" i="8" l="1"/>
  <c r="AQ168" i="8"/>
  <c r="AP168" i="8" s="1"/>
  <c r="AO102" i="8"/>
  <c r="AL189" i="30"/>
  <c r="AO188" i="30"/>
  <c r="AO180" i="29"/>
  <c r="AL181" i="29"/>
  <c r="AO100" i="2"/>
  <c r="AL160" i="22"/>
  <c r="AO160" i="22" s="1"/>
  <c r="AQ101" i="2"/>
  <c r="AP100" i="2"/>
  <c r="AN161" i="22"/>
  <c r="AM160" i="22"/>
  <c r="AO103" i="8" l="1"/>
  <c r="AO189" i="30"/>
  <c r="AL190" i="30"/>
  <c r="AL182" i="29"/>
  <c r="AO181" i="29"/>
  <c r="AO101" i="2"/>
  <c r="AL161" i="22"/>
  <c r="AO161" i="22" s="1"/>
  <c r="AQ102" i="2"/>
  <c r="AP101" i="2"/>
  <c r="AN162" i="22"/>
  <c r="AM161" i="22"/>
  <c r="AO104" i="8" l="1"/>
  <c r="AL191" i="30"/>
  <c r="AO190" i="30"/>
  <c r="AQ169" i="8"/>
  <c r="AO182" i="29"/>
  <c r="AL183" i="29"/>
  <c r="AO102" i="2"/>
  <c r="AL162" i="22"/>
  <c r="AO162" i="22" s="1"/>
  <c r="AQ103" i="2"/>
  <c r="AP102" i="2"/>
  <c r="AN163" i="22"/>
  <c r="AM162" i="22"/>
  <c r="AO105" i="8" l="1"/>
  <c r="AP169" i="8"/>
  <c r="AQ170" i="8"/>
  <c r="AO191" i="30"/>
  <c r="AL192" i="30"/>
  <c r="AL184" i="29"/>
  <c r="AO183" i="29"/>
  <c r="AO103" i="2"/>
  <c r="AL163" i="22"/>
  <c r="AO163" i="22" s="1"/>
  <c r="AQ104" i="2"/>
  <c r="AP103" i="2"/>
  <c r="AN164" i="22"/>
  <c r="AM163" i="22"/>
  <c r="AO106" i="8" l="1"/>
  <c r="AO192" i="30"/>
  <c r="AL193" i="30"/>
  <c r="AP170" i="8"/>
  <c r="AQ171" i="8"/>
  <c r="AL185" i="29"/>
  <c r="AO184" i="29"/>
  <c r="AO104" i="2"/>
  <c r="AL164" i="22"/>
  <c r="AO164" i="22" s="1"/>
  <c r="AQ105" i="2"/>
  <c r="AP104" i="2"/>
  <c r="AN165" i="22"/>
  <c r="AM164" i="22"/>
  <c r="AO107" i="8" l="1"/>
  <c r="AP171" i="8"/>
  <c r="AQ172" i="8"/>
  <c r="AO193" i="30"/>
  <c r="AL194" i="30"/>
  <c r="AO185" i="29"/>
  <c r="AL186" i="29"/>
  <c r="AO105" i="2"/>
  <c r="AL165" i="22"/>
  <c r="AO165" i="22" s="1"/>
  <c r="AQ106" i="2"/>
  <c r="AP105" i="2"/>
  <c r="AN166" i="22"/>
  <c r="AM165" i="22"/>
  <c r="AO108" i="8" l="1"/>
  <c r="AO194" i="30"/>
  <c r="AL195" i="30"/>
  <c r="AP172" i="8"/>
  <c r="AQ173" i="8"/>
  <c r="AL187" i="29"/>
  <c r="AO186" i="29"/>
  <c r="AO106" i="2"/>
  <c r="AL166" i="22"/>
  <c r="AO166" i="22" s="1"/>
  <c r="AQ107" i="2"/>
  <c r="AP106" i="2"/>
  <c r="AN167" i="22"/>
  <c r="AM166" i="22"/>
  <c r="L116" i="8"/>
  <c r="L37" i="8"/>
  <c r="L84" i="8"/>
  <c r="L323" i="8"/>
  <c r="L398" i="8"/>
  <c r="L331" i="8"/>
  <c r="L87" i="8"/>
  <c r="L173" i="8"/>
  <c r="L105" i="8"/>
  <c r="L52" i="8"/>
  <c r="L263" i="8"/>
  <c r="L114" i="8"/>
  <c r="L271" i="8"/>
  <c r="L205" i="8"/>
  <c r="L151" i="8"/>
  <c r="L20" i="8"/>
  <c r="L372" i="8"/>
  <c r="L164" i="8"/>
  <c r="L237" i="8"/>
  <c r="L169" i="8"/>
  <c r="L370" i="8"/>
  <c r="L306" i="8"/>
  <c r="L239" i="8"/>
  <c r="L274" i="8"/>
  <c r="L279" i="8"/>
  <c r="L111" i="8"/>
  <c r="L17" i="8"/>
  <c r="L39" i="8"/>
  <c r="L241" i="8"/>
  <c r="L174" i="8"/>
  <c r="L148" i="8"/>
  <c r="L82" i="8"/>
  <c r="L165" i="8"/>
  <c r="L324" i="8"/>
  <c r="L22" i="8"/>
  <c r="L47" i="8"/>
  <c r="L276" i="8"/>
  <c r="L210" i="8"/>
  <c r="L45" i="8"/>
  <c r="L103" i="8"/>
  <c r="L36" i="8"/>
  <c r="L238" i="8"/>
  <c r="L242" i="8"/>
  <c r="L175" i="8"/>
  <c r="L375" i="8"/>
  <c r="L388" i="8"/>
  <c r="L311" i="8"/>
  <c r="L139" i="8"/>
  <c r="L71" i="8"/>
  <c r="L107" i="8"/>
  <c r="L335" i="8"/>
  <c r="L407" i="8"/>
  <c r="L342" i="8"/>
  <c r="L177" i="8"/>
  <c r="L260" i="8"/>
  <c r="L183" i="8"/>
  <c r="L299" i="8"/>
  <c r="L275" i="8"/>
  <c r="L209" i="8"/>
  <c r="L292" i="8"/>
  <c r="L215" i="8"/>
  <c r="L55" i="8"/>
  <c r="L110" i="8"/>
  <c r="L43" i="8"/>
  <c r="L243" i="8"/>
  <c r="L247" i="8"/>
  <c r="L180" i="8"/>
  <c r="L391" i="8"/>
  <c r="L395" i="8"/>
  <c r="L327" i="8"/>
  <c r="L363" i="8"/>
  <c r="L203" i="8"/>
  <c r="L132" i="8"/>
  <c r="L50" i="8"/>
  <c r="L100" i="8"/>
  <c r="L329" i="8"/>
  <c r="L403" i="8"/>
  <c r="L337" i="8"/>
  <c r="L171" i="8"/>
  <c r="L244" i="8"/>
  <c r="L178" i="8"/>
  <c r="L68" i="8"/>
  <c r="L270" i="8"/>
  <c r="L371" i="8"/>
  <c r="L231" i="8"/>
  <c r="L7" i="8"/>
  <c r="L366" i="8"/>
  <c r="L49" i="8"/>
  <c r="L259" i="8"/>
  <c r="L182" i="8"/>
  <c r="L113" i="8"/>
  <c r="L46" i="8"/>
  <c r="L119" i="8"/>
  <c r="L334" i="8"/>
  <c r="L369" i="8"/>
  <c r="L302" i="8"/>
  <c r="L278" i="8"/>
  <c r="L261" i="8"/>
  <c r="L195" i="8"/>
  <c r="L397" i="8"/>
  <c r="L79" i="8"/>
  <c r="L13" i="8"/>
  <c r="L212" i="8"/>
  <c r="L273" i="8"/>
  <c r="L206" i="8"/>
  <c r="L406" i="8"/>
  <c r="L365" i="8"/>
  <c r="L297" i="8"/>
  <c r="L387" i="8"/>
  <c r="L305" i="8"/>
  <c r="L14" i="8"/>
  <c r="L11" i="8"/>
  <c r="L54" i="8"/>
  <c r="L265" i="8"/>
  <c r="L197" i="8"/>
  <c r="L118" i="8"/>
  <c r="L51" i="8"/>
  <c r="L135" i="8"/>
  <c r="L339" i="8"/>
  <c r="L374" i="8"/>
  <c r="L307" i="8"/>
  <c r="L325" i="8"/>
  <c r="L246" i="8"/>
  <c r="L179" i="8"/>
  <c r="L389" i="8"/>
  <c r="L5" i="8"/>
  <c r="L357" i="8"/>
  <c r="L141" i="8"/>
  <c r="L267" i="8"/>
  <c r="L199" i="8"/>
  <c r="L401" i="8"/>
  <c r="L291" i="8"/>
  <c r="L214" i="8"/>
  <c r="L310" i="8"/>
  <c r="L86" i="8"/>
  <c r="L19" i="8"/>
  <c r="L404" i="8"/>
  <c r="L338" i="8"/>
  <c r="L3" i="8"/>
  <c r="L133" i="8"/>
  <c r="L67" i="8"/>
  <c r="L142" i="8"/>
  <c r="L75" i="8"/>
  <c r="L78" i="8"/>
  <c r="L211" i="8"/>
  <c r="L207" i="8"/>
  <c r="L4" i="8"/>
  <c r="L340" i="8"/>
  <c r="L23" i="8"/>
  <c r="L235" i="8"/>
  <c r="L167" i="8"/>
  <c r="L143" i="8"/>
  <c r="L77" i="8"/>
  <c r="L150" i="8"/>
  <c r="L308" i="8"/>
  <c r="L399" i="8"/>
  <c r="L196" i="8"/>
  <c r="L101" i="8"/>
  <c r="L35" i="8"/>
  <c r="L115" i="8"/>
  <c r="L343" i="8"/>
  <c r="L9" i="8"/>
  <c r="L361" i="8"/>
  <c r="L73" i="8"/>
  <c r="L147" i="8"/>
  <c r="L81" i="8"/>
  <c r="L83" i="8"/>
  <c r="L293" i="8"/>
  <c r="L227" i="8"/>
  <c r="L269" i="8"/>
  <c r="L201" i="8"/>
  <c r="L402" i="8"/>
  <c r="L295" i="8"/>
  <c r="L18" i="8"/>
  <c r="L228" i="8"/>
  <c r="L355" i="8"/>
  <c r="L137" i="8"/>
  <c r="L69" i="8"/>
  <c r="L145" i="8"/>
  <c r="L303" i="8"/>
  <c r="L393" i="8"/>
  <c r="L109" i="8"/>
  <c r="L41" i="8"/>
  <c r="L131" i="8"/>
  <c r="L359" i="8"/>
  <c r="L15" i="8"/>
  <c r="L367" i="8"/>
  <c r="L146" i="8"/>
  <c r="L229" i="8"/>
  <c r="L163" i="8"/>
  <c r="L99" i="8"/>
  <c r="L301" i="8"/>
  <c r="L233" i="8"/>
  <c r="L333" i="8"/>
  <c r="L356" i="8"/>
  <c r="L25" i="8" l="1"/>
  <c r="L8" i="8"/>
  <c r="L12" i="8"/>
  <c r="L21" i="8"/>
  <c r="L24" i="8"/>
  <c r="L48" i="8"/>
  <c r="L38" i="8"/>
  <c r="L42" i="8"/>
  <c r="L59" i="8"/>
  <c r="L60" i="8" s="1"/>
  <c r="L61" i="8"/>
  <c r="L89" i="8"/>
  <c r="L72" i="8"/>
  <c r="L76" i="8"/>
  <c r="L85" i="8"/>
  <c r="L88" i="8"/>
  <c r="L112" i="8"/>
  <c r="L102" i="8"/>
  <c r="L106" i="8"/>
  <c r="L123" i="8"/>
  <c r="L124" i="8" s="1"/>
  <c r="L125" i="8"/>
  <c r="L136" i="8"/>
  <c r="L140" i="8"/>
  <c r="L149" i="8"/>
  <c r="L152" i="8"/>
  <c r="L176" i="8"/>
  <c r="L166" i="8"/>
  <c r="L170" i="8"/>
  <c r="L187" i="8"/>
  <c r="L188" i="8" s="1"/>
  <c r="L189" i="8"/>
  <c r="L217" i="8"/>
  <c r="L200" i="8"/>
  <c r="L204" i="8"/>
  <c r="L213" i="8"/>
  <c r="L216" i="8"/>
  <c r="L240" i="8"/>
  <c r="L230" i="8"/>
  <c r="L234" i="8"/>
  <c r="L251" i="8"/>
  <c r="L252" i="8" s="1"/>
  <c r="L253" i="8"/>
  <c r="L281" i="8"/>
  <c r="L264" i="8"/>
  <c r="L268" i="8"/>
  <c r="L277" i="8"/>
  <c r="L280" i="8"/>
  <c r="L304" i="8"/>
  <c r="L294" i="8"/>
  <c r="L298" i="8"/>
  <c r="L315" i="8"/>
  <c r="L316" i="8" s="1"/>
  <c r="L317" i="8"/>
  <c r="L345" i="8"/>
  <c r="L328" i="8"/>
  <c r="L332" i="8"/>
  <c r="L341" i="8"/>
  <c r="L344" i="8"/>
  <c r="L368" i="8"/>
  <c r="L358" i="8"/>
  <c r="L362" i="8"/>
  <c r="L379" i="8"/>
  <c r="L380" i="8" s="1"/>
  <c r="L381" i="8"/>
  <c r="L392" i="8"/>
  <c r="L396" i="8"/>
  <c r="L405" i="8"/>
  <c r="L408" i="8"/>
  <c r="L413" i="8"/>
  <c r="L16" i="8"/>
  <c r="L6" i="8"/>
  <c r="L27" i="8"/>
  <c r="L28" i="8" s="1"/>
  <c r="L10" i="8"/>
  <c r="L29" i="8"/>
  <c r="L57" i="8"/>
  <c r="L40" i="8"/>
  <c r="L44" i="8"/>
  <c r="L53" i="8"/>
  <c r="L56" i="8"/>
  <c r="L80" i="8"/>
  <c r="L70" i="8"/>
  <c r="L91" i="8"/>
  <c r="L92" i="8" s="1"/>
  <c r="L74" i="8"/>
  <c r="L93" i="8"/>
  <c r="L121" i="8"/>
  <c r="L153" i="8" s="1"/>
  <c r="L185" i="8" s="1"/>
  <c r="L104" i="8"/>
  <c r="L108" i="8"/>
  <c r="L117" i="8"/>
  <c r="L120" i="8"/>
  <c r="L144" i="8"/>
  <c r="L134" i="8"/>
  <c r="L138" i="8"/>
  <c r="L155" i="8"/>
  <c r="L156" i="8" s="1"/>
  <c r="L157" i="8"/>
  <c r="L168" i="8"/>
  <c r="L172" i="8"/>
  <c r="L181" i="8"/>
  <c r="L184" i="8"/>
  <c r="L208" i="8"/>
  <c r="L198" i="8"/>
  <c r="L219" i="8"/>
  <c r="L220" i="8" s="1"/>
  <c r="L202" i="8"/>
  <c r="L221" i="8"/>
  <c r="L249" i="8"/>
  <c r="L232" i="8"/>
  <c r="L236" i="8"/>
  <c r="L245" i="8"/>
  <c r="L248" i="8"/>
  <c r="L272" i="8"/>
  <c r="L262" i="8"/>
  <c r="L283" i="8"/>
  <c r="L284" i="8" s="1"/>
  <c r="L266" i="8"/>
  <c r="L285" i="8"/>
  <c r="L313" i="8"/>
  <c r="L296" i="8"/>
  <c r="L300" i="8"/>
  <c r="L309" i="8"/>
  <c r="L312" i="8"/>
  <c r="L336" i="8"/>
  <c r="L326" i="8"/>
  <c r="L347" i="8"/>
  <c r="L348" i="8" s="1"/>
  <c r="L330" i="8"/>
  <c r="L349" i="8"/>
  <c r="L377" i="8"/>
  <c r="L360" i="8"/>
  <c r="L364" i="8"/>
  <c r="L373" i="8"/>
  <c r="L376" i="8"/>
  <c r="L420" i="8"/>
  <c r="L409" i="8" s="1"/>
  <c r="L400" i="8"/>
  <c r="L390" i="8"/>
  <c r="L394" i="8"/>
  <c r="L411" i="8"/>
  <c r="L412" i="8" s="1"/>
  <c r="AO109" i="8"/>
  <c r="AP173" i="8"/>
  <c r="AQ174" i="8"/>
  <c r="AO195" i="30"/>
  <c r="AL196" i="30"/>
  <c r="AO187" i="29"/>
  <c r="AL188" i="29"/>
  <c r="AO107" i="2"/>
  <c r="AL167" i="22"/>
  <c r="AO167" i="22" s="1"/>
  <c r="AQ108" i="2"/>
  <c r="AP107" i="2"/>
  <c r="AN168" i="22"/>
  <c r="AM167" i="22"/>
  <c r="L350" i="8" l="1"/>
  <c r="L351" i="8"/>
  <c r="L352" i="8" s="1"/>
  <c r="L286" i="8"/>
  <c r="L287" i="8"/>
  <c r="L288" i="8" s="1"/>
  <c r="L222" i="8"/>
  <c r="L223" i="8"/>
  <c r="L224" i="8" s="1"/>
  <c r="L415" i="8"/>
  <c r="L416" i="8" s="1"/>
  <c r="L414" i="8"/>
  <c r="L382" i="8"/>
  <c r="L383" i="8"/>
  <c r="L384" i="8" s="1"/>
  <c r="L318" i="8"/>
  <c r="L319" i="8"/>
  <c r="L320" i="8" s="1"/>
  <c r="L254" i="8"/>
  <c r="L255" i="8"/>
  <c r="L256" i="8" s="1"/>
  <c r="L190" i="8"/>
  <c r="L191" i="8"/>
  <c r="L192" i="8" s="1"/>
  <c r="L159" i="8"/>
  <c r="L160" i="8" s="1"/>
  <c r="L158" i="8"/>
  <c r="L94" i="8"/>
  <c r="L95" i="8"/>
  <c r="L96" i="8" s="1"/>
  <c r="L30" i="8"/>
  <c r="L31" i="8"/>
  <c r="L32" i="8" s="1"/>
  <c r="L126" i="8"/>
  <c r="L127" i="8"/>
  <c r="L128" i="8" s="1"/>
  <c r="L62" i="8"/>
  <c r="L63" i="8"/>
  <c r="L64" i="8" s="1"/>
  <c r="AO110" i="8"/>
  <c r="AO196" i="30"/>
  <c r="AL197" i="30"/>
  <c r="AP174" i="8"/>
  <c r="AQ175" i="8"/>
  <c r="AL189" i="29"/>
  <c r="AO188" i="29"/>
  <c r="AO108" i="2"/>
  <c r="AL168" i="22"/>
  <c r="AO168" i="22" s="1"/>
  <c r="AQ109" i="2"/>
  <c r="AP108" i="2"/>
  <c r="AN169" i="22"/>
  <c r="AM168" i="22"/>
  <c r="G22" i="30"/>
  <c r="R13" i="22"/>
  <c r="G12" i="30"/>
  <c r="G11" i="30"/>
  <c r="G23" i="30"/>
  <c r="G9" i="30"/>
  <c r="G24" i="30"/>
  <c r="R7" i="22"/>
  <c r="G8" i="30"/>
  <c r="G21" i="30"/>
  <c r="G26" i="30"/>
  <c r="R21" i="22"/>
  <c r="R11" i="22"/>
  <c r="G25" i="30"/>
  <c r="R3" i="22"/>
  <c r="G20" i="30"/>
  <c r="G18" i="30"/>
  <c r="R22" i="22"/>
  <c r="G19" i="30"/>
  <c r="G7" i="30"/>
  <c r="G5" i="30"/>
  <c r="G13" i="30"/>
  <c r="R5" i="22"/>
  <c r="R6" i="22"/>
  <c r="G4" i="30"/>
  <c r="R20" i="22"/>
  <c r="G10" i="30"/>
  <c r="G28" i="30"/>
  <c r="G27" i="30"/>
  <c r="R4" i="22"/>
  <c r="R19" i="22"/>
  <c r="G15" i="30"/>
  <c r="R14" i="22"/>
  <c r="R15" i="22"/>
  <c r="R12" i="22"/>
  <c r="G6" i="30"/>
  <c r="G3" i="30"/>
  <c r="R27" i="22" l="1"/>
  <c r="R29" i="22"/>
  <c r="R26" i="22"/>
  <c r="R28" i="22"/>
  <c r="G34" i="30"/>
  <c r="G36" i="30" s="1"/>
  <c r="G30" i="30"/>
  <c r="G48" i="30" s="1"/>
  <c r="G50" i="30" s="1"/>
  <c r="G52" i="30" s="1"/>
  <c r="AO197" i="30"/>
  <c r="AO111" i="8"/>
  <c r="AP175" i="8"/>
  <c r="AQ176" i="8"/>
  <c r="AL190" i="29"/>
  <c r="AO189" i="29"/>
  <c r="AO109" i="2"/>
  <c r="AL169" i="22"/>
  <c r="AO169" i="22" s="1"/>
  <c r="AQ110" i="2"/>
  <c r="AP109" i="2"/>
  <c r="AN170" i="22"/>
  <c r="AM169" i="22"/>
  <c r="R36" i="22"/>
  <c r="R38" i="22"/>
  <c r="R34" i="22"/>
  <c r="R35" i="22"/>
  <c r="R37" i="22"/>
  <c r="J174" i="28"/>
  <c r="R23" i="22"/>
  <c r="L174" i="28" l="1"/>
  <c r="R30" i="22"/>
  <c r="R39" i="22"/>
  <c r="R31" i="22"/>
  <c r="R42" i="22"/>
  <c r="R46" i="22"/>
  <c r="R43" i="22"/>
  <c r="R44" i="22"/>
  <c r="R45" i="22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G60" i="30"/>
  <c r="G38" i="30"/>
  <c r="D58" i="30"/>
  <c r="D47" i="29" s="1"/>
  <c r="G55" i="30"/>
  <c r="AO112" i="8"/>
  <c r="AP176" i="8"/>
  <c r="AQ177" i="8"/>
  <c r="AL191" i="29"/>
  <c r="AO190" i="29"/>
  <c r="AO110" i="2"/>
  <c r="AL170" i="22"/>
  <c r="AO170" i="22" s="1"/>
  <c r="AQ111" i="2"/>
  <c r="AP110" i="2"/>
  <c r="AN171" i="22"/>
  <c r="AM170" i="22"/>
  <c r="G56" i="30" l="1"/>
  <c r="G59" i="30"/>
  <c r="G61" i="30" s="1"/>
  <c r="G48" i="29" s="1"/>
  <c r="G64" i="30"/>
  <c r="G66" i="30" s="1"/>
  <c r="G67" i="30"/>
  <c r="R47" i="22"/>
  <c r="G39" i="30"/>
  <c r="H39" i="30" s="1"/>
  <c r="I39" i="30" s="1"/>
  <c r="J39" i="30" s="1"/>
  <c r="K39" i="30" s="1"/>
  <c r="L39" i="30" s="1"/>
  <c r="M39" i="30" s="1"/>
  <c r="N39" i="30" s="1"/>
  <c r="O39" i="30" s="1"/>
  <c r="P39" i="30" s="1"/>
  <c r="Q39" i="30" s="1"/>
  <c r="R39" i="30" s="1"/>
  <c r="G57" i="30"/>
  <c r="G69" i="30"/>
  <c r="G63" i="30"/>
  <c r="AO113" i="8"/>
  <c r="AP177" i="8"/>
  <c r="AQ178" i="8"/>
  <c r="AL192" i="29"/>
  <c r="AO191" i="29"/>
  <c r="AO111" i="2"/>
  <c r="AL171" i="22"/>
  <c r="AO171" i="22" s="1"/>
  <c r="AQ112" i="2"/>
  <c r="AP111" i="2"/>
  <c r="AN172" i="22"/>
  <c r="AM171" i="22"/>
  <c r="G58" i="30" l="1"/>
  <c r="G47" i="29" s="1"/>
  <c r="AO114" i="8"/>
  <c r="AP178" i="8"/>
  <c r="AQ179" i="8"/>
  <c r="AO192" i="29"/>
  <c r="AL193" i="29"/>
  <c r="AO112" i="2"/>
  <c r="AL172" i="22"/>
  <c r="AO172" i="22" s="1"/>
  <c r="AQ113" i="2"/>
  <c r="AP112" i="2"/>
  <c r="AN173" i="22"/>
  <c r="AM172" i="22"/>
  <c r="AO115" i="8" l="1"/>
  <c r="AP179" i="8"/>
  <c r="AQ180" i="8"/>
  <c r="AO193" i="29"/>
  <c r="AL194" i="29"/>
  <c r="AO113" i="2"/>
  <c r="AL173" i="22"/>
  <c r="AO173" i="22" s="1"/>
  <c r="AQ114" i="2"/>
  <c r="AP113" i="2"/>
  <c r="AN174" i="22"/>
  <c r="AM173" i="22"/>
  <c r="AO116" i="8" l="1"/>
  <c r="AP180" i="8"/>
  <c r="AQ181" i="8"/>
  <c r="AL195" i="29"/>
  <c r="AO194" i="29"/>
  <c r="AO114" i="2"/>
  <c r="AL174" i="22"/>
  <c r="AO174" i="22" s="1"/>
  <c r="AQ115" i="2"/>
  <c r="AP114" i="2"/>
  <c r="AN175" i="22"/>
  <c r="AM174" i="22"/>
  <c r="G35" i="29"/>
  <c r="G27" i="29"/>
  <c r="G25" i="29"/>
  <c r="G19" i="29"/>
  <c r="G22" i="29"/>
  <c r="G5" i="29"/>
  <c r="G8" i="29"/>
  <c r="G34" i="29"/>
  <c r="G9" i="29"/>
  <c r="G28" i="29"/>
  <c r="G10" i="29"/>
  <c r="G23" i="29"/>
  <c r="G11" i="29"/>
  <c r="G13" i="29"/>
  <c r="G7" i="29"/>
  <c r="G26" i="29"/>
  <c r="G21" i="29"/>
  <c r="G37" i="29"/>
  <c r="G29" i="29"/>
  <c r="G36" i="29"/>
  <c r="G6" i="29"/>
  <c r="G24" i="29"/>
  <c r="G20" i="29"/>
  <c r="G12" i="29"/>
  <c r="G4" i="29"/>
  <c r="G3" i="29"/>
  <c r="AO117" i="8" l="1"/>
  <c r="G55" i="29"/>
  <c r="G108" i="29"/>
  <c r="G110" i="29"/>
  <c r="G109" i="29"/>
  <c r="G111" i="29"/>
  <c r="G103" i="29"/>
  <c r="G104" i="29"/>
  <c r="G105" i="29"/>
  <c r="G102" i="29"/>
  <c r="G16" i="29"/>
  <c r="G39" i="29"/>
  <c r="AQ182" i="8"/>
  <c r="AP181" i="8"/>
  <c r="G56" i="29"/>
  <c r="G58" i="29"/>
  <c r="G60" i="29"/>
  <c r="G91" i="29" s="1"/>
  <c r="G62" i="29"/>
  <c r="G93" i="29" s="1"/>
  <c r="G64" i="29"/>
  <c r="G95" i="29" s="1"/>
  <c r="G114" i="29"/>
  <c r="G57" i="29"/>
  <c r="G88" i="29" s="1"/>
  <c r="G59" i="29"/>
  <c r="G90" i="29" s="1"/>
  <c r="G61" i="29"/>
  <c r="G63" i="29"/>
  <c r="G94" i="29" s="1"/>
  <c r="G65" i="29"/>
  <c r="G96" i="29" s="1"/>
  <c r="AO195" i="29"/>
  <c r="AL196" i="29"/>
  <c r="AO35" i="29"/>
  <c r="AO37" i="29"/>
  <c r="AO36" i="29"/>
  <c r="AO38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9" i="29"/>
  <c r="AO40" i="29"/>
  <c r="AO41" i="29"/>
  <c r="AO42" i="29"/>
  <c r="AO43" i="29"/>
  <c r="AP105" i="29"/>
  <c r="G31" i="29"/>
  <c r="AO115" i="2"/>
  <c r="AL175" i="22"/>
  <c r="AO175" i="22" s="1"/>
  <c r="AQ116" i="2"/>
  <c r="AP115" i="2"/>
  <c r="AN176" i="22"/>
  <c r="AM175" i="22"/>
  <c r="AO118" i="8" l="1"/>
  <c r="G117" i="29"/>
  <c r="G116" i="29"/>
  <c r="G115" i="29"/>
  <c r="G41" i="29"/>
  <c r="G40" i="29"/>
  <c r="AP182" i="8"/>
  <c r="AQ183" i="8"/>
  <c r="AL197" i="29"/>
  <c r="AO196" i="29"/>
  <c r="G92" i="29"/>
  <c r="G89" i="29"/>
  <c r="G87" i="29"/>
  <c r="G67" i="29"/>
  <c r="AP106" i="29"/>
  <c r="AP107" i="29" s="1"/>
  <c r="AP108" i="29" s="1"/>
  <c r="AP109" i="29" s="1"/>
  <c r="AP110" i="29" s="1"/>
  <c r="AP111" i="29" s="1"/>
  <c r="AP112" i="29" s="1"/>
  <c r="AP113" i="29" s="1"/>
  <c r="AP114" i="29" s="1"/>
  <c r="AP115" i="29" s="1"/>
  <c r="AP116" i="29" s="1"/>
  <c r="AP117" i="29" s="1"/>
  <c r="AP118" i="29" s="1"/>
  <c r="AP119" i="29" s="1"/>
  <c r="AP120" i="29" s="1"/>
  <c r="AP121" i="29" s="1"/>
  <c r="AP122" i="29" s="1"/>
  <c r="AP123" i="29" s="1"/>
  <c r="AP124" i="29" s="1"/>
  <c r="AP125" i="29" s="1"/>
  <c r="AP126" i="29" s="1"/>
  <c r="AP127" i="29" s="1"/>
  <c r="AP128" i="29" s="1"/>
  <c r="AP129" i="29" s="1"/>
  <c r="AP130" i="29" s="1"/>
  <c r="AP131" i="29" s="1"/>
  <c r="AP132" i="29" s="1"/>
  <c r="AP133" i="29" s="1"/>
  <c r="AP134" i="29" s="1"/>
  <c r="AP135" i="29" s="1"/>
  <c r="AP136" i="29" s="1"/>
  <c r="AP137" i="29" s="1"/>
  <c r="AP138" i="29" s="1"/>
  <c r="AP139" i="29" s="1"/>
  <c r="AP140" i="29" s="1"/>
  <c r="AP141" i="29" s="1"/>
  <c r="AP142" i="29" s="1"/>
  <c r="AP143" i="29" s="1"/>
  <c r="AP144" i="29" s="1"/>
  <c r="AP145" i="29" s="1"/>
  <c r="AP146" i="29" s="1"/>
  <c r="AP147" i="29" s="1"/>
  <c r="AP148" i="29" s="1"/>
  <c r="AP149" i="29" s="1"/>
  <c r="AP150" i="29" s="1"/>
  <c r="AP151" i="29" s="1"/>
  <c r="AP152" i="29" s="1"/>
  <c r="AP153" i="29" s="1"/>
  <c r="AP154" i="29" s="1"/>
  <c r="AP155" i="29" s="1"/>
  <c r="AP156" i="29" s="1"/>
  <c r="AP157" i="29" s="1"/>
  <c r="AP158" i="29" s="1"/>
  <c r="AP159" i="29" s="1"/>
  <c r="AP160" i="29" s="1"/>
  <c r="AP161" i="29" s="1"/>
  <c r="AP162" i="29" s="1"/>
  <c r="AP163" i="29" s="1"/>
  <c r="AP164" i="29" s="1"/>
  <c r="AP165" i="29" s="1"/>
  <c r="AP166" i="29" s="1"/>
  <c r="AP167" i="29" s="1"/>
  <c r="AP168" i="29" s="1"/>
  <c r="AP169" i="29" s="1"/>
  <c r="AP170" i="29" s="1"/>
  <c r="AP171" i="29" s="1"/>
  <c r="AP172" i="29" s="1"/>
  <c r="AP173" i="29" s="1"/>
  <c r="AP174" i="29" s="1"/>
  <c r="AP175" i="29" s="1"/>
  <c r="AP176" i="29" s="1"/>
  <c r="AP177" i="29" s="1"/>
  <c r="AP178" i="29" s="1"/>
  <c r="AP179" i="29" s="1"/>
  <c r="AP180" i="29" s="1"/>
  <c r="AP181" i="29" s="1"/>
  <c r="AP182" i="29" s="1"/>
  <c r="AP183" i="29" s="1"/>
  <c r="AP184" i="29" s="1"/>
  <c r="AP185" i="29" s="1"/>
  <c r="AP186" i="29" s="1"/>
  <c r="AP187" i="29" s="1"/>
  <c r="AP188" i="29" s="1"/>
  <c r="AP189" i="29" s="1"/>
  <c r="AP190" i="29" s="1"/>
  <c r="AP191" i="29" s="1"/>
  <c r="AP192" i="29" s="1"/>
  <c r="AP193" i="29" s="1"/>
  <c r="AP194" i="29" s="1"/>
  <c r="AP195" i="29" s="1"/>
  <c r="AP196" i="29" s="1"/>
  <c r="AP197" i="29" s="1"/>
  <c r="AM101" i="29"/>
  <c r="G86" i="29"/>
  <c r="AM41" i="29"/>
  <c r="AM42" i="29"/>
  <c r="AM40" i="29"/>
  <c r="AM43" i="29"/>
  <c r="AO116" i="2"/>
  <c r="AL176" i="22"/>
  <c r="AO176" i="22" s="1"/>
  <c r="AQ117" i="2"/>
  <c r="AP116" i="2"/>
  <c r="AN177" i="22"/>
  <c r="AM176" i="22"/>
  <c r="D141" i="8"/>
  <c r="D23" i="8"/>
  <c r="D335" i="8"/>
  <c r="D273" i="8"/>
  <c r="D145" i="8"/>
  <c r="D109" i="8"/>
  <c r="D113" i="8"/>
  <c r="D327" i="8"/>
  <c r="D36" i="8"/>
  <c r="D359" i="8"/>
  <c r="D203" i="8"/>
  <c r="D305" i="8"/>
  <c r="D107" i="8"/>
  <c r="D52" i="8"/>
  <c r="D55" i="8"/>
  <c r="D135" i="8"/>
  <c r="D303" i="8"/>
  <c r="D169" i="8"/>
  <c r="D201" i="8"/>
  <c r="D395" i="8"/>
  <c r="D209" i="8"/>
  <c r="D54" i="8"/>
  <c r="D8" i="29"/>
  <c r="D214" i="8"/>
  <c r="D178" i="8"/>
  <c r="D143" i="8"/>
  <c r="D43" i="8"/>
  <c r="D18" i="8"/>
  <c r="D292" i="8"/>
  <c r="D206" i="8"/>
  <c r="D171" i="8"/>
  <c r="D325" i="8"/>
  <c r="D398" i="8"/>
  <c r="D180" i="8"/>
  <c r="D337" i="8"/>
  <c r="D45" i="8"/>
  <c r="D397" i="8"/>
  <c r="D148" i="8"/>
  <c r="D301" i="8"/>
  <c r="D241" i="8"/>
  <c r="D68" i="8"/>
  <c r="D265" i="8"/>
  <c r="D375" i="8"/>
  <c r="D86" i="8"/>
  <c r="D105" i="8"/>
  <c r="D338" i="8"/>
  <c r="D114" i="8"/>
  <c r="D101" i="8"/>
  <c r="D14" i="8"/>
  <c r="D403" i="8"/>
  <c r="D295" i="8"/>
  <c r="D196" i="8"/>
  <c r="D73" i="8"/>
  <c r="D324" i="8"/>
  <c r="D260" i="8"/>
  <c r="D13" i="8"/>
  <c r="D369" i="8"/>
  <c r="D199" i="8"/>
  <c r="D242" i="8"/>
  <c r="D139" i="8"/>
  <c r="D339" i="8"/>
  <c r="D79" i="8"/>
  <c r="D343" i="8"/>
  <c r="D231" i="8"/>
  <c r="D302" i="8"/>
  <c r="D331" i="8"/>
  <c r="D167" i="8"/>
  <c r="D179" i="8"/>
  <c r="D146" i="8"/>
  <c r="D78" i="8"/>
  <c r="D299" i="8"/>
  <c r="D247" i="8"/>
  <c r="D39" i="8"/>
  <c r="D267" i="8"/>
  <c r="D340" i="8"/>
  <c r="D370" i="8"/>
  <c r="D261" i="8"/>
  <c r="D182" i="8"/>
  <c r="D70" i="29"/>
  <c r="D389" i="8"/>
  <c r="D151" i="8"/>
  <c r="D197" i="8"/>
  <c r="D275" i="8"/>
  <c r="D207" i="8"/>
  <c r="D263" i="8"/>
  <c r="D183" i="8"/>
  <c r="D22" i="8"/>
  <c r="D366" i="8"/>
  <c r="D391" i="8"/>
  <c r="D215" i="8"/>
  <c r="D374" i="8"/>
  <c r="D235" i="8"/>
  <c r="D111" i="8"/>
  <c r="D75" i="8"/>
  <c r="D119" i="8"/>
  <c r="D356" i="8"/>
  <c r="D49" i="8"/>
  <c r="D342" i="8"/>
  <c r="D365" i="8"/>
  <c r="D333" i="8"/>
  <c r="D7" i="8"/>
  <c r="D310" i="8"/>
  <c r="D311" i="8"/>
  <c r="D41" i="8"/>
  <c r="D164" i="8"/>
  <c r="D404" i="8"/>
  <c r="D150" i="8"/>
  <c r="D137" i="8"/>
  <c r="D271" i="8"/>
  <c r="D237" i="8"/>
  <c r="D87" i="8"/>
  <c r="D165" i="8"/>
  <c r="D81" i="8"/>
  <c r="D246" i="8"/>
  <c r="D147" i="8"/>
  <c r="D77" i="8"/>
  <c r="D17" i="8"/>
  <c r="D243" i="8"/>
  <c r="D20" i="8"/>
  <c r="D229" i="8"/>
  <c r="D15" i="8"/>
  <c r="D205" i="8"/>
  <c r="D274" i="8"/>
  <c r="D212" i="8"/>
  <c r="D82" i="8"/>
  <c r="D407" i="8"/>
  <c r="D83" i="8"/>
  <c r="D47" i="8"/>
  <c r="D329" i="8"/>
  <c r="D279" i="8"/>
  <c r="D371" i="8"/>
  <c r="D278" i="8"/>
  <c r="D174" i="8"/>
  <c r="D399" i="8"/>
  <c r="D363" i="8"/>
  <c r="D361" i="8"/>
  <c r="D393" i="8"/>
  <c r="D233" i="8"/>
  <c r="D239" i="8"/>
  <c r="D401" i="8"/>
  <c r="D334" i="8"/>
  <c r="D270" i="8"/>
  <c r="D116" i="8"/>
  <c r="D132" i="8"/>
  <c r="D372" i="8"/>
  <c r="D211" i="8"/>
  <c r="D297" i="8"/>
  <c r="D244" i="8"/>
  <c r="D51" i="8"/>
  <c r="D71" i="8"/>
  <c r="D5" i="8"/>
  <c r="D357" i="8"/>
  <c r="D177" i="8"/>
  <c r="D228" i="8"/>
  <c r="D142" i="8"/>
  <c r="D11" i="8"/>
  <c r="D37" i="8"/>
  <c r="D276" i="8"/>
  <c r="D19" i="8"/>
  <c r="D308" i="8"/>
  <c r="D388" i="8"/>
  <c r="D110" i="8"/>
  <c r="D118" i="8"/>
  <c r="D402" i="8"/>
  <c r="D4" i="8"/>
  <c r="D9" i="8"/>
  <c r="D173" i="8"/>
  <c r="D103" i="8"/>
  <c r="D46" i="8"/>
  <c r="D69" i="8"/>
  <c r="D175" i="8"/>
  <c r="D406" i="8"/>
  <c r="D306" i="8"/>
  <c r="D133" i="8"/>
  <c r="D210" i="8"/>
  <c r="D367" i="8"/>
  <c r="D307" i="8"/>
  <c r="D269" i="8"/>
  <c r="D100" i="8"/>
  <c r="D115" i="8"/>
  <c r="D238" i="8"/>
  <c r="D84" i="8"/>
  <c r="D293" i="8"/>
  <c r="D50" i="8"/>
  <c r="AM104" i="29" l="1"/>
  <c r="AO119" i="8"/>
  <c r="D420" i="8"/>
  <c r="D315" i="8"/>
  <c r="D316" i="8" s="1"/>
  <c r="D298" i="8"/>
  <c r="D187" i="8"/>
  <c r="D188" i="8" s="1"/>
  <c r="D170" i="8"/>
  <c r="D277" i="8"/>
  <c r="D136" i="8"/>
  <c r="D381" i="8"/>
  <c r="D253" i="8"/>
  <c r="D125" i="8"/>
  <c r="D373" i="8"/>
  <c r="D232" i="8"/>
  <c r="D59" i="8"/>
  <c r="D313" i="8"/>
  <c r="D409" i="8"/>
  <c r="D88" i="8"/>
  <c r="D300" i="8"/>
  <c r="D149" i="8"/>
  <c r="D396" i="8"/>
  <c r="D245" i="8"/>
  <c r="D104" i="8"/>
  <c r="D341" i="8"/>
  <c r="D200" i="8"/>
  <c r="D296" i="8"/>
  <c r="D411" i="8"/>
  <c r="D412" i="8" s="1"/>
  <c r="D394" i="8"/>
  <c r="D283" i="8"/>
  <c r="D284" i="8" s="1"/>
  <c r="D266" i="8"/>
  <c r="D155" i="8"/>
  <c r="D156" i="8" s="1"/>
  <c r="D138" i="8"/>
  <c r="D392" i="8"/>
  <c r="D121" i="8"/>
  <c r="D153" i="8" s="1"/>
  <c r="D185" i="8" s="1"/>
  <c r="D349" i="8"/>
  <c r="D221" i="8"/>
  <c r="D93" i="8"/>
  <c r="D217" i="8"/>
  <c r="D248" i="8"/>
  <c r="D108" i="8"/>
  <c r="D344" i="8"/>
  <c r="D204" i="8"/>
  <c r="D57" i="8"/>
  <c r="D184" i="8"/>
  <c r="D280" i="8"/>
  <c r="D140" i="8"/>
  <c r="D376" i="8"/>
  <c r="D236" i="8"/>
  <c r="D85" i="8"/>
  <c r="D332" i="8"/>
  <c r="D181" i="8"/>
  <c r="D379" i="8"/>
  <c r="D380" i="8" s="1"/>
  <c r="D362" i="8"/>
  <c r="D251" i="8"/>
  <c r="D252" i="8" s="1"/>
  <c r="D234" i="8"/>
  <c r="D123" i="8"/>
  <c r="D124" i="8" s="1"/>
  <c r="D106" i="8"/>
  <c r="D377" i="8"/>
  <c r="D317" i="8"/>
  <c r="D189" i="8"/>
  <c r="D152" i="8"/>
  <c r="D364" i="8"/>
  <c r="D213" i="8"/>
  <c r="D72" i="8"/>
  <c r="D309" i="8"/>
  <c r="D168" i="8"/>
  <c r="D249" i="8"/>
  <c r="D345" i="8"/>
  <c r="D120" i="8"/>
  <c r="D216" i="8"/>
  <c r="D76" i="8"/>
  <c r="D347" i="8"/>
  <c r="D348" i="8" s="1"/>
  <c r="D330" i="8"/>
  <c r="D219" i="8"/>
  <c r="D220" i="8" s="1"/>
  <c r="D202" i="8"/>
  <c r="D91" i="8"/>
  <c r="D92" i="8" s="1"/>
  <c r="D74" i="8"/>
  <c r="D312" i="8"/>
  <c r="D172" i="8"/>
  <c r="D413" i="8"/>
  <c r="D285" i="8"/>
  <c r="D157" i="8"/>
  <c r="D408" i="8"/>
  <c r="D268" i="8"/>
  <c r="D117" i="8"/>
  <c r="D328" i="8"/>
  <c r="D405" i="8"/>
  <c r="D264" i="8"/>
  <c r="D360" i="8"/>
  <c r="D89" i="8"/>
  <c r="D281" i="8"/>
  <c r="D114" i="29"/>
  <c r="D108" i="29"/>
  <c r="D104" i="29"/>
  <c r="D102" i="29"/>
  <c r="D16" i="29"/>
  <c r="D60" i="29"/>
  <c r="D116" i="29" s="1"/>
  <c r="AM103" i="29"/>
  <c r="D60" i="8"/>
  <c r="D27" i="8"/>
  <c r="D28" i="8" s="1"/>
  <c r="D82" i="29"/>
  <c r="D86" i="29"/>
  <c r="C47" i="2"/>
  <c r="G42" i="29"/>
  <c r="AM102" i="29"/>
  <c r="D40" i="8"/>
  <c r="D53" i="8"/>
  <c r="D24" i="8"/>
  <c r="D10" i="8"/>
  <c r="D12" i="8"/>
  <c r="D25" i="8"/>
  <c r="D44" i="8"/>
  <c r="D61" i="8"/>
  <c r="D29" i="8"/>
  <c r="D8" i="8"/>
  <c r="D42" i="8"/>
  <c r="D56" i="8"/>
  <c r="D21" i="8"/>
  <c r="AO197" i="29"/>
  <c r="AP183" i="8"/>
  <c r="AQ184" i="8"/>
  <c r="AO117" i="2"/>
  <c r="AL177" i="22"/>
  <c r="AO177" i="22" s="1"/>
  <c r="AQ118" i="2"/>
  <c r="AP117" i="2"/>
  <c r="AN178" i="22"/>
  <c r="AM177" i="22"/>
  <c r="E44" i="29"/>
  <c r="G44" i="29"/>
  <c r="D44" i="29"/>
  <c r="F44" i="29"/>
  <c r="AO120" i="8" l="1"/>
  <c r="D159" i="8"/>
  <c r="D160" i="8" s="1"/>
  <c r="D158" i="8"/>
  <c r="D415" i="8"/>
  <c r="D416" i="8" s="1"/>
  <c r="D414" i="8"/>
  <c r="D191" i="8"/>
  <c r="D192" i="8" s="1"/>
  <c r="D190" i="8"/>
  <c r="D223" i="8"/>
  <c r="D224" i="8" s="1"/>
  <c r="D222" i="8"/>
  <c r="D127" i="8"/>
  <c r="D128" i="8" s="1"/>
  <c r="D126" i="8"/>
  <c r="D383" i="8"/>
  <c r="D384" i="8" s="1"/>
  <c r="D382" i="8"/>
  <c r="D287" i="8"/>
  <c r="D288" i="8" s="1"/>
  <c r="D286" i="8"/>
  <c r="D319" i="8"/>
  <c r="D320" i="8" s="1"/>
  <c r="D318" i="8"/>
  <c r="D95" i="8"/>
  <c r="D96" i="8" s="1"/>
  <c r="D94" i="8"/>
  <c r="D351" i="8"/>
  <c r="D352" i="8" s="1"/>
  <c r="D350" i="8"/>
  <c r="D255" i="8"/>
  <c r="D256" i="8" s="1"/>
  <c r="D254" i="8"/>
  <c r="D31" i="8"/>
  <c r="D91" i="29"/>
  <c r="F46" i="29"/>
  <c r="F45" i="29"/>
  <c r="D45" i="29"/>
  <c r="G45" i="29"/>
  <c r="G46" i="29"/>
  <c r="E46" i="29"/>
  <c r="E45" i="29"/>
  <c r="D30" i="8"/>
  <c r="D62" i="8"/>
  <c r="D63" i="8"/>
  <c r="D64" i="8" s="1"/>
  <c r="AP184" i="8"/>
  <c r="AQ185" i="8"/>
  <c r="AO118" i="2"/>
  <c r="AL178" i="22"/>
  <c r="AO178" i="22" s="1"/>
  <c r="AQ119" i="2"/>
  <c r="AP118" i="2"/>
  <c r="AN179" i="22"/>
  <c r="AM178" i="22"/>
  <c r="M237" i="8"/>
  <c r="M113" i="8"/>
  <c r="M132" i="8"/>
  <c r="M270" i="8"/>
  <c r="M87" i="8"/>
  <c r="M371" i="8"/>
  <c r="M17" i="8"/>
  <c r="M301" i="8"/>
  <c r="M267" i="8"/>
  <c r="M246" i="8"/>
  <c r="M212" i="8"/>
  <c r="M114" i="8"/>
  <c r="M54" i="8"/>
  <c r="M20" i="8"/>
  <c r="M305" i="8"/>
  <c r="M369" i="8"/>
  <c r="M333" i="8"/>
  <c r="M199" i="8"/>
  <c r="M197" i="8"/>
  <c r="M331" i="8"/>
  <c r="M374" i="8"/>
  <c r="M367" i="8"/>
  <c r="M308" i="8"/>
  <c r="M210" i="8"/>
  <c r="M84" i="8"/>
  <c r="M116" i="8"/>
  <c r="M37" i="8"/>
  <c r="M49" i="8"/>
  <c r="M366" i="8"/>
  <c r="M179" i="8"/>
  <c r="M81" i="8"/>
  <c r="M260" i="8"/>
  <c r="M15" i="8"/>
  <c r="M207" i="8"/>
  <c r="M75" i="8"/>
  <c r="M393" i="8"/>
  <c r="M150" i="8"/>
  <c r="M292" i="8"/>
  <c r="M183" i="8"/>
  <c r="M247" i="8"/>
  <c r="M115" i="8"/>
  <c r="M307" i="8"/>
  <c r="M45" i="8"/>
  <c r="M11" i="8"/>
  <c r="M327" i="8"/>
  <c r="M235" i="8"/>
  <c r="M135" i="8"/>
  <c r="M306" i="8"/>
  <c r="M47" i="8"/>
  <c r="M46" i="8"/>
  <c r="M279" i="8"/>
  <c r="M180" i="8"/>
  <c r="M233" i="8"/>
  <c r="M273" i="8"/>
  <c r="M214" i="8"/>
  <c r="M41" i="8"/>
  <c r="M7" i="8"/>
  <c r="M387" i="8"/>
  <c r="M391" i="8"/>
  <c r="M259" i="8"/>
  <c r="M119" i="8"/>
  <c r="M165" i="8"/>
  <c r="M39" i="8"/>
  <c r="M131" i="8"/>
  <c r="M73" i="8"/>
  <c r="M356" i="8"/>
  <c r="M402" i="8"/>
  <c r="M83" i="8"/>
  <c r="M103" i="8"/>
  <c r="M109" i="8"/>
  <c r="M71" i="8"/>
  <c r="M355" i="8"/>
  <c r="M229" i="8"/>
  <c r="M274" i="8"/>
  <c r="M142" i="8"/>
  <c r="M227" i="8"/>
  <c r="M107" i="8"/>
  <c r="M399" i="8"/>
  <c r="M215" i="8"/>
  <c r="M407" i="8"/>
  <c r="M133" i="8"/>
  <c r="M342" i="8"/>
  <c r="M243" i="8"/>
  <c r="M375" i="8"/>
  <c r="M9" i="8"/>
  <c r="M23" i="8"/>
  <c r="M340" i="8"/>
  <c r="M101" i="8"/>
  <c r="M293" i="8"/>
  <c r="M36" i="8"/>
  <c r="M388" i="8"/>
  <c r="M167" i="8"/>
  <c r="M68" i="8"/>
  <c r="M143" i="8"/>
  <c r="M271" i="8"/>
  <c r="M105" i="8"/>
  <c r="M43" i="8"/>
  <c r="M325" i="8"/>
  <c r="M401" i="8"/>
  <c r="M14" i="8"/>
  <c r="M359" i="8"/>
  <c r="M82" i="8"/>
  <c r="M177" i="8"/>
  <c r="M118" i="8"/>
  <c r="M111" i="8"/>
  <c r="M5" i="8"/>
  <c r="M370" i="8"/>
  <c r="M323" i="8"/>
  <c r="M276" i="8"/>
  <c r="M145" i="8"/>
  <c r="M209" i="8"/>
  <c r="M110" i="8"/>
  <c r="M77" i="8"/>
  <c r="M241" i="8"/>
  <c r="M4" i="8"/>
  <c r="M278" i="8"/>
  <c r="M228" i="8"/>
  <c r="M86" i="8"/>
  <c r="M52" i="8"/>
  <c r="M3" i="8"/>
  <c r="M310" i="8"/>
  <c r="M175" i="8"/>
  <c r="M242" i="8"/>
  <c r="M141" i="8"/>
  <c r="M173" i="8"/>
  <c r="M137" i="8"/>
  <c r="M303" i="8"/>
  <c r="M171" i="8"/>
  <c r="M299" i="8"/>
  <c r="M139" i="8"/>
  <c r="M297" i="8"/>
  <c r="M203" i="8"/>
  <c r="M69" i="8"/>
  <c r="M261" i="8"/>
  <c r="M35" i="8"/>
  <c r="M206" i="8"/>
  <c r="M338" i="8"/>
  <c r="M337" i="8"/>
  <c r="M205" i="8"/>
  <c r="M146" i="8"/>
  <c r="M13" i="8"/>
  <c r="M182" i="8"/>
  <c r="M357" i="8"/>
  <c r="M201" i="8"/>
  <c r="M78" i="8"/>
  <c r="M178" i="8"/>
  <c r="M67" i="8"/>
  <c r="M238" i="8"/>
  <c r="M148" i="8"/>
  <c r="M100" i="8"/>
  <c r="M335" i="8"/>
  <c r="M311" i="8"/>
  <c r="M263" i="8"/>
  <c r="M164" i="8"/>
  <c r="M169" i="8"/>
  <c r="M99" i="8"/>
  <c r="M55" i="8"/>
  <c r="M18" i="8"/>
  <c r="M302" i="8"/>
  <c r="M269" i="8"/>
  <c r="M244" i="8"/>
  <c r="M211" i="8"/>
  <c r="M163" i="8"/>
  <c r="M151" i="8"/>
  <c r="M19" i="8"/>
  <c r="M195" i="8"/>
  <c r="M265" i="8"/>
  <c r="M231" i="8"/>
  <c r="M174" i="8"/>
  <c r="M51" i="8"/>
  <c r="M343" i="8"/>
  <c r="M365" i="8"/>
  <c r="M275" i="8"/>
  <c r="M329" i="8"/>
  <c r="M196" i="8"/>
  <c r="M22" i="8"/>
  <c r="M339" i="8"/>
  <c r="M404" i="8"/>
  <c r="M295" i="8"/>
  <c r="M50" i="8"/>
  <c r="M334" i="8"/>
  <c r="M239" i="8"/>
  <c r="M398" i="8"/>
  <c r="M147" i="8"/>
  <c r="M363" i="8"/>
  <c r="M79" i="8"/>
  <c r="M397" i="8"/>
  <c r="M372" i="8"/>
  <c r="M324" i="8"/>
  <c r="M291" i="8"/>
  <c r="M361" i="8"/>
  <c r="M395" i="8"/>
  <c r="M16" i="8" l="1"/>
  <c r="M6" i="8"/>
  <c r="M27" i="8"/>
  <c r="M28" i="8" s="1"/>
  <c r="M10" i="8"/>
  <c r="M29" i="8"/>
  <c r="M57" i="8"/>
  <c r="M40" i="8"/>
  <c r="M44" i="8"/>
  <c r="M53" i="8"/>
  <c r="M56" i="8"/>
  <c r="M80" i="8"/>
  <c r="M70" i="8"/>
  <c r="M91" i="8"/>
  <c r="M92" i="8" s="1"/>
  <c r="M74" i="8"/>
  <c r="M93" i="8"/>
  <c r="M121" i="8"/>
  <c r="M153" i="8" s="1"/>
  <c r="M185" i="8" s="1"/>
  <c r="M104" i="8"/>
  <c r="M108" i="8"/>
  <c r="M117" i="8"/>
  <c r="M120" i="8"/>
  <c r="M144" i="8"/>
  <c r="M134" i="8"/>
  <c r="M138" i="8"/>
  <c r="M155" i="8"/>
  <c r="M156" i="8" s="1"/>
  <c r="M157" i="8"/>
  <c r="M168" i="8"/>
  <c r="M172" i="8"/>
  <c r="M181" i="8"/>
  <c r="M184" i="8"/>
  <c r="M208" i="8"/>
  <c r="M198" i="8"/>
  <c r="M219" i="8"/>
  <c r="M220" i="8" s="1"/>
  <c r="M202" i="8"/>
  <c r="M221" i="8"/>
  <c r="M249" i="8"/>
  <c r="M232" i="8"/>
  <c r="M236" i="8"/>
  <c r="M245" i="8"/>
  <c r="M248" i="8"/>
  <c r="M272" i="8"/>
  <c r="M262" i="8"/>
  <c r="M283" i="8"/>
  <c r="M284" i="8" s="1"/>
  <c r="M266" i="8"/>
  <c r="M285" i="8"/>
  <c r="M313" i="8"/>
  <c r="M296" i="8"/>
  <c r="M300" i="8"/>
  <c r="M309" i="8"/>
  <c r="M312" i="8"/>
  <c r="M336" i="8"/>
  <c r="M326" i="8"/>
  <c r="M347" i="8"/>
  <c r="M348" i="8" s="1"/>
  <c r="M330" i="8"/>
  <c r="M349" i="8"/>
  <c r="M377" i="8"/>
  <c r="M360" i="8"/>
  <c r="M364" i="8"/>
  <c r="M373" i="8"/>
  <c r="M376" i="8"/>
  <c r="M394" i="8"/>
  <c r="M411" i="8"/>
  <c r="M413" i="8"/>
  <c r="M25" i="8"/>
  <c r="M8" i="8"/>
  <c r="M12" i="8"/>
  <c r="M21" i="8"/>
  <c r="M24" i="8"/>
  <c r="M48" i="8"/>
  <c r="M38" i="8"/>
  <c r="M42" i="8"/>
  <c r="M59" i="8"/>
  <c r="M60" i="8" s="1"/>
  <c r="M61" i="8"/>
  <c r="M89" i="8"/>
  <c r="M72" i="8"/>
  <c r="M76" i="8"/>
  <c r="M85" i="8"/>
  <c r="M88" i="8"/>
  <c r="M112" i="8"/>
  <c r="M102" i="8"/>
  <c r="M106" i="8"/>
  <c r="M123" i="8"/>
  <c r="M124" i="8" s="1"/>
  <c r="M125" i="8"/>
  <c r="M136" i="8"/>
  <c r="M140" i="8"/>
  <c r="M149" i="8"/>
  <c r="M152" i="8"/>
  <c r="M176" i="8"/>
  <c r="M166" i="8"/>
  <c r="M170" i="8"/>
  <c r="M187" i="8"/>
  <c r="M188" i="8" s="1"/>
  <c r="M189" i="8"/>
  <c r="M217" i="8"/>
  <c r="M200" i="8"/>
  <c r="M204" i="8"/>
  <c r="M213" i="8"/>
  <c r="M216" i="8"/>
  <c r="M240" i="8"/>
  <c r="M230" i="8"/>
  <c r="M234" i="8"/>
  <c r="M251" i="8"/>
  <c r="M252" i="8" s="1"/>
  <c r="M253" i="8"/>
  <c r="M281" i="8"/>
  <c r="M264" i="8"/>
  <c r="M268" i="8"/>
  <c r="M277" i="8"/>
  <c r="M280" i="8"/>
  <c r="M304" i="8"/>
  <c r="M294" i="8"/>
  <c r="M298" i="8"/>
  <c r="M315" i="8"/>
  <c r="M316" i="8" s="1"/>
  <c r="M317" i="8"/>
  <c r="M345" i="8"/>
  <c r="M328" i="8"/>
  <c r="M332" i="8"/>
  <c r="M341" i="8"/>
  <c r="M344" i="8"/>
  <c r="M368" i="8"/>
  <c r="M358" i="8"/>
  <c r="M362" i="8"/>
  <c r="M379" i="8"/>
  <c r="M380" i="8" s="1"/>
  <c r="M381" i="8"/>
  <c r="AO121" i="8"/>
  <c r="D32" i="8"/>
  <c r="AP185" i="8"/>
  <c r="AQ186" i="8"/>
  <c r="AO119" i="2"/>
  <c r="AL179" i="22"/>
  <c r="AO179" i="22" s="1"/>
  <c r="AQ120" i="2"/>
  <c r="AP119" i="2"/>
  <c r="AN180" i="22"/>
  <c r="AM179" i="22"/>
  <c r="M406" i="8"/>
  <c r="M389" i="8"/>
  <c r="M403" i="8"/>
  <c r="M405" i="8" l="1"/>
  <c r="M420" i="8"/>
  <c r="M409" i="8" s="1"/>
  <c r="M390" i="8"/>
  <c r="M400" i="8"/>
  <c r="M392" i="8"/>
  <c r="M396" i="8"/>
  <c r="M408" i="8"/>
  <c r="M412" i="8"/>
  <c r="M127" i="8"/>
  <c r="M128" i="8" s="1"/>
  <c r="M126" i="8"/>
  <c r="M63" i="8"/>
  <c r="M64" i="8" s="1"/>
  <c r="M62" i="8"/>
  <c r="M414" i="8"/>
  <c r="M415" i="8"/>
  <c r="M416" i="8" s="1"/>
  <c r="M158" i="8"/>
  <c r="M159" i="8"/>
  <c r="M160" i="8" s="1"/>
  <c r="M95" i="8"/>
  <c r="M96" i="8" s="1"/>
  <c r="M94" i="8"/>
  <c r="M31" i="8"/>
  <c r="M32" i="8" s="1"/>
  <c r="M30" i="8"/>
  <c r="AO122" i="8"/>
  <c r="M383" i="8"/>
  <c r="M384" i="8" s="1"/>
  <c r="M382" i="8"/>
  <c r="M319" i="8"/>
  <c r="M320" i="8" s="1"/>
  <c r="M318" i="8"/>
  <c r="M255" i="8"/>
  <c r="M256" i="8" s="1"/>
  <c r="M254" i="8"/>
  <c r="M191" i="8"/>
  <c r="M192" i="8" s="1"/>
  <c r="M190" i="8"/>
  <c r="M351" i="8"/>
  <c r="M352" i="8" s="1"/>
  <c r="M350" i="8"/>
  <c r="M287" i="8"/>
  <c r="M288" i="8" s="1"/>
  <c r="M286" i="8"/>
  <c r="M223" i="8"/>
  <c r="M224" i="8" s="1"/>
  <c r="M222" i="8"/>
  <c r="AP186" i="8"/>
  <c r="AQ187" i="8"/>
  <c r="AO120" i="2"/>
  <c r="AL180" i="22"/>
  <c r="AO180" i="22" s="1"/>
  <c r="AQ121" i="2"/>
  <c r="AP120" i="2"/>
  <c r="AN181" i="22"/>
  <c r="AM180" i="22"/>
  <c r="S6" i="22"/>
  <c r="S11" i="22"/>
  <c r="S21" i="22"/>
  <c r="S19" i="22"/>
  <c r="S14" i="22"/>
  <c r="S7" i="22"/>
  <c r="S12" i="22"/>
  <c r="S5" i="22"/>
  <c r="S13" i="22"/>
  <c r="S15" i="22"/>
  <c r="S28" i="22" l="1"/>
  <c r="AO123" i="8"/>
  <c r="AP187" i="8"/>
  <c r="AQ188" i="8"/>
  <c r="AO121" i="2"/>
  <c r="AL181" i="22"/>
  <c r="AO181" i="22" s="1"/>
  <c r="AQ122" i="2"/>
  <c r="AP121" i="2"/>
  <c r="AN182" i="22"/>
  <c r="AM181" i="22"/>
  <c r="S3" i="22"/>
  <c r="S4" i="22"/>
  <c r="S38" i="22"/>
  <c r="S35" i="22"/>
  <c r="S34" i="22"/>
  <c r="S23" i="22"/>
  <c r="S37" i="22"/>
  <c r="S20" i="22"/>
  <c r="S22" i="22"/>
  <c r="S36" i="22"/>
  <c r="S27" i="22" l="1"/>
  <c r="S26" i="22"/>
  <c r="S31" i="22" s="1"/>
  <c r="S30" i="22"/>
  <c r="S46" i="22" s="1"/>
  <c r="S29" i="22"/>
  <c r="S39" i="22"/>
  <c r="S42" i="22"/>
  <c r="S45" i="22"/>
  <c r="AO124" i="8"/>
  <c r="S44" i="22"/>
  <c r="S43" i="22"/>
  <c r="AP188" i="8"/>
  <c r="AQ189" i="8"/>
  <c r="AO122" i="2"/>
  <c r="AL182" i="22"/>
  <c r="AO182" i="22" s="1"/>
  <c r="AQ123" i="2"/>
  <c r="AP122" i="2"/>
  <c r="AN183" i="22"/>
  <c r="AM182" i="22"/>
  <c r="J187" i="28"/>
  <c r="L187" i="28" l="1"/>
  <c r="S47" i="22"/>
  <c r="AO125" i="8"/>
  <c r="AP189" i="8"/>
  <c r="AQ190" i="8"/>
  <c r="AO123" i="2"/>
  <c r="AL183" i="22"/>
  <c r="AO183" i="22" s="1"/>
  <c r="AQ124" i="2"/>
  <c r="AP123" i="2"/>
  <c r="AN184" i="22"/>
  <c r="AM183" i="22"/>
  <c r="AO126" i="8" l="1"/>
  <c r="AP190" i="8"/>
  <c r="AQ191" i="8"/>
  <c r="AO124" i="2"/>
  <c r="AL184" i="22"/>
  <c r="AO184" i="22" s="1"/>
  <c r="AQ125" i="2"/>
  <c r="AP124" i="2"/>
  <c r="AN185" i="22"/>
  <c r="AM184" i="22"/>
  <c r="AO127" i="8" l="1"/>
  <c r="AP191" i="8"/>
  <c r="AQ192" i="8"/>
  <c r="AO125" i="2"/>
  <c r="AL185" i="22"/>
  <c r="AO185" i="22" s="1"/>
  <c r="AQ126" i="2"/>
  <c r="AP125" i="2"/>
  <c r="AN186" i="22"/>
  <c r="AM185" i="22"/>
  <c r="AO128" i="8" l="1"/>
  <c r="AP192" i="8"/>
  <c r="AQ193" i="8"/>
  <c r="AO126" i="2"/>
  <c r="AL186" i="22"/>
  <c r="AO186" i="22" s="1"/>
  <c r="AQ127" i="2"/>
  <c r="AP126" i="2"/>
  <c r="AN187" i="22"/>
  <c r="AM186" i="22"/>
  <c r="AO129" i="8" l="1"/>
  <c r="AP193" i="8"/>
  <c r="AQ194" i="8"/>
  <c r="AO127" i="2"/>
  <c r="AL187" i="22"/>
  <c r="AO187" i="22" s="1"/>
  <c r="AQ128" i="2"/>
  <c r="AP127" i="2"/>
  <c r="AN188" i="22"/>
  <c r="AM187" i="22"/>
  <c r="AO130" i="8" l="1"/>
  <c r="AP194" i="8"/>
  <c r="AQ195" i="8"/>
  <c r="AO128" i="2"/>
  <c r="AL188" i="22"/>
  <c r="AO188" i="22" s="1"/>
  <c r="AQ129" i="2"/>
  <c r="AP128" i="2"/>
  <c r="AN189" i="22"/>
  <c r="AM188" i="22"/>
  <c r="AO131" i="8" l="1"/>
  <c r="AP195" i="8"/>
  <c r="AQ196" i="8"/>
  <c r="AO129" i="2"/>
  <c r="AL189" i="22"/>
  <c r="AO189" i="22" s="1"/>
  <c r="AQ130" i="2"/>
  <c r="AP129" i="2"/>
  <c r="AN190" i="22"/>
  <c r="AM189" i="22"/>
  <c r="AO132" i="8" l="1"/>
  <c r="AP196" i="8"/>
  <c r="AQ197" i="8"/>
  <c r="AO130" i="2"/>
  <c r="AL190" i="22"/>
  <c r="AO190" i="22" s="1"/>
  <c r="AQ131" i="2"/>
  <c r="AP130" i="2"/>
  <c r="AN191" i="22"/>
  <c r="AM190" i="22"/>
  <c r="N115" i="8"/>
  <c r="N4" i="8"/>
  <c r="N406" i="8"/>
  <c r="N339" i="8"/>
  <c r="N195" i="8"/>
  <c r="N118" i="8"/>
  <c r="N246" i="8"/>
  <c r="N276" i="8"/>
  <c r="N334" i="8"/>
  <c r="N325" i="8"/>
  <c r="N206" i="8"/>
  <c r="N228" i="8"/>
  <c r="N113" i="8"/>
  <c r="N407" i="8"/>
  <c r="N340" i="8"/>
  <c r="N337" i="8"/>
  <c r="N205" i="8"/>
  <c r="N137" i="8"/>
  <c r="N299" i="8"/>
  <c r="N274" i="8"/>
  <c r="N207" i="8"/>
  <c r="N323" i="8"/>
  <c r="N203" i="8"/>
  <c r="N403" i="8"/>
  <c r="N303" i="8"/>
  <c r="N110" i="8"/>
  <c r="N233" i="8"/>
  <c r="N99" i="8"/>
  <c r="N301" i="8"/>
  <c r="N146" i="8"/>
  <c r="N169" i="8"/>
  <c r="N241" i="8"/>
  <c r="N365" i="8"/>
  <c r="N387" i="8"/>
  <c r="N310" i="8"/>
  <c r="N165" i="8"/>
  <c r="N151" i="8"/>
  <c r="N84" i="8"/>
  <c r="N356" i="8"/>
  <c r="N342" i="8"/>
  <c r="N7" i="8"/>
  <c r="N177" i="8"/>
  <c r="N305" i="8"/>
  <c r="N238" i="8"/>
  <c r="N212" i="8"/>
  <c r="N363" i="8"/>
  <c r="N18" i="8"/>
  <c r="N3" i="8"/>
  <c r="N171" i="8"/>
  <c r="N103" i="8"/>
  <c r="N399" i="8"/>
  <c r="N395" i="8"/>
  <c r="N50" i="8"/>
  <c r="N174" i="8"/>
  <c r="N302" i="8"/>
  <c r="N235" i="8"/>
  <c r="N265" i="8"/>
  <c r="N371" i="8"/>
  <c r="N36" i="8"/>
  <c r="N13" i="8"/>
  <c r="N167" i="8"/>
  <c r="N273" i="8"/>
  <c r="N397" i="8"/>
  <c r="N391" i="8"/>
  <c r="N47" i="8"/>
  <c r="N182" i="8"/>
  <c r="N210" i="8"/>
  <c r="N139" i="8"/>
  <c r="N261" i="8"/>
  <c r="N369" i="8"/>
  <c r="N23" i="8"/>
  <c r="N54" i="8"/>
  <c r="N175" i="8"/>
  <c r="N164" i="8"/>
  <c r="N11" i="8"/>
  <c r="N359" i="8"/>
  <c r="N355" i="8"/>
  <c r="N201" i="8"/>
  <c r="N133" i="8"/>
  <c r="N295" i="8"/>
  <c r="N292" i="8"/>
  <c r="N215" i="8"/>
  <c r="N366" i="8"/>
  <c r="N211" i="8"/>
  <c r="N5" i="8"/>
  <c r="N278" i="8"/>
  <c r="N402" i="8"/>
  <c r="N196" i="8"/>
  <c r="N52" i="8"/>
  <c r="N231" i="8"/>
  <c r="N17" i="8"/>
  <c r="N145" i="8"/>
  <c r="N269" i="8"/>
  <c r="N372" i="8"/>
  <c r="N73" i="8"/>
  <c r="N69" i="8"/>
  <c r="N398" i="8"/>
  <c r="N275" i="8"/>
  <c r="N209" i="8"/>
  <c r="N239" i="8"/>
  <c r="N105" i="8"/>
  <c r="N37" i="8"/>
  <c r="N14" i="8"/>
  <c r="N142" i="8"/>
  <c r="N75" i="8"/>
  <c r="N370" i="8"/>
  <c r="N82" i="8"/>
  <c r="N67" i="8"/>
  <c r="N20" i="8"/>
  <c r="N327" i="8"/>
  <c r="N260" i="8"/>
  <c r="N237" i="8"/>
  <c r="N101" i="8"/>
  <c r="N35" i="8"/>
  <c r="N22" i="8"/>
  <c r="N183" i="8"/>
  <c r="N116" i="8"/>
  <c r="N388" i="8"/>
  <c r="N79" i="8"/>
  <c r="N279" i="8"/>
  <c r="N43" i="8"/>
  <c r="N308" i="8"/>
  <c r="N270" i="8"/>
  <c r="N404" i="8"/>
  <c r="N199" i="8"/>
  <c r="N55" i="8"/>
  <c r="N179" i="8"/>
  <c r="N389" i="8"/>
  <c r="N135" i="8"/>
  <c r="N271" i="8"/>
  <c r="N331" i="8"/>
  <c r="N77" i="8"/>
  <c r="N51" i="8"/>
  <c r="N401" i="8"/>
  <c r="N267" i="8"/>
  <c r="N242" i="8"/>
  <c r="N343" i="8"/>
  <c r="N41" i="8"/>
  <c r="N71" i="8"/>
  <c r="N143" i="8"/>
  <c r="N132" i="8"/>
  <c r="N9" i="8"/>
  <c r="N361" i="8"/>
  <c r="N329" i="8"/>
  <c r="N49" i="8"/>
  <c r="N109" i="8"/>
  <c r="N263" i="8"/>
  <c r="N293" i="8"/>
  <c r="N227" i="8"/>
  <c r="N83" i="8"/>
  <c r="N68" i="8"/>
  <c r="N141" i="8"/>
  <c r="N119" i="8"/>
  <c r="N15" i="8"/>
  <c r="N357" i="8"/>
  <c r="N338" i="8"/>
  <c r="N46" i="8"/>
  <c r="N150" i="8"/>
  <c r="N306" i="8"/>
  <c r="N291" i="8"/>
  <c r="N214" i="8"/>
  <c r="N81" i="8"/>
  <c r="N78" i="8"/>
  <c r="N148" i="8"/>
  <c r="N173" i="8"/>
  <c r="N243" i="8"/>
  <c r="N367" i="8"/>
  <c r="N335" i="8"/>
  <c r="N87" i="8"/>
  <c r="N147" i="8"/>
  <c r="N324" i="8"/>
  <c r="N247" i="8"/>
  <c r="N244" i="8"/>
  <c r="N111" i="8"/>
  <c r="N45" i="8"/>
  <c r="N19" i="8"/>
  <c r="N180" i="8"/>
  <c r="N114" i="8"/>
  <c r="N375" i="8"/>
  <c r="N131" i="8"/>
  <c r="N333" i="8"/>
  <c r="N39" i="8"/>
  <c r="N311" i="8"/>
  <c r="N107" i="8"/>
  <c r="N229" i="8"/>
  <c r="N86" i="8"/>
  <c r="N297" i="8"/>
  <c r="N197" i="8"/>
  <c r="N178" i="8"/>
  <c r="N259" i="8"/>
  <c r="N100" i="8"/>
  <c r="N374" i="8"/>
  <c r="N307" i="8"/>
  <c r="N163" i="8"/>
  <c r="N393" i="8"/>
  <c r="N16" i="8" l="1"/>
  <c r="N6" i="8"/>
  <c r="N27" i="8"/>
  <c r="N28" i="8" s="1"/>
  <c r="N10" i="8"/>
  <c r="N29" i="8"/>
  <c r="N57" i="8"/>
  <c r="N40" i="8"/>
  <c r="N44" i="8"/>
  <c r="N53" i="8"/>
  <c r="N56" i="8"/>
  <c r="N80" i="8"/>
  <c r="N70" i="8"/>
  <c r="N91" i="8"/>
  <c r="N92" i="8" s="1"/>
  <c r="N74" i="8"/>
  <c r="N93" i="8"/>
  <c r="N121" i="8"/>
  <c r="N153" i="8" s="1"/>
  <c r="N185" i="8" s="1"/>
  <c r="N104" i="8"/>
  <c r="N108" i="8"/>
  <c r="N117" i="8"/>
  <c r="N120" i="8"/>
  <c r="N144" i="8"/>
  <c r="N134" i="8"/>
  <c r="N138" i="8"/>
  <c r="N155" i="8"/>
  <c r="N156" i="8" s="1"/>
  <c r="N157" i="8"/>
  <c r="N168" i="8"/>
  <c r="N172" i="8"/>
  <c r="N181" i="8"/>
  <c r="N184" i="8"/>
  <c r="N208" i="8"/>
  <c r="N198" i="8"/>
  <c r="N219" i="8"/>
  <c r="N220" i="8" s="1"/>
  <c r="N202" i="8"/>
  <c r="N221" i="8"/>
  <c r="N249" i="8"/>
  <c r="N232" i="8"/>
  <c r="N236" i="8"/>
  <c r="N245" i="8"/>
  <c r="N248" i="8"/>
  <c r="N272" i="8"/>
  <c r="N262" i="8"/>
  <c r="N283" i="8"/>
  <c r="N284" i="8" s="1"/>
  <c r="N266" i="8"/>
  <c r="N285" i="8"/>
  <c r="N313" i="8"/>
  <c r="N296" i="8"/>
  <c r="N300" i="8"/>
  <c r="N309" i="8"/>
  <c r="N312" i="8"/>
  <c r="N336" i="8"/>
  <c r="N326" i="8"/>
  <c r="N347" i="8"/>
  <c r="N348" i="8" s="1"/>
  <c r="N330" i="8"/>
  <c r="N349" i="8"/>
  <c r="N377" i="8"/>
  <c r="N360" i="8"/>
  <c r="N364" i="8"/>
  <c r="N373" i="8"/>
  <c r="N376" i="8"/>
  <c r="N420" i="8"/>
  <c r="N409" i="8" s="1"/>
  <c r="N400" i="8"/>
  <c r="N390" i="8"/>
  <c r="N394" i="8"/>
  <c r="N411" i="8"/>
  <c r="N412" i="8" s="1"/>
  <c r="N413" i="8"/>
  <c r="N25" i="8"/>
  <c r="N8" i="8"/>
  <c r="N12" i="8"/>
  <c r="N21" i="8"/>
  <c r="N24" i="8"/>
  <c r="N48" i="8"/>
  <c r="N38" i="8"/>
  <c r="N42" i="8"/>
  <c r="N59" i="8"/>
  <c r="N60" i="8" s="1"/>
  <c r="N61" i="8"/>
  <c r="N89" i="8"/>
  <c r="N72" i="8"/>
  <c r="N76" i="8"/>
  <c r="N85" i="8"/>
  <c r="N88" i="8"/>
  <c r="N112" i="8"/>
  <c r="N102" i="8"/>
  <c r="N106" i="8"/>
  <c r="N123" i="8"/>
  <c r="N124" i="8" s="1"/>
  <c r="N125" i="8"/>
  <c r="N136" i="8"/>
  <c r="N140" i="8"/>
  <c r="N149" i="8"/>
  <c r="N152" i="8"/>
  <c r="N176" i="8"/>
  <c r="N166" i="8"/>
  <c r="N170" i="8"/>
  <c r="N187" i="8"/>
  <c r="N188" i="8" s="1"/>
  <c r="N189" i="8"/>
  <c r="N217" i="8"/>
  <c r="N200" i="8"/>
  <c r="N204" i="8"/>
  <c r="N213" i="8"/>
  <c r="N216" i="8"/>
  <c r="N240" i="8"/>
  <c r="N230" i="8"/>
  <c r="N234" i="8"/>
  <c r="N251" i="8"/>
  <c r="N252" i="8" s="1"/>
  <c r="N253" i="8"/>
  <c r="N281" i="8"/>
  <c r="N264" i="8"/>
  <c r="N268" i="8"/>
  <c r="N277" i="8"/>
  <c r="N280" i="8"/>
  <c r="N304" i="8"/>
  <c r="N294" i="8"/>
  <c r="N298" i="8"/>
  <c r="N315" i="8"/>
  <c r="N316" i="8" s="1"/>
  <c r="N317" i="8"/>
  <c r="N345" i="8"/>
  <c r="N328" i="8"/>
  <c r="N332" i="8"/>
  <c r="N341" i="8"/>
  <c r="N344" i="8"/>
  <c r="N368" i="8"/>
  <c r="N358" i="8"/>
  <c r="N362" i="8"/>
  <c r="N379" i="8"/>
  <c r="N380" i="8" s="1"/>
  <c r="N381" i="8"/>
  <c r="N392" i="8"/>
  <c r="N396" i="8"/>
  <c r="N405" i="8"/>
  <c r="N408" i="8"/>
  <c r="AO133" i="8"/>
  <c r="AP197" i="8"/>
  <c r="AQ198" i="8"/>
  <c r="AO131" i="2"/>
  <c r="AL191" i="22"/>
  <c r="AO191" i="22" s="1"/>
  <c r="AQ132" i="2"/>
  <c r="AP131" i="2"/>
  <c r="AN192" i="22"/>
  <c r="AM191" i="22"/>
  <c r="N127" i="8" l="1"/>
  <c r="N128" i="8" s="1"/>
  <c r="N126" i="8"/>
  <c r="N63" i="8"/>
  <c r="N64" i="8" s="1"/>
  <c r="N62" i="8"/>
  <c r="N414" i="8"/>
  <c r="N415" i="8"/>
  <c r="N416" i="8" s="1"/>
  <c r="N158" i="8"/>
  <c r="N159" i="8"/>
  <c r="N160" i="8" s="1"/>
  <c r="N95" i="8"/>
  <c r="N96" i="8" s="1"/>
  <c r="N94" i="8"/>
  <c r="N31" i="8"/>
  <c r="N32" i="8" s="1"/>
  <c r="N30" i="8"/>
  <c r="N383" i="8"/>
  <c r="N384" i="8" s="1"/>
  <c r="N382" i="8"/>
  <c r="N319" i="8"/>
  <c r="N320" i="8" s="1"/>
  <c r="N318" i="8"/>
  <c r="N255" i="8"/>
  <c r="N256" i="8" s="1"/>
  <c r="N254" i="8"/>
  <c r="N191" i="8"/>
  <c r="N192" i="8" s="1"/>
  <c r="N190" i="8"/>
  <c r="N351" i="8"/>
  <c r="N352" i="8" s="1"/>
  <c r="N350" i="8"/>
  <c r="N287" i="8"/>
  <c r="N288" i="8" s="1"/>
  <c r="N286" i="8"/>
  <c r="N223" i="8"/>
  <c r="N224" i="8" s="1"/>
  <c r="N222" i="8"/>
  <c r="AO134" i="8"/>
  <c r="AP198" i="8"/>
  <c r="AQ199" i="8"/>
  <c r="AO132" i="2"/>
  <c r="AL192" i="22"/>
  <c r="AO192" i="22" s="1"/>
  <c r="AQ133" i="2"/>
  <c r="AP132" i="2"/>
  <c r="AN193" i="22"/>
  <c r="AM192" i="22"/>
  <c r="E142" i="8"/>
  <c r="E212" i="8"/>
  <c r="F43" i="8"/>
  <c r="E182" i="8"/>
  <c r="F343" i="8"/>
  <c r="G210" i="8"/>
  <c r="G83" i="8"/>
  <c r="G295" i="8"/>
  <c r="F47" i="8"/>
  <c r="F299" i="8"/>
  <c r="F239" i="8"/>
  <c r="F363" i="8"/>
  <c r="E9" i="8"/>
  <c r="E242" i="8"/>
  <c r="G406" i="8"/>
  <c r="F406" i="8"/>
  <c r="E359" i="8"/>
  <c r="G87" i="8"/>
  <c r="D355" i="8"/>
  <c r="F271" i="8"/>
  <c r="G207" i="8"/>
  <c r="F303" i="8"/>
  <c r="G195" i="8"/>
  <c r="G146" i="8"/>
  <c r="G182" i="8"/>
  <c r="F133" i="8"/>
  <c r="F260" i="8"/>
  <c r="E49" i="8"/>
  <c r="G73" i="8"/>
  <c r="G231" i="8"/>
  <c r="E210" i="8"/>
  <c r="G107" i="8"/>
  <c r="E118" i="8"/>
  <c r="F145" i="8"/>
  <c r="F137" i="8"/>
  <c r="G276" i="8"/>
  <c r="F372" i="8"/>
  <c r="F41" i="8"/>
  <c r="E133" i="8"/>
  <c r="E238" i="8"/>
  <c r="F68" i="8"/>
  <c r="F212" i="8"/>
  <c r="G183" i="8"/>
  <c r="F83" i="8"/>
  <c r="F164" i="8"/>
  <c r="F407" i="8"/>
  <c r="G143" i="8"/>
  <c r="F259" i="8"/>
  <c r="G116" i="8"/>
  <c r="F209" i="8"/>
  <c r="E4" i="8"/>
  <c r="E47" i="8"/>
  <c r="F297" i="8"/>
  <c r="F404" i="8"/>
  <c r="E404" i="8"/>
  <c r="G131" i="8"/>
  <c r="G212" i="8"/>
  <c r="E179" i="8"/>
  <c r="F100" i="8"/>
  <c r="G339" i="8"/>
  <c r="F263" i="8"/>
  <c r="E114" i="8"/>
  <c r="D323" i="8"/>
  <c r="G177" i="8"/>
  <c r="E391" i="8"/>
  <c r="F325" i="8"/>
  <c r="G398" i="8"/>
  <c r="F195" i="8"/>
  <c r="G263" i="8"/>
  <c r="E337" i="8"/>
  <c r="G367" i="8"/>
  <c r="G399" i="8"/>
  <c r="F201" i="8"/>
  <c r="E169" i="8"/>
  <c r="G81" i="8"/>
  <c r="F167" i="8"/>
  <c r="G52" i="8"/>
  <c r="G244" i="8"/>
  <c r="G69" i="8"/>
  <c r="G135" i="8"/>
  <c r="E267" i="8"/>
  <c r="E338" i="8"/>
  <c r="F310" i="8"/>
  <c r="F267" i="8"/>
  <c r="G329" i="8"/>
  <c r="E237" i="8"/>
  <c r="E14" i="8"/>
  <c r="G407" i="8"/>
  <c r="E334" i="8"/>
  <c r="G180" i="8"/>
  <c r="E229" i="8"/>
  <c r="F143" i="8"/>
  <c r="G237" i="8"/>
  <c r="G211" i="8"/>
  <c r="F132" i="8"/>
  <c r="G239" i="8"/>
  <c r="F35" i="8"/>
  <c r="E109" i="8"/>
  <c r="E233" i="8"/>
  <c r="F105" i="8"/>
  <c r="G139" i="8"/>
  <c r="E81" i="8"/>
  <c r="G306" i="8"/>
  <c r="E308" i="8"/>
  <c r="E99" i="8"/>
  <c r="F389" i="8"/>
  <c r="E398" i="8"/>
  <c r="F247" i="8"/>
  <c r="G43" i="8"/>
  <c r="E131" i="8"/>
  <c r="F374" i="8"/>
  <c r="G167" i="8"/>
  <c r="F367" i="8"/>
  <c r="F356" i="8"/>
  <c r="F365" i="8"/>
  <c r="F142" i="8"/>
  <c r="E331" i="8"/>
  <c r="E137" i="8"/>
  <c r="E370" i="8"/>
  <c r="F355" i="8"/>
  <c r="G387" i="8"/>
  <c r="E261" i="8"/>
  <c r="E84" i="8"/>
  <c r="G109" i="8"/>
  <c r="F401" i="8"/>
  <c r="G389" i="8"/>
  <c r="F210" i="8"/>
  <c r="E275" i="8"/>
  <c r="F82" i="8"/>
  <c r="G242" i="8"/>
  <c r="F178" i="8"/>
  <c r="G366" i="8"/>
  <c r="G355" i="8"/>
  <c r="G243" i="8"/>
  <c r="F227" i="8"/>
  <c r="E387" i="8"/>
  <c r="G77" i="8"/>
  <c r="F177" i="8"/>
  <c r="E292" i="8"/>
  <c r="G227" i="8"/>
  <c r="G141" i="8"/>
  <c r="G45" i="8"/>
  <c r="G401" i="8"/>
  <c r="G145" i="8"/>
  <c r="E79" i="8"/>
  <c r="E357" i="8"/>
  <c r="E231" i="8"/>
  <c r="E119" i="8"/>
  <c r="G357" i="8"/>
  <c r="F399" i="8"/>
  <c r="E164" i="8"/>
  <c r="E87" i="8"/>
  <c r="E110" i="8"/>
  <c r="G292" i="8"/>
  <c r="F238" i="8"/>
  <c r="E327" i="8"/>
  <c r="E273" i="8"/>
  <c r="G201" i="8"/>
  <c r="G100" i="8"/>
  <c r="E209" i="8"/>
  <c r="E113" i="8"/>
  <c r="F197" i="8"/>
  <c r="G110" i="8"/>
  <c r="G397" i="8"/>
  <c r="F324" i="8"/>
  <c r="E147" i="8"/>
  <c r="F307" i="8"/>
  <c r="F109" i="8"/>
  <c r="F135" i="8"/>
  <c r="F203" i="8"/>
  <c r="E339" i="8"/>
  <c r="F331" i="8"/>
  <c r="E205" i="8"/>
  <c r="F51" i="8"/>
  <c r="E5" i="8"/>
  <c r="G393" i="8"/>
  <c r="E73" i="8"/>
  <c r="F342" i="8"/>
  <c r="E18" i="8"/>
  <c r="E333" i="8"/>
  <c r="E183" i="8"/>
  <c r="D195" i="8"/>
  <c r="G372" i="8"/>
  <c r="F150" i="8"/>
  <c r="G75" i="8"/>
  <c r="E235" i="8"/>
  <c r="D67" i="8"/>
  <c r="F182" i="8"/>
  <c r="G103" i="8"/>
  <c r="E175" i="8"/>
  <c r="G275" i="8"/>
  <c r="G260" i="8"/>
  <c r="F207" i="8"/>
  <c r="F393" i="8"/>
  <c r="D227" i="8"/>
  <c r="G54" i="8"/>
  <c r="G302" i="8"/>
  <c r="E335" i="8"/>
  <c r="E365" i="8"/>
  <c r="G205" i="8"/>
  <c r="E69" i="8"/>
  <c r="E265" i="8"/>
  <c r="G41" i="8"/>
  <c r="F163" i="8"/>
  <c r="G363" i="8"/>
  <c r="F229" i="8"/>
  <c r="G291" i="8"/>
  <c r="G261" i="8"/>
  <c r="G233" i="8"/>
  <c r="G67" i="8"/>
  <c r="G114" i="8"/>
  <c r="F81" i="8"/>
  <c r="E215" i="8"/>
  <c r="F46" i="8"/>
  <c r="G49" i="8"/>
  <c r="G338" i="8"/>
  <c r="F110" i="8"/>
  <c r="F113" i="8"/>
  <c r="E367" i="8"/>
  <c r="E148" i="8"/>
  <c r="G271" i="8"/>
  <c r="E35" i="8"/>
  <c r="F403" i="8"/>
  <c r="G301" i="8"/>
  <c r="G37" i="8"/>
  <c r="E141" i="8"/>
  <c r="E401" i="8"/>
  <c r="E77" i="8"/>
  <c r="E247" i="8"/>
  <c r="G113" i="8"/>
  <c r="E206" i="8"/>
  <c r="E329" i="8"/>
  <c r="F78" i="8"/>
  <c r="E43" i="8"/>
  <c r="F273" i="8"/>
  <c r="G151" i="8"/>
  <c r="G133" i="8"/>
  <c r="F302" i="8"/>
  <c r="F71" i="8"/>
  <c r="F339" i="8"/>
  <c r="E146" i="8"/>
  <c r="E180" i="8"/>
  <c r="F148" i="8"/>
  <c r="F183" i="8"/>
  <c r="E36" i="8"/>
  <c r="E374" i="8"/>
  <c r="E402" i="8"/>
  <c r="F73" i="8"/>
  <c r="G391" i="8"/>
  <c r="F173" i="8"/>
  <c r="F111" i="8"/>
  <c r="E111" i="8"/>
  <c r="E356" i="8"/>
  <c r="E311" i="8"/>
  <c r="F119" i="8"/>
  <c r="F244" i="8"/>
  <c r="G119" i="8"/>
  <c r="G402" i="8"/>
  <c r="G343" i="8"/>
  <c r="F205" i="8"/>
  <c r="G323" i="8"/>
  <c r="G196" i="8"/>
  <c r="E75" i="8"/>
  <c r="F116" i="8"/>
  <c r="F165" i="8"/>
  <c r="G174" i="8"/>
  <c r="F242" i="8"/>
  <c r="E3" i="8"/>
  <c r="F361" i="8"/>
  <c r="F265" i="8"/>
  <c r="F141" i="8"/>
  <c r="G173" i="8"/>
  <c r="E207" i="8"/>
  <c r="G115" i="8"/>
  <c r="F211" i="8"/>
  <c r="F261" i="8"/>
  <c r="E45" i="8"/>
  <c r="G229" i="8"/>
  <c r="E243" i="8"/>
  <c r="E178" i="8"/>
  <c r="F292" i="8"/>
  <c r="F77" i="8"/>
  <c r="F391" i="8"/>
  <c r="G342" i="8"/>
  <c r="G356" i="8"/>
  <c r="G197" i="8"/>
  <c r="E17" i="8"/>
  <c r="F305" i="8"/>
  <c r="D35" i="8"/>
  <c r="E203" i="8"/>
  <c r="G169" i="8"/>
  <c r="E274" i="8"/>
  <c r="E302" i="8"/>
  <c r="E37" i="8"/>
  <c r="E228" i="8"/>
  <c r="F357" i="8"/>
  <c r="E68" i="8"/>
  <c r="G305" i="8"/>
  <c r="G47" i="8"/>
  <c r="E197" i="8"/>
  <c r="G247" i="8"/>
  <c r="E389" i="8"/>
  <c r="G203" i="8"/>
  <c r="F371" i="8"/>
  <c r="G388" i="8"/>
  <c r="E301" i="8"/>
  <c r="G403" i="8"/>
  <c r="E295" i="8"/>
  <c r="G270" i="8"/>
  <c r="G369" i="8"/>
  <c r="D291" i="8"/>
  <c r="E342" i="8"/>
  <c r="E355" i="8"/>
  <c r="G55" i="8"/>
  <c r="E366" i="8"/>
  <c r="F174" i="8"/>
  <c r="F39" i="8"/>
  <c r="F338" i="8"/>
  <c r="F269" i="8"/>
  <c r="E241" i="8"/>
  <c r="E269" i="8"/>
  <c r="F151" i="8"/>
  <c r="G269" i="8"/>
  <c r="G50" i="8"/>
  <c r="E15" i="8"/>
  <c r="E363" i="8"/>
  <c r="F179" i="8"/>
  <c r="G308" i="8"/>
  <c r="E100" i="8"/>
  <c r="G375" i="8"/>
  <c r="F291" i="8"/>
  <c r="E407" i="8"/>
  <c r="F147" i="8"/>
  <c r="G303" i="8"/>
  <c r="F388" i="8"/>
  <c r="F306" i="8"/>
  <c r="G310" i="8"/>
  <c r="E163" i="8"/>
  <c r="G265" i="8"/>
  <c r="E22" i="8"/>
  <c r="F333" i="8"/>
  <c r="G36" i="8"/>
  <c r="G241" i="8"/>
  <c r="F215" i="8"/>
  <c r="E310" i="8"/>
  <c r="G331" i="8"/>
  <c r="G71" i="8"/>
  <c r="G86" i="8"/>
  <c r="F199" i="8"/>
  <c r="E276" i="8"/>
  <c r="G79" i="8"/>
  <c r="E19" i="8"/>
  <c r="E105" i="8"/>
  <c r="E67" i="8"/>
  <c r="F87" i="8"/>
  <c r="E173" i="8"/>
  <c r="E82" i="8"/>
  <c r="E393" i="8"/>
  <c r="F84" i="8"/>
  <c r="F375" i="8"/>
  <c r="E291" i="8"/>
  <c r="E406" i="8"/>
  <c r="G118" i="8"/>
  <c r="F334" i="8"/>
  <c r="F228" i="8"/>
  <c r="E165" i="8"/>
  <c r="E244" i="8"/>
  <c r="F241" i="8"/>
  <c r="G137" i="8"/>
  <c r="G333" i="8"/>
  <c r="F131" i="8"/>
  <c r="F340" i="8"/>
  <c r="G299" i="8"/>
  <c r="E270" i="8"/>
  <c r="G206" i="8"/>
  <c r="E211" i="8"/>
  <c r="F311" i="8"/>
  <c r="E103" i="8"/>
  <c r="E13" i="8"/>
  <c r="E395" i="8"/>
  <c r="G278" i="8"/>
  <c r="G171" i="8"/>
  <c r="F243" i="8"/>
  <c r="F402" i="8"/>
  <c r="F337" i="8"/>
  <c r="E145" i="8"/>
  <c r="E259" i="8"/>
  <c r="E151" i="8"/>
  <c r="F387" i="8"/>
  <c r="G228" i="8"/>
  <c r="G178" i="8"/>
  <c r="F276" i="8"/>
  <c r="E78" i="8"/>
  <c r="E325" i="8"/>
  <c r="G99" i="8"/>
  <c r="E372" i="8"/>
  <c r="F139" i="8"/>
  <c r="G365" i="8"/>
  <c r="D259" i="8"/>
  <c r="E263" i="8"/>
  <c r="G307" i="8"/>
  <c r="F369" i="8"/>
  <c r="E299" i="8"/>
  <c r="E388" i="8"/>
  <c r="E303" i="8"/>
  <c r="F398" i="8"/>
  <c r="E139" i="8"/>
  <c r="D3" i="8"/>
  <c r="F359" i="8"/>
  <c r="E307" i="8"/>
  <c r="F103" i="8"/>
  <c r="F180" i="8"/>
  <c r="E51" i="8"/>
  <c r="F79" i="8"/>
  <c r="G78" i="8"/>
  <c r="G142" i="8"/>
  <c r="E305" i="8"/>
  <c r="G335" i="8"/>
  <c r="F335" i="8"/>
  <c r="E116" i="8"/>
  <c r="F146" i="8"/>
  <c r="F293" i="8"/>
  <c r="F67" i="8"/>
  <c r="E20" i="8"/>
  <c r="G340" i="8"/>
  <c r="G35" i="8"/>
  <c r="E214" i="8"/>
  <c r="G404" i="8"/>
  <c r="E340" i="8"/>
  <c r="G293" i="8"/>
  <c r="G105" i="8"/>
  <c r="D131" i="8"/>
  <c r="E361" i="8"/>
  <c r="E167" i="8"/>
  <c r="E343" i="8"/>
  <c r="E369" i="8"/>
  <c r="F206" i="8"/>
  <c r="E150" i="8"/>
  <c r="F107" i="8"/>
  <c r="E324" i="8"/>
  <c r="F274" i="8"/>
  <c r="G39" i="8"/>
  <c r="E279" i="8"/>
  <c r="F366" i="8"/>
  <c r="G165" i="8"/>
  <c r="E101" i="8"/>
  <c r="E11" i="8"/>
  <c r="F36" i="8"/>
  <c r="F69" i="8"/>
  <c r="E375" i="8"/>
  <c r="G327" i="8"/>
  <c r="G175" i="8"/>
  <c r="E371" i="8"/>
  <c r="G311" i="8"/>
  <c r="E201" i="8"/>
  <c r="G209" i="8"/>
  <c r="G359" i="8"/>
  <c r="E23" i="8"/>
  <c r="G215" i="8"/>
  <c r="G337" i="8"/>
  <c r="G111" i="8"/>
  <c r="E7" i="8"/>
  <c r="G374" i="8"/>
  <c r="G147" i="8"/>
  <c r="E52" i="8"/>
  <c r="E227" i="8"/>
  <c r="E195" i="8"/>
  <c r="F37" i="8"/>
  <c r="G274" i="8"/>
  <c r="F55" i="8"/>
  <c r="F196" i="8"/>
  <c r="F370" i="8"/>
  <c r="F115" i="8"/>
  <c r="G164" i="8"/>
  <c r="F54" i="8"/>
  <c r="E46" i="8"/>
  <c r="G148" i="8"/>
  <c r="E306" i="8"/>
  <c r="E199" i="8"/>
  <c r="G46" i="8"/>
  <c r="E135" i="8"/>
  <c r="F329" i="8"/>
  <c r="D163" i="8"/>
  <c r="E397" i="8"/>
  <c r="E297" i="8"/>
  <c r="F308" i="8"/>
  <c r="G235" i="8"/>
  <c r="G101" i="8"/>
  <c r="F101" i="8"/>
  <c r="G163" i="8"/>
  <c r="E143" i="8"/>
  <c r="G267" i="8"/>
  <c r="E115" i="8"/>
  <c r="E54" i="8"/>
  <c r="F169" i="8"/>
  <c r="G371" i="8"/>
  <c r="F231" i="8"/>
  <c r="F49" i="8"/>
  <c r="F279" i="8"/>
  <c r="G324" i="8"/>
  <c r="E71" i="8"/>
  <c r="F237" i="8"/>
  <c r="F275" i="8"/>
  <c r="F45" i="8"/>
  <c r="G68" i="8"/>
  <c r="G132" i="8"/>
  <c r="F233" i="8"/>
  <c r="G297" i="8"/>
  <c r="F327" i="8"/>
  <c r="G84" i="8"/>
  <c r="F395" i="8"/>
  <c r="G279" i="8"/>
  <c r="F118" i="8"/>
  <c r="F301" i="8"/>
  <c r="E83" i="8"/>
  <c r="E271" i="8"/>
  <c r="G370" i="8"/>
  <c r="E41" i="8"/>
  <c r="D99" i="8"/>
  <c r="F52" i="8"/>
  <c r="E246" i="8"/>
  <c r="E196" i="8"/>
  <c r="F99" i="8"/>
  <c r="G325" i="8"/>
  <c r="F86" i="8"/>
  <c r="F323" i="8"/>
  <c r="E39" i="8"/>
  <c r="G179" i="8"/>
  <c r="E171" i="8"/>
  <c r="E323" i="8"/>
  <c r="E403" i="8"/>
  <c r="F278" i="8"/>
  <c r="G199" i="8"/>
  <c r="G238" i="8"/>
  <c r="G395" i="8"/>
  <c r="F114" i="8"/>
  <c r="F50" i="8"/>
  <c r="G150" i="8"/>
  <c r="F75" i="8"/>
  <c r="F397" i="8"/>
  <c r="E399" i="8"/>
  <c r="G51" i="8"/>
  <c r="F270" i="8"/>
  <c r="E293" i="8"/>
  <c r="E278" i="8"/>
  <c r="G361" i="8"/>
  <c r="E50" i="8"/>
  <c r="F171" i="8"/>
  <c r="F246" i="8"/>
  <c r="G273" i="8"/>
  <c r="E107" i="8"/>
  <c r="G259" i="8"/>
  <c r="E55" i="8"/>
  <c r="G82" i="8"/>
  <c r="F295" i="8"/>
  <c r="G334" i="8"/>
  <c r="E132" i="8"/>
  <c r="E177" i="8"/>
  <c r="G214" i="8"/>
  <c r="E239" i="8"/>
  <c r="E86" i="8"/>
  <c r="G246" i="8"/>
  <c r="D387" i="8"/>
  <c r="E260" i="8"/>
  <c r="F214" i="8"/>
  <c r="F175" i="8"/>
  <c r="E174" i="8"/>
  <c r="F235" i="8"/>
  <c r="G420" i="8" l="1"/>
  <c r="E420" i="8"/>
  <c r="F420" i="8"/>
  <c r="G120" i="8"/>
  <c r="F59" i="8"/>
  <c r="F60" i="8" s="1"/>
  <c r="F42" i="8"/>
  <c r="E281" i="8"/>
  <c r="F379" i="8"/>
  <c r="F380" i="8" s="1"/>
  <c r="F362" i="8"/>
  <c r="F251" i="8"/>
  <c r="F252" i="8" s="1"/>
  <c r="F234" i="8"/>
  <c r="F123" i="8"/>
  <c r="F124" i="8" s="1"/>
  <c r="F106" i="8"/>
  <c r="F377" i="8"/>
  <c r="E312" i="8"/>
  <c r="E172" i="8"/>
  <c r="F413" i="8"/>
  <c r="F285" i="8"/>
  <c r="F157" i="8"/>
  <c r="G44" i="8"/>
  <c r="G184" i="8"/>
  <c r="F121" i="8"/>
  <c r="F153" i="8" s="1"/>
  <c r="F185" i="8" s="1"/>
  <c r="E112" i="8"/>
  <c r="E102" i="8"/>
  <c r="E217" i="8"/>
  <c r="E48" i="8"/>
  <c r="E38" i="8"/>
  <c r="F313" i="8"/>
  <c r="E411" i="8"/>
  <c r="E412" i="8" s="1"/>
  <c r="E394" i="8"/>
  <c r="G368" i="8"/>
  <c r="G358" i="8"/>
  <c r="G240" i="8"/>
  <c r="G230" i="8"/>
  <c r="G102" i="8"/>
  <c r="G112" i="8"/>
  <c r="G344" i="8"/>
  <c r="G204" i="8"/>
  <c r="F332" i="8"/>
  <c r="E236" i="8"/>
  <c r="G345" i="8"/>
  <c r="F360" i="8"/>
  <c r="F144" i="8"/>
  <c r="F134" i="8"/>
  <c r="F400" i="8"/>
  <c r="F390" i="8"/>
  <c r="E313" i="8"/>
  <c r="G108" i="8"/>
  <c r="F168" i="8"/>
  <c r="E315" i="8"/>
  <c r="E316" i="8" s="1"/>
  <c r="E298" i="8"/>
  <c r="E187" i="8"/>
  <c r="E188" i="8" s="1"/>
  <c r="E170" i="8"/>
  <c r="E56" i="8"/>
  <c r="F249" i="8"/>
  <c r="E349" i="8"/>
  <c r="E221" i="8"/>
  <c r="E93" i="8"/>
  <c r="E184" i="8"/>
  <c r="D368" i="8"/>
  <c r="D358" i="8"/>
  <c r="D240" i="8"/>
  <c r="D230" i="8"/>
  <c r="D112" i="8"/>
  <c r="D102" i="8"/>
  <c r="G136" i="8"/>
  <c r="G277" i="8"/>
  <c r="G59" i="8"/>
  <c r="G60" i="8" s="1"/>
  <c r="G42" i="8"/>
  <c r="G187" i="8"/>
  <c r="G188" i="8" s="1"/>
  <c r="G170" i="8"/>
  <c r="G315" i="8"/>
  <c r="G316" i="8" s="1"/>
  <c r="G298" i="8"/>
  <c r="E396" i="8"/>
  <c r="E245" i="8"/>
  <c r="E104" i="8"/>
  <c r="F341" i="8"/>
  <c r="F200" i="8"/>
  <c r="E336" i="8"/>
  <c r="E326" i="8"/>
  <c r="E198" i="8"/>
  <c r="E208" i="8"/>
  <c r="E80" i="8"/>
  <c r="E70" i="8"/>
  <c r="G262" i="8"/>
  <c r="G272" i="8"/>
  <c r="E120" i="8"/>
  <c r="F140" i="8"/>
  <c r="G381" i="8"/>
  <c r="G125" i="8"/>
  <c r="G373" i="8"/>
  <c r="G232" i="8"/>
  <c r="F304" i="8"/>
  <c r="F294" i="8"/>
  <c r="G85" i="8"/>
  <c r="G236" i="8"/>
  <c r="G376" i="8"/>
  <c r="G134" i="8"/>
  <c r="G144" i="8"/>
  <c r="G281" i="8"/>
  <c r="E44" i="8"/>
  <c r="E296" i="8"/>
  <c r="F411" i="8"/>
  <c r="F412" i="8" s="1"/>
  <c r="F394" i="8"/>
  <c r="F283" i="8"/>
  <c r="F284" i="8" s="1"/>
  <c r="F266" i="8"/>
  <c r="F155" i="8"/>
  <c r="F156" i="8" s="1"/>
  <c r="F138" i="8"/>
  <c r="F392" i="8"/>
  <c r="E377" i="8"/>
  <c r="E61" i="8"/>
  <c r="F317" i="8"/>
  <c r="F189" i="8"/>
  <c r="G249" i="8"/>
  <c r="G253" i="8"/>
  <c r="F136" i="8"/>
  <c r="E152" i="8"/>
  <c r="F248" i="8"/>
  <c r="E364" i="8"/>
  <c r="F76" i="8"/>
  <c r="G336" i="8"/>
  <c r="G326" i="8"/>
  <c r="G208" i="8"/>
  <c r="G198" i="8"/>
  <c r="G80" i="8"/>
  <c r="G70" i="8"/>
  <c r="G309" i="8"/>
  <c r="G168" i="8"/>
  <c r="F216" i="8"/>
  <c r="F56" i="8"/>
  <c r="G280" i="8"/>
  <c r="G140" i="8"/>
  <c r="F245" i="8"/>
  <c r="F396" i="8"/>
  <c r="F208" i="8"/>
  <c r="F198" i="8"/>
  <c r="E72" i="8"/>
  <c r="G72" i="8"/>
  <c r="G213" i="8"/>
  <c r="G364" i="8"/>
  <c r="F120" i="8"/>
  <c r="E347" i="8"/>
  <c r="E348" i="8" s="1"/>
  <c r="E330" i="8"/>
  <c r="E219" i="8"/>
  <c r="E220" i="8" s="1"/>
  <c r="E202" i="8"/>
  <c r="E91" i="8"/>
  <c r="E92" i="8" s="1"/>
  <c r="E74" i="8"/>
  <c r="E309" i="8"/>
  <c r="E168" i="8"/>
  <c r="F405" i="8"/>
  <c r="F264" i="8"/>
  <c r="E381" i="8"/>
  <c r="E253" i="8"/>
  <c r="E125" i="8"/>
  <c r="E249" i="8"/>
  <c r="D400" i="8"/>
  <c r="D390" i="8"/>
  <c r="D272" i="8"/>
  <c r="D262" i="8"/>
  <c r="D144" i="8"/>
  <c r="D134" i="8"/>
  <c r="G121" i="8"/>
  <c r="G153" i="8" s="1"/>
  <c r="G185" i="8" s="1"/>
  <c r="G245" i="8"/>
  <c r="G392" i="8"/>
  <c r="G155" i="8"/>
  <c r="G156" i="8" s="1"/>
  <c r="G138" i="8"/>
  <c r="G283" i="8"/>
  <c r="G284" i="8" s="1"/>
  <c r="G266" i="8"/>
  <c r="G411" i="8"/>
  <c r="G412" i="8" s="1"/>
  <c r="G394" i="8"/>
  <c r="F149" i="8"/>
  <c r="E280" i="8"/>
  <c r="E140" i="8"/>
  <c r="F376" i="8"/>
  <c r="F236" i="8"/>
  <c r="E358" i="8"/>
  <c r="E368" i="8"/>
  <c r="E230" i="8"/>
  <c r="E240" i="8"/>
  <c r="E121" i="8"/>
  <c r="E153" i="8" s="1"/>
  <c r="E185" i="8" s="1"/>
  <c r="E341" i="8"/>
  <c r="G296" i="8"/>
  <c r="F409" i="8"/>
  <c r="E59" i="8"/>
  <c r="E60" i="8" s="1"/>
  <c r="E42" i="8"/>
  <c r="F217" i="8"/>
  <c r="G413" i="8"/>
  <c r="G285" i="8"/>
  <c r="G157" i="8"/>
  <c r="G408" i="8"/>
  <c r="G268" i="8"/>
  <c r="G117" i="8"/>
  <c r="F268" i="8"/>
  <c r="F408" i="8"/>
  <c r="F240" i="8"/>
  <c r="F230" i="8"/>
  <c r="E108" i="8"/>
  <c r="F204" i="8"/>
  <c r="G200" i="8"/>
  <c r="G341" i="8"/>
  <c r="F108" i="8"/>
  <c r="E332" i="8"/>
  <c r="E181" i="8"/>
  <c r="F315" i="8"/>
  <c r="F316" i="8" s="1"/>
  <c r="F298" i="8"/>
  <c r="F187" i="8"/>
  <c r="F188" i="8" s="1"/>
  <c r="F170" i="8"/>
  <c r="F61" i="8"/>
  <c r="F277" i="8"/>
  <c r="E392" i="8"/>
  <c r="F349" i="8"/>
  <c r="F221" i="8"/>
  <c r="F93" i="8"/>
  <c r="G264" i="8"/>
  <c r="G405" i="8"/>
  <c r="F181" i="8"/>
  <c r="E408" i="8"/>
  <c r="E268" i="8"/>
  <c r="E117" i="8"/>
  <c r="F364" i="8"/>
  <c r="F213" i="8"/>
  <c r="E328" i="8"/>
  <c r="G294" i="8"/>
  <c r="G304" i="8"/>
  <c r="G176" i="8"/>
  <c r="G166" i="8"/>
  <c r="G48" i="8"/>
  <c r="G38" i="8"/>
  <c r="F281" i="8"/>
  <c r="E85" i="8"/>
  <c r="F152" i="8"/>
  <c r="G396" i="8"/>
  <c r="G248" i="8"/>
  <c r="G104" i="8"/>
  <c r="F280" i="8"/>
  <c r="F272" i="8"/>
  <c r="F262" i="8"/>
  <c r="G328" i="8"/>
  <c r="F85" i="8"/>
  <c r="E379" i="8"/>
  <c r="E380" i="8" s="1"/>
  <c r="E362" i="8"/>
  <c r="E251" i="8"/>
  <c r="E252" i="8" s="1"/>
  <c r="E234" i="8"/>
  <c r="E123" i="8"/>
  <c r="E124" i="8" s="1"/>
  <c r="E106" i="8"/>
  <c r="E344" i="8"/>
  <c r="E204" i="8"/>
  <c r="F53" i="8"/>
  <c r="F300" i="8"/>
  <c r="E413" i="8"/>
  <c r="E285" i="8"/>
  <c r="E157" i="8"/>
  <c r="E405" i="8"/>
  <c r="E264" i="8"/>
  <c r="D304" i="8"/>
  <c r="D294" i="8"/>
  <c r="D176" i="8"/>
  <c r="D166" i="8"/>
  <c r="G377" i="8"/>
  <c r="G123" i="8"/>
  <c r="G124" i="8" s="1"/>
  <c r="G106" i="8"/>
  <c r="G251" i="8"/>
  <c r="G252" i="8" s="1"/>
  <c r="G234" i="8"/>
  <c r="G379" i="8"/>
  <c r="G380" i="8" s="1"/>
  <c r="G362" i="8"/>
  <c r="E345" i="8"/>
  <c r="F48" i="8"/>
  <c r="F38" i="8"/>
  <c r="E272" i="8"/>
  <c r="E262" i="8"/>
  <c r="E144" i="8"/>
  <c r="E134" i="8"/>
  <c r="E376" i="8"/>
  <c r="F88" i="8"/>
  <c r="G332" i="8"/>
  <c r="G181" i="8"/>
  <c r="G40" i="8"/>
  <c r="F344" i="8"/>
  <c r="F89" i="8"/>
  <c r="G317" i="8"/>
  <c r="G189" i="8"/>
  <c r="G152" i="8"/>
  <c r="F232" i="8"/>
  <c r="F373" i="8"/>
  <c r="F176" i="8"/>
  <c r="F166" i="8"/>
  <c r="F72" i="8"/>
  <c r="E216" i="8"/>
  <c r="E76" i="8"/>
  <c r="F347" i="8"/>
  <c r="F348" i="8" s="1"/>
  <c r="F330" i="8"/>
  <c r="F219" i="8"/>
  <c r="F220" i="8" s="1"/>
  <c r="F202" i="8"/>
  <c r="F91" i="8"/>
  <c r="F92" i="8" s="1"/>
  <c r="F74" i="8"/>
  <c r="F312" i="8"/>
  <c r="F172" i="8"/>
  <c r="E277" i="8"/>
  <c r="E136" i="8"/>
  <c r="F381" i="8"/>
  <c r="F253" i="8"/>
  <c r="F125" i="8"/>
  <c r="G149" i="8"/>
  <c r="G300" i="8"/>
  <c r="G56" i="8"/>
  <c r="E409" i="8"/>
  <c r="E373" i="8"/>
  <c r="E232" i="8"/>
  <c r="F328" i="8"/>
  <c r="E40" i="8"/>
  <c r="G390" i="8"/>
  <c r="G400" i="8"/>
  <c r="G409" i="8"/>
  <c r="G88" i="8"/>
  <c r="F296" i="8"/>
  <c r="F44" i="8"/>
  <c r="F117" i="8"/>
  <c r="G360" i="8"/>
  <c r="G89" i="8"/>
  <c r="F345" i="8"/>
  <c r="F336" i="8"/>
  <c r="F326" i="8"/>
  <c r="E213" i="8"/>
  <c r="G313" i="8"/>
  <c r="G61" i="8"/>
  <c r="F40" i="8"/>
  <c r="E283" i="8"/>
  <c r="E284" i="8" s="1"/>
  <c r="E266" i="8"/>
  <c r="E155" i="8"/>
  <c r="E156" i="8" s="1"/>
  <c r="E138" i="8"/>
  <c r="E400" i="8"/>
  <c r="E390" i="8"/>
  <c r="E88" i="8"/>
  <c r="F184" i="8"/>
  <c r="E317" i="8"/>
  <c r="E189" i="8"/>
  <c r="E53" i="8"/>
  <c r="E300" i="8"/>
  <c r="E149" i="8"/>
  <c r="D336" i="8"/>
  <c r="D326" i="8"/>
  <c r="D208" i="8"/>
  <c r="D198" i="8"/>
  <c r="D80" i="8"/>
  <c r="D70" i="8"/>
  <c r="G172" i="8"/>
  <c r="G312" i="8"/>
  <c r="G91" i="8"/>
  <c r="G92" i="8" s="1"/>
  <c r="G74" i="8"/>
  <c r="G219" i="8"/>
  <c r="G220" i="8" s="1"/>
  <c r="G202" i="8"/>
  <c r="G347" i="8"/>
  <c r="G348" i="8" s="1"/>
  <c r="G330" i="8"/>
  <c r="E360" i="8"/>
  <c r="E89" i="8"/>
  <c r="E304" i="8"/>
  <c r="E294" i="8"/>
  <c r="E166" i="8"/>
  <c r="E176" i="8"/>
  <c r="E57" i="8"/>
  <c r="G216" i="8"/>
  <c r="G76" i="8"/>
  <c r="F309" i="8"/>
  <c r="F80" i="8"/>
  <c r="F70" i="8"/>
  <c r="E200" i="8"/>
  <c r="F104" i="8"/>
  <c r="G349" i="8"/>
  <c r="G221" i="8"/>
  <c r="G93" i="8"/>
  <c r="G217" i="8"/>
  <c r="G53" i="8"/>
  <c r="F112" i="8"/>
  <c r="F102" i="8"/>
  <c r="F368" i="8"/>
  <c r="F358" i="8"/>
  <c r="E248" i="8"/>
  <c r="E27" i="8"/>
  <c r="E28" i="8" s="1"/>
  <c r="E12" i="8"/>
  <c r="E24" i="8"/>
  <c r="E8" i="8"/>
  <c r="D48" i="8"/>
  <c r="D38" i="8"/>
  <c r="E6" i="8"/>
  <c r="E16" i="8"/>
  <c r="D16" i="8"/>
  <c r="D6" i="8"/>
  <c r="E29" i="8"/>
  <c r="E21" i="8"/>
  <c r="E25" i="8"/>
  <c r="E10" i="8"/>
  <c r="AO135" i="8"/>
  <c r="AP199" i="8"/>
  <c r="AQ200" i="8"/>
  <c r="AQ201" i="8" s="1"/>
  <c r="AO133" i="2"/>
  <c r="AL193" i="22"/>
  <c r="AO193" i="22" s="1"/>
  <c r="AQ134" i="2"/>
  <c r="AP133" i="2"/>
  <c r="AN194" i="22"/>
  <c r="AM193" i="22"/>
  <c r="G95" i="8" l="1"/>
  <c r="G96" i="8" s="1"/>
  <c r="G94" i="8"/>
  <c r="G351" i="8"/>
  <c r="G352" i="8" s="1"/>
  <c r="G350" i="8"/>
  <c r="E191" i="8"/>
  <c r="E192" i="8" s="1"/>
  <c r="E190" i="8"/>
  <c r="F127" i="8"/>
  <c r="F128" i="8" s="1"/>
  <c r="F126" i="8"/>
  <c r="F383" i="8"/>
  <c r="F384" i="8" s="1"/>
  <c r="F382" i="8"/>
  <c r="G319" i="8"/>
  <c r="G320" i="8" s="1"/>
  <c r="G318" i="8"/>
  <c r="E159" i="8"/>
  <c r="E160" i="8" s="1"/>
  <c r="E158" i="8"/>
  <c r="E415" i="8"/>
  <c r="E416" i="8" s="1"/>
  <c r="E414" i="8"/>
  <c r="F223" i="8"/>
  <c r="F224" i="8" s="1"/>
  <c r="F222" i="8"/>
  <c r="F63" i="8"/>
  <c r="F64" i="8" s="1"/>
  <c r="F62" i="8"/>
  <c r="G287" i="8"/>
  <c r="G288" i="8" s="1"/>
  <c r="G286" i="8"/>
  <c r="E127" i="8"/>
  <c r="E128" i="8" s="1"/>
  <c r="E126" i="8"/>
  <c r="E383" i="8"/>
  <c r="E384" i="8" s="1"/>
  <c r="E382" i="8"/>
  <c r="F319" i="8"/>
  <c r="F320" i="8" s="1"/>
  <c r="F318" i="8"/>
  <c r="G127" i="8"/>
  <c r="G128" i="8" s="1"/>
  <c r="G126" i="8"/>
  <c r="E95" i="8"/>
  <c r="E96" i="8" s="1"/>
  <c r="E94" i="8"/>
  <c r="E351" i="8"/>
  <c r="E352" i="8" s="1"/>
  <c r="E350" i="8"/>
  <c r="F287" i="8"/>
  <c r="F288" i="8" s="1"/>
  <c r="F286" i="8"/>
  <c r="G223" i="8"/>
  <c r="G224" i="8" s="1"/>
  <c r="G222" i="8"/>
  <c r="E319" i="8"/>
  <c r="E320" i="8" s="1"/>
  <c r="E318" i="8"/>
  <c r="G62" i="8"/>
  <c r="G63" i="8"/>
  <c r="G64" i="8" s="1"/>
  <c r="F255" i="8"/>
  <c r="F256" i="8" s="1"/>
  <c r="F254" i="8"/>
  <c r="G191" i="8"/>
  <c r="G192" i="8" s="1"/>
  <c r="G190" i="8"/>
  <c r="E287" i="8"/>
  <c r="E288" i="8" s="1"/>
  <c r="E286" i="8"/>
  <c r="F95" i="8"/>
  <c r="F96" i="8" s="1"/>
  <c r="F94" i="8"/>
  <c r="F351" i="8"/>
  <c r="F352" i="8" s="1"/>
  <c r="F350" i="8"/>
  <c r="G159" i="8"/>
  <c r="G160" i="8" s="1"/>
  <c r="G158" i="8"/>
  <c r="G415" i="8"/>
  <c r="G416" i="8" s="1"/>
  <c r="G414" i="8"/>
  <c r="E255" i="8"/>
  <c r="E256" i="8" s="1"/>
  <c r="E254" i="8"/>
  <c r="G255" i="8"/>
  <c r="G256" i="8" s="1"/>
  <c r="G254" i="8"/>
  <c r="F191" i="8"/>
  <c r="F192" i="8" s="1"/>
  <c r="F190" i="8"/>
  <c r="E62" i="8"/>
  <c r="E63" i="8"/>
  <c r="E64" i="8" s="1"/>
  <c r="G383" i="8"/>
  <c r="G384" i="8" s="1"/>
  <c r="G382" i="8"/>
  <c r="E223" i="8"/>
  <c r="E224" i="8" s="1"/>
  <c r="E222" i="8"/>
  <c r="F159" i="8"/>
  <c r="F160" i="8" s="1"/>
  <c r="F158" i="8"/>
  <c r="F415" i="8"/>
  <c r="F416" i="8" s="1"/>
  <c r="F414" i="8"/>
  <c r="AP201" i="8"/>
  <c r="AQ202" i="8"/>
  <c r="E30" i="8"/>
  <c r="E31" i="8"/>
  <c r="E32" i="8" s="1"/>
  <c r="AO136" i="8"/>
  <c r="AP200" i="8"/>
  <c r="AO134" i="2"/>
  <c r="AL194" i="22"/>
  <c r="AO194" i="22" s="1"/>
  <c r="AQ135" i="2"/>
  <c r="AP134" i="2"/>
  <c r="AN195" i="22"/>
  <c r="AM194" i="22"/>
  <c r="AP202" i="8" l="1"/>
  <c r="AQ203" i="8"/>
  <c r="AO137" i="8"/>
  <c r="AN105" i="29"/>
  <c r="AO135" i="2"/>
  <c r="AL195" i="22"/>
  <c r="AO195" i="22" s="1"/>
  <c r="AQ136" i="2"/>
  <c r="AP135" i="2"/>
  <c r="AN196" i="22"/>
  <c r="AM195" i="22"/>
  <c r="AQ204" i="8" l="1"/>
  <c r="AP203" i="8"/>
  <c r="AO138" i="8"/>
  <c r="AN106" i="29"/>
  <c r="AM105" i="29"/>
  <c r="AO136" i="2"/>
  <c r="AL196" i="22"/>
  <c r="AO196" i="22" s="1"/>
  <c r="AQ137" i="2"/>
  <c r="AP136" i="2"/>
  <c r="AN197" i="22"/>
  <c r="AM197" i="22" s="1"/>
  <c r="AM196" i="22"/>
  <c r="AP204" i="8" l="1"/>
  <c r="AQ205" i="8"/>
  <c r="AP205" i="8" s="1"/>
  <c r="AO139" i="8"/>
  <c r="AM106" i="29"/>
  <c r="AN107" i="29"/>
  <c r="AO137" i="2"/>
  <c r="AL197" i="22"/>
  <c r="AO197" i="22" s="1"/>
  <c r="AQ138" i="2"/>
  <c r="AP137" i="2"/>
  <c r="AO140" i="8" l="1"/>
  <c r="AM107" i="29"/>
  <c r="AN108" i="29"/>
  <c r="H28" i="22"/>
  <c r="H30" i="22"/>
  <c r="H27" i="22"/>
  <c r="H29" i="22"/>
  <c r="H26" i="22"/>
  <c r="G28" i="22"/>
  <c r="G29" i="22"/>
  <c r="G30" i="22"/>
  <c r="G26" i="22"/>
  <c r="G27" i="22"/>
  <c r="F26" i="22"/>
  <c r="F27" i="22"/>
  <c r="F28" i="22"/>
  <c r="F29" i="22"/>
  <c r="F30" i="22"/>
  <c r="E28" i="22"/>
  <c r="E27" i="22"/>
  <c r="E29" i="22"/>
  <c r="E30" i="22"/>
  <c r="AO138" i="2"/>
  <c r="AQ139" i="2"/>
  <c r="AP138" i="2"/>
  <c r="J31" i="28"/>
  <c r="E3" i="22"/>
  <c r="E34" i="22"/>
  <c r="J44" i="28"/>
  <c r="J18" i="28"/>
  <c r="L31" i="28" l="1"/>
  <c r="L18" i="28"/>
  <c r="L44" i="28"/>
  <c r="G31" i="22"/>
  <c r="E26" i="22"/>
  <c r="F31" i="22"/>
  <c r="H31" i="22"/>
  <c r="AO141" i="8"/>
  <c r="AM108" i="29"/>
  <c r="AN109" i="29"/>
  <c r="AO139" i="2"/>
  <c r="AQ140" i="2"/>
  <c r="AP139" i="2"/>
  <c r="E35" i="22"/>
  <c r="F35" i="22"/>
  <c r="G34" i="22"/>
  <c r="F37" i="22"/>
  <c r="H37" i="22"/>
  <c r="F34" i="22"/>
  <c r="H35" i="22"/>
  <c r="G38" i="22"/>
  <c r="F36" i="22"/>
  <c r="J5" i="28"/>
  <c r="G37" i="22"/>
  <c r="E36" i="22"/>
  <c r="H36" i="22"/>
  <c r="H34" i="22"/>
  <c r="E38" i="22"/>
  <c r="H38" i="22"/>
  <c r="G35" i="22"/>
  <c r="E37" i="22"/>
  <c r="G36" i="22"/>
  <c r="F38" i="22"/>
  <c r="L5" i="28" l="1"/>
  <c r="L1" i="28" s="1"/>
  <c r="J200" i="28"/>
  <c r="L200" i="28" s="1"/>
  <c r="E31" i="22"/>
  <c r="E42" i="22"/>
  <c r="H45" i="22"/>
  <c r="H44" i="22"/>
  <c r="H39" i="22"/>
  <c r="H47" i="22" s="1"/>
  <c r="H42" i="22"/>
  <c r="G44" i="22"/>
  <c r="G45" i="22"/>
  <c r="F39" i="22"/>
  <c r="F47" i="22" s="1"/>
  <c r="F42" i="22"/>
  <c r="F46" i="22"/>
  <c r="F45" i="22"/>
  <c r="E43" i="22"/>
  <c r="E39" i="22"/>
  <c r="E45" i="22"/>
  <c r="H46" i="22"/>
  <c r="H43" i="22"/>
  <c r="G39" i="22"/>
  <c r="G47" i="22" s="1"/>
  <c r="G42" i="22"/>
  <c r="G43" i="22"/>
  <c r="G46" i="22"/>
  <c r="F44" i="22"/>
  <c r="F43" i="22"/>
  <c r="E44" i="22"/>
  <c r="E46" i="22"/>
  <c r="AO142" i="8"/>
  <c r="AM109" i="29"/>
  <c r="AN110" i="29"/>
  <c r="AO140" i="2"/>
  <c r="AQ141" i="2"/>
  <c r="AP140" i="2"/>
  <c r="L79" i="29"/>
  <c r="L75" i="29"/>
  <c r="L25" i="29"/>
  <c r="L27" i="29"/>
  <c r="L70" i="29"/>
  <c r="L72" i="29"/>
  <c r="L26" i="29"/>
  <c r="L5" i="29"/>
  <c r="L71" i="29"/>
  <c r="L21" i="29"/>
  <c r="L77" i="29"/>
  <c r="L74" i="29"/>
  <c r="L43" i="29"/>
  <c r="L30" i="29"/>
  <c r="L73" i="29"/>
  <c r="L78" i="29"/>
  <c r="L10" i="29"/>
  <c r="L15" i="29"/>
  <c r="L44" i="29"/>
  <c r="L76" i="29"/>
  <c r="L35" i="29"/>
  <c r="L34" i="29"/>
  <c r="L8" i="29"/>
  <c r="L7" i="29"/>
  <c r="L22" i="29"/>
  <c r="L28" i="29"/>
  <c r="L4" i="29"/>
  <c r="L81" i="29"/>
  <c r="L9" i="29"/>
  <c r="L19" i="29"/>
  <c r="L12" i="29"/>
  <c r="L3" i="29"/>
  <c r="L23" i="29"/>
  <c r="L11" i="29"/>
  <c r="L29" i="29"/>
  <c r="L36" i="29"/>
  <c r="L14" i="29"/>
  <c r="L13" i="29"/>
  <c r="L80" i="29"/>
  <c r="L37" i="29"/>
  <c r="L20" i="29"/>
  <c r="L24" i="29"/>
  <c r="L6" i="29"/>
  <c r="L56" i="29" l="1"/>
  <c r="L109" i="29"/>
  <c r="L60" i="29"/>
  <c r="L91" i="29" s="1"/>
  <c r="L66" i="29"/>
  <c r="L97" i="29" s="1"/>
  <c r="L82" i="29"/>
  <c r="L104" i="29"/>
  <c r="L58" i="29"/>
  <c r="L110" i="29"/>
  <c r="L65" i="29"/>
  <c r="L96" i="29" s="1"/>
  <c r="L39" i="29"/>
  <c r="L16" i="29"/>
  <c r="L102" i="29"/>
  <c r="L62" i="29"/>
  <c r="L93" i="29" s="1"/>
  <c r="L51" i="29"/>
  <c r="L103" i="29"/>
  <c r="L63" i="29"/>
  <c r="L94" i="29" s="1"/>
  <c r="L57" i="29"/>
  <c r="L88" i="29" s="1"/>
  <c r="L105" i="29"/>
  <c r="L64" i="29"/>
  <c r="L95" i="29" s="1"/>
  <c r="L61" i="29"/>
  <c r="L111" i="29"/>
  <c r="L31" i="29"/>
  <c r="L55" i="29"/>
  <c r="L108" i="29"/>
  <c r="L59" i="29"/>
  <c r="L90" i="29" s="1"/>
  <c r="E47" i="22"/>
  <c r="AO143" i="8"/>
  <c r="AM110" i="29"/>
  <c r="AN111" i="29"/>
  <c r="AO141" i="2"/>
  <c r="AQ142" i="2"/>
  <c r="AP141" i="2"/>
  <c r="L92" i="29" l="1"/>
  <c r="L117" i="29"/>
  <c r="L86" i="29"/>
  <c r="L114" i="29"/>
  <c r="L89" i="29"/>
  <c r="L116" i="29"/>
  <c r="L40" i="29"/>
  <c r="L50" i="29" s="1"/>
  <c r="L67" i="29"/>
  <c r="L41" i="29"/>
  <c r="L46" i="29" s="1"/>
  <c r="L87" i="29"/>
  <c r="L115" i="29"/>
  <c r="AO144" i="8"/>
  <c r="AM111" i="29"/>
  <c r="AN112" i="29"/>
  <c r="AO142" i="2"/>
  <c r="AQ143" i="2"/>
  <c r="AP142" i="2"/>
  <c r="O343" i="8"/>
  <c r="O335" i="8"/>
  <c r="O265" i="8"/>
  <c r="O143" i="8"/>
  <c r="O133" i="8"/>
  <c r="O67" i="8"/>
  <c r="O311" i="8"/>
  <c r="O131" i="8"/>
  <c r="O233" i="8"/>
  <c r="O356" i="8"/>
  <c r="O99" i="8"/>
  <c r="O22" i="8"/>
  <c r="O15" i="8"/>
  <c r="O107" i="8"/>
  <c r="O39" i="8"/>
  <c r="O231" i="8"/>
  <c r="O164" i="8"/>
  <c r="O211" i="8"/>
  <c r="O228" i="8"/>
  <c r="O275" i="8"/>
  <c r="O209" i="8"/>
  <c r="O398" i="8"/>
  <c r="O310" i="8"/>
  <c r="O41" i="8"/>
  <c r="O359" i="8"/>
  <c r="O292" i="8"/>
  <c r="O35" i="8"/>
  <c r="O148" i="8"/>
  <c r="O82" i="8"/>
  <c r="O274" i="8"/>
  <c r="O116" i="8"/>
  <c r="O50" i="8"/>
  <c r="O242" i="8"/>
  <c r="O114" i="8"/>
  <c r="O47" i="8"/>
  <c r="O37" i="8"/>
  <c r="O178" i="8"/>
  <c r="O302" i="8"/>
  <c r="O45" i="8"/>
  <c r="O9" i="8"/>
  <c r="O100" i="8"/>
  <c r="O406" i="8"/>
  <c r="O395" i="8"/>
  <c r="O68" i="8"/>
  <c r="O23" i="8"/>
  <c r="O391" i="8"/>
  <c r="O55" i="8"/>
  <c r="O247" i="8"/>
  <c r="O239" i="8"/>
  <c r="O303" i="8"/>
  <c r="O399" i="8"/>
  <c r="O142" i="8"/>
  <c r="O75" i="8"/>
  <c r="O197" i="8"/>
  <c r="O389" i="8"/>
  <c r="O323" i="8"/>
  <c r="O165" i="8"/>
  <c r="O357" i="8"/>
  <c r="O291" i="8"/>
  <c r="O402" i="8"/>
  <c r="O145" i="8"/>
  <c r="O78" i="8"/>
  <c r="O243" i="8"/>
  <c r="O363" i="8"/>
  <c r="O295" i="8"/>
  <c r="O139" i="8"/>
  <c r="O151" i="8"/>
  <c r="O84" i="8"/>
  <c r="O276" i="8"/>
  <c r="O331" i="8"/>
  <c r="O263" i="8"/>
  <c r="O73" i="8"/>
  <c r="O366" i="8"/>
  <c r="O299" i="8"/>
  <c r="O205" i="8"/>
  <c r="O137" i="8"/>
  <c r="O329" i="8"/>
  <c r="O375" i="8"/>
  <c r="O308" i="8"/>
  <c r="O118" i="8"/>
  <c r="O173" i="8"/>
  <c r="O105" i="8"/>
  <c r="O297" i="8"/>
  <c r="O169" i="8"/>
  <c r="O101" i="8"/>
  <c r="O293" i="8"/>
  <c r="O269" i="8"/>
  <c r="O146" i="8"/>
  <c r="O338" i="8"/>
  <c r="O271" i="8"/>
  <c r="O327" i="8"/>
  <c r="O260" i="8"/>
  <c r="O69" i="8"/>
  <c r="O324" i="8"/>
  <c r="O4" i="8"/>
  <c r="O111" i="8"/>
  <c r="O237" i="8"/>
  <c r="O196" i="8"/>
  <c r="O119" i="8"/>
  <c r="O43" i="8"/>
  <c r="O18" i="8"/>
  <c r="O369" i="8"/>
  <c r="O214" i="8"/>
  <c r="O403" i="8"/>
  <c r="O337" i="8"/>
  <c r="O11" i="8"/>
  <c r="O401" i="8"/>
  <c r="O334" i="8"/>
  <c r="O7" i="8"/>
  <c r="O407" i="8"/>
  <c r="O340" i="8"/>
  <c r="O83" i="8"/>
  <c r="O207" i="8"/>
  <c r="O141" i="8"/>
  <c r="O333" i="8"/>
  <c r="O175" i="8"/>
  <c r="O109" i="8"/>
  <c r="O301" i="8"/>
  <c r="O3" i="8"/>
  <c r="O273" i="8"/>
  <c r="O86" i="8"/>
  <c r="O182" i="8"/>
  <c r="O374" i="8"/>
  <c r="O49" i="8"/>
  <c r="O365" i="8"/>
  <c r="O174" i="8"/>
  <c r="O229" i="8"/>
  <c r="O361" i="8"/>
  <c r="O171" i="8"/>
  <c r="O227" i="8"/>
  <c r="O397" i="8"/>
  <c r="O339" i="8"/>
  <c r="O261" i="8"/>
  <c r="O201" i="8"/>
  <c r="O393" i="8"/>
  <c r="O325" i="8"/>
  <c r="O372" i="8"/>
  <c r="O306" i="8"/>
  <c r="O115" i="8"/>
  <c r="O370" i="8"/>
  <c r="O179" i="8"/>
  <c r="O113" i="8"/>
  <c r="O404" i="8"/>
  <c r="O147" i="8"/>
  <c r="O81" i="8"/>
  <c r="O54" i="8"/>
  <c r="O5" i="8"/>
  <c r="O87" i="8"/>
  <c r="O279" i="8"/>
  <c r="O212" i="8"/>
  <c r="O270" i="8"/>
  <c r="O79" i="8"/>
  <c r="O210" i="8"/>
  <c r="O267" i="8"/>
  <c r="O77" i="8"/>
  <c r="O388" i="8"/>
  <c r="O52" i="8"/>
  <c r="O244" i="8"/>
  <c r="O195" i="8"/>
  <c r="O387" i="8"/>
  <c r="O51" i="8"/>
  <c r="O367" i="8"/>
  <c r="O177" i="8"/>
  <c r="O110" i="8"/>
  <c r="O163" i="8"/>
  <c r="O355" i="8"/>
  <c r="O278" i="8"/>
  <c r="O150" i="8"/>
  <c r="O342" i="8"/>
  <c r="O17" i="8"/>
  <c r="O180" i="8"/>
  <c r="O305" i="8"/>
  <c r="O238" i="8"/>
  <c r="O13" i="8"/>
  <c r="O103" i="8"/>
  <c r="O36" i="8"/>
  <c r="O215" i="8"/>
  <c r="O206" i="8"/>
  <c r="O71" i="8"/>
  <c r="O183" i="8"/>
  <c r="O307" i="8"/>
  <c r="O241" i="8"/>
  <c r="O199" i="8"/>
  <c r="O132" i="8"/>
  <c r="O246" i="8"/>
  <c r="O20" i="8"/>
  <c r="O371" i="8"/>
  <c r="O46" i="8"/>
  <c r="O235" i="8"/>
  <c r="O167" i="8"/>
  <c r="O14" i="8"/>
  <c r="O203" i="8"/>
  <c r="O135" i="8"/>
  <c r="O259" i="8"/>
  <c r="O19" i="8"/>
  <c r="O16" i="8" l="1"/>
  <c r="O6" i="8"/>
  <c r="O10" i="8"/>
  <c r="O27" i="8"/>
  <c r="O28" i="8" s="1"/>
  <c r="O29" i="8"/>
  <c r="O25" i="8"/>
  <c r="O8" i="8"/>
  <c r="O12" i="8"/>
  <c r="O21" i="8"/>
  <c r="O24" i="8"/>
  <c r="O48" i="8"/>
  <c r="O38" i="8"/>
  <c r="O59" i="8"/>
  <c r="O60" i="8" s="1"/>
  <c r="O42" i="8"/>
  <c r="O61" i="8"/>
  <c r="O89" i="8"/>
  <c r="O72" i="8"/>
  <c r="O76" i="8"/>
  <c r="O85" i="8"/>
  <c r="O88" i="8"/>
  <c r="O112" i="8"/>
  <c r="O102" i="8"/>
  <c r="O123" i="8"/>
  <c r="O124" i="8" s="1"/>
  <c r="O106" i="8"/>
  <c r="O125" i="8"/>
  <c r="O136" i="8"/>
  <c r="O140" i="8"/>
  <c r="O149" i="8"/>
  <c r="O152" i="8"/>
  <c r="O176" i="8"/>
  <c r="O166" i="8"/>
  <c r="O187" i="8"/>
  <c r="O188" i="8" s="1"/>
  <c r="O170" i="8"/>
  <c r="O189" i="8"/>
  <c r="O217" i="8"/>
  <c r="O200" i="8"/>
  <c r="O204" i="8"/>
  <c r="O213" i="8"/>
  <c r="O216" i="8"/>
  <c r="O240" i="8"/>
  <c r="O230" i="8"/>
  <c r="O251" i="8"/>
  <c r="O252" i="8" s="1"/>
  <c r="O234" i="8"/>
  <c r="O253" i="8"/>
  <c r="O281" i="8"/>
  <c r="O264" i="8"/>
  <c r="O268" i="8"/>
  <c r="O277" i="8"/>
  <c r="O280" i="8"/>
  <c r="O304" i="8"/>
  <c r="O294" i="8"/>
  <c r="O315" i="8"/>
  <c r="O316" i="8" s="1"/>
  <c r="O298" i="8"/>
  <c r="O317" i="8"/>
  <c r="O345" i="8"/>
  <c r="O328" i="8"/>
  <c r="O332" i="8"/>
  <c r="O341" i="8"/>
  <c r="O344" i="8"/>
  <c r="O368" i="8"/>
  <c r="O358" i="8"/>
  <c r="O379" i="8"/>
  <c r="O380" i="8" s="1"/>
  <c r="O362" i="8"/>
  <c r="O381" i="8"/>
  <c r="O392" i="8"/>
  <c r="O396" i="8"/>
  <c r="O405" i="8"/>
  <c r="O408" i="8"/>
  <c r="O57" i="8"/>
  <c r="O40" i="8"/>
  <c r="O44" i="8"/>
  <c r="O53" i="8"/>
  <c r="O56" i="8"/>
  <c r="O80" i="8"/>
  <c r="O70" i="8"/>
  <c r="O74" i="8"/>
  <c r="O91" i="8"/>
  <c r="O92" i="8" s="1"/>
  <c r="O93" i="8"/>
  <c r="O121" i="8"/>
  <c r="O153" i="8" s="1"/>
  <c r="O185" i="8" s="1"/>
  <c r="O104" i="8"/>
  <c r="O108" i="8"/>
  <c r="O117" i="8"/>
  <c r="O120" i="8"/>
  <c r="O144" i="8"/>
  <c r="O134" i="8"/>
  <c r="O155" i="8"/>
  <c r="O156" i="8" s="1"/>
  <c r="O138" i="8"/>
  <c r="O157" i="8"/>
  <c r="O168" i="8"/>
  <c r="O172" i="8"/>
  <c r="O181" i="8"/>
  <c r="O184" i="8"/>
  <c r="O208" i="8"/>
  <c r="O198" i="8"/>
  <c r="O202" i="8"/>
  <c r="O219" i="8"/>
  <c r="O220" i="8" s="1"/>
  <c r="O221" i="8"/>
  <c r="O249" i="8"/>
  <c r="O232" i="8"/>
  <c r="O236" i="8"/>
  <c r="O245" i="8"/>
  <c r="O248" i="8"/>
  <c r="O272" i="8"/>
  <c r="O262" i="8"/>
  <c r="O266" i="8"/>
  <c r="O283" i="8"/>
  <c r="O284" i="8" s="1"/>
  <c r="O285" i="8"/>
  <c r="O313" i="8"/>
  <c r="O296" i="8"/>
  <c r="O300" i="8"/>
  <c r="O309" i="8"/>
  <c r="O312" i="8"/>
  <c r="O336" i="8"/>
  <c r="O326" i="8"/>
  <c r="O330" i="8"/>
  <c r="O347" i="8"/>
  <c r="O348" i="8" s="1"/>
  <c r="O349" i="8"/>
  <c r="O377" i="8"/>
  <c r="O360" i="8"/>
  <c r="O364" i="8"/>
  <c r="O373" i="8"/>
  <c r="O376" i="8"/>
  <c r="O400" i="8"/>
  <c r="O420" i="8"/>
  <c r="O409" i="8" s="1"/>
  <c r="O390" i="8"/>
  <c r="O411" i="8"/>
  <c r="O412" i="8" s="1"/>
  <c r="O394" i="8"/>
  <c r="O413" i="8"/>
  <c r="AO145" i="8"/>
  <c r="AM112" i="29"/>
  <c r="AN113" i="29"/>
  <c r="AO143" i="2"/>
  <c r="AQ144" i="2"/>
  <c r="AP143" i="2"/>
  <c r="O414" i="8" l="1"/>
  <c r="O415" i="8"/>
  <c r="O416" i="8" s="1"/>
  <c r="O158" i="8"/>
  <c r="O159" i="8"/>
  <c r="O160" i="8" s="1"/>
  <c r="O94" i="8"/>
  <c r="O95" i="8"/>
  <c r="O96" i="8" s="1"/>
  <c r="O126" i="8"/>
  <c r="O127" i="8"/>
  <c r="O128" i="8" s="1"/>
  <c r="O62" i="8"/>
  <c r="O63" i="8"/>
  <c r="O64" i="8" s="1"/>
  <c r="O30" i="8"/>
  <c r="O31" i="8"/>
  <c r="O32" i="8" s="1"/>
  <c r="O350" i="8"/>
  <c r="O351" i="8"/>
  <c r="O352" i="8" s="1"/>
  <c r="O286" i="8"/>
  <c r="O287" i="8"/>
  <c r="O288" i="8" s="1"/>
  <c r="O222" i="8"/>
  <c r="O223" i="8"/>
  <c r="O224" i="8" s="1"/>
  <c r="O382" i="8"/>
  <c r="O383" i="8"/>
  <c r="O384" i="8" s="1"/>
  <c r="O318" i="8"/>
  <c r="O319" i="8"/>
  <c r="O320" i="8" s="1"/>
  <c r="O254" i="8"/>
  <c r="O255" i="8"/>
  <c r="O256" i="8" s="1"/>
  <c r="O190" i="8"/>
  <c r="O191" i="8"/>
  <c r="O192" i="8" s="1"/>
  <c r="AO146" i="8"/>
  <c r="AM113" i="29"/>
  <c r="AN114" i="29"/>
  <c r="AO144" i="2"/>
  <c r="AQ145" i="2"/>
  <c r="AP144" i="2"/>
  <c r="AO147" i="8" l="1"/>
  <c r="AM114" i="29"/>
  <c r="AN115" i="29"/>
  <c r="AO145" i="2"/>
  <c r="AQ146" i="2"/>
  <c r="AP145" i="2"/>
  <c r="AO148" i="8" l="1"/>
  <c r="AM115" i="29"/>
  <c r="AN116" i="29"/>
  <c r="AO146" i="2"/>
  <c r="AQ147" i="2"/>
  <c r="AP146" i="2"/>
  <c r="AO149" i="8" l="1"/>
  <c r="AM116" i="29"/>
  <c r="AN117" i="29"/>
  <c r="AO147" i="2"/>
  <c r="AQ148" i="2"/>
  <c r="AP147" i="2"/>
  <c r="AO150" i="8" l="1"/>
  <c r="AM117" i="29"/>
  <c r="AN118" i="29"/>
  <c r="AO148" i="2"/>
  <c r="AQ149" i="2"/>
  <c r="AP148" i="2"/>
  <c r="AO151" i="8" l="1"/>
  <c r="AM118" i="29"/>
  <c r="AN119" i="29"/>
  <c r="AO149" i="2"/>
  <c r="AQ150" i="2"/>
  <c r="AP149" i="2"/>
  <c r="AO152" i="8" l="1"/>
  <c r="AM119" i="29"/>
  <c r="AN120" i="29"/>
  <c r="AO150" i="2"/>
  <c r="AQ151" i="2"/>
  <c r="AP150" i="2"/>
  <c r="AO153" i="8" l="1"/>
  <c r="AM120" i="29"/>
  <c r="AN121" i="29"/>
  <c r="AO151" i="2"/>
  <c r="AQ152" i="2"/>
  <c r="AP151" i="2"/>
  <c r="AO154" i="8" l="1"/>
  <c r="AM121" i="29"/>
  <c r="AN122" i="29"/>
  <c r="AO152" i="2"/>
  <c r="AQ153" i="2"/>
  <c r="AP152" i="2"/>
  <c r="M25" i="29"/>
  <c r="M29" i="29"/>
  <c r="M5" i="29"/>
  <c r="M75" i="29"/>
  <c r="M37" i="29"/>
  <c r="M6" i="29"/>
  <c r="M80" i="29"/>
  <c r="M26" i="29"/>
  <c r="M76" i="29"/>
  <c r="M13" i="29"/>
  <c r="M27" i="29"/>
  <c r="M79" i="29"/>
  <c r="M14" i="29"/>
  <c r="M34" i="29"/>
  <c r="M12" i="29"/>
  <c r="M28" i="29"/>
  <c r="M74" i="29"/>
  <c r="M78" i="29"/>
  <c r="M10" i="29"/>
  <c r="M4" i="29"/>
  <c r="M73" i="29"/>
  <c r="M22" i="29"/>
  <c r="M81" i="29"/>
  <c r="M19" i="29"/>
  <c r="M35" i="29"/>
  <c r="M3" i="29"/>
  <c r="M21" i="29"/>
  <c r="M70" i="29"/>
  <c r="M43" i="29"/>
  <c r="M15" i="29"/>
  <c r="M71" i="29"/>
  <c r="M44" i="29"/>
  <c r="M72" i="29"/>
  <c r="M23" i="29"/>
  <c r="M30" i="29"/>
  <c r="M20" i="29"/>
  <c r="M77" i="29"/>
  <c r="M36" i="29"/>
  <c r="M9" i="29"/>
  <c r="M24" i="29"/>
  <c r="M11" i="29"/>
  <c r="M7" i="29"/>
  <c r="M8" i="29"/>
  <c r="M66" i="29" l="1"/>
  <c r="M97" i="29" s="1"/>
  <c r="M64" i="29"/>
  <c r="M95" i="29" s="1"/>
  <c r="M63" i="29"/>
  <c r="M94" i="29" s="1"/>
  <c r="M62" i="29"/>
  <c r="M93" i="29" s="1"/>
  <c r="M82" i="29"/>
  <c r="M60" i="29"/>
  <c r="M91" i="29" s="1"/>
  <c r="M57" i="29"/>
  <c r="M88" i="29" s="1"/>
  <c r="M65" i="29"/>
  <c r="M96" i="29" s="1"/>
  <c r="M59" i="29"/>
  <c r="M90" i="29" s="1"/>
  <c r="M58" i="29"/>
  <c r="M110" i="29"/>
  <c r="M55" i="29"/>
  <c r="M31" i="29"/>
  <c r="M108" i="29"/>
  <c r="M103" i="29"/>
  <c r="M109" i="29"/>
  <c r="M56" i="29"/>
  <c r="M105" i="29"/>
  <c r="M16" i="29"/>
  <c r="M102" i="29"/>
  <c r="M61" i="29"/>
  <c r="M111" i="29"/>
  <c r="M51" i="29"/>
  <c r="M39" i="29"/>
  <c r="M104" i="29"/>
  <c r="AO155" i="8"/>
  <c r="AM122" i="29"/>
  <c r="AN123" i="29"/>
  <c r="AO153" i="2"/>
  <c r="AQ154" i="2"/>
  <c r="AP153" i="2"/>
  <c r="M86" i="29" l="1"/>
  <c r="M114" i="29"/>
  <c r="M116" i="29"/>
  <c r="M89" i="29"/>
  <c r="M92" i="29"/>
  <c r="M117" i="29"/>
  <c r="M115" i="29"/>
  <c r="M87" i="29"/>
  <c r="M41" i="29"/>
  <c r="M46" i="29" s="1"/>
  <c r="M67" i="29"/>
  <c r="M40" i="29"/>
  <c r="M50" i="29" s="1"/>
  <c r="AO156" i="8"/>
  <c r="AM123" i="29"/>
  <c r="AN124" i="29"/>
  <c r="AO154" i="2"/>
  <c r="AQ155" i="2"/>
  <c r="AP154" i="2"/>
  <c r="P69" i="8"/>
  <c r="P228" i="8"/>
  <c r="P357" i="8"/>
  <c r="P407" i="8"/>
  <c r="P18" i="8"/>
  <c r="P99" i="8"/>
  <c r="P207" i="8"/>
  <c r="P67" i="8"/>
  <c r="P150" i="8"/>
  <c r="P269" i="8"/>
  <c r="P19" i="8"/>
  <c r="P356" i="8"/>
  <c r="P389" i="8"/>
  <c r="P111" i="8"/>
  <c r="P171" i="8"/>
  <c r="P179" i="8"/>
  <c r="P260" i="8"/>
  <c r="P388" i="8"/>
  <c r="P119" i="8"/>
  <c r="P50" i="8"/>
  <c r="P307" i="8"/>
  <c r="P180" i="8"/>
  <c r="P308" i="8"/>
  <c r="P369" i="8"/>
  <c r="P387" i="8"/>
  <c r="P196" i="8"/>
  <c r="P47" i="8"/>
  <c r="P177" i="8"/>
  <c r="P137" i="8"/>
  <c r="P265" i="8"/>
  <c r="P116" i="8"/>
  <c r="P355" i="8"/>
  <c r="P206" i="8"/>
  <c r="P178" i="8"/>
  <c r="P406" i="8"/>
  <c r="P267" i="8"/>
  <c r="P209" i="8"/>
  <c r="P238" i="8"/>
  <c r="P297" i="8"/>
  <c r="P7" i="8"/>
  <c r="P276" i="8"/>
  <c r="P86" i="8"/>
  <c r="P367" i="8"/>
  <c r="P77" i="8"/>
  <c r="P36" i="8"/>
  <c r="P9" i="8"/>
  <c r="P37" i="8"/>
  <c r="P87" i="8"/>
  <c r="P143" i="8"/>
  <c r="P107" i="8"/>
  <c r="P115" i="8"/>
  <c r="P343" i="8"/>
  <c r="P205" i="8"/>
  <c r="P334" i="8"/>
  <c r="P293" i="8"/>
  <c r="P145" i="8"/>
  <c r="P261" i="8"/>
  <c r="P83" i="8"/>
  <c r="P340" i="8"/>
  <c r="P323" i="8"/>
  <c r="P4" i="8"/>
  <c r="P402" i="8"/>
  <c r="P229" i="8"/>
  <c r="P366" i="8"/>
  <c r="P215" i="8"/>
  <c r="P35" i="8"/>
  <c r="P164" i="8"/>
  <c r="P15" i="8"/>
  <c r="P395" i="8"/>
  <c r="P105" i="8"/>
  <c r="P363" i="8"/>
  <c r="P183" i="8"/>
  <c r="P165" i="8"/>
  <c r="P17" i="8"/>
  <c r="P244" i="8"/>
  <c r="P242" i="8"/>
  <c r="P101" i="8"/>
  <c r="P22" i="8"/>
  <c r="P41" i="8"/>
  <c r="P310" i="8"/>
  <c r="P370" i="8"/>
  <c r="P401" i="8"/>
  <c r="P113" i="8"/>
  <c r="P169" i="8"/>
  <c r="P43" i="8"/>
  <c r="P311" i="8"/>
  <c r="P263" i="8"/>
  <c r="P73" i="8"/>
  <c r="P342" i="8"/>
  <c r="P52" i="8"/>
  <c r="P291" i="8"/>
  <c r="P142" i="8"/>
  <c r="P3" i="8"/>
  <c r="P331" i="8"/>
  <c r="P82" i="8"/>
  <c r="P54" i="8"/>
  <c r="P292" i="8"/>
  <c r="P147" i="8"/>
  <c r="P399" i="8"/>
  <c r="P39" i="8"/>
  <c r="P167" i="8"/>
  <c r="P339" i="8"/>
  <c r="P247" i="8"/>
  <c r="P109" i="8"/>
  <c r="P139" i="8"/>
  <c r="P197" i="8"/>
  <c r="P325" i="8"/>
  <c r="P199" i="8"/>
  <c r="P259" i="8"/>
  <c r="P110" i="8"/>
  <c r="P11" i="8"/>
  <c r="P329" i="8"/>
  <c r="P81" i="8"/>
  <c r="P210" i="8"/>
  <c r="P270" i="8"/>
  <c r="P299" i="8"/>
  <c r="P295" i="8"/>
  <c r="P68" i="8"/>
  <c r="P239" i="8"/>
  <c r="P211" i="8"/>
  <c r="P271" i="8"/>
  <c r="P301" i="8"/>
  <c r="P148" i="8"/>
  <c r="P227" i="8"/>
  <c r="P78" i="8"/>
  <c r="P306" i="8"/>
  <c r="P146" i="8"/>
  <c r="P274" i="8"/>
  <c r="P235" i="8"/>
  <c r="P365" i="8"/>
  <c r="P214" i="8"/>
  <c r="P23" i="8"/>
  <c r="P5" i="8"/>
  <c r="P275" i="8"/>
  <c r="P118" i="8"/>
  <c r="P49" i="8"/>
  <c r="P327" i="8"/>
  <c r="P337" i="8"/>
  <c r="P397" i="8"/>
  <c r="P246" i="8"/>
  <c r="P375" i="8"/>
  <c r="P195" i="8"/>
  <c r="P46" i="8"/>
  <c r="P338" i="8"/>
  <c r="P359" i="8"/>
  <c r="P84" i="8"/>
  <c r="P212" i="8"/>
  <c r="P174" i="8"/>
  <c r="P303" i="8"/>
  <c r="P163" i="8"/>
  <c r="P391" i="8"/>
  <c r="P243" i="8"/>
  <c r="P371" i="8"/>
  <c r="P13" i="8"/>
  <c r="P305" i="8"/>
  <c r="P14" i="8"/>
  <c r="P393" i="8"/>
  <c r="P374" i="8"/>
  <c r="P335" i="8"/>
  <c r="P55" i="8"/>
  <c r="P324" i="8"/>
  <c r="P133" i="8"/>
  <c r="P403" i="8"/>
  <c r="P114" i="8"/>
  <c r="P75" i="8"/>
  <c r="P203" i="8"/>
  <c r="P175" i="8"/>
  <c r="P135" i="8"/>
  <c r="P278" i="8"/>
  <c r="P273" i="8"/>
  <c r="P333" i="8"/>
  <c r="P361" i="8"/>
  <c r="P201" i="8"/>
  <c r="P131" i="8"/>
  <c r="P279" i="8"/>
  <c r="P404" i="8"/>
  <c r="P71" i="8"/>
  <c r="P79" i="8"/>
  <c r="P51" i="8"/>
  <c r="P132" i="8"/>
  <c r="P141" i="8"/>
  <c r="P103" i="8"/>
  <c r="P372" i="8"/>
  <c r="P182" i="8"/>
  <c r="P45" i="8"/>
  <c r="P173" i="8"/>
  <c r="P231" i="8"/>
  <c r="P241" i="8"/>
  <c r="P100" i="8"/>
  <c r="P20" i="8"/>
  <c r="P302" i="8"/>
  <c r="P151" i="8"/>
  <c r="P233" i="8"/>
  <c r="P237" i="8"/>
  <c r="P398" i="8"/>
  <c r="P25" i="8" l="1"/>
  <c r="P8" i="8"/>
  <c r="P12" i="8"/>
  <c r="P21" i="8"/>
  <c r="P24" i="8"/>
  <c r="P48" i="8"/>
  <c r="P38" i="8"/>
  <c r="P42" i="8"/>
  <c r="P59" i="8"/>
  <c r="P60" i="8" s="1"/>
  <c r="P61" i="8"/>
  <c r="P89" i="8"/>
  <c r="P72" i="8"/>
  <c r="P76" i="8"/>
  <c r="P85" i="8"/>
  <c r="P88" i="8"/>
  <c r="P112" i="8"/>
  <c r="P102" i="8"/>
  <c r="P106" i="8"/>
  <c r="P123" i="8"/>
  <c r="P124" i="8" s="1"/>
  <c r="P125" i="8"/>
  <c r="P136" i="8"/>
  <c r="P140" i="8"/>
  <c r="P149" i="8"/>
  <c r="P152" i="8"/>
  <c r="P176" i="8"/>
  <c r="P166" i="8"/>
  <c r="P170" i="8"/>
  <c r="P187" i="8"/>
  <c r="P188" i="8" s="1"/>
  <c r="P189" i="8"/>
  <c r="P217" i="8"/>
  <c r="P200" i="8"/>
  <c r="P204" i="8"/>
  <c r="P213" i="8"/>
  <c r="P216" i="8"/>
  <c r="P240" i="8"/>
  <c r="P230" i="8"/>
  <c r="P234" i="8"/>
  <c r="P251" i="8"/>
  <c r="P252" i="8" s="1"/>
  <c r="P253" i="8"/>
  <c r="P281" i="8"/>
  <c r="P264" i="8"/>
  <c r="P268" i="8"/>
  <c r="P277" i="8"/>
  <c r="P280" i="8"/>
  <c r="P304" i="8"/>
  <c r="P294" i="8"/>
  <c r="P298" i="8"/>
  <c r="P315" i="8"/>
  <c r="P316" i="8" s="1"/>
  <c r="P317" i="8"/>
  <c r="P345" i="8"/>
  <c r="P328" i="8"/>
  <c r="P332" i="8"/>
  <c r="P341" i="8"/>
  <c r="P344" i="8"/>
  <c r="P368" i="8"/>
  <c r="P358" i="8"/>
  <c r="P362" i="8"/>
  <c r="P379" i="8"/>
  <c r="P380" i="8" s="1"/>
  <c r="P381" i="8"/>
  <c r="P392" i="8"/>
  <c r="P396" i="8"/>
  <c r="P405" i="8"/>
  <c r="P408" i="8"/>
  <c r="P16" i="8"/>
  <c r="P6" i="8"/>
  <c r="P27" i="8"/>
  <c r="P28" i="8" s="1"/>
  <c r="P10" i="8"/>
  <c r="P29" i="8"/>
  <c r="P57" i="8"/>
  <c r="P40" i="8"/>
  <c r="P44" i="8"/>
  <c r="P53" i="8"/>
  <c r="P56" i="8"/>
  <c r="P80" i="8"/>
  <c r="P70" i="8"/>
  <c r="P91" i="8"/>
  <c r="P92" i="8" s="1"/>
  <c r="P74" i="8"/>
  <c r="P93" i="8"/>
  <c r="P121" i="8"/>
  <c r="P153" i="8" s="1"/>
  <c r="P185" i="8" s="1"/>
  <c r="P104" i="8"/>
  <c r="P108" i="8"/>
  <c r="P117" i="8"/>
  <c r="P120" i="8"/>
  <c r="P144" i="8"/>
  <c r="P134" i="8"/>
  <c r="P138" i="8"/>
  <c r="P155" i="8"/>
  <c r="P156" i="8" s="1"/>
  <c r="P157" i="8"/>
  <c r="P168" i="8"/>
  <c r="P172" i="8"/>
  <c r="P181" i="8"/>
  <c r="P184" i="8"/>
  <c r="P208" i="8"/>
  <c r="P198" i="8"/>
  <c r="P219" i="8"/>
  <c r="P220" i="8" s="1"/>
  <c r="P202" i="8"/>
  <c r="P221" i="8"/>
  <c r="P249" i="8"/>
  <c r="P232" i="8"/>
  <c r="P236" i="8"/>
  <c r="P245" i="8"/>
  <c r="P248" i="8"/>
  <c r="P272" i="8"/>
  <c r="P262" i="8"/>
  <c r="P283" i="8"/>
  <c r="P284" i="8" s="1"/>
  <c r="P266" i="8"/>
  <c r="P285" i="8"/>
  <c r="P313" i="8"/>
  <c r="P296" i="8"/>
  <c r="P300" i="8"/>
  <c r="P309" i="8"/>
  <c r="P312" i="8"/>
  <c r="P336" i="8"/>
  <c r="P326" i="8"/>
  <c r="P347" i="8"/>
  <c r="P348" i="8" s="1"/>
  <c r="P330" i="8"/>
  <c r="P349" i="8"/>
  <c r="P377" i="8"/>
  <c r="P360" i="8"/>
  <c r="P364" i="8"/>
  <c r="P373" i="8"/>
  <c r="P376" i="8"/>
  <c r="P420" i="8"/>
  <c r="P409" i="8" s="1"/>
  <c r="P400" i="8"/>
  <c r="P390" i="8"/>
  <c r="P394" i="8"/>
  <c r="P411" i="8"/>
  <c r="P412" i="8" s="1"/>
  <c r="P413" i="8"/>
  <c r="AO157" i="8"/>
  <c r="AM124" i="29"/>
  <c r="AN125" i="29"/>
  <c r="AO155" i="2"/>
  <c r="AQ156" i="2"/>
  <c r="AP155" i="2"/>
  <c r="P414" i="8" l="1"/>
  <c r="P415" i="8"/>
  <c r="P416" i="8" s="1"/>
  <c r="P158" i="8"/>
  <c r="P159" i="8"/>
  <c r="P160" i="8" s="1"/>
  <c r="P94" i="8"/>
  <c r="P95" i="8"/>
  <c r="P96" i="8" s="1"/>
  <c r="P30" i="8"/>
  <c r="P31" i="8"/>
  <c r="P32" i="8" s="1"/>
  <c r="P382" i="8"/>
  <c r="P383" i="8"/>
  <c r="P384" i="8" s="1"/>
  <c r="P318" i="8"/>
  <c r="P319" i="8"/>
  <c r="P320" i="8" s="1"/>
  <c r="P254" i="8"/>
  <c r="P255" i="8"/>
  <c r="P256" i="8" s="1"/>
  <c r="P190" i="8"/>
  <c r="P191" i="8"/>
  <c r="P192" i="8" s="1"/>
  <c r="P350" i="8"/>
  <c r="P351" i="8"/>
  <c r="P352" i="8" s="1"/>
  <c r="P286" i="8"/>
  <c r="P287" i="8"/>
  <c r="P288" i="8" s="1"/>
  <c r="P222" i="8"/>
  <c r="P223" i="8"/>
  <c r="P224" i="8" s="1"/>
  <c r="P126" i="8"/>
  <c r="P127" i="8"/>
  <c r="P128" i="8" s="1"/>
  <c r="P62" i="8"/>
  <c r="P63" i="8"/>
  <c r="P64" i="8" s="1"/>
  <c r="AO158" i="8"/>
  <c r="AM125" i="29"/>
  <c r="AN126" i="29"/>
  <c r="AO156" i="2"/>
  <c r="AQ157" i="2"/>
  <c r="AP156" i="2"/>
  <c r="AO159" i="8" l="1"/>
  <c r="AM126" i="29"/>
  <c r="AN127" i="29"/>
  <c r="AO157" i="2"/>
  <c r="AQ158" i="2"/>
  <c r="AP157" i="2"/>
  <c r="AO160" i="8" l="1"/>
  <c r="AN128" i="29"/>
  <c r="AM127" i="29"/>
  <c r="AO158" i="2"/>
  <c r="AQ159" i="2"/>
  <c r="AP158" i="2"/>
  <c r="AO161" i="8" l="1"/>
  <c r="AM128" i="29"/>
  <c r="AN129" i="29"/>
  <c r="AO159" i="2"/>
  <c r="AQ160" i="2"/>
  <c r="AP159" i="2"/>
  <c r="AO162" i="8" l="1"/>
  <c r="AN130" i="29"/>
  <c r="AM129" i="29"/>
  <c r="AO160" i="2"/>
  <c r="AQ161" i="2"/>
  <c r="AP160" i="2"/>
  <c r="AO163" i="8" l="1"/>
  <c r="AM130" i="29"/>
  <c r="AN131" i="29"/>
  <c r="AO161" i="2"/>
  <c r="AQ162" i="2"/>
  <c r="AP161" i="2"/>
  <c r="AO164" i="8" l="1"/>
  <c r="AN132" i="29"/>
  <c r="AM131" i="29"/>
  <c r="AO162" i="2"/>
  <c r="AQ163" i="2"/>
  <c r="AP162" i="2"/>
  <c r="AO165" i="8" l="1"/>
  <c r="AM132" i="29"/>
  <c r="AN133" i="29"/>
  <c r="AO163" i="2"/>
  <c r="AQ164" i="2"/>
  <c r="AP163" i="2"/>
  <c r="AO166" i="8" l="1"/>
  <c r="AN134" i="29"/>
  <c r="AM133" i="29"/>
  <c r="AO164" i="2"/>
  <c r="AQ165" i="2"/>
  <c r="AP164" i="2"/>
  <c r="N73" i="29"/>
  <c r="N37" i="29"/>
  <c r="N78" i="29"/>
  <c r="N25" i="29"/>
  <c r="N43" i="29"/>
  <c r="N19" i="29"/>
  <c r="N76" i="29"/>
  <c r="N15" i="29"/>
  <c r="N8" i="29"/>
  <c r="N7" i="29"/>
  <c r="N14" i="29"/>
  <c r="N35" i="29"/>
  <c r="N4" i="29"/>
  <c r="N22" i="29"/>
  <c r="N36" i="29"/>
  <c r="N75" i="29"/>
  <c r="N11" i="29"/>
  <c r="N74" i="29"/>
  <c r="N9" i="29"/>
  <c r="N71" i="29"/>
  <c r="N81" i="29"/>
  <c r="N79" i="29"/>
  <c r="N13" i="29"/>
  <c r="N72" i="29"/>
  <c r="N21" i="29"/>
  <c r="N34" i="29"/>
  <c r="N30" i="29"/>
  <c r="N70" i="29"/>
  <c r="N23" i="29"/>
  <c r="N80" i="29"/>
  <c r="N10" i="29"/>
  <c r="N5" i="29"/>
  <c r="N3" i="29"/>
  <c r="N26" i="29"/>
  <c r="N29" i="29"/>
  <c r="N28" i="29"/>
  <c r="N24" i="29"/>
  <c r="N6" i="29"/>
  <c r="N44" i="29"/>
  <c r="N27" i="29"/>
  <c r="N20" i="29"/>
  <c r="N12" i="29"/>
  <c r="N77" i="29"/>
  <c r="N104" i="29" l="1"/>
  <c r="N82" i="29"/>
  <c r="N65" i="29"/>
  <c r="N96" i="29" s="1"/>
  <c r="N105" i="29"/>
  <c r="N57" i="29"/>
  <c r="N88" i="29" s="1"/>
  <c r="N51" i="29"/>
  <c r="N103" i="29"/>
  <c r="N63" i="29"/>
  <c r="N94" i="29" s="1"/>
  <c r="N60" i="29"/>
  <c r="N91" i="29" s="1"/>
  <c r="N66" i="29"/>
  <c r="N97" i="29" s="1"/>
  <c r="N62" i="29"/>
  <c r="N93" i="29" s="1"/>
  <c r="N61" i="29"/>
  <c r="N111" i="29"/>
  <c r="N64" i="29"/>
  <c r="N95" i="29" s="1"/>
  <c r="N59" i="29"/>
  <c r="N90" i="29" s="1"/>
  <c r="N39" i="29"/>
  <c r="N102" i="29"/>
  <c r="N16" i="29"/>
  <c r="N56" i="29"/>
  <c r="N109" i="29"/>
  <c r="N58" i="29"/>
  <c r="N110" i="29"/>
  <c r="N31" i="29"/>
  <c r="N55" i="29"/>
  <c r="N108" i="29"/>
  <c r="AO167" i="8"/>
  <c r="AM134" i="29"/>
  <c r="AN135" i="29"/>
  <c r="AO165" i="2"/>
  <c r="AQ166" i="2"/>
  <c r="AP165" i="2"/>
  <c r="N86" i="29" l="1"/>
  <c r="N114" i="29"/>
  <c r="N117" i="29"/>
  <c r="N92" i="29"/>
  <c r="N41" i="29"/>
  <c r="N46" i="29" s="1"/>
  <c r="N40" i="29"/>
  <c r="N50" i="29" s="1"/>
  <c r="N67" i="29"/>
  <c r="N87" i="29"/>
  <c r="N115" i="29"/>
  <c r="N116" i="29"/>
  <c r="N89" i="29"/>
  <c r="AO168" i="8"/>
  <c r="AN136" i="29"/>
  <c r="AM135" i="29"/>
  <c r="AO166" i="2"/>
  <c r="AQ167" i="2"/>
  <c r="AP166" i="2"/>
  <c r="Q276" i="8"/>
  <c r="Q207" i="8"/>
  <c r="Q270" i="8"/>
  <c r="Q242" i="8"/>
  <c r="Q201" i="8"/>
  <c r="Q340" i="8"/>
  <c r="Q84" i="8"/>
  <c r="Q116" i="8"/>
  <c r="Q265" i="8"/>
  <c r="Q238" i="8"/>
  <c r="Q407" i="8"/>
  <c r="Q388" i="8"/>
  <c r="Q119" i="8"/>
  <c r="Q357" i="8"/>
  <c r="Q210" i="8"/>
  <c r="Q247" i="8"/>
  <c r="Q175" i="8"/>
  <c r="Q205" i="8"/>
  <c r="Q301" i="8"/>
  <c r="Q307" i="8"/>
  <c r="Q279" i="8"/>
  <c r="Q177" i="8"/>
  <c r="Q137" i="8"/>
  <c r="Q4" i="8"/>
  <c r="Q229" i="8"/>
  <c r="Q231" i="8"/>
  <c r="Q402" i="8"/>
  <c r="Q275" i="8"/>
  <c r="Q292" i="8"/>
  <c r="Q67" i="8"/>
  <c r="Q195" i="8"/>
  <c r="Q356" i="8"/>
  <c r="Q147" i="8"/>
  <c r="Q71" i="8"/>
  <c r="Q17" i="8"/>
  <c r="Q3" i="8"/>
  <c r="Q302" i="8"/>
  <c r="Q274" i="8"/>
  <c r="Q335" i="8"/>
  <c r="Q295" i="8"/>
  <c r="Q397" i="8"/>
  <c r="Q387" i="8"/>
  <c r="Q107" i="8"/>
  <c r="Q118" i="8"/>
  <c r="Q267" i="8"/>
  <c r="Q365" i="8"/>
  <c r="Q115" i="8"/>
  <c r="Q174" i="8"/>
  <c r="Q180" i="8"/>
  <c r="Q78" i="8"/>
  <c r="Q331" i="8"/>
  <c r="Q393" i="8"/>
  <c r="Q206" i="8"/>
  <c r="Q355" i="8"/>
  <c r="Q308" i="8"/>
  <c r="Q19" i="8"/>
  <c r="Q389" i="8"/>
  <c r="Q395" i="8"/>
  <c r="Q146" i="8"/>
  <c r="Q363" i="8"/>
  <c r="Q47" i="8"/>
  <c r="Q83" i="8"/>
  <c r="Q367" i="8"/>
  <c r="Q339" i="8"/>
  <c r="Q73" i="8"/>
  <c r="Q361" i="8"/>
  <c r="Q334" i="8"/>
  <c r="Q311" i="8"/>
  <c r="Q15" i="8"/>
  <c r="Q398" i="8"/>
  <c r="Q293" i="8"/>
  <c r="Q167" i="8"/>
  <c r="Q141" i="8"/>
  <c r="Q46" i="8"/>
  <c r="Q406" i="8"/>
  <c r="Q7" i="8"/>
  <c r="Q39" i="8"/>
  <c r="Q370" i="8"/>
  <c r="Q391" i="8"/>
  <c r="Q82" i="8"/>
  <c r="Q299" i="8"/>
  <c r="Q271" i="8"/>
  <c r="Q246" i="8"/>
  <c r="Q165" i="8"/>
  <c r="Q36" i="8"/>
  <c r="Q366" i="8"/>
  <c r="Q310" i="8"/>
  <c r="Q20" i="8"/>
  <c r="Q23" i="8"/>
  <c r="Q164" i="8"/>
  <c r="Q404" i="8"/>
  <c r="Q359" i="8"/>
  <c r="Q203" i="8"/>
  <c r="Q99" i="8"/>
  <c r="Q228" i="8"/>
  <c r="Q241" i="8"/>
  <c r="Q211" i="8"/>
  <c r="Q233" i="8"/>
  <c r="Q369" i="8"/>
  <c r="Q101" i="8"/>
  <c r="Q75" i="8"/>
  <c r="Q327" i="8"/>
  <c r="Q273" i="8"/>
  <c r="Q183" i="8"/>
  <c r="Q303" i="8"/>
  <c r="Q87" i="8"/>
  <c r="Q69" i="8"/>
  <c r="Q399" i="8"/>
  <c r="Q243" i="8"/>
  <c r="Q86" i="8"/>
  <c r="Q239" i="8"/>
  <c r="Q263" i="8"/>
  <c r="Q81" i="8"/>
  <c r="Q68" i="8"/>
  <c r="Q41" i="8"/>
  <c r="Q132" i="8"/>
  <c r="Q14" i="8"/>
  <c r="Q306" i="8"/>
  <c r="Q297" i="8"/>
  <c r="Q209" i="8"/>
  <c r="Q163" i="8"/>
  <c r="Q148" i="8"/>
  <c r="Q54" i="8"/>
  <c r="Q269" i="8"/>
  <c r="Q212" i="8"/>
  <c r="Q403" i="8"/>
  <c r="Q324" i="8"/>
  <c r="Q18" i="8"/>
  <c r="Q323" i="8"/>
  <c r="Q333" i="8"/>
  <c r="Q9" i="8"/>
  <c r="Q337" i="8"/>
  <c r="Q214" i="8"/>
  <c r="Q133" i="8"/>
  <c r="Q43" i="8"/>
  <c r="Q135" i="8"/>
  <c r="Q261" i="8"/>
  <c r="Q329" i="8"/>
  <c r="Q343" i="8"/>
  <c r="Q305" i="8"/>
  <c r="Q178" i="8"/>
  <c r="Q55" i="8"/>
  <c r="Q196" i="8"/>
  <c r="Q111" i="8"/>
  <c r="Q110" i="8"/>
  <c r="Q131" i="8"/>
  <c r="Q45" i="8"/>
  <c r="Q113" i="8"/>
  <c r="Q215" i="8"/>
  <c r="Q169" i="8"/>
  <c r="Q5" i="8"/>
  <c r="Q142" i="8"/>
  <c r="Q235" i="8"/>
  <c r="Q114" i="8"/>
  <c r="Q227" i="8"/>
  <c r="Q244" i="8"/>
  <c r="Q401" i="8"/>
  <c r="Q372" i="8"/>
  <c r="Q197" i="8"/>
  <c r="Q151" i="8"/>
  <c r="Q100" i="8"/>
  <c r="Q259" i="8"/>
  <c r="Q182" i="8"/>
  <c r="Q143" i="8"/>
  <c r="Q145" i="8"/>
  <c r="Q52" i="8"/>
  <c r="Q35" i="8"/>
  <c r="Q260" i="8"/>
  <c r="Q371" i="8"/>
  <c r="Q325" i="8"/>
  <c r="Q278" i="8"/>
  <c r="Q37" i="8"/>
  <c r="Q171" i="8"/>
  <c r="Q139" i="8"/>
  <c r="Q50" i="8"/>
  <c r="Q22" i="8"/>
  <c r="Q49" i="8"/>
  <c r="Q11" i="8"/>
  <c r="Q179" i="8"/>
  <c r="Q79" i="8"/>
  <c r="Q105" i="8"/>
  <c r="Q291" i="8"/>
  <c r="Q199" i="8"/>
  <c r="Q173" i="8"/>
  <c r="Q342" i="8"/>
  <c r="Q13" i="8"/>
  <c r="Q237" i="8"/>
  <c r="Q51" i="8"/>
  <c r="Q77" i="8"/>
  <c r="Q374" i="8"/>
  <c r="Q338" i="8"/>
  <c r="Q150" i="8"/>
  <c r="Q375" i="8"/>
  <c r="Q109" i="8"/>
  <c r="Q103" i="8"/>
  <c r="Q16" i="8" l="1"/>
  <c r="Q6" i="8"/>
  <c r="Q10" i="8"/>
  <c r="Q27" i="8"/>
  <c r="Q28" i="8" s="1"/>
  <c r="Q29" i="8"/>
  <c r="Q57" i="8"/>
  <c r="Q40" i="8"/>
  <c r="Q44" i="8"/>
  <c r="Q53" i="8"/>
  <c r="Q56" i="8"/>
  <c r="Q80" i="8"/>
  <c r="Q70" i="8"/>
  <c r="Q74" i="8"/>
  <c r="Q91" i="8"/>
  <c r="Q92" i="8" s="1"/>
  <c r="Q93" i="8"/>
  <c r="Q121" i="8"/>
  <c r="Q153" i="8" s="1"/>
  <c r="Q185" i="8" s="1"/>
  <c r="Q104" i="8"/>
  <c r="Q108" i="8"/>
  <c r="Q117" i="8"/>
  <c r="Q120" i="8"/>
  <c r="Q144" i="8"/>
  <c r="Q134" i="8"/>
  <c r="Q155" i="8"/>
  <c r="Q156" i="8" s="1"/>
  <c r="Q138" i="8"/>
  <c r="Q157" i="8"/>
  <c r="Q168" i="8"/>
  <c r="Q172" i="8"/>
  <c r="Q181" i="8"/>
  <c r="Q184" i="8"/>
  <c r="Q208" i="8"/>
  <c r="Q198" i="8"/>
  <c r="Q202" i="8"/>
  <c r="Q219" i="8"/>
  <c r="Q220" i="8" s="1"/>
  <c r="Q221" i="8"/>
  <c r="Q249" i="8"/>
  <c r="Q232" i="8"/>
  <c r="Q236" i="8"/>
  <c r="Q245" i="8"/>
  <c r="Q248" i="8"/>
  <c r="Q272" i="8"/>
  <c r="Q262" i="8"/>
  <c r="Q266" i="8"/>
  <c r="Q283" i="8"/>
  <c r="Q284" i="8" s="1"/>
  <c r="Q285" i="8"/>
  <c r="Q313" i="8"/>
  <c r="Q296" i="8"/>
  <c r="Q300" i="8"/>
  <c r="Q309" i="8"/>
  <c r="Q312" i="8"/>
  <c r="Q336" i="8"/>
  <c r="Q326" i="8"/>
  <c r="Q330" i="8"/>
  <c r="Q347" i="8"/>
  <c r="Q348" i="8" s="1"/>
  <c r="Q349" i="8"/>
  <c r="Q377" i="8"/>
  <c r="Q360" i="8"/>
  <c r="Q364" i="8"/>
  <c r="Q373" i="8"/>
  <c r="Q376" i="8"/>
  <c r="Q400" i="8"/>
  <c r="Q420" i="8"/>
  <c r="Q390" i="8"/>
  <c r="Q411" i="8"/>
  <c r="Q412" i="8" s="1"/>
  <c r="Q394" i="8"/>
  <c r="Q413" i="8"/>
  <c r="Q25" i="8"/>
  <c r="Q8" i="8"/>
  <c r="Q12" i="8"/>
  <c r="Q21" i="8"/>
  <c r="Q24" i="8"/>
  <c r="Q48" i="8"/>
  <c r="Q38" i="8"/>
  <c r="Q59" i="8"/>
  <c r="Q60" i="8" s="1"/>
  <c r="Q42" i="8"/>
  <c r="Q61" i="8"/>
  <c r="Q89" i="8"/>
  <c r="Q72" i="8"/>
  <c r="Q76" i="8"/>
  <c r="Q85" i="8"/>
  <c r="Q88" i="8"/>
  <c r="Q112" i="8"/>
  <c r="Q102" i="8"/>
  <c r="Q123" i="8"/>
  <c r="Q124" i="8" s="1"/>
  <c r="Q106" i="8"/>
  <c r="Q125" i="8"/>
  <c r="Q136" i="8"/>
  <c r="Q140" i="8"/>
  <c r="Q149" i="8"/>
  <c r="Q152" i="8"/>
  <c r="Q176" i="8"/>
  <c r="Q166" i="8"/>
  <c r="Q187" i="8"/>
  <c r="Q188" i="8" s="1"/>
  <c r="Q170" i="8"/>
  <c r="Q189" i="8"/>
  <c r="Q217" i="8"/>
  <c r="Q200" i="8"/>
  <c r="Q204" i="8"/>
  <c r="Q213" i="8"/>
  <c r="Q216" i="8"/>
  <c r="Q240" i="8"/>
  <c r="Q230" i="8"/>
  <c r="Q251" i="8"/>
  <c r="Q252" i="8" s="1"/>
  <c r="Q234" i="8"/>
  <c r="Q253" i="8"/>
  <c r="Q281" i="8"/>
  <c r="Q264" i="8"/>
  <c r="Q268" i="8"/>
  <c r="Q277" i="8"/>
  <c r="Q280" i="8"/>
  <c r="Q304" i="8"/>
  <c r="Q294" i="8"/>
  <c r="Q315" i="8"/>
  <c r="Q316" i="8" s="1"/>
  <c r="Q298" i="8"/>
  <c r="Q317" i="8"/>
  <c r="Q345" i="8"/>
  <c r="Q328" i="8"/>
  <c r="Q332" i="8"/>
  <c r="Q341" i="8"/>
  <c r="Q344" i="8"/>
  <c r="Q368" i="8"/>
  <c r="Q358" i="8"/>
  <c r="Q379" i="8"/>
  <c r="Q380" i="8" s="1"/>
  <c r="Q362" i="8"/>
  <c r="Q381" i="8"/>
  <c r="Q409" i="8"/>
  <c r="Q392" i="8"/>
  <c r="Q396" i="8"/>
  <c r="Q405" i="8"/>
  <c r="Q408" i="8"/>
  <c r="AO169" i="8"/>
  <c r="AM136" i="29"/>
  <c r="AN137" i="29"/>
  <c r="AO167" i="2"/>
  <c r="AQ168" i="2"/>
  <c r="AP167" i="2"/>
  <c r="Q127" i="8" l="1"/>
  <c r="Q128" i="8" s="1"/>
  <c r="Q126" i="8"/>
  <c r="Q63" i="8"/>
  <c r="Q64" i="8" s="1"/>
  <c r="Q62" i="8"/>
  <c r="Q415" i="8"/>
  <c r="Q416" i="8" s="1"/>
  <c r="Q414" i="8"/>
  <c r="Q159" i="8"/>
  <c r="Q160" i="8" s="1"/>
  <c r="Q158" i="8"/>
  <c r="Q95" i="8"/>
  <c r="Q96" i="8" s="1"/>
  <c r="Q94" i="8"/>
  <c r="Q31" i="8"/>
  <c r="Q32" i="8" s="1"/>
  <c r="Q30" i="8"/>
  <c r="Q383" i="8"/>
  <c r="Q384" i="8" s="1"/>
  <c r="Q382" i="8"/>
  <c r="Q319" i="8"/>
  <c r="Q320" i="8" s="1"/>
  <c r="Q318" i="8"/>
  <c r="Q255" i="8"/>
  <c r="Q256" i="8" s="1"/>
  <c r="Q254" i="8"/>
  <c r="Q191" i="8"/>
  <c r="Q192" i="8" s="1"/>
  <c r="Q190" i="8"/>
  <c r="Q351" i="8"/>
  <c r="Q352" i="8" s="1"/>
  <c r="Q350" i="8"/>
  <c r="Q287" i="8"/>
  <c r="Q288" i="8" s="1"/>
  <c r="Q286" i="8"/>
  <c r="Q223" i="8"/>
  <c r="Q224" i="8" s="1"/>
  <c r="Q222" i="8"/>
  <c r="AO170" i="8"/>
  <c r="AN138" i="29"/>
  <c r="AM137" i="29"/>
  <c r="AO168" i="2"/>
  <c r="AQ169" i="2"/>
  <c r="AP168" i="2"/>
  <c r="AO171" i="8" l="1"/>
  <c r="AN139" i="29"/>
  <c r="AM138" i="29"/>
  <c r="AO169" i="2"/>
  <c r="AQ170" i="2"/>
  <c r="AP169" i="2"/>
  <c r="AO172" i="8" l="1"/>
  <c r="AN140" i="29"/>
  <c r="AM139" i="29"/>
  <c r="AO170" i="2"/>
  <c r="AQ171" i="2"/>
  <c r="AP170" i="2"/>
  <c r="AO173" i="8" l="1"/>
  <c r="AN141" i="29"/>
  <c r="AM140" i="29"/>
  <c r="AO171" i="2"/>
  <c r="AQ172" i="2"/>
  <c r="AP171" i="2"/>
  <c r="AO174" i="8" l="1"/>
  <c r="AN142" i="29"/>
  <c r="AM141" i="29"/>
  <c r="AO172" i="2"/>
  <c r="AQ173" i="2"/>
  <c r="AQ174" i="2" s="1"/>
  <c r="AP172" i="2"/>
  <c r="AP174" i="2" l="1"/>
  <c r="AQ175" i="2"/>
  <c r="AO175" i="8"/>
  <c r="AN143" i="29"/>
  <c r="AM142" i="29"/>
  <c r="AO173" i="2"/>
  <c r="AP173" i="2"/>
  <c r="AO174" i="2" l="1"/>
  <c r="AQ176" i="2"/>
  <c r="AP175" i="2"/>
  <c r="AO176" i="8"/>
  <c r="AN144" i="29"/>
  <c r="AM143" i="29"/>
  <c r="O29" i="2"/>
  <c r="K4" i="2"/>
  <c r="J13" i="2"/>
  <c r="O7" i="2"/>
  <c r="N33" i="2"/>
  <c r="G8" i="2"/>
  <c r="L9" i="2"/>
  <c r="K34" i="2"/>
  <c r="H13" i="2"/>
  <c r="M10" i="2"/>
  <c r="G41" i="2"/>
  <c r="O30" i="2"/>
  <c r="G33" i="2"/>
  <c r="G5" i="2"/>
  <c r="M30" i="2"/>
  <c r="M34" i="2"/>
  <c r="N15" i="2"/>
  <c r="N13" i="2"/>
  <c r="O17" i="2"/>
  <c r="L14" i="2"/>
  <c r="G40" i="2"/>
  <c r="L12" i="2"/>
  <c r="O11" i="2"/>
  <c r="J23" i="2"/>
  <c r="I5" i="2"/>
  <c r="L28" i="2"/>
  <c r="H31" i="2"/>
  <c r="I13" i="2"/>
  <c r="G31" i="2"/>
  <c r="O4" i="2"/>
  <c r="I30" i="2"/>
  <c r="J30" i="2"/>
  <c r="J39" i="2"/>
  <c r="J35" i="2"/>
  <c r="J22" i="2"/>
  <c r="I33" i="2"/>
  <c r="O40" i="2"/>
  <c r="J40" i="2"/>
  <c r="P40" i="2"/>
  <c r="P24" i="2"/>
  <c r="N17" i="2"/>
  <c r="P15" i="2"/>
  <c r="K7" i="2"/>
  <c r="P16" i="2"/>
  <c r="H23" i="2"/>
  <c r="P14" i="2"/>
  <c r="P4" i="2"/>
  <c r="J3" i="2"/>
  <c r="M32" i="2"/>
  <c r="K17" i="2"/>
  <c r="J33" i="2"/>
  <c r="I15" i="2"/>
  <c r="H28" i="2"/>
  <c r="J10" i="2"/>
  <c r="N23" i="2"/>
  <c r="K32" i="2"/>
  <c r="G22" i="2"/>
  <c r="G9" i="2"/>
  <c r="L7" i="2"/>
  <c r="J34" i="2"/>
  <c r="L6" i="2"/>
  <c r="O32" i="2"/>
  <c r="O13" i="2"/>
  <c r="M11" i="2"/>
  <c r="G12" i="2"/>
  <c r="I22" i="2"/>
  <c r="I9" i="2"/>
  <c r="M41" i="2"/>
  <c r="P28" i="2"/>
  <c r="L11" i="2"/>
  <c r="L16" i="2"/>
  <c r="N6" i="2"/>
  <c r="P23" i="2"/>
  <c r="O39" i="2"/>
  <c r="H9" i="2"/>
  <c r="I12" i="2"/>
  <c r="N32" i="2"/>
  <c r="I14" i="2"/>
  <c r="L35" i="2"/>
  <c r="M35" i="2"/>
  <c r="M12" i="2"/>
  <c r="H3" i="2"/>
  <c r="I4" i="2"/>
  <c r="H34" i="2"/>
  <c r="N29" i="2"/>
  <c r="J24" i="2"/>
  <c r="P6" i="2"/>
  <c r="G14" i="2"/>
  <c r="M14" i="2"/>
  <c r="O35" i="2"/>
  <c r="P41" i="2"/>
  <c r="I3" i="2"/>
  <c r="H14" i="2"/>
  <c r="G30" i="2"/>
  <c r="H5" i="2"/>
  <c r="K5" i="2"/>
  <c r="P7" i="2"/>
  <c r="N10" i="2"/>
  <c r="G28" i="2"/>
  <c r="P32" i="2"/>
  <c r="I8" i="2"/>
  <c r="K35" i="2"/>
  <c r="K31" i="2"/>
  <c r="N35" i="2"/>
  <c r="O33" i="2"/>
  <c r="M9" i="2"/>
  <c r="P31" i="2"/>
  <c r="G6" i="2"/>
  <c r="L22" i="2"/>
  <c r="I23" i="2"/>
  <c r="L21" i="2"/>
  <c r="I28" i="2"/>
  <c r="M23" i="2"/>
  <c r="M7" i="2"/>
  <c r="O15" i="2"/>
  <c r="G3" i="2"/>
  <c r="H35" i="2"/>
  <c r="O12" i="2"/>
  <c r="G32" i="2"/>
  <c r="M40" i="2"/>
  <c r="K22" i="2"/>
  <c r="N30" i="2"/>
  <c r="N16" i="2"/>
  <c r="G17" i="2"/>
  <c r="K40" i="2"/>
  <c r="H17" i="2"/>
  <c r="N24" i="2"/>
  <c r="N11" i="2"/>
  <c r="P33" i="2"/>
  <c r="I35" i="2"/>
  <c r="K8" i="2"/>
  <c r="K41" i="2"/>
  <c r="M33" i="2"/>
  <c r="K12" i="2"/>
  <c r="N7" i="2"/>
  <c r="H15" i="2"/>
  <c r="J41" i="2"/>
  <c r="L17" i="2"/>
  <c r="M4" i="2"/>
  <c r="O5" i="2"/>
  <c r="I7" i="2"/>
  <c r="M6" i="2"/>
  <c r="J7" i="2"/>
  <c r="O16" i="2"/>
  <c r="K29" i="2"/>
  <c r="N31" i="2"/>
  <c r="H11" i="2"/>
  <c r="G15" i="2"/>
  <c r="N4" i="2"/>
  <c r="G34" i="2"/>
  <c r="G4" i="2"/>
  <c r="M8" i="2"/>
  <c r="O10" i="2"/>
  <c r="N22" i="2"/>
  <c r="P29" i="2"/>
  <c r="K33" i="2"/>
  <c r="H21" i="2"/>
  <c r="P10" i="2"/>
  <c r="H40" i="2"/>
  <c r="L41" i="2"/>
  <c r="J14" i="2"/>
  <c r="H30" i="2"/>
  <c r="L30" i="2"/>
  <c r="O14" i="2"/>
  <c r="I32" i="2"/>
  <c r="K39" i="2"/>
  <c r="G35" i="2"/>
  <c r="P30" i="2"/>
  <c r="G11" i="2"/>
  <c r="M22" i="2"/>
  <c r="O24" i="2"/>
  <c r="G39" i="2"/>
  <c r="K6" i="2"/>
  <c r="K21" i="2"/>
  <c r="J4" i="2"/>
  <c r="N39" i="2"/>
  <c r="O9" i="2"/>
  <c r="P21" i="2"/>
  <c r="P39" i="2"/>
  <c r="O41" i="2"/>
  <c r="G21" i="2"/>
  <c r="L23" i="2"/>
  <c r="O31" i="2"/>
  <c r="K15" i="2"/>
  <c r="I16" i="2"/>
  <c r="L24" i="2"/>
  <c r="P35" i="2"/>
  <c r="N21" i="2"/>
  <c r="J11" i="2"/>
  <c r="I6" i="2"/>
  <c r="J5" i="2"/>
  <c r="I17" i="2"/>
  <c r="I10" i="2"/>
  <c r="M15" i="2"/>
  <c r="L32" i="2"/>
  <c r="G7" i="2"/>
  <c r="M39" i="2"/>
  <c r="O6" i="2"/>
  <c r="O34" i="2"/>
  <c r="P13" i="2"/>
  <c r="N12" i="2"/>
  <c r="M24" i="2"/>
  <c r="L34" i="2"/>
  <c r="O22" i="2"/>
  <c r="J15" i="2"/>
  <c r="P22" i="2"/>
  <c r="P9" i="2"/>
  <c r="H33" i="2"/>
  <c r="G23" i="2"/>
  <c r="M3" i="2"/>
  <c r="N41" i="2"/>
  <c r="M28" i="2"/>
  <c r="K16" i="2"/>
  <c r="J28" i="2"/>
  <c r="J31" i="2"/>
  <c r="H24" i="2"/>
  <c r="K24" i="2"/>
  <c r="K11" i="2"/>
  <c r="N34" i="2"/>
  <c r="L5" i="2"/>
  <c r="K23" i="2"/>
  <c r="I40" i="2"/>
  <c r="G16" i="2"/>
  <c r="H22" i="2"/>
  <c r="I31" i="2"/>
  <c r="P12" i="2"/>
  <c r="N9" i="2"/>
  <c r="K14" i="2"/>
  <c r="K30" i="2"/>
  <c r="J32" i="2"/>
  <c r="K10" i="2"/>
  <c r="L15" i="2"/>
  <c r="M29" i="2"/>
  <c r="I34" i="2"/>
  <c r="L8" i="2"/>
  <c r="L33" i="2"/>
  <c r="I39" i="2"/>
  <c r="O8" i="2"/>
  <c r="J21" i="2"/>
  <c r="L3" i="2"/>
  <c r="J12" i="2"/>
  <c r="K28" i="2"/>
  <c r="L10" i="2"/>
  <c r="J17" i="2"/>
  <c r="M21" i="2"/>
  <c r="L39" i="2"/>
  <c r="M16" i="2"/>
  <c r="L13" i="2"/>
  <c r="H16" i="2"/>
  <c r="H6" i="2"/>
  <c r="G13" i="2"/>
  <c r="P17" i="2"/>
  <c r="L4" i="2"/>
  <c r="N14" i="2"/>
  <c r="L29" i="2"/>
  <c r="I11" i="2"/>
  <c r="I21" i="2"/>
  <c r="O23" i="2"/>
  <c r="M13" i="2"/>
  <c r="J16" i="2"/>
  <c r="J6" i="2"/>
  <c r="J29" i="2"/>
  <c r="M17" i="2"/>
  <c r="G29" i="2"/>
  <c r="O21" i="2"/>
  <c r="K9" i="2"/>
  <c r="I41" i="2"/>
  <c r="J8" i="2"/>
  <c r="G24" i="2"/>
  <c r="H39" i="2"/>
  <c r="G10" i="2"/>
  <c r="P34" i="2"/>
  <c r="P3" i="2"/>
  <c r="M5" i="2"/>
  <c r="K3" i="2"/>
  <c r="P11" i="2"/>
  <c r="L40" i="2"/>
  <c r="P5" i="2"/>
  <c r="N5" i="2"/>
  <c r="H29" i="2"/>
  <c r="N28" i="2"/>
  <c r="P8" i="2"/>
  <c r="O3" i="2"/>
  <c r="O28" i="2"/>
  <c r="K13" i="2"/>
  <c r="H7" i="2"/>
  <c r="J9" i="2"/>
  <c r="I24" i="2"/>
  <c r="H12" i="2"/>
  <c r="M31" i="2"/>
  <c r="N3" i="2"/>
  <c r="N8" i="2"/>
  <c r="H4" i="2"/>
  <c r="L31" i="2"/>
  <c r="H32" i="2"/>
  <c r="H41" i="2"/>
  <c r="I29" i="2"/>
  <c r="H10" i="2"/>
  <c r="H8" i="2"/>
  <c r="N40" i="2"/>
  <c r="K45" i="2" l="1"/>
  <c r="K50" i="2" s="1"/>
  <c r="N45" i="2"/>
  <c r="N50" i="2" s="1"/>
  <c r="H45" i="2"/>
  <c r="H50" i="2" s="1"/>
  <c r="J45" i="2"/>
  <c r="J50" i="2" s="1"/>
  <c r="P45" i="2"/>
  <c r="P50" i="2" s="1"/>
  <c r="M45" i="2"/>
  <c r="M50" i="2" s="1"/>
  <c r="L45" i="2"/>
  <c r="L50" i="2" s="1"/>
  <c r="I45" i="2"/>
  <c r="I50" i="2" s="1"/>
  <c r="G45" i="2"/>
  <c r="G50" i="2" s="1"/>
  <c r="O45" i="2"/>
  <c r="O50" i="2" s="1"/>
  <c r="AO175" i="2"/>
  <c r="AP176" i="2"/>
  <c r="AQ177" i="2"/>
  <c r="L45" i="29"/>
  <c r="L42" i="29"/>
  <c r="M45" i="29"/>
  <c r="M42" i="29"/>
  <c r="N45" i="29"/>
  <c r="N42" i="29"/>
  <c r="I45" i="29"/>
  <c r="I42" i="29"/>
  <c r="K45" i="29"/>
  <c r="K42" i="29"/>
  <c r="J45" i="29"/>
  <c r="J42" i="29"/>
  <c r="H45" i="29"/>
  <c r="H42" i="29"/>
  <c r="J44" i="2"/>
  <c r="J47" i="2" s="1"/>
  <c r="M44" i="2"/>
  <c r="M47" i="2" s="1"/>
  <c r="L44" i="2"/>
  <c r="L47" i="2" s="1"/>
  <c r="I44" i="2"/>
  <c r="I47" i="2" s="1"/>
  <c r="P44" i="2"/>
  <c r="P47" i="2" s="1"/>
  <c r="K44" i="2"/>
  <c r="K47" i="2" s="1"/>
  <c r="H44" i="2"/>
  <c r="H47" i="2" s="1"/>
  <c r="G44" i="2"/>
  <c r="G47" i="2" s="1"/>
  <c r="O44" i="2"/>
  <c r="O47" i="2" s="1"/>
  <c r="N44" i="2"/>
  <c r="N47" i="2" s="1"/>
  <c r="AO177" i="8"/>
  <c r="AM144" i="29"/>
  <c r="AN145" i="29"/>
  <c r="AP177" i="2" l="1"/>
  <c r="AQ178" i="2"/>
  <c r="AO176" i="2"/>
  <c r="AO178" i="8"/>
  <c r="AN146" i="29"/>
  <c r="AM145" i="29"/>
  <c r="O29" i="29"/>
  <c r="O43" i="29"/>
  <c r="O73" i="29"/>
  <c r="O20" i="29"/>
  <c r="O4" i="29"/>
  <c r="O3" i="29"/>
  <c r="O24" i="29"/>
  <c r="O12" i="29"/>
  <c r="O8" i="29"/>
  <c r="O30" i="29"/>
  <c r="O44" i="29"/>
  <c r="O19" i="29"/>
  <c r="O7" i="29"/>
  <c r="O15" i="29"/>
  <c r="O10" i="29"/>
  <c r="O9" i="29"/>
  <c r="O81" i="29"/>
  <c r="O76" i="29"/>
  <c r="O27" i="29"/>
  <c r="O35" i="29"/>
  <c r="O70" i="29"/>
  <c r="O28" i="29"/>
  <c r="O21" i="29"/>
  <c r="O5" i="29"/>
  <c r="O34" i="29"/>
  <c r="O74" i="29"/>
  <c r="O79" i="29"/>
  <c r="O25" i="29"/>
  <c r="O78" i="29"/>
  <c r="O77" i="29"/>
  <c r="O37" i="29"/>
  <c r="O23" i="29"/>
  <c r="O75" i="29"/>
  <c r="O80" i="29"/>
  <c r="O72" i="29"/>
  <c r="O71" i="29"/>
  <c r="O36" i="29"/>
  <c r="O26" i="29"/>
  <c r="O14" i="29"/>
  <c r="O22" i="29"/>
  <c r="O11" i="29"/>
  <c r="O6" i="29"/>
  <c r="O13" i="29"/>
  <c r="O62" i="29" l="1"/>
  <c r="O93" i="29" s="1"/>
  <c r="O105" i="29"/>
  <c r="O45" i="29"/>
  <c r="O64" i="29"/>
  <c r="O95" i="29" s="1"/>
  <c r="O103" i="29"/>
  <c r="O39" i="29"/>
  <c r="O82" i="29"/>
  <c r="O61" i="29"/>
  <c r="O111" i="29"/>
  <c r="O66" i="29"/>
  <c r="O97" i="29" s="1"/>
  <c r="O58" i="29"/>
  <c r="O110" i="29"/>
  <c r="O51" i="29"/>
  <c r="O104" i="29"/>
  <c r="O59" i="29"/>
  <c r="O90" i="29" s="1"/>
  <c r="O109" i="29"/>
  <c r="O56" i="29"/>
  <c r="O60" i="29"/>
  <c r="O91" i="29" s="1"/>
  <c r="O31" i="29"/>
  <c r="O55" i="29"/>
  <c r="O108" i="29"/>
  <c r="O65" i="29"/>
  <c r="O96" i="29" s="1"/>
  <c r="O57" i="29"/>
  <c r="O88" i="29" s="1"/>
  <c r="O63" i="29"/>
  <c r="O94" i="29" s="1"/>
  <c r="O16" i="29"/>
  <c r="O102" i="29"/>
  <c r="AO177" i="2"/>
  <c r="AP178" i="2"/>
  <c r="AQ179" i="2"/>
  <c r="AO179" i="8"/>
  <c r="AN147" i="29"/>
  <c r="AM146" i="29"/>
  <c r="O114" i="29" l="1"/>
  <c r="O86" i="29"/>
  <c r="O92" i="29"/>
  <c r="O117" i="29"/>
  <c r="O41" i="29"/>
  <c r="O40" i="29"/>
  <c r="O50" i="29" s="1"/>
  <c r="O67" i="29"/>
  <c r="O116" i="29"/>
  <c r="O89" i="29"/>
  <c r="O87" i="29"/>
  <c r="O115" i="29"/>
  <c r="AP179" i="2"/>
  <c r="AQ180" i="2"/>
  <c r="AP180" i="2" s="1"/>
  <c r="AO178" i="2"/>
  <c r="AO180" i="8"/>
  <c r="AN148" i="29"/>
  <c r="AM147" i="29"/>
  <c r="R71" i="8"/>
  <c r="R297" i="8"/>
  <c r="R269" i="8"/>
  <c r="R335" i="8"/>
  <c r="R359" i="8"/>
  <c r="R228" i="8"/>
  <c r="R77" i="8"/>
  <c r="R206" i="8"/>
  <c r="R87" i="8"/>
  <c r="R355" i="8"/>
  <c r="R370" i="8"/>
  <c r="R20" i="8"/>
  <c r="R395" i="8"/>
  <c r="R374" i="8"/>
  <c r="R50" i="8"/>
  <c r="R7" i="8"/>
  <c r="R265" i="8"/>
  <c r="R323" i="8"/>
  <c r="R399" i="8"/>
  <c r="R197" i="8"/>
  <c r="R39" i="8"/>
  <c r="R51" i="8"/>
  <c r="R118" i="8"/>
  <c r="R41" i="8"/>
  <c r="R178" i="8"/>
  <c r="R203" i="8"/>
  <c r="R22" i="8"/>
  <c r="R45" i="8"/>
  <c r="R116" i="8"/>
  <c r="R107" i="8"/>
  <c r="R148" i="8"/>
  <c r="R241" i="8"/>
  <c r="R307" i="8"/>
  <c r="R227" i="8"/>
  <c r="R103" i="8"/>
  <c r="R83" i="8"/>
  <c r="R163" i="8"/>
  <c r="R244" i="8"/>
  <c r="R311" i="8"/>
  <c r="R215" i="8"/>
  <c r="R135" i="8"/>
  <c r="R82" i="8"/>
  <c r="R201" i="8"/>
  <c r="R406" i="8"/>
  <c r="R292" i="8"/>
  <c r="R237" i="8"/>
  <c r="R303" i="8"/>
  <c r="R361" i="8"/>
  <c r="R68" i="8"/>
  <c r="R150" i="8"/>
  <c r="R175" i="8"/>
  <c r="R242" i="8"/>
  <c r="R55" i="8"/>
  <c r="R132" i="8"/>
  <c r="R79" i="8"/>
  <c r="R164" i="8"/>
  <c r="R212" i="8"/>
  <c r="R279" i="8"/>
  <c r="R367" i="8"/>
  <c r="R391" i="8"/>
  <c r="R43" i="8"/>
  <c r="R67" i="8"/>
  <c r="R81" i="8"/>
  <c r="R329" i="8"/>
  <c r="R139" i="8"/>
  <c r="R143" i="8"/>
  <c r="R402" i="8"/>
  <c r="R19" i="8"/>
  <c r="R343" i="8"/>
  <c r="R334" i="8"/>
  <c r="R210" i="8"/>
  <c r="R207" i="8"/>
  <c r="R119" i="8"/>
  <c r="R73" i="8"/>
  <c r="R357" i="8"/>
  <c r="R305" i="8"/>
  <c r="R371" i="8"/>
  <c r="R195" i="8"/>
  <c r="R261" i="8"/>
  <c r="R276" i="8"/>
  <c r="R397" i="8"/>
  <c r="R308" i="8"/>
  <c r="R375" i="8"/>
  <c r="R182" i="8"/>
  <c r="R173" i="8"/>
  <c r="R239" i="8"/>
  <c r="R401" i="8"/>
  <c r="R199" i="8"/>
  <c r="R4" i="8"/>
  <c r="R14" i="8"/>
  <c r="R238" i="8"/>
  <c r="R36" i="8"/>
  <c r="R146" i="8"/>
  <c r="R171" i="8"/>
  <c r="R13" i="8"/>
  <c r="R324" i="8"/>
  <c r="R23" i="8"/>
  <c r="R180" i="8"/>
  <c r="R263" i="8"/>
  <c r="R331" i="8"/>
  <c r="R243" i="8"/>
  <c r="R211" i="8"/>
  <c r="R167" i="8"/>
  <c r="R235" i="8"/>
  <c r="R302" i="8"/>
  <c r="R369" i="8"/>
  <c r="R247" i="8"/>
  <c r="R54" i="8"/>
  <c r="R131" i="8"/>
  <c r="R111" i="8"/>
  <c r="R169" i="8"/>
  <c r="R407" i="8"/>
  <c r="R293" i="8"/>
  <c r="R231" i="8"/>
  <c r="R109" i="8"/>
  <c r="R356" i="8"/>
  <c r="R86" i="8"/>
  <c r="R5" i="8"/>
  <c r="R299" i="8"/>
  <c r="R15" i="8"/>
  <c r="R142" i="8"/>
  <c r="R84" i="8"/>
  <c r="R301" i="8"/>
  <c r="R393" i="8"/>
  <c r="R78" i="8"/>
  <c r="R101" i="8"/>
  <c r="R340" i="8"/>
  <c r="R366" i="8"/>
  <c r="R11" i="8"/>
  <c r="R398" i="8"/>
  <c r="R49" i="8"/>
  <c r="R141" i="8"/>
  <c r="R183" i="8"/>
  <c r="R260" i="8"/>
  <c r="R275" i="8"/>
  <c r="R278" i="8"/>
  <c r="R52" i="8"/>
  <c r="R145" i="8"/>
  <c r="R325" i="8"/>
  <c r="R115" i="8"/>
  <c r="R35" i="8"/>
  <c r="R259" i="8"/>
  <c r="R100" i="8"/>
  <c r="R306" i="8"/>
  <c r="R46" i="8"/>
  <c r="R270" i="8"/>
  <c r="R214" i="8"/>
  <c r="R342" i="8"/>
  <c r="R333" i="8"/>
  <c r="R209" i="8"/>
  <c r="R179" i="8"/>
  <c r="R246" i="8"/>
  <c r="R271" i="8"/>
  <c r="R389" i="8"/>
  <c r="R337" i="8"/>
  <c r="R403" i="8"/>
  <c r="R9" i="8"/>
  <c r="R267" i="8"/>
  <c r="R291" i="8"/>
  <c r="R17" i="8"/>
  <c r="R372" i="8"/>
  <c r="R295" i="8"/>
  <c r="R196" i="8"/>
  <c r="R37" i="8"/>
  <c r="R177" i="8"/>
  <c r="R18" i="8"/>
  <c r="R310" i="8"/>
  <c r="R110" i="8"/>
  <c r="R229" i="8"/>
  <c r="R174" i="8"/>
  <c r="R388" i="8"/>
  <c r="R404" i="8"/>
  <c r="R99" i="8"/>
  <c r="R114" i="8"/>
  <c r="R363" i="8"/>
  <c r="R387" i="8"/>
  <c r="R105" i="8"/>
  <c r="R3" i="8"/>
  <c r="R69" i="8"/>
  <c r="R151" i="8"/>
  <c r="R273" i="8"/>
  <c r="R339" i="8"/>
  <c r="R365" i="8"/>
  <c r="R274" i="8"/>
  <c r="R75" i="8"/>
  <c r="R165" i="8"/>
  <c r="R233" i="8"/>
  <c r="R137" i="8"/>
  <c r="R47" i="8"/>
  <c r="R133" i="8"/>
  <c r="R113" i="8"/>
  <c r="R327" i="8"/>
  <c r="R205" i="8"/>
  <c r="R147" i="8"/>
  <c r="O46" i="29" l="1"/>
  <c r="O42" i="29"/>
  <c r="R25" i="8"/>
  <c r="R8" i="8"/>
  <c r="R12" i="8"/>
  <c r="R21" i="8"/>
  <c r="R24" i="8"/>
  <c r="R48" i="8"/>
  <c r="R38" i="8"/>
  <c r="R59" i="8"/>
  <c r="R60" i="8" s="1"/>
  <c r="R42" i="8"/>
  <c r="R61" i="8"/>
  <c r="R89" i="8"/>
  <c r="R72" i="8"/>
  <c r="R76" i="8"/>
  <c r="R85" i="8"/>
  <c r="R88" i="8"/>
  <c r="R112" i="8"/>
  <c r="R102" i="8"/>
  <c r="R123" i="8"/>
  <c r="R124" i="8" s="1"/>
  <c r="R106" i="8"/>
  <c r="R125" i="8"/>
  <c r="R136" i="8"/>
  <c r="R140" i="8"/>
  <c r="R149" i="8"/>
  <c r="R152" i="8"/>
  <c r="R176" i="8"/>
  <c r="R166" i="8"/>
  <c r="R187" i="8"/>
  <c r="R188" i="8" s="1"/>
  <c r="R170" i="8"/>
  <c r="R189" i="8"/>
  <c r="R217" i="8"/>
  <c r="R200" i="8"/>
  <c r="R204" i="8"/>
  <c r="R213" i="8"/>
  <c r="R216" i="8"/>
  <c r="R240" i="8"/>
  <c r="R230" i="8"/>
  <c r="R251" i="8"/>
  <c r="R252" i="8" s="1"/>
  <c r="R234" i="8"/>
  <c r="R253" i="8"/>
  <c r="R281" i="8"/>
  <c r="R264" i="8"/>
  <c r="R268" i="8"/>
  <c r="R277" i="8"/>
  <c r="R280" i="8"/>
  <c r="R304" i="8"/>
  <c r="R294" i="8"/>
  <c r="R315" i="8"/>
  <c r="R316" i="8" s="1"/>
  <c r="R298" i="8"/>
  <c r="R317" i="8"/>
  <c r="R345" i="8"/>
  <c r="R328" i="8"/>
  <c r="R332" i="8"/>
  <c r="R341" i="8"/>
  <c r="R344" i="8"/>
  <c r="R368" i="8"/>
  <c r="R358" i="8"/>
  <c r="R379" i="8"/>
  <c r="R380" i="8" s="1"/>
  <c r="R362" i="8"/>
  <c r="R381" i="8"/>
  <c r="R392" i="8"/>
  <c r="R396" i="8"/>
  <c r="R405" i="8"/>
  <c r="R408" i="8"/>
  <c r="R16" i="8"/>
  <c r="R6" i="8"/>
  <c r="R10" i="8"/>
  <c r="R27" i="8"/>
  <c r="R28" i="8" s="1"/>
  <c r="R29" i="8"/>
  <c r="R57" i="8"/>
  <c r="R40" i="8"/>
  <c r="R44" i="8"/>
  <c r="R53" i="8"/>
  <c r="R56" i="8"/>
  <c r="R80" i="8"/>
  <c r="R70" i="8"/>
  <c r="R74" i="8"/>
  <c r="R91" i="8"/>
  <c r="R92" i="8" s="1"/>
  <c r="R93" i="8"/>
  <c r="R121" i="8"/>
  <c r="R153" i="8" s="1"/>
  <c r="R185" i="8" s="1"/>
  <c r="R104" i="8"/>
  <c r="R108" i="8"/>
  <c r="R117" i="8"/>
  <c r="R120" i="8"/>
  <c r="R144" i="8"/>
  <c r="R134" i="8"/>
  <c r="R155" i="8"/>
  <c r="R156" i="8" s="1"/>
  <c r="R138" i="8"/>
  <c r="R157" i="8"/>
  <c r="R168" i="8"/>
  <c r="R172" i="8"/>
  <c r="R181" i="8"/>
  <c r="R184" i="8"/>
  <c r="R208" i="8"/>
  <c r="R198" i="8"/>
  <c r="R202" i="8"/>
  <c r="R219" i="8"/>
  <c r="R220" i="8" s="1"/>
  <c r="R221" i="8"/>
  <c r="R249" i="8"/>
  <c r="R232" i="8"/>
  <c r="R236" i="8"/>
  <c r="R245" i="8"/>
  <c r="R248" i="8"/>
  <c r="R272" i="8"/>
  <c r="R262" i="8"/>
  <c r="R266" i="8"/>
  <c r="R283" i="8"/>
  <c r="R284" i="8" s="1"/>
  <c r="R285" i="8"/>
  <c r="R313" i="8"/>
  <c r="R296" i="8"/>
  <c r="R300" i="8"/>
  <c r="R309" i="8"/>
  <c r="R312" i="8"/>
  <c r="R336" i="8"/>
  <c r="R326" i="8"/>
  <c r="R330" i="8"/>
  <c r="R349" i="8"/>
  <c r="R377" i="8"/>
  <c r="R360" i="8"/>
  <c r="R364" i="8"/>
  <c r="R373" i="8"/>
  <c r="R376" i="8"/>
  <c r="R400" i="8"/>
  <c r="R420" i="8"/>
  <c r="R409" i="8" s="1"/>
  <c r="R390" i="8"/>
  <c r="R411" i="8"/>
  <c r="R412" i="8" s="1"/>
  <c r="R394" i="8"/>
  <c r="R413" i="8"/>
  <c r="AO179" i="2"/>
  <c r="AO181" i="8"/>
  <c r="AN149" i="29"/>
  <c r="AM148" i="29"/>
  <c r="R338" i="8"/>
  <c r="R347" i="8" l="1"/>
  <c r="R348" i="8" s="1"/>
  <c r="R415" i="8"/>
  <c r="R416" i="8" s="1"/>
  <c r="R414" i="8"/>
  <c r="R159" i="8"/>
  <c r="R160" i="8" s="1"/>
  <c r="R158" i="8"/>
  <c r="R95" i="8"/>
  <c r="R96" i="8" s="1"/>
  <c r="R94" i="8"/>
  <c r="R31" i="8"/>
  <c r="R32" i="8" s="1"/>
  <c r="R30" i="8"/>
  <c r="R383" i="8"/>
  <c r="R384" i="8" s="1"/>
  <c r="R382" i="8"/>
  <c r="R319" i="8"/>
  <c r="R320" i="8" s="1"/>
  <c r="R318" i="8"/>
  <c r="R255" i="8"/>
  <c r="R256" i="8" s="1"/>
  <c r="R254" i="8"/>
  <c r="R191" i="8"/>
  <c r="R192" i="8" s="1"/>
  <c r="R190" i="8"/>
  <c r="AO180" i="2"/>
  <c r="R350" i="8"/>
  <c r="R287" i="8"/>
  <c r="R288" i="8" s="1"/>
  <c r="R286" i="8"/>
  <c r="R223" i="8"/>
  <c r="R224" i="8" s="1"/>
  <c r="R222" i="8"/>
  <c r="R127" i="8"/>
  <c r="R128" i="8" s="1"/>
  <c r="R126" i="8"/>
  <c r="R63" i="8"/>
  <c r="R64" i="8" s="1"/>
  <c r="R62" i="8"/>
  <c r="AO182" i="8"/>
  <c r="AO183" i="8" s="1"/>
  <c r="AO184" i="8" s="1"/>
  <c r="AO185" i="8" s="1"/>
  <c r="AO186" i="8" s="1"/>
  <c r="AO187" i="8" s="1"/>
  <c r="AO188" i="8" s="1"/>
  <c r="AO189" i="8" s="1"/>
  <c r="AO190" i="8" s="1"/>
  <c r="AO191" i="8" s="1"/>
  <c r="AO192" i="8" s="1"/>
  <c r="AO193" i="8" s="1"/>
  <c r="AO194" i="8" s="1"/>
  <c r="AO195" i="8" s="1"/>
  <c r="AO196" i="8" s="1"/>
  <c r="AO197" i="8" s="1"/>
  <c r="AN150" i="29"/>
  <c r="AM149" i="29"/>
  <c r="F11" i="8"/>
  <c r="Q9" i="2"/>
  <c r="Q32" i="2"/>
  <c r="Q33" i="2"/>
  <c r="Q40" i="2"/>
  <c r="Q6" i="2"/>
  <c r="Q16" i="2"/>
  <c r="Q34" i="2"/>
  <c r="Q17" i="2"/>
  <c r="Q12" i="2"/>
  <c r="F15" i="8"/>
  <c r="Q41" i="2"/>
  <c r="Q10" i="2"/>
  <c r="Q21" i="2"/>
  <c r="Q15" i="2"/>
  <c r="Q5" i="2"/>
  <c r="F13" i="8"/>
  <c r="Q3" i="2"/>
  <c r="Q23" i="2"/>
  <c r="Q24" i="2"/>
  <c r="F18" i="8"/>
  <c r="F20" i="8"/>
  <c r="Q39" i="2"/>
  <c r="Q7" i="2"/>
  <c r="Q13" i="2"/>
  <c r="Q22" i="2"/>
  <c r="Q31" i="2"/>
  <c r="F5" i="8"/>
  <c r="Q11" i="2"/>
  <c r="F7" i="8"/>
  <c r="Q28" i="2"/>
  <c r="F4" i="8"/>
  <c r="F22" i="8"/>
  <c r="Q14" i="2"/>
  <c r="Q4" i="2"/>
  <c r="Q8" i="2"/>
  <c r="F19" i="8"/>
  <c r="F17" i="8"/>
  <c r="F14" i="8"/>
  <c r="Q30" i="2"/>
  <c r="F9" i="8"/>
  <c r="F23" i="8"/>
  <c r="R351" i="8" l="1"/>
  <c r="R352" i="8" s="1"/>
  <c r="Q45" i="2"/>
  <c r="Q50" i="2" s="1"/>
  <c r="Q44" i="2"/>
  <c r="Q47" i="2" s="1"/>
  <c r="F57" i="8"/>
  <c r="F25" i="8"/>
  <c r="F29" i="8"/>
  <c r="F21" i="8"/>
  <c r="F10" i="8"/>
  <c r="F27" i="8"/>
  <c r="F28" i="8" s="1"/>
  <c r="F24" i="8"/>
  <c r="F12" i="8"/>
  <c r="F8" i="8"/>
  <c r="AO198" i="8"/>
  <c r="AO199" i="8" s="1"/>
  <c r="AO200" i="8" s="1"/>
  <c r="AO201" i="8" s="1"/>
  <c r="AO202" i="8" s="1"/>
  <c r="AO203" i="8" s="1"/>
  <c r="AO204" i="8" s="1"/>
  <c r="AO205" i="8" s="1"/>
  <c r="AN151" i="29"/>
  <c r="AM150" i="29"/>
  <c r="G11" i="8"/>
  <c r="G23" i="8"/>
  <c r="G22" i="8"/>
  <c r="Q29" i="2"/>
  <c r="G7" i="8"/>
  <c r="G5" i="8"/>
  <c r="F3" i="8"/>
  <c r="G4" i="8"/>
  <c r="G19" i="8"/>
  <c r="G20" i="8"/>
  <c r="G17" i="8"/>
  <c r="G3" i="8"/>
  <c r="G15" i="8"/>
  <c r="Q35" i="2"/>
  <c r="G14" i="8"/>
  <c r="G13" i="8"/>
  <c r="G18" i="8"/>
  <c r="G9" i="8"/>
  <c r="G57" i="8" l="1"/>
  <c r="F6" i="8"/>
  <c r="F16" i="8"/>
  <c r="G29" i="8"/>
  <c r="G12" i="8"/>
  <c r="G25" i="8"/>
  <c r="G6" i="8"/>
  <c r="G16" i="8"/>
  <c r="G27" i="8"/>
  <c r="G28" i="8" s="1"/>
  <c r="G10" i="8"/>
  <c r="G21" i="8"/>
  <c r="G8" i="8"/>
  <c r="G24" i="8"/>
  <c r="F30" i="8"/>
  <c r="F31" i="8"/>
  <c r="F32" i="8" s="1"/>
  <c r="AN152" i="29"/>
  <c r="AM151" i="29"/>
  <c r="G30" i="8" l="1"/>
  <c r="G31" i="8"/>
  <c r="G32" i="8" s="1"/>
  <c r="AN153" i="29"/>
  <c r="AM152" i="29"/>
  <c r="AN154" i="29" l="1"/>
  <c r="AM153" i="29"/>
  <c r="AM154" i="29" l="1"/>
  <c r="AN155" i="29"/>
  <c r="AN156" i="29" l="1"/>
  <c r="AM155" i="29"/>
  <c r="AN157" i="29" l="1"/>
  <c r="AM156" i="29"/>
  <c r="AN158" i="29" l="1"/>
  <c r="AM157" i="29"/>
  <c r="P26" i="29"/>
  <c r="P23" i="29"/>
  <c r="P35" i="29"/>
  <c r="P74" i="29"/>
  <c r="P79" i="29"/>
  <c r="P14" i="29"/>
  <c r="P81" i="29"/>
  <c r="P36" i="29"/>
  <c r="P21" i="29"/>
  <c r="P20" i="29"/>
  <c r="P24" i="29"/>
  <c r="P27" i="29"/>
  <c r="P11" i="29"/>
  <c r="P5" i="29"/>
  <c r="P70" i="29"/>
  <c r="P13" i="29"/>
  <c r="P8" i="29"/>
  <c r="P25" i="29"/>
  <c r="P34" i="29"/>
  <c r="P73" i="29"/>
  <c r="P75" i="29"/>
  <c r="P22" i="29"/>
  <c r="P7" i="29"/>
  <c r="P77" i="29"/>
  <c r="P12" i="29"/>
  <c r="P19" i="29"/>
  <c r="P78" i="29"/>
  <c r="P6" i="29"/>
  <c r="P29" i="29"/>
  <c r="P71" i="29"/>
  <c r="P3" i="29"/>
  <c r="P44" i="29"/>
  <c r="P28" i="29"/>
  <c r="P76" i="29"/>
  <c r="P72" i="29"/>
  <c r="P80" i="29"/>
  <c r="P10" i="29"/>
  <c r="P9" i="29"/>
  <c r="P4" i="29"/>
  <c r="P43" i="29"/>
  <c r="P15" i="29"/>
  <c r="P30" i="29"/>
  <c r="P37" i="29"/>
  <c r="P60" i="29" l="1"/>
  <c r="P91" i="29" s="1"/>
  <c r="P105" i="29"/>
  <c r="P104" i="29"/>
  <c r="P39" i="29"/>
  <c r="P58" i="29"/>
  <c r="P110" i="29"/>
  <c r="P51" i="29"/>
  <c r="P59" i="29"/>
  <c r="P90" i="29" s="1"/>
  <c r="P56" i="29"/>
  <c r="P109" i="29"/>
  <c r="P66" i="29"/>
  <c r="P97" i="29" s="1"/>
  <c r="P61" i="29"/>
  <c r="P111" i="29"/>
  <c r="P82" i="29"/>
  <c r="P45" i="29"/>
  <c r="P63" i="29"/>
  <c r="P94" i="29" s="1"/>
  <c r="P103" i="29"/>
  <c r="P62" i="29"/>
  <c r="P93" i="29" s="1"/>
  <c r="P57" i="29"/>
  <c r="P88" i="29" s="1"/>
  <c r="P65" i="29"/>
  <c r="P96" i="29" s="1"/>
  <c r="P55" i="29"/>
  <c r="P31" i="29"/>
  <c r="P108" i="29"/>
  <c r="P64" i="29"/>
  <c r="P95" i="29" s="1"/>
  <c r="P102" i="29"/>
  <c r="P16" i="29"/>
  <c r="AN159" i="29"/>
  <c r="AM158" i="29"/>
  <c r="P92" i="29" l="1"/>
  <c r="P117" i="29"/>
  <c r="P41" i="29"/>
  <c r="P67" i="29"/>
  <c r="P40" i="29"/>
  <c r="P50" i="29" s="1"/>
  <c r="P86" i="29"/>
  <c r="P114" i="29"/>
  <c r="P87" i="29"/>
  <c r="P115" i="29"/>
  <c r="P116" i="29"/>
  <c r="P89" i="29"/>
  <c r="AN160" i="29"/>
  <c r="AM159" i="29"/>
  <c r="P46" i="29" l="1"/>
  <c r="P42" i="29"/>
  <c r="AN161" i="29"/>
  <c r="AM160" i="29"/>
  <c r="AN162" i="29" l="1"/>
  <c r="AM161" i="29"/>
  <c r="AN163" i="29" l="1"/>
  <c r="AM162" i="29"/>
  <c r="AN164" i="29" l="1"/>
  <c r="AM163" i="29"/>
  <c r="AN165" i="29" l="1"/>
  <c r="AM164" i="29"/>
  <c r="AN166" i="29" l="1"/>
  <c r="AM165" i="29"/>
  <c r="AN167" i="29" l="1"/>
  <c r="AM166" i="29"/>
  <c r="E10" i="22"/>
  <c r="E18" i="22" s="1"/>
  <c r="E25" i="22" s="1"/>
  <c r="E33" i="22" s="1"/>
  <c r="E41" i="22" s="1"/>
  <c r="F10" i="22"/>
  <c r="F18" i="22" s="1"/>
  <c r="AN168" i="29" l="1"/>
  <c r="AM167" i="29"/>
  <c r="H10" i="22"/>
  <c r="H18" i="22" s="1"/>
  <c r="H25" i="22" s="1"/>
  <c r="H33" i="22" s="1"/>
  <c r="H41" i="22" s="1"/>
  <c r="D47" i="2"/>
  <c r="F47" i="2"/>
  <c r="E47" i="2"/>
  <c r="F25" i="22"/>
  <c r="F33" i="22" s="1"/>
  <c r="F41" i="22" s="1"/>
  <c r="G10" i="22"/>
  <c r="G18" i="22" s="1"/>
  <c r="F20" i="2"/>
  <c r="F38" i="2"/>
  <c r="F27" i="2"/>
  <c r="D20" i="2"/>
  <c r="D38" i="2"/>
  <c r="D27" i="2"/>
  <c r="E38" i="2"/>
  <c r="E27" i="2"/>
  <c r="E20" i="2"/>
  <c r="C38" i="2"/>
  <c r="C27" i="2"/>
  <c r="C20" i="2"/>
  <c r="AM168" i="29" l="1"/>
  <c r="AN169" i="29"/>
  <c r="G25" i="22"/>
  <c r="G33" i="22" s="1"/>
  <c r="G41" i="22" s="1"/>
  <c r="AN170" i="29" l="1"/>
  <c r="AM169" i="29"/>
  <c r="Q81" i="29"/>
  <c r="Q22" i="29"/>
  <c r="Q28" i="29"/>
  <c r="Q15" i="29"/>
  <c r="Q5" i="29"/>
  <c r="Q6" i="29"/>
  <c r="Q76" i="29"/>
  <c r="Q70" i="29"/>
  <c r="Q4" i="29"/>
  <c r="Q13" i="29"/>
  <c r="Q10" i="29"/>
  <c r="Q80" i="29"/>
  <c r="Q26" i="29"/>
  <c r="Q73" i="29"/>
  <c r="Q27" i="29"/>
  <c r="Q34" i="29"/>
  <c r="Q75" i="29"/>
  <c r="Q25" i="29"/>
  <c r="Q74" i="29"/>
  <c r="Q11" i="29"/>
  <c r="Q77" i="29"/>
  <c r="Q78" i="29"/>
  <c r="Q37" i="29"/>
  <c r="Q36" i="29"/>
  <c r="Q72" i="29"/>
  <c r="Q29" i="29"/>
  <c r="Q24" i="29"/>
  <c r="Q71" i="29"/>
  <c r="Q21" i="29"/>
  <c r="Q20" i="29"/>
  <c r="Q19" i="29"/>
  <c r="Q8" i="29"/>
  <c r="Q3" i="29"/>
  <c r="Q35" i="29"/>
  <c r="Q12" i="29"/>
  <c r="Q7" i="29"/>
  <c r="Q44" i="29"/>
  <c r="Q30" i="29"/>
  <c r="Q14" i="29"/>
  <c r="Q43" i="29"/>
  <c r="Q9" i="29"/>
  <c r="Q23" i="29"/>
  <c r="Q79" i="29"/>
  <c r="Q64" i="29" l="1"/>
  <c r="Q95" i="29" s="1"/>
  <c r="Q82" i="29"/>
  <c r="Q39" i="29"/>
  <c r="Q51" i="29"/>
  <c r="Q62" i="29"/>
  <c r="Q93" i="29" s="1"/>
  <c r="Q109" i="29"/>
  <c r="Q56" i="29"/>
  <c r="Q45" i="29"/>
  <c r="Q58" i="29"/>
  <c r="Q110" i="29"/>
  <c r="Q61" i="29"/>
  <c r="Q111" i="29"/>
  <c r="Q60" i="29"/>
  <c r="Q91" i="29" s="1"/>
  <c r="Q59" i="29"/>
  <c r="Q90" i="29" s="1"/>
  <c r="Q63" i="29"/>
  <c r="Q94" i="29" s="1"/>
  <c r="Q57" i="29"/>
  <c r="Q88" i="29" s="1"/>
  <c r="Q103" i="29"/>
  <c r="Q65" i="29"/>
  <c r="Q96" i="29" s="1"/>
  <c r="Q16" i="29"/>
  <c r="Q102" i="29"/>
  <c r="Q105" i="29"/>
  <c r="Q104" i="29"/>
  <c r="Q55" i="29"/>
  <c r="Q31" i="29"/>
  <c r="Q108" i="29"/>
  <c r="Q66" i="29"/>
  <c r="Q97" i="29" s="1"/>
  <c r="AN171" i="29"/>
  <c r="AM170" i="29"/>
  <c r="Q41" i="29" l="1"/>
  <c r="Q67" i="29"/>
  <c r="Q40" i="29"/>
  <c r="Q50" i="29" s="1"/>
  <c r="Q86" i="29"/>
  <c r="Q114" i="29"/>
  <c r="Q92" i="29"/>
  <c r="Q117" i="29"/>
  <c r="Q87" i="29"/>
  <c r="Q115" i="29"/>
  <c r="Q116" i="29"/>
  <c r="Q89" i="29"/>
  <c r="AN172" i="29"/>
  <c r="AM171" i="29"/>
  <c r="Q46" i="29" l="1"/>
  <c r="Q42" i="29"/>
  <c r="AM172" i="29"/>
  <c r="AN173" i="29"/>
  <c r="AN174" i="29" l="1"/>
  <c r="AM173" i="29"/>
  <c r="AN175" i="29" l="1"/>
  <c r="AM174" i="29"/>
  <c r="AN176" i="29" l="1"/>
  <c r="AM175" i="29"/>
  <c r="AN177" i="29" l="1"/>
  <c r="AM176" i="29"/>
  <c r="AN178" i="29" l="1"/>
  <c r="AM177" i="29"/>
  <c r="AN179" i="29" l="1"/>
  <c r="AM178" i="29"/>
  <c r="AN180" i="29" l="1"/>
  <c r="AM179" i="29"/>
  <c r="AN181" i="29" l="1"/>
  <c r="AM180" i="29"/>
  <c r="AN182" i="29" l="1"/>
  <c r="AM181" i="29"/>
  <c r="R27" i="29"/>
  <c r="R30" i="29"/>
  <c r="R12" i="29"/>
  <c r="R28" i="29"/>
  <c r="R14" i="29"/>
  <c r="R72" i="29"/>
  <c r="R36" i="29"/>
  <c r="R20" i="29"/>
  <c r="R35" i="29"/>
  <c r="R74" i="29"/>
  <c r="R75" i="29"/>
  <c r="R13" i="29"/>
  <c r="R76" i="29"/>
  <c r="R22" i="29"/>
  <c r="R10" i="29"/>
  <c r="R44" i="29"/>
  <c r="R34" i="29"/>
  <c r="R71" i="29"/>
  <c r="R23" i="29"/>
  <c r="R4" i="29"/>
  <c r="R43" i="29"/>
  <c r="R19" i="29"/>
  <c r="R5" i="29"/>
  <c r="R6" i="29"/>
  <c r="R8" i="29"/>
  <c r="R37" i="29"/>
  <c r="R77" i="29"/>
  <c r="R78" i="29"/>
  <c r="R15" i="29"/>
  <c r="R26" i="29"/>
  <c r="R70" i="29"/>
  <c r="R24" i="29"/>
  <c r="R25" i="29"/>
  <c r="R11" i="29"/>
  <c r="R3" i="29"/>
  <c r="R9" i="29"/>
  <c r="R7" i="29"/>
  <c r="R73" i="29"/>
  <c r="R21" i="29"/>
  <c r="R79" i="29"/>
  <c r="R81" i="29"/>
  <c r="R80" i="29"/>
  <c r="R29" i="29"/>
  <c r="R59" i="29" l="1"/>
  <c r="R90" i="29" s="1"/>
  <c r="R16" i="29"/>
  <c r="R102" i="29"/>
  <c r="R65" i="29"/>
  <c r="R96" i="29" s="1"/>
  <c r="R56" i="29"/>
  <c r="R109" i="29"/>
  <c r="R45" i="29"/>
  <c r="R104" i="29"/>
  <c r="R60" i="29"/>
  <c r="R91" i="29" s="1"/>
  <c r="R51" i="29"/>
  <c r="R66" i="29"/>
  <c r="R97" i="29" s="1"/>
  <c r="R82" i="29"/>
  <c r="R57" i="29"/>
  <c r="R88" i="29" s="1"/>
  <c r="R64" i="29"/>
  <c r="R95" i="29" s="1"/>
  <c r="R103" i="29"/>
  <c r="R105" i="29"/>
  <c r="R63" i="29"/>
  <c r="R94" i="29" s="1"/>
  <c r="R39" i="29"/>
  <c r="R61" i="29"/>
  <c r="R111" i="29"/>
  <c r="R58" i="29"/>
  <c r="R110" i="29"/>
  <c r="R31" i="29"/>
  <c r="R55" i="29"/>
  <c r="R108" i="29"/>
  <c r="R62" i="29"/>
  <c r="R93" i="29" s="1"/>
  <c r="AM182" i="29"/>
  <c r="AN183" i="29"/>
  <c r="R86" i="29" l="1"/>
  <c r="R114" i="29"/>
  <c r="R40" i="29"/>
  <c r="R50" i="29" s="1"/>
  <c r="R67" i="29"/>
  <c r="R41" i="29"/>
  <c r="R92" i="29"/>
  <c r="R117" i="29"/>
  <c r="R89" i="29"/>
  <c r="R116" i="29"/>
  <c r="R87" i="29"/>
  <c r="R115" i="29"/>
  <c r="AN184" i="29"/>
  <c r="AM183" i="29"/>
  <c r="R46" i="29" l="1"/>
  <c r="R42" i="29"/>
  <c r="AN185" i="29"/>
  <c r="AM184" i="29"/>
  <c r="AN186" i="29" l="1"/>
  <c r="AM185" i="29"/>
  <c r="AM186" i="29" l="1"/>
  <c r="AN187" i="29"/>
  <c r="AN188" i="29" l="1"/>
  <c r="AM187" i="29"/>
  <c r="AM188" i="29" l="1"/>
  <c r="AN189" i="29"/>
  <c r="AN190" i="29" l="1"/>
  <c r="AM189" i="29"/>
  <c r="AN191" i="29" l="1"/>
  <c r="AM190" i="29"/>
  <c r="AN192" i="29" l="1"/>
  <c r="AM191" i="29"/>
  <c r="AM192" i="29" l="1"/>
  <c r="AN193" i="29"/>
  <c r="AN194" i="29" l="1"/>
  <c r="AM193" i="29"/>
  <c r="AM194" i="29" l="1"/>
  <c r="AN195" i="29"/>
  <c r="AM195" i="29" l="1"/>
  <c r="AN196" i="29"/>
  <c r="AN197" i="29" l="1"/>
  <c r="AM197" i="29" s="1"/>
  <c r="AM196" i="29"/>
  <c r="D43" i="29"/>
  <c r="D20" i="29"/>
  <c r="D56" i="29" l="1"/>
  <c r="D115" i="29" s="1"/>
  <c r="D109" i="29"/>
  <c r="D31" i="29"/>
  <c r="D40" i="29" s="1"/>
  <c r="D87" i="29" l="1"/>
  <c r="D67" i="29"/>
  <c r="D41" i="29"/>
  <c r="D46" i="29" l="1"/>
  <c r="D42" i="29"/>
  <c r="D49" i="29" l="1"/>
  <c r="D51" i="29" l="1"/>
  <c r="D50" i="29"/>
  <c r="E49" i="29" l="1"/>
  <c r="E51" i="29" l="1"/>
  <c r="E50" i="29"/>
  <c r="F49" i="29" l="1"/>
  <c r="F51" i="29" l="1"/>
  <c r="F50" i="29"/>
  <c r="G49" i="29" l="1"/>
  <c r="G51" i="29" l="1"/>
  <c r="G50" i="29"/>
</calcChain>
</file>

<file path=xl/comments1.xml><?xml version="1.0" encoding="utf-8"?>
<comments xmlns="http://schemas.openxmlformats.org/spreadsheetml/2006/main">
  <authors>
    <author>jims</author>
  </authors>
  <commentList>
    <comment ref="AO1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Edit as columns in monthly spreadsheet move.  First column of data should match number column here</t>
        </r>
      </text>
    </comment>
    <comment ref="AJ2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<sst xmlns="http://schemas.openxmlformats.org/spreadsheetml/2006/main" count="12841" uniqueCount="326">
  <si>
    <t>Generation Resources</t>
  </si>
  <si>
    <t>DB Wilson.MISO</t>
  </si>
  <si>
    <t>HMPL 1.MISO</t>
  </si>
  <si>
    <t>HMPL 2.MISO</t>
  </si>
  <si>
    <t>Coleman 1.MISO</t>
  </si>
  <si>
    <t>Coleman 2.MISO</t>
  </si>
  <si>
    <t>Coleman 3.MISO</t>
  </si>
  <si>
    <t>Green 1.MISO</t>
  </si>
  <si>
    <t>Green 2.MISO</t>
  </si>
  <si>
    <t>Reid CT.MISO</t>
  </si>
  <si>
    <t>Reid Steam.MISO</t>
  </si>
  <si>
    <t>Units Generation</t>
  </si>
  <si>
    <t>BREC SEPA MISO</t>
  </si>
  <si>
    <t>Total Generation</t>
  </si>
  <si>
    <t>Total Resources</t>
  </si>
  <si>
    <t>Generation Sold to Market</t>
  </si>
  <si>
    <t>Total Generation Including Losses</t>
  </si>
  <si>
    <t>Check (Total Gen w Losses minus Total Gen)</t>
  </si>
  <si>
    <t>Loads</t>
  </si>
  <si>
    <t>Alcan Load.MISO</t>
  </si>
  <si>
    <t>Century Load.MISO</t>
  </si>
  <si>
    <t>HMPL Load MISO</t>
  </si>
  <si>
    <t>BREC NL.MISO</t>
  </si>
  <si>
    <t>Total Load  Obligations</t>
  </si>
  <si>
    <t>Total Losses</t>
  </si>
  <si>
    <t>Net Position - Long/(Short)</t>
  </si>
  <si>
    <t>Purchases for Load (inc losses)</t>
  </si>
  <si>
    <t>Economic Sales from Generation (inc. losses)</t>
  </si>
  <si>
    <t>Net Portfolio Position</t>
  </si>
  <si>
    <t>City Take of HMPL Gen</t>
  </si>
  <si>
    <t>HMPL Excess to BREC</t>
  </si>
  <si>
    <t>City/HMPL Coal Burn</t>
  </si>
  <si>
    <t>Generator</t>
  </si>
  <si>
    <t>Variable</t>
  </si>
  <si>
    <t>Capacity @peakhr (MW)</t>
  </si>
  <si>
    <t>Fuel Used (tons)</t>
  </si>
  <si>
    <t>Generation (MWh)</t>
  </si>
  <si>
    <t>Fuel Cost ($)</t>
  </si>
  <si>
    <t>VOM COST ($)</t>
  </si>
  <si>
    <t>VOM - $/MWh</t>
  </si>
  <si>
    <t>Num starts (.)</t>
  </si>
  <si>
    <t>Hours/unit (Hrs)</t>
  </si>
  <si>
    <t>Start Cost ($)</t>
  </si>
  <si>
    <t>SO2 (tons)</t>
  </si>
  <si>
    <t>SO2 Cost ($)</t>
  </si>
  <si>
    <t>SO2 Emit Rate</t>
  </si>
  <si>
    <t>NOx (tons)</t>
  </si>
  <si>
    <t>Nox Cost ($)</t>
  </si>
  <si>
    <t>Nox Emit Rate</t>
  </si>
  <si>
    <t>Hours</t>
  </si>
  <si>
    <t>Total Operating Cost</t>
  </si>
  <si>
    <t>Total Operating Cost/MWh</t>
  </si>
  <si>
    <t>Emissions Costs</t>
  </si>
  <si>
    <t>Emissions Costs/MWh</t>
  </si>
  <si>
    <t>Total Thermal</t>
  </si>
  <si>
    <t>Entity</t>
  </si>
  <si>
    <t>Nox (Tons)</t>
  </si>
  <si>
    <t>Total Nox</t>
  </si>
  <si>
    <t>SO2 (Tons)</t>
  </si>
  <si>
    <t>Total SO2</t>
  </si>
  <si>
    <t>Total Cost of Generation</t>
  </si>
  <si>
    <t>MCP Revenue ($)</t>
  </si>
  <si>
    <t>Total Generation Revenue</t>
  </si>
  <si>
    <t>Load M2M Cost ($)</t>
  </si>
  <si>
    <t>Total Load Costs</t>
  </si>
  <si>
    <t>Market</t>
  </si>
  <si>
    <t>TOD</t>
  </si>
  <si>
    <t>BREC.BREC.Purchase</t>
  </si>
  <si>
    <t>ALL</t>
  </si>
  <si>
    <t>e2x16</t>
  </si>
  <si>
    <t>e2x8</t>
  </si>
  <si>
    <t>e5x16</t>
  </si>
  <si>
    <t>e5x8</t>
  </si>
  <si>
    <t>BREC.Coleman.Sale</t>
  </si>
  <si>
    <t>BREC.Gen.Sale</t>
  </si>
  <si>
    <t>Iteration</t>
  </si>
  <si>
    <t>Index</t>
  </si>
  <si>
    <t>95Percentile</t>
  </si>
  <si>
    <t>5Percentile</t>
  </si>
  <si>
    <t>Expected Values</t>
  </si>
  <si>
    <t>DI_BREC BREC_ATC</t>
  </si>
  <si>
    <t>DI_BREC BREC_OFF</t>
  </si>
  <si>
    <t>DI_BREC BREC_ON</t>
  </si>
  <si>
    <t>DI_BREC Gen_ATC</t>
  </si>
  <si>
    <t>DI_BREC Gen_OFF</t>
  </si>
  <si>
    <t>DI_BREC Gen_ON</t>
  </si>
  <si>
    <t>DI_Coleman_ATC</t>
  </si>
  <si>
    <t>DI_Coleman_OFF</t>
  </si>
  <si>
    <t>DI_Coleman_ON</t>
  </si>
  <si>
    <t>Heating Oil No 2</t>
  </si>
  <si>
    <t>NG - Henry Hub</t>
  </si>
  <si>
    <t>Net MISO Position</t>
  </si>
  <si>
    <t>Emi - ANNUAL NOX</t>
  </si>
  <si>
    <t>Emi - SO2 Curve</t>
  </si>
  <si>
    <t>Station Coal Burns (tons)</t>
  </si>
  <si>
    <t>Net Generation Capacity Factor %</t>
  </si>
  <si>
    <t>Net Generation Output Factor %</t>
  </si>
  <si>
    <t>BREC SEPA Option</t>
  </si>
  <si>
    <t xml:space="preserve">Forward Sale </t>
  </si>
  <si>
    <t>Total Load Purchased From MISO</t>
  </si>
  <si>
    <t>BREC SEPA Opiton</t>
  </si>
  <si>
    <t>Generation Sold to MISO</t>
  </si>
  <si>
    <t>Coleman Generation Sold to MISO</t>
  </si>
  <si>
    <t>Reid CT</t>
  </si>
  <si>
    <t>c</t>
  </si>
  <si>
    <t>n</t>
  </si>
  <si>
    <t>o</t>
  </si>
  <si>
    <t>z</t>
  </si>
  <si>
    <t>y</t>
  </si>
  <si>
    <t>f</t>
  </si>
  <si>
    <t>q</t>
  </si>
  <si>
    <t>a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</si>
  <si>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</si>
  <si>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</si>
  <si>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</si>
  <si>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</si>
  <si>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</si>
  <si>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</si>
  <si>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</si>
  <si>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</si>
  <si>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</si>
  <si>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</si>
  <si>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p</t>
  </si>
  <si>
    <t>r</t>
  </si>
  <si>
    <t>s</t>
  </si>
  <si>
    <t>t</t>
  </si>
  <si>
    <t>u</t>
  </si>
  <si>
    <t>v</t>
  </si>
  <si>
    <t>w</t>
  </si>
  <si>
    <t>x</t>
  </si>
  <si>
    <t>'Monthly Sources and Uses'!</t>
  </si>
  <si>
    <t>'Monthly Interactions-Energy'!</t>
  </si>
  <si>
    <t>Marketable MWh</t>
  </si>
  <si>
    <t>Marketable MW</t>
  </si>
  <si>
    <t>Marketable Hours</t>
  </si>
  <si>
    <t>All</t>
  </si>
  <si>
    <t>az</t>
  </si>
  <si>
    <t>ba</t>
  </si>
  <si>
    <t>bb</t>
  </si>
  <si>
    <t>bc</t>
  </si>
  <si>
    <t>On-Peak</t>
  </si>
  <si>
    <t>Off Peak</t>
  </si>
  <si>
    <t>7x16</t>
  </si>
  <si>
    <t>2x16</t>
  </si>
  <si>
    <t>2x08</t>
  </si>
  <si>
    <t>5x08</t>
  </si>
  <si>
    <t>aw</t>
  </si>
  <si>
    <t>ax</t>
  </si>
  <si>
    <t>ay</t>
  </si>
  <si>
    <t>Expected Portfolio NOX Emissions</t>
  </si>
  <si>
    <t>DI_SOCO</t>
  </si>
  <si>
    <t>Pwr - SOCO_OFF</t>
  </si>
  <si>
    <t>Pwr - SOCO_ON</t>
  </si>
  <si>
    <t>Station</t>
  </si>
  <si>
    <t>DB Wilson</t>
  </si>
  <si>
    <t>HMPL</t>
  </si>
  <si>
    <t>Coleman</t>
  </si>
  <si>
    <t>Green</t>
  </si>
  <si>
    <t>Wilson</t>
  </si>
  <si>
    <t>MR/ED</t>
  </si>
  <si>
    <t>HMPL 1</t>
  </si>
  <si>
    <t>HMPL 2</t>
  </si>
  <si>
    <t>Reid</t>
  </si>
  <si>
    <t>Values</t>
  </si>
  <si>
    <t>Row Labels</t>
  </si>
  <si>
    <t>Sum of Net Sales MWh</t>
  </si>
  <si>
    <t>Sum of Total Sales $</t>
  </si>
  <si>
    <t>Sum of Net Purchases MWh</t>
  </si>
  <si>
    <t>Sum of Total purchase $</t>
  </si>
  <si>
    <t>Sales $/MWh</t>
  </si>
  <si>
    <t>Purchases $/MWh</t>
  </si>
  <si>
    <t>HMPL HardCoded POS Number</t>
  </si>
  <si>
    <t>Pwr - IndianaHub_ON</t>
  </si>
  <si>
    <t>Reid NG.MISO</t>
  </si>
  <si>
    <t>Wrap</t>
  </si>
  <si>
    <t>Generation Cost ($000)</t>
  </si>
  <si>
    <t>Net Margin ($)</t>
  </si>
  <si>
    <t>Net Margin ($/MWh)</t>
  </si>
  <si>
    <t>Coal Station</t>
  </si>
  <si>
    <t>Statistic</t>
  </si>
  <si>
    <t>$/MWh Generation Cost</t>
  </si>
  <si>
    <t>$/MWh Spot Sales Revenue</t>
  </si>
  <si>
    <t>Annual Net Margin Avg ($/MWh)</t>
  </si>
  <si>
    <t>System</t>
  </si>
  <si>
    <t>DI_IndianaHub_All Hours</t>
  </si>
  <si>
    <t>Pwr - IndiananaHub_OFF</t>
  </si>
  <si>
    <t>Coal West KYILB 4.5</t>
  </si>
  <si>
    <t>Coal West KY ILB 6.0</t>
  </si>
  <si>
    <t>at</t>
  </si>
  <si>
    <t>au</t>
  </si>
  <si>
    <t>av</t>
  </si>
  <si>
    <t/>
  </si>
  <si>
    <t>Banking</t>
  </si>
  <si>
    <t>EC/ED</t>
  </si>
  <si>
    <t>NOx Annual Forward Curve</t>
  </si>
  <si>
    <t>NOx Position Long / (Short)</t>
  </si>
  <si>
    <t>Revenue/(Cost)</t>
  </si>
  <si>
    <t>SO2 Annual Forward Curve</t>
  </si>
  <si>
    <t>SO2 Position Long / (Short)</t>
  </si>
  <si>
    <t>PaR Input</t>
  </si>
  <si>
    <t>DB Wilson Inputs</t>
  </si>
  <si>
    <t>DB Wilson Outputs</t>
  </si>
  <si>
    <t>d2</t>
  </si>
  <si>
    <t>Coleman 1 Inputs</t>
  </si>
  <si>
    <t>Coleman 1 Outputs</t>
  </si>
  <si>
    <t>Coleman 2 Inputs</t>
  </si>
  <si>
    <t>Coleman 2 Outputs</t>
  </si>
  <si>
    <t>Coleman 3 Inputs</t>
  </si>
  <si>
    <t>Coleman 3 Outputs</t>
  </si>
  <si>
    <t>Green 1 Inputs</t>
  </si>
  <si>
    <t>Green 1 Outputs</t>
  </si>
  <si>
    <t>Green 2 Inputs</t>
  </si>
  <si>
    <t>Green 2 Outputs</t>
  </si>
  <si>
    <t>HMPL 1 Inputs</t>
  </si>
  <si>
    <t>HMPL 1 Outputs</t>
  </si>
  <si>
    <t>HMPL 2 Inputs</t>
  </si>
  <si>
    <t>HMPL 2 Outputs</t>
  </si>
  <si>
    <t>Reid 1 Inputs</t>
  </si>
  <si>
    <t>Reid CT Inputs</t>
  </si>
  <si>
    <t>Reid 1 Outputs</t>
  </si>
  <si>
    <t>Reid CT Outputs</t>
  </si>
  <si>
    <t>% Difference</t>
  </si>
  <si>
    <t>Green 1</t>
  </si>
  <si>
    <t>Green 2</t>
  </si>
  <si>
    <t>Coleman 1</t>
  </si>
  <si>
    <t>Coleman 2</t>
  </si>
  <si>
    <t>Coleman 3</t>
  </si>
  <si>
    <t>Fuel Used</t>
  </si>
  <si>
    <t>Total Generation Cost</t>
  </si>
  <si>
    <t>Total Generation Cost $/MWh</t>
  </si>
  <si>
    <t xml:space="preserve">Fuel used </t>
  </si>
  <si>
    <t>Start Fuel used</t>
  </si>
  <si>
    <t>Station Fuel Burns</t>
  </si>
  <si>
    <t>Genaration Margins w. Emission Costs</t>
  </si>
  <si>
    <t>Average Variable Cost w. Emission Costs</t>
  </si>
  <si>
    <t>Average Variable Cost w. Emission Costs $/MWh</t>
  </si>
  <si>
    <t>Generation Margins w.o Emission Costs</t>
  </si>
  <si>
    <t>Average Variable Cost w.o Emission Costs</t>
  </si>
  <si>
    <t>Average Variable Cost w.o Emission Costs $/MWh</t>
  </si>
  <si>
    <t>Opportunity Cost of including Emission Allowance Purchase Price in Dispatch</t>
  </si>
  <si>
    <t>Net Position</t>
  </si>
  <si>
    <t>Net Cost</t>
  </si>
  <si>
    <t>Generation Margins w. Emission Costs including
Emission Allowance Purchases</t>
  </si>
  <si>
    <t>Cost of Purchasing Additional NOx Allowances</t>
  </si>
  <si>
    <t>Cost of Purchasing Additional SO2 Allowances</t>
  </si>
  <si>
    <t>Total Cost of Purchasing Additional Nox/SO2 Allowances</t>
  </si>
  <si>
    <t>Total Variable Cost w.o Emission Costs ($)</t>
  </si>
  <si>
    <t>Total Variable Cost w. Emission Costs ($)</t>
  </si>
  <si>
    <t>EPA Provided NOx Allowances</t>
  </si>
  <si>
    <t>EPA Provided SO2 Allowances</t>
  </si>
  <si>
    <t>Generation Margins w.o Emission Costs including
Emission Allowance Purchases</t>
  </si>
  <si>
    <t>MWh</t>
  </si>
  <si>
    <t>MW</t>
  </si>
  <si>
    <t>HMPL Capacity Results Check</t>
  </si>
  <si>
    <t>DB Wilson Exposure MR</t>
  </si>
  <si>
    <t>Coleman Exposure MR</t>
  </si>
  <si>
    <t>Green Exposure MR</t>
  </si>
  <si>
    <t>HMPL Exposure MR</t>
  </si>
  <si>
    <t>Coal WestKYILB4</t>
  </si>
  <si>
    <t>Coal WestKYILB6</t>
  </si>
  <si>
    <t>DI_CIN_All Hours</t>
  </si>
  <si>
    <t>Pwr - CinHub_OFF</t>
  </si>
  <si>
    <t>Pwr - CinHub_ON</t>
  </si>
  <si>
    <t>$/MMBTU</t>
  </si>
  <si>
    <t>$/MWH</t>
  </si>
  <si>
    <t>$/ton</t>
  </si>
  <si>
    <t>NOx cost ($)</t>
  </si>
  <si>
    <t>SO2 cost ($)</t>
  </si>
  <si>
    <t>Fuel used (MBtu)</t>
  </si>
  <si>
    <t>Heat Rate - MMBtu/MWh</t>
  </si>
  <si>
    <t>Fuel Cost - $/MMBTu</t>
  </si>
  <si>
    <t>Start Fuel used (MBtu)</t>
  </si>
  <si>
    <t>Fuel Used (MBtu)</t>
  </si>
  <si>
    <t>Station Coal Burns (MBtu)</t>
  </si>
  <si>
    <t>Expected Portfolio SO2 Emissions (Tons)</t>
  </si>
  <si>
    <t>Expected Portfolio NOX Emissions (Tons)</t>
  </si>
  <si>
    <t>Annual Allowances (Tons)</t>
  </si>
  <si>
    <t>NOx - Annual Review</t>
  </si>
  <si>
    <t>Annual Allowances Remaining (Tons)</t>
  </si>
  <si>
    <t>Seasonal Allowances (Tons)</t>
  </si>
  <si>
    <t>Seasonal Allowances Remaining (Tons)</t>
  </si>
  <si>
    <t>CAIR Adjustment Multiplier</t>
  </si>
  <si>
    <t>Adjusted Portfolio NOX Emissions (Tons)</t>
  </si>
  <si>
    <t>NOx - Seasonal Review (May-Sept)</t>
  </si>
  <si>
    <t>SO2 - Annual Review</t>
  </si>
  <si>
    <t>N/A</t>
  </si>
  <si>
    <t>Short / Long Position Value</t>
  </si>
  <si>
    <t>Emissions MtM</t>
  </si>
  <si>
    <t>Grand Total</t>
  </si>
  <si>
    <t>BREC.HMPL SEPA Option</t>
  </si>
  <si>
    <t>BREC.HMPL SEPA MISO</t>
  </si>
  <si>
    <t>Annual Interaction Tab</t>
  </si>
  <si>
    <t>Banking Deficit</t>
  </si>
  <si>
    <t>Banking Surplus</t>
  </si>
  <si>
    <t>BREC.HMPL SEPA Option Offset</t>
  </si>
  <si>
    <t>Generation Cost Offset ($000)</t>
  </si>
  <si>
    <t>Cost Offset ($000)</t>
  </si>
  <si>
    <t>Fixed Start Costs ($)</t>
  </si>
  <si>
    <t>Fixed Start Costs ($) ($)</t>
  </si>
  <si>
    <t>aaa32</t>
  </si>
  <si>
    <t>aaa128</t>
  </si>
  <si>
    <t>aaa160</t>
  </si>
  <si>
    <t>d130</t>
  </si>
  <si>
    <t>d98</t>
  </si>
  <si>
    <t>d162</t>
  </si>
  <si>
    <t>aaa192</t>
  </si>
  <si>
    <t>d194</t>
  </si>
  <si>
    <t>aaa224</t>
  </si>
  <si>
    <t>d226</t>
  </si>
  <si>
    <t>aaa256</t>
  </si>
  <si>
    <t>d34</t>
  </si>
  <si>
    <t>aaa64</t>
  </si>
  <si>
    <t>d66</t>
  </si>
  <si>
    <t>aaa96</t>
  </si>
  <si>
    <t>d290</t>
  </si>
  <si>
    <t>aaa320</t>
  </si>
  <si>
    <t>d258</t>
  </si>
  <si>
    <t>aaa288</t>
  </si>
  <si>
    <t>Start Fixed Costs ($)</t>
  </si>
  <si>
    <t>Coleman On - BREC.BREC On</t>
  </si>
  <si>
    <t>Coleman Off - BREC.BREC Off</t>
  </si>
  <si>
    <t>Coleman ATC - BREC.BREC ATC</t>
  </si>
  <si>
    <t>EC/ED
(coal)</t>
  </si>
  <si>
    <t>EC/ED
(ng)</t>
  </si>
  <si>
    <t>Date</t>
  </si>
  <si>
    <t>CAIR Sensitivity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</si>
</sst>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yy"/>
    <numFmt numFmtId="166" formatCode="&quot;$&quot;#,##0"/>
    <numFmt numFmtId="167" formatCode="&quot;$&quot;#,##0.00"/>
    <numFmt numFmtId="168" formatCode="[$$-409]#,##0.00_);\([$$-409]#,##0.00\)"/>
    <numFmt numFmtId="169" formatCode="[$-409]mmm\-yy;@"/>
    <numFmt numFmtId="170" formatCode="#,##0.0"/>
    <numFmt numFmtId="171" formatCode="[$$-409]#,##0_);\([$$-409]#,##0\)"/>
    <numFmt numFmtId="172" formatCode="0_);\(0\)"/>
    <numFmt numFmtId="173" formatCode="mmm\ yy"/>
    <numFmt numFmtId="174" formatCode="0_);[Red]\(0\)"/>
    <numFmt numFmtId="175" formatCode="0.0000"/>
    <numFmt numFmtId="176" formatCode="#,##0.0000000000000_);[Red]\(#,##0.00000000000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48"/>
      <name val="Calibri"/>
      <family val="2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indexed="53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0"/>
      <color rgb="FF006100"/>
      <name val="Gill Sans MT"/>
      <family val="2"/>
    </font>
    <font>
      <sz val="10"/>
      <color rgb="FF9C0006"/>
      <name val="Gill Sans MT"/>
      <family val="2"/>
    </font>
    <font>
      <sz val="10"/>
      <color rgb="FF9C6500"/>
      <name val="Gill Sans MT"/>
      <family val="2"/>
    </font>
    <font>
      <sz val="10"/>
      <color rgb="FF3F3F76"/>
      <name val="Gill Sans MT"/>
      <family val="2"/>
    </font>
    <font>
      <b/>
      <sz val="10"/>
      <color rgb="FF3F3F3F"/>
      <name val="Gill Sans MT"/>
      <family val="2"/>
    </font>
    <font>
      <b/>
      <sz val="10"/>
      <color rgb="FFFA7D00"/>
      <name val="Gill Sans MT"/>
      <family val="2"/>
    </font>
    <font>
      <sz val="10"/>
      <color rgb="FFFA7D00"/>
      <name val="Gill Sans MT"/>
      <family val="2"/>
    </font>
    <font>
      <b/>
      <sz val="10"/>
      <color theme="0"/>
      <name val="Gill Sans MT"/>
      <family val="2"/>
    </font>
    <font>
      <sz val="10"/>
      <color rgb="FFFF0000"/>
      <name val="Gill Sans MT"/>
      <family val="2"/>
    </font>
    <font>
      <i/>
      <sz val="10"/>
      <color rgb="FF7F7F7F"/>
      <name val="Gill Sans MT"/>
      <family val="2"/>
    </font>
    <font>
      <b/>
      <sz val="10"/>
      <color theme="1"/>
      <name val="Gill Sans MT"/>
      <family val="2"/>
    </font>
    <font>
      <sz val="10"/>
      <color theme="0"/>
      <name val="Gill Sans MT"/>
      <family val="2"/>
    </font>
    <font>
      <sz val="11"/>
      <color indexed="8"/>
      <name val="Times New Roman"/>
      <family val="1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9"/>
      <name val="Times New Roman"/>
      <family val="1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u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0"/>
      <color theme="0"/>
      <name val="Sylfaen"/>
      <family val="1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3"/>
      <name val="Calibri"/>
      <family val="2"/>
      <scheme val="minor"/>
    </font>
    <font>
      <sz val="11"/>
      <color indexed="48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/>
    <xf numFmtId="0" fontId="10" fillId="0" borderId="0">
      <alignment horizontal="left" vertical="center" indent="1"/>
    </xf>
    <xf numFmtId="44" fontId="2" fillId="0" borderId="0" applyFont="0" applyFill="0" applyBorder="0" applyAlignment="0" applyProtection="0"/>
    <xf numFmtId="0" fontId="3" fillId="0" borderId="4" applyBorder="0">
      <alignment horizontal="right"/>
    </xf>
    <xf numFmtId="0" fontId="3" fillId="0" borderId="5" applyFont="0" applyBorder="0">
      <alignment horizontal="right"/>
    </xf>
    <xf numFmtId="0" fontId="3" fillId="0" borderId="6" applyFont="0" applyFill="0" applyBorder="0" applyAlignment="0">
      <alignment horizontal="right"/>
    </xf>
    <xf numFmtId="0" fontId="3" fillId="0" borderId="6" applyBorder="0">
      <alignment horizontal="right"/>
    </xf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4" fillId="0" borderId="7">
      <alignment horizontal="center" wrapText="1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1" applyBorder="0"/>
    <xf numFmtId="0" fontId="3" fillId="0" borderId="12" applyFill="0" applyBorder="0">
      <alignment horizontal="right"/>
    </xf>
    <xf numFmtId="0" fontId="18" fillId="7" borderId="2" applyNumberFormat="0" applyAlignment="0" applyProtection="0"/>
    <xf numFmtId="0" fontId="19" fillId="0" borderId="13" applyNumberFormat="0" applyFill="0" applyAlignment="0" applyProtection="0"/>
    <xf numFmtId="0" fontId="3" fillId="0" borderId="14" applyFont="0" applyBorder="0">
      <alignment horizontal="right"/>
    </xf>
    <xf numFmtId="0" fontId="3" fillId="0" borderId="12" applyFont="0" applyFill="0" applyBorder="0">
      <alignment horizontal="right"/>
    </xf>
    <xf numFmtId="0" fontId="3" fillId="22" borderId="4" applyFont="0" applyFill="0" applyBorder="0">
      <alignment horizontal="right"/>
    </xf>
    <xf numFmtId="0" fontId="20" fillId="0" borderId="0" applyFont="0" applyFill="0" applyBorder="0">
      <alignment horizontal="right"/>
    </xf>
    <xf numFmtId="0" fontId="3" fillId="0" borderId="5">
      <alignment horizontal="left"/>
    </xf>
    <xf numFmtId="0" fontId="21" fillId="23" borderId="0" applyNumberFormat="0" applyBorder="0" applyAlignment="0" applyProtection="0"/>
    <xf numFmtId="0" fontId="22" fillId="24" borderId="15" applyNumberFormat="0" applyFont="0" applyAlignment="0" applyProtection="0"/>
    <xf numFmtId="0" fontId="23" fillId="20" borderId="16" applyNumberFormat="0" applyAlignment="0" applyProtection="0"/>
    <xf numFmtId="9" fontId="2" fillId="0" borderId="0" applyFont="0" applyFill="0" applyBorder="0" applyAlignment="0" applyProtection="0"/>
    <xf numFmtId="0" fontId="3" fillId="0" borderId="17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5" applyFill="0" applyBorder="0">
      <alignment horizontal="right"/>
    </xf>
    <xf numFmtId="0" fontId="20" fillId="0" borderId="0" applyFont="0" applyBorder="0">
      <alignment horizontal="center"/>
    </xf>
    <xf numFmtId="0" fontId="20" fillId="0" borderId="0" applyFont="0" applyFill="0" applyBorder="0" applyAlignment="0" applyProtection="0"/>
    <xf numFmtId="0" fontId="20" fillId="0" borderId="18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20" applyNumberFormat="0" applyFont="0" applyFill="0" applyAlignment="0" applyProtection="0"/>
    <xf numFmtId="0" fontId="20" fillId="0" borderId="21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25" borderId="0" applyNumberFormat="0" applyFont="0" applyBorder="0" applyAlignment="0" applyProtection="0"/>
    <xf numFmtId="0" fontId="20" fillId="0" borderId="23" applyNumberFormat="0" applyFont="0" applyFill="0" applyAlignment="0" applyProtection="0"/>
    <xf numFmtId="0" fontId="20" fillId="0" borderId="24" applyNumberFormat="0" applyFont="0" applyFill="0" applyAlignment="0" applyProtection="0"/>
    <xf numFmtId="46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6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0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8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0" applyFont="0" applyFill="0" applyBorder="0" applyAlignment="0" applyProtection="0"/>
    <xf numFmtId="0" fontId="20" fillId="0" borderId="30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32" applyNumberFormat="0" applyFont="0" applyFill="0" applyAlignment="0" applyProtection="0"/>
    <xf numFmtId="0" fontId="20" fillId="0" borderId="33" applyNumberFormat="0" applyFont="0" applyFill="0" applyAlignment="0" applyProtection="0"/>
    <xf numFmtId="43" fontId="14" fillId="0" borderId="0">
      <alignment horizontal="left" wrapText="1"/>
    </xf>
    <xf numFmtId="43" fontId="3" fillId="0" borderId="0">
      <alignment horizontal="left"/>
    </xf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69" fontId="2" fillId="0" borderId="0"/>
    <xf numFmtId="0" fontId="2" fillId="0" borderId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52" borderId="0" applyNumberFormat="0" applyBorder="0" applyAlignment="0" applyProtection="0"/>
    <xf numFmtId="0" fontId="61" fillId="56" borderId="0" applyNumberFormat="0" applyBorder="0" applyAlignment="0" applyProtection="0"/>
    <xf numFmtId="0" fontId="61" fillId="60" borderId="0" applyNumberFormat="0" applyBorder="0" applyAlignment="0" applyProtection="0"/>
    <xf numFmtId="0" fontId="61" fillId="64" borderId="0" applyNumberFormat="0" applyBorder="0" applyAlignment="0" applyProtection="0"/>
    <xf numFmtId="0" fontId="61" fillId="41" borderId="0" applyNumberFormat="0" applyBorder="0" applyAlignment="0" applyProtection="0"/>
    <xf numFmtId="0" fontId="61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53" borderId="0" applyNumberFormat="0" applyBorder="0" applyAlignment="0" applyProtection="0"/>
    <xf numFmtId="0" fontId="61" fillId="57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ont="0" applyFill="0" applyBorder="0" applyProtection="0"/>
    <xf numFmtId="0" fontId="51" fillId="35" borderId="0" applyNumberFormat="0" applyBorder="0" applyAlignment="0" applyProtection="0"/>
    <xf numFmtId="0" fontId="63" fillId="0" borderId="0">
      <alignment horizontal="center"/>
    </xf>
    <xf numFmtId="0" fontId="55" fillId="38" borderId="56" applyNumberFormat="0" applyAlignment="0" applyProtection="0"/>
    <xf numFmtId="0" fontId="57" fillId="39" borderId="59" applyNumberFormat="0" applyAlignment="0" applyProtection="0"/>
    <xf numFmtId="0" fontId="6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" fontId="2" fillId="0" borderId="0"/>
    <xf numFmtId="0" fontId="6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>
      <alignment horizontal="center"/>
    </xf>
    <xf numFmtId="0" fontId="50" fillId="34" borderId="0" applyNumberFormat="0" applyBorder="0" applyAlignment="0" applyProtection="0"/>
    <xf numFmtId="0" fontId="47" fillId="0" borderId="53" applyNumberFormat="0" applyFill="0" applyAlignment="0" applyProtection="0"/>
    <xf numFmtId="0" fontId="43" fillId="0" borderId="8" applyFill="0" applyBorder="0" applyAlignment="0" applyProtection="0"/>
    <xf numFmtId="0" fontId="48" fillId="0" borderId="54" applyNumberFormat="0" applyFill="0" applyAlignment="0" applyProtection="0"/>
    <xf numFmtId="0" fontId="67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0" applyNumberFormat="0" applyFill="0" applyBorder="0" applyAlignment="0" applyProtection="0"/>
    <xf numFmtId="0" fontId="68" fillId="37" borderId="56" applyNumberFormat="0" applyAlignment="0" applyProtection="0"/>
    <xf numFmtId="0" fontId="53" fillId="37" borderId="56" applyNumberFormat="0" applyAlignment="0" applyProtection="0"/>
    <xf numFmtId="0" fontId="56" fillId="0" borderId="58" applyNumberFormat="0" applyFill="0" applyAlignment="0" applyProtection="0"/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52" fillId="36" borderId="0" applyNumberFormat="0" applyBorder="0" applyAlignment="0" applyProtection="0"/>
    <xf numFmtId="0" fontId="69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169" fontId="2" fillId="0" borderId="0"/>
    <xf numFmtId="0" fontId="69" fillId="0" borderId="0"/>
    <xf numFmtId="0" fontId="69" fillId="0" borderId="0"/>
    <xf numFmtId="0" fontId="69" fillId="0" borderId="0"/>
    <xf numFmtId="0" fontId="69" fillId="40" borderId="60" applyNumberFormat="0" applyFont="0" applyAlignment="0" applyProtection="0"/>
    <xf numFmtId="0" fontId="46" fillId="40" borderId="60" applyNumberFormat="0" applyFont="0" applyAlignment="0" applyProtection="0"/>
    <xf numFmtId="0" fontId="54" fillId="38" borderId="57" applyNumberFormat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/>
    <xf numFmtId="0" fontId="2" fillId="0" borderId="0" applyNumberFormat="0" applyFill="0" applyBorder="0" applyAlignment="0" applyProtection="0"/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42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71" fillId="0" borderId="0"/>
    <xf numFmtId="0" fontId="58" fillId="0" borderId="0" applyNumberFormat="0" applyFill="0" applyBorder="0" applyAlignment="0" applyProtection="0"/>
    <xf numFmtId="169" fontId="2" fillId="0" borderId="0"/>
    <xf numFmtId="0" fontId="44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78">
      <alignment horizontal="center" wrapText="1"/>
    </xf>
  </cellStyleXfs>
  <cellXfs count="69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6" fontId="0" fillId="0" borderId="0" xfId="1" applyNumberFormat="1" applyFont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6" xfId="0" applyBorder="1" applyAlignment="1">
      <alignment horizontal="left"/>
    </xf>
    <xf numFmtId="6" fontId="0" fillId="30" borderId="0" xfId="1" applyNumberFormat="1" applyFont="1" applyFill="1"/>
    <xf numFmtId="0" fontId="0" fillId="30" borderId="0" xfId="0" applyFill="1" applyBorder="1" applyAlignment="1">
      <alignment horizontal="left"/>
    </xf>
    <xf numFmtId="38" fontId="0" fillId="0" borderId="0" xfId="0" applyNumberFormat="1" applyFill="1" applyBorder="1"/>
    <xf numFmtId="0" fontId="0" fillId="30" borderId="0" xfId="0" applyFill="1"/>
    <xf numFmtId="0" fontId="0" fillId="30" borderId="0" xfId="0" applyFill="1" applyBorder="1"/>
    <xf numFmtId="0" fontId="0" fillId="30" borderId="0" xfId="0" applyFill="1" applyAlignment="1">
      <alignment horizontal="center"/>
    </xf>
    <xf numFmtId="10" fontId="0" fillId="0" borderId="0" xfId="3" applyNumberFormat="1" applyFont="1"/>
    <xf numFmtId="0" fontId="4" fillId="0" borderId="0" xfId="0" applyFont="1"/>
    <xf numFmtId="0" fontId="0" fillId="0" borderId="0" xfId="0"/>
    <xf numFmtId="0" fontId="0" fillId="0" borderId="0" xfId="0" applyFill="1" applyBorder="1"/>
    <xf numFmtId="167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Border="1"/>
    <xf numFmtId="0" fontId="0" fillId="0" borderId="14" xfId="0" applyBorder="1"/>
    <xf numFmtId="0" fontId="0" fillId="0" borderId="43" xfId="0" applyBorder="1"/>
    <xf numFmtId="0" fontId="0" fillId="0" borderId="0" xfId="0" applyFill="1" applyBorder="1"/>
    <xf numFmtId="1" fontId="0" fillId="0" borderId="0" xfId="0" applyNumberFormat="1" applyBorder="1"/>
    <xf numFmtId="0" fontId="4" fillId="0" borderId="0" xfId="4" applyFont="1"/>
    <xf numFmtId="0" fontId="32" fillId="0" borderId="42" xfId="4" applyFont="1" applyBorder="1" applyAlignment="1">
      <alignment horizontal="center"/>
    </xf>
    <xf numFmtId="0" fontId="32" fillId="0" borderId="6" xfId="4" applyFont="1" applyBorder="1" applyAlignment="1">
      <alignment horizontal="center"/>
    </xf>
    <xf numFmtId="0" fontId="32" fillId="0" borderId="38" xfId="4" applyFont="1" applyBorder="1" applyAlignment="1">
      <alignment horizontal="center"/>
    </xf>
    <xf numFmtId="165" fontId="0" fillId="0" borderId="0" xfId="0" applyNumberFormat="1"/>
    <xf numFmtId="38" fontId="0" fillId="0" borderId="0" xfId="0" applyNumberFormat="1"/>
    <xf numFmtId="1" fontId="0" fillId="0" borderId="0" xfId="0" applyNumberFormat="1"/>
    <xf numFmtId="0" fontId="0" fillId="0" borderId="0" xfId="0"/>
    <xf numFmtId="0" fontId="0" fillId="30" borderId="0" xfId="0" applyFill="1"/>
    <xf numFmtId="0" fontId="0" fillId="30" borderId="6" xfId="0" applyFill="1" applyBorder="1"/>
    <xf numFmtId="0" fontId="0" fillId="30" borderId="42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52" xfId="0" applyBorder="1"/>
    <xf numFmtId="14" fontId="0" fillId="67" borderId="0" xfId="0" applyNumberFormat="1" applyFill="1"/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8" fontId="0" fillId="0" borderId="48" xfId="0" applyNumberFormat="1" applyFill="1" applyBorder="1" applyAlignment="1">
      <alignment horizontal="left"/>
    </xf>
    <xf numFmtId="38" fontId="0" fillId="0" borderId="49" xfId="0" applyNumberFormat="1" applyFill="1" applyBorder="1" applyAlignment="1">
      <alignment horizontal="left"/>
    </xf>
    <xf numFmtId="38" fontId="0" fillId="0" borderId="11" xfId="0" applyNumberFormat="1" applyFill="1" applyBorder="1" applyAlignment="1">
      <alignment horizontal="left"/>
    </xf>
    <xf numFmtId="38" fontId="0" fillId="0" borderId="0" xfId="0" applyNumberFormat="1" applyFill="1" applyBorder="1" applyAlignment="1">
      <alignment horizontal="left"/>
    </xf>
    <xf numFmtId="38" fontId="0" fillId="0" borderId="51" xfId="0" applyNumberFormat="1" applyFill="1" applyBorder="1" applyAlignment="1">
      <alignment horizontal="left"/>
    </xf>
    <xf numFmtId="38" fontId="0" fillId="0" borderId="7" xfId="0" applyNumberFormat="1" applyFill="1" applyBorder="1" applyAlignment="1">
      <alignment horizontal="left"/>
    </xf>
    <xf numFmtId="38" fontId="0" fillId="0" borderId="0" xfId="0" applyNumberFormat="1" applyAlignment="1">
      <alignment horizontal="left"/>
    </xf>
    <xf numFmtId="37" fontId="0" fillId="0" borderId="0" xfId="1" applyNumberFormat="1" applyFont="1" applyAlignment="1">
      <alignment horizontal="left"/>
    </xf>
    <xf numFmtId="0" fontId="72" fillId="0" borderId="0" xfId="0" applyFont="1"/>
    <xf numFmtId="37" fontId="0" fillId="30" borderId="0" xfId="1" applyNumberFormat="1" applyFont="1" applyFill="1" applyAlignment="1">
      <alignment horizontal="left"/>
    </xf>
    <xf numFmtId="37" fontId="35" fillId="30" borderId="42" xfId="0" applyNumberFormat="1" applyFont="1" applyFill="1" applyBorder="1" applyAlignment="1">
      <alignment horizontal="left"/>
    </xf>
    <xf numFmtId="37" fontId="35" fillId="30" borderId="14" xfId="0" applyNumberFormat="1" applyFont="1" applyFill="1" applyBorder="1" applyAlignment="1">
      <alignment horizontal="left"/>
    </xf>
    <xf numFmtId="37" fontId="0" fillId="30" borderId="38" xfId="1" applyNumberFormat="1" applyFont="1" applyFill="1" applyBorder="1" applyAlignment="1">
      <alignment horizontal="left"/>
    </xf>
    <xf numFmtId="37" fontId="0" fillId="30" borderId="43" xfId="1" applyNumberFormat="1" applyFont="1" applyFill="1" applyBorder="1" applyAlignment="1">
      <alignment horizontal="left"/>
    </xf>
    <xf numFmtId="37" fontId="35" fillId="30" borderId="0" xfId="0" applyNumberFormat="1" applyFont="1" applyFill="1" applyAlignment="1">
      <alignment horizontal="left"/>
    </xf>
    <xf numFmtId="37" fontId="34" fillId="29" borderId="40" xfId="1" applyNumberFormat="1" applyFont="1" applyFill="1" applyBorder="1" applyAlignment="1">
      <alignment horizontal="left"/>
    </xf>
    <xf numFmtId="37" fontId="34" fillId="29" borderId="45" xfId="1" applyNumberFormat="1" applyFont="1" applyFill="1" applyBorder="1" applyAlignment="1">
      <alignment horizontal="left"/>
    </xf>
    <xf numFmtId="165" fontId="0" fillId="30" borderId="35" xfId="0" applyNumberFormat="1" applyFill="1" applyBorder="1" applyAlignment="1">
      <alignment horizontal="left"/>
    </xf>
    <xf numFmtId="165" fontId="0" fillId="30" borderId="36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" fontId="0" fillId="30" borderId="36" xfId="0" applyNumberFormat="1" applyFill="1" applyBorder="1" applyAlignment="1">
      <alignment horizontal="left"/>
    </xf>
    <xf numFmtId="0" fontId="0" fillId="30" borderId="42" xfId="0" applyFill="1" applyBorder="1" applyAlignment="1">
      <alignment horizontal="left"/>
    </xf>
    <xf numFmtId="0" fontId="0" fillId="30" borderId="14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0" fillId="33" borderId="36" xfId="0" applyNumberFormat="1" applyFill="1" applyBorder="1" applyAlignment="1">
      <alignment horizontal="left"/>
    </xf>
    <xf numFmtId="1" fontId="0" fillId="30" borderId="35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left"/>
    </xf>
    <xf numFmtId="37" fontId="0" fillId="29" borderId="45" xfId="1" applyNumberFormat="1" applyFont="1" applyFill="1" applyBorder="1" applyAlignment="1">
      <alignment horizontal="left"/>
    </xf>
    <xf numFmtId="37" fontId="35" fillId="30" borderId="0" xfId="1" applyNumberFormat="1" applyFont="1" applyFill="1" applyAlignment="1">
      <alignment horizontal="left"/>
    </xf>
    <xf numFmtId="37" fontId="40" fillId="29" borderId="45" xfId="1" applyNumberFormat="1" applyFont="1" applyFill="1" applyBorder="1" applyAlignment="1">
      <alignment horizontal="left"/>
    </xf>
    <xf numFmtId="37" fontId="35" fillId="30" borderId="42" xfId="1" applyNumberFormat="1" applyFont="1" applyFill="1" applyBorder="1" applyAlignment="1">
      <alignment horizontal="left"/>
    </xf>
    <xf numFmtId="37" fontId="35" fillId="30" borderId="14" xfId="1" applyNumberFormat="1" applyFont="1" applyFill="1" applyBorder="1" applyAlignment="1">
      <alignment horizontal="left"/>
    </xf>
    <xf numFmtId="37" fontId="35" fillId="30" borderId="43" xfId="1" applyNumberFormat="1" applyFont="1" applyFill="1" applyBorder="1" applyAlignment="1">
      <alignment horizontal="left"/>
    </xf>
    <xf numFmtId="37" fontId="0" fillId="29" borderId="40" xfId="1" applyNumberFormat="1" applyFont="1" applyFill="1" applyBorder="1" applyAlignment="1">
      <alignment horizontal="left"/>
    </xf>
    <xf numFmtId="10" fontId="3" fillId="32" borderId="14" xfId="0" applyNumberFormat="1" applyFont="1" applyFill="1" applyBorder="1" applyAlignment="1">
      <alignment horizontal="left"/>
    </xf>
    <xf numFmtId="37" fontId="3" fillId="32" borderId="43" xfId="1" applyNumberFormat="1" applyFont="1" applyFill="1" applyBorder="1" applyAlignment="1">
      <alignment horizontal="left"/>
    </xf>
    <xf numFmtId="37" fontId="3" fillId="0" borderId="0" xfId="1" applyNumberFormat="1" applyFont="1" applyFill="1" applyAlignment="1">
      <alignment horizontal="left"/>
    </xf>
    <xf numFmtId="0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69" fontId="0" fillId="0" borderId="0" xfId="0" applyNumberFormat="1"/>
    <xf numFmtId="0" fontId="0" fillId="0" borderId="7" xfId="0" applyFill="1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/>
    <xf numFmtId="37" fontId="0" fillId="0" borderId="49" xfId="1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7" fontId="0" fillId="0" borderId="0" xfId="1" applyNumberFormat="1" applyFont="1" applyBorder="1" applyAlignment="1">
      <alignment horizontal="left"/>
    </xf>
    <xf numFmtId="37" fontId="0" fillId="0" borderId="0" xfId="1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37" fontId="0" fillId="0" borderId="7" xfId="1" applyNumberFormat="1" applyFont="1" applyBorder="1" applyAlignment="1">
      <alignment horizontal="left"/>
    </xf>
    <xf numFmtId="37" fontId="0" fillId="0" borderId="7" xfId="1" applyNumberFormat="1" applyFont="1" applyFill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14" fontId="0" fillId="68" borderId="0" xfId="0" applyNumberFormat="1" applyFill="1" applyAlignment="1">
      <alignment horizontal="left"/>
    </xf>
    <xf numFmtId="14" fontId="0" fillId="69" borderId="0" xfId="0" applyNumberFormat="1" applyFill="1" applyAlignment="1">
      <alignment horizontal="left"/>
    </xf>
    <xf numFmtId="169" fontId="0" fillId="0" borderId="0" xfId="0" applyNumberFormat="1" applyAlignment="1">
      <alignment horizontal="left"/>
    </xf>
    <xf numFmtId="0" fontId="0" fillId="68" borderId="0" xfId="0" applyFill="1" applyAlignment="1">
      <alignment horizontal="left"/>
    </xf>
    <xf numFmtId="0" fontId="0" fillId="69" borderId="0" xfId="0" applyFill="1" applyAlignment="1">
      <alignment horizontal="left"/>
    </xf>
    <xf numFmtId="172" fontId="0" fillId="0" borderId="0" xfId="0" applyNumberFormat="1" applyFill="1" applyBorder="1" applyAlignment="1">
      <alignment horizontal="left"/>
    </xf>
    <xf numFmtId="38" fontId="0" fillId="0" borderId="49" xfId="1" applyNumberFormat="1" applyFont="1" applyBorder="1" applyAlignment="1">
      <alignment horizontal="left"/>
    </xf>
    <xf numFmtId="169" fontId="72" fillId="0" borderId="0" xfId="0" applyNumberFormat="1" applyFont="1"/>
    <xf numFmtId="169" fontId="72" fillId="0" borderId="0" xfId="0" applyNumberFormat="1" applyFont="1" applyFill="1" applyBorder="1" applyAlignment="1">
      <alignment horizontal="left"/>
    </xf>
    <xf numFmtId="173" fontId="0" fillId="0" borderId="35" xfId="0" applyNumberFormat="1" applyBorder="1" applyAlignment="1">
      <alignment horizontal="left"/>
    </xf>
    <xf numFmtId="173" fontId="0" fillId="0" borderId="36" xfId="0" applyNumberFormat="1" applyBorder="1" applyAlignment="1">
      <alignment horizontal="left"/>
    </xf>
    <xf numFmtId="165" fontId="0" fillId="0" borderId="35" xfId="0" applyNumberFormat="1" applyBorder="1" applyAlignment="1">
      <alignment horizontal="left"/>
    </xf>
    <xf numFmtId="165" fontId="0" fillId="0" borderId="36" xfId="0" applyNumberFormat="1" applyBorder="1" applyAlignment="1">
      <alignment horizontal="left"/>
    </xf>
    <xf numFmtId="3" fontId="0" fillId="30" borderId="0" xfId="1" applyNumberFormat="1" applyFont="1" applyFill="1" applyAlignment="1">
      <alignment horizontal="left"/>
    </xf>
    <xf numFmtId="3" fontId="35" fillId="30" borderId="0" xfId="0" applyNumberFormat="1" applyFont="1" applyFill="1" applyAlignment="1">
      <alignment horizontal="left"/>
    </xf>
    <xf numFmtId="3" fontId="34" fillId="29" borderId="40" xfId="102" applyNumberFormat="1" applyFont="1" applyFill="1" applyBorder="1" applyAlignment="1">
      <alignment horizontal="left"/>
    </xf>
    <xf numFmtId="3" fontId="34" fillId="29" borderId="45" xfId="102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37" fillId="28" borderId="40" xfId="102" applyNumberFormat="1" applyFont="1" applyFill="1" applyBorder="1" applyAlignment="1">
      <alignment horizontal="left"/>
    </xf>
    <xf numFmtId="3" fontId="37" fillId="28" borderId="45" xfId="102" applyNumberFormat="1" applyFont="1" applyFill="1" applyBorder="1" applyAlignment="1">
      <alignment horizontal="left"/>
    </xf>
    <xf numFmtId="3" fontId="0" fillId="0" borderId="0" xfId="1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165" fontId="45" fillId="30" borderId="0" xfId="0" applyNumberFormat="1" applyFont="1" applyFill="1" applyAlignment="1">
      <alignment horizontal="left"/>
    </xf>
    <xf numFmtId="0" fontId="34" fillId="30" borderId="44" xfId="102" applyFont="1" applyFill="1" applyBorder="1" applyAlignment="1"/>
    <xf numFmtId="3" fontId="0" fillId="30" borderId="42" xfId="0" applyNumberFormat="1" applyFill="1" applyBorder="1" applyAlignment="1">
      <alignment horizontal="left"/>
    </xf>
    <xf numFmtId="3" fontId="0" fillId="30" borderId="14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3" fontId="38" fillId="30" borderId="6" xfId="1" applyNumberFormat="1" applyFont="1" applyFill="1" applyBorder="1" applyAlignment="1">
      <alignment horizontal="left"/>
    </xf>
    <xf numFmtId="3" fontId="38" fillId="30" borderId="0" xfId="1" applyNumberFormat="1" applyFont="1" applyFill="1" applyBorder="1" applyAlignment="1">
      <alignment horizontal="left"/>
    </xf>
    <xf numFmtId="3" fontId="0" fillId="30" borderId="6" xfId="1" applyNumberFormat="1" applyFont="1" applyFill="1" applyBorder="1" applyAlignment="1">
      <alignment horizontal="left"/>
    </xf>
    <xf numFmtId="3" fontId="0" fillId="30" borderId="0" xfId="1" applyNumberFormat="1" applyFont="1" applyFill="1" applyBorder="1" applyAlignment="1">
      <alignment horizontal="left"/>
    </xf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171" fontId="0" fillId="30" borderId="6" xfId="0" applyNumberFormat="1" applyFill="1" applyBorder="1" applyAlignment="1">
      <alignment horizontal="left"/>
    </xf>
    <xf numFmtId="171" fontId="0" fillId="30" borderId="0" xfId="0" applyNumberFormat="1" applyFill="1" applyBorder="1" applyAlignment="1">
      <alignment horizontal="left"/>
    </xf>
    <xf numFmtId="1" fontId="0" fillId="30" borderId="6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0" fontId="34" fillId="31" borderId="12" xfId="102" applyFont="1" applyFill="1" applyBorder="1" applyAlignment="1"/>
    <xf numFmtId="5" fontId="0" fillId="30" borderId="6" xfId="2" applyNumberFormat="1" applyFont="1" applyFill="1" applyBorder="1" applyAlignment="1">
      <alignment horizontal="left"/>
    </xf>
    <xf numFmtId="5" fontId="0" fillId="30" borderId="0" xfId="2" applyNumberFormat="1" applyFont="1" applyFill="1" applyBorder="1" applyAlignment="1">
      <alignment horizontal="left"/>
    </xf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37" fontId="38" fillId="30" borderId="14" xfId="0" applyNumberFormat="1" applyFont="1" applyFill="1" applyBorder="1" applyAlignment="1">
      <alignment horizontal="left"/>
    </xf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0" fillId="30" borderId="0" xfId="0" applyFont="1" applyFill="1" applyAlignment="1"/>
    <xf numFmtId="2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165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70" borderId="11" xfId="0" applyFill="1" applyBorder="1"/>
    <xf numFmtId="0" fontId="4" fillId="0" borderId="0" xfId="4" applyFont="1" applyAlignment="1">
      <alignment horizontal="left"/>
    </xf>
    <xf numFmtId="0" fontId="32" fillId="0" borderId="4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6" fontId="0" fillId="0" borderId="14" xfId="0" applyNumberForma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6" fontId="0" fillId="0" borderId="0" xfId="0" applyNumberFormat="1" applyBorder="1" applyAlignment="1">
      <alignment horizontal="left"/>
    </xf>
    <xf numFmtId="0" fontId="4" fillId="0" borderId="37" xfId="4" applyFont="1" applyBorder="1" applyAlignment="1">
      <alignment horizontal="left"/>
    </xf>
    <xf numFmtId="6" fontId="0" fillId="0" borderId="43" xfId="0" applyNumberFormat="1" applyBorder="1" applyAlignment="1">
      <alignment horizontal="left"/>
    </xf>
    <xf numFmtId="0" fontId="2" fillId="0" borderId="0" xfId="4" applyAlignment="1">
      <alignment horizontal="left"/>
    </xf>
    <xf numFmtId="6" fontId="0" fillId="0" borderId="0" xfId="0" applyNumberFormat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6" xfId="4" applyFont="1" applyBorder="1" applyAlignment="1">
      <alignment horizontal="left"/>
    </xf>
    <xf numFmtId="10" fontId="0" fillId="0" borderId="0" xfId="0" applyNumberFormat="1"/>
    <xf numFmtId="3" fontId="0" fillId="0" borderId="0" xfId="0" applyNumberFormat="1"/>
    <xf numFmtId="167" fontId="0" fillId="0" borderId="0" xfId="0" applyNumberFormat="1" applyFill="1" applyBorder="1"/>
    <xf numFmtId="22" fontId="0" fillId="0" borderId="0" xfId="0" applyNumberFormat="1" applyFill="1" applyBorder="1"/>
    <xf numFmtId="0" fontId="0" fillId="30" borderId="0" xfId="0" applyFont="1" applyFill="1" applyBorder="1" applyAlignment="1">
      <alignment horizontal="left"/>
    </xf>
    <xf numFmtId="37" fontId="0" fillId="0" borderId="0" xfId="1" applyNumberFormat="1" applyFont="1"/>
    <xf numFmtId="0" fontId="74" fillId="71" borderId="63" xfId="0" applyFont="1" applyFill="1" applyBorder="1"/>
    <xf numFmtId="0" fontId="74" fillId="71" borderId="64" xfId="0" applyFont="1" applyFill="1" applyBorder="1" applyAlignment="1">
      <alignment horizontal="left"/>
    </xf>
    <xf numFmtId="0" fontId="72" fillId="74" borderId="42" xfId="0" applyFont="1" applyFill="1" applyBorder="1"/>
    <xf numFmtId="0" fontId="72" fillId="74" borderId="44" xfId="0" applyFont="1" applyFill="1" applyBorder="1"/>
    <xf numFmtId="0" fontId="75" fillId="74" borderId="6" xfId="0" applyFont="1" applyFill="1" applyBorder="1"/>
    <xf numFmtId="0" fontId="75" fillId="74" borderId="12" xfId="0" applyFont="1" applyFill="1" applyBorder="1"/>
    <xf numFmtId="167" fontId="0" fillId="28" borderId="6" xfId="0" applyNumberFormat="1" applyFill="1" applyBorder="1" applyAlignment="1">
      <alignment horizontal="left"/>
    </xf>
    <xf numFmtId="167" fontId="0" fillId="28" borderId="12" xfId="0" applyNumberFormat="1" applyFill="1" applyBorder="1" applyAlignment="1">
      <alignment horizontal="left"/>
    </xf>
    <xf numFmtId="0" fontId="75" fillId="75" borderId="67" xfId="0" applyFont="1" applyFill="1" applyBorder="1"/>
    <xf numFmtId="0" fontId="75" fillId="75" borderId="0" xfId="0" applyFont="1" applyFill="1"/>
    <xf numFmtId="0" fontId="45" fillId="76" borderId="0" xfId="0" applyFont="1" applyFill="1" applyAlignment="1">
      <alignment horizontal="left"/>
    </xf>
    <xf numFmtId="3" fontId="45" fillId="76" borderId="0" xfId="0" applyNumberFormat="1" applyFont="1" applyFill="1"/>
    <xf numFmtId="166" fontId="45" fillId="76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37" fontId="0" fillId="0" borderId="0" xfId="0" applyNumberFormat="1" applyFill="1" applyBorder="1"/>
    <xf numFmtId="0" fontId="0" fillId="77" borderId="0" xfId="0" applyFill="1" applyAlignment="1">
      <alignment horizontal="left"/>
    </xf>
    <xf numFmtId="8" fontId="0" fillId="0" borderId="0" xfId="0" applyNumberFormat="1" applyAlignment="1">
      <alignment horizontal="left"/>
    </xf>
    <xf numFmtId="14" fontId="72" fillId="0" borderId="0" xfId="0" applyNumberFormat="1" applyFont="1"/>
    <xf numFmtId="14" fontId="0" fillId="77" borderId="0" xfId="0" applyNumberFormat="1" applyFill="1" applyAlignment="1">
      <alignment horizontal="left"/>
    </xf>
    <xf numFmtId="1" fontId="0" fillId="77" borderId="0" xfId="0" applyNumberFormat="1" applyFill="1" applyAlignment="1">
      <alignment horizontal="left"/>
    </xf>
    <xf numFmtId="0" fontId="0" fillId="33" borderId="36" xfId="0" applyFill="1" applyBorder="1" applyAlignment="1">
      <alignment horizontal="left"/>
    </xf>
    <xf numFmtId="43" fontId="0" fillId="0" borderId="0" xfId="0" applyNumberFormat="1"/>
    <xf numFmtId="0" fontId="72" fillId="0" borderId="0" xfId="0" applyFont="1" applyFill="1" applyBorder="1" applyAlignment="1">
      <alignment horizontal="left"/>
    </xf>
    <xf numFmtId="8" fontId="0" fillId="0" borderId="0" xfId="1" applyNumberFormat="1" applyFont="1" applyFill="1" applyBorder="1" applyAlignment="1">
      <alignment horizontal="center"/>
    </xf>
    <xf numFmtId="8" fontId="0" fillId="30" borderId="0" xfId="1" applyNumberFormat="1" applyFont="1" applyFill="1"/>
    <xf numFmtId="0" fontId="75" fillId="66" borderId="0" xfId="0" applyFont="1" applyFill="1"/>
    <xf numFmtId="165" fontId="75" fillId="66" borderId="0" xfId="0" applyNumberFormat="1" applyFont="1" applyFill="1"/>
    <xf numFmtId="0" fontId="76" fillId="72" borderId="65" xfId="0" applyFont="1" applyFill="1" applyBorder="1" applyAlignment="1">
      <alignment vertical="top"/>
    </xf>
    <xf numFmtId="0" fontId="76" fillId="72" borderId="66" xfId="0" applyFont="1" applyFill="1" applyBorder="1" applyAlignment="1">
      <alignment vertical="top" wrapText="1"/>
    </xf>
    <xf numFmtId="0" fontId="76" fillId="73" borderId="65" xfId="0" applyFont="1" applyFill="1" applyBorder="1" applyAlignment="1">
      <alignment vertical="top"/>
    </xf>
    <xf numFmtId="0" fontId="72" fillId="0" borderId="0" xfId="0" applyFont="1" applyAlignment="1">
      <alignment horizontal="left"/>
    </xf>
    <xf numFmtId="38" fontId="0" fillId="0" borderId="0" xfId="0" applyNumberFormat="1" applyBorder="1" applyAlignment="1">
      <alignment horizontal="left"/>
    </xf>
    <xf numFmtId="3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0" fontId="72" fillId="30" borderId="0" xfId="0" applyFont="1" applyFill="1" applyAlignment="1">
      <alignment horizontal="left"/>
    </xf>
    <xf numFmtId="174" fontId="45" fillId="0" borderId="43" xfId="0" applyNumberFormat="1" applyFont="1" applyFill="1" applyBorder="1" applyAlignment="1">
      <alignment horizontal="center"/>
    </xf>
    <xf numFmtId="174" fontId="45" fillId="0" borderId="43" xfId="0" applyNumberFormat="1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167" fontId="64" fillId="0" borderId="0" xfId="0" applyNumberFormat="1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64" fillId="0" borderId="43" xfId="0" applyFont="1" applyBorder="1" applyAlignment="1">
      <alignment horizontal="left"/>
    </xf>
    <xf numFmtId="167" fontId="64" fillId="0" borderId="43" xfId="0" applyNumberFormat="1" applyFont="1" applyBorder="1" applyAlignment="1">
      <alignment horizontal="center"/>
    </xf>
    <xf numFmtId="174" fontId="45" fillId="0" borderId="0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78" fillId="0" borderId="0" xfId="4" applyFont="1" applyAlignment="1">
      <alignment horizontal="left"/>
    </xf>
    <xf numFmtId="0" fontId="77" fillId="0" borderId="0" xfId="4" applyFont="1" applyAlignment="1">
      <alignment horizontal="left"/>
    </xf>
    <xf numFmtId="38" fontId="72" fillId="0" borderId="0" xfId="0" applyNumberFormat="1" applyFont="1" applyAlignment="1">
      <alignment horizontal="left"/>
    </xf>
    <xf numFmtId="0" fontId="2" fillId="0" borderId="35" xfId="4" applyBorder="1" applyAlignment="1">
      <alignment horizontal="left"/>
    </xf>
    <xf numFmtId="38" fontId="0" fillId="0" borderId="36" xfId="0" applyNumberFormat="1" applyBorder="1" applyAlignment="1">
      <alignment horizontal="left"/>
    </xf>
    <xf numFmtId="0" fontId="4" fillId="0" borderId="17" xfId="4" applyFont="1" applyBorder="1" applyAlignment="1">
      <alignment horizontal="left"/>
    </xf>
    <xf numFmtId="0" fontId="73" fillId="0" borderId="0" xfId="0" applyFont="1" applyAlignment="1">
      <alignment horizontal="center"/>
    </xf>
    <xf numFmtId="0" fontId="32" fillId="0" borderId="0" xfId="4" applyFont="1" applyBorder="1" applyAlignment="1">
      <alignment horizontal="left"/>
    </xf>
    <xf numFmtId="14" fontId="73" fillId="0" borderId="0" xfId="0" applyNumberFormat="1" applyFont="1" applyAlignment="1">
      <alignment horizontal="left"/>
    </xf>
    <xf numFmtId="14" fontId="73" fillId="0" borderId="0" xfId="0" applyNumberFormat="1" applyFont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12" xfId="0" applyNumberFormat="1" applyFill="1" applyBorder="1" applyAlignment="1">
      <alignment horizontal="left"/>
    </xf>
    <xf numFmtId="0" fontId="0" fillId="0" borderId="0" xfId="0" applyFill="1"/>
    <xf numFmtId="0" fontId="72" fillId="0" borderId="0" xfId="0" applyFont="1" applyFill="1" applyAlignment="1">
      <alignment horizontal="left"/>
    </xf>
    <xf numFmtId="5" fontId="72" fillId="0" borderId="0" xfId="0" applyNumberFormat="1" applyFont="1" applyFill="1" applyAlignment="1">
      <alignment horizontal="left"/>
    </xf>
    <xf numFmtId="37" fontId="0" fillId="0" borderId="0" xfId="0" applyNumberFormat="1"/>
    <xf numFmtId="38" fontId="72" fillId="0" borderId="0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38" fontId="0" fillId="0" borderId="6" xfId="0" applyNumberFormat="1" applyBorder="1" applyAlignment="1">
      <alignment horizontal="left"/>
    </xf>
    <xf numFmtId="37" fontId="0" fillId="0" borderId="0" xfId="0" applyNumberFormat="1" applyBorder="1" applyAlignment="1">
      <alignment horizontal="left"/>
    </xf>
    <xf numFmtId="2" fontId="0" fillId="0" borderId="0" xfId="0" applyNumberFormat="1"/>
    <xf numFmtId="14" fontId="0" fillId="0" borderId="0" xfId="0" applyNumberFormat="1" applyFill="1" applyBorder="1"/>
    <xf numFmtId="2" fontId="0" fillId="0" borderId="0" xfId="0" applyNumberFormat="1" applyFill="1" applyBorder="1"/>
    <xf numFmtId="0" fontId="76" fillId="73" borderId="65" xfId="0" applyFont="1" applyFill="1" applyBorder="1" applyAlignment="1">
      <alignment vertical="top" wrapText="1"/>
    </xf>
    <xf numFmtId="40" fontId="0" fillId="0" borderId="0" xfId="0" applyNumberFormat="1"/>
    <xf numFmtId="0" fontId="0" fillId="0" borderId="42" xfId="0" applyFill="1" applyBorder="1"/>
    <xf numFmtId="166" fontId="0" fillId="0" borderId="14" xfId="0" applyNumberFormat="1" applyBorder="1" applyAlignment="1">
      <alignment horizontal="left"/>
    </xf>
    <xf numFmtId="0" fontId="0" fillId="0" borderId="6" xfId="0" applyFill="1" applyBorder="1"/>
    <xf numFmtId="0" fontId="0" fillId="78" borderId="38" xfId="0" applyFill="1" applyBorder="1"/>
    <xf numFmtId="164" fontId="0" fillId="0" borderId="0" xfId="0" applyNumberFormat="1"/>
    <xf numFmtId="0" fontId="80" fillId="79" borderId="0" xfId="0" applyFont="1" applyFill="1" applyAlignment="1">
      <alignment wrapText="1"/>
    </xf>
    <xf numFmtId="1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72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22" fontId="79" fillId="0" borderId="4" xfId="0" applyNumberFormat="1" applyFont="1" applyBorder="1" applyAlignment="1">
      <alignment horizontal="left"/>
    </xf>
    <xf numFmtId="22" fontId="79" fillId="0" borderId="5" xfId="0" applyNumberFormat="1" applyFont="1" applyBorder="1" applyAlignment="1">
      <alignment horizontal="left"/>
    </xf>
    <xf numFmtId="22" fontId="79" fillId="0" borderId="37" xfId="0" applyNumberFormat="1" applyFont="1" applyBorder="1" applyAlignment="1">
      <alignment horizontal="left"/>
    </xf>
    <xf numFmtId="175" fontId="0" fillId="0" borderId="0" xfId="0" applyNumberFormat="1"/>
    <xf numFmtId="0" fontId="81" fillId="0" borderId="35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vertical="center" wrapText="1"/>
    </xf>
    <xf numFmtId="0" fontId="81" fillId="0" borderId="69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/>
    </xf>
    <xf numFmtId="9" fontId="0" fillId="0" borderId="7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72" xfId="0" applyNumberForma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1" fontId="0" fillId="0" borderId="0" xfId="0" applyNumberFormat="1" applyFill="1" applyBorder="1"/>
    <xf numFmtId="166" fontId="0" fillId="0" borderId="0" xfId="0" applyNumberFormat="1"/>
    <xf numFmtId="14" fontId="0" fillId="0" borderId="0" xfId="0" applyNumberFormat="1" applyFill="1" applyBorder="1" applyAlignment="1">
      <alignment horizontal="left"/>
    </xf>
    <xf numFmtId="43" fontId="31" fillId="0" borderId="0" xfId="33" applyFont="1" applyFill="1" applyBorder="1" applyAlignment="1">
      <alignment horizontal="left"/>
    </xf>
    <xf numFmtId="0" fontId="32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37" fontId="35" fillId="0" borderId="0" xfId="1" applyNumberFormat="1" applyFont="1" applyFill="1" applyBorder="1" applyAlignment="1">
      <alignment horizontal="left"/>
    </xf>
    <xf numFmtId="43" fontId="31" fillId="0" borderId="0" xfId="107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4" fillId="0" borderId="0" xfId="102" applyFont="1" applyFill="1" applyBorder="1" applyAlignment="1">
      <alignment horizontal="left"/>
    </xf>
    <xf numFmtId="0" fontId="32" fillId="0" borderId="0" xfId="102" applyFont="1" applyFill="1" applyBorder="1" applyAlignment="1">
      <alignment horizontal="left"/>
    </xf>
    <xf numFmtId="0" fontId="36" fillId="0" borderId="0" xfId="102" applyFont="1" applyFill="1" applyBorder="1" applyAlignment="1">
      <alignment horizontal="left"/>
    </xf>
    <xf numFmtId="0" fontId="31" fillId="0" borderId="0" xfId="102" applyFont="1" applyFill="1" applyBorder="1" applyAlignment="1">
      <alignment horizontal="left"/>
    </xf>
    <xf numFmtId="37" fontId="40" fillId="0" borderId="0" xfId="1" applyNumberFormat="1" applyFont="1" applyFill="1" applyBorder="1" applyAlignment="1">
      <alignment horizontal="left"/>
    </xf>
    <xf numFmtId="43" fontId="31" fillId="0" borderId="0" xfId="112" applyFont="1" applyFill="1" applyBorder="1" applyAlignment="1">
      <alignment horizontal="left"/>
    </xf>
    <xf numFmtId="0" fontId="33" fillId="0" borderId="0" xfId="10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3" fontId="31" fillId="0" borderId="0" xfId="103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9" fillId="0" borderId="0" xfId="1" applyNumberFormat="1" applyFont="1" applyFill="1" applyBorder="1" applyAlignment="1">
      <alignment horizontal="left"/>
    </xf>
    <xf numFmtId="14" fontId="73" fillId="0" borderId="0" xfId="0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0" fontId="34" fillId="30" borderId="39" xfId="102" applyFont="1" applyFill="1" applyBorder="1" applyAlignment="1"/>
    <xf numFmtId="37" fontId="0" fillId="0" borderId="0" xfId="0" applyNumberFormat="1" applyAlignment="1">
      <alignment horizontal="left"/>
    </xf>
    <xf numFmtId="5" fontId="0" fillId="78" borderId="43" xfId="0" applyNumberFormat="1" applyFill="1" applyBorder="1" applyAlignment="1">
      <alignment horizontal="left"/>
    </xf>
    <xf numFmtId="176" fontId="0" fillId="0" borderId="0" xfId="0" applyNumberFormat="1" applyFill="1" applyBorder="1"/>
    <xf numFmtId="0" fontId="83" fillId="0" borderId="4" xfId="4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64" fillId="0" borderId="0" xfId="0" applyFont="1" applyFill="1"/>
    <xf numFmtId="6" fontId="0" fillId="0" borderId="35" xfId="0" applyNumberForma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0" fillId="0" borderId="42" xfId="0" applyNumberFormat="1" applyBorder="1" applyAlignment="1">
      <alignment horizontal="left"/>
    </xf>
    <xf numFmtId="8" fontId="0" fillId="65" borderId="38" xfId="0" applyNumberFormat="1" applyFill="1" applyBorder="1" applyAlignment="1">
      <alignment horizontal="left"/>
    </xf>
    <xf numFmtId="8" fontId="0" fillId="65" borderId="43" xfId="0" applyNumberFormat="1" applyFill="1" applyBorder="1" applyAlignment="1">
      <alignment horizontal="left"/>
    </xf>
    <xf numFmtId="6" fontId="0" fillId="0" borderId="6" xfId="0" applyNumberFormat="1" applyBorder="1" applyAlignment="1">
      <alignment horizontal="left"/>
    </xf>
    <xf numFmtId="166" fontId="0" fillId="0" borderId="42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65" borderId="38" xfId="0" applyNumberFormat="1" applyFill="1" applyBorder="1" applyAlignment="1">
      <alignment horizontal="left"/>
    </xf>
    <xf numFmtId="167" fontId="0" fillId="65" borderId="43" xfId="0" applyNumberFormat="1" applyFill="1" applyBorder="1" applyAlignment="1">
      <alignment horizontal="left"/>
    </xf>
    <xf numFmtId="1" fontId="73" fillId="0" borderId="0" xfId="0" applyNumberFormat="1" applyFont="1" applyAlignment="1">
      <alignment horizontal="center"/>
    </xf>
    <xf numFmtId="166" fontId="83" fillId="0" borderId="36" xfId="0" applyNumberFormat="1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 wrapText="1"/>
    </xf>
    <xf numFmtId="8" fontId="0" fillId="0" borderId="0" xfId="0" applyNumberFormat="1"/>
    <xf numFmtId="0" fontId="0" fillId="80" borderId="42" xfId="0" applyFill="1" applyBorder="1" applyAlignment="1">
      <alignment vertical="center"/>
    </xf>
    <xf numFmtId="0" fontId="0" fillId="80" borderId="44" xfId="0" applyFill="1" applyBorder="1" applyAlignment="1">
      <alignment vertical="center"/>
    </xf>
    <xf numFmtId="0" fontId="0" fillId="80" borderId="38" xfId="0" applyFill="1" applyBorder="1" applyAlignment="1">
      <alignment vertical="center"/>
    </xf>
    <xf numFmtId="0" fontId="0" fillId="80" borderId="39" xfId="0" applyFill="1" applyBorder="1" applyAlignment="1">
      <alignment vertical="center"/>
    </xf>
    <xf numFmtId="38" fontId="0" fillId="82" borderId="42" xfId="0" applyNumberFormat="1" applyFill="1" applyBorder="1" applyAlignment="1">
      <alignment horizontal="left"/>
    </xf>
    <xf numFmtId="6" fontId="0" fillId="82" borderId="44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167" fontId="64" fillId="0" borderId="0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166" fontId="83" fillId="0" borderId="38" xfId="0" applyNumberFormat="1" applyFont="1" applyBorder="1" applyAlignment="1">
      <alignment horizontal="left" vertical="center"/>
    </xf>
    <xf numFmtId="166" fontId="83" fillId="0" borderId="43" xfId="0" applyNumberFormat="1" applyFont="1" applyBorder="1" applyAlignment="1">
      <alignment horizontal="left" vertical="center"/>
    </xf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64" fillId="84" borderId="17" xfId="0" applyFont="1" applyFill="1" applyBorder="1" applyAlignment="1">
      <alignment horizontal="left" vertical="center" wrapText="1"/>
    </xf>
    <xf numFmtId="6" fontId="83" fillId="84" borderId="38" xfId="0" applyNumberFormat="1" applyFont="1" applyFill="1" applyBorder="1" applyAlignment="1">
      <alignment horizontal="left" vertical="center"/>
    </xf>
    <xf numFmtId="6" fontId="83" fillId="84" borderId="36" xfId="0" applyNumberFormat="1" applyFont="1" applyFill="1" applyBorder="1" applyAlignment="1">
      <alignment horizontal="left" vertical="center"/>
    </xf>
    <xf numFmtId="6" fontId="83" fillId="84" borderId="43" xfId="0" applyNumberFormat="1" applyFont="1" applyFill="1" applyBorder="1" applyAlignment="1">
      <alignment horizontal="left" vertical="center"/>
    </xf>
    <xf numFmtId="0" fontId="64" fillId="70" borderId="17" xfId="0" applyFont="1" applyFill="1" applyBorder="1" applyAlignment="1">
      <alignment horizontal="left" vertical="center" wrapText="1"/>
    </xf>
    <xf numFmtId="6" fontId="83" fillId="70" borderId="38" xfId="0" applyNumberFormat="1" applyFont="1" applyFill="1" applyBorder="1" applyAlignment="1">
      <alignment horizontal="left" vertical="center"/>
    </xf>
    <xf numFmtId="6" fontId="83" fillId="70" borderId="36" xfId="0" applyNumberFormat="1" applyFont="1" applyFill="1" applyBorder="1" applyAlignment="1">
      <alignment horizontal="left" vertical="center"/>
    </xf>
    <xf numFmtId="6" fontId="83" fillId="70" borderId="43" xfId="0" applyNumberFormat="1" applyFont="1" applyFill="1" applyBorder="1" applyAlignment="1">
      <alignment horizontal="left" vertical="center"/>
    </xf>
    <xf numFmtId="0" fontId="64" fillId="85" borderId="17" xfId="0" applyFont="1" applyFill="1" applyBorder="1" applyAlignment="1">
      <alignment horizontal="left" vertical="center" wrapText="1"/>
    </xf>
    <xf numFmtId="6" fontId="83" fillId="85" borderId="38" xfId="0" applyNumberFormat="1" applyFont="1" applyFill="1" applyBorder="1" applyAlignment="1">
      <alignment horizontal="left" vertical="center"/>
    </xf>
    <xf numFmtId="6" fontId="83" fillId="85" borderId="36" xfId="0" applyNumberFormat="1" applyFont="1" applyFill="1" applyBorder="1" applyAlignment="1">
      <alignment horizontal="left" vertical="center"/>
    </xf>
    <xf numFmtId="6" fontId="83" fillId="85" borderId="43" xfId="0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67" borderId="0" xfId="0" applyFill="1"/>
    <xf numFmtId="1" fontId="45" fillId="0" borderId="0" xfId="0" applyNumberFormat="1" applyFont="1" applyAlignment="1">
      <alignment horizontal="left"/>
    </xf>
    <xf numFmtId="10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left"/>
    </xf>
    <xf numFmtId="38" fontId="0" fillId="0" borderId="6" xfId="0" applyNumberFormat="1" applyFill="1" applyBorder="1" applyAlignment="1">
      <alignment horizontal="left"/>
    </xf>
    <xf numFmtId="6" fontId="0" fillId="0" borderId="12" xfId="0" applyNumberForma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64" fillId="65" borderId="37" xfId="0" applyFont="1" applyFill="1" applyBorder="1" applyAlignment="1">
      <alignment horizontal="left"/>
    </xf>
    <xf numFmtId="10" fontId="40" fillId="32" borderId="42" xfId="0" applyNumberFormat="1" applyFont="1" applyFill="1" applyBorder="1" applyAlignment="1">
      <alignment horizontal="left"/>
    </xf>
    <xf numFmtId="10" fontId="40" fillId="32" borderId="14" xfId="0" applyNumberFormat="1" applyFont="1" applyFill="1" applyBorder="1" applyAlignment="1">
      <alignment horizontal="left"/>
    </xf>
    <xf numFmtId="37" fontId="40" fillId="32" borderId="38" xfId="1" applyNumberFormat="1" applyFont="1" applyFill="1" applyBorder="1" applyAlignment="1">
      <alignment horizontal="left"/>
    </xf>
    <xf numFmtId="37" fontId="40" fillId="32" borderId="43" xfId="1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/>
    </xf>
    <xf numFmtId="37" fontId="40" fillId="0" borderId="0" xfId="1" applyNumberFormat="1" applyFont="1" applyFill="1" applyAlignment="1">
      <alignment horizontal="left"/>
    </xf>
    <xf numFmtId="37" fontId="86" fillId="0" borderId="35" xfId="1" applyNumberFormat="1" applyFont="1" applyFill="1" applyBorder="1" applyAlignment="1">
      <alignment horizontal="left"/>
    </xf>
    <xf numFmtId="37" fontId="86" fillId="0" borderId="36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7" borderId="0" xfId="0" applyFont="1" applyFill="1"/>
    <xf numFmtId="43" fontId="82" fillId="29" borderId="17" xfId="33" applyFont="1" applyFill="1" applyBorder="1" applyAlignment="1">
      <alignment horizontal="left"/>
    </xf>
    <xf numFmtId="0" fontId="40" fillId="27" borderId="4" xfId="4" applyFont="1" applyFill="1" applyBorder="1" applyAlignment="1">
      <alignment horizontal="left"/>
    </xf>
    <xf numFmtId="0" fontId="40" fillId="27" borderId="5" xfId="4" applyFont="1" applyFill="1" applyBorder="1" applyAlignment="1">
      <alignment horizontal="left"/>
    </xf>
    <xf numFmtId="0" fontId="40" fillId="27" borderId="37" xfId="4" applyFont="1" applyFill="1" applyBorder="1" applyAlignment="1">
      <alignment horizontal="left"/>
    </xf>
    <xf numFmtId="0" fontId="87" fillId="27" borderId="5" xfId="4" applyFont="1" applyFill="1" applyBorder="1" applyAlignment="1">
      <alignment horizontal="left"/>
    </xf>
    <xf numFmtId="0" fontId="87" fillId="27" borderId="17" xfId="4" applyFont="1" applyFill="1" applyBorder="1" applyAlignment="1">
      <alignment horizontal="left"/>
    </xf>
    <xf numFmtId="0" fontId="40" fillId="29" borderId="40" xfId="4" applyFont="1" applyFill="1" applyBorder="1" applyAlignment="1">
      <alignment horizontal="left"/>
    </xf>
    <xf numFmtId="43" fontId="82" fillId="29" borderId="17" xfId="107" applyFont="1" applyFill="1" applyBorder="1" applyAlignment="1">
      <alignment horizontal="left"/>
    </xf>
    <xf numFmtId="0" fontId="40" fillId="27" borderId="5" xfId="102" applyFont="1" applyFill="1" applyBorder="1" applyAlignment="1">
      <alignment horizontal="left"/>
    </xf>
    <xf numFmtId="0" fontId="35" fillId="27" borderId="5" xfId="102" applyFont="1" applyFill="1" applyBorder="1" applyAlignment="1">
      <alignment horizontal="left"/>
    </xf>
    <xf numFmtId="0" fontId="82" fillId="29" borderId="41" xfId="102" applyFont="1" applyFill="1" applyBorder="1" applyAlignment="1">
      <alignment horizontal="left"/>
    </xf>
    <xf numFmtId="43" fontId="82" fillId="29" borderId="17" xfId="112" applyFont="1" applyFill="1" applyBorder="1" applyAlignment="1">
      <alignment horizontal="left"/>
    </xf>
    <xf numFmtId="0" fontId="40" fillId="27" borderId="4" xfId="102" applyFont="1" applyFill="1" applyBorder="1" applyAlignment="1">
      <alignment horizontal="left"/>
    </xf>
    <xf numFmtId="0" fontId="87" fillId="27" borderId="5" xfId="102" applyFont="1" applyFill="1" applyBorder="1" applyAlignment="1">
      <alignment horizontal="left"/>
    </xf>
    <xf numFmtId="0" fontId="40" fillId="29" borderId="41" xfId="102" applyFont="1" applyFill="1" applyBorder="1" applyAlignment="1">
      <alignment horizontal="left"/>
    </xf>
    <xf numFmtId="43" fontId="82" fillId="28" borderId="17" xfId="103" applyFont="1" applyFill="1" applyBorder="1" applyAlignment="1">
      <alignment horizontal="left"/>
    </xf>
    <xf numFmtId="0" fontId="40" fillId="27" borderId="37" xfId="102" applyFont="1" applyFill="1" applyBorder="1" applyAlignment="1">
      <alignment horizontal="left"/>
    </xf>
    <xf numFmtId="0" fontId="82" fillId="28" borderId="41" xfId="102" applyFont="1" applyFill="1" applyBorder="1" applyAlignment="1">
      <alignment horizontal="left"/>
    </xf>
    <xf numFmtId="0" fontId="40" fillId="32" borderId="4" xfId="0" applyFont="1" applyFill="1" applyBorder="1" applyAlignment="1">
      <alignment horizontal="left"/>
    </xf>
    <xf numFmtId="0" fontId="40" fillId="32" borderId="37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64" fillId="0" borderId="0" xfId="0" applyFont="1"/>
    <xf numFmtId="167" fontId="64" fillId="0" borderId="0" xfId="0" applyNumberFormat="1" applyFont="1"/>
    <xf numFmtId="14" fontId="64" fillId="0" borderId="0" xfId="0" applyNumberFormat="1" applyFont="1"/>
    <xf numFmtId="0" fontId="64" fillId="0" borderId="0" xfId="0" applyFont="1" applyFill="1" applyBorder="1"/>
    <xf numFmtId="167" fontId="64" fillId="0" borderId="0" xfId="0" applyNumberFormat="1" applyFont="1" applyFill="1" applyBorder="1"/>
    <xf numFmtId="14" fontId="64" fillId="0" borderId="0" xfId="0" applyNumberFormat="1" applyFont="1" applyFill="1" applyBorder="1"/>
    <xf numFmtId="2" fontId="64" fillId="0" borderId="0" xfId="0" applyNumberFormat="1" applyFont="1" applyFill="1" applyBorder="1"/>
    <xf numFmtId="165" fontId="0" fillId="30" borderId="0" xfId="0" applyNumberFormat="1" applyFill="1" applyBorder="1"/>
    <xf numFmtId="0" fontId="0" fillId="30" borderId="0" xfId="0" applyFill="1" applyBorder="1" applyAlignment="1">
      <alignment horizontal="center"/>
    </xf>
    <xf numFmtId="8" fontId="0" fillId="30" borderId="0" xfId="0" applyNumberFormat="1" applyFill="1" applyBorder="1"/>
    <xf numFmtId="0" fontId="0" fillId="83" borderId="76" xfId="0" applyFill="1" applyBorder="1"/>
    <xf numFmtId="0" fontId="0" fillId="83" borderId="77" xfId="0" applyFill="1" applyBorder="1" applyAlignment="1">
      <alignment horizontal="left"/>
    </xf>
    <xf numFmtId="0" fontId="0" fillId="77" borderId="0" xfId="0" applyFill="1"/>
    <xf numFmtId="0" fontId="77" fillId="0" borderId="0" xfId="0" applyFont="1"/>
    <xf numFmtId="0" fontId="72" fillId="0" borderId="0" xfId="0" applyFont="1" applyFill="1" applyBorder="1"/>
    <xf numFmtId="4" fontId="0" fillId="31" borderId="6" xfId="0" applyNumberFormat="1" applyFill="1" applyBorder="1" applyAlignment="1">
      <alignment horizontal="left"/>
    </xf>
    <xf numFmtId="4" fontId="0" fillId="31" borderId="0" xfId="0" applyNumberFormat="1" applyFill="1" applyBorder="1" applyAlignment="1">
      <alignment horizontal="left"/>
    </xf>
    <xf numFmtId="0" fontId="0" fillId="86" borderId="11" xfId="0" applyFill="1" applyBorder="1"/>
    <xf numFmtId="0" fontId="4" fillId="0" borderId="0" xfId="0" applyFont="1"/>
    <xf numFmtId="0" fontId="64" fillId="0" borderId="0" xfId="0" applyFont="1"/>
    <xf numFmtId="0" fontId="64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0" fillId="0" borderId="43" xfId="0" applyNumberFormat="1" applyBorder="1" applyAlignment="1">
      <alignment horizontal="left"/>
    </xf>
    <xf numFmtId="6" fontId="0" fillId="0" borderId="14" xfId="0" applyNumberFormat="1" applyBorder="1" applyAlignment="1">
      <alignment horizontal="left"/>
    </xf>
    <xf numFmtId="6" fontId="0" fillId="0" borderId="0" xfId="0" applyNumberFormat="1" applyBorder="1" applyAlignment="1">
      <alignment horizontal="left"/>
    </xf>
    <xf numFmtId="6" fontId="0" fillId="0" borderId="43" xfId="0" applyNumberFormat="1" applyBorder="1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4" applyFont="1" applyAlignment="1">
      <alignment horizontal="left"/>
    </xf>
    <xf numFmtId="0" fontId="32" fillId="0" borderId="6" xfId="4" applyFont="1" applyBorder="1" applyAlignment="1">
      <alignment horizontal="left"/>
    </xf>
    <xf numFmtId="0" fontId="32" fillId="0" borderId="38" xfId="4" applyFont="1" applyBorder="1" applyAlignment="1">
      <alignment horizontal="left"/>
    </xf>
    <xf numFmtId="0" fontId="2" fillId="0" borderId="0" xfId="4" applyAlignment="1">
      <alignment horizontal="left"/>
    </xf>
    <xf numFmtId="0" fontId="32" fillId="0" borderId="4" xfId="4" applyFon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37" xfId="4" applyFont="1" applyBorder="1" applyAlignment="1">
      <alignment horizontal="left"/>
    </xf>
    <xf numFmtId="38" fontId="0" fillId="0" borderId="14" xfId="0" applyNumberFormat="1" applyBorder="1" applyAlignment="1">
      <alignment horizontal="left"/>
    </xf>
    <xf numFmtId="3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43" xfId="0" applyNumberForma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72" fillId="30" borderId="0" xfId="0" applyFont="1" applyFill="1" applyAlignment="1">
      <alignment horizontal="left"/>
    </xf>
    <xf numFmtId="5" fontId="72" fillId="30" borderId="0" xfId="0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" fillId="0" borderId="17" xfId="4" applyFont="1" applyBorder="1" applyAlignment="1">
      <alignment horizontal="left"/>
    </xf>
    <xf numFmtId="6" fontId="64" fillId="0" borderId="35" xfId="0" applyNumberFormat="1" applyFont="1" applyBorder="1" applyAlignment="1">
      <alignment horizontal="left"/>
    </xf>
    <xf numFmtId="6" fontId="64" fillId="0" borderId="36" xfId="0" applyNumberFormat="1" applyFont="1" applyBorder="1" applyAlignment="1">
      <alignment horizontal="left"/>
    </xf>
    <xf numFmtId="0" fontId="83" fillId="0" borderId="4" xfId="4" applyFont="1" applyBorder="1" applyAlignment="1">
      <alignment horizontal="left"/>
    </xf>
    <xf numFmtId="6" fontId="64" fillId="0" borderId="42" xfId="0" applyNumberFormat="1" applyFont="1" applyBorder="1" applyAlignment="1">
      <alignment horizontal="left"/>
    </xf>
    <xf numFmtId="6" fontId="64" fillId="0" borderId="14" xfId="0" applyNumberFormat="1" applyFont="1" applyBorder="1" applyAlignment="1">
      <alignment horizontal="left"/>
    </xf>
    <xf numFmtId="6" fontId="64" fillId="0" borderId="6" xfId="0" applyNumberFormat="1" applyFont="1" applyBorder="1" applyAlignment="1">
      <alignment horizontal="left"/>
    </xf>
    <xf numFmtId="6" fontId="64" fillId="0" borderId="0" xfId="0" applyNumberFormat="1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8" fontId="64" fillId="0" borderId="38" xfId="0" applyNumberFormat="1" applyFont="1" applyBorder="1" applyAlignment="1">
      <alignment horizontal="left"/>
    </xf>
    <xf numFmtId="8" fontId="64" fillId="0" borderId="43" xfId="0" applyNumberFormat="1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166" fontId="83" fillId="0" borderId="6" xfId="0" applyNumberFormat="1" applyFont="1" applyBorder="1" applyAlignment="1">
      <alignment horizontal="left"/>
    </xf>
    <xf numFmtId="166" fontId="83" fillId="0" borderId="0" xfId="0" applyNumberFormat="1" applyFont="1" applyBorder="1" applyAlignment="1">
      <alignment horizontal="left"/>
    </xf>
    <xf numFmtId="167" fontId="83" fillId="0" borderId="38" xfId="0" applyNumberFormat="1" applyFont="1" applyBorder="1" applyAlignment="1">
      <alignment horizontal="left"/>
    </xf>
    <xf numFmtId="167" fontId="83" fillId="0" borderId="43" xfId="0" applyNumberFormat="1" applyFont="1" applyBorder="1" applyAlignment="1">
      <alignment horizontal="left"/>
    </xf>
    <xf numFmtId="0" fontId="64" fillId="0" borderId="17" xfId="0" applyFont="1" applyBorder="1" applyAlignment="1">
      <alignment horizontal="left" vertical="center" wrapText="1"/>
    </xf>
    <xf numFmtId="166" fontId="83" fillId="0" borderId="36" xfId="0" applyNumberFormat="1" applyFont="1" applyBorder="1" applyAlignment="1">
      <alignment horizontal="left" vertical="center"/>
    </xf>
    <xf numFmtId="166" fontId="83" fillId="0" borderId="42" xfId="0" applyNumberFormat="1" applyFont="1" applyBorder="1" applyAlignment="1">
      <alignment horizontal="left"/>
    </xf>
    <xf numFmtId="166" fontId="83" fillId="0" borderId="14" xfId="0" applyNumberFormat="1" applyFont="1" applyBorder="1" applyAlignment="1">
      <alignment horizontal="left"/>
    </xf>
    <xf numFmtId="0" fontId="73" fillId="0" borderId="0" xfId="0" applyFont="1" applyAlignment="1">
      <alignment horizontal="left"/>
    </xf>
    <xf numFmtId="0" fontId="0" fillId="0" borderId="79" xfId="0" applyBorder="1"/>
    <xf numFmtId="37" fontId="0" fillId="0" borderId="43" xfId="1" applyNumberFormat="1" applyFont="1" applyBorder="1" applyAlignment="1">
      <alignment horizontal="left"/>
    </xf>
    <xf numFmtId="3" fontId="0" fillId="0" borderId="43" xfId="1" applyNumberFormat="1" applyFont="1" applyBorder="1" applyAlignment="1">
      <alignment horizontal="left"/>
    </xf>
    <xf numFmtId="3" fontId="1" fillId="0" borderId="43" xfId="1" applyNumberFormat="1" applyFont="1" applyBorder="1" applyAlignment="1">
      <alignment horizontal="left"/>
    </xf>
    <xf numFmtId="3" fontId="45" fillId="0" borderId="43" xfId="1" applyNumberFormat="1" applyFont="1" applyBorder="1" applyAlignment="1">
      <alignment horizontal="left"/>
    </xf>
    <xf numFmtId="3" fontId="0" fillId="0" borderId="43" xfId="0" applyNumberFormat="1" applyBorder="1"/>
    <xf numFmtId="3" fontId="0" fillId="0" borderId="43" xfId="0" applyNumberFormat="1" applyBorder="1" applyAlignment="1">
      <alignment horizontal="left"/>
    </xf>
    <xf numFmtId="174" fontId="0" fillId="0" borderId="43" xfId="0" applyNumberFormat="1" applyBorder="1" applyAlignment="1">
      <alignment horizontal="left"/>
    </xf>
    <xf numFmtId="0" fontId="45" fillId="0" borderId="43" xfId="1" applyNumberFormat="1" applyFont="1" applyBorder="1" applyAlignment="1">
      <alignment horizontal="left"/>
    </xf>
    <xf numFmtId="39" fontId="0" fillId="70" borderId="0" xfId="1" applyNumberFormat="1" applyFont="1" applyFill="1" applyBorder="1" applyAlignment="1">
      <alignment horizontal="left"/>
    </xf>
    <xf numFmtId="0" fontId="0" fillId="66" borderId="11" xfId="0" applyFill="1" applyBorder="1"/>
    <xf numFmtId="37" fontId="0" fillId="66" borderId="0" xfId="1" applyNumberFormat="1" applyFont="1" applyFill="1" applyBorder="1" applyAlignment="1">
      <alignment horizontal="left"/>
    </xf>
    <xf numFmtId="0" fontId="0" fillId="85" borderId="11" xfId="0" applyFill="1" applyBorder="1"/>
    <xf numFmtId="37" fontId="0" fillId="85" borderId="0" xfId="1" applyNumberFormat="1" applyFont="1" applyFill="1" applyBorder="1" applyAlignment="1">
      <alignment horizontal="left"/>
    </xf>
    <xf numFmtId="165" fontId="45" fillId="0" borderId="49" xfId="0" applyNumberFormat="1" applyFont="1" applyFill="1" applyBorder="1" applyAlignment="1">
      <alignment horizontal="left"/>
    </xf>
    <xf numFmtId="0" fontId="45" fillId="77" borderId="48" xfId="0" applyFont="1" applyFill="1" applyBorder="1"/>
    <xf numFmtId="39" fontId="0" fillId="86" borderId="0" xfId="1" applyNumberFormat="1" applyFont="1" applyFill="1" applyBorder="1" applyAlignment="1">
      <alignment horizontal="left"/>
    </xf>
    <xf numFmtId="0" fontId="0" fillId="87" borderId="79" xfId="0" applyFill="1" applyBorder="1"/>
    <xf numFmtId="37" fontId="0" fillId="87" borderId="43" xfId="1" applyNumberFormat="1" applyFont="1" applyFill="1" applyBorder="1" applyAlignment="1">
      <alignment horizontal="left"/>
    </xf>
    <xf numFmtId="0" fontId="0" fillId="84" borderId="79" xfId="0" applyFill="1" applyBorder="1"/>
    <xf numFmtId="37" fontId="0" fillId="84" borderId="43" xfId="1" applyNumberFormat="1" applyFont="1" applyFill="1" applyBorder="1" applyAlignment="1">
      <alignment horizontal="left"/>
    </xf>
    <xf numFmtId="0" fontId="0" fillId="0" borderId="80" xfId="0" applyBorder="1"/>
    <xf numFmtId="37" fontId="0" fillId="0" borderId="36" xfId="1" applyNumberFormat="1" applyFont="1" applyBorder="1" applyAlignment="1">
      <alignment horizontal="left"/>
    </xf>
    <xf numFmtId="37" fontId="0" fillId="0" borderId="36" xfId="1" applyNumberFormat="1" applyFont="1" applyFill="1" applyBorder="1" applyAlignment="1">
      <alignment horizontal="left"/>
    </xf>
    <xf numFmtId="37" fontId="0" fillId="0" borderId="43" xfId="1" applyNumberFormat="1" applyFont="1" applyFill="1" applyBorder="1" applyAlignment="1">
      <alignment horizontal="left"/>
    </xf>
    <xf numFmtId="0" fontId="0" fillId="68" borderId="11" xfId="0" applyFill="1" applyBorder="1"/>
    <xf numFmtId="0" fontId="0" fillId="88" borderId="11" xfId="0" applyFill="1" applyBorder="1"/>
    <xf numFmtId="37" fontId="0" fillId="88" borderId="0" xfId="1" applyNumberFormat="1" applyFont="1" applyFill="1" applyBorder="1" applyAlignment="1">
      <alignment horizontal="left"/>
    </xf>
    <xf numFmtId="37" fontId="0" fillId="88" borderId="0" xfId="0" applyNumberFormat="1" applyFill="1" applyAlignment="1">
      <alignment horizontal="left"/>
    </xf>
    <xf numFmtId="39" fontId="0" fillId="68" borderId="0" xfId="1" applyNumberFormat="1" applyFont="1" applyFill="1" applyBorder="1" applyAlignment="1">
      <alignment horizontal="left"/>
    </xf>
    <xf numFmtId="0" fontId="0" fillId="89" borderId="79" xfId="0" applyFill="1" applyBorder="1"/>
    <xf numFmtId="37" fontId="0" fillId="89" borderId="43" xfId="1" applyNumberFormat="1" applyFont="1" applyFill="1" applyBorder="1" applyAlignment="1">
      <alignment horizontal="left"/>
    </xf>
    <xf numFmtId="0" fontId="45" fillId="0" borderId="68" xfId="0" applyFont="1" applyFill="1" applyBorder="1" applyAlignment="1">
      <alignment horizontal="left"/>
    </xf>
    <xf numFmtId="40" fontId="0" fillId="70" borderId="0" xfId="0" applyNumberFormat="1" applyFill="1" applyBorder="1" applyAlignment="1">
      <alignment horizontal="left"/>
    </xf>
    <xf numFmtId="38" fontId="0" fillId="0" borderId="78" xfId="1" applyNumberFormat="1" applyFont="1" applyBorder="1" applyAlignment="1">
      <alignment horizontal="left"/>
    </xf>
    <xf numFmtId="38" fontId="0" fillId="65" borderId="36" xfId="0" applyNumberFormat="1" applyFill="1" applyBorder="1" applyAlignment="1">
      <alignment horizontal="left"/>
    </xf>
    <xf numFmtId="1" fontId="45" fillId="0" borderId="0" xfId="1" applyNumberFormat="1" applyFont="1" applyBorder="1" applyAlignment="1">
      <alignment horizontal="left"/>
    </xf>
    <xf numFmtId="38" fontId="0" fillId="66" borderId="0" xfId="3" applyNumberFormat="1" applyFont="1" applyFill="1" applyBorder="1" applyAlignment="1">
      <alignment horizontal="left"/>
    </xf>
    <xf numFmtId="40" fontId="1" fillId="86" borderId="0" xfId="1" applyNumberFormat="1" applyFont="1" applyFill="1" applyBorder="1" applyAlignment="1">
      <alignment horizontal="left"/>
    </xf>
    <xf numFmtId="3" fontId="0" fillId="87" borderId="43" xfId="0" applyNumberFormat="1" applyFont="1" applyFill="1" applyBorder="1" applyAlignment="1">
      <alignment horizontal="left"/>
    </xf>
    <xf numFmtId="3" fontId="1" fillId="87" borderId="43" xfId="1" applyNumberFormat="1" applyFont="1" applyFill="1" applyBorder="1" applyAlignment="1">
      <alignment horizontal="left"/>
    </xf>
    <xf numFmtId="38" fontId="1" fillId="0" borderId="43" xfId="1" applyNumberFormat="1" applyFont="1" applyFill="1" applyBorder="1" applyAlignment="1">
      <alignment horizontal="left"/>
    </xf>
    <xf numFmtId="38" fontId="1" fillId="0" borderId="43" xfId="1" applyNumberFormat="1" applyFont="1" applyBorder="1" applyAlignment="1">
      <alignment horizontal="left"/>
    </xf>
    <xf numFmtId="37" fontId="1" fillId="0" borderId="81" xfId="1" applyNumberFormat="1" applyFont="1" applyBorder="1" applyAlignment="1">
      <alignment horizontal="left"/>
    </xf>
    <xf numFmtId="38" fontId="0" fillId="88" borderId="0" xfId="0" applyNumberFormat="1" applyFill="1" applyBorder="1" applyAlignment="1">
      <alignment horizontal="left"/>
    </xf>
    <xf numFmtId="40" fontId="0" fillId="68" borderId="0" xfId="1" applyNumberFormat="1" applyFont="1" applyFill="1" applyBorder="1" applyAlignment="1">
      <alignment horizontal="left"/>
    </xf>
    <xf numFmtId="40" fontId="1" fillId="68" borderId="0" xfId="1" applyNumberFormat="1" applyFont="1" applyFill="1" applyBorder="1" applyAlignment="1">
      <alignment horizontal="left"/>
    </xf>
    <xf numFmtId="37" fontId="1" fillId="89" borderId="43" xfId="1" applyNumberFormat="1" applyFont="1" applyFill="1" applyBorder="1" applyAlignment="1">
      <alignment horizontal="left"/>
    </xf>
    <xf numFmtId="38" fontId="0" fillId="0" borderId="36" xfId="3" applyNumberFormat="1" applyFont="1" applyBorder="1" applyAlignment="1">
      <alignment horizontal="left"/>
    </xf>
    <xf numFmtId="0" fontId="0" fillId="0" borderId="82" xfId="0" applyBorder="1"/>
    <xf numFmtId="38" fontId="0" fillId="0" borderId="81" xfId="0" applyNumberFormat="1" applyFont="1" applyFill="1" applyBorder="1" applyAlignment="1">
      <alignment horizontal="left"/>
    </xf>
    <xf numFmtId="38" fontId="1" fillId="0" borderId="36" xfId="1" applyNumberFormat="1" applyFon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4" fillId="0" borderId="44" xfId="4" applyFont="1" applyBorder="1" applyAlignment="1">
      <alignment horizontal="left"/>
    </xf>
    <xf numFmtId="174" fontId="45" fillId="0" borderId="0" xfId="0" applyNumberFormat="1" applyFont="1" applyBorder="1" applyAlignment="1">
      <alignment horizontal="center"/>
    </xf>
    <xf numFmtId="8" fontId="64" fillId="0" borderId="0" xfId="0" applyNumberFormat="1" applyFont="1" applyBorder="1" applyAlignment="1">
      <alignment horizontal="center"/>
    </xf>
    <xf numFmtId="8" fontId="64" fillId="0" borderId="43" xfId="0" applyNumberFormat="1" applyFont="1" applyBorder="1" applyAlignment="1">
      <alignment horizontal="center"/>
    </xf>
    <xf numFmtId="166" fontId="83" fillId="0" borderId="0" xfId="0" applyNumberFormat="1" applyFont="1" applyFill="1" applyBorder="1" applyAlignment="1">
      <alignment horizontal="left" vertical="center"/>
    </xf>
    <xf numFmtId="6" fontId="83" fillId="0" borderId="0" xfId="0" applyNumberFormat="1" applyFont="1" applyFill="1" applyBorder="1" applyAlignment="1">
      <alignment horizontal="left" vertical="center"/>
    </xf>
    <xf numFmtId="8" fontId="0" fillId="0" borderId="0" xfId="0" applyNumberFormat="1" applyFill="1" applyBorder="1"/>
    <xf numFmtId="1" fontId="73" fillId="0" borderId="0" xfId="0" applyNumberFormat="1" applyFont="1" applyFill="1" applyBorder="1" applyAlignment="1">
      <alignment horizontal="center"/>
    </xf>
    <xf numFmtId="0" fontId="45" fillId="0" borderId="83" xfId="0" applyFont="1" applyBorder="1" applyAlignment="1">
      <alignment horizontal="left"/>
    </xf>
    <xf numFmtId="3" fontId="45" fillId="0" borderId="83" xfId="0" applyNumberFormat="1" applyFont="1" applyBorder="1"/>
    <xf numFmtId="38" fontId="0" fillId="0" borderId="78" xfId="0" applyNumberForma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31" fillId="29" borderId="17" xfId="33" applyFont="1" applyFill="1" applyBorder="1" applyAlignment="1">
      <alignment horizontal="center"/>
    </xf>
    <xf numFmtId="0" fontId="32" fillId="27" borderId="4" xfId="4" applyFont="1" applyFill="1" applyBorder="1" applyAlignment="1">
      <alignment horizontal="center"/>
    </xf>
    <xf numFmtId="0" fontId="32" fillId="27" borderId="5" xfId="4" applyFont="1" applyFill="1" applyBorder="1" applyAlignment="1">
      <alignment horizontal="center"/>
    </xf>
    <xf numFmtId="0" fontId="32" fillId="27" borderId="37" xfId="4" applyFont="1" applyFill="1" applyBorder="1" applyAlignment="1">
      <alignment horizontal="center"/>
    </xf>
    <xf numFmtId="0" fontId="33" fillId="27" borderId="5" xfId="4" applyFont="1" applyFill="1" applyBorder="1" applyAlignment="1">
      <alignment horizontal="center"/>
    </xf>
    <xf numFmtId="0" fontId="33" fillId="27" borderId="4" xfId="4" applyFont="1" applyFill="1" applyBorder="1" applyAlignment="1">
      <alignment horizontal="center"/>
    </xf>
    <xf numFmtId="0" fontId="32" fillId="29" borderId="40" xfId="4" applyFont="1" applyFill="1" applyBorder="1" applyAlignment="1">
      <alignment horizontal="center"/>
    </xf>
    <xf numFmtId="43" fontId="31" fillId="29" borderId="17" xfId="107" applyFont="1" applyFill="1" applyBorder="1" applyAlignment="1">
      <alignment horizontal="center"/>
    </xf>
    <xf numFmtId="0" fontId="4" fillId="27" borderId="5" xfId="102" applyFont="1" applyFill="1" applyBorder="1" applyAlignment="1">
      <alignment horizontal="center"/>
    </xf>
    <xf numFmtId="0" fontId="32" fillId="27" borderId="5" xfId="102" applyFont="1" applyFill="1" applyBorder="1" applyAlignment="1">
      <alignment horizontal="center"/>
    </xf>
    <xf numFmtId="0" fontId="36" fillId="27" borderId="5" xfId="102" applyFont="1" applyFill="1" applyBorder="1" applyAlignment="1">
      <alignment horizontal="center"/>
    </xf>
    <xf numFmtId="0" fontId="31" fillId="29" borderId="41" xfId="102" applyFont="1" applyFill="1" applyBorder="1" applyAlignment="1">
      <alignment horizontal="center"/>
    </xf>
    <xf numFmtId="3" fontId="31" fillId="29" borderId="40" xfId="102" applyNumberFormat="1" applyFont="1" applyFill="1" applyBorder="1" applyAlignment="1">
      <alignment horizontal="left"/>
    </xf>
    <xf numFmtId="3" fontId="31" fillId="29" borderId="45" xfId="102" applyNumberFormat="1" applyFont="1" applyFill="1" applyBorder="1" applyAlignment="1">
      <alignment horizontal="left"/>
    </xf>
    <xf numFmtId="43" fontId="31" fillId="29" borderId="17" xfId="112" applyFont="1" applyFill="1" applyBorder="1" applyAlignment="1">
      <alignment horizontal="center"/>
    </xf>
    <xf numFmtId="0" fontId="32" fillId="27" borderId="4" xfId="102" applyFont="1" applyFill="1" applyBorder="1" applyAlignment="1">
      <alignment horizontal="center"/>
    </xf>
    <xf numFmtId="0" fontId="33" fillId="27" borderId="5" xfId="102" applyFont="1" applyFill="1" applyBorder="1" applyAlignment="1">
      <alignment horizontal="center"/>
    </xf>
    <xf numFmtId="0" fontId="32" fillId="29" borderId="40" xfId="102" applyFont="1" applyFill="1" applyBorder="1" applyAlignment="1">
      <alignment horizontal="center"/>
    </xf>
    <xf numFmtId="43" fontId="0" fillId="0" borderId="0" xfId="1" applyFont="1"/>
    <xf numFmtId="43" fontId="31" fillId="28" borderId="17" xfId="103" applyFont="1" applyFill="1" applyBorder="1" applyAlignment="1">
      <alignment horizontal="center"/>
    </xf>
    <xf numFmtId="0" fontId="4" fillId="27" borderId="4" xfId="102" applyFont="1" applyFill="1" applyBorder="1" applyAlignment="1">
      <alignment horizontal="center"/>
    </xf>
    <xf numFmtId="0" fontId="32" fillId="27" borderId="37" xfId="102" applyFont="1" applyFill="1" applyBorder="1" applyAlignment="1">
      <alignment horizontal="center"/>
    </xf>
    <xf numFmtId="0" fontId="31" fillId="28" borderId="40" xfId="102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0" fontId="3" fillId="32" borderId="42" xfId="0" applyNumberFormat="1" applyFont="1" applyFill="1" applyBorder="1" applyAlignment="1">
      <alignment horizontal="left"/>
    </xf>
    <xf numFmtId="0" fontId="3" fillId="32" borderId="37" xfId="0" applyFont="1" applyFill="1" applyBorder="1" applyAlignment="1">
      <alignment horizontal="center"/>
    </xf>
    <xf numFmtId="37" fontId="3" fillId="32" borderId="38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/>
    <xf numFmtId="0" fontId="39" fillId="0" borderId="17" xfId="0" applyFont="1" applyFill="1" applyBorder="1" applyAlignment="1">
      <alignment horizontal="center"/>
    </xf>
    <xf numFmtId="3" fontId="39" fillId="0" borderId="35" xfId="1" applyNumberFormat="1" applyFont="1" applyFill="1" applyBorder="1" applyAlignment="1">
      <alignment horizontal="left"/>
    </xf>
    <xf numFmtId="3" fontId="39" fillId="0" borderId="36" xfId="1" applyNumberFormat="1" applyFont="1" applyFill="1" applyBorder="1" applyAlignment="1">
      <alignment horizontal="left"/>
    </xf>
    <xf numFmtId="0" fontId="0" fillId="90" borderId="0" xfId="0" applyFill="1"/>
    <xf numFmtId="0" fontId="0" fillId="92" borderId="4" xfId="0" applyFill="1" applyBorder="1"/>
    <xf numFmtId="38" fontId="0" fillId="93" borderId="4" xfId="0" applyNumberFormat="1" applyFill="1" applyBorder="1" applyAlignment="1">
      <alignment horizontal="center"/>
    </xf>
    <xf numFmtId="3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83" borderId="0" xfId="0" applyNumberFormat="1" applyFont="1" applyFill="1" applyAlignment="1">
      <alignment horizontal="left"/>
    </xf>
    <xf numFmtId="0" fontId="0" fillId="83" borderId="0" xfId="0" applyFill="1" applyAlignment="1">
      <alignment horizontal="left"/>
    </xf>
    <xf numFmtId="0" fontId="0" fillId="91" borderId="0" xfId="0" applyFill="1"/>
    <xf numFmtId="3" fontId="0" fillId="83" borderId="77" xfId="0" applyNumberFormat="1" applyFill="1" applyBorder="1" applyAlignment="1">
      <alignment horizontal="left"/>
    </xf>
    <xf numFmtId="165" fontId="45" fillId="0" borderId="84" xfId="0" applyNumberFormat="1" applyFont="1" applyBorder="1" applyAlignment="1">
      <alignment horizontal="left"/>
    </xf>
    <xf numFmtId="165" fontId="45" fillId="0" borderId="85" xfId="0" applyNumberFormat="1" applyFont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51" xfId="1" applyNumberFormat="1" applyFont="1" applyBorder="1" applyAlignment="1">
      <alignment horizontal="left"/>
    </xf>
    <xf numFmtId="6" fontId="0" fillId="0" borderId="7" xfId="1" applyNumberFormat="1" applyFont="1" applyBorder="1" applyAlignment="1">
      <alignment horizontal="left"/>
    </xf>
    <xf numFmtId="165" fontId="0" fillId="0" borderId="84" xfId="0" applyNumberFormat="1" applyFill="1" applyBorder="1" applyAlignment="1">
      <alignment horizontal="left"/>
    </xf>
    <xf numFmtId="165" fontId="0" fillId="0" borderId="85" xfId="0" applyNumberFormat="1" applyFill="1" applyBorder="1" applyAlignment="1">
      <alignment horizontal="left"/>
    </xf>
    <xf numFmtId="0" fontId="45" fillId="0" borderId="84" xfId="0" applyNumberFormat="1" applyFont="1" applyBorder="1" applyAlignment="1">
      <alignment horizontal="left"/>
    </xf>
    <xf numFmtId="0" fontId="45" fillId="0" borderId="85" xfId="0" applyNumberFormat="1" applyFont="1" applyBorder="1" applyAlignment="1">
      <alignment horizontal="left"/>
    </xf>
    <xf numFmtId="0" fontId="0" fillId="30" borderId="44" xfId="0" applyFont="1" applyFill="1" applyBorder="1" applyAlignment="1"/>
    <xf numFmtId="0" fontId="0" fillId="30" borderId="12" xfId="0" applyFont="1" applyFill="1" applyBorder="1" applyAlignment="1"/>
    <xf numFmtId="0" fontId="0" fillId="30" borderId="44" xfId="0" applyFill="1" applyBorder="1" applyAlignment="1"/>
    <xf numFmtId="0" fontId="75" fillId="92" borderId="37" xfId="0" applyFont="1" applyFill="1" applyBorder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0" fontId="34" fillId="30" borderId="12" xfId="102" applyFont="1" applyFill="1" applyBorder="1" applyAlignment="1">
      <alignment horizontal="left"/>
    </xf>
    <xf numFmtId="38" fontId="0" fillId="0" borderId="81" xfId="0" applyNumberFormat="1" applyFill="1" applyBorder="1" applyAlignment="1">
      <alignment horizontal="left"/>
    </xf>
    <xf numFmtId="22" fontId="64" fillId="0" borderId="0" xfId="0" applyNumberFormat="1" applyFont="1" applyFill="1" applyBorder="1"/>
    <xf numFmtId="8" fontId="64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22" fontId="79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1" fillId="0" borderId="36" xfId="0" applyFont="1" applyFill="1" applyBorder="1" applyAlignment="1">
      <alignment horizontal="center" vertical="center" wrapText="1"/>
    </xf>
    <xf numFmtId="0" fontId="80" fillId="79" borderId="42" xfId="0" applyFont="1" applyFill="1" applyBorder="1" applyAlignment="1">
      <alignment wrapText="1"/>
    </xf>
    <xf numFmtId="22" fontId="79" fillId="0" borderId="14" xfId="0" applyNumberFormat="1" applyFont="1" applyBorder="1" applyAlignment="1">
      <alignment horizontal="left"/>
    </xf>
    <xf numFmtId="9" fontId="0" fillId="0" borderId="1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4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30" borderId="14" xfId="0" applyFont="1" applyFill="1" applyBorder="1" applyAlignment="1"/>
    <xf numFmtId="0" fontId="0" fillId="30" borderId="0" xfId="0" applyFont="1" applyFill="1" applyBorder="1" applyAlignment="1"/>
    <xf numFmtId="0" fontId="34" fillId="30" borderId="0" xfId="102" applyFont="1" applyFill="1" applyBorder="1" applyAlignment="1"/>
    <xf numFmtId="0" fontId="34" fillId="30" borderId="43" xfId="102" applyFont="1" applyFill="1" applyBorder="1" applyAlignment="1"/>
    <xf numFmtId="0" fontId="0" fillId="30" borderId="14" xfId="0" applyFill="1" applyBorder="1" applyAlignment="1"/>
    <xf numFmtId="3" fontId="0" fillId="0" borderId="43" xfId="0" applyNumberFormat="1" applyBorder="1" applyAlignment="1">
      <alignment horizontal="center"/>
    </xf>
    <xf numFmtId="6" fontId="64" fillId="0" borderId="43" xfId="0" applyNumberFormat="1" applyFont="1" applyBorder="1" applyAlignment="1">
      <alignment horizontal="left"/>
    </xf>
    <xf numFmtId="0" fontId="2" fillId="0" borderId="0" xfId="4" applyFont="1" applyAlignment="1">
      <alignment horizontal="left"/>
    </xf>
    <xf numFmtId="6" fontId="64" fillId="0" borderId="0" xfId="0" applyNumberFormat="1" applyFont="1" applyAlignment="1">
      <alignment horizontal="left"/>
    </xf>
    <xf numFmtId="165" fontId="64" fillId="0" borderId="0" xfId="0" applyNumberFormat="1" applyFont="1" applyAlignment="1">
      <alignment horizontal="left"/>
    </xf>
    <xf numFmtId="0" fontId="4" fillId="0" borderId="42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64" fillId="0" borderId="0" xfId="0" applyFont="1" applyAlignment="1">
      <alignment horizontal="left"/>
    </xf>
    <xf numFmtId="1" fontId="0" fillId="0" borderId="49" xfId="1" applyNumberFormat="1" applyFont="1" applyBorder="1" applyAlignment="1">
      <alignment horizontal="left"/>
    </xf>
    <xf numFmtId="1" fontId="0" fillId="0" borderId="4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left"/>
    </xf>
    <xf numFmtId="1" fontId="0" fillId="0" borderId="51" xfId="0" applyNumberFormat="1" applyFill="1" applyBorder="1" applyAlignment="1">
      <alignment horizontal="left"/>
    </xf>
    <xf numFmtId="38" fontId="0" fillId="0" borderId="36" xfId="1" applyNumberFormat="1" applyFont="1" applyBorder="1" applyAlignment="1">
      <alignment horizontal="left"/>
    </xf>
    <xf numFmtId="167" fontId="0" fillId="28" borderId="38" xfId="0" applyNumberFormat="1" applyFill="1" applyBorder="1" applyAlignment="1">
      <alignment horizontal="left"/>
    </xf>
    <xf numFmtId="167" fontId="0" fillId="28" borderId="39" xfId="0" applyNumberFormat="1" applyFill="1" applyBorder="1" applyAlignment="1">
      <alignment horizontal="left"/>
    </xf>
    <xf numFmtId="38" fontId="0" fillId="82" borderId="35" xfId="0" applyNumberFormat="1" applyFill="1" applyBorder="1" applyAlignment="1">
      <alignment horizontal="left"/>
    </xf>
    <xf numFmtId="6" fontId="0" fillId="82" borderId="69" xfId="0" applyNumberFormat="1" applyFill="1" applyBorder="1" applyAlignment="1">
      <alignment horizontal="left"/>
    </xf>
    <xf numFmtId="38" fontId="0" fillId="93" borderId="17" xfId="0" applyNumberFormat="1" applyFill="1" applyBorder="1" applyAlignment="1">
      <alignment horizontal="center"/>
    </xf>
    <xf numFmtId="0" fontId="0" fillId="0" borderId="0" xfId="0" applyFont="1"/>
    <xf numFmtId="0" fontId="73" fillId="0" borderId="0" xfId="0" applyFont="1"/>
    <xf numFmtId="172" fontId="73" fillId="0" borderId="0" xfId="0" applyNumberFormat="1" applyFont="1"/>
    <xf numFmtId="39" fontId="0" fillId="0" borderId="0" xfId="0" applyNumberFormat="1"/>
    <xf numFmtId="0" fontId="82" fillId="77" borderId="42" xfId="0" applyFont="1" applyFill="1" applyBorder="1" applyAlignment="1">
      <alignment horizontal="center"/>
    </xf>
    <xf numFmtId="0" fontId="82" fillId="77" borderId="14" xfId="0" applyFont="1" applyFill="1" applyBorder="1" applyAlignment="1">
      <alignment horizontal="center"/>
    </xf>
    <xf numFmtId="0" fontId="82" fillId="77" borderId="44" xfId="0" applyFont="1" applyFill="1" applyBorder="1" applyAlignment="1">
      <alignment horizontal="center"/>
    </xf>
    <xf numFmtId="0" fontId="82" fillId="80" borderId="35" xfId="0" applyFont="1" applyFill="1" applyBorder="1" applyAlignment="1">
      <alignment horizontal="center"/>
    </xf>
    <xf numFmtId="0" fontId="82" fillId="80" borderId="36" xfId="0" applyFont="1" applyFill="1" applyBorder="1" applyAlignment="1">
      <alignment horizontal="center"/>
    </xf>
    <xf numFmtId="0" fontId="82" fillId="80" borderId="69" xfId="0" applyFont="1" applyFill="1" applyBorder="1" applyAlignment="1">
      <alignment horizontal="center"/>
    </xf>
    <xf numFmtId="0" fontId="82" fillId="81" borderId="35" xfId="0" applyFont="1" applyFill="1" applyBorder="1" applyAlignment="1">
      <alignment horizontal="center"/>
    </xf>
    <xf numFmtId="0" fontId="82" fillId="81" borderId="36" xfId="0" applyFont="1" applyFill="1" applyBorder="1" applyAlignment="1">
      <alignment horizontal="center"/>
    </xf>
    <xf numFmtId="0" fontId="82" fillId="81" borderId="69" xfId="0" applyFont="1" applyFill="1" applyBorder="1" applyAlignment="1">
      <alignment horizontal="center"/>
    </xf>
    <xf numFmtId="0" fontId="82" fillId="77" borderId="35" xfId="0" applyFont="1" applyFill="1" applyBorder="1" applyAlignment="1">
      <alignment horizontal="center"/>
    </xf>
    <xf numFmtId="0" fontId="82" fillId="77" borderId="36" xfId="0" applyFont="1" applyFill="1" applyBorder="1" applyAlignment="1">
      <alignment horizontal="center"/>
    </xf>
    <xf numFmtId="0" fontId="82" fillId="77" borderId="69" xfId="0" applyFont="1" applyFill="1" applyBorder="1" applyAlignment="1">
      <alignment horizontal="center"/>
    </xf>
  </cellXfs>
  <cellStyles count="1278">
    <cellStyle name=" 1" xfId="5"/>
    <cellStyle name=" 1 2" xfId="128"/>
    <cellStyle name="_OOC_Input" xfId="158"/>
    <cellStyle name="20% - Accent1 2" xfId="6"/>
    <cellStyle name="20% - Accent1 3" xfId="159"/>
    <cellStyle name="20% - Accent2 2" xfId="7"/>
    <cellStyle name="20% - Accent2 3" xfId="160"/>
    <cellStyle name="20% - Accent3 2" xfId="8"/>
    <cellStyle name="20% - Accent3 3" xfId="161"/>
    <cellStyle name="20% - Accent4 2" xfId="9"/>
    <cellStyle name="20% - Accent4 3" xfId="162"/>
    <cellStyle name="20% - Accent5 2" xfId="10"/>
    <cellStyle name="20% - Accent5 3" xfId="163"/>
    <cellStyle name="20% - Accent6 2" xfId="11"/>
    <cellStyle name="20% - Accent6 3" xfId="164"/>
    <cellStyle name="40% - Accent1 2" xfId="12"/>
    <cellStyle name="40% - Accent1 3" xfId="165"/>
    <cellStyle name="40% - Accent2 2" xfId="13"/>
    <cellStyle name="40% - Accent2 3" xfId="166"/>
    <cellStyle name="40% - Accent3 2" xfId="14"/>
    <cellStyle name="40% - Accent3 3" xfId="167"/>
    <cellStyle name="40% - Accent4 2" xfId="15"/>
    <cellStyle name="40% - Accent4 3" xfId="168"/>
    <cellStyle name="40% - Accent5 2" xfId="16"/>
    <cellStyle name="40% - Accent5 3" xfId="169"/>
    <cellStyle name="40% - Accent6 2" xfId="17"/>
    <cellStyle name="40% - Accent6 3" xfId="170"/>
    <cellStyle name="60% - Accent1 2" xfId="18"/>
    <cellStyle name="60% - Accent1 3" xfId="171"/>
    <cellStyle name="60% - Accent2 2" xfId="19"/>
    <cellStyle name="60% - Accent2 3" xfId="172"/>
    <cellStyle name="60% - Accent3 2" xfId="20"/>
    <cellStyle name="60% - Accent3 3" xfId="173"/>
    <cellStyle name="60% - Accent4 2" xfId="21"/>
    <cellStyle name="60% - Accent4 3" xfId="174"/>
    <cellStyle name="60% - Accent5 2" xfId="22"/>
    <cellStyle name="60% - Accent5 3" xfId="175"/>
    <cellStyle name="60% - Accent6 2" xfId="23"/>
    <cellStyle name="60% - Accent6 3" xfId="176"/>
    <cellStyle name="Accent1 2" xfId="24"/>
    <cellStyle name="Accent1 3" xfId="177"/>
    <cellStyle name="Accent2 2" xfId="25"/>
    <cellStyle name="Accent2 3" xfId="178"/>
    <cellStyle name="Accent3 2" xfId="26"/>
    <cellStyle name="Accent3 3" xfId="179"/>
    <cellStyle name="Accent4 2" xfId="27"/>
    <cellStyle name="Accent4 3" xfId="180"/>
    <cellStyle name="Accent5 2" xfId="28"/>
    <cellStyle name="Accent5 3" xfId="181"/>
    <cellStyle name="Accent6 2" xfId="29"/>
    <cellStyle name="Accent6 3" xfId="182"/>
    <cellStyle name="align" xfId="183"/>
    <cellStyle name="Bad 2" xfId="30"/>
    <cellStyle name="Bad 3" xfId="184"/>
    <cellStyle name="Big Title" xfId="185"/>
    <cellStyle name="Calculation 2" xfId="31"/>
    <cellStyle name="Calculation 3" xfId="186"/>
    <cellStyle name="Check Cell 2" xfId="32"/>
    <cellStyle name="Check Cell 3" xfId="187"/>
    <cellStyle name="College" xfId="188"/>
    <cellStyle name="Comma" xfId="1" builtinId="3"/>
    <cellStyle name="Comma (2)" xfId="34"/>
    <cellStyle name="Comma 10" xfId="123"/>
    <cellStyle name="Comma 10 10" xfId="189"/>
    <cellStyle name="Comma 10 11" xfId="190"/>
    <cellStyle name="Comma 10 12" xfId="191"/>
    <cellStyle name="Comma 10 13" xfId="192"/>
    <cellStyle name="Comma 10 14" xfId="193"/>
    <cellStyle name="Comma 10 15" xfId="194"/>
    <cellStyle name="Comma 10 16" xfId="195"/>
    <cellStyle name="Comma 10 17" xfId="196"/>
    <cellStyle name="Comma 10 18" xfId="197"/>
    <cellStyle name="Comma 10 19" xfId="198"/>
    <cellStyle name="Comma 10 2" xfId="199"/>
    <cellStyle name="Comma 10 20" xfId="200"/>
    <cellStyle name="Comma 10 21" xfId="201"/>
    <cellStyle name="Comma 10 3" xfId="202"/>
    <cellStyle name="Comma 10 4" xfId="203"/>
    <cellStyle name="Comma 10 5" xfId="204"/>
    <cellStyle name="Comma 10 6" xfId="205"/>
    <cellStyle name="Comma 10 7" xfId="206"/>
    <cellStyle name="Comma 10 8" xfId="207"/>
    <cellStyle name="Comma 10 9" xfId="208"/>
    <cellStyle name="Comma 11" xfId="130"/>
    <cellStyle name="Comma 12" xfId="133"/>
    <cellStyle name="Comma 13" xfId="138"/>
    <cellStyle name="Comma 14" xfId="145"/>
    <cellStyle name="Comma 15" xfId="154"/>
    <cellStyle name="Comma 16" xfId="142"/>
    <cellStyle name="Comma 16 10" xfId="209"/>
    <cellStyle name="Comma 16 11" xfId="210"/>
    <cellStyle name="Comma 16 12" xfId="211"/>
    <cellStyle name="Comma 16 13" xfId="212"/>
    <cellStyle name="Comma 16 14" xfId="213"/>
    <cellStyle name="Comma 16 15" xfId="214"/>
    <cellStyle name="Comma 16 16" xfId="215"/>
    <cellStyle name="Comma 16 17" xfId="216"/>
    <cellStyle name="Comma 16 18" xfId="217"/>
    <cellStyle name="Comma 16 19" xfId="218"/>
    <cellStyle name="Comma 16 2" xfId="219"/>
    <cellStyle name="Comma 16 20" xfId="220"/>
    <cellStyle name="Comma 16 21" xfId="221"/>
    <cellStyle name="Comma 16 3" xfId="222"/>
    <cellStyle name="Comma 16 4" xfId="223"/>
    <cellStyle name="Comma 16 5" xfId="224"/>
    <cellStyle name="Comma 16 6" xfId="225"/>
    <cellStyle name="Comma 16 7" xfId="226"/>
    <cellStyle name="Comma 16 8" xfId="227"/>
    <cellStyle name="Comma 16 9" xfId="228"/>
    <cellStyle name="Comma 17" xfId="155"/>
    <cellStyle name="Comma 18" xfId="141"/>
    <cellStyle name="Comma 2" xfId="33"/>
    <cellStyle name="Comma 2 10" xfId="229"/>
    <cellStyle name="Comma 2 11" xfId="230"/>
    <cellStyle name="Comma 2 12" xfId="231"/>
    <cellStyle name="Comma 2 13" xfId="232"/>
    <cellStyle name="Comma 2 14" xfId="233"/>
    <cellStyle name="Comma 2 15" xfId="234"/>
    <cellStyle name="Comma 2 16" xfId="235"/>
    <cellStyle name="Comma 2 17" xfId="236"/>
    <cellStyle name="Comma 2 18" xfId="237"/>
    <cellStyle name="Comma 2 19" xfId="238"/>
    <cellStyle name="Comma 2 2" xfId="239"/>
    <cellStyle name="Comma 2 20" xfId="240"/>
    <cellStyle name="Comma 2 21" xfId="241"/>
    <cellStyle name="Comma 2 3" xfId="242"/>
    <cellStyle name="Comma 2 4" xfId="243"/>
    <cellStyle name="Comma 2 5" xfId="244"/>
    <cellStyle name="Comma 2 6" xfId="245"/>
    <cellStyle name="Comma 2 7" xfId="246"/>
    <cellStyle name="Comma 2 8" xfId="247"/>
    <cellStyle name="Comma 2 9" xfId="248"/>
    <cellStyle name="Comma 22" xfId="249"/>
    <cellStyle name="Comma 3" xfId="107"/>
    <cellStyle name="Comma 4" xfId="112"/>
    <cellStyle name="Comma 5" xfId="103"/>
    <cellStyle name="Comma 6" xfId="109"/>
    <cellStyle name="Comma 7" xfId="118"/>
    <cellStyle name="Comma 8" xfId="124"/>
    <cellStyle name="Comma 9" xfId="126"/>
    <cellStyle name="Comma.1" xfId="250"/>
    <cellStyle name="Comma.2" xfId="251"/>
    <cellStyle name="Comma0" xfId="252"/>
    <cellStyle name="ContentsHyperlink" xfId="35"/>
    <cellStyle name="Currency" xfId="2" builtinId="4"/>
    <cellStyle name="Currency (2)" xfId="37"/>
    <cellStyle name="Currency 10" xfId="121"/>
    <cellStyle name="Currency 11" xfId="131"/>
    <cellStyle name="Currency 12" xfId="132"/>
    <cellStyle name="Currency 13" xfId="139"/>
    <cellStyle name="Currency 14" xfId="148"/>
    <cellStyle name="Currency 15" xfId="152"/>
    <cellStyle name="Currency 16" xfId="144"/>
    <cellStyle name="Currency 17" xfId="153"/>
    <cellStyle name="Currency 18" xfId="143"/>
    <cellStyle name="Currency 2" xfId="36"/>
    <cellStyle name="Currency 2 2" xfId="253"/>
    <cellStyle name="Currency 22" xfId="254"/>
    <cellStyle name="Currency 22 2" xfId="255"/>
    <cellStyle name="Currency 3" xfId="108"/>
    <cellStyle name="Currency 4" xfId="110"/>
    <cellStyle name="Currency 5" xfId="105"/>
    <cellStyle name="Currency 6" xfId="106"/>
    <cellStyle name="Currency 7" xfId="120"/>
    <cellStyle name="Currency 8" xfId="122"/>
    <cellStyle name="Currency 9" xfId="114"/>
    <cellStyle name="Date" xfId="38"/>
    <cellStyle name="Days" xfId="39"/>
    <cellStyle name="Dth" xfId="40"/>
    <cellStyle name="Euro" xfId="41"/>
    <cellStyle name="Explanatory Text 2" xfId="42"/>
    <cellStyle name="Explanatory Text 3" xfId="256"/>
    <cellStyle name="Footnote01" xfId="257"/>
    <cellStyle name="Good 2" xfId="43"/>
    <cellStyle name="Good 3" xfId="258"/>
    <cellStyle name="Heading" xfId="44"/>
    <cellStyle name="Heading 1 2" xfId="45"/>
    <cellStyle name="Heading 1 3" xfId="259"/>
    <cellStyle name="Heading 1 U" xfId="260"/>
    <cellStyle name="Heading 2 2" xfId="46"/>
    <cellStyle name="Heading 2 3" xfId="261"/>
    <cellStyle name="Heading 3 2" xfId="47"/>
    <cellStyle name="Heading 3 3" xfId="262"/>
    <cellStyle name="Heading 3 4" xfId="263"/>
    <cellStyle name="Heading 3 5" xfId="1272"/>
    <cellStyle name="Heading 4 2" xfId="48"/>
    <cellStyle name="Heading 4 3" xfId="264"/>
    <cellStyle name="Heading 5" xfId="1277"/>
    <cellStyle name="Hours" xfId="49"/>
    <cellStyle name="HR" xfId="50"/>
    <cellStyle name="Input 2" xfId="51"/>
    <cellStyle name="Input 3" xfId="265"/>
    <cellStyle name="Input 4" xfId="266"/>
    <cellStyle name="Linked Cell 2" xfId="52"/>
    <cellStyle name="Linked Cell 3" xfId="267"/>
    <cellStyle name="MMBtu" xfId="53"/>
    <cellStyle name="MMBtu 10" xfId="268"/>
    <cellStyle name="MMBtu 11" xfId="269"/>
    <cellStyle name="MMBtu 12" xfId="270"/>
    <cellStyle name="MMBtu 13" xfId="271"/>
    <cellStyle name="MMBtu 14" xfId="272"/>
    <cellStyle name="MMBtu 15" xfId="273"/>
    <cellStyle name="MMBtu 16" xfId="274"/>
    <cellStyle name="MMBtu 17" xfId="275"/>
    <cellStyle name="MMBtu 18" xfId="276"/>
    <cellStyle name="MMBtu 19" xfId="277"/>
    <cellStyle name="MMBtu 2" xfId="278"/>
    <cellStyle name="MMBtu 2 10" xfId="279"/>
    <cellStyle name="MMBtu 2 11" xfId="280"/>
    <cellStyle name="MMBtu 2 12" xfId="281"/>
    <cellStyle name="MMBtu 2 13" xfId="282"/>
    <cellStyle name="MMBtu 2 14" xfId="283"/>
    <cellStyle name="MMBtu 2 15" xfId="284"/>
    <cellStyle name="MMBtu 2 16" xfId="285"/>
    <cellStyle name="MMBtu 2 17" xfId="286"/>
    <cellStyle name="MMBtu 2 18" xfId="287"/>
    <cellStyle name="MMBtu 2 19" xfId="288"/>
    <cellStyle name="MMBtu 2 2" xfId="289"/>
    <cellStyle name="MMBtu 2 20" xfId="290"/>
    <cellStyle name="MMBtu 2 21" xfId="291"/>
    <cellStyle name="MMBtu 2 3" xfId="292"/>
    <cellStyle name="MMBtu 2 4" xfId="293"/>
    <cellStyle name="MMBtu 2 5" xfId="294"/>
    <cellStyle name="MMBtu 2 6" xfId="295"/>
    <cellStyle name="MMBtu 2 7" xfId="296"/>
    <cellStyle name="MMBtu 2 8" xfId="297"/>
    <cellStyle name="MMBtu 2 9" xfId="298"/>
    <cellStyle name="MMBtu 20" xfId="299"/>
    <cellStyle name="MMBtu 21" xfId="300"/>
    <cellStyle name="MMBtu 22" xfId="301"/>
    <cellStyle name="MMBtu 23" xfId="302"/>
    <cellStyle name="MMBtu 24" xfId="303"/>
    <cellStyle name="MMBtu 25" xfId="304"/>
    <cellStyle name="MMBtu 26" xfId="305"/>
    <cellStyle name="MMBtu 27" xfId="306"/>
    <cellStyle name="MMBtu 28" xfId="307"/>
    <cellStyle name="MMBtu 29" xfId="308"/>
    <cellStyle name="MMBtu 3" xfId="309"/>
    <cellStyle name="MMBtu 3 10" xfId="310"/>
    <cellStyle name="MMBtu 3 11" xfId="311"/>
    <cellStyle name="MMBtu 3 12" xfId="312"/>
    <cellStyle name="MMBtu 3 13" xfId="313"/>
    <cellStyle name="MMBtu 3 14" xfId="314"/>
    <cellStyle name="MMBtu 3 15" xfId="315"/>
    <cellStyle name="MMBtu 3 16" xfId="316"/>
    <cellStyle name="MMBtu 3 17" xfId="317"/>
    <cellStyle name="MMBtu 3 18" xfId="318"/>
    <cellStyle name="MMBtu 3 19" xfId="319"/>
    <cellStyle name="MMBtu 3 2" xfId="320"/>
    <cellStyle name="MMBtu 3 20" xfId="321"/>
    <cellStyle name="MMBtu 3 21" xfId="322"/>
    <cellStyle name="MMBtu 3 3" xfId="323"/>
    <cellStyle name="MMBtu 3 4" xfId="324"/>
    <cellStyle name="MMBtu 3 5" xfId="325"/>
    <cellStyle name="MMBtu 3 6" xfId="326"/>
    <cellStyle name="MMBtu 3 7" xfId="327"/>
    <cellStyle name="MMBtu 3 8" xfId="328"/>
    <cellStyle name="MMBtu 3 9" xfId="329"/>
    <cellStyle name="MMBtu 30" xfId="330"/>
    <cellStyle name="MMBtu 31" xfId="331"/>
    <cellStyle name="MMBtu 32" xfId="332"/>
    <cellStyle name="MMBtu 33" xfId="333"/>
    <cellStyle name="MMBtu 34" xfId="334"/>
    <cellStyle name="MMBtu 35" xfId="335"/>
    <cellStyle name="MMBtu 36" xfId="336"/>
    <cellStyle name="MMBtu 37" xfId="337"/>
    <cellStyle name="MMBtu 38" xfId="338"/>
    <cellStyle name="MMBtu 39" xfId="339"/>
    <cellStyle name="MMBtu 4" xfId="340"/>
    <cellStyle name="MMBtu 40" xfId="341"/>
    <cellStyle name="MMBtu 41" xfId="342"/>
    <cellStyle name="MMBtu 5" xfId="343"/>
    <cellStyle name="MMBtu 6" xfId="344"/>
    <cellStyle name="MMBtu 7" xfId="345"/>
    <cellStyle name="MMBtu 8" xfId="346"/>
    <cellStyle name="MMBtu 9" xfId="347"/>
    <cellStyle name="MMBtu_Hoosier Charts 2" xfId="348"/>
    <cellStyle name="Month" xfId="54"/>
    <cellStyle name="MW" xfId="55"/>
    <cellStyle name="MWh" xfId="56"/>
    <cellStyle name="MYDATE" xfId="57"/>
    <cellStyle name="Neutral 2" xfId="58"/>
    <cellStyle name="Neutral 3" xfId="349"/>
    <cellStyle name="Normal" xfId="0" builtinId="0"/>
    <cellStyle name="Normal 10" xfId="350"/>
    <cellStyle name="Normal 11" xfId="351"/>
    <cellStyle name="Normal 12" xfId="352"/>
    <cellStyle name="Normal 13" xfId="353"/>
    <cellStyle name="Normal 14" xfId="354"/>
    <cellStyle name="Normal 15" xfId="1271"/>
    <cellStyle name="Normal 16" xfId="1276"/>
    <cellStyle name="Normal 2" xfId="4"/>
    <cellStyle name="Normal 2 2" xfId="355"/>
    <cellStyle name="Normal 2_Hoosier Charts 2" xfId="356"/>
    <cellStyle name="Normal 3" xfId="102"/>
    <cellStyle name="Normal 31" xfId="1275"/>
    <cellStyle name="Normal 4" xfId="127"/>
    <cellStyle name="Normal 5" xfId="137"/>
    <cellStyle name="Normal 5 2" xfId="156"/>
    <cellStyle name="Normal 5 2 2" xfId="1274"/>
    <cellStyle name="Normal 5 2 3" xfId="1273"/>
    <cellStyle name="Normal 6" xfId="157"/>
    <cellStyle name="Normal 7" xfId="357"/>
    <cellStyle name="Normal 8" xfId="358"/>
    <cellStyle name="Normal 9" xfId="359"/>
    <cellStyle name="Note 2" xfId="59"/>
    <cellStyle name="Note 3" xfId="360"/>
    <cellStyle name="Note 4" xfId="361"/>
    <cellStyle name="Output 2" xfId="60"/>
    <cellStyle name="Output 3" xfId="362"/>
    <cellStyle name="Percent" xfId="3" builtinId="5"/>
    <cellStyle name="Percent (0)" xfId="62"/>
    <cellStyle name="Percent (1)" xfId="63"/>
    <cellStyle name="Percent (1) 10" xfId="363"/>
    <cellStyle name="Percent (1) 10 10" xfId="364"/>
    <cellStyle name="Percent (1) 10 11" xfId="365"/>
    <cellStyle name="Percent (1) 10 12" xfId="366"/>
    <cellStyle name="Percent (1) 10 13" xfId="367"/>
    <cellStyle name="Percent (1) 10 14" xfId="368"/>
    <cellStyle name="Percent (1) 10 15" xfId="369"/>
    <cellStyle name="Percent (1) 10 16" xfId="370"/>
    <cellStyle name="Percent (1) 10 17" xfId="371"/>
    <cellStyle name="Percent (1) 10 18" xfId="372"/>
    <cellStyle name="Percent (1) 10 19" xfId="373"/>
    <cellStyle name="Percent (1) 10 2" xfId="374"/>
    <cellStyle name="Percent (1) 10 20" xfId="375"/>
    <cellStyle name="Percent (1) 10 21" xfId="376"/>
    <cellStyle name="Percent (1) 10 3" xfId="377"/>
    <cellStyle name="Percent (1) 10 4" xfId="378"/>
    <cellStyle name="Percent (1) 10 5" xfId="379"/>
    <cellStyle name="Percent (1) 10 6" xfId="380"/>
    <cellStyle name="Percent (1) 10 7" xfId="381"/>
    <cellStyle name="Percent (1) 10 8" xfId="382"/>
    <cellStyle name="Percent (1) 10 9" xfId="383"/>
    <cellStyle name="Percent (1) 11" xfId="384"/>
    <cellStyle name="Percent (1) 11 10" xfId="385"/>
    <cellStyle name="Percent (1) 11 11" xfId="386"/>
    <cellStyle name="Percent (1) 11 12" xfId="387"/>
    <cellStyle name="Percent (1) 11 13" xfId="388"/>
    <cellStyle name="Percent (1) 11 14" xfId="389"/>
    <cellStyle name="Percent (1) 11 15" xfId="390"/>
    <cellStyle name="Percent (1) 11 16" xfId="391"/>
    <cellStyle name="Percent (1) 11 17" xfId="392"/>
    <cellStyle name="Percent (1) 11 18" xfId="393"/>
    <cellStyle name="Percent (1) 11 19" xfId="394"/>
    <cellStyle name="Percent (1) 11 2" xfId="395"/>
    <cellStyle name="Percent (1) 11 20" xfId="396"/>
    <cellStyle name="Percent (1) 11 21" xfId="397"/>
    <cellStyle name="Percent (1) 11 3" xfId="398"/>
    <cellStyle name="Percent (1) 11 4" xfId="399"/>
    <cellStyle name="Percent (1) 11 5" xfId="400"/>
    <cellStyle name="Percent (1) 11 6" xfId="401"/>
    <cellStyle name="Percent (1) 11 7" xfId="402"/>
    <cellStyle name="Percent (1) 11 8" xfId="403"/>
    <cellStyle name="Percent (1) 11 9" xfId="404"/>
    <cellStyle name="Percent (1) 12" xfId="405"/>
    <cellStyle name="Percent (1) 12 10" xfId="406"/>
    <cellStyle name="Percent (1) 12 11" xfId="407"/>
    <cellStyle name="Percent (1) 12 12" xfId="408"/>
    <cellStyle name="Percent (1) 12 13" xfId="409"/>
    <cellStyle name="Percent (1) 12 14" xfId="410"/>
    <cellStyle name="Percent (1) 12 15" xfId="411"/>
    <cellStyle name="Percent (1) 12 16" xfId="412"/>
    <cellStyle name="Percent (1) 12 17" xfId="413"/>
    <cellStyle name="Percent (1) 12 18" xfId="414"/>
    <cellStyle name="Percent (1) 12 19" xfId="415"/>
    <cellStyle name="Percent (1) 12 2" xfId="416"/>
    <cellStyle name="Percent (1) 12 20" xfId="417"/>
    <cellStyle name="Percent (1) 12 21" xfId="418"/>
    <cellStyle name="Percent (1) 12 3" xfId="419"/>
    <cellStyle name="Percent (1) 12 4" xfId="420"/>
    <cellStyle name="Percent (1) 12 5" xfId="421"/>
    <cellStyle name="Percent (1) 12 6" xfId="422"/>
    <cellStyle name="Percent (1) 12 7" xfId="423"/>
    <cellStyle name="Percent (1) 12 8" xfId="424"/>
    <cellStyle name="Percent (1) 12 9" xfId="425"/>
    <cellStyle name="Percent (1) 13" xfId="426"/>
    <cellStyle name="Percent (1) 13 10" xfId="427"/>
    <cellStyle name="Percent (1) 13 11" xfId="428"/>
    <cellStyle name="Percent (1) 13 12" xfId="429"/>
    <cellStyle name="Percent (1) 13 13" xfId="430"/>
    <cellStyle name="Percent (1) 13 14" xfId="431"/>
    <cellStyle name="Percent (1) 13 15" xfId="432"/>
    <cellStyle name="Percent (1) 13 16" xfId="433"/>
    <cellStyle name="Percent (1) 13 17" xfId="434"/>
    <cellStyle name="Percent (1) 13 18" xfId="435"/>
    <cellStyle name="Percent (1) 13 19" xfId="436"/>
    <cellStyle name="Percent (1) 13 2" xfId="437"/>
    <cellStyle name="Percent (1) 13 20" xfId="438"/>
    <cellStyle name="Percent (1) 13 21" xfId="439"/>
    <cellStyle name="Percent (1) 13 3" xfId="440"/>
    <cellStyle name="Percent (1) 13 4" xfId="441"/>
    <cellStyle name="Percent (1) 13 5" xfId="442"/>
    <cellStyle name="Percent (1) 13 6" xfId="443"/>
    <cellStyle name="Percent (1) 13 7" xfId="444"/>
    <cellStyle name="Percent (1) 13 8" xfId="445"/>
    <cellStyle name="Percent (1) 13 9" xfId="446"/>
    <cellStyle name="Percent (1) 14" xfId="447"/>
    <cellStyle name="Percent (1) 14 10" xfId="448"/>
    <cellStyle name="Percent (1) 14 11" xfId="449"/>
    <cellStyle name="Percent (1) 14 12" xfId="450"/>
    <cellStyle name="Percent (1) 14 13" xfId="451"/>
    <cellStyle name="Percent (1) 14 14" xfId="452"/>
    <cellStyle name="Percent (1) 14 15" xfId="453"/>
    <cellStyle name="Percent (1) 14 16" xfId="454"/>
    <cellStyle name="Percent (1) 14 17" xfId="455"/>
    <cellStyle name="Percent (1) 14 18" xfId="456"/>
    <cellStyle name="Percent (1) 14 19" xfId="457"/>
    <cellStyle name="Percent (1) 14 2" xfId="458"/>
    <cellStyle name="Percent (1) 14 20" xfId="459"/>
    <cellStyle name="Percent (1) 14 21" xfId="460"/>
    <cellStyle name="Percent (1) 14 3" xfId="461"/>
    <cellStyle name="Percent (1) 14 4" xfId="462"/>
    <cellStyle name="Percent (1) 14 5" xfId="463"/>
    <cellStyle name="Percent (1) 14 6" xfId="464"/>
    <cellStyle name="Percent (1) 14 7" xfId="465"/>
    <cellStyle name="Percent (1) 14 8" xfId="466"/>
    <cellStyle name="Percent (1) 14 9" xfId="467"/>
    <cellStyle name="Percent (1) 15" xfId="468"/>
    <cellStyle name="Percent (1) 15 10" xfId="469"/>
    <cellStyle name="Percent (1) 15 11" xfId="470"/>
    <cellStyle name="Percent (1) 15 12" xfId="471"/>
    <cellStyle name="Percent (1) 15 13" xfId="472"/>
    <cellStyle name="Percent (1) 15 14" xfId="473"/>
    <cellStyle name="Percent (1) 15 15" xfId="474"/>
    <cellStyle name="Percent (1) 15 16" xfId="475"/>
    <cellStyle name="Percent (1) 15 17" xfId="476"/>
    <cellStyle name="Percent (1) 15 18" xfId="477"/>
    <cellStyle name="Percent (1) 15 19" xfId="478"/>
    <cellStyle name="Percent (1) 15 2" xfId="479"/>
    <cellStyle name="Percent (1) 15 20" xfId="480"/>
    <cellStyle name="Percent (1) 15 21" xfId="481"/>
    <cellStyle name="Percent (1) 15 3" xfId="482"/>
    <cellStyle name="Percent (1) 15 4" xfId="483"/>
    <cellStyle name="Percent (1) 15 5" xfId="484"/>
    <cellStyle name="Percent (1) 15 6" xfId="485"/>
    <cellStyle name="Percent (1) 15 7" xfId="486"/>
    <cellStyle name="Percent (1) 15 8" xfId="487"/>
    <cellStyle name="Percent (1) 15 9" xfId="488"/>
    <cellStyle name="Percent (1) 16" xfId="489"/>
    <cellStyle name="Percent (1) 16 10" xfId="490"/>
    <cellStyle name="Percent (1) 16 11" xfId="491"/>
    <cellStyle name="Percent (1) 16 12" xfId="492"/>
    <cellStyle name="Percent (1) 16 13" xfId="493"/>
    <cellStyle name="Percent (1) 16 14" xfId="494"/>
    <cellStyle name="Percent (1) 16 15" xfId="495"/>
    <cellStyle name="Percent (1) 16 16" xfId="496"/>
    <cellStyle name="Percent (1) 16 17" xfId="497"/>
    <cellStyle name="Percent (1) 16 18" xfId="498"/>
    <cellStyle name="Percent (1) 16 19" xfId="499"/>
    <cellStyle name="Percent (1) 16 2" xfId="500"/>
    <cellStyle name="Percent (1) 16 20" xfId="501"/>
    <cellStyle name="Percent (1) 16 21" xfId="502"/>
    <cellStyle name="Percent (1) 16 3" xfId="503"/>
    <cellStyle name="Percent (1) 16 4" xfId="504"/>
    <cellStyle name="Percent (1) 16 5" xfId="505"/>
    <cellStyle name="Percent (1) 16 6" xfId="506"/>
    <cellStyle name="Percent (1) 16 7" xfId="507"/>
    <cellStyle name="Percent (1) 16 8" xfId="508"/>
    <cellStyle name="Percent (1) 16 9" xfId="509"/>
    <cellStyle name="Percent (1) 17" xfId="510"/>
    <cellStyle name="Percent (1) 17 10" xfId="511"/>
    <cellStyle name="Percent (1) 17 11" xfId="512"/>
    <cellStyle name="Percent (1) 17 12" xfId="513"/>
    <cellStyle name="Percent (1) 17 13" xfId="514"/>
    <cellStyle name="Percent (1) 17 14" xfId="515"/>
    <cellStyle name="Percent (1) 17 15" xfId="516"/>
    <cellStyle name="Percent (1) 17 16" xfId="517"/>
    <cellStyle name="Percent (1) 17 17" xfId="518"/>
    <cellStyle name="Percent (1) 17 18" xfId="519"/>
    <cellStyle name="Percent (1) 17 19" xfId="520"/>
    <cellStyle name="Percent (1) 17 2" xfId="521"/>
    <cellStyle name="Percent (1) 17 20" xfId="522"/>
    <cellStyle name="Percent (1) 17 21" xfId="523"/>
    <cellStyle name="Percent (1) 17 3" xfId="524"/>
    <cellStyle name="Percent (1) 17 4" xfId="525"/>
    <cellStyle name="Percent (1) 17 5" xfId="526"/>
    <cellStyle name="Percent (1) 17 6" xfId="527"/>
    <cellStyle name="Percent (1) 17 7" xfId="528"/>
    <cellStyle name="Percent (1) 17 8" xfId="529"/>
    <cellStyle name="Percent (1) 17 9" xfId="530"/>
    <cellStyle name="Percent (1) 18" xfId="531"/>
    <cellStyle name="Percent (1) 18 10" xfId="532"/>
    <cellStyle name="Percent (1) 18 11" xfId="533"/>
    <cellStyle name="Percent (1) 18 12" xfId="534"/>
    <cellStyle name="Percent (1) 18 13" xfId="535"/>
    <cellStyle name="Percent (1) 18 14" xfId="536"/>
    <cellStyle name="Percent (1) 18 15" xfId="537"/>
    <cellStyle name="Percent (1) 18 16" xfId="538"/>
    <cellStyle name="Percent (1) 18 17" xfId="539"/>
    <cellStyle name="Percent (1) 18 18" xfId="540"/>
    <cellStyle name="Percent (1) 18 19" xfId="541"/>
    <cellStyle name="Percent (1) 18 2" xfId="542"/>
    <cellStyle name="Percent (1) 18 20" xfId="543"/>
    <cellStyle name="Percent (1) 18 21" xfId="544"/>
    <cellStyle name="Percent (1) 18 3" xfId="545"/>
    <cellStyle name="Percent (1) 18 4" xfId="546"/>
    <cellStyle name="Percent (1) 18 5" xfId="547"/>
    <cellStyle name="Percent (1) 18 6" xfId="548"/>
    <cellStyle name="Percent (1) 18 7" xfId="549"/>
    <cellStyle name="Percent (1) 18 8" xfId="550"/>
    <cellStyle name="Percent (1) 18 9" xfId="551"/>
    <cellStyle name="Percent (1) 19" xfId="552"/>
    <cellStyle name="Percent (1) 19 10" xfId="553"/>
    <cellStyle name="Percent (1) 19 11" xfId="554"/>
    <cellStyle name="Percent (1) 19 12" xfId="555"/>
    <cellStyle name="Percent (1) 19 13" xfId="556"/>
    <cellStyle name="Percent (1) 19 14" xfId="557"/>
    <cellStyle name="Percent (1) 19 15" xfId="558"/>
    <cellStyle name="Percent (1) 19 16" xfId="559"/>
    <cellStyle name="Percent (1) 19 17" xfId="560"/>
    <cellStyle name="Percent (1) 19 18" xfId="561"/>
    <cellStyle name="Percent (1) 19 19" xfId="562"/>
    <cellStyle name="Percent (1) 19 2" xfId="563"/>
    <cellStyle name="Percent (1) 19 20" xfId="564"/>
    <cellStyle name="Percent (1) 19 21" xfId="565"/>
    <cellStyle name="Percent (1) 19 3" xfId="566"/>
    <cellStyle name="Percent (1) 19 4" xfId="567"/>
    <cellStyle name="Percent (1) 19 5" xfId="568"/>
    <cellStyle name="Percent (1) 19 6" xfId="569"/>
    <cellStyle name="Percent (1) 19 7" xfId="570"/>
    <cellStyle name="Percent (1) 19 8" xfId="571"/>
    <cellStyle name="Percent (1) 19 9" xfId="572"/>
    <cellStyle name="Percent (1) 2" xfId="135"/>
    <cellStyle name="Percent (1) 2 10" xfId="573"/>
    <cellStyle name="Percent (1) 2 11" xfId="574"/>
    <cellStyle name="Percent (1) 2 12" xfId="575"/>
    <cellStyle name="Percent (1) 2 13" xfId="576"/>
    <cellStyle name="Percent (1) 2 14" xfId="577"/>
    <cellStyle name="Percent (1) 2 15" xfId="578"/>
    <cellStyle name="Percent (1) 2 16" xfId="579"/>
    <cellStyle name="Percent (1) 2 17" xfId="580"/>
    <cellStyle name="Percent (1) 2 18" xfId="581"/>
    <cellStyle name="Percent (1) 2 19" xfId="582"/>
    <cellStyle name="Percent (1) 2 2" xfId="583"/>
    <cellStyle name="Percent (1) 2 20" xfId="584"/>
    <cellStyle name="Percent (1) 2 21" xfId="585"/>
    <cellStyle name="Percent (1) 2 3" xfId="586"/>
    <cellStyle name="Percent (1) 2 4" xfId="587"/>
    <cellStyle name="Percent (1) 2 5" xfId="588"/>
    <cellStyle name="Percent (1) 2 6" xfId="589"/>
    <cellStyle name="Percent (1) 2 7" xfId="590"/>
    <cellStyle name="Percent (1) 2 8" xfId="591"/>
    <cellStyle name="Percent (1) 2 9" xfId="592"/>
    <cellStyle name="Percent (1) 20" xfId="593"/>
    <cellStyle name="Percent (1) 20 10" xfId="594"/>
    <cellStyle name="Percent (1) 20 11" xfId="595"/>
    <cellStyle name="Percent (1) 20 12" xfId="596"/>
    <cellStyle name="Percent (1) 20 13" xfId="597"/>
    <cellStyle name="Percent (1) 20 14" xfId="598"/>
    <cellStyle name="Percent (1) 20 15" xfId="599"/>
    <cellStyle name="Percent (1) 20 16" xfId="600"/>
    <cellStyle name="Percent (1) 20 17" xfId="601"/>
    <cellStyle name="Percent (1) 20 18" xfId="602"/>
    <cellStyle name="Percent (1) 20 19" xfId="603"/>
    <cellStyle name="Percent (1) 20 2" xfId="604"/>
    <cellStyle name="Percent (1) 20 20" xfId="605"/>
    <cellStyle name="Percent (1) 20 21" xfId="606"/>
    <cellStyle name="Percent (1) 20 3" xfId="607"/>
    <cellStyle name="Percent (1) 20 4" xfId="608"/>
    <cellStyle name="Percent (1) 20 5" xfId="609"/>
    <cellStyle name="Percent (1) 20 6" xfId="610"/>
    <cellStyle name="Percent (1) 20 7" xfId="611"/>
    <cellStyle name="Percent (1) 20 8" xfId="612"/>
    <cellStyle name="Percent (1) 20 9" xfId="613"/>
    <cellStyle name="Percent (1) 21" xfId="614"/>
    <cellStyle name="Percent (1) 21 10" xfId="615"/>
    <cellStyle name="Percent (1) 21 11" xfId="616"/>
    <cellStyle name="Percent (1) 21 12" xfId="617"/>
    <cellStyle name="Percent (1) 21 13" xfId="618"/>
    <cellStyle name="Percent (1) 21 14" xfId="619"/>
    <cellStyle name="Percent (1) 21 15" xfId="620"/>
    <cellStyle name="Percent (1) 21 16" xfId="621"/>
    <cellStyle name="Percent (1) 21 17" xfId="622"/>
    <cellStyle name="Percent (1) 21 18" xfId="623"/>
    <cellStyle name="Percent (1) 21 19" xfId="624"/>
    <cellStyle name="Percent (1) 21 2" xfId="625"/>
    <cellStyle name="Percent (1) 21 20" xfId="626"/>
    <cellStyle name="Percent (1) 21 21" xfId="627"/>
    <cellStyle name="Percent (1) 21 3" xfId="628"/>
    <cellStyle name="Percent (1) 21 4" xfId="629"/>
    <cellStyle name="Percent (1) 21 5" xfId="630"/>
    <cellStyle name="Percent (1) 21 6" xfId="631"/>
    <cellStyle name="Percent (1) 21 7" xfId="632"/>
    <cellStyle name="Percent (1) 21 8" xfId="633"/>
    <cellStyle name="Percent (1) 21 9" xfId="634"/>
    <cellStyle name="Percent (1) 22" xfId="635"/>
    <cellStyle name="Percent (1) 23" xfId="636"/>
    <cellStyle name="Percent (1) 24" xfId="637"/>
    <cellStyle name="Percent (1) 25" xfId="638"/>
    <cellStyle name="Percent (1) 26" xfId="639"/>
    <cellStyle name="Percent (1) 27" xfId="640"/>
    <cellStyle name="Percent (1) 28" xfId="641"/>
    <cellStyle name="Percent (1) 29" xfId="642"/>
    <cellStyle name="Percent (1) 3" xfId="643"/>
    <cellStyle name="Percent (1) 3 10" xfId="644"/>
    <cellStyle name="Percent (1) 3 11" xfId="645"/>
    <cellStyle name="Percent (1) 3 12" xfId="646"/>
    <cellStyle name="Percent (1) 3 13" xfId="647"/>
    <cellStyle name="Percent (1) 3 14" xfId="648"/>
    <cellStyle name="Percent (1) 3 15" xfId="649"/>
    <cellStyle name="Percent (1) 3 16" xfId="650"/>
    <cellStyle name="Percent (1) 3 17" xfId="651"/>
    <cellStyle name="Percent (1) 3 18" xfId="652"/>
    <cellStyle name="Percent (1) 3 19" xfId="653"/>
    <cellStyle name="Percent (1) 3 2" xfId="654"/>
    <cellStyle name="Percent (1) 3 20" xfId="655"/>
    <cellStyle name="Percent (1) 3 21" xfId="656"/>
    <cellStyle name="Percent (1) 3 3" xfId="657"/>
    <cellStyle name="Percent (1) 3 4" xfId="658"/>
    <cellStyle name="Percent (1) 3 5" xfId="659"/>
    <cellStyle name="Percent (1) 3 6" xfId="660"/>
    <cellStyle name="Percent (1) 3 7" xfId="661"/>
    <cellStyle name="Percent (1) 3 8" xfId="662"/>
    <cellStyle name="Percent (1) 3 9" xfId="663"/>
    <cellStyle name="Percent (1) 30" xfId="664"/>
    <cellStyle name="Percent (1) 31" xfId="665"/>
    <cellStyle name="Percent (1) 32" xfId="666"/>
    <cellStyle name="Percent (1) 33" xfId="667"/>
    <cellStyle name="Percent (1) 34" xfId="668"/>
    <cellStyle name="Percent (1) 35" xfId="669"/>
    <cellStyle name="Percent (1) 36" xfId="670"/>
    <cellStyle name="Percent (1) 37" xfId="671"/>
    <cellStyle name="Percent (1) 38" xfId="672"/>
    <cellStyle name="Percent (1) 39" xfId="673"/>
    <cellStyle name="Percent (1) 4" xfId="674"/>
    <cellStyle name="Percent (1) 4 10" xfId="675"/>
    <cellStyle name="Percent (1) 4 11" xfId="676"/>
    <cellStyle name="Percent (1) 4 12" xfId="677"/>
    <cellStyle name="Percent (1) 4 13" xfId="678"/>
    <cellStyle name="Percent (1) 4 14" xfId="679"/>
    <cellStyle name="Percent (1) 4 15" xfId="680"/>
    <cellStyle name="Percent (1) 4 16" xfId="681"/>
    <cellStyle name="Percent (1) 4 17" xfId="682"/>
    <cellStyle name="Percent (1) 4 18" xfId="683"/>
    <cellStyle name="Percent (1) 4 19" xfId="684"/>
    <cellStyle name="Percent (1) 4 2" xfId="685"/>
    <cellStyle name="Percent (1) 4 20" xfId="686"/>
    <cellStyle name="Percent (1) 4 21" xfId="687"/>
    <cellStyle name="Percent (1) 4 3" xfId="688"/>
    <cellStyle name="Percent (1) 4 4" xfId="689"/>
    <cellStyle name="Percent (1) 4 5" xfId="690"/>
    <cellStyle name="Percent (1) 4 6" xfId="691"/>
    <cellStyle name="Percent (1) 4 7" xfId="692"/>
    <cellStyle name="Percent (1) 4 8" xfId="693"/>
    <cellStyle name="Percent (1) 4 9" xfId="694"/>
    <cellStyle name="Percent (1) 40" xfId="695"/>
    <cellStyle name="Percent (1) 41" xfId="696"/>
    <cellStyle name="Percent (1) 5" xfId="697"/>
    <cellStyle name="Percent (1) 5 10" xfId="698"/>
    <cellStyle name="Percent (1) 5 11" xfId="699"/>
    <cellStyle name="Percent (1) 5 12" xfId="700"/>
    <cellStyle name="Percent (1) 5 13" xfId="701"/>
    <cellStyle name="Percent (1) 5 14" xfId="702"/>
    <cellStyle name="Percent (1) 5 15" xfId="703"/>
    <cellStyle name="Percent (1) 5 16" xfId="704"/>
    <cellStyle name="Percent (1) 5 17" xfId="705"/>
    <cellStyle name="Percent (1) 5 18" xfId="706"/>
    <cellStyle name="Percent (1) 5 19" xfId="707"/>
    <cellStyle name="Percent (1) 5 2" xfId="708"/>
    <cellStyle name="Percent (1) 5 20" xfId="709"/>
    <cellStyle name="Percent (1) 5 21" xfId="710"/>
    <cellStyle name="Percent (1) 5 3" xfId="711"/>
    <cellStyle name="Percent (1) 5 4" xfId="712"/>
    <cellStyle name="Percent (1) 5 5" xfId="713"/>
    <cellStyle name="Percent (1) 5 6" xfId="714"/>
    <cellStyle name="Percent (1) 5 7" xfId="715"/>
    <cellStyle name="Percent (1) 5 8" xfId="716"/>
    <cellStyle name="Percent (1) 5 9" xfId="717"/>
    <cellStyle name="Percent (1) 6" xfId="718"/>
    <cellStyle name="Percent (1) 6 10" xfId="719"/>
    <cellStyle name="Percent (1) 6 11" xfId="720"/>
    <cellStyle name="Percent (1) 6 12" xfId="721"/>
    <cellStyle name="Percent (1) 6 13" xfId="722"/>
    <cellStyle name="Percent (1) 6 14" xfId="723"/>
    <cellStyle name="Percent (1) 6 15" xfId="724"/>
    <cellStyle name="Percent (1) 6 16" xfId="725"/>
    <cellStyle name="Percent (1) 6 17" xfId="726"/>
    <cellStyle name="Percent (1) 6 18" xfId="727"/>
    <cellStyle name="Percent (1) 6 19" xfId="728"/>
    <cellStyle name="Percent (1) 6 2" xfId="729"/>
    <cellStyle name="Percent (1) 6 20" xfId="730"/>
    <cellStyle name="Percent (1) 6 21" xfId="731"/>
    <cellStyle name="Percent (1) 6 3" xfId="732"/>
    <cellStyle name="Percent (1) 6 4" xfId="733"/>
    <cellStyle name="Percent (1) 6 5" xfId="734"/>
    <cellStyle name="Percent (1) 6 6" xfId="735"/>
    <cellStyle name="Percent (1) 6 7" xfId="736"/>
    <cellStyle name="Percent (1) 6 8" xfId="737"/>
    <cellStyle name="Percent (1) 6 9" xfId="738"/>
    <cellStyle name="Percent (1) 7" xfId="739"/>
    <cellStyle name="Percent (1) 7 10" xfId="740"/>
    <cellStyle name="Percent (1) 7 11" xfId="741"/>
    <cellStyle name="Percent (1) 7 12" xfId="742"/>
    <cellStyle name="Percent (1) 7 13" xfId="743"/>
    <cellStyle name="Percent (1) 7 14" xfId="744"/>
    <cellStyle name="Percent (1) 7 15" xfId="745"/>
    <cellStyle name="Percent (1) 7 16" xfId="746"/>
    <cellStyle name="Percent (1) 7 17" xfId="747"/>
    <cellStyle name="Percent (1) 7 18" xfId="748"/>
    <cellStyle name="Percent (1) 7 19" xfId="749"/>
    <cellStyle name="Percent (1) 7 2" xfId="750"/>
    <cellStyle name="Percent (1) 7 20" xfId="751"/>
    <cellStyle name="Percent (1) 7 21" xfId="752"/>
    <cellStyle name="Percent (1) 7 3" xfId="753"/>
    <cellStyle name="Percent (1) 7 4" xfId="754"/>
    <cellStyle name="Percent (1) 7 5" xfId="755"/>
    <cellStyle name="Percent (1) 7 6" xfId="756"/>
    <cellStyle name="Percent (1) 7 7" xfId="757"/>
    <cellStyle name="Percent (1) 7 8" xfId="758"/>
    <cellStyle name="Percent (1) 7 9" xfId="759"/>
    <cellStyle name="Percent (1) 8" xfId="760"/>
    <cellStyle name="Percent (1) 8 10" xfId="761"/>
    <cellStyle name="Percent (1) 8 11" xfId="762"/>
    <cellStyle name="Percent (1) 8 12" xfId="763"/>
    <cellStyle name="Percent (1) 8 13" xfId="764"/>
    <cellStyle name="Percent (1) 8 14" xfId="765"/>
    <cellStyle name="Percent (1) 8 15" xfId="766"/>
    <cellStyle name="Percent (1) 8 16" xfId="767"/>
    <cellStyle name="Percent (1) 8 17" xfId="768"/>
    <cellStyle name="Percent (1) 8 18" xfId="769"/>
    <cellStyle name="Percent (1) 8 19" xfId="770"/>
    <cellStyle name="Percent (1) 8 2" xfId="771"/>
    <cellStyle name="Percent (1) 8 20" xfId="772"/>
    <cellStyle name="Percent (1) 8 21" xfId="773"/>
    <cellStyle name="Percent (1) 8 3" xfId="774"/>
    <cellStyle name="Percent (1) 8 4" xfId="775"/>
    <cellStyle name="Percent (1) 8 5" xfId="776"/>
    <cellStyle name="Percent (1) 8 6" xfId="777"/>
    <cellStyle name="Percent (1) 8 7" xfId="778"/>
    <cellStyle name="Percent (1) 8 8" xfId="779"/>
    <cellStyle name="Percent (1) 8 9" xfId="780"/>
    <cellStyle name="Percent (1) 9" xfId="781"/>
    <cellStyle name="Percent (1) 9 10" xfId="782"/>
    <cellStyle name="Percent (1) 9 11" xfId="783"/>
    <cellStyle name="Percent (1) 9 12" xfId="784"/>
    <cellStyle name="Percent (1) 9 13" xfId="785"/>
    <cellStyle name="Percent (1) 9 14" xfId="786"/>
    <cellStyle name="Percent (1) 9 15" xfId="787"/>
    <cellStyle name="Percent (1) 9 16" xfId="788"/>
    <cellStyle name="Percent (1) 9 17" xfId="789"/>
    <cellStyle name="Percent (1) 9 18" xfId="790"/>
    <cellStyle name="Percent (1) 9 19" xfId="791"/>
    <cellStyle name="Percent (1) 9 2" xfId="792"/>
    <cellStyle name="Percent (1) 9 20" xfId="793"/>
    <cellStyle name="Percent (1) 9 21" xfId="794"/>
    <cellStyle name="Percent (1) 9 3" xfId="795"/>
    <cellStyle name="Percent (1) 9 4" xfId="796"/>
    <cellStyle name="Percent (1) 9 5" xfId="797"/>
    <cellStyle name="Percent (1) 9 6" xfId="798"/>
    <cellStyle name="Percent (1) 9 7" xfId="799"/>
    <cellStyle name="Percent (1) 9 8" xfId="800"/>
    <cellStyle name="Percent (1) 9 9" xfId="801"/>
    <cellStyle name="Percent (1)_Hoosier Charts 2" xfId="802"/>
    <cellStyle name="Percent (2)" xfId="64"/>
    <cellStyle name="Percent (2) 10" xfId="803"/>
    <cellStyle name="Percent (2) 10 10" xfId="804"/>
    <cellStyle name="Percent (2) 10 11" xfId="805"/>
    <cellStyle name="Percent (2) 10 12" xfId="806"/>
    <cellStyle name="Percent (2) 10 13" xfId="807"/>
    <cellStyle name="Percent (2) 10 14" xfId="808"/>
    <cellStyle name="Percent (2) 10 15" xfId="809"/>
    <cellStyle name="Percent (2) 10 16" xfId="810"/>
    <cellStyle name="Percent (2) 10 17" xfId="811"/>
    <cellStyle name="Percent (2) 10 18" xfId="812"/>
    <cellStyle name="Percent (2) 10 19" xfId="813"/>
    <cellStyle name="Percent (2) 10 2" xfId="814"/>
    <cellStyle name="Percent (2) 10 20" xfId="815"/>
    <cellStyle name="Percent (2) 10 21" xfId="816"/>
    <cellStyle name="Percent (2) 10 3" xfId="817"/>
    <cellStyle name="Percent (2) 10 4" xfId="818"/>
    <cellStyle name="Percent (2) 10 5" xfId="819"/>
    <cellStyle name="Percent (2) 10 6" xfId="820"/>
    <cellStyle name="Percent (2) 10 7" xfId="821"/>
    <cellStyle name="Percent (2) 10 8" xfId="822"/>
    <cellStyle name="Percent (2) 10 9" xfId="823"/>
    <cellStyle name="Percent (2) 11" xfId="824"/>
    <cellStyle name="Percent (2) 11 10" xfId="825"/>
    <cellStyle name="Percent (2) 11 11" xfId="826"/>
    <cellStyle name="Percent (2) 11 12" xfId="827"/>
    <cellStyle name="Percent (2) 11 13" xfId="828"/>
    <cellStyle name="Percent (2) 11 14" xfId="829"/>
    <cellStyle name="Percent (2) 11 15" xfId="830"/>
    <cellStyle name="Percent (2) 11 16" xfId="831"/>
    <cellStyle name="Percent (2) 11 17" xfId="832"/>
    <cellStyle name="Percent (2) 11 18" xfId="833"/>
    <cellStyle name="Percent (2) 11 19" xfId="834"/>
    <cellStyle name="Percent (2) 11 2" xfId="835"/>
    <cellStyle name="Percent (2) 11 20" xfId="836"/>
    <cellStyle name="Percent (2) 11 21" xfId="837"/>
    <cellStyle name="Percent (2) 11 3" xfId="838"/>
    <cellStyle name="Percent (2) 11 4" xfId="839"/>
    <cellStyle name="Percent (2) 11 5" xfId="840"/>
    <cellStyle name="Percent (2) 11 6" xfId="841"/>
    <cellStyle name="Percent (2) 11 7" xfId="842"/>
    <cellStyle name="Percent (2) 11 8" xfId="843"/>
    <cellStyle name="Percent (2) 11 9" xfId="844"/>
    <cellStyle name="Percent (2) 12" xfId="845"/>
    <cellStyle name="Percent (2) 12 10" xfId="846"/>
    <cellStyle name="Percent (2) 12 11" xfId="847"/>
    <cellStyle name="Percent (2) 12 12" xfId="848"/>
    <cellStyle name="Percent (2) 12 13" xfId="849"/>
    <cellStyle name="Percent (2) 12 14" xfId="850"/>
    <cellStyle name="Percent (2) 12 15" xfId="851"/>
    <cellStyle name="Percent (2) 12 16" xfId="852"/>
    <cellStyle name="Percent (2) 12 17" xfId="853"/>
    <cellStyle name="Percent (2) 12 18" xfId="854"/>
    <cellStyle name="Percent (2) 12 19" xfId="855"/>
    <cellStyle name="Percent (2) 12 2" xfId="856"/>
    <cellStyle name="Percent (2) 12 20" xfId="857"/>
    <cellStyle name="Percent (2) 12 21" xfId="858"/>
    <cellStyle name="Percent (2) 12 3" xfId="859"/>
    <cellStyle name="Percent (2) 12 4" xfId="860"/>
    <cellStyle name="Percent (2) 12 5" xfId="861"/>
    <cellStyle name="Percent (2) 12 6" xfId="862"/>
    <cellStyle name="Percent (2) 12 7" xfId="863"/>
    <cellStyle name="Percent (2) 12 8" xfId="864"/>
    <cellStyle name="Percent (2) 12 9" xfId="865"/>
    <cellStyle name="Percent (2) 13" xfId="866"/>
    <cellStyle name="Percent (2) 13 10" xfId="867"/>
    <cellStyle name="Percent (2) 13 11" xfId="868"/>
    <cellStyle name="Percent (2) 13 12" xfId="869"/>
    <cellStyle name="Percent (2) 13 13" xfId="870"/>
    <cellStyle name="Percent (2) 13 14" xfId="871"/>
    <cellStyle name="Percent (2) 13 15" xfId="872"/>
    <cellStyle name="Percent (2) 13 16" xfId="873"/>
    <cellStyle name="Percent (2) 13 17" xfId="874"/>
    <cellStyle name="Percent (2) 13 18" xfId="875"/>
    <cellStyle name="Percent (2) 13 19" xfId="876"/>
    <cellStyle name="Percent (2) 13 2" xfId="877"/>
    <cellStyle name="Percent (2) 13 20" xfId="878"/>
    <cellStyle name="Percent (2) 13 21" xfId="879"/>
    <cellStyle name="Percent (2) 13 3" xfId="880"/>
    <cellStyle name="Percent (2) 13 4" xfId="881"/>
    <cellStyle name="Percent (2) 13 5" xfId="882"/>
    <cellStyle name="Percent (2) 13 6" xfId="883"/>
    <cellStyle name="Percent (2) 13 7" xfId="884"/>
    <cellStyle name="Percent (2) 13 8" xfId="885"/>
    <cellStyle name="Percent (2) 13 9" xfId="886"/>
    <cellStyle name="Percent (2) 14" xfId="887"/>
    <cellStyle name="Percent (2) 14 10" xfId="888"/>
    <cellStyle name="Percent (2) 14 11" xfId="889"/>
    <cellStyle name="Percent (2) 14 12" xfId="890"/>
    <cellStyle name="Percent (2) 14 13" xfId="891"/>
    <cellStyle name="Percent (2) 14 14" xfId="892"/>
    <cellStyle name="Percent (2) 14 15" xfId="893"/>
    <cellStyle name="Percent (2) 14 16" xfId="894"/>
    <cellStyle name="Percent (2) 14 17" xfId="895"/>
    <cellStyle name="Percent (2) 14 18" xfId="896"/>
    <cellStyle name="Percent (2) 14 19" xfId="897"/>
    <cellStyle name="Percent (2) 14 2" xfId="898"/>
    <cellStyle name="Percent (2) 14 20" xfId="899"/>
    <cellStyle name="Percent (2) 14 21" xfId="900"/>
    <cellStyle name="Percent (2) 14 3" xfId="901"/>
    <cellStyle name="Percent (2) 14 4" xfId="902"/>
    <cellStyle name="Percent (2) 14 5" xfId="903"/>
    <cellStyle name="Percent (2) 14 6" xfId="904"/>
    <cellStyle name="Percent (2) 14 7" xfId="905"/>
    <cellStyle name="Percent (2) 14 8" xfId="906"/>
    <cellStyle name="Percent (2) 14 9" xfId="907"/>
    <cellStyle name="Percent (2) 15" xfId="908"/>
    <cellStyle name="Percent (2) 15 10" xfId="909"/>
    <cellStyle name="Percent (2) 15 11" xfId="910"/>
    <cellStyle name="Percent (2) 15 12" xfId="911"/>
    <cellStyle name="Percent (2) 15 13" xfId="912"/>
    <cellStyle name="Percent (2) 15 14" xfId="913"/>
    <cellStyle name="Percent (2) 15 15" xfId="914"/>
    <cellStyle name="Percent (2) 15 16" xfId="915"/>
    <cellStyle name="Percent (2) 15 17" xfId="916"/>
    <cellStyle name="Percent (2) 15 18" xfId="917"/>
    <cellStyle name="Percent (2) 15 19" xfId="918"/>
    <cellStyle name="Percent (2) 15 2" xfId="919"/>
    <cellStyle name="Percent (2) 15 20" xfId="920"/>
    <cellStyle name="Percent (2) 15 21" xfId="921"/>
    <cellStyle name="Percent (2) 15 3" xfId="922"/>
    <cellStyle name="Percent (2) 15 4" xfId="923"/>
    <cellStyle name="Percent (2) 15 5" xfId="924"/>
    <cellStyle name="Percent (2) 15 6" xfId="925"/>
    <cellStyle name="Percent (2) 15 7" xfId="926"/>
    <cellStyle name="Percent (2) 15 8" xfId="927"/>
    <cellStyle name="Percent (2) 15 9" xfId="928"/>
    <cellStyle name="Percent (2) 16" xfId="929"/>
    <cellStyle name="Percent (2) 16 10" xfId="930"/>
    <cellStyle name="Percent (2) 16 11" xfId="931"/>
    <cellStyle name="Percent (2) 16 12" xfId="932"/>
    <cellStyle name="Percent (2) 16 13" xfId="933"/>
    <cellStyle name="Percent (2) 16 14" xfId="934"/>
    <cellStyle name="Percent (2) 16 15" xfId="935"/>
    <cellStyle name="Percent (2) 16 16" xfId="936"/>
    <cellStyle name="Percent (2) 16 17" xfId="937"/>
    <cellStyle name="Percent (2) 16 18" xfId="938"/>
    <cellStyle name="Percent (2) 16 19" xfId="939"/>
    <cellStyle name="Percent (2) 16 2" xfId="940"/>
    <cellStyle name="Percent (2) 16 20" xfId="941"/>
    <cellStyle name="Percent (2) 16 21" xfId="942"/>
    <cellStyle name="Percent (2) 16 3" xfId="943"/>
    <cellStyle name="Percent (2) 16 4" xfId="944"/>
    <cellStyle name="Percent (2) 16 5" xfId="945"/>
    <cellStyle name="Percent (2) 16 6" xfId="946"/>
    <cellStyle name="Percent (2) 16 7" xfId="947"/>
    <cellStyle name="Percent (2) 16 8" xfId="948"/>
    <cellStyle name="Percent (2) 16 9" xfId="949"/>
    <cellStyle name="Percent (2) 17" xfId="950"/>
    <cellStyle name="Percent (2) 17 10" xfId="951"/>
    <cellStyle name="Percent (2) 17 11" xfId="952"/>
    <cellStyle name="Percent (2) 17 12" xfId="953"/>
    <cellStyle name="Percent (2) 17 13" xfId="954"/>
    <cellStyle name="Percent (2) 17 14" xfId="955"/>
    <cellStyle name="Percent (2) 17 15" xfId="956"/>
    <cellStyle name="Percent (2) 17 16" xfId="957"/>
    <cellStyle name="Percent (2) 17 17" xfId="958"/>
    <cellStyle name="Percent (2) 17 18" xfId="959"/>
    <cellStyle name="Percent (2) 17 19" xfId="960"/>
    <cellStyle name="Percent (2) 17 2" xfId="961"/>
    <cellStyle name="Percent (2) 17 20" xfId="962"/>
    <cellStyle name="Percent (2) 17 21" xfId="963"/>
    <cellStyle name="Percent (2) 17 3" xfId="964"/>
    <cellStyle name="Percent (2) 17 4" xfId="965"/>
    <cellStyle name="Percent (2) 17 5" xfId="966"/>
    <cellStyle name="Percent (2) 17 6" xfId="967"/>
    <cellStyle name="Percent (2) 17 7" xfId="968"/>
    <cellStyle name="Percent (2) 17 8" xfId="969"/>
    <cellStyle name="Percent (2) 17 9" xfId="970"/>
    <cellStyle name="Percent (2) 18" xfId="971"/>
    <cellStyle name="Percent (2) 18 10" xfId="972"/>
    <cellStyle name="Percent (2) 18 11" xfId="973"/>
    <cellStyle name="Percent (2) 18 12" xfId="974"/>
    <cellStyle name="Percent (2) 18 13" xfId="975"/>
    <cellStyle name="Percent (2) 18 14" xfId="976"/>
    <cellStyle name="Percent (2) 18 15" xfId="977"/>
    <cellStyle name="Percent (2) 18 16" xfId="978"/>
    <cellStyle name="Percent (2) 18 17" xfId="979"/>
    <cellStyle name="Percent (2) 18 18" xfId="980"/>
    <cellStyle name="Percent (2) 18 19" xfId="981"/>
    <cellStyle name="Percent (2) 18 2" xfId="982"/>
    <cellStyle name="Percent (2) 18 20" xfId="983"/>
    <cellStyle name="Percent (2) 18 21" xfId="984"/>
    <cellStyle name="Percent (2) 18 3" xfId="985"/>
    <cellStyle name="Percent (2) 18 4" xfId="986"/>
    <cellStyle name="Percent (2) 18 5" xfId="987"/>
    <cellStyle name="Percent (2) 18 6" xfId="988"/>
    <cellStyle name="Percent (2) 18 7" xfId="989"/>
    <cellStyle name="Percent (2) 18 8" xfId="990"/>
    <cellStyle name="Percent (2) 18 9" xfId="991"/>
    <cellStyle name="Percent (2) 19" xfId="992"/>
    <cellStyle name="Percent (2) 19 10" xfId="993"/>
    <cellStyle name="Percent (2) 19 11" xfId="994"/>
    <cellStyle name="Percent (2) 19 12" xfId="995"/>
    <cellStyle name="Percent (2) 19 13" xfId="996"/>
    <cellStyle name="Percent (2) 19 14" xfId="997"/>
    <cellStyle name="Percent (2) 19 15" xfId="998"/>
    <cellStyle name="Percent (2) 19 16" xfId="999"/>
    <cellStyle name="Percent (2) 19 17" xfId="1000"/>
    <cellStyle name="Percent (2) 19 18" xfId="1001"/>
    <cellStyle name="Percent (2) 19 19" xfId="1002"/>
    <cellStyle name="Percent (2) 19 2" xfId="1003"/>
    <cellStyle name="Percent (2) 19 20" xfId="1004"/>
    <cellStyle name="Percent (2) 19 21" xfId="1005"/>
    <cellStyle name="Percent (2) 19 3" xfId="1006"/>
    <cellStyle name="Percent (2) 19 4" xfId="1007"/>
    <cellStyle name="Percent (2) 19 5" xfId="1008"/>
    <cellStyle name="Percent (2) 19 6" xfId="1009"/>
    <cellStyle name="Percent (2) 19 7" xfId="1010"/>
    <cellStyle name="Percent (2) 19 8" xfId="1011"/>
    <cellStyle name="Percent (2) 19 9" xfId="1012"/>
    <cellStyle name="Percent (2) 2" xfId="136"/>
    <cellStyle name="Percent (2) 2 10" xfId="1013"/>
    <cellStyle name="Percent (2) 2 11" xfId="1014"/>
    <cellStyle name="Percent (2) 2 12" xfId="1015"/>
    <cellStyle name="Percent (2) 2 13" xfId="1016"/>
    <cellStyle name="Percent (2) 2 14" xfId="1017"/>
    <cellStyle name="Percent (2) 2 15" xfId="1018"/>
    <cellStyle name="Percent (2) 2 16" xfId="1019"/>
    <cellStyle name="Percent (2) 2 17" xfId="1020"/>
    <cellStyle name="Percent (2) 2 18" xfId="1021"/>
    <cellStyle name="Percent (2) 2 19" xfId="1022"/>
    <cellStyle name="Percent (2) 2 2" xfId="1023"/>
    <cellStyle name="Percent (2) 2 20" xfId="1024"/>
    <cellStyle name="Percent (2) 2 21" xfId="1025"/>
    <cellStyle name="Percent (2) 2 3" xfId="1026"/>
    <cellStyle name="Percent (2) 2 4" xfId="1027"/>
    <cellStyle name="Percent (2) 2 5" xfId="1028"/>
    <cellStyle name="Percent (2) 2 6" xfId="1029"/>
    <cellStyle name="Percent (2) 2 7" xfId="1030"/>
    <cellStyle name="Percent (2) 2 8" xfId="1031"/>
    <cellStyle name="Percent (2) 2 9" xfId="1032"/>
    <cellStyle name="Percent (2) 20" xfId="1033"/>
    <cellStyle name="Percent (2) 20 10" xfId="1034"/>
    <cellStyle name="Percent (2) 20 11" xfId="1035"/>
    <cellStyle name="Percent (2) 20 12" xfId="1036"/>
    <cellStyle name="Percent (2) 20 13" xfId="1037"/>
    <cellStyle name="Percent (2) 20 14" xfId="1038"/>
    <cellStyle name="Percent (2) 20 15" xfId="1039"/>
    <cellStyle name="Percent (2) 20 16" xfId="1040"/>
    <cellStyle name="Percent (2) 20 17" xfId="1041"/>
    <cellStyle name="Percent (2) 20 18" xfId="1042"/>
    <cellStyle name="Percent (2) 20 19" xfId="1043"/>
    <cellStyle name="Percent (2) 20 2" xfId="1044"/>
    <cellStyle name="Percent (2) 20 20" xfId="1045"/>
    <cellStyle name="Percent (2) 20 21" xfId="1046"/>
    <cellStyle name="Percent (2) 20 3" xfId="1047"/>
    <cellStyle name="Percent (2) 20 4" xfId="1048"/>
    <cellStyle name="Percent (2) 20 5" xfId="1049"/>
    <cellStyle name="Percent (2) 20 6" xfId="1050"/>
    <cellStyle name="Percent (2) 20 7" xfId="1051"/>
    <cellStyle name="Percent (2) 20 8" xfId="1052"/>
    <cellStyle name="Percent (2) 20 9" xfId="1053"/>
    <cellStyle name="Percent (2) 21" xfId="1054"/>
    <cellStyle name="Percent (2) 21 10" xfId="1055"/>
    <cellStyle name="Percent (2) 21 11" xfId="1056"/>
    <cellStyle name="Percent (2) 21 12" xfId="1057"/>
    <cellStyle name="Percent (2) 21 13" xfId="1058"/>
    <cellStyle name="Percent (2) 21 14" xfId="1059"/>
    <cellStyle name="Percent (2) 21 15" xfId="1060"/>
    <cellStyle name="Percent (2) 21 16" xfId="1061"/>
    <cellStyle name="Percent (2) 21 17" xfId="1062"/>
    <cellStyle name="Percent (2) 21 18" xfId="1063"/>
    <cellStyle name="Percent (2) 21 19" xfId="1064"/>
    <cellStyle name="Percent (2) 21 2" xfId="1065"/>
    <cellStyle name="Percent (2) 21 20" xfId="1066"/>
    <cellStyle name="Percent (2) 21 21" xfId="1067"/>
    <cellStyle name="Percent (2) 21 3" xfId="1068"/>
    <cellStyle name="Percent (2) 21 4" xfId="1069"/>
    <cellStyle name="Percent (2) 21 5" xfId="1070"/>
    <cellStyle name="Percent (2) 21 6" xfId="1071"/>
    <cellStyle name="Percent (2) 21 7" xfId="1072"/>
    <cellStyle name="Percent (2) 21 8" xfId="1073"/>
    <cellStyle name="Percent (2) 21 9" xfId="1074"/>
    <cellStyle name="Percent (2) 22" xfId="1075"/>
    <cellStyle name="Percent (2) 23" xfId="1076"/>
    <cellStyle name="Percent (2) 24" xfId="1077"/>
    <cellStyle name="Percent (2) 25" xfId="1078"/>
    <cellStyle name="Percent (2) 26" xfId="1079"/>
    <cellStyle name="Percent (2) 27" xfId="1080"/>
    <cellStyle name="Percent (2) 28" xfId="1081"/>
    <cellStyle name="Percent (2) 29" xfId="1082"/>
    <cellStyle name="Percent (2) 3" xfId="1083"/>
    <cellStyle name="Percent (2) 3 10" xfId="1084"/>
    <cellStyle name="Percent (2) 3 11" xfId="1085"/>
    <cellStyle name="Percent (2) 3 12" xfId="1086"/>
    <cellStyle name="Percent (2) 3 13" xfId="1087"/>
    <cellStyle name="Percent (2) 3 14" xfId="1088"/>
    <cellStyle name="Percent (2) 3 15" xfId="1089"/>
    <cellStyle name="Percent (2) 3 16" xfId="1090"/>
    <cellStyle name="Percent (2) 3 17" xfId="1091"/>
    <cellStyle name="Percent (2) 3 18" xfId="1092"/>
    <cellStyle name="Percent (2) 3 19" xfId="1093"/>
    <cellStyle name="Percent (2) 3 2" xfId="1094"/>
    <cellStyle name="Percent (2) 3 20" xfId="1095"/>
    <cellStyle name="Percent (2) 3 21" xfId="1096"/>
    <cellStyle name="Percent (2) 3 3" xfId="1097"/>
    <cellStyle name="Percent (2) 3 4" xfId="1098"/>
    <cellStyle name="Percent (2) 3 5" xfId="1099"/>
    <cellStyle name="Percent (2) 3 6" xfId="1100"/>
    <cellStyle name="Percent (2) 3 7" xfId="1101"/>
    <cellStyle name="Percent (2) 3 8" xfId="1102"/>
    <cellStyle name="Percent (2) 3 9" xfId="1103"/>
    <cellStyle name="Percent (2) 30" xfId="1104"/>
    <cellStyle name="Percent (2) 31" xfId="1105"/>
    <cellStyle name="Percent (2) 32" xfId="1106"/>
    <cellStyle name="Percent (2) 33" xfId="1107"/>
    <cellStyle name="Percent (2) 34" xfId="1108"/>
    <cellStyle name="Percent (2) 35" xfId="1109"/>
    <cellStyle name="Percent (2) 36" xfId="1110"/>
    <cellStyle name="Percent (2) 37" xfId="1111"/>
    <cellStyle name="Percent (2) 38" xfId="1112"/>
    <cellStyle name="Percent (2) 39" xfId="1113"/>
    <cellStyle name="Percent (2) 4" xfId="1114"/>
    <cellStyle name="Percent (2) 4 10" xfId="1115"/>
    <cellStyle name="Percent (2) 4 11" xfId="1116"/>
    <cellStyle name="Percent (2) 4 12" xfId="1117"/>
    <cellStyle name="Percent (2) 4 13" xfId="1118"/>
    <cellStyle name="Percent (2) 4 14" xfId="1119"/>
    <cellStyle name="Percent (2) 4 15" xfId="1120"/>
    <cellStyle name="Percent (2) 4 16" xfId="1121"/>
    <cellStyle name="Percent (2) 4 17" xfId="1122"/>
    <cellStyle name="Percent (2) 4 18" xfId="1123"/>
    <cellStyle name="Percent (2) 4 19" xfId="1124"/>
    <cellStyle name="Percent (2) 4 2" xfId="1125"/>
    <cellStyle name="Percent (2) 4 20" xfId="1126"/>
    <cellStyle name="Percent (2) 4 21" xfId="1127"/>
    <cellStyle name="Percent (2) 4 3" xfId="1128"/>
    <cellStyle name="Percent (2) 4 4" xfId="1129"/>
    <cellStyle name="Percent (2) 4 5" xfId="1130"/>
    <cellStyle name="Percent (2) 4 6" xfId="1131"/>
    <cellStyle name="Percent (2) 4 7" xfId="1132"/>
    <cellStyle name="Percent (2) 4 8" xfId="1133"/>
    <cellStyle name="Percent (2) 4 9" xfId="1134"/>
    <cellStyle name="Percent (2) 40" xfId="1135"/>
    <cellStyle name="Percent (2) 41" xfId="1136"/>
    <cellStyle name="Percent (2) 5" xfId="1137"/>
    <cellStyle name="Percent (2) 5 10" xfId="1138"/>
    <cellStyle name="Percent (2) 5 11" xfId="1139"/>
    <cellStyle name="Percent (2) 5 12" xfId="1140"/>
    <cellStyle name="Percent (2) 5 13" xfId="1141"/>
    <cellStyle name="Percent (2) 5 14" xfId="1142"/>
    <cellStyle name="Percent (2) 5 15" xfId="1143"/>
    <cellStyle name="Percent (2) 5 16" xfId="1144"/>
    <cellStyle name="Percent (2) 5 17" xfId="1145"/>
    <cellStyle name="Percent (2) 5 18" xfId="1146"/>
    <cellStyle name="Percent (2) 5 19" xfId="1147"/>
    <cellStyle name="Percent (2) 5 2" xfId="1148"/>
    <cellStyle name="Percent (2) 5 20" xfId="1149"/>
    <cellStyle name="Percent (2) 5 21" xfId="1150"/>
    <cellStyle name="Percent (2) 5 3" xfId="1151"/>
    <cellStyle name="Percent (2) 5 4" xfId="1152"/>
    <cellStyle name="Percent (2) 5 5" xfId="1153"/>
    <cellStyle name="Percent (2) 5 6" xfId="1154"/>
    <cellStyle name="Percent (2) 5 7" xfId="1155"/>
    <cellStyle name="Percent (2) 5 8" xfId="1156"/>
    <cellStyle name="Percent (2) 5 9" xfId="1157"/>
    <cellStyle name="Percent (2) 6" xfId="1158"/>
    <cellStyle name="Percent (2) 6 10" xfId="1159"/>
    <cellStyle name="Percent (2) 6 11" xfId="1160"/>
    <cellStyle name="Percent (2) 6 12" xfId="1161"/>
    <cellStyle name="Percent (2) 6 13" xfId="1162"/>
    <cellStyle name="Percent (2) 6 14" xfId="1163"/>
    <cellStyle name="Percent (2) 6 15" xfId="1164"/>
    <cellStyle name="Percent (2) 6 16" xfId="1165"/>
    <cellStyle name="Percent (2) 6 17" xfId="1166"/>
    <cellStyle name="Percent (2) 6 18" xfId="1167"/>
    <cellStyle name="Percent (2) 6 19" xfId="1168"/>
    <cellStyle name="Percent (2) 6 2" xfId="1169"/>
    <cellStyle name="Percent (2) 6 20" xfId="1170"/>
    <cellStyle name="Percent (2) 6 21" xfId="1171"/>
    <cellStyle name="Percent (2) 6 3" xfId="1172"/>
    <cellStyle name="Percent (2) 6 4" xfId="1173"/>
    <cellStyle name="Percent (2) 6 5" xfId="1174"/>
    <cellStyle name="Percent (2) 6 6" xfId="1175"/>
    <cellStyle name="Percent (2) 6 7" xfId="1176"/>
    <cellStyle name="Percent (2) 6 8" xfId="1177"/>
    <cellStyle name="Percent (2) 6 9" xfId="1178"/>
    <cellStyle name="Percent (2) 7" xfId="1179"/>
    <cellStyle name="Percent (2) 7 10" xfId="1180"/>
    <cellStyle name="Percent (2) 7 11" xfId="1181"/>
    <cellStyle name="Percent (2) 7 12" xfId="1182"/>
    <cellStyle name="Percent (2) 7 13" xfId="1183"/>
    <cellStyle name="Percent (2) 7 14" xfId="1184"/>
    <cellStyle name="Percent (2) 7 15" xfId="1185"/>
    <cellStyle name="Percent (2) 7 16" xfId="1186"/>
    <cellStyle name="Percent (2) 7 17" xfId="1187"/>
    <cellStyle name="Percent (2) 7 18" xfId="1188"/>
    <cellStyle name="Percent (2) 7 19" xfId="1189"/>
    <cellStyle name="Percent (2) 7 2" xfId="1190"/>
    <cellStyle name="Percent (2) 7 20" xfId="1191"/>
    <cellStyle name="Percent (2) 7 21" xfId="1192"/>
    <cellStyle name="Percent (2) 7 3" xfId="1193"/>
    <cellStyle name="Percent (2) 7 4" xfId="1194"/>
    <cellStyle name="Percent (2) 7 5" xfId="1195"/>
    <cellStyle name="Percent (2) 7 6" xfId="1196"/>
    <cellStyle name="Percent (2) 7 7" xfId="1197"/>
    <cellStyle name="Percent (2) 7 8" xfId="1198"/>
    <cellStyle name="Percent (2) 7 9" xfId="1199"/>
    <cellStyle name="Percent (2) 8" xfId="1200"/>
    <cellStyle name="Percent (2) 8 10" xfId="1201"/>
    <cellStyle name="Percent (2) 8 11" xfId="1202"/>
    <cellStyle name="Percent (2) 8 12" xfId="1203"/>
    <cellStyle name="Percent (2) 8 13" xfId="1204"/>
    <cellStyle name="Percent (2) 8 14" xfId="1205"/>
    <cellStyle name="Percent (2) 8 15" xfId="1206"/>
    <cellStyle name="Percent (2) 8 16" xfId="1207"/>
    <cellStyle name="Percent (2) 8 17" xfId="1208"/>
    <cellStyle name="Percent (2) 8 18" xfId="1209"/>
    <cellStyle name="Percent (2) 8 19" xfId="1210"/>
    <cellStyle name="Percent (2) 8 2" xfId="1211"/>
    <cellStyle name="Percent (2) 8 20" xfId="1212"/>
    <cellStyle name="Percent (2) 8 21" xfId="1213"/>
    <cellStyle name="Percent (2) 8 3" xfId="1214"/>
    <cellStyle name="Percent (2) 8 4" xfId="1215"/>
    <cellStyle name="Percent (2) 8 5" xfId="1216"/>
    <cellStyle name="Percent (2) 8 6" xfId="1217"/>
    <cellStyle name="Percent (2) 8 7" xfId="1218"/>
    <cellStyle name="Percent (2) 8 8" xfId="1219"/>
    <cellStyle name="Percent (2) 8 9" xfId="1220"/>
    <cellStyle name="Percent (2) 9" xfId="1221"/>
    <cellStyle name="Percent (2) 9 10" xfId="1222"/>
    <cellStyle name="Percent (2) 9 11" xfId="1223"/>
    <cellStyle name="Percent (2) 9 12" xfId="1224"/>
    <cellStyle name="Percent (2) 9 13" xfId="1225"/>
    <cellStyle name="Percent (2) 9 14" xfId="1226"/>
    <cellStyle name="Percent (2) 9 15" xfId="1227"/>
    <cellStyle name="Percent (2) 9 16" xfId="1228"/>
    <cellStyle name="Percent (2) 9 17" xfId="1229"/>
    <cellStyle name="Percent (2) 9 18" xfId="1230"/>
    <cellStyle name="Percent (2) 9 19" xfId="1231"/>
    <cellStyle name="Percent (2) 9 2" xfId="1232"/>
    <cellStyle name="Percent (2) 9 20" xfId="1233"/>
    <cellStyle name="Percent (2) 9 21" xfId="1234"/>
    <cellStyle name="Percent (2) 9 3" xfId="1235"/>
    <cellStyle name="Percent (2) 9 4" xfId="1236"/>
    <cellStyle name="Percent (2) 9 5" xfId="1237"/>
    <cellStyle name="Percent (2) 9 6" xfId="1238"/>
    <cellStyle name="Percent (2) 9 7" xfId="1239"/>
    <cellStyle name="Percent (2) 9 8" xfId="1240"/>
    <cellStyle name="Percent (2) 9 9" xfId="1241"/>
    <cellStyle name="Percent 10" xfId="116"/>
    <cellStyle name="Percent 10 10" xfId="1242"/>
    <cellStyle name="Percent 10 11" xfId="1243"/>
    <cellStyle name="Percent 10 12" xfId="1244"/>
    <cellStyle name="Percent 10 13" xfId="1245"/>
    <cellStyle name="Percent 10 14" xfId="1246"/>
    <cellStyle name="Percent 10 15" xfId="1247"/>
    <cellStyle name="Percent 10 16" xfId="1248"/>
    <cellStyle name="Percent 10 17" xfId="1249"/>
    <cellStyle name="Percent 10 18" xfId="1250"/>
    <cellStyle name="Percent 10 19" xfId="1251"/>
    <cellStyle name="Percent 10 2" xfId="1252"/>
    <cellStyle name="Percent 10 20" xfId="1253"/>
    <cellStyle name="Percent 10 21" xfId="1254"/>
    <cellStyle name="Percent 10 3" xfId="1255"/>
    <cellStyle name="Percent 10 4" xfId="1256"/>
    <cellStyle name="Percent 10 5" xfId="1257"/>
    <cellStyle name="Percent 10 6" xfId="1258"/>
    <cellStyle name="Percent 10 7" xfId="1259"/>
    <cellStyle name="Percent 10 8" xfId="1260"/>
    <cellStyle name="Percent 10 9" xfId="1261"/>
    <cellStyle name="Percent 11" xfId="134"/>
    <cellStyle name="Percent 12" xfId="129"/>
    <cellStyle name="Percent 13" xfId="140"/>
    <cellStyle name="Percent 14" xfId="151"/>
    <cellStyle name="Percent 15" xfId="146"/>
    <cellStyle name="Percent 16" xfId="150"/>
    <cellStyle name="Percent 17" xfId="147"/>
    <cellStyle name="Percent 18" xfId="149"/>
    <cellStyle name="Percent 2" xfId="61"/>
    <cellStyle name="Percent 3" xfId="113"/>
    <cellStyle name="Percent 4" xfId="104"/>
    <cellStyle name="Percent 5" xfId="111"/>
    <cellStyle name="Percent 6" xfId="115"/>
    <cellStyle name="Percent 7" xfId="125"/>
    <cellStyle name="Percent 8" xfId="117"/>
    <cellStyle name="Percent 9" xfId="119"/>
    <cellStyle name="Percent.2" xfId="1262"/>
    <cellStyle name="Period" xfId="65"/>
    <cellStyle name="Report Centered" xfId="66"/>
    <cellStyle name="RISKbigPercent" xfId="67"/>
    <cellStyle name="RISKblandrEdge" xfId="68"/>
    <cellStyle name="RISKblCorner" xfId="69"/>
    <cellStyle name="RISKbottomEdge" xfId="70"/>
    <cellStyle name="RISKbrCorner" xfId="71"/>
    <cellStyle name="RISKdarkBoxed" xfId="72"/>
    <cellStyle name="RISKdarkShade" xfId="73"/>
    <cellStyle name="RISKdbottomEdge" xfId="74"/>
    <cellStyle name="RISKdrightEdge" xfId="75"/>
    <cellStyle name="RISKdurationTime" xfId="76"/>
    <cellStyle name="RISKinNumber" xfId="77"/>
    <cellStyle name="RISKlandrEdge" xfId="78"/>
    <cellStyle name="RISKleftEdge" xfId="79"/>
    <cellStyle name="RISKlightBoxed" xfId="80"/>
    <cellStyle name="RISKltandbEdge" xfId="81"/>
    <cellStyle name="RISKnormBoxed" xfId="82"/>
    <cellStyle name="RISKnormCenter" xfId="83"/>
    <cellStyle name="RISKnormHeading" xfId="84"/>
    <cellStyle name="RISKnormItal" xfId="85"/>
    <cellStyle name="RISKnormLabel" xfId="86"/>
    <cellStyle name="RISKnormShade" xfId="87"/>
    <cellStyle name="RISKnormTitle" xfId="88"/>
    <cellStyle name="RISKoutNumber" xfId="89"/>
    <cellStyle name="RISKrightEdge" xfId="90"/>
    <cellStyle name="RISKrtandbEdge" xfId="91"/>
    <cellStyle name="RISKssTime" xfId="92"/>
    <cellStyle name="RISKtandbEdge" xfId="93"/>
    <cellStyle name="RISKtlandrEdge" xfId="94"/>
    <cellStyle name="RISKtlCorner" xfId="95"/>
    <cellStyle name="RISKtopEdge" xfId="96"/>
    <cellStyle name="RISKtrCorner" xfId="97"/>
    <cellStyle name="Style 1" xfId="1263"/>
    <cellStyle name="Title 2" xfId="98"/>
    <cellStyle name="Title 3" xfId="1264"/>
    <cellStyle name="Title 4" xfId="1265"/>
    <cellStyle name="Title 5" xfId="1266"/>
    <cellStyle name="Title 6" xfId="1267"/>
    <cellStyle name="Title Text" xfId="99"/>
    <cellStyle name="Total 2" xfId="100"/>
    <cellStyle name="Total 3" xfId="1268"/>
    <cellStyle name="User_Defined_A" xfId="1269"/>
    <cellStyle name="Warning Text 2" xfId="101"/>
    <cellStyle name="Warning Text 3" xfId="1270"/>
  </cellStyles>
  <dxfs count="19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Farmers\WesternFarmers%20-%20Sim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Summary"/>
      <sheetName val="Hugo"/>
      <sheetName val="Anadarko 4"/>
      <sheetName val="Anadarko 5"/>
      <sheetName val="Anadarko 6"/>
      <sheetName val="Mooreland 2"/>
      <sheetName val="Mooreland 3"/>
      <sheetName val="Mooreland 1"/>
      <sheetName val="GENCO 1"/>
      <sheetName val="Anadarko 3"/>
      <sheetName val="Anadarko 1"/>
      <sheetName val="Anadarko 2"/>
      <sheetName val="SWPA"/>
      <sheetName val="Supp SWPA"/>
      <sheetName val="Resource 15"/>
      <sheetName val="Calls"/>
      <sheetName val="Forwards"/>
      <sheetName val="Option Premiums"/>
      <sheetName val="Transmission"/>
      <sheetName val="Time Matrix"/>
      <sheetName val="SWPA SPK Bins"/>
      <sheetName val="Load Forecast"/>
      <sheetName val="Load On Peak"/>
      <sheetName val="Load Off Peak"/>
      <sheetName val="Load Weekend"/>
      <sheetName val="Other Inputs"/>
      <sheetName val="Model Global Data"/>
      <sheetName val="Model Detail"/>
      <sheetName val="Purch &amp; Sales Margins"/>
      <sheetName val="Native Load Gas"/>
      <sheetName val="Model Summary"/>
      <sheetName val="Model Output"/>
      <sheetName val="Simulation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EP15"/>
  <sheetViews>
    <sheetView showGridLines="0" tabSelected="1" zoomScale="80" zoomScaleNormal="80" workbookViewId="0">
      <selection activeCell="B2" sqref="B2"/>
    </sheetView>
  </sheetViews>
  <sheetFormatPr defaultRowHeight="15"/>
  <cols>
    <col min="2" max="6" width="21.7109375" customWidth="1"/>
    <col min="7" max="17" width="21.7109375" style="461" customWidth="1"/>
  </cols>
  <sheetData>
    <row r="1" spans="2:16370" ht="15.75" thickBot="1">
      <c r="B1" s="452" t="s">
        <v>325</v>
      </c>
      <c r="C1" s="41"/>
      <c r="D1" s="41"/>
      <c r="E1" s="41"/>
      <c r="F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</row>
    <row r="2" spans="2:16370" ht="15.75" thickBot="1">
      <c r="B2" s="216" t="s">
        <v>153</v>
      </c>
      <c r="C2" s="217">
        <v>2013</v>
      </c>
      <c r="D2" s="217">
        <f>+C2+1</f>
        <v>2014</v>
      </c>
      <c r="E2" s="217">
        <f>+D2+1</f>
        <v>2015</v>
      </c>
      <c r="F2" s="217">
        <f>+E2+1</f>
        <v>2016</v>
      </c>
      <c r="G2" s="217">
        <f t="shared" ref="G2:Q2" si="0">+F2+1</f>
        <v>2017</v>
      </c>
      <c r="H2" s="217">
        <f t="shared" si="0"/>
        <v>2018</v>
      </c>
      <c r="I2" s="217">
        <f t="shared" si="0"/>
        <v>2019</v>
      </c>
      <c r="J2" s="217">
        <f t="shared" si="0"/>
        <v>2020</v>
      </c>
      <c r="K2" s="217">
        <f t="shared" si="0"/>
        <v>2021</v>
      </c>
      <c r="L2" s="217">
        <f t="shared" si="0"/>
        <v>2022</v>
      </c>
      <c r="M2" s="217">
        <f t="shared" si="0"/>
        <v>2023</v>
      </c>
      <c r="N2" s="217">
        <f t="shared" si="0"/>
        <v>2024</v>
      </c>
      <c r="O2" s="217">
        <f t="shared" si="0"/>
        <v>2025</v>
      </c>
      <c r="P2" s="217">
        <f t="shared" si="0"/>
        <v>2026</v>
      </c>
      <c r="Q2" s="217">
        <f t="shared" si="0"/>
        <v>2027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</row>
    <row r="3" spans="2:16370" ht="45" customHeight="1" thickBot="1">
      <c r="B3" s="244" t="s">
        <v>158</v>
      </c>
      <c r="C3" s="245" t="s">
        <v>159</v>
      </c>
      <c r="D3" s="245" t="s">
        <v>159</v>
      </c>
      <c r="E3" s="245" t="s">
        <v>159</v>
      </c>
      <c r="F3" s="245" t="s">
        <v>159</v>
      </c>
      <c r="G3" s="245" t="s">
        <v>159</v>
      </c>
      <c r="H3" s="245" t="s">
        <v>159</v>
      </c>
      <c r="I3" s="245" t="s">
        <v>159</v>
      </c>
      <c r="J3" s="245" t="s">
        <v>159</v>
      </c>
      <c r="K3" s="245" t="s">
        <v>159</v>
      </c>
      <c r="L3" s="245" t="s">
        <v>159</v>
      </c>
      <c r="M3" s="245" t="s">
        <v>159</v>
      </c>
      <c r="N3" s="245" t="s">
        <v>159</v>
      </c>
      <c r="O3" s="245" t="s">
        <v>159</v>
      </c>
      <c r="P3" s="245" t="s">
        <v>159</v>
      </c>
      <c r="Q3" s="245" t="s">
        <v>159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</row>
    <row r="4" spans="2:16370" ht="45" customHeight="1" thickBot="1">
      <c r="B4" s="246" t="s">
        <v>224</v>
      </c>
      <c r="C4" s="286" t="s">
        <v>159</v>
      </c>
      <c r="D4" s="286" t="s">
        <v>159</v>
      </c>
      <c r="E4" s="286" t="s">
        <v>159</v>
      </c>
      <c r="F4" s="286" t="s">
        <v>159</v>
      </c>
      <c r="G4" s="286" t="s">
        <v>159</v>
      </c>
      <c r="H4" s="286" t="s">
        <v>159</v>
      </c>
      <c r="I4" s="286" t="s">
        <v>159</v>
      </c>
      <c r="J4" s="286" t="s">
        <v>159</v>
      </c>
      <c r="K4" s="286" t="s">
        <v>159</v>
      </c>
      <c r="L4" s="286" t="s">
        <v>159</v>
      </c>
      <c r="M4" s="286" t="s">
        <v>159</v>
      </c>
      <c r="N4" s="286" t="s">
        <v>159</v>
      </c>
      <c r="O4" s="286" t="s">
        <v>159</v>
      </c>
      <c r="P4" s="286" t="s">
        <v>159</v>
      </c>
      <c r="Q4" s="286" t="s">
        <v>159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</row>
    <row r="5" spans="2:16370" s="41" customFormat="1" ht="45" customHeight="1" thickBot="1">
      <c r="B5" s="244" t="s">
        <v>225</v>
      </c>
      <c r="C5" s="245" t="s">
        <v>159</v>
      </c>
      <c r="D5" s="245" t="s">
        <v>159</v>
      </c>
      <c r="E5" s="245" t="s">
        <v>159</v>
      </c>
      <c r="F5" s="245" t="s">
        <v>159</v>
      </c>
      <c r="G5" s="245" t="s">
        <v>159</v>
      </c>
      <c r="H5" s="245" t="s">
        <v>159</v>
      </c>
      <c r="I5" s="245" t="s">
        <v>159</v>
      </c>
      <c r="J5" s="245" t="s">
        <v>159</v>
      </c>
      <c r="K5" s="245" t="s">
        <v>159</v>
      </c>
      <c r="L5" s="245" t="s">
        <v>159</v>
      </c>
      <c r="M5" s="245" t="s">
        <v>159</v>
      </c>
      <c r="N5" s="245" t="s">
        <v>159</v>
      </c>
      <c r="O5" s="245" t="s">
        <v>159</v>
      </c>
      <c r="P5" s="245" t="s">
        <v>159</v>
      </c>
      <c r="Q5" s="245" t="s">
        <v>159</v>
      </c>
    </row>
    <row r="6" spans="2:16370" s="41" customFormat="1" ht="45" customHeight="1" thickBot="1">
      <c r="B6" s="246" t="s">
        <v>226</v>
      </c>
      <c r="C6" s="246" t="s">
        <v>159</v>
      </c>
      <c r="D6" s="246" t="s">
        <v>159</v>
      </c>
      <c r="E6" s="246" t="s">
        <v>159</v>
      </c>
      <c r="F6" s="246" t="s">
        <v>159</v>
      </c>
      <c r="G6" s="246" t="s">
        <v>159</v>
      </c>
      <c r="H6" s="246" t="s">
        <v>159</v>
      </c>
      <c r="I6" s="246" t="s">
        <v>159</v>
      </c>
      <c r="J6" s="246" t="s">
        <v>159</v>
      </c>
      <c r="K6" s="246" t="s">
        <v>159</v>
      </c>
      <c r="L6" s="246" t="s">
        <v>159</v>
      </c>
      <c r="M6" s="246" t="s">
        <v>159</v>
      </c>
      <c r="N6" s="246" t="s">
        <v>159</v>
      </c>
      <c r="O6" s="246" t="s">
        <v>159</v>
      </c>
      <c r="P6" s="246" t="s">
        <v>159</v>
      </c>
      <c r="Q6" s="246" t="s">
        <v>159</v>
      </c>
    </row>
    <row r="7" spans="2:16370" ht="45" customHeight="1" thickBot="1">
      <c r="B7" s="244" t="s">
        <v>222</v>
      </c>
      <c r="C7" s="245" t="s">
        <v>159</v>
      </c>
      <c r="D7" s="245" t="s">
        <v>159</v>
      </c>
      <c r="E7" s="245" t="s">
        <v>159</v>
      </c>
      <c r="F7" s="245" t="s">
        <v>159</v>
      </c>
      <c r="G7" s="245" t="s">
        <v>159</v>
      </c>
      <c r="H7" s="245" t="s">
        <v>159</v>
      </c>
      <c r="I7" s="245" t="s">
        <v>159</v>
      </c>
      <c r="J7" s="245" t="s">
        <v>159</v>
      </c>
      <c r="K7" s="245" t="s">
        <v>159</v>
      </c>
      <c r="L7" s="245" t="s">
        <v>159</v>
      </c>
      <c r="M7" s="245" t="s">
        <v>159</v>
      </c>
      <c r="N7" s="245" t="s">
        <v>159</v>
      </c>
      <c r="O7" s="245" t="s">
        <v>159</v>
      </c>
      <c r="P7" s="245" t="s">
        <v>159</v>
      </c>
      <c r="Q7" s="245" t="s">
        <v>159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</row>
    <row r="8" spans="2:16370" s="41" customFormat="1" ht="45" customHeight="1" thickBot="1">
      <c r="B8" s="246" t="s">
        <v>223</v>
      </c>
      <c r="C8" s="286" t="s">
        <v>159</v>
      </c>
      <c r="D8" s="286" t="s">
        <v>159</v>
      </c>
      <c r="E8" s="286" t="s">
        <v>159</v>
      </c>
      <c r="F8" s="286" t="s">
        <v>159</v>
      </c>
      <c r="G8" s="286" t="s">
        <v>159</v>
      </c>
      <c r="H8" s="286" t="s">
        <v>159</v>
      </c>
      <c r="I8" s="286" t="s">
        <v>159</v>
      </c>
      <c r="J8" s="286" t="s">
        <v>159</v>
      </c>
      <c r="K8" s="286" t="s">
        <v>159</v>
      </c>
      <c r="L8" s="286" t="s">
        <v>159</v>
      </c>
      <c r="M8" s="286" t="s">
        <v>159</v>
      </c>
      <c r="N8" s="286" t="s">
        <v>159</v>
      </c>
      <c r="O8" s="286" t="s">
        <v>159</v>
      </c>
      <c r="P8" s="286" t="s">
        <v>159</v>
      </c>
      <c r="Q8" s="286" t="s">
        <v>159</v>
      </c>
    </row>
    <row r="9" spans="2:16370" s="41" customFormat="1" ht="45" customHeight="1" thickBot="1">
      <c r="B9" s="244" t="s">
        <v>160</v>
      </c>
      <c r="C9" s="245" t="s">
        <v>159</v>
      </c>
      <c r="D9" s="245" t="s">
        <v>159</v>
      </c>
      <c r="E9" s="245" t="s">
        <v>159</v>
      </c>
      <c r="F9" s="245" t="s">
        <v>159</v>
      </c>
      <c r="G9" s="245" t="s">
        <v>159</v>
      </c>
      <c r="H9" s="245" t="s">
        <v>159</v>
      </c>
      <c r="I9" s="245" t="s">
        <v>159</v>
      </c>
      <c r="J9" s="245" t="s">
        <v>159</v>
      </c>
      <c r="K9" s="245" t="s">
        <v>159</v>
      </c>
      <c r="L9" s="245" t="s">
        <v>159</v>
      </c>
      <c r="M9" s="245" t="s">
        <v>159</v>
      </c>
      <c r="N9" s="245" t="s">
        <v>159</v>
      </c>
      <c r="O9" s="245" t="s">
        <v>159</v>
      </c>
      <c r="P9" s="245" t="s">
        <v>159</v>
      </c>
      <c r="Q9" s="245" t="s">
        <v>159</v>
      </c>
    </row>
    <row r="10" spans="2:16370" ht="45" customHeight="1" thickBot="1">
      <c r="B10" s="246" t="s">
        <v>161</v>
      </c>
      <c r="C10" s="286" t="s">
        <v>159</v>
      </c>
      <c r="D10" s="286" t="s">
        <v>159</v>
      </c>
      <c r="E10" s="286" t="s">
        <v>159</v>
      </c>
      <c r="F10" s="286" t="s">
        <v>159</v>
      </c>
      <c r="G10" s="286" t="s">
        <v>159</v>
      </c>
      <c r="H10" s="286" t="s">
        <v>159</v>
      </c>
      <c r="I10" s="286" t="s">
        <v>159</v>
      </c>
      <c r="J10" s="286" t="s">
        <v>159</v>
      </c>
      <c r="K10" s="286" t="s">
        <v>159</v>
      </c>
      <c r="L10" s="286" t="s">
        <v>159</v>
      </c>
      <c r="M10" s="286" t="s">
        <v>159</v>
      </c>
      <c r="N10" s="286" t="s">
        <v>159</v>
      </c>
      <c r="O10" s="286" t="s">
        <v>159</v>
      </c>
      <c r="P10" s="286" t="s">
        <v>159</v>
      </c>
      <c r="Q10" s="286" t="s">
        <v>159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</row>
    <row r="11" spans="2:16370" ht="45" customHeight="1" thickBot="1">
      <c r="B11" s="244" t="s">
        <v>162</v>
      </c>
      <c r="C11" s="245" t="s">
        <v>322</v>
      </c>
      <c r="D11" s="245" t="s">
        <v>323</v>
      </c>
      <c r="E11" s="245" t="s">
        <v>323</v>
      </c>
      <c r="F11" s="245" t="s">
        <v>323</v>
      </c>
      <c r="G11" s="245" t="s">
        <v>323</v>
      </c>
      <c r="H11" s="245" t="s">
        <v>323</v>
      </c>
      <c r="I11" s="245" t="s">
        <v>323</v>
      </c>
      <c r="J11" s="245" t="s">
        <v>323</v>
      </c>
      <c r="K11" s="245" t="s">
        <v>323</v>
      </c>
      <c r="L11" s="245" t="s">
        <v>323</v>
      </c>
      <c r="M11" s="245" t="s">
        <v>323</v>
      </c>
      <c r="N11" s="245" t="s">
        <v>323</v>
      </c>
      <c r="O11" s="245" t="s">
        <v>323</v>
      </c>
      <c r="P11" s="245" t="s">
        <v>323</v>
      </c>
      <c r="Q11" s="245" t="s">
        <v>323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</row>
    <row r="12" spans="2:16370" ht="45" customHeight="1" thickBot="1">
      <c r="B12" s="246" t="s">
        <v>103</v>
      </c>
      <c r="C12" s="246" t="s">
        <v>193</v>
      </c>
      <c r="D12" s="246" t="s">
        <v>193</v>
      </c>
      <c r="E12" s="246" t="s">
        <v>193</v>
      </c>
      <c r="F12" s="246" t="s">
        <v>193</v>
      </c>
      <c r="G12" s="246" t="s">
        <v>193</v>
      </c>
      <c r="H12" s="246" t="s">
        <v>193</v>
      </c>
      <c r="I12" s="246" t="s">
        <v>193</v>
      </c>
      <c r="J12" s="246" t="s">
        <v>193</v>
      </c>
      <c r="K12" s="246" t="s">
        <v>193</v>
      </c>
      <c r="L12" s="246" t="s">
        <v>193</v>
      </c>
      <c r="M12" s="246" t="s">
        <v>193</v>
      </c>
      <c r="N12" s="246" t="s">
        <v>193</v>
      </c>
      <c r="O12" s="246" t="s">
        <v>193</v>
      </c>
      <c r="P12" s="246" t="s">
        <v>193</v>
      </c>
      <c r="Q12" s="246" t="s">
        <v>193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</row>
    <row r="14" spans="2:16370">
      <c r="C14" s="41"/>
    </row>
    <row r="15" spans="2:16370">
      <c r="C15" s="41"/>
    </row>
  </sheetData>
  <conditionalFormatting sqref="C3:C12">
    <cfRule type="expression" dxfId="18" priority="10">
      <formula>C3="Planned Outage"</formula>
    </cfRule>
  </conditionalFormatting>
  <conditionalFormatting sqref="D3:D12 D11:Q11">
    <cfRule type="expression" dxfId="17" priority="4">
      <formula>D3="Planned Outage"</formula>
    </cfRule>
  </conditionalFormatting>
  <conditionalFormatting sqref="E3:E12">
    <cfRule type="expression" dxfId="16" priority="3">
      <formula>E3="Planned Outage"</formula>
    </cfRule>
  </conditionalFormatting>
  <conditionalFormatting sqref="F3:F12">
    <cfRule type="expression" dxfId="15" priority="2">
      <formula>F3="Planned Outage"</formula>
    </cfRule>
  </conditionalFormatting>
  <conditionalFormatting sqref="G3:Q12">
    <cfRule type="expression" dxfId="14" priority="1">
      <formula>G3="Planned Outage"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showGridLines="0" zoomScale="80" zoomScaleNormal="80" workbookViewId="0">
      <selection activeCell="A3" sqref="A3"/>
    </sheetView>
  </sheetViews>
  <sheetFormatPr defaultColWidth="9.140625" defaultRowHeight="15"/>
  <cols>
    <col min="1" max="1" width="13.140625" style="41" bestFit="1" customWidth="1"/>
    <col min="2" max="2" width="21.7109375" style="41" bestFit="1" customWidth="1"/>
    <col min="3" max="3" width="18.7109375" style="41" bestFit="1" customWidth="1"/>
    <col min="4" max="4" width="26.140625" style="41" bestFit="1" customWidth="1"/>
    <col min="5" max="5" width="22.28515625" style="41" bestFit="1" customWidth="1"/>
    <col min="6" max="6" width="20" style="41" bestFit="1" customWidth="1"/>
    <col min="7" max="7" width="18.7109375" style="41" bestFit="1" customWidth="1"/>
    <col min="8" max="8" width="20.42578125" style="29" bestFit="1" customWidth="1"/>
    <col min="9" max="9" width="22.28515625" style="41" bestFit="1" customWidth="1"/>
    <col min="10" max="10" width="67.28515625" style="41" bestFit="1" customWidth="1"/>
    <col min="11" max="11" width="18.7109375" style="675" bestFit="1" customWidth="1"/>
    <col min="12" max="12" width="20.42578125" style="676" bestFit="1" customWidth="1"/>
    <col min="13" max="13" width="22.28515625" style="41" bestFit="1" customWidth="1"/>
    <col min="14" max="14" width="16" style="41" bestFit="1" customWidth="1"/>
    <col min="15" max="15" width="18.7109375" style="41" bestFit="1" customWidth="1"/>
    <col min="16" max="16" width="20.42578125" style="41" bestFit="1" customWidth="1"/>
    <col min="17" max="17" width="22.28515625" style="41" bestFit="1" customWidth="1"/>
    <col min="18" max="18" width="21" style="41" bestFit="1" customWidth="1"/>
    <col min="19" max="19" width="23.7109375" style="41" bestFit="1" customWidth="1"/>
    <col min="20" max="20" width="25.5703125" style="41" bestFit="1" customWidth="1"/>
    <col min="21" max="21" width="27.28515625" style="41" bestFit="1" customWidth="1"/>
    <col min="22" max="16384" width="9.140625" style="41"/>
  </cols>
  <sheetData>
    <row r="1" spans="1:12">
      <c r="H1" s="41"/>
      <c r="L1" s="676">
        <f ca="1">+SUM(L5:L187)</f>
        <v>13.189999984344468</v>
      </c>
    </row>
    <row r="2" spans="1:12" ht="15.75" thickBot="1">
      <c r="H2" s="41"/>
    </row>
    <row r="3" spans="1:12">
      <c r="A3" s="224"/>
      <c r="B3" s="224" t="s">
        <v>163</v>
      </c>
      <c r="C3" s="224"/>
      <c r="D3" s="224"/>
      <c r="E3" s="224"/>
      <c r="F3" s="218"/>
      <c r="G3" s="219"/>
      <c r="H3" s="373"/>
      <c r="I3" s="374"/>
      <c r="J3" s="609"/>
    </row>
    <row r="4" spans="1:12">
      <c r="A4" s="225" t="s">
        <v>164</v>
      </c>
      <c r="B4" s="225" t="s">
        <v>165</v>
      </c>
      <c r="C4" s="225" t="s">
        <v>166</v>
      </c>
      <c r="D4" s="225" t="s">
        <v>167</v>
      </c>
      <c r="E4" s="225" t="s">
        <v>168</v>
      </c>
      <c r="F4" s="220" t="s">
        <v>169</v>
      </c>
      <c r="G4" s="221" t="s">
        <v>170</v>
      </c>
      <c r="H4" s="375" t="s">
        <v>240</v>
      </c>
      <c r="I4" s="376" t="s">
        <v>241</v>
      </c>
      <c r="J4" s="629" t="s">
        <v>291</v>
      </c>
    </row>
    <row r="5" spans="1:12">
      <c r="A5" s="226">
        <v>2013</v>
      </c>
      <c r="B5" s="227">
        <v>2323829.6100000008</v>
      </c>
      <c r="C5" s="228">
        <v>72846369.108099967</v>
      </c>
      <c r="D5" s="227">
        <v>-231644.15999999997</v>
      </c>
      <c r="E5" s="228">
        <v>-5847868.8354000002</v>
      </c>
      <c r="F5" s="222">
        <f>+IF(ISERROR(C5/B5),0,C5/B5)</f>
        <v>31.347551814739095</v>
      </c>
      <c r="G5" s="223">
        <f>+IF(ISERROR(E5/D5),0,E5/D5)</f>
        <v>25.24505187352878</v>
      </c>
      <c r="H5" s="377">
        <f>+D5+B5</f>
        <v>2092185.4500000009</v>
      </c>
      <c r="I5" s="378">
        <f>+E5+C5</f>
        <v>66998500.272699967</v>
      </c>
      <c r="J5" s="610">
        <f ca="1">+INDIRECT("'Annual Interactions'!"&amp;K5&amp;26)</f>
        <v>2092188.7600000016</v>
      </c>
      <c r="K5" s="675" t="s">
        <v>114</v>
      </c>
      <c r="L5" s="676">
        <f ca="1">+J5-H5</f>
        <v>3.3100000007543713</v>
      </c>
    </row>
    <row r="6" spans="1:12">
      <c r="A6" s="229">
        <v>1</v>
      </c>
      <c r="B6" s="230">
        <v>111083.57999999994</v>
      </c>
      <c r="C6" s="230">
        <v>3763023.9350999999</v>
      </c>
      <c r="D6" s="230">
        <v>-22194.860000000015</v>
      </c>
      <c r="E6" s="230">
        <v>-617467.53539999994</v>
      </c>
      <c r="F6" s="273">
        <f t="shared" ref="F6:F17" si="0">+IF(ISERROR(C6/B6),0,C6/B6)</f>
        <v>33.875609114326366</v>
      </c>
      <c r="G6" s="274">
        <f t="shared" ref="G6:G17" si="1">+IF(ISERROR(E6/D6),0,E6/D6)</f>
        <v>27.820294221274633</v>
      </c>
      <c r="H6" s="404">
        <f t="shared" ref="H6:I17" si="2">+D6+B6</f>
        <v>88888.719999999928</v>
      </c>
      <c r="I6" s="405">
        <f t="shared" si="2"/>
        <v>3145556.3997</v>
      </c>
      <c r="J6" s="611"/>
    </row>
    <row r="7" spans="1:12">
      <c r="A7" s="229">
        <v>2</v>
      </c>
      <c r="B7" s="230">
        <v>109506.29</v>
      </c>
      <c r="C7" s="230">
        <v>3600987.9888999946</v>
      </c>
      <c r="D7" s="230">
        <v>-21286.989999999994</v>
      </c>
      <c r="E7" s="230">
        <v>-573747.39250000007</v>
      </c>
      <c r="F7" s="273">
        <f t="shared" si="0"/>
        <v>32.88384611422773</v>
      </c>
      <c r="G7" s="274">
        <f t="shared" si="1"/>
        <v>26.952960117893618</v>
      </c>
      <c r="H7" s="404">
        <f t="shared" si="2"/>
        <v>88219.3</v>
      </c>
      <c r="I7" s="405">
        <f t="shared" si="2"/>
        <v>3027240.5963999946</v>
      </c>
      <c r="J7" s="611"/>
    </row>
    <row r="8" spans="1:12">
      <c r="A8" s="229">
        <v>3</v>
      </c>
      <c r="B8" s="230">
        <v>131637.61999999994</v>
      </c>
      <c r="C8" s="230">
        <v>4191118.1850999999</v>
      </c>
      <c r="D8" s="230">
        <v>-19032.919999999998</v>
      </c>
      <c r="E8" s="230">
        <v>-446042.65739999985</v>
      </c>
      <c r="F8" s="273">
        <f t="shared" si="0"/>
        <v>31.838301126228217</v>
      </c>
      <c r="G8" s="274">
        <f t="shared" si="1"/>
        <v>23.4353245534579</v>
      </c>
      <c r="H8" s="404">
        <f t="shared" si="2"/>
        <v>112604.69999999994</v>
      </c>
      <c r="I8" s="405">
        <f t="shared" si="2"/>
        <v>3745075.5277</v>
      </c>
      <c r="J8" s="611"/>
    </row>
    <row r="9" spans="1:12">
      <c r="A9" s="229">
        <v>4</v>
      </c>
      <c r="B9" s="230">
        <v>79180.530000000013</v>
      </c>
      <c r="C9" s="230">
        <v>2615775.9305999982</v>
      </c>
      <c r="D9" s="230">
        <v>-30574.989999999994</v>
      </c>
      <c r="E9" s="230">
        <v>-721059.06090000016</v>
      </c>
      <c r="F9" s="273">
        <f t="shared" si="0"/>
        <v>33.035595121679506</v>
      </c>
      <c r="G9" s="274">
        <f t="shared" si="1"/>
        <v>23.583296704267124</v>
      </c>
      <c r="H9" s="404">
        <f t="shared" si="2"/>
        <v>48605.540000000023</v>
      </c>
      <c r="I9" s="405">
        <f t="shared" si="2"/>
        <v>1894716.8696999981</v>
      </c>
      <c r="J9" s="611"/>
    </row>
    <row r="10" spans="1:12">
      <c r="A10" s="229">
        <v>5</v>
      </c>
      <c r="B10" s="230">
        <v>67070.559999999983</v>
      </c>
      <c r="C10" s="230">
        <v>2090250.9237000009</v>
      </c>
      <c r="D10" s="230">
        <v>-44236.869999999966</v>
      </c>
      <c r="E10" s="230">
        <v>-1147679.4566000004</v>
      </c>
      <c r="F10" s="273">
        <f t="shared" si="0"/>
        <v>31.16495409759515</v>
      </c>
      <c r="G10" s="274">
        <f t="shared" si="1"/>
        <v>25.943957079241848</v>
      </c>
      <c r="H10" s="404">
        <f>+D10+B10</f>
        <v>22833.690000000017</v>
      </c>
      <c r="I10" s="405">
        <f t="shared" si="2"/>
        <v>942571.46710000047</v>
      </c>
      <c r="J10" s="611"/>
    </row>
    <row r="11" spans="1:12">
      <c r="A11" s="229">
        <v>6</v>
      </c>
      <c r="B11" s="230">
        <v>60646.020000000026</v>
      </c>
      <c r="C11" s="230">
        <v>2075235.7047999976</v>
      </c>
      <c r="D11" s="230">
        <v>-34072.94000000001</v>
      </c>
      <c r="E11" s="230">
        <v>-775572.34580000013</v>
      </c>
      <c r="F11" s="273">
        <f t="shared" si="0"/>
        <v>34.218827629578939</v>
      </c>
      <c r="G11" s="274">
        <f t="shared" si="1"/>
        <v>22.762119905121189</v>
      </c>
      <c r="H11" s="404">
        <f t="shared" si="2"/>
        <v>26573.080000000016</v>
      </c>
      <c r="I11" s="405">
        <f t="shared" si="2"/>
        <v>1299663.3589999974</v>
      </c>
      <c r="J11" s="611"/>
    </row>
    <row r="12" spans="1:12">
      <c r="A12" s="229">
        <v>7</v>
      </c>
      <c r="B12" s="230">
        <v>83378.589999999982</v>
      </c>
      <c r="C12" s="230">
        <v>3571964.2287000017</v>
      </c>
      <c r="D12" s="230">
        <v>-33510.209999999992</v>
      </c>
      <c r="E12" s="230">
        <v>-878730.33169999951</v>
      </c>
      <c r="F12" s="273">
        <f t="shared" si="0"/>
        <v>42.840305031543501</v>
      </c>
      <c r="G12" s="274">
        <f t="shared" si="1"/>
        <v>26.222764097867479</v>
      </c>
      <c r="H12" s="404">
        <f t="shared" si="2"/>
        <v>49868.37999999999</v>
      </c>
      <c r="I12" s="405">
        <f t="shared" si="2"/>
        <v>2693233.8970000022</v>
      </c>
      <c r="J12" s="611"/>
    </row>
    <row r="13" spans="1:12">
      <c r="A13" s="229">
        <v>8</v>
      </c>
      <c r="B13" s="230">
        <v>197436.37999999998</v>
      </c>
      <c r="C13" s="230">
        <v>6879202.2962999977</v>
      </c>
      <c r="D13" s="230">
        <v>-25542.480000000007</v>
      </c>
      <c r="E13" s="230">
        <v>-661303.22650000022</v>
      </c>
      <c r="F13" s="273">
        <f t="shared" si="0"/>
        <v>34.842627768499398</v>
      </c>
      <c r="G13" s="274">
        <f t="shared" si="1"/>
        <v>25.890329619520109</v>
      </c>
      <c r="H13" s="404">
        <f t="shared" si="2"/>
        <v>171893.89999999997</v>
      </c>
      <c r="I13" s="405">
        <f t="shared" si="2"/>
        <v>6217899.0697999978</v>
      </c>
      <c r="J13" s="611"/>
    </row>
    <row r="14" spans="1:12">
      <c r="A14" s="229">
        <v>9</v>
      </c>
      <c r="B14" s="230">
        <v>426057.26000000007</v>
      </c>
      <c r="C14" s="230">
        <v>12468687.961699991</v>
      </c>
      <c r="D14" s="230">
        <v>0</v>
      </c>
      <c r="E14" s="230">
        <v>0</v>
      </c>
      <c r="F14" s="273">
        <f t="shared" si="0"/>
        <v>29.26528692809973</v>
      </c>
      <c r="G14" s="274">
        <f t="shared" si="1"/>
        <v>0</v>
      </c>
      <c r="H14" s="404">
        <f t="shared" si="2"/>
        <v>426057.26000000007</v>
      </c>
      <c r="I14" s="405">
        <f t="shared" si="2"/>
        <v>12468687.961699991</v>
      </c>
      <c r="J14" s="611"/>
    </row>
    <row r="15" spans="1:12">
      <c r="A15" s="229">
        <v>10</v>
      </c>
      <c r="B15" s="230">
        <v>283514.93000000023</v>
      </c>
      <c r="C15" s="230">
        <v>8360438.3126999987</v>
      </c>
      <c r="D15" s="230">
        <v>-602.39000000000021</v>
      </c>
      <c r="E15" s="230">
        <v>-12782.065800000004</v>
      </c>
      <c r="F15" s="273">
        <f t="shared" si="0"/>
        <v>29.488529273220259</v>
      </c>
      <c r="G15" s="274">
        <f t="shared" si="1"/>
        <v>21.218920964823454</v>
      </c>
      <c r="H15" s="404">
        <f t="shared" si="2"/>
        <v>282912.54000000021</v>
      </c>
      <c r="I15" s="405">
        <f t="shared" si="2"/>
        <v>8347656.2468999987</v>
      </c>
      <c r="J15" s="611"/>
    </row>
    <row r="16" spans="1:12">
      <c r="A16" s="229">
        <v>11</v>
      </c>
      <c r="B16" s="230">
        <v>342934.48000000033</v>
      </c>
      <c r="C16" s="230">
        <v>9854635.4214999974</v>
      </c>
      <c r="D16" s="230">
        <v>-589.51000000000022</v>
      </c>
      <c r="E16" s="230">
        <v>-13484.762800000004</v>
      </c>
      <c r="F16" s="273">
        <f t="shared" si="0"/>
        <v>28.736204716131162</v>
      </c>
      <c r="G16" s="274">
        <f t="shared" si="1"/>
        <v>22.874527658563892</v>
      </c>
      <c r="H16" s="404">
        <f t="shared" si="2"/>
        <v>342344.97000000032</v>
      </c>
      <c r="I16" s="405">
        <f t="shared" si="2"/>
        <v>9841150.6586999968</v>
      </c>
      <c r="J16" s="611"/>
    </row>
    <row r="17" spans="1:12">
      <c r="A17" s="229">
        <v>12</v>
      </c>
      <c r="B17" s="230">
        <v>431383.37000000017</v>
      </c>
      <c r="C17" s="230">
        <v>13375048.218999995</v>
      </c>
      <c r="D17" s="230">
        <v>0</v>
      </c>
      <c r="E17" s="230">
        <v>0</v>
      </c>
      <c r="F17" s="273">
        <f t="shared" si="0"/>
        <v>31.005015837768596</v>
      </c>
      <c r="G17" s="274">
        <f t="shared" si="1"/>
        <v>0</v>
      </c>
      <c r="H17" s="404">
        <f t="shared" si="2"/>
        <v>431383.37000000017</v>
      </c>
      <c r="I17" s="405">
        <f t="shared" si="2"/>
        <v>13375048.218999995</v>
      </c>
      <c r="J17" s="611"/>
    </row>
    <row r="18" spans="1:12">
      <c r="A18" s="226">
        <v>2014</v>
      </c>
      <c r="B18" s="227">
        <v>4926271.9300000006</v>
      </c>
      <c r="C18" s="228">
        <v>159205923.80630007</v>
      </c>
      <c r="D18" s="227">
        <v>-2570.06</v>
      </c>
      <c r="E18" s="228">
        <v>-64531.278099999996</v>
      </c>
      <c r="F18" s="222">
        <f>+IF(ISERROR(C18/B18),0,C18/B18)</f>
        <v>32.317729526209902</v>
      </c>
      <c r="G18" s="223">
        <f>+IF(ISERROR(E18/D18),0,E18/D18)</f>
        <v>25.108860532438932</v>
      </c>
      <c r="H18" s="377">
        <f>+D18+B18</f>
        <v>4923701.870000001</v>
      </c>
      <c r="I18" s="378">
        <f>+E18+C18</f>
        <v>159141392.52820006</v>
      </c>
      <c r="J18" s="610">
        <f ca="1">+INDIRECT("'Annual Interactions'!"&amp;K18&amp;26)</f>
        <v>4923705.2399999993</v>
      </c>
      <c r="K18" s="675" t="s">
        <v>109</v>
      </c>
      <c r="L18" s="676">
        <f ca="1">+J18-H18</f>
        <v>3.3699999982491136</v>
      </c>
    </row>
    <row r="19" spans="1:12">
      <c r="A19" s="229">
        <v>1</v>
      </c>
      <c r="B19" s="230">
        <v>457668.79</v>
      </c>
      <c r="C19" s="230">
        <v>15858630.487599993</v>
      </c>
      <c r="D19" s="230">
        <v>-40.479999999999905</v>
      </c>
      <c r="E19" s="230">
        <v>-928.61119999999789</v>
      </c>
      <c r="F19" s="273">
        <f t="shared" ref="F19:F30" si="3">+IF(ISERROR(C19/B19),0,C19/B19)</f>
        <v>34.650889101701679</v>
      </c>
      <c r="G19" s="274">
        <f t="shared" ref="G19:G30" si="4">+IF(ISERROR(E19/D19),0,E19/D19)</f>
        <v>22.94</v>
      </c>
      <c r="H19" s="404">
        <f t="shared" ref="H19:H22" si="5">+D19+B19</f>
        <v>457628.31</v>
      </c>
      <c r="I19" s="405">
        <f t="shared" ref="I19:I30" si="6">+E19+C19</f>
        <v>15857701.876399994</v>
      </c>
      <c r="J19" s="612"/>
    </row>
    <row r="20" spans="1:12">
      <c r="A20" s="229">
        <v>2</v>
      </c>
      <c r="B20" s="230">
        <v>421227.31000000011</v>
      </c>
      <c r="C20" s="230">
        <v>14305634.886799991</v>
      </c>
      <c r="D20" s="230">
        <v>0</v>
      </c>
      <c r="E20" s="230">
        <v>0</v>
      </c>
      <c r="F20" s="273">
        <f t="shared" si="3"/>
        <v>33.961793424077818</v>
      </c>
      <c r="G20" s="274">
        <f t="shared" si="4"/>
        <v>0</v>
      </c>
      <c r="H20" s="404">
        <f t="shared" si="5"/>
        <v>421227.31000000011</v>
      </c>
      <c r="I20" s="405">
        <f t="shared" si="6"/>
        <v>14305634.886799991</v>
      </c>
      <c r="J20" s="612"/>
    </row>
    <row r="21" spans="1:12">
      <c r="A21" s="229">
        <v>3</v>
      </c>
      <c r="B21" s="230">
        <v>388990.2100000006</v>
      </c>
      <c r="C21" s="230">
        <v>12310501.340999993</v>
      </c>
      <c r="D21" s="230">
        <v>-54.870000000000005</v>
      </c>
      <c r="E21" s="230">
        <v>-1537.3946000000005</v>
      </c>
      <c r="F21" s="273">
        <f t="shared" si="3"/>
        <v>31.647329481633928</v>
      </c>
      <c r="G21" s="274">
        <f t="shared" si="4"/>
        <v>28.018855476581017</v>
      </c>
      <c r="H21" s="404">
        <f t="shared" si="5"/>
        <v>388935.34000000061</v>
      </c>
      <c r="I21" s="405">
        <f t="shared" si="6"/>
        <v>12308963.946399992</v>
      </c>
      <c r="J21" s="612"/>
    </row>
    <row r="22" spans="1:12">
      <c r="A22" s="229">
        <v>4</v>
      </c>
      <c r="B22" s="230">
        <v>373416.06999999983</v>
      </c>
      <c r="C22" s="230">
        <v>11832063.506100018</v>
      </c>
      <c r="D22" s="230">
        <v>-298.46999999999991</v>
      </c>
      <c r="E22" s="230">
        <v>-6606.3848999999982</v>
      </c>
      <c r="F22" s="273">
        <f t="shared" si="3"/>
        <v>31.686005120508131</v>
      </c>
      <c r="G22" s="274">
        <f t="shared" si="4"/>
        <v>22.134167252990249</v>
      </c>
      <c r="H22" s="404">
        <f t="shared" si="5"/>
        <v>373117.59999999986</v>
      </c>
      <c r="I22" s="405">
        <f t="shared" si="6"/>
        <v>11825457.121200018</v>
      </c>
      <c r="J22" s="612"/>
    </row>
    <row r="23" spans="1:12">
      <c r="A23" s="229">
        <v>5</v>
      </c>
      <c r="B23" s="230">
        <v>378003.56</v>
      </c>
      <c r="C23" s="230">
        <v>11541039.064899994</v>
      </c>
      <c r="D23" s="230">
        <v>-651.99000000000046</v>
      </c>
      <c r="E23" s="230">
        <v>-22284.528300000005</v>
      </c>
      <c r="F23" s="273">
        <f t="shared" si="3"/>
        <v>30.531561832116061</v>
      </c>
      <c r="G23" s="274">
        <f t="shared" si="4"/>
        <v>34.179248608107471</v>
      </c>
      <c r="H23" s="404">
        <f>+D23+B23</f>
        <v>377351.57</v>
      </c>
      <c r="I23" s="405">
        <f t="shared" si="6"/>
        <v>11518754.536599994</v>
      </c>
      <c r="J23" s="612"/>
    </row>
    <row r="24" spans="1:12">
      <c r="A24" s="229">
        <v>6</v>
      </c>
      <c r="B24" s="230">
        <v>386101.96</v>
      </c>
      <c r="C24" s="230">
        <v>12619645.019400017</v>
      </c>
      <c r="D24" s="230">
        <v>-777.4699999999998</v>
      </c>
      <c r="E24" s="230">
        <v>-16220.592399999994</v>
      </c>
      <c r="F24" s="273">
        <f t="shared" si="3"/>
        <v>32.684747364141884</v>
      </c>
      <c r="G24" s="274">
        <f t="shared" si="4"/>
        <v>20.863303278583093</v>
      </c>
      <c r="H24" s="404">
        <f t="shared" ref="H24:H30" si="7">+D24+B24</f>
        <v>385324.49000000005</v>
      </c>
      <c r="I24" s="405">
        <f t="shared" si="6"/>
        <v>12603424.427000018</v>
      </c>
      <c r="J24" s="612"/>
    </row>
    <row r="25" spans="1:12">
      <c r="A25" s="229">
        <v>7</v>
      </c>
      <c r="B25" s="230">
        <v>380701.41999999981</v>
      </c>
      <c r="C25" s="230">
        <v>13880988.786300002</v>
      </c>
      <c r="D25" s="230">
        <v>0</v>
      </c>
      <c r="E25" s="230">
        <v>0</v>
      </c>
      <c r="F25" s="273">
        <f t="shared" si="3"/>
        <v>36.461615473617115</v>
      </c>
      <c r="G25" s="274">
        <f t="shared" si="4"/>
        <v>0</v>
      </c>
      <c r="H25" s="404">
        <f t="shared" si="7"/>
        <v>380701.41999999981</v>
      </c>
      <c r="I25" s="405">
        <f t="shared" si="6"/>
        <v>13880988.786300002</v>
      </c>
      <c r="J25" s="612"/>
    </row>
    <row r="26" spans="1:12">
      <c r="A26" s="229">
        <v>8</v>
      </c>
      <c r="B26" s="230">
        <v>388373.71999999974</v>
      </c>
      <c r="C26" s="230">
        <v>13803728.094899997</v>
      </c>
      <c r="D26" s="230">
        <v>-275.7199999999998</v>
      </c>
      <c r="E26" s="230">
        <v>-6488.9392999999955</v>
      </c>
      <c r="F26" s="273">
        <f t="shared" si="3"/>
        <v>35.542384523082575</v>
      </c>
      <c r="G26" s="274">
        <f t="shared" si="4"/>
        <v>23.534525243000147</v>
      </c>
      <c r="H26" s="404">
        <f t="shared" si="7"/>
        <v>388097.99999999977</v>
      </c>
      <c r="I26" s="405">
        <f t="shared" si="6"/>
        <v>13797239.155599996</v>
      </c>
      <c r="J26" s="612"/>
    </row>
    <row r="27" spans="1:12">
      <c r="A27" s="229">
        <v>9</v>
      </c>
      <c r="B27" s="230">
        <v>416307.87999999983</v>
      </c>
      <c r="C27" s="230">
        <v>12513780.579600001</v>
      </c>
      <c r="D27" s="230">
        <v>-34.409999999999968</v>
      </c>
      <c r="E27" s="230">
        <v>-827.90459999999916</v>
      </c>
      <c r="F27" s="273">
        <f t="shared" si="3"/>
        <v>30.058956798031318</v>
      </c>
      <c r="G27" s="274">
        <f t="shared" si="4"/>
        <v>24.06</v>
      </c>
      <c r="H27" s="404">
        <f t="shared" si="7"/>
        <v>416273.46999999986</v>
      </c>
      <c r="I27" s="405">
        <f t="shared" si="6"/>
        <v>12512952.675000001</v>
      </c>
      <c r="J27" s="612"/>
    </row>
    <row r="28" spans="1:12">
      <c r="A28" s="229">
        <v>10</v>
      </c>
      <c r="B28" s="230">
        <v>451639.8499999998</v>
      </c>
      <c r="C28" s="230">
        <v>13408776.994400004</v>
      </c>
      <c r="D28" s="230">
        <v>-77.299999999999955</v>
      </c>
      <c r="E28" s="230">
        <v>-1682.8338999999989</v>
      </c>
      <c r="F28" s="273">
        <f t="shared" si="3"/>
        <v>29.689091860251061</v>
      </c>
      <c r="G28" s="274">
        <f t="shared" si="4"/>
        <v>21.770166882276843</v>
      </c>
      <c r="H28" s="404">
        <f t="shared" si="7"/>
        <v>451562.54999999981</v>
      </c>
      <c r="I28" s="405">
        <f t="shared" si="6"/>
        <v>13407094.160500003</v>
      </c>
      <c r="J28" s="612"/>
    </row>
    <row r="29" spans="1:12">
      <c r="A29" s="229">
        <v>11</v>
      </c>
      <c r="B29" s="230">
        <v>468771.24000000028</v>
      </c>
      <c r="C29" s="230">
        <v>13815902.747900009</v>
      </c>
      <c r="D29" s="230">
        <v>0</v>
      </c>
      <c r="E29" s="230">
        <v>0</v>
      </c>
      <c r="F29" s="273">
        <f t="shared" si="3"/>
        <v>29.472590400170457</v>
      </c>
      <c r="G29" s="274">
        <f t="shared" si="4"/>
        <v>0</v>
      </c>
      <c r="H29" s="404">
        <f t="shared" si="7"/>
        <v>468771.24000000028</v>
      </c>
      <c r="I29" s="405">
        <f t="shared" si="6"/>
        <v>13815902.747900009</v>
      </c>
      <c r="J29" s="612"/>
    </row>
    <row r="30" spans="1:12">
      <c r="A30" s="229">
        <v>12</v>
      </c>
      <c r="B30" s="230">
        <v>415069.9200000001</v>
      </c>
      <c r="C30" s="230">
        <v>13315232.297400016</v>
      </c>
      <c r="D30" s="230">
        <v>-359.34999999999991</v>
      </c>
      <c r="E30" s="230">
        <v>-7954.0888999999988</v>
      </c>
      <c r="F30" s="273">
        <f t="shared" si="3"/>
        <v>32.079492287468128</v>
      </c>
      <c r="G30" s="274">
        <f t="shared" si="4"/>
        <v>22.134656741338532</v>
      </c>
      <c r="H30" s="404">
        <f t="shared" si="7"/>
        <v>414710.57000000012</v>
      </c>
      <c r="I30" s="405">
        <f t="shared" si="6"/>
        <v>13307278.208500016</v>
      </c>
      <c r="J30" s="612"/>
    </row>
    <row r="31" spans="1:12">
      <c r="A31" s="226">
        <v>2015</v>
      </c>
      <c r="B31" s="227">
        <v>4721317.3800000018</v>
      </c>
      <c r="C31" s="228">
        <v>161495295.02430001</v>
      </c>
      <c r="D31" s="227">
        <v>-4469.8700000000008</v>
      </c>
      <c r="E31" s="228">
        <v>-118624.81410000003</v>
      </c>
      <c r="F31" s="222">
        <f>+IF(ISERROR(C31/B31),0,C31/B31)</f>
        <v>34.205557903904342</v>
      </c>
      <c r="G31" s="223">
        <f>+IF(ISERROR(E31/D31),0,E31/D31)</f>
        <v>26.538761552349399</v>
      </c>
      <c r="H31" s="377">
        <f>+D31+B31</f>
        <v>4716847.5100000016</v>
      </c>
      <c r="I31" s="378">
        <f>+E31+C31</f>
        <v>161376670.21020001</v>
      </c>
      <c r="J31" s="610">
        <f ca="1">+INDIRECT("'Annual Interactions'!"&amp;K31&amp;26)</f>
        <v>4716848.2200000007</v>
      </c>
      <c r="K31" s="675" t="s">
        <v>115</v>
      </c>
      <c r="L31" s="676">
        <f ca="1">+J31-H31</f>
        <v>0.70999999903142452</v>
      </c>
    </row>
    <row r="32" spans="1:12">
      <c r="A32" s="229">
        <v>1</v>
      </c>
      <c r="B32" s="230">
        <v>418698.7100000002</v>
      </c>
      <c r="C32" s="230">
        <v>14754435.528000018</v>
      </c>
      <c r="D32" s="230">
        <v>-210.63000000000011</v>
      </c>
      <c r="E32" s="230">
        <v>-5071.5319000000036</v>
      </c>
      <c r="F32" s="273">
        <f t="shared" ref="F32:F43" si="8">+IF(ISERROR(C32/B32),0,C32/B32)</f>
        <v>35.238789075801094</v>
      </c>
      <c r="G32" s="274">
        <f t="shared" ref="G32:G43" si="9">+IF(ISERROR(E32/D32),0,E32/D32)</f>
        <v>24.077918150310975</v>
      </c>
      <c r="H32" s="404">
        <f t="shared" ref="H32:H35" si="10">+D32+B32</f>
        <v>418488.08000000019</v>
      </c>
      <c r="I32" s="405">
        <f t="shared" ref="I32:I43" si="11">+E32+C32</f>
        <v>14749363.996100018</v>
      </c>
      <c r="J32" s="612"/>
    </row>
    <row r="33" spans="1:12">
      <c r="A33" s="229">
        <v>2</v>
      </c>
      <c r="B33" s="230">
        <v>395329.00000000041</v>
      </c>
      <c r="C33" s="230">
        <v>14166622.222699998</v>
      </c>
      <c r="D33" s="230">
        <v>-410.09000000000015</v>
      </c>
      <c r="E33" s="230">
        <v>-12355.154100000005</v>
      </c>
      <c r="F33" s="273">
        <f t="shared" si="8"/>
        <v>35.835018991017563</v>
      </c>
      <c r="G33" s="274">
        <f t="shared" si="9"/>
        <v>30.127908751737426</v>
      </c>
      <c r="H33" s="404">
        <f t="shared" si="10"/>
        <v>394918.91000000038</v>
      </c>
      <c r="I33" s="405">
        <f t="shared" si="11"/>
        <v>14154267.068599997</v>
      </c>
      <c r="J33" s="612"/>
    </row>
    <row r="34" spans="1:12">
      <c r="A34" s="229">
        <v>3</v>
      </c>
      <c r="B34" s="230">
        <v>437049.30000000028</v>
      </c>
      <c r="C34" s="230">
        <v>14555988.095799988</v>
      </c>
      <c r="D34" s="230">
        <v>-17.899999999999977</v>
      </c>
      <c r="E34" s="230">
        <v>-426.91499999999951</v>
      </c>
      <c r="F34" s="273">
        <f t="shared" si="8"/>
        <v>33.305139936844604</v>
      </c>
      <c r="G34" s="274">
        <f t="shared" si="9"/>
        <v>23.85</v>
      </c>
      <c r="H34" s="404">
        <f t="shared" si="10"/>
        <v>437031.40000000026</v>
      </c>
      <c r="I34" s="405">
        <f t="shared" si="11"/>
        <v>14555561.180799989</v>
      </c>
      <c r="J34" s="612"/>
    </row>
    <row r="35" spans="1:12">
      <c r="A35" s="229">
        <v>4</v>
      </c>
      <c r="B35" s="230">
        <v>371193.73000000039</v>
      </c>
      <c r="C35" s="230">
        <v>12053705.733599991</v>
      </c>
      <c r="D35" s="230">
        <v>-521.71000000000015</v>
      </c>
      <c r="E35" s="230">
        <v>-20874.820500000005</v>
      </c>
      <c r="F35" s="273">
        <f t="shared" si="8"/>
        <v>32.472816104948699</v>
      </c>
      <c r="G35" s="274">
        <f t="shared" si="9"/>
        <v>40.012306645454373</v>
      </c>
      <c r="H35" s="404">
        <f t="shared" si="10"/>
        <v>370672.02000000037</v>
      </c>
      <c r="I35" s="405">
        <f t="shared" si="11"/>
        <v>12032830.913099991</v>
      </c>
      <c r="J35" s="612"/>
    </row>
    <row r="36" spans="1:12">
      <c r="A36" s="229">
        <v>5</v>
      </c>
      <c r="B36" s="230">
        <v>333385.9700000002</v>
      </c>
      <c r="C36" s="230">
        <v>10533428.526799997</v>
      </c>
      <c r="D36" s="230">
        <v>-1047.0499999999997</v>
      </c>
      <c r="E36" s="230">
        <v>-26528.471499999996</v>
      </c>
      <c r="F36" s="273">
        <f t="shared" si="8"/>
        <v>31.595296367150635</v>
      </c>
      <c r="G36" s="274">
        <f t="shared" si="9"/>
        <v>25.336394155006928</v>
      </c>
      <c r="H36" s="404">
        <f>+D36+B36</f>
        <v>332338.92000000022</v>
      </c>
      <c r="I36" s="405">
        <f t="shared" si="11"/>
        <v>10506900.055299997</v>
      </c>
      <c r="J36" s="612"/>
    </row>
    <row r="37" spans="1:12">
      <c r="A37" s="229">
        <v>6</v>
      </c>
      <c r="B37" s="230">
        <v>398686.3200000003</v>
      </c>
      <c r="C37" s="230">
        <v>13978989.035000015</v>
      </c>
      <c r="D37" s="230">
        <v>0</v>
      </c>
      <c r="E37" s="230">
        <v>0</v>
      </c>
      <c r="F37" s="273">
        <f t="shared" si="8"/>
        <v>35.062625261383445</v>
      </c>
      <c r="G37" s="274">
        <f t="shared" si="9"/>
        <v>0</v>
      </c>
      <c r="H37" s="404">
        <f t="shared" ref="H37:H43" si="12">+D37+B37</f>
        <v>398686.3200000003</v>
      </c>
      <c r="I37" s="405">
        <f t="shared" si="11"/>
        <v>13978989.035000015</v>
      </c>
      <c r="J37" s="612"/>
    </row>
    <row r="38" spans="1:12">
      <c r="A38" s="229">
        <v>7</v>
      </c>
      <c r="B38" s="230">
        <v>411748.58000000013</v>
      </c>
      <c r="C38" s="230">
        <v>16158547.884799996</v>
      </c>
      <c r="D38" s="230">
        <v>-24.519999999999982</v>
      </c>
      <c r="E38" s="230">
        <v>-541.40159999999958</v>
      </c>
      <c r="F38" s="273">
        <f t="shared" si="8"/>
        <v>39.243724616609462</v>
      </c>
      <c r="G38" s="274">
        <f t="shared" si="9"/>
        <v>22.08</v>
      </c>
      <c r="H38" s="404">
        <f t="shared" si="12"/>
        <v>411724.06000000011</v>
      </c>
      <c r="I38" s="405">
        <f t="shared" si="11"/>
        <v>16158006.483199997</v>
      </c>
      <c r="J38" s="612"/>
    </row>
    <row r="39" spans="1:12">
      <c r="A39" s="229">
        <v>8</v>
      </c>
      <c r="B39" s="230">
        <v>415248.63999999943</v>
      </c>
      <c r="C39" s="230">
        <v>15879024.528599976</v>
      </c>
      <c r="D39" s="230">
        <v>0</v>
      </c>
      <c r="E39" s="230">
        <v>0</v>
      </c>
      <c r="F39" s="273">
        <f t="shared" si="8"/>
        <v>38.239798999943737</v>
      </c>
      <c r="G39" s="274">
        <f t="shared" si="9"/>
        <v>0</v>
      </c>
      <c r="H39" s="404">
        <f t="shared" si="12"/>
        <v>415248.63999999943</v>
      </c>
      <c r="I39" s="405">
        <f t="shared" si="11"/>
        <v>15879024.528599976</v>
      </c>
      <c r="J39" s="612"/>
    </row>
    <row r="40" spans="1:12">
      <c r="A40" s="229">
        <v>9</v>
      </c>
      <c r="B40" s="230">
        <v>420711.16999999969</v>
      </c>
      <c r="C40" s="230">
        <v>13401997.522400001</v>
      </c>
      <c r="D40" s="230">
        <v>-149.70000000000005</v>
      </c>
      <c r="E40" s="230">
        <v>-3492.036000000001</v>
      </c>
      <c r="F40" s="273">
        <f t="shared" si="8"/>
        <v>31.855578073669903</v>
      </c>
      <c r="G40" s="274">
        <f t="shared" si="9"/>
        <v>23.326893787575148</v>
      </c>
      <c r="H40" s="404">
        <f t="shared" si="12"/>
        <v>420561.46999999968</v>
      </c>
      <c r="I40" s="405">
        <f t="shared" si="11"/>
        <v>13398505.486400001</v>
      </c>
      <c r="J40" s="612"/>
    </row>
    <row r="41" spans="1:12">
      <c r="A41" s="229">
        <v>10</v>
      </c>
      <c r="B41" s="230">
        <v>295832.51999999949</v>
      </c>
      <c r="C41" s="230">
        <v>9450338.8479000051</v>
      </c>
      <c r="D41" s="230">
        <v>-1422.3400000000006</v>
      </c>
      <c r="E41" s="230">
        <v>-33128.657200000009</v>
      </c>
      <c r="F41" s="273">
        <f t="shared" si="8"/>
        <v>31.944895199148561</v>
      </c>
      <c r="G41" s="274">
        <f t="shared" si="9"/>
        <v>23.291658253300895</v>
      </c>
      <c r="H41" s="404">
        <f t="shared" si="12"/>
        <v>294410.17999999947</v>
      </c>
      <c r="I41" s="405">
        <f t="shared" si="11"/>
        <v>9417210.1907000057</v>
      </c>
      <c r="J41" s="612"/>
    </row>
    <row r="42" spans="1:12">
      <c r="A42" s="229">
        <v>11</v>
      </c>
      <c r="B42" s="230">
        <v>442075.23999999987</v>
      </c>
      <c r="C42" s="230">
        <v>14023295.813599996</v>
      </c>
      <c r="D42" s="230">
        <v>-218.20999999999992</v>
      </c>
      <c r="E42" s="230">
        <v>-5480.2592999999979</v>
      </c>
      <c r="F42" s="273">
        <f t="shared" si="8"/>
        <v>31.721513771275678</v>
      </c>
      <c r="G42" s="274">
        <f t="shared" si="9"/>
        <v>25.114611154392556</v>
      </c>
      <c r="H42" s="404">
        <f t="shared" si="12"/>
        <v>441857.02999999985</v>
      </c>
      <c r="I42" s="405">
        <f t="shared" si="11"/>
        <v>14017815.554299997</v>
      </c>
      <c r="J42" s="612"/>
    </row>
    <row r="43" spans="1:12">
      <c r="A43" s="229">
        <v>12</v>
      </c>
      <c r="B43" s="230">
        <v>381358.20000000013</v>
      </c>
      <c r="C43" s="230">
        <v>12538921.285100006</v>
      </c>
      <c r="D43" s="230">
        <v>-447.71999999999991</v>
      </c>
      <c r="E43" s="230">
        <v>-10725.566999999997</v>
      </c>
      <c r="F43" s="273">
        <f t="shared" si="8"/>
        <v>32.87964251221031</v>
      </c>
      <c r="G43" s="274">
        <f t="shared" si="9"/>
        <v>23.955970249262929</v>
      </c>
      <c r="H43" s="404">
        <f t="shared" si="12"/>
        <v>380910.48000000016</v>
      </c>
      <c r="I43" s="405">
        <f t="shared" si="11"/>
        <v>12528195.718100006</v>
      </c>
      <c r="J43" s="612"/>
    </row>
    <row r="44" spans="1:12">
      <c r="A44" s="226">
        <v>2016</v>
      </c>
      <c r="B44" s="227">
        <v>4687460.5199999996</v>
      </c>
      <c r="C44" s="227">
        <v>166810909.97529987</v>
      </c>
      <c r="D44" s="227">
        <v>-3292.82</v>
      </c>
      <c r="E44" s="227">
        <v>-87215.679900000017</v>
      </c>
      <c r="F44" s="222">
        <f>+IF(ISERROR(C44/B44),0,C44/B44)</f>
        <v>35.586627186206123</v>
      </c>
      <c r="G44" s="223">
        <f>+IF(ISERROR(E44/D44),0,E44/D44)</f>
        <v>26.486622378386919</v>
      </c>
      <c r="H44" s="377">
        <f>+D44+B44</f>
        <v>4684167.6999999993</v>
      </c>
      <c r="I44" s="378">
        <f>+E44+C44</f>
        <v>166723694.29539987</v>
      </c>
      <c r="J44" s="610">
        <f ca="1">+INDIRECT("'Annual Interactions'!"&amp;K44&amp;26)</f>
        <v>4684167.93</v>
      </c>
      <c r="K44" s="675" t="s">
        <v>116</v>
      </c>
      <c r="L44" s="676">
        <f ca="1">+J44-H44</f>
        <v>0.23000000044703484</v>
      </c>
    </row>
    <row r="45" spans="1:12">
      <c r="A45" s="229">
        <v>1</v>
      </c>
      <c r="B45" s="230">
        <v>411639.65999999963</v>
      </c>
      <c r="C45" s="230">
        <v>15108508.340699973</v>
      </c>
      <c r="D45" s="230">
        <v>-141.79999999999995</v>
      </c>
      <c r="E45" s="230">
        <v>-3590.3759999999988</v>
      </c>
      <c r="F45" s="273">
        <f t="shared" ref="F45:F56" si="13">+IF(ISERROR(C45/B45),0,C45/B45)</f>
        <v>36.703237828687321</v>
      </c>
      <c r="G45" s="274">
        <f t="shared" ref="G45:G56" si="14">+IF(ISERROR(E45/D45),0,E45/D45)</f>
        <v>25.32</v>
      </c>
      <c r="H45" s="404">
        <f t="shared" ref="H45:H48" si="15">+D45+B45</f>
        <v>411497.85999999964</v>
      </c>
      <c r="I45" s="405">
        <f t="shared" ref="I45:I56" si="16">+E45+C45</f>
        <v>15104917.964699972</v>
      </c>
      <c r="J45" s="612"/>
    </row>
    <row r="46" spans="1:12">
      <c r="A46" s="229">
        <v>2</v>
      </c>
      <c r="B46" s="230">
        <v>415657.4499999999</v>
      </c>
      <c r="C46" s="230">
        <v>15514725.705299994</v>
      </c>
      <c r="D46" s="230">
        <v>-83.17999999999995</v>
      </c>
      <c r="E46" s="230">
        <v>-2146.2491999999988</v>
      </c>
      <c r="F46" s="273">
        <f t="shared" si="13"/>
        <v>37.325749136217809</v>
      </c>
      <c r="G46" s="274">
        <f t="shared" si="14"/>
        <v>25.80246693916807</v>
      </c>
      <c r="H46" s="404">
        <f t="shared" si="15"/>
        <v>415574.2699999999</v>
      </c>
      <c r="I46" s="405">
        <f t="shared" si="16"/>
        <v>15512579.456099994</v>
      </c>
      <c r="J46" s="612"/>
    </row>
    <row r="47" spans="1:12">
      <c r="A47" s="229">
        <v>3</v>
      </c>
      <c r="B47" s="230">
        <v>311310.40000000008</v>
      </c>
      <c r="C47" s="230">
        <v>10984799.984199982</v>
      </c>
      <c r="D47" s="230">
        <v>-366.73</v>
      </c>
      <c r="E47" s="230">
        <v>-9486.5073000000011</v>
      </c>
      <c r="F47" s="273">
        <f t="shared" si="13"/>
        <v>35.285682663348155</v>
      </c>
      <c r="G47" s="274">
        <f t="shared" si="14"/>
        <v>25.867824557576419</v>
      </c>
      <c r="H47" s="404">
        <f t="shared" si="15"/>
        <v>310943.6700000001</v>
      </c>
      <c r="I47" s="405">
        <f t="shared" si="16"/>
        <v>10975313.476899981</v>
      </c>
      <c r="J47" s="612"/>
    </row>
    <row r="48" spans="1:12">
      <c r="A48" s="229">
        <v>4</v>
      </c>
      <c r="B48" s="230">
        <v>283638.87000000017</v>
      </c>
      <c r="C48" s="230">
        <v>9652756.36989999</v>
      </c>
      <c r="D48" s="230">
        <v>-1145.1000000000004</v>
      </c>
      <c r="E48" s="230">
        <v>-29288.719700000001</v>
      </c>
      <c r="F48" s="273">
        <f t="shared" si="13"/>
        <v>34.031853144457898</v>
      </c>
      <c r="G48" s="274">
        <f t="shared" si="14"/>
        <v>25.577434023229404</v>
      </c>
      <c r="H48" s="404">
        <f t="shared" si="15"/>
        <v>282493.77000000019</v>
      </c>
      <c r="I48" s="405">
        <f t="shared" si="16"/>
        <v>9623467.6501999907</v>
      </c>
      <c r="J48" s="612"/>
    </row>
    <row r="49" spans="1:12">
      <c r="A49" s="229">
        <v>5</v>
      </c>
      <c r="B49" s="230">
        <v>374408.1399999999</v>
      </c>
      <c r="C49" s="230">
        <v>12341495.74860001</v>
      </c>
      <c r="D49" s="230">
        <v>-363.4899999999999</v>
      </c>
      <c r="E49" s="230">
        <v>-12635.059599999997</v>
      </c>
      <c r="F49" s="273">
        <f t="shared" si="13"/>
        <v>32.962680107863072</v>
      </c>
      <c r="G49" s="274">
        <f t="shared" si="14"/>
        <v>34.760404962997605</v>
      </c>
      <c r="H49" s="404">
        <f>+D49+B49</f>
        <v>374044.64999999991</v>
      </c>
      <c r="I49" s="405">
        <f t="shared" si="16"/>
        <v>12328860.68900001</v>
      </c>
      <c r="J49" s="612"/>
    </row>
    <row r="50" spans="1:12">
      <c r="A50" s="229">
        <v>6</v>
      </c>
      <c r="B50" s="230">
        <v>399611.30000000045</v>
      </c>
      <c r="C50" s="230">
        <v>14735088.820899991</v>
      </c>
      <c r="D50" s="230">
        <v>-51.17999999999995</v>
      </c>
      <c r="E50" s="230">
        <v>-1013.200399999999</v>
      </c>
      <c r="F50" s="273">
        <f t="shared" si="13"/>
        <v>36.87355392827974</v>
      </c>
      <c r="G50" s="274">
        <f t="shared" si="14"/>
        <v>19.796803438843298</v>
      </c>
      <c r="H50" s="404">
        <f t="shared" ref="H50:H56" si="17">+D50+B50</f>
        <v>399560.12000000046</v>
      </c>
      <c r="I50" s="405">
        <f t="shared" si="16"/>
        <v>14734075.620499991</v>
      </c>
      <c r="J50" s="612"/>
    </row>
    <row r="51" spans="1:12">
      <c r="A51" s="229">
        <v>7</v>
      </c>
      <c r="B51" s="230">
        <v>407501.17000000027</v>
      </c>
      <c r="C51" s="230">
        <v>16479260.112199996</v>
      </c>
      <c r="D51" s="230">
        <v>-523.35</v>
      </c>
      <c r="E51" s="230">
        <v>-13055.809000000001</v>
      </c>
      <c r="F51" s="273">
        <f t="shared" si="13"/>
        <v>40.439786006503944</v>
      </c>
      <c r="G51" s="274">
        <f t="shared" si="14"/>
        <v>24.946611254418649</v>
      </c>
      <c r="H51" s="404">
        <f t="shared" si="17"/>
        <v>406977.8200000003</v>
      </c>
      <c r="I51" s="405">
        <f t="shared" si="16"/>
        <v>16466204.303199995</v>
      </c>
      <c r="J51" s="612"/>
    </row>
    <row r="52" spans="1:12">
      <c r="A52" s="229">
        <v>8</v>
      </c>
      <c r="B52" s="230">
        <v>421975.88</v>
      </c>
      <c r="C52" s="230">
        <v>17124766.860699993</v>
      </c>
      <c r="D52" s="230">
        <v>-84.340000000000032</v>
      </c>
      <c r="E52" s="230">
        <v>-1968.9455000000007</v>
      </c>
      <c r="F52" s="273">
        <f t="shared" si="13"/>
        <v>40.582335797723779</v>
      </c>
      <c r="G52" s="274">
        <f t="shared" si="14"/>
        <v>23.345334360920084</v>
      </c>
      <c r="H52" s="404">
        <f t="shared" si="17"/>
        <v>421891.54</v>
      </c>
      <c r="I52" s="405">
        <f t="shared" si="16"/>
        <v>17122797.915199991</v>
      </c>
      <c r="J52" s="612"/>
    </row>
    <row r="53" spans="1:12">
      <c r="A53" s="229">
        <v>9</v>
      </c>
      <c r="B53" s="230">
        <v>424645.71999999974</v>
      </c>
      <c r="C53" s="230">
        <v>14124110.605300002</v>
      </c>
      <c r="D53" s="230">
        <v>-21.259999999999991</v>
      </c>
      <c r="E53" s="230">
        <v>-521.50779999999975</v>
      </c>
      <c r="F53" s="273">
        <f t="shared" si="13"/>
        <v>33.260927733594045</v>
      </c>
      <c r="G53" s="274">
        <f t="shared" si="14"/>
        <v>24.529999999999998</v>
      </c>
      <c r="H53" s="404">
        <f t="shared" si="17"/>
        <v>424624.45999999973</v>
      </c>
      <c r="I53" s="405">
        <f t="shared" si="16"/>
        <v>14123589.097500002</v>
      </c>
      <c r="J53" s="612"/>
    </row>
    <row r="54" spans="1:12">
      <c r="A54" s="229">
        <v>10</v>
      </c>
      <c r="B54" s="230">
        <v>412101.76000000018</v>
      </c>
      <c r="C54" s="230">
        <v>13353830.391299993</v>
      </c>
      <c r="D54" s="230">
        <v>0</v>
      </c>
      <c r="E54" s="230">
        <v>0</v>
      </c>
      <c r="F54" s="273">
        <f t="shared" si="13"/>
        <v>32.404206163302938</v>
      </c>
      <c r="G54" s="274">
        <f t="shared" si="14"/>
        <v>0</v>
      </c>
      <c r="H54" s="404">
        <f t="shared" si="17"/>
        <v>412101.76000000018</v>
      </c>
      <c r="I54" s="405">
        <f t="shared" si="16"/>
        <v>13353830.391299993</v>
      </c>
      <c r="J54" s="612"/>
    </row>
    <row r="55" spans="1:12">
      <c r="A55" s="229">
        <v>11</v>
      </c>
      <c r="B55" s="230">
        <v>448878.91</v>
      </c>
      <c r="C55" s="230">
        <v>14656774.437499978</v>
      </c>
      <c r="D55" s="230">
        <v>0</v>
      </c>
      <c r="E55" s="230">
        <v>0</v>
      </c>
      <c r="F55" s="273">
        <f t="shared" si="13"/>
        <v>32.651956041998005</v>
      </c>
      <c r="G55" s="274">
        <f t="shared" si="14"/>
        <v>0</v>
      </c>
      <c r="H55" s="404">
        <f t="shared" si="17"/>
        <v>448878.91</v>
      </c>
      <c r="I55" s="405">
        <f t="shared" si="16"/>
        <v>14656774.437499978</v>
      </c>
      <c r="J55" s="612"/>
    </row>
    <row r="56" spans="1:12">
      <c r="A56" s="229">
        <v>12</v>
      </c>
      <c r="B56" s="230">
        <v>376091.25999999995</v>
      </c>
      <c r="C56" s="230">
        <v>12734792.598699994</v>
      </c>
      <c r="D56" s="230">
        <v>-512.38999999999987</v>
      </c>
      <c r="E56" s="230">
        <v>-13509.305399999997</v>
      </c>
      <c r="F56" s="273">
        <f t="shared" si="13"/>
        <v>33.860910776549275</v>
      </c>
      <c r="G56" s="274">
        <f t="shared" si="14"/>
        <v>26.365279181873184</v>
      </c>
      <c r="H56" s="404">
        <f t="shared" si="17"/>
        <v>375578.86999999994</v>
      </c>
      <c r="I56" s="405">
        <f t="shared" si="16"/>
        <v>12721283.293299994</v>
      </c>
      <c r="J56" s="612"/>
    </row>
    <row r="57" spans="1:12">
      <c r="A57" s="226">
        <v>2017</v>
      </c>
      <c r="B57" s="227">
        <v>4209628.3500000006</v>
      </c>
      <c r="C57" s="227">
        <v>159128231.87710002</v>
      </c>
      <c r="D57" s="227">
        <v>-17304.070000000003</v>
      </c>
      <c r="E57" s="227">
        <v>-471094.93160000007</v>
      </c>
      <c r="F57" s="222">
        <f>+IF(ISERROR(C57/B57),0,C57/B57)</f>
        <v>37.80101677553079</v>
      </c>
      <c r="G57" s="223">
        <f>+IF(ISERROR(E57/D57),0,E57/D57)</f>
        <v>27.224516058938732</v>
      </c>
      <c r="H57" s="377">
        <f>+D57+B57</f>
        <v>4192324.2800000007</v>
      </c>
      <c r="I57" s="378">
        <f>+E57+C57</f>
        <v>158657136.94550002</v>
      </c>
      <c r="J57" s="610">
        <f ca="1">+INDIRECT("'Annual Interactions'!"&amp;K57&amp;26)</f>
        <v>4192325.16</v>
      </c>
      <c r="K57" s="675" t="s">
        <v>117</v>
      </c>
      <c r="L57" s="676">
        <f ca="1">+J57-H57</f>
        <v>0.87999999942258</v>
      </c>
    </row>
    <row r="58" spans="1:12">
      <c r="A58" s="229">
        <v>1</v>
      </c>
      <c r="B58" s="230">
        <v>410104.47000000032</v>
      </c>
      <c r="C58" s="230">
        <v>15898730.146800004</v>
      </c>
      <c r="D58" s="230">
        <v>-542.43999999999994</v>
      </c>
      <c r="E58" s="230">
        <v>-14041.8554</v>
      </c>
      <c r="F58" s="273">
        <f t="shared" ref="F58:F121" si="18">+IF(ISERROR(C58/B58),0,C58/B58)</f>
        <v>38.767512450668953</v>
      </c>
      <c r="G58" s="274">
        <f t="shared" ref="G58:G121" si="19">+IF(ISERROR(E58/D58),0,E58/D58)</f>
        <v>25.886467443403884</v>
      </c>
      <c r="H58" s="404">
        <f t="shared" ref="H58:H121" si="20">+D58+B58</f>
        <v>409562.03000000032</v>
      </c>
      <c r="I58" s="405">
        <f t="shared" ref="I58:I121" si="21">+E58+C58</f>
        <v>15884688.291400004</v>
      </c>
      <c r="J58" s="611"/>
    </row>
    <row r="59" spans="1:12">
      <c r="A59" s="229">
        <v>2</v>
      </c>
      <c r="B59" s="230">
        <v>388629.76000000047</v>
      </c>
      <c r="C59" s="230">
        <v>15199268.157200005</v>
      </c>
      <c r="D59" s="230">
        <v>-90.810000000000059</v>
      </c>
      <c r="E59" s="230">
        <v>-2612.6638000000016</v>
      </c>
      <c r="F59" s="273">
        <f t="shared" si="18"/>
        <v>39.109892554805853</v>
      </c>
      <c r="G59" s="274">
        <f t="shared" si="19"/>
        <v>28.77066182138531</v>
      </c>
      <c r="H59" s="404">
        <f t="shared" si="20"/>
        <v>388538.95000000048</v>
      </c>
      <c r="I59" s="405">
        <f t="shared" si="21"/>
        <v>15196655.493400006</v>
      </c>
      <c r="J59" s="611"/>
    </row>
    <row r="60" spans="1:12">
      <c r="A60" s="229">
        <v>3</v>
      </c>
      <c r="B60" s="230">
        <v>361342.47000000003</v>
      </c>
      <c r="C60" s="230">
        <v>13214936.497800011</v>
      </c>
      <c r="D60" s="230">
        <v>-4297.1200000000008</v>
      </c>
      <c r="E60" s="230">
        <v>-158548.69580000002</v>
      </c>
      <c r="F60" s="273">
        <f t="shared" si="18"/>
        <v>36.571777731524364</v>
      </c>
      <c r="G60" s="274">
        <f t="shared" si="19"/>
        <v>36.896501796552108</v>
      </c>
      <c r="H60" s="404">
        <f t="shared" si="20"/>
        <v>357045.35000000003</v>
      </c>
      <c r="I60" s="405">
        <f t="shared" si="21"/>
        <v>13056387.80200001</v>
      </c>
      <c r="J60" s="611"/>
    </row>
    <row r="61" spans="1:12">
      <c r="A61" s="229">
        <v>4</v>
      </c>
      <c r="B61" s="230">
        <v>330619.71999999997</v>
      </c>
      <c r="C61" s="230">
        <v>11724754.973800011</v>
      </c>
      <c r="D61" s="230">
        <v>-790.82999999999993</v>
      </c>
      <c r="E61" s="230">
        <v>-18579.601399999996</v>
      </c>
      <c r="F61" s="273">
        <f t="shared" si="18"/>
        <v>35.462963230989402</v>
      </c>
      <c r="G61" s="274">
        <f t="shared" si="19"/>
        <v>23.493799425919601</v>
      </c>
      <c r="H61" s="404">
        <f t="shared" si="20"/>
        <v>329828.88999999996</v>
      </c>
      <c r="I61" s="405">
        <f t="shared" si="21"/>
        <v>11706175.372400012</v>
      </c>
      <c r="J61" s="611"/>
    </row>
    <row r="62" spans="1:12">
      <c r="A62" s="229">
        <v>5</v>
      </c>
      <c r="B62" s="230">
        <v>372752.3299999999</v>
      </c>
      <c r="C62" s="230">
        <v>12784711.0765</v>
      </c>
      <c r="D62" s="230">
        <v>-543.04999999999995</v>
      </c>
      <c r="E62" s="230">
        <v>-12867.406300000001</v>
      </c>
      <c r="F62" s="273">
        <f t="shared" si="18"/>
        <v>34.298138596477727</v>
      </c>
      <c r="G62" s="274">
        <f t="shared" si="19"/>
        <v>23.694699014823684</v>
      </c>
      <c r="H62" s="404">
        <f t="shared" si="20"/>
        <v>372209.27999999991</v>
      </c>
      <c r="I62" s="405">
        <f t="shared" si="21"/>
        <v>12771843.6702</v>
      </c>
      <c r="J62" s="611"/>
    </row>
    <row r="63" spans="1:12">
      <c r="A63" s="229">
        <v>6</v>
      </c>
      <c r="B63" s="230">
        <v>375031.33000000013</v>
      </c>
      <c r="C63" s="230">
        <v>14712375.840099994</v>
      </c>
      <c r="D63" s="230">
        <v>-366.1</v>
      </c>
      <c r="E63" s="230">
        <v>-7182.6485000000002</v>
      </c>
      <c r="F63" s="273">
        <f t="shared" si="18"/>
        <v>39.229724727531398</v>
      </c>
      <c r="G63" s="274">
        <f t="shared" si="19"/>
        <v>19.619362196121276</v>
      </c>
      <c r="H63" s="404">
        <f t="shared" si="20"/>
        <v>374665.23000000016</v>
      </c>
      <c r="I63" s="405">
        <f t="shared" si="21"/>
        <v>14705193.191599995</v>
      </c>
      <c r="J63" s="611"/>
    </row>
    <row r="64" spans="1:12">
      <c r="A64" s="229">
        <v>7</v>
      </c>
      <c r="B64" s="230">
        <v>382060.03999999969</v>
      </c>
      <c r="C64" s="230">
        <v>16394740.448399993</v>
      </c>
      <c r="D64" s="230">
        <v>-547.78999999999985</v>
      </c>
      <c r="E64" s="230">
        <v>-9215.4010999999973</v>
      </c>
      <c r="F64" s="273">
        <f t="shared" si="18"/>
        <v>42.911424205473061</v>
      </c>
      <c r="G64" s="274">
        <f t="shared" si="19"/>
        <v>16.822872086018364</v>
      </c>
      <c r="H64" s="404">
        <f t="shared" si="20"/>
        <v>381512.24999999971</v>
      </c>
      <c r="I64" s="405">
        <f t="shared" si="21"/>
        <v>16385525.047299992</v>
      </c>
      <c r="J64" s="611"/>
    </row>
    <row r="65" spans="1:12">
      <c r="A65" s="229">
        <v>8</v>
      </c>
      <c r="B65" s="230">
        <v>398284.1300000003</v>
      </c>
      <c r="C65" s="230">
        <v>17171088.404100023</v>
      </c>
      <c r="D65" s="230">
        <v>-823.05000000000007</v>
      </c>
      <c r="E65" s="230">
        <v>-16681.619300000002</v>
      </c>
      <c r="F65" s="273">
        <f t="shared" si="18"/>
        <v>43.112660311371208</v>
      </c>
      <c r="G65" s="274">
        <f t="shared" si="19"/>
        <v>20.268050908207279</v>
      </c>
      <c r="H65" s="404">
        <f t="shared" si="20"/>
        <v>397461.08000000031</v>
      </c>
      <c r="I65" s="405">
        <f t="shared" si="21"/>
        <v>17154406.784800023</v>
      </c>
      <c r="J65" s="611"/>
    </row>
    <row r="66" spans="1:12">
      <c r="A66" s="229">
        <v>9</v>
      </c>
      <c r="B66" s="230">
        <v>378853.11999999988</v>
      </c>
      <c r="C66" s="230">
        <v>13091479.477099981</v>
      </c>
      <c r="D66" s="230">
        <v>0</v>
      </c>
      <c r="E66" s="230">
        <v>0</v>
      </c>
      <c r="F66" s="273">
        <f t="shared" si="18"/>
        <v>34.55555408148674</v>
      </c>
      <c r="G66" s="274">
        <f t="shared" si="19"/>
        <v>0</v>
      </c>
      <c r="H66" s="404">
        <f t="shared" si="20"/>
        <v>378853.11999999988</v>
      </c>
      <c r="I66" s="405">
        <f t="shared" si="21"/>
        <v>13091479.477099981</v>
      </c>
      <c r="J66" s="611"/>
    </row>
    <row r="67" spans="1:12">
      <c r="A67" s="229">
        <v>10</v>
      </c>
      <c r="B67" s="230">
        <v>182409.57</v>
      </c>
      <c r="C67" s="230">
        <v>6501779.0913999956</v>
      </c>
      <c r="D67" s="230">
        <v>-5082.8600000000024</v>
      </c>
      <c r="E67" s="230">
        <v>-120316.35950000004</v>
      </c>
      <c r="F67" s="273">
        <f t="shared" si="18"/>
        <v>35.64384857329577</v>
      </c>
      <c r="G67" s="274">
        <f t="shared" si="19"/>
        <v>23.670996151772815</v>
      </c>
      <c r="H67" s="404">
        <f t="shared" si="20"/>
        <v>177326.71</v>
      </c>
      <c r="I67" s="405">
        <f t="shared" si="21"/>
        <v>6381462.7318999954</v>
      </c>
      <c r="J67" s="611"/>
    </row>
    <row r="68" spans="1:12">
      <c r="A68" s="229">
        <v>11</v>
      </c>
      <c r="B68" s="230">
        <v>270516.4699999998</v>
      </c>
      <c r="C68" s="230">
        <v>9407911.4410000127</v>
      </c>
      <c r="D68" s="230">
        <v>-3195.6</v>
      </c>
      <c r="E68" s="230">
        <v>-83149.487100000028</v>
      </c>
      <c r="F68" s="273">
        <f t="shared" si="18"/>
        <v>34.77759206676037</v>
      </c>
      <c r="G68" s="274">
        <f t="shared" si="19"/>
        <v>26.019992208036058</v>
      </c>
      <c r="H68" s="404">
        <f t="shared" si="20"/>
        <v>267320.86999999982</v>
      </c>
      <c r="I68" s="405">
        <f t="shared" si="21"/>
        <v>9324761.9539000131</v>
      </c>
      <c r="J68" s="611"/>
    </row>
    <row r="69" spans="1:12">
      <c r="A69" s="229">
        <v>12</v>
      </c>
      <c r="B69" s="230">
        <v>359024.94000000006</v>
      </c>
      <c r="C69" s="230">
        <v>13026456.322900008</v>
      </c>
      <c r="D69" s="230">
        <v>-1024.4200000000003</v>
      </c>
      <c r="E69" s="230">
        <v>-27899.193400000007</v>
      </c>
      <c r="F69" s="273">
        <f t="shared" si="18"/>
        <v>36.282873058623743</v>
      </c>
      <c r="G69" s="274">
        <f t="shared" si="19"/>
        <v>27.234135803674274</v>
      </c>
      <c r="H69" s="404">
        <f t="shared" si="20"/>
        <v>358000.52000000008</v>
      </c>
      <c r="I69" s="405">
        <f t="shared" si="21"/>
        <v>12998557.129500009</v>
      </c>
      <c r="J69" s="611"/>
    </row>
    <row r="70" spans="1:12">
      <c r="A70" s="226">
        <v>2018</v>
      </c>
      <c r="B70" s="227">
        <v>4707614.26</v>
      </c>
      <c r="C70" s="227">
        <v>188692932.77850002</v>
      </c>
      <c r="D70" s="227">
        <v>-5500.9</v>
      </c>
      <c r="E70" s="227">
        <v>-146338.66670000003</v>
      </c>
      <c r="F70" s="222">
        <f t="shared" si="18"/>
        <v>40.082496644170675</v>
      </c>
      <c r="G70" s="223">
        <f t="shared" si="19"/>
        <v>26.602677143740124</v>
      </c>
      <c r="H70" s="377">
        <f t="shared" si="20"/>
        <v>4702113.3599999994</v>
      </c>
      <c r="I70" s="378">
        <f t="shared" si="21"/>
        <v>188546594.11180001</v>
      </c>
      <c r="J70" s="610">
        <f ca="1">+INDIRECT("'Annual Interactions'!"&amp;K70&amp;26)</f>
        <v>4702114.4900000012</v>
      </c>
      <c r="K70" s="675" t="s">
        <v>118</v>
      </c>
      <c r="L70" s="676">
        <f ca="1">+J70-H70</f>
        <v>1.1300000017508864</v>
      </c>
    </row>
    <row r="71" spans="1:12">
      <c r="A71" s="229">
        <v>1</v>
      </c>
      <c r="B71" s="230">
        <v>413584.57999999961</v>
      </c>
      <c r="C71" s="230">
        <v>16787886.342699979</v>
      </c>
      <c r="D71" s="230">
        <v>-56.5</v>
      </c>
      <c r="E71" s="230">
        <v>-1666.1849999999999</v>
      </c>
      <c r="F71" s="273">
        <f t="shared" si="18"/>
        <v>40.591180509437741</v>
      </c>
      <c r="G71" s="274">
        <f t="shared" si="19"/>
        <v>29.49</v>
      </c>
      <c r="H71" s="404">
        <f t="shared" si="20"/>
        <v>413528.07999999961</v>
      </c>
      <c r="I71" s="405">
        <f t="shared" si="21"/>
        <v>16786220.15769998</v>
      </c>
      <c r="J71" s="612"/>
    </row>
    <row r="72" spans="1:12">
      <c r="A72" s="229">
        <v>2</v>
      </c>
      <c r="B72" s="230">
        <v>396245.89000000019</v>
      </c>
      <c r="C72" s="230">
        <v>16231846.991400016</v>
      </c>
      <c r="D72" s="230">
        <v>-134.7700000000001</v>
      </c>
      <c r="E72" s="230">
        <v>-3605.6326000000026</v>
      </c>
      <c r="F72" s="273">
        <f t="shared" si="18"/>
        <v>40.96407660253589</v>
      </c>
      <c r="G72" s="274">
        <f t="shared" si="19"/>
        <v>26.75397046820509</v>
      </c>
      <c r="H72" s="404">
        <f t="shared" si="20"/>
        <v>396111.12000000017</v>
      </c>
      <c r="I72" s="405">
        <f t="shared" si="21"/>
        <v>16228241.358800016</v>
      </c>
      <c r="J72" s="612"/>
    </row>
    <row r="73" spans="1:12">
      <c r="A73" s="229">
        <v>3</v>
      </c>
      <c r="B73" s="230">
        <v>356121.7100000002</v>
      </c>
      <c r="C73" s="230">
        <v>13611058.5612</v>
      </c>
      <c r="D73" s="230">
        <v>-661.04</v>
      </c>
      <c r="E73" s="230">
        <v>-17929.814199999997</v>
      </c>
      <c r="F73" s="273">
        <f t="shared" si="18"/>
        <v>38.22024375093558</v>
      </c>
      <c r="G73" s="274">
        <f t="shared" si="19"/>
        <v>27.123644862640685</v>
      </c>
      <c r="H73" s="404">
        <f t="shared" si="20"/>
        <v>355460.67000000022</v>
      </c>
      <c r="I73" s="405">
        <f t="shared" si="21"/>
        <v>13593128.747</v>
      </c>
      <c r="J73" s="612"/>
    </row>
    <row r="74" spans="1:12">
      <c r="A74" s="229">
        <v>4</v>
      </c>
      <c r="B74" s="230">
        <v>342777.65999999974</v>
      </c>
      <c r="C74" s="230">
        <v>12920137.855700001</v>
      </c>
      <c r="D74" s="230">
        <v>-1261.2299999999998</v>
      </c>
      <c r="E74" s="230">
        <v>-30140.179200000002</v>
      </c>
      <c r="F74" s="273">
        <f t="shared" si="18"/>
        <v>37.692473470120575</v>
      </c>
      <c r="G74" s="274">
        <f t="shared" si="19"/>
        <v>23.897448681049458</v>
      </c>
      <c r="H74" s="404">
        <f t="shared" si="20"/>
        <v>341516.42999999976</v>
      </c>
      <c r="I74" s="405">
        <f t="shared" si="21"/>
        <v>12889997.676500002</v>
      </c>
      <c r="J74" s="612"/>
    </row>
    <row r="75" spans="1:12">
      <c r="A75" s="229">
        <v>5</v>
      </c>
      <c r="B75" s="230">
        <v>383946.93000000023</v>
      </c>
      <c r="C75" s="230">
        <v>14097434.083399998</v>
      </c>
      <c r="D75" s="230">
        <v>-717.11</v>
      </c>
      <c r="E75" s="230">
        <v>-18611.045200000004</v>
      </c>
      <c r="F75" s="273">
        <f t="shared" si="18"/>
        <v>36.717142349334551</v>
      </c>
      <c r="G75" s="274">
        <f t="shared" si="19"/>
        <v>25.952845727991527</v>
      </c>
      <c r="H75" s="404">
        <f t="shared" si="20"/>
        <v>383229.82000000024</v>
      </c>
      <c r="I75" s="405">
        <f t="shared" si="21"/>
        <v>14078823.038199998</v>
      </c>
      <c r="J75" s="612"/>
    </row>
    <row r="76" spans="1:12">
      <c r="A76" s="229">
        <v>6</v>
      </c>
      <c r="B76" s="230">
        <v>387212.98000000016</v>
      </c>
      <c r="C76" s="230">
        <v>16069008.741599999</v>
      </c>
      <c r="D76" s="230">
        <v>-397.77</v>
      </c>
      <c r="E76" s="230">
        <v>-12594.643999999998</v>
      </c>
      <c r="F76" s="273">
        <f t="shared" si="18"/>
        <v>41.499147940753417</v>
      </c>
      <c r="G76" s="274">
        <f t="shared" si="19"/>
        <v>31.663131960680793</v>
      </c>
      <c r="H76" s="404">
        <f t="shared" si="20"/>
        <v>386815.21000000014</v>
      </c>
      <c r="I76" s="405">
        <f t="shared" si="21"/>
        <v>16056414.0976</v>
      </c>
      <c r="J76" s="612"/>
    </row>
    <row r="77" spans="1:12">
      <c r="A77" s="229">
        <v>7</v>
      </c>
      <c r="B77" s="230">
        <v>409433.67999999964</v>
      </c>
      <c r="C77" s="230">
        <v>19014562.078800008</v>
      </c>
      <c r="D77" s="230">
        <v>-266.34000000000015</v>
      </c>
      <c r="E77" s="230">
        <v>-6190.6357000000044</v>
      </c>
      <c r="F77" s="273">
        <f t="shared" si="18"/>
        <v>46.441128338049829</v>
      </c>
      <c r="G77" s="274">
        <f t="shared" si="19"/>
        <v>23.243356987309458</v>
      </c>
      <c r="H77" s="404">
        <f t="shared" si="20"/>
        <v>409167.33999999962</v>
      </c>
      <c r="I77" s="405">
        <f t="shared" si="21"/>
        <v>19008371.443100009</v>
      </c>
      <c r="J77" s="612"/>
    </row>
    <row r="78" spans="1:12">
      <c r="A78" s="229">
        <v>8</v>
      </c>
      <c r="B78" s="230">
        <v>425370.67999999993</v>
      </c>
      <c r="C78" s="230">
        <v>19565912.362099998</v>
      </c>
      <c r="D78" s="230">
        <v>-3.3099999999999454</v>
      </c>
      <c r="E78" s="230">
        <v>-92.216599999998479</v>
      </c>
      <c r="F78" s="273">
        <f t="shared" si="18"/>
        <v>45.997322528435674</v>
      </c>
      <c r="G78" s="274">
        <f t="shared" si="19"/>
        <v>27.86</v>
      </c>
      <c r="H78" s="404">
        <f t="shared" si="20"/>
        <v>425367.36999999994</v>
      </c>
      <c r="I78" s="405">
        <f t="shared" si="21"/>
        <v>19565820.145499997</v>
      </c>
      <c r="J78" s="612"/>
    </row>
    <row r="79" spans="1:12">
      <c r="A79" s="229">
        <v>9</v>
      </c>
      <c r="B79" s="230">
        <v>375482.39000000019</v>
      </c>
      <c r="C79" s="230">
        <v>14220643.982999992</v>
      </c>
      <c r="D79" s="230">
        <v>-965.57999999999981</v>
      </c>
      <c r="E79" s="230">
        <v>-28290.856299999996</v>
      </c>
      <c r="F79" s="273">
        <f t="shared" si="18"/>
        <v>37.872998472711288</v>
      </c>
      <c r="G79" s="274">
        <f t="shared" si="19"/>
        <v>29.299339567928087</v>
      </c>
      <c r="H79" s="404">
        <f t="shared" si="20"/>
        <v>374516.81000000017</v>
      </c>
      <c r="I79" s="405">
        <f t="shared" si="21"/>
        <v>14192353.126699992</v>
      </c>
      <c r="J79" s="612"/>
    </row>
    <row r="80" spans="1:12">
      <c r="A80" s="229">
        <v>10</v>
      </c>
      <c r="B80" s="230">
        <v>392175.9000000002</v>
      </c>
      <c r="C80" s="230">
        <v>14475022.390599983</v>
      </c>
      <c r="D80" s="230">
        <v>-254.98000000000002</v>
      </c>
      <c r="E80" s="230">
        <v>-6971.5651000000007</v>
      </c>
      <c r="F80" s="273">
        <f t="shared" si="18"/>
        <v>36.909515323608552</v>
      </c>
      <c r="G80" s="274">
        <f t="shared" si="19"/>
        <v>27.34161542081732</v>
      </c>
      <c r="H80" s="404">
        <f t="shared" si="20"/>
        <v>391920.92000000022</v>
      </c>
      <c r="I80" s="405">
        <f t="shared" si="21"/>
        <v>14468050.825499984</v>
      </c>
      <c r="J80" s="612"/>
    </row>
    <row r="81" spans="1:12">
      <c r="A81" s="229">
        <v>11</v>
      </c>
      <c r="B81" s="230">
        <v>402955.1</v>
      </c>
      <c r="C81" s="230">
        <v>15046743.77130001</v>
      </c>
      <c r="D81" s="230">
        <v>-421.33000000000015</v>
      </c>
      <c r="E81" s="230">
        <v>-10902.749900000004</v>
      </c>
      <c r="F81" s="273">
        <f t="shared" si="18"/>
        <v>37.340993503494587</v>
      </c>
      <c r="G81" s="274">
        <f t="shared" si="19"/>
        <v>25.876984548928395</v>
      </c>
      <c r="H81" s="404">
        <f t="shared" si="20"/>
        <v>402533.76999999996</v>
      </c>
      <c r="I81" s="405">
        <f t="shared" si="21"/>
        <v>15035841.02140001</v>
      </c>
      <c r="J81" s="612"/>
    </row>
    <row r="82" spans="1:12">
      <c r="A82" s="229">
        <v>12</v>
      </c>
      <c r="B82" s="230">
        <v>422306.75999999995</v>
      </c>
      <c r="C82" s="230">
        <v>16652675.61670001</v>
      </c>
      <c r="D82" s="230">
        <v>-360.94000000000005</v>
      </c>
      <c r="E82" s="230">
        <v>-9343.1429000000007</v>
      </c>
      <c r="F82" s="273">
        <f t="shared" si="18"/>
        <v>39.432652266092099</v>
      </c>
      <c r="G82" s="274">
        <f t="shared" si="19"/>
        <v>25.885584584695515</v>
      </c>
      <c r="H82" s="404">
        <f t="shared" si="20"/>
        <v>421945.81999999995</v>
      </c>
      <c r="I82" s="405">
        <f t="shared" si="21"/>
        <v>16643332.473800011</v>
      </c>
      <c r="J82" s="612"/>
    </row>
    <row r="83" spans="1:12">
      <c r="A83" s="226">
        <v>2019</v>
      </c>
      <c r="B83" s="227">
        <v>4979413.9800000004</v>
      </c>
      <c r="C83" s="227">
        <v>240679083.53029999</v>
      </c>
      <c r="D83" s="227">
        <v>-5181.43</v>
      </c>
      <c r="E83" s="227">
        <v>-181956.05590000004</v>
      </c>
      <c r="F83" s="222">
        <f t="shared" si="18"/>
        <v>48.334821024521439</v>
      </c>
      <c r="G83" s="223">
        <f t="shared" si="19"/>
        <v>35.116957268553278</v>
      </c>
      <c r="H83" s="377">
        <f t="shared" si="20"/>
        <v>4974232.5500000007</v>
      </c>
      <c r="I83" s="378">
        <f t="shared" si="21"/>
        <v>240497127.47439998</v>
      </c>
      <c r="J83" s="610">
        <f ca="1">+INDIRECT("'Annual Interactions'!"&amp;K83&amp;26)</f>
        <v>4974233.1399999978</v>
      </c>
      <c r="K83" s="675" t="s">
        <v>119</v>
      </c>
      <c r="L83" s="676">
        <f ca="1">+J83-H83</f>
        <v>0.58999999705702066</v>
      </c>
    </row>
    <row r="84" spans="1:12">
      <c r="A84" s="229">
        <v>1</v>
      </c>
      <c r="B84" s="230">
        <v>448766.10000000003</v>
      </c>
      <c r="C84" s="230">
        <v>19552343.051900022</v>
      </c>
      <c r="D84" s="230">
        <v>-866.23</v>
      </c>
      <c r="E84" s="230">
        <v>-28651.103200000005</v>
      </c>
      <c r="F84" s="273">
        <f t="shared" si="18"/>
        <v>43.569117747307608</v>
      </c>
      <c r="G84" s="274">
        <f t="shared" si="19"/>
        <v>33.075630259861704</v>
      </c>
      <c r="H84" s="404">
        <f t="shared" si="20"/>
        <v>447899.87000000005</v>
      </c>
      <c r="I84" s="405">
        <f t="shared" si="21"/>
        <v>19523691.948700022</v>
      </c>
      <c r="J84" s="612"/>
    </row>
    <row r="85" spans="1:12">
      <c r="A85" s="229">
        <v>2</v>
      </c>
      <c r="B85" s="230">
        <v>398758.17000000039</v>
      </c>
      <c r="C85" s="230">
        <v>17842916.137299988</v>
      </c>
      <c r="D85" s="230">
        <v>-407.49</v>
      </c>
      <c r="E85" s="230">
        <v>-17643.349399999999</v>
      </c>
      <c r="F85" s="273">
        <f t="shared" si="18"/>
        <v>44.74620830289188</v>
      </c>
      <c r="G85" s="274">
        <f t="shared" si="19"/>
        <v>43.297625463201548</v>
      </c>
      <c r="H85" s="404">
        <f t="shared" si="20"/>
        <v>398350.6800000004</v>
      </c>
      <c r="I85" s="405">
        <f t="shared" si="21"/>
        <v>17825272.78789999</v>
      </c>
      <c r="J85" s="612"/>
    </row>
    <row r="86" spans="1:12">
      <c r="A86" s="229">
        <v>3</v>
      </c>
      <c r="B86" s="230">
        <v>348598.7</v>
      </c>
      <c r="C86" s="230">
        <v>14777560.625300016</v>
      </c>
      <c r="D86" s="230">
        <v>-702</v>
      </c>
      <c r="E86" s="230">
        <v>-21297.906599999998</v>
      </c>
      <c r="F86" s="273">
        <f t="shared" si="18"/>
        <v>42.391324538215478</v>
      </c>
      <c r="G86" s="274">
        <f t="shared" si="19"/>
        <v>30.338898290598287</v>
      </c>
      <c r="H86" s="404">
        <f t="shared" si="20"/>
        <v>347896.7</v>
      </c>
      <c r="I86" s="405">
        <f t="shared" si="21"/>
        <v>14756262.718700016</v>
      </c>
      <c r="J86" s="612"/>
    </row>
    <row r="87" spans="1:12">
      <c r="A87" s="229">
        <v>4</v>
      </c>
      <c r="B87" s="230">
        <v>314660.50999999966</v>
      </c>
      <c r="C87" s="230">
        <v>13481967.828599982</v>
      </c>
      <c r="D87" s="230">
        <v>-139.74999999999989</v>
      </c>
      <c r="E87" s="230">
        <v>-3944.395299999997</v>
      </c>
      <c r="F87" s="273">
        <f t="shared" si="18"/>
        <v>42.846075055938847</v>
      </c>
      <c r="G87" s="274">
        <f t="shared" si="19"/>
        <v>28.224653309481219</v>
      </c>
      <c r="H87" s="404">
        <f t="shared" si="20"/>
        <v>314520.75999999966</v>
      </c>
      <c r="I87" s="405">
        <f t="shared" si="21"/>
        <v>13478023.433299981</v>
      </c>
      <c r="J87" s="612"/>
    </row>
    <row r="88" spans="1:12">
      <c r="A88" s="229">
        <v>5</v>
      </c>
      <c r="B88" s="230">
        <v>377974.78000000032</v>
      </c>
      <c r="C88" s="230">
        <v>16067415.348599998</v>
      </c>
      <c r="D88" s="230">
        <v>-147.64999999999998</v>
      </c>
      <c r="E88" s="230">
        <v>-4098.6669999999995</v>
      </c>
      <c r="F88" s="273">
        <f t="shared" si="18"/>
        <v>42.509226008677047</v>
      </c>
      <c r="G88" s="274">
        <f t="shared" si="19"/>
        <v>27.759343040975281</v>
      </c>
      <c r="H88" s="404">
        <f t="shared" si="20"/>
        <v>377827.1300000003</v>
      </c>
      <c r="I88" s="405">
        <f t="shared" si="21"/>
        <v>16063316.681599999</v>
      </c>
      <c r="J88" s="612"/>
    </row>
    <row r="89" spans="1:12">
      <c r="A89" s="229">
        <v>6</v>
      </c>
      <c r="B89" s="230">
        <v>414195.69000000029</v>
      </c>
      <c r="C89" s="230">
        <v>20151041.745600026</v>
      </c>
      <c r="D89" s="230">
        <v>-433.26000000000022</v>
      </c>
      <c r="E89" s="230">
        <v>-12512.042300000008</v>
      </c>
      <c r="F89" s="273">
        <f t="shared" si="18"/>
        <v>48.651017458921437</v>
      </c>
      <c r="G89" s="274">
        <f t="shared" si="19"/>
        <v>28.878830956007945</v>
      </c>
      <c r="H89" s="404">
        <f t="shared" si="20"/>
        <v>413762.43000000028</v>
      </c>
      <c r="I89" s="405">
        <f t="shared" si="21"/>
        <v>20138529.703300025</v>
      </c>
      <c r="J89" s="612"/>
    </row>
    <row r="90" spans="1:12">
      <c r="A90" s="229">
        <v>7</v>
      </c>
      <c r="B90" s="230">
        <v>462850.96000000008</v>
      </c>
      <c r="C90" s="230">
        <v>26692965.270699974</v>
      </c>
      <c r="D90" s="230">
        <v>-1110.9200000000005</v>
      </c>
      <c r="E90" s="230">
        <v>-29380.710300000013</v>
      </c>
      <c r="F90" s="273">
        <f t="shared" si="18"/>
        <v>57.670757063353548</v>
      </c>
      <c r="G90" s="274">
        <f t="shared" si="19"/>
        <v>26.447188186368056</v>
      </c>
      <c r="H90" s="404">
        <f t="shared" si="20"/>
        <v>461740.0400000001</v>
      </c>
      <c r="I90" s="405">
        <f t="shared" si="21"/>
        <v>26663584.560399976</v>
      </c>
      <c r="J90" s="612"/>
    </row>
    <row r="91" spans="1:12">
      <c r="A91" s="229">
        <v>8</v>
      </c>
      <c r="B91" s="230">
        <v>471736.4599999999</v>
      </c>
      <c r="C91" s="230">
        <v>27330712.589399997</v>
      </c>
      <c r="D91" s="230">
        <v>-116.34999999999991</v>
      </c>
      <c r="E91" s="230">
        <v>-2798.833999999998</v>
      </c>
      <c r="F91" s="273">
        <f t="shared" si="18"/>
        <v>57.93640073824271</v>
      </c>
      <c r="G91" s="274">
        <f t="shared" si="19"/>
        <v>24.055298667812636</v>
      </c>
      <c r="H91" s="404">
        <f t="shared" si="20"/>
        <v>471620.10999999993</v>
      </c>
      <c r="I91" s="405">
        <f t="shared" si="21"/>
        <v>27327913.755399998</v>
      </c>
      <c r="J91" s="612"/>
    </row>
    <row r="92" spans="1:12">
      <c r="A92" s="229">
        <v>9</v>
      </c>
      <c r="B92" s="230">
        <v>477117.98000000004</v>
      </c>
      <c r="C92" s="230">
        <v>22675325.460399996</v>
      </c>
      <c r="D92" s="230">
        <v>-224.16000000000008</v>
      </c>
      <c r="E92" s="230">
        <v>-10939.073300000004</v>
      </c>
      <c r="F92" s="273">
        <f t="shared" si="18"/>
        <v>47.525615069882704</v>
      </c>
      <c r="G92" s="274">
        <f t="shared" si="19"/>
        <v>48.800291309778729</v>
      </c>
      <c r="H92" s="404">
        <f t="shared" si="20"/>
        <v>476893.82000000007</v>
      </c>
      <c r="I92" s="405">
        <f t="shared" si="21"/>
        <v>22664386.387099996</v>
      </c>
      <c r="J92" s="612"/>
    </row>
    <row r="93" spans="1:12">
      <c r="A93" s="229">
        <v>10</v>
      </c>
      <c r="B93" s="230">
        <v>282769.96999999997</v>
      </c>
      <c r="C93" s="230">
        <v>13576844.873499975</v>
      </c>
      <c r="D93" s="230">
        <v>-1033.6199999999999</v>
      </c>
      <c r="E93" s="230">
        <v>-50689.974499999997</v>
      </c>
      <c r="F93" s="273">
        <f t="shared" si="18"/>
        <v>48.01374372780807</v>
      </c>
      <c r="G93" s="274">
        <f t="shared" si="19"/>
        <v>49.041209051682436</v>
      </c>
      <c r="H93" s="404">
        <f t="shared" si="20"/>
        <v>281736.34999999998</v>
      </c>
      <c r="I93" s="405">
        <f t="shared" si="21"/>
        <v>13526154.898999974</v>
      </c>
      <c r="J93" s="612"/>
    </row>
    <row r="94" spans="1:12">
      <c r="A94" s="229">
        <v>11</v>
      </c>
      <c r="B94" s="230">
        <v>511239.30999999971</v>
      </c>
      <c r="C94" s="230">
        <v>24381621.3827</v>
      </c>
      <c r="D94" s="230">
        <v>0</v>
      </c>
      <c r="E94" s="230">
        <v>0</v>
      </c>
      <c r="F94" s="273">
        <f t="shared" si="18"/>
        <v>47.691210174546271</v>
      </c>
      <c r="G94" s="274">
        <f t="shared" si="19"/>
        <v>0</v>
      </c>
      <c r="H94" s="404">
        <f t="shared" si="20"/>
        <v>511239.30999999971</v>
      </c>
      <c r="I94" s="405">
        <f t="shared" si="21"/>
        <v>24381621.3827</v>
      </c>
      <c r="J94" s="612"/>
    </row>
    <row r="95" spans="1:12">
      <c r="A95" s="229">
        <v>12</v>
      </c>
      <c r="B95" s="230">
        <v>470745.3500000005</v>
      </c>
      <c r="C95" s="230">
        <v>24148369.216300018</v>
      </c>
      <c r="D95" s="230">
        <v>0</v>
      </c>
      <c r="E95" s="230">
        <v>0</v>
      </c>
      <c r="F95" s="273">
        <f t="shared" si="18"/>
        <v>51.298157732837922</v>
      </c>
      <c r="G95" s="274">
        <f t="shared" si="19"/>
        <v>0</v>
      </c>
      <c r="H95" s="404">
        <f t="shared" si="20"/>
        <v>470745.3500000005</v>
      </c>
      <c r="I95" s="405">
        <f t="shared" si="21"/>
        <v>24148369.216300018</v>
      </c>
      <c r="J95" s="612"/>
    </row>
    <row r="96" spans="1:12">
      <c r="A96" s="226">
        <v>2020</v>
      </c>
      <c r="B96" s="227">
        <v>5651331.0300000003</v>
      </c>
      <c r="C96" s="227">
        <v>337198348.91809994</v>
      </c>
      <c r="D96" s="227">
        <v>-2419.8200000000002</v>
      </c>
      <c r="E96" s="227">
        <v>-111855.8034</v>
      </c>
      <c r="F96" s="222">
        <f t="shared" si="18"/>
        <v>59.667067302921723</v>
      </c>
      <c r="G96" s="223">
        <f t="shared" si="19"/>
        <v>46.224844575216338</v>
      </c>
      <c r="H96" s="377">
        <f t="shared" si="20"/>
        <v>5648911.21</v>
      </c>
      <c r="I96" s="378">
        <f t="shared" si="21"/>
        <v>337086493.11469996</v>
      </c>
      <c r="J96" s="610">
        <f ca="1">+INDIRECT("'Annual Interactions'!"&amp;K96&amp;26)</f>
        <v>5648911.7599999998</v>
      </c>
      <c r="K96" s="675" t="s">
        <v>120</v>
      </c>
      <c r="L96" s="676">
        <f ca="1">+J96-H96</f>
        <v>0.54999999981373549</v>
      </c>
    </row>
    <row r="97" spans="1:12">
      <c r="A97" s="229">
        <v>1</v>
      </c>
      <c r="B97" s="230">
        <v>475200.14000000007</v>
      </c>
      <c r="C97" s="230">
        <v>26006166.866100013</v>
      </c>
      <c r="D97" s="230">
        <v>0</v>
      </c>
      <c r="E97" s="230">
        <v>0</v>
      </c>
      <c r="F97" s="273">
        <f t="shared" si="18"/>
        <v>54.726766002425862</v>
      </c>
      <c r="G97" s="274">
        <f t="shared" si="19"/>
        <v>0</v>
      </c>
      <c r="H97" s="404">
        <f t="shared" si="20"/>
        <v>475200.14000000007</v>
      </c>
      <c r="I97" s="405">
        <f t="shared" si="21"/>
        <v>26006166.866100013</v>
      </c>
      <c r="J97" s="612"/>
    </row>
    <row r="98" spans="1:12">
      <c r="A98" s="229">
        <v>2</v>
      </c>
      <c r="B98" s="230">
        <v>470309.43000000063</v>
      </c>
      <c r="C98" s="230">
        <v>26172185.069099993</v>
      </c>
      <c r="D98" s="230">
        <v>0</v>
      </c>
      <c r="E98" s="230">
        <v>0</v>
      </c>
      <c r="F98" s="273">
        <f t="shared" si="18"/>
        <v>55.648863066811053</v>
      </c>
      <c r="G98" s="274">
        <f t="shared" si="19"/>
        <v>0</v>
      </c>
      <c r="H98" s="404">
        <f t="shared" si="20"/>
        <v>470309.43000000063</v>
      </c>
      <c r="I98" s="405">
        <f t="shared" si="21"/>
        <v>26172185.069099993</v>
      </c>
      <c r="J98" s="612"/>
    </row>
    <row r="99" spans="1:12">
      <c r="A99" s="229">
        <v>3</v>
      </c>
      <c r="B99" s="230">
        <v>506898.8600000001</v>
      </c>
      <c r="C99" s="230">
        <v>26851395.340000011</v>
      </c>
      <c r="D99" s="230">
        <v>0</v>
      </c>
      <c r="E99" s="230">
        <v>0</v>
      </c>
      <c r="F99" s="273">
        <f t="shared" si="18"/>
        <v>52.971899246330928</v>
      </c>
      <c r="G99" s="274">
        <f t="shared" si="19"/>
        <v>0</v>
      </c>
      <c r="H99" s="404">
        <f t="shared" si="20"/>
        <v>506898.8600000001</v>
      </c>
      <c r="I99" s="405">
        <f t="shared" si="21"/>
        <v>26851395.340000011</v>
      </c>
      <c r="J99" s="612"/>
    </row>
    <row r="100" spans="1:12">
      <c r="A100" s="229">
        <v>4</v>
      </c>
      <c r="B100" s="230">
        <v>377067.05000000028</v>
      </c>
      <c r="C100" s="230">
        <v>19998621.248999976</v>
      </c>
      <c r="D100" s="230">
        <v>-59.509999999999991</v>
      </c>
      <c r="E100" s="230">
        <v>-1863.8531999999998</v>
      </c>
      <c r="F100" s="273">
        <f t="shared" si="18"/>
        <v>53.03730795093329</v>
      </c>
      <c r="G100" s="274">
        <f t="shared" si="19"/>
        <v>31.32</v>
      </c>
      <c r="H100" s="404">
        <f t="shared" si="20"/>
        <v>377007.54000000027</v>
      </c>
      <c r="I100" s="405">
        <f t="shared" si="21"/>
        <v>19996757.395799976</v>
      </c>
      <c r="J100" s="612"/>
    </row>
    <row r="101" spans="1:12">
      <c r="A101" s="229">
        <v>5</v>
      </c>
      <c r="B101" s="230">
        <v>437230.70000000013</v>
      </c>
      <c r="C101" s="230">
        <v>23272729.205399983</v>
      </c>
      <c r="D101" s="230">
        <v>-895.10000000000025</v>
      </c>
      <c r="E101" s="230">
        <v>-26981.571100000008</v>
      </c>
      <c r="F101" s="273">
        <f t="shared" si="18"/>
        <v>53.227573464992226</v>
      </c>
      <c r="G101" s="274">
        <f t="shared" si="19"/>
        <v>30.143638811306001</v>
      </c>
      <c r="H101" s="404">
        <f t="shared" si="20"/>
        <v>436335.60000000015</v>
      </c>
      <c r="I101" s="405">
        <f t="shared" si="21"/>
        <v>23245747.634299982</v>
      </c>
      <c r="J101" s="612"/>
    </row>
    <row r="102" spans="1:12">
      <c r="A102" s="229">
        <v>6</v>
      </c>
      <c r="B102" s="230">
        <v>451704.93999999977</v>
      </c>
      <c r="C102" s="230">
        <v>28067874.614200018</v>
      </c>
      <c r="D102" s="230">
        <v>-93.87</v>
      </c>
      <c r="E102" s="230">
        <v>-2720.1727999999985</v>
      </c>
      <c r="F102" s="273">
        <f t="shared" si="18"/>
        <v>62.137630405813212</v>
      </c>
      <c r="G102" s="274">
        <f t="shared" si="19"/>
        <v>28.978084585064433</v>
      </c>
      <c r="H102" s="404">
        <f t="shared" si="20"/>
        <v>451611.06999999977</v>
      </c>
      <c r="I102" s="405">
        <f t="shared" si="21"/>
        <v>28065154.441400018</v>
      </c>
      <c r="J102" s="612"/>
    </row>
    <row r="103" spans="1:12">
      <c r="A103" s="229">
        <v>7</v>
      </c>
      <c r="B103" s="230">
        <v>478571.10999999946</v>
      </c>
      <c r="C103" s="230">
        <v>34994651.754899994</v>
      </c>
      <c r="D103" s="230">
        <v>-415.91999999999996</v>
      </c>
      <c r="E103" s="230">
        <v>-10388.246999999999</v>
      </c>
      <c r="F103" s="273">
        <f t="shared" si="18"/>
        <v>73.123201596728293</v>
      </c>
      <c r="G103" s="274">
        <f t="shared" si="19"/>
        <v>24.976550778995961</v>
      </c>
      <c r="H103" s="404">
        <f t="shared" si="20"/>
        <v>478155.18999999948</v>
      </c>
      <c r="I103" s="405">
        <f t="shared" si="21"/>
        <v>34984263.507899992</v>
      </c>
      <c r="J103" s="612"/>
    </row>
    <row r="104" spans="1:12">
      <c r="A104" s="229">
        <v>8</v>
      </c>
      <c r="B104" s="230">
        <v>482587.16999999987</v>
      </c>
      <c r="C104" s="230">
        <v>34220677.924100034</v>
      </c>
      <c r="D104" s="230">
        <v>-75.350000000000023</v>
      </c>
      <c r="E104" s="230">
        <v>-2256.4875000000006</v>
      </c>
      <c r="F104" s="273">
        <f t="shared" si="18"/>
        <v>70.910873830524849</v>
      </c>
      <c r="G104" s="274">
        <f t="shared" si="19"/>
        <v>29.946748506967484</v>
      </c>
      <c r="H104" s="404">
        <f t="shared" si="20"/>
        <v>482511.81999999989</v>
      </c>
      <c r="I104" s="405">
        <f t="shared" si="21"/>
        <v>34218421.436600037</v>
      </c>
      <c r="J104" s="612"/>
    </row>
    <row r="105" spans="1:12">
      <c r="A105" s="229">
        <v>9</v>
      </c>
      <c r="B105" s="230">
        <v>495050.44000000018</v>
      </c>
      <c r="C105" s="230">
        <v>29813742.510799997</v>
      </c>
      <c r="D105" s="230">
        <v>0</v>
      </c>
      <c r="E105" s="230">
        <v>0</v>
      </c>
      <c r="F105" s="273">
        <f t="shared" si="18"/>
        <v>60.22364612139318</v>
      </c>
      <c r="G105" s="274">
        <f t="shared" si="19"/>
        <v>0</v>
      </c>
      <c r="H105" s="404">
        <f t="shared" si="20"/>
        <v>495050.44000000018</v>
      </c>
      <c r="I105" s="405">
        <f t="shared" si="21"/>
        <v>29813742.510799997</v>
      </c>
      <c r="J105" s="612"/>
    </row>
    <row r="106" spans="1:12">
      <c r="A106" s="229">
        <v>10</v>
      </c>
      <c r="B106" s="230">
        <v>477685.92999999988</v>
      </c>
      <c r="C106" s="230">
        <v>27802855.974299978</v>
      </c>
      <c r="D106" s="230">
        <v>0</v>
      </c>
      <c r="E106" s="230">
        <v>0</v>
      </c>
      <c r="F106" s="273">
        <f t="shared" si="18"/>
        <v>58.203213090869113</v>
      </c>
      <c r="G106" s="274">
        <f t="shared" si="19"/>
        <v>0</v>
      </c>
      <c r="H106" s="404">
        <f t="shared" si="20"/>
        <v>477685.92999999988</v>
      </c>
      <c r="I106" s="405">
        <f t="shared" si="21"/>
        <v>27802855.974299978</v>
      </c>
      <c r="J106" s="612"/>
    </row>
    <row r="107" spans="1:12">
      <c r="A107" s="229">
        <v>11</v>
      </c>
      <c r="B107" s="230">
        <v>521638.2200000002</v>
      </c>
      <c r="C107" s="230">
        <v>29937384.381199986</v>
      </c>
      <c r="D107" s="230">
        <v>-862.78000000000009</v>
      </c>
      <c r="E107" s="230">
        <v>-67133.342000000004</v>
      </c>
      <c r="F107" s="273">
        <f t="shared" si="18"/>
        <v>57.391086836390123</v>
      </c>
      <c r="G107" s="274">
        <f t="shared" si="19"/>
        <v>77.810498620737619</v>
      </c>
      <c r="H107" s="404">
        <f t="shared" si="20"/>
        <v>520775.44000000018</v>
      </c>
      <c r="I107" s="405">
        <f t="shared" si="21"/>
        <v>29870251.039199986</v>
      </c>
      <c r="J107" s="612"/>
    </row>
    <row r="108" spans="1:12">
      <c r="A108" s="229">
        <v>12</v>
      </c>
      <c r="B108" s="230">
        <v>477387.0400000001</v>
      </c>
      <c r="C108" s="230">
        <v>30060064.028999973</v>
      </c>
      <c r="D108" s="230">
        <v>-17.289999999999964</v>
      </c>
      <c r="E108" s="230">
        <v>-512.12979999999891</v>
      </c>
      <c r="F108" s="273">
        <f t="shared" si="18"/>
        <v>62.967909704880064</v>
      </c>
      <c r="G108" s="274">
        <f t="shared" si="19"/>
        <v>29.619999999999997</v>
      </c>
      <c r="H108" s="404">
        <f t="shared" si="20"/>
        <v>477369.75000000012</v>
      </c>
      <c r="I108" s="405">
        <f t="shared" si="21"/>
        <v>30059551.899199974</v>
      </c>
      <c r="J108" s="612"/>
    </row>
    <row r="109" spans="1:12">
      <c r="A109" s="226">
        <v>2021</v>
      </c>
      <c r="B109" s="227">
        <v>5268540.8700000048</v>
      </c>
      <c r="C109" s="227">
        <v>361776782.6777001</v>
      </c>
      <c r="D109" s="227">
        <v>-3120.2099999999996</v>
      </c>
      <c r="E109" s="227">
        <v>-103255.8918</v>
      </c>
      <c r="F109" s="222">
        <f t="shared" si="18"/>
        <v>68.667358117637562</v>
      </c>
      <c r="G109" s="223">
        <f t="shared" si="19"/>
        <v>33.092609728191377</v>
      </c>
      <c r="H109" s="377">
        <f t="shared" si="20"/>
        <v>5265420.6600000048</v>
      </c>
      <c r="I109" s="378">
        <f t="shared" si="21"/>
        <v>361673526.78590012</v>
      </c>
      <c r="J109" s="610">
        <f ca="1">+INDIRECT("'Annual Interactions'!"&amp;K109&amp;26)</f>
        <v>5265421.2299999986</v>
      </c>
      <c r="K109" s="675" t="s">
        <v>121</v>
      </c>
      <c r="L109" s="676">
        <f ca="1">+J109-H109</f>
        <v>0.5699999937787652</v>
      </c>
    </row>
    <row r="110" spans="1:12">
      <c r="A110" s="229">
        <v>1</v>
      </c>
      <c r="B110" s="230">
        <v>477450.81000000035</v>
      </c>
      <c r="C110" s="230">
        <v>31645014.963700019</v>
      </c>
      <c r="D110" s="230">
        <v>-324.36</v>
      </c>
      <c r="E110" s="230">
        <v>-10697.1306</v>
      </c>
      <c r="F110" s="273">
        <f t="shared" si="18"/>
        <v>66.279110435900179</v>
      </c>
      <c r="G110" s="274">
        <f t="shared" si="19"/>
        <v>32.979191638919716</v>
      </c>
      <c r="H110" s="404">
        <f t="shared" si="20"/>
        <v>477126.45000000036</v>
      </c>
      <c r="I110" s="405">
        <f t="shared" si="21"/>
        <v>31634317.833100017</v>
      </c>
      <c r="J110" s="611"/>
    </row>
    <row r="111" spans="1:12">
      <c r="A111" s="229">
        <v>2</v>
      </c>
      <c r="B111" s="230">
        <v>401180.48000000045</v>
      </c>
      <c r="C111" s="230">
        <v>27311168.864400018</v>
      </c>
      <c r="D111" s="230">
        <v>-13.779999999999973</v>
      </c>
      <c r="E111" s="230">
        <v>-448.89719999999915</v>
      </c>
      <c r="F111" s="273">
        <f t="shared" si="18"/>
        <v>68.077013279409769</v>
      </c>
      <c r="G111" s="274">
        <f t="shared" si="19"/>
        <v>32.575994194484764</v>
      </c>
      <c r="H111" s="404">
        <f t="shared" si="20"/>
        <v>401166.70000000042</v>
      </c>
      <c r="I111" s="405">
        <f t="shared" si="21"/>
        <v>27310719.967200018</v>
      </c>
      <c r="J111" s="611"/>
    </row>
    <row r="112" spans="1:12">
      <c r="A112" s="229">
        <v>3</v>
      </c>
      <c r="B112" s="230">
        <v>371589.03000000061</v>
      </c>
      <c r="C112" s="230">
        <v>23619107.227700029</v>
      </c>
      <c r="D112" s="230">
        <v>-762.13999999999987</v>
      </c>
      <c r="E112" s="230">
        <v>-32495.392199999991</v>
      </c>
      <c r="F112" s="273">
        <f t="shared" si="18"/>
        <v>63.562444853929058</v>
      </c>
      <c r="G112" s="274">
        <f t="shared" si="19"/>
        <v>42.637038076993726</v>
      </c>
      <c r="H112" s="404">
        <f t="shared" si="20"/>
        <v>370826.8900000006</v>
      </c>
      <c r="I112" s="405">
        <f t="shared" si="21"/>
        <v>23586611.835500028</v>
      </c>
      <c r="J112" s="611"/>
    </row>
    <row r="113" spans="1:12">
      <c r="A113" s="229">
        <v>4</v>
      </c>
      <c r="B113" s="230">
        <v>387370.11000000028</v>
      </c>
      <c r="C113" s="230">
        <v>24878571.636199992</v>
      </c>
      <c r="D113" s="230">
        <v>0</v>
      </c>
      <c r="E113" s="230">
        <v>0</v>
      </c>
      <c r="F113" s="273">
        <f t="shared" si="18"/>
        <v>64.224293495953972</v>
      </c>
      <c r="G113" s="274">
        <f t="shared" si="19"/>
        <v>0</v>
      </c>
      <c r="H113" s="404">
        <f t="shared" si="20"/>
        <v>387370.11000000028</v>
      </c>
      <c r="I113" s="405">
        <f t="shared" si="21"/>
        <v>24878571.636199992</v>
      </c>
      <c r="J113" s="611"/>
    </row>
    <row r="114" spans="1:12">
      <c r="A114" s="229">
        <v>5</v>
      </c>
      <c r="B114" s="230">
        <v>450033.49999999994</v>
      </c>
      <c r="C114" s="230">
        <v>27782949.880200006</v>
      </c>
      <c r="D114" s="230">
        <v>-164.63</v>
      </c>
      <c r="E114" s="230">
        <v>-4592.0419000000002</v>
      </c>
      <c r="F114" s="273">
        <f t="shared" si="18"/>
        <v>61.735292773093583</v>
      </c>
      <c r="G114" s="274">
        <f t="shared" si="19"/>
        <v>27.893105144870319</v>
      </c>
      <c r="H114" s="404">
        <f t="shared" si="20"/>
        <v>449868.86999999994</v>
      </c>
      <c r="I114" s="405">
        <f t="shared" si="21"/>
        <v>27778357.838300005</v>
      </c>
      <c r="J114" s="611"/>
    </row>
    <row r="115" spans="1:12">
      <c r="A115" s="229">
        <v>6</v>
      </c>
      <c r="B115" s="230">
        <v>455138.69999999995</v>
      </c>
      <c r="C115" s="230">
        <v>33566513.662599996</v>
      </c>
      <c r="D115" s="230">
        <v>-5.4400000000000546</v>
      </c>
      <c r="E115" s="230">
        <v>-181.31520000000182</v>
      </c>
      <c r="F115" s="273">
        <f t="shared" si="18"/>
        <v>73.750075883681177</v>
      </c>
      <c r="G115" s="274">
        <f t="shared" si="19"/>
        <v>33.33</v>
      </c>
      <c r="H115" s="404">
        <f t="shared" si="20"/>
        <v>455133.25999999995</v>
      </c>
      <c r="I115" s="405">
        <f t="shared" si="21"/>
        <v>33566332.347399995</v>
      </c>
      <c r="J115" s="611"/>
    </row>
    <row r="116" spans="1:12">
      <c r="A116" s="229">
        <v>7</v>
      </c>
      <c r="B116" s="230">
        <v>477482.47000000085</v>
      </c>
      <c r="C116" s="230">
        <v>39853066.316800028</v>
      </c>
      <c r="D116" s="230">
        <v>0</v>
      </c>
      <c r="E116" s="230">
        <v>0</v>
      </c>
      <c r="F116" s="273">
        <f t="shared" si="18"/>
        <v>83.464983158020345</v>
      </c>
      <c r="G116" s="274">
        <f t="shared" si="19"/>
        <v>0</v>
      </c>
      <c r="H116" s="404">
        <f t="shared" si="20"/>
        <v>477482.47000000085</v>
      </c>
      <c r="I116" s="405">
        <f t="shared" si="21"/>
        <v>39853066.316800028</v>
      </c>
      <c r="J116" s="611"/>
    </row>
    <row r="117" spans="1:12">
      <c r="A117" s="229">
        <v>8</v>
      </c>
      <c r="B117" s="230">
        <v>495408.77000000048</v>
      </c>
      <c r="C117" s="230">
        <v>39983047.044500038</v>
      </c>
      <c r="D117" s="230">
        <v>-304.11</v>
      </c>
      <c r="E117" s="230">
        <v>-7452.8884000000007</v>
      </c>
      <c r="F117" s="273">
        <f t="shared" si="18"/>
        <v>80.707184583147367</v>
      </c>
      <c r="G117" s="274">
        <f t="shared" si="19"/>
        <v>24.507212521784883</v>
      </c>
      <c r="H117" s="404">
        <f t="shared" si="20"/>
        <v>495104.6600000005</v>
      </c>
      <c r="I117" s="405">
        <f t="shared" si="21"/>
        <v>39975594.156100035</v>
      </c>
      <c r="J117" s="611"/>
    </row>
    <row r="118" spans="1:12">
      <c r="A118" s="229">
        <v>9</v>
      </c>
      <c r="B118" s="230">
        <v>484679.7000000003</v>
      </c>
      <c r="C118" s="230">
        <v>31810436.049800001</v>
      </c>
      <c r="D118" s="230">
        <v>-102.79999999999995</v>
      </c>
      <c r="E118" s="230">
        <v>-3157.6719999999987</v>
      </c>
      <c r="F118" s="273">
        <f t="shared" si="18"/>
        <v>65.631872037966474</v>
      </c>
      <c r="G118" s="274">
        <f t="shared" si="19"/>
        <v>30.716653696498057</v>
      </c>
      <c r="H118" s="404">
        <f t="shared" si="20"/>
        <v>484576.90000000031</v>
      </c>
      <c r="I118" s="405">
        <f t="shared" si="21"/>
        <v>31807278.377800003</v>
      </c>
      <c r="J118" s="611"/>
    </row>
    <row r="119" spans="1:12">
      <c r="A119" s="229">
        <v>10</v>
      </c>
      <c r="B119" s="230">
        <v>280089.73000000027</v>
      </c>
      <c r="C119" s="230">
        <v>17177191.185800001</v>
      </c>
      <c r="D119" s="230">
        <v>-1046.5899999999997</v>
      </c>
      <c r="E119" s="230">
        <v>-31339.631399999995</v>
      </c>
      <c r="F119" s="273">
        <f t="shared" si="18"/>
        <v>61.327458117796695</v>
      </c>
      <c r="G119" s="274">
        <f t="shared" si="19"/>
        <v>29.944516381773191</v>
      </c>
      <c r="H119" s="404">
        <f t="shared" si="20"/>
        <v>279043.14000000025</v>
      </c>
      <c r="I119" s="405">
        <f t="shared" si="21"/>
        <v>17145851.554400001</v>
      </c>
      <c r="J119" s="611"/>
    </row>
    <row r="120" spans="1:12">
      <c r="A120" s="229">
        <v>11</v>
      </c>
      <c r="B120" s="230">
        <v>523217.22000000032</v>
      </c>
      <c r="C120" s="230">
        <v>32619355.81079999</v>
      </c>
      <c r="D120" s="230">
        <v>-46.610000000000127</v>
      </c>
      <c r="E120" s="230">
        <v>-2035.6217000000056</v>
      </c>
      <c r="F120" s="273">
        <f t="shared" si="18"/>
        <v>62.343811640603057</v>
      </c>
      <c r="G120" s="274">
        <f t="shared" si="19"/>
        <v>43.673497103625834</v>
      </c>
      <c r="H120" s="404">
        <f t="shared" si="20"/>
        <v>523170.61000000034</v>
      </c>
      <c r="I120" s="405">
        <f t="shared" si="21"/>
        <v>32617320.18909999</v>
      </c>
      <c r="J120" s="611"/>
    </row>
    <row r="121" spans="1:12">
      <c r="A121" s="229">
        <v>12</v>
      </c>
      <c r="B121" s="230">
        <v>464900.35000000021</v>
      </c>
      <c r="C121" s="230">
        <v>31530360.035200026</v>
      </c>
      <c r="D121" s="230">
        <v>-349.75</v>
      </c>
      <c r="E121" s="230">
        <v>-10855.3012</v>
      </c>
      <c r="F121" s="273">
        <f t="shared" si="18"/>
        <v>67.821760158279105</v>
      </c>
      <c r="G121" s="274">
        <f t="shared" si="19"/>
        <v>31.037315796997856</v>
      </c>
      <c r="H121" s="404">
        <f t="shared" si="20"/>
        <v>464550.60000000021</v>
      </c>
      <c r="I121" s="405">
        <f t="shared" si="21"/>
        <v>31519504.734000027</v>
      </c>
      <c r="J121" s="611"/>
    </row>
    <row r="122" spans="1:12">
      <c r="A122" s="226">
        <v>2022</v>
      </c>
      <c r="B122" s="227">
        <v>5558826.25</v>
      </c>
      <c r="C122" s="227">
        <v>388728317.17610002</v>
      </c>
      <c r="D122" s="227">
        <v>-2371.7399999999998</v>
      </c>
      <c r="E122" s="227">
        <v>-76136.05799999999</v>
      </c>
      <c r="F122" s="222">
        <f t="shared" ref="F122:F185" si="22">+IF(ISERROR(C122/B122),0,C122/B122)</f>
        <v>69.929927595074588</v>
      </c>
      <c r="G122" s="223">
        <f t="shared" ref="G122:G185" si="23">+IF(ISERROR(E122/D122),0,E122/D122)</f>
        <v>32.101350906929092</v>
      </c>
      <c r="H122" s="377">
        <f t="shared" ref="H122:H185" si="24">+D122+B122</f>
        <v>5556454.5099999998</v>
      </c>
      <c r="I122" s="378">
        <f t="shared" ref="I122:I185" si="25">+E122+C122</f>
        <v>388652181.11809999</v>
      </c>
      <c r="J122" s="610">
        <f ca="1">+INDIRECT("'Annual Interactions'!"&amp;K122&amp;26)</f>
        <v>5556454.339999998</v>
      </c>
      <c r="K122" s="675" t="s">
        <v>105</v>
      </c>
      <c r="L122" s="676">
        <f ca="1">+J122-H122</f>
        <v>-0.17000000178813934</v>
      </c>
    </row>
    <row r="123" spans="1:12">
      <c r="A123" s="229">
        <v>1</v>
      </c>
      <c r="B123" s="230">
        <v>468928.50999999966</v>
      </c>
      <c r="C123" s="230">
        <v>32049518.224400025</v>
      </c>
      <c r="D123" s="230">
        <v>0</v>
      </c>
      <c r="E123" s="230">
        <v>0</v>
      </c>
      <c r="F123" s="273">
        <f t="shared" si="22"/>
        <v>68.346277824737186</v>
      </c>
      <c r="G123" s="274">
        <f t="shared" si="23"/>
        <v>0</v>
      </c>
      <c r="H123" s="404">
        <f t="shared" si="24"/>
        <v>468928.50999999966</v>
      </c>
      <c r="I123" s="405">
        <f t="shared" si="25"/>
        <v>32049518.224400025</v>
      </c>
      <c r="J123" s="612"/>
    </row>
    <row r="124" spans="1:12">
      <c r="A124" s="229">
        <v>2</v>
      </c>
      <c r="B124" s="230">
        <v>439343.35999999981</v>
      </c>
      <c r="C124" s="230">
        <v>30189278.424300011</v>
      </c>
      <c r="D124" s="230">
        <v>0</v>
      </c>
      <c r="E124" s="230">
        <v>0</v>
      </c>
      <c r="F124" s="273">
        <f t="shared" si="22"/>
        <v>68.7145435048797</v>
      </c>
      <c r="G124" s="274">
        <f t="shared" si="23"/>
        <v>0</v>
      </c>
      <c r="H124" s="404">
        <f t="shared" si="24"/>
        <v>439343.35999999981</v>
      </c>
      <c r="I124" s="405">
        <f t="shared" si="25"/>
        <v>30189278.424300011</v>
      </c>
      <c r="J124" s="612"/>
    </row>
    <row r="125" spans="1:12">
      <c r="A125" s="229">
        <v>3</v>
      </c>
      <c r="B125" s="230">
        <v>525460.51000000036</v>
      </c>
      <c r="C125" s="230">
        <v>34338536.031100005</v>
      </c>
      <c r="D125" s="230">
        <v>0</v>
      </c>
      <c r="E125" s="230">
        <v>0</v>
      </c>
      <c r="F125" s="273">
        <f t="shared" si="22"/>
        <v>65.349413281504226</v>
      </c>
      <c r="G125" s="274">
        <f t="shared" si="23"/>
        <v>0</v>
      </c>
      <c r="H125" s="404">
        <f t="shared" si="24"/>
        <v>525460.51000000036</v>
      </c>
      <c r="I125" s="405">
        <f t="shared" si="25"/>
        <v>34338536.031100005</v>
      </c>
      <c r="J125" s="612"/>
    </row>
    <row r="126" spans="1:12">
      <c r="A126" s="229">
        <v>4</v>
      </c>
      <c r="B126" s="230">
        <v>414167.53999999986</v>
      </c>
      <c r="C126" s="230">
        <v>26556547.973699987</v>
      </c>
      <c r="D126" s="230">
        <v>-741.33</v>
      </c>
      <c r="E126" s="230">
        <v>-24114.045600000001</v>
      </c>
      <c r="F126" s="273">
        <f t="shared" si="22"/>
        <v>64.1203025560622</v>
      </c>
      <c r="G126" s="274">
        <f t="shared" si="23"/>
        <v>32.528085468010197</v>
      </c>
      <c r="H126" s="404">
        <f t="shared" si="24"/>
        <v>413426.20999999985</v>
      </c>
      <c r="I126" s="405">
        <f t="shared" si="25"/>
        <v>26532433.928099986</v>
      </c>
      <c r="J126" s="612"/>
    </row>
    <row r="127" spans="1:12">
      <c r="A127" s="229">
        <v>5</v>
      </c>
      <c r="B127" s="230">
        <v>373415.58999999991</v>
      </c>
      <c r="C127" s="230">
        <v>23798570.502899941</v>
      </c>
      <c r="D127" s="230">
        <v>-660.72</v>
      </c>
      <c r="E127" s="230">
        <v>-21780.737700000001</v>
      </c>
      <c r="F127" s="273">
        <f t="shared" si="22"/>
        <v>63.73212886719579</v>
      </c>
      <c r="G127" s="274">
        <f t="shared" si="23"/>
        <v>32.965155739193605</v>
      </c>
      <c r="H127" s="404">
        <f t="shared" si="24"/>
        <v>372754.86999999994</v>
      </c>
      <c r="I127" s="405">
        <f t="shared" si="25"/>
        <v>23776789.765199941</v>
      </c>
      <c r="J127" s="612"/>
    </row>
    <row r="128" spans="1:12">
      <c r="A128" s="229">
        <v>6</v>
      </c>
      <c r="B128" s="230">
        <v>445958.94000000018</v>
      </c>
      <c r="C128" s="230">
        <v>33853571.742700033</v>
      </c>
      <c r="D128" s="230">
        <v>-48.389999999999873</v>
      </c>
      <c r="E128" s="230">
        <v>-1126.9513999999967</v>
      </c>
      <c r="F128" s="273">
        <f t="shared" si="22"/>
        <v>75.911858034957248</v>
      </c>
      <c r="G128" s="274">
        <f t="shared" si="23"/>
        <v>23.288931597437482</v>
      </c>
      <c r="H128" s="404">
        <f t="shared" si="24"/>
        <v>445910.55000000016</v>
      </c>
      <c r="I128" s="405">
        <f t="shared" si="25"/>
        <v>33852444.791300036</v>
      </c>
      <c r="J128" s="612"/>
    </row>
    <row r="129" spans="1:12">
      <c r="A129" s="229">
        <v>7</v>
      </c>
      <c r="B129" s="230">
        <v>477072.3000000004</v>
      </c>
      <c r="C129" s="230">
        <v>39658171.997700021</v>
      </c>
      <c r="D129" s="230">
        <v>-285.52999999999997</v>
      </c>
      <c r="E129" s="230">
        <v>-7654.1548999999986</v>
      </c>
      <c r="F129" s="273">
        <f t="shared" si="22"/>
        <v>83.128221860082817</v>
      </c>
      <c r="G129" s="274">
        <f t="shared" si="23"/>
        <v>26.806832556999261</v>
      </c>
      <c r="H129" s="404">
        <f t="shared" si="24"/>
        <v>476786.77000000037</v>
      </c>
      <c r="I129" s="405">
        <f t="shared" si="25"/>
        <v>39650517.842800021</v>
      </c>
      <c r="J129" s="612"/>
    </row>
    <row r="130" spans="1:12">
      <c r="A130" s="229">
        <v>8</v>
      </c>
      <c r="B130" s="230">
        <v>488059.48999999982</v>
      </c>
      <c r="C130" s="230">
        <v>40117098.746899985</v>
      </c>
      <c r="D130" s="230">
        <v>0</v>
      </c>
      <c r="E130" s="230">
        <v>0</v>
      </c>
      <c r="F130" s="273">
        <f t="shared" si="22"/>
        <v>82.197149259201993</v>
      </c>
      <c r="G130" s="274">
        <f t="shared" si="23"/>
        <v>0</v>
      </c>
      <c r="H130" s="404">
        <f t="shared" si="24"/>
        <v>488059.48999999982</v>
      </c>
      <c r="I130" s="405">
        <f t="shared" si="25"/>
        <v>40117098.746899985</v>
      </c>
      <c r="J130" s="612"/>
    </row>
    <row r="131" spans="1:12">
      <c r="A131" s="229">
        <v>9</v>
      </c>
      <c r="B131" s="230">
        <v>474381.19000000012</v>
      </c>
      <c r="C131" s="230">
        <v>32576400.159300037</v>
      </c>
      <c r="D131" s="230">
        <v>-536.29</v>
      </c>
      <c r="E131" s="230">
        <v>-16107.618199999999</v>
      </c>
      <c r="F131" s="273">
        <f t="shared" si="22"/>
        <v>68.671357224977726</v>
      </c>
      <c r="G131" s="274">
        <f t="shared" si="23"/>
        <v>30.035276063323948</v>
      </c>
      <c r="H131" s="404">
        <f t="shared" si="24"/>
        <v>473844.90000000014</v>
      </c>
      <c r="I131" s="405">
        <f t="shared" si="25"/>
        <v>32560292.541100036</v>
      </c>
      <c r="J131" s="612"/>
    </row>
    <row r="132" spans="1:12">
      <c r="A132" s="229">
        <v>10</v>
      </c>
      <c r="B132" s="230">
        <v>474631.73999999976</v>
      </c>
      <c r="C132" s="230">
        <v>30631550.926799979</v>
      </c>
      <c r="D132" s="230">
        <v>-48.549999999999841</v>
      </c>
      <c r="E132" s="230">
        <v>-3501.344399999989</v>
      </c>
      <c r="F132" s="273">
        <f t="shared" si="22"/>
        <v>64.537510548283166</v>
      </c>
      <c r="G132" s="274">
        <f t="shared" si="23"/>
        <v>72.118319258496399</v>
      </c>
      <c r="H132" s="404">
        <f t="shared" si="24"/>
        <v>474583.18999999977</v>
      </c>
      <c r="I132" s="405">
        <f t="shared" si="25"/>
        <v>30628049.582399979</v>
      </c>
      <c r="J132" s="612"/>
    </row>
    <row r="133" spans="1:12">
      <c r="A133" s="229">
        <v>11</v>
      </c>
      <c r="B133" s="230">
        <v>518928.95000000048</v>
      </c>
      <c r="C133" s="230">
        <v>33588158.727699988</v>
      </c>
      <c r="D133" s="230">
        <v>0</v>
      </c>
      <c r="E133" s="230">
        <v>0</v>
      </c>
      <c r="F133" s="273">
        <f t="shared" si="22"/>
        <v>64.725929682088378</v>
      </c>
      <c r="G133" s="274">
        <f t="shared" si="23"/>
        <v>0</v>
      </c>
      <c r="H133" s="404">
        <f t="shared" si="24"/>
        <v>518928.95000000048</v>
      </c>
      <c r="I133" s="405">
        <f t="shared" si="25"/>
        <v>33588158.727699988</v>
      </c>
      <c r="J133" s="612"/>
    </row>
    <row r="134" spans="1:12">
      <c r="A134" s="229">
        <v>12</v>
      </c>
      <c r="B134" s="230">
        <v>458478.12999999971</v>
      </c>
      <c r="C134" s="230">
        <v>31370913.718600005</v>
      </c>
      <c r="D134" s="230">
        <v>-50.92999999999995</v>
      </c>
      <c r="E134" s="230">
        <v>-1851.2057999999984</v>
      </c>
      <c r="F134" s="273">
        <f t="shared" si="22"/>
        <v>68.424013417172205</v>
      </c>
      <c r="G134" s="274">
        <f t="shared" si="23"/>
        <v>36.348042411152569</v>
      </c>
      <c r="H134" s="404">
        <f t="shared" si="24"/>
        <v>458427.19999999972</v>
      </c>
      <c r="I134" s="405">
        <f t="shared" si="25"/>
        <v>31369062.512800004</v>
      </c>
      <c r="J134" s="612"/>
    </row>
    <row r="135" spans="1:12">
      <c r="A135" s="226">
        <v>2023</v>
      </c>
      <c r="B135" s="227">
        <v>5110950.25</v>
      </c>
      <c r="C135" s="227">
        <v>363813239.4641</v>
      </c>
      <c r="D135" s="227">
        <v>-2646.8</v>
      </c>
      <c r="E135" s="227">
        <v>-94355.474100000021</v>
      </c>
      <c r="F135" s="222">
        <f t="shared" si="22"/>
        <v>71.183091532557967</v>
      </c>
      <c r="G135" s="223">
        <f t="shared" si="23"/>
        <v>35.648886995617353</v>
      </c>
      <c r="H135" s="377">
        <f t="shared" si="24"/>
        <v>5108303.45</v>
      </c>
      <c r="I135" s="378">
        <f t="shared" si="25"/>
        <v>363718883.99000001</v>
      </c>
      <c r="J135" s="610">
        <f ca="1">+INDIRECT("'Annual Interactions'!"&amp;K135&amp;26)</f>
        <v>5108304.0399999991</v>
      </c>
      <c r="K135" s="675" t="s">
        <v>106</v>
      </c>
      <c r="L135" s="676">
        <f ca="1">+J135-H135</f>
        <v>0.58999999891966581</v>
      </c>
    </row>
    <row r="136" spans="1:12">
      <c r="A136" s="229">
        <v>1</v>
      </c>
      <c r="B136" s="230">
        <v>462927.75999999989</v>
      </c>
      <c r="C136" s="230">
        <v>32559259.347799994</v>
      </c>
      <c r="D136" s="230">
        <v>0</v>
      </c>
      <c r="E136" s="230">
        <v>0</v>
      </c>
      <c r="F136" s="273">
        <f t="shared" si="22"/>
        <v>70.333348226513792</v>
      </c>
      <c r="G136" s="274">
        <f t="shared" si="23"/>
        <v>0</v>
      </c>
      <c r="H136" s="404">
        <f t="shared" si="24"/>
        <v>462927.75999999989</v>
      </c>
      <c r="I136" s="405">
        <f t="shared" si="25"/>
        <v>32559259.347799994</v>
      </c>
      <c r="J136" s="612"/>
    </row>
    <row r="137" spans="1:12">
      <c r="A137" s="229">
        <v>2</v>
      </c>
      <c r="B137" s="230">
        <v>433833.4500000003</v>
      </c>
      <c r="C137" s="230">
        <v>30636343.628899984</v>
      </c>
      <c r="D137" s="230">
        <v>0</v>
      </c>
      <c r="E137" s="230">
        <v>0</v>
      </c>
      <c r="F137" s="273">
        <f t="shared" si="22"/>
        <v>70.617753492498011</v>
      </c>
      <c r="G137" s="274">
        <f t="shared" si="23"/>
        <v>0</v>
      </c>
      <c r="H137" s="404">
        <f t="shared" si="24"/>
        <v>433833.4500000003</v>
      </c>
      <c r="I137" s="405">
        <f t="shared" si="25"/>
        <v>30636343.628899984</v>
      </c>
      <c r="J137" s="612"/>
    </row>
    <row r="138" spans="1:12">
      <c r="A138" s="229">
        <v>3</v>
      </c>
      <c r="B138" s="230">
        <v>482375.19999999995</v>
      </c>
      <c r="C138" s="230">
        <v>32592830.772800032</v>
      </c>
      <c r="D138" s="230">
        <v>0</v>
      </c>
      <c r="E138" s="230">
        <v>0</v>
      </c>
      <c r="F138" s="273">
        <f t="shared" si="22"/>
        <v>67.567384834046265</v>
      </c>
      <c r="G138" s="274">
        <f t="shared" si="23"/>
        <v>0</v>
      </c>
      <c r="H138" s="404">
        <f t="shared" si="24"/>
        <v>482375.19999999995</v>
      </c>
      <c r="I138" s="405">
        <f t="shared" si="25"/>
        <v>32592830.772800032</v>
      </c>
      <c r="J138" s="612"/>
    </row>
    <row r="139" spans="1:12">
      <c r="A139" s="229">
        <v>4</v>
      </c>
      <c r="B139" s="230">
        <v>350065.00999999989</v>
      </c>
      <c r="C139" s="230">
        <v>22762320.446499988</v>
      </c>
      <c r="D139" s="230">
        <v>-55.970000000000027</v>
      </c>
      <c r="E139" s="230">
        <v>-3020.3626000000013</v>
      </c>
      <c r="F139" s="273">
        <f t="shared" si="22"/>
        <v>65.023123694938818</v>
      </c>
      <c r="G139" s="274">
        <f t="shared" si="23"/>
        <v>53.963955690548502</v>
      </c>
      <c r="H139" s="404">
        <f t="shared" si="24"/>
        <v>350009.03999999992</v>
      </c>
      <c r="I139" s="405">
        <f t="shared" si="25"/>
        <v>22759300.08389999</v>
      </c>
      <c r="J139" s="612"/>
    </row>
    <row r="140" spans="1:12">
      <c r="A140" s="229">
        <v>5</v>
      </c>
      <c r="B140" s="230">
        <v>404786.06000000017</v>
      </c>
      <c r="C140" s="230">
        <v>27016095.739000011</v>
      </c>
      <c r="D140" s="230">
        <v>-105.83999999999992</v>
      </c>
      <c r="E140" s="230">
        <v>-3362.0089999999973</v>
      </c>
      <c r="F140" s="273">
        <f t="shared" si="22"/>
        <v>66.741665310806411</v>
      </c>
      <c r="G140" s="274">
        <f t="shared" si="23"/>
        <v>31.765013227513226</v>
      </c>
      <c r="H140" s="404">
        <f t="shared" si="24"/>
        <v>404680.22000000015</v>
      </c>
      <c r="I140" s="405">
        <f t="shared" si="25"/>
        <v>27012733.730000012</v>
      </c>
      <c r="J140" s="612"/>
    </row>
    <row r="141" spans="1:12">
      <c r="A141" s="229">
        <v>6</v>
      </c>
      <c r="B141" s="230">
        <v>426556.35999999987</v>
      </c>
      <c r="C141" s="230">
        <v>32699715.908000007</v>
      </c>
      <c r="D141" s="230">
        <v>-229.41999999999996</v>
      </c>
      <c r="E141" s="230">
        <v>-7230.5497999999989</v>
      </c>
      <c r="F141" s="273">
        <f t="shared" si="22"/>
        <v>76.659778107633926</v>
      </c>
      <c r="G141" s="274">
        <f t="shared" si="23"/>
        <v>31.516649812570833</v>
      </c>
      <c r="H141" s="404">
        <f t="shared" si="24"/>
        <v>426326.93999999989</v>
      </c>
      <c r="I141" s="405">
        <f t="shared" si="25"/>
        <v>32692485.358200006</v>
      </c>
      <c r="J141" s="612"/>
    </row>
    <row r="142" spans="1:12">
      <c r="A142" s="229">
        <v>7</v>
      </c>
      <c r="B142" s="230">
        <v>461033.7099999999</v>
      </c>
      <c r="C142" s="230">
        <v>38081928.656000003</v>
      </c>
      <c r="D142" s="230">
        <v>-296.63</v>
      </c>
      <c r="E142" s="230">
        <v>-7804.3917999999994</v>
      </c>
      <c r="F142" s="273">
        <f t="shared" si="22"/>
        <v>82.601180412599348</v>
      </c>
      <c r="G142" s="274">
        <f t="shared" si="23"/>
        <v>26.310190472979805</v>
      </c>
      <c r="H142" s="404">
        <f t="shared" si="24"/>
        <v>460737.0799999999</v>
      </c>
      <c r="I142" s="405">
        <f t="shared" si="25"/>
        <v>38074124.264200002</v>
      </c>
      <c r="J142" s="612"/>
    </row>
    <row r="143" spans="1:12">
      <c r="A143" s="229">
        <v>8</v>
      </c>
      <c r="B143" s="230">
        <v>468179.87000000011</v>
      </c>
      <c r="C143" s="230">
        <v>39133715.56439998</v>
      </c>
      <c r="D143" s="230">
        <v>-611.48000000000013</v>
      </c>
      <c r="E143" s="230">
        <v>-17427.440800000004</v>
      </c>
      <c r="F143" s="273">
        <f t="shared" si="22"/>
        <v>83.586924752659641</v>
      </c>
      <c r="G143" s="274">
        <f t="shared" si="23"/>
        <v>28.500426506181725</v>
      </c>
      <c r="H143" s="404">
        <f t="shared" si="24"/>
        <v>467568.39000000013</v>
      </c>
      <c r="I143" s="405">
        <f t="shared" si="25"/>
        <v>39116288.123599976</v>
      </c>
      <c r="J143" s="612"/>
    </row>
    <row r="144" spans="1:12">
      <c r="A144" s="229">
        <v>9</v>
      </c>
      <c r="B144" s="230">
        <v>471650.19999999955</v>
      </c>
      <c r="C144" s="230">
        <v>31976875.269300029</v>
      </c>
      <c r="D144" s="230">
        <v>0</v>
      </c>
      <c r="E144" s="230">
        <v>0</v>
      </c>
      <c r="F144" s="273">
        <f t="shared" si="22"/>
        <v>67.797862206567615</v>
      </c>
      <c r="G144" s="274">
        <f t="shared" si="23"/>
        <v>0</v>
      </c>
      <c r="H144" s="404">
        <f t="shared" si="24"/>
        <v>471650.19999999955</v>
      </c>
      <c r="I144" s="405">
        <f t="shared" si="25"/>
        <v>31976875.269300029</v>
      </c>
      <c r="J144" s="612"/>
    </row>
    <row r="145" spans="1:12">
      <c r="A145" s="229">
        <v>10</v>
      </c>
      <c r="B145" s="230">
        <v>293949.9800000001</v>
      </c>
      <c r="C145" s="230">
        <v>19813003.739099994</v>
      </c>
      <c r="D145" s="230">
        <v>-822.8900000000001</v>
      </c>
      <c r="E145" s="230">
        <v>-37628.677100000008</v>
      </c>
      <c r="F145" s="273">
        <f t="shared" si="22"/>
        <v>67.402636799294854</v>
      </c>
      <c r="G145" s="274">
        <f t="shared" si="23"/>
        <v>45.727469163557707</v>
      </c>
      <c r="H145" s="404">
        <f t="shared" si="24"/>
        <v>293127.09000000008</v>
      </c>
      <c r="I145" s="405">
        <f t="shared" si="25"/>
        <v>19775375.061999995</v>
      </c>
      <c r="J145" s="612"/>
    </row>
    <row r="146" spans="1:12">
      <c r="A146" s="229">
        <v>11</v>
      </c>
      <c r="B146" s="230">
        <v>409490.72000000032</v>
      </c>
      <c r="C146" s="230">
        <v>26490491.907699984</v>
      </c>
      <c r="D146" s="230">
        <v>-524.56999999999994</v>
      </c>
      <c r="E146" s="230">
        <v>-17882.042999999998</v>
      </c>
      <c r="F146" s="273">
        <f t="shared" si="22"/>
        <v>64.691311948900733</v>
      </c>
      <c r="G146" s="274">
        <f t="shared" si="23"/>
        <v>34.088954762948703</v>
      </c>
      <c r="H146" s="404">
        <f t="shared" si="24"/>
        <v>408966.15000000031</v>
      </c>
      <c r="I146" s="405">
        <f t="shared" si="25"/>
        <v>26472609.864699982</v>
      </c>
      <c r="J146" s="612"/>
    </row>
    <row r="147" spans="1:12">
      <c r="A147" s="229">
        <v>12</v>
      </c>
      <c r="B147" s="230">
        <v>446101.92999999982</v>
      </c>
      <c r="C147" s="230">
        <v>30050658.484599985</v>
      </c>
      <c r="D147" s="230">
        <v>0</v>
      </c>
      <c r="E147" s="230">
        <v>0</v>
      </c>
      <c r="F147" s="273">
        <f t="shared" si="22"/>
        <v>67.362762776211255</v>
      </c>
      <c r="G147" s="274">
        <f t="shared" si="23"/>
        <v>0</v>
      </c>
      <c r="H147" s="404">
        <f t="shared" si="24"/>
        <v>446101.92999999982</v>
      </c>
      <c r="I147" s="405">
        <f t="shared" si="25"/>
        <v>30050658.484599985</v>
      </c>
      <c r="J147" s="612"/>
    </row>
    <row r="148" spans="1:12">
      <c r="A148" s="226">
        <v>2024</v>
      </c>
      <c r="B148" s="227">
        <v>5241850.0799999982</v>
      </c>
      <c r="C148" s="227">
        <v>376071002.88749993</v>
      </c>
      <c r="D148" s="227">
        <v>-3359.25</v>
      </c>
      <c r="E148" s="227">
        <v>-120698.62090000001</v>
      </c>
      <c r="F148" s="222">
        <f t="shared" si="22"/>
        <v>71.743944818715619</v>
      </c>
      <c r="G148" s="223">
        <f t="shared" si="23"/>
        <v>35.93022874153457</v>
      </c>
      <c r="H148" s="377">
        <f t="shared" si="24"/>
        <v>5238490.8299999982</v>
      </c>
      <c r="I148" s="378">
        <f t="shared" si="25"/>
        <v>375950304.26659995</v>
      </c>
      <c r="J148" s="610">
        <f ca="1">+INDIRECT("'Annual Interactions'!"&amp;K148&amp;26)</f>
        <v>5238491.51</v>
      </c>
      <c r="K148" s="675" t="s">
        <v>122</v>
      </c>
      <c r="L148" s="676">
        <f ca="1">+J148-H148</f>
        <v>0.68000000156462193</v>
      </c>
    </row>
    <row r="149" spans="1:12">
      <c r="A149" s="229">
        <v>1</v>
      </c>
      <c r="B149" s="230">
        <v>458411.80999999994</v>
      </c>
      <c r="C149" s="230">
        <v>32140077.412999988</v>
      </c>
      <c r="D149" s="230">
        <v>0</v>
      </c>
      <c r="E149" s="230">
        <v>0</v>
      </c>
      <c r="F149" s="273">
        <f t="shared" si="22"/>
        <v>70.111800594753419</v>
      </c>
      <c r="G149" s="274">
        <f t="shared" si="23"/>
        <v>0</v>
      </c>
      <c r="H149" s="404">
        <f t="shared" si="24"/>
        <v>458411.80999999994</v>
      </c>
      <c r="I149" s="405">
        <f t="shared" si="25"/>
        <v>32140077.412999988</v>
      </c>
      <c r="J149" s="612"/>
    </row>
    <row r="150" spans="1:12">
      <c r="A150" s="229">
        <v>2</v>
      </c>
      <c r="B150" s="230">
        <v>457234.81000000023</v>
      </c>
      <c r="C150" s="230">
        <v>32922243.700099993</v>
      </c>
      <c r="D150" s="230">
        <v>0</v>
      </c>
      <c r="E150" s="230">
        <v>0</v>
      </c>
      <c r="F150" s="273">
        <f t="shared" si="22"/>
        <v>72.002924930628041</v>
      </c>
      <c r="G150" s="274">
        <f t="shared" si="23"/>
        <v>0</v>
      </c>
      <c r="H150" s="404">
        <f t="shared" si="24"/>
        <v>457234.81000000023</v>
      </c>
      <c r="I150" s="405">
        <f t="shared" si="25"/>
        <v>32922243.700099993</v>
      </c>
      <c r="J150" s="612"/>
    </row>
    <row r="151" spans="1:12">
      <c r="A151" s="229">
        <v>3</v>
      </c>
      <c r="B151" s="230">
        <v>356911.00000000017</v>
      </c>
      <c r="C151" s="230">
        <v>23613456.070900008</v>
      </c>
      <c r="D151" s="230">
        <v>-31.17999999999995</v>
      </c>
      <c r="E151" s="230">
        <v>-2360.6377999999959</v>
      </c>
      <c r="F151" s="273">
        <f t="shared" si="22"/>
        <v>66.160628478528253</v>
      </c>
      <c r="G151" s="274">
        <f t="shared" si="23"/>
        <v>75.709999999999994</v>
      </c>
      <c r="H151" s="404">
        <f t="shared" si="24"/>
        <v>356879.82000000018</v>
      </c>
      <c r="I151" s="405">
        <f t="shared" si="25"/>
        <v>23611095.433100007</v>
      </c>
      <c r="J151" s="612"/>
    </row>
    <row r="152" spans="1:12">
      <c r="A152" s="229">
        <v>4</v>
      </c>
      <c r="B152" s="230">
        <v>323434.74000000011</v>
      </c>
      <c r="C152" s="230">
        <v>21628523.814999972</v>
      </c>
      <c r="D152" s="230">
        <v>-472.5</v>
      </c>
      <c r="E152" s="230">
        <v>-23385.722299999998</v>
      </c>
      <c r="F152" s="273">
        <f t="shared" si="22"/>
        <v>66.871368904280246</v>
      </c>
      <c r="G152" s="274">
        <f t="shared" si="23"/>
        <v>49.493592169312166</v>
      </c>
      <c r="H152" s="404">
        <f t="shared" si="24"/>
        <v>322962.24000000011</v>
      </c>
      <c r="I152" s="405">
        <f t="shared" si="25"/>
        <v>21605138.092699971</v>
      </c>
      <c r="J152" s="612"/>
    </row>
    <row r="153" spans="1:12">
      <c r="A153" s="229">
        <v>5</v>
      </c>
      <c r="B153" s="230">
        <v>420820.17999999982</v>
      </c>
      <c r="C153" s="230">
        <v>28108084.105700042</v>
      </c>
      <c r="D153" s="230">
        <v>-12.389999999999986</v>
      </c>
      <c r="E153" s="230">
        <v>-422.37509999999958</v>
      </c>
      <c r="F153" s="273">
        <f t="shared" si="22"/>
        <v>66.793574646776818</v>
      </c>
      <c r="G153" s="274">
        <f t="shared" si="23"/>
        <v>34.090000000000003</v>
      </c>
      <c r="H153" s="404">
        <f t="shared" si="24"/>
        <v>420807.7899999998</v>
      </c>
      <c r="I153" s="405">
        <f t="shared" si="25"/>
        <v>28107661.73060004</v>
      </c>
      <c r="J153" s="612"/>
    </row>
    <row r="154" spans="1:12">
      <c r="A154" s="229">
        <v>6</v>
      </c>
      <c r="B154" s="230">
        <v>428310.31</v>
      </c>
      <c r="C154" s="230">
        <v>31876023.553600054</v>
      </c>
      <c r="D154" s="230">
        <v>-254.63000000000011</v>
      </c>
      <c r="E154" s="230">
        <v>-8644.4763000000039</v>
      </c>
      <c r="F154" s="273">
        <f t="shared" si="22"/>
        <v>74.422732326009282</v>
      </c>
      <c r="G154" s="274">
        <f t="shared" si="23"/>
        <v>33.949166633939441</v>
      </c>
      <c r="H154" s="404">
        <f t="shared" si="24"/>
        <v>428055.68</v>
      </c>
      <c r="I154" s="405">
        <f t="shared" si="25"/>
        <v>31867379.077300053</v>
      </c>
      <c r="J154" s="612"/>
    </row>
    <row r="155" spans="1:12">
      <c r="A155" s="229">
        <v>7</v>
      </c>
      <c r="B155" s="230">
        <v>455770.38999999984</v>
      </c>
      <c r="C155" s="230">
        <v>38750196.25949996</v>
      </c>
      <c r="D155" s="230">
        <v>-277.66000000000008</v>
      </c>
      <c r="E155" s="230">
        <v>-7836.1034000000036</v>
      </c>
      <c r="F155" s="273">
        <f t="shared" si="22"/>
        <v>85.021311409677082</v>
      </c>
      <c r="G155" s="274">
        <f t="shared" si="23"/>
        <v>28.221938341856951</v>
      </c>
      <c r="H155" s="404">
        <f t="shared" si="24"/>
        <v>455492.72999999986</v>
      </c>
      <c r="I155" s="405">
        <f t="shared" si="25"/>
        <v>38742360.15609996</v>
      </c>
      <c r="J155" s="612"/>
    </row>
    <row r="156" spans="1:12">
      <c r="A156" s="229">
        <v>8</v>
      </c>
      <c r="B156" s="230">
        <v>461399.50999999989</v>
      </c>
      <c r="C156" s="230">
        <v>39221854.945899993</v>
      </c>
      <c r="D156" s="230">
        <v>-465.44000000000005</v>
      </c>
      <c r="E156" s="230">
        <v>-15271.905400000001</v>
      </c>
      <c r="F156" s="273">
        <f t="shared" si="22"/>
        <v>85.006277847802664</v>
      </c>
      <c r="G156" s="274">
        <f t="shared" si="23"/>
        <v>32.811759625300787</v>
      </c>
      <c r="H156" s="404">
        <f t="shared" si="24"/>
        <v>460934.06999999989</v>
      </c>
      <c r="I156" s="405">
        <f t="shared" si="25"/>
        <v>39206583.040499993</v>
      </c>
      <c r="J156" s="612"/>
    </row>
    <row r="157" spans="1:12">
      <c r="A157" s="229">
        <v>9</v>
      </c>
      <c r="B157" s="230">
        <v>474267.25999999937</v>
      </c>
      <c r="C157" s="230">
        <v>33358986.645799931</v>
      </c>
      <c r="D157" s="230">
        <v>-538.11</v>
      </c>
      <c r="E157" s="230">
        <v>-18009.4035</v>
      </c>
      <c r="F157" s="273">
        <f t="shared" si="22"/>
        <v>70.337949631606392</v>
      </c>
      <c r="G157" s="274">
        <f t="shared" si="23"/>
        <v>33.467884819089036</v>
      </c>
      <c r="H157" s="404">
        <f t="shared" si="24"/>
        <v>473729.14999999938</v>
      </c>
      <c r="I157" s="405">
        <f t="shared" si="25"/>
        <v>33340977.242299933</v>
      </c>
      <c r="J157" s="612"/>
    </row>
    <row r="158" spans="1:12">
      <c r="A158" s="229">
        <v>10</v>
      </c>
      <c r="B158" s="230">
        <v>458161.04999999946</v>
      </c>
      <c r="C158" s="230">
        <v>30781296.129700035</v>
      </c>
      <c r="D158" s="230">
        <v>-247.68000000000006</v>
      </c>
      <c r="E158" s="230">
        <v>-7887.6197000000029</v>
      </c>
      <c r="F158" s="273">
        <f t="shared" si="22"/>
        <v>67.184445578034342</v>
      </c>
      <c r="G158" s="274">
        <f t="shared" si="23"/>
        <v>31.846009770671838</v>
      </c>
      <c r="H158" s="404">
        <f t="shared" si="24"/>
        <v>457913.36999999947</v>
      </c>
      <c r="I158" s="405">
        <f t="shared" si="25"/>
        <v>30773408.510000035</v>
      </c>
      <c r="J158" s="612"/>
    </row>
    <row r="159" spans="1:12">
      <c r="A159" s="229">
        <v>11</v>
      </c>
      <c r="B159" s="230">
        <v>499393.25999999989</v>
      </c>
      <c r="C159" s="230">
        <v>32502132.683999982</v>
      </c>
      <c r="D159" s="230">
        <v>-270.26</v>
      </c>
      <c r="E159" s="230">
        <v>-9488.2772000000004</v>
      </c>
      <c r="F159" s="273">
        <f t="shared" si="22"/>
        <v>65.083242581207415</v>
      </c>
      <c r="G159" s="274">
        <f t="shared" si="23"/>
        <v>35.107959742470214</v>
      </c>
      <c r="H159" s="404">
        <f t="shared" si="24"/>
        <v>499122.99999999988</v>
      </c>
      <c r="I159" s="405">
        <f t="shared" si="25"/>
        <v>32492644.406799983</v>
      </c>
      <c r="J159" s="612"/>
    </row>
    <row r="160" spans="1:12">
      <c r="A160" s="229">
        <v>12</v>
      </c>
      <c r="B160" s="230">
        <v>447735.76000000013</v>
      </c>
      <c r="C160" s="230">
        <v>31168127.564300012</v>
      </c>
      <c r="D160" s="230">
        <v>-789.39999999999986</v>
      </c>
      <c r="E160" s="230">
        <v>-27392.100199999993</v>
      </c>
      <c r="F160" s="273">
        <f t="shared" si="22"/>
        <v>69.612772418044074</v>
      </c>
      <c r="G160" s="274">
        <f t="shared" si="23"/>
        <v>34.699898910564983</v>
      </c>
      <c r="H160" s="404">
        <f t="shared" si="24"/>
        <v>446946.3600000001</v>
      </c>
      <c r="I160" s="405">
        <f t="shared" si="25"/>
        <v>31140735.464100011</v>
      </c>
      <c r="J160" s="612"/>
    </row>
    <row r="161" spans="1:12">
      <c r="A161" s="226">
        <v>2025</v>
      </c>
      <c r="B161" s="227">
        <v>4859562.24</v>
      </c>
      <c r="C161" s="227">
        <v>366432695.56900001</v>
      </c>
      <c r="D161" s="227">
        <v>-4649.5600000000004</v>
      </c>
      <c r="E161" s="227">
        <v>-179892.53219999996</v>
      </c>
      <c r="F161" s="222">
        <f t="shared" si="22"/>
        <v>75.404465972844491</v>
      </c>
      <c r="G161" s="223">
        <f t="shared" si="23"/>
        <v>38.690227075250121</v>
      </c>
      <c r="H161" s="377">
        <f t="shared" si="24"/>
        <v>4854912.6800000006</v>
      </c>
      <c r="I161" s="378">
        <f t="shared" si="25"/>
        <v>366252803.03680003</v>
      </c>
      <c r="J161" s="610">
        <f ca="1">+INDIRECT("'Annual Interactions'!"&amp;K161&amp;26)</f>
        <v>4854913.0699999984</v>
      </c>
      <c r="K161" s="675" t="s">
        <v>110</v>
      </c>
      <c r="L161" s="676">
        <f ca="1">+J161-H161</f>
        <v>0.38999999780207872</v>
      </c>
    </row>
    <row r="162" spans="1:12">
      <c r="A162" s="229">
        <v>1</v>
      </c>
      <c r="B162" s="230">
        <v>446162.31</v>
      </c>
      <c r="C162" s="230">
        <v>33051811.786699947</v>
      </c>
      <c r="D162" s="230">
        <v>-5.5599999999999454</v>
      </c>
      <c r="E162" s="230">
        <v>-253.75839999999752</v>
      </c>
      <c r="F162" s="273">
        <f t="shared" si="22"/>
        <v>74.080241754844664</v>
      </c>
      <c r="G162" s="274">
        <f t="shared" si="23"/>
        <v>45.64</v>
      </c>
      <c r="H162" s="404">
        <f t="shared" si="24"/>
        <v>446156.75</v>
      </c>
      <c r="I162" s="405">
        <f t="shared" si="25"/>
        <v>33051558.028299946</v>
      </c>
      <c r="J162" s="611"/>
    </row>
    <row r="163" spans="1:12">
      <c r="A163" s="229">
        <v>2</v>
      </c>
      <c r="B163" s="230">
        <v>420120.54999999958</v>
      </c>
      <c r="C163" s="230">
        <v>31137957.576000001</v>
      </c>
      <c r="D163" s="230">
        <v>-98.230000000000018</v>
      </c>
      <c r="E163" s="230">
        <v>-3868.5379000000012</v>
      </c>
      <c r="F163" s="273">
        <f t="shared" si="22"/>
        <v>74.116720964970725</v>
      </c>
      <c r="G163" s="274">
        <f t="shared" si="23"/>
        <v>39.382448335539046</v>
      </c>
      <c r="H163" s="404">
        <f t="shared" si="24"/>
        <v>420022.3199999996</v>
      </c>
      <c r="I163" s="405">
        <f t="shared" si="25"/>
        <v>31134089.0381</v>
      </c>
      <c r="J163" s="611"/>
    </row>
    <row r="164" spans="1:12">
      <c r="A164" s="229">
        <v>3</v>
      </c>
      <c r="B164" s="230">
        <v>450957.24999999988</v>
      </c>
      <c r="C164" s="230">
        <v>31369295.364000048</v>
      </c>
      <c r="D164" s="230">
        <v>-8.4099999999999682</v>
      </c>
      <c r="E164" s="230">
        <v>-1003.8175999999962</v>
      </c>
      <c r="F164" s="273">
        <f t="shared" si="22"/>
        <v>69.561572330858539</v>
      </c>
      <c r="G164" s="274">
        <f t="shared" si="23"/>
        <v>119.36</v>
      </c>
      <c r="H164" s="404">
        <f t="shared" si="24"/>
        <v>450948.83999999991</v>
      </c>
      <c r="I164" s="405">
        <f t="shared" si="25"/>
        <v>31368291.546400048</v>
      </c>
      <c r="J164" s="611"/>
    </row>
    <row r="165" spans="1:12">
      <c r="A165" s="229">
        <v>4</v>
      </c>
      <c r="B165" s="230">
        <v>365216.68</v>
      </c>
      <c r="C165" s="230">
        <v>25652569.034400005</v>
      </c>
      <c r="D165" s="230">
        <v>-754.69999999999993</v>
      </c>
      <c r="E165" s="230">
        <v>-27831.866399999999</v>
      </c>
      <c r="F165" s="273">
        <f t="shared" si="22"/>
        <v>70.23931391742569</v>
      </c>
      <c r="G165" s="274">
        <f t="shared" si="23"/>
        <v>36.878052736186568</v>
      </c>
      <c r="H165" s="404">
        <f t="shared" si="24"/>
        <v>364461.98</v>
      </c>
      <c r="I165" s="405">
        <f t="shared" si="25"/>
        <v>25624737.168000005</v>
      </c>
      <c r="J165" s="611"/>
    </row>
    <row r="166" spans="1:12">
      <c r="A166" s="229">
        <v>5</v>
      </c>
      <c r="B166" s="230">
        <v>436768.87000000046</v>
      </c>
      <c r="C166" s="230">
        <v>29914471.124399994</v>
      </c>
      <c r="D166" s="230">
        <v>-172.76999999999987</v>
      </c>
      <c r="E166" s="230">
        <v>-15156.414799999986</v>
      </c>
      <c r="F166" s="273">
        <f t="shared" si="22"/>
        <v>68.490392010767536</v>
      </c>
      <c r="G166" s="274">
        <f t="shared" si="23"/>
        <v>87.725963998379328</v>
      </c>
      <c r="H166" s="404">
        <f t="shared" si="24"/>
        <v>436596.10000000044</v>
      </c>
      <c r="I166" s="405">
        <f t="shared" si="25"/>
        <v>29899314.709599994</v>
      </c>
      <c r="J166" s="611"/>
    </row>
    <row r="167" spans="1:12">
      <c r="A167" s="229">
        <v>6</v>
      </c>
      <c r="B167" s="230">
        <v>414734.49000000028</v>
      </c>
      <c r="C167" s="230">
        <v>32457900.212200016</v>
      </c>
      <c r="D167" s="230">
        <v>-405.3900000000001</v>
      </c>
      <c r="E167" s="230">
        <v>-9628.3140000000003</v>
      </c>
      <c r="F167" s="273">
        <f t="shared" si="22"/>
        <v>78.261878369942167</v>
      </c>
      <c r="G167" s="274">
        <f t="shared" si="23"/>
        <v>23.750743728261668</v>
      </c>
      <c r="H167" s="404">
        <f t="shared" si="24"/>
        <v>414329.10000000027</v>
      </c>
      <c r="I167" s="405">
        <f t="shared" si="25"/>
        <v>32448271.898200016</v>
      </c>
      <c r="J167" s="611"/>
    </row>
    <row r="168" spans="1:12">
      <c r="A168" s="229">
        <v>7</v>
      </c>
      <c r="B168" s="230">
        <v>440871.63000000012</v>
      </c>
      <c r="C168" s="230">
        <v>39572293.720199987</v>
      </c>
      <c r="D168" s="230">
        <v>-80.279999999999973</v>
      </c>
      <c r="E168" s="230">
        <v>-2202.8831999999993</v>
      </c>
      <c r="F168" s="273">
        <f t="shared" si="22"/>
        <v>89.759220207024839</v>
      </c>
      <c r="G168" s="274">
        <f t="shared" si="23"/>
        <v>27.44</v>
      </c>
      <c r="H168" s="404">
        <f t="shared" si="24"/>
        <v>440791.35000000009</v>
      </c>
      <c r="I168" s="405">
        <f t="shared" si="25"/>
        <v>39570090.83699999</v>
      </c>
      <c r="J168" s="611"/>
    </row>
    <row r="169" spans="1:12">
      <c r="A169" s="229">
        <v>8</v>
      </c>
      <c r="B169" s="230">
        <v>452952.96</v>
      </c>
      <c r="C169" s="230">
        <v>39050324.450700037</v>
      </c>
      <c r="D169" s="230">
        <v>0</v>
      </c>
      <c r="E169" s="230">
        <v>0</v>
      </c>
      <c r="F169" s="273">
        <f t="shared" si="22"/>
        <v>86.21275915869947</v>
      </c>
      <c r="G169" s="274">
        <f t="shared" si="23"/>
        <v>0</v>
      </c>
      <c r="H169" s="404">
        <f t="shared" si="24"/>
        <v>452952.96</v>
      </c>
      <c r="I169" s="405">
        <f t="shared" si="25"/>
        <v>39050324.450700037</v>
      </c>
      <c r="J169" s="611"/>
    </row>
    <row r="170" spans="1:12">
      <c r="A170" s="229">
        <v>9</v>
      </c>
      <c r="B170" s="230">
        <v>457762.14999999991</v>
      </c>
      <c r="C170" s="230">
        <v>34219295.702899992</v>
      </c>
      <c r="D170" s="230">
        <v>-19.480000000000018</v>
      </c>
      <c r="E170" s="230">
        <v>-668.35880000000066</v>
      </c>
      <c r="F170" s="273">
        <f t="shared" si="22"/>
        <v>74.753440630467153</v>
      </c>
      <c r="G170" s="274">
        <f t="shared" si="23"/>
        <v>34.31</v>
      </c>
      <c r="H170" s="404">
        <f t="shared" si="24"/>
        <v>457742.66999999993</v>
      </c>
      <c r="I170" s="405">
        <f t="shared" si="25"/>
        <v>34218627.344099991</v>
      </c>
      <c r="J170" s="611"/>
    </row>
    <row r="171" spans="1:12">
      <c r="A171" s="229">
        <v>10</v>
      </c>
      <c r="B171" s="230">
        <v>252183.5100000003</v>
      </c>
      <c r="C171" s="230">
        <v>18474473.915299986</v>
      </c>
      <c r="D171" s="230">
        <v>-2317.5500000000002</v>
      </c>
      <c r="E171" s="230">
        <v>-82633.555500000002</v>
      </c>
      <c r="F171" s="273">
        <f t="shared" si="22"/>
        <v>73.258056862242753</v>
      </c>
      <c r="G171" s="274">
        <f t="shared" si="23"/>
        <v>35.655565359970659</v>
      </c>
      <c r="H171" s="404">
        <f t="shared" si="24"/>
        <v>249865.96000000031</v>
      </c>
      <c r="I171" s="405">
        <f t="shared" si="25"/>
        <v>18391840.359799985</v>
      </c>
      <c r="J171" s="611"/>
    </row>
    <row r="172" spans="1:12">
      <c r="A172" s="229">
        <v>11</v>
      </c>
      <c r="B172" s="230">
        <v>292343.66999999987</v>
      </c>
      <c r="C172" s="230">
        <v>19353569.435099997</v>
      </c>
      <c r="D172" s="230">
        <v>-730.27000000000021</v>
      </c>
      <c r="E172" s="230">
        <v>-34646.272000000012</v>
      </c>
      <c r="F172" s="273">
        <f t="shared" si="22"/>
        <v>66.201431469680898</v>
      </c>
      <c r="G172" s="274">
        <f t="shared" si="23"/>
        <v>47.44309912771989</v>
      </c>
      <c r="H172" s="404">
        <f t="shared" si="24"/>
        <v>291613.39999999985</v>
      </c>
      <c r="I172" s="405">
        <f t="shared" si="25"/>
        <v>19318923.163099997</v>
      </c>
      <c r="J172" s="611"/>
    </row>
    <row r="173" spans="1:12">
      <c r="A173" s="229">
        <v>12</v>
      </c>
      <c r="B173" s="230">
        <v>429488.17</v>
      </c>
      <c r="C173" s="230">
        <v>32178733.247099962</v>
      </c>
      <c r="D173" s="230">
        <v>-56.920000000000073</v>
      </c>
      <c r="E173" s="230">
        <v>-1998.7536000000027</v>
      </c>
      <c r="F173" s="273">
        <f t="shared" si="22"/>
        <v>74.923444916072924</v>
      </c>
      <c r="G173" s="274">
        <f t="shared" si="23"/>
        <v>35.115137034434298</v>
      </c>
      <c r="H173" s="404">
        <f t="shared" si="24"/>
        <v>429431.25</v>
      </c>
      <c r="I173" s="405">
        <f t="shared" si="25"/>
        <v>32176734.493499961</v>
      </c>
      <c r="J173" s="611"/>
    </row>
    <row r="174" spans="1:12">
      <c r="A174" s="226">
        <v>2026</v>
      </c>
      <c r="B174" s="227">
        <v>4953711.7600000007</v>
      </c>
      <c r="C174" s="227">
        <v>396565108.98940003</v>
      </c>
      <c r="D174" s="227">
        <v>-6490.630000000001</v>
      </c>
      <c r="E174" s="227">
        <v>-274449.29429999995</v>
      </c>
      <c r="F174" s="222">
        <f t="shared" si="22"/>
        <v>80.054134798791765</v>
      </c>
      <c r="G174" s="223">
        <f t="shared" si="23"/>
        <v>42.283922254080096</v>
      </c>
      <c r="H174" s="377">
        <f t="shared" si="24"/>
        <v>4947221.1300000008</v>
      </c>
      <c r="I174" s="378">
        <f t="shared" si="25"/>
        <v>396290659.69510001</v>
      </c>
      <c r="J174" s="610">
        <f ca="1">+INDIRECT("'Annual Interactions'!"&amp;K174&amp;26)</f>
        <v>4947221.3099999987</v>
      </c>
      <c r="K174" s="675" t="s">
        <v>123</v>
      </c>
      <c r="L174" s="676">
        <f ca="1">+J174-H174</f>
        <v>0.17999999783933163</v>
      </c>
    </row>
    <row r="175" spans="1:12">
      <c r="A175" s="229">
        <v>1</v>
      </c>
      <c r="B175" s="230">
        <v>421987.04000000021</v>
      </c>
      <c r="C175" s="230">
        <v>32793137.31810002</v>
      </c>
      <c r="D175" s="230">
        <v>-45.030000000000086</v>
      </c>
      <c r="E175" s="230">
        <v>-1907.4856000000036</v>
      </c>
      <c r="F175" s="273">
        <f t="shared" si="22"/>
        <v>77.711242786271356</v>
      </c>
      <c r="G175" s="274">
        <f t="shared" si="23"/>
        <v>42.360328669775704</v>
      </c>
      <c r="H175" s="404">
        <f t="shared" si="24"/>
        <v>421942.01000000018</v>
      </c>
      <c r="I175" s="405">
        <f t="shared" si="25"/>
        <v>32791229.832500022</v>
      </c>
      <c r="J175" s="612"/>
    </row>
    <row r="176" spans="1:12">
      <c r="A176" s="229">
        <v>2</v>
      </c>
      <c r="B176" s="230">
        <v>400300.88000000035</v>
      </c>
      <c r="C176" s="230">
        <v>31376891.391900003</v>
      </c>
      <c r="D176" s="230">
        <v>-196.04999999999995</v>
      </c>
      <c r="E176" s="230">
        <v>-8330.0570999999982</v>
      </c>
      <c r="F176" s="273">
        <f t="shared" si="22"/>
        <v>78.383268585120206</v>
      </c>
      <c r="G176" s="274">
        <f t="shared" si="23"/>
        <v>42.489452180566182</v>
      </c>
      <c r="H176" s="404">
        <f t="shared" si="24"/>
        <v>400104.83000000037</v>
      </c>
      <c r="I176" s="405">
        <f t="shared" si="25"/>
        <v>31368561.334800001</v>
      </c>
      <c r="J176" s="612"/>
    </row>
    <row r="177" spans="1:12">
      <c r="A177" s="229">
        <v>3</v>
      </c>
      <c r="B177" s="230">
        <v>390204.85</v>
      </c>
      <c r="C177" s="230">
        <v>29665189.684099998</v>
      </c>
      <c r="D177" s="230">
        <v>-415.07999999999993</v>
      </c>
      <c r="E177" s="230">
        <v>-17884.770199999999</v>
      </c>
      <c r="F177" s="273">
        <f t="shared" si="22"/>
        <v>76.024656495427976</v>
      </c>
      <c r="G177" s="274">
        <f t="shared" si="23"/>
        <v>43.087525778163254</v>
      </c>
      <c r="H177" s="404">
        <f t="shared" si="24"/>
        <v>389789.76999999996</v>
      </c>
      <c r="I177" s="405">
        <f t="shared" si="25"/>
        <v>29647304.913899999</v>
      </c>
      <c r="J177" s="612"/>
    </row>
    <row r="178" spans="1:12">
      <c r="A178" s="229">
        <v>4</v>
      </c>
      <c r="B178" s="230">
        <v>293744.96000000014</v>
      </c>
      <c r="C178" s="230">
        <v>22066885.795000006</v>
      </c>
      <c r="D178" s="230">
        <v>-1174.4200000000003</v>
      </c>
      <c r="E178" s="230">
        <v>-65097.241100000007</v>
      </c>
      <c r="F178" s="273">
        <f t="shared" si="22"/>
        <v>75.122602256733174</v>
      </c>
      <c r="G178" s="274">
        <f t="shared" si="23"/>
        <v>55.42926814938437</v>
      </c>
      <c r="H178" s="404">
        <f t="shared" si="24"/>
        <v>292570.54000000015</v>
      </c>
      <c r="I178" s="405">
        <f t="shared" si="25"/>
        <v>22001788.553900007</v>
      </c>
      <c r="J178" s="612"/>
    </row>
    <row r="179" spans="1:12">
      <c r="A179" s="229">
        <v>5</v>
      </c>
      <c r="B179" s="230">
        <v>407477.44999999966</v>
      </c>
      <c r="C179" s="230">
        <v>29841524.034499992</v>
      </c>
      <c r="D179" s="230">
        <v>-621.4899999999999</v>
      </c>
      <c r="E179" s="230">
        <v>-22892.108199999995</v>
      </c>
      <c r="F179" s="273">
        <f t="shared" si="22"/>
        <v>73.234786451372997</v>
      </c>
      <c r="G179" s="274">
        <f t="shared" si="23"/>
        <v>36.834234179150108</v>
      </c>
      <c r="H179" s="404">
        <f t="shared" si="24"/>
        <v>406855.95999999967</v>
      </c>
      <c r="I179" s="405">
        <f t="shared" si="25"/>
        <v>29818631.926299993</v>
      </c>
      <c r="J179" s="612"/>
    </row>
    <row r="180" spans="1:12">
      <c r="A180" s="229">
        <v>6</v>
      </c>
      <c r="B180" s="230">
        <v>396703.09000000014</v>
      </c>
      <c r="C180" s="230">
        <v>34249195.417600006</v>
      </c>
      <c r="D180" s="230">
        <v>-167.62000000000012</v>
      </c>
      <c r="E180" s="230">
        <v>-7189.9284000000061</v>
      </c>
      <c r="F180" s="273">
        <f t="shared" si="22"/>
        <v>86.334581910113158</v>
      </c>
      <c r="G180" s="274">
        <f t="shared" si="23"/>
        <v>42.894215487412012</v>
      </c>
      <c r="H180" s="404">
        <f t="shared" si="24"/>
        <v>396535.47000000015</v>
      </c>
      <c r="I180" s="405">
        <f t="shared" si="25"/>
        <v>34242005.489200003</v>
      </c>
      <c r="J180" s="612"/>
    </row>
    <row r="181" spans="1:12">
      <c r="A181" s="229">
        <v>7</v>
      </c>
      <c r="B181" s="230">
        <v>429498.5500000001</v>
      </c>
      <c r="C181" s="230">
        <v>40849335.540100016</v>
      </c>
      <c r="D181" s="230">
        <v>-658.58</v>
      </c>
      <c r="E181" s="230">
        <v>-29319.3586</v>
      </c>
      <c r="F181" s="273">
        <f t="shared" si="22"/>
        <v>95.109367750135604</v>
      </c>
      <c r="G181" s="274">
        <f t="shared" si="23"/>
        <v>44.519054025327215</v>
      </c>
      <c r="H181" s="404">
        <f t="shared" si="24"/>
        <v>428839.97000000009</v>
      </c>
      <c r="I181" s="405">
        <f t="shared" si="25"/>
        <v>40820016.181500018</v>
      </c>
      <c r="J181" s="612"/>
    </row>
    <row r="182" spans="1:12">
      <c r="A182" s="229">
        <v>8</v>
      </c>
      <c r="B182" s="230">
        <v>440127.74999999953</v>
      </c>
      <c r="C182" s="230">
        <v>39688340.7126</v>
      </c>
      <c r="D182" s="230">
        <v>-352.03999999999996</v>
      </c>
      <c r="E182" s="230">
        <v>-10849.688999999998</v>
      </c>
      <c r="F182" s="273">
        <f t="shared" si="22"/>
        <v>90.174592973517449</v>
      </c>
      <c r="G182" s="274">
        <f t="shared" si="23"/>
        <v>30.81947790023861</v>
      </c>
      <c r="H182" s="404">
        <f t="shared" si="24"/>
        <v>439775.70999999956</v>
      </c>
      <c r="I182" s="405">
        <f t="shared" si="25"/>
        <v>39677491.023599997</v>
      </c>
      <c r="J182" s="612"/>
    </row>
    <row r="183" spans="1:12">
      <c r="A183" s="229">
        <v>9</v>
      </c>
      <c r="B183" s="230">
        <v>443122.80000000022</v>
      </c>
      <c r="C183" s="230">
        <v>35380591.096299961</v>
      </c>
      <c r="D183" s="230">
        <v>0</v>
      </c>
      <c r="E183" s="230">
        <v>0</v>
      </c>
      <c r="F183" s="273">
        <f t="shared" si="22"/>
        <v>79.843761359830594</v>
      </c>
      <c r="G183" s="274">
        <f t="shared" si="23"/>
        <v>0</v>
      </c>
      <c r="H183" s="404">
        <f t="shared" si="24"/>
        <v>443122.80000000022</v>
      </c>
      <c r="I183" s="405">
        <f t="shared" si="25"/>
        <v>35380591.096299961</v>
      </c>
      <c r="J183" s="612"/>
    </row>
    <row r="184" spans="1:12">
      <c r="A184" s="229">
        <v>10</v>
      </c>
      <c r="B184" s="230">
        <v>442636.68000000058</v>
      </c>
      <c r="C184" s="230">
        <v>33055156.240299996</v>
      </c>
      <c r="D184" s="230">
        <v>-1213.42</v>
      </c>
      <c r="E184" s="230">
        <v>-46201.076799999995</v>
      </c>
      <c r="F184" s="273">
        <f t="shared" si="22"/>
        <v>74.677851461157616</v>
      </c>
      <c r="G184" s="274">
        <f t="shared" si="23"/>
        <v>38.075090900100534</v>
      </c>
      <c r="H184" s="404">
        <f t="shared" si="24"/>
        <v>441423.26000000059</v>
      </c>
      <c r="I184" s="405">
        <f t="shared" si="25"/>
        <v>33008955.163499996</v>
      </c>
      <c r="J184" s="612"/>
    </row>
    <row r="185" spans="1:12">
      <c r="A185" s="229">
        <v>11</v>
      </c>
      <c r="B185" s="230">
        <v>470457.20999999985</v>
      </c>
      <c r="C185" s="230">
        <v>33930507.085899994</v>
      </c>
      <c r="D185" s="230">
        <v>0</v>
      </c>
      <c r="E185" s="230">
        <v>0</v>
      </c>
      <c r="F185" s="273">
        <f t="shared" si="22"/>
        <v>72.122408509585824</v>
      </c>
      <c r="G185" s="274">
        <f t="shared" si="23"/>
        <v>0</v>
      </c>
      <c r="H185" s="404">
        <f t="shared" si="24"/>
        <v>470457.20999999985</v>
      </c>
      <c r="I185" s="405">
        <f t="shared" si="25"/>
        <v>33930507.085899994</v>
      </c>
      <c r="J185" s="612"/>
    </row>
    <row r="186" spans="1:12">
      <c r="A186" s="229">
        <v>12</v>
      </c>
      <c r="B186" s="230">
        <v>417450.49999999994</v>
      </c>
      <c r="C186" s="230">
        <v>33668354.673000038</v>
      </c>
      <c r="D186" s="230">
        <v>-1646.9</v>
      </c>
      <c r="E186" s="230">
        <v>-64777.579299999998</v>
      </c>
      <c r="F186" s="273">
        <f t="shared" ref="F186:F200" si="26">+IF(ISERROR(C186/B186),0,C186/B186)</f>
        <v>80.652328055661798</v>
      </c>
      <c r="G186" s="274">
        <f t="shared" ref="G186:G200" si="27">+IF(ISERROR(E186/D186),0,E186/D186)</f>
        <v>39.333037403606774</v>
      </c>
      <c r="H186" s="404">
        <f t="shared" ref="H186:H200" si="28">+D186+B186</f>
        <v>415803.59999999992</v>
      </c>
      <c r="I186" s="405">
        <f t="shared" ref="I186:I200" si="29">+E186+C186</f>
        <v>33603577.093700036</v>
      </c>
      <c r="J186" s="612"/>
    </row>
    <row r="187" spans="1:12">
      <c r="A187" s="226">
        <v>2027</v>
      </c>
      <c r="B187" s="227">
        <v>4522539.7200000007</v>
      </c>
      <c r="C187" s="227">
        <v>383383453.78279978</v>
      </c>
      <c r="D187" s="227">
        <v>-13801.459999999997</v>
      </c>
      <c r="E187" s="227">
        <v>-802160.42599999986</v>
      </c>
      <c r="F187" s="222">
        <f t="shared" si="26"/>
        <v>84.771716230012402</v>
      </c>
      <c r="G187" s="223">
        <f t="shared" si="27"/>
        <v>58.121418023890229</v>
      </c>
      <c r="H187" s="377">
        <f t="shared" si="28"/>
        <v>4508738.2600000007</v>
      </c>
      <c r="I187" s="378">
        <f t="shared" si="29"/>
        <v>382581293.35679978</v>
      </c>
      <c r="J187" s="610">
        <f ca="1">+INDIRECT("'Annual Interactions'!"&amp;K187&amp;26)</f>
        <v>4508738.4400000004</v>
      </c>
      <c r="K187" s="675" t="s">
        <v>124</v>
      </c>
      <c r="L187" s="676">
        <f ca="1">+J187-H187</f>
        <v>0.17999999970197678</v>
      </c>
    </row>
    <row r="188" spans="1:12">
      <c r="A188" s="229">
        <v>1</v>
      </c>
      <c r="B188" s="230">
        <v>410548.12000000023</v>
      </c>
      <c r="C188" s="230">
        <v>33470229.213999983</v>
      </c>
      <c r="D188" s="230">
        <v>-95.289999999999964</v>
      </c>
      <c r="E188" s="230">
        <v>-8718.5911999999935</v>
      </c>
      <c r="F188" s="273">
        <f t="shared" si="26"/>
        <v>81.525715460589524</v>
      </c>
      <c r="G188" s="274">
        <f t="shared" si="27"/>
        <v>91.495342638262116</v>
      </c>
      <c r="H188" s="404">
        <f t="shared" si="28"/>
        <v>410452.83000000025</v>
      </c>
      <c r="I188" s="405">
        <f t="shared" si="29"/>
        <v>33461510.622799981</v>
      </c>
      <c r="J188" s="612"/>
    </row>
    <row r="189" spans="1:12">
      <c r="A189" s="229">
        <v>2</v>
      </c>
      <c r="B189" s="230">
        <v>393764.59000000055</v>
      </c>
      <c r="C189" s="230">
        <v>32594654.559600011</v>
      </c>
      <c r="D189" s="230">
        <v>-1409.2599999999998</v>
      </c>
      <c r="E189" s="230">
        <v>-174024.25109999999</v>
      </c>
      <c r="F189" s="273">
        <f t="shared" si="26"/>
        <v>82.777007855378685</v>
      </c>
      <c r="G189" s="274">
        <f t="shared" si="27"/>
        <v>123.48626307423756</v>
      </c>
      <c r="H189" s="404">
        <f t="shared" si="28"/>
        <v>392355.33000000054</v>
      </c>
      <c r="I189" s="405">
        <f t="shared" si="29"/>
        <v>32420630.308500011</v>
      </c>
      <c r="J189" s="612"/>
    </row>
    <row r="190" spans="1:12">
      <c r="A190" s="229">
        <v>3</v>
      </c>
      <c r="B190" s="230">
        <v>230713.81000000008</v>
      </c>
      <c r="C190" s="230">
        <v>19333293.234900001</v>
      </c>
      <c r="D190" s="230">
        <v>-5756.739999999998</v>
      </c>
      <c r="E190" s="230">
        <v>-291964.19379999989</v>
      </c>
      <c r="F190" s="273">
        <f t="shared" si="26"/>
        <v>83.79772860107505</v>
      </c>
      <c r="G190" s="274">
        <f t="shared" si="27"/>
        <v>50.716932465249428</v>
      </c>
      <c r="H190" s="404">
        <f t="shared" si="28"/>
        <v>224957.07000000009</v>
      </c>
      <c r="I190" s="405">
        <f t="shared" si="29"/>
        <v>19041329.041100003</v>
      </c>
      <c r="J190" s="612"/>
    </row>
    <row r="191" spans="1:12">
      <c r="A191" s="229">
        <v>4</v>
      </c>
      <c r="B191" s="230">
        <v>367977.45999999996</v>
      </c>
      <c r="C191" s="230">
        <v>29197532.203499991</v>
      </c>
      <c r="D191" s="230">
        <v>-82.079999999999927</v>
      </c>
      <c r="E191" s="230">
        <v>-3893.7119999999964</v>
      </c>
      <c r="F191" s="273">
        <f t="shared" si="26"/>
        <v>79.345980059485143</v>
      </c>
      <c r="G191" s="274">
        <f t="shared" si="27"/>
        <v>47.438011695906432</v>
      </c>
      <c r="H191" s="404">
        <f t="shared" si="28"/>
        <v>367895.37999999995</v>
      </c>
      <c r="I191" s="405">
        <f t="shared" si="29"/>
        <v>29193638.49149999</v>
      </c>
      <c r="J191" s="612"/>
    </row>
    <row r="192" spans="1:12">
      <c r="A192" s="229">
        <v>5</v>
      </c>
      <c r="B192" s="230">
        <v>339129.35000000027</v>
      </c>
      <c r="C192" s="230">
        <v>26446576.732400011</v>
      </c>
      <c r="D192" s="230">
        <v>-2075.2800000000002</v>
      </c>
      <c r="E192" s="230">
        <v>-132632.84660000002</v>
      </c>
      <c r="F192" s="273">
        <f t="shared" si="26"/>
        <v>77.98374494097898</v>
      </c>
      <c r="G192" s="274">
        <f t="shared" si="27"/>
        <v>63.910820033923137</v>
      </c>
      <c r="H192" s="404">
        <f t="shared" si="28"/>
        <v>337054.07000000024</v>
      </c>
      <c r="I192" s="405">
        <f t="shared" si="29"/>
        <v>26313943.885800011</v>
      </c>
      <c r="J192" s="612"/>
    </row>
    <row r="193" spans="1:12">
      <c r="A193" s="229">
        <v>6</v>
      </c>
      <c r="B193" s="230">
        <v>387219.11</v>
      </c>
      <c r="C193" s="230">
        <v>35740385.577999957</v>
      </c>
      <c r="D193" s="230">
        <v>-205.74</v>
      </c>
      <c r="E193" s="230">
        <v>-8173.8591000000006</v>
      </c>
      <c r="F193" s="273">
        <f t="shared" si="26"/>
        <v>92.300159405872193</v>
      </c>
      <c r="G193" s="274">
        <f t="shared" si="27"/>
        <v>39.729071157771948</v>
      </c>
      <c r="H193" s="404">
        <f t="shared" si="28"/>
        <v>387013.37</v>
      </c>
      <c r="I193" s="405">
        <f t="shared" si="29"/>
        <v>35732211.718899958</v>
      </c>
      <c r="J193" s="612"/>
    </row>
    <row r="194" spans="1:12">
      <c r="A194" s="229">
        <v>7</v>
      </c>
      <c r="B194" s="230">
        <v>421657.41000000015</v>
      </c>
      <c r="C194" s="230">
        <v>40631623.650099963</v>
      </c>
      <c r="D194" s="230">
        <v>-529.0200000000001</v>
      </c>
      <c r="E194" s="230">
        <v>-16103.608200000004</v>
      </c>
      <c r="F194" s="273">
        <f t="shared" si="26"/>
        <v>96.361697165715526</v>
      </c>
      <c r="G194" s="274">
        <f t="shared" si="27"/>
        <v>30.44045253487581</v>
      </c>
      <c r="H194" s="404">
        <f t="shared" si="28"/>
        <v>421128.39000000013</v>
      </c>
      <c r="I194" s="405">
        <f t="shared" si="29"/>
        <v>40615520.041899964</v>
      </c>
      <c r="J194" s="612"/>
    </row>
    <row r="195" spans="1:12">
      <c r="A195" s="229">
        <v>8</v>
      </c>
      <c r="B195" s="230">
        <v>422468.61999999982</v>
      </c>
      <c r="C195" s="230">
        <v>40158853.71540001</v>
      </c>
      <c r="D195" s="230">
        <v>-212.39999999999998</v>
      </c>
      <c r="E195" s="230">
        <v>-10483.904399999999</v>
      </c>
      <c r="F195" s="273">
        <f t="shared" si="26"/>
        <v>95.057601474400698</v>
      </c>
      <c r="G195" s="274">
        <f t="shared" si="27"/>
        <v>49.359248587570626</v>
      </c>
      <c r="H195" s="404">
        <f t="shared" si="28"/>
        <v>422256.2199999998</v>
      </c>
      <c r="I195" s="405">
        <f t="shared" si="29"/>
        <v>40148369.811000012</v>
      </c>
      <c r="J195" s="612"/>
    </row>
    <row r="196" spans="1:12">
      <c r="A196" s="229">
        <v>9</v>
      </c>
      <c r="B196" s="230">
        <v>406284.64000000007</v>
      </c>
      <c r="C196" s="230">
        <v>33578626.92709998</v>
      </c>
      <c r="D196" s="230">
        <v>-1249.5700000000002</v>
      </c>
      <c r="E196" s="230">
        <v>-57745.993099999992</v>
      </c>
      <c r="F196" s="273">
        <f t="shared" si="26"/>
        <v>82.648034459535495</v>
      </c>
      <c r="G196" s="274">
        <f t="shared" si="27"/>
        <v>46.212691645926185</v>
      </c>
      <c r="H196" s="404">
        <f t="shared" si="28"/>
        <v>405035.07000000007</v>
      </c>
      <c r="I196" s="405">
        <f t="shared" si="29"/>
        <v>33520880.933999982</v>
      </c>
      <c r="J196" s="612"/>
    </row>
    <row r="197" spans="1:12">
      <c r="A197" s="229">
        <v>10</v>
      </c>
      <c r="B197" s="230">
        <v>350564.12999999942</v>
      </c>
      <c r="C197" s="230">
        <v>27228184.598399967</v>
      </c>
      <c r="D197" s="230">
        <v>-1448.3400000000001</v>
      </c>
      <c r="E197" s="230">
        <v>-60590.623100000004</v>
      </c>
      <c r="F197" s="273">
        <f t="shared" si="26"/>
        <v>77.669625236329836</v>
      </c>
      <c r="G197" s="274">
        <f t="shared" si="27"/>
        <v>41.834529944626262</v>
      </c>
      <c r="H197" s="404">
        <f t="shared" si="28"/>
        <v>349115.7899999994</v>
      </c>
      <c r="I197" s="405">
        <f t="shared" si="29"/>
        <v>27167593.975299966</v>
      </c>
      <c r="J197" s="612"/>
    </row>
    <row r="198" spans="1:12">
      <c r="A198" s="229">
        <v>11</v>
      </c>
      <c r="B198" s="230">
        <v>379997.48</v>
      </c>
      <c r="C198" s="230">
        <v>29847145.374299984</v>
      </c>
      <c r="D198" s="230">
        <v>-272.89999999999998</v>
      </c>
      <c r="E198" s="230">
        <v>-18557.440599999998</v>
      </c>
      <c r="F198" s="273">
        <f t="shared" si="26"/>
        <v>78.54564028766714</v>
      </c>
      <c r="G198" s="274">
        <f t="shared" si="27"/>
        <v>68.000881641626975</v>
      </c>
      <c r="H198" s="404">
        <f t="shared" si="28"/>
        <v>379724.57999999996</v>
      </c>
      <c r="I198" s="405">
        <f t="shared" si="29"/>
        <v>29828587.933699984</v>
      </c>
      <c r="J198" s="612"/>
    </row>
    <row r="199" spans="1:12">
      <c r="A199" s="229">
        <v>12</v>
      </c>
      <c r="B199" s="230">
        <v>412215.00000000035</v>
      </c>
      <c r="C199" s="230">
        <v>35156347.995099954</v>
      </c>
      <c r="D199" s="230">
        <v>-464.84000000000015</v>
      </c>
      <c r="E199" s="230">
        <v>-19271.402800000007</v>
      </c>
      <c r="F199" s="273">
        <f t="shared" si="26"/>
        <v>85.286435464745153</v>
      </c>
      <c r="G199" s="274">
        <f t="shared" si="27"/>
        <v>41.458142156440928</v>
      </c>
      <c r="H199" s="404">
        <f t="shared" si="28"/>
        <v>411750.16000000032</v>
      </c>
      <c r="I199" s="405">
        <f t="shared" si="29"/>
        <v>35137076.592299953</v>
      </c>
      <c r="J199" s="612"/>
    </row>
    <row r="200" spans="1:12" ht="15.75" thickBot="1">
      <c r="A200" s="572" t="s">
        <v>288</v>
      </c>
      <c r="B200" s="573">
        <v>71722848.230000019</v>
      </c>
      <c r="C200" s="573">
        <v>4122827695.5646009</v>
      </c>
      <c r="D200" s="573">
        <v>-308822.78000000003</v>
      </c>
      <c r="E200" s="573">
        <v>-8680434.3624000028</v>
      </c>
      <c r="F200" s="669">
        <f t="shared" si="26"/>
        <v>57.482765915033987</v>
      </c>
      <c r="G200" s="670">
        <f t="shared" si="27"/>
        <v>28.108141382575475</v>
      </c>
      <c r="H200" s="671">
        <f t="shared" si="28"/>
        <v>71414025.450000018</v>
      </c>
      <c r="I200" s="672">
        <f t="shared" si="29"/>
        <v>4114147261.2022009</v>
      </c>
      <c r="J200" s="673">
        <f ca="1">+SUM(J5:J199)</f>
        <v>71414038.639999986</v>
      </c>
      <c r="L200" s="676">
        <f ca="1">+J200-H200</f>
        <v>13.189999967813492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Z52"/>
  <sheetViews>
    <sheetView showGridLines="0" zoomScale="80" zoomScaleNormal="80" workbookViewId="0">
      <selection activeCell="B2" sqref="B2"/>
    </sheetView>
  </sheetViews>
  <sheetFormatPr defaultColWidth="9.140625" defaultRowHeight="15"/>
  <cols>
    <col min="1" max="1" width="9.140625" style="5"/>
    <col min="2" max="2" width="46.5703125" style="5" bestFit="1" customWidth="1"/>
    <col min="3" max="3" width="11.42578125" style="5" bestFit="1" customWidth="1"/>
    <col min="4" max="8" width="10.5703125" style="5" bestFit="1" customWidth="1"/>
    <col min="9" max="9" width="11" style="5" customWidth="1"/>
    <col min="10" max="13" width="10.5703125" style="5" bestFit="1" customWidth="1"/>
    <col min="14" max="14" width="11" style="5" bestFit="1" customWidth="1"/>
    <col min="15" max="18" width="10.5703125" style="32" bestFit="1" customWidth="1"/>
    <col min="19" max="16384" width="9.140625" style="5"/>
  </cols>
  <sheetData>
    <row r="1" spans="1:182">
      <c r="B1" s="25"/>
    </row>
    <row r="2" spans="1:182">
      <c r="B2" s="576" t="s">
        <v>0</v>
      </c>
      <c r="C2" s="69">
        <v>41275</v>
      </c>
      <c r="D2" s="70">
        <v>41306</v>
      </c>
      <c r="E2" s="70">
        <v>41334</v>
      </c>
      <c r="F2" s="70">
        <v>41365</v>
      </c>
      <c r="G2" s="70">
        <v>41395</v>
      </c>
      <c r="H2" s="70">
        <v>41426</v>
      </c>
      <c r="I2" s="70">
        <v>41456</v>
      </c>
      <c r="J2" s="70">
        <v>41487</v>
      </c>
      <c r="K2" s="70">
        <v>41518</v>
      </c>
      <c r="L2" s="70">
        <v>41548</v>
      </c>
      <c r="M2" s="70">
        <v>41579</v>
      </c>
      <c r="N2" s="70">
        <v>41609</v>
      </c>
      <c r="O2" s="70">
        <v>41640</v>
      </c>
      <c r="P2" s="70">
        <v>41671</v>
      </c>
      <c r="Q2" s="70">
        <v>41699</v>
      </c>
      <c r="R2" s="70">
        <v>41730</v>
      </c>
      <c r="S2" s="70">
        <v>41760</v>
      </c>
      <c r="T2" s="70">
        <v>41791</v>
      </c>
      <c r="U2" s="70">
        <v>41821</v>
      </c>
      <c r="V2" s="70">
        <v>41852</v>
      </c>
      <c r="W2" s="70">
        <v>41883</v>
      </c>
      <c r="X2" s="70">
        <v>41913</v>
      </c>
      <c r="Y2" s="70">
        <v>41944</v>
      </c>
      <c r="Z2" s="70">
        <v>41974</v>
      </c>
      <c r="AA2" s="70">
        <v>42005</v>
      </c>
      <c r="AB2" s="70">
        <v>42036</v>
      </c>
      <c r="AC2" s="70">
        <v>42064</v>
      </c>
      <c r="AD2" s="70">
        <v>42095</v>
      </c>
      <c r="AE2" s="70">
        <v>42125</v>
      </c>
      <c r="AF2" s="70">
        <v>42156</v>
      </c>
      <c r="AG2" s="70">
        <v>42186</v>
      </c>
      <c r="AH2" s="70">
        <v>42217</v>
      </c>
      <c r="AI2" s="70">
        <v>42248</v>
      </c>
      <c r="AJ2" s="70">
        <v>42278</v>
      </c>
      <c r="AK2" s="70">
        <v>42309</v>
      </c>
      <c r="AL2" s="70">
        <v>42339</v>
      </c>
      <c r="AM2" s="70">
        <v>42370</v>
      </c>
      <c r="AN2" s="70">
        <v>42401</v>
      </c>
      <c r="AO2" s="70">
        <v>42430</v>
      </c>
      <c r="AP2" s="70">
        <v>42461</v>
      </c>
      <c r="AQ2" s="70">
        <v>42491</v>
      </c>
      <c r="AR2" s="70">
        <v>42522</v>
      </c>
      <c r="AS2" s="70">
        <v>42552</v>
      </c>
      <c r="AT2" s="70">
        <v>42583</v>
      </c>
      <c r="AU2" s="70">
        <v>42614</v>
      </c>
      <c r="AV2" s="70">
        <v>42644</v>
      </c>
      <c r="AW2" s="70">
        <v>42675</v>
      </c>
      <c r="AX2" s="70">
        <v>42705</v>
      </c>
      <c r="AY2" s="70">
        <v>42736</v>
      </c>
      <c r="AZ2" s="70">
        <v>42767</v>
      </c>
      <c r="BA2" s="70">
        <v>42795</v>
      </c>
      <c r="BB2" s="70">
        <v>42826</v>
      </c>
      <c r="BC2" s="70">
        <v>42856</v>
      </c>
      <c r="BD2" s="70">
        <v>42887</v>
      </c>
      <c r="BE2" s="70">
        <v>42917</v>
      </c>
      <c r="BF2" s="70">
        <v>42948</v>
      </c>
      <c r="BG2" s="70">
        <v>42979</v>
      </c>
      <c r="BH2" s="70">
        <v>43009</v>
      </c>
      <c r="BI2" s="70">
        <v>43040</v>
      </c>
      <c r="BJ2" s="70">
        <v>43070</v>
      </c>
      <c r="BK2" s="70">
        <v>43101</v>
      </c>
      <c r="BL2" s="70">
        <v>43132</v>
      </c>
      <c r="BM2" s="70">
        <v>43160</v>
      </c>
      <c r="BN2" s="70">
        <v>43191</v>
      </c>
      <c r="BO2" s="70">
        <v>43221</v>
      </c>
      <c r="BP2" s="70">
        <v>43252</v>
      </c>
      <c r="BQ2" s="70">
        <v>43282</v>
      </c>
      <c r="BR2" s="70">
        <v>43313</v>
      </c>
      <c r="BS2" s="70">
        <v>43344</v>
      </c>
      <c r="BT2" s="70">
        <v>43374</v>
      </c>
      <c r="BU2" s="70">
        <v>43405</v>
      </c>
      <c r="BV2" s="70">
        <v>43435</v>
      </c>
      <c r="BW2" s="70">
        <v>43466</v>
      </c>
      <c r="BX2" s="70">
        <v>43497</v>
      </c>
      <c r="BY2" s="70">
        <v>43525</v>
      </c>
      <c r="BZ2" s="70">
        <v>43556</v>
      </c>
      <c r="CA2" s="70">
        <v>43586</v>
      </c>
      <c r="CB2" s="70">
        <v>43617</v>
      </c>
      <c r="CC2" s="70">
        <v>43647</v>
      </c>
      <c r="CD2" s="70">
        <v>43678</v>
      </c>
      <c r="CE2" s="70">
        <v>43709</v>
      </c>
      <c r="CF2" s="70">
        <v>43739</v>
      </c>
      <c r="CG2" s="70">
        <v>43770</v>
      </c>
      <c r="CH2" s="70">
        <v>43800</v>
      </c>
      <c r="CI2" s="70">
        <v>43831</v>
      </c>
      <c r="CJ2" s="70">
        <v>43862</v>
      </c>
      <c r="CK2" s="70">
        <v>43891</v>
      </c>
      <c r="CL2" s="70">
        <v>43922</v>
      </c>
      <c r="CM2" s="70">
        <v>43952</v>
      </c>
      <c r="CN2" s="70">
        <v>43983</v>
      </c>
      <c r="CO2" s="70">
        <v>44013</v>
      </c>
      <c r="CP2" s="70">
        <v>44044</v>
      </c>
      <c r="CQ2" s="70">
        <v>44075</v>
      </c>
      <c r="CR2" s="70">
        <v>44105</v>
      </c>
      <c r="CS2" s="70">
        <v>44136</v>
      </c>
      <c r="CT2" s="70">
        <v>44166</v>
      </c>
      <c r="CU2" s="70">
        <v>44197</v>
      </c>
      <c r="CV2" s="70">
        <v>44228</v>
      </c>
      <c r="CW2" s="70">
        <v>44256</v>
      </c>
      <c r="CX2" s="70">
        <v>44287</v>
      </c>
      <c r="CY2" s="70">
        <v>44317</v>
      </c>
      <c r="CZ2" s="70">
        <v>44348</v>
      </c>
      <c r="DA2" s="70">
        <v>44378</v>
      </c>
      <c r="DB2" s="70">
        <v>44409</v>
      </c>
      <c r="DC2" s="70">
        <v>44440</v>
      </c>
      <c r="DD2" s="70">
        <v>44470</v>
      </c>
      <c r="DE2" s="70">
        <v>44501</v>
      </c>
      <c r="DF2" s="70">
        <v>44531</v>
      </c>
      <c r="DG2" s="70">
        <v>44562</v>
      </c>
      <c r="DH2" s="70">
        <v>44593</v>
      </c>
      <c r="DI2" s="70">
        <v>44621</v>
      </c>
      <c r="DJ2" s="70">
        <v>44652</v>
      </c>
      <c r="DK2" s="70">
        <v>44682</v>
      </c>
      <c r="DL2" s="70">
        <v>44713</v>
      </c>
      <c r="DM2" s="70">
        <v>44743</v>
      </c>
      <c r="DN2" s="70">
        <v>44774</v>
      </c>
      <c r="DO2" s="70">
        <v>44805</v>
      </c>
      <c r="DP2" s="70">
        <v>44835</v>
      </c>
      <c r="DQ2" s="70">
        <v>44866</v>
      </c>
      <c r="DR2" s="70">
        <v>44896</v>
      </c>
      <c r="DS2" s="70">
        <v>44927</v>
      </c>
      <c r="DT2" s="70">
        <v>44958</v>
      </c>
      <c r="DU2" s="70">
        <v>44986</v>
      </c>
      <c r="DV2" s="70">
        <v>45017</v>
      </c>
      <c r="DW2" s="70">
        <v>45047</v>
      </c>
      <c r="DX2" s="70">
        <v>45078</v>
      </c>
      <c r="DY2" s="70">
        <v>45108</v>
      </c>
      <c r="DZ2" s="70">
        <v>45139</v>
      </c>
      <c r="EA2" s="70">
        <v>45170</v>
      </c>
      <c r="EB2" s="70">
        <v>45200</v>
      </c>
      <c r="EC2" s="70">
        <v>45231</v>
      </c>
      <c r="ED2" s="70">
        <v>45261</v>
      </c>
      <c r="EE2" s="70">
        <v>45292</v>
      </c>
      <c r="EF2" s="70">
        <v>45323</v>
      </c>
      <c r="EG2" s="70">
        <v>45352</v>
      </c>
      <c r="EH2" s="70">
        <v>45383</v>
      </c>
      <c r="EI2" s="70">
        <v>45413</v>
      </c>
      <c r="EJ2" s="70">
        <v>45444</v>
      </c>
      <c r="EK2" s="70">
        <v>45474</v>
      </c>
      <c r="EL2" s="70">
        <v>45505</v>
      </c>
      <c r="EM2" s="70">
        <v>45536</v>
      </c>
      <c r="EN2" s="70">
        <v>45566</v>
      </c>
      <c r="EO2" s="70">
        <v>45597</v>
      </c>
      <c r="EP2" s="70">
        <v>45627</v>
      </c>
      <c r="EQ2" s="70">
        <v>45658</v>
      </c>
      <c r="ER2" s="70">
        <v>45689</v>
      </c>
      <c r="ES2" s="70">
        <v>45717</v>
      </c>
      <c r="ET2" s="70">
        <v>45748</v>
      </c>
      <c r="EU2" s="70">
        <v>45778</v>
      </c>
      <c r="EV2" s="70">
        <v>45809</v>
      </c>
      <c r="EW2" s="70">
        <v>45839</v>
      </c>
      <c r="EX2" s="70">
        <v>45870</v>
      </c>
      <c r="EY2" s="70">
        <v>45901</v>
      </c>
      <c r="EZ2" s="70">
        <v>45931</v>
      </c>
      <c r="FA2" s="70">
        <v>45962</v>
      </c>
      <c r="FB2" s="70">
        <v>45992</v>
      </c>
      <c r="FC2" s="70">
        <v>46023</v>
      </c>
      <c r="FD2" s="70">
        <v>46054</v>
      </c>
      <c r="FE2" s="70">
        <v>46082</v>
      </c>
      <c r="FF2" s="70">
        <v>46113</v>
      </c>
      <c r="FG2" s="70">
        <v>46143</v>
      </c>
      <c r="FH2" s="70">
        <v>46174</v>
      </c>
      <c r="FI2" s="70">
        <v>46204</v>
      </c>
      <c r="FJ2" s="70">
        <v>46235</v>
      </c>
      <c r="FK2" s="70">
        <v>46266</v>
      </c>
      <c r="FL2" s="70">
        <v>46296</v>
      </c>
      <c r="FM2" s="70">
        <v>46327</v>
      </c>
      <c r="FN2" s="70">
        <v>46357</v>
      </c>
      <c r="FO2" s="70">
        <v>46388</v>
      </c>
      <c r="FP2" s="70">
        <v>46419</v>
      </c>
      <c r="FQ2" s="70">
        <v>46447</v>
      </c>
      <c r="FR2" s="70">
        <v>46478</v>
      </c>
      <c r="FS2" s="70">
        <v>46508</v>
      </c>
      <c r="FT2" s="70">
        <v>46539</v>
      </c>
      <c r="FU2" s="70">
        <v>46569</v>
      </c>
      <c r="FV2" s="70">
        <v>46600</v>
      </c>
      <c r="FW2" s="70">
        <v>46631</v>
      </c>
      <c r="FX2" s="70">
        <v>46661</v>
      </c>
      <c r="FY2" s="70">
        <v>46692</v>
      </c>
      <c r="FZ2" s="70">
        <v>46722</v>
      </c>
    </row>
    <row r="3" spans="1:182">
      <c r="B3" s="577" t="s">
        <v>1</v>
      </c>
      <c r="C3" s="61">
        <v>292783.78000000003</v>
      </c>
      <c r="D3" s="61">
        <v>263130</v>
      </c>
      <c r="E3" s="61">
        <v>283901.81</v>
      </c>
      <c r="F3" s="61">
        <v>268880.96999999997</v>
      </c>
      <c r="G3" s="61">
        <v>276856.81</v>
      </c>
      <c r="H3" s="61">
        <v>260833</v>
      </c>
      <c r="I3" s="61">
        <v>274090.78000000003</v>
      </c>
      <c r="J3" s="61">
        <v>272407.81</v>
      </c>
      <c r="K3" s="61">
        <v>265126.96999999997</v>
      </c>
      <c r="L3" s="61">
        <v>35950.199999999997</v>
      </c>
      <c r="M3" s="61">
        <v>135172</v>
      </c>
      <c r="N3" s="61">
        <v>283441.78000000003</v>
      </c>
      <c r="O3" s="61">
        <v>291775.78000000003</v>
      </c>
      <c r="P3" s="61">
        <v>261772</v>
      </c>
      <c r="Q3" s="61">
        <v>273801.78000000003</v>
      </c>
      <c r="R3" s="61">
        <v>266411</v>
      </c>
      <c r="S3" s="61">
        <v>275477.81</v>
      </c>
      <c r="T3" s="61">
        <v>263974.96999999997</v>
      </c>
      <c r="U3" s="61">
        <v>272350.81</v>
      </c>
      <c r="V3" s="61">
        <v>273037.81</v>
      </c>
      <c r="W3" s="61">
        <v>258749.97</v>
      </c>
      <c r="X3" s="61">
        <v>210243</v>
      </c>
      <c r="Y3" s="61">
        <v>266370</v>
      </c>
      <c r="Z3" s="61">
        <v>276103.78000000003</v>
      </c>
      <c r="AA3" s="61">
        <v>290145.78000000003</v>
      </c>
      <c r="AB3" s="61">
        <v>261414</v>
      </c>
      <c r="AC3" s="61">
        <v>273291.78000000003</v>
      </c>
      <c r="AD3" s="61">
        <v>263839</v>
      </c>
      <c r="AE3" s="61">
        <v>273298.78000000003</v>
      </c>
      <c r="AF3" s="61">
        <v>263569.96999999997</v>
      </c>
      <c r="AG3" s="61">
        <v>271775.81</v>
      </c>
      <c r="AH3" s="61">
        <v>270463.78000000003</v>
      </c>
      <c r="AI3" s="61">
        <v>258036</v>
      </c>
      <c r="AJ3" s="61">
        <v>88074</v>
      </c>
      <c r="AK3" s="61">
        <v>264628.96999999997</v>
      </c>
      <c r="AL3" s="61">
        <v>271697.81</v>
      </c>
      <c r="AM3" s="61">
        <v>290032.78000000003</v>
      </c>
      <c r="AN3" s="61">
        <v>270887.19</v>
      </c>
      <c r="AO3" s="61">
        <v>276202.81</v>
      </c>
      <c r="AP3" s="61">
        <v>266508</v>
      </c>
      <c r="AQ3" s="61">
        <v>275641.78000000003</v>
      </c>
      <c r="AR3" s="61">
        <v>264660</v>
      </c>
      <c r="AS3" s="61">
        <v>274036.78000000003</v>
      </c>
      <c r="AT3" s="61">
        <v>273499.78000000003</v>
      </c>
      <c r="AU3" s="61">
        <v>261429</v>
      </c>
      <c r="AV3" s="61">
        <v>209892</v>
      </c>
      <c r="AW3" s="61">
        <v>270741</v>
      </c>
      <c r="AX3" s="61">
        <v>273464.81</v>
      </c>
      <c r="AY3" s="61">
        <v>290854.81</v>
      </c>
      <c r="AZ3" s="61">
        <v>261655</v>
      </c>
      <c r="BA3" s="61">
        <v>275754.81</v>
      </c>
      <c r="BB3" s="61">
        <v>265643</v>
      </c>
      <c r="BC3" s="61">
        <v>273281.78000000003</v>
      </c>
      <c r="BD3" s="61">
        <v>263811</v>
      </c>
      <c r="BE3" s="61">
        <v>271571.78000000003</v>
      </c>
      <c r="BF3" s="61">
        <v>272218.81</v>
      </c>
      <c r="BG3" s="61">
        <v>247376.19</v>
      </c>
      <c r="BH3" s="61">
        <v>0</v>
      </c>
      <c r="BI3" s="61">
        <v>114928</v>
      </c>
      <c r="BJ3" s="61">
        <v>275305.81</v>
      </c>
      <c r="BK3" s="61">
        <v>292315.78000000003</v>
      </c>
      <c r="BL3" s="61">
        <v>264100</v>
      </c>
      <c r="BM3" s="61">
        <v>280137.81</v>
      </c>
      <c r="BN3" s="61">
        <v>270305.96999999997</v>
      </c>
      <c r="BO3" s="61">
        <v>277807.81</v>
      </c>
      <c r="BP3" s="61">
        <v>264924</v>
      </c>
      <c r="BQ3" s="61">
        <v>280402.78000000003</v>
      </c>
      <c r="BR3" s="61">
        <v>282814.81</v>
      </c>
      <c r="BS3" s="61">
        <v>266314</v>
      </c>
      <c r="BT3" s="61">
        <v>278368.78000000003</v>
      </c>
      <c r="BU3" s="61">
        <v>215160</v>
      </c>
      <c r="BV3" s="61">
        <v>289860.78000000003</v>
      </c>
      <c r="BW3" s="61">
        <v>296540.78000000003</v>
      </c>
      <c r="BX3" s="61">
        <v>268884</v>
      </c>
      <c r="BY3" s="61">
        <v>296860.81</v>
      </c>
      <c r="BZ3" s="61">
        <v>281420.96999999997</v>
      </c>
      <c r="CA3" s="61">
        <v>287360.81</v>
      </c>
      <c r="CB3" s="61">
        <v>275456</v>
      </c>
      <c r="CC3" s="61">
        <v>287102.78000000003</v>
      </c>
      <c r="CD3" s="61">
        <v>288469.81</v>
      </c>
      <c r="CE3" s="61">
        <v>279188.96999999997</v>
      </c>
      <c r="CF3" s="61">
        <v>38407.199999999997</v>
      </c>
      <c r="CG3" s="61">
        <v>277248.19</v>
      </c>
      <c r="CH3" s="61">
        <v>296597.78000000003</v>
      </c>
      <c r="CI3" s="61">
        <v>297697.78000000003</v>
      </c>
      <c r="CJ3" s="61">
        <v>278482.19</v>
      </c>
      <c r="CK3" s="61">
        <v>297697.78000000003</v>
      </c>
      <c r="CL3" s="61">
        <v>284862</v>
      </c>
      <c r="CM3" s="61">
        <v>288690.81</v>
      </c>
      <c r="CN3" s="61">
        <v>279926.96999999997</v>
      </c>
      <c r="CO3" s="61">
        <v>290236.81</v>
      </c>
      <c r="CP3" s="61">
        <v>290326.78000000003</v>
      </c>
      <c r="CQ3" s="61">
        <v>279666</v>
      </c>
      <c r="CR3" s="61">
        <v>225759</v>
      </c>
      <c r="CS3" s="61">
        <v>286972.96999999997</v>
      </c>
      <c r="CT3" s="61">
        <v>295627.81</v>
      </c>
      <c r="CU3" s="61">
        <v>296950.78000000003</v>
      </c>
      <c r="CV3" s="61">
        <v>268464</v>
      </c>
      <c r="CW3" s="61">
        <v>297697.78000000003</v>
      </c>
      <c r="CX3" s="61">
        <v>285520</v>
      </c>
      <c r="CY3" s="61">
        <v>289184.78000000003</v>
      </c>
      <c r="CZ3" s="61">
        <v>279900</v>
      </c>
      <c r="DA3" s="61">
        <v>288152.81</v>
      </c>
      <c r="DB3" s="61">
        <v>291262.78000000003</v>
      </c>
      <c r="DC3" s="61">
        <v>277612</v>
      </c>
      <c r="DD3" s="61">
        <v>27813</v>
      </c>
      <c r="DE3" s="61">
        <v>287459.96999999997</v>
      </c>
      <c r="DF3" s="61">
        <v>295410.81</v>
      </c>
      <c r="DG3" s="61">
        <v>296527.81</v>
      </c>
      <c r="DH3" s="61">
        <v>267708</v>
      </c>
      <c r="DI3" s="61">
        <v>297487.81</v>
      </c>
      <c r="DJ3" s="61">
        <v>284772</v>
      </c>
      <c r="DK3" s="61">
        <v>288220.78000000003</v>
      </c>
      <c r="DL3" s="61">
        <v>279432</v>
      </c>
      <c r="DM3" s="61">
        <v>288688.78000000003</v>
      </c>
      <c r="DN3" s="61">
        <v>291000.78000000003</v>
      </c>
      <c r="DO3" s="61">
        <v>276207</v>
      </c>
      <c r="DP3" s="61">
        <v>225498</v>
      </c>
      <c r="DQ3" s="61">
        <v>287460</v>
      </c>
      <c r="DR3" s="61">
        <v>296253.81</v>
      </c>
      <c r="DS3" s="61">
        <v>296410.81</v>
      </c>
      <c r="DT3" s="61">
        <v>267388</v>
      </c>
      <c r="DU3" s="61">
        <v>297137.81</v>
      </c>
      <c r="DV3" s="61">
        <v>284502</v>
      </c>
      <c r="DW3" s="61">
        <v>288688.78000000003</v>
      </c>
      <c r="DX3" s="61">
        <v>277692</v>
      </c>
      <c r="DY3" s="61">
        <v>289300.78000000003</v>
      </c>
      <c r="DZ3" s="61">
        <v>288805.81</v>
      </c>
      <c r="EA3" s="61">
        <v>276341</v>
      </c>
      <c r="EB3" s="61">
        <v>55867.8</v>
      </c>
      <c r="EC3" s="61">
        <v>190179</v>
      </c>
      <c r="ED3" s="61">
        <v>294423.81</v>
      </c>
      <c r="EE3" s="61">
        <v>296521.78000000003</v>
      </c>
      <c r="EF3" s="61">
        <v>276986.19</v>
      </c>
      <c r="EG3" s="61">
        <v>297097.81</v>
      </c>
      <c r="EH3" s="61">
        <v>284561.96999999997</v>
      </c>
      <c r="EI3" s="61">
        <v>286699.81</v>
      </c>
      <c r="EJ3" s="61">
        <v>278478</v>
      </c>
      <c r="EK3" s="61">
        <v>289267.78000000003</v>
      </c>
      <c r="EL3" s="61">
        <v>289015.81</v>
      </c>
      <c r="EM3" s="61">
        <v>277055.96999999997</v>
      </c>
      <c r="EN3" s="61">
        <v>224517</v>
      </c>
      <c r="EO3" s="61">
        <v>284960</v>
      </c>
      <c r="EP3" s="61">
        <v>295298.78000000003</v>
      </c>
      <c r="EQ3" s="61">
        <v>295065.78000000003</v>
      </c>
      <c r="ER3" s="61">
        <v>267036</v>
      </c>
      <c r="ES3" s="61">
        <v>295204.78000000003</v>
      </c>
      <c r="ET3" s="61">
        <v>280782</v>
      </c>
      <c r="EU3" s="61">
        <v>287986.81</v>
      </c>
      <c r="EV3" s="61">
        <v>277707.96999999997</v>
      </c>
      <c r="EW3" s="61">
        <v>286486.81</v>
      </c>
      <c r="EX3" s="61">
        <v>288805.81</v>
      </c>
      <c r="EY3" s="61">
        <v>276857.96999999997</v>
      </c>
      <c r="EZ3" s="61">
        <v>27990</v>
      </c>
      <c r="FA3" s="61">
        <v>85367.2</v>
      </c>
      <c r="FB3" s="61">
        <v>292779.78000000003</v>
      </c>
      <c r="FC3" s="61">
        <v>291989.78000000003</v>
      </c>
      <c r="FD3" s="61">
        <v>264557</v>
      </c>
      <c r="FE3" s="61">
        <v>293529.78000000003</v>
      </c>
      <c r="FF3" s="61">
        <v>277545</v>
      </c>
      <c r="FG3" s="61">
        <v>286141.81</v>
      </c>
      <c r="FH3" s="61">
        <v>275702.96999999997</v>
      </c>
      <c r="FI3" s="61">
        <v>286373.81</v>
      </c>
      <c r="FJ3" s="61">
        <v>289234.78000000003</v>
      </c>
      <c r="FK3" s="61">
        <v>273586</v>
      </c>
      <c r="FL3" s="61">
        <v>224799</v>
      </c>
      <c r="FM3" s="61">
        <v>281681.96999999997</v>
      </c>
      <c r="FN3" s="61">
        <v>289559.81</v>
      </c>
      <c r="FO3" s="61">
        <v>290611.78000000003</v>
      </c>
      <c r="FP3" s="61">
        <v>263884</v>
      </c>
      <c r="FQ3" s="61">
        <v>47454</v>
      </c>
      <c r="FR3" s="61">
        <v>257152</v>
      </c>
      <c r="FS3" s="61">
        <v>282300.78000000003</v>
      </c>
      <c r="FT3" s="61">
        <v>273554</v>
      </c>
      <c r="FU3" s="61">
        <v>285997.81</v>
      </c>
      <c r="FV3" s="61">
        <v>287050.78000000003</v>
      </c>
      <c r="FW3" s="61">
        <v>271386</v>
      </c>
      <c r="FX3" s="61">
        <v>289198.81</v>
      </c>
      <c r="FY3" s="61">
        <v>279899.96999999997</v>
      </c>
      <c r="FZ3" s="61">
        <v>288765.81</v>
      </c>
    </row>
    <row r="4" spans="1:182">
      <c r="B4" s="578" t="s">
        <v>2</v>
      </c>
      <c r="C4" s="61">
        <v>98376</v>
      </c>
      <c r="D4" s="61">
        <v>88234</v>
      </c>
      <c r="E4" s="61">
        <v>97045</v>
      </c>
      <c r="F4" s="61">
        <v>94088</v>
      </c>
      <c r="G4" s="61">
        <v>97056</v>
      </c>
      <c r="H4" s="61">
        <v>94453</v>
      </c>
      <c r="I4" s="61">
        <v>98759</v>
      </c>
      <c r="J4" s="61">
        <v>98728</v>
      </c>
      <c r="K4" s="61">
        <v>93892</v>
      </c>
      <c r="L4" s="61">
        <v>97022</v>
      </c>
      <c r="M4" s="61">
        <v>93099</v>
      </c>
      <c r="N4" s="61">
        <v>96722</v>
      </c>
      <c r="O4" s="61">
        <v>99032</v>
      </c>
      <c r="P4" s="61">
        <v>89580</v>
      </c>
      <c r="Q4" s="61">
        <v>97498</v>
      </c>
      <c r="R4" s="61">
        <v>79067</v>
      </c>
      <c r="S4" s="61">
        <v>46774</v>
      </c>
      <c r="T4" s="61">
        <v>95077</v>
      </c>
      <c r="U4" s="61">
        <v>99278</v>
      </c>
      <c r="V4" s="61">
        <v>99394</v>
      </c>
      <c r="W4" s="61">
        <v>93935</v>
      </c>
      <c r="X4" s="61">
        <v>98306</v>
      </c>
      <c r="Y4" s="61">
        <v>93517</v>
      </c>
      <c r="Z4" s="61">
        <v>97293</v>
      </c>
      <c r="AA4" s="61">
        <v>98095</v>
      </c>
      <c r="AB4" s="61">
        <v>88726</v>
      </c>
      <c r="AC4" s="61">
        <v>97378</v>
      </c>
      <c r="AD4" s="61">
        <v>93826</v>
      </c>
      <c r="AE4" s="61">
        <v>96850</v>
      </c>
      <c r="AF4" s="61">
        <v>94878</v>
      </c>
      <c r="AG4" s="61">
        <v>99012</v>
      </c>
      <c r="AH4" s="61">
        <v>98806</v>
      </c>
      <c r="AI4" s="61">
        <v>93768</v>
      </c>
      <c r="AJ4" s="61">
        <v>97605</v>
      </c>
      <c r="AK4" s="61">
        <v>93538</v>
      </c>
      <c r="AL4" s="61">
        <v>96708</v>
      </c>
      <c r="AM4" s="61">
        <v>98730</v>
      </c>
      <c r="AN4" s="61">
        <v>92817</v>
      </c>
      <c r="AO4" s="61">
        <v>97871</v>
      </c>
      <c r="AP4" s="61">
        <v>47282</v>
      </c>
      <c r="AQ4" s="61">
        <v>66464.600000000006</v>
      </c>
      <c r="AR4" s="61">
        <v>95443</v>
      </c>
      <c r="AS4" s="61">
        <v>99142</v>
      </c>
      <c r="AT4" s="61">
        <v>99480</v>
      </c>
      <c r="AU4" s="61">
        <v>94634</v>
      </c>
      <c r="AV4" s="61">
        <v>97799</v>
      </c>
      <c r="AW4" s="61">
        <v>94184</v>
      </c>
      <c r="AX4" s="61">
        <v>96804</v>
      </c>
      <c r="AY4" s="61">
        <v>98894</v>
      </c>
      <c r="AZ4" s="61">
        <v>89474</v>
      </c>
      <c r="BA4" s="61">
        <v>97964</v>
      </c>
      <c r="BB4" s="61">
        <v>94013</v>
      </c>
      <c r="BC4" s="61">
        <v>97498</v>
      </c>
      <c r="BD4" s="61">
        <v>95199</v>
      </c>
      <c r="BE4" s="61">
        <v>99137</v>
      </c>
      <c r="BF4" s="61">
        <v>99422</v>
      </c>
      <c r="BG4" s="61">
        <v>94045</v>
      </c>
      <c r="BH4" s="61">
        <v>97053</v>
      </c>
      <c r="BI4" s="61">
        <v>93827</v>
      </c>
      <c r="BJ4" s="61">
        <v>97157</v>
      </c>
      <c r="BK4" s="61">
        <v>99326</v>
      </c>
      <c r="BL4" s="61">
        <v>90097</v>
      </c>
      <c r="BM4" s="61">
        <v>98142</v>
      </c>
      <c r="BN4" s="61">
        <v>19048</v>
      </c>
      <c r="BO4" s="61">
        <v>19001</v>
      </c>
      <c r="BP4" s="61">
        <v>95960</v>
      </c>
      <c r="BQ4" s="61">
        <v>100193</v>
      </c>
      <c r="BR4" s="61">
        <v>100839</v>
      </c>
      <c r="BS4" s="61">
        <v>95417</v>
      </c>
      <c r="BT4" s="61">
        <v>99628</v>
      </c>
      <c r="BU4" s="61">
        <v>95929</v>
      </c>
      <c r="BV4" s="61">
        <v>99384</v>
      </c>
      <c r="BW4" s="61">
        <v>101117</v>
      </c>
      <c r="BX4" s="61">
        <v>92494</v>
      </c>
      <c r="BY4" s="61">
        <v>100349</v>
      </c>
      <c r="BZ4" s="61">
        <v>97952</v>
      </c>
      <c r="CA4" s="61">
        <v>101038</v>
      </c>
      <c r="CB4" s="61">
        <v>97988</v>
      </c>
      <c r="CC4" s="61">
        <v>103139</v>
      </c>
      <c r="CD4" s="61">
        <v>102740</v>
      </c>
      <c r="CE4" s="61">
        <v>98369</v>
      </c>
      <c r="CF4" s="61">
        <v>101541</v>
      </c>
      <c r="CG4" s="61">
        <v>100673</v>
      </c>
      <c r="CH4" s="61">
        <v>104365</v>
      </c>
      <c r="CI4" s="61">
        <v>104666</v>
      </c>
      <c r="CJ4" s="61">
        <v>97502.399999999994</v>
      </c>
      <c r="CK4" s="61">
        <v>103562</v>
      </c>
      <c r="CL4" s="61">
        <v>52860.6</v>
      </c>
      <c r="CM4" s="61">
        <v>78849.399999999994</v>
      </c>
      <c r="CN4" s="61">
        <v>98720</v>
      </c>
      <c r="CO4" s="61">
        <v>103393</v>
      </c>
      <c r="CP4" s="61">
        <v>103583</v>
      </c>
      <c r="CQ4" s="61">
        <v>98977</v>
      </c>
      <c r="CR4" s="61">
        <v>101917</v>
      </c>
      <c r="CS4" s="61">
        <v>100617</v>
      </c>
      <c r="CT4" s="61">
        <v>104496</v>
      </c>
      <c r="CU4" s="61">
        <v>104429</v>
      </c>
      <c r="CV4" s="61">
        <v>94233</v>
      </c>
      <c r="CW4" s="61">
        <v>63601.4</v>
      </c>
      <c r="CX4" s="61">
        <v>46125.4</v>
      </c>
      <c r="CY4" s="61">
        <v>101501</v>
      </c>
      <c r="CZ4" s="61">
        <v>99449</v>
      </c>
      <c r="DA4" s="61">
        <v>103465</v>
      </c>
      <c r="DB4" s="61">
        <v>104109</v>
      </c>
      <c r="DC4" s="61">
        <v>98686</v>
      </c>
      <c r="DD4" s="61">
        <v>102069</v>
      </c>
      <c r="DE4" s="61">
        <v>100793</v>
      </c>
      <c r="DF4" s="61">
        <v>103642</v>
      </c>
      <c r="DG4" s="61">
        <v>104208</v>
      </c>
      <c r="DH4" s="61">
        <v>94357</v>
      </c>
      <c r="DI4" s="61">
        <v>103066</v>
      </c>
      <c r="DJ4" s="61">
        <v>95234.41</v>
      </c>
      <c r="DK4" s="61">
        <v>36003.599999999999</v>
      </c>
      <c r="DL4" s="61">
        <v>98887</v>
      </c>
      <c r="DM4" s="61">
        <v>103497</v>
      </c>
      <c r="DN4" s="61">
        <v>103782</v>
      </c>
      <c r="DO4" s="61">
        <v>98432</v>
      </c>
      <c r="DP4" s="61">
        <v>102243</v>
      </c>
      <c r="DQ4" s="61">
        <v>100528</v>
      </c>
      <c r="DR4" s="61">
        <v>103566</v>
      </c>
      <c r="DS4" s="61">
        <v>104283</v>
      </c>
      <c r="DT4" s="61">
        <v>93889</v>
      </c>
      <c r="DU4" s="61">
        <v>102603</v>
      </c>
      <c r="DV4" s="61">
        <v>98480</v>
      </c>
      <c r="DW4" s="61">
        <v>101459</v>
      </c>
      <c r="DX4" s="61">
        <v>98836</v>
      </c>
      <c r="DY4" s="61">
        <v>103612</v>
      </c>
      <c r="DZ4" s="61">
        <v>102925</v>
      </c>
      <c r="EA4" s="61">
        <v>98445</v>
      </c>
      <c r="EB4" s="61">
        <v>101361</v>
      </c>
      <c r="EC4" s="61">
        <v>99686</v>
      </c>
      <c r="ED4" s="61">
        <v>103485</v>
      </c>
      <c r="EE4" s="61">
        <v>104245</v>
      </c>
      <c r="EF4" s="61">
        <v>97070.41</v>
      </c>
      <c r="EG4" s="61">
        <v>102554</v>
      </c>
      <c r="EH4" s="61">
        <v>39378</v>
      </c>
      <c r="EI4" s="61">
        <v>91469</v>
      </c>
      <c r="EJ4" s="61">
        <v>98668</v>
      </c>
      <c r="EK4" s="61">
        <v>103592</v>
      </c>
      <c r="EL4" s="61">
        <v>103374</v>
      </c>
      <c r="EM4" s="61">
        <v>98560</v>
      </c>
      <c r="EN4" s="61">
        <v>101381</v>
      </c>
      <c r="EO4" s="61">
        <v>99668</v>
      </c>
      <c r="EP4" s="61">
        <v>103695</v>
      </c>
      <c r="EQ4" s="61">
        <v>103539</v>
      </c>
      <c r="ER4" s="61">
        <v>93347</v>
      </c>
      <c r="ES4" s="61">
        <v>101891</v>
      </c>
      <c r="ET4" s="61">
        <v>97811</v>
      </c>
      <c r="EU4" s="61">
        <v>101291</v>
      </c>
      <c r="EV4" s="61">
        <v>98474</v>
      </c>
      <c r="EW4" s="61">
        <v>102930</v>
      </c>
      <c r="EX4" s="61">
        <v>102849</v>
      </c>
      <c r="EY4" s="61">
        <v>97737</v>
      </c>
      <c r="EZ4" s="61">
        <v>101248</v>
      </c>
      <c r="FA4" s="61">
        <v>98938</v>
      </c>
      <c r="FB4" s="61">
        <v>103413</v>
      </c>
      <c r="FC4" s="61">
        <v>101594</v>
      </c>
      <c r="FD4" s="61">
        <v>92180</v>
      </c>
      <c r="FE4" s="61">
        <v>100944</v>
      </c>
      <c r="FF4" s="61">
        <v>9820</v>
      </c>
      <c r="FG4" s="61">
        <v>28762</v>
      </c>
      <c r="FH4" s="61">
        <v>97268</v>
      </c>
      <c r="FI4" s="61">
        <v>102179</v>
      </c>
      <c r="FJ4" s="61">
        <v>102148</v>
      </c>
      <c r="FK4" s="61">
        <v>97178</v>
      </c>
      <c r="FL4" s="61">
        <v>100644</v>
      </c>
      <c r="FM4" s="61">
        <v>97681</v>
      </c>
      <c r="FN4" s="61">
        <v>102229</v>
      </c>
      <c r="FO4" s="61">
        <v>101378</v>
      </c>
      <c r="FP4" s="61">
        <v>91800</v>
      </c>
      <c r="FQ4" s="61">
        <v>101043</v>
      </c>
      <c r="FR4" s="61">
        <v>97309</v>
      </c>
      <c r="FS4" s="61">
        <v>100216</v>
      </c>
      <c r="FT4" s="61">
        <v>97138</v>
      </c>
      <c r="FU4" s="61">
        <v>101846</v>
      </c>
      <c r="FV4" s="61">
        <v>101755</v>
      </c>
      <c r="FW4" s="61">
        <v>96833</v>
      </c>
      <c r="FX4" s="61">
        <v>100481</v>
      </c>
      <c r="FY4" s="61">
        <v>97562</v>
      </c>
      <c r="FZ4" s="61">
        <v>102223</v>
      </c>
    </row>
    <row r="5" spans="1:182">
      <c r="B5" s="578" t="s">
        <v>3</v>
      </c>
      <c r="C5" s="61">
        <v>96176.8</v>
      </c>
      <c r="D5" s="61">
        <v>86649.41</v>
      </c>
      <c r="E5" s="61">
        <v>89111.2</v>
      </c>
      <c r="F5" s="61">
        <v>0</v>
      </c>
      <c r="G5" s="61">
        <v>42571.199999999997</v>
      </c>
      <c r="H5" s="61">
        <v>92776</v>
      </c>
      <c r="I5" s="61">
        <v>96991.8</v>
      </c>
      <c r="J5" s="61">
        <v>96476.800000000003</v>
      </c>
      <c r="K5" s="61">
        <v>92386</v>
      </c>
      <c r="L5" s="61">
        <v>94921.8</v>
      </c>
      <c r="M5" s="61">
        <v>91414</v>
      </c>
      <c r="N5" s="61">
        <v>95140.800000000003</v>
      </c>
      <c r="O5" s="61">
        <v>97013.8</v>
      </c>
      <c r="P5" s="61">
        <v>87769</v>
      </c>
      <c r="Q5" s="61">
        <v>95758.8</v>
      </c>
      <c r="R5" s="61">
        <v>92593</v>
      </c>
      <c r="S5" s="61">
        <v>95694.8</v>
      </c>
      <c r="T5" s="61">
        <v>93335</v>
      </c>
      <c r="U5" s="61">
        <v>97424.8</v>
      </c>
      <c r="V5" s="61">
        <v>97142.8</v>
      </c>
      <c r="W5" s="61">
        <v>92467</v>
      </c>
      <c r="X5" s="61">
        <v>96056.8</v>
      </c>
      <c r="Y5" s="61">
        <v>91575</v>
      </c>
      <c r="Z5" s="61">
        <v>95463.8</v>
      </c>
      <c r="AA5" s="61">
        <v>96669.8</v>
      </c>
      <c r="AB5" s="61">
        <v>87448</v>
      </c>
      <c r="AC5" s="61">
        <v>95333.8</v>
      </c>
      <c r="AD5" s="61">
        <v>92092</v>
      </c>
      <c r="AE5" s="61">
        <v>30413</v>
      </c>
      <c r="AF5" s="61">
        <v>93155.99</v>
      </c>
      <c r="AG5" s="61">
        <v>97047.8</v>
      </c>
      <c r="AH5" s="61">
        <v>97342.8</v>
      </c>
      <c r="AI5" s="61">
        <v>92341</v>
      </c>
      <c r="AJ5" s="61">
        <v>95779.8</v>
      </c>
      <c r="AK5" s="61">
        <v>91909</v>
      </c>
      <c r="AL5" s="61">
        <v>94756.800000000003</v>
      </c>
      <c r="AM5" s="61">
        <v>96562.8</v>
      </c>
      <c r="AN5" s="61">
        <v>91218.2</v>
      </c>
      <c r="AO5" s="61">
        <v>96214.8</v>
      </c>
      <c r="AP5" s="61">
        <v>92419</v>
      </c>
      <c r="AQ5" s="61">
        <v>96105.8</v>
      </c>
      <c r="AR5" s="61">
        <v>93633</v>
      </c>
      <c r="AS5" s="61">
        <v>97443.8</v>
      </c>
      <c r="AT5" s="61">
        <v>97772.800000000003</v>
      </c>
      <c r="AU5" s="61">
        <v>92508</v>
      </c>
      <c r="AV5" s="61">
        <v>95717.8</v>
      </c>
      <c r="AW5" s="61">
        <v>92161</v>
      </c>
      <c r="AX5" s="61">
        <v>94868.800000000003</v>
      </c>
      <c r="AY5" s="61">
        <v>97012.800000000003</v>
      </c>
      <c r="AZ5" s="61">
        <v>87975</v>
      </c>
      <c r="BA5" s="61">
        <v>95922.8</v>
      </c>
      <c r="BB5" s="61">
        <v>27423.200000000001</v>
      </c>
      <c r="BC5" s="61">
        <v>95353.8</v>
      </c>
      <c r="BD5" s="61">
        <v>93656</v>
      </c>
      <c r="BE5" s="61">
        <v>97412.800000000003</v>
      </c>
      <c r="BF5" s="61">
        <v>97440.8</v>
      </c>
      <c r="BG5" s="61">
        <v>92312</v>
      </c>
      <c r="BH5" s="61">
        <v>95617.8</v>
      </c>
      <c r="BI5" s="61">
        <v>91856</v>
      </c>
      <c r="BJ5" s="61">
        <v>95084.800000000003</v>
      </c>
      <c r="BK5" s="61">
        <v>97069.8</v>
      </c>
      <c r="BL5" s="61">
        <v>88378.41</v>
      </c>
      <c r="BM5" s="61">
        <v>96226.8</v>
      </c>
      <c r="BN5" s="61">
        <v>92795</v>
      </c>
      <c r="BO5" s="61">
        <v>96997.8</v>
      </c>
      <c r="BP5" s="61">
        <v>94254</v>
      </c>
      <c r="BQ5" s="61">
        <v>98196.800000000003</v>
      </c>
      <c r="BR5" s="61">
        <v>98948.800000000003</v>
      </c>
      <c r="BS5" s="61">
        <v>93517</v>
      </c>
      <c r="BT5" s="61">
        <v>97364.800000000003</v>
      </c>
      <c r="BU5" s="61">
        <v>94012</v>
      </c>
      <c r="BV5" s="61">
        <v>97688.8</v>
      </c>
      <c r="BW5" s="61">
        <v>98910.8</v>
      </c>
      <c r="BX5" s="61">
        <v>90429.41</v>
      </c>
      <c r="BY5" s="61">
        <v>98070.8</v>
      </c>
      <c r="BZ5" s="61">
        <v>60758.2</v>
      </c>
      <c r="CA5" s="61">
        <v>44754.2</v>
      </c>
      <c r="CB5" s="61">
        <v>96000</v>
      </c>
      <c r="CC5" s="61">
        <v>100620.8</v>
      </c>
      <c r="CD5" s="61">
        <v>101255.8</v>
      </c>
      <c r="CE5" s="61">
        <v>96581</v>
      </c>
      <c r="CF5" s="61">
        <v>99407.8</v>
      </c>
      <c r="CG5" s="61">
        <v>98633</v>
      </c>
      <c r="CH5" s="61">
        <v>102503.8</v>
      </c>
      <c r="CI5" s="61">
        <v>102632.8</v>
      </c>
      <c r="CJ5" s="61">
        <v>95741.2</v>
      </c>
      <c r="CK5" s="61">
        <v>101355.8</v>
      </c>
      <c r="CL5" s="61">
        <v>97146</v>
      </c>
      <c r="CM5" s="61">
        <v>100007.8</v>
      </c>
      <c r="CN5" s="61">
        <v>97212</v>
      </c>
      <c r="CO5" s="61">
        <v>101563.8</v>
      </c>
      <c r="CP5" s="61">
        <v>101805.8</v>
      </c>
      <c r="CQ5" s="61">
        <v>97003</v>
      </c>
      <c r="CR5" s="61">
        <v>100277.8</v>
      </c>
      <c r="CS5" s="61">
        <v>98610</v>
      </c>
      <c r="CT5" s="61">
        <v>102526.8</v>
      </c>
      <c r="CU5" s="61">
        <v>102495.8</v>
      </c>
      <c r="CV5" s="61">
        <v>92727.41</v>
      </c>
      <c r="CW5" s="61">
        <v>39434</v>
      </c>
      <c r="CX5" s="61">
        <v>0</v>
      </c>
      <c r="CY5" s="61">
        <v>99828.800000000003</v>
      </c>
      <c r="CZ5" s="61">
        <v>97551</v>
      </c>
      <c r="DA5" s="61">
        <v>101657.8</v>
      </c>
      <c r="DB5" s="61">
        <v>102055.8</v>
      </c>
      <c r="DC5" s="61">
        <v>96673</v>
      </c>
      <c r="DD5" s="61">
        <v>100302.8</v>
      </c>
      <c r="DE5" s="61">
        <v>98839.99</v>
      </c>
      <c r="DF5" s="61">
        <v>101674.8</v>
      </c>
      <c r="DG5" s="61">
        <v>102316.8</v>
      </c>
      <c r="DH5" s="61">
        <v>92520.41</v>
      </c>
      <c r="DI5" s="61">
        <v>101718.8</v>
      </c>
      <c r="DJ5" s="61">
        <v>96845</v>
      </c>
      <c r="DK5" s="61">
        <v>99624.8</v>
      </c>
      <c r="DL5" s="61">
        <v>97252</v>
      </c>
      <c r="DM5" s="61">
        <v>101841.8</v>
      </c>
      <c r="DN5" s="61">
        <v>101595.8</v>
      </c>
      <c r="DO5" s="61">
        <v>96726</v>
      </c>
      <c r="DP5" s="61">
        <v>100337.8</v>
      </c>
      <c r="DQ5" s="61">
        <v>98726</v>
      </c>
      <c r="DR5" s="61">
        <v>101710.8</v>
      </c>
      <c r="DS5" s="61">
        <v>102302.8</v>
      </c>
      <c r="DT5" s="61">
        <v>92414.41</v>
      </c>
      <c r="DU5" s="61">
        <v>101178.8</v>
      </c>
      <c r="DV5" s="61">
        <v>45061.2</v>
      </c>
      <c r="DW5" s="61">
        <v>83657.8</v>
      </c>
      <c r="DX5" s="61">
        <v>96813</v>
      </c>
      <c r="DY5" s="61">
        <v>101641.8</v>
      </c>
      <c r="DZ5" s="61">
        <v>101213.8</v>
      </c>
      <c r="EA5" s="61">
        <v>96609</v>
      </c>
      <c r="EB5" s="61">
        <v>99629.8</v>
      </c>
      <c r="EC5" s="61">
        <v>97805</v>
      </c>
      <c r="ED5" s="61">
        <v>101488.8</v>
      </c>
      <c r="EE5" s="61">
        <v>102191.8</v>
      </c>
      <c r="EF5" s="61">
        <v>95412.2</v>
      </c>
      <c r="EG5" s="61">
        <v>100931.8</v>
      </c>
      <c r="EH5" s="61">
        <v>96685</v>
      </c>
      <c r="EI5" s="61">
        <v>99583.8</v>
      </c>
      <c r="EJ5" s="61">
        <v>96890</v>
      </c>
      <c r="EK5" s="61">
        <v>101641.8</v>
      </c>
      <c r="EL5" s="61">
        <v>101133.8</v>
      </c>
      <c r="EM5" s="61">
        <v>96853</v>
      </c>
      <c r="EN5" s="61">
        <v>99897.8</v>
      </c>
      <c r="EO5" s="61">
        <v>97506</v>
      </c>
      <c r="EP5" s="61">
        <v>101876.8</v>
      </c>
      <c r="EQ5" s="61">
        <v>101146.8</v>
      </c>
      <c r="ER5" s="61">
        <v>91528.41</v>
      </c>
      <c r="ES5" s="61">
        <v>99939.8</v>
      </c>
      <c r="ET5" s="61">
        <v>35427</v>
      </c>
      <c r="EU5" s="61">
        <v>92600.2</v>
      </c>
      <c r="EV5" s="61">
        <v>96652</v>
      </c>
      <c r="EW5" s="61">
        <v>100698.8</v>
      </c>
      <c r="EX5" s="61">
        <v>100662.8</v>
      </c>
      <c r="EY5" s="61">
        <v>96292</v>
      </c>
      <c r="EZ5" s="61">
        <v>99337.8</v>
      </c>
      <c r="FA5" s="61">
        <v>96997</v>
      </c>
      <c r="FB5" s="61">
        <v>101202.8</v>
      </c>
      <c r="FC5" s="61">
        <v>99614.8</v>
      </c>
      <c r="FD5" s="61">
        <v>90182.41</v>
      </c>
      <c r="FE5" s="61">
        <v>99304.8</v>
      </c>
      <c r="FF5" s="61">
        <v>95750</v>
      </c>
      <c r="FG5" s="61">
        <v>98496.8</v>
      </c>
      <c r="FH5" s="61">
        <v>95975</v>
      </c>
      <c r="FI5" s="61">
        <v>100153.8</v>
      </c>
      <c r="FJ5" s="61">
        <v>99940.800000000003</v>
      </c>
      <c r="FK5" s="61">
        <v>95351</v>
      </c>
      <c r="FL5" s="61">
        <v>99124.800000000003</v>
      </c>
      <c r="FM5" s="61">
        <v>96231</v>
      </c>
      <c r="FN5" s="61">
        <v>100039.8</v>
      </c>
      <c r="FO5" s="61">
        <v>99437.8</v>
      </c>
      <c r="FP5" s="61">
        <v>90226.41</v>
      </c>
      <c r="FQ5" s="61">
        <v>99246.8</v>
      </c>
      <c r="FR5" s="61">
        <v>95703</v>
      </c>
      <c r="FS5" s="61">
        <v>31491</v>
      </c>
      <c r="FT5" s="61">
        <v>95668</v>
      </c>
      <c r="FU5" s="61">
        <v>100039.8</v>
      </c>
      <c r="FV5" s="61">
        <v>99554.8</v>
      </c>
      <c r="FW5" s="61">
        <v>95044</v>
      </c>
      <c r="FX5" s="61">
        <v>98188.800000000003</v>
      </c>
      <c r="FY5" s="61">
        <v>95912</v>
      </c>
      <c r="FZ5" s="61">
        <v>100039.8</v>
      </c>
    </row>
    <row r="6" spans="1:182">
      <c r="B6" s="578" t="s">
        <v>4</v>
      </c>
      <c r="C6" s="61">
        <v>94441</v>
      </c>
      <c r="D6" s="61">
        <v>83718</v>
      </c>
      <c r="E6" s="61">
        <v>89565</v>
      </c>
      <c r="F6" s="61">
        <v>76586.64</v>
      </c>
      <c r="G6" s="61">
        <v>20359.240000000002</v>
      </c>
      <c r="H6" s="61">
        <v>84534.6</v>
      </c>
      <c r="I6" s="61">
        <v>88568</v>
      </c>
      <c r="J6" s="61">
        <v>89653</v>
      </c>
      <c r="K6" s="61">
        <v>86953.600000000006</v>
      </c>
      <c r="L6" s="61">
        <v>91510</v>
      </c>
      <c r="M6" s="61">
        <v>89298.6</v>
      </c>
      <c r="N6" s="61">
        <v>90984</v>
      </c>
      <c r="O6" s="61">
        <v>95713</v>
      </c>
      <c r="P6" s="61">
        <v>85284</v>
      </c>
      <c r="Q6" s="61">
        <v>89153</v>
      </c>
      <c r="R6" s="61">
        <v>88167.6</v>
      </c>
      <c r="S6" s="61">
        <v>91320</v>
      </c>
      <c r="T6" s="61">
        <v>85921.600000000006</v>
      </c>
      <c r="U6" s="61">
        <v>89768</v>
      </c>
      <c r="V6" s="61">
        <v>89446</v>
      </c>
      <c r="W6" s="61">
        <v>86564.6</v>
      </c>
      <c r="X6" s="61">
        <v>91126</v>
      </c>
      <c r="Y6" s="61">
        <v>89308.6</v>
      </c>
      <c r="Z6" s="61">
        <v>88987</v>
      </c>
      <c r="AA6" s="61">
        <v>92557</v>
      </c>
      <c r="AB6" s="61">
        <v>84563</v>
      </c>
      <c r="AC6" s="61">
        <v>88621</v>
      </c>
      <c r="AD6" s="61">
        <v>86184</v>
      </c>
      <c r="AE6" s="61">
        <v>90270</v>
      </c>
      <c r="AF6" s="61">
        <v>85960.6</v>
      </c>
      <c r="AG6" s="61">
        <v>90029</v>
      </c>
      <c r="AH6" s="61">
        <v>89606</v>
      </c>
      <c r="AI6" s="61">
        <v>85442.6</v>
      </c>
      <c r="AJ6" s="61">
        <v>90252</v>
      </c>
      <c r="AK6" s="61">
        <v>87623</v>
      </c>
      <c r="AL6" s="61">
        <v>87425</v>
      </c>
      <c r="AM6" s="61">
        <v>92454</v>
      </c>
      <c r="AN6" s="61">
        <v>87514</v>
      </c>
      <c r="AO6" s="61">
        <v>89892</v>
      </c>
      <c r="AP6" s="61">
        <v>83168</v>
      </c>
      <c r="AQ6" s="61">
        <v>20045.240000000002</v>
      </c>
      <c r="AR6" s="61">
        <v>87337.600000000006</v>
      </c>
      <c r="AS6" s="61">
        <v>88705</v>
      </c>
      <c r="AT6" s="61">
        <v>90857</v>
      </c>
      <c r="AU6" s="61">
        <v>86075</v>
      </c>
      <c r="AV6" s="61">
        <v>90305</v>
      </c>
      <c r="AW6" s="61">
        <v>88702.6</v>
      </c>
      <c r="AX6" s="61">
        <v>87347</v>
      </c>
      <c r="AY6" s="61">
        <v>92020</v>
      </c>
      <c r="AZ6" s="61">
        <v>83793</v>
      </c>
      <c r="BA6" s="61">
        <v>85645</v>
      </c>
      <c r="BB6" s="61">
        <v>80169.600000000006</v>
      </c>
      <c r="BC6" s="61">
        <v>82518</v>
      </c>
      <c r="BD6" s="61">
        <v>81559</v>
      </c>
      <c r="BE6" s="61">
        <v>83927</v>
      </c>
      <c r="BF6" s="61">
        <v>85271</v>
      </c>
      <c r="BG6" s="61">
        <v>77925</v>
      </c>
      <c r="BH6" s="61">
        <v>83684</v>
      </c>
      <c r="BI6" s="61">
        <v>82083</v>
      </c>
      <c r="BJ6" s="61">
        <v>81768</v>
      </c>
      <c r="BK6" s="61">
        <v>92881</v>
      </c>
      <c r="BL6" s="61">
        <v>85446</v>
      </c>
      <c r="BM6" s="61">
        <v>86551</v>
      </c>
      <c r="BN6" s="61">
        <v>82533.600000000006</v>
      </c>
      <c r="BO6" s="61">
        <v>85742</v>
      </c>
      <c r="BP6" s="61">
        <v>84028</v>
      </c>
      <c r="BQ6" s="61">
        <v>88192</v>
      </c>
      <c r="BR6" s="61">
        <v>88690</v>
      </c>
      <c r="BS6" s="61">
        <v>82646.600000000006</v>
      </c>
      <c r="BT6" s="61">
        <v>87075</v>
      </c>
      <c r="BU6" s="61">
        <v>91636.6</v>
      </c>
      <c r="BV6" s="61">
        <v>92437</v>
      </c>
      <c r="BW6" s="61">
        <v>97797</v>
      </c>
      <c r="BX6" s="61">
        <v>89486</v>
      </c>
      <c r="BY6" s="61">
        <v>98262</v>
      </c>
      <c r="BZ6" s="61">
        <v>15896.6</v>
      </c>
      <c r="CA6" s="61">
        <v>20036.240000000002</v>
      </c>
      <c r="CB6" s="61">
        <v>86382.6</v>
      </c>
      <c r="CC6" s="61">
        <v>94136</v>
      </c>
      <c r="CD6" s="61">
        <v>95351</v>
      </c>
      <c r="CE6" s="61">
        <v>91131.6</v>
      </c>
      <c r="CF6" s="61">
        <v>96057</v>
      </c>
      <c r="CG6" s="61">
        <v>96337.600000000006</v>
      </c>
      <c r="CH6" s="61">
        <v>97682</v>
      </c>
      <c r="CI6" s="61">
        <v>100478</v>
      </c>
      <c r="CJ6" s="61">
        <v>94296</v>
      </c>
      <c r="CK6" s="61">
        <v>100546</v>
      </c>
      <c r="CL6" s="61">
        <v>94692.6</v>
      </c>
      <c r="CM6" s="61">
        <v>94167</v>
      </c>
      <c r="CN6" s="61">
        <v>91873.600000000006</v>
      </c>
      <c r="CO6" s="61">
        <v>95388</v>
      </c>
      <c r="CP6" s="61">
        <v>95219</v>
      </c>
      <c r="CQ6" s="61">
        <v>93222.6</v>
      </c>
      <c r="CR6" s="61">
        <v>97789</v>
      </c>
      <c r="CS6" s="61">
        <v>96655</v>
      </c>
      <c r="CT6" s="61">
        <v>97985</v>
      </c>
      <c r="CU6" s="61">
        <v>100130</v>
      </c>
      <c r="CV6" s="61">
        <v>90459</v>
      </c>
      <c r="CW6" s="61">
        <v>100591</v>
      </c>
      <c r="CX6" s="61">
        <v>94107</v>
      </c>
      <c r="CY6" s="61">
        <v>94564</v>
      </c>
      <c r="CZ6" s="61">
        <v>91996</v>
      </c>
      <c r="DA6" s="61">
        <v>94202</v>
      </c>
      <c r="DB6" s="61">
        <v>95641</v>
      </c>
      <c r="DC6" s="61">
        <v>91373.6</v>
      </c>
      <c r="DD6" s="61">
        <v>96441</v>
      </c>
      <c r="DE6" s="61">
        <v>97148</v>
      </c>
      <c r="DF6" s="61">
        <v>97244</v>
      </c>
      <c r="DG6" s="61">
        <v>99740</v>
      </c>
      <c r="DH6" s="61">
        <v>90182</v>
      </c>
      <c r="DI6" s="61">
        <v>99929</v>
      </c>
      <c r="DJ6" s="61">
        <v>90450</v>
      </c>
      <c r="DK6" s="61">
        <v>12140</v>
      </c>
      <c r="DL6" s="61">
        <v>90525</v>
      </c>
      <c r="DM6" s="61">
        <v>94486</v>
      </c>
      <c r="DN6" s="61">
        <v>95422</v>
      </c>
      <c r="DO6" s="61">
        <v>91016</v>
      </c>
      <c r="DP6" s="61">
        <v>96749</v>
      </c>
      <c r="DQ6" s="61">
        <v>96876</v>
      </c>
      <c r="DR6" s="61">
        <v>96319</v>
      </c>
      <c r="DS6" s="61">
        <v>99443</v>
      </c>
      <c r="DT6" s="61">
        <v>90105</v>
      </c>
      <c r="DU6" s="61">
        <v>99511</v>
      </c>
      <c r="DV6" s="61">
        <v>93727.6</v>
      </c>
      <c r="DW6" s="61">
        <v>95629</v>
      </c>
      <c r="DX6" s="61">
        <v>89204.6</v>
      </c>
      <c r="DY6" s="61">
        <v>94447</v>
      </c>
      <c r="DZ6" s="61">
        <v>95310</v>
      </c>
      <c r="EA6" s="61">
        <v>90766</v>
      </c>
      <c r="EB6" s="61">
        <v>95759</v>
      </c>
      <c r="EC6" s="61">
        <v>95023.6</v>
      </c>
      <c r="ED6" s="61">
        <v>95806</v>
      </c>
      <c r="EE6" s="61">
        <v>99445</v>
      </c>
      <c r="EF6" s="61">
        <v>93231</v>
      </c>
      <c r="EG6" s="61">
        <v>99549</v>
      </c>
      <c r="EH6" s="61">
        <v>93750.6</v>
      </c>
      <c r="EI6" s="61">
        <v>94471</v>
      </c>
      <c r="EJ6" s="61">
        <v>90110</v>
      </c>
      <c r="EK6" s="61">
        <v>94861</v>
      </c>
      <c r="EL6" s="61">
        <v>94112</v>
      </c>
      <c r="EM6" s="61">
        <v>91211.6</v>
      </c>
      <c r="EN6" s="61">
        <v>96158</v>
      </c>
      <c r="EO6" s="61">
        <v>95198</v>
      </c>
      <c r="EP6" s="61">
        <v>96244</v>
      </c>
      <c r="EQ6" s="61">
        <v>98398</v>
      </c>
      <c r="ER6" s="61">
        <v>89164</v>
      </c>
      <c r="ES6" s="61">
        <v>98649</v>
      </c>
      <c r="ET6" s="61">
        <v>75586</v>
      </c>
      <c r="EU6" s="61">
        <v>32652.04</v>
      </c>
      <c r="EV6" s="61">
        <v>88462</v>
      </c>
      <c r="EW6" s="61">
        <v>93632</v>
      </c>
      <c r="EX6" s="61">
        <v>94892</v>
      </c>
      <c r="EY6" s="61">
        <v>89983</v>
      </c>
      <c r="EZ6" s="61">
        <v>94994</v>
      </c>
      <c r="FA6" s="61">
        <v>94391</v>
      </c>
      <c r="FB6" s="61">
        <v>93822</v>
      </c>
      <c r="FC6" s="61">
        <v>95782</v>
      </c>
      <c r="FD6" s="61">
        <v>87721</v>
      </c>
      <c r="FE6" s="61">
        <v>96643</v>
      </c>
      <c r="FF6" s="61">
        <v>88257.600000000006</v>
      </c>
      <c r="FG6" s="61">
        <v>90331</v>
      </c>
      <c r="FH6" s="61">
        <v>84893</v>
      </c>
      <c r="FI6" s="61">
        <v>92689</v>
      </c>
      <c r="FJ6" s="61">
        <v>93247</v>
      </c>
      <c r="FK6" s="61">
        <v>88372</v>
      </c>
      <c r="FL6" s="61">
        <v>94341</v>
      </c>
      <c r="FM6" s="61">
        <v>92412</v>
      </c>
      <c r="FN6" s="61">
        <v>93788</v>
      </c>
      <c r="FO6" s="61">
        <v>95409</v>
      </c>
      <c r="FP6" s="61">
        <v>87072</v>
      </c>
      <c r="FQ6" s="61">
        <v>94693</v>
      </c>
      <c r="FR6" s="61">
        <v>85126.6</v>
      </c>
      <c r="FS6" s="61">
        <v>87622</v>
      </c>
      <c r="FT6" s="61">
        <v>84168.6</v>
      </c>
      <c r="FU6" s="61">
        <v>92544</v>
      </c>
      <c r="FV6" s="61">
        <v>90585</v>
      </c>
      <c r="FW6" s="61">
        <v>87667</v>
      </c>
      <c r="FX6" s="61">
        <v>93648</v>
      </c>
      <c r="FY6" s="61">
        <v>91432</v>
      </c>
      <c r="FZ6" s="61">
        <v>93339</v>
      </c>
    </row>
    <row r="7" spans="1:182">
      <c r="B7" s="578" t="s">
        <v>5</v>
      </c>
      <c r="C7" s="61">
        <v>94691</v>
      </c>
      <c r="D7" s="61">
        <v>83440</v>
      </c>
      <c r="E7" s="61">
        <v>89400</v>
      </c>
      <c r="F7" s="61">
        <v>88052.6</v>
      </c>
      <c r="G7" s="61">
        <v>91307</v>
      </c>
      <c r="H7" s="61">
        <v>85232.6</v>
      </c>
      <c r="I7" s="61">
        <v>89042</v>
      </c>
      <c r="J7" s="61">
        <v>89871</v>
      </c>
      <c r="K7" s="61">
        <v>86759.6</v>
      </c>
      <c r="L7" s="61">
        <v>91466</v>
      </c>
      <c r="M7" s="61">
        <v>89657.600000000006</v>
      </c>
      <c r="N7" s="61">
        <v>90738</v>
      </c>
      <c r="O7" s="61">
        <v>95856</v>
      </c>
      <c r="P7" s="61">
        <v>84995</v>
      </c>
      <c r="Q7" s="61">
        <v>88946</v>
      </c>
      <c r="R7" s="61">
        <v>88208.6</v>
      </c>
      <c r="S7" s="61">
        <v>91321</v>
      </c>
      <c r="T7" s="61">
        <v>86414.6</v>
      </c>
      <c r="U7" s="61">
        <v>89488</v>
      </c>
      <c r="V7" s="61">
        <v>89888</v>
      </c>
      <c r="W7" s="61">
        <v>86501.6</v>
      </c>
      <c r="X7" s="61">
        <v>91099</v>
      </c>
      <c r="Y7" s="61">
        <v>89146.6</v>
      </c>
      <c r="Z7" s="61">
        <v>89452</v>
      </c>
      <c r="AA7" s="61">
        <v>92229</v>
      </c>
      <c r="AB7" s="61">
        <v>84369</v>
      </c>
      <c r="AC7" s="61">
        <v>88621</v>
      </c>
      <c r="AD7" s="61">
        <v>86494</v>
      </c>
      <c r="AE7" s="61">
        <v>17449</v>
      </c>
      <c r="AF7" s="61">
        <v>86634</v>
      </c>
      <c r="AG7" s="61">
        <v>89258</v>
      </c>
      <c r="AH7" s="61">
        <v>89070</v>
      </c>
      <c r="AI7" s="61">
        <v>85222</v>
      </c>
      <c r="AJ7" s="61">
        <v>90313</v>
      </c>
      <c r="AK7" s="61">
        <v>87519.6</v>
      </c>
      <c r="AL7" s="61">
        <v>87052</v>
      </c>
      <c r="AM7" s="61">
        <v>92923</v>
      </c>
      <c r="AN7" s="61">
        <v>87077</v>
      </c>
      <c r="AO7" s="61">
        <v>88617</v>
      </c>
      <c r="AP7" s="61">
        <v>86031.6</v>
      </c>
      <c r="AQ7" s="61">
        <v>90340</v>
      </c>
      <c r="AR7" s="61">
        <v>86856.6</v>
      </c>
      <c r="AS7" s="61">
        <v>89432</v>
      </c>
      <c r="AT7" s="61">
        <v>90663</v>
      </c>
      <c r="AU7" s="61">
        <v>86436.6</v>
      </c>
      <c r="AV7" s="61">
        <v>89978</v>
      </c>
      <c r="AW7" s="61">
        <v>88702.6</v>
      </c>
      <c r="AX7" s="61">
        <v>86622</v>
      </c>
      <c r="AY7" s="61">
        <v>92460</v>
      </c>
      <c r="AZ7" s="61">
        <v>84209</v>
      </c>
      <c r="BA7" s="61">
        <v>85090</v>
      </c>
      <c r="BB7" s="61">
        <v>80832</v>
      </c>
      <c r="BC7" s="61">
        <v>82293</v>
      </c>
      <c r="BD7" s="61">
        <v>81105</v>
      </c>
      <c r="BE7" s="61">
        <v>83814</v>
      </c>
      <c r="BF7" s="61">
        <v>85514</v>
      </c>
      <c r="BG7" s="61">
        <v>77867.600000000006</v>
      </c>
      <c r="BH7" s="61">
        <v>84032</v>
      </c>
      <c r="BI7" s="61">
        <v>83105.600000000006</v>
      </c>
      <c r="BJ7" s="61">
        <v>81699</v>
      </c>
      <c r="BK7" s="61">
        <v>93381</v>
      </c>
      <c r="BL7" s="61">
        <v>85249</v>
      </c>
      <c r="BM7" s="61">
        <v>86320</v>
      </c>
      <c r="BN7" s="61">
        <v>82771.600000000006</v>
      </c>
      <c r="BO7" s="61">
        <v>85705</v>
      </c>
      <c r="BP7" s="61">
        <v>83763.600000000006</v>
      </c>
      <c r="BQ7" s="61">
        <v>87614</v>
      </c>
      <c r="BR7" s="61">
        <v>88740</v>
      </c>
      <c r="BS7" s="61">
        <v>38931.96</v>
      </c>
      <c r="BT7" s="61">
        <v>0</v>
      </c>
      <c r="BU7" s="61">
        <v>85095</v>
      </c>
      <c r="BV7" s="61">
        <v>92311</v>
      </c>
      <c r="BW7" s="61">
        <v>97685</v>
      </c>
      <c r="BX7" s="61">
        <v>89957</v>
      </c>
      <c r="BY7" s="61">
        <v>98379</v>
      </c>
      <c r="BZ7" s="61">
        <v>91340.6</v>
      </c>
      <c r="CA7" s="61">
        <v>91693</v>
      </c>
      <c r="CB7" s="61">
        <v>87537</v>
      </c>
      <c r="CC7" s="61">
        <v>94483</v>
      </c>
      <c r="CD7" s="61">
        <v>94199</v>
      </c>
      <c r="CE7" s="61">
        <v>91698</v>
      </c>
      <c r="CF7" s="61">
        <v>96442</v>
      </c>
      <c r="CG7" s="61">
        <v>96762.6</v>
      </c>
      <c r="CH7" s="61">
        <v>97682</v>
      </c>
      <c r="CI7" s="61">
        <v>100518</v>
      </c>
      <c r="CJ7" s="61">
        <v>94267</v>
      </c>
      <c r="CK7" s="61">
        <v>100749</v>
      </c>
      <c r="CL7" s="61">
        <v>94551.6</v>
      </c>
      <c r="CM7" s="61">
        <v>93952</v>
      </c>
      <c r="CN7" s="61">
        <v>91901.6</v>
      </c>
      <c r="CO7" s="61">
        <v>96511</v>
      </c>
      <c r="CP7" s="61">
        <v>95419</v>
      </c>
      <c r="CQ7" s="61">
        <v>92181.6</v>
      </c>
      <c r="CR7" s="61">
        <v>96597</v>
      </c>
      <c r="CS7" s="61">
        <v>96640.6</v>
      </c>
      <c r="CT7" s="61">
        <v>98006</v>
      </c>
      <c r="CU7" s="61">
        <v>100110</v>
      </c>
      <c r="CV7" s="61">
        <v>90490</v>
      </c>
      <c r="CW7" s="61">
        <v>100239</v>
      </c>
      <c r="CX7" s="61">
        <v>94375</v>
      </c>
      <c r="CY7" s="61">
        <v>17493</v>
      </c>
      <c r="CZ7" s="61">
        <v>91326.6</v>
      </c>
      <c r="DA7" s="61">
        <v>94111</v>
      </c>
      <c r="DB7" s="61">
        <v>95948</v>
      </c>
      <c r="DC7" s="61">
        <v>90771</v>
      </c>
      <c r="DD7" s="61">
        <v>96492</v>
      </c>
      <c r="DE7" s="61">
        <v>96932.6</v>
      </c>
      <c r="DF7" s="61">
        <v>97174</v>
      </c>
      <c r="DG7" s="61">
        <v>99699</v>
      </c>
      <c r="DH7" s="61">
        <v>90141</v>
      </c>
      <c r="DI7" s="61">
        <v>100119</v>
      </c>
      <c r="DJ7" s="61">
        <v>94021.6</v>
      </c>
      <c r="DK7" s="61">
        <v>94473</v>
      </c>
      <c r="DL7" s="61">
        <v>90254.6</v>
      </c>
      <c r="DM7" s="61">
        <v>94761</v>
      </c>
      <c r="DN7" s="61">
        <v>96056</v>
      </c>
      <c r="DO7" s="61">
        <v>89989.6</v>
      </c>
      <c r="DP7" s="61">
        <v>96957</v>
      </c>
      <c r="DQ7" s="61">
        <v>96962.6</v>
      </c>
      <c r="DR7" s="61">
        <v>96791</v>
      </c>
      <c r="DS7" s="61">
        <v>99320</v>
      </c>
      <c r="DT7" s="61">
        <v>89789</v>
      </c>
      <c r="DU7" s="61">
        <v>99612</v>
      </c>
      <c r="DV7" s="61">
        <v>94052.6</v>
      </c>
      <c r="DW7" s="61">
        <v>93972</v>
      </c>
      <c r="DX7" s="61">
        <v>90045.6</v>
      </c>
      <c r="DY7" s="61">
        <v>95114</v>
      </c>
      <c r="DZ7" s="61">
        <v>95104</v>
      </c>
      <c r="EA7" s="61">
        <v>90681.600000000006</v>
      </c>
      <c r="EB7" s="61">
        <v>95572</v>
      </c>
      <c r="EC7" s="61">
        <v>95031.6</v>
      </c>
      <c r="ED7" s="61">
        <v>95187</v>
      </c>
      <c r="EE7" s="61">
        <v>99374</v>
      </c>
      <c r="EF7" s="61">
        <v>93171</v>
      </c>
      <c r="EG7" s="61">
        <v>99721</v>
      </c>
      <c r="EH7" s="61">
        <v>81439.64</v>
      </c>
      <c r="EI7" s="61">
        <v>20592.240000000002</v>
      </c>
      <c r="EJ7" s="61">
        <v>89558</v>
      </c>
      <c r="EK7" s="61">
        <v>94594</v>
      </c>
      <c r="EL7" s="61">
        <v>95508</v>
      </c>
      <c r="EM7" s="61">
        <v>92105.600000000006</v>
      </c>
      <c r="EN7" s="61">
        <v>96059</v>
      </c>
      <c r="EO7" s="61">
        <v>95295.6</v>
      </c>
      <c r="EP7" s="61">
        <v>95754</v>
      </c>
      <c r="EQ7" s="61">
        <v>98175</v>
      </c>
      <c r="ER7" s="61">
        <v>89124</v>
      </c>
      <c r="ES7" s="61">
        <v>98720</v>
      </c>
      <c r="ET7" s="61">
        <v>90609.600000000006</v>
      </c>
      <c r="EU7" s="61">
        <v>94277</v>
      </c>
      <c r="EV7" s="61">
        <v>88361</v>
      </c>
      <c r="EW7" s="61">
        <v>93710</v>
      </c>
      <c r="EX7" s="61">
        <v>94913</v>
      </c>
      <c r="EY7" s="61">
        <v>89627.6</v>
      </c>
      <c r="EZ7" s="61">
        <v>94889</v>
      </c>
      <c r="FA7" s="61">
        <v>94623</v>
      </c>
      <c r="FB7" s="61">
        <v>93927</v>
      </c>
      <c r="FC7" s="61">
        <v>96226</v>
      </c>
      <c r="FD7" s="61">
        <v>87497</v>
      </c>
      <c r="FE7" s="61">
        <v>96354</v>
      </c>
      <c r="FF7" s="61">
        <v>87953.600000000006</v>
      </c>
      <c r="FG7" s="61">
        <v>90055</v>
      </c>
      <c r="FH7" s="61">
        <v>84923.6</v>
      </c>
      <c r="FI7" s="61">
        <v>93676</v>
      </c>
      <c r="FJ7" s="61">
        <v>93280</v>
      </c>
      <c r="FK7" s="61">
        <v>87639.6</v>
      </c>
      <c r="FL7" s="61">
        <v>94730</v>
      </c>
      <c r="FM7" s="61">
        <v>92871.6</v>
      </c>
      <c r="FN7" s="61">
        <v>93506</v>
      </c>
      <c r="FO7" s="61">
        <v>95367</v>
      </c>
      <c r="FP7" s="61">
        <v>87027</v>
      </c>
      <c r="FQ7" s="61">
        <v>94560</v>
      </c>
      <c r="FR7" s="61">
        <v>5924.64</v>
      </c>
      <c r="FS7" s="61">
        <v>28010.2</v>
      </c>
      <c r="FT7" s="61">
        <v>85010.6</v>
      </c>
      <c r="FU7" s="61">
        <v>93093</v>
      </c>
      <c r="FV7" s="61">
        <v>90515</v>
      </c>
      <c r="FW7" s="61">
        <v>87408</v>
      </c>
      <c r="FX7" s="61">
        <v>93768</v>
      </c>
      <c r="FY7" s="61">
        <v>91532.6</v>
      </c>
      <c r="FZ7" s="61">
        <v>94131</v>
      </c>
    </row>
    <row r="8" spans="1:182">
      <c r="B8" s="578" t="s">
        <v>6</v>
      </c>
      <c r="C8" s="61">
        <v>97493</v>
      </c>
      <c r="D8" s="61">
        <v>86541.2</v>
      </c>
      <c r="E8" s="61">
        <v>94345.8</v>
      </c>
      <c r="F8" s="61">
        <v>92964.99</v>
      </c>
      <c r="G8" s="61">
        <v>96168.4</v>
      </c>
      <c r="H8" s="61">
        <v>90815</v>
      </c>
      <c r="I8" s="61">
        <v>94419</v>
      </c>
      <c r="J8" s="61">
        <v>94361.8</v>
      </c>
      <c r="K8" s="61">
        <v>91396</v>
      </c>
      <c r="L8" s="61">
        <v>96409</v>
      </c>
      <c r="M8" s="61">
        <v>93724</v>
      </c>
      <c r="N8" s="61">
        <v>95156.39</v>
      </c>
      <c r="O8" s="61">
        <v>98716.39</v>
      </c>
      <c r="P8" s="61">
        <v>88129.2</v>
      </c>
      <c r="Q8" s="61">
        <v>92901.79</v>
      </c>
      <c r="R8" s="61">
        <v>12741.6</v>
      </c>
      <c r="S8" s="61">
        <v>18493.8</v>
      </c>
      <c r="T8" s="61">
        <v>92514.99</v>
      </c>
      <c r="U8" s="61">
        <v>94398.41</v>
      </c>
      <c r="V8" s="61">
        <v>94091.8</v>
      </c>
      <c r="W8" s="61">
        <v>91628</v>
      </c>
      <c r="X8" s="61">
        <v>95889</v>
      </c>
      <c r="Y8" s="61">
        <v>93791</v>
      </c>
      <c r="Z8" s="61">
        <v>93607.79</v>
      </c>
      <c r="AA8" s="61">
        <v>96917</v>
      </c>
      <c r="AB8" s="61">
        <v>86879.2</v>
      </c>
      <c r="AC8" s="61">
        <v>93491.79</v>
      </c>
      <c r="AD8" s="61">
        <v>91766</v>
      </c>
      <c r="AE8" s="61">
        <v>95673</v>
      </c>
      <c r="AF8" s="61">
        <v>91785.99</v>
      </c>
      <c r="AG8" s="61">
        <v>94699.8</v>
      </c>
      <c r="AH8" s="61">
        <v>94206.39</v>
      </c>
      <c r="AI8" s="61">
        <v>91126</v>
      </c>
      <c r="AJ8" s="61">
        <v>95651.8</v>
      </c>
      <c r="AK8" s="61">
        <v>93144</v>
      </c>
      <c r="AL8" s="61">
        <v>93217</v>
      </c>
      <c r="AM8" s="61">
        <v>96269</v>
      </c>
      <c r="AN8" s="61">
        <v>90171.59</v>
      </c>
      <c r="AO8" s="61">
        <v>93680.41</v>
      </c>
      <c r="AP8" s="61">
        <v>91702</v>
      </c>
      <c r="AQ8" s="61">
        <v>95887.79</v>
      </c>
      <c r="AR8" s="61">
        <v>91870</v>
      </c>
      <c r="AS8" s="61">
        <v>94746.41</v>
      </c>
      <c r="AT8" s="61">
        <v>95751.79</v>
      </c>
      <c r="AU8" s="61">
        <v>90946</v>
      </c>
      <c r="AV8" s="61">
        <v>95161.79</v>
      </c>
      <c r="AW8" s="61">
        <v>94052</v>
      </c>
      <c r="AX8" s="61">
        <v>92337.8</v>
      </c>
      <c r="AY8" s="61">
        <v>94927.8</v>
      </c>
      <c r="AZ8" s="61">
        <v>86591.2</v>
      </c>
      <c r="BA8" s="61">
        <v>88295.8</v>
      </c>
      <c r="BB8" s="61">
        <v>78166.2</v>
      </c>
      <c r="BC8" s="61">
        <v>13286</v>
      </c>
      <c r="BD8" s="61">
        <v>83852</v>
      </c>
      <c r="BE8" s="61">
        <v>87121</v>
      </c>
      <c r="BF8" s="61">
        <v>88685.8</v>
      </c>
      <c r="BG8" s="61">
        <v>82782</v>
      </c>
      <c r="BH8" s="61">
        <v>86671</v>
      </c>
      <c r="BI8" s="61">
        <v>86614</v>
      </c>
      <c r="BJ8" s="61">
        <v>86215.8</v>
      </c>
      <c r="BK8" s="61">
        <v>96101</v>
      </c>
      <c r="BL8" s="61">
        <v>87627.199999999997</v>
      </c>
      <c r="BM8" s="61">
        <v>88645.8</v>
      </c>
      <c r="BN8" s="61">
        <v>84274</v>
      </c>
      <c r="BO8" s="61">
        <v>89229.8</v>
      </c>
      <c r="BP8" s="61">
        <v>86924</v>
      </c>
      <c r="BQ8" s="61">
        <v>91519.79</v>
      </c>
      <c r="BR8" s="61">
        <v>92035.8</v>
      </c>
      <c r="BS8" s="61">
        <v>86062</v>
      </c>
      <c r="BT8" s="61">
        <v>90168.39</v>
      </c>
      <c r="BU8" s="61">
        <v>93504</v>
      </c>
      <c r="BV8" s="61">
        <v>94117.79</v>
      </c>
      <c r="BW8" s="61">
        <v>99783</v>
      </c>
      <c r="BX8" s="61">
        <v>91765.2</v>
      </c>
      <c r="BY8" s="61">
        <v>99951</v>
      </c>
      <c r="BZ8" s="61">
        <v>93824.99</v>
      </c>
      <c r="CA8" s="61">
        <v>94067.8</v>
      </c>
      <c r="CB8" s="61">
        <v>89994</v>
      </c>
      <c r="CC8" s="61">
        <v>97753</v>
      </c>
      <c r="CD8" s="61">
        <v>96935.8</v>
      </c>
      <c r="CE8" s="61">
        <v>92970</v>
      </c>
      <c r="CF8" s="61">
        <v>98675.8</v>
      </c>
      <c r="CG8" s="61">
        <v>98520</v>
      </c>
      <c r="CH8" s="61">
        <v>100027.79</v>
      </c>
      <c r="CI8" s="61">
        <v>102791</v>
      </c>
      <c r="CJ8" s="61">
        <v>96280.6</v>
      </c>
      <c r="CK8" s="61">
        <v>102977</v>
      </c>
      <c r="CL8" s="61">
        <v>77670</v>
      </c>
      <c r="CM8" s="61">
        <v>36443</v>
      </c>
      <c r="CN8" s="61">
        <v>93560</v>
      </c>
      <c r="CO8" s="61">
        <v>97681</v>
      </c>
      <c r="CP8" s="61">
        <v>97791.79</v>
      </c>
      <c r="CQ8" s="61">
        <v>94764</v>
      </c>
      <c r="CR8" s="61">
        <v>99737.8</v>
      </c>
      <c r="CS8" s="61">
        <v>98706</v>
      </c>
      <c r="CT8" s="61">
        <v>99913.8</v>
      </c>
      <c r="CU8" s="61">
        <v>102271</v>
      </c>
      <c r="CV8" s="61">
        <v>92438.2</v>
      </c>
      <c r="CW8" s="61">
        <v>102611.79</v>
      </c>
      <c r="CX8" s="61">
        <v>96419</v>
      </c>
      <c r="CY8" s="61">
        <v>98533.79</v>
      </c>
      <c r="CZ8" s="61">
        <v>94556</v>
      </c>
      <c r="DA8" s="61">
        <v>96963.8</v>
      </c>
      <c r="DB8" s="61">
        <v>98325</v>
      </c>
      <c r="DC8" s="61">
        <v>94338</v>
      </c>
      <c r="DD8" s="61">
        <v>99855.8</v>
      </c>
      <c r="DE8" s="61">
        <v>99014.99</v>
      </c>
      <c r="DF8" s="61">
        <v>99293</v>
      </c>
      <c r="DG8" s="61">
        <v>102249</v>
      </c>
      <c r="DH8" s="61">
        <v>92558.2</v>
      </c>
      <c r="DI8" s="61">
        <v>102273.8</v>
      </c>
      <c r="DJ8" s="61">
        <v>96557</v>
      </c>
      <c r="DK8" s="61">
        <v>96869.79</v>
      </c>
      <c r="DL8" s="61">
        <v>93152</v>
      </c>
      <c r="DM8" s="61">
        <v>98345.8</v>
      </c>
      <c r="DN8" s="61">
        <v>98090.39</v>
      </c>
      <c r="DO8" s="61">
        <v>92252</v>
      </c>
      <c r="DP8" s="61">
        <v>99375.79</v>
      </c>
      <c r="DQ8" s="61">
        <v>99116</v>
      </c>
      <c r="DR8" s="61">
        <v>99419</v>
      </c>
      <c r="DS8" s="61">
        <v>102125.8</v>
      </c>
      <c r="DT8" s="61">
        <v>92401.2</v>
      </c>
      <c r="DU8" s="61">
        <v>102003</v>
      </c>
      <c r="DV8" s="61">
        <v>45271.6</v>
      </c>
      <c r="DW8" s="61">
        <v>0</v>
      </c>
      <c r="DX8" s="61">
        <v>86411.199999999997</v>
      </c>
      <c r="DY8" s="61">
        <v>97717.79</v>
      </c>
      <c r="DZ8" s="61">
        <v>97701.8</v>
      </c>
      <c r="EA8" s="61">
        <v>93052</v>
      </c>
      <c r="EB8" s="61">
        <v>97673.79</v>
      </c>
      <c r="EC8" s="61">
        <v>97504</v>
      </c>
      <c r="ED8" s="61">
        <v>98537.8</v>
      </c>
      <c r="EE8" s="61">
        <v>102041</v>
      </c>
      <c r="EF8" s="61">
        <v>95737.600000000006</v>
      </c>
      <c r="EG8" s="61">
        <v>102105.8</v>
      </c>
      <c r="EH8" s="61">
        <v>96786</v>
      </c>
      <c r="EI8" s="61">
        <v>95537.8</v>
      </c>
      <c r="EJ8" s="61">
        <v>92776</v>
      </c>
      <c r="EK8" s="61">
        <v>97803</v>
      </c>
      <c r="EL8" s="61">
        <v>97723.8</v>
      </c>
      <c r="EM8" s="61">
        <v>94088</v>
      </c>
      <c r="EN8" s="61">
        <v>98549</v>
      </c>
      <c r="EO8" s="61">
        <v>97945</v>
      </c>
      <c r="EP8" s="61">
        <v>99707.79</v>
      </c>
      <c r="EQ8" s="61">
        <v>101271.79</v>
      </c>
      <c r="ER8" s="61">
        <v>91773.2</v>
      </c>
      <c r="ES8" s="61">
        <v>101663</v>
      </c>
      <c r="ET8" s="61">
        <v>93662</v>
      </c>
      <c r="EU8" s="61">
        <v>96395</v>
      </c>
      <c r="EV8" s="61">
        <v>91044</v>
      </c>
      <c r="EW8" s="61">
        <v>96637</v>
      </c>
      <c r="EX8" s="61">
        <v>97813.8</v>
      </c>
      <c r="EY8" s="61">
        <v>92858</v>
      </c>
      <c r="EZ8" s="61">
        <v>97133.8</v>
      </c>
      <c r="FA8" s="61">
        <v>96786</v>
      </c>
      <c r="FB8" s="61">
        <v>97085.79</v>
      </c>
      <c r="FC8" s="61">
        <v>98829.79</v>
      </c>
      <c r="FD8" s="61">
        <v>89481.2</v>
      </c>
      <c r="FE8" s="61">
        <v>98967</v>
      </c>
      <c r="FF8" s="61">
        <v>9109.2000000000007</v>
      </c>
      <c r="FG8" s="61">
        <v>90166</v>
      </c>
      <c r="FH8" s="61">
        <v>88180.99</v>
      </c>
      <c r="FI8" s="61">
        <v>95908.41</v>
      </c>
      <c r="FJ8" s="61">
        <v>96405</v>
      </c>
      <c r="FK8" s="61">
        <v>90726</v>
      </c>
      <c r="FL8" s="61">
        <v>97257.8</v>
      </c>
      <c r="FM8" s="61">
        <v>94712.99</v>
      </c>
      <c r="FN8" s="61">
        <v>95647</v>
      </c>
      <c r="FO8" s="61">
        <v>98167</v>
      </c>
      <c r="FP8" s="61">
        <v>88903.2</v>
      </c>
      <c r="FQ8" s="61">
        <v>98477.79</v>
      </c>
      <c r="FR8" s="61">
        <v>90175</v>
      </c>
      <c r="FS8" s="61">
        <v>91401</v>
      </c>
      <c r="FT8" s="61">
        <v>87108</v>
      </c>
      <c r="FU8" s="61">
        <v>96035.8</v>
      </c>
      <c r="FV8" s="61">
        <v>94565.79</v>
      </c>
      <c r="FW8" s="61">
        <v>89591</v>
      </c>
      <c r="FX8" s="61">
        <v>96194.41</v>
      </c>
      <c r="FY8" s="61">
        <v>93562</v>
      </c>
      <c r="FZ8" s="61">
        <v>95803</v>
      </c>
    </row>
    <row r="9" spans="1:182">
      <c r="B9" s="578" t="s">
        <v>7</v>
      </c>
      <c r="C9" s="61">
        <v>152538</v>
      </c>
      <c r="D9" s="61">
        <v>138122.59</v>
      </c>
      <c r="E9" s="61">
        <v>146133</v>
      </c>
      <c r="F9" s="61">
        <v>142313.98000000001</v>
      </c>
      <c r="G9" s="61">
        <v>149121</v>
      </c>
      <c r="H9" s="61">
        <v>141569</v>
      </c>
      <c r="I9" s="61">
        <v>148302</v>
      </c>
      <c r="J9" s="61">
        <v>148800</v>
      </c>
      <c r="K9" s="61">
        <v>140181.98000000001</v>
      </c>
      <c r="L9" s="61">
        <v>149054</v>
      </c>
      <c r="M9" s="61">
        <v>143436</v>
      </c>
      <c r="N9" s="61">
        <v>149262</v>
      </c>
      <c r="O9" s="61">
        <v>154857</v>
      </c>
      <c r="P9" s="61">
        <v>139950.59</v>
      </c>
      <c r="Q9" s="61">
        <v>66662.8</v>
      </c>
      <c r="R9" s="61">
        <v>109660</v>
      </c>
      <c r="S9" s="61">
        <v>148965</v>
      </c>
      <c r="T9" s="61">
        <v>142855.98000000001</v>
      </c>
      <c r="U9" s="61">
        <v>149001</v>
      </c>
      <c r="V9" s="61">
        <v>149289</v>
      </c>
      <c r="W9" s="61">
        <v>140390.98000000001</v>
      </c>
      <c r="X9" s="61">
        <v>146173</v>
      </c>
      <c r="Y9" s="61">
        <v>142241</v>
      </c>
      <c r="Z9" s="61">
        <v>148129</v>
      </c>
      <c r="AA9" s="61">
        <v>149286</v>
      </c>
      <c r="AB9" s="61">
        <v>135961.59</v>
      </c>
      <c r="AC9" s="61">
        <v>145482</v>
      </c>
      <c r="AD9" s="61">
        <v>139316</v>
      </c>
      <c r="AE9" s="61">
        <v>145057</v>
      </c>
      <c r="AF9" s="61">
        <v>142451.98000000001</v>
      </c>
      <c r="AG9" s="61">
        <v>148065</v>
      </c>
      <c r="AH9" s="61">
        <v>148232</v>
      </c>
      <c r="AI9" s="61">
        <v>138489</v>
      </c>
      <c r="AJ9" s="61">
        <v>144747</v>
      </c>
      <c r="AK9" s="61">
        <v>141264.98000000001</v>
      </c>
      <c r="AL9" s="61">
        <v>143517</v>
      </c>
      <c r="AM9" s="61">
        <v>147506</v>
      </c>
      <c r="AN9" s="61">
        <v>140410.28</v>
      </c>
      <c r="AO9" s="61">
        <v>19020</v>
      </c>
      <c r="AP9" s="61">
        <v>13716.1</v>
      </c>
      <c r="AQ9" s="61">
        <v>145169</v>
      </c>
      <c r="AR9" s="61">
        <v>141831</v>
      </c>
      <c r="AS9" s="61">
        <v>147810</v>
      </c>
      <c r="AT9" s="61">
        <v>149536</v>
      </c>
      <c r="AU9" s="61">
        <v>138768</v>
      </c>
      <c r="AV9" s="61">
        <v>144538</v>
      </c>
      <c r="AW9" s="61">
        <v>140196</v>
      </c>
      <c r="AX9" s="61">
        <v>142406</v>
      </c>
      <c r="AY9" s="61">
        <v>148868</v>
      </c>
      <c r="AZ9" s="61">
        <v>136045.59</v>
      </c>
      <c r="BA9" s="61">
        <v>144489</v>
      </c>
      <c r="BB9" s="61">
        <v>137208</v>
      </c>
      <c r="BC9" s="61">
        <v>145418</v>
      </c>
      <c r="BD9" s="61">
        <v>142056</v>
      </c>
      <c r="BE9" s="61">
        <v>147348</v>
      </c>
      <c r="BF9" s="61">
        <v>148913</v>
      </c>
      <c r="BG9" s="61">
        <v>137830</v>
      </c>
      <c r="BH9" s="61">
        <v>144252</v>
      </c>
      <c r="BI9" s="61">
        <v>139470</v>
      </c>
      <c r="BJ9" s="61">
        <v>143187</v>
      </c>
      <c r="BK9" s="61">
        <v>149918</v>
      </c>
      <c r="BL9" s="61">
        <v>137608.59</v>
      </c>
      <c r="BM9" s="61">
        <v>74738.2</v>
      </c>
      <c r="BN9" s="61">
        <v>111811</v>
      </c>
      <c r="BO9" s="61">
        <v>147186</v>
      </c>
      <c r="BP9" s="61">
        <v>143583</v>
      </c>
      <c r="BQ9" s="61">
        <v>151224</v>
      </c>
      <c r="BR9" s="61">
        <v>151989</v>
      </c>
      <c r="BS9" s="61">
        <v>141441</v>
      </c>
      <c r="BT9" s="61">
        <v>150240</v>
      </c>
      <c r="BU9" s="61">
        <v>147562</v>
      </c>
      <c r="BV9" s="61">
        <v>153362</v>
      </c>
      <c r="BW9" s="61">
        <v>158273</v>
      </c>
      <c r="BX9" s="61">
        <v>143981.59</v>
      </c>
      <c r="BY9" s="61">
        <v>154821</v>
      </c>
      <c r="BZ9" s="61">
        <v>148940.98000000001</v>
      </c>
      <c r="CA9" s="61">
        <v>154159</v>
      </c>
      <c r="CB9" s="61">
        <v>146928</v>
      </c>
      <c r="CC9" s="61">
        <v>157731</v>
      </c>
      <c r="CD9" s="61">
        <v>158388</v>
      </c>
      <c r="CE9" s="61">
        <v>151511.98000000001</v>
      </c>
      <c r="CF9" s="61">
        <v>157219</v>
      </c>
      <c r="CG9" s="61">
        <v>156216</v>
      </c>
      <c r="CH9" s="61">
        <v>162117</v>
      </c>
      <c r="CI9" s="61">
        <v>163875</v>
      </c>
      <c r="CJ9" s="61">
        <v>153341.29999999999</v>
      </c>
      <c r="CK9" s="61">
        <v>142719</v>
      </c>
      <c r="CL9" s="61">
        <v>66659</v>
      </c>
      <c r="CM9" s="61">
        <v>157128</v>
      </c>
      <c r="CN9" s="61">
        <v>153275.98000000001</v>
      </c>
      <c r="CO9" s="61">
        <v>159216</v>
      </c>
      <c r="CP9" s="61">
        <v>159657</v>
      </c>
      <c r="CQ9" s="61">
        <v>152256</v>
      </c>
      <c r="CR9" s="61">
        <v>159237</v>
      </c>
      <c r="CS9" s="61">
        <v>156215.98000000001</v>
      </c>
      <c r="CT9" s="61">
        <v>162978</v>
      </c>
      <c r="CU9" s="61">
        <v>162957</v>
      </c>
      <c r="CV9" s="61">
        <v>147836.59</v>
      </c>
      <c r="CW9" s="61">
        <v>162831</v>
      </c>
      <c r="CX9" s="61">
        <v>152908</v>
      </c>
      <c r="CY9" s="61">
        <v>156991</v>
      </c>
      <c r="CZ9" s="61">
        <v>153714</v>
      </c>
      <c r="DA9" s="61">
        <v>159661</v>
      </c>
      <c r="DB9" s="61">
        <v>161187</v>
      </c>
      <c r="DC9" s="61">
        <v>150802</v>
      </c>
      <c r="DD9" s="61">
        <v>158868</v>
      </c>
      <c r="DE9" s="61">
        <v>156820.98000000001</v>
      </c>
      <c r="DF9" s="61">
        <v>160944</v>
      </c>
      <c r="DG9" s="61">
        <v>162813</v>
      </c>
      <c r="DH9" s="61">
        <v>147223.59</v>
      </c>
      <c r="DI9" s="61">
        <v>162702</v>
      </c>
      <c r="DJ9" s="61">
        <v>45417</v>
      </c>
      <c r="DK9" s="61">
        <v>155714</v>
      </c>
      <c r="DL9" s="61">
        <v>152828</v>
      </c>
      <c r="DM9" s="61">
        <v>159489</v>
      </c>
      <c r="DN9" s="61">
        <v>161700</v>
      </c>
      <c r="DO9" s="61">
        <v>150555</v>
      </c>
      <c r="DP9" s="61">
        <v>159213</v>
      </c>
      <c r="DQ9" s="61">
        <v>156811</v>
      </c>
      <c r="DR9" s="61">
        <v>160590</v>
      </c>
      <c r="DS9" s="61">
        <v>162084</v>
      </c>
      <c r="DT9" s="61">
        <v>146740</v>
      </c>
      <c r="DU9" s="61">
        <v>161669</v>
      </c>
      <c r="DV9" s="61">
        <v>152242</v>
      </c>
      <c r="DW9" s="61">
        <v>155316</v>
      </c>
      <c r="DX9" s="61">
        <v>150978</v>
      </c>
      <c r="DY9" s="61">
        <v>159657</v>
      </c>
      <c r="DZ9" s="61">
        <v>160317</v>
      </c>
      <c r="EA9" s="61">
        <v>150804</v>
      </c>
      <c r="EB9" s="61">
        <v>157559</v>
      </c>
      <c r="EC9" s="61">
        <v>155480</v>
      </c>
      <c r="ED9" s="61">
        <v>160175</v>
      </c>
      <c r="EE9" s="61">
        <v>162447</v>
      </c>
      <c r="EF9" s="61">
        <v>151970.29999999999</v>
      </c>
      <c r="EG9" s="61">
        <v>5346</v>
      </c>
      <c r="EH9" s="61">
        <v>30244.2</v>
      </c>
      <c r="EI9" s="61">
        <v>155204</v>
      </c>
      <c r="EJ9" s="61">
        <v>151314</v>
      </c>
      <c r="EK9" s="61">
        <v>159981</v>
      </c>
      <c r="EL9" s="61">
        <v>160290</v>
      </c>
      <c r="EM9" s="61">
        <v>151280.98000000001</v>
      </c>
      <c r="EN9" s="61">
        <v>157497</v>
      </c>
      <c r="EO9" s="61">
        <v>155487</v>
      </c>
      <c r="EP9" s="61">
        <v>160791</v>
      </c>
      <c r="EQ9" s="61">
        <v>161859</v>
      </c>
      <c r="ER9" s="61">
        <v>146249</v>
      </c>
      <c r="ES9" s="61">
        <v>159299</v>
      </c>
      <c r="ET9" s="61">
        <v>149029</v>
      </c>
      <c r="EU9" s="61">
        <v>154686</v>
      </c>
      <c r="EV9" s="61">
        <v>150214.98000000001</v>
      </c>
      <c r="EW9" s="61">
        <v>158901</v>
      </c>
      <c r="EX9" s="61">
        <v>159822</v>
      </c>
      <c r="EY9" s="61">
        <v>149008.98000000001</v>
      </c>
      <c r="EZ9" s="61">
        <v>156047</v>
      </c>
      <c r="FA9" s="61">
        <v>155376</v>
      </c>
      <c r="FB9" s="61">
        <v>159459</v>
      </c>
      <c r="FC9" s="61">
        <v>158402</v>
      </c>
      <c r="FD9" s="61">
        <v>143433.59</v>
      </c>
      <c r="FE9" s="61">
        <v>65728</v>
      </c>
      <c r="FF9" s="61">
        <v>132577</v>
      </c>
      <c r="FG9" s="61">
        <v>152115</v>
      </c>
      <c r="FH9" s="61">
        <v>148548.98000000001</v>
      </c>
      <c r="FI9" s="61">
        <v>156999</v>
      </c>
      <c r="FJ9" s="61">
        <v>157743</v>
      </c>
      <c r="FK9" s="61">
        <v>147432</v>
      </c>
      <c r="FL9" s="61">
        <v>154772</v>
      </c>
      <c r="FM9" s="61">
        <v>151883.98000000001</v>
      </c>
      <c r="FN9" s="61">
        <v>158283</v>
      </c>
      <c r="FO9" s="61">
        <v>157075</v>
      </c>
      <c r="FP9" s="61">
        <v>142514.59</v>
      </c>
      <c r="FQ9" s="61">
        <v>154556</v>
      </c>
      <c r="FR9" s="61">
        <v>147690</v>
      </c>
      <c r="FS9" s="61">
        <v>151794</v>
      </c>
      <c r="FT9" s="61">
        <v>148398</v>
      </c>
      <c r="FU9" s="61">
        <v>156720</v>
      </c>
      <c r="FV9" s="61">
        <v>155375</v>
      </c>
      <c r="FW9" s="61">
        <v>147066</v>
      </c>
      <c r="FX9" s="61">
        <v>151822</v>
      </c>
      <c r="FY9" s="61">
        <v>151162.98000000001</v>
      </c>
      <c r="FZ9" s="61">
        <v>158079</v>
      </c>
    </row>
    <row r="10" spans="1:182">
      <c r="B10" s="578" t="s">
        <v>8</v>
      </c>
      <c r="C10" s="61">
        <v>146945</v>
      </c>
      <c r="D10" s="61">
        <v>133265</v>
      </c>
      <c r="E10" s="61">
        <v>142005</v>
      </c>
      <c r="F10" s="61">
        <v>137629.98000000001</v>
      </c>
      <c r="G10" s="61">
        <v>143340</v>
      </c>
      <c r="H10" s="61">
        <v>136718</v>
      </c>
      <c r="I10" s="61">
        <v>144138</v>
      </c>
      <c r="J10" s="61">
        <v>144061</v>
      </c>
      <c r="K10" s="61">
        <v>136411.98000000001</v>
      </c>
      <c r="L10" s="61">
        <v>144685</v>
      </c>
      <c r="M10" s="61">
        <v>138729</v>
      </c>
      <c r="N10" s="61">
        <v>144545</v>
      </c>
      <c r="O10" s="61">
        <v>149907</v>
      </c>
      <c r="P10" s="61">
        <v>134714</v>
      </c>
      <c r="Q10" s="61">
        <v>142791</v>
      </c>
      <c r="R10" s="61">
        <v>139331</v>
      </c>
      <c r="S10" s="61">
        <v>143934</v>
      </c>
      <c r="T10" s="61">
        <v>137779.98000000001</v>
      </c>
      <c r="U10" s="61">
        <v>144706</v>
      </c>
      <c r="V10" s="61">
        <v>144579</v>
      </c>
      <c r="W10" s="61">
        <v>136119.98000000001</v>
      </c>
      <c r="X10" s="61">
        <v>142811</v>
      </c>
      <c r="Y10" s="61">
        <v>138330</v>
      </c>
      <c r="Z10" s="61">
        <v>143622</v>
      </c>
      <c r="AA10" s="61">
        <v>144149</v>
      </c>
      <c r="AB10" s="61">
        <v>130868</v>
      </c>
      <c r="AC10" s="61">
        <v>140956</v>
      </c>
      <c r="AD10" s="61">
        <v>45653</v>
      </c>
      <c r="AE10" s="61">
        <v>136253</v>
      </c>
      <c r="AF10" s="61">
        <v>138054.98000000001</v>
      </c>
      <c r="AG10" s="61">
        <v>144051</v>
      </c>
      <c r="AH10" s="61">
        <v>143910</v>
      </c>
      <c r="AI10" s="61">
        <v>134256</v>
      </c>
      <c r="AJ10" s="61">
        <v>140855</v>
      </c>
      <c r="AK10" s="61">
        <v>136028.98000000001</v>
      </c>
      <c r="AL10" s="61">
        <v>139384</v>
      </c>
      <c r="AM10" s="61">
        <v>142661</v>
      </c>
      <c r="AN10" s="61">
        <v>134961.48000000001</v>
      </c>
      <c r="AO10" s="61">
        <v>140076</v>
      </c>
      <c r="AP10" s="61">
        <v>133906</v>
      </c>
      <c r="AQ10" s="61">
        <v>140897</v>
      </c>
      <c r="AR10" s="61">
        <v>138230</v>
      </c>
      <c r="AS10" s="61">
        <v>143463</v>
      </c>
      <c r="AT10" s="61">
        <v>144824</v>
      </c>
      <c r="AU10" s="61">
        <v>135060</v>
      </c>
      <c r="AV10" s="61">
        <v>140336</v>
      </c>
      <c r="AW10" s="61">
        <v>136378</v>
      </c>
      <c r="AX10" s="61">
        <v>138609</v>
      </c>
      <c r="AY10" s="61">
        <v>143418</v>
      </c>
      <c r="AZ10" s="61">
        <v>130985.99</v>
      </c>
      <c r="BA10" s="61">
        <v>77030.5</v>
      </c>
      <c r="BB10" s="61">
        <v>101751</v>
      </c>
      <c r="BC10" s="61">
        <v>140688</v>
      </c>
      <c r="BD10" s="61">
        <v>136911</v>
      </c>
      <c r="BE10" s="61">
        <v>142820</v>
      </c>
      <c r="BF10" s="61">
        <v>144592</v>
      </c>
      <c r="BG10" s="61">
        <v>133848</v>
      </c>
      <c r="BH10" s="61">
        <v>139754</v>
      </c>
      <c r="BI10" s="61">
        <v>134659</v>
      </c>
      <c r="BJ10" s="61">
        <v>138260</v>
      </c>
      <c r="BK10" s="61">
        <v>144230</v>
      </c>
      <c r="BL10" s="61">
        <v>132049</v>
      </c>
      <c r="BM10" s="61">
        <v>140247</v>
      </c>
      <c r="BN10" s="61">
        <v>135787.98000000001</v>
      </c>
      <c r="BO10" s="61">
        <v>142822</v>
      </c>
      <c r="BP10" s="61">
        <v>139094</v>
      </c>
      <c r="BQ10" s="61">
        <v>146454</v>
      </c>
      <c r="BR10" s="61">
        <v>147447</v>
      </c>
      <c r="BS10" s="61">
        <v>137510</v>
      </c>
      <c r="BT10" s="61">
        <v>144954</v>
      </c>
      <c r="BU10" s="61">
        <v>141750</v>
      </c>
      <c r="BV10" s="61">
        <v>146979</v>
      </c>
      <c r="BW10" s="61">
        <v>152002</v>
      </c>
      <c r="BX10" s="61">
        <v>109414</v>
      </c>
      <c r="BY10" s="61">
        <v>0</v>
      </c>
      <c r="BZ10" s="61">
        <v>62511</v>
      </c>
      <c r="CA10" s="61">
        <v>148609</v>
      </c>
      <c r="CB10" s="61">
        <v>142974</v>
      </c>
      <c r="CC10" s="61">
        <v>152518</v>
      </c>
      <c r="CD10" s="61">
        <v>153457</v>
      </c>
      <c r="CE10" s="61">
        <v>145963.98000000001</v>
      </c>
      <c r="CF10" s="61">
        <v>151521</v>
      </c>
      <c r="CG10" s="61">
        <v>151000</v>
      </c>
      <c r="CH10" s="61">
        <v>156738</v>
      </c>
      <c r="CI10" s="61">
        <v>158314</v>
      </c>
      <c r="CJ10" s="61">
        <v>148141.5</v>
      </c>
      <c r="CK10" s="61">
        <v>157712</v>
      </c>
      <c r="CL10" s="61">
        <v>148920</v>
      </c>
      <c r="CM10" s="61">
        <v>151692</v>
      </c>
      <c r="CN10" s="61">
        <v>148524.98000000001</v>
      </c>
      <c r="CO10" s="61">
        <v>154815</v>
      </c>
      <c r="CP10" s="61">
        <v>154924</v>
      </c>
      <c r="CQ10" s="61">
        <v>148057</v>
      </c>
      <c r="CR10" s="61">
        <v>153757</v>
      </c>
      <c r="CS10" s="61">
        <v>151136.98000000001</v>
      </c>
      <c r="CT10" s="61">
        <v>157137</v>
      </c>
      <c r="CU10" s="61">
        <v>157496</v>
      </c>
      <c r="CV10" s="61">
        <v>97029.5</v>
      </c>
      <c r="CW10" s="61">
        <v>96475.49</v>
      </c>
      <c r="CX10" s="61">
        <v>147716</v>
      </c>
      <c r="CY10" s="61">
        <v>151220</v>
      </c>
      <c r="CZ10" s="61">
        <v>148330</v>
      </c>
      <c r="DA10" s="61">
        <v>154182</v>
      </c>
      <c r="DB10" s="61">
        <v>155632</v>
      </c>
      <c r="DC10" s="61">
        <v>146568</v>
      </c>
      <c r="DD10" s="61">
        <v>153098</v>
      </c>
      <c r="DE10" s="61">
        <v>152088.98000000001</v>
      </c>
      <c r="DF10" s="61">
        <v>155921</v>
      </c>
      <c r="DG10" s="61">
        <v>156837</v>
      </c>
      <c r="DH10" s="61">
        <v>141873</v>
      </c>
      <c r="DI10" s="61">
        <v>156406</v>
      </c>
      <c r="DJ10" s="61">
        <v>147142</v>
      </c>
      <c r="DK10" s="61">
        <v>150899</v>
      </c>
      <c r="DL10" s="61">
        <v>147665</v>
      </c>
      <c r="DM10" s="61">
        <v>154394</v>
      </c>
      <c r="DN10" s="61">
        <v>155410</v>
      </c>
      <c r="DO10" s="61">
        <v>145594</v>
      </c>
      <c r="DP10" s="61">
        <v>153439</v>
      </c>
      <c r="DQ10" s="61">
        <v>151138</v>
      </c>
      <c r="DR10" s="61">
        <v>155446</v>
      </c>
      <c r="DS10" s="61">
        <v>156592</v>
      </c>
      <c r="DT10" s="61">
        <v>141761</v>
      </c>
      <c r="DU10" s="61">
        <v>119829</v>
      </c>
      <c r="DV10" s="61">
        <v>78493</v>
      </c>
      <c r="DW10" s="61">
        <v>150403</v>
      </c>
      <c r="DX10" s="61">
        <v>146033</v>
      </c>
      <c r="DY10" s="61">
        <v>154184</v>
      </c>
      <c r="DZ10" s="61">
        <v>153895</v>
      </c>
      <c r="EA10" s="61">
        <v>146045</v>
      </c>
      <c r="EB10" s="61">
        <v>151832</v>
      </c>
      <c r="EC10" s="61">
        <v>149948</v>
      </c>
      <c r="ED10" s="61">
        <v>154808</v>
      </c>
      <c r="EE10" s="61">
        <v>156590</v>
      </c>
      <c r="EF10" s="61">
        <v>146755.5</v>
      </c>
      <c r="EG10" s="61">
        <v>154652</v>
      </c>
      <c r="EH10" s="61">
        <v>147369.98000000001</v>
      </c>
      <c r="EI10" s="61">
        <v>150237</v>
      </c>
      <c r="EJ10" s="61">
        <v>146508</v>
      </c>
      <c r="EK10" s="61">
        <v>154891</v>
      </c>
      <c r="EL10" s="61">
        <v>154533</v>
      </c>
      <c r="EM10" s="61">
        <v>146067.98000000001</v>
      </c>
      <c r="EN10" s="61">
        <v>151537</v>
      </c>
      <c r="EO10" s="61">
        <v>149980</v>
      </c>
      <c r="EP10" s="61">
        <v>155544</v>
      </c>
      <c r="EQ10" s="61">
        <v>155642</v>
      </c>
      <c r="ER10" s="61">
        <v>141042</v>
      </c>
      <c r="ES10" s="61">
        <v>103735.49</v>
      </c>
      <c r="ET10" s="61">
        <v>91315.5</v>
      </c>
      <c r="EU10" s="61">
        <v>149039</v>
      </c>
      <c r="EV10" s="61">
        <v>145459.98000000001</v>
      </c>
      <c r="EW10" s="61">
        <v>153278</v>
      </c>
      <c r="EX10" s="61">
        <v>153239</v>
      </c>
      <c r="EY10" s="61">
        <v>143925.98000000001</v>
      </c>
      <c r="EZ10" s="61">
        <v>149894</v>
      </c>
      <c r="FA10" s="61">
        <v>148574</v>
      </c>
      <c r="FB10" s="61">
        <v>153904</v>
      </c>
      <c r="FC10" s="61">
        <v>152258</v>
      </c>
      <c r="FD10" s="61">
        <v>137767</v>
      </c>
      <c r="FE10" s="61">
        <v>149841</v>
      </c>
      <c r="FF10" s="61">
        <v>143054</v>
      </c>
      <c r="FG10" s="61">
        <v>147107</v>
      </c>
      <c r="FH10" s="61">
        <v>143871.98000000001</v>
      </c>
      <c r="FI10" s="61">
        <v>151943</v>
      </c>
      <c r="FJ10" s="61">
        <v>152282</v>
      </c>
      <c r="FK10" s="61">
        <v>143252</v>
      </c>
      <c r="FL10" s="61">
        <v>148838</v>
      </c>
      <c r="FM10" s="61">
        <v>146349.98000000001</v>
      </c>
      <c r="FN10" s="61">
        <v>152329</v>
      </c>
      <c r="FO10" s="61">
        <v>151330</v>
      </c>
      <c r="FP10" s="61">
        <v>137274</v>
      </c>
      <c r="FQ10" s="61">
        <v>148993</v>
      </c>
      <c r="FR10" s="61">
        <v>142698</v>
      </c>
      <c r="FS10" s="61">
        <v>145975</v>
      </c>
      <c r="FT10" s="61">
        <v>142524</v>
      </c>
      <c r="FU10" s="61">
        <v>151662</v>
      </c>
      <c r="FV10" s="61">
        <v>149589</v>
      </c>
      <c r="FW10" s="61">
        <v>113549</v>
      </c>
      <c r="FX10" s="61">
        <v>0</v>
      </c>
      <c r="FY10" s="61">
        <v>62632</v>
      </c>
      <c r="FZ10" s="61">
        <v>152796</v>
      </c>
    </row>
    <row r="11" spans="1:182">
      <c r="B11" s="578" t="s">
        <v>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7714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10672</v>
      </c>
      <c r="CD11" s="61">
        <v>9918</v>
      </c>
      <c r="CE11" s="61">
        <v>0</v>
      </c>
      <c r="CF11" s="61">
        <v>0</v>
      </c>
      <c r="CG11" s="61">
        <v>0</v>
      </c>
      <c r="CH11" s="61">
        <v>0</v>
      </c>
      <c r="CI11" s="61">
        <v>2730</v>
      </c>
      <c r="CJ11" s="61">
        <v>3090</v>
      </c>
      <c r="CK11" s="61">
        <v>0</v>
      </c>
      <c r="CL11" s="61">
        <v>0</v>
      </c>
      <c r="CM11" s="61">
        <v>0</v>
      </c>
      <c r="CN11" s="61">
        <v>9580</v>
      </c>
      <c r="CO11" s="61">
        <v>19298</v>
      </c>
      <c r="CP11" s="61">
        <v>15834</v>
      </c>
      <c r="CQ11" s="61">
        <v>10312</v>
      </c>
      <c r="CR11" s="61">
        <v>2200</v>
      </c>
      <c r="CS11" s="61">
        <v>2830</v>
      </c>
      <c r="CT11" s="61">
        <v>8745</v>
      </c>
      <c r="CU11" s="61">
        <v>13115</v>
      </c>
      <c r="CV11" s="61">
        <v>12370</v>
      </c>
      <c r="CW11" s="61">
        <v>10620</v>
      </c>
      <c r="CX11" s="61">
        <v>12395</v>
      </c>
      <c r="CY11" s="61">
        <v>9700</v>
      </c>
      <c r="CZ11" s="61">
        <v>14420</v>
      </c>
      <c r="DA11" s="61">
        <v>14774</v>
      </c>
      <c r="DB11" s="61">
        <v>14790</v>
      </c>
      <c r="DC11" s="61">
        <v>11650</v>
      </c>
      <c r="DD11" s="61">
        <v>6600</v>
      </c>
      <c r="DE11" s="61">
        <v>3440</v>
      </c>
      <c r="DF11" s="61">
        <v>7350</v>
      </c>
      <c r="DG11" s="61">
        <v>11305</v>
      </c>
      <c r="DH11" s="61">
        <v>11235</v>
      </c>
      <c r="DI11" s="61">
        <v>8747</v>
      </c>
      <c r="DJ11" s="61">
        <v>7260</v>
      </c>
      <c r="DK11" s="61">
        <v>9800</v>
      </c>
      <c r="DL11" s="61">
        <v>14420</v>
      </c>
      <c r="DM11" s="61">
        <v>14542</v>
      </c>
      <c r="DN11" s="61">
        <v>15022</v>
      </c>
      <c r="DO11" s="61">
        <v>10414</v>
      </c>
      <c r="DP11" s="61">
        <v>6170</v>
      </c>
      <c r="DQ11" s="61">
        <v>3790</v>
      </c>
      <c r="DR11" s="61">
        <v>6415</v>
      </c>
      <c r="DS11" s="61">
        <v>11425</v>
      </c>
      <c r="DT11" s="61">
        <v>9745</v>
      </c>
      <c r="DU11" s="61">
        <v>9220</v>
      </c>
      <c r="DV11" s="61">
        <v>6655</v>
      </c>
      <c r="DW11" s="61">
        <v>9220</v>
      </c>
      <c r="DX11" s="61">
        <v>12990</v>
      </c>
      <c r="DY11" s="61">
        <v>12876</v>
      </c>
      <c r="DZ11" s="61">
        <v>14558</v>
      </c>
      <c r="EA11" s="61">
        <v>9116</v>
      </c>
      <c r="EB11" s="61">
        <v>5770</v>
      </c>
      <c r="EC11" s="61">
        <v>3670</v>
      </c>
      <c r="ED11" s="61">
        <v>3820</v>
      </c>
      <c r="EE11" s="61">
        <v>10172</v>
      </c>
      <c r="EF11" s="61">
        <v>10185</v>
      </c>
      <c r="EG11" s="61">
        <v>7865</v>
      </c>
      <c r="EH11" s="61">
        <v>3520</v>
      </c>
      <c r="EI11" s="61">
        <v>5190</v>
      </c>
      <c r="EJ11" s="61">
        <v>10430</v>
      </c>
      <c r="EK11" s="61">
        <v>13440</v>
      </c>
      <c r="EL11" s="61">
        <v>13208</v>
      </c>
      <c r="EM11" s="61">
        <v>10100</v>
      </c>
      <c r="EN11" s="61">
        <v>1980</v>
      </c>
      <c r="EO11" s="61">
        <v>1670</v>
      </c>
      <c r="EP11" s="61">
        <v>4645</v>
      </c>
      <c r="EQ11" s="61">
        <v>9955</v>
      </c>
      <c r="ER11" s="61">
        <v>8100</v>
      </c>
      <c r="ES11" s="61">
        <v>8605</v>
      </c>
      <c r="ET11" s="61">
        <v>3245</v>
      </c>
      <c r="EU11" s="61">
        <v>5490</v>
      </c>
      <c r="EV11" s="61">
        <v>10100</v>
      </c>
      <c r="EW11" s="61">
        <v>13324</v>
      </c>
      <c r="EX11" s="61">
        <v>12222</v>
      </c>
      <c r="EY11" s="61">
        <v>9296</v>
      </c>
      <c r="EZ11" s="61">
        <v>1540</v>
      </c>
      <c r="FA11" s="61">
        <v>1610</v>
      </c>
      <c r="FB11" s="61">
        <v>4635</v>
      </c>
      <c r="FC11" s="61">
        <v>9260</v>
      </c>
      <c r="FD11" s="61">
        <v>8980</v>
      </c>
      <c r="FE11" s="61">
        <v>8085</v>
      </c>
      <c r="FF11" s="61">
        <v>2640</v>
      </c>
      <c r="FG11" s="61">
        <v>5490</v>
      </c>
      <c r="FH11" s="61">
        <v>11350</v>
      </c>
      <c r="FI11" s="61">
        <v>13208</v>
      </c>
      <c r="FJ11" s="61">
        <v>12412</v>
      </c>
      <c r="FK11" s="61">
        <v>8932</v>
      </c>
      <c r="FL11" s="61">
        <v>1760</v>
      </c>
      <c r="FM11" s="61">
        <v>1730</v>
      </c>
      <c r="FN11" s="61">
        <v>4710</v>
      </c>
      <c r="FO11" s="61">
        <v>8775</v>
      </c>
      <c r="FP11" s="61">
        <v>8735</v>
      </c>
      <c r="FQ11" s="61">
        <v>8395</v>
      </c>
      <c r="FR11" s="61">
        <v>3080</v>
      </c>
      <c r="FS11" s="61">
        <v>4620</v>
      </c>
      <c r="FT11" s="61">
        <v>11760</v>
      </c>
      <c r="FU11" s="61">
        <v>12064</v>
      </c>
      <c r="FV11" s="61">
        <v>13514</v>
      </c>
      <c r="FW11" s="61">
        <v>8262</v>
      </c>
      <c r="FX11" s="61">
        <v>3480</v>
      </c>
      <c r="FY11" s="61">
        <v>3990</v>
      </c>
      <c r="FZ11" s="61">
        <v>4787</v>
      </c>
    </row>
    <row r="12" spans="1:182">
      <c r="B12" s="579" t="s">
        <v>10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14753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354</v>
      </c>
      <c r="CP12" s="61">
        <v>1645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15507</v>
      </c>
      <c r="DB12" s="61">
        <v>14307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  <c r="DI12" s="61">
        <v>0</v>
      </c>
      <c r="DJ12" s="61">
        <v>0</v>
      </c>
      <c r="DK12" s="61">
        <v>0</v>
      </c>
      <c r="DL12" s="61">
        <v>0</v>
      </c>
      <c r="DM12" s="61">
        <v>15832</v>
      </c>
      <c r="DN12" s="61">
        <v>10765</v>
      </c>
      <c r="DO12" s="61">
        <v>0</v>
      </c>
      <c r="DP12" s="61">
        <v>0</v>
      </c>
      <c r="DQ12" s="61">
        <v>0</v>
      </c>
      <c r="DR12" s="61">
        <v>0</v>
      </c>
      <c r="DS12" s="61">
        <v>0</v>
      </c>
      <c r="DT12" s="61">
        <v>0</v>
      </c>
      <c r="DU12" s="61">
        <v>0</v>
      </c>
      <c r="DV12" s="61">
        <v>0</v>
      </c>
      <c r="DW12" s="61">
        <v>0</v>
      </c>
      <c r="DX12" s="61">
        <v>0</v>
      </c>
      <c r="DY12" s="61">
        <v>6100</v>
      </c>
      <c r="DZ12" s="61">
        <v>2601</v>
      </c>
      <c r="EA12" s="61">
        <v>0</v>
      </c>
      <c r="EB12" s="61">
        <v>0</v>
      </c>
      <c r="EC12" s="61">
        <v>0</v>
      </c>
      <c r="ED12" s="61">
        <v>0</v>
      </c>
      <c r="EE12" s="61">
        <v>0</v>
      </c>
      <c r="EF12" s="61">
        <v>0</v>
      </c>
      <c r="EG12" s="61">
        <v>0</v>
      </c>
      <c r="EH12" s="61">
        <v>0</v>
      </c>
      <c r="EI12" s="61">
        <v>0</v>
      </c>
      <c r="EJ12" s="61">
        <v>0</v>
      </c>
      <c r="EK12" s="61">
        <v>1092</v>
      </c>
      <c r="EL12" s="61">
        <v>270</v>
      </c>
      <c r="EM12" s="61">
        <v>0</v>
      </c>
      <c r="EN12" s="61">
        <v>0</v>
      </c>
      <c r="EO12" s="61">
        <v>0</v>
      </c>
      <c r="EP12" s="61">
        <v>0</v>
      </c>
      <c r="EQ12" s="61">
        <v>0</v>
      </c>
      <c r="ER12" s="61">
        <v>0</v>
      </c>
      <c r="ES12" s="61">
        <v>0</v>
      </c>
      <c r="ET12" s="61">
        <v>0</v>
      </c>
      <c r="EU12" s="61">
        <v>0</v>
      </c>
      <c r="EV12" s="61">
        <v>0</v>
      </c>
      <c r="EW12" s="61">
        <v>405</v>
      </c>
      <c r="EX12" s="61">
        <v>0</v>
      </c>
      <c r="EY12" s="61">
        <v>0</v>
      </c>
      <c r="EZ12" s="61">
        <v>0</v>
      </c>
      <c r="FA12" s="61">
        <v>0</v>
      </c>
      <c r="FB12" s="61">
        <v>0</v>
      </c>
      <c r="FC12" s="61">
        <v>0</v>
      </c>
      <c r="FD12" s="61">
        <v>0</v>
      </c>
      <c r="FE12" s="61">
        <v>0</v>
      </c>
      <c r="FF12" s="61">
        <v>0</v>
      </c>
      <c r="FG12" s="61">
        <v>0</v>
      </c>
      <c r="FH12" s="61">
        <v>0</v>
      </c>
      <c r="FI12" s="61">
        <v>309</v>
      </c>
      <c r="FJ12" s="61">
        <v>0</v>
      </c>
      <c r="FK12" s="61">
        <v>0</v>
      </c>
      <c r="FL12" s="61">
        <v>0</v>
      </c>
      <c r="FM12" s="61">
        <v>0</v>
      </c>
      <c r="FN12" s="61">
        <v>0</v>
      </c>
      <c r="FO12" s="61">
        <v>0</v>
      </c>
      <c r="FP12" s="61">
        <v>0</v>
      </c>
      <c r="FQ12" s="61">
        <v>0</v>
      </c>
      <c r="FR12" s="61">
        <v>0</v>
      </c>
      <c r="FS12" s="61">
        <v>0</v>
      </c>
      <c r="FT12" s="61">
        <v>0</v>
      </c>
      <c r="FU12" s="61">
        <v>668</v>
      </c>
      <c r="FV12" s="61">
        <v>1144</v>
      </c>
      <c r="FW12" s="61">
        <v>0</v>
      </c>
      <c r="FX12" s="61">
        <v>0</v>
      </c>
      <c r="FY12" s="61">
        <v>0</v>
      </c>
      <c r="FZ12" s="61">
        <v>0</v>
      </c>
    </row>
    <row r="13" spans="1:182">
      <c r="B13" s="580" t="s">
        <v>11</v>
      </c>
      <c r="C13" s="62">
        <v>1073444.58</v>
      </c>
      <c r="D13" s="63">
        <v>963100.2</v>
      </c>
      <c r="E13" s="63">
        <v>1031506.81</v>
      </c>
      <c r="F13" s="63">
        <v>900517.15999999992</v>
      </c>
      <c r="G13" s="63">
        <v>916779.65</v>
      </c>
      <c r="H13" s="63">
        <v>986931.19999999995</v>
      </c>
      <c r="I13" s="63">
        <v>1056777.58</v>
      </c>
      <c r="J13" s="63">
        <v>1034359.41</v>
      </c>
      <c r="K13" s="63">
        <v>993108.12999999989</v>
      </c>
      <c r="L13" s="63">
        <v>801018</v>
      </c>
      <c r="M13" s="63">
        <v>874530.2</v>
      </c>
      <c r="N13" s="63">
        <v>1045989.9700000001</v>
      </c>
      <c r="O13" s="63">
        <v>1082870.9700000002</v>
      </c>
      <c r="P13" s="63">
        <v>972193.78999999992</v>
      </c>
      <c r="Q13" s="63">
        <v>947513.17000000016</v>
      </c>
      <c r="R13" s="63">
        <v>876179.79999999993</v>
      </c>
      <c r="S13" s="63">
        <v>911980.41</v>
      </c>
      <c r="T13" s="63">
        <v>997874.11999999988</v>
      </c>
      <c r="U13" s="63">
        <v>1036415.02</v>
      </c>
      <c r="V13" s="63">
        <v>1036868.41</v>
      </c>
      <c r="W13" s="63">
        <v>986357.12999999989</v>
      </c>
      <c r="X13" s="63">
        <v>971703.8</v>
      </c>
      <c r="Y13" s="63">
        <v>1004279.2</v>
      </c>
      <c r="Z13" s="63">
        <v>1032658.3700000001</v>
      </c>
      <c r="AA13" s="63">
        <v>1060048.58</v>
      </c>
      <c r="AB13" s="63">
        <v>960228.78999999992</v>
      </c>
      <c r="AC13" s="63">
        <v>1023175.3700000001</v>
      </c>
      <c r="AD13" s="63">
        <v>899170</v>
      </c>
      <c r="AE13" s="63">
        <v>885263.78</v>
      </c>
      <c r="AF13" s="63">
        <v>996491.50999999989</v>
      </c>
      <c r="AG13" s="63">
        <v>1033938.41</v>
      </c>
      <c r="AH13" s="63">
        <v>1031636.9700000001</v>
      </c>
      <c r="AI13" s="63">
        <v>978680.6</v>
      </c>
      <c r="AJ13" s="63">
        <v>843277.6</v>
      </c>
      <c r="AK13" s="63">
        <v>995656.52999999991</v>
      </c>
      <c r="AL13" s="63">
        <v>1013757.61</v>
      </c>
      <c r="AM13" s="63">
        <v>1057138.58</v>
      </c>
      <c r="AN13" s="63">
        <v>995056.74</v>
      </c>
      <c r="AO13" s="63">
        <v>901574.02</v>
      </c>
      <c r="AP13" s="63">
        <v>814732.7</v>
      </c>
      <c r="AQ13" s="63">
        <v>930551.21</v>
      </c>
      <c r="AR13" s="63">
        <v>999861.2</v>
      </c>
      <c r="AS13" s="63">
        <v>1034778.9900000001</v>
      </c>
      <c r="AT13" s="63">
        <v>1042384.3700000001</v>
      </c>
      <c r="AU13" s="63">
        <v>985856.6</v>
      </c>
      <c r="AV13" s="63">
        <v>963727.59000000008</v>
      </c>
      <c r="AW13" s="63">
        <v>1005117.2</v>
      </c>
      <c r="AX13" s="63">
        <v>1012459.41</v>
      </c>
      <c r="AY13" s="63">
        <v>1058455.4100000001</v>
      </c>
      <c r="AZ13" s="63">
        <v>960728.77999999991</v>
      </c>
      <c r="BA13" s="63">
        <v>950191.91</v>
      </c>
      <c r="BB13" s="63">
        <v>865206</v>
      </c>
      <c r="BC13" s="63">
        <v>930336.58000000007</v>
      </c>
      <c r="BD13" s="63">
        <v>978149</v>
      </c>
      <c r="BE13" s="63">
        <v>1013151.5800000001</v>
      </c>
      <c r="BF13" s="63">
        <v>1022057.41</v>
      </c>
      <c r="BG13" s="63">
        <v>943985.79</v>
      </c>
      <c r="BH13" s="63">
        <v>731063.8</v>
      </c>
      <c r="BI13" s="63">
        <v>826542.6</v>
      </c>
      <c r="BJ13" s="63">
        <v>998677.41</v>
      </c>
      <c r="BK13" s="63">
        <v>1065222.58</v>
      </c>
      <c r="BL13" s="63">
        <v>970555.2</v>
      </c>
      <c r="BM13" s="63">
        <v>951008.61</v>
      </c>
      <c r="BN13" s="63">
        <v>879327.14999999991</v>
      </c>
      <c r="BO13" s="63">
        <v>944491.41</v>
      </c>
      <c r="BP13" s="63">
        <v>992530.6</v>
      </c>
      <c r="BQ13" s="63">
        <v>1043796.3700000001</v>
      </c>
      <c r="BR13" s="63">
        <v>1051504.4100000001</v>
      </c>
      <c r="BS13" s="63">
        <v>941839.55999999994</v>
      </c>
      <c r="BT13" s="63">
        <v>947798.97000000009</v>
      </c>
      <c r="BU13" s="63">
        <v>964648.6</v>
      </c>
      <c r="BV13" s="63">
        <v>1066140.3700000001</v>
      </c>
      <c r="BW13" s="63">
        <v>1102108.58</v>
      </c>
      <c r="BX13" s="63">
        <v>976411.2</v>
      </c>
      <c r="BY13" s="63">
        <v>946693.61</v>
      </c>
      <c r="BZ13" s="63">
        <v>852645.34</v>
      </c>
      <c r="CA13" s="63">
        <v>941718.05</v>
      </c>
      <c r="CB13" s="63">
        <v>1023259.6</v>
      </c>
      <c r="CC13" s="63">
        <v>1098155.58</v>
      </c>
      <c r="CD13" s="63">
        <v>1100714.4100000001</v>
      </c>
      <c r="CE13" s="63">
        <v>1047414.5299999999</v>
      </c>
      <c r="CF13" s="63">
        <v>839270.8</v>
      </c>
      <c r="CG13" s="63">
        <v>1075390.3900000001</v>
      </c>
      <c r="CH13" s="63">
        <v>1117713.3700000001</v>
      </c>
      <c r="CI13" s="63">
        <v>1133702.58</v>
      </c>
      <c r="CJ13" s="63">
        <v>1061142.19</v>
      </c>
      <c r="CK13" s="63">
        <v>1107318.58</v>
      </c>
      <c r="CL13" s="63">
        <v>917361.79999999993</v>
      </c>
      <c r="CM13" s="63">
        <v>1000930.01</v>
      </c>
      <c r="CN13" s="63">
        <v>1064575.1299999999</v>
      </c>
      <c r="CO13" s="63">
        <v>1118456.6099999999</v>
      </c>
      <c r="CP13" s="63">
        <v>1116205.3700000001</v>
      </c>
      <c r="CQ13" s="63">
        <v>1066439.2</v>
      </c>
      <c r="CR13" s="63">
        <v>1037271.6000000001</v>
      </c>
      <c r="CS13" s="63">
        <v>1088384.53</v>
      </c>
      <c r="CT13" s="63">
        <v>1127415.4100000001</v>
      </c>
      <c r="CU13" s="63">
        <v>1139954.58</v>
      </c>
      <c r="CV13" s="63">
        <v>986047.7</v>
      </c>
      <c r="CW13" s="63">
        <v>974101.46000000008</v>
      </c>
      <c r="CX13" s="63">
        <v>929565.4</v>
      </c>
      <c r="CY13" s="63">
        <v>1019016.3700000001</v>
      </c>
      <c r="CZ13" s="63">
        <v>1071242.6000000001</v>
      </c>
      <c r="DA13" s="63">
        <v>1122676.4100000001</v>
      </c>
      <c r="DB13" s="63">
        <v>1133257.58</v>
      </c>
      <c r="DC13" s="63">
        <v>1058473.6000000001</v>
      </c>
      <c r="DD13" s="63">
        <v>841539.6</v>
      </c>
      <c r="DE13" s="63">
        <v>1092538.51</v>
      </c>
      <c r="DF13" s="63">
        <v>1118653.6099999999</v>
      </c>
      <c r="DG13" s="63">
        <v>1135695.6099999999</v>
      </c>
      <c r="DH13" s="63">
        <v>1027798.2</v>
      </c>
      <c r="DI13" s="63">
        <v>1132449.4100000001</v>
      </c>
      <c r="DJ13" s="63">
        <v>957699.01</v>
      </c>
      <c r="DK13" s="63">
        <v>943744.97</v>
      </c>
      <c r="DL13" s="63">
        <v>1064415.6000000001</v>
      </c>
      <c r="DM13" s="63">
        <v>1125877.3800000001</v>
      </c>
      <c r="DN13" s="63">
        <v>1128843.9700000002</v>
      </c>
      <c r="DO13" s="63">
        <v>1051185.6000000001</v>
      </c>
      <c r="DP13" s="63">
        <v>1039982.5900000001</v>
      </c>
      <c r="DQ13" s="63">
        <v>1091407.6000000001</v>
      </c>
      <c r="DR13" s="63">
        <v>1116510.6099999999</v>
      </c>
      <c r="DS13" s="63">
        <v>1133986.4100000001</v>
      </c>
      <c r="DT13" s="63">
        <v>1024232.61</v>
      </c>
      <c r="DU13" s="63">
        <v>1092763.6099999999</v>
      </c>
      <c r="DV13" s="63">
        <v>898485</v>
      </c>
      <c r="DW13" s="63">
        <v>978345.58000000007</v>
      </c>
      <c r="DX13" s="63">
        <v>1049003.3999999999</v>
      </c>
      <c r="DY13" s="63">
        <v>1114650.3700000001</v>
      </c>
      <c r="DZ13" s="63">
        <v>1112431.4100000001</v>
      </c>
      <c r="EA13" s="63">
        <v>1051859.6000000001</v>
      </c>
      <c r="EB13" s="63">
        <v>861024.39</v>
      </c>
      <c r="EC13" s="63">
        <v>984327.2</v>
      </c>
      <c r="ED13" s="63">
        <v>1107731.4100000001</v>
      </c>
      <c r="EE13" s="63">
        <v>1133027.58</v>
      </c>
      <c r="EF13" s="63">
        <v>1060519.2</v>
      </c>
      <c r="EG13" s="63">
        <v>969822.41</v>
      </c>
      <c r="EH13" s="63">
        <v>873735.3899999999</v>
      </c>
      <c r="EI13" s="63">
        <v>998984.65</v>
      </c>
      <c r="EJ13" s="63">
        <v>1054732</v>
      </c>
      <c r="EK13" s="63">
        <v>1111163.58</v>
      </c>
      <c r="EL13" s="63">
        <v>1109168.4100000001</v>
      </c>
      <c r="EM13" s="63">
        <v>1057323.1299999999</v>
      </c>
      <c r="EN13" s="63">
        <v>1027575.8</v>
      </c>
      <c r="EO13" s="63">
        <v>1077709.6000000001</v>
      </c>
      <c r="EP13" s="63">
        <v>1113556.3700000001</v>
      </c>
      <c r="EQ13" s="63">
        <v>1125052.3700000001</v>
      </c>
      <c r="ER13" s="63">
        <v>1017363.61</v>
      </c>
      <c r="ES13" s="63">
        <v>1067707.07</v>
      </c>
      <c r="ET13" s="63">
        <v>917467.1</v>
      </c>
      <c r="EU13" s="63">
        <v>1014417.05</v>
      </c>
      <c r="EV13" s="63">
        <v>1046475.9299999999</v>
      </c>
      <c r="EW13" s="63">
        <v>1100002.6099999999</v>
      </c>
      <c r="EX13" s="63">
        <v>1105219.4100000001</v>
      </c>
      <c r="EY13" s="63">
        <v>1045586.5299999999</v>
      </c>
      <c r="EZ13" s="63">
        <v>823073.6</v>
      </c>
      <c r="FA13" s="63">
        <v>872662.2</v>
      </c>
      <c r="FB13" s="63">
        <v>1100228.3700000001</v>
      </c>
      <c r="FC13" s="63">
        <v>1103956.3700000001</v>
      </c>
      <c r="FD13" s="63">
        <v>1001799.2</v>
      </c>
      <c r="FE13" s="63">
        <v>1009396.5800000001</v>
      </c>
      <c r="FF13" s="63">
        <v>846706.39999999991</v>
      </c>
      <c r="FG13" s="63">
        <v>988664.61</v>
      </c>
      <c r="FH13" s="63">
        <v>1030714.5199999999</v>
      </c>
      <c r="FI13" s="63">
        <v>1093439.02</v>
      </c>
      <c r="FJ13" s="63">
        <v>1096692.58</v>
      </c>
      <c r="FK13" s="63">
        <v>1032468.6</v>
      </c>
      <c r="FL13" s="63">
        <v>1016266.6000000001</v>
      </c>
      <c r="FM13" s="63">
        <v>1055554.52</v>
      </c>
      <c r="FN13" s="63">
        <v>1090091.6099999999</v>
      </c>
      <c r="FO13" s="63">
        <v>1097550.58</v>
      </c>
      <c r="FP13" s="63">
        <v>997436.2</v>
      </c>
      <c r="FQ13" s="63">
        <v>847418.59</v>
      </c>
      <c r="FR13" s="63">
        <v>924858.24</v>
      </c>
      <c r="FS13" s="63">
        <v>923429.98</v>
      </c>
      <c r="FT13" s="63">
        <v>1025329.2</v>
      </c>
      <c r="FU13" s="63">
        <v>1090670.4100000001</v>
      </c>
      <c r="FV13" s="63">
        <v>1083648.3700000001</v>
      </c>
      <c r="FW13" s="63">
        <v>996806</v>
      </c>
      <c r="FX13" s="63">
        <v>926781.02</v>
      </c>
      <c r="FY13" s="63">
        <v>967685.54999999993</v>
      </c>
      <c r="FZ13" s="63">
        <v>1089963.6099999999</v>
      </c>
    </row>
    <row r="14" spans="1:182">
      <c r="B14" s="578" t="s">
        <v>97</v>
      </c>
      <c r="C14" s="88">
        <v>34588.480000000003</v>
      </c>
      <c r="D14" s="89">
        <v>31252.55</v>
      </c>
      <c r="E14" s="89">
        <v>34546.629999999997</v>
      </c>
      <c r="F14" s="89">
        <v>33514.949999999997</v>
      </c>
      <c r="G14" s="89">
        <v>34234.839999999997</v>
      </c>
      <c r="H14" s="89">
        <v>7643.53</v>
      </c>
      <c r="I14" s="89">
        <v>7936</v>
      </c>
      <c r="J14" s="89">
        <v>7826.88</v>
      </c>
      <c r="K14" s="89">
        <v>7642.64</v>
      </c>
      <c r="L14" s="89">
        <v>34547.120000000003</v>
      </c>
      <c r="M14" s="89">
        <v>33405.019999999997</v>
      </c>
      <c r="N14" s="89">
        <v>34790.050000000003</v>
      </c>
      <c r="O14" s="89">
        <v>34588.480000000003</v>
      </c>
      <c r="P14" s="89">
        <v>31252.55</v>
      </c>
      <c r="Q14" s="89">
        <v>34546.629999999997</v>
      </c>
      <c r="R14" s="89">
        <v>33514.949999999997</v>
      </c>
      <c r="S14" s="89">
        <v>34234.839999999997</v>
      </c>
      <c r="T14" s="89">
        <v>7643.53</v>
      </c>
      <c r="U14" s="89">
        <v>7936</v>
      </c>
      <c r="V14" s="89">
        <v>7826.88</v>
      </c>
      <c r="W14" s="89">
        <v>7642.64</v>
      </c>
      <c r="X14" s="89">
        <v>34547.120000000003</v>
      </c>
      <c r="Y14" s="89">
        <v>33405.019999999997</v>
      </c>
      <c r="Z14" s="89">
        <v>34790.050000000003</v>
      </c>
      <c r="AA14" s="89">
        <v>24046.14</v>
      </c>
      <c r="AB14" s="89">
        <v>19695.150000000001</v>
      </c>
      <c r="AC14" s="89">
        <v>10593.13</v>
      </c>
      <c r="AD14" s="89">
        <v>11535.78</v>
      </c>
      <c r="AE14" s="89">
        <v>18689.8</v>
      </c>
      <c r="AF14" s="89">
        <v>25270</v>
      </c>
      <c r="AG14" s="89">
        <v>42149.36</v>
      </c>
      <c r="AH14" s="89">
        <v>41004.58</v>
      </c>
      <c r="AI14" s="89">
        <v>20687.21</v>
      </c>
      <c r="AJ14" s="89">
        <v>10524.19</v>
      </c>
      <c r="AK14" s="89">
        <v>18151.330000000002</v>
      </c>
      <c r="AL14" s="89">
        <v>24633.34</v>
      </c>
      <c r="AM14" s="89">
        <v>24000</v>
      </c>
      <c r="AN14" s="89">
        <v>19717.740000000002</v>
      </c>
      <c r="AO14" s="89">
        <v>10157.26</v>
      </c>
      <c r="AP14" s="89">
        <v>11882.16</v>
      </c>
      <c r="AQ14" s="89">
        <v>18109.52</v>
      </c>
      <c r="AR14" s="89">
        <v>26745.52</v>
      </c>
      <c r="AS14" s="89">
        <v>40667.81</v>
      </c>
      <c r="AT14" s="89">
        <v>40997.81</v>
      </c>
      <c r="AU14" s="89">
        <v>20596.919999999998</v>
      </c>
      <c r="AV14" s="89">
        <v>10765.34</v>
      </c>
      <c r="AW14" s="89">
        <v>18728.71</v>
      </c>
      <c r="AX14" s="89">
        <v>24611.23</v>
      </c>
      <c r="AY14" s="89">
        <v>23821.61</v>
      </c>
      <c r="AZ14" s="89">
        <v>20832.84</v>
      </c>
      <c r="BA14" s="89">
        <v>9687.2099999999991</v>
      </c>
      <c r="BB14" s="89">
        <v>10838.33</v>
      </c>
      <c r="BC14" s="89">
        <v>18465</v>
      </c>
      <c r="BD14" s="89">
        <v>26621.13</v>
      </c>
      <c r="BE14" s="89">
        <v>40854.81</v>
      </c>
      <c r="BF14" s="89">
        <v>41892.81</v>
      </c>
      <c r="BG14" s="89">
        <v>19817.54</v>
      </c>
      <c r="BH14" s="89">
        <v>10691.84</v>
      </c>
      <c r="BI14" s="89">
        <v>18709.45</v>
      </c>
      <c r="BJ14" s="89">
        <v>24747.42</v>
      </c>
      <c r="BK14" s="89">
        <v>24033.19</v>
      </c>
      <c r="BL14" s="89">
        <v>20546.97</v>
      </c>
      <c r="BM14" s="89">
        <v>10318.17</v>
      </c>
      <c r="BN14" s="89">
        <v>10417.33</v>
      </c>
      <c r="BO14" s="89">
        <v>17771.689999999999</v>
      </c>
      <c r="BP14" s="89">
        <v>26427.71</v>
      </c>
      <c r="BQ14" s="89">
        <v>41854.49</v>
      </c>
      <c r="BR14" s="89">
        <v>42322.13</v>
      </c>
      <c r="BS14" s="89">
        <v>19688.32</v>
      </c>
      <c r="BT14" s="89">
        <v>10421.19</v>
      </c>
      <c r="BU14" s="89">
        <v>18849.2</v>
      </c>
      <c r="BV14" s="89">
        <v>24329.61</v>
      </c>
      <c r="BW14" s="89">
        <v>24513.43</v>
      </c>
      <c r="BX14" s="89">
        <v>19942.439999999999</v>
      </c>
      <c r="BY14" s="89">
        <v>10124.129999999999</v>
      </c>
      <c r="BZ14" s="89">
        <v>11049.33</v>
      </c>
      <c r="CA14" s="89">
        <v>17346.259999999998</v>
      </c>
      <c r="CB14" s="89">
        <v>25584.41</v>
      </c>
      <c r="CC14" s="89">
        <v>43019.49</v>
      </c>
      <c r="CD14" s="89">
        <v>42383.519999999997</v>
      </c>
      <c r="CE14" s="89">
        <v>19560.47</v>
      </c>
      <c r="CF14" s="89">
        <v>10710.79</v>
      </c>
      <c r="CG14" s="89">
        <v>18541.740000000002</v>
      </c>
      <c r="CH14" s="89">
        <v>24204</v>
      </c>
      <c r="CI14" s="89">
        <v>24292.55</v>
      </c>
      <c r="CJ14" s="89">
        <v>19448.740000000002</v>
      </c>
      <c r="CK14" s="89">
        <v>10472.379999999999</v>
      </c>
      <c r="CL14" s="89">
        <v>11798.28</v>
      </c>
      <c r="CM14" s="89">
        <v>18548.05</v>
      </c>
      <c r="CN14" s="89">
        <v>25264.32</v>
      </c>
      <c r="CO14" s="89">
        <v>42257.81</v>
      </c>
      <c r="CP14" s="89">
        <v>40901.81</v>
      </c>
      <c r="CQ14" s="89">
        <v>20580.21</v>
      </c>
      <c r="CR14" s="89">
        <v>10638.2</v>
      </c>
      <c r="CS14" s="89">
        <v>18144.330000000002</v>
      </c>
      <c r="CT14" s="89">
        <v>24633.34</v>
      </c>
      <c r="CU14" s="89">
        <v>24000</v>
      </c>
      <c r="CV14" s="89">
        <v>19380</v>
      </c>
      <c r="CW14" s="89">
        <v>10644.13</v>
      </c>
      <c r="CX14" s="89">
        <v>12005.19</v>
      </c>
      <c r="CY14" s="89">
        <v>18018.52</v>
      </c>
      <c r="CZ14" s="89">
        <v>26128.16</v>
      </c>
      <c r="DA14" s="89">
        <v>41437.07</v>
      </c>
      <c r="DB14" s="89">
        <v>40552.81</v>
      </c>
      <c r="DC14" s="89">
        <v>21034.94</v>
      </c>
      <c r="DD14" s="89">
        <v>10779.19</v>
      </c>
      <c r="DE14" s="89">
        <v>18371.330000000002</v>
      </c>
      <c r="DF14" s="89">
        <v>24628.67</v>
      </c>
      <c r="DG14" s="89">
        <v>24001.81</v>
      </c>
      <c r="DH14" s="89">
        <v>19814.05</v>
      </c>
      <c r="DI14" s="89">
        <v>9975.14</v>
      </c>
      <c r="DJ14" s="89">
        <v>11979.16</v>
      </c>
      <c r="DK14" s="89">
        <v>18139.52</v>
      </c>
      <c r="DL14" s="89">
        <v>26761.32</v>
      </c>
      <c r="DM14" s="89">
        <v>40609</v>
      </c>
      <c r="DN14" s="89">
        <v>40915.910000000003</v>
      </c>
      <c r="DO14" s="89">
        <v>20676.82</v>
      </c>
      <c r="DP14" s="89">
        <v>10765.34</v>
      </c>
      <c r="DQ14" s="89">
        <v>18649.939999999999</v>
      </c>
      <c r="DR14" s="89">
        <v>24692</v>
      </c>
      <c r="DS14" s="89">
        <v>23838.61</v>
      </c>
      <c r="DT14" s="89">
        <v>20840.84</v>
      </c>
      <c r="DU14" s="89">
        <v>9614.2099999999991</v>
      </c>
      <c r="DV14" s="89">
        <v>10886.33</v>
      </c>
      <c r="DW14" s="89">
        <v>18469</v>
      </c>
      <c r="DX14" s="89">
        <v>26635.13</v>
      </c>
      <c r="DY14" s="89">
        <v>40821.26</v>
      </c>
      <c r="DZ14" s="89">
        <v>41844.36</v>
      </c>
      <c r="EA14" s="89">
        <v>19892.189999999999</v>
      </c>
      <c r="EB14" s="89">
        <v>10666.19</v>
      </c>
      <c r="EC14" s="89">
        <v>18649.54</v>
      </c>
      <c r="ED14" s="89">
        <v>24822.34</v>
      </c>
      <c r="EE14" s="89">
        <v>24334.1</v>
      </c>
      <c r="EF14" s="89">
        <v>20118.77</v>
      </c>
      <c r="EG14" s="89">
        <v>10127.129999999999</v>
      </c>
      <c r="EH14" s="89">
        <v>11166.33</v>
      </c>
      <c r="EI14" s="89">
        <v>17220.259999999998</v>
      </c>
      <c r="EJ14" s="89">
        <v>25593.41</v>
      </c>
      <c r="EK14" s="89">
        <v>42990.49</v>
      </c>
      <c r="EL14" s="89">
        <v>42443.519999999997</v>
      </c>
      <c r="EM14" s="89">
        <v>19619</v>
      </c>
      <c r="EN14" s="89">
        <v>10543.96</v>
      </c>
      <c r="EO14" s="89">
        <v>18582.23</v>
      </c>
      <c r="EP14" s="89">
        <v>24240.81</v>
      </c>
      <c r="EQ14" s="89">
        <v>24135.29</v>
      </c>
      <c r="ER14" s="89">
        <v>19967.29</v>
      </c>
      <c r="ES14" s="89">
        <v>10338.129999999999</v>
      </c>
      <c r="ET14" s="89">
        <v>11016.97</v>
      </c>
      <c r="EU14" s="89">
        <v>19359.310000000001</v>
      </c>
      <c r="EV14" s="89">
        <v>24331</v>
      </c>
      <c r="EW14" s="89">
        <v>43484.75</v>
      </c>
      <c r="EX14" s="89">
        <v>41367.26</v>
      </c>
      <c r="EY14" s="89">
        <v>19421.64</v>
      </c>
      <c r="EZ14" s="89">
        <v>10432.68</v>
      </c>
      <c r="FA14" s="89">
        <v>19125.68</v>
      </c>
      <c r="FB14" s="89">
        <v>24000</v>
      </c>
      <c r="FC14" s="89">
        <v>24030.14</v>
      </c>
      <c r="FD14" s="89">
        <v>19711.150000000001</v>
      </c>
      <c r="FE14" s="89">
        <v>10502.13</v>
      </c>
      <c r="FF14" s="89">
        <v>11793.53</v>
      </c>
      <c r="FG14" s="89">
        <v>18523.05</v>
      </c>
      <c r="FH14" s="89">
        <v>25284.32</v>
      </c>
      <c r="FI14" s="89">
        <v>42208.81</v>
      </c>
      <c r="FJ14" s="89">
        <v>40844.080000000002</v>
      </c>
      <c r="FK14" s="89">
        <v>20804.54</v>
      </c>
      <c r="FL14" s="89">
        <v>10457.59</v>
      </c>
      <c r="FM14" s="89">
        <v>18187.330000000002</v>
      </c>
      <c r="FN14" s="89">
        <v>24633.34</v>
      </c>
      <c r="FO14" s="89">
        <v>24000</v>
      </c>
      <c r="FP14" s="89">
        <v>19380</v>
      </c>
      <c r="FQ14" s="89">
        <v>10661.13</v>
      </c>
      <c r="FR14" s="89">
        <v>12031.19</v>
      </c>
      <c r="FS14" s="89">
        <v>17975.52</v>
      </c>
      <c r="FT14" s="89">
        <v>26181.42</v>
      </c>
      <c r="FU14" s="89">
        <v>41342.81</v>
      </c>
      <c r="FV14" s="89">
        <v>40414.81</v>
      </c>
      <c r="FW14" s="89">
        <v>21345.94</v>
      </c>
      <c r="FX14" s="89">
        <v>10647.19</v>
      </c>
      <c r="FY14" s="89">
        <v>18340.330000000002</v>
      </c>
      <c r="FZ14" s="89">
        <v>24659.67</v>
      </c>
    </row>
    <row r="15" spans="1:182">
      <c r="A15" s="32"/>
      <c r="B15" s="578" t="s">
        <v>289</v>
      </c>
      <c r="C15" s="64">
        <v>2331.81</v>
      </c>
      <c r="D15" s="65">
        <v>2106.91</v>
      </c>
      <c r="E15" s="65">
        <v>2328.98</v>
      </c>
      <c r="F15" s="65">
        <v>2259.44</v>
      </c>
      <c r="G15" s="65">
        <v>2307.9699999999998</v>
      </c>
      <c r="H15" s="65">
        <v>515.29</v>
      </c>
      <c r="I15" s="65">
        <v>535.01</v>
      </c>
      <c r="J15" s="65">
        <v>527.66</v>
      </c>
      <c r="K15" s="65">
        <v>515.23</v>
      </c>
      <c r="L15" s="65">
        <v>2329.0100000000002</v>
      </c>
      <c r="M15" s="65">
        <v>2252.02</v>
      </c>
      <c r="N15" s="65">
        <v>2345.4</v>
      </c>
      <c r="O15" s="65">
        <v>2331.81</v>
      </c>
      <c r="P15" s="65">
        <v>2106.91</v>
      </c>
      <c r="Q15" s="65">
        <v>2328.98</v>
      </c>
      <c r="R15" s="65">
        <v>2259.44</v>
      </c>
      <c r="S15" s="65">
        <v>2307.9699999999998</v>
      </c>
      <c r="T15" s="65">
        <v>515.29</v>
      </c>
      <c r="U15" s="65">
        <v>535.01</v>
      </c>
      <c r="V15" s="65">
        <v>527.66</v>
      </c>
      <c r="W15" s="65">
        <v>515.23</v>
      </c>
      <c r="X15" s="65">
        <v>2329.0100000000002</v>
      </c>
      <c r="Y15" s="65">
        <v>2252.02</v>
      </c>
      <c r="Z15" s="65">
        <v>2345.4</v>
      </c>
      <c r="AA15" s="65">
        <v>1608.66</v>
      </c>
      <c r="AB15" s="65">
        <v>1340.2</v>
      </c>
      <c r="AC15" s="65">
        <v>722.03</v>
      </c>
      <c r="AD15" s="65">
        <v>822.04</v>
      </c>
      <c r="AE15" s="65">
        <v>1207.78</v>
      </c>
      <c r="AF15" s="65">
        <v>1672.13</v>
      </c>
      <c r="AG15" s="65">
        <v>2845.67</v>
      </c>
      <c r="AH15" s="65">
        <v>2767.29</v>
      </c>
      <c r="AI15" s="65">
        <v>1470.61</v>
      </c>
      <c r="AJ15" s="65">
        <v>645.09</v>
      </c>
      <c r="AK15" s="65">
        <v>1236.51</v>
      </c>
      <c r="AL15" s="65">
        <v>1660.7</v>
      </c>
      <c r="AM15" s="65">
        <v>1618</v>
      </c>
      <c r="AN15" s="65">
        <v>1305.6500000000001</v>
      </c>
      <c r="AO15" s="65">
        <v>731.36</v>
      </c>
      <c r="AP15" s="65">
        <v>781.34</v>
      </c>
      <c r="AQ15" s="65">
        <v>1244.06</v>
      </c>
      <c r="AR15" s="65">
        <v>1740.36</v>
      </c>
      <c r="AS15" s="65">
        <v>2777.93</v>
      </c>
      <c r="AT15" s="65">
        <v>2719.29</v>
      </c>
      <c r="AU15" s="65">
        <v>1475.46</v>
      </c>
      <c r="AV15" s="65">
        <v>689.3</v>
      </c>
      <c r="AW15" s="65">
        <v>1255.0899999999999</v>
      </c>
      <c r="AX15" s="65">
        <v>1660.86</v>
      </c>
      <c r="AY15" s="65">
        <v>1581.61</v>
      </c>
      <c r="AZ15" s="65">
        <v>1400.68</v>
      </c>
      <c r="BA15" s="65">
        <v>701.95</v>
      </c>
      <c r="BB15" s="65">
        <v>709.96</v>
      </c>
      <c r="BC15" s="65">
        <v>1288.58</v>
      </c>
      <c r="BD15" s="65">
        <v>1716.73</v>
      </c>
      <c r="BE15" s="65">
        <v>2802.29</v>
      </c>
      <c r="BF15" s="65">
        <v>2768.29</v>
      </c>
      <c r="BG15" s="65">
        <v>1384.81</v>
      </c>
      <c r="BH15" s="65">
        <v>698.8</v>
      </c>
      <c r="BI15" s="65">
        <v>1311.58</v>
      </c>
      <c r="BJ15" s="65">
        <v>1633.42</v>
      </c>
      <c r="BK15" s="65">
        <v>1604.64</v>
      </c>
      <c r="BL15" s="65">
        <v>1381.29</v>
      </c>
      <c r="BM15" s="65">
        <v>712.49</v>
      </c>
      <c r="BN15" s="65">
        <v>714.96</v>
      </c>
      <c r="BO15" s="65">
        <v>1246.74</v>
      </c>
      <c r="BP15" s="65">
        <v>1701.48</v>
      </c>
      <c r="BQ15" s="65">
        <v>2863.61</v>
      </c>
      <c r="BR15" s="65">
        <v>2813.97</v>
      </c>
      <c r="BS15" s="65">
        <v>1346.02</v>
      </c>
      <c r="BT15" s="65">
        <v>685.45</v>
      </c>
      <c r="BU15" s="65">
        <v>1309.44</v>
      </c>
      <c r="BV15" s="65">
        <v>1618.61</v>
      </c>
      <c r="BW15" s="65">
        <v>1641.98</v>
      </c>
      <c r="BX15" s="65">
        <v>1350.59</v>
      </c>
      <c r="BY15" s="65">
        <v>687.03</v>
      </c>
      <c r="BZ15" s="65">
        <v>774.96</v>
      </c>
      <c r="CA15" s="65">
        <v>1065.4100000000001</v>
      </c>
      <c r="CB15" s="65">
        <v>1798.73</v>
      </c>
      <c r="CC15" s="65">
        <v>2931.61</v>
      </c>
      <c r="CD15" s="65">
        <v>2829.94</v>
      </c>
      <c r="CE15" s="65">
        <v>1304.4000000000001</v>
      </c>
      <c r="CF15" s="65">
        <v>742.94</v>
      </c>
      <c r="CG15" s="65">
        <v>1250.5</v>
      </c>
      <c r="CH15" s="65">
        <v>1620.61</v>
      </c>
      <c r="CI15" s="65">
        <v>1605.52</v>
      </c>
      <c r="CJ15" s="65">
        <v>1343.34</v>
      </c>
      <c r="CK15" s="65">
        <v>732.78</v>
      </c>
      <c r="CL15" s="65">
        <v>838</v>
      </c>
      <c r="CM15" s="65">
        <v>1181.06</v>
      </c>
      <c r="CN15" s="65">
        <v>1681.52</v>
      </c>
      <c r="CO15" s="65">
        <v>2852.29</v>
      </c>
      <c r="CP15" s="65">
        <v>2751.29</v>
      </c>
      <c r="CQ15" s="65">
        <v>1446.61</v>
      </c>
      <c r="CR15" s="65">
        <v>696.08</v>
      </c>
      <c r="CS15" s="65">
        <v>1209.51</v>
      </c>
      <c r="CT15" s="65">
        <v>1660.7</v>
      </c>
      <c r="CU15" s="65">
        <v>1618</v>
      </c>
      <c r="CV15" s="65">
        <v>1306.5</v>
      </c>
      <c r="CW15" s="65">
        <v>742.03</v>
      </c>
      <c r="CX15" s="65">
        <v>811.96</v>
      </c>
      <c r="CY15" s="65">
        <v>1204.06</v>
      </c>
      <c r="CZ15" s="65">
        <v>1714.02</v>
      </c>
      <c r="DA15" s="65">
        <v>2816.03</v>
      </c>
      <c r="DB15" s="65">
        <v>2680.29</v>
      </c>
      <c r="DC15" s="65">
        <v>1500.46</v>
      </c>
      <c r="DD15" s="65">
        <v>706.45</v>
      </c>
      <c r="DE15" s="65">
        <v>1255.51</v>
      </c>
      <c r="DF15" s="65">
        <v>1643.39</v>
      </c>
      <c r="DG15" s="65">
        <v>1613.81</v>
      </c>
      <c r="DH15" s="65">
        <v>1320.03</v>
      </c>
      <c r="DI15" s="65">
        <v>724.22</v>
      </c>
      <c r="DJ15" s="65">
        <v>778.29</v>
      </c>
      <c r="DK15" s="65">
        <v>1260.3399999999999</v>
      </c>
      <c r="DL15" s="65">
        <v>1718.92</v>
      </c>
      <c r="DM15" s="65">
        <v>2783.1</v>
      </c>
      <c r="DN15" s="65">
        <v>2719.29</v>
      </c>
      <c r="DO15" s="65">
        <v>1464.46</v>
      </c>
      <c r="DP15" s="65">
        <v>695.3</v>
      </c>
      <c r="DQ15" s="65">
        <v>1268.5</v>
      </c>
      <c r="DR15" s="65">
        <v>1652.45</v>
      </c>
      <c r="DS15" s="65">
        <v>1584.61</v>
      </c>
      <c r="DT15" s="65">
        <v>1392.83</v>
      </c>
      <c r="DU15" s="65">
        <v>715.25</v>
      </c>
      <c r="DV15" s="65">
        <v>701.51</v>
      </c>
      <c r="DW15" s="65">
        <v>1293.23</v>
      </c>
      <c r="DX15" s="65">
        <v>1717.07</v>
      </c>
      <c r="DY15" s="65">
        <v>2792.61</v>
      </c>
      <c r="DZ15" s="65">
        <v>2767.97</v>
      </c>
      <c r="EA15" s="65">
        <v>1395.16</v>
      </c>
      <c r="EB15" s="65">
        <v>693.45</v>
      </c>
      <c r="EC15" s="65">
        <v>1318.5</v>
      </c>
      <c r="ED15" s="65">
        <v>1626.51</v>
      </c>
      <c r="EE15" s="65">
        <v>1629.21</v>
      </c>
      <c r="EF15" s="65">
        <v>1363.37</v>
      </c>
      <c r="EG15" s="65">
        <v>687.03</v>
      </c>
      <c r="EH15" s="65">
        <v>781.96</v>
      </c>
      <c r="EI15" s="65">
        <v>1062.4100000000001</v>
      </c>
      <c r="EJ15" s="65">
        <v>1794.73</v>
      </c>
      <c r="EK15" s="65">
        <v>2925.61</v>
      </c>
      <c r="EL15" s="65">
        <v>2834.94</v>
      </c>
      <c r="EM15" s="65">
        <v>1321.4</v>
      </c>
      <c r="EN15" s="65">
        <v>692.24</v>
      </c>
      <c r="EO15" s="65">
        <v>1290</v>
      </c>
      <c r="EP15" s="65">
        <v>1615.81</v>
      </c>
      <c r="EQ15" s="65">
        <v>1597.78</v>
      </c>
      <c r="ER15" s="65">
        <v>1375.43</v>
      </c>
      <c r="ES15" s="65">
        <v>707.03</v>
      </c>
      <c r="ET15" s="65">
        <v>741.5</v>
      </c>
      <c r="EU15" s="65">
        <v>1297.8900000000001</v>
      </c>
      <c r="EV15" s="65">
        <v>1629.13</v>
      </c>
      <c r="EW15" s="65">
        <v>2930.32</v>
      </c>
      <c r="EX15" s="65">
        <v>2799.61</v>
      </c>
      <c r="EY15" s="65">
        <v>1317.76</v>
      </c>
      <c r="EZ15" s="65">
        <v>664.08</v>
      </c>
      <c r="FA15" s="65">
        <v>1320.16</v>
      </c>
      <c r="FB15" s="65">
        <v>1618</v>
      </c>
      <c r="FC15" s="65">
        <v>1608.66</v>
      </c>
      <c r="FD15" s="65">
        <v>1340.2</v>
      </c>
      <c r="FE15" s="65">
        <v>725.03</v>
      </c>
      <c r="FF15" s="65">
        <v>845.75</v>
      </c>
      <c r="FG15" s="65">
        <v>1181.06</v>
      </c>
      <c r="FH15" s="65">
        <v>1682.52</v>
      </c>
      <c r="FI15" s="65">
        <v>2862.29</v>
      </c>
      <c r="FJ15" s="65">
        <v>2740.29</v>
      </c>
      <c r="FK15" s="65">
        <v>1462.61</v>
      </c>
      <c r="FL15" s="65">
        <v>650.09</v>
      </c>
      <c r="FM15" s="65">
        <v>1239.51</v>
      </c>
      <c r="FN15" s="65">
        <v>1660.7</v>
      </c>
      <c r="FO15" s="65">
        <v>1618</v>
      </c>
      <c r="FP15" s="65">
        <v>1306.5</v>
      </c>
      <c r="FQ15" s="65">
        <v>742.03</v>
      </c>
      <c r="FR15" s="65">
        <v>811.96</v>
      </c>
      <c r="FS15" s="65">
        <v>1204.06</v>
      </c>
      <c r="FT15" s="65">
        <v>1699.09</v>
      </c>
      <c r="FU15" s="65">
        <v>2830.96</v>
      </c>
      <c r="FV15" s="65">
        <v>2680.29</v>
      </c>
      <c r="FW15" s="65">
        <v>1526.46</v>
      </c>
      <c r="FX15" s="65">
        <v>680.45</v>
      </c>
      <c r="FY15" s="65">
        <v>1255.51</v>
      </c>
      <c r="FZ15" s="65">
        <v>1643.39</v>
      </c>
    </row>
    <row r="16" spans="1:182">
      <c r="B16" s="581" t="s">
        <v>13</v>
      </c>
      <c r="C16" s="66">
        <v>1110364.8700000001</v>
      </c>
      <c r="D16" s="66">
        <v>996459.66</v>
      </c>
      <c r="E16" s="66">
        <v>1068382.42</v>
      </c>
      <c r="F16" s="66">
        <v>936291.54999999981</v>
      </c>
      <c r="G16" s="66">
        <v>953322.46</v>
      </c>
      <c r="H16" s="66">
        <v>995090.02</v>
      </c>
      <c r="I16" s="66">
        <v>1065248.5900000001</v>
      </c>
      <c r="J16" s="66">
        <v>1042713.9500000001</v>
      </c>
      <c r="K16" s="66">
        <v>1001265.9999999999</v>
      </c>
      <c r="L16" s="66">
        <v>837894.13</v>
      </c>
      <c r="M16" s="66">
        <v>910187.24</v>
      </c>
      <c r="N16" s="66">
        <v>1083125.42</v>
      </c>
      <c r="O16" s="66">
        <v>1119791.2600000002</v>
      </c>
      <c r="P16" s="66">
        <v>1005553.25</v>
      </c>
      <c r="Q16" s="66">
        <v>984388.78000000014</v>
      </c>
      <c r="R16" s="66">
        <v>911954.18999999983</v>
      </c>
      <c r="S16" s="66">
        <v>948523.22</v>
      </c>
      <c r="T16" s="66">
        <v>1006032.94</v>
      </c>
      <c r="U16" s="66">
        <v>1044886.03</v>
      </c>
      <c r="V16" s="66">
        <v>1045222.9500000001</v>
      </c>
      <c r="W16" s="66">
        <v>994514.99999999988</v>
      </c>
      <c r="X16" s="66">
        <v>1008579.93</v>
      </c>
      <c r="Y16" s="66">
        <v>1039936.24</v>
      </c>
      <c r="Z16" s="66">
        <v>1069793.82</v>
      </c>
      <c r="AA16" s="66">
        <v>1085703.3799999999</v>
      </c>
      <c r="AB16" s="66">
        <v>981264.1399999999</v>
      </c>
      <c r="AC16" s="66">
        <v>1034490.5300000001</v>
      </c>
      <c r="AD16" s="66">
        <v>911527.82000000007</v>
      </c>
      <c r="AE16" s="66">
        <v>905161.3600000001</v>
      </c>
      <c r="AF16" s="66">
        <v>1023433.6399999999</v>
      </c>
      <c r="AG16" s="66">
        <v>1078933.44</v>
      </c>
      <c r="AH16" s="66">
        <v>1075408.8400000001</v>
      </c>
      <c r="AI16" s="66">
        <v>1000838.4199999999</v>
      </c>
      <c r="AJ16" s="66">
        <v>854446.87999999989</v>
      </c>
      <c r="AK16" s="66">
        <v>1015044.3699999999</v>
      </c>
      <c r="AL16" s="66">
        <v>1040051.6499999999</v>
      </c>
      <c r="AM16" s="66">
        <v>1082756.58</v>
      </c>
      <c r="AN16" s="66">
        <v>1016080.13</v>
      </c>
      <c r="AO16" s="66">
        <v>912462.64</v>
      </c>
      <c r="AP16" s="66">
        <v>827396.2</v>
      </c>
      <c r="AQ16" s="66">
        <v>949904.79</v>
      </c>
      <c r="AR16" s="66">
        <v>1028347.08</v>
      </c>
      <c r="AS16" s="66">
        <v>1078224.73</v>
      </c>
      <c r="AT16" s="66">
        <v>1086101.4700000002</v>
      </c>
      <c r="AU16" s="66">
        <v>1007928.98</v>
      </c>
      <c r="AV16" s="66">
        <v>975182.2300000001</v>
      </c>
      <c r="AW16" s="66">
        <v>1025100.9999999999</v>
      </c>
      <c r="AX16" s="66">
        <v>1038731.5</v>
      </c>
      <c r="AY16" s="66">
        <v>1083858.6300000004</v>
      </c>
      <c r="AZ16" s="66">
        <v>982962.29999999993</v>
      </c>
      <c r="BA16" s="66">
        <v>960581.07</v>
      </c>
      <c r="BB16" s="66">
        <v>876754.28999999992</v>
      </c>
      <c r="BC16" s="66">
        <v>950090.16</v>
      </c>
      <c r="BD16" s="66">
        <v>1006486.86</v>
      </c>
      <c r="BE16" s="66">
        <v>1056808.6800000002</v>
      </c>
      <c r="BF16" s="66">
        <v>1066718.51</v>
      </c>
      <c r="BG16" s="66">
        <v>965188.14000000013</v>
      </c>
      <c r="BH16" s="66">
        <v>742454.44000000006</v>
      </c>
      <c r="BI16" s="66">
        <v>846563.62999999989</v>
      </c>
      <c r="BJ16" s="66">
        <v>1025058.2500000001</v>
      </c>
      <c r="BK16" s="66">
        <v>1090860.4099999999</v>
      </c>
      <c r="BL16" s="66">
        <v>992483.46</v>
      </c>
      <c r="BM16" s="66">
        <v>962039.27</v>
      </c>
      <c r="BN16" s="66">
        <v>890459.43999999983</v>
      </c>
      <c r="BO16" s="66">
        <v>963509.84</v>
      </c>
      <c r="BP16" s="66">
        <v>1020659.7899999999</v>
      </c>
      <c r="BQ16" s="66">
        <v>1088514.4700000002</v>
      </c>
      <c r="BR16" s="66">
        <v>1096640.51</v>
      </c>
      <c r="BS16" s="66">
        <v>962873.89999999991</v>
      </c>
      <c r="BT16" s="66">
        <v>958905.61</v>
      </c>
      <c r="BU16" s="66">
        <v>984807.23999999987</v>
      </c>
      <c r="BV16" s="66">
        <v>1092088.5900000003</v>
      </c>
      <c r="BW16" s="66">
        <v>1128263.99</v>
      </c>
      <c r="BX16" s="66">
        <v>997704.22999999986</v>
      </c>
      <c r="BY16" s="66">
        <v>957504.77</v>
      </c>
      <c r="BZ16" s="66">
        <v>864469.62999999989</v>
      </c>
      <c r="CA16" s="66">
        <v>960129.72000000009</v>
      </c>
      <c r="CB16" s="66">
        <v>1050642.74</v>
      </c>
      <c r="CC16" s="66">
        <v>1144106.6800000002</v>
      </c>
      <c r="CD16" s="66">
        <v>1145927.8700000001</v>
      </c>
      <c r="CE16" s="66">
        <v>1068279.3999999999</v>
      </c>
      <c r="CF16" s="66">
        <v>850724.53</v>
      </c>
      <c r="CG16" s="66">
        <v>1095182.6300000001</v>
      </c>
      <c r="CH16" s="66">
        <v>1143537.9800000002</v>
      </c>
      <c r="CI16" s="66">
        <v>1159600.6500000001</v>
      </c>
      <c r="CJ16" s="66">
        <v>1081934.27</v>
      </c>
      <c r="CK16" s="66">
        <v>1118523.74</v>
      </c>
      <c r="CL16" s="66">
        <v>929998.08</v>
      </c>
      <c r="CM16" s="66">
        <v>1020659.1200000001</v>
      </c>
      <c r="CN16" s="66">
        <v>1091520.97</v>
      </c>
      <c r="CO16" s="66">
        <v>1163566.71</v>
      </c>
      <c r="CP16" s="66">
        <v>1159858.4700000002</v>
      </c>
      <c r="CQ16" s="66">
        <v>1088466.02</v>
      </c>
      <c r="CR16" s="66">
        <v>1048605.8800000001</v>
      </c>
      <c r="CS16" s="66">
        <v>1107738.3700000001</v>
      </c>
      <c r="CT16" s="66">
        <v>1153709.4500000002</v>
      </c>
      <c r="CU16" s="66">
        <v>1165572.58</v>
      </c>
      <c r="CV16" s="66">
        <v>1006734.2</v>
      </c>
      <c r="CW16" s="66">
        <v>985487.62000000011</v>
      </c>
      <c r="CX16" s="66">
        <v>942382.54999999993</v>
      </c>
      <c r="CY16" s="66">
        <v>1038238.9500000002</v>
      </c>
      <c r="CZ16" s="66">
        <v>1099084.78</v>
      </c>
      <c r="DA16" s="66">
        <v>1166929.5100000002</v>
      </c>
      <c r="DB16" s="66">
        <v>1176490.6800000002</v>
      </c>
      <c r="DC16" s="66">
        <v>1081009</v>
      </c>
      <c r="DD16" s="66">
        <v>853025.23999999987</v>
      </c>
      <c r="DE16" s="66">
        <v>1112165.3500000001</v>
      </c>
      <c r="DF16" s="66">
        <v>1144925.6699999997</v>
      </c>
      <c r="DG16" s="66">
        <v>1161311.23</v>
      </c>
      <c r="DH16" s="66">
        <v>1048932.28</v>
      </c>
      <c r="DI16" s="66">
        <v>1143148.77</v>
      </c>
      <c r="DJ16" s="66">
        <v>970456.46000000008</v>
      </c>
      <c r="DK16" s="66">
        <v>963144.83</v>
      </c>
      <c r="DL16" s="66">
        <v>1092895.8400000001</v>
      </c>
      <c r="DM16" s="66">
        <v>1169269.4800000002</v>
      </c>
      <c r="DN16" s="66">
        <v>1172479.1700000002</v>
      </c>
      <c r="DO16" s="66">
        <v>1073326.8800000001</v>
      </c>
      <c r="DP16" s="66">
        <v>1051443.2300000002</v>
      </c>
      <c r="DQ16" s="66">
        <v>1111326.04</v>
      </c>
      <c r="DR16" s="66">
        <v>1142855.0599999998</v>
      </c>
      <c r="DS16" s="66">
        <v>1159409.6300000004</v>
      </c>
      <c r="DT16" s="66">
        <v>1046466.2799999999</v>
      </c>
      <c r="DU16" s="66">
        <v>1103093.0699999998</v>
      </c>
      <c r="DV16" s="66">
        <v>910072.84</v>
      </c>
      <c r="DW16" s="66">
        <v>998107.81</v>
      </c>
      <c r="DX16" s="66">
        <v>1077355.5999999999</v>
      </c>
      <c r="DY16" s="66">
        <v>1158264.2400000002</v>
      </c>
      <c r="DZ16" s="66">
        <v>1157043.7400000002</v>
      </c>
      <c r="EA16" s="66">
        <v>1073146.95</v>
      </c>
      <c r="EB16" s="66">
        <v>872384.02999999991</v>
      </c>
      <c r="EC16" s="66">
        <v>1004295.24</v>
      </c>
      <c r="ED16" s="66">
        <v>1134180.2600000002</v>
      </c>
      <c r="EE16" s="66">
        <v>1158990.8900000001</v>
      </c>
      <c r="EF16" s="66">
        <v>1082001.3400000001</v>
      </c>
      <c r="EG16" s="66">
        <v>980636.57000000007</v>
      </c>
      <c r="EH16" s="66">
        <v>885683.67999999982</v>
      </c>
      <c r="EI16" s="66">
        <v>1017267.3200000001</v>
      </c>
      <c r="EJ16" s="66">
        <v>1082120.1399999999</v>
      </c>
      <c r="EK16" s="66">
        <v>1157079.6800000002</v>
      </c>
      <c r="EL16" s="66">
        <v>1154446.8700000001</v>
      </c>
      <c r="EM16" s="66">
        <v>1078263.5299999998</v>
      </c>
      <c r="EN16" s="66">
        <v>1038812</v>
      </c>
      <c r="EO16" s="66">
        <v>1097581.83</v>
      </c>
      <c r="EP16" s="66">
        <v>1139412.9900000002</v>
      </c>
      <c r="EQ16" s="66">
        <v>1150785.4400000002</v>
      </c>
      <c r="ER16" s="66">
        <v>1038706.3300000001</v>
      </c>
      <c r="ES16" s="66">
        <v>1078752.23</v>
      </c>
      <c r="ET16" s="66">
        <v>929225.57</v>
      </c>
      <c r="EU16" s="66">
        <v>1035074.2500000001</v>
      </c>
      <c r="EV16" s="66">
        <v>1072436.0599999998</v>
      </c>
      <c r="EW16" s="66">
        <v>1146417.68</v>
      </c>
      <c r="EX16" s="66">
        <v>1149386.2800000003</v>
      </c>
      <c r="EY16" s="66">
        <v>1066325.93</v>
      </c>
      <c r="EZ16" s="66">
        <v>834170.36</v>
      </c>
      <c r="FA16" s="66">
        <v>893108.04</v>
      </c>
      <c r="FB16" s="66">
        <v>1125846.3700000001</v>
      </c>
      <c r="FC16" s="66">
        <v>1129595.17</v>
      </c>
      <c r="FD16" s="66">
        <v>1022850.5499999999</v>
      </c>
      <c r="FE16" s="66">
        <v>1020623.7400000001</v>
      </c>
      <c r="FF16" s="66">
        <v>859345.67999999993</v>
      </c>
      <c r="FG16" s="66">
        <v>1008368.7200000001</v>
      </c>
      <c r="FH16" s="66">
        <v>1057681.3599999999</v>
      </c>
      <c r="FI16" s="66">
        <v>1138510.1200000001</v>
      </c>
      <c r="FJ16" s="66">
        <v>1140276.9500000002</v>
      </c>
      <c r="FK16" s="66">
        <v>1054735.75</v>
      </c>
      <c r="FL16" s="66">
        <v>1027374.28</v>
      </c>
      <c r="FM16" s="66">
        <v>1074981.3600000001</v>
      </c>
      <c r="FN16" s="66">
        <v>1116385.6499999999</v>
      </c>
      <c r="FO16" s="66">
        <v>1123168.58</v>
      </c>
      <c r="FP16" s="66">
        <v>1018122.7</v>
      </c>
      <c r="FQ16" s="66">
        <v>858821.75</v>
      </c>
      <c r="FR16" s="66">
        <v>937701.3899999999</v>
      </c>
      <c r="FS16" s="66">
        <v>942609.56</v>
      </c>
      <c r="FT16" s="66">
        <v>1053209.71</v>
      </c>
      <c r="FU16" s="66">
        <v>1134844.1800000002</v>
      </c>
      <c r="FV16" s="66">
        <v>1126743.4700000002</v>
      </c>
      <c r="FW16" s="66">
        <v>1019678.3999999999</v>
      </c>
      <c r="FX16" s="66">
        <v>938108.65999999992</v>
      </c>
      <c r="FY16" s="66">
        <v>987281.3899999999</v>
      </c>
      <c r="FZ16" s="66">
        <v>1116266.6699999997</v>
      </c>
    </row>
    <row r="17" spans="2:182" ht="15.75" thickBot="1">
      <c r="B17" s="582" t="s">
        <v>14</v>
      </c>
      <c r="C17" s="67">
        <v>1110364.8700000001</v>
      </c>
      <c r="D17" s="68">
        <v>996459.66</v>
      </c>
      <c r="E17" s="68">
        <v>1068382.42</v>
      </c>
      <c r="F17" s="68">
        <v>936291.54999999981</v>
      </c>
      <c r="G17" s="68">
        <v>953322.46</v>
      </c>
      <c r="H17" s="68">
        <v>995090.02</v>
      </c>
      <c r="I17" s="68">
        <v>1065248.5900000001</v>
      </c>
      <c r="J17" s="68">
        <v>1042713.9500000001</v>
      </c>
      <c r="K17" s="68">
        <v>1001265.9999999999</v>
      </c>
      <c r="L17" s="68">
        <v>837894.13</v>
      </c>
      <c r="M17" s="68">
        <v>910187.24</v>
      </c>
      <c r="N17" s="68">
        <v>1083125.42</v>
      </c>
      <c r="O17" s="68">
        <v>1119791.2600000002</v>
      </c>
      <c r="P17" s="68">
        <v>1005553.25</v>
      </c>
      <c r="Q17" s="68">
        <v>984388.78000000014</v>
      </c>
      <c r="R17" s="68">
        <v>911954.18999999983</v>
      </c>
      <c r="S17" s="68">
        <v>948523.22</v>
      </c>
      <c r="T17" s="68">
        <v>1006032.94</v>
      </c>
      <c r="U17" s="68">
        <v>1044886.03</v>
      </c>
      <c r="V17" s="68">
        <v>1045222.9500000001</v>
      </c>
      <c r="W17" s="68">
        <v>994514.99999999988</v>
      </c>
      <c r="X17" s="68">
        <v>1008579.93</v>
      </c>
      <c r="Y17" s="68">
        <v>1039936.24</v>
      </c>
      <c r="Z17" s="68">
        <v>1069793.82</v>
      </c>
      <c r="AA17" s="68">
        <v>1085703.3799999999</v>
      </c>
      <c r="AB17" s="68">
        <v>981264.1399999999</v>
      </c>
      <c r="AC17" s="68">
        <v>1034490.5300000001</v>
      </c>
      <c r="AD17" s="68">
        <v>911527.82000000007</v>
      </c>
      <c r="AE17" s="68">
        <v>905161.3600000001</v>
      </c>
      <c r="AF17" s="68">
        <v>1023433.6399999999</v>
      </c>
      <c r="AG17" s="68">
        <v>1078933.44</v>
      </c>
      <c r="AH17" s="68">
        <v>1075408.8400000001</v>
      </c>
      <c r="AI17" s="68">
        <v>1000838.4199999999</v>
      </c>
      <c r="AJ17" s="68">
        <v>854446.87999999989</v>
      </c>
      <c r="AK17" s="68">
        <v>1015044.3699999999</v>
      </c>
      <c r="AL17" s="68">
        <v>1040051.6499999999</v>
      </c>
      <c r="AM17" s="68">
        <v>1082756.58</v>
      </c>
      <c r="AN17" s="68">
        <v>1016080.13</v>
      </c>
      <c r="AO17" s="68">
        <v>912462.64</v>
      </c>
      <c r="AP17" s="68">
        <v>827396.2</v>
      </c>
      <c r="AQ17" s="68">
        <v>949904.79</v>
      </c>
      <c r="AR17" s="68">
        <v>1028347.08</v>
      </c>
      <c r="AS17" s="68">
        <v>1078224.73</v>
      </c>
      <c r="AT17" s="68">
        <v>1086101.4700000002</v>
      </c>
      <c r="AU17" s="68">
        <v>1007928.98</v>
      </c>
      <c r="AV17" s="68">
        <v>975182.2300000001</v>
      </c>
      <c r="AW17" s="68">
        <v>1025100.9999999999</v>
      </c>
      <c r="AX17" s="68">
        <v>1038731.5</v>
      </c>
      <c r="AY17" s="68">
        <v>1083858.6300000004</v>
      </c>
      <c r="AZ17" s="68">
        <v>982962.29999999993</v>
      </c>
      <c r="BA17" s="68">
        <v>960581.07</v>
      </c>
      <c r="BB17" s="68">
        <v>876754.28999999992</v>
      </c>
      <c r="BC17" s="68">
        <v>950090.16</v>
      </c>
      <c r="BD17" s="68">
        <v>1006486.86</v>
      </c>
      <c r="BE17" s="68">
        <v>1056808.6800000002</v>
      </c>
      <c r="BF17" s="68">
        <v>1066718.51</v>
      </c>
      <c r="BG17" s="68">
        <v>965188.14000000013</v>
      </c>
      <c r="BH17" s="68">
        <v>742454.44000000006</v>
      </c>
      <c r="BI17" s="68">
        <v>846563.62999999989</v>
      </c>
      <c r="BJ17" s="68">
        <v>1025058.2500000001</v>
      </c>
      <c r="BK17" s="68">
        <v>1090860.4099999999</v>
      </c>
      <c r="BL17" s="68">
        <v>992483.46</v>
      </c>
      <c r="BM17" s="68">
        <v>962039.27</v>
      </c>
      <c r="BN17" s="68">
        <v>890459.43999999983</v>
      </c>
      <c r="BO17" s="68">
        <v>963509.84</v>
      </c>
      <c r="BP17" s="68">
        <v>1020659.7899999999</v>
      </c>
      <c r="BQ17" s="68">
        <v>1088514.4700000002</v>
      </c>
      <c r="BR17" s="68">
        <v>1096640.51</v>
      </c>
      <c r="BS17" s="68">
        <v>962873.89999999991</v>
      </c>
      <c r="BT17" s="68">
        <v>958905.61</v>
      </c>
      <c r="BU17" s="68">
        <v>984807.23999999987</v>
      </c>
      <c r="BV17" s="68">
        <v>1092088.5900000003</v>
      </c>
      <c r="BW17" s="68">
        <v>1128263.99</v>
      </c>
      <c r="BX17" s="68">
        <v>997704.22999999986</v>
      </c>
      <c r="BY17" s="68">
        <v>957504.77</v>
      </c>
      <c r="BZ17" s="68">
        <v>864469.62999999989</v>
      </c>
      <c r="CA17" s="68">
        <v>960129.72000000009</v>
      </c>
      <c r="CB17" s="68">
        <v>1050642.74</v>
      </c>
      <c r="CC17" s="68">
        <v>1144106.6800000002</v>
      </c>
      <c r="CD17" s="68">
        <v>1145927.8700000001</v>
      </c>
      <c r="CE17" s="68">
        <v>1068279.3999999999</v>
      </c>
      <c r="CF17" s="68">
        <v>850724.53</v>
      </c>
      <c r="CG17" s="68">
        <v>1095182.6300000001</v>
      </c>
      <c r="CH17" s="68">
        <v>1143537.9800000002</v>
      </c>
      <c r="CI17" s="68">
        <v>1159600.6500000001</v>
      </c>
      <c r="CJ17" s="68">
        <v>1081934.27</v>
      </c>
      <c r="CK17" s="68">
        <v>1118523.74</v>
      </c>
      <c r="CL17" s="68">
        <v>929998.08</v>
      </c>
      <c r="CM17" s="68">
        <v>1020659.1200000001</v>
      </c>
      <c r="CN17" s="68">
        <v>1091520.97</v>
      </c>
      <c r="CO17" s="68">
        <v>1163566.71</v>
      </c>
      <c r="CP17" s="68">
        <v>1159858.4700000002</v>
      </c>
      <c r="CQ17" s="68">
        <v>1088466.02</v>
      </c>
      <c r="CR17" s="68">
        <v>1048605.8800000001</v>
      </c>
      <c r="CS17" s="68">
        <v>1107738.3700000001</v>
      </c>
      <c r="CT17" s="68">
        <v>1153709.4500000002</v>
      </c>
      <c r="CU17" s="68">
        <v>1165572.58</v>
      </c>
      <c r="CV17" s="68">
        <v>1006734.2</v>
      </c>
      <c r="CW17" s="68">
        <v>985487.62000000011</v>
      </c>
      <c r="CX17" s="68">
        <v>942382.54999999993</v>
      </c>
      <c r="CY17" s="68">
        <v>1038238.9500000002</v>
      </c>
      <c r="CZ17" s="68">
        <v>1099084.78</v>
      </c>
      <c r="DA17" s="68">
        <v>1166929.5100000002</v>
      </c>
      <c r="DB17" s="68">
        <v>1176490.6800000002</v>
      </c>
      <c r="DC17" s="68">
        <v>1081009</v>
      </c>
      <c r="DD17" s="68">
        <v>853025.23999999987</v>
      </c>
      <c r="DE17" s="68">
        <v>1112165.3500000001</v>
      </c>
      <c r="DF17" s="68">
        <v>1144925.6699999997</v>
      </c>
      <c r="DG17" s="68">
        <v>1161311.23</v>
      </c>
      <c r="DH17" s="68">
        <v>1048932.28</v>
      </c>
      <c r="DI17" s="68">
        <v>1143148.77</v>
      </c>
      <c r="DJ17" s="68">
        <v>970456.46000000008</v>
      </c>
      <c r="DK17" s="68">
        <v>963144.83</v>
      </c>
      <c r="DL17" s="68">
        <v>1092895.8400000001</v>
      </c>
      <c r="DM17" s="68">
        <v>1169269.4800000002</v>
      </c>
      <c r="DN17" s="68">
        <v>1172479.1700000002</v>
      </c>
      <c r="DO17" s="68">
        <v>1073326.8800000001</v>
      </c>
      <c r="DP17" s="68">
        <v>1051443.2300000002</v>
      </c>
      <c r="DQ17" s="68">
        <v>1111326.04</v>
      </c>
      <c r="DR17" s="68">
        <v>1142855.0599999998</v>
      </c>
      <c r="DS17" s="68">
        <v>1159409.6300000004</v>
      </c>
      <c r="DT17" s="68">
        <v>1046466.2799999999</v>
      </c>
      <c r="DU17" s="68">
        <v>1103093.0699999998</v>
      </c>
      <c r="DV17" s="68">
        <v>910072.84</v>
      </c>
      <c r="DW17" s="68">
        <v>998107.81</v>
      </c>
      <c r="DX17" s="68">
        <v>1077355.5999999999</v>
      </c>
      <c r="DY17" s="68">
        <v>1158264.2400000002</v>
      </c>
      <c r="DZ17" s="68">
        <v>1157043.7400000002</v>
      </c>
      <c r="EA17" s="68">
        <v>1073146.95</v>
      </c>
      <c r="EB17" s="68">
        <v>872384.02999999991</v>
      </c>
      <c r="EC17" s="68">
        <v>1004295.24</v>
      </c>
      <c r="ED17" s="68">
        <v>1134180.2600000002</v>
      </c>
      <c r="EE17" s="68">
        <v>1158990.8900000001</v>
      </c>
      <c r="EF17" s="68">
        <v>1082001.3400000001</v>
      </c>
      <c r="EG17" s="68">
        <v>980636.57000000007</v>
      </c>
      <c r="EH17" s="68">
        <v>885683.67999999982</v>
      </c>
      <c r="EI17" s="68">
        <v>1017267.3200000001</v>
      </c>
      <c r="EJ17" s="68">
        <v>1082120.1399999999</v>
      </c>
      <c r="EK17" s="68">
        <v>1157079.6800000002</v>
      </c>
      <c r="EL17" s="68">
        <v>1154446.8700000001</v>
      </c>
      <c r="EM17" s="68">
        <v>1078263.5299999998</v>
      </c>
      <c r="EN17" s="68">
        <v>1038812</v>
      </c>
      <c r="EO17" s="68">
        <v>1097581.83</v>
      </c>
      <c r="EP17" s="68">
        <v>1139412.9900000002</v>
      </c>
      <c r="EQ17" s="68">
        <v>1150785.4400000002</v>
      </c>
      <c r="ER17" s="68">
        <v>1038706.3300000001</v>
      </c>
      <c r="ES17" s="68">
        <v>1078752.23</v>
      </c>
      <c r="ET17" s="68">
        <v>929225.57</v>
      </c>
      <c r="EU17" s="68">
        <v>1035074.2500000001</v>
      </c>
      <c r="EV17" s="68">
        <v>1072436.0599999998</v>
      </c>
      <c r="EW17" s="68">
        <v>1146417.68</v>
      </c>
      <c r="EX17" s="68">
        <v>1149386.2800000003</v>
      </c>
      <c r="EY17" s="68">
        <v>1066325.93</v>
      </c>
      <c r="EZ17" s="68">
        <v>834170.36</v>
      </c>
      <c r="FA17" s="68">
        <v>893108.04</v>
      </c>
      <c r="FB17" s="68">
        <v>1125846.3700000001</v>
      </c>
      <c r="FC17" s="68">
        <v>1129595.17</v>
      </c>
      <c r="FD17" s="68">
        <v>1022850.5499999999</v>
      </c>
      <c r="FE17" s="68">
        <v>1020623.7400000001</v>
      </c>
      <c r="FF17" s="68">
        <v>859345.67999999993</v>
      </c>
      <c r="FG17" s="68">
        <v>1008368.7200000001</v>
      </c>
      <c r="FH17" s="68">
        <v>1057681.3599999999</v>
      </c>
      <c r="FI17" s="68">
        <v>1138510.1200000001</v>
      </c>
      <c r="FJ17" s="68">
        <v>1140276.9500000002</v>
      </c>
      <c r="FK17" s="68">
        <v>1054735.75</v>
      </c>
      <c r="FL17" s="68">
        <v>1027374.28</v>
      </c>
      <c r="FM17" s="68">
        <v>1074981.3600000001</v>
      </c>
      <c r="FN17" s="68">
        <v>1116385.6499999999</v>
      </c>
      <c r="FO17" s="68">
        <v>1123168.58</v>
      </c>
      <c r="FP17" s="68">
        <v>1018122.7</v>
      </c>
      <c r="FQ17" s="68">
        <v>858821.75</v>
      </c>
      <c r="FR17" s="68">
        <v>937701.3899999999</v>
      </c>
      <c r="FS17" s="68">
        <v>942609.56</v>
      </c>
      <c r="FT17" s="68">
        <v>1053209.71</v>
      </c>
      <c r="FU17" s="68">
        <v>1134844.1800000002</v>
      </c>
      <c r="FV17" s="68">
        <v>1126743.4700000002</v>
      </c>
      <c r="FW17" s="68">
        <v>1019678.3999999999</v>
      </c>
      <c r="FX17" s="68">
        <v>938108.65999999992</v>
      </c>
      <c r="FY17" s="68">
        <v>987281.3899999999</v>
      </c>
      <c r="FZ17" s="68">
        <v>1116266.6699999997</v>
      </c>
    </row>
    <row r="18" spans="2:182" ht="15.75" thickTop="1"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1"/>
      <c r="CQ18" s="461"/>
      <c r="CR18" s="461"/>
      <c r="CS18" s="461"/>
      <c r="CT18" s="461"/>
      <c r="CU18" s="461"/>
      <c r="CV18" s="461"/>
      <c r="CW18" s="461"/>
      <c r="CX18" s="461"/>
      <c r="CY18" s="461"/>
      <c r="CZ18" s="461"/>
      <c r="DA18" s="461"/>
      <c r="DB18" s="461"/>
      <c r="DC18" s="461"/>
      <c r="DD18" s="461"/>
      <c r="DE18" s="461"/>
      <c r="DF18" s="461"/>
      <c r="DG18" s="461"/>
      <c r="DH18" s="461"/>
      <c r="DI18" s="461"/>
      <c r="DJ18" s="461"/>
      <c r="DK18" s="461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1"/>
      <c r="EF18" s="461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1"/>
      <c r="FM18" s="461"/>
      <c r="FN18" s="461"/>
      <c r="FO18" s="461"/>
      <c r="FP18" s="461"/>
      <c r="FQ18" s="461"/>
      <c r="FR18" s="461"/>
      <c r="FS18" s="461"/>
      <c r="FT18" s="461"/>
      <c r="FU18" s="461"/>
      <c r="FV18" s="461"/>
      <c r="FW18" s="461"/>
      <c r="FX18" s="461"/>
      <c r="FY18" s="461"/>
      <c r="FZ18" s="461"/>
    </row>
    <row r="19" spans="2:182"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1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1"/>
      <c r="EF19" s="461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1"/>
      <c r="FM19" s="461"/>
      <c r="FN19" s="461"/>
      <c r="FO19" s="461"/>
      <c r="FP19" s="461"/>
      <c r="FQ19" s="461"/>
      <c r="FR19" s="461"/>
      <c r="FS19" s="461"/>
      <c r="FT19" s="461"/>
      <c r="FU19" s="461"/>
      <c r="FV19" s="461"/>
      <c r="FW19" s="461"/>
      <c r="FX19" s="461"/>
      <c r="FY19" s="461"/>
      <c r="FZ19" s="461"/>
    </row>
    <row r="20" spans="2:182">
      <c r="B20" s="583" t="s">
        <v>15</v>
      </c>
      <c r="C20" s="148">
        <v>41275</v>
      </c>
      <c r="D20" s="149">
        <v>41306</v>
      </c>
      <c r="E20" s="149">
        <v>41334</v>
      </c>
      <c r="F20" s="149">
        <v>41365</v>
      </c>
      <c r="G20" s="149">
        <v>41395</v>
      </c>
      <c r="H20" s="149">
        <v>41426</v>
      </c>
      <c r="I20" s="149">
        <v>41456</v>
      </c>
      <c r="J20" s="149">
        <v>41487</v>
      </c>
      <c r="K20" s="149">
        <v>41518</v>
      </c>
      <c r="L20" s="149">
        <v>41548</v>
      </c>
      <c r="M20" s="149">
        <v>41579</v>
      </c>
      <c r="N20" s="149">
        <v>41609</v>
      </c>
      <c r="O20" s="149">
        <v>41640</v>
      </c>
      <c r="P20" s="149">
        <v>41671</v>
      </c>
      <c r="Q20" s="149">
        <v>41699</v>
      </c>
      <c r="R20" s="149">
        <v>41730</v>
      </c>
      <c r="S20" s="149">
        <v>41760</v>
      </c>
      <c r="T20" s="149">
        <v>41791</v>
      </c>
      <c r="U20" s="149">
        <v>41821</v>
      </c>
      <c r="V20" s="149">
        <v>41852</v>
      </c>
      <c r="W20" s="149">
        <v>41883</v>
      </c>
      <c r="X20" s="149">
        <v>41913</v>
      </c>
      <c r="Y20" s="149">
        <v>41944</v>
      </c>
      <c r="Z20" s="149">
        <v>41974</v>
      </c>
      <c r="AA20" s="149">
        <v>42005</v>
      </c>
      <c r="AB20" s="149">
        <v>42036</v>
      </c>
      <c r="AC20" s="149">
        <v>42064</v>
      </c>
      <c r="AD20" s="149">
        <v>42095</v>
      </c>
      <c r="AE20" s="149">
        <v>42125</v>
      </c>
      <c r="AF20" s="149">
        <v>42156</v>
      </c>
      <c r="AG20" s="149">
        <v>42186</v>
      </c>
      <c r="AH20" s="149">
        <v>42217</v>
      </c>
      <c r="AI20" s="149">
        <v>42248</v>
      </c>
      <c r="AJ20" s="149">
        <v>42278</v>
      </c>
      <c r="AK20" s="149">
        <v>42309</v>
      </c>
      <c r="AL20" s="149">
        <v>42339</v>
      </c>
      <c r="AM20" s="149">
        <v>42370</v>
      </c>
      <c r="AN20" s="149">
        <v>42401</v>
      </c>
      <c r="AO20" s="149">
        <v>42430</v>
      </c>
      <c r="AP20" s="149">
        <v>42461</v>
      </c>
      <c r="AQ20" s="149">
        <v>42491</v>
      </c>
      <c r="AR20" s="149">
        <v>42522</v>
      </c>
      <c r="AS20" s="149">
        <v>42552</v>
      </c>
      <c r="AT20" s="149">
        <v>42583</v>
      </c>
      <c r="AU20" s="149">
        <v>42614</v>
      </c>
      <c r="AV20" s="149">
        <v>42644</v>
      </c>
      <c r="AW20" s="149">
        <v>42675</v>
      </c>
      <c r="AX20" s="149">
        <v>42705</v>
      </c>
      <c r="AY20" s="149">
        <v>42736</v>
      </c>
      <c r="AZ20" s="149">
        <v>42767</v>
      </c>
      <c r="BA20" s="149">
        <v>42795</v>
      </c>
      <c r="BB20" s="149">
        <v>42826</v>
      </c>
      <c r="BC20" s="149">
        <v>42856</v>
      </c>
      <c r="BD20" s="149">
        <v>42887</v>
      </c>
      <c r="BE20" s="149">
        <v>42917</v>
      </c>
      <c r="BF20" s="149">
        <v>42948</v>
      </c>
      <c r="BG20" s="149">
        <v>42979</v>
      </c>
      <c r="BH20" s="149">
        <v>43009</v>
      </c>
      <c r="BI20" s="149">
        <v>43040</v>
      </c>
      <c r="BJ20" s="149">
        <v>43070</v>
      </c>
      <c r="BK20" s="149">
        <v>43101</v>
      </c>
      <c r="BL20" s="149">
        <v>43132</v>
      </c>
      <c r="BM20" s="149">
        <v>43160</v>
      </c>
      <c r="BN20" s="149">
        <v>43191</v>
      </c>
      <c r="BO20" s="149">
        <v>43221</v>
      </c>
      <c r="BP20" s="149">
        <v>43252</v>
      </c>
      <c r="BQ20" s="149">
        <v>43282</v>
      </c>
      <c r="BR20" s="149">
        <v>43313</v>
      </c>
      <c r="BS20" s="149">
        <v>43344</v>
      </c>
      <c r="BT20" s="149">
        <v>43374</v>
      </c>
      <c r="BU20" s="149">
        <v>43405</v>
      </c>
      <c r="BV20" s="149">
        <v>43435</v>
      </c>
      <c r="BW20" s="149">
        <v>43466</v>
      </c>
      <c r="BX20" s="149">
        <v>43497</v>
      </c>
      <c r="BY20" s="149">
        <v>43525</v>
      </c>
      <c r="BZ20" s="149">
        <v>43556</v>
      </c>
      <c r="CA20" s="149">
        <v>43586</v>
      </c>
      <c r="CB20" s="149">
        <v>43617</v>
      </c>
      <c r="CC20" s="149">
        <v>43647</v>
      </c>
      <c r="CD20" s="149">
        <v>43678</v>
      </c>
      <c r="CE20" s="149">
        <v>43709</v>
      </c>
      <c r="CF20" s="149">
        <v>43739</v>
      </c>
      <c r="CG20" s="149">
        <v>43770</v>
      </c>
      <c r="CH20" s="149">
        <v>43800</v>
      </c>
      <c r="CI20" s="149">
        <v>43831</v>
      </c>
      <c r="CJ20" s="149">
        <v>43862</v>
      </c>
      <c r="CK20" s="149">
        <v>43891</v>
      </c>
      <c r="CL20" s="149">
        <v>43922</v>
      </c>
      <c r="CM20" s="149">
        <v>43952</v>
      </c>
      <c r="CN20" s="149">
        <v>43983</v>
      </c>
      <c r="CO20" s="149">
        <v>44013</v>
      </c>
      <c r="CP20" s="149">
        <v>44044</v>
      </c>
      <c r="CQ20" s="149">
        <v>44075</v>
      </c>
      <c r="CR20" s="149">
        <v>44105</v>
      </c>
      <c r="CS20" s="149">
        <v>44136</v>
      </c>
      <c r="CT20" s="149">
        <v>44166</v>
      </c>
      <c r="CU20" s="149">
        <v>44197</v>
      </c>
      <c r="CV20" s="149">
        <v>44228</v>
      </c>
      <c r="CW20" s="149">
        <v>44256</v>
      </c>
      <c r="CX20" s="149">
        <v>44287</v>
      </c>
      <c r="CY20" s="149">
        <v>44317</v>
      </c>
      <c r="CZ20" s="149">
        <v>44348</v>
      </c>
      <c r="DA20" s="149">
        <v>44378</v>
      </c>
      <c r="DB20" s="149">
        <v>44409</v>
      </c>
      <c r="DC20" s="149">
        <v>44440</v>
      </c>
      <c r="DD20" s="149">
        <v>44470</v>
      </c>
      <c r="DE20" s="149">
        <v>44501</v>
      </c>
      <c r="DF20" s="149">
        <v>44531</v>
      </c>
      <c r="DG20" s="149">
        <v>44562</v>
      </c>
      <c r="DH20" s="149">
        <v>44593</v>
      </c>
      <c r="DI20" s="149">
        <v>44621</v>
      </c>
      <c r="DJ20" s="149">
        <v>44652</v>
      </c>
      <c r="DK20" s="149">
        <v>44682</v>
      </c>
      <c r="DL20" s="149">
        <v>44713</v>
      </c>
      <c r="DM20" s="149">
        <v>44743</v>
      </c>
      <c r="DN20" s="149">
        <v>44774</v>
      </c>
      <c r="DO20" s="149">
        <v>44805</v>
      </c>
      <c r="DP20" s="149">
        <v>44835</v>
      </c>
      <c r="DQ20" s="149">
        <v>44866</v>
      </c>
      <c r="DR20" s="149">
        <v>44896</v>
      </c>
      <c r="DS20" s="149">
        <v>44927</v>
      </c>
      <c r="DT20" s="149">
        <v>44958</v>
      </c>
      <c r="DU20" s="149">
        <v>44986</v>
      </c>
      <c r="DV20" s="149">
        <v>45017</v>
      </c>
      <c r="DW20" s="149">
        <v>45047</v>
      </c>
      <c r="DX20" s="149">
        <v>45078</v>
      </c>
      <c r="DY20" s="149">
        <v>45108</v>
      </c>
      <c r="DZ20" s="149">
        <v>45139</v>
      </c>
      <c r="EA20" s="149">
        <v>45170</v>
      </c>
      <c r="EB20" s="149">
        <v>45200</v>
      </c>
      <c r="EC20" s="149">
        <v>45231</v>
      </c>
      <c r="ED20" s="149">
        <v>45261</v>
      </c>
      <c r="EE20" s="149">
        <v>45292</v>
      </c>
      <c r="EF20" s="149">
        <v>45323</v>
      </c>
      <c r="EG20" s="149">
        <v>45352</v>
      </c>
      <c r="EH20" s="149">
        <v>45383</v>
      </c>
      <c r="EI20" s="149">
        <v>45413</v>
      </c>
      <c r="EJ20" s="149">
        <v>45444</v>
      </c>
      <c r="EK20" s="149">
        <v>45474</v>
      </c>
      <c r="EL20" s="149">
        <v>45505</v>
      </c>
      <c r="EM20" s="149">
        <v>45536</v>
      </c>
      <c r="EN20" s="149">
        <v>45566</v>
      </c>
      <c r="EO20" s="149">
        <v>45597</v>
      </c>
      <c r="EP20" s="149">
        <v>45627</v>
      </c>
      <c r="EQ20" s="149">
        <v>45658</v>
      </c>
      <c r="ER20" s="149">
        <v>45689</v>
      </c>
      <c r="ES20" s="149">
        <v>45717</v>
      </c>
      <c r="ET20" s="149">
        <v>45748</v>
      </c>
      <c r="EU20" s="149">
        <v>45778</v>
      </c>
      <c r="EV20" s="149">
        <v>45809</v>
      </c>
      <c r="EW20" s="149">
        <v>45839</v>
      </c>
      <c r="EX20" s="149">
        <v>45870</v>
      </c>
      <c r="EY20" s="149">
        <v>45901</v>
      </c>
      <c r="EZ20" s="149">
        <v>45931</v>
      </c>
      <c r="FA20" s="149">
        <v>45962</v>
      </c>
      <c r="FB20" s="149">
        <v>45992</v>
      </c>
      <c r="FC20" s="149">
        <v>46023</v>
      </c>
      <c r="FD20" s="149">
        <v>46054</v>
      </c>
      <c r="FE20" s="149">
        <v>46082</v>
      </c>
      <c r="FF20" s="149">
        <v>46113</v>
      </c>
      <c r="FG20" s="149">
        <v>46143</v>
      </c>
      <c r="FH20" s="149">
        <v>46174</v>
      </c>
      <c r="FI20" s="149">
        <v>46204</v>
      </c>
      <c r="FJ20" s="149">
        <v>46235</v>
      </c>
      <c r="FK20" s="149">
        <v>46266</v>
      </c>
      <c r="FL20" s="149">
        <v>46296</v>
      </c>
      <c r="FM20" s="149">
        <v>46327</v>
      </c>
      <c r="FN20" s="149">
        <v>46357</v>
      </c>
      <c r="FO20" s="149">
        <v>46388</v>
      </c>
      <c r="FP20" s="149">
        <v>46419</v>
      </c>
      <c r="FQ20" s="149">
        <v>46447</v>
      </c>
      <c r="FR20" s="149">
        <v>46478</v>
      </c>
      <c r="FS20" s="149">
        <v>46508</v>
      </c>
      <c r="FT20" s="149">
        <v>46539</v>
      </c>
      <c r="FU20" s="149">
        <v>46569</v>
      </c>
      <c r="FV20" s="149">
        <v>46600</v>
      </c>
      <c r="FW20" s="149">
        <v>46631</v>
      </c>
      <c r="FX20" s="149">
        <v>46661</v>
      </c>
      <c r="FY20" s="149">
        <v>46692</v>
      </c>
      <c r="FZ20" s="149">
        <v>46722</v>
      </c>
    </row>
    <row r="21" spans="2:182">
      <c r="B21" s="584" t="s">
        <v>101</v>
      </c>
      <c r="C21" s="61">
        <v>823739.94</v>
      </c>
      <c r="D21" s="61">
        <v>742760.25</v>
      </c>
      <c r="E21" s="61">
        <v>795071.88</v>
      </c>
      <c r="F21" s="61">
        <v>678687.19</v>
      </c>
      <c r="G21" s="61">
        <v>745487.88</v>
      </c>
      <c r="H21" s="61">
        <v>734507.88</v>
      </c>
      <c r="I21" s="61">
        <v>793219.62</v>
      </c>
      <c r="J21" s="61">
        <v>768828.25</v>
      </c>
      <c r="K21" s="61">
        <v>736156.94</v>
      </c>
      <c r="L21" s="61">
        <v>558509.5</v>
      </c>
      <c r="M21" s="61">
        <v>637507</v>
      </c>
      <c r="N21" s="61">
        <v>806246.88</v>
      </c>
      <c r="O21" s="61">
        <v>829505.88</v>
      </c>
      <c r="P21" s="61">
        <v>747145</v>
      </c>
      <c r="Q21" s="61">
        <v>713388.19</v>
      </c>
      <c r="R21" s="61">
        <v>722836.31</v>
      </c>
      <c r="S21" s="61">
        <v>747388.44</v>
      </c>
      <c r="T21" s="61">
        <v>741181.88</v>
      </c>
      <c r="U21" s="61">
        <v>771231.81</v>
      </c>
      <c r="V21" s="61">
        <v>771797.31</v>
      </c>
      <c r="W21" s="61">
        <v>729820.88</v>
      </c>
      <c r="X21" s="61">
        <v>730466.19</v>
      </c>
      <c r="Y21" s="61">
        <v>767689.94</v>
      </c>
      <c r="Z21" s="61">
        <v>797746.94</v>
      </c>
      <c r="AA21" s="61">
        <v>804000.38</v>
      </c>
      <c r="AB21" s="61">
        <v>725453</v>
      </c>
      <c r="AC21" s="61">
        <v>763756.75</v>
      </c>
      <c r="AD21" s="61">
        <v>647083.81000000006</v>
      </c>
      <c r="AE21" s="61">
        <v>701769.38</v>
      </c>
      <c r="AF21" s="61">
        <v>759053.06</v>
      </c>
      <c r="AG21" s="61">
        <v>804946.62</v>
      </c>
      <c r="AH21" s="61">
        <v>802526.44</v>
      </c>
      <c r="AI21" s="61">
        <v>739047.81</v>
      </c>
      <c r="AJ21" s="61">
        <v>578230.06000000006</v>
      </c>
      <c r="AK21" s="61">
        <v>746757.75</v>
      </c>
      <c r="AL21" s="61">
        <v>772357.56</v>
      </c>
      <c r="AM21" s="61">
        <v>801110.5</v>
      </c>
      <c r="AN21" s="61">
        <v>751317.44</v>
      </c>
      <c r="AO21" s="61">
        <v>640273.18999999994</v>
      </c>
      <c r="AP21" s="61">
        <v>566494.56000000006</v>
      </c>
      <c r="AQ21" s="61">
        <v>743631.75</v>
      </c>
      <c r="AR21" s="61">
        <v>762282.88</v>
      </c>
      <c r="AS21" s="61">
        <v>805341.38</v>
      </c>
      <c r="AT21" s="61">
        <v>808829.62</v>
      </c>
      <c r="AU21" s="61">
        <v>744471.38</v>
      </c>
      <c r="AV21" s="61">
        <v>699737.44</v>
      </c>
      <c r="AW21" s="61">
        <v>753643.75</v>
      </c>
      <c r="AX21" s="61">
        <v>772424.69</v>
      </c>
      <c r="AY21" s="61">
        <v>804450.81</v>
      </c>
      <c r="AZ21" s="61">
        <v>728369.12</v>
      </c>
      <c r="BA21" s="61">
        <v>701550.25</v>
      </c>
      <c r="BB21" s="61">
        <v>637586.5</v>
      </c>
      <c r="BC21" s="61">
        <v>771993.12</v>
      </c>
      <c r="BD21" s="61">
        <v>759970.88</v>
      </c>
      <c r="BE21" s="61">
        <v>801946.75</v>
      </c>
      <c r="BF21" s="61">
        <v>807247.69</v>
      </c>
      <c r="BG21" s="61">
        <v>726613.5</v>
      </c>
      <c r="BH21" s="61">
        <v>488067.41</v>
      </c>
      <c r="BI21" s="61">
        <v>594761</v>
      </c>
      <c r="BJ21" s="61">
        <v>775375.44</v>
      </c>
      <c r="BK21" s="61">
        <v>808497.38</v>
      </c>
      <c r="BL21" s="61">
        <v>734161.25</v>
      </c>
      <c r="BM21" s="61">
        <v>700522.44</v>
      </c>
      <c r="BN21" s="61">
        <v>640880.25</v>
      </c>
      <c r="BO21" s="61">
        <v>702833</v>
      </c>
      <c r="BP21" s="61">
        <v>765944.19</v>
      </c>
      <c r="BQ21" s="61">
        <v>821188.62</v>
      </c>
      <c r="BR21" s="61">
        <v>827174.69</v>
      </c>
      <c r="BS21" s="61">
        <v>755233.38</v>
      </c>
      <c r="BT21" s="61">
        <v>781662.12</v>
      </c>
      <c r="BU21" s="61">
        <v>714571.69</v>
      </c>
      <c r="BV21" s="61">
        <v>813222.75</v>
      </c>
      <c r="BW21" s="61">
        <v>832998.94</v>
      </c>
      <c r="BX21" s="61">
        <v>726496.06</v>
      </c>
      <c r="BY21" s="61">
        <v>660912.75</v>
      </c>
      <c r="BZ21" s="61">
        <v>663407.43999999994</v>
      </c>
      <c r="CA21" s="61">
        <v>754332.62</v>
      </c>
      <c r="CB21" s="61">
        <v>786729.12</v>
      </c>
      <c r="CC21" s="61">
        <v>857734.75</v>
      </c>
      <c r="CD21" s="61">
        <v>859442.06</v>
      </c>
      <c r="CE21" s="61">
        <v>792479.81</v>
      </c>
      <c r="CF21" s="61">
        <v>559549.68999999994</v>
      </c>
      <c r="CG21" s="61">
        <v>803562.44</v>
      </c>
      <c r="CH21" s="61">
        <v>848146.12</v>
      </c>
      <c r="CI21" s="61">
        <v>855813.56</v>
      </c>
      <c r="CJ21" s="61">
        <v>797090.62</v>
      </c>
      <c r="CK21" s="61">
        <v>814251.75</v>
      </c>
      <c r="CL21" s="61">
        <v>663083.88</v>
      </c>
      <c r="CM21" s="61">
        <v>796097.12</v>
      </c>
      <c r="CN21" s="61">
        <v>814185.69</v>
      </c>
      <c r="CO21" s="61">
        <v>873986.62</v>
      </c>
      <c r="CP21" s="61">
        <v>871428.69</v>
      </c>
      <c r="CQ21" s="61">
        <v>808297.88</v>
      </c>
      <c r="CR21" s="61">
        <v>754482.06</v>
      </c>
      <c r="CS21" s="61">
        <v>815736.88</v>
      </c>
      <c r="CT21" s="61">
        <v>857804.62</v>
      </c>
      <c r="CU21" s="61">
        <v>863061.56</v>
      </c>
      <c r="CV21" s="61">
        <v>733347</v>
      </c>
      <c r="CW21" s="61">
        <v>682045.81</v>
      </c>
      <c r="CX21" s="61">
        <v>657481.5</v>
      </c>
      <c r="CY21" s="61">
        <v>827648.12</v>
      </c>
      <c r="CZ21" s="61">
        <v>821206.19</v>
      </c>
      <c r="DA21" s="61">
        <v>881652.62</v>
      </c>
      <c r="DB21" s="61">
        <v>886576.75</v>
      </c>
      <c r="DC21" s="61">
        <v>804526.38</v>
      </c>
      <c r="DD21" s="61">
        <v>560236.43999999994</v>
      </c>
      <c r="DE21" s="61">
        <v>819069.88</v>
      </c>
      <c r="DF21" s="61">
        <v>851214.69</v>
      </c>
      <c r="DG21" s="61">
        <v>859623.19</v>
      </c>
      <c r="DH21" s="61">
        <v>776051.12</v>
      </c>
      <c r="DI21" s="61">
        <v>840826.94</v>
      </c>
      <c r="DJ21" s="61">
        <v>689427.88</v>
      </c>
      <c r="DK21" s="61">
        <v>759662</v>
      </c>
      <c r="DL21" s="61">
        <v>818964.25</v>
      </c>
      <c r="DM21" s="61">
        <v>881676.69</v>
      </c>
      <c r="DN21" s="61">
        <v>882910.75</v>
      </c>
      <c r="DO21" s="61">
        <v>800069.25</v>
      </c>
      <c r="DP21" s="61">
        <v>758361.38</v>
      </c>
      <c r="DQ21" s="61">
        <v>818371.56</v>
      </c>
      <c r="DR21" s="61">
        <v>850326</v>
      </c>
      <c r="DS21" s="61">
        <v>858520.81</v>
      </c>
      <c r="DT21" s="61">
        <v>774171.06</v>
      </c>
      <c r="DU21" s="61">
        <v>801967.06</v>
      </c>
      <c r="DV21" s="61">
        <v>677021</v>
      </c>
      <c r="DW21" s="61">
        <v>808506.75</v>
      </c>
      <c r="DX21" s="61">
        <v>811694.25</v>
      </c>
      <c r="DY21" s="61">
        <v>870985.38</v>
      </c>
      <c r="DZ21" s="61">
        <v>868927.88</v>
      </c>
      <c r="EA21" s="61">
        <v>798647.38</v>
      </c>
      <c r="EB21" s="61">
        <v>583379.25</v>
      </c>
      <c r="EC21" s="61">
        <v>716736</v>
      </c>
      <c r="ED21" s="61">
        <v>844649.38</v>
      </c>
      <c r="EE21" s="61">
        <v>858130.88</v>
      </c>
      <c r="EF21" s="61">
        <v>799861.69</v>
      </c>
      <c r="EG21" s="61">
        <v>679260.75</v>
      </c>
      <c r="EH21" s="61">
        <v>613707.43999999994</v>
      </c>
      <c r="EI21" s="61">
        <v>806666.25</v>
      </c>
      <c r="EJ21" s="61">
        <v>809676.12</v>
      </c>
      <c r="EK21" s="61">
        <v>869821.69</v>
      </c>
      <c r="EL21" s="61">
        <v>867103.06</v>
      </c>
      <c r="EM21" s="61">
        <v>800858.31</v>
      </c>
      <c r="EN21" s="61">
        <v>748046</v>
      </c>
      <c r="EO21" s="61">
        <v>809143.25</v>
      </c>
      <c r="EP21" s="61">
        <v>847707.12</v>
      </c>
      <c r="EQ21" s="61">
        <v>852940.62</v>
      </c>
      <c r="ER21" s="61">
        <v>768645.12</v>
      </c>
      <c r="ES21" s="61">
        <v>779720.12</v>
      </c>
      <c r="ET21" s="61">
        <v>669367.93999999994</v>
      </c>
      <c r="EU21" s="61">
        <v>811750.12</v>
      </c>
      <c r="EV21" s="61">
        <v>804569.06</v>
      </c>
      <c r="EW21" s="61">
        <v>862438.62</v>
      </c>
      <c r="EX21" s="61">
        <v>861767.44</v>
      </c>
      <c r="EY21" s="61">
        <v>793857.38</v>
      </c>
      <c r="EZ21" s="61">
        <v>547153.56000000006</v>
      </c>
      <c r="FA21" s="61">
        <v>607308</v>
      </c>
      <c r="FB21" s="61">
        <v>841011.62</v>
      </c>
      <c r="FC21" s="61">
        <v>838757.31</v>
      </c>
      <c r="FD21" s="61">
        <v>758151.38</v>
      </c>
      <c r="FE21" s="61">
        <v>728659.75</v>
      </c>
      <c r="FF21" s="61">
        <v>674025.25</v>
      </c>
      <c r="FG21" s="61">
        <v>737816.69</v>
      </c>
      <c r="FH21" s="61">
        <v>799683.69</v>
      </c>
      <c r="FI21" s="61">
        <v>856236.75</v>
      </c>
      <c r="FJ21" s="61">
        <v>857344.88</v>
      </c>
      <c r="FK21" s="61">
        <v>787998.12</v>
      </c>
      <c r="FL21" s="61">
        <v>741045.5</v>
      </c>
      <c r="FM21" s="61">
        <v>794984.81</v>
      </c>
      <c r="FN21" s="61">
        <v>833444.62</v>
      </c>
      <c r="FO21" s="61">
        <v>834225.56</v>
      </c>
      <c r="FP21" s="61">
        <v>755120.5</v>
      </c>
      <c r="FQ21" s="61">
        <v>571090.93999999994</v>
      </c>
      <c r="FR21" s="61">
        <v>756475.12</v>
      </c>
      <c r="FS21" s="61">
        <v>735576.31</v>
      </c>
      <c r="FT21" s="61">
        <v>796922.5</v>
      </c>
      <c r="FU21" s="61">
        <v>853171.38</v>
      </c>
      <c r="FV21" s="61">
        <v>851077.62</v>
      </c>
      <c r="FW21" s="61">
        <v>755012.38</v>
      </c>
      <c r="FX21" s="61">
        <v>654498.25</v>
      </c>
      <c r="FY21" s="61">
        <v>710754.81</v>
      </c>
      <c r="FZ21" s="61">
        <v>832993.62</v>
      </c>
    </row>
    <row r="22" spans="2:182">
      <c r="B22" s="585" t="s">
        <v>102</v>
      </c>
      <c r="C22" s="61">
        <v>286625</v>
      </c>
      <c r="D22" s="61">
        <v>253699.20000000001</v>
      </c>
      <c r="E22" s="61">
        <v>273310.81</v>
      </c>
      <c r="F22" s="61">
        <v>257604.23</v>
      </c>
      <c r="G22" s="61">
        <v>207834.64</v>
      </c>
      <c r="H22" s="61">
        <v>260582.2</v>
      </c>
      <c r="I22" s="61">
        <v>272029</v>
      </c>
      <c r="J22" s="61">
        <v>273885.81</v>
      </c>
      <c r="K22" s="61">
        <v>265109.19</v>
      </c>
      <c r="L22" s="61">
        <v>279385</v>
      </c>
      <c r="M22" s="61">
        <v>272680.21999999997</v>
      </c>
      <c r="N22" s="61">
        <v>276878.38</v>
      </c>
      <c r="O22" s="61">
        <v>290285.38</v>
      </c>
      <c r="P22" s="61">
        <v>258408.2</v>
      </c>
      <c r="Q22" s="61">
        <v>271000.78000000003</v>
      </c>
      <c r="R22" s="61">
        <v>189117.81</v>
      </c>
      <c r="S22" s="61">
        <v>201134.8</v>
      </c>
      <c r="T22" s="61">
        <v>264851.19</v>
      </c>
      <c r="U22" s="61">
        <v>273654.40999999997</v>
      </c>
      <c r="V22" s="61">
        <v>273425.81</v>
      </c>
      <c r="W22" s="61">
        <v>264694.19</v>
      </c>
      <c r="X22" s="61">
        <v>278114</v>
      </c>
      <c r="Y22" s="61">
        <v>272246.19</v>
      </c>
      <c r="Z22" s="61">
        <v>272046.78000000003</v>
      </c>
      <c r="AA22" s="61">
        <v>281703</v>
      </c>
      <c r="AB22" s="61">
        <v>255811.20000000001</v>
      </c>
      <c r="AC22" s="61">
        <v>270733.78000000003</v>
      </c>
      <c r="AD22" s="61">
        <v>264444</v>
      </c>
      <c r="AE22" s="61">
        <v>203392</v>
      </c>
      <c r="AF22" s="61">
        <v>264380.59000000003</v>
      </c>
      <c r="AG22" s="61">
        <v>273986.81</v>
      </c>
      <c r="AH22" s="61">
        <v>272882.40999999997</v>
      </c>
      <c r="AI22" s="61">
        <v>261790.59</v>
      </c>
      <c r="AJ22" s="61">
        <v>276216.81</v>
      </c>
      <c r="AK22" s="61">
        <v>268286.59000000003</v>
      </c>
      <c r="AL22" s="61">
        <v>267694</v>
      </c>
      <c r="AM22" s="61">
        <v>281646</v>
      </c>
      <c r="AN22" s="61">
        <v>264762.59000000003</v>
      </c>
      <c r="AO22" s="61">
        <v>272189.40999999997</v>
      </c>
      <c r="AP22" s="61">
        <v>260901.59</v>
      </c>
      <c r="AQ22" s="61">
        <v>206273.03</v>
      </c>
      <c r="AR22" s="61">
        <v>266064.19</v>
      </c>
      <c r="AS22" s="61">
        <v>272883.40999999997</v>
      </c>
      <c r="AT22" s="61">
        <v>277271.78000000003</v>
      </c>
      <c r="AU22" s="61">
        <v>263457.59000000003</v>
      </c>
      <c r="AV22" s="61">
        <v>275444.78000000003</v>
      </c>
      <c r="AW22" s="61">
        <v>271457.19</v>
      </c>
      <c r="AX22" s="61">
        <v>266306.81</v>
      </c>
      <c r="AY22" s="61">
        <v>279407.81</v>
      </c>
      <c r="AZ22" s="61">
        <v>254593.2</v>
      </c>
      <c r="BA22" s="61">
        <v>259030.81</v>
      </c>
      <c r="BB22" s="61">
        <v>239167.81</v>
      </c>
      <c r="BC22" s="61">
        <v>178097</v>
      </c>
      <c r="BD22" s="61">
        <v>246516</v>
      </c>
      <c r="BE22" s="61">
        <v>254862</v>
      </c>
      <c r="BF22" s="61">
        <v>259470.81</v>
      </c>
      <c r="BG22" s="61">
        <v>238574.59</v>
      </c>
      <c r="BH22" s="61">
        <v>254387</v>
      </c>
      <c r="BI22" s="61">
        <v>251802.59</v>
      </c>
      <c r="BJ22" s="61">
        <v>249682.81</v>
      </c>
      <c r="BK22" s="61">
        <v>282363</v>
      </c>
      <c r="BL22" s="61">
        <v>258322.2</v>
      </c>
      <c r="BM22" s="61">
        <v>261516.81</v>
      </c>
      <c r="BN22" s="61">
        <v>249579.19</v>
      </c>
      <c r="BO22" s="61">
        <v>260676.81</v>
      </c>
      <c r="BP22" s="61">
        <v>254715.59</v>
      </c>
      <c r="BQ22" s="61">
        <v>267325.78000000003</v>
      </c>
      <c r="BR22" s="61">
        <v>269465.81</v>
      </c>
      <c r="BS22" s="61">
        <v>207640.56</v>
      </c>
      <c r="BT22" s="61">
        <v>177243.39</v>
      </c>
      <c r="BU22" s="61">
        <v>270235.59000000003</v>
      </c>
      <c r="BV22" s="61">
        <v>278865.78000000003</v>
      </c>
      <c r="BW22" s="61">
        <v>295265</v>
      </c>
      <c r="BX22" s="61">
        <v>271208.19</v>
      </c>
      <c r="BY22" s="61">
        <v>296592</v>
      </c>
      <c r="BZ22" s="61">
        <v>201062.19</v>
      </c>
      <c r="CA22" s="61">
        <v>205797.06</v>
      </c>
      <c r="CB22" s="61">
        <v>263913.59000000003</v>
      </c>
      <c r="CC22" s="61">
        <v>286372</v>
      </c>
      <c r="CD22" s="61">
        <v>286485.81</v>
      </c>
      <c r="CE22" s="61">
        <v>275799.59000000003</v>
      </c>
      <c r="CF22" s="61">
        <v>291174.81</v>
      </c>
      <c r="CG22" s="61">
        <v>291620.19</v>
      </c>
      <c r="CH22" s="61">
        <v>295391.78000000003</v>
      </c>
      <c r="CI22" s="61">
        <v>303787</v>
      </c>
      <c r="CJ22" s="61">
        <v>284843.59000000003</v>
      </c>
      <c r="CK22" s="61">
        <v>304272</v>
      </c>
      <c r="CL22" s="61">
        <v>266914.19</v>
      </c>
      <c r="CM22" s="61">
        <v>224562</v>
      </c>
      <c r="CN22" s="61">
        <v>277335.19</v>
      </c>
      <c r="CO22" s="61">
        <v>289580</v>
      </c>
      <c r="CP22" s="61">
        <v>288429.78000000003</v>
      </c>
      <c r="CQ22" s="61">
        <v>280168.19</v>
      </c>
      <c r="CR22" s="61">
        <v>294123.81</v>
      </c>
      <c r="CS22" s="61">
        <v>292001.59000000003</v>
      </c>
      <c r="CT22" s="61">
        <v>295904.81</v>
      </c>
      <c r="CU22" s="61">
        <v>302511</v>
      </c>
      <c r="CV22" s="61">
        <v>273387.19</v>
      </c>
      <c r="CW22" s="61">
        <v>303441.78000000003</v>
      </c>
      <c r="CX22" s="61">
        <v>284901</v>
      </c>
      <c r="CY22" s="61">
        <v>210590.78</v>
      </c>
      <c r="CZ22" s="61">
        <v>277878.59000000003</v>
      </c>
      <c r="DA22" s="61">
        <v>285276.81</v>
      </c>
      <c r="DB22" s="61">
        <v>289914</v>
      </c>
      <c r="DC22" s="61">
        <v>276482.62</v>
      </c>
      <c r="DD22" s="61">
        <v>292788.81</v>
      </c>
      <c r="DE22" s="61">
        <v>293095.59000000003</v>
      </c>
      <c r="DF22" s="61">
        <v>293711</v>
      </c>
      <c r="DG22" s="61">
        <v>301688</v>
      </c>
      <c r="DH22" s="61">
        <v>272881.19</v>
      </c>
      <c r="DI22" s="61">
        <v>302321.81</v>
      </c>
      <c r="DJ22" s="61">
        <v>281028.62</v>
      </c>
      <c r="DK22" s="61">
        <v>203482.78</v>
      </c>
      <c r="DL22" s="61">
        <v>273931.59000000003</v>
      </c>
      <c r="DM22" s="61">
        <v>287592.81</v>
      </c>
      <c r="DN22" s="61">
        <v>289568.38</v>
      </c>
      <c r="DO22" s="61">
        <v>273257.59000000003</v>
      </c>
      <c r="DP22" s="61">
        <v>293081.78000000003</v>
      </c>
      <c r="DQ22" s="61">
        <v>292954.59000000003</v>
      </c>
      <c r="DR22" s="61">
        <v>292529</v>
      </c>
      <c r="DS22" s="61">
        <v>300888.81</v>
      </c>
      <c r="DT22" s="61">
        <v>272295.19</v>
      </c>
      <c r="DU22" s="61">
        <v>301126</v>
      </c>
      <c r="DV22" s="61">
        <v>233051.81</v>
      </c>
      <c r="DW22" s="61">
        <v>189601</v>
      </c>
      <c r="DX22" s="61">
        <v>265661.40999999997</v>
      </c>
      <c r="DY22" s="61">
        <v>287278.78000000003</v>
      </c>
      <c r="DZ22" s="61">
        <v>288115.81</v>
      </c>
      <c r="EA22" s="61">
        <v>274499.59000000003</v>
      </c>
      <c r="EB22" s="61">
        <v>289004.78000000003</v>
      </c>
      <c r="EC22" s="61">
        <v>287559.21999999997</v>
      </c>
      <c r="ED22" s="61">
        <v>289530.81</v>
      </c>
      <c r="EE22" s="61">
        <v>300860</v>
      </c>
      <c r="EF22" s="61">
        <v>282139.59000000003</v>
      </c>
      <c r="EG22" s="61">
        <v>301375.81</v>
      </c>
      <c r="EH22" s="61">
        <v>271976.25</v>
      </c>
      <c r="EI22" s="61">
        <v>210601.06</v>
      </c>
      <c r="EJ22" s="61">
        <v>272444</v>
      </c>
      <c r="EK22" s="61">
        <v>287258</v>
      </c>
      <c r="EL22" s="61">
        <v>287343.81</v>
      </c>
      <c r="EM22" s="61">
        <v>277405.19</v>
      </c>
      <c r="EN22" s="61">
        <v>290766</v>
      </c>
      <c r="EO22" s="61">
        <v>288438.59000000003</v>
      </c>
      <c r="EP22" s="61">
        <v>291705.78000000003</v>
      </c>
      <c r="EQ22" s="61">
        <v>297844.78000000003</v>
      </c>
      <c r="ER22" s="61">
        <v>270061.19</v>
      </c>
      <c r="ES22" s="61">
        <v>299032</v>
      </c>
      <c r="ET22" s="61">
        <v>259857.59</v>
      </c>
      <c r="EU22" s="61">
        <v>223324.03</v>
      </c>
      <c r="EV22" s="61">
        <v>267867</v>
      </c>
      <c r="EW22" s="61">
        <v>283979</v>
      </c>
      <c r="EX22" s="61">
        <v>287618.81</v>
      </c>
      <c r="EY22" s="61">
        <v>272468.59000000003</v>
      </c>
      <c r="EZ22" s="61">
        <v>287016.81</v>
      </c>
      <c r="FA22" s="61">
        <v>285800</v>
      </c>
      <c r="FB22" s="61">
        <v>284834.78000000003</v>
      </c>
      <c r="FC22" s="61">
        <v>290837.78000000003</v>
      </c>
      <c r="FD22" s="61">
        <v>264699.19</v>
      </c>
      <c r="FE22" s="61">
        <v>291964</v>
      </c>
      <c r="FF22" s="61">
        <v>185320.41</v>
      </c>
      <c r="FG22" s="61">
        <v>270552</v>
      </c>
      <c r="FH22" s="61">
        <v>257997.59</v>
      </c>
      <c r="FI22" s="61">
        <v>282273.40999999997</v>
      </c>
      <c r="FJ22" s="61">
        <v>282932</v>
      </c>
      <c r="FK22" s="61">
        <v>266737.59000000003</v>
      </c>
      <c r="FL22" s="61">
        <v>286328.81</v>
      </c>
      <c r="FM22" s="61">
        <v>279996.59000000003</v>
      </c>
      <c r="FN22" s="61">
        <v>282941</v>
      </c>
      <c r="FO22" s="61">
        <v>288943</v>
      </c>
      <c r="FP22" s="61">
        <v>263002.19</v>
      </c>
      <c r="FQ22" s="61">
        <v>287730.78000000003</v>
      </c>
      <c r="FR22" s="61">
        <v>181226.25</v>
      </c>
      <c r="FS22" s="61">
        <v>207033.2</v>
      </c>
      <c r="FT22" s="61">
        <v>256287.2</v>
      </c>
      <c r="FU22" s="61">
        <v>281672.81</v>
      </c>
      <c r="FV22" s="61">
        <v>275665.78000000003</v>
      </c>
      <c r="FW22" s="61">
        <v>264666</v>
      </c>
      <c r="FX22" s="61">
        <v>283610.40999999997</v>
      </c>
      <c r="FY22" s="61">
        <v>276526.59000000003</v>
      </c>
      <c r="FZ22" s="61">
        <v>283273</v>
      </c>
    </row>
    <row r="23" spans="2:182">
      <c r="B23" s="586" t="s">
        <v>16</v>
      </c>
      <c r="C23" s="66">
        <v>1110364.94</v>
      </c>
      <c r="D23" s="66">
        <v>996459.45</v>
      </c>
      <c r="E23" s="66">
        <v>1068382.69</v>
      </c>
      <c r="F23" s="66">
        <v>936291.41999999993</v>
      </c>
      <c r="G23" s="66">
        <v>953322.52</v>
      </c>
      <c r="H23" s="66">
        <v>995090.08000000007</v>
      </c>
      <c r="I23" s="66">
        <v>1065248.6200000001</v>
      </c>
      <c r="J23" s="66">
        <v>1042714.06</v>
      </c>
      <c r="K23" s="66">
        <v>1001266.1299999999</v>
      </c>
      <c r="L23" s="66">
        <v>837894.5</v>
      </c>
      <c r="M23" s="66">
        <v>910187.22</v>
      </c>
      <c r="N23" s="66">
        <v>1083125.26</v>
      </c>
      <c r="O23" s="66">
        <v>1119791.26</v>
      </c>
      <c r="P23" s="66">
        <v>1005553.2</v>
      </c>
      <c r="Q23" s="66">
        <v>984388.97</v>
      </c>
      <c r="R23" s="66">
        <v>911954.12000000011</v>
      </c>
      <c r="S23" s="66">
        <v>948523.24</v>
      </c>
      <c r="T23" s="66">
        <v>1006033.0700000001</v>
      </c>
      <c r="U23" s="66">
        <v>1044886.22</v>
      </c>
      <c r="V23" s="66">
        <v>1045223.1200000001</v>
      </c>
      <c r="W23" s="66">
        <v>994515.07000000007</v>
      </c>
      <c r="X23" s="66">
        <v>1008580.19</v>
      </c>
      <c r="Y23" s="66">
        <v>1039936.1299999999</v>
      </c>
      <c r="Z23" s="66">
        <v>1069793.72</v>
      </c>
      <c r="AA23" s="66">
        <v>1085703.3799999999</v>
      </c>
      <c r="AB23" s="66">
        <v>981264.2</v>
      </c>
      <c r="AC23" s="66">
        <v>1034490.53</v>
      </c>
      <c r="AD23" s="66">
        <v>911527.81</v>
      </c>
      <c r="AE23" s="66">
        <v>905161.38</v>
      </c>
      <c r="AF23" s="66">
        <v>1023433.6500000001</v>
      </c>
      <c r="AG23" s="66">
        <v>1078933.43</v>
      </c>
      <c r="AH23" s="66">
        <v>1075408.8499999999</v>
      </c>
      <c r="AI23" s="66">
        <v>1000838.4</v>
      </c>
      <c r="AJ23" s="66">
        <v>854446.87000000011</v>
      </c>
      <c r="AK23" s="66">
        <v>1015044.3400000001</v>
      </c>
      <c r="AL23" s="66">
        <v>1040051.56</v>
      </c>
      <c r="AM23" s="66">
        <v>1082756.5</v>
      </c>
      <c r="AN23" s="66">
        <v>1016080.03</v>
      </c>
      <c r="AO23" s="66">
        <v>912462.59999999986</v>
      </c>
      <c r="AP23" s="66">
        <v>827396.15</v>
      </c>
      <c r="AQ23" s="66">
        <v>949904.78</v>
      </c>
      <c r="AR23" s="66">
        <v>1028347.0700000001</v>
      </c>
      <c r="AS23" s="66">
        <v>1078224.79</v>
      </c>
      <c r="AT23" s="66">
        <v>1086101.3999999999</v>
      </c>
      <c r="AU23" s="66">
        <v>1007928.97</v>
      </c>
      <c r="AV23" s="66">
        <v>975182.22</v>
      </c>
      <c r="AW23" s="66">
        <v>1025100.94</v>
      </c>
      <c r="AX23" s="66">
        <v>1038731.5</v>
      </c>
      <c r="AY23" s="66">
        <v>1083858.6200000001</v>
      </c>
      <c r="AZ23" s="66">
        <v>982962.32000000007</v>
      </c>
      <c r="BA23" s="66">
        <v>960581.06</v>
      </c>
      <c r="BB23" s="66">
        <v>876754.31</v>
      </c>
      <c r="BC23" s="66">
        <v>950090.12</v>
      </c>
      <c r="BD23" s="66">
        <v>1006486.88</v>
      </c>
      <c r="BE23" s="66">
        <v>1056808.75</v>
      </c>
      <c r="BF23" s="66">
        <v>1066718.5</v>
      </c>
      <c r="BG23" s="66">
        <v>965188.09</v>
      </c>
      <c r="BH23" s="66">
        <v>742454.40999999992</v>
      </c>
      <c r="BI23" s="66">
        <v>846563.59</v>
      </c>
      <c r="BJ23" s="66">
        <v>1025058.25</v>
      </c>
      <c r="BK23" s="66">
        <v>1090860.3799999999</v>
      </c>
      <c r="BL23" s="66">
        <v>992483.45</v>
      </c>
      <c r="BM23" s="66">
        <v>962039.25</v>
      </c>
      <c r="BN23" s="66">
        <v>890459.44</v>
      </c>
      <c r="BO23" s="66">
        <v>963509.81</v>
      </c>
      <c r="BP23" s="66">
        <v>1020659.7799999999</v>
      </c>
      <c r="BQ23" s="66">
        <v>1088514.3999999999</v>
      </c>
      <c r="BR23" s="66">
        <v>1096640.5</v>
      </c>
      <c r="BS23" s="66">
        <v>962873.94</v>
      </c>
      <c r="BT23" s="66">
        <v>958905.51</v>
      </c>
      <c r="BU23" s="66">
        <v>984807.28</v>
      </c>
      <c r="BV23" s="66">
        <v>1092088.53</v>
      </c>
      <c r="BW23" s="66">
        <v>1128263.94</v>
      </c>
      <c r="BX23" s="66">
        <v>997704.25</v>
      </c>
      <c r="BY23" s="66">
        <v>957504.75</v>
      </c>
      <c r="BZ23" s="66">
        <v>864469.62999999989</v>
      </c>
      <c r="CA23" s="66">
        <v>960129.67999999993</v>
      </c>
      <c r="CB23" s="66">
        <v>1050642.71</v>
      </c>
      <c r="CC23" s="66">
        <v>1144106.75</v>
      </c>
      <c r="CD23" s="66">
        <v>1145927.8700000001</v>
      </c>
      <c r="CE23" s="66">
        <v>1068279.4000000001</v>
      </c>
      <c r="CF23" s="66">
        <v>850724.5</v>
      </c>
      <c r="CG23" s="66">
        <v>1095182.6299999999</v>
      </c>
      <c r="CH23" s="66">
        <v>1143537.8999999999</v>
      </c>
      <c r="CI23" s="66">
        <v>1159600.56</v>
      </c>
      <c r="CJ23" s="66">
        <v>1081934.21</v>
      </c>
      <c r="CK23" s="66">
        <v>1118523.75</v>
      </c>
      <c r="CL23" s="66">
        <v>929998.07000000007</v>
      </c>
      <c r="CM23" s="66">
        <v>1020659.12</v>
      </c>
      <c r="CN23" s="66">
        <v>1091520.8799999999</v>
      </c>
      <c r="CO23" s="66">
        <v>1163566.6200000001</v>
      </c>
      <c r="CP23" s="66">
        <v>1159858.47</v>
      </c>
      <c r="CQ23" s="66">
        <v>1088466.07</v>
      </c>
      <c r="CR23" s="66">
        <v>1048605.8700000001</v>
      </c>
      <c r="CS23" s="66">
        <v>1107738.47</v>
      </c>
      <c r="CT23" s="66">
        <v>1153709.43</v>
      </c>
      <c r="CU23" s="66">
        <v>1165572.56</v>
      </c>
      <c r="CV23" s="66">
        <v>1006734.19</v>
      </c>
      <c r="CW23" s="66">
        <v>985487.59000000008</v>
      </c>
      <c r="CX23" s="66">
        <v>942382.5</v>
      </c>
      <c r="CY23" s="66">
        <v>1038238.9</v>
      </c>
      <c r="CZ23" s="66">
        <v>1099084.78</v>
      </c>
      <c r="DA23" s="66">
        <v>1166929.43</v>
      </c>
      <c r="DB23" s="66">
        <v>1176490.75</v>
      </c>
      <c r="DC23" s="66">
        <v>1081009</v>
      </c>
      <c r="DD23" s="66">
        <v>853025.25</v>
      </c>
      <c r="DE23" s="66">
        <v>1112165.47</v>
      </c>
      <c r="DF23" s="66">
        <v>1144925.69</v>
      </c>
      <c r="DG23" s="66">
        <v>1161311.19</v>
      </c>
      <c r="DH23" s="66">
        <v>1048932.31</v>
      </c>
      <c r="DI23" s="66">
        <v>1143148.75</v>
      </c>
      <c r="DJ23" s="66">
        <v>970456.5</v>
      </c>
      <c r="DK23" s="66">
        <v>963144.78</v>
      </c>
      <c r="DL23" s="66">
        <v>1092895.8400000001</v>
      </c>
      <c r="DM23" s="66">
        <v>1169269.5</v>
      </c>
      <c r="DN23" s="66">
        <v>1172479.1299999999</v>
      </c>
      <c r="DO23" s="66">
        <v>1073326.8400000001</v>
      </c>
      <c r="DP23" s="66">
        <v>1051443.1600000001</v>
      </c>
      <c r="DQ23" s="66">
        <v>1111326.1500000001</v>
      </c>
      <c r="DR23" s="66">
        <v>1142855</v>
      </c>
      <c r="DS23" s="66">
        <v>1159409.6200000001</v>
      </c>
      <c r="DT23" s="66">
        <v>1046466.25</v>
      </c>
      <c r="DU23" s="66">
        <v>1103093.06</v>
      </c>
      <c r="DV23" s="66">
        <v>910072.81</v>
      </c>
      <c r="DW23" s="66">
        <v>998107.75</v>
      </c>
      <c r="DX23" s="66">
        <v>1077355.6599999999</v>
      </c>
      <c r="DY23" s="66">
        <v>1158264.1600000001</v>
      </c>
      <c r="DZ23" s="66">
        <v>1157043.69</v>
      </c>
      <c r="EA23" s="66">
        <v>1073146.97</v>
      </c>
      <c r="EB23" s="66">
        <v>872384.03</v>
      </c>
      <c r="EC23" s="66">
        <v>1004295.22</v>
      </c>
      <c r="ED23" s="66">
        <v>1134180.19</v>
      </c>
      <c r="EE23" s="66">
        <v>1158990.8799999999</v>
      </c>
      <c r="EF23" s="66">
        <v>1082001.28</v>
      </c>
      <c r="EG23" s="66">
        <v>980636.56</v>
      </c>
      <c r="EH23" s="66">
        <v>885683.69</v>
      </c>
      <c r="EI23" s="66">
        <v>1017267.31</v>
      </c>
      <c r="EJ23" s="66">
        <v>1082120.1200000001</v>
      </c>
      <c r="EK23" s="66">
        <v>1157079.69</v>
      </c>
      <c r="EL23" s="66">
        <v>1154446.8700000001</v>
      </c>
      <c r="EM23" s="66">
        <v>1078263.5</v>
      </c>
      <c r="EN23" s="66">
        <v>1038812</v>
      </c>
      <c r="EO23" s="66">
        <v>1097581.8400000001</v>
      </c>
      <c r="EP23" s="66">
        <v>1139412.8999999999</v>
      </c>
      <c r="EQ23" s="66">
        <v>1150785.3999999999</v>
      </c>
      <c r="ER23" s="66">
        <v>1038706.31</v>
      </c>
      <c r="ES23" s="66">
        <v>1078752.1200000001</v>
      </c>
      <c r="ET23" s="66">
        <v>929225.52999999991</v>
      </c>
      <c r="EU23" s="66">
        <v>1035074.15</v>
      </c>
      <c r="EV23" s="66">
        <v>1072436.06</v>
      </c>
      <c r="EW23" s="66">
        <v>1146417.6200000001</v>
      </c>
      <c r="EX23" s="66">
        <v>1149386.25</v>
      </c>
      <c r="EY23" s="66">
        <v>1066325.97</v>
      </c>
      <c r="EZ23" s="66">
        <v>834170.37000000011</v>
      </c>
      <c r="FA23" s="66">
        <v>893108</v>
      </c>
      <c r="FB23" s="66">
        <v>1125846.3999999999</v>
      </c>
      <c r="FC23" s="66">
        <v>1129595.0900000001</v>
      </c>
      <c r="FD23" s="66">
        <v>1022850.5700000001</v>
      </c>
      <c r="FE23" s="66">
        <v>1020623.75</v>
      </c>
      <c r="FF23" s="66">
        <v>859345.66</v>
      </c>
      <c r="FG23" s="66">
        <v>1008368.69</v>
      </c>
      <c r="FH23" s="66">
        <v>1057681.28</v>
      </c>
      <c r="FI23" s="66">
        <v>1138510.1599999999</v>
      </c>
      <c r="FJ23" s="66">
        <v>1140276.8799999999</v>
      </c>
      <c r="FK23" s="66">
        <v>1054735.71</v>
      </c>
      <c r="FL23" s="66">
        <v>1027374.31</v>
      </c>
      <c r="FM23" s="66">
        <v>1074981.4000000001</v>
      </c>
      <c r="FN23" s="66">
        <v>1116385.6200000001</v>
      </c>
      <c r="FO23" s="66">
        <v>1123168.56</v>
      </c>
      <c r="FP23" s="66">
        <v>1018122.69</v>
      </c>
      <c r="FQ23" s="66">
        <v>858821.72</v>
      </c>
      <c r="FR23" s="66">
        <v>937701.37</v>
      </c>
      <c r="FS23" s="66">
        <v>942609.51</v>
      </c>
      <c r="FT23" s="66">
        <v>1053209.7</v>
      </c>
      <c r="FU23" s="66">
        <v>1134844.19</v>
      </c>
      <c r="FV23" s="66">
        <v>1126743.3999999999</v>
      </c>
      <c r="FW23" s="66">
        <v>1019678.38</v>
      </c>
      <c r="FX23" s="66">
        <v>938108.65999999992</v>
      </c>
      <c r="FY23" s="66">
        <v>987281.40000000014</v>
      </c>
      <c r="FZ23" s="66">
        <v>1116266.6200000001</v>
      </c>
    </row>
    <row r="24" spans="2:182" ht="15.75" thickBot="1">
      <c r="B24" s="587" t="s">
        <v>17</v>
      </c>
      <c r="C24" s="588">
        <v>6.9999999832361937E-2</v>
      </c>
      <c r="D24" s="589">
        <v>-0.21000000007916242</v>
      </c>
      <c r="E24" s="589">
        <v>0.27000000001862645</v>
      </c>
      <c r="F24" s="589">
        <v>-0.12999999988824129</v>
      </c>
      <c r="G24" s="589">
        <v>6.0000000055879354E-2</v>
      </c>
      <c r="H24" s="589">
        <v>6.0000000055879354E-2</v>
      </c>
      <c r="I24" s="589">
        <v>3.0000000027939677E-2</v>
      </c>
      <c r="J24" s="589">
        <v>0.10999999998603016</v>
      </c>
      <c r="K24" s="589">
        <v>0.13000000000465661</v>
      </c>
      <c r="L24" s="589">
        <v>0.36999999999534339</v>
      </c>
      <c r="M24" s="589">
        <v>-2.0000000018626451E-2</v>
      </c>
      <c r="N24" s="589">
        <v>-0.15999999991618097</v>
      </c>
      <c r="O24" s="589">
        <v>0</v>
      </c>
      <c r="P24" s="589">
        <v>-5.0000000046566129E-2</v>
      </c>
      <c r="Q24" s="589">
        <v>0.18999999982770532</v>
      </c>
      <c r="R24" s="589">
        <v>-6.9999999715946615E-2</v>
      </c>
      <c r="S24" s="589">
        <v>2.0000000018626451E-2</v>
      </c>
      <c r="T24" s="589">
        <v>0.13000000012107193</v>
      </c>
      <c r="U24" s="589">
        <v>0.18999999994412065</v>
      </c>
      <c r="V24" s="589">
        <v>0.17000000004190952</v>
      </c>
      <c r="W24" s="589">
        <v>7.0000000181607902E-2</v>
      </c>
      <c r="X24" s="589">
        <v>0.2599999998928979</v>
      </c>
      <c r="Y24" s="589">
        <v>-0.11000000010244548</v>
      </c>
      <c r="Z24" s="589">
        <v>-0.10000000009313226</v>
      </c>
      <c r="AA24" s="589">
        <v>0</v>
      </c>
      <c r="AB24" s="589">
        <v>6.0000000055879354E-2</v>
      </c>
      <c r="AC24" s="589">
        <v>0</v>
      </c>
      <c r="AD24" s="589">
        <v>-1.0000000009313226E-2</v>
      </c>
      <c r="AE24" s="589">
        <v>1.999999990221113E-2</v>
      </c>
      <c r="AF24" s="589">
        <v>1.0000000242143869E-2</v>
      </c>
      <c r="AG24" s="589">
        <v>-1.0000000009313226E-2</v>
      </c>
      <c r="AH24" s="589">
        <v>9.9999997764825821E-3</v>
      </c>
      <c r="AI24" s="589">
        <v>-1.999999990221113E-2</v>
      </c>
      <c r="AJ24" s="589">
        <v>-9.9999997764825821E-3</v>
      </c>
      <c r="AK24" s="589">
        <v>-2.9999999795109034E-2</v>
      </c>
      <c r="AL24" s="589">
        <v>-8.9999999850988388E-2</v>
      </c>
      <c r="AM24" s="589">
        <v>-8.0000000074505806E-2</v>
      </c>
      <c r="AN24" s="589">
        <v>-9.9999999976716936E-2</v>
      </c>
      <c r="AO24" s="589">
        <v>-4.0000000153668225E-2</v>
      </c>
      <c r="AP24" s="589">
        <v>-4.9999999930150807E-2</v>
      </c>
      <c r="AQ24" s="589">
        <v>-1.0000000009313226E-2</v>
      </c>
      <c r="AR24" s="589">
        <v>-9.9999998928979039E-3</v>
      </c>
      <c r="AS24" s="589">
        <v>6.0000000055879354E-2</v>
      </c>
      <c r="AT24" s="589">
        <v>-7.0000000298023224E-2</v>
      </c>
      <c r="AU24" s="589">
        <v>-1.0000000009313226E-2</v>
      </c>
      <c r="AV24" s="589">
        <v>-1.0000000125728548E-2</v>
      </c>
      <c r="AW24" s="589">
        <v>-5.9999999939464033E-2</v>
      </c>
      <c r="AX24" s="589">
        <v>0</v>
      </c>
      <c r="AY24" s="589">
        <v>-1.0000000242143869E-2</v>
      </c>
      <c r="AZ24" s="589">
        <v>2.0000000135041773E-2</v>
      </c>
      <c r="BA24" s="589">
        <v>-9.9999998928979039E-3</v>
      </c>
      <c r="BB24" s="589">
        <v>2.0000000135041773E-2</v>
      </c>
      <c r="BC24" s="589">
        <v>-4.0000000037252903E-2</v>
      </c>
      <c r="BD24" s="589">
        <v>2.0000000018626451E-2</v>
      </c>
      <c r="BE24" s="589">
        <v>6.9999999832361937E-2</v>
      </c>
      <c r="BF24" s="589">
        <v>-1.0000000009313226E-2</v>
      </c>
      <c r="BG24" s="589">
        <v>-5.0000000162981451E-2</v>
      </c>
      <c r="BH24" s="589">
        <v>-3.0000000144354999E-2</v>
      </c>
      <c r="BI24" s="589">
        <v>-3.9999999920837581E-2</v>
      </c>
      <c r="BJ24" s="589">
        <v>0</v>
      </c>
      <c r="BK24" s="589">
        <v>-3.0000000027939677E-2</v>
      </c>
      <c r="BL24" s="589">
        <v>-1.0000000009313226E-2</v>
      </c>
      <c r="BM24" s="589">
        <v>-2.0000000018626451E-2</v>
      </c>
      <c r="BN24" s="589">
        <v>0</v>
      </c>
      <c r="BO24" s="589">
        <v>-2.9999999911524355E-2</v>
      </c>
      <c r="BP24" s="589">
        <v>-1.0000000009313226E-2</v>
      </c>
      <c r="BQ24" s="589">
        <v>-7.0000000298023224E-2</v>
      </c>
      <c r="BR24" s="589">
        <v>-1.0000000009313226E-2</v>
      </c>
      <c r="BS24" s="589">
        <v>4.0000000037252903E-2</v>
      </c>
      <c r="BT24" s="589">
        <v>-9.9999999976716936E-2</v>
      </c>
      <c r="BU24" s="589">
        <v>4.0000000153668225E-2</v>
      </c>
      <c r="BV24" s="589">
        <v>-6.0000000288709998E-2</v>
      </c>
      <c r="BW24" s="589">
        <v>-5.0000000046566129E-2</v>
      </c>
      <c r="BX24" s="589">
        <v>2.0000000135041773E-2</v>
      </c>
      <c r="BY24" s="589">
        <v>-2.0000000018626451E-2</v>
      </c>
      <c r="BZ24" s="589">
        <v>0</v>
      </c>
      <c r="CA24" s="589">
        <v>-4.0000000153668225E-2</v>
      </c>
      <c r="CB24" s="589">
        <v>-3.0000000027939677E-2</v>
      </c>
      <c r="CC24" s="589">
        <v>6.9999999832361937E-2</v>
      </c>
      <c r="CD24" s="589">
        <v>0</v>
      </c>
      <c r="CE24" s="589">
        <v>0</v>
      </c>
      <c r="CF24" s="589">
        <v>-3.0000000027939677E-2</v>
      </c>
      <c r="CG24" s="589">
        <v>0</v>
      </c>
      <c r="CH24" s="589">
        <v>-8.000000030733645E-2</v>
      </c>
      <c r="CI24" s="589">
        <v>-9.0000000083819032E-2</v>
      </c>
      <c r="CJ24" s="589">
        <v>-6.0000000055879354E-2</v>
      </c>
      <c r="CK24" s="589">
        <v>1.0000000009313226E-2</v>
      </c>
      <c r="CL24" s="589">
        <v>-9.9999998928979039E-3</v>
      </c>
      <c r="CM24" s="589">
        <v>0</v>
      </c>
      <c r="CN24" s="589">
        <v>-9.0000000083819032E-2</v>
      </c>
      <c r="CO24" s="589">
        <v>-8.9999999850988388E-2</v>
      </c>
      <c r="CP24" s="589">
        <v>0</v>
      </c>
      <c r="CQ24" s="589">
        <v>5.0000000046566129E-2</v>
      </c>
      <c r="CR24" s="589">
        <v>-1.0000000009313226E-2</v>
      </c>
      <c r="CS24" s="589">
        <v>9.9999999860301614E-2</v>
      </c>
      <c r="CT24" s="589">
        <v>-2.0000000251457095E-2</v>
      </c>
      <c r="CU24" s="589">
        <v>-2.0000000018626451E-2</v>
      </c>
      <c r="CV24" s="589">
        <v>-1.0000000009313226E-2</v>
      </c>
      <c r="CW24" s="589">
        <v>-3.0000000027939677E-2</v>
      </c>
      <c r="CX24" s="589">
        <v>-4.9999999930150807E-2</v>
      </c>
      <c r="CY24" s="589">
        <v>-5.0000000162981451E-2</v>
      </c>
      <c r="CZ24" s="589">
        <v>0</v>
      </c>
      <c r="DA24" s="589">
        <v>-8.000000030733645E-2</v>
      </c>
      <c r="DB24" s="589">
        <v>6.9999999832361937E-2</v>
      </c>
      <c r="DC24" s="589">
        <v>0</v>
      </c>
      <c r="DD24" s="589">
        <v>1.0000000125728548E-2</v>
      </c>
      <c r="DE24" s="589">
        <v>0.11999999987892807</v>
      </c>
      <c r="DF24" s="589">
        <v>2.0000000251457095E-2</v>
      </c>
      <c r="DG24" s="589">
        <v>-4.0000000037252903E-2</v>
      </c>
      <c r="DH24" s="589">
        <v>3.0000000027939677E-2</v>
      </c>
      <c r="DI24" s="589">
        <v>-2.0000000018626451E-2</v>
      </c>
      <c r="DJ24" s="589">
        <v>3.9999999920837581E-2</v>
      </c>
      <c r="DK24" s="589">
        <v>-4.9999999930150807E-2</v>
      </c>
      <c r="DL24" s="589">
        <v>0</v>
      </c>
      <c r="DM24" s="589">
        <v>1.9999999785795808E-2</v>
      </c>
      <c r="DN24" s="589">
        <v>-4.0000000270083547E-2</v>
      </c>
      <c r="DO24" s="589">
        <v>-4.0000000037252903E-2</v>
      </c>
      <c r="DP24" s="589">
        <v>-7.000000006519258E-2</v>
      </c>
      <c r="DQ24" s="589">
        <v>0.11000000010244548</v>
      </c>
      <c r="DR24" s="589">
        <v>-5.9999999823048711E-2</v>
      </c>
      <c r="DS24" s="589">
        <v>-1.0000000242143869E-2</v>
      </c>
      <c r="DT24" s="589">
        <v>-2.9999999911524355E-2</v>
      </c>
      <c r="DU24" s="589">
        <v>-9.9999997764825821E-3</v>
      </c>
      <c r="DV24" s="589">
        <v>-2.9999999911524355E-2</v>
      </c>
      <c r="DW24" s="589">
        <v>-6.0000000055879354E-2</v>
      </c>
      <c r="DX24" s="589">
        <v>6.0000000055879354E-2</v>
      </c>
      <c r="DY24" s="589">
        <v>-8.0000000074505806E-2</v>
      </c>
      <c r="DZ24" s="589">
        <v>-5.0000000279396772E-2</v>
      </c>
      <c r="EA24" s="589">
        <v>2.0000000018626451E-2</v>
      </c>
      <c r="EB24" s="589">
        <v>0</v>
      </c>
      <c r="EC24" s="589">
        <v>-2.0000000018626451E-2</v>
      </c>
      <c r="ED24" s="589">
        <v>-7.0000000298023224E-2</v>
      </c>
      <c r="EE24" s="589">
        <v>-1.0000000242143869E-2</v>
      </c>
      <c r="EF24" s="589">
        <v>-6.0000000055879354E-2</v>
      </c>
      <c r="EG24" s="589">
        <v>-1.0000000009313226E-2</v>
      </c>
      <c r="EH24" s="589">
        <v>1.0000000125728548E-2</v>
      </c>
      <c r="EI24" s="589">
        <v>-1.0000000009313226E-2</v>
      </c>
      <c r="EJ24" s="589">
        <v>-1.9999999785795808E-2</v>
      </c>
      <c r="EK24" s="589">
        <v>9.9999997764825821E-3</v>
      </c>
      <c r="EL24" s="589">
        <v>0</v>
      </c>
      <c r="EM24" s="589">
        <v>-2.9999999795109034E-2</v>
      </c>
      <c r="EN24" s="589">
        <v>0</v>
      </c>
      <c r="EO24" s="589">
        <v>1.0000000009313226E-2</v>
      </c>
      <c r="EP24" s="589">
        <v>-9.0000000316649675E-2</v>
      </c>
      <c r="EQ24" s="589">
        <v>-4.0000000270083547E-2</v>
      </c>
      <c r="ER24" s="589">
        <v>-2.0000000018626451E-2</v>
      </c>
      <c r="ES24" s="589">
        <v>-0.10999999986961484</v>
      </c>
      <c r="ET24" s="589">
        <v>-4.0000000037252903E-2</v>
      </c>
      <c r="EU24" s="589">
        <v>-0.10000000009313226</v>
      </c>
      <c r="EV24" s="589">
        <v>0</v>
      </c>
      <c r="EW24" s="589">
        <v>-5.9999999823048711E-2</v>
      </c>
      <c r="EX24" s="589">
        <v>-3.0000000260770321E-2</v>
      </c>
      <c r="EY24" s="589">
        <v>4.0000000037252903E-2</v>
      </c>
      <c r="EZ24" s="589">
        <v>1.0000000125728548E-2</v>
      </c>
      <c r="FA24" s="589">
        <v>-4.0000000037252903E-2</v>
      </c>
      <c r="FB24" s="589">
        <v>2.9999999795109034E-2</v>
      </c>
      <c r="FC24" s="589">
        <v>-7.9999999841675162E-2</v>
      </c>
      <c r="FD24" s="589">
        <v>2.0000000135041773E-2</v>
      </c>
      <c r="FE24" s="589">
        <v>9.9999998928979039E-3</v>
      </c>
      <c r="FF24" s="589">
        <v>-1.999999990221113E-2</v>
      </c>
      <c r="FG24" s="589">
        <v>-3.0000000144354999E-2</v>
      </c>
      <c r="FH24" s="589">
        <v>-7.9999999841675162E-2</v>
      </c>
      <c r="FI24" s="589">
        <v>3.9999999804422259E-2</v>
      </c>
      <c r="FJ24" s="589">
        <v>-7.0000000298023224E-2</v>
      </c>
      <c r="FK24" s="589">
        <v>-4.0000000037252903E-2</v>
      </c>
      <c r="FL24" s="589">
        <v>3.0000000027939677E-2</v>
      </c>
      <c r="FM24" s="589">
        <v>4.0000000037252903E-2</v>
      </c>
      <c r="FN24" s="589">
        <v>-2.9999999795109034E-2</v>
      </c>
      <c r="FO24" s="589">
        <v>-2.0000000018626451E-2</v>
      </c>
      <c r="FP24" s="589">
        <v>-1.0000000009313226E-2</v>
      </c>
      <c r="FQ24" s="589">
        <v>-3.0000000027939677E-2</v>
      </c>
      <c r="FR24" s="589">
        <v>-1.999999990221113E-2</v>
      </c>
      <c r="FS24" s="589">
        <v>-5.0000000046566129E-2</v>
      </c>
      <c r="FT24" s="589">
        <v>-1.0000000009313226E-2</v>
      </c>
      <c r="FU24" s="589">
        <v>9.9999997764825821E-3</v>
      </c>
      <c r="FV24" s="589">
        <v>-7.0000000298023224E-2</v>
      </c>
      <c r="FW24" s="589">
        <v>-1.999999990221113E-2</v>
      </c>
      <c r="FX24" s="589">
        <v>0</v>
      </c>
      <c r="FY24" s="589">
        <v>1.0000000242143869E-2</v>
      </c>
      <c r="FZ24" s="589">
        <v>-4.9999999580904841E-2</v>
      </c>
    </row>
    <row r="25" spans="2:182" ht="15.75" thickTop="1"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61"/>
      <c r="BZ25" s="461"/>
      <c r="CA25" s="461"/>
      <c r="CB25" s="461"/>
      <c r="CC25" s="461"/>
      <c r="CD25" s="461"/>
      <c r="CE25" s="461"/>
      <c r="CF25" s="461"/>
      <c r="CG25" s="461"/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1"/>
      <c r="CX25" s="461"/>
      <c r="CY25" s="461"/>
      <c r="CZ25" s="461"/>
      <c r="DA25" s="461"/>
      <c r="DB25" s="461"/>
      <c r="DC25" s="461"/>
      <c r="DD25" s="461"/>
      <c r="DE25" s="461"/>
      <c r="DF25" s="461"/>
      <c r="DG25" s="461"/>
      <c r="DH25" s="461"/>
      <c r="DI25" s="461"/>
      <c r="DJ25" s="461"/>
      <c r="DK25" s="461"/>
      <c r="DL25" s="461"/>
      <c r="DM25" s="461"/>
      <c r="DN25" s="461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</row>
    <row r="26" spans="2:182">
      <c r="B26" s="461"/>
      <c r="C26" s="677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1"/>
      <c r="BX26" s="461"/>
      <c r="BY26" s="461"/>
      <c r="BZ26" s="461"/>
      <c r="CA26" s="461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1"/>
      <c r="CZ26" s="461"/>
      <c r="DA26" s="461"/>
      <c r="DB26" s="461"/>
      <c r="DC26" s="461"/>
      <c r="DD26" s="461"/>
      <c r="DE26" s="461"/>
      <c r="DF26" s="461"/>
      <c r="DG26" s="461"/>
      <c r="DH26" s="461"/>
      <c r="DI26" s="461"/>
      <c r="DJ26" s="461"/>
      <c r="DK26" s="461"/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1"/>
      <c r="EF26" s="461"/>
      <c r="EG26" s="461"/>
      <c r="EH26" s="461"/>
      <c r="EI26" s="461"/>
      <c r="EJ26" s="461"/>
      <c r="EK26" s="461"/>
      <c r="EL26" s="461"/>
      <c r="EM26" s="461"/>
      <c r="EN26" s="461"/>
      <c r="EO26" s="461"/>
      <c r="EP26" s="461"/>
      <c r="EQ26" s="461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1"/>
      <c r="FL26" s="461"/>
      <c r="FM26" s="461"/>
      <c r="FN26" s="461"/>
      <c r="FO26" s="461"/>
      <c r="FP26" s="461"/>
      <c r="FQ26" s="461"/>
      <c r="FR26" s="461"/>
      <c r="FS26" s="461"/>
      <c r="FT26" s="461"/>
      <c r="FU26" s="461"/>
      <c r="FV26" s="461"/>
      <c r="FW26" s="461"/>
      <c r="FX26" s="461"/>
      <c r="FY26" s="461"/>
      <c r="FZ26" s="461"/>
    </row>
    <row r="27" spans="2:182">
      <c r="B27" s="590" t="s">
        <v>18</v>
      </c>
      <c r="C27" s="150">
        <v>41275</v>
      </c>
      <c r="D27" s="151">
        <v>41306</v>
      </c>
      <c r="E27" s="151">
        <v>41334</v>
      </c>
      <c r="F27" s="151">
        <v>41365</v>
      </c>
      <c r="G27" s="151">
        <v>41395</v>
      </c>
      <c r="H27" s="151">
        <v>41426</v>
      </c>
      <c r="I27" s="151">
        <v>41456</v>
      </c>
      <c r="J27" s="151">
        <v>41487</v>
      </c>
      <c r="K27" s="151">
        <v>41518</v>
      </c>
      <c r="L27" s="151">
        <v>41548</v>
      </c>
      <c r="M27" s="151">
        <v>41579</v>
      </c>
      <c r="N27" s="151">
        <v>41609</v>
      </c>
      <c r="O27" s="151">
        <v>41640</v>
      </c>
      <c r="P27" s="151">
        <v>41671</v>
      </c>
      <c r="Q27" s="151">
        <v>41699</v>
      </c>
      <c r="R27" s="151">
        <v>41730</v>
      </c>
      <c r="S27" s="151">
        <v>41760</v>
      </c>
      <c r="T27" s="151">
        <v>41791</v>
      </c>
      <c r="U27" s="151">
        <v>41821</v>
      </c>
      <c r="V27" s="151">
        <v>41852</v>
      </c>
      <c r="W27" s="151">
        <v>41883</v>
      </c>
      <c r="X27" s="151">
        <v>41913</v>
      </c>
      <c r="Y27" s="151">
        <v>41944</v>
      </c>
      <c r="Z27" s="151">
        <v>41974</v>
      </c>
      <c r="AA27" s="151">
        <v>42005</v>
      </c>
      <c r="AB27" s="151">
        <v>42036</v>
      </c>
      <c r="AC27" s="151">
        <v>42064</v>
      </c>
      <c r="AD27" s="151">
        <v>42095</v>
      </c>
      <c r="AE27" s="151">
        <v>42125</v>
      </c>
      <c r="AF27" s="151">
        <v>42156</v>
      </c>
      <c r="AG27" s="151">
        <v>42186</v>
      </c>
      <c r="AH27" s="151">
        <v>42217</v>
      </c>
      <c r="AI27" s="151">
        <v>42248</v>
      </c>
      <c r="AJ27" s="151">
        <v>42278</v>
      </c>
      <c r="AK27" s="151">
        <v>42309</v>
      </c>
      <c r="AL27" s="151">
        <v>42339</v>
      </c>
      <c r="AM27" s="151">
        <v>42370</v>
      </c>
      <c r="AN27" s="151">
        <v>42401</v>
      </c>
      <c r="AO27" s="151">
        <v>42430</v>
      </c>
      <c r="AP27" s="151">
        <v>42461</v>
      </c>
      <c r="AQ27" s="151">
        <v>42491</v>
      </c>
      <c r="AR27" s="151">
        <v>42522</v>
      </c>
      <c r="AS27" s="151">
        <v>42552</v>
      </c>
      <c r="AT27" s="151">
        <v>42583</v>
      </c>
      <c r="AU27" s="151">
        <v>42614</v>
      </c>
      <c r="AV27" s="151">
        <v>42644</v>
      </c>
      <c r="AW27" s="151">
        <v>42675</v>
      </c>
      <c r="AX27" s="151">
        <v>42705</v>
      </c>
      <c r="AY27" s="151">
        <v>42736</v>
      </c>
      <c r="AZ27" s="151">
        <v>42767</v>
      </c>
      <c r="BA27" s="151">
        <v>42795</v>
      </c>
      <c r="BB27" s="151">
        <v>42826</v>
      </c>
      <c r="BC27" s="151">
        <v>42856</v>
      </c>
      <c r="BD27" s="151">
        <v>42887</v>
      </c>
      <c r="BE27" s="151">
        <v>42917</v>
      </c>
      <c r="BF27" s="151">
        <v>42948</v>
      </c>
      <c r="BG27" s="151">
        <v>42979</v>
      </c>
      <c r="BH27" s="151">
        <v>43009</v>
      </c>
      <c r="BI27" s="151">
        <v>43040</v>
      </c>
      <c r="BJ27" s="151">
        <v>43070</v>
      </c>
      <c r="BK27" s="151">
        <v>43101</v>
      </c>
      <c r="BL27" s="151">
        <v>43132</v>
      </c>
      <c r="BM27" s="151">
        <v>43160</v>
      </c>
      <c r="BN27" s="151">
        <v>43191</v>
      </c>
      <c r="BO27" s="151">
        <v>43221</v>
      </c>
      <c r="BP27" s="151">
        <v>43252</v>
      </c>
      <c r="BQ27" s="151">
        <v>43282</v>
      </c>
      <c r="BR27" s="151">
        <v>43313</v>
      </c>
      <c r="BS27" s="151">
        <v>43344</v>
      </c>
      <c r="BT27" s="151">
        <v>43374</v>
      </c>
      <c r="BU27" s="151">
        <v>43405</v>
      </c>
      <c r="BV27" s="151">
        <v>43435</v>
      </c>
      <c r="BW27" s="151">
        <v>43466</v>
      </c>
      <c r="BX27" s="151">
        <v>43497</v>
      </c>
      <c r="BY27" s="151">
        <v>43525</v>
      </c>
      <c r="BZ27" s="151">
        <v>43556</v>
      </c>
      <c r="CA27" s="151">
        <v>43586</v>
      </c>
      <c r="CB27" s="151">
        <v>43617</v>
      </c>
      <c r="CC27" s="151">
        <v>43647</v>
      </c>
      <c r="CD27" s="151">
        <v>43678</v>
      </c>
      <c r="CE27" s="151">
        <v>43709</v>
      </c>
      <c r="CF27" s="151">
        <v>43739</v>
      </c>
      <c r="CG27" s="151">
        <v>43770</v>
      </c>
      <c r="CH27" s="151">
        <v>43800</v>
      </c>
      <c r="CI27" s="151">
        <v>43831</v>
      </c>
      <c r="CJ27" s="151">
        <v>43862</v>
      </c>
      <c r="CK27" s="151">
        <v>43891</v>
      </c>
      <c r="CL27" s="151">
        <v>43922</v>
      </c>
      <c r="CM27" s="151">
        <v>43952</v>
      </c>
      <c r="CN27" s="151">
        <v>43983</v>
      </c>
      <c r="CO27" s="151">
        <v>44013</v>
      </c>
      <c r="CP27" s="151">
        <v>44044</v>
      </c>
      <c r="CQ27" s="151">
        <v>44075</v>
      </c>
      <c r="CR27" s="151">
        <v>44105</v>
      </c>
      <c r="CS27" s="151">
        <v>44136</v>
      </c>
      <c r="CT27" s="151">
        <v>44166</v>
      </c>
      <c r="CU27" s="151">
        <v>44197</v>
      </c>
      <c r="CV27" s="151">
        <v>44228</v>
      </c>
      <c r="CW27" s="151">
        <v>44256</v>
      </c>
      <c r="CX27" s="151">
        <v>44287</v>
      </c>
      <c r="CY27" s="151">
        <v>44317</v>
      </c>
      <c r="CZ27" s="151">
        <v>44348</v>
      </c>
      <c r="DA27" s="151">
        <v>44378</v>
      </c>
      <c r="DB27" s="151">
        <v>44409</v>
      </c>
      <c r="DC27" s="151">
        <v>44440</v>
      </c>
      <c r="DD27" s="151">
        <v>44470</v>
      </c>
      <c r="DE27" s="151">
        <v>44501</v>
      </c>
      <c r="DF27" s="151">
        <v>44531</v>
      </c>
      <c r="DG27" s="151">
        <v>44562</v>
      </c>
      <c r="DH27" s="151">
        <v>44593</v>
      </c>
      <c r="DI27" s="151">
        <v>44621</v>
      </c>
      <c r="DJ27" s="151">
        <v>44652</v>
      </c>
      <c r="DK27" s="151">
        <v>44682</v>
      </c>
      <c r="DL27" s="151">
        <v>44713</v>
      </c>
      <c r="DM27" s="151">
        <v>44743</v>
      </c>
      <c r="DN27" s="151">
        <v>44774</v>
      </c>
      <c r="DO27" s="151">
        <v>44805</v>
      </c>
      <c r="DP27" s="151">
        <v>44835</v>
      </c>
      <c r="DQ27" s="151">
        <v>44866</v>
      </c>
      <c r="DR27" s="151">
        <v>44896</v>
      </c>
      <c r="DS27" s="151">
        <v>44927</v>
      </c>
      <c r="DT27" s="151">
        <v>44958</v>
      </c>
      <c r="DU27" s="151">
        <v>44986</v>
      </c>
      <c r="DV27" s="151">
        <v>45017</v>
      </c>
      <c r="DW27" s="151">
        <v>45047</v>
      </c>
      <c r="DX27" s="151">
        <v>45078</v>
      </c>
      <c r="DY27" s="151">
        <v>45108</v>
      </c>
      <c r="DZ27" s="151">
        <v>45139</v>
      </c>
      <c r="EA27" s="151">
        <v>45170</v>
      </c>
      <c r="EB27" s="151">
        <v>45200</v>
      </c>
      <c r="EC27" s="151">
        <v>45231</v>
      </c>
      <c r="ED27" s="151">
        <v>45261</v>
      </c>
      <c r="EE27" s="151">
        <v>45292</v>
      </c>
      <c r="EF27" s="151">
        <v>45323</v>
      </c>
      <c r="EG27" s="151">
        <v>45352</v>
      </c>
      <c r="EH27" s="151">
        <v>45383</v>
      </c>
      <c r="EI27" s="151">
        <v>45413</v>
      </c>
      <c r="EJ27" s="151">
        <v>45444</v>
      </c>
      <c r="EK27" s="151">
        <v>45474</v>
      </c>
      <c r="EL27" s="151">
        <v>45505</v>
      </c>
      <c r="EM27" s="151">
        <v>45536</v>
      </c>
      <c r="EN27" s="151">
        <v>45566</v>
      </c>
      <c r="EO27" s="151">
        <v>45597</v>
      </c>
      <c r="EP27" s="151">
        <v>45627</v>
      </c>
      <c r="EQ27" s="151">
        <v>45658</v>
      </c>
      <c r="ER27" s="151">
        <v>45689</v>
      </c>
      <c r="ES27" s="151">
        <v>45717</v>
      </c>
      <c r="ET27" s="151">
        <v>45748</v>
      </c>
      <c r="EU27" s="151">
        <v>45778</v>
      </c>
      <c r="EV27" s="151">
        <v>45809</v>
      </c>
      <c r="EW27" s="151">
        <v>45839</v>
      </c>
      <c r="EX27" s="151">
        <v>45870</v>
      </c>
      <c r="EY27" s="151">
        <v>45901</v>
      </c>
      <c r="EZ27" s="151">
        <v>45931</v>
      </c>
      <c r="FA27" s="151">
        <v>45962</v>
      </c>
      <c r="FB27" s="151">
        <v>45992</v>
      </c>
      <c r="FC27" s="151">
        <v>46023</v>
      </c>
      <c r="FD27" s="151">
        <v>46054</v>
      </c>
      <c r="FE27" s="151">
        <v>46082</v>
      </c>
      <c r="FF27" s="151">
        <v>46113</v>
      </c>
      <c r="FG27" s="151">
        <v>46143</v>
      </c>
      <c r="FH27" s="151">
        <v>46174</v>
      </c>
      <c r="FI27" s="151">
        <v>46204</v>
      </c>
      <c r="FJ27" s="151">
        <v>46235</v>
      </c>
      <c r="FK27" s="151">
        <v>46266</v>
      </c>
      <c r="FL27" s="151">
        <v>46296</v>
      </c>
      <c r="FM27" s="151">
        <v>46327</v>
      </c>
      <c r="FN27" s="151">
        <v>46357</v>
      </c>
      <c r="FO27" s="151">
        <v>46388</v>
      </c>
      <c r="FP27" s="151">
        <v>46419</v>
      </c>
      <c r="FQ27" s="151">
        <v>46447</v>
      </c>
      <c r="FR27" s="151">
        <v>46478</v>
      </c>
      <c r="FS27" s="151">
        <v>46508</v>
      </c>
      <c r="FT27" s="151">
        <v>46539</v>
      </c>
      <c r="FU27" s="151">
        <v>46569</v>
      </c>
      <c r="FV27" s="151">
        <v>46600</v>
      </c>
      <c r="FW27" s="151">
        <v>46631</v>
      </c>
      <c r="FX27" s="151">
        <v>46661</v>
      </c>
      <c r="FY27" s="151">
        <v>46692</v>
      </c>
      <c r="FZ27" s="151">
        <v>46722</v>
      </c>
    </row>
    <row r="28" spans="2:182">
      <c r="B28" s="591" t="s">
        <v>19</v>
      </c>
      <c r="C28" s="152">
        <v>276007</v>
      </c>
      <c r="D28" s="152">
        <v>249002</v>
      </c>
      <c r="E28" s="152">
        <v>276007</v>
      </c>
      <c r="F28" s="152">
        <v>267001</v>
      </c>
      <c r="G28" s="152">
        <v>276007</v>
      </c>
      <c r="H28" s="152">
        <v>267001</v>
      </c>
      <c r="I28" s="152">
        <v>268009</v>
      </c>
      <c r="J28" s="152">
        <v>268009</v>
      </c>
      <c r="K28" s="152">
        <v>260001</v>
      </c>
      <c r="L28" s="152">
        <v>268009</v>
      </c>
      <c r="M28" s="152">
        <v>260001</v>
      </c>
      <c r="N28" s="152">
        <v>268009</v>
      </c>
      <c r="O28" s="152">
        <v>268009</v>
      </c>
      <c r="P28" s="152">
        <v>242008</v>
      </c>
      <c r="Q28" s="152">
        <v>268009</v>
      </c>
      <c r="R28" s="152">
        <v>260001</v>
      </c>
      <c r="S28" s="152">
        <v>268009</v>
      </c>
      <c r="T28" s="152">
        <v>260001</v>
      </c>
      <c r="U28" s="152">
        <v>268009</v>
      </c>
      <c r="V28" s="152">
        <v>268009</v>
      </c>
      <c r="W28" s="152">
        <v>260001</v>
      </c>
      <c r="X28" s="152">
        <v>268009</v>
      </c>
      <c r="Y28" s="152">
        <v>260001</v>
      </c>
      <c r="Z28" s="152">
        <v>268009</v>
      </c>
      <c r="AA28" s="152">
        <v>268009</v>
      </c>
      <c r="AB28" s="152">
        <v>242008</v>
      </c>
      <c r="AC28" s="152">
        <v>268009</v>
      </c>
      <c r="AD28" s="152">
        <v>260001</v>
      </c>
      <c r="AE28" s="152">
        <v>268009</v>
      </c>
      <c r="AF28" s="152">
        <v>260001</v>
      </c>
      <c r="AG28" s="152">
        <v>268009</v>
      </c>
      <c r="AH28" s="152">
        <v>268009</v>
      </c>
      <c r="AI28" s="152">
        <v>260001</v>
      </c>
      <c r="AJ28" s="152">
        <v>268009</v>
      </c>
      <c r="AK28" s="152">
        <v>260001</v>
      </c>
      <c r="AL28" s="152">
        <v>268009</v>
      </c>
      <c r="AM28" s="152">
        <v>268009</v>
      </c>
      <c r="AN28" s="152">
        <v>251003</v>
      </c>
      <c r="AO28" s="152">
        <v>268009</v>
      </c>
      <c r="AP28" s="152">
        <v>260001</v>
      </c>
      <c r="AQ28" s="152">
        <v>268009</v>
      </c>
      <c r="AR28" s="152">
        <v>260001</v>
      </c>
      <c r="AS28" s="152">
        <v>268009</v>
      </c>
      <c r="AT28" s="152">
        <v>268009</v>
      </c>
      <c r="AU28" s="152">
        <v>260001</v>
      </c>
      <c r="AV28" s="152">
        <v>268009</v>
      </c>
      <c r="AW28" s="152">
        <v>260001</v>
      </c>
      <c r="AX28" s="152">
        <v>268009</v>
      </c>
      <c r="AY28" s="152">
        <v>268009</v>
      </c>
      <c r="AZ28" s="152">
        <v>242008</v>
      </c>
      <c r="BA28" s="152">
        <v>268009</v>
      </c>
      <c r="BB28" s="152">
        <v>260001</v>
      </c>
      <c r="BC28" s="152">
        <v>268009</v>
      </c>
      <c r="BD28" s="152">
        <v>260001</v>
      </c>
      <c r="BE28" s="152">
        <v>268009</v>
      </c>
      <c r="BF28" s="152">
        <v>268009</v>
      </c>
      <c r="BG28" s="152">
        <v>260001</v>
      </c>
      <c r="BH28" s="152">
        <v>268009</v>
      </c>
      <c r="BI28" s="152">
        <v>260001</v>
      </c>
      <c r="BJ28" s="152">
        <v>268009</v>
      </c>
      <c r="BK28" s="152">
        <v>268009</v>
      </c>
      <c r="BL28" s="152">
        <v>242008</v>
      </c>
      <c r="BM28" s="152">
        <v>268009</v>
      </c>
      <c r="BN28" s="152">
        <v>260001</v>
      </c>
      <c r="BO28" s="152">
        <v>268009</v>
      </c>
      <c r="BP28" s="152">
        <v>260001</v>
      </c>
      <c r="BQ28" s="152">
        <v>268009</v>
      </c>
      <c r="BR28" s="152">
        <v>268009</v>
      </c>
      <c r="BS28" s="152">
        <v>260001</v>
      </c>
      <c r="BT28" s="152">
        <v>268009</v>
      </c>
      <c r="BU28" s="152">
        <v>260001</v>
      </c>
      <c r="BV28" s="152">
        <v>268009</v>
      </c>
      <c r="BW28" s="152">
        <v>268009</v>
      </c>
      <c r="BX28" s="152">
        <v>242008</v>
      </c>
      <c r="BY28" s="152">
        <v>268009</v>
      </c>
      <c r="BZ28" s="152">
        <v>260001</v>
      </c>
      <c r="CA28" s="152">
        <v>268009</v>
      </c>
      <c r="CB28" s="152">
        <v>260001</v>
      </c>
      <c r="CC28" s="152">
        <v>268009</v>
      </c>
      <c r="CD28" s="152">
        <v>268009</v>
      </c>
      <c r="CE28" s="152">
        <v>260001</v>
      </c>
      <c r="CF28" s="152">
        <v>268009</v>
      </c>
      <c r="CG28" s="152">
        <v>260001</v>
      </c>
      <c r="CH28" s="152">
        <v>268009</v>
      </c>
      <c r="CI28" s="152">
        <v>268009</v>
      </c>
      <c r="CJ28" s="152">
        <v>251003</v>
      </c>
      <c r="CK28" s="152">
        <v>268009</v>
      </c>
      <c r="CL28" s="152">
        <v>260001</v>
      </c>
      <c r="CM28" s="152">
        <v>268009</v>
      </c>
      <c r="CN28" s="152">
        <v>260001</v>
      </c>
      <c r="CO28" s="152">
        <v>268009</v>
      </c>
      <c r="CP28" s="152">
        <v>268009</v>
      </c>
      <c r="CQ28" s="152">
        <v>260001</v>
      </c>
      <c r="CR28" s="152">
        <v>268009</v>
      </c>
      <c r="CS28" s="152">
        <v>260001</v>
      </c>
      <c r="CT28" s="152">
        <v>268009</v>
      </c>
      <c r="CU28" s="152">
        <v>268009</v>
      </c>
      <c r="CV28" s="152">
        <v>242008</v>
      </c>
      <c r="CW28" s="152">
        <v>268009</v>
      </c>
      <c r="CX28" s="152">
        <v>260001</v>
      </c>
      <c r="CY28" s="152">
        <v>268009</v>
      </c>
      <c r="CZ28" s="152">
        <v>260001</v>
      </c>
      <c r="DA28" s="152">
        <v>268009</v>
      </c>
      <c r="DB28" s="152">
        <v>268009</v>
      </c>
      <c r="DC28" s="152">
        <v>260001</v>
      </c>
      <c r="DD28" s="152">
        <v>268009</v>
      </c>
      <c r="DE28" s="152">
        <v>260001</v>
      </c>
      <c r="DF28" s="152">
        <v>268009</v>
      </c>
      <c r="DG28" s="152">
        <v>268009</v>
      </c>
      <c r="DH28" s="152">
        <v>242008</v>
      </c>
      <c r="DI28" s="152">
        <v>268009</v>
      </c>
      <c r="DJ28" s="152">
        <v>260001</v>
      </c>
      <c r="DK28" s="152">
        <v>268009</v>
      </c>
      <c r="DL28" s="152">
        <v>260001</v>
      </c>
      <c r="DM28" s="152">
        <v>268009</v>
      </c>
      <c r="DN28" s="152">
        <v>268009</v>
      </c>
      <c r="DO28" s="152">
        <v>260001</v>
      </c>
      <c r="DP28" s="152">
        <v>268009</v>
      </c>
      <c r="DQ28" s="152">
        <v>260001</v>
      </c>
      <c r="DR28" s="152">
        <v>268009</v>
      </c>
      <c r="DS28" s="152">
        <v>268009</v>
      </c>
      <c r="DT28" s="152">
        <v>242008</v>
      </c>
      <c r="DU28" s="152">
        <v>268009</v>
      </c>
      <c r="DV28" s="152">
        <v>260001</v>
      </c>
      <c r="DW28" s="152">
        <v>268009</v>
      </c>
      <c r="DX28" s="152">
        <v>260001</v>
      </c>
      <c r="DY28" s="152">
        <v>268009</v>
      </c>
      <c r="DZ28" s="152">
        <v>268009</v>
      </c>
      <c r="EA28" s="152">
        <v>260001</v>
      </c>
      <c r="EB28" s="152">
        <v>268009</v>
      </c>
      <c r="EC28" s="152">
        <v>260001</v>
      </c>
      <c r="ED28" s="152">
        <v>268009</v>
      </c>
      <c r="EE28" s="152">
        <v>268009</v>
      </c>
      <c r="EF28" s="152">
        <v>251003</v>
      </c>
      <c r="EG28" s="152">
        <v>268009</v>
      </c>
      <c r="EH28" s="152">
        <v>260001</v>
      </c>
      <c r="EI28" s="152">
        <v>268009</v>
      </c>
      <c r="EJ28" s="152">
        <v>260001</v>
      </c>
      <c r="EK28" s="152">
        <v>268009</v>
      </c>
      <c r="EL28" s="152">
        <v>268009</v>
      </c>
      <c r="EM28" s="152">
        <v>260001</v>
      </c>
      <c r="EN28" s="152">
        <v>268009</v>
      </c>
      <c r="EO28" s="152">
        <v>260001</v>
      </c>
      <c r="EP28" s="152">
        <v>268009</v>
      </c>
      <c r="EQ28" s="152">
        <v>268009</v>
      </c>
      <c r="ER28" s="152">
        <v>242008</v>
      </c>
      <c r="ES28" s="152">
        <v>268009</v>
      </c>
      <c r="ET28" s="152">
        <v>260001</v>
      </c>
      <c r="EU28" s="152">
        <v>268009</v>
      </c>
      <c r="EV28" s="152">
        <v>260001</v>
      </c>
      <c r="EW28" s="152">
        <v>268009</v>
      </c>
      <c r="EX28" s="152">
        <v>268009</v>
      </c>
      <c r="EY28" s="152">
        <v>260001</v>
      </c>
      <c r="EZ28" s="152">
        <v>268009</v>
      </c>
      <c r="FA28" s="152">
        <v>260001</v>
      </c>
      <c r="FB28" s="152">
        <v>268009</v>
      </c>
      <c r="FC28" s="152">
        <v>268009</v>
      </c>
      <c r="FD28" s="152">
        <v>242008</v>
      </c>
      <c r="FE28" s="152">
        <v>268009</v>
      </c>
      <c r="FF28" s="152">
        <v>260001</v>
      </c>
      <c r="FG28" s="152">
        <v>268009</v>
      </c>
      <c r="FH28" s="152">
        <v>260001</v>
      </c>
      <c r="FI28" s="152">
        <v>268009</v>
      </c>
      <c r="FJ28" s="152">
        <v>268009</v>
      </c>
      <c r="FK28" s="152">
        <v>260001</v>
      </c>
      <c r="FL28" s="152">
        <v>268009</v>
      </c>
      <c r="FM28" s="152">
        <v>260001</v>
      </c>
      <c r="FN28" s="152">
        <v>268009</v>
      </c>
      <c r="FO28" s="152">
        <v>268009</v>
      </c>
      <c r="FP28" s="152">
        <v>242008</v>
      </c>
      <c r="FQ28" s="152">
        <v>268009</v>
      </c>
      <c r="FR28" s="152">
        <v>260001</v>
      </c>
      <c r="FS28" s="152">
        <v>268009</v>
      </c>
      <c r="FT28" s="152">
        <v>260001</v>
      </c>
      <c r="FU28" s="152">
        <v>268009</v>
      </c>
      <c r="FV28" s="152">
        <v>268009</v>
      </c>
      <c r="FW28" s="152">
        <v>260001</v>
      </c>
      <c r="FX28" s="152">
        <v>268009</v>
      </c>
      <c r="FY28" s="152">
        <v>260001</v>
      </c>
      <c r="FZ28" s="152">
        <v>268009</v>
      </c>
    </row>
    <row r="29" spans="2:182">
      <c r="B29" s="585" t="s">
        <v>20</v>
      </c>
      <c r="C29" s="152">
        <v>351438.38</v>
      </c>
      <c r="D29" s="152">
        <v>317427.38</v>
      </c>
      <c r="E29" s="152">
        <v>351438.38</v>
      </c>
      <c r="F29" s="152">
        <v>340101.38</v>
      </c>
      <c r="G29" s="152">
        <v>351438.38</v>
      </c>
      <c r="H29" s="152">
        <v>340101.38</v>
      </c>
      <c r="I29" s="152">
        <v>351438.38</v>
      </c>
      <c r="J29" s="152">
        <v>215395.91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2">
        <v>0</v>
      </c>
      <c r="AJ29" s="152">
        <v>0</v>
      </c>
      <c r="AK29" s="152">
        <v>0</v>
      </c>
      <c r="AL29" s="152">
        <v>0</v>
      </c>
      <c r="AM29" s="152">
        <v>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0</v>
      </c>
      <c r="BF29" s="152">
        <v>0</v>
      </c>
      <c r="BG29" s="152">
        <v>0</v>
      </c>
      <c r="BH29" s="152">
        <v>0</v>
      </c>
      <c r="BI29" s="152">
        <v>0</v>
      </c>
      <c r="BJ29" s="152">
        <v>0</v>
      </c>
      <c r="BK29" s="152">
        <v>0</v>
      </c>
      <c r="BL29" s="152">
        <v>0</v>
      </c>
      <c r="BM29" s="152">
        <v>0</v>
      </c>
      <c r="BN29" s="152">
        <v>0</v>
      </c>
      <c r="BO29" s="152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2">
        <v>0</v>
      </c>
      <c r="BV29" s="152">
        <v>0</v>
      </c>
      <c r="BW29" s="152">
        <v>0</v>
      </c>
      <c r="BX29" s="152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2">
        <v>0</v>
      </c>
      <c r="CH29" s="152">
        <v>0</v>
      </c>
      <c r="CI29" s="152">
        <v>0</v>
      </c>
      <c r="CJ29" s="152">
        <v>0</v>
      </c>
      <c r="CK29" s="152">
        <v>0</v>
      </c>
      <c r="CL29" s="152">
        <v>0</v>
      </c>
      <c r="CM29" s="152">
        <v>0</v>
      </c>
      <c r="CN29" s="152">
        <v>0</v>
      </c>
      <c r="CO29" s="152">
        <v>0</v>
      </c>
      <c r="CP29" s="152">
        <v>0</v>
      </c>
      <c r="CQ29" s="152">
        <v>0</v>
      </c>
      <c r="CR29" s="152">
        <v>0</v>
      </c>
      <c r="CS29" s="152">
        <v>0</v>
      </c>
      <c r="CT29" s="152">
        <v>0</v>
      </c>
      <c r="CU29" s="152">
        <v>0</v>
      </c>
      <c r="CV29" s="152">
        <v>0</v>
      </c>
      <c r="CW29" s="152">
        <v>0</v>
      </c>
      <c r="CX29" s="152">
        <v>0</v>
      </c>
      <c r="CY29" s="152">
        <v>0</v>
      </c>
      <c r="CZ29" s="152">
        <v>0</v>
      </c>
      <c r="DA29" s="152">
        <v>0</v>
      </c>
      <c r="DB29" s="152">
        <v>0</v>
      </c>
      <c r="DC29" s="152">
        <v>0</v>
      </c>
      <c r="DD29" s="152">
        <v>0</v>
      </c>
      <c r="DE29" s="152">
        <v>0</v>
      </c>
      <c r="DF29" s="152">
        <v>0</v>
      </c>
      <c r="DG29" s="152">
        <v>0</v>
      </c>
      <c r="DH29" s="152">
        <v>0</v>
      </c>
      <c r="DI29" s="152">
        <v>0</v>
      </c>
      <c r="DJ29" s="152">
        <v>0</v>
      </c>
      <c r="DK29" s="152">
        <v>0</v>
      </c>
      <c r="DL29" s="152">
        <v>0</v>
      </c>
      <c r="DM29" s="152">
        <v>0</v>
      </c>
      <c r="DN29" s="152">
        <v>0</v>
      </c>
      <c r="DO29" s="152">
        <v>0</v>
      </c>
      <c r="DP29" s="152">
        <v>0</v>
      </c>
      <c r="DQ29" s="152">
        <v>0</v>
      </c>
      <c r="DR29" s="152">
        <v>0</v>
      </c>
      <c r="DS29" s="152">
        <v>0</v>
      </c>
      <c r="DT29" s="152">
        <v>0</v>
      </c>
      <c r="DU29" s="152">
        <v>0</v>
      </c>
      <c r="DV29" s="152">
        <v>0</v>
      </c>
      <c r="DW29" s="152">
        <v>0</v>
      </c>
      <c r="DX29" s="152">
        <v>0</v>
      </c>
      <c r="DY29" s="152">
        <v>0</v>
      </c>
      <c r="DZ29" s="152">
        <v>0</v>
      </c>
      <c r="EA29" s="152">
        <v>0</v>
      </c>
      <c r="EB29" s="152">
        <v>0</v>
      </c>
      <c r="EC29" s="152">
        <v>0</v>
      </c>
      <c r="ED29" s="152">
        <v>0</v>
      </c>
      <c r="EE29" s="152">
        <v>0</v>
      </c>
      <c r="EF29" s="152">
        <v>0</v>
      </c>
      <c r="EG29" s="152">
        <v>0</v>
      </c>
      <c r="EH29" s="152">
        <v>0</v>
      </c>
      <c r="EI29" s="152">
        <v>0</v>
      </c>
      <c r="EJ29" s="152">
        <v>0</v>
      </c>
      <c r="EK29" s="152">
        <v>0</v>
      </c>
      <c r="EL29" s="152">
        <v>0</v>
      </c>
      <c r="EM29" s="152">
        <v>0</v>
      </c>
      <c r="EN29" s="152">
        <v>0</v>
      </c>
      <c r="EO29" s="152">
        <v>0</v>
      </c>
      <c r="EP29" s="152">
        <v>0</v>
      </c>
      <c r="EQ29" s="152">
        <v>0</v>
      </c>
      <c r="ER29" s="152">
        <v>0</v>
      </c>
      <c r="ES29" s="152">
        <v>0</v>
      </c>
      <c r="ET29" s="152">
        <v>0</v>
      </c>
      <c r="EU29" s="152">
        <v>0</v>
      </c>
      <c r="EV29" s="152">
        <v>0</v>
      </c>
      <c r="EW29" s="152">
        <v>0</v>
      </c>
      <c r="EX29" s="152">
        <v>0</v>
      </c>
      <c r="EY29" s="152">
        <v>0</v>
      </c>
      <c r="EZ29" s="152">
        <v>0</v>
      </c>
      <c r="FA29" s="152">
        <v>0</v>
      </c>
      <c r="FB29" s="152">
        <v>0</v>
      </c>
      <c r="FC29" s="152">
        <v>0</v>
      </c>
      <c r="FD29" s="152">
        <v>0</v>
      </c>
      <c r="FE29" s="152">
        <v>0</v>
      </c>
      <c r="FF29" s="152">
        <v>0</v>
      </c>
      <c r="FG29" s="152">
        <v>0</v>
      </c>
      <c r="FH29" s="152">
        <v>0</v>
      </c>
      <c r="FI29" s="152">
        <v>0</v>
      </c>
      <c r="FJ29" s="152">
        <v>0</v>
      </c>
      <c r="FK29" s="152">
        <v>0</v>
      </c>
      <c r="FL29" s="152">
        <v>0</v>
      </c>
      <c r="FM29" s="152">
        <v>0</v>
      </c>
      <c r="FN29" s="152">
        <v>0</v>
      </c>
      <c r="FO29" s="152">
        <v>0</v>
      </c>
      <c r="FP29" s="152">
        <v>0</v>
      </c>
      <c r="FQ29" s="152">
        <v>0</v>
      </c>
      <c r="FR29" s="152">
        <v>0</v>
      </c>
      <c r="FS29" s="152">
        <v>0</v>
      </c>
      <c r="FT29" s="152">
        <v>0</v>
      </c>
      <c r="FU29" s="152">
        <v>0</v>
      </c>
      <c r="FV29" s="152">
        <v>0</v>
      </c>
      <c r="FW29" s="152">
        <v>0</v>
      </c>
      <c r="FX29" s="152">
        <v>0</v>
      </c>
      <c r="FY29" s="152">
        <v>0</v>
      </c>
      <c r="FZ29" s="152">
        <v>0</v>
      </c>
    </row>
    <row r="30" spans="2:182">
      <c r="B30" s="585" t="s">
        <v>21</v>
      </c>
      <c r="C30" s="152">
        <v>55003</v>
      </c>
      <c r="D30" s="152">
        <v>50001</v>
      </c>
      <c r="E30" s="152">
        <v>50003</v>
      </c>
      <c r="F30" s="152">
        <v>46000</v>
      </c>
      <c r="G30" s="152">
        <v>49002</v>
      </c>
      <c r="H30" s="152">
        <v>57008</v>
      </c>
      <c r="I30" s="152">
        <v>59008</v>
      </c>
      <c r="J30" s="152">
        <v>62007</v>
      </c>
      <c r="K30" s="152">
        <v>53006</v>
      </c>
      <c r="L30" s="152">
        <v>48001</v>
      </c>
      <c r="M30" s="152">
        <v>46007</v>
      </c>
      <c r="N30" s="152">
        <v>51693</v>
      </c>
      <c r="O30" s="152">
        <v>55003</v>
      </c>
      <c r="P30" s="152">
        <v>50002</v>
      </c>
      <c r="Q30" s="152">
        <v>50003</v>
      </c>
      <c r="R30" s="152">
        <v>46002</v>
      </c>
      <c r="S30" s="152">
        <v>50002</v>
      </c>
      <c r="T30" s="152">
        <v>57009</v>
      </c>
      <c r="U30" s="152">
        <v>59008</v>
      </c>
      <c r="V30" s="152">
        <v>62008</v>
      </c>
      <c r="W30" s="152">
        <v>53006</v>
      </c>
      <c r="X30" s="152">
        <v>48013</v>
      </c>
      <c r="Y30" s="152">
        <v>46001</v>
      </c>
      <c r="Z30" s="152">
        <v>51995</v>
      </c>
      <c r="AA30" s="152">
        <v>56002</v>
      </c>
      <c r="AB30" s="152">
        <v>50002</v>
      </c>
      <c r="AC30" s="152">
        <v>50003</v>
      </c>
      <c r="AD30" s="152">
        <v>46002</v>
      </c>
      <c r="AE30" s="152">
        <v>49630</v>
      </c>
      <c r="AF30" s="152">
        <v>58006</v>
      </c>
      <c r="AG30" s="152">
        <v>59008</v>
      </c>
      <c r="AH30" s="152">
        <v>62008</v>
      </c>
      <c r="AI30" s="152">
        <v>53015</v>
      </c>
      <c r="AJ30" s="152">
        <v>49007</v>
      </c>
      <c r="AK30" s="152">
        <v>46002</v>
      </c>
      <c r="AL30" s="152">
        <v>52010</v>
      </c>
      <c r="AM30" s="152">
        <v>56003</v>
      </c>
      <c r="AN30" s="152">
        <v>51002</v>
      </c>
      <c r="AO30" s="152">
        <v>50003</v>
      </c>
      <c r="AP30" s="152">
        <v>47009</v>
      </c>
      <c r="AQ30" s="152">
        <v>49633</v>
      </c>
      <c r="AR30" s="152">
        <v>58006</v>
      </c>
      <c r="AS30" s="152">
        <v>59001</v>
      </c>
      <c r="AT30" s="152">
        <v>62008</v>
      </c>
      <c r="AU30" s="152">
        <v>53008</v>
      </c>
      <c r="AV30" s="152">
        <v>49001</v>
      </c>
      <c r="AW30" s="152">
        <v>46007</v>
      </c>
      <c r="AX30" s="152">
        <v>51985</v>
      </c>
      <c r="AY30" s="152">
        <v>56000</v>
      </c>
      <c r="AZ30" s="152">
        <v>50993</v>
      </c>
      <c r="BA30" s="152">
        <v>50004</v>
      </c>
      <c r="BB30" s="152">
        <v>47013</v>
      </c>
      <c r="BC30" s="152">
        <v>49630</v>
      </c>
      <c r="BD30" s="152">
        <v>58008</v>
      </c>
      <c r="BE30" s="152">
        <v>59008</v>
      </c>
      <c r="BF30" s="152">
        <v>63008</v>
      </c>
      <c r="BG30" s="152">
        <v>53009</v>
      </c>
      <c r="BH30" s="152">
        <v>49000</v>
      </c>
      <c r="BI30" s="152">
        <v>46000</v>
      </c>
      <c r="BJ30" s="152">
        <v>52845</v>
      </c>
      <c r="BK30" s="152">
        <v>56003</v>
      </c>
      <c r="BL30" s="152">
        <v>50918</v>
      </c>
      <c r="BM30" s="152">
        <v>50004</v>
      </c>
      <c r="BN30" s="152">
        <v>47009</v>
      </c>
      <c r="BO30" s="152">
        <v>50007</v>
      </c>
      <c r="BP30" s="152">
        <v>58007</v>
      </c>
      <c r="BQ30" s="152">
        <v>60009</v>
      </c>
      <c r="BR30" s="152">
        <v>63008</v>
      </c>
      <c r="BS30" s="152">
        <v>53008</v>
      </c>
      <c r="BT30" s="152">
        <v>49007</v>
      </c>
      <c r="BU30" s="152">
        <v>47003</v>
      </c>
      <c r="BV30" s="152">
        <v>52894</v>
      </c>
      <c r="BW30" s="152">
        <v>56002</v>
      </c>
      <c r="BX30" s="152">
        <v>50870</v>
      </c>
      <c r="BY30" s="152">
        <v>51004</v>
      </c>
      <c r="BZ30" s="152">
        <v>47004</v>
      </c>
      <c r="CA30" s="152">
        <v>50007</v>
      </c>
      <c r="CB30" s="152">
        <v>58008</v>
      </c>
      <c r="CC30" s="152">
        <v>60006</v>
      </c>
      <c r="CD30" s="152">
        <v>63009</v>
      </c>
      <c r="CE30" s="152">
        <v>54008</v>
      </c>
      <c r="CF30" s="152">
        <v>49007</v>
      </c>
      <c r="CG30" s="152">
        <v>46652</v>
      </c>
      <c r="CH30" s="152">
        <v>52520</v>
      </c>
      <c r="CI30" s="152">
        <v>56002</v>
      </c>
      <c r="CJ30" s="152">
        <v>51003</v>
      </c>
      <c r="CK30" s="152">
        <v>51003</v>
      </c>
      <c r="CL30" s="152">
        <v>47006</v>
      </c>
      <c r="CM30" s="152">
        <v>50007</v>
      </c>
      <c r="CN30" s="152">
        <v>58007</v>
      </c>
      <c r="CO30" s="152">
        <v>60008</v>
      </c>
      <c r="CP30" s="152">
        <v>63009</v>
      </c>
      <c r="CQ30" s="152">
        <v>54008</v>
      </c>
      <c r="CR30" s="152">
        <v>49007</v>
      </c>
      <c r="CS30" s="152">
        <v>46636</v>
      </c>
      <c r="CT30" s="152">
        <v>53026</v>
      </c>
      <c r="CU30" s="152">
        <v>57001</v>
      </c>
      <c r="CV30" s="152">
        <v>51015</v>
      </c>
      <c r="CW30" s="152">
        <v>51006</v>
      </c>
      <c r="CX30" s="152">
        <v>47008</v>
      </c>
      <c r="CY30" s="152">
        <v>51005</v>
      </c>
      <c r="CZ30" s="152">
        <v>59006</v>
      </c>
      <c r="DA30" s="152">
        <v>60008</v>
      </c>
      <c r="DB30" s="152">
        <v>63008</v>
      </c>
      <c r="DC30" s="152">
        <v>54007</v>
      </c>
      <c r="DD30" s="152">
        <v>50001</v>
      </c>
      <c r="DE30" s="152">
        <v>46640</v>
      </c>
      <c r="DF30" s="152">
        <v>53018</v>
      </c>
      <c r="DG30" s="152">
        <v>56894</v>
      </c>
      <c r="DH30" s="152">
        <v>51995</v>
      </c>
      <c r="DI30" s="152">
        <v>51003</v>
      </c>
      <c r="DJ30" s="152">
        <v>47008</v>
      </c>
      <c r="DK30" s="152">
        <v>51006</v>
      </c>
      <c r="DL30" s="152">
        <v>59007</v>
      </c>
      <c r="DM30" s="152">
        <v>60009</v>
      </c>
      <c r="DN30" s="152">
        <v>63009</v>
      </c>
      <c r="DO30" s="152">
        <v>54009</v>
      </c>
      <c r="DP30" s="152">
        <v>50001</v>
      </c>
      <c r="DQ30" s="152">
        <v>47005</v>
      </c>
      <c r="DR30" s="152">
        <v>53026</v>
      </c>
      <c r="DS30" s="152">
        <v>56949</v>
      </c>
      <c r="DT30" s="152">
        <v>52003</v>
      </c>
      <c r="DU30" s="152">
        <v>51004</v>
      </c>
      <c r="DV30" s="152">
        <v>48006</v>
      </c>
      <c r="DW30" s="152">
        <v>51007</v>
      </c>
      <c r="DX30" s="152">
        <v>59007</v>
      </c>
      <c r="DY30" s="152">
        <v>61000</v>
      </c>
      <c r="DZ30" s="152">
        <v>64008</v>
      </c>
      <c r="EA30" s="152">
        <v>54008</v>
      </c>
      <c r="EB30" s="152">
        <v>50003</v>
      </c>
      <c r="EC30" s="152">
        <v>47003</v>
      </c>
      <c r="ED30" s="152">
        <v>53637</v>
      </c>
      <c r="EE30" s="152">
        <v>57003</v>
      </c>
      <c r="EF30" s="152">
        <v>52004</v>
      </c>
      <c r="EG30" s="152">
        <v>51004</v>
      </c>
      <c r="EH30" s="152">
        <v>47636</v>
      </c>
      <c r="EI30" s="152">
        <v>51007</v>
      </c>
      <c r="EJ30" s="152">
        <v>59007</v>
      </c>
      <c r="EK30" s="152">
        <v>61007</v>
      </c>
      <c r="EL30" s="152">
        <v>64008</v>
      </c>
      <c r="EM30" s="152">
        <v>54008</v>
      </c>
      <c r="EN30" s="152">
        <v>49625</v>
      </c>
      <c r="EO30" s="152">
        <v>47004</v>
      </c>
      <c r="EP30" s="152">
        <v>53983</v>
      </c>
      <c r="EQ30" s="152">
        <v>57002</v>
      </c>
      <c r="ER30" s="152">
        <v>51986</v>
      </c>
      <c r="ES30" s="152">
        <v>52004</v>
      </c>
      <c r="ET30" s="152">
        <v>47658</v>
      </c>
      <c r="EU30" s="152">
        <v>51007</v>
      </c>
      <c r="EV30" s="152">
        <v>59007</v>
      </c>
      <c r="EW30" s="152">
        <v>61008</v>
      </c>
      <c r="EX30" s="152">
        <v>63890</v>
      </c>
      <c r="EY30" s="152">
        <v>55012</v>
      </c>
      <c r="EZ30" s="152">
        <v>50003</v>
      </c>
      <c r="FA30" s="152">
        <v>48002</v>
      </c>
      <c r="FB30" s="152">
        <v>53885</v>
      </c>
      <c r="FC30" s="152">
        <v>57003</v>
      </c>
      <c r="FD30" s="152">
        <v>52004</v>
      </c>
      <c r="FE30" s="152">
        <v>52005</v>
      </c>
      <c r="FF30" s="152">
        <v>47644</v>
      </c>
      <c r="FG30" s="152">
        <v>51007</v>
      </c>
      <c r="FH30" s="152">
        <v>59008</v>
      </c>
      <c r="FI30" s="152">
        <v>61008</v>
      </c>
      <c r="FJ30" s="152">
        <v>63915</v>
      </c>
      <c r="FK30" s="152">
        <v>55009</v>
      </c>
      <c r="FL30" s="152">
        <v>49624</v>
      </c>
      <c r="FM30" s="152">
        <v>48003</v>
      </c>
      <c r="FN30" s="152">
        <v>54004</v>
      </c>
      <c r="FO30" s="152">
        <v>58009</v>
      </c>
      <c r="FP30" s="152">
        <v>51995</v>
      </c>
      <c r="FQ30" s="152">
        <v>52004</v>
      </c>
      <c r="FR30" s="152">
        <v>47640</v>
      </c>
      <c r="FS30" s="152">
        <v>52007</v>
      </c>
      <c r="FT30" s="152">
        <v>60008</v>
      </c>
      <c r="FU30" s="152">
        <v>61009</v>
      </c>
      <c r="FV30" s="152">
        <v>63857</v>
      </c>
      <c r="FW30" s="152">
        <v>55007</v>
      </c>
      <c r="FX30" s="152">
        <v>49643</v>
      </c>
      <c r="FY30" s="152">
        <v>48004</v>
      </c>
      <c r="FZ30" s="152">
        <v>53895</v>
      </c>
    </row>
    <row r="31" spans="2:182">
      <c r="B31" s="585" t="s">
        <v>22</v>
      </c>
      <c r="C31" s="152">
        <v>328016</v>
      </c>
      <c r="D31" s="152">
        <v>282018</v>
      </c>
      <c r="E31" s="152">
        <v>268025</v>
      </c>
      <c r="F31" s="152">
        <v>225014</v>
      </c>
      <c r="G31" s="152">
        <v>244011</v>
      </c>
      <c r="H31" s="152">
        <v>293966</v>
      </c>
      <c r="I31" s="152">
        <v>325979</v>
      </c>
      <c r="J31" s="152">
        <v>316018</v>
      </c>
      <c r="K31" s="152">
        <v>256000</v>
      </c>
      <c r="L31" s="152">
        <v>232987</v>
      </c>
      <c r="M31" s="152">
        <v>255711</v>
      </c>
      <c r="N31" s="152">
        <v>325013</v>
      </c>
      <c r="O31" s="152">
        <v>332011</v>
      </c>
      <c r="P31" s="152">
        <v>286015</v>
      </c>
      <c r="Q31" s="152">
        <v>271020</v>
      </c>
      <c r="R31" s="152">
        <v>227023</v>
      </c>
      <c r="S31" s="152">
        <v>247002</v>
      </c>
      <c r="T31" s="152">
        <v>297006</v>
      </c>
      <c r="U31" s="152">
        <v>330006</v>
      </c>
      <c r="V31" s="152">
        <v>320022</v>
      </c>
      <c r="W31" s="152">
        <v>259000</v>
      </c>
      <c r="X31" s="152">
        <v>234989</v>
      </c>
      <c r="Y31" s="152">
        <v>259004</v>
      </c>
      <c r="Z31" s="152">
        <v>328016</v>
      </c>
      <c r="AA31" s="152">
        <v>336010</v>
      </c>
      <c r="AB31" s="152">
        <v>288013</v>
      </c>
      <c r="AC31" s="152">
        <v>273005</v>
      </c>
      <c r="AD31" s="152">
        <v>229021</v>
      </c>
      <c r="AE31" s="152">
        <v>249007</v>
      </c>
      <c r="AF31" s="152">
        <v>300004</v>
      </c>
      <c r="AG31" s="152">
        <v>332998</v>
      </c>
      <c r="AH31" s="152">
        <v>323025</v>
      </c>
      <c r="AI31" s="152">
        <v>261004</v>
      </c>
      <c r="AJ31" s="152">
        <v>236982</v>
      </c>
      <c r="AK31" s="152">
        <v>261004</v>
      </c>
      <c r="AL31" s="152">
        <v>332015</v>
      </c>
      <c r="AM31" s="152">
        <v>340009</v>
      </c>
      <c r="AN31" s="152">
        <v>292026</v>
      </c>
      <c r="AO31" s="152">
        <v>277021</v>
      </c>
      <c r="AP31" s="152">
        <v>232017</v>
      </c>
      <c r="AQ31" s="152">
        <v>252009</v>
      </c>
      <c r="AR31" s="152">
        <v>304000</v>
      </c>
      <c r="AS31" s="152">
        <v>336999</v>
      </c>
      <c r="AT31" s="152">
        <v>327031</v>
      </c>
      <c r="AU31" s="152">
        <v>264006</v>
      </c>
      <c r="AV31" s="152">
        <v>239999</v>
      </c>
      <c r="AW31" s="152">
        <v>264001</v>
      </c>
      <c r="AX31" s="152">
        <v>336008</v>
      </c>
      <c r="AY31" s="152">
        <v>343017</v>
      </c>
      <c r="AZ31" s="152">
        <v>295013</v>
      </c>
      <c r="BA31" s="152">
        <v>279015</v>
      </c>
      <c r="BB31" s="152">
        <v>234014</v>
      </c>
      <c r="BC31" s="152">
        <v>254011</v>
      </c>
      <c r="BD31" s="152">
        <v>307000</v>
      </c>
      <c r="BE31" s="152">
        <v>340998</v>
      </c>
      <c r="BF31" s="152">
        <v>331024</v>
      </c>
      <c r="BG31" s="152">
        <v>267003</v>
      </c>
      <c r="BH31" s="152">
        <v>242025</v>
      </c>
      <c r="BI31" s="152">
        <v>266996</v>
      </c>
      <c r="BJ31" s="152">
        <v>339011</v>
      </c>
      <c r="BK31" s="152">
        <v>346017</v>
      </c>
      <c r="BL31" s="152">
        <v>297016</v>
      </c>
      <c r="BM31" s="152">
        <v>282025</v>
      </c>
      <c r="BN31" s="152">
        <v>236014</v>
      </c>
      <c r="BO31" s="152">
        <v>256007</v>
      </c>
      <c r="BP31" s="152">
        <v>309002</v>
      </c>
      <c r="BQ31" s="152">
        <v>344004</v>
      </c>
      <c r="BR31" s="152">
        <v>333018</v>
      </c>
      <c r="BS31" s="152">
        <v>269004</v>
      </c>
      <c r="BT31" s="152">
        <v>243855</v>
      </c>
      <c r="BU31" s="152">
        <v>268991</v>
      </c>
      <c r="BV31" s="152">
        <v>342014</v>
      </c>
      <c r="BW31" s="152">
        <v>349017</v>
      </c>
      <c r="BX31" s="152">
        <v>300013</v>
      </c>
      <c r="BY31" s="152">
        <v>284022</v>
      </c>
      <c r="BZ31" s="152">
        <v>237014</v>
      </c>
      <c r="CA31" s="152">
        <v>258008</v>
      </c>
      <c r="CB31" s="152">
        <v>312004</v>
      </c>
      <c r="CC31" s="152">
        <v>346994</v>
      </c>
      <c r="CD31" s="152">
        <v>336019</v>
      </c>
      <c r="CE31" s="152">
        <v>271000</v>
      </c>
      <c r="CF31" s="152">
        <v>245837</v>
      </c>
      <c r="CG31" s="152">
        <v>270994</v>
      </c>
      <c r="CH31" s="152">
        <v>345009</v>
      </c>
      <c r="CI31" s="152">
        <v>353010</v>
      </c>
      <c r="CJ31" s="152">
        <v>303024</v>
      </c>
      <c r="CK31" s="152">
        <v>286018</v>
      </c>
      <c r="CL31" s="152">
        <v>240021</v>
      </c>
      <c r="CM31" s="152">
        <v>260007</v>
      </c>
      <c r="CN31" s="152">
        <v>315002</v>
      </c>
      <c r="CO31" s="152">
        <v>350004</v>
      </c>
      <c r="CP31" s="152">
        <v>339025</v>
      </c>
      <c r="CQ31" s="152">
        <v>273008</v>
      </c>
      <c r="CR31" s="152">
        <v>247748</v>
      </c>
      <c r="CS31" s="152">
        <v>273997</v>
      </c>
      <c r="CT31" s="152">
        <v>348012</v>
      </c>
      <c r="CU31" s="152">
        <v>356013</v>
      </c>
      <c r="CV31" s="152">
        <v>306015</v>
      </c>
      <c r="CW31" s="152">
        <v>289018</v>
      </c>
      <c r="CX31" s="152">
        <v>242019</v>
      </c>
      <c r="CY31" s="152">
        <v>263012</v>
      </c>
      <c r="CZ31" s="152">
        <v>318001</v>
      </c>
      <c r="DA31" s="152">
        <v>353996</v>
      </c>
      <c r="DB31" s="152">
        <v>343022</v>
      </c>
      <c r="DC31" s="152">
        <v>275993</v>
      </c>
      <c r="DD31" s="152">
        <v>249783</v>
      </c>
      <c r="DE31" s="152">
        <v>276003</v>
      </c>
      <c r="DF31" s="152">
        <v>352012</v>
      </c>
      <c r="DG31" s="152">
        <v>360014</v>
      </c>
      <c r="DH31" s="152">
        <v>309013</v>
      </c>
      <c r="DI31" s="152">
        <v>292016</v>
      </c>
      <c r="DJ31" s="152">
        <v>244015</v>
      </c>
      <c r="DK31" s="152">
        <v>265009</v>
      </c>
      <c r="DL31" s="152">
        <v>321001</v>
      </c>
      <c r="DM31" s="152">
        <v>356998</v>
      </c>
      <c r="DN31" s="152">
        <v>346022</v>
      </c>
      <c r="DO31" s="152">
        <v>279008</v>
      </c>
      <c r="DP31" s="152">
        <v>252630</v>
      </c>
      <c r="DQ31" s="152">
        <v>279004</v>
      </c>
      <c r="DR31" s="152">
        <v>356013</v>
      </c>
      <c r="DS31" s="152">
        <v>364014</v>
      </c>
      <c r="DT31" s="152">
        <v>312016</v>
      </c>
      <c r="DU31" s="152">
        <v>295012</v>
      </c>
      <c r="DV31" s="152">
        <v>246018</v>
      </c>
      <c r="DW31" s="152">
        <v>268013</v>
      </c>
      <c r="DX31" s="152">
        <v>325001</v>
      </c>
      <c r="DY31" s="152">
        <v>360997</v>
      </c>
      <c r="DZ31" s="152">
        <v>350024</v>
      </c>
      <c r="EA31" s="152">
        <v>281002</v>
      </c>
      <c r="EB31" s="152">
        <v>254999</v>
      </c>
      <c r="EC31" s="152">
        <v>281906</v>
      </c>
      <c r="ED31" s="152">
        <v>359013</v>
      </c>
      <c r="EE31" s="152">
        <v>368013</v>
      </c>
      <c r="EF31" s="152">
        <v>315023</v>
      </c>
      <c r="EG31" s="152">
        <v>298018</v>
      </c>
      <c r="EH31" s="152">
        <v>249017</v>
      </c>
      <c r="EI31" s="152">
        <v>271012</v>
      </c>
      <c r="EJ31" s="152">
        <v>328004</v>
      </c>
      <c r="EK31" s="152">
        <v>365006</v>
      </c>
      <c r="EL31" s="152">
        <v>354018</v>
      </c>
      <c r="EM31" s="152">
        <v>284007</v>
      </c>
      <c r="EN31" s="152">
        <v>257001</v>
      </c>
      <c r="EO31" s="152">
        <v>285001</v>
      </c>
      <c r="EP31" s="152">
        <v>363008</v>
      </c>
      <c r="EQ31" s="152">
        <v>372020</v>
      </c>
      <c r="ER31" s="152">
        <v>318019</v>
      </c>
      <c r="ES31" s="152">
        <v>301021</v>
      </c>
      <c r="ET31" s="152">
        <v>251015</v>
      </c>
      <c r="EU31" s="152">
        <v>273009</v>
      </c>
      <c r="EV31" s="152">
        <v>332003</v>
      </c>
      <c r="EW31" s="152">
        <v>369001</v>
      </c>
      <c r="EX31" s="152">
        <v>357025</v>
      </c>
      <c r="EY31" s="152">
        <v>287008</v>
      </c>
      <c r="EZ31" s="152">
        <v>259992</v>
      </c>
      <c r="FA31" s="152">
        <v>287006</v>
      </c>
      <c r="FB31" s="152">
        <v>367012</v>
      </c>
      <c r="FC31" s="152">
        <v>375011</v>
      </c>
      <c r="FD31" s="152">
        <v>322019</v>
      </c>
      <c r="FE31" s="152">
        <v>304018</v>
      </c>
      <c r="FF31" s="152">
        <v>253019</v>
      </c>
      <c r="FG31" s="152">
        <v>276011</v>
      </c>
      <c r="FH31" s="152">
        <v>335008</v>
      </c>
      <c r="FI31" s="152">
        <v>373001</v>
      </c>
      <c r="FJ31" s="152">
        <v>361024</v>
      </c>
      <c r="FK31" s="152">
        <v>290008</v>
      </c>
      <c r="FL31" s="152">
        <v>262000</v>
      </c>
      <c r="FM31" s="152">
        <v>290002</v>
      </c>
      <c r="FN31" s="152">
        <v>371015</v>
      </c>
      <c r="FO31" s="152">
        <v>379013</v>
      </c>
      <c r="FP31" s="152">
        <v>325017</v>
      </c>
      <c r="FQ31" s="152">
        <v>307017</v>
      </c>
      <c r="FR31" s="152">
        <v>256021</v>
      </c>
      <c r="FS31" s="152">
        <v>279010</v>
      </c>
      <c r="FT31" s="152">
        <v>339004</v>
      </c>
      <c r="FU31" s="152">
        <v>377002</v>
      </c>
      <c r="FV31" s="152">
        <v>365025</v>
      </c>
      <c r="FW31" s="152">
        <v>293008</v>
      </c>
      <c r="FX31" s="152">
        <v>264990</v>
      </c>
      <c r="FY31" s="152">
        <v>293001</v>
      </c>
      <c r="FZ31" s="152">
        <v>375016</v>
      </c>
    </row>
    <row r="32" spans="2:182">
      <c r="B32" s="592" t="s">
        <v>23</v>
      </c>
      <c r="C32" s="153">
        <v>1010464.38</v>
      </c>
      <c r="D32" s="153">
        <v>898448.38</v>
      </c>
      <c r="E32" s="153">
        <v>945473.38</v>
      </c>
      <c r="F32" s="153">
        <v>878116.38</v>
      </c>
      <c r="G32" s="153">
        <v>920458.38</v>
      </c>
      <c r="H32" s="153">
        <v>958076.38</v>
      </c>
      <c r="I32" s="153">
        <v>1004434.38</v>
      </c>
      <c r="J32" s="153">
        <v>861429.91</v>
      </c>
      <c r="K32" s="153">
        <v>569007</v>
      </c>
      <c r="L32" s="153">
        <v>548997</v>
      </c>
      <c r="M32" s="153">
        <v>561719</v>
      </c>
      <c r="N32" s="153">
        <v>644715</v>
      </c>
      <c r="O32" s="153">
        <v>655023</v>
      </c>
      <c r="P32" s="153">
        <v>578025</v>
      </c>
      <c r="Q32" s="153">
        <v>589032</v>
      </c>
      <c r="R32" s="153">
        <v>533026</v>
      </c>
      <c r="S32" s="153">
        <v>565013</v>
      </c>
      <c r="T32" s="153">
        <v>614016</v>
      </c>
      <c r="U32" s="153">
        <v>657023</v>
      </c>
      <c r="V32" s="153">
        <v>650039</v>
      </c>
      <c r="W32" s="153">
        <v>572007</v>
      </c>
      <c r="X32" s="153">
        <v>551011</v>
      </c>
      <c r="Y32" s="153">
        <v>565006</v>
      </c>
      <c r="Z32" s="153">
        <v>648020</v>
      </c>
      <c r="AA32" s="153">
        <v>660021</v>
      </c>
      <c r="AB32" s="153">
        <v>580023</v>
      </c>
      <c r="AC32" s="153">
        <v>591017</v>
      </c>
      <c r="AD32" s="153">
        <v>535024</v>
      </c>
      <c r="AE32" s="153">
        <v>566646</v>
      </c>
      <c r="AF32" s="153">
        <v>618011</v>
      </c>
      <c r="AG32" s="153">
        <v>660015</v>
      </c>
      <c r="AH32" s="153">
        <v>653042</v>
      </c>
      <c r="AI32" s="153">
        <v>574020</v>
      </c>
      <c r="AJ32" s="153">
        <v>553998</v>
      </c>
      <c r="AK32" s="153">
        <v>567007</v>
      </c>
      <c r="AL32" s="153">
        <v>652034</v>
      </c>
      <c r="AM32" s="153">
        <v>664021</v>
      </c>
      <c r="AN32" s="153">
        <v>594031</v>
      </c>
      <c r="AO32" s="153">
        <v>595033</v>
      </c>
      <c r="AP32" s="153">
        <v>539027</v>
      </c>
      <c r="AQ32" s="153">
        <v>569651</v>
      </c>
      <c r="AR32" s="153">
        <v>622007</v>
      </c>
      <c r="AS32" s="153">
        <v>664009</v>
      </c>
      <c r="AT32" s="153">
        <v>657048</v>
      </c>
      <c r="AU32" s="153">
        <v>577015</v>
      </c>
      <c r="AV32" s="153">
        <v>557009</v>
      </c>
      <c r="AW32" s="153">
        <v>570009</v>
      </c>
      <c r="AX32" s="153">
        <v>656002</v>
      </c>
      <c r="AY32" s="153">
        <v>667026</v>
      </c>
      <c r="AZ32" s="153">
        <v>588014</v>
      </c>
      <c r="BA32" s="153">
        <v>597028</v>
      </c>
      <c r="BB32" s="153">
        <v>541028</v>
      </c>
      <c r="BC32" s="153">
        <v>571650</v>
      </c>
      <c r="BD32" s="153">
        <v>625009</v>
      </c>
      <c r="BE32" s="153">
        <v>668015</v>
      </c>
      <c r="BF32" s="153">
        <v>662041</v>
      </c>
      <c r="BG32" s="153">
        <v>580013</v>
      </c>
      <c r="BH32" s="153">
        <v>559034</v>
      </c>
      <c r="BI32" s="153">
        <v>572997</v>
      </c>
      <c r="BJ32" s="153">
        <v>659865</v>
      </c>
      <c r="BK32" s="153">
        <v>670029</v>
      </c>
      <c r="BL32" s="153">
        <v>589942</v>
      </c>
      <c r="BM32" s="153">
        <v>600038</v>
      </c>
      <c r="BN32" s="153">
        <v>543024</v>
      </c>
      <c r="BO32" s="153">
        <v>574023</v>
      </c>
      <c r="BP32" s="153">
        <v>627010</v>
      </c>
      <c r="BQ32" s="153">
        <v>672022</v>
      </c>
      <c r="BR32" s="153">
        <v>664035</v>
      </c>
      <c r="BS32" s="153">
        <v>582013</v>
      </c>
      <c r="BT32" s="153">
        <v>560871</v>
      </c>
      <c r="BU32" s="153">
        <v>575995</v>
      </c>
      <c r="BV32" s="153">
        <v>662917</v>
      </c>
      <c r="BW32" s="153">
        <v>673028</v>
      </c>
      <c r="BX32" s="153">
        <v>592891</v>
      </c>
      <c r="BY32" s="153">
        <v>603035</v>
      </c>
      <c r="BZ32" s="153">
        <v>544019</v>
      </c>
      <c r="CA32" s="153">
        <v>576024</v>
      </c>
      <c r="CB32" s="153">
        <v>630013</v>
      </c>
      <c r="CC32" s="153">
        <v>675009</v>
      </c>
      <c r="CD32" s="153">
        <v>667037</v>
      </c>
      <c r="CE32" s="153">
        <v>585009</v>
      </c>
      <c r="CF32" s="153">
        <v>562853</v>
      </c>
      <c r="CG32" s="153">
        <v>577647</v>
      </c>
      <c r="CH32" s="153">
        <v>665538</v>
      </c>
      <c r="CI32" s="153">
        <v>677021</v>
      </c>
      <c r="CJ32" s="153">
        <v>605030</v>
      </c>
      <c r="CK32" s="153">
        <v>605030</v>
      </c>
      <c r="CL32" s="153">
        <v>547028</v>
      </c>
      <c r="CM32" s="153">
        <v>578023</v>
      </c>
      <c r="CN32" s="153">
        <v>633010</v>
      </c>
      <c r="CO32" s="153">
        <v>678021</v>
      </c>
      <c r="CP32" s="153">
        <v>670043</v>
      </c>
      <c r="CQ32" s="153">
        <v>587017</v>
      </c>
      <c r="CR32" s="153">
        <v>564764</v>
      </c>
      <c r="CS32" s="153">
        <v>580634</v>
      </c>
      <c r="CT32" s="153">
        <v>669047</v>
      </c>
      <c r="CU32" s="153">
        <v>681023</v>
      </c>
      <c r="CV32" s="153">
        <v>599038</v>
      </c>
      <c r="CW32" s="153">
        <v>608033</v>
      </c>
      <c r="CX32" s="153">
        <v>549028</v>
      </c>
      <c r="CY32" s="153">
        <v>582026</v>
      </c>
      <c r="CZ32" s="153">
        <v>637008</v>
      </c>
      <c r="DA32" s="153">
        <v>682013</v>
      </c>
      <c r="DB32" s="153">
        <v>674039</v>
      </c>
      <c r="DC32" s="153">
        <v>590001</v>
      </c>
      <c r="DD32" s="153">
        <v>567793</v>
      </c>
      <c r="DE32" s="153">
        <v>582644</v>
      </c>
      <c r="DF32" s="153">
        <v>673039</v>
      </c>
      <c r="DG32" s="153">
        <v>684917</v>
      </c>
      <c r="DH32" s="153">
        <v>603016</v>
      </c>
      <c r="DI32" s="153">
        <v>611028</v>
      </c>
      <c r="DJ32" s="153">
        <v>551024</v>
      </c>
      <c r="DK32" s="153">
        <v>584024</v>
      </c>
      <c r="DL32" s="153">
        <v>640009</v>
      </c>
      <c r="DM32" s="153">
        <v>685016</v>
      </c>
      <c r="DN32" s="153">
        <v>677040</v>
      </c>
      <c r="DO32" s="153">
        <v>593018</v>
      </c>
      <c r="DP32" s="153">
        <v>570640</v>
      </c>
      <c r="DQ32" s="153">
        <v>586010</v>
      </c>
      <c r="DR32" s="153">
        <v>677048</v>
      </c>
      <c r="DS32" s="153">
        <v>688972</v>
      </c>
      <c r="DT32" s="153">
        <v>606027</v>
      </c>
      <c r="DU32" s="153">
        <v>614025</v>
      </c>
      <c r="DV32" s="153">
        <v>554025</v>
      </c>
      <c r="DW32" s="153">
        <v>587029</v>
      </c>
      <c r="DX32" s="153">
        <v>644009</v>
      </c>
      <c r="DY32" s="153">
        <v>690006</v>
      </c>
      <c r="DZ32" s="153">
        <v>682041</v>
      </c>
      <c r="EA32" s="153">
        <v>595011</v>
      </c>
      <c r="EB32" s="153">
        <v>573011</v>
      </c>
      <c r="EC32" s="153">
        <v>588910</v>
      </c>
      <c r="ED32" s="153">
        <v>680659</v>
      </c>
      <c r="EE32" s="153">
        <v>693025</v>
      </c>
      <c r="EF32" s="153">
        <v>618030</v>
      </c>
      <c r="EG32" s="153">
        <v>617031</v>
      </c>
      <c r="EH32" s="153">
        <v>556654</v>
      </c>
      <c r="EI32" s="153">
        <v>590028</v>
      </c>
      <c r="EJ32" s="153">
        <v>647012</v>
      </c>
      <c r="EK32" s="153">
        <v>694022</v>
      </c>
      <c r="EL32" s="153">
        <v>686035</v>
      </c>
      <c r="EM32" s="153">
        <v>598016</v>
      </c>
      <c r="EN32" s="153">
        <v>574635</v>
      </c>
      <c r="EO32" s="153">
        <v>592006</v>
      </c>
      <c r="EP32" s="153">
        <v>685000</v>
      </c>
      <c r="EQ32" s="153">
        <v>697031</v>
      </c>
      <c r="ER32" s="153">
        <v>612013</v>
      </c>
      <c r="ES32" s="153">
        <v>621034</v>
      </c>
      <c r="ET32" s="153">
        <v>558674</v>
      </c>
      <c r="EU32" s="153">
        <v>592025</v>
      </c>
      <c r="EV32" s="153">
        <v>651011</v>
      </c>
      <c r="EW32" s="153">
        <v>698018</v>
      </c>
      <c r="EX32" s="153">
        <v>688924</v>
      </c>
      <c r="EY32" s="153">
        <v>602021</v>
      </c>
      <c r="EZ32" s="153">
        <v>578004</v>
      </c>
      <c r="FA32" s="153">
        <v>595009</v>
      </c>
      <c r="FB32" s="153">
        <v>688906</v>
      </c>
      <c r="FC32" s="153">
        <v>700023</v>
      </c>
      <c r="FD32" s="153">
        <v>616031</v>
      </c>
      <c r="FE32" s="153">
        <v>624032</v>
      </c>
      <c r="FF32" s="153">
        <v>560664</v>
      </c>
      <c r="FG32" s="153">
        <v>595027</v>
      </c>
      <c r="FH32" s="153">
        <v>654017</v>
      </c>
      <c r="FI32" s="153">
        <v>702018</v>
      </c>
      <c r="FJ32" s="153">
        <v>692948</v>
      </c>
      <c r="FK32" s="153">
        <v>605018</v>
      </c>
      <c r="FL32" s="153">
        <v>579633</v>
      </c>
      <c r="FM32" s="153">
        <v>598006</v>
      </c>
      <c r="FN32" s="153">
        <v>693028</v>
      </c>
      <c r="FO32" s="153">
        <v>705031</v>
      </c>
      <c r="FP32" s="153">
        <v>619020</v>
      </c>
      <c r="FQ32" s="153">
        <v>627030</v>
      </c>
      <c r="FR32" s="153">
        <v>563662</v>
      </c>
      <c r="FS32" s="153">
        <v>599026</v>
      </c>
      <c r="FT32" s="153">
        <v>659013</v>
      </c>
      <c r="FU32" s="153">
        <v>706020</v>
      </c>
      <c r="FV32" s="153">
        <v>696891</v>
      </c>
      <c r="FW32" s="153">
        <v>608016</v>
      </c>
      <c r="FX32" s="153">
        <v>582642</v>
      </c>
      <c r="FY32" s="153">
        <v>601006</v>
      </c>
      <c r="FZ32" s="153">
        <v>696920</v>
      </c>
    </row>
    <row r="33" spans="2:182">
      <c r="B33" s="585" t="s">
        <v>98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  <c r="EV33" s="152">
        <v>0</v>
      </c>
      <c r="EW33" s="152">
        <v>0</v>
      </c>
      <c r="EX33" s="152">
        <v>0</v>
      </c>
      <c r="EY33" s="152">
        <v>0</v>
      </c>
      <c r="EZ33" s="152">
        <v>0</v>
      </c>
      <c r="FA33" s="152">
        <v>0</v>
      </c>
      <c r="FB33" s="152">
        <v>0</v>
      </c>
      <c r="FC33" s="152">
        <v>0</v>
      </c>
      <c r="FD33" s="152">
        <v>0</v>
      </c>
      <c r="FE33" s="152">
        <v>0</v>
      </c>
      <c r="FF33" s="152">
        <v>0</v>
      </c>
      <c r="FG33" s="152">
        <v>0</v>
      </c>
      <c r="FH33" s="152">
        <v>0</v>
      </c>
      <c r="FI33" s="152">
        <v>0</v>
      </c>
      <c r="FJ33" s="152">
        <v>0</v>
      </c>
      <c r="FK33" s="152">
        <v>0</v>
      </c>
      <c r="FL33" s="152">
        <v>0</v>
      </c>
      <c r="FM33" s="152">
        <v>0</v>
      </c>
      <c r="FN33" s="152">
        <v>0</v>
      </c>
      <c r="FO33" s="152">
        <v>0</v>
      </c>
      <c r="FP33" s="152">
        <v>0</v>
      </c>
      <c r="FQ33" s="152">
        <v>0</v>
      </c>
      <c r="FR33" s="152">
        <v>0</v>
      </c>
      <c r="FS33" s="152">
        <v>0</v>
      </c>
      <c r="FT33" s="152">
        <v>0</v>
      </c>
      <c r="FU33" s="152">
        <v>0</v>
      </c>
      <c r="FV33" s="152">
        <v>0</v>
      </c>
      <c r="FW33" s="152">
        <v>0</v>
      </c>
      <c r="FX33" s="152">
        <v>0</v>
      </c>
      <c r="FY33" s="152">
        <v>0</v>
      </c>
      <c r="FZ33" s="152">
        <v>0</v>
      </c>
    </row>
    <row r="34" spans="2:182">
      <c r="B34" s="585" t="s">
        <v>24</v>
      </c>
      <c r="C34" s="152">
        <v>11014.03</v>
      </c>
      <c r="D34" s="152">
        <v>9793.07</v>
      </c>
      <c r="E34" s="152">
        <v>10305.629999999999</v>
      </c>
      <c r="F34" s="152">
        <v>9571.44</v>
      </c>
      <c r="G34" s="152">
        <v>10032.969999999999</v>
      </c>
      <c r="H34" s="152">
        <v>10443.01</v>
      </c>
      <c r="I34" s="152">
        <v>10948.31</v>
      </c>
      <c r="J34" s="152">
        <v>9389.59</v>
      </c>
      <c r="K34" s="152">
        <v>6202.18</v>
      </c>
      <c r="L34" s="152">
        <v>5984.07</v>
      </c>
      <c r="M34" s="152">
        <v>6122.73</v>
      </c>
      <c r="N34" s="152">
        <v>7027.4</v>
      </c>
      <c r="O34" s="152">
        <v>7139.75</v>
      </c>
      <c r="P34" s="152">
        <v>6300.47</v>
      </c>
      <c r="Q34" s="152">
        <v>6420.44</v>
      </c>
      <c r="R34" s="152">
        <v>5809.98</v>
      </c>
      <c r="S34" s="152">
        <v>6158.64</v>
      </c>
      <c r="T34" s="152">
        <v>6692.77</v>
      </c>
      <c r="U34" s="152">
        <v>7161.55</v>
      </c>
      <c r="V34" s="152">
        <v>7085.42</v>
      </c>
      <c r="W34" s="152">
        <v>6234.87</v>
      </c>
      <c r="X34" s="152">
        <v>6006.02</v>
      </c>
      <c r="Y34" s="152">
        <v>6158.56</v>
      </c>
      <c r="Z34" s="152">
        <v>7063.41</v>
      </c>
      <c r="AA34" s="152">
        <v>7194.23</v>
      </c>
      <c r="AB34" s="152">
        <v>6322.25</v>
      </c>
      <c r="AC34" s="152">
        <v>6442.09</v>
      </c>
      <c r="AD34" s="152">
        <v>5831.76</v>
      </c>
      <c r="AE34" s="152">
        <v>6176.44</v>
      </c>
      <c r="AF34" s="152">
        <v>6736.32</v>
      </c>
      <c r="AG34" s="152">
        <v>7194.16</v>
      </c>
      <c r="AH34" s="152">
        <v>7118.16</v>
      </c>
      <c r="AI34" s="152">
        <v>6256.82</v>
      </c>
      <c r="AJ34" s="152">
        <v>6038.58</v>
      </c>
      <c r="AK34" s="152">
        <v>6180.38</v>
      </c>
      <c r="AL34" s="152">
        <v>7107.17</v>
      </c>
      <c r="AM34" s="152">
        <v>7237.83</v>
      </c>
      <c r="AN34" s="152">
        <v>6474.94</v>
      </c>
      <c r="AO34" s="152">
        <v>6485.86</v>
      </c>
      <c r="AP34" s="152">
        <v>5875.39</v>
      </c>
      <c r="AQ34" s="152">
        <v>6209.2</v>
      </c>
      <c r="AR34" s="152">
        <v>6779.87</v>
      </c>
      <c r="AS34" s="152">
        <v>7237.7</v>
      </c>
      <c r="AT34" s="152">
        <v>7161.82</v>
      </c>
      <c r="AU34" s="152">
        <v>6289.46</v>
      </c>
      <c r="AV34" s="152">
        <v>6071.4</v>
      </c>
      <c r="AW34" s="152">
        <v>6213.1</v>
      </c>
      <c r="AX34" s="152">
        <v>7150.42</v>
      </c>
      <c r="AY34" s="152">
        <v>7270.58</v>
      </c>
      <c r="AZ34" s="152">
        <v>6409.35</v>
      </c>
      <c r="BA34" s="152">
        <v>6507.6</v>
      </c>
      <c r="BB34" s="152">
        <v>5897.2</v>
      </c>
      <c r="BC34" s="152">
        <v>6230.99</v>
      </c>
      <c r="BD34" s="152">
        <v>6812.6</v>
      </c>
      <c r="BE34" s="152">
        <v>7281.36</v>
      </c>
      <c r="BF34" s="152">
        <v>7216.25</v>
      </c>
      <c r="BG34" s="152">
        <v>6322.14</v>
      </c>
      <c r="BH34" s="152">
        <v>6093.47</v>
      </c>
      <c r="BI34" s="152">
        <v>6245.66</v>
      </c>
      <c r="BJ34" s="152">
        <v>7192.53</v>
      </c>
      <c r="BK34" s="152">
        <v>7303.32</v>
      </c>
      <c r="BL34" s="152">
        <v>6430.37</v>
      </c>
      <c r="BM34" s="152">
        <v>6540.41</v>
      </c>
      <c r="BN34" s="152">
        <v>5918.96</v>
      </c>
      <c r="BO34" s="152">
        <v>6256.85</v>
      </c>
      <c r="BP34" s="152">
        <v>6834.41</v>
      </c>
      <c r="BQ34" s="152">
        <v>7325.04</v>
      </c>
      <c r="BR34" s="152">
        <v>7237.98</v>
      </c>
      <c r="BS34" s="152">
        <v>6343.94</v>
      </c>
      <c r="BT34" s="152">
        <v>6113.49</v>
      </c>
      <c r="BU34" s="152">
        <v>6278.34</v>
      </c>
      <c r="BV34" s="152">
        <v>7225.8</v>
      </c>
      <c r="BW34" s="152">
        <v>7336.01</v>
      </c>
      <c r="BX34" s="152">
        <v>6462.51</v>
      </c>
      <c r="BY34" s="152">
        <v>6573.08</v>
      </c>
      <c r="BZ34" s="152">
        <v>5929.81</v>
      </c>
      <c r="CA34" s="152">
        <v>6278.66</v>
      </c>
      <c r="CB34" s="152">
        <v>6867.14</v>
      </c>
      <c r="CC34" s="152">
        <v>7357.59</v>
      </c>
      <c r="CD34" s="152">
        <v>7270.71</v>
      </c>
      <c r="CE34" s="152">
        <v>6376.6</v>
      </c>
      <c r="CF34" s="152">
        <v>6135.1</v>
      </c>
      <c r="CG34" s="152">
        <v>6296.35</v>
      </c>
      <c r="CH34" s="152">
        <v>7254.36</v>
      </c>
      <c r="CI34" s="152">
        <v>7379.53</v>
      </c>
      <c r="CJ34" s="152">
        <v>6594.82</v>
      </c>
      <c r="CK34" s="152">
        <v>6594.83</v>
      </c>
      <c r="CL34" s="152">
        <v>5962.6</v>
      </c>
      <c r="CM34" s="152">
        <v>6300.45</v>
      </c>
      <c r="CN34" s="152">
        <v>6899.81</v>
      </c>
      <c r="CO34" s="152">
        <v>7390.43</v>
      </c>
      <c r="CP34" s="152">
        <v>7303.47</v>
      </c>
      <c r="CQ34" s="152">
        <v>6398.48</v>
      </c>
      <c r="CR34" s="152">
        <v>6155.93</v>
      </c>
      <c r="CS34" s="152">
        <v>6328.91</v>
      </c>
      <c r="CT34" s="152">
        <v>7292.61</v>
      </c>
      <c r="CU34" s="152">
        <v>7423.15</v>
      </c>
      <c r="CV34" s="152">
        <v>6529.52</v>
      </c>
      <c r="CW34" s="152">
        <v>6627.56</v>
      </c>
      <c r="CX34" s="152">
        <v>5984.4</v>
      </c>
      <c r="CY34" s="152">
        <v>6344.09</v>
      </c>
      <c r="CZ34" s="152">
        <v>6943.38</v>
      </c>
      <c r="DA34" s="152">
        <v>7433.94</v>
      </c>
      <c r="DB34" s="152">
        <v>7347.03</v>
      </c>
      <c r="DC34" s="152">
        <v>6431.01</v>
      </c>
      <c r="DD34" s="152">
        <v>6188.94</v>
      </c>
      <c r="DE34" s="152">
        <v>6350.82</v>
      </c>
      <c r="DF34" s="152">
        <v>7336.13</v>
      </c>
      <c r="DG34" s="152">
        <v>7465.59</v>
      </c>
      <c r="DH34" s="152">
        <v>6572.87</v>
      </c>
      <c r="DI34" s="152">
        <v>6660.2</v>
      </c>
      <c r="DJ34" s="152">
        <v>6006.16</v>
      </c>
      <c r="DK34" s="152">
        <v>6365.86</v>
      </c>
      <c r="DL34" s="152">
        <v>6976.1</v>
      </c>
      <c r="DM34" s="152">
        <v>7466.68</v>
      </c>
      <c r="DN34" s="152">
        <v>7379.74</v>
      </c>
      <c r="DO34" s="152">
        <v>6463.9</v>
      </c>
      <c r="DP34" s="152">
        <v>6219.97</v>
      </c>
      <c r="DQ34" s="152">
        <v>6387.51</v>
      </c>
      <c r="DR34" s="152">
        <v>7379.82</v>
      </c>
      <c r="DS34" s="152">
        <v>7509.8</v>
      </c>
      <c r="DT34" s="152">
        <v>6605.69</v>
      </c>
      <c r="DU34" s="152">
        <v>6692.87</v>
      </c>
      <c r="DV34" s="152">
        <v>6038.87</v>
      </c>
      <c r="DW34" s="152">
        <v>6398.62</v>
      </c>
      <c r="DX34" s="152">
        <v>7019.7</v>
      </c>
      <c r="DY34" s="152">
        <v>7521.07</v>
      </c>
      <c r="DZ34" s="152">
        <v>7434.24</v>
      </c>
      <c r="EA34" s="152">
        <v>6485.62</v>
      </c>
      <c r="EB34" s="152">
        <v>6245.82</v>
      </c>
      <c r="EC34" s="152">
        <v>6419.11</v>
      </c>
      <c r="ED34" s="152">
        <v>7419.19</v>
      </c>
      <c r="EE34" s="152">
        <v>7553.97</v>
      </c>
      <c r="EF34" s="152">
        <v>6736.52</v>
      </c>
      <c r="EG34" s="152">
        <v>6725.64</v>
      </c>
      <c r="EH34" s="152">
        <v>6067.52</v>
      </c>
      <c r="EI34" s="152">
        <v>6431.3</v>
      </c>
      <c r="EJ34" s="152">
        <v>7052.43</v>
      </c>
      <c r="EK34" s="152">
        <v>7564.84</v>
      </c>
      <c r="EL34" s="152">
        <v>7477.78</v>
      </c>
      <c r="EM34" s="152">
        <v>6518.37</v>
      </c>
      <c r="EN34" s="152">
        <v>6263.52</v>
      </c>
      <c r="EO34" s="152">
        <v>6452.87</v>
      </c>
      <c r="EP34" s="152">
        <v>7466.5</v>
      </c>
      <c r="EQ34" s="152">
        <v>7597.64</v>
      </c>
      <c r="ER34" s="152">
        <v>6670.94</v>
      </c>
      <c r="ES34" s="152">
        <v>6769.27</v>
      </c>
      <c r="ET34" s="152">
        <v>6089.55</v>
      </c>
      <c r="EU34" s="152">
        <v>6453.07</v>
      </c>
      <c r="EV34" s="152">
        <v>7096.02</v>
      </c>
      <c r="EW34" s="152">
        <v>7608.4</v>
      </c>
      <c r="EX34" s="152">
        <v>7509.27</v>
      </c>
      <c r="EY34" s="152">
        <v>6562.03</v>
      </c>
      <c r="EZ34" s="152">
        <v>6300.25</v>
      </c>
      <c r="FA34" s="152">
        <v>6485.6</v>
      </c>
      <c r="FB34" s="152">
        <v>7509.08</v>
      </c>
      <c r="FC34" s="152">
        <v>7630.24</v>
      </c>
      <c r="FD34" s="152">
        <v>6714.74</v>
      </c>
      <c r="FE34" s="152">
        <v>6801.95</v>
      </c>
      <c r="FF34" s="152">
        <v>6111.24</v>
      </c>
      <c r="FG34" s="152">
        <v>6485.79</v>
      </c>
      <c r="FH34" s="152">
        <v>7128.78</v>
      </c>
      <c r="FI34" s="152">
        <v>7651.99</v>
      </c>
      <c r="FJ34" s="152">
        <v>7553.13</v>
      </c>
      <c r="FK34" s="152">
        <v>6594.7</v>
      </c>
      <c r="FL34" s="152">
        <v>6318</v>
      </c>
      <c r="FM34" s="152">
        <v>6518.26</v>
      </c>
      <c r="FN34" s="152">
        <v>7554</v>
      </c>
      <c r="FO34" s="152">
        <v>7684.84</v>
      </c>
      <c r="FP34" s="152">
        <v>6747.32</v>
      </c>
      <c r="FQ34" s="152">
        <v>6834.63</v>
      </c>
      <c r="FR34" s="152">
        <v>6143.91</v>
      </c>
      <c r="FS34" s="152">
        <v>6529.38</v>
      </c>
      <c r="FT34" s="152">
        <v>7183.24</v>
      </c>
      <c r="FU34" s="152">
        <v>7695.62</v>
      </c>
      <c r="FV34" s="152">
        <v>7596.11</v>
      </c>
      <c r="FW34" s="152">
        <v>6627.37</v>
      </c>
      <c r="FX34" s="152">
        <v>6350.8</v>
      </c>
      <c r="FY34" s="152">
        <v>6550.96</v>
      </c>
      <c r="FZ34" s="152">
        <v>7596.43</v>
      </c>
    </row>
    <row r="35" spans="2:182" ht="15.75" thickBot="1">
      <c r="B35" s="593" t="s">
        <v>99</v>
      </c>
      <c r="C35" s="154">
        <v>1021478.41</v>
      </c>
      <c r="D35" s="155">
        <v>908241.45</v>
      </c>
      <c r="E35" s="155">
        <v>955779.01</v>
      </c>
      <c r="F35" s="155">
        <v>887687.82</v>
      </c>
      <c r="G35" s="155">
        <v>930491.35</v>
      </c>
      <c r="H35" s="155">
        <v>968519.39</v>
      </c>
      <c r="I35" s="155">
        <v>1015382.6900000001</v>
      </c>
      <c r="J35" s="155">
        <v>870819.5</v>
      </c>
      <c r="K35" s="155">
        <v>575209.18000000005</v>
      </c>
      <c r="L35" s="155">
        <v>554981.06999999995</v>
      </c>
      <c r="M35" s="155">
        <v>567841.73</v>
      </c>
      <c r="N35" s="155">
        <v>651742.4</v>
      </c>
      <c r="O35" s="155">
        <v>662162.75</v>
      </c>
      <c r="P35" s="155">
        <v>584325.47</v>
      </c>
      <c r="Q35" s="155">
        <v>595452.43999999994</v>
      </c>
      <c r="R35" s="155">
        <v>538835.98</v>
      </c>
      <c r="S35" s="155">
        <v>571171.64</v>
      </c>
      <c r="T35" s="155">
        <v>620708.77</v>
      </c>
      <c r="U35" s="155">
        <v>664184.55000000005</v>
      </c>
      <c r="V35" s="155">
        <v>657124.42000000004</v>
      </c>
      <c r="W35" s="155">
        <v>578241.87</v>
      </c>
      <c r="X35" s="155">
        <v>557017.02</v>
      </c>
      <c r="Y35" s="155">
        <v>571164.56000000006</v>
      </c>
      <c r="Z35" s="155">
        <v>655083.41</v>
      </c>
      <c r="AA35" s="155">
        <v>667215.23</v>
      </c>
      <c r="AB35" s="155">
        <v>586345.25</v>
      </c>
      <c r="AC35" s="155">
        <v>597459.09</v>
      </c>
      <c r="AD35" s="155">
        <v>540855.76</v>
      </c>
      <c r="AE35" s="155">
        <v>572822.43999999994</v>
      </c>
      <c r="AF35" s="155">
        <v>624747.31999999995</v>
      </c>
      <c r="AG35" s="155">
        <v>667209.16</v>
      </c>
      <c r="AH35" s="155">
        <v>660160.16</v>
      </c>
      <c r="AI35" s="155">
        <v>580276.81999999995</v>
      </c>
      <c r="AJ35" s="155">
        <v>560036.57999999996</v>
      </c>
      <c r="AK35" s="155">
        <v>573187.38</v>
      </c>
      <c r="AL35" s="155">
        <v>659141.17000000004</v>
      </c>
      <c r="AM35" s="155">
        <v>671258.83</v>
      </c>
      <c r="AN35" s="155">
        <v>600505.93999999994</v>
      </c>
      <c r="AO35" s="155">
        <v>601518.86</v>
      </c>
      <c r="AP35" s="155">
        <v>544902.39</v>
      </c>
      <c r="AQ35" s="155">
        <v>575860.19999999995</v>
      </c>
      <c r="AR35" s="155">
        <v>628786.87</v>
      </c>
      <c r="AS35" s="155">
        <v>671246.7</v>
      </c>
      <c r="AT35" s="155">
        <v>664209.81999999995</v>
      </c>
      <c r="AU35" s="155">
        <v>583304.46</v>
      </c>
      <c r="AV35" s="155">
        <v>563080.4</v>
      </c>
      <c r="AW35" s="155">
        <v>576222.1</v>
      </c>
      <c r="AX35" s="155">
        <v>663152.42000000004</v>
      </c>
      <c r="AY35" s="155">
        <v>674296.58</v>
      </c>
      <c r="AZ35" s="155">
        <v>594423.35</v>
      </c>
      <c r="BA35" s="155">
        <v>603535.6</v>
      </c>
      <c r="BB35" s="155">
        <v>546925.19999999995</v>
      </c>
      <c r="BC35" s="155">
        <v>577880.99</v>
      </c>
      <c r="BD35" s="155">
        <v>631821.6</v>
      </c>
      <c r="BE35" s="155">
        <v>675296.36</v>
      </c>
      <c r="BF35" s="155">
        <v>669257.25</v>
      </c>
      <c r="BG35" s="155">
        <v>586335.14</v>
      </c>
      <c r="BH35" s="155">
        <v>565127.47</v>
      </c>
      <c r="BI35" s="155">
        <v>579242.66</v>
      </c>
      <c r="BJ35" s="155">
        <v>667057.53</v>
      </c>
      <c r="BK35" s="155">
        <v>677332.32</v>
      </c>
      <c r="BL35" s="155">
        <v>596372.37</v>
      </c>
      <c r="BM35" s="155">
        <v>606578.41</v>
      </c>
      <c r="BN35" s="155">
        <v>548942.96</v>
      </c>
      <c r="BO35" s="155">
        <v>580279.85</v>
      </c>
      <c r="BP35" s="155">
        <v>633844.41</v>
      </c>
      <c r="BQ35" s="155">
        <v>679347.04</v>
      </c>
      <c r="BR35" s="155">
        <v>671272.98</v>
      </c>
      <c r="BS35" s="155">
        <v>588356.93999999994</v>
      </c>
      <c r="BT35" s="155">
        <v>566984.49</v>
      </c>
      <c r="BU35" s="155">
        <v>582273.34</v>
      </c>
      <c r="BV35" s="155">
        <v>670142.80000000005</v>
      </c>
      <c r="BW35" s="155">
        <v>680364.01</v>
      </c>
      <c r="BX35" s="155">
        <v>599353.51</v>
      </c>
      <c r="BY35" s="155">
        <v>609608.07999999996</v>
      </c>
      <c r="BZ35" s="155">
        <v>549948.81000000006</v>
      </c>
      <c r="CA35" s="155">
        <v>582302.66</v>
      </c>
      <c r="CB35" s="155">
        <v>636880.14</v>
      </c>
      <c r="CC35" s="155">
        <v>682366.59</v>
      </c>
      <c r="CD35" s="155">
        <v>674307.71</v>
      </c>
      <c r="CE35" s="155">
        <v>591385.59999999998</v>
      </c>
      <c r="CF35" s="155">
        <v>568988.1</v>
      </c>
      <c r="CG35" s="155">
        <v>583943.35</v>
      </c>
      <c r="CH35" s="155">
        <v>672792.36</v>
      </c>
      <c r="CI35" s="155">
        <v>684400.53</v>
      </c>
      <c r="CJ35" s="155">
        <v>611624.81999999995</v>
      </c>
      <c r="CK35" s="155">
        <v>611624.82999999996</v>
      </c>
      <c r="CL35" s="155">
        <v>552990.6</v>
      </c>
      <c r="CM35" s="155">
        <v>584323.44999999995</v>
      </c>
      <c r="CN35" s="155">
        <v>639909.81000000006</v>
      </c>
      <c r="CO35" s="155">
        <v>685411.43</v>
      </c>
      <c r="CP35" s="155">
        <v>677346.47</v>
      </c>
      <c r="CQ35" s="155">
        <v>593415.48</v>
      </c>
      <c r="CR35" s="155">
        <v>570919.93000000005</v>
      </c>
      <c r="CS35" s="155">
        <v>586962.91</v>
      </c>
      <c r="CT35" s="155">
        <v>676339.61</v>
      </c>
      <c r="CU35" s="155">
        <v>688446.15</v>
      </c>
      <c r="CV35" s="155">
        <v>605567.52</v>
      </c>
      <c r="CW35" s="155">
        <v>614660.56000000006</v>
      </c>
      <c r="CX35" s="155">
        <v>555012.4</v>
      </c>
      <c r="CY35" s="155">
        <v>588370.09</v>
      </c>
      <c r="CZ35" s="155">
        <v>643951.38</v>
      </c>
      <c r="DA35" s="155">
        <v>689446.94</v>
      </c>
      <c r="DB35" s="155">
        <v>681386.03</v>
      </c>
      <c r="DC35" s="155">
        <v>596432.01</v>
      </c>
      <c r="DD35" s="155">
        <v>573981.93999999994</v>
      </c>
      <c r="DE35" s="155">
        <v>588994.81999999995</v>
      </c>
      <c r="DF35" s="155">
        <v>680375.13</v>
      </c>
      <c r="DG35" s="155">
        <v>692382.59</v>
      </c>
      <c r="DH35" s="155">
        <v>609588.87</v>
      </c>
      <c r="DI35" s="155">
        <v>617688.19999999995</v>
      </c>
      <c r="DJ35" s="155">
        <v>557030.16</v>
      </c>
      <c r="DK35" s="155">
        <v>590389.86</v>
      </c>
      <c r="DL35" s="155">
        <v>646985.1</v>
      </c>
      <c r="DM35" s="155">
        <v>692482.68</v>
      </c>
      <c r="DN35" s="155">
        <v>684419.74</v>
      </c>
      <c r="DO35" s="155">
        <v>599481.9</v>
      </c>
      <c r="DP35" s="155">
        <v>576859.97</v>
      </c>
      <c r="DQ35" s="155">
        <v>592397.51</v>
      </c>
      <c r="DR35" s="155">
        <v>684427.82</v>
      </c>
      <c r="DS35" s="155">
        <v>696481.8</v>
      </c>
      <c r="DT35" s="155">
        <v>612632.68999999994</v>
      </c>
      <c r="DU35" s="155">
        <v>620717.87</v>
      </c>
      <c r="DV35" s="155">
        <v>560063.87</v>
      </c>
      <c r="DW35" s="155">
        <v>593427.62</v>
      </c>
      <c r="DX35" s="155">
        <v>651028.69999999995</v>
      </c>
      <c r="DY35" s="155">
        <v>697527.07</v>
      </c>
      <c r="DZ35" s="155">
        <v>689475.24</v>
      </c>
      <c r="EA35" s="155">
        <v>601496.62</v>
      </c>
      <c r="EB35" s="155">
        <v>579256.81999999995</v>
      </c>
      <c r="EC35" s="155">
        <v>595329.11</v>
      </c>
      <c r="ED35" s="155">
        <v>688078.19</v>
      </c>
      <c r="EE35" s="155">
        <v>700578.97</v>
      </c>
      <c r="EF35" s="155">
        <v>624766.52</v>
      </c>
      <c r="EG35" s="155">
        <v>623756.64</v>
      </c>
      <c r="EH35" s="155">
        <v>562721.52</v>
      </c>
      <c r="EI35" s="155">
        <v>596459.30000000005</v>
      </c>
      <c r="EJ35" s="155">
        <v>654064.43000000005</v>
      </c>
      <c r="EK35" s="155">
        <v>701586.84</v>
      </c>
      <c r="EL35" s="155">
        <v>693512.78</v>
      </c>
      <c r="EM35" s="155">
        <v>604534.37</v>
      </c>
      <c r="EN35" s="155">
        <v>580898.52</v>
      </c>
      <c r="EO35" s="155">
        <v>598458.87</v>
      </c>
      <c r="EP35" s="155">
        <v>692466.5</v>
      </c>
      <c r="EQ35" s="155">
        <v>704628.64</v>
      </c>
      <c r="ER35" s="155">
        <v>618683.93999999994</v>
      </c>
      <c r="ES35" s="155">
        <v>627803.27</v>
      </c>
      <c r="ET35" s="155">
        <v>564763.55000000005</v>
      </c>
      <c r="EU35" s="155">
        <v>598478.06999999995</v>
      </c>
      <c r="EV35" s="155">
        <v>658107.02</v>
      </c>
      <c r="EW35" s="155">
        <v>705626.4</v>
      </c>
      <c r="EX35" s="155">
        <v>696433.27</v>
      </c>
      <c r="EY35" s="155">
        <v>608583.03</v>
      </c>
      <c r="EZ35" s="155">
        <v>584304.25</v>
      </c>
      <c r="FA35" s="155">
        <v>601494.6</v>
      </c>
      <c r="FB35" s="155">
        <v>696415.08</v>
      </c>
      <c r="FC35" s="155">
        <v>707653.24</v>
      </c>
      <c r="FD35" s="155">
        <v>622745.74</v>
      </c>
      <c r="FE35" s="155">
        <v>630833.94999999995</v>
      </c>
      <c r="FF35" s="155">
        <v>566775.24</v>
      </c>
      <c r="FG35" s="155">
        <v>601512.79</v>
      </c>
      <c r="FH35" s="155">
        <v>661145.78</v>
      </c>
      <c r="FI35" s="155">
        <v>709669.99</v>
      </c>
      <c r="FJ35" s="155">
        <v>700501.13</v>
      </c>
      <c r="FK35" s="155">
        <v>611612.69999999995</v>
      </c>
      <c r="FL35" s="155">
        <v>585951</v>
      </c>
      <c r="FM35" s="155">
        <v>604524.26</v>
      </c>
      <c r="FN35" s="155">
        <v>700582</v>
      </c>
      <c r="FO35" s="155">
        <v>712715.84</v>
      </c>
      <c r="FP35" s="155">
        <v>625767.31999999995</v>
      </c>
      <c r="FQ35" s="155">
        <v>633864.63</v>
      </c>
      <c r="FR35" s="155">
        <v>569805.91</v>
      </c>
      <c r="FS35" s="155">
        <v>605555.38</v>
      </c>
      <c r="FT35" s="155">
        <v>666196.24</v>
      </c>
      <c r="FU35" s="155">
        <v>713715.62</v>
      </c>
      <c r="FV35" s="155">
        <v>704487.11</v>
      </c>
      <c r="FW35" s="155">
        <v>614643.37</v>
      </c>
      <c r="FX35" s="155">
        <v>588992.80000000005</v>
      </c>
      <c r="FY35" s="155">
        <v>607556.96</v>
      </c>
      <c r="FZ35" s="155">
        <v>704516.43</v>
      </c>
    </row>
    <row r="36" spans="2:182" ht="15.75" thickTop="1">
      <c r="B36" s="461"/>
      <c r="C36" s="594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</row>
    <row r="37" spans="2:182"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1"/>
      <c r="CM37" s="461"/>
      <c r="CN37" s="461"/>
      <c r="CO37" s="461"/>
      <c r="CP37" s="461"/>
      <c r="CQ37" s="461"/>
      <c r="CR37" s="461"/>
      <c r="CS37" s="461"/>
      <c r="CT37" s="461"/>
      <c r="CU37" s="461"/>
      <c r="CV37" s="461"/>
      <c r="CW37" s="461"/>
      <c r="CX37" s="461"/>
      <c r="CY37" s="461"/>
      <c r="CZ37" s="461"/>
      <c r="DA37" s="461"/>
      <c r="DB37" s="461"/>
      <c r="DC37" s="461"/>
      <c r="DD37" s="461"/>
      <c r="DE37" s="461"/>
      <c r="DF37" s="461"/>
      <c r="DG37" s="461"/>
      <c r="DH37" s="461"/>
      <c r="DI37" s="461"/>
      <c r="DJ37" s="461"/>
      <c r="DK37" s="461"/>
      <c r="DL37" s="461"/>
      <c r="DM37" s="461"/>
      <c r="DN37" s="461"/>
      <c r="DO37" s="461"/>
      <c r="DP37" s="461"/>
      <c r="DQ37" s="461"/>
      <c r="DR37" s="461"/>
      <c r="DS37" s="461"/>
      <c r="DT37" s="461"/>
      <c r="DU37" s="461"/>
      <c r="DV37" s="461"/>
      <c r="DW37" s="461"/>
      <c r="DX37" s="461"/>
      <c r="DY37" s="461"/>
      <c r="DZ37" s="461"/>
      <c r="EA37" s="461"/>
      <c r="EB37" s="461"/>
      <c r="EC37" s="461"/>
      <c r="ED37" s="461"/>
      <c r="EE37" s="461"/>
      <c r="EF37" s="461"/>
      <c r="EG37" s="461"/>
      <c r="EH37" s="461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1"/>
      <c r="ET37" s="461"/>
      <c r="EU37" s="461"/>
      <c r="EV37" s="461"/>
      <c r="EW37" s="461"/>
      <c r="EX37" s="461"/>
      <c r="EY37" s="461"/>
      <c r="EZ37" s="461"/>
      <c r="FA37" s="461"/>
      <c r="FB37" s="461"/>
      <c r="FC37" s="461"/>
      <c r="FD37" s="461"/>
      <c r="FE37" s="461"/>
      <c r="FF37" s="461"/>
      <c r="FG37" s="461"/>
      <c r="FH37" s="461"/>
      <c r="FI37" s="461"/>
      <c r="FJ37" s="461"/>
      <c r="FK37" s="461"/>
      <c r="FL37" s="461"/>
      <c r="FM37" s="461"/>
      <c r="FN37" s="461"/>
      <c r="FO37" s="461"/>
      <c r="FP37" s="461"/>
      <c r="FQ37" s="461"/>
      <c r="FR37" s="461"/>
      <c r="FS37" s="461"/>
      <c r="FT37" s="461"/>
      <c r="FU37" s="461"/>
      <c r="FV37" s="461"/>
      <c r="FW37" s="461"/>
      <c r="FX37" s="461"/>
      <c r="FY37" s="461"/>
      <c r="FZ37" s="461"/>
    </row>
    <row r="38" spans="2:182">
      <c r="B38" s="595" t="s">
        <v>25</v>
      </c>
      <c r="C38" s="150">
        <v>41275</v>
      </c>
      <c r="D38" s="151">
        <v>41306</v>
      </c>
      <c r="E38" s="151">
        <v>41334</v>
      </c>
      <c r="F38" s="151">
        <v>41365</v>
      </c>
      <c r="G38" s="151">
        <v>41395</v>
      </c>
      <c r="H38" s="151">
        <v>41426</v>
      </c>
      <c r="I38" s="151">
        <v>41456</v>
      </c>
      <c r="J38" s="151">
        <v>41487</v>
      </c>
      <c r="K38" s="151">
        <v>41518</v>
      </c>
      <c r="L38" s="151">
        <v>41548</v>
      </c>
      <c r="M38" s="151">
        <v>41579</v>
      </c>
      <c r="N38" s="151">
        <v>41609</v>
      </c>
      <c r="O38" s="151">
        <v>41640</v>
      </c>
      <c r="P38" s="151">
        <v>41671</v>
      </c>
      <c r="Q38" s="151">
        <v>41699</v>
      </c>
      <c r="R38" s="151">
        <v>41730</v>
      </c>
      <c r="S38" s="151">
        <v>41760</v>
      </c>
      <c r="T38" s="151">
        <v>41791</v>
      </c>
      <c r="U38" s="151">
        <v>41821</v>
      </c>
      <c r="V38" s="151">
        <v>41852</v>
      </c>
      <c r="W38" s="151">
        <v>41883</v>
      </c>
      <c r="X38" s="151">
        <v>41913</v>
      </c>
      <c r="Y38" s="151">
        <v>41944</v>
      </c>
      <c r="Z38" s="151">
        <v>41974</v>
      </c>
      <c r="AA38" s="151">
        <v>42005</v>
      </c>
      <c r="AB38" s="151">
        <v>42036</v>
      </c>
      <c r="AC38" s="151">
        <v>42064</v>
      </c>
      <c r="AD38" s="151">
        <v>42095</v>
      </c>
      <c r="AE38" s="151">
        <v>42125</v>
      </c>
      <c r="AF38" s="151">
        <v>42156</v>
      </c>
      <c r="AG38" s="151">
        <v>42186</v>
      </c>
      <c r="AH38" s="151">
        <v>42217</v>
      </c>
      <c r="AI38" s="151">
        <v>42248</v>
      </c>
      <c r="AJ38" s="151">
        <v>42278</v>
      </c>
      <c r="AK38" s="151">
        <v>42309</v>
      </c>
      <c r="AL38" s="151">
        <v>42339</v>
      </c>
      <c r="AM38" s="151">
        <v>42370</v>
      </c>
      <c r="AN38" s="151">
        <v>42401</v>
      </c>
      <c r="AO38" s="151">
        <v>42430</v>
      </c>
      <c r="AP38" s="151">
        <v>42461</v>
      </c>
      <c r="AQ38" s="151">
        <v>42491</v>
      </c>
      <c r="AR38" s="151">
        <v>42522</v>
      </c>
      <c r="AS38" s="151">
        <v>42552</v>
      </c>
      <c r="AT38" s="151">
        <v>42583</v>
      </c>
      <c r="AU38" s="151">
        <v>42614</v>
      </c>
      <c r="AV38" s="151">
        <v>42644</v>
      </c>
      <c r="AW38" s="151">
        <v>42675</v>
      </c>
      <c r="AX38" s="151">
        <v>42705</v>
      </c>
      <c r="AY38" s="151">
        <v>42736</v>
      </c>
      <c r="AZ38" s="151">
        <v>42767</v>
      </c>
      <c r="BA38" s="151">
        <v>42795</v>
      </c>
      <c r="BB38" s="151">
        <v>42826</v>
      </c>
      <c r="BC38" s="151">
        <v>42856</v>
      </c>
      <c r="BD38" s="151">
        <v>42887</v>
      </c>
      <c r="BE38" s="151">
        <v>42917</v>
      </c>
      <c r="BF38" s="151">
        <v>42948</v>
      </c>
      <c r="BG38" s="151">
        <v>42979</v>
      </c>
      <c r="BH38" s="151">
        <v>43009</v>
      </c>
      <c r="BI38" s="151">
        <v>43040</v>
      </c>
      <c r="BJ38" s="151">
        <v>43070</v>
      </c>
      <c r="BK38" s="151">
        <v>43101</v>
      </c>
      <c r="BL38" s="151">
        <v>43132</v>
      </c>
      <c r="BM38" s="151">
        <v>43160</v>
      </c>
      <c r="BN38" s="151">
        <v>43191</v>
      </c>
      <c r="BO38" s="151">
        <v>43221</v>
      </c>
      <c r="BP38" s="151">
        <v>43252</v>
      </c>
      <c r="BQ38" s="151">
        <v>43282</v>
      </c>
      <c r="BR38" s="151">
        <v>43313</v>
      </c>
      <c r="BS38" s="151">
        <v>43344</v>
      </c>
      <c r="BT38" s="151">
        <v>43374</v>
      </c>
      <c r="BU38" s="151">
        <v>43405</v>
      </c>
      <c r="BV38" s="151">
        <v>43435</v>
      </c>
      <c r="BW38" s="151">
        <v>43466</v>
      </c>
      <c r="BX38" s="151">
        <v>43497</v>
      </c>
      <c r="BY38" s="151">
        <v>43525</v>
      </c>
      <c r="BZ38" s="151">
        <v>43556</v>
      </c>
      <c r="CA38" s="151">
        <v>43586</v>
      </c>
      <c r="CB38" s="151">
        <v>43617</v>
      </c>
      <c r="CC38" s="151">
        <v>43647</v>
      </c>
      <c r="CD38" s="151">
        <v>43678</v>
      </c>
      <c r="CE38" s="151">
        <v>43709</v>
      </c>
      <c r="CF38" s="151">
        <v>43739</v>
      </c>
      <c r="CG38" s="151">
        <v>43770</v>
      </c>
      <c r="CH38" s="151">
        <v>43800</v>
      </c>
      <c r="CI38" s="151">
        <v>43831</v>
      </c>
      <c r="CJ38" s="151">
        <v>43862</v>
      </c>
      <c r="CK38" s="151">
        <v>43891</v>
      </c>
      <c r="CL38" s="151">
        <v>43922</v>
      </c>
      <c r="CM38" s="151">
        <v>43952</v>
      </c>
      <c r="CN38" s="151">
        <v>43983</v>
      </c>
      <c r="CO38" s="151">
        <v>44013</v>
      </c>
      <c r="CP38" s="151">
        <v>44044</v>
      </c>
      <c r="CQ38" s="151">
        <v>44075</v>
      </c>
      <c r="CR38" s="151">
        <v>44105</v>
      </c>
      <c r="CS38" s="151">
        <v>44136</v>
      </c>
      <c r="CT38" s="151">
        <v>44166</v>
      </c>
      <c r="CU38" s="151">
        <v>44197</v>
      </c>
      <c r="CV38" s="151">
        <v>44228</v>
      </c>
      <c r="CW38" s="151">
        <v>44256</v>
      </c>
      <c r="CX38" s="151">
        <v>44287</v>
      </c>
      <c r="CY38" s="151">
        <v>44317</v>
      </c>
      <c r="CZ38" s="151">
        <v>44348</v>
      </c>
      <c r="DA38" s="151">
        <v>44378</v>
      </c>
      <c r="DB38" s="151">
        <v>44409</v>
      </c>
      <c r="DC38" s="151">
        <v>44440</v>
      </c>
      <c r="DD38" s="151">
        <v>44470</v>
      </c>
      <c r="DE38" s="151">
        <v>44501</v>
      </c>
      <c r="DF38" s="151">
        <v>44531</v>
      </c>
      <c r="DG38" s="151">
        <v>44562</v>
      </c>
      <c r="DH38" s="151">
        <v>44593</v>
      </c>
      <c r="DI38" s="151">
        <v>44621</v>
      </c>
      <c r="DJ38" s="151">
        <v>44652</v>
      </c>
      <c r="DK38" s="151">
        <v>44682</v>
      </c>
      <c r="DL38" s="151">
        <v>44713</v>
      </c>
      <c r="DM38" s="151">
        <v>44743</v>
      </c>
      <c r="DN38" s="151">
        <v>44774</v>
      </c>
      <c r="DO38" s="151">
        <v>44805</v>
      </c>
      <c r="DP38" s="151">
        <v>44835</v>
      </c>
      <c r="DQ38" s="151">
        <v>44866</v>
      </c>
      <c r="DR38" s="151">
        <v>44896</v>
      </c>
      <c r="DS38" s="151">
        <v>44927</v>
      </c>
      <c r="DT38" s="151">
        <v>44958</v>
      </c>
      <c r="DU38" s="151">
        <v>44986</v>
      </c>
      <c r="DV38" s="151">
        <v>45017</v>
      </c>
      <c r="DW38" s="151">
        <v>45047</v>
      </c>
      <c r="DX38" s="151">
        <v>45078</v>
      </c>
      <c r="DY38" s="151">
        <v>45108</v>
      </c>
      <c r="DZ38" s="151">
        <v>45139</v>
      </c>
      <c r="EA38" s="151">
        <v>45170</v>
      </c>
      <c r="EB38" s="151">
        <v>45200</v>
      </c>
      <c r="EC38" s="151">
        <v>45231</v>
      </c>
      <c r="ED38" s="151">
        <v>45261</v>
      </c>
      <c r="EE38" s="151">
        <v>45292</v>
      </c>
      <c r="EF38" s="151">
        <v>45323</v>
      </c>
      <c r="EG38" s="151">
        <v>45352</v>
      </c>
      <c r="EH38" s="151">
        <v>45383</v>
      </c>
      <c r="EI38" s="151">
        <v>45413</v>
      </c>
      <c r="EJ38" s="151">
        <v>45444</v>
      </c>
      <c r="EK38" s="151">
        <v>45474</v>
      </c>
      <c r="EL38" s="151">
        <v>45505</v>
      </c>
      <c r="EM38" s="151">
        <v>45536</v>
      </c>
      <c r="EN38" s="151">
        <v>45566</v>
      </c>
      <c r="EO38" s="151">
        <v>45597</v>
      </c>
      <c r="EP38" s="151">
        <v>45627</v>
      </c>
      <c r="EQ38" s="151">
        <v>45658</v>
      </c>
      <c r="ER38" s="151">
        <v>45689</v>
      </c>
      <c r="ES38" s="151">
        <v>45717</v>
      </c>
      <c r="ET38" s="151">
        <v>45748</v>
      </c>
      <c r="EU38" s="151">
        <v>45778</v>
      </c>
      <c r="EV38" s="151">
        <v>45809</v>
      </c>
      <c r="EW38" s="151">
        <v>45839</v>
      </c>
      <c r="EX38" s="151">
        <v>45870</v>
      </c>
      <c r="EY38" s="151">
        <v>45901</v>
      </c>
      <c r="EZ38" s="151">
        <v>45931</v>
      </c>
      <c r="FA38" s="151">
        <v>45962</v>
      </c>
      <c r="FB38" s="151">
        <v>45992</v>
      </c>
      <c r="FC38" s="151">
        <v>46023</v>
      </c>
      <c r="FD38" s="151">
        <v>46054</v>
      </c>
      <c r="FE38" s="151">
        <v>46082</v>
      </c>
      <c r="FF38" s="151">
        <v>46113</v>
      </c>
      <c r="FG38" s="151">
        <v>46143</v>
      </c>
      <c r="FH38" s="151">
        <v>46174</v>
      </c>
      <c r="FI38" s="151">
        <v>46204</v>
      </c>
      <c r="FJ38" s="151">
        <v>46235</v>
      </c>
      <c r="FK38" s="151">
        <v>46266</v>
      </c>
      <c r="FL38" s="151">
        <v>46296</v>
      </c>
      <c r="FM38" s="151">
        <v>46327</v>
      </c>
      <c r="FN38" s="151">
        <v>46357</v>
      </c>
      <c r="FO38" s="151">
        <v>46388</v>
      </c>
      <c r="FP38" s="151">
        <v>46419</v>
      </c>
      <c r="FQ38" s="151">
        <v>46447</v>
      </c>
      <c r="FR38" s="151">
        <v>46478</v>
      </c>
      <c r="FS38" s="151">
        <v>46508</v>
      </c>
      <c r="FT38" s="151">
        <v>46539</v>
      </c>
      <c r="FU38" s="151">
        <v>46569</v>
      </c>
      <c r="FV38" s="151">
        <v>46600</v>
      </c>
      <c r="FW38" s="151">
        <v>46631</v>
      </c>
      <c r="FX38" s="151">
        <v>46661</v>
      </c>
      <c r="FY38" s="151">
        <v>46692</v>
      </c>
      <c r="FZ38" s="151">
        <v>46722</v>
      </c>
    </row>
    <row r="39" spans="2:182">
      <c r="B39" s="596" t="s">
        <v>26</v>
      </c>
      <c r="C39" s="156">
        <v>1021478.41</v>
      </c>
      <c r="D39" s="156">
        <v>908241.45</v>
      </c>
      <c r="E39" s="156">
        <v>955779.01</v>
      </c>
      <c r="F39" s="156">
        <v>887687.82</v>
      </c>
      <c r="G39" s="156">
        <v>930491.35</v>
      </c>
      <c r="H39" s="156">
        <v>968519.39</v>
      </c>
      <c r="I39" s="156">
        <v>1015382.6900000001</v>
      </c>
      <c r="J39" s="156">
        <v>870819.5</v>
      </c>
      <c r="K39" s="156">
        <v>575209.18000000005</v>
      </c>
      <c r="L39" s="156">
        <v>554981.06999999995</v>
      </c>
      <c r="M39" s="156">
        <v>567841.73</v>
      </c>
      <c r="N39" s="156">
        <v>651742.4</v>
      </c>
      <c r="O39" s="156">
        <v>662162.75</v>
      </c>
      <c r="P39" s="156">
        <v>584325.47</v>
      </c>
      <c r="Q39" s="156">
        <v>595452.43999999994</v>
      </c>
      <c r="R39" s="156">
        <v>538835.98</v>
      </c>
      <c r="S39" s="156">
        <v>571171.64</v>
      </c>
      <c r="T39" s="156">
        <v>620708.77</v>
      </c>
      <c r="U39" s="156">
        <v>664184.55000000005</v>
      </c>
      <c r="V39" s="156">
        <v>657124.42000000004</v>
      </c>
      <c r="W39" s="156">
        <v>578241.87</v>
      </c>
      <c r="X39" s="156">
        <v>557017.02</v>
      </c>
      <c r="Y39" s="156">
        <v>571164.56000000006</v>
      </c>
      <c r="Z39" s="156">
        <v>655083.41</v>
      </c>
      <c r="AA39" s="156">
        <v>667215.23</v>
      </c>
      <c r="AB39" s="156">
        <v>586345.25</v>
      </c>
      <c r="AC39" s="156">
        <v>597459.09</v>
      </c>
      <c r="AD39" s="156">
        <v>540855.76</v>
      </c>
      <c r="AE39" s="156">
        <v>572822.43999999994</v>
      </c>
      <c r="AF39" s="156">
        <v>624747.31999999995</v>
      </c>
      <c r="AG39" s="156">
        <v>667209.16</v>
      </c>
      <c r="AH39" s="156">
        <v>660160.16</v>
      </c>
      <c r="AI39" s="156">
        <v>580276.81999999995</v>
      </c>
      <c r="AJ39" s="156">
        <v>560036.57999999996</v>
      </c>
      <c r="AK39" s="156">
        <v>573187.38</v>
      </c>
      <c r="AL39" s="156">
        <v>659141.17000000004</v>
      </c>
      <c r="AM39" s="156">
        <v>671258.83</v>
      </c>
      <c r="AN39" s="156">
        <v>600505.93999999994</v>
      </c>
      <c r="AO39" s="156">
        <v>601518.86</v>
      </c>
      <c r="AP39" s="156">
        <v>544902.39</v>
      </c>
      <c r="AQ39" s="156">
        <v>575860.19999999995</v>
      </c>
      <c r="AR39" s="156">
        <v>628786.87</v>
      </c>
      <c r="AS39" s="156">
        <v>671246.7</v>
      </c>
      <c r="AT39" s="156">
        <v>664209.81999999995</v>
      </c>
      <c r="AU39" s="156">
        <v>583304.46</v>
      </c>
      <c r="AV39" s="156">
        <v>563080.4</v>
      </c>
      <c r="AW39" s="156">
        <v>576222.1</v>
      </c>
      <c r="AX39" s="156">
        <v>663152.42000000004</v>
      </c>
      <c r="AY39" s="156">
        <v>674296.58</v>
      </c>
      <c r="AZ39" s="156">
        <v>594423.35</v>
      </c>
      <c r="BA39" s="156">
        <v>603535.6</v>
      </c>
      <c r="BB39" s="156">
        <v>546925.19999999995</v>
      </c>
      <c r="BC39" s="156">
        <v>577880.99</v>
      </c>
      <c r="BD39" s="156">
        <v>631821.6</v>
      </c>
      <c r="BE39" s="156">
        <v>675296.36</v>
      </c>
      <c r="BF39" s="156">
        <v>669257.25</v>
      </c>
      <c r="BG39" s="156">
        <v>586335.14</v>
      </c>
      <c r="BH39" s="156">
        <v>565127.47</v>
      </c>
      <c r="BI39" s="156">
        <v>579242.66</v>
      </c>
      <c r="BJ39" s="156">
        <v>667057.53</v>
      </c>
      <c r="BK39" s="156">
        <v>677332.32</v>
      </c>
      <c r="BL39" s="156">
        <v>596372.37</v>
      </c>
      <c r="BM39" s="156">
        <v>606578.41</v>
      </c>
      <c r="BN39" s="156">
        <v>548942.96</v>
      </c>
      <c r="BO39" s="156">
        <v>580279.85</v>
      </c>
      <c r="BP39" s="156">
        <v>633844.41</v>
      </c>
      <c r="BQ39" s="156">
        <v>679347.04</v>
      </c>
      <c r="BR39" s="156">
        <v>671272.98</v>
      </c>
      <c r="BS39" s="156">
        <v>588356.93999999994</v>
      </c>
      <c r="BT39" s="156">
        <v>566984.49</v>
      </c>
      <c r="BU39" s="156">
        <v>582273.34</v>
      </c>
      <c r="BV39" s="156">
        <v>670142.80000000005</v>
      </c>
      <c r="BW39" s="156">
        <v>680364.01</v>
      </c>
      <c r="BX39" s="156">
        <v>599353.51</v>
      </c>
      <c r="BY39" s="156">
        <v>609608.07999999996</v>
      </c>
      <c r="BZ39" s="156">
        <v>549948.81000000006</v>
      </c>
      <c r="CA39" s="156">
        <v>582302.66</v>
      </c>
      <c r="CB39" s="156">
        <v>636880.14</v>
      </c>
      <c r="CC39" s="156">
        <v>682366.59</v>
      </c>
      <c r="CD39" s="156">
        <v>674307.71</v>
      </c>
      <c r="CE39" s="156">
        <v>591385.59999999998</v>
      </c>
      <c r="CF39" s="156">
        <v>568988.1</v>
      </c>
      <c r="CG39" s="156">
        <v>583943.35</v>
      </c>
      <c r="CH39" s="156">
        <v>672792.36</v>
      </c>
      <c r="CI39" s="156">
        <v>684400.53</v>
      </c>
      <c r="CJ39" s="156">
        <v>611624.81999999995</v>
      </c>
      <c r="CK39" s="156">
        <v>611624.82999999996</v>
      </c>
      <c r="CL39" s="156">
        <v>552990.6</v>
      </c>
      <c r="CM39" s="156">
        <v>584323.44999999995</v>
      </c>
      <c r="CN39" s="156">
        <v>639909.81000000006</v>
      </c>
      <c r="CO39" s="156">
        <v>685411.43</v>
      </c>
      <c r="CP39" s="156">
        <v>677346.47</v>
      </c>
      <c r="CQ39" s="156">
        <v>593415.48</v>
      </c>
      <c r="CR39" s="156">
        <v>570919.93000000005</v>
      </c>
      <c r="CS39" s="156">
        <v>586962.91</v>
      </c>
      <c r="CT39" s="156">
        <v>676339.61</v>
      </c>
      <c r="CU39" s="156">
        <v>688446.15</v>
      </c>
      <c r="CV39" s="156">
        <v>605567.52</v>
      </c>
      <c r="CW39" s="156">
        <v>614660.56000000006</v>
      </c>
      <c r="CX39" s="156">
        <v>555012.4</v>
      </c>
      <c r="CY39" s="156">
        <v>588370.09</v>
      </c>
      <c r="CZ39" s="156">
        <v>643951.38</v>
      </c>
      <c r="DA39" s="156">
        <v>689446.94</v>
      </c>
      <c r="DB39" s="156">
        <v>681386.03</v>
      </c>
      <c r="DC39" s="156">
        <v>596432.01</v>
      </c>
      <c r="DD39" s="156">
        <v>573981.93999999994</v>
      </c>
      <c r="DE39" s="156">
        <v>588994.81999999995</v>
      </c>
      <c r="DF39" s="156">
        <v>680375.13</v>
      </c>
      <c r="DG39" s="156">
        <v>692382.59</v>
      </c>
      <c r="DH39" s="156">
        <v>609588.87</v>
      </c>
      <c r="DI39" s="156">
        <v>617688.19999999995</v>
      </c>
      <c r="DJ39" s="156">
        <v>557030.16</v>
      </c>
      <c r="DK39" s="156">
        <v>590389.86</v>
      </c>
      <c r="DL39" s="156">
        <v>646985.1</v>
      </c>
      <c r="DM39" s="156">
        <v>692482.68</v>
      </c>
      <c r="DN39" s="156">
        <v>684419.74</v>
      </c>
      <c r="DO39" s="156">
        <v>599481.9</v>
      </c>
      <c r="DP39" s="156">
        <v>576859.97</v>
      </c>
      <c r="DQ39" s="156">
        <v>592397.51</v>
      </c>
      <c r="DR39" s="156">
        <v>684427.82</v>
      </c>
      <c r="DS39" s="156">
        <v>696481.8</v>
      </c>
      <c r="DT39" s="156">
        <v>612632.68999999994</v>
      </c>
      <c r="DU39" s="156">
        <v>620717.87</v>
      </c>
      <c r="DV39" s="156">
        <v>560063.87</v>
      </c>
      <c r="DW39" s="156">
        <v>593427.62</v>
      </c>
      <c r="DX39" s="156">
        <v>651028.69999999995</v>
      </c>
      <c r="DY39" s="156">
        <v>697527.07</v>
      </c>
      <c r="DZ39" s="156">
        <v>689475.24</v>
      </c>
      <c r="EA39" s="156">
        <v>601496.62</v>
      </c>
      <c r="EB39" s="156">
        <v>579256.81999999995</v>
      </c>
      <c r="EC39" s="156">
        <v>595329.11</v>
      </c>
      <c r="ED39" s="156">
        <v>688078.19</v>
      </c>
      <c r="EE39" s="156">
        <v>700578.97</v>
      </c>
      <c r="EF39" s="156">
        <v>624766.52</v>
      </c>
      <c r="EG39" s="156">
        <v>623756.64</v>
      </c>
      <c r="EH39" s="156">
        <v>562721.52</v>
      </c>
      <c r="EI39" s="156">
        <v>596459.30000000005</v>
      </c>
      <c r="EJ39" s="156">
        <v>654064.43000000005</v>
      </c>
      <c r="EK39" s="156">
        <v>701586.84</v>
      </c>
      <c r="EL39" s="156">
        <v>693512.78</v>
      </c>
      <c r="EM39" s="156">
        <v>604534.37</v>
      </c>
      <c r="EN39" s="156">
        <v>580898.52</v>
      </c>
      <c r="EO39" s="156">
        <v>598458.87</v>
      </c>
      <c r="EP39" s="156">
        <v>692466.5</v>
      </c>
      <c r="EQ39" s="156">
        <v>704628.64</v>
      </c>
      <c r="ER39" s="156">
        <v>618683.93999999994</v>
      </c>
      <c r="ES39" s="156">
        <v>627803.27</v>
      </c>
      <c r="ET39" s="156">
        <v>564763.55000000005</v>
      </c>
      <c r="EU39" s="156">
        <v>598478.06999999995</v>
      </c>
      <c r="EV39" s="156">
        <v>658107.02</v>
      </c>
      <c r="EW39" s="156">
        <v>705626.4</v>
      </c>
      <c r="EX39" s="156">
        <v>696433.27</v>
      </c>
      <c r="EY39" s="156">
        <v>608583.03</v>
      </c>
      <c r="EZ39" s="156">
        <v>584304.25</v>
      </c>
      <c r="FA39" s="156">
        <v>601494.6</v>
      </c>
      <c r="FB39" s="156">
        <v>696415.08</v>
      </c>
      <c r="FC39" s="156">
        <v>707653.24</v>
      </c>
      <c r="FD39" s="156">
        <v>622745.74</v>
      </c>
      <c r="FE39" s="156">
        <v>630833.94999999995</v>
      </c>
      <c r="FF39" s="156">
        <v>566775.24</v>
      </c>
      <c r="FG39" s="156">
        <v>601512.79</v>
      </c>
      <c r="FH39" s="156">
        <v>661145.78</v>
      </c>
      <c r="FI39" s="156">
        <v>709669.99</v>
      </c>
      <c r="FJ39" s="156">
        <v>700501.13</v>
      </c>
      <c r="FK39" s="156">
        <v>611612.69999999995</v>
      </c>
      <c r="FL39" s="156">
        <v>585951</v>
      </c>
      <c r="FM39" s="156">
        <v>604524.26</v>
      </c>
      <c r="FN39" s="156">
        <v>700582</v>
      </c>
      <c r="FO39" s="156">
        <v>712715.84</v>
      </c>
      <c r="FP39" s="156">
        <v>625767.31999999995</v>
      </c>
      <c r="FQ39" s="156">
        <v>633864.63</v>
      </c>
      <c r="FR39" s="156">
        <v>569805.91</v>
      </c>
      <c r="FS39" s="156">
        <v>605555.38</v>
      </c>
      <c r="FT39" s="156">
        <v>666196.24</v>
      </c>
      <c r="FU39" s="156">
        <v>713715.62</v>
      </c>
      <c r="FV39" s="156">
        <v>704487.11</v>
      </c>
      <c r="FW39" s="156">
        <v>614643.37</v>
      </c>
      <c r="FX39" s="156">
        <v>588992.80000000005</v>
      </c>
      <c r="FY39" s="156">
        <v>607556.96</v>
      </c>
      <c r="FZ39" s="156">
        <v>704516.43</v>
      </c>
    </row>
    <row r="40" spans="2:182">
      <c r="B40" s="597" t="s">
        <v>27</v>
      </c>
      <c r="C40" s="156">
        <v>1110364.94</v>
      </c>
      <c r="D40" s="156">
        <v>996459.45</v>
      </c>
      <c r="E40" s="156">
        <v>1068382.69</v>
      </c>
      <c r="F40" s="156">
        <v>936291.41999999993</v>
      </c>
      <c r="G40" s="156">
        <v>953322.52</v>
      </c>
      <c r="H40" s="156">
        <v>995090.08000000007</v>
      </c>
      <c r="I40" s="156">
        <v>1065248.6200000001</v>
      </c>
      <c r="J40" s="156">
        <v>1042714.06</v>
      </c>
      <c r="K40" s="156">
        <v>1001266.1299999999</v>
      </c>
      <c r="L40" s="156">
        <v>837894.5</v>
      </c>
      <c r="M40" s="156">
        <v>910187.22</v>
      </c>
      <c r="N40" s="156">
        <v>1083125.26</v>
      </c>
      <c r="O40" s="156">
        <v>1119791.26</v>
      </c>
      <c r="P40" s="156">
        <v>1005553.2</v>
      </c>
      <c r="Q40" s="156">
        <v>984388.97</v>
      </c>
      <c r="R40" s="156">
        <v>911954.12000000011</v>
      </c>
      <c r="S40" s="156">
        <v>948523.24</v>
      </c>
      <c r="T40" s="156">
        <v>1006033.0700000001</v>
      </c>
      <c r="U40" s="156">
        <v>1044886.22</v>
      </c>
      <c r="V40" s="156">
        <v>1045223.1200000001</v>
      </c>
      <c r="W40" s="156">
        <v>994515.07000000007</v>
      </c>
      <c r="X40" s="156">
        <v>1008580.19</v>
      </c>
      <c r="Y40" s="156">
        <v>1039936.1299999999</v>
      </c>
      <c r="Z40" s="156">
        <v>1069793.72</v>
      </c>
      <c r="AA40" s="156">
        <v>1085703.3799999999</v>
      </c>
      <c r="AB40" s="156">
        <v>981264.2</v>
      </c>
      <c r="AC40" s="156">
        <v>1034490.53</v>
      </c>
      <c r="AD40" s="156">
        <v>911527.81</v>
      </c>
      <c r="AE40" s="156">
        <v>905161.38</v>
      </c>
      <c r="AF40" s="156">
        <v>1023433.6500000001</v>
      </c>
      <c r="AG40" s="156">
        <v>1078933.43</v>
      </c>
      <c r="AH40" s="156">
        <v>1075408.8499999999</v>
      </c>
      <c r="AI40" s="156">
        <v>1000838.4</v>
      </c>
      <c r="AJ40" s="156">
        <v>854446.87000000011</v>
      </c>
      <c r="AK40" s="156">
        <v>1015044.3400000001</v>
      </c>
      <c r="AL40" s="156">
        <v>1040051.56</v>
      </c>
      <c r="AM40" s="156">
        <v>1082756.5</v>
      </c>
      <c r="AN40" s="156">
        <v>1016080.03</v>
      </c>
      <c r="AO40" s="156">
        <v>912462.59999999986</v>
      </c>
      <c r="AP40" s="156">
        <v>827396.15</v>
      </c>
      <c r="AQ40" s="156">
        <v>949904.78</v>
      </c>
      <c r="AR40" s="156">
        <v>1028347.0700000001</v>
      </c>
      <c r="AS40" s="156">
        <v>1078224.79</v>
      </c>
      <c r="AT40" s="156">
        <v>1086101.3999999999</v>
      </c>
      <c r="AU40" s="156">
        <v>1007928.97</v>
      </c>
      <c r="AV40" s="156">
        <v>975182.22</v>
      </c>
      <c r="AW40" s="156">
        <v>1025100.94</v>
      </c>
      <c r="AX40" s="156">
        <v>1038731.5</v>
      </c>
      <c r="AY40" s="156">
        <v>1083858.6200000001</v>
      </c>
      <c r="AZ40" s="156">
        <v>982962.32000000007</v>
      </c>
      <c r="BA40" s="156">
        <v>960581.06</v>
      </c>
      <c r="BB40" s="156">
        <v>876754.31</v>
      </c>
      <c r="BC40" s="156">
        <v>950090.12</v>
      </c>
      <c r="BD40" s="156">
        <v>1006486.88</v>
      </c>
      <c r="BE40" s="156">
        <v>1056808.75</v>
      </c>
      <c r="BF40" s="156">
        <v>1066718.5</v>
      </c>
      <c r="BG40" s="156">
        <v>965188.09</v>
      </c>
      <c r="BH40" s="156">
        <v>742454.40999999992</v>
      </c>
      <c r="BI40" s="156">
        <v>846563.59</v>
      </c>
      <c r="BJ40" s="156">
        <v>1025058.25</v>
      </c>
      <c r="BK40" s="156">
        <v>1090860.3799999999</v>
      </c>
      <c r="BL40" s="156">
        <v>992483.45</v>
      </c>
      <c r="BM40" s="156">
        <v>962039.25</v>
      </c>
      <c r="BN40" s="156">
        <v>890459.44</v>
      </c>
      <c r="BO40" s="156">
        <v>963509.81</v>
      </c>
      <c r="BP40" s="156">
        <v>1020659.7799999999</v>
      </c>
      <c r="BQ40" s="156">
        <v>1088514.3999999999</v>
      </c>
      <c r="BR40" s="156">
        <v>1096640.5</v>
      </c>
      <c r="BS40" s="156">
        <v>962873.94</v>
      </c>
      <c r="BT40" s="156">
        <v>958905.51</v>
      </c>
      <c r="BU40" s="156">
        <v>984807.28</v>
      </c>
      <c r="BV40" s="156">
        <v>1092088.53</v>
      </c>
      <c r="BW40" s="156">
        <v>1128263.94</v>
      </c>
      <c r="BX40" s="156">
        <v>997704.25</v>
      </c>
      <c r="BY40" s="156">
        <v>957504.75</v>
      </c>
      <c r="BZ40" s="156">
        <v>864469.62999999989</v>
      </c>
      <c r="CA40" s="156">
        <v>960129.67999999993</v>
      </c>
      <c r="CB40" s="156">
        <v>1050642.71</v>
      </c>
      <c r="CC40" s="156">
        <v>1144106.75</v>
      </c>
      <c r="CD40" s="156">
        <v>1145927.8700000001</v>
      </c>
      <c r="CE40" s="156">
        <v>1068279.4000000001</v>
      </c>
      <c r="CF40" s="156">
        <v>850724.5</v>
      </c>
      <c r="CG40" s="156">
        <v>1095182.6299999999</v>
      </c>
      <c r="CH40" s="156">
        <v>1143537.8999999999</v>
      </c>
      <c r="CI40" s="156">
        <v>1159600.56</v>
      </c>
      <c r="CJ40" s="156">
        <v>1081934.21</v>
      </c>
      <c r="CK40" s="156">
        <v>1118523.75</v>
      </c>
      <c r="CL40" s="156">
        <v>929998.07000000007</v>
      </c>
      <c r="CM40" s="156">
        <v>1020659.12</v>
      </c>
      <c r="CN40" s="156">
        <v>1091520.8799999999</v>
      </c>
      <c r="CO40" s="156">
        <v>1163566.6200000001</v>
      </c>
      <c r="CP40" s="156">
        <v>1159858.47</v>
      </c>
      <c r="CQ40" s="156">
        <v>1088466.07</v>
      </c>
      <c r="CR40" s="156">
        <v>1048605.8700000001</v>
      </c>
      <c r="CS40" s="156">
        <v>1107738.47</v>
      </c>
      <c r="CT40" s="156">
        <v>1153709.43</v>
      </c>
      <c r="CU40" s="156">
        <v>1165572.56</v>
      </c>
      <c r="CV40" s="156">
        <v>1006734.19</v>
      </c>
      <c r="CW40" s="156">
        <v>985487.59000000008</v>
      </c>
      <c r="CX40" s="156">
        <v>942382.5</v>
      </c>
      <c r="CY40" s="156">
        <v>1038238.9</v>
      </c>
      <c r="CZ40" s="156">
        <v>1099084.78</v>
      </c>
      <c r="DA40" s="156">
        <v>1166929.43</v>
      </c>
      <c r="DB40" s="156">
        <v>1176490.75</v>
      </c>
      <c r="DC40" s="156">
        <v>1081009</v>
      </c>
      <c r="DD40" s="156">
        <v>853025.25</v>
      </c>
      <c r="DE40" s="156">
        <v>1112165.47</v>
      </c>
      <c r="DF40" s="156">
        <v>1144925.69</v>
      </c>
      <c r="DG40" s="156">
        <v>1161311.19</v>
      </c>
      <c r="DH40" s="156">
        <v>1048932.31</v>
      </c>
      <c r="DI40" s="156">
        <v>1143148.75</v>
      </c>
      <c r="DJ40" s="156">
        <v>970456.5</v>
      </c>
      <c r="DK40" s="156">
        <v>963144.78</v>
      </c>
      <c r="DL40" s="156">
        <v>1092895.8400000001</v>
      </c>
      <c r="DM40" s="156">
        <v>1169269.5</v>
      </c>
      <c r="DN40" s="156">
        <v>1172479.1299999999</v>
      </c>
      <c r="DO40" s="156">
        <v>1073326.8400000001</v>
      </c>
      <c r="DP40" s="156">
        <v>1051443.1600000001</v>
      </c>
      <c r="DQ40" s="156">
        <v>1111326.1500000001</v>
      </c>
      <c r="DR40" s="156">
        <v>1142855</v>
      </c>
      <c r="DS40" s="156">
        <v>1159409.6200000001</v>
      </c>
      <c r="DT40" s="156">
        <v>1046466.25</v>
      </c>
      <c r="DU40" s="156">
        <v>1103093.06</v>
      </c>
      <c r="DV40" s="156">
        <v>910072.81</v>
      </c>
      <c r="DW40" s="156">
        <v>998107.75</v>
      </c>
      <c r="DX40" s="156">
        <v>1077355.6599999999</v>
      </c>
      <c r="DY40" s="156">
        <v>1158264.1600000001</v>
      </c>
      <c r="DZ40" s="156">
        <v>1157043.69</v>
      </c>
      <c r="EA40" s="156">
        <v>1073146.97</v>
      </c>
      <c r="EB40" s="156">
        <v>872384.03</v>
      </c>
      <c r="EC40" s="156">
        <v>1004295.22</v>
      </c>
      <c r="ED40" s="156">
        <v>1134180.19</v>
      </c>
      <c r="EE40" s="156">
        <v>1158990.8799999999</v>
      </c>
      <c r="EF40" s="156">
        <v>1082001.28</v>
      </c>
      <c r="EG40" s="156">
        <v>980636.56</v>
      </c>
      <c r="EH40" s="156">
        <v>885683.69</v>
      </c>
      <c r="EI40" s="156">
        <v>1017267.31</v>
      </c>
      <c r="EJ40" s="156">
        <v>1082120.1200000001</v>
      </c>
      <c r="EK40" s="156">
        <v>1157079.69</v>
      </c>
      <c r="EL40" s="156">
        <v>1154446.8700000001</v>
      </c>
      <c r="EM40" s="156">
        <v>1078263.5</v>
      </c>
      <c r="EN40" s="156">
        <v>1038812</v>
      </c>
      <c r="EO40" s="156">
        <v>1097581.8400000001</v>
      </c>
      <c r="EP40" s="156">
        <v>1139412.8999999999</v>
      </c>
      <c r="EQ40" s="156">
        <v>1150785.3999999999</v>
      </c>
      <c r="ER40" s="156">
        <v>1038706.31</v>
      </c>
      <c r="ES40" s="156">
        <v>1078752.1200000001</v>
      </c>
      <c r="ET40" s="156">
        <v>929225.52999999991</v>
      </c>
      <c r="EU40" s="156">
        <v>1035074.15</v>
      </c>
      <c r="EV40" s="156">
        <v>1072436.06</v>
      </c>
      <c r="EW40" s="156">
        <v>1146417.6200000001</v>
      </c>
      <c r="EX40" s="156">
        <v>1149386.25</v>
      </c>
      <c r="EY40" s="156">
        <v>1066325.97</v>
      </c>
      <c r="EZ40" s="156">
        <v>834170.37000000011</v>
      </c>
      <c r="FA40" s="156">
        <v>893108</v>
      </c>
      <c r="FB40" s="156">
        <v>1125846.3999999999</v>
      </c>
      <c r="FC40" s="156">
        <v>1129595.0900000001</v>
      </c>
      <c r="FD40" s="156">
        <v>1022850.5700000001</v>
      </c>
      <c r="FE40" s="156">
        <v>1020623.75</v>
      </c>
      <c r="FF40" s="156">
        <v>859345.66</v>
      </c>
      <c r="FG40" s="156">
        <v>1008368.69</v>
      </c>
      <c r="FH40" s="156">
        <v>1057681.28</v>
      </c>
      <c r="FI40" s="156">
        <v>1138510.1599999999</v>
      </c>
      <c r="FJ40" s="156">
        <v>1140276.8799999999</v>
      </c>
      <c r="FK40" s="156">
        <v>1054735.71</v>
      </c>
      <c r="FL40" s="156">
        <v>1027374.31</v>
      </c>
      <c r="FM40" s="156">
        <v>1074981.4000000001</v>
      </c>
      <c r="FN40" s="156">
        <v>1116385.6200000001</v>
      </c>
      <c r="FO40" s="156">
        <v>1123168.56</v>
      </c>
      <c r="FP40" s="156">
        <v>1018122.69</v>
      </c>
      <c r="FQ40" s="156">
        <v>858821.72</v>
      </c>
      <c r="FR40" s="156">
        <v>937701.37</v>
      </c>
      <c r="FS40" s="156">
        <v>942609.51</v>
      </c>
      <c r="FT40" s="156">
        <v>1053209.7</v>
      </c>
      <c r="FU40" s="156">
        <v>1134844.19</v>
      </c>
      <c r="FV40" s="156">
        <v>1126743.3999999999</v>
      </c>
      <c r="FW40" s="156">
        <v>1019678.38</v>
      </c>
      <c r="FX40" s="156">
        <v>938108.65999999992</v>
      </c>
      <c r="FY40" s="156">
        <v>987281.40000000014</v>
      </c>
      <c r="FZ40" s="156">
        <v>1116266.6200000001</v>
      </c>
    </row>
    <row r="41" spans="2:182" ht="15.75" thickBot="1">
      <c r="B41" s="598" t="s">
        <v>28</v>
      </c>
      <c r="C41" s="157">
        <v>88886.529999999912</v>
      </c>
      <c r="D41" s="158">
        <v>88218</v>
      </c>
      <c r="E41" s="158">
        <v>112603.67999999993</v>
      </c>
      <c r="F41" s="158">
        <v>48603.599999999977</v>
      </c>
      <c r="G41" s="158">
        <v>22831.170000000042</v>
      </c>
      <c r="H41" s="158">
        <v>26570.690000000061</v>
      </c>
      <c r="I41" s="158">
        <v>49865.930000000051</v>
      </c>
      <c r="J41" s="158">
        <v>171894.56000000006</v>
      </c>
      <c r="K41" s="158">
        <v>426056.94999999984</v>
      </c>
      <c r="L41" s="158">
        <v>282913.43000000005</v>
      </c>
      <c r="M41" s="158">
        <v>342345.49</v>
      </c>
      <c r="N41" s="158">
        <v>431382.86</v>
      </c>
      <c r="O41" s="158">
        <v>457628.51</v>
      </c>
      <c r="P41" s="158">
        <v>421227.73</v>
      </c>
      <c r="Q41" s="158">
        <v>388936.53</v>
      </c>
      <c r="R41" s="158">
        <v>373118.14000000013</v>
      </c>
      <c r="S41" s="158">
        <v>377351.6</v>
      </c>
      <c r="T41" s="158">
        <v>385324.30000000005</v>
      </c>
      <c r="U41" s="158">
        <v>380701.66999999993</v>
      </c>
      <c r="V41" s="158">
        <v>388098.70000000007</v>
      </c>
      <c r="W41" s="158">
        <v>416273.20000000007</v>
      </c>
      <c r="X41" s="158">
        <v>451563.16999999993</v>
      </c>
      <c r="Y41" s="158">
        <v>468771.56999999983</v>
      </c>
      <c r="Z41" s="158">
        <v>414710.30999999994</v>
      </c>
      <c r="AA41" s="158">
        <v>418488.14999999991</v>
      </c>
      <c r="AB41" s="158">
        <v>394918.94999999995</v>
      </c>
      <c r="AC41" s="158">
        <v>437031.44000000006</v>
      </c>
      <c r="AD41" s="158">
        <v>370672.05000000005</v>
      </c>
      <c r="AE41" s="158">
        <v>332338.94000000006</v>
      </c>
      <c r="AF41" s="158">
        <v>398686.33000000019</v>
      </c>
      <c r="AG41" s="158">
        <v>411724.2699999999</v>
      </c>
      <c r="AH41" s="158">
        <v>415248.68999999983</v>
      </c>
      <c r="AI41" s="158">
        <v>420561.58000000007</v>
      </c>
      <c r="AJ41" s="158">
        <v>294410.29000000015</v>
      </c>
      <c r="AK41" s="158">
        <v>441856.96000000008</v>
      </c>
      <c r="AL41" s="158">
        <v>380910.39</v>
      </c>
      <c r="AM41" s="158">
        <v>411497.67000000004</v>
      </c>
      <c r="AN41" s="158">
        <v>415574.09000000008</v>
      </c>
      <c r="AO41" s="158">
        <v>310943.73999999987</v>
      </c>
      <c r="AP41" s="158">
        <v>282493.76</v>
      </c>
      <c r="AQ41" s="158">
        <v>374044.58000000007</v>
      </c>
      <c r="AR41" s="158">
        <v>399560.20000000007</v>
      </c>
      <c r="AS41" s="158">
        <v>406978.09000000008</v>
      </c>
      <c r="AT41" s="158">
        <v>421891.57999999996</v>
      </c>
      <c r="AU41" s="158">
        <v>424624.51</v>
      </c>
      <c r="AV41" s="158">
        <v>412101.81999999995</v>
      </c>
      <c r="AW41" s="158">
        <v>448878.83999999997</v>
      </c>
      <c r="AX41" s="158">
        <v>375579.07999999996</v>
      </c>
      <c r="AY41" s="158">
        <v>409562.04000000015</v>
      </c>
      <c r="AZ41" s="158">
        <v>388538.97000000009</v>
      </c>
      <c r="BA41" s="158">
        <v>357045.46000000008</v>
      </c>
      <c r="BB41" s="158">
        <v>329829.1100000001</v>
      </c>
      <c r="BC41" s="158">
        <v>372209.13</v>
      </c>
      <c r="BD41" s="158">
        <v>374665.28</v>
      </c>
      <c r="BE41" s="158">
        <v>381512.39</v>
      </c>
      <c r="BF41" s="158">
        <v>397461.25</v>
      </c>
      <c r="BG41" s="158">
        <v>378852.94999999995</v>
      </c>
      <c r="BH41" s="158">
        <v>177326.93999999994</v>
      </c>
      <c r="BI41" s="158">
        <v>267320.92999999993</v>
      </c>
      <c r="BJ41" s="158">
        <v>358000.72</v>
      </c>
      <c r="BK41" s="158">
        <v>413528.05999999994</v>
      </c>
      <c r="BL41" s="158">
        <v>396111.07999999996</v>
      </c>
      <c r="BM41" s="158">
        <v>355460.83999999997</v>
      </c>
      <c r="BN41" s="158">
        <v>341516.48</v>
      </c>
      <c r="BO41" s="158">
        <v>383229.96000000008</v>
      </c>
      <c r="BP41" s="158">
        <v>386815.36999999988</v>
      </c>
      <c r="BQ41" s="158">
        <v>409167.35999999987</v>
      </c>
      <c r="BR41" s="158">
        <v>425367.52</v>
      </c>
      <c r="BS41" s="158">
        <v>374517</v>
      </c>
      <c r="BT41" s="158">
        <v>391921.02</v>
      </c>
      <c r="BU41" s="158">
        <v>402533.94000000006</v>
      </c>
      <c r="BV41" s="158">
        <v>421945.73</v>
      </c>
      <c r="BW41" s="158">
        <v>447899.92999999993</v>
      </c>
      <c r="BX41" s="158">
        <v>398350.74</v>
      </c>
      <c r="BY41" s="158">
        <v>347896.67000000004</v>
      </c>
      <c r="BZ41" s="158">
        <v>314520.81999999983</v>
      </c>
      <c r="CA41" s="158">
        <v>377827.0199999999</v>
      </c>
      <c r="CB41" s="158">
        <v>413762.56999999995</v>
      </c>
      <c r="CC41" s="158">
        <v>461740.16000000003</v>
      </c>
      <c r="CD41" s="158">
        <v>471620.16000000015</v>
      </c>
      <c r="CE41" s="158">
        <v>476893.80000000016</v>
      </c>
      <c r="CF41" s="158">
        <v>281736.40000000002</v>
      </c>
      <c r="CG41" s="158">
        <v>511239.27999999991</v>
      </c>
      <c r="CH41" s="158">
        <v>470745.53999999992</v>
      </c>
      <c r="CI41" s="158">
        <v>475200.03</v>
      </c>
      <c r="CJ41" s="158">
        <v>470309.39</v>
      </c>
      <c r="CK41" s="158">
        <v>506898.92000000004</v>
      </c>
      <c r="CL41" s="158">
        <v>377007.47000000009</v>
      </c>
      <c r="CM41" s="158">
        <v>436335.67000000004</v>
      </c>
      <c r="CN41" s="158">
        <v>451611.06999999983</v>
      </c>
      <c r="CO41" s="158">
        <v>478155.19000000006</v>
      </c>
      <c r="CP41" s="158">
        <v>482512</v>
      </c>
      <c r="CQ41" s="158">
        <v>495050.59000000008</v>
      </c>
      <c r="CR41" s="158">
        <v>477685.94000000006</v>
      </c>
      <c r="CS41" s="158">
        <v>520775.55999999994</v>
      </c>
      <c r="CT41" s="158">
        <v>477369.81999999995</v>
      </c>
      <c r="CU41" s="158">
        <v>477126.41000000003</v>
      </c>
      <c r="CV41" s="158">
        <v>401166.66999999993</v>
      </c>
      <c r="CW41" s="158">
        <v>370827.03</v>
      </c>
      <c r="CX41" s="158">
        <v>387370.1</v>
      </c>
      <c r="CY41" s="158">
        <v>449868.81000000006</v>
      </c>
      <c r="CZ41" s="158">
        <v>455133.4</v>
      </c>
      <c r="DA41" s="158">
        <v>477482.49</v>
      </c>
      <c r="DB41" s="158">
        <v>495104.72</v>
      </c>
      <c r="DC41" s="158">
        <v>484576.99</v>
      </c>
      <c r="DD41" s="158">
        <v>279043.31000000006</v>
      </c>
      <c r="DE41" s="158">
        <v>523170.65</v>
      </c>
      <c r="DF41" s="158">
        <v>464550.55999999994</v>
      </c>
      <c r="DG41" s="158">
        <v>468928.6</v>
      </c>
      <c r="DH41" s="158">
        <v>439343.44000000006</v>
      </c>
      <c r="DI41" s="158">
        <v>525460.55000000005</v>
      </c>
      <c r="DJ41" s="158">
        <v>413426.33999999997</v>
      </c>
      <c r="DK41" s="158">
        <v>372754.92000000004</v>
      </c>
      <c r="DL41" s="158">
        <v>445910.74000000011</v>
      </c>
      <c r="DM41" s="158">
        <v>476786.81999999995</v>
      </c>
      <c r="DN41" s="158">
        <v>488059.3899999999</v>
      </c>
      <c r="DO41" s="158">
        <v>473844.94000000006</v>
      </c>
      <c r="DP41" s="158">
        <v>474583.19000000018</v>
      </c>
      <c r="DQ41" s="158">
        <v>518928.64000000013</v>
      </c>
      <c r="DR41" s="158">
        <v>458427.18000000005</v>
      </c>
      <c r="DS41" s="158">
        <v>462927.82000000007</v>
      </c>
      <c r="DT41" s="158">
        <v>433833.56000000006</v>
      </c>
      <c r="DU41" s="158">
        <v>482375.19000000006</v>
      </c>
      <c r="DV41" s="158">
        <v>350008.94000000006</v>
      </c>
      <c r="DW41" s="158">
        <v>404680.13</v>
      </c>
      <c r="DX41" s="158">
        <v>426326.95999999996</v>
      </c>
      <c r="DY41" s="158">
        <v>460737.0900000002</v>
      </c>
      <c r="DZ41" s="158">
        <v>467568.44999999995</v>
      </c>
      <c r="EA41" s="158">
        <v>471650.35</v>
      </c>
      <c r="EB41" s="158">
        <v>293127.21000000008</v>
      </c>
      <c r="EC41" s="158">
        <v>408966.11</v>
      </c>
      <c r="ED41" s="158">
        <v>446102</v>
      </c>
      <c r="EE41" s="158">
        <v>458411.90999999992</v>
      </c>
      <c r="EF41" s="158">
        <v>457234.76</v>
      </c>
      <c r="EG41" s="158">
        <v>356879.92000000004</v>
      </c>
      <c r="EH41" s="158">
        <v>322962.16999999993</v>
      </c>
      <c r="EI41" s="158">
        <v>420808.01</v>
      </c>
      <c r="EJ41" s="158">
        <v>428055.69000000006</v>
      </c>
      <c r="EK41" s="158">
        <v>455492.85</v>
      </c>
      <c r="EL41" s="158">
        <v>460934.09000000008</v>
      </c>
      <c r="EM41" s="158">
        <v>473729.13</v>
      </c>
      <c r="EN41" s="158">
        <v>457913.48</v>
      </c>
      <c r="EO41" s="158">
        <v>499122.97000000009</v>
      </c>
      <c r="EP41" s="158">
        <v>446946.39999999991</v>
      </c>
      <c r="EQ41" s="158">
        <v>446156.75999999989</v>
      </c>
      <c r="ER41" s="158">
        <v>420022.37000000011</v>
      </c>
      <c r="ES41" s="158">
        <v>450948.85000000009</v>
      </c>
      <c r="ET41" s="158">
        <v>364461.97999999986</v>
      </c>
      <c r="EU41" s="158">
        <v>436596.08000000007</v>
      </c>
      <c r="EV41" s="158">
        <v>414329.04000000004</v>
      </c>
      <c r="EW41" s="158">
        <v>440791.22000000009</v>
      </c>
      <c r="EX41" s="158">
        <v>452952.98</v>
      </c>
      <c r="EY41" s="158">
        <v>457742.93999999994</v>
      </c>
      <c r="EZ41" s="158">
        <v>249866.12000000011</v>
      </c>
      <c r="FA41" s="158">
        <v>291613.40000000002</v>
      </c>
      <c r="FB41" s="158">
        <v>429431.31999999995</v>
      </c>
      <c r="FC41" s="158">
        <v>421941.85000000009</v>
      </c>
      <c r="FD41" s="158">
        <v>400104.83000000007</v>
      </c>
      <c r="FE41" s="158">
        <v>389789.80000000005</v>
      </c>
      <c r="FF41" s="158">
        <v>292570.42000000004</v>
      </c>
      <c r="FG41" s="158">
        <v>406855.89999999991</v>
      </c>
      <c r="FH41" s="158">
        <v>396535.5</v>
      </c>
      <c r="FI41" s="158">
        <v>428840.16999999993</v>
      </c>
      <c r="FJ41" s="158">
        <v>439775.74999999988</v>
      </c>
      <c r="FK41" s="158">
        <v>443123.01</v>
      </c>
      <c r="FL41" s="158">
        <v>441423.31000000006</v>
      </c>
      <c r="FM41" s="158">
        <v>470457.14000000013</v>
      </c>
      <c r="FN41" s="158">
        <v>415803.62000000011</v>
      </c>
      <c r="FO41" s="158">
        <v>410452.72000000009</v>
      </c>
      <c r="FP41" s="158">
        <v>392355.37</v>
      </c>
      <c r="FQ41" s="158">
        <v>224957.08999999997</v>
      </c>
      <c r="FR41" s="158">
        <v>367895.45999999996</v>
      </c>
      <c r="FS41" s="158">
        <v>337054.13</v>
      </c>
      <c r="FT41" s="158">
        <v>387013.45999999996</v>
      </c>
      <c r="FU41" s="158">
        <v>421128.56999999995</v>
      </c>
      <c r="FV41" s="158">
        <v>422256.28999999992</v>
      </c>
      <c r="FW41" s="158">
        <v>405035.01</v>
      </c>
      <c r="FX41" s="158">
        <v>349115.85999999987</v>
      </c>
      <c r="FY41" s="158">
        <v>379724.44000000018</v>
      </c>
      <c r="FZ41" s="158">
        <v>411750.19000000006</v>
      </c>
    </row>
    <row r="42" spans="2:182" ht="15.75" thickTop="1">
      <c r="B42" s="46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</row>
    <row r="43" spans="2:182">
      <c r="B43" s="46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</row>
    <row r="44" spans="2:182">
      <c r="B44" s="599" t="s">
        <v>29</v>
      </c>
      <c r="C44" s="600">
        <v>0.27072953974448072</v>
      </c>
      <c r="D44" s="114">
        <v>0.27386296962073187</v>
      </c>
      <c r="E44" s="114">
        <v>0.25609686918834823</v>
      </c>
      <c r="F44" s="114">
        <v>0.46488989031544936</v>
      </c>
      <c r="G44" s="114">
        <v>0.33441929652675118</v>
      </c>
      <c r="H44" s="114">
        <v>0.30173055456152625</v>
      </c>
      <c r="I44" s="114">
        <v>0.29871137180537705</v>
      </c>
      <c r="J44" s="114">
        <v>0.31494789062564038</v>
      </c>
      <c r="K44" s="114">
        <v>0.28178727493316441</v>
      </c>
      <c r="L44" s="114">
        <v>0.23794459628287029</v>
      </c>
      <c r="M44" s="114">
        <v>0.23713765425742361</v>
      </c>
      <c r="N44" s="114">
        <v>0.25720254265026887</v>
      </c>
      <c r="O44" s="114">
        <v>0.26866778069206282</v>
      </c>
      <c r="P44" s="114">
        <v>0.27006123519162778</v>
      </c>
      <c r="Q44" s="114">
        <v>0.24668741281031251</v>
      </c>
      <c r="R44" s="114">
        <v>0.2548209250844693</v>
      </c>
      <c r="S44" s="114">
        <v>0.33476824399447458</v>
      </c>
      <c r="T44" s="114">
        <v>0.29984135829989594</v>
      </c>
      <c r="U44" s="114">
        <v>0.2972656718663893</v>
      </c>
      <c r="V44" s="114">
        <v>0.31281846453183321</v>
      </c>
      <c r="W44" s="114">
        <v>0.28159982189032307</v>
      </c>
      <c r="X44" s="114">
        <v>0.23504492629247983</v>
      </c>
      <c r="Y44" s="114">
        <v>0.23636343007801527</v>
      </c>
      <c r="Z44" s="114">
        <v>0.257576386410233</v>
      </c>
      <c r="AA44" s="114">
        <v>0.27927705622371191</v>
      </c>
      <c r="AB44" s="114">
        <v>0.2762144243759011</v>
      </c>
      <c r="AC44" s="114">
        <v>0.25572367649516015</v>
      </c>
      <c r="AD44" s="114">
        <v>0.24301014425714562</v>
      </c>
      <c r="AE44" s="114">
        <v>0.38048938025977702</v>
      </c>
      <c r="AF44" s="114">
        <v>0.29959407870885474</v>
      </c>
      <c r="AG44" s="114">
        <v>0.28645510196378865</v>
      </c>
      <c r="AH44" s="114">
        <v>0.30201923233789857</v>
      </c>
      <c r="AI44" s="114">
        <v>0.2769580729572455</v>
      </c>
      <c r="AJ44" s="114">
        <v>0.25008123699484142</v>
      </c>
      <c r="AK44" s="114">
        <v>0.24139236547369328</v>
      </c>
      <c r="AL44" s="114">
        <v>0.26296896348571647</v>
      </c>
      <c r="AM44" s="114">
        <v>0.27847928853495879</v>
      </c>
      <c r="AN44" s="114">
        <v>0.27003719940533111</v>
      </c>
      <c r="AO44" s="114">
        <v>0.25386524928665571</v>
      </c>
      <c r="AP44" s="114">
        <v>0.33090428844460673</v>
      </c>
      <c r="AQ44" s="114">
        <v>0.29764914154114153</v>
      </c>
      <c r="AR44" s="114">
        <v>0.29758213628382235</v>
      </c>
      <c r="AS44" s="114">
        <v>0.28599761529062628</v>
      </c>
      <c r="AT44" s="114">
        <v>0.30057220987484085</v>
      </c>
      <c r="AU44" s="114">
        <v>0.27536597877547531</v>
      </c>
      <c r="AV44" s="114">
        <v>0.24965119307470979</v>
      </c>
      <c r="AW44" s="114">
        <v>0.24015621562156217</v>
      </c>
      <c r="AX44" s="114">
        <v>0.2625523287602623</v>
      </c>
      <c r="AY44" s="114">
        <v>0.27777693270473514</v>
      </c>
      <c r="AZ44" s="114">
        <v>0.27947365158439891</v>
      </c>
      <c r="BA44" s="114">
        <v>0.25428265358962038</v>
      </c>
      <c r="BB44" s="114">
        <v>0.38129519863105071</v>
      </c>
      <c r="BC44" s="114">
        <v>0.25066615919581775</v>
      </c>
      <c r="BD44" s="114">
        <v>0.29806608244420318</v>
      </c>
      <c r="BE44" s="114">
        <v>0.28596167485288715</v>
      </c>
      <c r="BF44" s="114">
        <v>0.30599844155421951</v>
      </c>
      <c r="BG44" s="114">
        <v>0.27701771331369363</v>
      </c>
      <c r="BH44" s="114">
        <v>0.25069289170958964</v>
      </c>
      <c r="BI44" s="114">
        <v>0.24067049756843653</v>
      </c>
      <c r="BJ44" s="114">
        <v>0.26639149238094945</v>
      </c>
      <c r="BK44" s="114">
        <v>0.27698331634383222</v>
      </c>
      <c r="BL44" s="114">
        <v>0.27755481833603857</v>
      </c>
      <c r="BM44" s="114">
        <v>0.25359785109544331</v>
      </c>
      <c r="BN44" s="114">
        <v>0.41391986981751205</v>
      </c>
      <c r="BO44" s="114">
        <v>0.42035141742845616</v>
      </c>
      <c r="BP44" s="114">
        <v>0.29601143974681149</v>
      </c>
      <c r="BQ44" s="114">
        <v>0.28804600841373901</v>
      </c>
      <c r="BR44" s="114">
        <v>0.30128981849742575</v>
      </c>
      <c r="BS44" s="114">
        <v>0.27343929626218683</v>
      </c>
      <c r="BT44" s="114">
        <v>0.24529602097132486</v>
      </c>
      <c r="BU44" s="114">
        <v>0.24056712347518439</v>
      </c>
      <c r="BV44" s="114">
        <v>0.26018501792231097</v>
      </c>
      <c r="BW44" s="114">
        <v>0.27176232503681991</v>
      </c>
      <c r="BX44" s="114">
        <v>0.27071116813315477</v>
      </c>
      <c r="BY44" s="114">
        <v>0.25358845236211308</v>
      </c>
      <c r="BZ44" s="114">
        <v>0.29127957749407407</v>
      </c>
      <c r="CA44" s="114">
        <v>0.33569415922113799</v>
      </c>
      <c r="CB44" s="114">
        <v>0.28975642823267417</v>
      </c>
      <c r="CC44" s="114">
        <v>0.28010623292720155</v>
      </c>
      <c r="CD44" s="114">
        <v>0.29500146571645103</v>
      </c>
      <c r="CE44" s="114">
        <v>0.27034419081815847</v>
      </c>
      <c r="CF44" s="114">
        <v>0.24018088189628403</v>
      </c>
      <c r="CG44" s="114">
        <v>0.22779795891744353</v>
      </c>
      <c r="CH44" s="114">
        <v>0.24604672140023048</v>
      </c>
      <c r="CI44" s="114">
        <v>0.26240614996324152</v>
      </c>
      <c r="CJ44" s="114">
        <v>0.2569795843174108</v>
      </c>
      <c r="CK44" s="114">
        <v>0.24531895228232981</v>
      </c>
      <c r="CL44" s="114">
        <v>0.30777312464918211</v>
      </c>
      <c r="CM44" s="114">
        <v>0.2729883952113753</v>
      </c>
      <c r="CN44" s="114">
        <v>0.28747463405671358</v>
      </c>
      <c r="CO44" s="114">
        <v>0.27886710760511485</v>
      </c>
      <c r="CP44" s="114">
        <v>0.29338362169699617</v>
      </c>
      <c r="CQ44" s="114">
        <v>0.26819772425757732</v>
      </c>
      <c r="CR44" s="114">
        <v>0.23893255415074968</v>
      </c>
      <c r="CS44" s="114">
        <v>0.22801372303954784</v>
      </c>
      <c r="CT44" s="114">
        <v>0.24811421737122677</v>
      </c>
      <c r="CU44" s="114">
        <v>0.26764795713225287</v>
      </c>
      <c r="CV44" s="114">
        <v>0.26587714479231189</v>
      </c>
      <c r="CW44" s="114">
        <v>0.48783204607348546</v>
      </c>
      <c r="CX44" s="114">
        <v>1.0015314772338018</v>
      </c>
      <c r="CY44" s="114">
        <v>0.24736000333780694</v>
      </c>
      <c r="CZ44" s="114">
        <v>0.29082223350253811</v>
      </c>
      <c r="DA44" s="114">
        <v>0.27881820060958606</v>
      </c>
      <c r="DB44" s="114">
        <v>0.29261886607219079</v>
      </c>
      <c r="DC44" s="114">
        <v>0.2687694961583546</v>
      </c>
      <c r="DD44" s="114">
        <v>0.24358408632032727</v>
      </c>
      <c r="DE44" s="114">
        <v>0.22733962958727413</v>
      </c>
      <c r="DF44" s="114">
        <v>0.25022117040592878</v>
      </c>
      <c r="DG44" s="114">
        <v>0.26766853181797057</v>
      </c>
      <c r="DH44" s="114">
        <v>0.27116691097120832</v>
      </c>
      <c r="DI44" s="114">
        <v>0.24552007766201397</v>
      </c>
      <c r="DJ44" s="114">
        <v>0.24068019575861879</v>
      </c>
      <c r="DK44" s="114">
        <v>0.36677908166726148</v>
      </c>
      <c r="DL44" s="114">
        <v>0.29207898480159478</v>
      </c>
      <c r="DM44" s="114">
        <v>0.27869014526236641</v>
      </c>
      <c r="DN44" s="114">
        <v>0.29355514568760599</v>
      </c>
      <c r="DO44" s="114">
        <v>0.26924102522059051</v>
      </c>
      <c r="DP44" s="114">
        <v>0.24338782352523042</v>
      </c>
      <c r="DQ44" s="114">
        <v>0.22953867927369087</v>
      </c>
      <c r="DR44" s="114">
        <v>0.25026476445462909</v>
      </c>
      <c r="DS44" s="114">
        <v>0.2679970743390882</v>
      </c>
      <c r="DT44" s="114">
        <v>0.27165455532993193</v>
      </c>
      <c r="DU44" s="114">
        <v>0.24677743547264772</v>
      </c>
      <c r="DV44" s="114">
        <v>0.32955339651612214</v>
      </c>
      <c r="DW44" s="114">
        <v>0.26855352944735433</v>
      </c>
      <c r="DX44" s="114">
        <v>0.29281994796804484</v>
      </c>
      <c r="DY44" s="114">
        <v>0.28358739277908618</v>
      </c>
      <c r="DZ44" s="114">
        <v>0.29999211320924785</v>
      </c>
      <c r="EA44" s="114">
        <v>0.26973474012324788</v>
      </c>
      <c r="EB44" s="114">
        <v>0.2453323734220671</v>
      </c>
      <c r="EC44" s="114">
        <v>0.23132446541867729</v>
      </c>
      <c r="ED44" s="114">
        <v>0.25374213679992275</v>
      </c>
      <c r="EE44" s="114">
        <v>0.26823604124845962</v>
      </c>
      <c r="EF44" s="114">
        <v>0.26309197490620062</v>
      </c>
      <c r="EG44" s="114">
        <v>0.247275092414311</v>
      </c>
      <c r="EH44" s="114">
        <v>0.3443554823868355</v>
      </c>
      <c r="EI44" s="114">
        <v>0.26141773373643307</v>
      </c>
      <c r="EJ44" s="114">
        <v>0.29255908732959018</v>
      </c>
      <c r="EK44" s="114">
        <v>0.28300109436165</v>
      </c>
      <c r="EL44" s="114">
        <v>0.2991233586200624</v>
      </c>
      <c r="EM44" s="114">
        <v>0.26961665805243251</v>
      </c>
      <c r="EN44" s="114">
        <v>0.24310935876008802</v>
      </c>
      <c r="EO44" s="114">
        <v>0.23184598375039306</v>
      </c>
      <c r="EP44" s="114">
        <v>0.25473917142331781</v>
      </c>
      <c r="EQ44" s="114">
        <v>0.27067935342852317</v>
      </c>
      <c r="ER44" s="114">
        <v>0.27375501155075194</v>
      </c>
      <c r="ES44" s="114">
        <v>0.25415828505857385</v>
      </c>
      <c r="ET44" s="114">
        <v>0.35212551974661882</v>
      </c>
      <c r="EU44" s="114">
        <v>0.25637630795002558</v>
      </c>
      <c r="EV44" s="114">
        <v>0.29405548209874649</v>
      </c>
      <c r="EW44" s="114">
        <v>0.2852134865009272</v>
      </c>
      <c r="EX44" s="114">
        <v>0.30018107058165672</v>
      </c>
      <c r="EY44" s="114">
        <v>0.27673306567574951</v>
      </c>
      <c r="EZ44" s="114">
        <v>0.24597414173884694</v>
      </c>
      <c r="FA44" s="114">
        <v>0.23825166509301551</v>
      </c>
      <c r="FB44" s="114">
        <v>0.25543970700209856</v>
      </c>
      <c r="FC44" s="114">
        <v>0.27530774001932323</v>
      </c>
      <c r="FD44" s="114">
        <v>0.27781931594345566</v>
      </c>
      <c r="FE44" s="114">
        <v>0.25608128488160731</v>
      </c>
      <c r="FF44" s="114">
        <v>0.44329118120678224</v>
      </c>
      <c r="FG44" s="114">
        <v>0.39153237339971775</v>
      </c>
      <c r="FH44" s="114">
        <v>0.29664971046816702</v>
      </c>
      <c r="FI44" s="114">
        <v>0.28737658946053235</v>
      </c>
      <c r="FJ44" s="114">
        <v>0.30271202560458571</v>
      </c>
      <c r="FK44" s="114">
        <v>0.27812116616198079</v>
      </c>
      <c r="FL44" s="114">
        <v>0.24515294680650834</v>
      </c>
      <c r="FM44" s="114">
        <v>0.24115830892363546</v>
      </c>
      <c r="FN44" s="114">
        <v>0.25878088958850798</v>
      </c>
      <c r="FO44" s="114">
        <v>0.28080957773242943</v>
      </c>
      <c r="FP44" s="114">
        <v>0.27846783332154934</v>
      </c>
      <c r="FQ44" s="114">
        <v>0.25593899439711859</v>
      </c>
      <c r="FR44" s="114">
        <v>0.24261724659606657</v>
      </c>
      <c r="FS44" s="114">
        <v>0.38572695452785349</v>
      </c>
      <c r="FT44" s="114">
        <v>0.30242269431449231</v>
      </c>
      <c r="FU44" s="114">
        <v>0.28817301662623129</v>
      </c>
      <c r="FV44" s="114">
        <v>0.30389335243490384</v>
      </c>
      <c r="FW44" s="114">
        <v>0.2787230361116757</v>
      </c>
      <c r="FX44" s="114">
        <v>0.24645190159752517</v>
      </c>
      <c r="FY44" s="114">
        <v>0.24162673020664274</v>
      </c>
      <c r="FZ44" s="114">
        <v>0.2583352450376441</v>
      </c>
    </row>
    <row r="45" spans="2:182">
      <c r="B45" s="601" t="s">
        <v>30</v>
      </c>
      <c r="C45" s="602">
        <v>28225.19</v>
      </c>
      <c r="D45" s="115">
        <v>25172.09</v>
      </c>
      <c r="E45" s="115">
        <v>33228.019999999997</v>
      </c>
      <c r="F45" s="115">
        <v>34540.559999999998</v>
      </c>
      <c r="G45" s="115">
        <v>34250.03</v>
      </c>
      <c r="H45" s="115">
        <v>28876.71</v>
      </c>
      <c r="I45" s="115">
        <v>29736.99</v>
      </c>
      <c r="J45" s="115">
        <v>26745.34</v>
      </c>
      <c r="K45" s="115">
        <v>32878.769999999997</v>
      </c>
      <c r="L45" s="115">
        <v>38949.99</v>
      </c>
      <c r="M45" s="115">
        <v>38140.980000000003</v>
      </c>
      <c r="N45" s="115">
        <v>35241.599999999999</v>
      </c>
      <c r="O45" s="115">
        <v>31945.19</v>
      </c>
      <c r="P45" s="115">
        <v>28531.09</v>
      </c>
      <c r="Q45" s="115">
        <v>36948.019999999997</v>
      </c>
      <c r="R45" s="115">
        <v>38138.559999999998</v>
      </c>
      <c r="S45" s="115">
        <v>36970.03</v>
      </c>
      <c r="T45" s="115">
        <v>32475.71</v>
      </c>
      <c r="U45" s="115">
        <v>33456.99</v>
      </c>
      <c r="V45" s="115">
        <v>30464.34</v>
      </c>
      <c r="W45" s="115">
        <v>36478.769999999997</v>
      </c>
      <c r="X45" s="115">
        <v>42657.99</v>
      </c>
      <c r="Y45" s="115">
        <v>41746.980000000003</v>
      </c>
      <c r="Z45" s="115">
        <v>38659.599999999999</v>
      </c>
      <c r="AA45" s="115">
        <v>35389.339999999997</v>
      </c>
      <c r="AB45" s="115">
        <v>32657.8</v>
      </c>
      <c r="AC45" s="115">
        <v>42274.97</v>
      </c>
      <c r="AD45" s="115">
        <v>43175.96</v>
      </c>
      <c r="AE45" s="115">
        <v>42162.22</v>
      </c>
      <c r="AF45" s="115">
        <v>30321.87</v>
      </c>
      <c r="AG45" s="115">
        <v>31146.33</v>
      </c>
      <c r="AH45" s="115">
        <v>28224.71</v>
      </c>
      <c r="AI45" s="115">
        <v>35514.39</v>
      </c>
      <c r="AJ45" s="115">
        <v>43347.91</v>
      </c>
      <c r="AK45" s="115">
        <v>42761.49</v>
      </c>
      <c r="AL45" s="115">
        <v>39329.300000000003</v>
      </c>
      <c r="AM45" s="115">
        <v>35379</v>
      </c>
      <c r="AN45" s="115">
        <v>34692.35</v>
      </c>
      <c r="AO45" s="115">
        <v>42265.64</v>
      </c>
      <c r="AP45" s="115">
        <v>42209.66</v>
      </c>
      <c r="AQ45" s="115">
        <v>42122.94</v>
      </c>
      <c r="AR45" s="115">
        <v>30253.64</v>
      </c>
      <c r="AS45" s="115">
        <v>31221.07</v>
      </c>
      <c r="AT45" s="115">
        <v>28272.71</v>
      </c>
      <c r="AU45" s="115">
        <v>35516.54</v>
      </c>
      <c r="AV45" s="115">
        <v>43309.7</v>
      </c>
      <c r="AW45" s="115">
        <v>42737.91</v>
      </c>
      <c r="AX45" s="115">
        <v>39354.14</v>
      </c>
      <c r="AY45" s="115">
        <v>38581.61</v>
      </c>
      <c r="AZ45" s="115">
        <v>34407.68</v>
      </c>
      <c r="BA45" s="115">
        <v>43697.95</v>
      </c>
      <c r="BB45" s="115">
        <v>43696.959999999999</v>
      </c>
      <c r="BC45" s="115">
        <v>44658.58</v>
      </c>
      <c r="BD45" s="115">
        <v>33708.730000000003</v>
      </c>
      <c r="BE45" s="115">
        <v>36794.29</v>
      </c>
      <c r="BF45" s="115">
        <v>32760.29</v>
      </c>
      <c r="BG45" s="115">
        <v>38375.81</v>
      </c>
      <c r="BH45" s="115">
        <v>44698.8</v>
      </c>
      <c r="BI45" s="115">
        <v>45311.58</v>
      </c>
      <c r="BJ45" s="115">
        <v>41788.42</v>
      </c>
      <c r="BK45" s="115">
        <v>38601.64</v>
      </c>
      <c r="BL45" s="115">
        <v>34463.29</v>
      </c>
      <c r="BM45" s="115">
        <v>43708.49</v>
      </c>
      <c r="BN45" s="115">
        <v>43705.96</v>
      </c>
      <c r="BO45" s="115">
        <v>44239.74</v>
      </c>
      <c r="BP45" s="115">
        <v>33694.480000000003</v>
      </c>
      <c r="BQ45" s="115">
        <v>35854.61</v>
      </c>
      <c r="BR45" s="115">
        <v>32805.97</v>
      </c>
      <c r="BS45" s="115">
        <v>38338.019999999997</v>
      </c>
      <c r="BT45" s="115">
        <v>44678.45</v>
      </c>
      <c r="BU45" s="115">
        <v>44306.44</v>
      </c>
      <c r="BV45" s="115">
        <v>41724.61</v>
      </c>
      <c r="BW45" s="115">
        <v>38639.980000000003</v>
      </c>
      <c r="BX45" s="115">
        <v>34480.589999999997</v>
      </c>
      <c r="BY45" s="115">
        <v>42683.03</v>
      </c>
      <c r="BZ45" s="115">
        <v>43770.96</v>
      </c>
      <c r="CA45" s="115">
        <v>44058.41</v>
      </c>
      <c r="CB45" s="115">
        <v>33790.730000000003</v>
      </c>
      <c r="CC45" s="115">
        <v>35925.61</v>
      </c>
      <c r="CD45" s="115">
        <v>32820.94</v>
      </c>
      <c r="CE45" s="115">
        <v>37296.400000000001</v>
      </c>
      <c r="CF45" s="115">
        <v>44735.94</v>
      </c>
      <c r="CG45" s="115">
        <v>44598.5</v>
      </c>
      <c r="CH45" s="115">
        <v>42100.61</v>
      </c>
      <c r="CI45" s="115">
        <v>38603.519999999997</v>
      </c>
      <c r="CJ45" s="115">
        <v>37340.339999999997</v>
      </c>
      <c r="CK45" s="115">
        <v>42729.78</v>
      </c>
      <c r="CL45" s="115">
        <v>43832</v>
      </c>
      <c r="CM45" s="115">
        <v>44174.06</v>
      </c>
      <c r="CN45" s="115">
        <v>33674.519999999997</v>
      </c>
      <c r="CO45" s="115">
        <v>35844.29</v>
      </c>
      <c r="CP45" s="115">
        <v>32742.29</v>
      </c>
      <c r="CQ45" s="115">
        <v>37438.61</v>
      </c>
      <c r="CR45" s="115">
        <v>44689.08</v>
      </c>
      <c r="CS45" s="115">
        <v>44573.51</v>
      </c>
      <c r="CT45" s="115">
        <v>41634.699999999997</v>
      </c>
      <c r="CU45" s="115">
        <v>37617</v>
      </c>
      <c r="CV45" s="115">
        <v>34291.5</v>
      </c>
      <c r="CW45" s="115">
        <v>42736.03</v>
      </c>
      <c r="CX45" s="115">
        <v>43803.96</v>
      </c>
      <c r="CY45" s="115">
        <v>43199.06</v>
      </c>
      <c r="CZ45" s="115">
        <v>32708.019999999997</v>
      </c>
      <c r="DA45" s="115">
        <v>35808.03</v>
      </c>
      <c r="DB45" s="115">
        <v>32672.29</v>
      </c>
      <c r="DC45" s="115">
        <v>37493.46</v>
      </c>
      <c r="DD45" s="115">
        <v>43705.45</v>
      </c>
      <c r="DE45" s="115">
        <v>44615.51</v>
      </c>
      <c r="DF45" s="115">
        <v>41625.39</v>
      </c>
      <c r="DG45" s="115">
        <v>37719.81</v>
      </c>
      <c r="DH45" s="115">
        <v>33325.03</v>
      </c>
      <c r="DI45" s="115">
        <v>42721.22</v>
      </c>
      <c r="DJ45" s="115">
        <v>43770.29</v>
      </c>
      <c r="DK45" s="115">
        <v>43254.34</v>
      </c>
      <c r="DL45" s="115">
        <v>32711.919999999998</v>
      </c>
      <c r="DM45" s="115">
        <v>35774.1</v>
      </c>
      <c r="DN45" s="115">
        <v>32710.29</v>
      </c>
      <c r="DO45" s="115">
        <v>37455.46</v>
      </c>
      <c r="DP45" s="115">
        <v>43694.3</v>
      </c>
      <c r="DQ45" s="115">
        <v>44263.5</v>
      </c>
      <c r="DR45" s="115">
        <v>41626.449999999997</v>
      </c>
      <c r="DS45" s="115">
        <v>37635.61</v>
      </c>
      <c r="DT45" s="115">
        <v>33389.83</v>
      </c>
      <c r="DU45" s="115">
        <v>42711.25</v>
      </c>
      <c r="DV45" s="115">
        <v>42695.51</v>
      </c>
      <c r="DW45" s="115">
        <v>43286.23</v>
      </c>
      <c r="DX45" s="115">
        <v>32710.07</v>
      </c>
      <c r="DY45" s="115">
        <v>34792.61</v>
      </c>
      <c r="DZ45" s="115">
        <v>31759.97</v>
      </c>
      <c r="EA45" s="115">
        <v>37387.160000000003</v>
      </c>
      <c r="EB45" s="115">
        <v>43690.45</v>
      </c>
      <c r="EC45" s="115">
        <v>44315.5</v>
      </c>
      <c r="ED45" s="115">
        <v>40989.51</v>
      </c>
      <c r="EE45" s="115">
        <v>37626.21</v>
      </c>
      <c r="EF45" s="115">
        <v>36359.370000000003</v>
      </c>
      <c r="EG45" s="115">
        <v>42683.03</v>
      </c>
      <c r="EH45" s="115">
        <v>43145.96</v>
      </c>
      <c r="EI45" s="115">
        <v>43055.41</v>
      </c>
      <c r="EJ45" s="115">
        <v>32787.730000000003</v>
      </c>
      <c r="EK45" s="115">
        <v>34918.61</v>
      </c>
      <c r="EL45" s="115">
        <v>31826.940000000002</v>
      </c>
      <c r="EM45" s="115">
        <v>37313.4</v>
      </c>
      <c r="EN45" s="115">
        <v>44067.24</v>
      </c>
      <c r="EO45" s="115">
        <v>44286</v>
      </c>
      <c r="EP45" s="115">
        <v>40632.81</v>
      </c>
      <c r="EQ45" s="115">
        <v>37595.78</v>
      </c>
      <c r="ER45" s="115">
        <v>33389.43</v>
      </c>
      <c r="ES45" s="115">
        <v>41703.03</v>
      </c>
      <c r="ET45" s="115">
        <v>43083.5</v>
      </c>
      <c r="EU45" s="115">
        <v>43290.89</v>
      </c>
      <c r="EV45" s="115">
        <v>32622.129999999997</v>
      </c>
      <c r="EW45" s="115">
        <v>34922.32</v>
      </c>
      <c r="EX45" s="115">
        <v>31909.61</v>
      </c>
      <c r="EY45" s="115">
        <v>36305.760000000002</v>
      </c>
      <c r="EZ45" s="115">
        <v>43661.08</v>
      </c>
      <c r="FA45" s="115">
        <v>43318.16</v>
      </c>
      <c r="FB45" s="115">
        <v>40733</v>
      </c>
      <c r="FC45" s="115">
        <v>37605.660000000003</v>
      </c>
      <c r="FD45" s="115">
        <v>33336.199999999997</v>
      </c>
      <c r="FE45" s="115">
        <v>41720.03</v>
      </c>
      <c r="FF45" s="115">
        <v>43201.75</v>
      </c>
      <c r="FG45" s="115">
        <v>43174.06</v>
      </c>
      <c r="FH45" s="115">
        <v>32674.519999999997</v>
      </c>
      <c r="FI45" s="115">
        <v>34854.29</v>
      </c>
      <c r="FJ45" s="115">
        <v>31825.29</v>
      </c>
      <c r="FK45" s="115">
        <v>36453.61</v>
      </c>
      <c r="FL45" s="115">
        <v>44026.09</v>
      </c>
      <c r="FM45" s="115">
        <v>43236.51</v>
      </c>
      <c r="FN45" s="115">
        <v>40656.699999999997</v>
      </c>
      <c r="FO45" s="115">
        <v>36609</v>
      </c>
      <c r="FP45" s="115">
        <v>33311.5</v>
      </c>
      <c r="FQ45" s="115">
        <v>41738.03</v>
      </c>
      <c r="FR45" s="115">
        <v>43171.96</v>
      </c>
      <c r="FS45" s="115">
        <v>42197.06</v>
      </c>
      <c r="FT45" s="115">
        <v>31691.089999999997</v>
      </c>
      <c r="FU45" s="115">
        <v>34821.96</v>
      </c>
      <c r="FV45" s="115">
        <v>31823.29</v>
      </c>
      <c r="FW45" s="115">
        <v>36519.46</v>
      </c>
      <c r="FX45" s="115">
        <v>44037.45</v>
      </c>
      <c r="FY45" s="115">
        <v>43251.51</v>
      </c>
      <c r="FZ45" s="115">
        <v>40748.39</v>
      </c>
    </row>
    <row r="46" spans="2:182">
      <c r="B46" s="603"/>
      <c r="C46" s="116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  <c r="BV46" s="604"/>
      <c r="BW46" s="604"/>
      <c r="BX46" s="604"/>
      <c r="BY46" s="604"/>
      <c r="BZ46" s="604"/>
      <c r="CA46" s="604"/>
      <c r="CB46" s="604"/>
      <c r="CC46" s="604"/>
      <c r="CD46" s="604"/>
      <c r="CE46" s="604"/>
      <c r="CF46" s="604"/>
      <c r="CG46" s="604"/>
      <c r="CH46" s="604"/>
      <c r="CI46" s="604"/>
      <c r="CJ46" s="604"/>
      <c r="CK46" s="604"/>
      <c r="CL46" s="604"/>
      <c r="CM46" s="604"/>
      <c r="CN46" s="604"/>
      <c r="CO46" s="604"/>
      <c r="CP46" s="604"/>
      <c r="CQ46" s="604"/>
      <c r="CR46" s="604"/>
      <c r="CS46" s="604"/>
      <c r="CT46" s="604"/>
      <c r="CU46" s="604"/>
      <c r="CV46" s="604"/>
      <c r="CW46" s="604"/>
      <c r="CX46" s="604"/>
      <c r="CY46" s="604"/>
      <c r="CZ46" s="604"/>
      <c r="DA46" s="604"/>
      <c r="DB46" s="604"/>
      <c r="DC46" s="604"/>
      <c r="DD46" s="604"/>
      <c r="DE46" s="604"/>
      <c r="DF46" s="604"/>
      <c r="DG46" s="604"/>
      <c r="DH46" s="604"/>
      <c r="DI46" s="604"/>
      <c r="DJ46" s="604"/>
      <c r="DK46" s="604"/>
      <c r="DL46" s="604"/>
      <c r="DM46" s="604"/>
      <c r="DN46" s="604"/>
      <c r="DO46" s="604"/>
      <c r="DP46" s="604"/>
      <c r="DQ46" s="604"/>
      <c r="DR46" s="604"/>
      <c r="DS46" s="604"/>
      <c r="DT46" s="604"/>
      <c r="DU46" s="604"/>
      <c r="DV46" s="604"/>
      <c r="DW46" s="604"/>
      <c r="DX46" s="604"/>
      <c r="DY46" s="604"/>
      <c r="DZ46" s="604"/>
      <c r="EA46" s="604"/>
      <c r="EB46" s="604"/>
      <c r="EC46" s="604"/>
      <c r="ED46" s="604"/>
      <c r="EE46" s="604"/>
      <c r="EF46" s="604"/>
      <c r="EG46" s="604"/>
      <c r="EH46" s="604"/>
      <c r="EI46" s="604"/>
      <c r="EJ46" s="604"/>
      <c r="EK46" s="604"/>
      <c r="EL46" s="604"/>
      <c r="EM46" s="604"/>
      <c r="EN46" s="604"/>
      <c r="EO46" s="604"/>
      <c r="EP46" s="604"/>
      <c r="EQ46" s="604"/>
      <c r="ER46" s="604"/>
      <c r="ES46" s="604"/>
      <c r="ET46" s="604"/>
      <c r="EU46" s="604"/>
      <c r="EV46" s="604"/>
      <c r="EW46" s="604"/>
      <c r="EX46" s="604"/>
      <c r="EY46" s="604"/>
      <c r="EZ46" s="604"/>
      <c r="FA46" s="604"/>
      <c r="FB46" s="604"/>
      <c r="FC46" s="604"/>
      <c r="FD46" s="604"/>
      <c r="FE46" s="604"/>
      <c r="FF46" s="604"/>
      <c r="FG46" s="604"/>
      <c r="FH46" s="604"/>
      <c r="FI46" s="604"/>
      <c r="FJ46" s="604"/>
      <c r="FK46" s="604"/>
      <c r="FL46" s="604"/>
      <c r="FM46" s="604"/>
      <c r="FN46" s="604"/>
      <c r="FO46" s="604"/>
      <c r="FP46" s="604"/>
      <c r="FQ46" s="604"/>
      <c r="FR46" s="604"/>
      <c r="FS46" s="604"/>
      <c r="FT46" s="604"/>
      <c r="FU46" s="604"/>
      <c r="FV46" s="604"/>
      <c r="FW46" s="604"/>
      <c r="FX46" s="604"/>
      <c r="FY46" s="604"/>
      <c r="FZ46" s="604"/>
    </row>
    <row r="47" spans="2:182">
      <c r="B47" s="605" t="s">
        <v>31</v>
      </c>
      <c r="C47" s="606">
        <v>24019.42933686254</v>
      </c>
      <c r="D47" s="607">
        <v>21846.435689871232</v>
      </c>
      <c r="E47" s="607">
        <v>21744.598914366263</v>
      </c>
      <c r="F47" s="607">
        <v>19760.524835343505</v>
      </c>
      <c r="G47" s="607">
        <v>21227.757279449666</v>
      </c>
      <c r="H47" s="607">
        <v>25772.012832991815</v>
      </c>
      <c r="I47" s="607">
        <v>26658.443479965452</v>
      </c>
      <c r="J47" s="607">
        <v>28032.333970705597</v>
      </c>
      <c r="K47" s="607">
        <v>23950.233516237608</v>
      </c>
      <c r="L47" s="607">
        <v>20836.290271276124</v>
      </c>
      <c r="M47" s="607">
        <v>19971.809224416931</v>
      </c>
      <c r="N47" s="607">
        <v>22518.207245096499</v>
      </c>
      <c r="O47" s="607">
        <v>23902.721824363922</v>
      </c>
      <c r="P47" s="607">
        <v>21733.315745801705</v>
      </c>
      <c r="Q47" s="607">
        <v>21649.049706025351</v>
      </c>
      <c r="R47" s="607">
        <v>19872.772572255235</v>
      </c>
      <c r="S47" s="607">
        <v>21699.356337694378</v>
      </c>
      <c r="T47" s="607">
        <v>25647.649826639819</v>
      </c>
      <c r="U47" s="607">
        <v>26533.080718315654</v>
      </c>
      <c r="V47" s="607">
        <v>27898.287892408483</v>
      </c>
      <c r="W47" s="607">
        <v>23840.60535833758</v>
      </c>
      <c r="X47" s="607">
        <v>20739.807239573107</v>
      </c>
      <c r="Y47" s="607">
        <v>19875.723820176005</v>
      </c>
      <c r="Z47" s="607">
        <v>22548.735169336007</v>
      </c>
      <c r="AA47" s="607">
        <v>24748.367671759137</v>
      </c>
      <c r="AB47" s="607">
        <v>22138.453760983459</v>
      </c>
      <c r="AC47" s="607">
        <v>22431.401742691287</v>
      </c>
      <c r="AD47" s="607">
        <v>20568.915257326709</v>
      </c>
      <c r="AE47" s="607">
        <v>21958.684686232646</v>
      </c>
      <c r="AF47" s="607">
        <v>25635.648900299759</v>
      </c>
      <c r="AG47" s="607">
        <v>25545.694556348459</v>
      </c>
      <c r="AH47" s="607">
        <v>26945.235757259456</v>
      </c>
      <c r="AI47" s="607">
        <v>23466.594052109027</v>
      </c>
      <c r="AJ47" s="607">
        <v>22009.541507780992</v>
      </c>
      <c r="AK47" s="607">
        <v>20382.17821217504</v>
      </c>
      <c r="AL47" s="607">
        <v>22925.103477660123</v>
      </c>
      <c r="AM47" s="607">
        <v>24795.753731160341</v>
      </c>
      <c r="AN47" s="607">
        <v>22651.991036173375</v>
      </c>
      <c r="AO47" s="607">
        <v>22472.399068141258</v>
      </c>
      <c r="AP47" s="607">
        <v>21158.155046645697</v>
      </c>
      <c r="AQ47" s="607">
        <v>22110.839318899532</v>
      </c>
      <c r="AR47" s="607">
        <v>25655.507611901652</v>
      </c>
      <c r="AS47" s="607">
        <v>25629.971348475916</v>
      </c>
      <c r="AT47" s="607">
        <v>27020.602570328956</v>
      </c>
      <c r="AU47" s="607">
        <v>23507.907556193961</v>
      </c>
      <c r="AV47" s="607">
        <v>22033.91263891559</v>
      </c>
      <c r="AW47" s="607">
        <v>20416.362233836633</v>
      </c>
      <c r="AX47" s="607">
        <v>22963.715631799001</v>
      </c>
      <c r="AY47" s="607">
        <v>24808.134943567173</v>
      </c>
      <c r="AZ47" s="607">
        <v>22605.36383273016</v>
      </c>
      <c r="BA47" s="607">
        <v>22486.766002679575</v>
      </c>
      <c r="BB47" s="607">
        <v>21015.383712662286</v>
      </c>
      <c r="BC47" s="607">
        <v>22051.410134943431</v>
      </c>
      <c r="BD47" s="607">
        <v>25668.865071854372</v>
      </c>
      <c r="BE47" s="607">
        <v>25622.209199371311</v>
      </c>
      <c r="BF47" s="607">
        <v>27457.62903367959</v>
      </c>
      <c r="BG47" s="607">
        <v>23553.900734944917</v>
      </c>
      <c r="BH47" s="607">
        <v>22033.198533685438</v>
      </c>
      <c r="BI47" s="607">
        <v>20391.622676399431</v>
      </c>
      <c r="BJ47" s="607">
        <v>23364.214146147457</v>
      </c>
      <c r="BK47" s="607">
        <v>24796.752510623108</v>
      </c>
      <c r="BL47" s="607">
        <v>22573.654111615993</v>
      </c>
      <c r="BM47" s="607">
        <v>22480.794371829052</v>
      </c>
      <c r="BN47" s="607">
        <v>21253.033571746852</v>
      </c>
      <c r="BO47" s="607">
        <v>22379.287027932616</v>
      </c>
      <c r="BP47" s="607">
        <v>25666.265509522083</v>
      </c>
      <c r="BQ47" s="607">
        <v>26038.694494437594</v>
      </c>
      <c r="BR47" s="607">
        <v>27420.19029199384</v>
      </c>
      <c r="BS47" s="607">
        <v>23558.00021488655</v>
      </c>
      <c r="BT47" s="607">
        <v>22021.171769510212</v>
      </c>
      <c r="BU47" s="607">
        <v>20828.491398036404</v>
      </c>
      <c r="BV47" s="607">
        <v>23368.993089633463</v>
      </c>
      <c r="BW47" s="607">
        <v>24642.205991924959</v>
      </c>
      <c r="BX47" s="607">
        <v>22435.401695265391</v>
      </c>
      <c r="BY47" s="607">
        <v>22817.281387875813</v>
      </c>
      <c r="BZ47" s="607">
        <v>20888.641570674095</v>
      </c>
      <c r="CA47" s="607">
        <v>22067.46456155536</v>
      </c>
      <c r="CB47" s="607">
        <v>25483.875637223158</v>
      </c>
      <c r="CC47" s="607">
        <v>25855.359071796938</v>
      </c>
      <c r="CD47" s="607">
        <v>27260.980967171468</v>
      </c>
      <c r="CE47" s="607">
        <v>23887.711151035306</v>
      </c>
      <c r="CF47" s="607">
        <v>21876.831794512087</v>
      </c>
      <c r="CG47" s="607">
        <v>20558.476299059817</v>
      </c>
      <c r="CH47" s="607">
        <v>23045.656038564161</v>
      </c>
      <c r="CI47" s="607">
        <v>24681.744794711794</v>
      </c>
      <c r="CJ47" s="607">
        <v>22537.440084627258</v>
      </c>
      <c r="CK47" s="607">
        <v>22817.389077978831</v>
      </c>
      <c r="CL47" s="607">
        <v>21048.026920148848</v>
      </c>
      <c r="CM47" s="607">
        <v>22215.174894938111</v>
      </c>
      <c r="CN47" s="607">
        <v>25583.78553355833</v>
      </c>
      <c r="CO47" s="607">
        <v>25948.546599401783</v>
      </c>
      <c r="CP47" s="607">
        <v>27353.98564236717</v>
      </c>
      <c r="CQ47" s="607">
        <v>23873.146944055879</v>
      </c>
      <c r="CR47" s="607">
        <v>21942.690881835737</v>
      </c>
      <c r="CS47" s="607">
        <v>20617.927142985765</v>
      </c>
      <c r="CT47" s="607">
        <v>23309.961031842871</v>
      </c>
      <c r="CU47" s="607">
        <v>25190.839040837542</v>
      </c>
      <c r="CV47" s="607">
        <v>22609.844869553526</v>
      </c>
      <c r="CW47" s="607">
        <v>22817.1967367256</v>
      </c>
      <c r="CX47" s="607">
        <v>20829.897149729866</v>
      </c>
      <c r="CY47" s="607">
        <v>22676.844255995016</v>
      </c>
      <c r="CZ47" s="607">
        <v>26076.369567923015</v>
      </c>
      <c r="DA47" s="607">
        <v>26023.775572096325</v>
      </c>
      <c r="DB47" s="607">
        <v>27444.747833816284</v>
      </c>
      <c r="DC47" s="607">
        <v>23907.922983830409</v>
      </c>
      <c r="DD47" s="607">
        <v>22439.479892757317</v>
      </c>
      <c r="DE47" s="607">
        <v>20645.788026516766</v>
      </c>
      <c r="DF47" s="607">
        <v>23375.762036307671</v>
      </c>
      <c r="DG47" s="607">
        <v>25031.963830903969</v>
      </c>
      <c r="DH47" s="607">
        <v>22944.745801998954</v>
      </c>
      <c r="DI47" s="607">
        <v>22771.436112877476</v>
      </c>
      <c r="DJ47" s="607">
        <v>20955.180358632904</v>
      </c>
      <c r="DK47" s="607">
        <v>22607.814970665746</v>
      </c>
      <c r="DL47" s="607">
        <v>25961.764650063305</v>
      </c>
      <c r="DM47" s="607">
        <v>25919.836838686842</v>
      </c>
      <c r="DN47" s="607">
        <v>27305.284211243321</v>
      </c>
      <c r="DO47" s="607">
        <v>23818.013194588875</v>
      </c>
      <c r="DP47" s="607">
        <v>22342.279540603467</v>
      </c>
      <c r="DQ47" s="607">
        <v>20712.793429228521</v>
      </c>
      <c r="DR47" s="607">
        <v>23269.40017292332</v>
      </c>
      <c r="DS47" s="607">
        <v>25126.45653372796</v>
      </c>
      <c r="DT47" s="607">
        <v>22970.500126548115</v>
      </c>
      <c r="DU47" s="607">
        <v>22834.011436975215</v>
      </c>
      <c r="DV47" s="607">
        <v>21433.957237079401</v>
      </c>
      <c r="DW47" s="607">
        <v>22573.011679947092</v>
      </c>
      <c r="DX47" s="607">
        <v>26025.61431023106</v>
      </c>
      <c r="DY47" s="607">
        <v>26425.018999451615</v>
      </c>
      <c r="DZ47" s="607">
        <v>27806.268973365182</v>
      </c>
      <c r="EA47" s="607">
        <v>23903.195854976908</v>
      </c>
      <c r="EB47" s="607">
        <v>22402.748011499472</v>
      </c>
      <c r="EC47" s="607">
        <v>20742.801007094415</v>
      </c>
      <c r="ED47" s="607">
        <v>23613.330474460337</v>
      </c>
      <c r="EE47" s="607">
        <v>25188.004016188734</v>
      </c>
      <c r="EF47" s="607">
        <v>23039.360195958223</v>
      </c>
      <c r="EG47" s="607">
        <v>22899.923554843594</v>
      </c>
      <c r="EH47" s="607">
        <v>21424.970082655214</v>
      </c>
      <c r="EI47" s="607">
        <v>22756.755416519303</v>
      </c>
      <c r="EJ47" s="607">
        <v>26049.043629629166</v>
      </c>
      <c r="EK47" s="607">
        <v>26427.82289563998</v>
      </c>
      <c r="EL47" s="607">
        <v>27836.363667553265</v>
      </c>
      <c r="EM47" s="607">
        <v>23989.490405065164</v>
      </c>
      <c r="EN47" s="607">
        <v>22281.53623759656</v>
      </c>
      <c r="EO47" s="607">
        <v>20804.495230773329</v>
      </c>
      <c r="EP47" s="607">
        <v>23826.464576380618</v>
      </c>
      <c r="EQ47" s="607">
        <v>25208.20464935567</v>
      </c>
      <c r="ER47" s="607">
        <v>23028.094771537628</v>
      </c>
      <c r="ES47" s="607">
        <v>23355.356698958985</v>
      </c>
      <c r="ET47" s="607">
        <v>21271.84440046352</v>
      </c>
      <c r="EU47" s="607">
        <v>22633.266443007858</v>
      </c>
      <c r="EV47" s="607">
        <v>26127.780731435098</v>
      </c>
      <c r="EW47" s="607">
        <v>26432.367829640665</v>
      </c>
      <c r="EX47" s="607">
        <v>27805.338055879198</v>
      </c>
      <c r="EY47" s="607">
        <v>24455.651998122961</v>
      </c>
      <c r="EZ47" s="607">
        <v>22470.356677788594</v>
      </c>
      <c r="FA47" s="607">
        <v>21251.581950119507</v>
      </c>
      <c r="FB47" s="607">
        <v>23783.303241121081</v>
      </c>
      <c r="FC47" s="607">
        <v>25223.361100512506</v>
      </c>
      <c r="FD47" s="607">
        <v>23066.577388165773</v>
      </c>
      <c r="FE47" s="607">
        <v>23355.404045570729</v>
      </c>
      <c r="FF47" s="607">
        <v>21489.473875753843</v>
      </c>
      <c r="FG47" s="607">
        <v>22826.588276199498</v>
      </c>
      <c r="FH47" s="607">
        <v>26112.114888383196</v>
      </c>
      <c r="FI47" s="607">
        <v>26472.212294978948</v>
      </c>
      <c r="FJ47" s="607">
        <v>27852.309595108996</v>
      </c>
      <c r="FK47" s="607">
        <v>24394.615874118314</v>
      </c>
      <c r="FL47" s="607">
        <v>22308.660340209866</v>
      </c>
      <c r="FM47" s="607">
        <v>21297.337168209935</v>
      </c>
      <c r="FN47" s="607">
        <v>23828.003784726687</v>
      </c>
      <c r="FO47" s="607">
        <v>25560.143298385883</v>
      </c>
      <c r="FP47" s="607">
        <v>22973.016107708401</v>
      </c>
      <c r="FQ47" s="607">
        <v>23239.887208588403</v>
      </c>
      <c r="FR47" s="607">
        <v>21234.781345814419</v>
      </c>
      <c r="FS47" s="607">
        <v>22870.839044687764</v>
      </c>
      <c r="FT47" s="607">
        <v>26441.39026299744</v>
      </c>
      <c r="FU47" s="607">
        <v>26366.097540533068</v>
      </c>
      <c r="FV47" s="607">
        <v>27727.834223931968</v>
      </c>
      <c r="FW47" s="607">
        <v>24256.364396046512</v>
      </c>
      <c r="FX47" s="607">
        <v>22204.601418045801</v>
      </c>
      <c r="FY47" s="607">
        <v>21194.757395932269</v>
      </c>
      <c r="FZ47" s="607">
        <v>23676.107670628058</v>
      </c>
    </row>
    <row r="48" spans="2:182">
      <c r="B48" s="4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343"/>
      <c r="P48" s="159"/>
      <c r="Q48" s="159"/>
      <c r="R48" s="159"/>
    </row>
    <row r="49" spans="2:182" ht="15.75" thickBot="1">
      <c r="B49" s="41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343"/>
      <c r="P49" s="159"/>
      <c r="Q49" s="159"/>
      <c r="R49" s="159"/>
    </row>
    <row r="50" spans="2:182" ht="15.75" thickBot="1">
      <c r="B50" s="450" t="s">
        <v>253</v>
      </c>
      <c r="C50" s="451">
        <f>+(C45+C30+C15)/((EDATE(C2,1)-C2)*24)</f>
        <v>115</v>
      </c>
      <c r="D50" s="451">
        <f t="shared" ref="D50:AX50" si="0">+(D45+D30+D15)/((EDATE(D2,1)-D2)*24)</f>
        <v>115</v>
      </c>
      <c r="E50" s="451">
        <f t="shared" si="0"/>
        <v>114.99999999999999</v>
      </c>
      <c r="F50" s="451">
        <f t="shared" si="0"/>
        <v>115</v>
      </c>
      <c r="G50" s="451">
        <f t="shared" si="0"/>
        <v>115</v>
      </c>
      <c r="H50" s="451">
        <f t="shared" si="0"/>
        <v>119.99999999999999</v>
      </c>
      <c r="I50" s="451">
        <f t="shared" si="0"/>
        <v>120</v>
      </c>
      <c r="J50" s="451">
        <f t="shared" si="0"/>
        <v>120</v>
      </c>
      <c r="K50" s="451">
        <f t="shared" si="0"/>
        <v>119.99999999999999</v>
      </c>
      <c r="L50" s="451">
        <f t="shared" si="0"/>
        <v>119.99999999999999</v>
      </c>
      <c r="M50" s="451">
        <f t="shared" si="0"/>
        <v>120.00000000000001</v>
      </c>
      <c r="N50" s="451">
        <f t="shared" si="0"/>
        <v>120</v>
      </c>
      <c r="O50" s="451">
        <f t="shared" si="0"/>
        <v>120</v>
      </c>
      <c r="P50" s="451">
        <f t="shared" si="0"/>
        <v>120</v>
      </c>
      <c r="Q50" s="451">
        <f t="shared" si="0"/>
        <v>119.99999999999999</v>
      </c>
      <c r="R50" s="451">
        <f t="shared" si="0"/>
        <v>120</v>
      </c>
      <c r="S50" s="451">
        <f t="shared" si="0"/>
        <v>120</v>
      </c>
      <c r="T50" s="451">
        <f t="shared" si="0"/>
        <v>124.99999999999999</v>
      </c>
      <c r="U50" s="451">
        <f t="shared" si="0"/>
        <v>124.99999999999999</v>
      </c>
      <c r="V50" s="451">
        <f t="shared" si="0"/>
        <v>125</v>
      </c>
      <c r="W50" s="451">
        <f t="shared" si="0"/>
        <v>124.99999999999999</v>
      </c>
      <c r="X50" s="451">
        <f t="shared" si="0"/>
        <v>124.99999999999999</v>
      </c>
      <c r="Y50" s="451">
        <f t="shared" si="0"/>
        <v>125.00000000000001</v>
      </c>
      <c r="Z50" s="451">
        <f t="shared" si="0"/>
        <v>125</v>
      </c>
      <c r="AA50" s="451">
        <f t="shared" si="0"/>
        <v>125</v>
      </c>
      <c r="AB50" s="451">
        <f t="shared" si="0"/>
        <v>125</v>
      </c>
      <c r="AC50" s="451">
        <f t="shared" si="0"/>
        <v>125</v>
      </c>
      <c r="AD50" s="451">
        <f t="shared" si="0"/>
        <v>124.99999999999999</v>
      </c>
      <c r="AE50" s="451">
        <f t="shared" si="0"/>
        <v>125</v>
      </c>
      <c r="AF50" s="451">
        <f t="shared" si="0"/>
        <v>125</v>
      </c>
      <c r="AG50" s="451">
        <f t="shared" si="0"/>
        <v>125</v>
      </c>
      <c r="AH50" s="451">
        <f t="shared" si="0"/>
        <v>124.99999999999999</v>
      </c>
      <c r="AI50" s="451">
        <f t="shared" si="0"/>
        <v>125</v>
      </c>
      <c r="AJ50" s="451">
        <f t="shared" si="0"/>
        <v>125</v>
      </c>
      <c r="AK50" s="451">
        <f t="shared" si="0"/>
        <v>124.99999999999999</v>
      </c>
      <c r="AL50" s="451">
        <f t="shared" si="0"/>
        <v>125</v>
      </c>
      <c r="AM50" s="451">
        <f t="shared" si="0"/>
        <v>125</v>
      </c>
      <c r="AN50" s="451">
        <f t="shared" si="0"/>
        <v>125</v>
      </c>
      <c r="AO50" s="451">
        <f t="shared" si="0"/>
        <v>125</v>
      </c>
      <c r="AP50" s="451">
        <f t="shared" si="0"/>
        <v>125</v>
      </c>
      <c r="AQ50" s="451">
        <f t="shared" si="0"/>
        <v>125</v>
      </c>
      <c r="AR50" s="451">
        <f t="shared" si="0"/>
        <v>125</v>
      </c>
      <c r="AS50" s="451">
        <f t="shared" si="0"/>
        <v>125</v>
      </c>
      <c r="AT50" s="451">
        <f t="shared" si="0"/>
        <v>124.99999999999999</v>
      </c>
      <c r="AU50" s="451">
        <f t="shared" si="0"/>
        <v>125.00000000000001</v>
      </c>
      <c r="AV50" s="451">
        <f t="shared" si="0"/>
        <v>125</v>
      </c>
      <c r="AW50" s="451">
        <f t="shared" si="0"/>
        <v>125</v>
      </c>
      <c r="AX50" s="451">
        <f t="shared" si="0"/>
        <v>125</v>
      </c>
      <c r="AY50" s="451">
        <f>+(AY45+(AY30-AY15))/((EDATE(AY2,1)-AY2)*24)</f>
        <v>125</v>
      </c>
      <c r="AZ50" s="451">
        <f t="shared" ref="AZ50:DK50" si="1">+(AZ45+(AZ30-AZ15))/((EDATE(AZ2,1)-AZ2)*24)</f>
        <v>125</v>
      </c>
      <c r="BA50" s="451">
        <f t="shared" si="1"/>
        <v>125</v>
      </c>
      <c r="BB50" s="451">
        <f t="shared" si="1"/>
        <v>125</v>
      </c>
      <c r="BC50" s="451">
        <f t="shared" si="1"/>
        <v>125</v>
      </c>
      <c r="BD50" s="451">
        <f t="shared" si="1"/>
        <v>125</v>
      </c>
      <c r="BE50" s="451">
        <f t="shared" si="1"/>
        <v>125</v>
      </c>
      <c r="BF50" s="451">
        <f t="shared" si="1"/>
        <v>125</v>
      </c>
      <c r="BG50" s="451">
        <f t="shared" si="1"/>
        <v>125</v>
      </c>
      <c r="BH50" s="451">
        <f t="shared" si="1"/>
        <v>125</v>
      </c>
      <c r="BI50" s="451">
        <f t="shared" si="1"/>
        <v>125</v>
      </c>
      <c r="BJ50" s="451">
        <f t="shared" si="1"/>
        <v>125</v>
      </c>
      <c r="BK50" s="451">
        <f t="shared" si="1"/>
        <v>125</v>
      </c>
      <c r="BL50" s="451">
        <f t="shared" si="1"/>
        <v>125</v>
      </c>
      <c r="BM50" s="451">
        <f t="shared" si="1"/>
        <v>125</v>
      </c>
      <c r="BN50" s="451">
        <f t="shared" si="1"/>
        <v>125</v>
      </c>
      <c r="BO50" s="451">
        <f t="shared" si="1"/>
        <v>125</v>
      </c>
      <c r="BP50" s="451">
        <f t="shared" si="1"/>
        <v>125</v>
      </c>
      <c r="BQ50" s="451">
        <f t="shared" si="1"/>
        <v>125</v>
      </c>
      <c r="BR50" s="451">
        <f t="shared" si="1"/>
        <v>125</v>
      </c>
      <c r="BS50" s="451">
        <f t="shared" si="1"/>
        <v>125</v>
      </c>
      <c r="BT50" s="451">
        <f t="shared" si="1"/>
        <v>125</v>
      </c>
      <c r="BU50" s="451">
        <f t="shared" si="1"/>
        <v>125</v>
      </c>
      <c r="BV50" s="451">
        <f t="shared" si="1"/>
        <v>125</v>
      </c>
      <c r="BW50" s="451">
        <f t="shared" si="1"/>
        <v>125</v>
      </c>
      <c r="BX50" s="451">
        <f t="shared" si="1"/>
        <v>125</v>
      </c>
      <c r="BY50" s="451">
        <f t="shared" si="1"/>
        <v>125</v>
      </c>
      <c r="BZ50" s="451">
        <f t="shared" si="1"/>
        <v>125</v>
      </c>
      <c r="CA50" s="451">
        <f t="shared" si="1"/>
        <v>125</v>
      </c>
      <c r="CB50" s="451">
        <f t="shared" si="1"/>
        <v>125</v>
      </c>
      <c r="CC50" s="451">
        <f t="shared" si="1"/>
        <v>125</v>
      </c>
      <c r="CD50" s="451">
        <f t="shared" si="1"/>
        <v>125</v>
      </c>
      <c r="CE50" s="451">
        <f t="shared" si="1"/>
        <v>125</v>
      </c>
      <c r="CF50" s="451">
        <f t="shared" si="1"/>
        <v>125</v>
      </c>
      <c r="CG50" s="451">
        <f t="shared" si="1"/>
        <v>125</v>
      </c>
      <c r="CH50" s="451">
        <f t="shared" si="1"/>
        <v>125</v>
      </c>
      <c r="CI50" s="451">
        <f t="shared" si="1"/>
        <v>125</v>
      </c>
      <c r="CJ50" s="451">
        <f t="shared" si="1"/>
        <v>125</v>
      </c>
      <c r="CK50" s="451">
        <f t="shared" si="1"/>
        <v>125</v>
      </c>
      <c r="CL50" s="451">
        <f t="shared" si="1"/>
        <v>125</v>
      </c>
      <c r="CM50" s="451">
        <f t="shared" si="1"/>
        <v>125</v>
      </c>
      <c r="CN50" s="451">
        <f t="shared" si="1"/>
        <v>125</v>
      </c>
      <c r="CO50" s="451">
        <f t="shared" si="1"/>
        <v>125</v>
      </c>
      <c r="CP50" s="451">
        <f t="shared" si="1"/>
        <v>125</v>
      </c>
      <c r="CQ50" s="451">
        <f t="shared" si="1"/>
        <v>125</v>
      </c>
      <c r="CR50" s="451">
        <f t="shared" si="1"/>
        <v>125</v>
      </c>
      <c r="CS50" s="451">
        <f t="shared" si="1"/>
        <v>125</v>
      </c>
      <c r="CT50" s="451">
        <f t="shared" si="1"/>
        <v>125</v>
      </c>
      <c r="CU50" s="451">
        <f t="shared" si="1"/>
        <v>125</v>
      </c>
      <c r="CV50" s="451">
        <f t="shared" si="1"/>
        <v>125</v>
      </c>
      <c r="CW50" s="451">
        <f t="shared" si="1"/>
        <v>125</v>
      </c>
      <c r="CX50" s="451">
        <f t="shared" si="1"/>
        <v>125</v>
      </c>
      <c r="CY50" s="451">
        <f t="shared" si="1"/>
        <v>125</v>
      </c>
      <c r="CZ50" s="451">
        <f t="shared" si="1"/>
        <v>125</v>
      </c>
      <c r="DA50" s="451">
        <f t="shared" si="1"/>
        <v>125</v>
      </c>
      <c r="DB50" s="451">
        <f t="shared" si="1"/>
        <v>125</v>
      </c>
      <c r="DC50" s="451">
        <f t="shared" si="1"/>
        <v>125</v>
      </c>
      <c r="DD50" s="451">
        <f t="shared" si="1"/>
        <v>125</v>
      </c>
      <c r="DE50" s="451">
        <f t="shared" si="1"/>
        <v>125</v>
      </c>
      <c r="DF50" s="451">
        <f t="shared" si="1"/>
        <v>125</v>
      </c>
      <c r="DG50" s="451">
        <f t="shared" si="1"/>
        <v>125</v>
      </c>
      <c r="DH50" s="451">
        <f t="shared" si="1"/>
        <v>125</v>
      </c>
      <c r="DI50" s="451">
        <f t="shared" si="1"/>
        <v>125</v>
      </c>
      <c r="DJ50" s="451">
        <f t="shared" si="1"/>
        <v>125</v>
      </c>
      <c r="DK50" s="451">
        <f t="shared" si="1"/>
        <v>125</v>
      </c>
      <c r="DL50" s="451">
        <f t="shared" ref="DL50:FW50" si="2">+(DL45+(DL30-DL15))/((EDATE(DL2,1)-DL2)*24)</f>
        <v>125</v>
      </c>
      <c r="DM50" s="451">
        <f t="shared" si="2"/>
        <v>125</v>
      </c>
      <c r="DN50" s="451">
        <f t="shared" si="2"/>
        <v>125</v>
      </c>
      <c r="DO50" s="451">
        <f t="shared" si="2"/>
        <v>125</v>
      </c>
      <c r="DP50" s="451">
        <f t="shared" si="2"/>
        <v>125</v>
      </c>
      <c r="DQ50" s="451">
        <f t="shared" si="2"/>
        <v>125</v>
      </c>
      <c r="DR50" s="451">
        <f t="shared" si="2"/>
        <v>125</v>
      </c>
      <c r="DS50" s="451">
        <f t="shared" si="2"/>
        <v>125</v>
      </c>
      <c r="DT50" s="451">
        <f t="shared" si="2"/>
        <v>125</v>
      </c>
      <c r="DU50" s="451">
        <f t="shared" si="2"/>
        <v>125</v>
      </c>
      <c r="DV50" s="451">
        <f t="shared" si="2"/>
        <v>125</v>
      </c>
      <c r="DW50" s="451">
        <f t="shared" si="2"/>
        <v>125</v>
      </c>
      <c r="DX50" s="451">
        <f t="shared" si="2"/>
        <v>125</v>
      </c>
      <c r="DY50" s="451">
        <f t="shared" si="2"/>
        <v>125</v>
      </c>
      <c r="DZ50" s="451">
        <f t="shared" si="2"/>
        <v>125</v>
      </c>
      <c r="EA50" s="451">
        <f t="shared" si="2"/>
        <v>125</v>
      </c>
      <c r="EB50" s="451">
        <f t="shared" si="2"/>
        <v>125</v>
      </c>
      <c r="EC50" s="451">
        <f t="shared" si="2"/>
        <v>125</v>
      </c>
      <c r="ED50" s="451">
        <f t="shared" si="2"/>
        <v>125</v>
      </c>
      <c r="EE50" s="451">
        <f t="shared" si="2"/>
        <v>125</v>
      </c>
      <c r="EF50" s="451">
        <f t="shared" si="2"/>
        <v>125</v>
      </c>
      <c r="EG50" s="451">
        <f t="shared" si="2"/>
        <v>125</v>
      </c>
      <c r="EH50" s="451">
        <f t="shared" si="2"/>
        <v>125</v>
      </c>
      <c r="EI50" s="451">
        <f t="shared" si="2"/>
        <v>125</v>
      </c>
      <c r="EJ50" s="451">
        <f t="shared" si="2"/>
        <v>125</v>
      </c>
      <c r="EK50" s="451">
        <f t="shared" si="2"/>
        <v>125</v>
      </c>
      <c r="EL50" s="451">
        <f t="shared" si="2"/>
        <v>125</v>
      </c>
      <c r="EM50" s="451">
        <f t="shared" si="2"/>
        <v>125</v>
      </c>
      <c r="EN50" s="451">
        <f t="shared" si="2"/>
        <v>125</v>
      </c>
      <c r="EO50" s="451">
        <f t="shared" si="2"/>
        <v>125</v>
      </c>
      <c r="EP50" s="451">
        <f t="shared" si="2"/>
        <v>125</v>
      </c>
      <c r="EQ50" s="451">
        <f t="shared" si="2"/>
        <v>125</v>
      </c>
      <c r="ER50" s="451">
        <f t="shared" si="2"/>
        <v>125</v>
      </c>
      <c r="ES50" s="451">
        <f t="shared" si="2"/>
        <v>125</v>
      </c>
      <c r="ET50" s="451">
        <f t="shared" si="2"/>
        <v>125</v>
      </c>
      <c r="EU50" s="451">
        <f t="shared" si="2"/>
        <v>125</v>
      </c>
      <c r="EV50" s="451">
        <f t="shared" si="2"/>
        <v>125</v>
      </c>
      <c r="EW50" s="451">
        <f t="shared" si="2"/>
        <v>125</v>
      </c>
      <c r="EX50" s="451">
        <f t="shared" si="2"/>
        <v>125</v>
      </c>
      <c r="EY50" s="451">
        <f t="shared" si="2"/>
        <v>125</v>
      </c>
      <c r="EZ50" s="451">
        <f t="shared" si="2"/>
        <v>125</v>
      </c>
      <c r="FA50" s="451">
        <f t="shared" si="2"/>
        <v>125</v>
      </c>
      <c r="FB50" s="451">
        <f t="shared" si="2"/>
        <v>125</v>
      </c>
      <c r="FC50" s="451">
        <f t="shared" si="2"/>
        <v>125</v>
      </c>
      <c r="FD50" s="451">
        <f t="shared" si="2"/>
        <v>125</v>
      </c>
      <c r="FE50" s="451">
        <f t="shared" si="2"/>
        <v>125</v>
      </c>
      <c r="FF50" s="451">
        <f t="shared" si="2"/>
        <v>125</v>
      </c>
      <c r="FG50" s="451">
        <f t="shared" si="2"/>
        <v>125</v>
      </c>
      <c r="FH50" s="451">
        <f t="shared" si="2"/>
        <v>125</v>
      </c>
      <c r="FI50" s="451">
        <f t="shared" si="2"/>
        <v>125</v>
      </c>
      <c r="FJ50" s="451">
        <f t="shared" si="2"/>
        <v>125</v>
      </c>
      <c r="FK50" s="451">
        <f t="shared" si="2"/>
        <v>125</v>
      </c>
      <c r="FL50" s="451">
        <f t="shared" si="2"/>
        <v>125</v>
      </c>
      <c r="FM50" s="451">
        <f t="shared" si="2"/>
        <v>125</v>
      </c>
      <c r="FN50" s="451">
        <f t="shared" si="2"/>
        <v>125</v>
      </c>
      <c r="FO50" s="451">
        <f t="shared" si="2"/>
        <v>125</v>
      </c>
      <c r="FP50" s="451">
        <f t="shared" si="2"/>
        <v>125</v>
      </c>
      <c r="FQ50" s="451">
        <f t="shared" si="2"/>
        <v>125</v>
      </c>
      <c r="FR50" s="451">
        <f t="shared" si="2"/>
        <v>125</v>
      </c>
      <c r="FS50" s="451">
        <f t="shared" si="2"/>
        <v>125</v>
      </c>
      <c r="FT50" s="451">
        <f t="shared" si="2"/>
        <v>125</v>
      </c>
      <c r="FU50" s="451">
        <f t="shared" si="2"/>
        <v>125</v>
      </c>
      <c r="FV50" s="451">
        <f t="shared" si="2"/>
        <v>125</v>
      </c>
      <c r="FW50" s="451">
        <f t="shared" si="2"/>
        <v>125</v>
      </c>
      <c r="FX50" s="451">
        <f t="shared" ref="FX50:FZ50" si="3">+(FX45+(FX30-FX15))/((EDATE(FX2,1)-FX2)*24)</f>
        <v>125</v>
      </c>
      <c r="FY50" s="451">
        <f t="shared" si="3"/>
        <v>125</v>
      </c>
      <c r="FZ50" s="451">
        <f t="shared" si="3"/>
        <v>125</v>
      </c>
    </row>
    <row r="51" spans="2:182">
      <c r="B51" s="5" t="str">
        <f>+"="&amp;" (HMPL Excess + (HMPL Load - HMPL SEPA)) / Hours in month"</f>
        <v>= (HMPL Excess + (HMPL Load - HMPL SEPA)) / Hours in month</v>
      </c>
    </row>
    <row r="52" spans="2:182">
      <c r="C5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XFD411"/>
  <sheetViews>
    <sheetView topLeftCell="B22" zoomScale="80" zoomScaleNormal="80" workbookViewId="0">
      <selection activeCell="G50" sqref="G50:Q50"/>
    </sheetView>
  </sheetViews>
  <sheetFormatPr defaultRowHeight="15"/>
  <cols>
    <col min="1" max="1" width="9.140625" style="45"/>
    <col min="2" max="2" width="40.85546875" style="416" customWidth="1"/>
    <col min="3" max="5" width="12.28515625" style="45" bestFit="1" customWidth="1"/>
    <col min="6" max="6" width="11.5703125" style="45" bestFit="1" customWidth="1"/>
    <col min="7" max="17" width="11.5703125" style="462" bestFit="1" customWidth="1"/>
    <col min="20" max="20" width="9.42578125" style="8" bestFit="1" customWidth="1"/>
    <col min="21" max="23" width="12.28515625" style="8" bestFit="1" customWidth="1"/>
    <col min="24" max="24" width="11.5703125" style="8" bestFit="1" customWidth="1"/>
    <col min="38" max="39" width="9.7109375" bestFit="1" customWidth="1"/>
    <col min="41" max="41" width="10.5703125" bestFit="1" customWidth="1"/>
  </cols>
  <sheetData>
    <row r="1" spans="1:46">
      <c r="C1" s="271">
        <f>+AL2</f>
        <v>41275</v>
      </c>
      <c r="D1" s="271">
        <f>+DATE(YEAR(C1)+1,1,1)</f>
        <v>41640</v>
      </c>
      <c r="E1" s="271">
        <f t="shared" ref="E1:F1" si="0">+DATE(YEAR(D1)+1,1,1)</f>
        <v>42005</v>
      </c>
      <c r="F1" s="271">
        <f t="shared" si="0"/>
        <v>42370</v>
      </c>
      <c r="G1" s="271">
        <f t="shared" ref="G1" si="1">+DATE(YEAR(F1)+1,1,1)</f>
        <v>42736</v>
      </c>
      <c r="H1" s="271">
        <f t="shared" ref="H1" si="2">+DATE(YEAR(G1)+1,1,1)</f>
        <v>43101</v>
      </c>
      <c r="I1" s="271">
        <f t="shared" ref="I1" si="3">+DATE(YEAR(H1)+1,1,1)</f>
        <v>43466</v>
      </c>
      <c r="J1" s="271">
        <f t="shared" ref="J1" si="4">+DATE(YEAR(I1)+1,1,1)</f>
        <v>43831</v>
      </c>
      <c r="K1" s="271">
        <f t="shared" ref="K1" si="5">+DATE(YEAR(J1)+1,1,1)</f>
        <v>44197</v>
      </c>
      <c r="L1" s="271">
        <f t="shared" ref="L1" si="6">+DATE(YEAR(K1)+1,1,1)</f>
        <v>44562</v>
      </c>
      <c r="M1" s="271">
        <f t="shared" ref="M1" si="7">+DATE(YEAR(L1)+1,1,1)</f>
        <v>44927</v>
      </c>
      <c r="N1" s="271">
        <f t="shared" ref="N1" si="8">+DATE(YEAR(M1)+1,1,1)</f>
        <v>45292</v>
      </c>
      <c r="O1" s="271">
        <f t="shared" ref="O1" si="9">+DATE(YEAR(N1)+1,1,1)</f>
        <v>45658</v>
      </c>
      <c r="P1" s="271">
        <f t="shared" ref="P1:Q1" si="10">+DATE(YEAR(O1)+1,1,1)</f>
        <v>46023</v>
      </c>
      <c r="Q1" s="271">
        <f t="shared" si="10"/>
        <v>46388</v>
      </c>
      <c r="U1" s="321"/>
      <c r="V1" s="321"/>
      <c r="W1" s="321"/>
      <c r="X1" s="321"/>
      <c r="AK1" t="s">
        <v>130</v>
      </c>
      <c r="AO1" s="27">
        <f>+'Monthly Sources and Uses'!C2</f>
        <v>41275</v>
      </c>
      <c r="AP1" t="str">
        <f t="shared" ref="AP1:AP32" si="11">+VLOOKUP(AQ1,$AS$1:$AT$198,2,FALSE)</f>
        <v>c</v>
      </c>
      <c r="AQ1">
        <f>+COLUMN('Monthly Sources and Uses'!C2)</f>
        <v>3</v>
      </c>
      <c r="AS1">
        <v>1</v>
      </c>
      <c r="AT1" s="41" t="s">
        <v>111</v>
      </c>
    </row>
    <row r="2" spans="1:46">
      <c r="B2" s="418" t="s">
        <v>0</v>
      </c>
      <c r="C2" s="102">
        <f>+YEAR(C1)</f>
        <v>2013</v>
      </c>
      <c r="D2" s="237">
        <f t="shared" ref="D2:F2" si="12">+YEAR(D1)</f>
        <v>2014</v>
      </c>
      <c r="E2" s="237">
        <f t="shared" si="12"/>
        <v>2015</v>
      </c>
      <c r="F2" s="237">
        <f t="shared" si="12"/>
        <v>2016</v>
      </c>
      <c r="G2" s="237">
        <f t="shared" ref="G2:P2" si="13">+YEAR(G1)</f>
        <v>2017</v>
      </c>
      <c r="H2" s="237">
        <f t="shared" si="13"/>
        <v>2018</v>
      </c>
      <c r="I2" s="237">
        <f t="shared" si="13"/>
        <v>2019</v>
      </c>
      <c r="J2" s="237">
        <f t="shared" si="13"/>
        <v>2020</v>
      </c>
      <c r="K2" s="237">
        <f t="shared" si="13"/>
        <v>2021</v>
      </c>
      <c r="L2" s="237">
        <f t="shared" si="13"/>
        <v>2022</v>
      </c>
      <c r="M2" s="237">
        <f t="shared" si="13"/>
        <v>2023</v>
      </c>
      <c r="N2" s="237">
        <f t="shared" si="13"/>
        <v>2024</v>
      </c>
      <c r="O2" s="237">
        <f t="shared" si="13"/>
        <v>2025</v>
      </c>
      <c r="P2" s="237">
        <f t="shared" si="13"/>
        <v>2026</v>
      </c>
      <c r="Q2" s="237">
        <f t="shared" ref="Q2" si="14">+YEAR(Q1)</f>
        <v>2027</v>
      </c>
      <c r="T2" s="322"/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1"/>
        <v>d</v>
      </c>
      <c r="AQ2" s="41">
        <f>+AQ1+1</f>
        <v>4</v>
      </c>
      <c r="AS2">
        <f>+AS1+1</f>
        <v>2</v>
      </c>
      <c r="AT2" s="41" t="s">
        <v>112</v>
      </c>
    </row>
    <row r="3" spans="1:46">
      <c r="A3" s="247">
        <f>+ROW(A3)</f>
        <v>3</v>
      </c>
      <c r="B3" s="419" t="s">
        <v>1</v>
      </c>
      <c r="C3" s="89">
        <f t="shared" ref="C3:Q17" ca="1" si="15">+SUM(INDIRECT($AK$1&amp;VLOOKUP(C$1,$AO$1:$AP$198,2,FALSE)&amp;$A3&amp;":"&amp;(VLOOKUP(DATE(YEAR(C$1),12,1),$AO$1:$AP$198,2,FALSE)&amp;$A3)))</f>
        <v>2912575.91</v>
      </c>
      <c r="D3" s="89">
        <f t="shared" ca="1" si="15"/>
        <v>3190068.71</v>
      </c>
      <c r="E3" s="89">
        <f t="shared" ca="1" si="15"/>
        <v>3050235.68</v>
      </c>
      <c r="F3" s="89">
        <f t="shared" ca="1" si="15"/>
        <v>3206995.93</v>
      </c>
      <c r="G3" s="89">
        <f t="shared" ca="1" si="15"/>
        <v>2812400.99</v>
      </c>
      <c r="H3" s="89">
        <f t="shared" ca="1" si="15"/>
        <v>3262512.5200000005</v>
      </c>
      <c r="I3" s="89">
        <f t="shared" ca="1" si="15"/>
        <v>3173538.0999999996</v>
      </c>
      <c r="J3" s="89">
        <f t="shared" ca="1" si="15"/>
        <v>3395946.9</v>
      </c>
      <c r="K3" s="89">
        <f t="shared" ca="1" si="15"/>
        <v>3185428.7100000004</v>
      </c>
      <c r="L3" s="89">
        <f t="shared" ca="1" si="15"/>
        <v>3379256.77</v>
      </c>
      <c r="M3" s="89">
        <f t="shared" ca="1" si="15"/>
        <v>3106737.6</v>
      </c>
      <c r="N3" s="89">
        <f t="shared" ca="1" si="15"/>
        <v>3380460.9000000004</v>
      </c>
      <c r="O3" s="89">
        <f t="shared" ca="1" si="15"/>
        <v>2962070.91</v>
      </c>
      <c r="P3" s="89">
        <f t="shared" ca="1" si="15"/>
        <v>3334701.7100000004</v>
      </c>
      <c r="Q3" s="89">
        <f t="shared" ca="1" si="15"/>
        <v>3117255.7400000007</v>
      </c>
      <c r="T3" s="323"/>
      <c r="U3" s="132"/>
      <c r="V3" s="132"/>
      <c r="W3" s="132"/>
      <c r="X3" s="132"/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6">+EDATE(AO2,1)</f>
        <v>41334</v>
      </c>
      <c r="AP3" s="41" t="str">
        <f t="shared" si="11"/>
        <v>e</v>
      </c>
      <c r="AQ3" s="41">
        <f t="shared" ref="AQ3:AQ66" si="17">+AQ2+1</f>
        <v>5</v>
      </c>
      <c r="AS3" s="41">
        <f t="shared" ref="AS3:AS66" si="18">+AS2+1</f>
        <v>3</v>
      </c>
      <c r="AT3" s="41" t="s">
        <v>104</v>
      </c>
    </row>
    <row r="4" spans="1:46">
      <c r="A4" s="247">
        <f t="shared" ref="A4:A17" si="19">+ROW(A4)</f>
        <v>4</v>
      </c>
      <c r="B4" s="420" t="s">
        <v>2</v>
      </c>
      <c r="C4" s="89">
        <f t="shared" ca="1" si="15"/>
        <v>1147474</v>
      </c>
      <c r="D4" s="89">
        <f t="shared" ca="1" si="15"/>
        <v>1088751</v>
      </c>
      <c r="E4" s="89">
        <f t="shared" ca="1" si="15"/>
        <v>1149190</v>
      </c>
      <c r="F4" s="89">
        <f t="shared" ca="1" si="15"/>
        <v>1080650.6000000001</v>
      </c>
      <c r="G4" s="89">
        <f t="shared" ca="1" si="15"/>
        <v>1153683</v>
      </c>
      <c r="H4" s="89">
        <f t="shared" ca="1" si="15"/>
        <v>1012964</v>
      </c>
      <c r="I4" s="89">
        <f t="shared" ca="1" si="15"/>
        <v>1201765</v>
      </c>
      <c r="J4" s="89">
        <f t="shared" ca="1" si="15"/>
        <v>1149143.3999999999</v>
      </c>
      <c r="K4" s="89">
        <f t="shared" ca="1" si="15"/>
        <v>1122102.8</v>
      </c>
      <c r="L4" s="89">
        <f t="shared" ca="1" si="15"/>
        <v>1143804.01</v>
      </c>
      <c r="M4" s="89">
        <f t="shared" ca="1" si="15"/>
        <v>1209064</v>
      </c>
      <c r="N4" s="89">
        <f t="shared" ca="1" si="15"/>
        <v>1143654.4100000001</v>
      </c>
      <c r="O4" s="89">
        <f t="shared" ca="1" si="15"/>
        <v>1203468</v>
      </c>
      <c r="P4" s="89">
        <f t="shared" ca="1" si="15"/>
        <v>1032627</v>
      </c>
      <c r="Q4" s="89">
        <f t="shared" ca="1" si="15"/>
        <v>1189584</v>
      </c>
      <c r="T4" s="323"/>
      <c r="U4" s="132"/>
      <c r="V4" s="132"/>
      <c r="W4" s="132"/>
      <c r="X4" s="132"/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6"/>
        <v>41365</v>
      </c>
      <c r="AP4" s="41" t="str">
        <f t="shared" si="11"/>
        <v>f</v>
      </c>
      <c r="AQ4" s="41">
        <f t="shared" si="17"/>
        <v>6</v>
      </c>
      <c r="AS4" s="41">
        <f t="shared" si="18"/>
        <v>4</v>
      </c>
      <c r="AT4" s="41" t="s">
        <v>113</v>
      </c>
    </row>
    <row r="5" spans="1:46">
      <c r="A5" s="247">
        <f t="shared" si="19"/>
        <v>5</v>
      </c>
      <c r="B5" s="420" t="s">
        <v>3</v>
      </c>
      <c r="C5" s="89">
        <f t="shared" ca="1" si="15"/>
        <v>974615.81000000017</v>
      </c>
      <c r="D5" s="89">
        <f t="shared" ca="1" si="15"/>
        <v>1132294.6000000001</v>
      </c>
      <c r="E5" s="89">
        <f t="shared" ca="1" si="15"/>
        <v>1064289.79</v>
      </c>
      <c r="F5" s="89">
        <f t="shared" ca="1" si="15"/>
        <v>1136625.8</v>
      </c>
      <c r="G5" s="89">
        <f t="shared" ca="1" si="15"/>
        <v>1067067.8</v>
      </c>
      <c r="H5" s="89">
        <f t="shared" ca="1" si="15"/>
        <v>1145450.0100000002</v>
      </c>
      <c r="I5" s="89">
        <f t="shared" ca="1" si="15"/>
        <v>1087925.6100000001</v>
      </c>
      <c r="J5" s="89">
        <f t="shared" ca="1" si="15"/>
        <v>1195882.8</v>
      </c>
      <c r="K5" s="89">
        <f t="shared" ca="1" si="15"/>
        <v>1033241.2000000002</v>
      </c>
      <c r="L5" s="89">
        <f t="shared" ca="1" si="15"/>
        <v>1191216.0100000002</v>
      </c>
      <c r="M5" s="89">
        <f t="shared" ca="1" si="15"/>
        <v>1119816.2100000002</v>
      </c>
      <c r="N5" s="89">
        <f t="shared" ca="1" si="15"/>
        <v>1190603.8</v>
      </c>
      <c r="O5" s="89">
        <f t="shared" ca="1" si="15"/>
        <v>1112485.4100000001</v>
      </c>
      <c r="P5" s="89">
        <f t="shared" ca="1" si="15"/>
        <v>1170165.0100000002</v>
      </c>
      <c r="Q5" s="89">
        <f t="shared" ca="1" si="15"/>
        <v>1100552.2100000002</v>
      </c>
      <c r="T5" s="323"/>
      <c r="U5" s="132"/>
      <c r="V5" s="132"/>
      <c r="W5" s="132"/>
      <c r="X5" s="132"/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6"/>
        <v>41395</v>
      </c>
      <c r="AP5" s="41" t="str">
        <f t="shared" si="11"/>
        <v>g</v>
      </c>
      <c r="AQ5" s="41">
        <f t="shared" si="17"/>
        <v>7</v>
      </c>
      <c r="AS5" s="41">
        <f t="shared" si="18"/>
        <v>5</v>
      </c>
      <c r="AT5" s="41" t="s">
        <v>114</v>
      </c>
    </row>
    <row r="6" spans="1:46">
      <c r="A6" s="247">
        <f t="shared" si="19"/>
        <v>6</v>
      </c>
      <c r="B6" s="420" t="s">
        <v>4</v>
      </c>
      <c r="C6" s="89">
        <f t="shared" ca="1" si="15"/>
        <v>986171.67999999993</v>
      </c>
      <c r="D6" s="89">
        <f t="shared" ca="1" si="15"/>
        <v>1070759.3999999999</v>
      </c>
      <c r="E6" s="89">
        <f t="shared" ca="1" si="15"/>
        <v>1058533.2</v>
      </c>
      <c r="F6" s="89">
        <f t="shared" ca="1" si="15"/>
        <v>992402.44</v>
      </c>
      <c r="G6" s="89">
        <f t="shared" ca="1" si="15"/>
        <v>1000362.6</v>
      </c>
      <c r="H6" s="89">
        <f t="shared" ca="1" si="15"/>
        <v>1047858.7999999999</v>
      </c>
      <c r="I6" s="89">
        <f t="shared" ca="1" si="15"/>
        <v>978555.6399999999</v>
      </c>
      <c r="J6" s="89">
        <f t="shared" ca="1" si="15"/>
        <v>1152311.7999999998</v>
      </c>
      <c r="K6" s="89">
        <f t="shared" ca="1" si="15"/>
        <v>1143896.6000000001</v>
      </c>
      <c r="L6" s="89">
        <f t="shared" ca="1" si="15"/>
        <v>1053834</v>
      </c>
      <c r="M6" s="89">
        <f t="shared" ca="1" si="15"/>
        <v>1134731.7999999998</v>
      </c>
      <c r="N6" s="89">
        <f t="shared" ca="1" si="15"/>
        <v>1138341.2</v>
      </c>
      <c r="O6" s="89">
        <f t="shared" ca="1" si="15"/>
        <v>1044625.04</v>
      </c>
      <c r="P6" s="89">
        <f t="shared" ca="1" si="15"/>
        <v>1098476.6000000001</v>
      </c>
      <c r="Q6" s="89">
        <f t="shared" ca="1" si="15"/>
        <v>1083306.2</v>
      </c>
      <c r="T6" s="323"/>
      <c r="U6" s="132"/>
      <c r="V6" s="132"/>
      <c r="W6" s="132"/>
      <c r="X6" s="132"/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6"/>
        <v>41426</v>
      </c>
      <c r="AP6" s="41" t="str">
        <f t="shared" si="11"/>
        <v>h</v>
      </c>
      <c r="AQ6" s="41">
        <f t="shared" si="17"/>
        <v>8</v>
      </c>
      <c r="AS6" s="41">
        <f t="shared" si="18"/>
        <v>6</v>
      </c>
      <c r="AT6" s="41" t="s">
        <v>109</v>
      </c>
    </row>
    <row r="7" spans="1:46">
      <c r="A7" s="247">
        <f t="shared" si="19"/>
        <v>7</v>
      </c>
      <c r="B7" s="420" t="s">
        <v>5</v>
      </c>
      <c r="C7" s="89">
        <f t="shared" ca="1" si="15"/>
        <v>1069657.3999999999</v>
      </c>
      <c r="D7" s="89">
        <f t="shared" ca="1" si="15"/>
        <v>1071316.3999999999</v>
      </c>
      <c r="E7" s="89">
        <f t="shared" ca="1" si="15"/>
        <v>984230.6</v>
      </c>
      <c r="F7" s="89">
        <f t="shared" ca="1" si="15"/>
        <v>1063679.3999999999</v>
      </c>
      <c r="G7" s="89">
        <f t="shared" ca="1" si="15"/>
        <v>1002021.2</v>
      </c>
      <c r="H7" s="89">
        <f t="shared" ca="1" si="15"/>
        <v>909882.15999999992</v>
      </c>
      <c r="I7" s="89">
        <f t="shared" ca="1" si="15"/>
        <v>1127858.2</v>
      </c>
      <c r="J7" s="89">
        <f t="shared" ca="1" si="15"/>
        <v>1151294.3999999999</v>
      </c>
      <c r="K7" s="89">
        <f t="shared" ca="1" si="15"/>
        <v>1065462.2</v>
      </c>
      <c r="L7" s="89">
        <f t="shared" ca="1" si="15"/>
        <v>1140225.3999999999</v>
      </c>
      <c r="M7" s="89">
        <f t="shared" ca="1" si="15"/>
        <v>1133481.3999999999</v>
      </c>
      <c r="N7" s="89">
        <f t="shared" ca="1" si="15"/>
        <v>1053172.08</v>
      </c>
      <c r="O7" s="89">
        <f t="shared" ca="1" si="15"/>
        <v>1120956.2</v>
      </c>
      <c r="P7" s="89">
        <f t="shared" ca="1" si="15"/>
        <v>1098712.3999999999</v>
      </c>
      <c r="Q7" s="89">
        <f t="shared" ca="1" si="15"/>
        <v>946347.04</v>
      </c>
      <c r="T7" s="323"/>
      <c r="U7" s="132"/>
      <c r="V7" s="132"/>
      <c r="W7" s="132"/>
      <c r="X7" s="132"/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6"/>
        <v>41456</v>
      </c>
      <c r="AP7" s="41" t="str">
        <f t="shared" si="11"/>
        <v>i</v>
      </c>
      <c r="AQ7" s="41">
        <f t="shared" si="17"/>
        <v>9</v>
      </c>
      <c r="AS7" s="41">
        <f t="shared" si="18"/>
        <v>7</v>
      </c>
      <c r="AT7" s="41" t="s">
        <v>115</v>
      </c>
    </row>
    <row r="8" spans="1:46">
      <c r="A8" s="247">
        <f t="shared" si="19"/>
        <v>8</v>
      </c>
      <c r="B8" s="420" t="s">
        <v>6</v>
      </c>
      <c r="C8" s="89">
        <f t="shared" ca="1" si="15"/>
        <v>1123794.58</v>
      </c>
      <c r="D8" s="89">
        <f t="shared" ca="1" si="15"/>
        <v>966903.77</v>
      </c>
      <c r="E8" s="89">
        <f t="shared" ca="1" si="15"/>
        <v>1118557.9700000002</v>
      </c>
      <c r="F8" s="89">
        <f t="shared" ca="1" si="15"/>
        <v>1122576.58</v>
      </c>
      <c r="G8" s="89">
        <f t="shared" ca="1" si="15"/>
        <v>963208.60000000009</v>
      </c>
      <c r="H8" s="89">
        <f t="shared" ca="1" si="15"/>
        <v>1080209.57</v>
      </c>
      <c r="I8" s="89">
        <f t="shared" ca="1" si="15"/>
        <v>1154268.3800000001</v>
      </c>
      <c r="J8" s="89">
        <f t="shared" ca="1" si="15"/>
        <v>1098315.99</v>
      </c>
      <c r="K8" s="89">
        <f t="shared" ca="1" si="15"/>
        <v>1174620.3700000001</v>
      </c>
      <c r="L8" s="89">
        <f t="shared" ca="1" si="15"/>
        <v>1170258.77</v>
      </c>
      <c r="M8" s="89">
        <f t="shared" ca="1" si="15"/>
        <v>1010399.9800000001</v>
      </c>
      <c r="N8" s="89">
        <f t="shared" ca="1" si="15"/>
        <v>1170800.79</v>
      </c>
      <c r="O8" s="89">
        <f t="shared" ca="1" si="15"/>
        <v>1154123.3800000001</v>
      </c>
      <c r="P8" s="89">
        <f t="shared" ca="1" si="15"/>
        <v>1045391.38</v>
      </c>
      <c r="Q8" s="89">
        <f t="shared" ca="1" si="15"/>
        <v>1119983.9900000002</v>
      </c>
      <c r="T8" s="323"/>
      <c r="U8" s="132"/>
      <c r="V8" s="132"/>
      <c r="W8" s="132"/>
      <c r="X8" s="132"/>
      <c r="AK8" s="461">
        <f t="shared" si="20"/>
        <v>2019</v>
      </c>
      <c r="AL8" s="27">
        <f t="shared" ref="AL8:AL14" si="23">+DATE(YEAR(AM7)+1,1,1)</f>
        <v>43466</v>
      </c>
      <c r="AM8" s="27">
        <f t="shared" ref="AM8:AM14" si="24">+DATE(YEAR(AL8),12,1)</f>
        <v>43800</v>
      </c>
      <c r="AO8" s="27">
        <f t="shared" si="16"/>
        <v>41487</v>
      </c>
      <c r="AP8" s="41" t="str">
        <f t="shared" si="11"/>
        <v>j</v>
      </c>
      <c r="AQ8" s="41">
        <f t="shared" si="17"/>
        <v>10</v>
      </c>
      <c r="AS8" s="41">
        <f t="shared" si="18"/>
        <v>8</v>
      </c>
      <c r="AT8" s="41" t="s">
        <v>116</v>
      </c>
    </row>
    <row r="9" spans="1:46">
      <c r="A9" s="247">
        <f t="shared" si="19"/>
        <v>9</v>
      </c>
      <c r="B9" s="420" t="s">
        <v>7</v>
      </c>
      <c r="C9" s="89">
        <f t="shared" ca="1" si="15"/>
        <v>1748833.5499999998</v>
      </c>
      <c r="D9" s="89">
        <f t="shared" ca="1" si="15"/>
        <v>1638175.3499999999</v>
      </c>
      <c r="E9" s="89">
        <f t="shared" ca="1" si="15"/>
        <v>1721869.5499999998</v>
      </c>
      <c r="F9" s="89">
        <f t="shared" ca="1" si="15"/>
        <v>1470906.38</v>
      </c>
      <c r="G9" s="89">
        <f t="shared" ca="1" si="15"/>
        <v>1715084.5899999999</v>
      </c>
      <c r="H9" s="89">
        <f t="shared" ca="1" si="15"/>
        <v>1660662.79</v>
      </c>
      <c r="I9" s="89">
        <f t="shared" ca="1" si="15"/>
        <v>1850286.5499999998</v>
      </c>
      <c r="J9" s="89">
        <f t="shared" ca="1" si="15"/>
        <v>1786558.26</v>
      </c>
      <c r="K9" s="89">
        <f t="shared" ca="1" si="15"/>
        <v>1885520.5699999998</v>
      </c>
      <c r="L9" s="89">
        <f t="shared" ca="1" si="15"/>
        <v>1775055.5899999999</v>
      </c>
      <c r="M9" s="89">
        <f t="shared" ca="1" si="15"/>
        <v>1873021</v>
      </c>
      <c r="N9" s="89">
        <f t="shared" ca="1" si="15"/>
        <v>1601852.48</v>
      </c>
      <c r="O9" s="89">
        <f t="shared" ca="1" si="15"/>
        <v>1859950.96</v>
      </c>
      <c r="P9" s="89">
        <f t="shared" ca="1" si="15"/>
        <v>1727917.5499999998</v>
      </c>
      <c r="Q9" s="89">
        <f t="shared" ca="1" si="15"/>
        <v>1822252.5699999998</v>
      </c>
      <c r="T9" s="323"/>
      <c r="U9" s="132"/>
      <c r="V9" s="132"/>
      <c r="W9" s="132"/>
      <c r="X9" s="132"/>
      <c r="AK9" s="461">
        <f t="shared" si="20"/>
        <v>2020</v>
      </c>
      <c r="AL9" s="27">
        <f t="shared" si="23"/>
        <v>43831</v>
      </c>
      <c r="AM9" s="27">
        <f t="shared" si="24"/>
        <v>44166</v>
      </c>
      <c r="AO9" s="27">
        <f t="shared" si="16"/>
        <v>41518</v>
      </c>
      <c r="AP9" s="41" t="str">
        <f t="shared" si="11"/>
        <v>k</v>
      </c>
      <c r="AQ9" s="41">
        <f t="shared" si="17"/>
        <v>11</v>
      </c>
      <c r="AS9" s="41">
        <f t="shared" si="18"/>
        <v>9</v>
      </c>
      <c r="AT9" s="41" t="s">
        <v>117</v>
      </c>
    </row>
    <row r="10" spans="1:46">
      <c r="A10" s="247">
        <f t="shared" si="19"/>
        <v>10</v>
      </c>
      <c r="B10" s="420" t="s">
        <v>8</v>
      </c>
      <c r="C10" s="89">
        <f t="shared" ca="1" si="15"/>
        <v>1692472.96</v>
      </c>
      <c r="D10" s="89">
        <f t="shared" ca="1" si="15"/>
        <v>1698624.96</v>
      </c>
      <c r="E10" s="89">
        <f t="shared" ca="1" si="15"/>
        <v>1574418.96</v>
      </c>
      <c r="F10" s="89">
        <f t="shared" ca="1" si="15"/>
        <v>1669401.48</v>
      </c>
      <c r="G10" s="89">
        <f t="shared" ca="1" si="15"/>
        <v>1564717.49</v>
      </c>
      <c r="H10" s="89">
        <f t="shared" ca="1" si="15"/>
        <v>1699323.98</v>
      </c>
      <c r="I10" s="89">
        <f t="shared" ca="1" si="15"/>
        <v>1526707.98</v>
      </c>
      <c r="J10" s="89">
        <f t="shared" ca="1" si="15"/>
        <v>1833131.46</v>
      </c>
      <c r="K10" s="89">
        <f t="shared" ca="1" si="15"/>
        <v>1715756.97</v>
      </c>
      <c r="L10" s="89">
        <f t="shared" ca="1" si="15"/>
        <v>1816243</v>
      </c>
      <c r="M10" s="89">
        <f t="shared" ca="1" si="15"/>
        <v>1703823</v>
      </c>
      <c r="N10" s="89">
        <f t="shared" ca="1" si="15"/>
        <v>1814665.46</v>
      </c>
      <c r="O10" s="89">
        <f t="shared" ca="1" si="15"/>
        <v>1689048.95</v>
      </c>
      <c r="P10" s="89">
        <f t="shared" ca="1" si="15"/>
        <v>1768892.96</v>
      </c>
      <c r="Q10" s="89">
        <f t="shared" ca="1" si="15"/>
        <v>1499022</v>
      </c>
      <c r="T10" s="323"/>
      <c r="U10" s="132"/>
      <c r="V10" s="132"/>
      <c r="W10" s="132"/>
      <c r="X10" s="132"/>
      <c r="AK10" s="461">
        <f t="shared" si="20"/>
        <v>2021</v>
      </c>
      <c r="AL10" s="27">
        <f t="shared" si="23"/>
        <v>44197</v>
      </c>
      <c r="AM10" s="27">
        <f t="shared" si="24"/>
        <v>44531</v>
      </c>
      <c r="AO10" s="27">
        <f t="shared" si="16"/>
        <v>41548</v>
      </c>
      <c r="AP10" s="41" t="str">
        <f t="shared" si="11"/>
        <v>l</v>
      </c>
      <c r="AQ10" s="41">
        <f t="shared" si="17"/>
        <v>12</v>
      </c>
      <c r="AS10" s="41">
        <f t="shared" si="18"/>
        <v>10</v>
      </c>
      <c r="AT10" s="41" t="s">
        <v>118</v>
      </c>
    </row>
    <row r="11" spans="1:46">
      <c r="A11" s="247">
        <f t="shared" si="19"/>
        <v>11</v>
      </c>
      <c r="B11" s="420" t="s">
        <v>9</v>
      </c>
      <c r="C11" s="89">
        <f t="shared" ca="1" si="15"/>
        <v>7714</v>
      </c>
      <c r="D11" s="89">
        <f t="shared" ca="1" si="15"/>
        <v>0</v>
      </c>
      <c r="E11" s="89">
        <f t="shared" ca="1" si="15"/>
        <v>0</v>
      </c>
      <c r="F11" s="89">
        <f t="shared" ca="1" si="15"/>
        <v>0</v>
      </c>
      <c r="G11" s="89">
        <f t="shared" ca="1" si="15"/>
        <v>0</v>
      </c>
      <c r="H11" s="89">
        <f t="shared" ca="1" si="15"/>
        <v>0</v>
      </c>
      <c r="I11" s="89">
        <f t="shared" ca="1" si="15"/>
        <v>20590</v>
      </c>
      <c r="J11" s="89">
        <f t="shared" ca="1" si="15"/>
        <v>74619</v>
      </c>
      <c r="K11" s="89">
        <f t="shared" ca="1" si="15"/>
        <v>131224</v>
      </c>
      <c r="L11" s="89">
        <f t="shared" ca="1" si="15"/>
        <v>119120</v>
      </c>
      <c r="M11" s="89">
        <f t="shared" ca="1" si="15"/>
        <v>109065</v>
      </c>
      <c r="N11" s="89">
        <f t="shared" ca="1" si="15"/>
        <v>92405</v>
      </c>
      <c r="O11" s="89">
        <f t="shared" ca="1" si="15"/>
        <v>88122</v>
      </c>
      <c r="P11" s="89">
        <f t="shared" ca="1" si="15"/>
        <v>88557</v>
      </c>
      <c r="Q11" s="89">
        <f t="shared" ca="1" si="15"/>
        <v>91462</v>
      </c>
      <c r="T11" s="323"/>
      <c r="U11" s="132"/>
      <c r="V11" s="132"/>
      <c r="W11" s="132"/>
      <c r="X11" s="132"/>
      <c r="AK11" s="461">
        <f t="shared" si="20"/>
        <v>2022</v>
      </c>
      <c r="AL11" s="27">
        <f t="shared" si="23"/>
        <v>44562</v>
      </c>
      <c r="AM11" s="27">
        <f t="shared" si="24"/>
        <v>44896</v>
      </c>
      <c r="AO11" s="27">
        <f t="shared" si="16"/>
        <v>41579</v>
      </c>
      <c r="AP11" s="41" t="str">
        <f t="shared" si="11"/>
        <v>m</v>
      </c>
      <c r="AQ11" s="41">
        <f t="shared" si="17"/>
        <v>13</v>
      </c>
      <c r="AS11" s="41">
        <f t="shared" si="18"/>
        <v>11</v>
      </c>
      <c r="AT11" s="41" t="s">
        <v>119</v>
      </c>
    </row>
    <row r="12" spans="1:46">
      <c r="A12" s="247">
        <f t="shared" si="19"/>
        <v>12</v>
      </c>
      <c r="B12" s="421" t="s">
        <v>10</v>
      </c>
      <c r="C12" s="89">
        <f t="shared" ca="1" si="15"/>
        <v>14753</v>
      </c>
      <c r="D12" s="89">
        <f t="shared" ca="1" si="15"/>
        <v>0</v>
      </c>
      <c r="E12" s="89">
        <f t="shared" ca="1" si="15"/>
        <v>0</v>
      </c>
      <c r="F12" s="89">
        <f t="shared" ca="1" si="15"/>
        <v>0</v>
      </c>
      <c r="G12" s="89">
        <f t="shared" ca="1" si="15"/>
        <v>0</v>
      </c>
      <c r="H12" s="89">
        <f t="shared" ca="1" si="15"/>
        <v>0</v>
      </c>
      <c r="I12" s="89">
        <f t="shared" ca="1" si="15"/>
        <v>0</v>
      </c>
      <c r="J12" s="89">
        <f t="shared" ca="1" si="15"/>
        <v>1999</v>
      </c>
      <c r="K12" s="89">
        <f t="shared" ca="1" si="15"/>
        <v>29814</v>
      </c>
      <c r="L12" s="89">
        <f t="shared" ca="1" si="15"/>
        <v>26597</v>
      </c>
      <c r="M12" s="89">
        <f t="shared" ca="1" si="15"/>
        <v>8701</v>
      </c>
      <c r="N12" s="89">
        <f t="shared" ca="1" si="15"/>
        <v>1362</v>
      </c>
      <c r="O12" s="89">
        <f t="shared" ca="1" si="15"/>
        <v>405</v>
      </c>
      <c r="P12" s="89">
        <f t="shared" ca="1" si="15"/>
        <v>309</v>
      </c>
      <c r="Q12" s="89">
        <f t="shared" ca="1" si="15"/>
        <v>1812</v>
      </c>
      <c r="T12" s="323"/>
      <c r="U12" s="132"/>
      <c r="V12" s="132"/>
      <c r="W12" s="132"/>
      <c r="X12" s="132"/>
      <c r="AK12" s="461">
        <f t="shared" si="20"/>
        <v>2023</v>
      </c>
      <c r="AL12" s="27">
        <f t="shared" si="23"/>
        <v>44927</v>
      </c>
      <c r="AM12" s="27">
        <f t="shared" si="24"/>
        <v>45261</v>
      </c>
      <c r="AO12" s="27">
        <f t="shared" si="16"/>
        <v>41609</v>
      </c>
      <c r="AP12" s="41" t="str">
        <f t="shared" si="11"/>
        <v>n</v>
      </c>
      <c r="AQ12" s="41">
        <f t="shared" si="17"/>
        <v>14</v>
      </c>
      <c r="AS12" s="41">
        <f t="shared" si="18"/>
        <v>12</v>
      </c>
      <c r="AT12" s="41" t="s">
        <v>120</v>
      </c>
    </row>
    <row r="13" spans="1:46">
      <c r="A13" s="247">
        <f t="shared" si="19"/>
        <v>13</v>
      </c>
      <c r="B13" s="422" t="s">
        <v>11</v>
      </c>
      <c r="C13" s="110">
        <f t="shared" ca="1" si="15"/>
        <v>11678062.890000001</v>
      </c>
      <c r="D13" s="111">
        <f t="shared" ca="1" si="15"/>
        <v>11856894.190000001</v>
      </c>
      <c r="E13" s="111">
        <f t="shared" ca="1" si="15"/>
        <v>11721325.749999998</v>
      </c>
      <c r="F13" s="111">
        <f t="shared" ca="1" si="15"/>
        <v>11743238.609999999</v>
      </c>
      <c r="G13" s="111">
        <f t="shared" ca="1" si="15"/>
        <v>11278546.270000001</v>
      </c>
      <c r="H13" s="111">
        <f t="shared" ca="1" si="15"/>
        <v>11818863.830000002</v>
      </c>
      <c r="I13" s="111">
        <f t="shared" ca="1" si="15"/>
        <v>12121495.460000001</v>
      </c>
      <c r="J13" s="111">
        <f t="shared" ca="1" si="15"/>
        <v>12839203.009999998</v>
      </c>
      <c r="K13" s="111">
        <f t="shared" ca="1" si="15"/>
        <v>12487067.419999998</v>
      </c>
      <c r="L13" s="111">
        <f t="shared" ca="1" si="15"/>
        <v>12815610.549999997</v>
      </c>
      <c r="M13" s="111">
        <f t="shared" ca="1" si="15"/>
        <v>12408840.99</v>
      </c>
      <c r="N13" s="111">
        <f t="shared" ca="1" si="15"/>
        <v>12587318.120000001</v>
      </c>
      <c r="O13" s="111">
        <f t="shared" ca="1" si="15"/>
        <v>12235255.849999998</v>
      </c>
      <c r="P13" s="111">
        <f t="shared" ca="1" si="15"/>
        <v>12365750.609999998</v>
      </c>
      <c r="Q13" s="111">
        <f t="shared" ca="1" si="15"/>
        <v>11971577.75</v>
      </c>
      <c r="T13" s="324"/>
      <c r="U13" s="325"/>
      <c r="V13" s="325"/>
      <c r="W13" s="325"/>
      <c r="X13" s="325"/>
      <c r="AK13" s="461">
        <f t="shared" si="20"/>
        <v>2024</v>
      </c>
      <c r="AL13" s="27">
        <f t="shared" si="23"/>
        <v>45292</v>
      </c>
      <c r="AM13" s="27">
        <f t="shared" si="24"/>
        <v>45627</v>
      </c>
      <c r="AO13" s="27">
        <f t="shared" si="16"/>
        <v>41640</v>
      </c>
      <c r="AP13" s="41" t="str">
        <f t="shared" si="11"/>
        <v>o</v>
      </c>
      <c r="AQ13" s="41">
        <f t="shared" si="17"/>
        <v>15</v>
      </c>
      <c r="AS13" s="41">
        <f t="shared" si="18"/>
        <v>13</v>
      </c>
      <c r="AT13" s="41" t="s">
        <v>121</v>
      </c>
    </row>
    <row r="14" spans="1:46">
      <c r="A14" s="247">
        <f t="shared" si="19"/>
        <v>14</v>
      </c>
      <c r="B14" s="420" t="s">
        <v>97</v>
      </c>
      <c r="C14" s="88">
        <f t="shared" ca="1" si="15"/>
        <v>301928.69</v>
      </c>
      <c r="D14" s="89">
        <f t="shared" ca="1" si="15"/>
        <v>301928.69</v>
      </c>
      <c r="E14" s="89">
        <f t="shared" ca="1" si="15"/>
        <v>266980.01</v>
      </c>
      <c r="F14" s="89">
        <f t="shared" ca="1" si="15"/>
        <v>266980.01999999996</v>
      </c>
      <c r="G14" s="89">
        <f t="shared" ca="1" si="15"/>
        <v>266979.99</v>
      </c>
      <c r="H14" s="89">
        <f t="shared" ca="1" si="15"/>
        <v>266980</v>
      </c>
      <c r="I14" s="89">
        <f t="shared" ca="1" si="15"/>
        <v>266980.01</v>
      </c>
      <c r="J14" s="89">
        <f t="shared" ca="1" si="15"/>
        <v>266980.02</v>
      </c>
      <c r="K14" s="89">
        <f t="shared" ca="1" si="15"/>
        <v>266980.01</v>
      </c>
      <c r="L14" s="89">
        <f t="shared" ca="1" si="15"/>
        <v>266980.01</v>
      </c>
      <c r="M14" s="89">
        <f t="shared" ca="1" si="15"/>
        <v>266980</v>
      </c>
      <c r="N14" s="89">
        <f t="shared" ca="1" si="15"/>
        <v>266980.01</v>
      </c>
      <c r="O14" s="89">
        <f t="shared" ca="1" si="15"/>
        <v>266980</v>
      </c>
      <c r="P14" s="89">
        <f t="shared" ca="1" si="15"/>
        <v>266980.01000000007</v>
      </c>
      <c r="Q14" s="89">
        <f t="shared" ca="1" si="15"/>
        <v>266980.01</v>
      </c>
      <c r="T14" s="323"/>
      <c r="U14" s="132"/>
      <c r="V14" s="132"/>
      <c r="W14" s="132"/>
      <c r="X14" s="132"/>
      <c r="AK14" s="461">
        <f t="shared" si="20"/>
        <v>2025</v>
      </c>
      <c r="AL14" s="27">
        <f t="shared" si="23"/>
        <v>45658</v>
      </c>
      <c r="AM14" s="27">
        <f t="shared" si="24"/>
        <v>45992</v>
      </c>
      <c r="AO14" s="27">
        <f t="shared" si="16"/>
        <v>41671</v>
      </c>
      <c r="AP14" s="41" t="str">
        <f t="shared" si="11"/>
        <v>p</v>
      </c>
      <c r="AQ14" s="41">
        <f t="shared" si="17"/>
        <v>16</v>
      </c>
      <c r="AS14" s="41">
        <f t="shared" si="18"/>
        <v>14</v>
      </c>
      <c r="AT14" s="41" t="s">
        <v>105</v>
      </c>
    </row>
    <row r="15" spans="1:46">
      <c r="A15" s="488">
        <f t="shared" si="19"/>
        <v>15</v>
      </c>
      <c r="B15" s="420" t="s">
        <v>289</v>
      </c>
      <c r="C15" s="64">
        <f t="shared" ca="1" si="15"/>
        <v>20354.73</v>
      </c>
      <c r="D15" s="65">
        <f t="shared" ca="1" si="15"/>
        <v>20354.73</v>
      </c>
      <c r="E15" s="65">
        <f t="shared" ca="1" si="15"/>
        <v>17998.71</v>
      </c>
      <c r="F15" s="65">
        <f t="shared" ca="1" si="15"/>
        <v>17998.699999999997</v>
      </c>
      <c r="G15" s="65">
        <f t="shared" ca="1" si="15"/>
        <v>17998.699999999997</v>
      </c>
      <c r="H15" s="65">
        <f t="shared" ca="1" si="15"/>
        <v>17998.7</v>
      </c>
      <c r="I15" s="65">
        <f t="shared" ca="1" si="15"/>
        <v>17998.7</v>
      </c>
      <c r="J15" s="65">
        <f t="shared" ca="1" si="15"/>
        <v>17998.7</v>
      </c>
      <c r="K15" s="65">
        <f t="shared" ca="1" si="15"/>
        <v>17998.7</v>
      </c>
      <c r="L15" s="65">
        <f t="shared" ca="1" si="15"/>
        <v>17998.71</v>
      </c>
      <c r="M15" s="65">
        <f t="shared" ca="1" si="15"/>
        <v>17998.7</v>
      </c>
      <c r="N15" s="65">
        <f t="shared" ca="1" si="15"/>
        <v>17998.71</v>
      </c>
      <c r="O15" s="65">
        <f t="shared" ca="1" si="15"/>
        <v>17998.690000000002</v>
      </c>
      <c r="P15" s="65">
        <f t="shared" ca="1" si="15"/>
        <v>17998.710000000003</v>
      </c>
      <c r="Q15" s="65">
        <f t="shared" ca="1" si="15"/>
        <v>17998.7</v>
      </c>
      <c r="T15" s="324"/>
      <c r="U15" s="325"/>
      <c r="V15" s="325"/>
      <c r="W15" s="325"/>
      <c r="X15" s="325"/>
      <c r="AK15" s="461">
        <f t="shared" si="20"/>
        <v>2026</v>
      </c>
      <c r="AL15" s="27">
        <f t="shared" ref="AL15:AL16" si="25">+DATE(YEAR(AM14)+1,1,1)</f>
        <v>46023</v>
      </c>
      <c r="AM15" s="27">
        <f t="shared" ref="AM15:AM16" si="26">+DATE(YEAR(AL15),12,1)</f>
        <v>46357</v>
      </c>
      <c r="AO15" s="27">
        <f t="shared" si="16"/>
        <v>41699</v>
      </c>
      <c r="AP15" s="41" t="str">
        <f t="shared" si="11"/>
        <v>q</v>
      </c>
      <c r="AQ15" s="41">
        <f t="shared" si="17"/>
        <v>17</v>
      </c>
      <c r="AS15" s="41">
        <f t="shared" si="18"/>
        <v>15</v>
      </c>
      <c r="AT15" s="41" t="s">
        <v>106</v>
      </c>
    </row>
    <row r="16" spans="1:46">
      <c r="A16" s="247">
        <f t="shared" si="19"/>
        <v>16</v>
      </c>
      <c r="B16" s="423" t="s">
        <v>13</v>
      </c>
      <c r="C16" s="112">
        <f t="shared" ca="1" si="15"/>
        <v>12000346.310000001</v>
      </c>
      <c r="D16" s="112">
        <f t="shared" ca="1" si="15"/>
        <v>12179177.610000001</v>
      </c>
      <c r="E16" s="112">
        <f t="shared" ca="1" si="15"/>
        <v>12006304.469999999</v>
      </c>
      <c r="F16" s="112">
        <f t="shared" ca="1" si="15"/>
        <v>12028217.330000002</v>
      </c>
      <c r="G16" s="112">
        <f t="shared" ca="1" si="15"/>
        <v>11563524.960000001</v>
      </c>
      <c r="H16" s="112">
        <f t="shared" ca="1" si="15"/>
        <v>12103842.529999999</v>
      </c>
      <c r="I16" s="112">
        <f t="shared" ca="1" si="15"/>
        <v>12406474.17</v>
      </c>
      <c r="J16" s="112">
        <f t="shared" ca="1" si="15"/>
        <v>13124181.73</v>
      </c>
      <c r="K16" s="112">
        <f t="shared" ca="1" si="15"/>
        <v>12772046.130000001</v>
      </c>
      <c r="L16" s="112">
        <f t="shared" ca="1" si="15"/>
        <v>13100589.270000001</v>
      </c>
      <c r="M16" s="112">
        <f t="shared" ca="1" si="15"/>
        <v>12693819.689999999</v>
      </c>
      <c r="N16" s="112">
        <f t="shared" ca="1" si="15"/>
        <v>12872296.840000002</v>
      </c>
      <c r="O16" s="112">
        <f t="shared" ca="1" si="15"/>
        <v>12520234.539999999</v>
      </c>
      <c r="P16" s="112">
        <f t="shared" ca="1" si="15"/>
        <v>12650729.329999998</v>
      </c>
      <c r="Q16" s="112">
        <f t="shared" ca="1" si="15"/>
        <v>12256556.460000003</v>
      </c>
      <c r="T16" s="323"/>
      <c r="U16" s="132"/>
      <c r="V16" s="132"/>
      <c r="W16" s="132"/>
      <c r="X16" s="132"/>
      <c r="AK16" s="461">
        <f t="shared" si="20"/>
        <v>2027</v>
      </c>
      <c r="AL16" s="27">
        <f t="shared" si="25"/>
        <v>46388</v>
      </c>
      <c r="AM16" s="27">
        <f t="shared" si="26"/>
        <v>46722</v>
      </c>
      <c r="AO16" s="27">
        <f t="shared" si="16"/>
        <v>41730</v>
      </c>
      <c r="AP16" s="41" t="str">
        <f t="shared" si="11"/>
        <v>r</v>
      </c>
      <c r="AQ16" s="41">
        <f t="shared" si="17"/>
        <v>18</v>
      </c>
      <c r="AS16" s="41">
        <f t="shared" si="18"/>
        <v>16</v>
      </c>
      <c r="AT16" s="41" t="s">
        <v>122</v>
      </c>
    </row>
    <row r="17" spans="1:46" ht="15.75" thickBot="1">
      <c r="A17" s="247">
        <f t="shared" si="19"/>
        <v>17</v>
      </c>
      <c r="B17" s="424" t="s">
        <v>14</v>
      </c>
      <c r="C17" s="113">
        <f t="shared" ca="1" si="15"/>
        <v>12000346.310000001</v>
      </c>
      <c r="D17" s="107">
        <f t="shared" ca="1" si="15"/>
        <v>12179177.610000001</v>
      </c>
      <c r="E17" s="107">
        <f t="shared" ca="1" si="15"/>
        <v>12006304.469999999</v>
      </c>
      <c r="F17" s="107">
        <f t="shared" ca="1" si="15"/>
        <v>12028217.330000002</v>
      </c>
      <c r="G17" s="107">
        <f t="shared" ca="1" si="15"/>
        <v>11563524.960000001</v>
      </c>
      <c r="H17" s="107">
        <f t="shared" ca="1" si="15"/>
        <v>12103842.529999999</v>
      </c>
      <c r="I17" s="107">
        <f t="shared" ca="1" si="15"/>
        <v>12406474.17</v>
      </c>
      <c r="J17" s="107">
        <f t="shared" ca="1" si="15"/>
        <v>13124181.73</v>
      </c>
      <c r="K17" s="107">
        <f t="shared" ca="1" si="15"/>
        <v>12772046.130000001</v>
      </c>
      <c r="L17" s="107">
        <f t="shared" ca="1" si="15"/>
        <v>13100589.270000001</v>
      </c>
      <c r="M17" s="107">
        <f t="shared" ca="1" si="15"/>
        <v>12693819.689999999</v>
      </c>
      <c r="N17" s="107">
        <f t="shared" ca="1" si="15"/>
        <v>12872296.840000002</v>
      </c>
      <c r="O17" s="107">
        <f t="shared" ca="1" si="15"/>
        <v>12520234.539999999</v>
      </c>
      <c r="P17" s="107">
        <f t="shared" ca="1" si="15"/>
        <v>12650729.329999998</v>
      </c>
      <c r="Q17" s="107">
        <f t="shared" ca="1" si="15"/>
        <v>12256556.460000003</v>
      </c>
      <c r="AO17" s="27">
        <f t="shared" si="16"/>
        <v>41760</v>
      </c>
      <c r="AP17" s="41" t="str">
        <f t="shared" si="11"/>
        <v>s</v>
      </c>
      <c r="AQ17" s="41">
        <f t="shared" si="17"/>
        <v>19</v>
      </c>
      <c r="AS17" s="41">
        <f t="shared" si="18"/>
        <v>17</v>
      </c>
      <c r="AT17" s="41" t="s">
        <v>110</v>
      </c>
    </row>
    <row r="18" spans="1:46" ht="15.75" thickTop="1">
      <c r="A18" s="247"/>
      <c r="AO18" s="27">
        <f t="shared" si="16"/>
        <v>41791</v>
      </c>
      <c r="AP18" s="41" t="str">
        <f t="shared" si="11"/>
        <v>t</v>
      </c>
      <c r="AQ18" s="41">
        <f t="shared" si="17"/>
        <v>20</v>
      </c>
      <c r="AS18" s="41">
        <f t="shared" si="18"/>
        <v>18</v>
      </c>
      <c r="AT18" s="41" t="s">
        <v>123</v>
      </c>
    </row>
    <row r="19" spans="1:46">
      <c r="A19" s="247"/>
      <c r="T19" s="326"/>
      <c r="U19" s="327"/>
      <c r="V19" s="327"/>
      <c r="W19" s="327"/>
      <c r="X19" s="327"/>
      <c r="AO19" s="27">
        <f t="shared" si="16"/>
        <v>41821</v>
      </c>
      <c r="AP19" s="41" t="str">
        <f t="shared" si="11"/>
        <v>u</v>
      </c>
      <c r="AQ19" s="41">
        <f t="shared" si="17"/>
        <v>21</v>
      </c>
      <c r="AS19" s="41">
        <f t="shared" si="18"/>
        <v>19</v>
      </c>
      <c r="AT19" s="41" t="s">
        <v>124</v>
      </c>
    </row>
    <row r="20" spans="1:46">
      <c r="A20" s="247"/>
      <c r="B20" s="425" t="s">
        <v>15</v>
      </c>
      <c r="C20" s="103">
        <f>+C$2</f>
        <v>2013</v>
      </c>
      <c r="D20" s="74">
        <f t="shared" ref="D20:Q20" si="27">+D$2</f>
        <v>2014</v>
      </c>
      <c r="E20" s="74">
        <f t="shared" si="27"/>
        <v>2015</v>
      </c>
      <c r="F20" s="74">
        <f t="shared" si="27"/>
        <v>2016</v>
      </c>
      <c r="G20" s="74">
        <f t="shared" si="27"/>
        <v>2017</v>
      </c>
      <c r="H20" s="74">
        <f t="shared" si="27"/>
        <v>2018</v>
      </c>
      <c r="I20" s="74">
        <f t="shared" si="27"/>
        <v>2019</v>
      </c>
      <c r="J20" s="74">
        <f t="shared" si="27"/>
        <v>2020</v>
      </c>
      <c r="K20" s="74">
        <f t="shared" si="27"/>
        <v>2021</v>
      </c>
      <c r="L20" s="74">
        <f t="shared" si="27"/>
        <v>2022</v>
      </c>
      <c r="M20" s="74">
        <f t="shared" si="27"/>
        <v>2023</v>
      </c>
      <c r="N20" s="74">
        <f t="shared" si="27"/>
        <v>2024</v>
      </c>
      <c r="O20" s="74">
        <f t="shared" si="27"/>
        <v>2025</v>
      </c>
      <c r="P20" s="74">
        <f t="shared" si="27"/>
        <v>2026</v>
      </c>
      <c r="Q20" s="74">
        <f t="shared" si="27"/>
        <v>2027</v>
      </c>
      <c r="T20" s="328"/>
      <c r="U20" s="132"/>
      <c r="V20" s="132"/>
      <c r="W20" s="132"/>
      <c r="X20" s="132"/>
      <c r="AO20" s="27">
        <f t="shared" si="16"/>
        <v>41852</v>
      </c>
      <c r="AP20" s="41" t="str">
        <f t="shared" si="11"/>
        <v>v</v>
      </c>
      <c r="AQ20" s="41">
        <f t="shared" si="17"/>
        <v>22</v>
      </c>
      <c r="AS20" s="41">
        <f t="shared" si="18"/>
        <v>20</v>
      </c>
      <c r="AT20" s="41" t="s">
        <v>125</v>
      </c>
    </row>
    <row r="21" spans="1:46">
      <c r="A21" s="247">
        <f t="shared" ref="A21:A24" si="28">+ROW(A21)</f>
        <v>21</v>
      </c>
      <c r="B21" s="426" t="s">
        <v>101</v>
      </c>
      <c r="C21" s="61">
        <f t="shared" ref="C21:Q24" ca="1" si="29">+SUM(INDIRECT($AK$1&amp;VLOOKUP(C$1,$AO$1:$AP$198,2,FALSE)&amp;$A21&amp;":"&amp;(VLOOKUP(DATE(YEAR(C$1),12,1),$AO$1:$AP$198,2,FALSE)&amp;$A21)))</f>
        <v>8820723.2100000009</v>
      </c>
      <c r="D21" s="61">
        <f t="shared" ca="1" si="29"/>
        <v>9070198.7699999996</v>
      </c>
      <c r="E21" s="61">
        <f t="shared" ca="1" si="29"/>
        <v>8844982.620000001</v>
      </c>
      <c r="F21" s="61">
        <f t="shared" ca="1" si="29"/>
        <v>8849558.5800000001</v>
      </c>
      <c r="G21" s="61">
        <f t="shared" ca="1" si="29"/>
        <v>8597932.4700000007</v>
      </c>
      <c r="H21" s="61">
        <f t="shared" ca="1" si="29"/>
        <v>9065891.7599999998</v>
      </c>
      <c r="I21" s="61">
        <f t="shared" ca="1" si="29"/>
        <v>9145791.7999999989</v>
      </c>
      <c r="J21" s="61">
        <f t="shared" ca="1" si="29"/>
        <v>9722259.3699999992</v>
      </c>
      <c r="K21" s="61">
        <f t="shared" ca="1" si="29"/>
        <v>9388066.9399999995</v>
      </c>
      <c r="L21" s="61">
        <f t="shared" ca="1" si="29"/>
        <v>9736271.0099999998</v>
      </c>
      <c r="M21" s="61">
        <f t="shared" ca="1" si="29"/>
        <v>9415206.2000000011</v>
      </c>
      <c r="N21" s="61">
        <f t="shared" ca="1" si="29"/>
        <v>9509982.5600000005</v>
      </c>
      <c r="O21" s="61">
        <f t="shared" ca="1" si="29"/>
        <v>9200529.5999999996</v>
      </c>
      <c r="P21" s="61">
        <f t="shared" ca="1" si="29"/>
        <v>9408148.75</v>
      </c>
      <c r="Q21" s="61">
        <f t="shared" ca="1" si="29"/>
        <v>9106918.9899999984</v>
      </c>
      <c r="T21" s="329"/>
      <c r="U21" s="132"/>
      <c r="V21" s="132"/>
      <c r="W21" s="132"/>
      <c r="X21" s="132"/>
      <c r="AO21" s="27">
        <f t="shared" si="16"/>
        <v>41883</v>
      </c>
      <c r="AP21" s="41" t="str">
        <f t="shared" si="11"/>
        <v>w</v>
      </c>
      <c r="AQ21" s="41">
        <f t="shared" si="17"/>
        <v>23</v>
      </c>
      <c r="AS21" s="41">
        <f t="shared" si="18"/>
        <v>21</v>
      </c>
      <c r="AT21" s="41" t="s">
        <v>126</v>
      </c>
    </row>
    <row r="22" spans="1:46">
      <c r="A22" s="247">
        <f t="shared" si="28"/>
        <v>22</v>
      </c>
      <c r="B22" s="426" t="s">
        <v>102</v>
      </c>
      <c r="C22" s="61">
        <f t="shared" ca="1" si="29"/>
        <v>3179623.6799999997</v>
      </c>
      <c r="D22" s="61">
        <f t="shared" ca="1" si="29"/>
        <v>3108979.54</v>
      </c>
      <c r="E22" s="61">
        <f t="shared" ca="1" si="29"/>
        <v>3161321.78</v>
      </c>
      <c r="F22" s="61">
        <f t="shared" ca="1" si="29"/>
        <v>3178658.37</v>
      </c>
      <c r="G22" s="61">
        <f t="shared" ca="1" si="29"/>
        <v>2965592.43</v>
      </c>
      <c r="H22" s="61">
        <f t="shared" ca="1" si="29"/>
        <v>3037950.51</v>
      </c>
      <c r="I22" s="61">
        <f t="shared" ca="1" si="29"/>
        <v>3260682.21</v>
      </c>
      <c r="J22" s="61">
        <f t="shared" ca="1" si="29"/>
        <v>3401922.15</v>
      </c>
      <c r="K22" s="61">
        <f t="shared" ca="1" si="29"/>
        <v>3383979.1700000004</v>
      </c>
      <c r="L22" s="61">
        <f t="shared" ca="1" si="29"/>
        <v>3364318.1399999997</v>
      </c>
      <c r="M22" s="61">
        <f t="shared" ca="1" si="29"/>
        <v>3278613.2099999995</v>
      </c>
      <c r="N22" s="61">
        <f t="shared" ca="1" si="29"/>
        <v>3362314.08</v>
      </c>
      <c r="O22" s="61">
        <f t="shared" ca="1" si="29"/>
        <v>3319704.58</v>
      </c>
      <c r="P22" s="61">
        <f t="shared" ca="1" si="29"/>
        <v>3242580.3699999996</v>
      </c>
      <c r="Q22" s="61">
        <f t="shared" ca="1" si="29"/>
        <v>3149637.21</v>
      </c>
      <c r="T22" s="330"/>
      <c r="U22" s="325"/>
      <c r="V22" s="325"/>
      <c r="W22" s="325"/>
      <c r="X22" s="325"/>
      <c r="AO22" s="27">
        <f t="shared" si="16"/>
        <v>41913</v>
      </c>
      <c r="AP22" s="41" t="str">
        <f t="shared" si="11"/>
        <v>x</v>
      </c>
      <c r="AQ22" s="41">
        <f t="shared" si="17"/>
        <v>24</v>
      </c>
      <c r="AS22" s="41">
        <f t="shared" si="18"/>
        <v>22</v>
      </c>
      <c r="AT22" s="41" t="s">
        <v>127</v>
      </c>
    </row>
    <row r="23" spans="1:46">
      <c r="A23" s="247">
        <f t="shared" si="28"/>
        <v>23</v>
      </c>
      <c r="B23" s="427" t="s">
        <v>16</v>
      </c>
      <c r="C23" s="108">
        <f t="shared" ca="1" si="29"/>
        <v>12000346.890000001</v>
      </c>
      <c r="D23" s="108">
        <f t="shared" ca="1" si="29"/>
        <v>12179178.310000001</v>
      </c>
      <c r="E23" s="108">
        <f t="shared" ca="1" si="29"/>
        <v>12006304.4</v>
      </c>
      <c r="F23" s="108">
        <f t="shared" ca="1" si="29"/>
        <v>12028216.950000001</v>
      </c>
      <c r="G23" s="108">
        <f t="shared" ca="1" si="29"/>
        <v>11563524.9</v>
      </c>
      <c r="H23" s="108">
        <f t="shared" ca="1" si="29"/>
        <v>12103842.269999998</v>
      </c>
      <c r="I23" s="108">
        <f t="shared" ca="1" si="29"/>
        <v>12406474.01</v>
      </c>
      <c r="J23" s="108">
        <f t="shared" ca="1" si="29"/>
        <v>13124181.520000001</v>
      </c>
      <c r="K23" s="108">
        <f t="shared" ca="1" si="29"/>
        <v>12772046.109999999</v>
      </c>
      <c r="L23" s="108">
        <f t="shared" ca="1" si="29"/>
        <v>13100589.15</v>
      </c>
      <c r="M23" s="108">
        <f t="shared" ca="1" si="29"/>
        <v>12693819.41</v>
      </c>
      <c r="N23" s="108">
        <f t="shared" ca="1" si="29"/>
        <v>12872296.640000002</v>
      </c>
      <c r="O23" s="108">
        <f t="shared" ca="1" si="29"/>
        <v>12520234.180000002</v>
      </c>
      <c r="P23" s="108">
        <f t="shared" ca="1" si="29"/>
        <v>12650729.120000001</v>
      </c>
      <c r="Q23" s="108">
        <f t="shared" ca="1" si="29"/>
        <v>12256556.200000003</v>
      </c>
      <c r="T23" s="331"/>
      <c r="U23" s="332"/>
      <c r="V23" s="332"/>
      <c r="W23" s="332"/>
      <c r="X23" s="332"/>
      <c r="AO23" s="27">
        <f t="shared" si="16"/>
        <v>41944</v>
      </c>
      <c r="AP23" s="41" t="str">
        <f t="shared" si="11"/>
        <v>y</v>
      </c>
      <c r="AQ23" s="41">
        <f t="shared" si="17"/>
        <v>25</v>
      </c>
      <c r="AS23" s="41">
        <f t="shared" si="18"/>
        <v>23</v>
      </c>
      <c r="AT23" s="41" t="s">
        <v>128</v>
      </c>
    </row>
    <row r="24" spans="1:46" s="6" customFormat="1" ht="15.75" thickBot="1">
      <c r="A24" s="247">
        <f t="shared" si="28"/>
        <v>24</v>
      </c>
      <c r="B24" s="428" t="s">
        <v>17</v>
      </c>
      <c r="C24" s="109">
        <f t="shared" ca="1" si="29"/>
        <v>0.58000000007450581</v>
      </c>
      <c r="D24" s="109">
        <f t="shared" ca="1" si="29"/>
        <v>0.70000000006984919</v>
      </c>
      <c r="E24" s="109">
        <f t="shared" ca="1" si="29"/>
        <v>-6.9999999366700649E-2</v>
      </c>
      <c r="F24" s="109">
        <f t="shared" ca="1" si="29"/>
        <v>-0.38000000035390258</v>
      </c>
      <c r="G24" s="109">
        <f t="shared" ca="1" si="29"/>
        <v>-6.0000000288709998E-2</v>
      </c>
      <c r="H24" s="109">
        <f t="shared" ca="1" si="29"/>
        <v>-0.26000000035855919</v>
      </c>
      <c r="I24" s="109">
        <f t="shared" ca="1" si="29"/>
        <v>-0.1600000006146729</v>
      </c>
      <c r="J24" s="109">
        <f t="shared" ca="1" si="29"/>
        <v>-0.21000000031199306</v>
      </c>
      <c r="K24" s="109">
        <f t="shared" ca="1" si="29"/>
        <v>-2.0000000367872417E-2</v>
      </c>
      <c r="L24" s="109">
        <f t="shared" ca="1" si="29"/>
        <v>-0.12000000034458935</v>
      </c>
      <c r="M24" s="109">
        <f t="shared" ca="1" si="29"/>
        <v>-0.28000000049360096</v>
      </c>
      <c r="N24" s="109">
        <f t="shared" ca="1" si="29"/>
        <v>-0.20000000030267984</v>
      </c>
      <c r="O24" s="109">
        <f t="shared" ca="1" si="29"/>
        <v>-0.36000000045169145</v>
      </c>
      <c r="P24" s="109">
        <f t="shared" ca="1" si="29"/>
        <v>-0.2099999999627471</v>
      </c>
      <c r="Q24" s="109">
        <f t="shared" ca="1" si="29"/>
        <v>-0.25999999977648258</v>
      </c>
      <c r="T24" s="8"/>
      <c r="U24" s="104"/>
      <c r="V24" s="104"/>
      <c r="W24" s="104"/>
      <c r="X24" s="104"/>
      <c r="AO24" s="27">
        <f t="shared" si="16"/>
        <v>41974</v>
      </c>
      <c r="AP24" s="41" t="str">
        <f t="shared" si="11"/>
        <v>z</v>
      </c>
      <c r="AQ24" s="41">
        <f t="shared" si="17"/>
        <v>26</v>
      </c>
      <c r="AS24" s="41">
        <f t="shared" si="18"/>
        <v>24</v>
      </c>
      <c r="AT24" s="32" t="s">
        <v>129</v>
      </c>
    </row>
    <row r="25" spans="1:46" s="6" customFormat="1" ht="15.75" thickTop="1">
      <c r="A25" s="239"/>
      <c r="B25" s="41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T25" s="8"/>
      <c r="U25" s="104"/>
      <c r="V25" s="104"/>
      <c r="W25" s="104"/>
      <c r="X25" s="104"/>
      <c r="AO25" s="27">
        <f t="shared" si="16"/>
        <v>42005</v>
      </c>
      <c r="AP25" s="41" t="str">
        <f t="shared" si="11"/>
        <v>aa</v>
      </c>
      <c r="AQ25" s="41">
        <f t="shared" si="17"/>
        <v>27</v>
      </c>
      <c r="AS25" s="41">
        <f t="shared" si="18"/>
        <v>25</v>
      </c>
      <c r="AT25" s="32" t="s">
        <v>108</v>
      </c>
    </row>
    <row r="26" spans="1:46">
      <c r="A26" s="23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T26" s="333"/>
      <c r="U26" s="327"/>
      <c r="V26" s="327"/>
      <c r="W26" s="327"/>
      <c r="X26" s="327"/>
      <c r="AO26" s="27">
        <f t="shared" si="16"/>
        <v>42036</v>
      </c>
      <c r="AP26" s="41" t="str">
        <f t="shared" si="11"/>
        <v>ab</v>
      </c>
      <c r="AQ26" s="41">
        <f t="shared" si="17"/>
        <v>28</v>
      </c>
      <c r="AS26" s="41">
        <f t="shared" si="18"/>
        <v>26</v>
      </c>
      <c r="AT26" s="32" t="s">
        <v>107</v>
      </c>
    </row>
    <row r="27" spans="1:46">
      <c r="A27" s="247"/>
      <c r="B27" s="429" t="s">
        <v>18</v>
      </c>
      <c r="C27" s="103">
        <f>+C$2</f>
        <v>2013</v>
      </c>
      <c r="D27" s="74">
        <f t="shared" ref="D27:Q27" si="30">+D$2</f>
        <v>2014</v>
      </c>
      <c r="E27" s="74">
        <f t="shared" si="30"/>
        <v>2015</v>
      </c>
      <c r="F27" s="74">
        <f t="shared" si="30"/>
        <v>2016</v>
      </c>
      <c r="G27" s="74">
        <f t="shared" si="30"/>
        <v>2017</v>
      </c>
      <c r="H27" s="74">
        <f t="shared" si="30"/>
        <v>2018</v>
      </c>
      <c r="I27" s="74">
        <f t="shared" si="30"/>
        <v>2019</v>
      </c>
      <c r="J27" s="74">
        <f t="shared" si="30"/>
        <v>2020</v>
      </c>
      <c r="K27" s="74">
        <f t="shared" si="30"/>
        <v>2021</v>
      </c>
      <c r="L27" s="74">
        <f t="shared" si="30"/>
        <v>2022</v>
      </c>
      <c r="M27" s="74">
        <f t="shared" si="30"/>
        <v>2023</v>
      </c>
      <c r="N27" s="74">
        <f t="shared" si="30"/>
        <v>2024</v>
      </c>
      <c r="O27" s="74">
        <f t="shared" si="30"/>
        <v>2025</v>
      </c>
      <c r="P27" s="74">
        <f t="shared" si="30"/>
        <v>2026</v>
      </c>
      <c r="Q27" s="74">
        <f t="shared" si="30"/>
        <v>2027</v>
      </c>
      <c r="T27" s="329"/>
      <c r="U27" s="132"/>
      <c r="V27" s="132"/>
      <c r="W27" s="132"/>
      <c r="X27" s="132"/>
      <c r="AO27" s="27">
        <f t="shared" si="16"/>
        <v>42064</v>
      </c>
      <c r="AP27" s="41" t="str">
        <f t="shared" si="11"/>
        <v>ac</v>
      </c>
      <c r="AQ27" s="41">
        <f t="shared" si="17"/>
        <v>29</v>
      </c>
      <c r="AS27" s="41">
        <f t="shared" si="18"/>
        <v>27</v>
      </c>
      <c r="AT27" t="str">
        <f>+"a"&amp;AT1</f>
        <v>aa</v>
      </c>
    </row>
    <row r="28" spans="1:46">
      <c r="A28" s="247">
        <f t="shared" ref="A28:A35" si="31">+ROW(A28)</f>
        <v>28</v>
      </c>
      <c r="B28" s="430" t="s">
        <v>19</v>
      </c>
      <c r="C28" s="61">
        <f t="shared" ref="C28:Q35" ca="1" si="32">+SUM(INDIRECT($AK$1&amp;VLOOKUP(C$1,$AO$1:$AP$198,2,FALSE)&amp;$A28&amp;":"&amp;(VLOOKUP(DATE(YEAR(C$1),12,1),$AO$1:$AP$198,2,FALSE)&amp;$A28)))</f>
        <v>3203063</v>
      </c>
      <c r="D28" s="61">
        <f t="shared" ca="1" si="32"/>
        <v>3158075</v>
      </c>
      <c r="E28" s="61">
        <f t="shared" ca="1" si="32"/>
        <v>3158075</v>
      </c>
      <c r="F28" s="61">
        <f t="shared" ca="1" si="32"/>
        <v>3167070</v>
      </c>
      <c r="G28" s="61">
        <f t="shared" ca="1" si="32"/>
        <v>3158075</v>
      </c>
      <c r="H28" s="61">
        <f t="shared" ca="1" si="32"/>
        <v>3158075</v>
      </c>
      <c r="I28" s="61">
        <f t="shared" ca="1" si="32"/>
        <v>3158075</v>
      </c>
      <c r="J28" s="61">
        <f t="shared" ca="1" si="32"/>
        <v>3167070</v>
      </c>
      <c r="K28" s="61">
        <f t="shared" ca="1" si="32"/>
        <v>3158075</v>
      </c>
      <c r="L28" s="61">
        <f t="shared" ca="1" si="32"/>
        <v>3158075</v>
      </c>
      <c r="M28" s="61">
        <f t="shared" ca="1" si="32"/>
        <v>3158075</v>
      </c>
      <c r="N28" s="61">
        <f t="shared" ca="1" si="32"/>
        <v>3167070</v>
      </c>
      <c r="O28" s="61">
        <f t="shared" ca="1" si="32"/>
        <v>3158075</v>
      </c>
      <c r="P28" s="61">
        <f t="shared" ca="1" si="32"/>
        <v>3158075</v>
      </c>
      <c r="Q28" s="61">
        <f t="shared" ca="1" si="32"/>
        <v>3158075</v>
      </c>
      <c r="T28" s="329"/>
      <c r="U28" s="132"/>
      <c r="V28" s="132"/>
      <c r="W28" s="132"/>
      <c r="X28" s="132"/>
      <c r="AO28" s="27">
        <f t="shared" si="16"/>
        <v>42095</v>
      </c>
      <c r="AP28" s="41" t="str">
        <f t="shared" si="11"/>
        <v>ad</v>
      </c>
      <c r="AQ28" s="41">
        <f t="shared" si="17"/>
        <v>30</v>
      </c>
      <c r="AS28" s="41">
        <f t="shared" si="18"/>
        <v>28</v>
      </c>
      <c r="AT28" s="41" t="str">
        <f t="shared" ref="AT28:AT51" si="33">+"a"&amp;AT2</f>
        <v>ab</v>
      </c>
    </row>
    <row r="29" spans="1:46">
      <c r="A29" s="247">
        <f t="shared" si="31"/>
        <v>29</v>
      </c>
      <c r="B29" s="426" t="s">
        <v>20</v>
      </c>
      <c r="C29" s="61">
        <f t="shared" ca="1" si="32"/>
        <v>2618779.5699999998</v>
      </c>
      <c r="D29" s="61">
        <f t="shared" ca="1" si="32"/>
        <v>0</v>
      </c>
      <c r="E29" s="61">
        <f t="shared" ca="1" si="32"/>
        <v>0</v>
      </c>
      <c r="F29" s="61">
        <f t="shared" ca="1" si="32"/>
        <v>0</v>
      </c>
      <c r="G29" s="61">
        <f t="shared" ca="1" si="32"/>
        <v>0</v>
      </c>
      <c r="H29" s="61">
        <f t="shared" ca="1" si="32"/>
        <v>0</v>
      </c>
      <c r="I29" s="61">
        <f t="shared" ca="1" si="32"/>
        <v>0</v>
      </c>
      <c r="J29" s="61">
        <f t="shared" ca="1" si="32"/>
        <v>0</v>
      </c>
      <c r="K29" s="61">
        <f t="shared" ca="1" si="32"/>
        <v>0</v>
      </c>
      <c r="L29" s="61">
        <f t="shared" ca="1" si="32"/>
        <v>0</v>
      </c>
      <c r="M29" s="61">
        <f t="shared" ca="1" si="32"/>
        <v>0</v>
      </c>
      <c r="N29" s="61">
        <f t="shared" ca="1" si="32"/>
        <v>0</v>
      </c>
      <c r="O29" s="61">
        <f t="shared" ca="1" si="32"/>
        <v>0</v>
      </c>
      <c r="P29" s="61">
        <f t="shared" ca="1" si="32"/>
        <v>0</v>
      </c>
      <c r="Q29" s="61">
        <f t="shared" ca="1" si="32"/>
        <v>0</v>
      </c>
      <c r="T29" s="329"/>
      <c r="U29" s="132"/>
      <c r="V29" s="132"/>
      <c r="W29" s="132"/>
      <c r="X29" s="132"/>
      <c r="AO29" s="27">
        <f t="shared" si="16"/>
        <v>42125</v>
      </c>
      <c r="AP29" s="41" t="str">
        <f t="shared" si="11"/>
        <v>ae</v>
      </c>
      <c r="AQ29" s="41">
        <f t="shared" si="17"/>
        <v>31</v>
      </c>
      <c r="AS29" s="41">
        <f t="shared" si="18"/>
        <v>29</v>
      </c>
      <c r="AT29" s="41" t="str">
        <f t="shared" si="33"/>
        <v>ac</v>
      </c>
    </row>
    <row r="30" spans="1:46">
      <c r="A30" s="247">
        <f t="shared" si="31"/>
        <v>30</v>
      </c>
      <c r="B30" s="426" t="s">
        <v>21</v>
      </c>
      <c r="C30" s="61">
        <f t="shared" ca="1" si="32"/>
        <v>626739</v>
      </c>
      <c r="D30" s="61">
        <f t="shared" ca="1" si="32"/>
        <v>628052</v>
      </c>
      <c r="E30" s="61">
        <f t="shared" ca="1" si="32"/>
        <v>630695</v>
      </c>
      <c r="F30" s="61">
        <f t="shared" ca="1" si="32"/>
        <v>632666</v>
      </c>
      <c r="G30" s="61">
        <f t="shared" ca="1" si="32"/>
        <v>634518</v>
      </c>
      <c r="H30" s="61">
        <f t="shared" ca="1" si="32"/>
        <v>636877</v>
      </c>
      <c r="I30" s="61">
        <f t="shared" ca="1" si="32"/>
        <v>638097</v>
      </c>
      <c r="J30" s="61">
        <f t="shared" ca="1" si="32"/>
        <v>638722</v>
      </c>
      <c r="K30" s="61">
        <f t="shared" ca="1" si="32"/>
        <v>642723</v>
      </c>
      <c r="L30" s="61">
        <f t="shared" ca="1" si="32"/>
        <v>643972</v>
      </c>
      <c r="M30" s="61">
        <f t="shared" ca="1" si="32"/>
        <v>647635</v>
      </c>
      <c r="N30" s="61">
        <f t="shared" ca="1" si="32"/>
        <v>647296</v>
      </c>
      <c r="O30" s="61">
        <f t="shared" ca="1" si="32"/>
        <v>650464</v>
      </c>
      <c r="P30" s="61">
        <f t="shared" ca="1" si="32"/>
        <v>650234</v>
      </c>
      <c r="Q30" s="61">
        <f t="shared" ca="1" si="32"/>
        <v>653078</v>
      </c>
      <c r="T30" s="329"/>
      <c r="U30" s="132"/>
      <c r="V30" s="132"/>
      <c r="W30" s="132"/>
      <c r="X30" s="132"/>
      <c r="AO30" s="27">
        <f t="shared" si="16"/>
        <v>42156</v>
      </c>
      <c r="AP30" s="41" t="str">
        <f t="shared" si="11"/>
        <v>af</v>
      </c>
      <c r="AQ30" s="41">
        <f t="shared" si="17"/>
        <v>32</v>
      </c>
      <c r="AS30" s="41">
        <f t="shared" si="18"/>
        <v>30</v>
      </c>
      <c r="AT30" s="41" t="str">
        <f t="shared" si="33"/>
        <v>ad</v>
      </c>
    </row>
    <row r="31" spans="1:46">
      <c r="A31" s="247">
        <f t="shared" si="31"/>
        <v>31</v>
      </c>
      <c r="B31" s="426" t="s">
        <v>22</v>
      </c>
      <c r="C31" s="61">
        <f t="shared" ca="1" si="32"/>
        <v>3352758</v>
      </c>
      <c r="D31" s="61">
        <f t="shared" ca="1" si="32"/>
        <v>3391114</v>
      </c>
      <c r="E31" s="61">
        <f t="shared" ca="1" si="32"/>
        <v>3422088</v>
      </c>
      <c r="F31" s="61">
        <f t="shared" ca="1" si="32"/>
        <v>3465126</v>
      </c>
      <c r="G31" s="61">
        <f t="shared" ca="1" si="32"/>
        <v>3499127</v>
      </c>
      <c r="H31" s="61">
        <f t="shared" ca="1" si="32"/>
        <v>3526967</v>
      </c>
      <c r="I31" s="61">
        <f t="shared" ca="1" si="32"/>
        <v>3555931</v>
      </c>
      <c r="J31" s="61">
        <f t="shared" ca="1" si="32"/>
        <v>3588876</v>
      </c>
      <c r="K31" s="61">
        <f t="shared" ca="1" si="32"/>
        <v>3624887</v>
      </c>
      <c r="L31" s="61">
        <f t="shared" ca="1" si="32"/>
        <v>3660743</v>
      </c>
      <c r="M31" s="61">
        <f t="shared" ca="1" si="32"/>
        <v>3698015</v>
      </c>
      <c r="N31" s="61">
        <f t="shared" ca="1" si="32"/>
        <v>3737128</v>
      </c>
      <c r="O31" s="61">
        <f t="shared" ca="1" si="32"/>
        <v>3774131</v>
      </c>
      <c r="P31" s="61">
        <f t="shared" ca="1" si="32"/>
        <v>3812136</v>
      </c>
      <c r="Q31" s="61">
        <f t="shared" ca="1" si="32"/>
        <v>3853124</v>
      </c>
      <c r="T31" s="334"/>
      <c r="U31" s="132"/>
      <c r="V31" s="132"/>
      <c r="W31" s="132"/>
      <c r="X31" s="132"/>
      <c r="AO31" s="27">
        <f t="shared" si="16"/>
        <v>42186</v>
      </c>
      <c r="AP31" s="41" t="str">
        <f t="shared" si="11"/>
        <v>ag</v>
      </c>
      <c r="AQ31" s="41">
        <f t="shared" si="17"/>
        <v>33</v>
      </c>
      <c r="AS31" s="41">
        <f t="shared" si="18"/>
        <v>31</v>
      </c>
      <c r="AT31" s="41" t="str">
        <f t="shared" si="33"/>
        <v>ae</v>
      </c>
    </row>
    <row r="32" spans="1:46">
      <c r="A32" s="247">
        <f t="shared" si="31"/>
        <v>32</v>
      </c>
      <c r="B32" s="431" t="s">
        <v>23</v>
      </c>
      <c r="C32" s="61">
        <f t="shared" ca="1" si="32"/>
        <v>9801339.5700000003</v>
      </c>
      <c r="D32" s="61">
        <f t="shared" ca="1" si="32"/>
        <v>7177241</v>
      </c>
      <c r="E32" s="61">
        <f t="shared" ca="1" si="32"/>
        <v>7210858</v>
      </c>
      <c r="F32" s="61">
        <f t="shared" ca="1" si="32"/>
        <v>7264862</v>
      </c>
      <c r="G32" s="61">
        <f t="shared" ca="1" si="32"/>
        <v>7291720</v>
      </c>
      <c r="H32" s="61">
        <f t="shared" ca="1" si="32"/>
        <v>7321919</v>
      </c>
      <c r="I32" s="61">
        <f t="shared" ca="1" si="32"/>
        <v>7352103</v>
      </c>
      <c r="J32" s="61">
        <f t="shared" ca="1" si="32"/>
        <v>7394668</v>
      </c>
      <c r="K32" s="61">
        <f t="shared" ca="1" si="32"/>
        <v>7425685</v>
      </c>
      <c r="L32" s="61">
        <f t="shared" ca="1" si="32"/>
        <v>7462790</v>
      </c>
      <c r="M32" s="61">
        <f t="shared" ca="1" si="32"/>
        <v>7503725</v>
      </c>
      <c r="N32" s="61">
        <f t="shared" ca="1" si="32"/>
        <v>7551494</v>
      </c>
      <c r="O32" s="61">
        <f t="shared" ca="1" si="32"/>
        <v>7582670</v>
      </c>
      <c r="P32" s="61">
        <f t="shared" ca="1" si="32"/>
        <v>7620445</v>
      </c>
      <c r="Q32" s="61">
        <f t="shared" ca="1" si="32"/>
        <v>7664277</v>
      </c>
      <c r="T32" s="329"/>
      <c r="U32" s="132"/>
      <c r="V32" s="132"/>
      <c r="W32" s="132"/>
      <c r="X32" s="132"/>
      <c r="AO32" s="27">
        <f t="shared" si="16"/>
        <v>42217</v>
      </c>
      <c r="AP32" s="41" t="str">
        <f t="shared" si="11"/>
        <v>ah</v>
      </c>
      <c r="AQ32" s="41">
        <f t="shared" si="17"/>
        <v>34</v>
      </c>
      <c r="AS32" s="41">
        <f t="shared" si="18"/>
        <v>32</v>
      </c>
      <c r="AT32" s="41" t="str">
        <f t="shared" si="33"/>
        <v>af</v>
      </c>
    </row>
    <row r="33" spans="1:46">
      <c r="A33" s="247">
        <f t="shared" si="31"/>
        <v>33</v>
      </c>
      <c r="B33" s="426" t="s">
        <v>98</v>
      </c>
      <c r="C33" s="61">
        <f t="shared" ca="1" si="32"/>
        <v>0</v>
      </c>
      <c r="D33" s="61">
        <f t="shared" ca="1" si="32"/>
        <v>0</v>
      </c>
      <c r="E33" s="61">
        <f t="shared" ca="1" si="32"/>
        <v>0</v>
      </c>
      <c r="F33" s="61">
        <f t="shared" ca="1" si="32"/>
        <v>0</v>
      </c>
      <c r="G33" s="61">
        <f t="shared" ca="1" si="32"/>
        <v>0</v>
      </c>
      <c r="H33" s="61">
        <f t="shared" ca="1" si="32"/>
        <v>0</v>
      </c>
      <c r="I33" s="61">
        <f t="shared" ca="1" si="32"/>
        <v>0</v>
      </c>
      <c r="J33" s="61">
        <f t="shared" ca="1" si="32"/>
        <v>0</v>
      </c>
      <c r="K33" s="61">
        <f t="shared" ca="1" si="32"/>
        <v>0</v>
      </c>
      <c r="L33" s="61">
        <f t="shared" ca="1" si="32"/>
        <v>0</v>
      </c>
      <c r="M33" s="61">
        <f t="shared" ca="1" si="32"/>
        <v>0</v>
      </c>
      <c r="N33" s="61">
        <f t="shared" ca="1" si="32"/>
        <v>0</v>
      </c>
      <c r="O33" s="61">
        <f t="shared" ca="1" si="32"/>
        <v>0</v>
      </c>
      <c r="P33" s="61">
        <f t="shared" ca="1" si="32"/>
        <v>0</v>
      </c>
      <c r="Q33" s="61">
        <f t="shared" ca="1" si="32"/>
        <v>0</v>
      </c>
      <c r="T33" s="329"/>
      <c r="U33" s="132"/>
      <c r="V33" s="132"/>
      <c r="W33" s="132"/>
      <c r="X33" s="132"/>
      <c r="AO33" s="27">
        <f t="shared" si="16"/>
        <v>42248</v>
      </c>
      <c r="AP33" s="41" t="str">
        <f t="shared" ref="AP33:AP64" si="34">+VLOOKUP(AQ33,$AS$1:$AT$198,2,FALSE)</f>
        <v>ai</v>
      </c>
      <c r="AQ33" s="41">
        <f t="shared" si="17"/>
        <v>35</v>
      </c>
      <c r="AS33" s="41">
        <f t="shared" si="18"/>
        <v>33</v>
      </c>
      <c r="AT33" s="41" t="str">
        <f t="shared" si="33"/>
        <v>ag</v>
      </c>
    </row>
    <row r="34" spans="1:46">
      <c r="A34" s="247">
        <f t="shared" si="31"/>
        <v>34</v>
      </c>
      <c r="B34" s="426" t="s">
        <v>24</v>
      </c>
      <c r="C34" s="61">
        <f t="shared" ca="1" si="32"/>
        <v>106834.43000000001</v>
      </c>
      <c r="D34" s="61">
        <f t="shared" ca="1" si="32"/>
        <v>78231.88</v>
      </c>
      <c r="E34" s="61">
        <f t="shared" ca="1" si="32"/>
        <v>78598.36</v>
      </c>
      <c r="F34" s="61">
        <f t="shared" ca="1" si="32"/>
        <v>79186.990000000005</v>
      </c>
      <c r="G34" s="61">
        <f t="shared" ca="1" si="32"/>
        <v>79479.73</v>
      </c>
      <c r="H34" s="61">
        <f t="shared" ca="1" si="32"/>
        <v>79808.91</v>
      </c>
      <c r="I34" s="61">
        <f t="shared" ca="1" si="32"/>
        <v>80137.920000000013</v>
      </c>
      <c r="J34" s="61">
        <f t="shared" ca="1" si="32"/>
        <v>80601.87000000001</v>
      </c>
      <c r="K34" s="61">
        <f t="shared" ca="1" si="32"/>
        <v>80939.97</v>
      </c>
      <c r="L34" s="61">
        <f t="shared" ca="1" si="32"/>
        <v>81344.399999999994</v>
      </c>
      <c r="M34" s="61">
        <f t="shared" ca="1" si="32"/>
        <v>81790.599999999991</v>
      </c>
      <c r="N34" s="61">
        <f t="shared" ca="1" si="32"/>
        <v>82311.259999999995</v>
      </c>
      <c r="O34" s="61">
        <f t="shared" ca="1" si="32"/>
        <v>82651.12000000001</v>
      </c>
      <c r="P34" s="61">
        <f t="shared" ca="1" si="32"/>
        <v>83062.819999999992</v>
      </c>
      <c r="Q34" s="61">
        <f t="shared" ca="1" si="32"/>
        <v>83540.610000000015</v>
      </c>
      <c r="T34" s="329"/>
      <c r="U34" s="132"/>
      <c r="V34" s="132"/>
      <c r="W34" s="132"/>
      <c r="X34" s="132"/>
      <c r="AO34" s="27">
        <f t="shared" si="16"/>
        <v>42278</v>
      </c>
      <c r="AP34" s="41" t="str">
        <f t="shared" si="34"/>
        <v>aj</v>
      </c>
      <c r="AQ34" s="41">
        <f t="shared" si="17"/>
        <v>36</v>
      </c>
      <c r="AS34" s="41">
        <f t="shared" si="18"/>
        <v>34</v>
      </c>
      <c r="AT34" s="41" t="str">
        <f t="shared" si="33"/>
        <v>ah</v>
      </c>
    </row>
    <row r="35" spans="1:46" ht="15.75" thickBot="1">
      <c r="A35" s="247">
        <f t="shared" si="31"/>
        <v>35</v>
      </c>
      <c r="B35" s="432" t="s">
        <v>99</v>
      </c>
      <c r="C35" s="107">
        <f t="shared" ca="1" si="32"/>
        <v>9908174</v>
      </c>
      <c r="D35" s="107">
        <f t="shared" ca="1" si="32"/>
        <v>7255472.8800000008</v>
      </c>
      <c r="E35" s="107">
        <f t="shared" ca="1" si="32"/>
        <v>7289456.3600000003</v>
      </c>
      <c r="F35" s="107">
        <f t="shared" ca="1" si="32"/>
        <v>7344048.9900000002</v>
      </c>
      <c r="G35" s="107">
        <f t="shared" ca="1" si="32"/>
        <v>7371199.7299999995</v>
      </c>
      <c r="H35" s="107">
        <f t="shared" ca="1" si="32"/>
        <v>7401727.9099999992</v>
      </c>
      <c r="I35" s="107">
        <f t="shared" ca="1" si="32"/>
        <v>7432240.9199999999</v>
      </c>
      <c r="J35" s="107">
        <f t="shared" ca="1" si="32"/>
        <v>7475269.8700000001</v>
      </c>
      <c r="K35" s="107">
        <f t="shared" ca="1" si="32"/>
        <v>7506624.9699999997</v>
      </c>
      <c r="L35" s="107">
        <f t="shared" ca="1" si="32"/>
        <v>7544134.4000000004</v>
      </c>
      <c r="M35" s="107">
        <f t="shared" ca="1" si="32"/>
        <v>7585515.6000000015</v>
      </c>
      <c r="N35" s="107">
        <f t="shared" ca="1" si="32"/>
        <v>7633805.2600000007</v>
      </c>
      <c r="O35" s="107">
        <f t="shared" ca="1" si="32"/>
        <v>7665321.1200000001</v>
      </c>
      <c r="P35" s="107">
        <f t="shared" ca="1" si="32"/>
        <v>7703507.8200000003</v>
      </c>
      <c r="Q35" s="107">
        <f t="shared" ca="1" si="32"/>
        <v>7747817.6100000003</v>
      </c>
      <c r="AO35" s="27">
        <f t="shared" si="16"/>
        <v>42309</v>
      </c>
      <c r="AP35" s="41" t="str">
        <f t="shared" si="34"/>
        <v>ak</v>
      </c>
      <c r="AQ35" s="41">
        <f t="shared" si="17"/>
        <v>37</v>
      </c>
      <c r="AS35" s="41">
        <f t="shared" si="18"/>
        <v>35</v>
      </c>
      <c r="AT35" s="41" t="str">
        <f t="shared" si="33"/>
        <v>ai</v>
      </c>
    </row>
    <row r="36" spans="1:46" ht="15.75" thickTop="1">
      <c r="A36" s="247"/>
      <c r="C36" s="462"/>
      <c r="D36" s="462"/>
      <c r="E36" s="462"/>
      <c r="U36" s="335"/>
      <c r="V36" s="335"/>
      <c r="AO36" s="27">
        <f t="shared" si="16"/>
        <v>42339</v>
      </c>
      <c r="AP36" s="41" t="str">
        <f t="shared" si="34"/>
        <v>al</v>
      </c>
      <c r="AQ36" s="41">
        <f t="shared" si="17"/>
        <v>38</v>
      </c>
      <c r="AS36" s="41">
        <f t="shared" si="18"/>
        <v>36</v>
      </c>
      <c r="AT36" s="41" t="str">
        <f t="shared" si="33"/>
        <v>aj</v>
      </c>
    </row>
    <row r="37" spans="1:46">
      <c r="A37" s="247"/>
      <c r="C37" s="105"/>
      <c r="D37" s="105"/>
      <c r="T37" s="336"/>
      <c r="U37" s="327"/>
      <c r="V37" s="327"/>
      <c r="W37" s="327"/>
      <c r="X37" s="327"/>
      <c r="AO37" s="27">
        <f t="shared" si="16"/>
        <v>42370</v>
      </c>
      <c r="AP37" s="41" t="str">
        <f t="shared" si="34"/>
        <v>am</v>
      </c>
      <c r="AQ37" s="41">
        <f t="shared" si="17"/>
        <v>39</v>
      </c>
      <c r="AS37" s="41">
        <f t="shared" si="18"/>
        <v>37</v>
      </c>
      <c r="AT37" s="41" t="str">
        <f t="shared" si="33"/>
        <v>ak</v>
      </c>
    </row>
    <row r="38" spans="1:46">
      <c r="A38" s="247"/>
      <c r="B38" s="433" t="s">
        <v>25</v>
      </c>
      <c r="C38" s="103">
        <f>+C$2</f>
        <v>2013</v>
      </c>
      <c r="D38" s="74">
        <f t="shared" ref="D38:Q38" si="35">+D$2</f>
        <v>2014</v>
      </c>
      <c r="E38" s="74">
        <f t="shared" si="35"/>
        <v>2015</v>
      </c>
      <c r="F38" s="74">
        <f t="shared" si="35"/>
        <v>2016</v>
      </c>
      <c r="G38" s="74">
        <f t="shared" si="35"/>
        <v>2017</v>
      </c>
      <c r="H38" s="74">
        <f t="shared" si="35"/>
        <v>2018</v>
      </c>
      <c r="I38" s="74">
        <f t="shared" si="35"/>
        <v>2019</v>
      </c>
      <c r="J38" s="74">
        <f t="shared" si="35"/>
        <v>2020</v>
      </c>
      <c r="K38" s="74">
        <f t="shared" si="35"/>
        <v>2021</v>
      </c>
      <c r="L38" s="74">
        <f t="shared" si="35"/>
        <v>2022</v>
      </c>
      <c r="M38" s="74">
        <f t="shared" si="35"/>
        <v>2023</v>
      </c>
      <c r="N38" s="74">
        <f t="shared" si="35"/>
        <v>2024</v>
      </c>
      <c r="O38" s="74">
        <f t="shared" si="35"/>
        <v>2025</v>
      </c>
      <c r="P38" s="74">
        <f t="shared" si="35"/>
        <v>2026</v>
      </c>
      <c r="Q38" s="74">
        <f t="shared" si="35"/>
        <v>2027</v>
      </c>
      <c r="T38" s="328"/>
      <c r="U38" s="132"/>
      <c r="V38" s="132"/>
      <c r="W38" s="132"/>
      <c r="X38" s="132"/>
      <c r="AO38" s="27">
        <f t="shared" si="16"/>
        <v>42401</v>
      </c>
      <c r="AP38" s="41" t="str">
        <f t="shared" si="34"/>
        <v>an</v>
      </c>
      <c r="AQ38" s="41">
        <f t="shared" si="17"/>
        <v>40</v>
      </c>
      <c r="AS38" s="41">
        <f t="shared" si="18"/>
        <v>38</v>
      </c>
      <c r="AT38" s="41" t="str">
        <f t="shared" si="33"/>
        <v>al</v>
      </c>
    </row>
    <row r="39" spans="1:46">
      <c r="A39" s="247">
        <f t="shared" ref="A39:A41" si="36">+ROW(A39)</f>
        <v>39</v>
      </c>
      <c r="B39" s="430" t="s">
        <v>26</v>
      </c>
      <c r="C39" s="61">
        <f t="shared" ref="C39:Q41" ca="1" si="37">+SUM(INDIRECT($AK$1&amp;VLOOKUP(C$1,$AO$1:$AP$198,2,FALSE)&amp;$A39&amp;":"&amp;(VLOOKUP(DATE(YEAR(C$1),12,1),$AO$1:$AP$198,2,FALSE)&amp;$A39)))</f>
        <v>9908174</v>
      </c>
      <c r="D39" s="61">
        <f t="shared" ca="1" si="37"/>
        <v>7255472.8800000008</v>
      </c>
      <c r="E39" s="61">
        <f t="shared" ca="1" si="37"/>
        <v>7289456.3600000003</v>
      </c>
      <c r="F39" s="61">
        <f t="shared" ca="1" si="37"/>
        <v>7344048.9900000002</v>
      </c>
      <c r="G39" s="61">
        <f t="shared" ca="1" si="37"/>
        <v>7371199.7299999995</v>
      </c>
      <c r="H39" s="61">
        <f t="shared" ca="1" si="37"/>
        <v>7401727.9099999992</v>
      </c>
      <c r="I39" s="61">
        <f t="shared" ca="1" si="37"/>
        <v>7432240.9199999999</v>
      </c>
      <c r="J39" s="61">
        <f t="shared" ca="1" si="37"/>
        <v>7475269.8700000001</v>
      </c>
      <c r="K39" s="61">
        <f t="shared" ca="1" si="37"/>
        <v>7506624.9699999997</v>
      </c>
      <c r="L39" s="61">
        <f t="shared" ca="1" si="37"/>
        <v>7544134.4000000004</v>
      </c>
      <c r="M39" s="61">
        <f t="shared" ca="1" si="37"/>
        <v>7585515.6000000015</v>
      </c>
      <c r="N39" s="61">
        <f t="shared" ca="1" si="37"/>
        <v>7633805.2600000007</v>
      </c>
      <c r="O39" s="61">
        <f t="shared" ca="1" si="37"/>
        <v>7665321.1200000001</v>
      </c>
      <c r="P39" s="61">
        <f t="shared" ca="1" si="37"/>
        <v>7703507.8200000003</v>
      </c>
      <c r="Q39" s="61">
        <f t="shared" ca="1" si="37"/>
        <v>7747817.6100000003</v>
      </c>
      <c r="T39" s="329"/>
      <c r="U39" s="132"/>
      <c r="V39" s="132"/>
      <c r="W39" s="132"/>
      <c r="X39" s="132"/>
      <c r="AO39" s="27">
        <f t="shared" si="16"/>
        <v>42430</v>
      </c>
      <c r="AP39" s="41" t="str">
        <f t="shared" si="34"/>
        <v>ao</v>
      </c>
      <c r="AQ39" s="41">
        <f t="shared" si="17"/>
        <v>41</v>
      </c>
      <c r="AS39" s="41">
        <f t="shared" si="18"/>
        <v>39</v>
      </c>
      <c r="AT39" s="41" t="str">
        <f t="shared" si="33"/>
        <v>am</v>
      </c>
    </row>
    <row r="40" spans="1:46">
      <c r="A40" s="247">
        <f t="shared" si="36"/>
        <v>40</v>
      </c>
      <c r="B40" s="434" t="s">
        <v>27</v>
      </c>
      <c r="C40" s="59">
        <f t="shared" ca="1" si="37"/>
        <v>12000346.890000001</v>
      </c>
      <c r="D40" s="59">
        <f t="shared" ca="1" si="37"/>
        <v>12179178.310000001</v>
      </c>
      <c r="E40" s="59">
        <f t="shared" ca="1" si="37"/>
        <v>12006304.4</v>
      </c>
      <c r="F40" s="59">
        <f t="shared" ca="1" si="37"/>
        <v>12028216.950000001</v>
      </c>
      <c r="G40" s="59">
        <f t="shared" ca="1" si="37"/>
        <v>11563524.9</v>
      </c>
      <c r="H40" s="59">
        <f t="shared" ca="1" si="37"/>
        <v>12103842.269999998</v>
      </c>
      <c r="I40" s="59">
        <f t="shared" ca="1" si="37"/>
        <v>12406474.01</v>
      </c>
      <c r="J40" s="59">
        <f t="shared" ca="1" si="37"/>
        <v>13124181.520000001</v>
      </c>
      <c r="K40" s="59">
        <f t="shared" ca="1" si="37"/>
        <v>12772046.109999999</v>
      </c>
      <c r="L40" s="59">
        <f t="shared" ca="1" si="37"/>
        <v>13100589.15</v>
      </c>
      <c r="M40" s="59">
        <f t="shared" ca="1" si="37"/>
        <v>12693819.41</v>
      </c>
      <c r="N40" s="59">
        <f t="shared" ca="1" si="37"/>
        <v>12872296.640000002</v>
      </c>
      <c r="O40" s="59">
        <f t="shared" ca="1" si="37"/>
        <v>12520234.180000002</v>
      </c>
      <c r="P40" s="59">
        <f t="shared" ca="1" si="37"/>
        <v>12650729.120000001</v>
      </c>
      <c r="Q40" s="59">
        <f t="shared" ca="1" si="37"/>
        <v>12256556.200000003</v>
      </c>
      <c r="T40" s="331"/>
      <c r="U40" s="132"/>
      <c r="V40" s="132"/>
      <c r="W40" s="132"/>
      <c r="X40" s="132"/>
      <c r="AO40" s="27">
        <f t="shared" si="16"/>
        <v>42461</v>
      </c>
      <c r="AP40" s="41" t="str">
        <f t="shared" si="34"/>
        <v>ap</v>
      </c>
      <c r="AQ40" s="41">
        <f t="shared" si="17"/>
        <v>42</v>
      </c>
      <c r="AS40" s="41">
        <f t="shared" si="18"/>
        <v>40</v>
      </c>
      <c r="AT40" s="41" t="str">
        <f t="shared" si="33"/>
        <v>an</v>
      </c>
    </row>
    <row r="41" spans="1:46" ht="15.75" thickBot="1">
      <c r="A41" s="247">
        <f t="shared" si="36"/>
        <v>41</v>
      </c>
      <c r="B41" s="435" t="s">
        <v>28</v>
      </c>
      <c r="C41" s="107">
        <f t="shared" ca="1" si="37"/>
        <v>2092172.8900000001</v>
      </c>
      <c r="D41" s="107">
        <f t="shared" ca="1" si="37"/>
        <v>4923705.4300000006</v>
      </c>
      <c r="E41" s="107">
        <f t="shared" ca="1" si="37"/>
        <v>4716848.04</v>
      </c>
      <c r="F41" s="107">
        <f t="shared" ca="1" si="37"/>
        <v>4684167.96</v>
      </c>
      <c r="G41" s="107">
        <f t="shared" ca="1" si="37"/>
        <v>4192325.17</v>
      </c>
      <c r="H41" s="107">
        <f t="shared" ca="1" si="37"/>
        <v>4702114.3599999994</v>
      </c>
      <c r="I41" s="107">
        <f t="shared" ca="1" si="37"/>
        <v>4974233.09</v>
      </c>
      <c r="J41" s="107">
        <f t="shared" ca="1" si="37"/>
        <v>5648911.6500000004</v>
      </c>
      <c r="K41" s="107">
        <f t="shared" ca="1" si="37"/>
        <v>5265421.1399999997</v>
      </c>
      <c r="L41" s="107">
        <f t="shared" ca="1" si="37"/>
        <v>5556454.75</v>
      </c>
      <c r="M41" s="107">
        <f t="shared" ca="1" si="37"/>
        <v>5108303.8100000015</v>
      </c>
      <c r="N41" s="107">
        <f t="shared" ca="1" si="37"/>
        <v>5238491.379999999</v>
      </c>
      <c r="O41" s="107">
        <f t="shared" ca="1" si="37"/>
        <v>4854913.0600000005</v>
      </c>
      <c r="P41" s="107">
        <f t="shared" ca="1" si="37"/>
        <v>4947221.3000000007</v>
      </c>
      <c r="Q41" s="107">
        <f t="shared" ca="1" si="37"/>
        <v>4508738.59</v>
      </c>
      <c r="AO41" s="27">
        <f t="shared" si="16"/>
        <v>42491</v>
      </c>
      <c r="AP41" s="41" t="str">
        <f t="shared" si="34"/>
        <v>aq</v>
      </c>
      <c r="AQ41" s="41">
        <f t="shared" si="17"/>
        <v>43</v>
      </c>
      <c r="AS41" s="41">
        <f t="shared" si="18"/>
        <v>41</v>
      </c>
      <c r="AT41" s="41" t="str">
        <f t="shared" si="33"/>
        <v>ao</v>
      </c>
    </row>
    <row r="42" spans="1:46" ht="15.75" thickTop="1">
      <c r="A42" s="247"/>
      <c r="AO42" s="27">
        <f t="shared" si="16"/>
        <v>42522</v>
      </c>
      <c r="AP42" s="41" t="str">
        <f t="shared" si="34"/>
        <v>ar</v>
      </c>
      <c r="AQ42" s="41">
        <f t="shared" si="17"/>
        <v>44</v>
      </c>
      <c r="AS42" s="41">
        <f t="shared" si="18"/>
        <v>42</v>
      </c>
      <c r="AT42" s="41" t="str">
        <f t="shared" si="33"/>
        <v>ap</v>
      </c>
    </row>
    <row r="43" spans="1:46">
      <c r="A43" s="247"/>
      <c r="T43" s="106"/>
      <c r="U43" s="337"/>
      <c r="V43" s="337"/>
      <c r="W43" s="337"/>
      <c r="X43" s="337"/>
      <c r="AO43" s="27">
        <f t="shared" si="16"/>
        <v>42552</v>
      </c>
      <c r="AP43" s="41" t="str">
        <f t="shared" si="34"/>
        <v>as</v>
      </c>
      <c r="AQ43" s="41">
        <f t="shared" si="17"/>
        <v>45</v>
      </c>
      <c r="AS43" s="41">
        <f t="shared" si="18"/>
        <v>43</v>
      </c>
      <c r="AT43" s="41" t="str">
        <f t="shared" si="33"/>
        <v>aq</v>
      </c>
    </row>
    <row r="44" spans="1:46">
      <c r="A44" s="247">
        <f t="shared" ref="A44:A45" si="38">+ROW(A44)</f>
        <v>44</v>
      </c>
      <c r="B44" s="436" t="s">
        <v>29</v>
      </c>
      <c r="C44" s="408">
        <f ca="1">+(C30-C15)/(C4+C5)</f>
        <v>0.28574863662344246</v>
      </c>
      <c r="D44" s="409">
        <f t="shared" ref="D44:F44" ca="1" si="39">+(D30-D15)/(D4+D5)</f>
        <v>0.27360864180366218</v>
      </c>
      <c r="E44" s="409">
        <f t="shared" ca="1" si="39"/>
        <v>0.27680229689379726</v>
      </c>
      <c r="F44" s="409">
        <f t="shared" ca="1" si="39"/>
        <v>0.27721726528997465</v>
      </c>
      <c r="G44" s="409">
        <f t="shared" ref="G44:P44" ca="1" si="40">+(G30-G15)/(G4+G5)</f>
        <v>0.27761750665585716</v>
      </c>
      <c r="H44" s="409">
        <f t="shared" ca="1" si="40"/>
        <v>0.28672826303606136</v>
      </c>
      <c r="I44" s="409">
        <f t="shared" ca="1" si="40"/>
        <v>0.27082187317875228</v>
      </c>
      <c r="J44" s="409">
        <f t="shared" ca="1" si="40"/>
        <v>0.2646978101993061</v>
      </c>
      <c r="K44" s="409">
        <f t="shared" ca="1" si="40"/>
        <v>0.28984899858212892</v>
      </c>
      <c r="L44" s="409">
        <f t="shared" ca="1" si="40"/>
        <v>0.26808048095450587</v>
      </c>
      <c r="M44" s="409">
        <f t="shared" ca="1" si="40"/>
        <v>0.27036010581239817</v>
      </c>
      <c r="N44" s="409">
        <f t="shared" ca="1" si="40"/>
        <v>0.26959197885824293</v>
      </c>
      <c r="O44" s="409">
        <f t="shared" ca="1" si="40"/>
        <v>0.27309068795127445</v>
      </c>
      <c r="P44" s="409">
        <f t="shared" ca="1" si="40"/>
        <v>0.28701542729855822</v>
      </c>
      <c r="Q44" s="409">
        <f t="shared" ref="Q44" ca="1" si="41">+(Q30-Q15)/(Q4+Q5)</f>
        <v>0.27731071070222502</v>
      </c>
      <c r="T44" s="106"/>
      <c r="U44" s="338"/>
      <c r="V44" s="338"/>
      <c r="W44" s="338"/>
      <c r="X44" s="338"/>
      <c r="AO44" s="27">
        <f t="shared" si="16"/>
        <v>42583</v>
      </c>
      <c r="AP44" s="41" t="str">
        <f t="shared" si="34"/>
        <v>at</v>
      </c>
      <c r="AQ44" s="41">
        <f t="shared" si="17"/>
        <v>46</v>
      </c>
      <c r="AS44" s="41">
        <f t="shared" si="18"/>
        <v>44</v>
      </c>
      <c r="AT44" s="41" t="str">
        <f t="shared" si="33"/>
        <v>ar</v>
      </c>
    </row>
    <row r="45" spans="1:46">
      <c r="A45" s="247">
        <f t="shared" si="38"/>
        <v>45</v>
      </c>
      <c r="B45" s="437" t="s">
        <v>30</v>
      </c>
      <c r="C45" s="410">
        <f ca="1">+(DATE(C$2,12,31)-DATE(C$2,MONTH(C$1),1))*24*HLOOKUP(C$2,$C$204:$BQ$205,2,FALSE)-C30-C15</f>
        <v>383026.27</v>
      </c>
      <c r="D45" s="411">
        <f t="shared" ref="D45:F45" ca="1" si="42">+(DATE(D$2,12,31)-DATE(D$2,MONTH(D$1),1))*24*HLOOKUP(D$2,$C$204:$BQ$205,2,FALSE)-D30-D15</f>
        <v>425393.27</v>
      </c>
      <c r="E45" s="411">
        <f t="shared" ca="1" si="42"/>
        <v>443306.29</v>
      </c>
      <c r="F45" s="411">
        <f t="shared" ca="1" si="42"/>
        <v>444335.3</v>
      </c>
      <c r="G45" s="411">
        <f ca="1">+(DATE(G$2,12,31)-DATE(G$2,MONTH(G$1),1))*24*HLOOKUP(G$2,$C$204:$BQ$205,2,FALSE)-(G30-G15)</f>
        <v>475480.69999999995</v>
      </c>
      <c r="H45" s="411">
        <f t="shared" ref="H45:Q45" ca="1" si="43">+(DATE(H$2,12,31)-DATE(H$2,MONTH(H$1),1))*24*HLOOKUP(H$2,$C$204:$BQ$205,2,FALSE)-(H30-H15)</f>
        <v>473121.69999999995</v>
      </c>
      <c r="I45" s="411">
        <f t="shared" ca="1" si="43"/>
        <v>471901.69999999995</v>
      </c>
      <c r="J45" s="411">
        <f t="shared" ca="1" si="43"/>
        <v>474276.69999999995</v>
      </c>
      <c r="K45" s="411">
        <f t="shared" ca="1" si="43"/>
        <v>467275.69999999995</v>
      </c>
      <c r="L45" s="411">
        <f t="shared" ca="1" si="43"/>
        <v>466026.70999999996</v>
      </c>
      <c r="M45" s="411">
        <f t="shared" ca="1" si="43"/>
        <v>462363.69999999995</v>
      </c>
      <c r="N45" s="411">
        <f t="shared" ca="1" si="43"/>
        <v>465702.70999999996</v>
      </c>
      <c r="O45" s="411">
        <f t="shared" ca="1" si="43"/>
        <v>459534.68999999994</v>
      </c>
      <c r="P45" s="411">
        <f t="shared" ca="1" si="43"/>
        <v>459764.70999999996</v>
      </c>
      <c r="Q45" s="411">
        <f t="shared" ca="1" si="43"/>
        <v>456920.69999999995</v>
      </c>
      <c r="T45" s="106"/>
      <c r="U45" s="339"/>
      <c r="V45" s="339"/>
      <c r="W45" s="338"/>
      <c r="X45" s="338"/>
      <c r="AO45" s="27">
        <f t="shared" si="16"/>
        <v>42614</v>
      </c>
      <c r="AP45" s="41" t="str">
        <f t="shared" si="34"/>
        <v>au</v>
      </c>
      <c r="AQ45" s="41">
        <f t="shared" si="17"/>
        <v>47</v>
      </c>
      <c r="AS45" s="41">
        <f t="shared" si="18"/>
        <v>45</v>
      </c>
      <c r="AT45" s="41" t="str">
        <f t="shared" si="33"/>
        <v>as</v>
      </c>
    </row>
    <row r="46" spans="1:46">
      <c r="A46" s="247"/>
      <c r="B46" s="438"/>
      <c r="C46" s="412"/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T46" s="340"/>
      <c r="U46" s="341"/>
      <c r="V46" s="341"/>
      <c r="W46" s="341"/>
      <c r="X46" s="341"/>
      <c r="AO46" s="27">
        <f t="shared" si="16"/>
        <v>42644</v>
      </c>
      <c r="AP46" s="41" t="str">
        <f t="shared" si="34"/>
        <v>av</v>
      </c>
      <c r="AQ46" s="41">
        <f t="shared" si="17"/>
        <v>48</v>
      </c>
      <c r="AS46" s="41">
        <f t="shared" si="18"/>
        <v>46</v>
      </c>
      <c r="AT46" s="41" t="str">
        <f>+"a"&amp;AT20</f>
        <v>at</v>
      </c>
    </row>
    <row r="47" spans="1:46">
      <c r="A47" s="247">
        <f t="shared" ref="A47" si="44">+ROW(A47)</f>
        <v>47</v>
      </c>
      <c r="B47" s="439" t="s">
        <v>31</v>
      </c>
      <c r="C47" s="414">
        <f ca="1">+C44*'Annual Resource Report'!D57</f>
        <v>276427.59241548413</v>
      </c>
      <c r="D47" s="415">
        <f ca="1">+D44*'Annual Resource Report'!E57</f>
        <v>275938.98610051972</v>
      </c>
      <c r="E47" s="415">
        <f ca="1">+E44*'Annual Resource Report'!F57</f>
        <v>278782.3731757201</v>
      </c>
      <c r="F47" s="415">
        <f ca="1">+F44*'Annual Resource Report'!G57</f>
        <v>280405.81515664572</v>
      </c>
      <c r="G47" s="415">
        <f ca="1">+G44*'Annual Resource Report'!H57</f>
        <v>281091.68894165871</v>
      </c>
      <c r="H47" s="415">
        <f ca="1">+H44*'Annual Resource Report'!I57</f>
        <v>282291.82557884435</v>
      </c>
      <c r="I47" s="415">
        <f ca="1">+I44*'Annual Resource Report'!J57</f>
        <v>280842.63624743791</v>
      </c>
      <c r="J47" s="415">
        <f ca="1">+J44*'Annual Resource Report'!K57</f>
        <v>281913.95595238789</v>
      </c>
      <c r="K47" s="415">
        <f ca="1">+K44*'Annual Resource Report'!L57</f>
        <v>284198.40334487817</v>
      </c>
      <c r="L47" s="415">
        <f ca="1">+L44*'Annual Resource Report'!M57</f>
        <v>283621.26750712754</v>
      </c>
      <c r="M47" s="415">
        <f ca="1">+M44*'Annual Resource Report'!N57</f>
        <v>285865.33549661958</v>
      </c>
      <c r="N47" s="415">
        <f ca="1">+N44*'Annual Resource Report'!O57</f>
        <v>286503.4742563013</v>
      </c>
      <c r="O47" s="415">
        <f ca="1">+O44*'Annual Resource Report'!P57</f>
        <v>287843.33775598492</v>
      </c>
      <c r="P47" s="415">
        <f ca="1">+P44*'Annual Resource Report'!Q57</f>
        <v>288128.49405383028</v>
      </c>
      <c r="Q47" s="415">
        <f ca="1">+Q44*'Annual Resource Report'!R57</f>
        <v>287792.35454840172</v>
      </c>
      <c r="AO47" s="27">
        <f t="shared" si="16"/>
        <v>42675</v>
      </c>
      <c r="AP47" s="41" t="str">
        <f t="shared" si="34"/>
        <v>aw</v>
      </c>
      <c r="AQ47" s="41">
        <f t="shared" si="17"/>
        <v>49</v>
      </c>
      <c r="AS47" s="41">
        <f t="shared" si="18"/>
        <v>47</v>
      </c>
      <c r="AT47" s="41" t="str">
        <f t="shared" si="33"/>
        <v>au</v>
      </c>
    </row>
    <row r="48" spans="1:46">
      <c r="U48" s="321"/>
      <c r="V48" s="321"/>
      <c r="W48" s="321"/>
      <c r="X48" s="321"/>
      <c r="AO48" s="27">
        <f t="shared" si="16"/>
        <v>42705</v>
      </c>
      <c r="AP48" s="41" t="str">
        <f t="shared" si="34"/>
        <v>ax</v>
      </c>
      <c r="AQ48" s="41">
        <f t="shared" si="17"/>
        <v>50</v>
      </c>
      <c r="AS48" s="41">
        <f t="shared" si="18"/>
        <v>48</v>
      </c>
      <c r="AT48" s="41" t="str">
        <f t="shared" si="33"/>
        <v>av</v>
      </c>
    </row>
    <row r="49" spans="2:46" ht="15.75" thickBo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AO49" s="27">
        <f t="shared" si="16"/>
        <v>42736</v>
      </c>
      <c r="AP49" s="41" t="str">
        <f t="shared" si="34"/>
        <v>ay</v>
      </c>
      <c r="AQ49" s="41">
        <f t="shared" si="17"/>
        <v>51</v>
      </c>
      <c r="AS49" s="41">
        <f t="shared" si="18"/>
        <v>49</v>
      </c>
      <c r="AT49" s="41" t="str">
        <f t="shared" si="33"/>
        <v>aw</v>
      </c>
    </row>
    <row r="50" spans="2:46" ht="15.75" thickBot="1">
      <c r="B50" s="450" t="s">
        <v>253</v>
      </c>
      <c r="C50" s="616">
        <f ca="1">+(C45+C30+C15)/((EDATE(C2,12)-C2)*24)</f>
        <v>117.59360730593608</v>
      </c>
      <c r="D50" s="616">
        <f t="shared" ref="D50:F50" ca="1" si="45">+(D45+D30+D15)/((EDATE(D2,12)-D2)*24)</f>
        <v>122.57990867579909</v>
      </c>
      <c r="E50" s="616">
        <f t="shared" ca="1" si="45"/>
        <v>124.65753424657534</v>
      </c>
      <c r="F50" s="616">
        <f t="shared" ca="1" si="45"/>
        <v>125</v>
      </c>
      <c r="G50" s="616">
        <f ca="1">+(G45+(G30-G15))/((EDATE(G2,12)-G2)*24)</f>
        <v>124.65753424657534</v>
      </c>
      <c r="H50" s="616">
        <f t="shared" ref="H50:Q50" ca="1" si="46">+(H45+(H30-H15))/((EDATE(H2,12)-H2)*24)</f>
        <v>124.65753424657534</v>
      </c>
      <c r="I50" s="616">
        <f t="shared" ca="1" si="46"/>
        <v>124.65753424657534</v>
      </c>
      <c r="J50" s="616">
        <f t="shared" ca="1" si="46"/>
        <v>125</v>
      </c>
      <c r="K50" s="616">
        <f t="shared" ca="1" si="46"/>
        <v>124.65753424657534</v>
      </c>
      <c r="L50" s="616">
        <f t="shared" ca="1" si="46"/>
        <v>124.65753424657534</v>
      </c>
      <c r="M50" s="616">
        <f t="shared" ca="1" si="46"/>
        <v>124.65753424657534</v>
      </c>
      <c r="N50" s="616">
        <f t="shared" ca="1" si="46"/>
        <v>125</v>
      </c>
      <c r="O50" s="616">
        <f t="shared" ca="1" si="46"/>
        <v>124.65753424657534</v>
      </c>
      <c r="P50" s="616">
        <f t="shared" ca="1" si="46"/>
        <v>124.65753424657534</v>
      </c>
      <c r="Q50" s="616">
        <f t="shared" ca="1" si="46"/>
        <v>124.65753424657534</v>
      </c>
      <c r="AO50" s="27">
        <f t="shared" si="16"/>
        <v>42767</v>
      </c>
      <c r="AP50" s="41" t="str">
        <f t="shared" si="34"/>
        <v>az</v>
      </c>
      <c r="AQ50" s="41">
        <f t="shared" si="17"/>
        <v>52</v>
      </c>
      <c r="AS50" s="41">
        <f t="shared" si="18"/>
        <v>50</v>
      </c>
      <c r="AT50" s="41" t="str">
        <f t="shared" si="33"/>
        <v>ax</v>
      </c>
    </row>
    <row r="51" spans="2:46">
      <c r="AO51" s="27">
        <f t="shared" si="16"/>
        <v>42795</v>
      </c>
      <c r="AP51" s="41" t="str">
        <f t="shared" si="34"/>
        <v>ba</v>
      </c>
      <c r="AQ51" s="41">
        <f t="shared" si="17"/>
        <v>53</v>
      </c>
      <c r="AS51" s="41">
        <f t="shared" si="18"/>
        <v>51</v>
      </c>
      <c r="AT51" s="41" t="str">
        <f t="shared" si="33"/>
        <v>ay</v>
      </c>
    </row>
    <row r="52" spans="2:46">
      <c r="AO52" s="27">
        <f t="shared" si="16"/>
        <v>42826</v>
      </c>
      <c r="AP52" s="41" t="str">
        <f t="shared" si="34"/>
        <v>bb</v>
      </c>
      <c r="AQ52" s="41">
        <f t="shared" si="17"/>
        <v>54</v>
      </c>
      <c r="AS52" s="41">
        <f t="shared" si="18"/>
        <v>52</v>
      </c>
      <c r="AT52" s="41" t="str">
        <f>+"a"&amp;AT26</f>
        <v>az</v>
      </c>
    </row>
    <row r="53" spans="2:46">
      <c r="AO53" s="27">
        <f t="shared" si="16"/>
        <v>42856</v>
      </c>
      <c r="AP53" s="41" t="str">
        <f t="shared" si="34"/>
        <v>bc</v>
      </c>
      <c r="AQ53" s="41">
        <f t="shared" si="17"/>
        <v>55</v>
      </c>
      <c r="AS53" s="41">
        <f t="shared" si="18"/>
        <v>53</v>
      </c>
      <c r="AT53" t="str">
        <f>+"b"&amp;AT1</f>
        <v>ba</v>
      </c>
    </row>
    <row r="54" spans="2:46">
      <c r="AO54" s="27">
        <f t="shared" si="16"/>
        <v>42887</v>
      </c>
      <c r="AP54" s="41" t="str">
        <f t="shared" si="34"/>
        <v>bd</v>
      </c>
      <c r="AQ54" s="41">
        <f t="shared" si="17"/>
        <v>56</v>
      </c>
      <c r="AS54" s="41">
        <f t="shared" si="18"/>
        <v>54</v>
      </c>
      <c r="AT54" s="41" t="str">
        <f t="shared" ref="AT54:AT78" si="47">+"b"&amp;AT2</f>
        <v>bb</v>
      </c>
    </row>
    <row r="55" spans="2:46">
      <c r="AO55" s="27">
        <f t="shared" si="16"/>
        <v>42917</v>
      </c>
      <c r="AP55" s="41" t="str">
        <f t="shared" si="34"/>
        <v>be</v>
      </c>
      <c r="AQ55" s="41">
        <f t="shared" si="17"/>
        <v>57</v>
      </c>
      <c r="AS55" s="41">
        <f t="shared" si="18"/>
        <v>55</v>
      </c>
      <c r="AT55" s="41" t="str">
        <f t="shared" si="47"/>
        <v>bc</v>
      </c>
    </row>
    <row r="56" spans="2:46">
      <c r="AO56" s="27">
        <f t="shared" si="16"/>
        <v>42948</v>
      </c>
      <c r="AP56" s="41" t="str">
        <f t="shared" si="34"/>
        <v>bf</v>
      </c>
      <c r="AQ56" s="41">
        <f t="shared" si="17"/>
        <v>58</v>
      </c>
      <c r="AS56" s="41">
        <f t="shared" si="18"/>
        <v>56</v>
      </c>
      <c r="AT56" s="41" t="str">
        <f t="shared" si="47"/>
        <v>bd</v>
      </c>
    </row>
    <row r="57" spans="2:46">
      <c r="AO57" s="27">
        <f t="shared" si="16"/>
        <v>42979</v>
      </c>
      <c r="AP57" s="41" t="str">
        <f t="shared" si="34"/>
        <v>bg</v>
      </c>
      <c r="AQ57" s="41">
        <f t="shared" si="17"/>
        <v>59</v>
      </c>
      <c r="AS57" s="41">
        <f t="shared" si="18"/>
        <v>57</v>
      </c>
      <c r="AT57" s="41" t="str">
        <f t="shared" si="47"/>
        <v>be</v>
      </c>
    </row>
    <row r="58" spans="2:46">
      <c r="AO58" s="27">
        <f t="shared" si="16"/>
        <v>43009</v>
      </c>
      <c r="AP58" s="41" t="str">
        <f t="shared" si="34"/>
        <v>bh</v>
      </c>
      <c r="AQ58" s="41">
        <f t="shared" si="17"/>
        <v>60</v>
      </c>
      <c r="AS58" s="41">
        <f t="shared" si="18"/>
        <v>58</v>
      </c>
      <c r="AT58" s="41" t="str">
        <f t="shared" si="47"/>
        <v>bf</v>
      </c>
    </row>
    <row r="59" spans="2:46">
      <c r="AO59" s="27">
        <f t="shared" si="16"/>
        <v>43040</v>
      </c>
      <c r="AP59" s="41" t="str">
        <f t="shared" si="34"/>
        <v>bi</v>
      </c>
      <c r="AQ59" s="41">
        <f t="shared" si="17"/>
        <v>61</v>
      </c>
      <c r="AS59" s="41">
        <f t="shared" si="18"/>
        <v>59</v>
      </c>
      <c r="AT59" s="41" t="str">
        <f t="shared" si="47"/>
        <v>bg</v>
      </c>
    </row>
    <row r="60" spans="2:46">
      <c r="AO60" s="27">
        <f t="shared" si="16"/>
        <v>43070</v>
      </c>
      <c r="AP60" s="41" t="str">
        <f t="shared" si="34"/>
        <v>bj</v>
      </c>
      <c r="AQ60" s="41">
        <f t="shared" si="17"/>
        <v>62</v>
      </c>
      <c r="AS60" s="41">
        <f t="shared" si="18"/>
        <v>60</v>
      </c>
      <c r="AT60" s="41" t="str">
        <f t="shared" si="47"/>
        <v>bh</v>
      </c>
    </row>
    <row r="61" spans="2:46">
      <c r="AO61" s="27">
        <f t="shared" si="16"/>
        <v>43101</v>
      </c>
      <c r="AP61" s="41" t="str">
        <f t="shared" si="34"/>
        <v>bk</v>
      </c>
      <c r="AQ61" s="41">
        <f t="shared" si="17"/>
        <v>63</v>
      </c>
      <c r="AS61" s="41">
        <f t="shared" si="18"/>
        <v>61</v>
      </c>
      <c r="AT61" s="41" t="str">
        <f t="shared" si="47"/>
        <v>bi</v>
      </c>
    </row>
    <row r="62" spans="2:46">
      <c r="AO62" s="27">
        <f t="shared" si="16"/>
        <v>43132</v>
      </c>
      <c r="AP62" s="41" t="str">
        <f t="shared" si="34"/>
        <v>bl</v>
      </c>
      <c r="AQ62" s="41">
        <f t="shared" si="17"/>
        <v>64</v>
      </c>
      <c r="AS62" s="41">
        <f t="shared" si="18"/>
        <v>62</v>
      </c>
      <c r="AT62" s="41" t="str">
        <f t="shared" si="47"/>
        <v>bj</v>
      </c>
    </row>
    <row r="63" spans="2:46">
      <c r="AO63" s="27">
        <f t="shared" si="16"/>
        <v>43160</v>
      </c>
      <c r="AP63" s="41" t="str">
        <f t="shared" si="34"/>
        <v>bm</v>
      </c>
      <c r="AQ63" s="41">
        <f t="shared" si="17"/>
        <v>65</v>
      </c>
      <c r="AS63" s="41">
        <f t="shared" si="18"/>
        <v>63</v>
      </c>
      <c r="AT63" s="41" t="str">
        <f t="shared" si="47"/>
        <v>bk</v>
      </c>
    </row>
    <row r="64" spans="2:46">
      <c r="AO64" s="27">
        <f t="shared" si="16"/>
        <v>43191</v>
      </c>
      <c r="AP64" s="41" t="str">
        <f t="shared" si="34"/>
        <v>bn</v>
      </c>
      <c r="AQ64" s="41">
        <f t="shared" si="17"/>
        <v>66</v>
      </c>
      <c r="AS64" s="41">
        <f t="shared" si="18"/>
        <v>64</v>
      </c>
      <c r="AT64" s="41" t="str">
        <f t="shared" si="47"/>
        <v>bl</v>
      </c>
    </row>
    <row r="65" spans="41:46">
      <c r="AO65" s="27">
        <f t="shared" si="16"/>
        <v>43221</v>
      </c>
      <c r="AP65" s="41" t="str">
        <f t="shared" ref="AP65:AP96" si="48">+VLOOKUP(AQ65,$AS$1:$AT$198,2,FALSE)</f>
        <v>bo</v>
      </c>
      <c r="AQ65" s="41">
        <f t="shared" si="17"/>
        <v>67</v>
      </c>
      <c r="AS65" s="41">
        <f t="shared" si="18"/>
        <v>65</v>
      </c>
      <c r="AT65" s="41" t="str">
        <f t="shared" si="47"/>
        <v>bm</v>
      </c>
    </row>
    <row r="66" spans="41:46">
      <c r="AO66" s="27">
        <f t="shared" si="16"/>
        <v>43252</v>
      </c>
      <c r="AP66" s="41" t="str">
        <f t="shared" si="48"/>
        <v>bp</v>
      </c>
      <c r="AQ66" s="41">
        <f t="shared" si="17"/>
        <v>68</v>
      </c>
      <c r="AS66" s="41">
        <f t="shared" si="18"/>
        <v>66</v>
      </c>
      <c r="AT66" s="41" t="str">
        <f t="shared" si="47"/>
        <v>bn</v>
      </c>
    </row>
    <row r="67" spans="41:46">
      <c r="AO67" s="27">
        <f t="shared" ref="AO67:AO130" si="49">+EDATE(AO66,1)</f>
        <v>43282</v>
      </c>
      <c r="AP67" s="41" t="str">
        <f t="shared" si="48"/>
        <v>bq</v>
      </c>
      <c r="AQ67" s="41">
        <f t="shared" ref="AQ67:AQ130" si="50">+AQ66+1</f>
        <v>69</v>
      </c>
      <c r="AS67" s="41">
        <f t="shared" ref="AS67:AS130" si="51">+AS66+1</f>
        <v>67</v>
      </c>
      <c r="AT67" s="41" t="str">
        <f t="shared" si="47"/>
        <v>bo</v>
      </c>
    </row>
    <row r="68" spans="41:46">
      <c r="AO68" s="27">
        <f t="shared" si="49"/>
        <v>43313</v>
      </c>
      <c r="AP68" s="41" t="str">
        <f t="shared" si="48"/>
        <v>br</v>
      </c>
      <c r="AQ68" s="41">
        <f t="shared" si="50"/>
        <v>70</v>
      </c>
      <c r="AS68" s="41">
        <f t="shared" si="51"/>
        <v>68</v>
      </c>
      <c r="AT68" s="41" t="str">
        <f t="shared" si="47"/>
        <v>bp</v>
      </c>
    </row>
    <row r="69" spans="41:46">
      <c r="AO69" s="27">
        <f t="shared" si="49"/>
        <v>43344</v>
      </c>
      <c r="AP69" s="41" t="str">
        <f t="shared" si="48"/>
        <v>bs</v>
      </c>
      <c r="AQ69" s="41">
        <f t="shared" si="50"/>
        <v>71</v>
      </c>
      <c r="AS69" s="41">
        <f t="shared" si="51"/>
        <v>69</v>
      </c>
      <c r="AT69" s="41" t="str">
        <f t="shared" si="47"/>
        <v>bq</v>
      </c>
    </row>
    <row r="70" spans="41:46">
      <c r="AO70" s="27">
        <f t="shared" si="49"/>
        <v>43374</v>
      </c>
      <c r="AP70" s="41" t="str">
        <f t="shared" si="48"/>
        <v>bt</v>
      </c>
      <c r="AQ70" s="41">
        <f t="shared" si="50"/>
        <v>72</v>
      </c>
      <c r="AS70" s="41">
        <f t="shared" si="51"/>
        <v>70</v>
      </c>
      <c r="AT70" s="41" t="str">
        <f t="shared" si="47"/>
        <v>br</v>
      </c>
    </row>
    <row r="71" spans="41:46">
      <c r="AO71" s="27">
        <f t="shared" si="49"/>
        <v>43405</v>
      </c>
      <c r="AP71" s="41" t="str">
        <f t="shared" si="48"/>
        <v>bu</v>
      </c>
      <c r="AQ71" s="41">
        <f t="shared" si="50"/>
        <v>73</v>
      </c>
      <c r="AS71" s="41">
        <f t="shared" si="51"/>
        <v>71</v>
      </c>
      <c r="AT71" s="41" t="str">
        <f t="shared" si="47"/>
        <v>bs</v>
      </c>
    </row>
    <row r="72" spans="41:46">
      <c r="AO72" s="27">
        <f t="shared" si="49"/>
        <v>43435</v>
      </c>
      <c r="AP72" s="41" t="str">
        <f t="shared" si="48"/>
        <v>bv</v>
      </c>
      <c r="AQ72" s="41">
        <f t="shared" si="50"/>
        <v>74</v>
      </c>
      <c r="AS72" s="41">
        <f t="shared" si="51"/>
        <v>72</v>
      </c>
      <c r="AT72" s="41" t="str">
        <f t="shared" si="47"/>
        <v>bt</v>
      </c>
    </row>
    <row r="73" spans="41:46">
      <c r="AO73" s="27">
        <f t="shared" si="49"/>
        <v>43466</v>
      </c>
      <c r="AP73" s="41" t="str">
        <f t="shared" si="48"/>
        <v>bw</v>
      </c>
      <c r="AQ73" s="41">
        <f t="shared" si="50"/>
        <v>75</v>
      </c>
      <c r="AS73" s="41">
        <f t="shared" si="51"/>
        <v>73</v>
      </c>
      <c r="AT73" s="41" t="str">
        <f t="shared" si="47"/>
        <v>bu</v>
      </c>
    </row>
    <row r="74" spans="41:46">
      <c r="AO74" s="27">
        <f t="shared" si="49"/>
        <v>43497</v>
      </c>
      <c r="AP74" s="41" t="str">
        <f t="shared" si="48"/>
        <v>bx</v>
      </c>
      <c r="AQ74" s="41">
        <f t="shared" si="50"/>
        <v>76</v>
      </c>
      <c r="AS74" s="41">
        <f t="shared" si="51"/>
        <v>74</v>
      </c>
      <c r="AT74" s="41" t="str">
        <f t="shared" si="47"/>
        <v>bv</v>
      </c>
    </row>
    <row r="75" spans="41:46">
      <c r="AO75" s="27">
        <f t="shared" si="49"/>
        <v>43525</v>
      </c>
      <c r="AP75" s="41" t="str">
        <f t="shared" si="48"/>
        <v>by</v>
      </c>
      <c r="AQ75" s="41">
        <f t="shared" si="50"/>
        <v>77</v>
      </c>
      <c r="AS75" s="41">
        <f t="shared" si="51"/>
        <v>75</v>
      </c>
      <c r="AT75" s="41" t="str">
        <f t="shared" si="47"/>
        <v>bw</v>
      </c>
    </row>
    <row r="76" spans="41:46">
      <c r="AO76" s="27">
        <f t="shared" si="49"/>
        <v>43556</v>
      </c>
      <c r="AP76" s="41" t="str">
        <f t="shared" si="48"/>
        <v>bz</v>
      </c>
      <c r="AQ76" s="41">
        <f t="shared" si="50"/>
        <v>78</v>
      </c>
      <c r="AS76" s="41">
        <f t="shared" si="51"/>
        <v>76</v>
      </c>
      <c r="AT76" s="41" t="str">
        <f t="shared" si="47"/>
        <v>bx</v>
      </c>
    </row>
    <row r="77" spans="41:46">
      <c r="AO77" s="27">
        <f t="shared" si="49"/>
        <v>43586</v>
      </c>
      <c r="AP77" s="41" t="str">
        <f t="shared" si="48"/>
        <v>ca</v>
      </c>
      <c r="AQ77" s="41">
        <f t="shared" si="50"/>
        <v>79</v>
      </c>
      <c r="AS77" s="41">
        <f t="shared" si="51"/>
        <v>77</v>
      </c>
      <c r="AT77" s="41" t="str">
        <f t="shared" si="47"/>
        <v>by</v>
      </c>
    </row>
    <row r="78" spans="41:46">
      <c r="AO78" s="27">
        <f t="shared" si="49"/>
        <v>43617</v>
      </c>
      <c r="AP78" s="41" t="str">
        <f t="shared" si="48"/>
        <v>cb</v>
      </c>
      <c r="AQ78" s="41">
        <f t="shared" si="50"/>
        <v>80</v>
      </c>
      <c r="AS78" s="41">
        <f t="shared" si="51"/>
        <v>78</v>
      </c>
      <c r="AT78" s="41" t="str">
        <f t="shared" si="47"/>
        <v>bz</v>
      </c>
    </row>
    <row r="79" spans="41:46">
      <c r="AO79" s="27">
        <f t="shared" si="49"/>
        <v>43647</v>
      </c>
      <c r="AP79" s="41" t="str">
        <f t="shared" si="48"/>
        <v>cc</v>
      </c>
      <c r="AQ79" s="41">
        <f t="shared" si="50"/>
        <v>81</v>
      </c>
      <c r="AS79" s="41">
        <f t="shared" si="51"/>
        <v>79</v>
      </c>
      <c r="AT79" t="str">
        <f>+"c"&amp;AT1</f>
        <v>ca</v>
      </c>
    </row>
    <row r="80" spans="41:46">
      <c r="AO80" s="27">
        <f t="shared" si="49"/>
        <v>43678</v>
      </c>
      <c r="AP80" s="41" t="str">
        <f t="shared" si="48"/>
        <v>cd</v>
      </c>
      <c r="AQ80" s="41">
        <f t="shared" si="50"/>
        <v>82</v>
      </c>
      <c r="AS80" s="41">
        <f t="shared" si="51"/>
        <v>80</v>
      </c>
      <c r="AT80" s="41" t="str">
        <f t="shared" ref="AT80:AT104" si="52">+"c"&amp;AT2</f>
        <v>cb</v>
      </c>
    </row>
    <row r="81" spans="41:46">
      <c r="AO81" s="27">
        <f t="shared" si="49"/>
        <v>43709</v>
      </c>
      <c r="AP81" s="41" t="str">
        <f t="shared" si="48"/>
        <v>ce</v>
      </c>
      <c r="AQ81" s="41">
        <f t="shared" si="50"/>
        <v>83</v>
      </c>
      <c r="AS81" s="41">
        <f t="shared" si="51"/>
        <v>81</v>
      </c>
      <c r="AT81" s="41" t="str">
        <f t="shared" si="52"/>
        <v>cc</v>
      </c>
    </row>
    <row r="82" spans="41:46">
      <c r="AO82" s="27">
        <f t="shared" si="49"/>
        <v>43739</v>
      </c>
      <c r="AP82" s="41" t="str">
        <f t="shared" si="48"/>
        <v>cf</v>
      </c>
      <c r="AQ82" s="41">
        <f t="shared" si="50"/>
        <v>84</v>
      </c>
      <c r="AS82" s="41">
        <f t="shared" si="51"/>
        <v>82</v>
      </c>
      <c r="AT82" s="41" t="str">
        <f t="shared" si="52"/>
        <v>cd</v>
      </c>
    </row>
    <row r="83" spans="41:46">
      <c r="AO83" s="27">
        <f t="shared" si="49"/>
        <v>43770</v>
      </c>
      <c r="AP83" s="41" t="str">
        <f t="shared" si="48"/>
        <v>cg</v>
      </c>
      <c r="AQ83" s="41">
        <f t="shared" si="50"/>
        <v>85</v>
      </c>
      <c r="AS83" s="41">
        <f t="shared" si="51"/>
        <v>83</v>
      </c>
      <c r="AT83" s="41" t="str">
        <f t="shared" si="52"/>
        <v>ce</v>
      </c>
    </row>
    <row r="84" spans="41:46">
      <c r="AO84" s="27">
        <f t="shared" si="49"/>
        <v>43800</v>
      </c>
      <c r="AP84" s="41" t="str">
        <f t="shared" si="48"/>
        <v>ch</v>
      </c>
      <c r="AQ84" s="41">
        <f t="shared" si="50"/>
        <v>86</v>
      </c>
      <c r="AS84" s="41">
        <f t="shared" si="51"/>
        <v>84</v>
      </c>
      <c r="AT84" s="41" t="str">
        <f t="shared" si="52"/>
        <v>cf</v>
      </c>
    </row>
    <row r="85" spans="41:46">
      <c r="AO85" s="27">
        <f t="shared" si="49"/>
        <v>43831</v>
      </c>
      <c r="AP85" s="41" t="str">
        <f t="shared" si="48"/>
        <v>ci</v>
      </c>
      <c r="AQ85" s="41">
        <f t="shared" si="50"/>
        <v>87</v>
      </c>
      <c r="AS85" s="41">
        <f t="shared" si="51"/>
        <v>85</v>
      </c>
      <c r="AT85" s="41" t="str">
        <f t="shared" si="52"/>
        <v>cg</v>
      </c>
    </row>
    <row r="86" spans="41:46">
      <c r="AO86" s="27">
        <f t="shared" si="49"/>
        <v>43862</v>
      </c>
      <c r="AP86" s="41" t="str">
        <f t="shared" si="48"/>
        <v>cj</v>
      </c>
      <c r="AQ86" s="41">
        <f t="shared" si="50"/>
        <v>88</v>
      </c>
      <c r="AS86" s="41">
        <f t="shared" si="51"/>
        <v>86</v>
      </c>
      <c r="AT86" s="41" t="str">
        <f t="shared" si="52"/>
        <v>ch</v>
      </c>
    </row>
    <row r="87" spans="41:46">
      <c r="AO87" s="27">
        <f t="shared" si="49"/>
        <v>43891</v>
      </c>
      <c r="AP87" s="41" t="str">
        <f t="shared" si="48"/>
        <v>ck</v>
      </c>
      <c r="AQ87" s="41">
        <f t="shared" si="50"/>
        <v>89</v>
      </c>
      <c r="AS87" s="41">
        <f t="shared" si="51"/>
        <v>87</v>
      </c>
      <c r="AT87" s="41" t="str">
        <f t="shared" si="52"/>
        <v>ci</v>
      </c>
    </row>
    <row r="88" spans="41:46">
      <c r="AO88" s="27">
        <f t="shared" si="49"/>
        <v>43922</v>
      </c>
      <c r="AP88" s="41" t="str">
        <f t="shared" si="48"/>
        <v>cl</v>
      </c>
      <c r="AQ88" s="41">
        <f t="shared" si="50"/>
        <v>90</v>
      </c>
      <c r="AS88" s="41">
        <f t="shared" si="51"/>
        <v>88</v>
      </c>
      <c r="AT88" s="41" t="str">
        <f t="shared" si="52"/>
        <v>cj</v>
      </c>
    </row>
    <row r="89" spans="41:46">
      <c r="AO89" s="27">
        <f t="shared" si="49"/>
        <v>43952</v>
      </c>
      <c r="AP89" s="41" t="str">
        <f t="shared" si="48"/>
        <v>cm</v>
      </c>
      <c r="AQ89" s="41">
        <f t="shared" si="50"/>
        <v>91</v>
      </c>
      <c r="AS89" s="41">
        <f t="shared" si="51"/>
        <v>89</v>
      </c>
      <c r="AT89" s="41" t="str">
        <f t="shared" si="52"/>
        <v>ck</v>
      </c>
    </row>
    <row r="90" spans="41:46">
      <c r="AO90" s="27">
        <f t="shared" si="49"/>
        <v>43983</v>
      </c>
      <c r="AP90" s="41" t="str">
        <f t="shared" si="48"/>
        <v>cn</v>
      </c>
      <c r="AQ90" s="41">
        <f t="shared" si="50"/>
        <v>92</v>
      </c>
      <c r="AS90" s="41">
        <f t="shared" si="51"/>
        <v>90</v>
      </c>
      <c r="AT90" s="41" t="str">
        <f t="shared" si="52"/>
        <v>cl</v>
      </c>
    </row>
    <row r="91" spans="41:46">
      <c r="AO91" s="27">
        <f t="shared" si="49"/>
        <v>44013</v>
      </c>
      <c r="AP91" s="41" t="str">
        <f t="shared" si="48"/>
        <v>co</v>
      </c>
      <c r="AQ91" s="41">
        <f t="shared" si="50"/>
        <v>93</v>
      </c>
      <c r="AS91" s="41">
        <f t="shared" si="51"/>
        <v>91</v>
      </c>
      <c r="AT91" s="41" t="str">
        <f t="shared" si="52"/>
        <v>cm</v>
      </c>
    </row>
    <row r="92" spans="41:46">
      <c r="AO92" s="27">
        <f t="shared" si="49"/>
        <v>44044</v>
      </c>
      <c r="AP92" s="41" t="str">
        <f t="shared" si="48"/>
        <v>cp</v>
      </c>
      <c r="AQ92" s="41">
        <f t="shared" si="50"/>
        <v>94</v>
      </c>
      <c r="AS92" s="41">
        <f t="shared" si="51"/>
        <v>92</v>
      </c>
      <c r="AT92" s="41" t="str">
        <f t="shared" si="52"/>
        <v>cn</v>
      </c>
    </row>
    <row r="93" spans="41:46">
      <c r="AO93" s="27">
        <f t="shared" si="49"/>
        <v>44075</v>
      </c>
      <c r="AP93" s="41" t="str">
        <f t="shared" si="48"/>
        <v>cq</v>
      </c>
      <c r="AQ93" s="41">
        <f t="shared" si="50"/>
        <v>95</v>
      </c>
      <c r="AS93" s="41">
        <f t="shared" si="51"/>
        <v>93</v>
      </c>
      <c r="AT93" s="41" t="str">
        <f t="shared" si="52"/>
        <v>co</v>
      </c>
    </row>
    <row r="94" spans="41:46">
      <c r="AO94" s="27">
        <f t="shared" si="49"/>
        <v>44105</v>
      </c>
      <c r="AP94" s="41" t="str">
        <f t="shared" si="48"/>
        <v>cr</v>
      </c>
      <c r="AQ94" s="41">
        <f t="shared" si="50"/>
        <v>96</v>
      </c>
      <c r="AS94" s="41">
        <f t="shared" si="51"/>
        <v>94</v>
      </c>
      <c r="AT94" s="41" t="str">
        <f t="shared" si="52"/>
        <v>cp</v>
      </c>
    </row>
    <row r="95" spans="41:46">
      <c r="AO95" s="27">
        <f t="shared" si="49"/>
        <v>44136</v>
      </c>
      <c r="AP95" s="41" t="str">
        <f t="shared" si="48"/>
        <v>cs</v>
      </c>
      <c r="AQ95" s="41">
        <f t="shared" si="50"/>
        <v>97</v>
      </c>
      <c r="AS95" s="41">
        <f t="shared" si="51"/>
        <v>95</v>
      </c>
      <c r="AT95" s="41" t="str">
        <f t="shared" si="52"/>
        <v>cq</v>
      </c>
    </row>
    <row r="96" spans="41:46">
      <c r="AO96" s="27">
        <f t="shared" si="49"/>
        <v>44166</v>
      </c>
      <c r="AP96" s="41" t="str">
        <f t="shared" si="48"/>
        <v>ct</v>
      </c>
      <c r="AQ96" s="41">
        <f t="shared" si="50"/>
        <v>98</v>
      </c>
      <c r="AS96" s="41">
        <f t="shared" si="51"/>
        <v>96</v>
      </c>
      <c r="AT96" s="41" t="str">
        <f t="shared" si="52"/>
        <v>cr</v>
      </c>
    </row>
    <row r="97" spans="41:46">
      <c r="AO97" s="27">
        <f t="shared" si="49"/>
        <v>44197</v>
      </c>
      <c r="AP97" s="41" t="str">
        <f t="shared" ref="AP97:AP128" si="53">+VLOOKUP(AQ97,$AS$1:$AT$198,2,FALSE)</f>
        <v>cu</v>
      </c>
      <c r="AQ97" s="41">
        <f t="shared" si="50"/>
        <v>99</v>
      </c>
      <c r="AS97" s="41">
        <f t="shared" si="51"/>
        <v>97</v>
      </c>
      <c r="AT97" s="41" t="str">
        <f t="shared" si="52"/>
        <v>cs</v>
      </c>
    </row>
    <row r="98" spans="41:46">
      <c r="AO98" s="27">
        <f t="shared" si="49"/>
        <v>44228</v>
      </c>
      <c r="AP98" s="41" t="str">
        <f t="shared" si="53"/>
        <v>cv</v>
      </c>
      <c r="AQ98" s="41">
        <f t="shared" si="50"/>
        <v>100</v>
      </c>
      <c r="AS98" s="41">
        <f t="shared" si="51"/>
        <v>98</v>
      </c>
      <c r="AT98" s="41" t="str">
        <f t="shared" si="52"/>
        <v>ct</v>
      </c>
    </row>
    <row r="99" spans="41:46">
      <c r="AO99" s="27">
        <f t="shared" si="49"/>
        <v>44256</v>
      </c>
      <c r="AP99" s="41" t="str">
        <f t="shared" si="53"/>
        <v>cw</v>
      </c>
      <c r="AQ99" s="41">
        <f t="shared" si="50"/>
        <v>101</v>
      </c>
      <c r="AS99" s="41">
        <f t="shared" si="51"/>
        <v>99</v>
      </c>
      <c r="AT99" s="41" t="str">
        <f t="shared" si="52"/>
        <v>cu</v>
      </c>
    </row>
    <row r="100" spans="41:46">
      <c r="AO100" s="27">
        <f t="shared" si="49"/>
        <v>44287</v>
      </c>
      <c r="AP100" s="41" t="str">
        <f t="shared" si="53"/>
        <v>cx</v>
      </c>
      <c r="AQ100" s="41">
        <f t="shared" si="50"/>
        <v>102</v>
      </c>
      <c r="AS100" s="41">
        <f t="shared" si="51"/>
        <v>100</v>
      </c>
      <c r="AT100" s="41" t="str">
        <f t="shared" si="52"/>
        <v>cv</v>
      </c>
    </row>
    <row r="101" spans="41:46">
      <c r="AO101" s="27">
        <f t="shared" si="49"/>
        <v>44317</v>
      </c>
      <c r="AP101" s="41" t="str">
        <f t="shared" si="53"/>
        <v>cy</v>
      </c>
      <c r="AQ101" s="41">
        <f t="shared" si="50"/>
        <v>103</v>
      </c>
      <c r="AS101" s="41">
        <f t="shared" si="51"/>
        <v>101</v>
      </c>
      <c r="AT101" s="41" t="str">
        <f t="shared" si="52"/>
        <v>cw</v>
      </c>
    </row>
    <row r="102" spans="41:46">
      <c r="AO102" s="27">
        <f t="shared" si="49"/>
        <v>44348</v>
      </c>
      <c r="AP102" s="41" t="str">
        <f t="shared" si="53"/>
        <v>cz</v>
      </c>
      <c r="AQ102" s="41">
        <f t="shared" si="50"/>
        <v>104</v>
      </c>
      <c r="AS102" s="41">
        <f t="shared" si="51"/>
        <v>102</v>
      </c>
      <c r="AT102" s="41" t="str">
        <f t="shared" si="52"/>
        <v>cx</v>
      </c>
    </row>
    <row r="103" spans="41:46">
      <c r="AO103" s="27">
        <f t="shared" si="49"/>
        <v>44378</v>
      </c>
      <c r="AP103" s="41" t="str">
        <f t="shared" si="53"/>
        <v>da</v>
      </c>
      <c r="AQ103" s="41">
        <f t="shared" si="50"/>
        <v>105</v>
      </c>
      <c r="AS103" s="41">
        <f t="shared" si="51"/>
        <v>103</v>
      </c>
      <c r="AT103" s="41" t="str">
        <f>+"c"&amp;AT25</f>
        <v>cy</v>
      </c>
    </row>
    <row r="104" spans="41:46">
      <c r="AO104" s="27">
        <f t="shared" si="49"/>
        <v>44409</v>
      </c>
      <c r="AP104" s="41" t="str">
        <f t="shared" si="53"/>
        <v>db</v>
      </c>
      <c r="AQ104" s="41">
        <f t="shared" si="50"/>
        <v>106</v>
      </c>
      <c r="AS104" s="41">
        <f t="shared" si="51"/>
        <v>104</v>
      </c>
      <c r="AT104" s="41" t="str">
        <f t="shared" si="52"/>
        <v>cz</v>
      </c>
    </row>
    <row r="105" spans="41:46">
      <c r="AO105" s="27">
        <f t="shared" si="49"/>
        <v>44440</v>
      </c>
      <c r="AP105" s="41" t="str">
        <f t="shared" si="53"/>
        <v>dc</v>
      </c>
      <c r="AQ105" s="41">
        <f t="shared" si="50"/>
        <v>107</v>
      </c>
      <c r="AS105" s="41">
        <f t="shared" si="51"/>
        <v>105</v>
      </c>
      <c r="AT105" s="41" t="str">
        <f>+"d"&amp;AT1</f>
        <v>da</v>
      </c>
    </row>
    <row r="106" spans="41:46">
      <c r="AO106" s="27">
        <f t="shared" si="49"/>
        <v>44470</v>
      </c>
      <c r="AP106" s="41" t="str">
        <f t="shared" si="53"/>
        <v>dd</v>
      </c>
      <c r="AQ106" s="41">
        <f t="shared" si="50"/>
        <v>108</v>
      </c>
      <c r="AS106" s="41">
        <f t="shared" si="51"/>
        <v>106</v>
      </c>
      <c r="AT106" s="41" t="str">
        <f t="shared" ref="AT106:AT130" si="54">+"d"&amp;AT2</f>
        <v>db</v>
      </c>
    </row>
    <row r="107" spans="41:46">
      <c r="AO107" s="27">
        <f t="shared" si="49"/>
        <v>44501</v>
      </c>
      <c r="AP107" s="41" t="str">
        <f t="shared" si="53"/>
        <v>de</v>
      </c>
      <c r="AQ107" s="41">
        <f t="shared" si="50"/>
        <v>109</v>
      </c>
      <c r="AS107" s="41">
        <f t="shared" si="51"/>
        <v>107</v>
      </c>
      <c r="AT107" s="41" t="str">
        <f t="shared" si="54"/>
        <v>dc</v>
      </c>
    </row>
    <row r="108" spans="41:46">
      <c r="AO108" s="27">
        <f t="shared" si="49"/>
        <v>44531</v>
      </c>
      <c r="AP108" s="41" t="str">
        <f t="shared" si="53"/>
        <v>df</v>
      </c>
      <c r="AQ108" s="41">
        <f t="shared" si="50"/>
        <v>110</v>
      </c>
      <c r="AS108" s="41">
        <f t="shared" si="51"/>
        <v>108</v>
      </c>
      <c r="AT108" s="41" t="str">
        <f t="shared" si="54"/>
        <v>dd</v>
      </c>
    </row>
    <row r="109" spans="41:46">
      <c r="AO109" s="27">
        <f t="shared" si="49"/>
        <v>44562</v>
      </c>
      <c r="AP109" s="41" t="str">
        <f t="shared" si="53"/>
        <v>dg</v>
      </c>
      <c r="AQ109" s="41">
        <f t="shared" si="50"/>
        <v>111</v>
      </c>
      <c r="AS109" s="41">
        <f t="shared" si="51"/>
        <v>109</v>
      </c>
      <c r="AT109" s="41" t="str">
        <f t="shared" si="54"/>
        <v>de</v>
      </c>
    </row>
    <row r="110" spans="41:46">
      <c r="AO110" s="27">
        <f t="shared" si="49"/>
        <v>44593</v>
      </c>
      <c r="AP110" s="41" t="str">
        <f t="shared" si="53"/>
        <v>dh</v>
      </c>
      <c r="AQ110" s="41">
        <f t="shared" si="50"/>
        <v>112</v>
      </c>
      <c r="AS110" s="41">
        <f t="shared" si="51"/>
        <v>110</v>
      </c>
      <c r="AT110" s="41" t="str">
        <f t="shared" si="54"/>
        <v>df</v>
      </c>
    </row>
    <row r="111" spans="41:46">
      <c r="AO111" s="27">
        <f t="shared" si="49"/>
        <v>44621</v>
      </c>
      <c r="AP111" s="41" t="str">
        <f t="shared" si="53"/>
        <v>di</v>
      </c>
      <c r="AQ111" s="41">
        <f t="shared" si="50"/>
        <v>113</v>
      </c>
      <c r="AS111" s="41">
        <f t="shared" si="51"/>
        <v>111</v>
      </c>
      <c r="AT111" s="41" t="str">
        <f t="shared" si="54"/>
        <v>dg</v>
      </c>
    </row>
    <row r="112" spans="41:46">
      <c r="AO112" s="27">
        <f t="shared" si="49"/>
        <v>44652</v>
      </c>
      <c r="AP112" s="41" t="str">
        <f t="shared" si="53"/>
        <v>dj</v>
      </c>
      <c r="AQ112" s="41">
        <f t="shared" si="50"/>
        <v>114</v>
      </c>
      <c r="AS112" s="41">
        <f t="shared" si="51"/>
        <v>112</v>
      </c>
      <c r="AT112" s="41" t="str">
        <f t="shared" si="54"/>
        <v>dh</v>
      </c>
    </row>
    <row r="113" spans="41:46">
      <c r="AO113" s="27">
        <f t="shared" si="49"/>
        <v>44682</v>
      </c>
      <c r="AP113" s="41" t="str">
        <f t="shared" si="53"/>
        <v>dk</v>
      </c>
      <c r="AQ113" s="41">
        <f t="shared" si="50"/>
        <v>115</v>
      </c>
      <c r="AS113" s="41">
        <f t="shared" si="51"/>
        <v>113</v>
      </c>
      <c r="AT113" s="41" t="str">
        <f t="shared" si="54"/>
        <v>di</v>
      </c>
    </row>
    <row r="114" spans="41:46">
      <c r="AO114" s="27">
        <f t="shared" si="49"/>
        <v>44713</v>
      </c>
      <c r="AP114" s="41" t="str">
        <f t="shared" si="53"/>
        <v>dl</v>
      </c>
      <c r="AQ114" s="41">
        <f t="shared" si="50"/>
        <v>116</v>
      </c>
      <c r="AS114" s="41">
        <f t="shared" si="51"/>
        <v>114</v>
      </c>
      <c r="AT114" s="41" t="str">
        <f t="shared" si="54"/>
        <v>dj</v>
      </c>
    </row>
    <row r="115" spans="41:46">
      <c r="AO115" s="27">
        <f t="shared" si="49"/>
        <v>44743</v>
      </c>
      <c r="AP115" s="41" t="str">
        <f t="shared" si="53"/>
        <v>dm</v>
      </c>
      <c r="AQ115" s="41">
        <f t="shared" si="50"/>
        <v>117</v>
      </c>
      <c r="AS115" s="41">
        <f t="shared" si="51"/>
        <v>115</v>
      </c>
      <c r="AT115" s="41" t="str">
        <f t="shared" si="54"/>
        <v>dk</v>
      </c>
    </row>
    <row r="116" spans="41:46">
      <c r="AO116" s="27">
        <f t="shared" si="49"/>
        <v>44774</v>
      </c>
      <c r="AP116" s="41" t="str">
        <f t="shared" si="53"/>
        <v>dn</v>
      </c>
      <c r="AQ116" s="41">
        <f t="shared" si="50"/>
        <v>118</v>
      </c>
      <c r="AS116" s="41">
        <f t="shared" si="51"/>
        <v>116</v>
      </c>
      <c r="AT116" s="41" t="str">
        <f t="shared" si="54"/>
        <v>dl</v>
      </c>
    </row>
    <row r="117" spans="41:46">
      <c r="AO117" s="27">
        <f t="shared" si="49"/>
        <v>44805</v>
      </c>
      <c r="AP117" s="41" t="str">
        <f t="shared" si="53"/>
        <v>do</v>
      </c>
      <c r="AQ117" s="41">
        <f t="shared" si="50"/>
        <v>119</v>
      </c>
      <c r="AS117" s="41">
        <f t="shared" si="51"/>
        <v>117</v>
      </c>
      <c r="AT117" s="41" t="str">
        <f t="shared" si="54"/>
        <v>dm</v>
      </c>
    </row>
    <row r="118" spans="41:46">
      <c r="AO118" s="27">
        <f t="shared" si="49"/>
        <v>44835</v>
      </c>
      <c r="AP118" s="41" t="str">
        <f t="shared" si="53"/>
        <v>dp</v>
      </c>
      <c r="AQ118" s="41">
        <f t="shared" si="50"/>
        <v>120</v>
      </c>
      <c r="AS118" s="41">
        <f t="shared" si="51"/>
        <v>118</v>
      </c>
      <c r="AT118" s="41" t="str">
        <f t="shared" si="54"/>
        <v>dn</v>
      </c>
    </row>
    <row r="119" spans="41:46">
      <c r="AO119" s="27">
        <f t="shared" si="49"/>
        <v>44866</v>
      </c>
      <c r="AP119" s="41" t="str">
        <f t="shared" si="53"/>
        <v>dq</v>
      </c>
      <c r="AQ119" s="41">
        <f t="shared" si="50"/>
        <v>121</v>
      </c>
      <c r="AS119" s="41">
        <f t="shared" si="51"/>
        <v>119</v>
      </c>
      <c r="AT119" s="41" t="str">
        <f t="shared" si="54"/>
        <v>do</v>
      </c>
    </row>
    <row r="120" spans="41:46">
      <c r="AO120" s="27">
        <f t="shared" si="49"/>
        <v>44896</v>
      </c>
      <c r="AP120" s="41" t="str">
        <f t="shared" si="53"/>
        <v>dr</v>
      </c>
      <c r="AQ120" s="41">
        <f t="shared" si="50"/>
        <v>122</v>
      </c>
      <c r="AS120" s="41">
        <f t="shared" si="51"/>
        <v>120</v>
      </c>
      <c r="AT120" s="41" t="str">
        <f t="shared" si="54"/>
        <v>dp</v>
      </c>
    </row>
    <row r="121" spans="41:46">
      <c r="AO121" s="27">
        <f t="shared" si="49"/>
        <v>44927</v>
      </c>
      <c r="AP121" s="41" t="str">
        <f t="shared" si="53"/>
        <v>ds</v>
      </c>
      <c r="AQ121" s="41">
        <f t="shared" si="50"/>
        <v>123</v>
      </c>
      <c r="AS121" s="41">
        <f t="shared" si="51"/>
        <v>121</v>
      </c>
      <c r="AT121" s="41" t="str">
        <f t="shared" si="54"/>
        <v>dq</v>
      </c>
    </row>
    <row r="122" spans="41:46">
      <c r="AO122" s="27">
        <f t="shared" si="49"/>
        <v>44958</v>
      </c>
      <c r="AP122" s="41" t="str">
        <f t="shared" si="53"/>
        <v>dt</v>
      </c>
      <c r="AQ122" s="41">
        <f t="shared" si="50"/>
        <v>124</v>
      </c>
      <c r="AS122" s="41">
        <f t="shared" si="51"/>
        <v>122</v>
      </c>
      <c r="AT122" s="41" t="str">
        <f t="shared" si="54"/>
        <v>dr</v>
      </c>
    </row>
    <row r="123" spans="41:46">
      <c r="AO123" s="27">
        <f t="shared" si="49"/>
        <v>44986</v>
      </c>
      <c r="AP123" s="41" t="str">
        <f t="shared" si="53"/>
        <v>du</v>
      </c>
      <c r="AQ123" s="41">
        <f t="shared" si="50"/>
        <v>125</v>
      </c>
      <c r="AS123" s="41">
        <f t="shared" si="51"/>
        <v>123</v>
      </c>
      <c r="AT123" s="41" t="str">
        <f t="shared" si="54"/>
        <v>ds</v>
      </c>
    </row>
    <row r="124" spans="41:46">
      <c r="AO124" s="27">
        <f t="shared" si="49"/>
        <v>45017</v>
      </c>
      <c r="AP124" s="41" t="str">
        <f t="shared" si="53"/>
        <v>dv</v>
      </c>
      <c r="AQ124" s="41">
        <f t="shared" si="50"/>
        <v>126</v>
      </c>
      <c r="AS124" s="41">
        <f t="shared" si="51"/>
        <v>124</v>
      </c>
      <c r="AT124" s="41" t="str">
        <f t="shared" si="54"/>
        <v>dt</v>
      </c>
    </row>
    <row r="125" spans="41:46">
      <c r="AO125" s="27">
        <f t="shared" si="49"/>
        <v>45047</v>
      </c>
      <c r="AP125" s="41" t="str">
        <f t="shared" si="53"/>
        <v>dw</v>
      </c>
      <c r="AQ125" s="41">
        <f t="shared" si="50"/>
        <v>127</v>
      </c>
      <c r="AS125" s="41">
        <f t="shared" si="51"/>
        <v>125</v>
      </c>
      <c r="AT125" s="41" t="str">
        <f t="shared" si="54"/>
        <v>du</v>
      </c>
    </row>
    <row r="126" spans="41:46">
      <c r="AO126" s="27">
        <f t="shared" si="49"/>
        <v>45078</v>
      </c>
      <c r="AP126" s="41" t="str">
        <f t="shared" si="53"/>
        <v>dx</v>
      </c>
      <c r="AQ126" s="41">
        <f t="shared" si="50"/>
        <v>128</v>
      </c>
      <c r="AS126" s="41">
        <f t="shared" si="51"/>
        <v>126</v>
      </c>
      <c r="AT126" s="41" t="str">
        <f t="shared" si="54"/>
        <v>dv</v>
      </c>
    </row>
    <row r="127" spans="41:46">
      <c r="AO127" s="27">
        <f t="shared" si="49"/>
        <v>45108</v>
      </c>
      <c r="AP127" s="41" t="str">
        <f t="shared" si="53"/>
        <v>dy</v>
      </c>
      <c r="AQ127" s="41">
        <f t="shared" si="50"/>
        <v>129</v>
      </c>
      <c r="AS127" s="41">
        <f t="shared" si="51"/>
        <v>127</v>
      </c>
      <c r="AT127" s="41" t="str">
        <f t="shared" si="54"/>
        <v>dw</v>
      </c>
    </row>
    <row r="128" spans="41:46">
      <c r="AO128" s="27">
        <f t="shared" si="49"/>
        <v>45139</v>
      </c>
      <c r="AP128" s="41" t="str">
        <f t="shared" si="53"/>
        <v>dz</v>
      </c>
      <c r="AQ128" s="41">
        <f t="shared" si="50"/>
        <v>130</v>
      </c>
      <c r="AS128" s="41">
        <f t="shared" si="51"/>
        <v>128</v>
      </c>
      <c r="AT128" s="41" t="str">
        <f>+"d"&amp;AT24</f>
        <v>dx</v>
      </c>
    </row>
    <row r="129" spans="41:46">
      <c r="AO129" s="27">
        <f t="shared" si="49"/>
        <v>45170</v>
      </c>
      <c r="AP129" s="41" t="str">
        <f t="shared" ref="AP129:AP160" si="55">+VLOOKUP(AQ129,$AS$1:$AT$198,2,FALSE)</f>
        <v>ea</v>
      </c>
      <c r="AQ129" s="41">
        <f t="shared" si="50"/>
        <v>131</v>
      </c>
      <c r="AS129" s="41">
        <f t="shared" si="51"/>
        <v>129</v>
      </c>
      <c r="AT129" s="41" t="str">
        <f t="shared" si="54"/>
        <v>dy</v>
      </c>
    </row>
    <row r="130" spans="41:46">
      <c r="AO130" s="27">
        <f t="shared" si="49"/>
        <v>45200</v>
      </c>
      <c r="AP130" s="41" t="str">
        <f t="shared" si="55"/>
        <v>eb</v>
      </c>
      <c r="AQ130" s="41">
        <f t="shared" si="50"/>
        <v>132</v>
      </c>
      <c r="AS130" s="41">
        <f t="shared" si="51"/>
        <v>130</v>
      </c>
      <c r="AT130" s="41" t="str">
        <f t="shared" si="54"/>
        <v>dz</v>
      </c>
    </row>
    <row r="131" spans="41:46">
      <c r="AO131" s="27">
        <f t="shared" ref="AO131:AO180" si="56">+EDATE(AO130,1)</f>
        <v>45231</v>
      </c>
      <c r="AP131" s="41" t="str">
        <f t="shared" si="55"/>
        <v>ec</v>
      </c>
      <c r="AQ131" s="41">
        <f t="shared" ref="AQ131:AQ180" si="57">+AQ130+1</f>
        <v>133</v>
      </c>
      <c r="AS131" s="41">
        <f t="shared" ref="AS131:AS182" si="58">+AS130+1</f>
        <v>131</v>
      </c>
      <c r="AT131" s="41" t="str">
        <f>+"e"&amp;AT1</f>
        <v>ea</v>
      </c>
    </row>
    <row r="132" spans="41:46">
      <c r="AO132" s="27">
        <f t="shared" si="56"/>
        <v>45261</v>
      </c>
      <c r="AP132" s="41" t="str">
        <f t="shared" si="55"/>
        <v>ed</v>
      </c>
      <c r="AQ132" s="41">
        <f t="shared" si="57"/>
        <v>134</v>
      </c>
      <c r="AS132" s="41">
        <f t="shared" si="58"/>
        <v>132</v>
      </c>
      <c r="AT132" s="41" t="str">
        <f t="shared" ref="AT132:AT153" si="59">+"e"&amp;AT2</f>
        <v>eb</v>
      </c>
    </row>
    <row r="133" spans="41:46">
      <c r="AO133" s="27">
        <f t="shared" si="56"/>
        <v>45292</v>
      </c>
      <c r="AP133" s="41" t="str">
        <f t="shared" si="55"/>
        <v>ee</v>
      </c>
      <c r="AQ133" s="41">
        <f t="shared" si="57"/>
        <v>135</v>
      </c>
      <c r="AS133" s="41">
        <f t="shared" si="58"/>
        <v>133</v>
      </c>
      <c r="AT133" s="41" t="str">
        <f t="shared" si="59"/>
        <v>ec</v>
      </c>
    </row>
    <row r="134" spans="41:46">
      <c r="AO134" s="27">
        <f t="shared" si="56"/>
        <v>45323</v>
      </c>
      <c r="AP134" s="41" t="str">
        <f t="shared" si="55"/>
        <v>ef</v>
      </c>
      <c r="AQ134" s="41">
        <f t="shared" si="57"/>
        <v>136</v>
      </c>
      <c r="AS134" s="41">
        <f t="shared" si="58"/>
        <v>134</v>
      </c>
      <c r="AT134" s="41" t="str">
        <f t="shared" si="59"/>
        <v>ed</v>
      </c>
    </row>
    <row r="135" spans="41:46">
      <c r="AO135" s="27">
        <f t="shared" si="56"/>
        <v>45352</v>
      </c>
      <c r="AP135" s="41" t="str">
        <f t="shared" si="55"/>
        <v>eg</v>
      </c>
      <c r="AQ135" s="41">
        <f t="shared" si="57"/>
        <v>137</v>
      </c>
      <c r="AS135" s="41">
        <f t="shared" si="58"/>
        <v>135</v>
      </c>
      <c r="AT135" s="41" t="str">
        <f t="shared" si="59"/>
        <v>ee</v>
      </c>
    </row>
    <row r="136" spans="41:46">
      <c r="AO136" s="27">
        <f t="shared" si="56"/>
        <v>45383</v>
      </c>
      <c r="AP136" s="41" t="str">
        <f t="shared" si="55"/>
        <v>eh</v>
      </c>
      <c r="AQ136" s="41">
        <f t="shared" si="57"/>
        <v>138</v>
      </c>
      <c r="AS136" s="41">
        <f t="shared" si="58"/>
        <v>136</v>
      </c>
      <c r="AT136" s="41" t="str">
        <f t="shared" si="59"/>
        <v>ef</v>
      </c>
    </row>
    <row r="137" spans="41:46">
      <c r="AO137" s="27">
        <f t="shared" si="56"/>
        <v>45413</v>
      </c>
      <c r="AP137" s="41" t="str">
        <f t="shared" si="55"/>
        <v>ei</v>
      </c>
      <c r="AQ137" s="41">
        <f t="shared" si="57"/>
        <v>139</v>
      </c>
      <c r="AS137" s="41">
        <f t="shared" si="58"/>
        <v>137</v>
      </c>
      <c r="AT137" s="41" t="str">
        <f t="shared" si="59"/>
        <v>eg</v>
      </c>
    </row>
    <row r="138" spans="41:46">
      <c r="AO138" s="27">
        <f t="shared" si="56"/>
        <v>45444</v>
      </c>
      <c r="AP138" s="41" t="str">
        <f t="shared" si="55"/>
        <v>ej</v>
      </c>
      <c r="AQ138" s="41">
        <f t="shared" si="57"/>
        <v>140</v>
      </c>
      <c r="AS138" s="41">
        <f t="shared" si="58"/>
        <v>138</v>
      </c>
      <c r="AT138" s="41" t="str">
        <f t="shared" si="59"/>
        <v>eh</v>
      </c>
    </row>
    <row r="139" spans="41:46">
      <c r="AO139" s="27">
        <f t="shared" si="56"/>
        <v>45474</v>
      </c>
      <c r="AP139" s="41" t="str">
        <f t="shared" si="55"/>
        <v>ek</v>
      </c>
      <c r="AQ139" s="41">
        <f t="shared" si="57"/>
        <v>141</v>
      </c>
      <c r="AS139" s="41">
        <f t="shared" si="58"/>
        <v>139</v>
      </c>
      <c r="AT139" s="41" t="str">
        <f t="shared" si="59"/>
        <v>ei</v>
      </c>
    </row>
    <row r="140" spans="41:46">
      <c r="AO140" s="27">
        <f t="shared" si="56"/>
        <v>45505</v>
      </c>
      <c r="AP140" s="41" t="str">
        <f t="shared" si="55"/>
        <v>el</v>
      </c>
      <c r="AQ140" s="41">
        <f t="shared" si="57"/>
        <v>142</v>
      </c>
      <c r="AS140" s="41">
        <f t="shared" si="58"/>
        <v>140</v>
      </c>
      <c r="AT140" s="41" t="str">
        <f t="shared" si="59"/>
        <v>ej</v>
      </c>
    </row>
    <row r="141" spans="41:46">
      <c r="AO141" s="27">
        <f t="shared" si="56"/>
        <v>45536</v>
      </c>
      <c r="AP141" s="41" t="str">
        <f t="shared" si="55"/>
        <v>em</v>
      </c>
      <c r="AQ141" s="41">
        <f t="shared" si="57"/>
        <v>143</v>
      </c>
      <c r="AS141" s="41">
        <f t="shared" si="58"/>
        <v>141</v>
      </c>
      <c r="AT141" s="41" t="str">
        <f t="shared" si="59"/>
        <v>ek</v>
      </c>
    </row>
    <row r="142" spans="41:46">
      <c r="AO142" s="27">
        <f t="shared" si="56"/>
        <v>45566</v>
      </c>
      <c r="AP142" s="41" t="str">
        <f t="shared" si="55"/>
        <v>en</v>
      </c>
      <c r="AQ142" s="41">
        <f t="shared" si="57"/>
        <v>144</v>
      </c>
      <c r="AS142" s="41">
        <f t="shared" si="58"/>
        <v>142</v>
      </c>
      <c r="AT142" s="41" t="str">
        <f t="shared" si="59"/>
        <v>el</v>
      </c>
    </row>
    <row r="143" spans="41:46">
      <c r="AO143" s="27">
        <f t="shared" si="56"/>
        <v>45597</v>
      </c>
      <c r="AP143" s="41" t="str">
        <f t="shared" si="55"/>
        <v>eo</v>
      </c>
      <c r="AQ143" s="41">
        <f t="shared" si="57"/>
        <v>145</v>
      </c>
      <c r="AS143" s="41">
        <f t="shared" si="58"/>
        <v>143</v>
      </c>
      <c r="AT143" s="41" t="str">
        <f t="shared" si="59"/>
        <v>em</v>
      </c>
    </row>
    <row r="144" spans="41:46">
      <c r="AO144" s="27">
        <f t="shared" si="56"/>
        <v>45627</v>
      </c>
      <c r="AP144" s="41" t="str">
        <f t="shared" si="55"/>
        <v>ep</v>
      </c>
      <c r="AQ144" s="41">
        <f t="shared" si="57"/>
        <v>146</v>
      </c>
      <c r="AS144" s="41">
        <f t="shared" si="58"/>
        <v>144</v>
      </c>
      <c r="AT144" s="41" t="str">
        <f t="shared" si="59"/>
        <v>en</v>
      </c>
    </row>
    <row r="145" spans="41:46">
      <c r="AO145" s="27">
        <f t="shared" si="56"/>
        <v>45658</v>
      </c>
      <c r="AP145" s="41" t="str">
        <f t="shared" si="55"/>
        <v>eq</v>
      </c>
      <c r="AQ145" s="41">
        <f t="shared" si="57"/>
        <v>147</v>
      </c>
      <c r="AS145" s="41">
        <f t="shared" si="58"/>
        <v>145</v>
      </c>
      <c r="AT145" s="41" t="str">
        <f t="shared" si="59"/>
        <v>eo</v>
      </c>
    </row>
    <row r="146" spans="41:46">
      <c r="AO146" s="27">
        <f t="shared" si="56"/>
        <v>45689</v>
      </c>
      <c r="AP146" s="41" t="str">
        <f t="shared" si="55"/>
        <v>er</v>
      </c>
      <c r="AQ146" s="41">
        <f t="shared" si="57"/>
        <v>148</v>
      </c>
      <c r="AS146" s="41">
        <f t="shared" si="58"/>
        <v>146</v>
      </c>
      <c r="AT146" s="41" t="str">
        <f t="shared" si="59"/>
        <v>ep</v>
      </c>
    </row>
    <row r="147" spans="41:46">
      <c r="AO147" s="27">
        <f t="shared" si="56"/>
        <v>45717</v>
      </c>
      <c r="AP147" s="41" t="str">
        <f t="shared" si="55"/>
        <v>es</v>
      </c>
      <c r="AQ147" s="41">
        <f t="shared" si="57"/>
        <v>149</v>
      </c>
      <c r="AS147" s="41">
        <f t="shared" si="58"/>
        <v>147</v>
      </c>
      <c r="AT147" s="41" t="str">
        <f t="shared" si="59"/>
        <v>eq</v>
      </c>
    </row>
    <row r="148" spans="41:46">
      <c r="AO148" s="27">
        <f t="shared" si="56"/>
        <v>45748</v>
      </c>
      <c r="AP148" s="41" t="str">
        <f t="shared" si="55"/>
        <v>et</v>
      </c>
      <c r="AQ148" s="41">
        <f t="shared" si="57"/>
        <v>150</v>
      </c>
      <c r="AS148" s="41">
        <f t="shared" si="58"/>
        <v>148</v>
      </c>
      <c r="AT148" s="41" t="str">
        <f t="shared" si="59"/>
        <v>er</v>
      </c>
    </row>
    <row r="149" spans="41:46">
      <c r="AO149" s="27">
        <f t="shared" si="56"/>
        <v>45778</v>
      </c>
      <c r="AP149" s="41" t="str">
        <f t="shared" si="55"/>
        <v>eu</v>
      </c>
      <c r="AQ149" s="41">
        <f t="shared" si="57"/>
        <v>151</v>
      </c>
      <c r="AS149" s="41">
        <f t="shared" si="58"/>
        <v>149</v>
      </c>
      <c r="AT149" s="41" t="str">
        <f t="shared" si="59"/>
        <v>es</v>
      </c>
    </row>
    <row r="150" spans="41:46">
      <c r="AO150" s="27">
        <f t="shared" si="56"/>
        <v>45809</v>
      </c>
      <c r="AP150" s="41" t="str">
        <f t="shared" si="55"/>
        <v>ev</v>
      </c>
      <c r="AQ150" s="41">
        <f t="shared" si="57"/>
        <v>152</v>
      </c>
      <c r="AS150" s="41">
        <f t="shared" si="58"/>
        <v>150</v>
      </c>
      <c r="AT150" s="41" t="str">
        <f t="shared" si="59"/>
        <v>et</v>
      </c>
    </row>
    <row r="151" spans="41:46">
      <c r="AO151" s="27">
        <f t="shared" si="56"/>
        <v>45839</v>
      </c>
      <c r="AP151" s="41" t="str">
        <f t="shared" si="55"/>
        <v>ew</v>
      </c>
      <c r="AQ151" s="41">
        <f t="shared" si="57"/>
        <v>153</v>
      </c>
      <c r="AS151" s="41">
        <f t="shared" si="58"/>
        <v>151</v>
      </c>
      <c r="AT151" s="41" t="str">
        <f t="shared" si="59"/>
        <v>eu</v>
      </c>
    </row>
    <row r="152" spans="41:46">
      <c r="AO152" s="27">
        <f t="shared" si="56"/>
        <v>45870</v>
      </c>
      <c r="AP152" s="41" t="str">
        <f t="shared" si="55"/>
        <v>ex</v>
      </c>
      <c r="AQ152" s="41">
        <f t="shared" si="57"/>
        <v>154</v>
      </c>
      <c r="AS152" s="41">
        <f t="shared" si="58"/>
        <v>152</v>
      </c>
      <c r="AT152" s="41" t="str">
        <f t="shared" si="59"/>
        <v>ev</v>
      </c>
    </row>
    <row r="153" spans="41:46">
      <c r="AO153" s="27">
        <f t="shared" si="56"/>
        <v>45901</v>
      </c>
      <c r="AP153" s="41" t="str">
        <f t="shared" si="55"/>
        <v>ey</v>
      </c>
      <c r="AQ153" s="41">
        <f t="shared" si="57"/>
        <v>155</v>
      </c>
      <c r="AS153" s="41">
        <f t="shared" si="58"/>
        <v>153</v>
      </c>
      <c r="AT153" s="41" t="str">
        <f t="shared" si="59"/>
        <v>ew</v>
      </c>
    </row>
    <row r="154" spans="41:46">
      <c r="AO154" s="27">
        <f t="shared" si="56"/>
        <v>45931</v>
      </c>
      <c r="AP154" s="41" t="str">
        <f t="shared" si="55"/>
        <v>ez</v>
      </c>
      <c r="AQ154" s="41">
        <f t="shared" si="57"/>
        <v>156</v>
      </c>
      <c r="AS154" s="41">
        <f t="shared" si="58"/>
        <v>154</v>
      </c>
      <c r="AT154" s="41" t="str">
        <f>+"e"&amp;AT24</f>
        <v>ex</v>
      </c>
    </row>
    <row r="155" spans="41:46">
      <c r="AO155" s="27">
        <f t="shared" si="56"/>
        <v>45962</v>
      </c>
      <c r="AP155" s="41" t="str">
        <f t="shared" si="55"/>
        <v>fa</v>
      </c>
      <c r="AQ155" s="41">
        <f t="shared" si="57"/>
        <v>157</v>
      </c>
      <c r="AS155" s="41">
        <f t="shared" si="58"/>
        <v>155</v>
      </c>
      <c r="AT155" s="41" t="str">
        <f>+"e"&amp;AT25</f>
        <v>ey</v>
      </c>
    </row>
    <row r="156" spans="41:46">
      <c r="AO156" s="27">
        <f t="shared" si="56"/>
        <v>45992</v>
      </c>
      <c r="AP156" s="41" t="str">
        <f t="shared" si="55"/>
        <v>fb</v>
      </c>
      <c r="AQ156" s="41">
        <f t="shared" si="57"/>
        <v>158</v>
      </c>
      <c r="AS156" s="41">
        <f t="shared" si="58"/>
        <v>156</v>
      </c>
      <c r="AT156" s="41" t="str">
        <f t="shared" ref="AT156" si="60">+"e"&amp;AT26</f>
        <v>ez</v>
      </c>
    </row>
    <row r="157" spans="41:46">
      <c r="AO157" s="27">
        <f t="shared" si="56"/>
        <v>46023</v>
      </c>
      <c r="AP157" s="41" t="str">
        <f t="shared" si="55"/>
        <v>fc</v>
      </c>
      <c r="AQ157" s="41">
        <f t="shared" si="57"/>
        <v>159</v>
      </c>
      <c r="AS157" s="41">
        <f t="shared" si="58"/>
        <v>157</v>
      </c>
      <c r="AT157" s="41" t="str">
        <f>+"f"&amp;AT1</f>
        <v>fa</v>
      </c>
    </row>
    <row r="158" spans="41:46">
      <c r="AO158" s="27">
        <f t="shared" si="56"/>
        <v>46054</v>
      </c>
      <c r="AP158" s="41" t="str">
        <f t="shared" si="55"/>
        <v>fd</v>
      </c>
      <c r="AQ158" s="41">
        <f t="shared" si="57"/>
        <v>160</v>
      </c>
      <c r="AS158" s="41">
        <f t="shared" si="58"/>
        <v>158</v>
      </c>
      <c r="AT158" s="41" t="str">
        <f t="shared" ref="AT158:AT182" si="61">+"f"&amp;AT2</f>
        <v>fb</v>
      </c>
    </row>
    <row r="159" spans="41:46">
      <c r="AO159" s="27">
        <f t="shared" si="56"/>
        <v>46082</v>
      </c>
      <c r="AP159" s="41" t="str">
        <f t="shared" si="55"/>
        <v>fe</v>
      </c>
      <c r="AQ159" s="41">
        <f t="shared" si="57"/>
        <v>161</v>
      </c>
      <c r="AS159" s="41">
        <f t="shared" si="58"/>
        <v>159</v>
      </c>
      <c r="AT159" s="41" t="str">
        <f t="shared" si="61"/>
        <v>fc</v>
      </c>
    </row>
    <row r="160" spans="41:46">
      <c r="AO160" s="27">
        <f t="shared" si="56"/>
        <v>46113</v>
      </c>
      <c r="AP160" s="41" t="str">
        <f t="shared" si="55"/>
        <v>ff</v>
      </c>
      <c r="AQ160" s="41">
        <f t="shared" si="57"/>
        <v>162</v>
      </c>
      <c r="AS160" s="41">
        <f t="shared" si="58"/>
        <v>160</v>
      </c>
      <c r="AT160" s="41" t="str">
        <f t="shared" si="61"/>
        <v>fd</v>
      </c>
    </row>
    <row r="161" spans="41:46">
      <c r="AO161" s="27">
        <f t="shared" si="56"/>
        <v>46143</v>
      </c>
      <c r="AP161" s="41" t="str">
        <f t="shared" ref="AP161:AP173" si="62">+VLOOKUP(AQ161,$AS$1:$AT$198,2,FALSE)</f>
        <v>fg</v>
      </c>
      <c r="AQ161" s="41">
        <f t="shared" si="57"/>
        <v>163</v>
      </c>
      <c r="AS161" s="41">
        <f t="shared" si="58"/>
        <v>161</v>
      </c>
      <c r="AT161" s="41" t="str">
        <f t="shared" si="61"/>
        <v>fe</v>
      </c>
    </row>
    <row r="162" spans="41:46">
      <c r="AO162" s="27">
        <f t="shared" si="56"/>
        <v>46174</v>
      </c>
      <c r="AP162" s="41" t="str">
        <f t="shared" si="62"/>
        <v>fh</v>
      </c>
      <c r="AQ162" s="41">
        <f t="shared" si="57"/>
        <v>164</v>
      </c>
      <c r="AS162" s="41">
        <f t="shared" si="58"/>
        <v>162</v>
      </c>
      <c r="AT162" s="41" t="str">
        <f t="shared" si="61"/>
        <v>ff</v>
      </c>
    </row>
    <row r="163" spans="41:46">
      <c r="AO163" s="27">
        <f t="shared" si="56"/>
        <v>46204</v>
      </c>
      <c r="AP163" s="41" t="str">
        <f t="shared" si="62"/>
        <v>fi</v>
      </c>
      <c r="AQ163" s="41">
        <f t="shared" si="57"/>
        <v>165</v>
      </c>
      <c r="AS163" s="41">
        <f t="shared" si="58"/>
        <v>163</v>
      </c>
      <c r="AT163" s="41" t="str">
        <f t="shared" si="61"/>
        <v>fg</v>
      </c>
    </row>
    <row r="164" spans="41:46">
      <c r="AO164" s="27">
        <f t="shared" si="56"/>
        <v>46235</v>
      </c>
      <c r="AP164" s="41" t="str">
        <f t="shared" si="62"/>
        <v>fj</v>
      </c>
      <c r="AQ164" s="41">
        <f t="shared" si="57"/>
        <v>166</v>
      </c>
      <c r="AS164" s="41">
        <f t="shared" si="58"/>
        <v>164</v>
      </c>
      <c r="AT164" s="41" t="str">
        <f t="shared" si="61"/>
        <v>fh</v>
      </c>
    </row>
    <row r="165" spans="41:46">
      <c r="AO165" s="27">
        <f t="shared" si="56"/>
        <v>46266</v>
      </c>
      <c r="AP165" s="41" t="str">
        <f t="shared" si="62"/>
        <v>fk</v>
      </c>
      <c r="AQ165" s="41">
        <f t="shared" si="57"/>
        <v>167</v>
      </c>
      <c r="AS165" s="41">
        <f t="shared" si="58"/>
        <v>165</v>
      </c>
      <c r="AT165" s="41" t="str">
        <f t="shared" si="61"/>
        <v>fi</v>
      </c>
    </row>
    <row r="166" spans="41:46">
      <c r="AO166" s="27">
        <f t="shared" si="56"/>
        <v>46296</v>
      </c>
      <c r="AP166" s="41" t="str">
        <f t="shared" si="62"/>
        <v>fl</v>
      </c>
      <c r="AQ166" s="41">
        <f t="shared" si="57"/>
        <v>168</v>
      </c>
      <c r="AS166" s="41">
        <f t="shared" si="58"/>
        <v>166</v>
      </c>
      <c r="AT166" s="41" t="str">
        <f t="shared" si="61"/>
        <v>fj</v>
      </c>
    </row>
    <row r="167" spans="41:46">
      <c r="AO167" s="27">
        <f t="shared" si="56"/>
        <v>46327</v>
      </c>
      <c r="AP167" s="41" t="str">
        <f t="shared" si="62"/>
        <v>fm</v>
      </c>
      <c r="AQ167" s="41">
        <f t="shared" si="57"/>
        <v>169</v>
      </c>
      <c r="AS167" s="41">
        <f t="shared" si="58"/>
        <v>167</v>
      </c>
      <c r="AT167" s="41" t="str">
        <f t="shared" si="61"/>
        <v>fk</v>
      </c>
    </row>
    <row r="168" spans="41:46">
      <c r="AO168" s="27">
        <f t="shared" si="56"/>
        <v>46357</v>
      </c>
      <c r="AP168" s="41" t="str">
        <f t="shared" si="62"/>
        <v>fn</v>
      </c>
      <c r="AQ168" s="41">
        <f t="shared" si="57"/>
        <v>170</v>
      </c>
      <c r="AS168" s="41">
        <f t="shared" si="58"/>
        <v>168</v>
      </c>
      <c r="AT168" s="41" t="str">
        <f t="shared" si="61"/>
        <v>fl</v>
      </c>
    </row>
    <row r="169" spans="41:46">
      <c r="AO169" s="27">
        <f t="shared" si="56"/>
        <v>46388</v>
      </c>
      <c r="AP169" s="41" t="str">
        <f t="shared" si="62"/>
        <v>fo</v>
      </c>
      <c r="AQ169" s="41">
        <f t="shared" si="57"/>
        <v>171</v>
      </c>
      <c r="AS169" s="41">
        <f t="shared" si="58"/>
        <v>169</v>
      </c>
      <c r="AT169" s="41" t="str">
        <f t="shared" si="61"/>
        <v>fm</v>
      </c>
    </row>
    <row r="170" spans="41:46">
      <c r="AO170" s="27">
        <f t="shared" si="56"/>
        <v>46419</v>
      </c>
      <c r="AP170" s="41" t="str">
        <f t="shared" si="62"/>
        <v>fp</v>
      </c>
      <c r="AQ170" s="41">
        <f t="shared" si="57"/>
        <v>172</v>
      </c>
      <c r="AS170" s="41">
        <f t="shared" si="58"/>
        <v>170</v>
      </c>
      <c r="AT170" s="41" t="str">
        <f t="shared" si="61"/>
        <v>fn</v>
      </c>
    </row>
    <row r="171" spans="41:46">
      <c r="AO171" s="27">
        <f t="shared" si="56"/>
        <v>46447</v>
      </c>
      <c r="AP171" s="41" t="str">
        <f t="shared" si="62"/>
        <v>fq</v>
      </c>
      <c r="AQ171" s="41">
        <f t="shared" si="57"/>
        <v>173</v>
      </c>
      <c r="AS171" s="41">
        <f t="shared" si="58"/>
        <v>171</v>
      </c>
      <c r="AT171" s="41" t="str">
        <f t="shared" si="61"/>
        <v>fo</v>
      </c>
    </row>
    <row r="172" spans="41:46">
      <c r="AO172" s="27">
        <f t="shared" si="56"/>
        <v>46478</v>
      </c>
      <c r="AP172" s="41" t="str">
        <f t="shared" si="62"/>
        <v>fr</v>
      </c>
      <c r="AQ172" s="41">
        <f t="shared" si="57"/>
        <v>174</v>
      </c>
      <c r="AS172" s="41">
        <f t="shared" si="58"/>
        <v>172</v>
      </c>
      <c r="AT172" s="41" t="str">
        <f t="shared" si="61"/>
        <v>fp</v>
      </c>
    </row>
    <row r="173" spans="41:46">
      <c r="AO173" s="27">
        <f t="shared" si="56"/>
        <v>46508</v>
      </c>
      <c r="AP173" s="41" t="str">
        <f t="shared" si="62"/>
        <v>fs</v>
      </c>
      <c r="AQ173" s="41">
        <f t="shared" si="57"/>
        <v>175</v>
      </c>
      <c r="AS173" s="41">
        <f t="shared" si="58"/>
        <v>173</v>
      </c>
      <c r="AT173" s="41" t="str">
        <f t="shared" si="61"/>
        <v>fq</v>
      </c>
    </row>
    <row r="174" spans="41:46">
      <c r="AO174" s="27">
        <f t="shared" si="56"/>
        <v>46539</v>
      </c>
      <c r="AP174" s="461" t="str">
        <f t="shared" ref="AP174:AP180" si="63">+VLOOKUP(AQ174,$AS$1:$AT$198,2,FALSE)</f>
        <v>ft</v>
      </c>
      <c r="AQ174" s="461">
        <f t="shared" si="57"/>
        <v>176</v>
      </c>
      <c r="AR174" s="461"/>
      <c r="AS174" s="461">
        <f t="shared" si="58"/>
        <v>174</v>
      </c>
      <c r="AT174" s="461" t="str">
        <f t="shared" si="61"/>
        <v>fr</v>
      </c>
    </row>
    <row r="175" spans="41:46">
      <c r="AO175" s="27">
        <f t="shared" si="56"/>
        <v>46569</v>
      </c>
      <c r="AP175" s="461" t="str">
        <f t="shared" si="63"/>
        <v>fu</v>
      </c>
      <c r="AQ175" s="461">
        <f t="shared" si="57"/>
        <v>177</v>
      </c>
      <c r="AR175" s="461"/>
      <c r="AS175" s="461">
        <f t="shared" si="58"/>
        <v>175</v>
      </c>
      <c r="AT175" s="461" t="str">
        <f t="shared" si="61"/>
        <v>fs</v>
      </c>
    </row>
    <row r="176" spans="41:46">
      <c r="AO176" s="27">
        <f t="shared" si="56"/>
        <v>46600</v>
      </c>
      <c r="AP176" s="461" t="str">
        <f t="shared" si="63"/>
        <v>fv</v>
      </c>
      <c r="AQ176" s="461">
        <f t="shared" si="57"/>
        <v>178</v>
      </c>
      <c r="AR176" s="461"/>
      <c r="AS176" s="461">
        <f t="shared" si="58"/>
        <v>176</v>
      </c>
      <c r="AT176" s="461" t="str">
        <f t="shared" si="61"/>
        <v>ft</v>
      </c>
    </row>
    <row r="177" spans="41:46">
      <c r="AO177" s="27">
        <f t="shared" si="56"/>
        <v>46631</v>
      </c>
      <c r="AP177" s="461" t="str">
        <f t="shared" si="63"/>
        <v>fw</v>
      </c>
      <c r="AQ177" s="461">
        <f t="shared" si="57"/>
        <v>179</v>
      </c>
      <c r="AR177" s="461"/>
      <c r="AS177" s="461">
        <f t="shared" si="58"/>
        <v>177</v>
      </c>
      <c r="AT177" s="461" t="str">
        <f t="shared" si="61"/>
        <v>fu</v>
      </c>
    </row>
    <row r="178" spans="41:46">
      <c r="AO178" s="27">
        <f t="shared" si="56"/>
        <v>46661</v>
      </c>
      <c r="AP178" s="461" t="str">
        <f t="shared" si="63"/>
        <v>fx</v>
      </c>
      <c r="AQ178" s="461">
        <f t="shared" si="57"/>
        <v>180</v>
      </c>
      <c r="AR178" s="461"/>
      <c r="AS178" s="461">
        <f t="shared" si="58"/>
        <v>178</v>
      </c>
      <c r="AT178" s="461" t="str">
        <f t="shared" si="61"/>
        <v>fv</v>
      </c>
    </row>
    <row r="179" spans="41:46">
      <c r="AO179" s="27">
        <f t="shared" si="56"/>
        <v>46692</v>
      </c>
      <c r="AP179" s="461" t="str">
        <f t="shared" si="63"/>
        <v>fy</v>
      </c>
      <c r="AQ179" s="461">
        <f t="shared" si="57"/>
        <v>181</v>
      </c>
      <c r="AR179" s="461"/>
      <c r="AS179" s="461">
        <f t="shared" si="58"/>
        <v>179</v>
      </c>
      <c r="AT179" s="461" t="str">
        <f t="shared" si="61"/>
        <v>fw</v>
      </c>
    </row>
    <row r="180" spans="41:46">
      <c r="AO180" s="27">
        <f t="shared" si="56"/>
        <v>46722</v>
      </c>
      <c r="AP180" s="461" t="str">
        <f t="shared" si="63"/>
        <v>fz</v>
      </c>
      <c r="AQ180" s="461">
        <f t="shared" si="57"/>
        <v>182</v>
      </c>
      <c r="AR180" s="461"/>
      <c r="AS180" s="461">
        <f t="shared" si="58"/>
        <v>180</v>
      </c>
      <c r="AT180" s="461" t="str">
        <f t="shared" si="61"/>
        <v>fx</v>
      </c>
    </row>
    <row r="181" spans="41:46">
      <c r="AO181" s="27"/>
      <c r="AP181" s="41"/>
      <c r="AQ181" s="41"/>
      <c r="AS181" s="461">
        <f t="shared" si="58"/>
        <v>181</v>
      </c>
      <c r="AT181" s="461" t="str">
        <f t="shared" si="61"/>
        <v>fy</v>
      </c>
    </row>
    <row r="182" spans="41:46">
      <c r="AO182" s="27"/>
      <c r="AP182" s="41"/>
      <c r="AQ182" s="41"/>
      <c r="AS182" s="461">
        <f t="shared" si="58"/>
        <v>182</v>
      </c>
      <c r="AT182" s="461" t="str">
        <f t="shared" si="61"/>
        <v>fz</v>
      </c>
    </row>
    <row r="183" spans="41:46">
      <c r="AO183" s="27"/>
      <c r="AP183" s="41"/>
      <c r="AQ183" s="41"/>
      <c r="AS183" s="41"/>
      <c r="AT183" s="41"/>
    </row>
    <row r="184" spans="41:46">
      <c r="AO184" s="27"/>
      <c r="AP184" s="41"/>
      <c r="AQ184" s="41"/>
      <c r="AS184" s="41"/>
      <c r="AT184" s="41"/>
    </row>
    <row r="185" spans="41:46">
      <c r="AO185" s="27"/>
      <c r="AP185" s="41"/>
      <c r="AQ185" s="41"/>
      <c r="AS185" s="41"/>
      <c r="AT185" s="41"/>
    </row>
    <row r="186" spans="41:46">
      <c r="AO186" s="27"/>
      <c r="AP186" s="41"/>
      <c r="AQ186" s="41"/>
      <c r="AS186" s="41"/>
      <c r="AT186" s="41"/>
    </row>
    <row r="187" spans="41:46">
      <c r="AO187" s="27"/>
      <c r="AP187" s="41"/>
      <c r="AQ187" s="41"/>
      <c r="AS187" s="41"/>
      <c r="AT187" s="41"/>
    </row>
    <row r="188" spans="41:46">
      <c r="AO188" s="27"/>
      <c r="AP188" s="41"/>
      <c r="AQ188" s="41"/>
      <c r="AS188" s="41"/>
      <c r="AT188" s="41"/>
    </row>
    <row r="189" spans="41:46">
      <c r="AO189" s="27"/>
      <c r="AP189" s="41"/>
      <c r="AQ189" s="41"/>
      <c r="AS189" s="41"/>
      <c r="AT189" s="41"/>
    </row>
    <row r="190" spans="41:46">
      <c r="AO190" s="27"/>
      <c r="AP190" s="41"/>
      <c r="AQ190" s="41"/>
      <c r="AS190" s="41"/>
      <c r="AT190" s="41"/>
    </row>
    <row r="191" spans="41:46">
      <c r="AO191" s="27"/>
      <c r="AP191" s="41"/>
      <c r="AQ191" s="41"/>
      <c r="AS191" s="41"/>
      <c r="AT191" s="41"/>
    </row>
    <row r="192" spans="41:46">
      <c r="AO192" s="27"/>
      <c r="AP192" s="41"/>
      <c r="AQ192" s="41"/>
      <c r="AS192" s="41"/>
      <c r="AT192" s="41"/>
    </row>
    <row r="193" spans="2:16384">
      <c r="AO193" s="27"/>
      <c r="AP193" s="41"/>
      <c r="AQ193" s="41"/>
      <c r="AS193" s="41"/>
      <c r="AT193" s="41"/>
    </row>
    <row r="194" spans="2:16384">
      <c r="AO194" s="27"/>
      <c r="AP194" s="41"/>
      <c r="AQ194" s="41"/>
      <c r="AS194" s="41"/>
      <c r="AT194" s="41"/>
    </row>
    <row r="195" spans="2:16384">
      <c r="AO195" s="27"/>
      <c r="AP195" s="41"/>
      <c r="AQ195" s="41"/>
      <c r="AS195" s="41"/>
      <c r="AT195" s="41"/>
    </row>
    <row r="196" spans="2:16384">
      <c r="AO196" s="27"/>
      <c r="AP196" s="41"/>
      <c r="AQ196" s="41"/>
      <c r="AS196" s="41"/>
      <c r="AT196" s="41"/>
    </row>
    <row r="197" spans="2:16384">
      <c r="R197" s="461"/>
      <c r="S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27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  <c r="BU197" s="461"/>
      <c r="BV197" s="461"/>
      <c r="BW197" s="461"/>
      <c r="BX197" s="461"/>
      <c r="BY197" s="461"/>
      <c r="BZ197" s="461"/>
      <c r="CA197" s="461"/>
      <c r="CB197" s="461"/>
      <c r="CC197" s="461"/>
      <c r="CD197" s="461"/>
      <c r="CE197" s="461"/>
      <c r="CF197" s="461"/>
      <c r="CG197" s="461"/>
      <c r="CH197" s="461"/>
      <c r="CI197" s="461"/>
      <c r="CJ197" s="461"/>
      <c r="CK197" s="461"/>
      <c r="CL197" s="461"/>
      <c r="CM197" s="461"/>
      <c r="CN197" s="461"/>
      <c r="CO197" s="461"/>
      <c r="CP197" s="461"/>
      <c r="CQ197" s="461"/>
      <c r="CR197" s="461"/>
      <c r="CS197" s="461"/>
      <c r="CT197" s="461"/>
      <c r="CU197" s="461"/>
      <c r="CV197" s="461"/>
      <c r="CW197" s="461"/>
      <c r="CX197" s="461"/>
      <c r="CY197" s="461"/>
      <c r="CZ197" s="461"/>
      <c r="DA197" s="461"/>
      <c r="DB197" s="461"/>
      <c r="DC197" s="461"/>
      <c r="DD197" s="461"/>
      <c r="DE197" s="461"/>
      <c r="DF197" s="461"/>
      <c r="DG197" s="461"/>
      <c r="DH197" s="461"/>
      <c r="DI197" s="461"/>
      <c r="DJ197" s="461"/>
      <c r="DK197" s="461"/>
      <c r="DL197" s="461"/>
      <c r="DM197" s="461"/>
      <c r="DN197" s="461"/>
      <c r="DO197" s="461"/>
      <c r="DP197" s="461"/>
      <c r="DQ197" s="461"/>
      <c r="DR197" s="461"/>
      <c r="DS197" s="461"/>
      <c r="DT197" s="461"/>
      <c r="DU197" s="461"/>
      <c r="DV197" s="461"/>
      <c r="DW197" s="461"/>
      <c r="DX197" s="461"/>
      <c r="DY197" s="461"/>
      <c r="DZ197" s="461"/>
      <c r="EA197" s="461"/>
      <c r="EB197" s="461"/>
      <c r="EC197" s="461"/>
      <c r="ED197" s="461"/>
      <c r="EE197" s="461"/>
      <c r="EF197" s="461"/>
      <c r="EG197" s="461"/>
      <c r="EH197" s="461"/>
      <c r="EI197" s="461"/>
      <c r="EJ197" s="461"/>
      <c r="EK197" s="461"/>
      <c r="EL197" s="461"/>
      <c r="EM197" s="461"/>
      <c r="EN197" s="461"/>
      <c r="EO197" s="461"/>
      <c r="EP197" s="461"/>
      <c r="EQ197" s="461"/>
      <c r="ER197" s="461"/>
      <c r="ES197" s="461"/>
      <c r="ET197" s="461"/>
      <c r="EU197" s="461"/>
      <c r="EV197" s="461"/>
      <c r="EW197" s="461"/>
      <c r="EX197" s="461"/>
      <c r="EY197" s="461"/>
      <c r="EZ197" s="461"/>
      <c r="FA197" s="461"/>
      <c r="FB197" s="461"/>
      <c r="FC197" s="461"/>
      <c r="FD197" s="461"/>
      <c r="FE197" s="461"/>
      <c r="FF197" s="461"/>
      <c r="FG197" s="461"/>
      <c r="FH197" s="461"/>
      <c r="FI197" s="461"/>
      <c r="FJ197" s="461"/>
      <c r="FK197" s="461"/>
      <c r="FL197" s="461"/>
      <c r="FM197" s="461"/>
      <c r="FN197" s="461"/>
      <c r="FO197" s="461"/>
      <c r="FP197" s="461"/>
      <c r="FQ197" s="461"/>
      <c r="FR197" s="461"/>
      <c r="FS197" s="461"/>
      <c r="FT197" s="461"/>
      <c r="FU197" s="461"/>
      <c r="FV197" s="461"/>
      <c r="FW197" s="461"/>
      <c r="FX197" s="461"/>
      <c r="FY197" s="461"/>
      <c r="FZ197" s="461"/>
      <c r="GA197" s="461"/>
      <c r="GB197" s="461"/>
      <c r="GC197" s="461"/>
      <c r="GD197" s="461"/>
      <c r="GE197" s="461"/>
      <c r="GF197" s="461"/>
      <c r="GG197" s="461"/>
      <c r="GH197" s="461"/>
      <c r="GI197" s="461"/>
      <c r="GJ197" s="461"/>
      <c r="GK197" s="461"/>
      <c r="GL197" s="461"/>
      <c r="GM197" s="461"/>
      <c r="GN197" s="461"/>
      <c r="GO197" s="461"/>
      <c r="GP197" s="461"/>
      <c r="GQ197" s="461"/>
      <c r="GR197" s="461"/>
      <c r="GS197" s="461"/>
      <c r="GT197" s="461"/>
      <c r="GU197" s="461"/>
      <c r="GV197" s="461"/>
      <c r="GW197" s="461"/>
      <c r="GX197" s="461"/>
      <c r="GY197" s="461"/>
      <c r="GZ197" s="461"/>
      <c r="HA197" s="461"/>
      <c r="HB197" s="461"/>
      <c r="HC197" s="461"/>
      <c r="HD197" s="461"/>
      <c r="HE197" s="461"/>
      <c r="HF197" s="461"/>
      <c r="HG197" s="461"/>
      <c r="HH197" s="461"/>
      <c r="HI197" s="461"/>
      <c r="HJ197" s="461"/>
      <c r="HK197" s="461"/>
      <c r="HL197" s="461"/>
      <c r="HM197" s="461"/>
      <c r="HN197" s="461"/>
      <c r="HO197" s="461"/>
      <c r="HP197" s="461"/>
      <c r="HQ197" s="461"/>
      <c r="HR197" s="461"/>
      <c r="HS197" s="461"/>
      <c r="HT197" s="461"/>
      <c r="HU197" s="461"/>
      <c r="HV197" s="461"/>
      <c r="HW197" s="461"/>
      <c r="HX197" s="461"/>
      <c r="HY197" s="461"/>
      <c r="HZ197" s="461"/>
      <c r="IA197" s="461"/>
      <c r="IB197" s="461"/>
      <c r="IC197" s="461"/>
      <c r="ID197" s="461"/>
      <c r="IE197" s="461"/>
      <c r="IF197" s="461"/>
      <c r="IG197" s="461"/>
      <c r="IH197" s="461"/>
      <c r="II197" s="461"/>
      <c r="IJ197" s="461"/>
      <c r="IK197" s="461"/>
      <c r="IL197" s="461"/>
      <c r="IM197" s="461"/>
      <c r="IN197" s="461"/>
      <c r="IO197" s="461"/>
      <c r="IP197" s="461"/>
      <c r="IQ197" s="461"/>
      <c r="IR197" s="461"/>
      <c r="IS197" s="461"/>
      <c r="IT197" s="461"/>
      <c r="IU197" s="461"/>
      <c r="IV197" s="461"/>
      <c r="IW197" s="461"/>
      <c r="IX197" s="461"/>
      <c r="IY197" s="461"/>
      <c r="IZ197" s="461"/>
      <c r="JA197" s="461"/>
      <c r="JB197" s="461"/>
      <c r="JC197" s="461"/>
      <c r="JD197" s="461"/>
      <c r="JE197" s="461"/>
      <c r="JF197" s="461"/>
      <c r="JG197" s="461"/>
      <c r="JH197" s="461"/>
      <c r="JI197" s="461"/>
      <c r="JJ197" s="461"/>
      <c r="JK197" s="461"/>
      <c r="JL197" s="461"/>
      <c r="JM197" s="461"/>
      <c r="JN197" s="461"/>
      <c r="JO197" s="461"/>
      <c r="JP197" s="461"/>
      <c r="JQ197" s="461"/>
      <c r="JR197" s="461"/>
      <c r="JS197" s="461"/>
      <c r="JT197" s="461"/>
      <c r="JU197" s="461"/>
      <c r="JV197" s="461"/>
      <c r="JW197" s="461"/>
      <c r="JX197" s="461"/>
      <c r="JY197" s="461"/>
      <c r="JZ197" s="461"/>
      <c r="KA197" s="461"/>
      <c r="KB197" s="461"/>
      <c r="KC197" s="461"/>
      <c r="KD197" s="461"/>
      <c r="KE197" s="461"/>
      <c r="KF197" s="461"/>
      <c r="KG197" s="461"/>
      <c r="KH197" s="461"/>
      <c r="KI197" s="461"/>
      <c r="KJ197" s="461"/>
      <c r="KK197" s="461"/>
      <c r="KL197" s="461"/>
      <c r="KM197" s="461"/>
      <c r="KN197" s="461"/>
      <c r="KO197" s="461"/>
      <c r="KP197" s="461"/>
      <c r="KQ197" s="461"/>
      <c r="KR197" s="461"/>
      <c r="KS197" s="461"/>
      <c r="KT197" s="461"/>
      <c r="KU197" s="461"/>
      <c r="KV197" s="461"/>
      <c r="KW197" s="461"/>
      <c r="KX197" s="461"/>
      <c r="KY197" s="461"/>
      <c r="KZ197" s="461"/>
      <c r="LA197" s="461"/>
      <c r="LB197" s="461"/>
      <c r="LC197" s="461"/>
      <c r="LD197" s="461"/>
      <c r="LE197" s="461"/>
      <c r="LF197" s="461"/>
      <c r="LG197" s="461"/>
      <c r="LH197" s="461"/>
      <c r="LI197" s="461"/>
      <c r="LJ197" s="461"/>
      <c r="LK197" s="461"/>
      <c r="LL197" s="461"/>
      <c r="LM197" s="461"/>
      <c r="LN197" s="461"/>
      <c r="LO197" s="461"/>
      <c r="LP197" s="461"/>
      <c r="LQ197" s="461"/>
      <c r="LR197" s="461"/>
      <c r="LS197" s="461"/>
      <c r="LT197" s="461"/>
      <c r="LU197" s="461"/>
      <c r="LV197" s="461"/>
      <c r="LW197" s="461"/>
      <c r="LX197" s="461"/>
      <c r="LY197" s="461"/>
      <c r="LZ197" s="461"/>
      <c r="MA197" s="461"/>
      <c r="MB197" s="461"/>
      <c r="MC197" s="461"/>
      <c r="MD197" s="461"/>
      <c r="ME197" s="461"/>
      <c r="MF197" s="461"/>
      <c r="MG197" s="461"/>
      <c r="MH197" s="461"/>
      <c r="MI197" s="461"/>
      <c r="MJ197" s="461"/>
      <c r="MK197" s="461"/>
      <c r="ML197" s="461"/>
      <c r="MM197" s="461"/>
      <c r="MN197" s="461"/>
      <c r="MO197" s="461"/>
      <c r="MP197" s="461"/>
      <c r="MQ197" s="461"/>
      <c r="MR197" s="461"/>
      <c r="MS197" s="461"/>
      <c r="MT197" s="461"/>
      <c r="MU197" s="461"/>
      <c r="MV197" s="461"/>
      <c r="MW197" s="461"/>
      <c r="MX197" s="461"/>
      <c r="MY197" s="461"/>
      <c r="MZ197" s="461"/>
      <c r="NA197" s="461"/>
      <c r="NB197" s="461"/>
      <c r="NC197" s="461"/>
      <c r="ND197" s="461"/>
      <c r="NE197" s="461"/>
      <c r="NF197" s="461"/>
      <c r="NG197" s="461"/>
      <c r="NH197" s="461"/>
      <c r="NI197" s="461"/>
      <c r="NJ197" s="461"/>
      <c r="NK197" s="461"/>
      <c r="NL197" s="461"/>
      <c r="NM197" s="461"/>
      <c r="NN197" s="461"/>
      <c r="NO197" s="461"/>
      <c r="NP197" s="461"/>
      <c r="NQ197" s="461"/>
      <c r="NR197" s="461"/>
      <c r="NS197" s="461"/>
      <c r="NT197" s="461"/>
      <c r="NU197" s="461"/>
      <c r="NV197" s="461"/>
      <c r="NW197" s="461"/>
      <c r="NX197" s="461"/>
      <c r="NY197" s="461"/>
      <c r="NZ197" s="461"/>
      <c r="OA197" s="461"/>
      <c r="OB197" s="461"/>
      <c r="OC197" s="461"/>
      <c r="OD197" s="461"/>
      <c r="OE197" s="461"/>
      <c r="OF197" s="461"/>
      <c r="OG197" s="461"/>
      <c r="OH197" s="461"/>
      <c r="OI197" s="461"/>
      <c r="OJ197" s="461"/>
      <c r="OK197" s="461"/>
      <c r="OL197" s="461"/>
      <c r="OM197" s="461"/>
      <c r="ON197" s="461"/>
      <c r="OO197" s="461"/>
      <c r="OP197" s="461"/>
      <c r="OQ197" s="461"/>
      <c r="OR197" s="461"/>
      <c r="OS197" s="461"/>
      <c r="OT197" s="461"/>
      <c r="OU197" s="461"/>
      <c r="OV197" s="461"/>
      <c r="OW197" s="461"/>
      <c r="OX197" s="461"/>
      <c r="OY197" s="461"/>
      <c r="OZ197" s="461"/>
      <c r="PA197" s="461"/>
      <c r="PB197" s="461"/>
      <c r="PC197" s="461"/>
      <c r="PD197" s="461"/>
      <c r="PE197" s="461"/>
      <c r="PF197" s="461"/>
      <c r="PG197" s="461"/>
      <c r="PH197" s="461"/>
      <c r="PI197" s="461"/>
      <c r="PJ197" s="461"/>
      <c r="PK197" s="461"/>
      <c r="PL197" s="461"/>
      <c r="PM197" s="461"/>
      <c r="PN197" s="461"/>
      <c r="PO197" s="461"/>
      <c r="PP197" s="461"/>
      <c r="PQ197" s="461"/>
      <c r="PR197" s="461"/>
      <c r="PS197" s="461"/>
      <c r="PT197" s="461"/>
      <c r="PU197" s="461"/>
      <c r="PV197" s="461"/>
      <c r="PW197" s="461"/>
      <c r="PX197" s="461"/>
      <c r="PY197" s="461"/>
      <c r="PZ197" s="461"/>
      <c r="QA197" s="461"/>
      <c r="QB197" s="461"/>
      <c r="QC197" s="461"/>
      <c r="QD197" s="461"/>
      <c r="QE197" s="461"/>
      <c r="QF197" s="461"/>
      <c r="QG197" s="461"/>
      <c r="QH197" s="461"/>
      <c r="QI197" s="461"/>
      <c r="QJ197" s="461"/>
      <c r="QK197" s="461"/>
      <c r="QL197" s="461"/>
      <c r="QM197" s="461"/>
      <c r="QN197" s="461"/>
      <c r="QO197" s="461"/>
      <c r="QP197" s="461"/>
      <c r="QQ197" s="461"/>
      <c r="QR197" s="461"/>
      <c r="QS197" s="461"/>
      <c r="QT197" s="461"/>
      <c r="QU197" s="461"/>
      <c r="QV197" s="461"/>
      <c r="QW197" s="461"/>
      <c r="QX197" s="461"/>
      <c r="QY197" s="461"/>
      <c r="QZ197" s="461"/>
      <c r="RA197" s="461"/>
      <c r="RB197" s="461"/>
      <c r="RC197" s="461"/>
      <c r="RD197" s="461"/>
      <c r="RE197" s="461"/>
      <c r="RF197" s="461"/>
      <c r="RG197" s="461"/>
      <c r="RH197" s="461"/>
      <c r="RI197" s="461"/>
      <c r="RJ197" s="461"/>
      <c r="RK197" s="461"/>
      <c r="RL197" s="461"/>
      <c r="RM197" s="461"/>
      <c r="RN197" s="461"/>
      <c r="RO197" s="461"/>
      <c r="RP197" s="461"/>
      <c r="RQ197" s="461"/>
      <c r="RR197" s="461"/>
      <c r="RS197" s="461"/>
      <c r="RT197" s="461"/>
      <c r="RU197" s="461"/>
      <c r="RV197" s="461"/>
      <c r="RW197" s="461"/>
      <c r="RX197" s="461"/>
      <c r="RY197" s="461"/>
      <c r="RZ197" s="461"/>
      <c r="SA197" s="461"/>
      <c r="SB197" s="461"/>
      <c r="SC197" s="461"/>
      <c r="SD197" s="461"/>
      <c r="SE197" s="461"/>
      <c r="SF197" s="461"/>
      <c r="SG197" s="461"/>
      <c r="SH197" s="461"/>
      <c r="SI197" s="461"/>
      <c r="SJ197" s="461"/>
      <c r="SK197" s="461"/>
      <c r="SL197" s="461"/>
      <c r="SM197" s="461"/>
      <c r="SN197" s="461"/>
      <c r="SO197" s="461"/>
      <c r="SP197" s="461"/>
      <c r="SQ197" s="461"/>
      <c r="SR197" s="461"/>
      <c r="SS197" s="461"/>
      <c r="ST197" s="461"/>
      <c r="SU197" s="461"/>
      <c r="SV197" s="461"/>
      <c r="SW197" s="461"/>
      <c r="SX197" s="461"/>
      <c r="SY197" s="461"/>
      <c r="SZ197" s="461"/>
      <c r="TA197" s="461"/>
      <c r="TB197" s="461"/>
      <c r="TC197" s="461"/>
      <c r="TD197" s="461"/>
      <c r="TE197" s="461"/>
      <c r="TF197" s="461"/>
      <c r="TG197" s="461"/>
      <c r="TH197" s="461"/>
      <c r="TI197" s="461"/>
      <c r="TJ197" s="461"/>
      <c r="TK197" s="461"/>
      <c r="TL197" s="461"/>
      <c r="TM197" s="461"/>
      <c r="TN197" s="461"/>
      <c r="TO197" s="461"/>
      <c r="TP197" s="461"/>
      <c r="TQ197" s="461"/>
      <c r="TR197" s="461"/>
      <c r="TS197" s="461"/>
      <c r="TT197" s="461"/>
      <c r="TU197" s="461"/>
      <c r="TV197" s="461"/>
      <c r="TW197" s="461"/>
      <c r="TX197" s="461"/>
      <c r="TY197" s="461"/>
      <c r="TZ197" s="461"/>
      <c r="UA197" s="461"/>
      <c r="UB197" s="461"/>
      <c r="UC197" s="461"/>
      <c r="UD197" s="461"/>
      <c r="UE197" s="461"/>
      <c r="UF197" s="461"/>
      <c r="UG197" s="461"/>
      <c r="UH197" s="461"/>
      <c r="UI197" s="461"/>
      <c r="UJ197" s="461"/>
      <c r="UK197" s="461"/>
      <c r="UL197" s="461"/>
      <c r="UM197" s="461"/>
      <c r="UN197" s="461"/>
      <c r="UO197" s="461"/>
      <c r="UP197" s="461"/>
      <c r="UQ197" s="461"/>
      <c r="UR197" s="461"/>
      <c r="US197" s="461"/>
      <c r="UT197" s="461"/>
      <c r="UU197" s="461"/>
      <c r="UV197" s="461"/>
      <c r="UW197" s="461"/>
      <c r="UX197" s="461"/>
      <c r="UY197" s="461"/>
      <c r="UZ197" s="461"/>
      <c r="VA197" s="461"/>
      <c r="VB197" s="461"/>
      <c r="VC197" s="461"/>
      <c r="VD197" s="461"/>
      <c r="VE197" s="461"/>
      <c r="VF197" s="461"/>
      <c r="VG197" s="461"/>
      <c r="VH197" s="461"/>
      <c r="VI197" s="461"/>
      <c r="VJ197" s="461"/>
      <c r="VK197" s="461"/>
      <c r="VL197" s="461"/>
      <c r="VM197" s="461"/>
      <c r="VN197" s="461"/>
      <c r="VO197" s="461"/>
      <c r="VP197" s="461"/>
      <c r="VQ197" s="461"/>
      <c r="VR197" s="461"/>
      <c r="VS197" s="461"/>
      <c r="VT197" s="461"/>
      <c r="VU197" s="461"/>
      <c r="VV197" s="461"/>
      <c r="VW197" s="461"/>
      <c r="VX197" s="461"/>
      <c r="VY197" s="461"/>
      <c r="VZ197" s="461"/>
      <c r="WA197" s="461"/>
      <c r="WB197" s="461"/>
      <c r="WC197" s="461"/>
      <c r="WD197" s="461"/>
      <c r="WE197" s="461"/>
      <c r="WF197" s="461"/>
      <c r="WG197" s="461"/>
      <c r="WH197" s="461"/>
      <c r="WI197" s="461"/>
      <c r="WJ197" s="461"/>
      <c r="WK197" s="461"/>
      <c r="WL197" s="461"/>
      <c r="WM197" s="461"/>
      <c r="WN197" s="461"/>
      <c r="WO197" s="461"/>
      <c r="WP197" s="461"/>
      <c r="WQ197" s="461"/>
      <c r="WR197" s="461"/>
      <c r="WS197" s="461"/>
      <c r="WT197" s="461"/>
      <c r="WU197" s="461"/>
      <c r="WV197" s="461"/>
      <c r="WW197" s="461"/>
      <c r="WX197" s="461"/>
      <c r="WY197" s="461"/>
      <c r="WZ197" s="461"/>
      <c r="XA197" s="461"/>
      <c r="XB197" s="461"/>
      <c r="XC197" s="461"/>
      <c r="XD197" s="461"/>
      <c r="XE197" s="461"/>
      <c r="XF197" s="461"/>
      <c r="XG197" s="461"/>
      <c r="XH197" s="461"/>
      <c r="XI197" s="461"/>
      <c r="XJ197" s="461"/>
      <c r="XK197" s="461"/>
      <c r="XL197" s="461"/>
      <c r="XM197" s="461"/>
      <c r="XN197" s="461"/>
      <c r="XO197" s="461"/>
      <c r="XP197" s="461"/>
      <c r="XQ197" s="461"/>
      <c r="XR197" s="461"/>
      <c r="XS197" s="461"/>
      <c r="XT197" s="461"/>
      <c r="XU197" s="461"/>
      <c r="XV197" s="461"/>
      <c r="XW197" s="461"/>
      <c r="XX197" s="461"/>
      <c r="XY197" s="461"/>
      <c r="XZ197" s="461"/>
      <c r="YA197" s="461"/>
      <c r="YB197" s="461"/>
      <c r="YC197" s="461"/>
      <c r="YD197" s="461"/>
      <c r="YE197" s="461"/>
      <c r="YF197" s="461"/>
      <c r="YG197" s="461"/>
      <c r="YH197" s="461"/>
      <c r="YI197" s="461"/>
      <c r="YJ197" s="461"/>
      <c r="YK197" s="461"/>
      <c r="YL197" s="461"/>
      <c r="YM197" s="461"/>
      <c r="YN197" s="461"/>
      <c r="YO197" s="461"/>
      <c r="YP197" s="461"/>
      <c r="YQ197" s="461"/>
      <c r="YR197" s="461"/>
      <c r="YS197" s="461"/>
      <c r="YT197" s="461"/>
      <c r="YU197" s="461"/>
      <c r="YV197" s="461"/>
      <c r="YW197" s="461"/>
      <c r="YX197" s="461"/>
      <c r="YY197" s="461"/>
      <c r="YZ197" s="461"/>
      <c r="ZA197" s="461"/>
      <c r="ZB197" s="461"/>
      <c r="ZC197" s="461"/>
      <c r="ZD197" s="461"/>
      <c r="ZE197" s="461"/>
      <c r="ZF197" s="461"/>
      <c r="ZG197" s="461"/>
      <c r="ZH197" s="461"/>
      <c r="ZI197" s="461"/>
      <c r="ZJ197" s="461"/>
      <c r="ZK197" s="461"/>
      <c r="ZL197" s="461"/>
      <c r="ZM197" s="461"/>
      <c r="ZN197" s="461"/>
      <c r="ZO197" s="461"/>
      <c r="ZP197" s="461"/>
      <c r="ZQ197" s="461"/>
      <c r="ZR197" s="461"/>
      <c r="ZS197" s="461"/>
      <c r="ZT197" s="461"/>
      <c r="ZU197" s="461"/>
      <c r="ZV197" s="461"/>
      <c r="ZW197" s="461"/>
      <c r="ZX197" s="461"/>
      <c r="ZY197" s="461"/>
      <c r="ZZ197" s="461"/>
      <c r="AAA197" s="461"/>
      <c r="AAB197" s="461"/>
      <c r="AAC197" s="461"/>
      <c r="AAD197" s="461"/>
      <c r="AAE197" s="461"/>
      <c r="AAF197" s="461"/>
      <c r="AAG197" s="461"/>
      <c r="AAH197" s="461"/>
      <c r="AAI197" s="461"/>
      <c r="AAJ197" s="461"/>
      <c r="AAK197" s="461"/>
      <c r="AAL197" s="461"/>
      <c r="AAM197" s="461"/>
      <c r="AAN197" s="461"/>
      <c r="AAO197" s="461"/>
      <c r="AAP197" s="461"/>
      <c r="AAQ197" s="461"/>
      <c r="AAR197" s="461"/>
      <c r="AAS197" s="461"/>
      <c r="AAT197" s="461"/>
      <c r="AAU197" s="461"/>
      <c r="AAV197" s="461"/>
      <c r="AAW197" s="461"/>
      <c r="AAX197" s="461"/>
      <c r="AAY197" s="461"/>
      <c r="AAZ197" s="461"/>
      <c r="ABA197" s="461"/>
      <c r="ABB197" s="461"/>
      <c r="ABC197" s="461"/>
      <c r="ABD197" s="461"/>
      <c r="ABE197" s="461"/>
      <c r="ABF197" s="461"/>
      <c r="ABG197" s="461"/>
      <c r="ABH197" s="461"/>
      <c r="ABI197" s="461"/>
      <c r="ABJ197" s="461"/>
      <c r="ABK197" s="461"/>
      <c r="ABL197" s="461"/>
      <c r="ABM197" s="461"/>
      <c r="ABN197" s="461"/>
      <c r="ABO197" s="461"/>
      <c r="ABP197" s="461"/>
      <c r="ABQ197" s="461"/>
      <c r="ABR197" s="461"/>
      <c r="ABS197" s="461"/>
      <c r="ABT197" s="461"/>
      <c r="ABU197" s="461"/>
      <c r="ABV197" s="461"/>
      <c r="ABW197" s="461"/>
      <c r="ABX197" s="461"/>
      <c r="ABY197" s="461"/>
      <c r="ABZ197" s="461"/>
      <c r="ACA197" s="461"/>
      <c r="ACB197" s="461"/>
      <c r="ACC197" s="461"/>
      <c r="ACD197" s="461"/>
      <c r="ACE197" s="461"/>
      <c r="ACF197" s="461"/>
      <c r="ACG197" s="461"/>
      <c r="ACH197" s="461"/>
      <c r="ACI197" s="461"/>
      <c r="ACJ197" s="461"/>
      <c r="ACK197" s="461"/>
      <c r="ACL197" s="461"/>
      <c r="ACM197" s="461"/>
      <c r="ACN197" s="461"/>
      <c r="ACO197" s="461"/>
      <c r="ACP197" s="461"/>
      <c r="ACQ197" s="461"/>
      <c r="ACR197" s="461"/>
      <c r="ACS197" s="461"/>
      <c r="ACT197" s="461"/>
      <c r="ACU197" s="461"/>
      <c r="ACV197" s="461"/>
      <c r="ACW197" s="461"/>
      <c r="ACX197" s="461"/>
      <c r="ACY197" s="461"/>
      <c r="ACZ197" s="461"/>
      <c r="ADA197" s="461"/>
      <c r="ADB197" s="461"/>
      <c r="ADC197" s="461"/>
      <c r="ADD197" s="461"/>
      <c r="ADE197" s="461"/>
      <c r="ADF197" s="461"/>
      <c r="ADG197" s="461"/>
      <c r="ADH197" s="461"/>
      <c r="ADI197" s="461"/>
      <c r="ADJ197" s="461"/>
      <c r="ADK197" s="461"/>
      <c r="ADL197" s="461"/>
      <c r="ADM197" s="461"/>
      <c r="ADN197" s="461"/>
      <c r="ADO197" s="461"/>
      <c r="ADP197" s="461"/>
      <c r="ADQ197" s="461"/>
      <c r="ADR197" s="461"/>
      <c r="ADS197" s="461"/>
      <c r="ADT197" s="461"/>
      <c r="ADU197" s="461"/>
      <c r="ADV197" s="461"/>
      <c r="ADW197" s="461"/>
      <c r="ADX197" s="461"/>
      <c r="ADY197" s="461"/>
      <c r="ADZ197" s="461"/>
      <c r="AEA197" s="461"/>
      <c r="AEB197" s="461"/>
      <c r="AEC197" s="461"/>
      <c r="AED197" s="461"/>
      <c r="AEE197" s="461"/>
      <c r="AEF197" s="461"/>
      <c r="AEG197" s="461"/>
      <c r="AEH197" s="461"/>
      <c r="AEI197" s="461"/>
      <c r="AEJ197" s="461"/>
      <c r="AEK197" s="461"/>
      <c r="AEL197" s="461"/>
      <c r="AEM197" s="461"/>
      <c r="AEN197" s="461"/>
      <c r="AEO197" s="461"/>
      <c r="AEP197" s="461"/>
      <c r="AEQ197" s="461"/>
      <c r="AER197" s="461"/>
      <c r="AES197" s="461"/>
      <c r="AET197" s="461"/>
      <c r="AEU197" s="461"/>
      <c r="AEV197" s="461"/>
      <c r="AEW197" s="461"/>
      <c r="AEX197" s="461"/>
      <c r="AEY197" s="461"/>
      <c r="AEZ197" s="461"/>
      <c r="AFA197" s="461"/>
      <c r="AFB197" s="461"/>
      <c r="AFC197" s="461"/>
      <c r="AFD197" s="461"/>
      <c r="AFE197" s="461"/>
      <c r="AFF197" s="461"/>
      <c r="AFG197" s="461"/>
      <c r="AFH197" s="461"/>
      <c r="AFI197" s="461"/>
      <c r="AFJ197" s="461"/>
      <c r="AFK197" s="461"/>
      <c r="AFL197" s="461"/>
      <c r="AFM197" s="461"/>
      <c r="AFN197" s="461"/>
      <c r="AFO197" s="461"/>
      <c r="AFP197" s="461"/>
      <c r="AFQ197" s="461"/>
      <c r="AFR197" s="461"/>
      <c r="AFS197" s="461"/>
      <c r="AFT197" s="461"/>
      <c r="AFU197" s="461"/>
      <c r="AFV197" s="461"/>
      <c r="AFW197" s="461"/>
      <c r="AFX197" s="461"/>
      <c r="AFY197" s="461"/>
      <c r="AFZ197" s="461"/>
      <c r="AGA197" s="461"/>
      <c r="AGB197" s="461"/>
      <c r="AGC197" s="461"/>
      <c r="AGD197" s="461"/>
      <c r="AGE197" s="461"/>
      <c r="AGF197" s="461"/>
      <c r="AGG197" s="461"/>
      <c r="AGH197" s="461"/>
      <c r="AGI197" s="461"/>
      <c r="AGJ197" s="461"/>
      <c r="AGK197" s="461"/>
      <c r="AGL197" s="461"/>
      <c r="AGM197" s="461"/>
      <c r="AGN197" s="461"/>
      <c r="AGO197" s="461"/>
      <c r="AGP197" s="461"/>
      <c r="AGQ197" s="461"/>
      <c r="AGR197" s="461"/>
      <c r="AGS197" s="461"/>
      <c r="AGT197" s="461"/>
      <c r="AGU197" s="461"/>
      <c r="AGV197" s="461"/>
      <c r="AGW197" s="461"/>
      <c r="AGX197" s="461"/>
      <c r="AGY197" s="461"/>
      <c r="AGZ197" s="461"/>
      <c r="AHA197" s="461"/>
      <c r="AHB197" s="461"/>
      <c r="AHC197" s="461"/>
      <c r="AHD197" s="461"/>
      <c r="AHE197" s="461"/>
      <c r="AHF197" s="461"/>
      <c r="AHG197" s="461"/>
      <c r="AHH197" s="461"/>
      <c r="AHI197" s="461"/>
      <c r="AHJ197" s="461"/>
      <c r="AHK197" s="461"/>
      <c r="AHL197" s="461"/>
      <c r="AHM197" s="461"/>
      <c r="AHN197" s="461"/>
      <c r="AHO197" s="461"/>
      <c r="AHP197" s="461"/>
      <c r="AHQ197" s="461"/>
      <c r="AHR197" s="461"/>
      <c r="AHS197" s="461"/>
      <c r="AHT197" s="461"/>
      <c r="AHU197" s="461"/>
      <c r="AHV197" s="461"/>
      <c r="AHW197" s="461"/>
      <c r="AHX197" s="461"/>
      <c r="AHY197" s="461"/>
      <c r="AHZ197" s="461"/>
      <c r="AIA197" s="461"/>
      <c r="AIB197" s="461"/>
      <c r="AIC197" s="461"/>
      <c r="AID197" s="461"/>
      <c r="AIE197" s="461"/>
      <c r="AIF197" s="461"/>
      <c r="AIG197" s="461"/>
      <c r="AIH197" s="461"/>
      <c r="AII197" s="461"/>
      <c r="AIJ197" s="461"/>
      <c r="AIK197" s="461"/>
      <c r="AIL197" s="461"/>
      <c r="AIM197" s="461"/>
      <c r="AIN197" s="461"/>
      <c r="AIO197" s="461"/>
      <c r="AIP197" s="461"/>
      <c r="AIQ197" s="461"/>
      <c r="AIR197" s="461"/>
      <c r="AIS197" s="461"/>
      <c r="AIT197" s="461"/>
      <c r="AIU197" s="461"/>
      <c r="AIV197" s="461"/>
      <c r="AIW197" s="461"/>
      <c r="AIX197" s="461"/>
      <c r="AIY197" s="461"/>
      <c r="AIZ197" s="461"/>
      <c r="AJA197" s="461"/>
      <c r="AJB197" s="461"/>
      <c r="AJC197" s="461"/>
      <c r="AJD197" s="461"/>
      <c r="AJE197" s="461"/>
      <c r="AJF197" s="461"/>
      <c r="AJG197" s="461"/>
      <c r="AJH197" s="461"/>
      <c r="AJI197" s="461"/>
      <c r="AJJ197" s="461"/>
      <c r="AJK197" s="461"/>
      <c r="AJL197" s="461"/>
      <c r="AJM197" s="461"/>
      <c r="AJN197" s="461"/>
      <c r="AJO197" s="461"/>
      <c r="AJP197" s="461"/>
      <c r="AJQ197" s="461"/>
      <c r="AJR197" s="461"/>
      <c r="AJS197" s="461"/>
      <c r="AJT197" s="461"/>
      <c r="AJU197" s="461"/>
      <c r="AJV197" s="461"/>
      <c r="AJW197" s="461"/>
      <c r="AJX197" s="461"/>
      <c r="AJY197" s="461"/>
      <c r="AJZ197" s="461"/>
      <c r="AKA197" s="461"/>
      <c r="AKB197" s="461"/>
      <c r="AKC197" s="461"/>
      <c r="AKD197" s="461"/>
      <c r="AKE197" s="461"/>
      <c r="AKF197" s="461"/>
      <c r="AKG197" s="461"/>
      <c r="AKH197" s="461"/>
      <c r="AKI197" s="461"/>
      <c r="AKJ197" s="461"/>
      <c r="AKK197" s="461"/>
      <c r="AKL197" s="461"/>
      <c r="AKM197" s="461"/>
      <c r="AKN197" s="461"/>
      <c r="AKO197" s="461"/>
      <c r="AKP197" s="461"/>
      <c r="AKQ197" s="461"/>
      <c r="AKR197" s="461"/>
      <c r="AKS197" s="461"/>
      <c r="AKT197" s="461"/>
      <c r="AKU197" s="461"/>
      <c r="AKV197" s="461"/>
      <c r="AKW197" s="461"/>
      <c r="AKX197" s="461"/>
      <c r="AKY197" s="461"/>
      <c r="AKZ197" s="461"/>
      <c r="ALA197" s="461"/>
      <c r="ALB197" s="461"/>
      <c r="ALC197" s="461"/>
      <c r="ALD197" s="461"/>
      <c r="ALE197" s="461"/>
      <c r="ALF197" s="461"/>
      <c r="ALG197" s="461"/>
      <c r="ALH197" s="461"/>
      <c r="ALI197" s="461"/>
      <c r="ALJ197" s="461"/>
      <c r="ALK197" s="461"/>
      <c r="ALL197" s="461"/>
      <c r="ALM197" s="461"/>
      <c r="ALN197" s="461"/>
      <c r="ALO197" s="461"/>
      <c r="ALP197" s="461"/>
      <c r="ALQ197" s="461"/>
      <c r="ALR197" s="461"/>
      <c r="ALS197" s="461"/>
      <c r="ALT197" s="461"/>
      <c r="ALU197" s="461"/>
      <c r="ALV197" s="461"/>
      <c r="ALW197" s="461"/>
      <c r="ALX197" s="461"/>
      <c r="ALY197" s="461"/>
      <c r="ALZ197" s="461"/>
      <c r="AMA197" s="461"/>
      <c r="AMB197" s="461"/>
      <c r="AMC197" s="461"/>
      <c r="AMD197" s="461"/>
      <c r="AME197" s="461"/>
      <c r="AMF197" s="461"/>
      <c r="AMG197" s="461"/>
      <c r="AMH197" s="461"/>
      <c r="AMI197" s="461"/>
      <c r="AMJ197" s="461"/>
      <c r="AMK197" s="461"/>
      <c r="AML197" s="461"/>
      <c r="AMM197" s="461"/>
      <c r="AMN197" s="461"/>
      <c r="AMO197" s="461"/>
      <c r="AMP197" s="461"/>
      <c r="AMQ197" s="461"/>
      <c r="AMR197" s="461"/>
      <c r="AMS197" s="461"/>
      <c r="AMT197" s="461"/>
      <c r="AMU197" s="461"/>
      <c r="AMV197" s="461"/>
      <c r="AMW197" s="461"/>
      <c r="AMX197" s="461"/>
      <c r="AMY197" s="461"/>
      <c r="AMZ197" s="461"/>
      <c r="ANA197" s="461"/>
      <c r="ANB197" s="461"/>
      <c r="ANC197" s="461"/>
      <c r="AND197" s="461"/>
      <c r="ANE197" s="461"/>
      <c r="ANF197" s="461"/>
      <c r="ANG197" s="461"/>
      <c r="ANH197" s="461"/>
      <c r="ANI197" s="461"/>
      <c r="ANJ197" s="461"/>
      <c r="ANK197" s="461"/>
      <c r="ANL197" s="461"/>
      <c r="ANM197" s="461"/>
      <c r="ANN197" s="461"/>
      <c r="ANO197" s="461"/>
      <c r="ANP197" s="461"/>
      <c r="ANQ197" s="461"/>
      <c r="ANR197" s="461"/>
      <c r="ANS197" s="461"/>
      <c r="ANT197" s="461"/>
      <c r="ANU197" s="461"/>
      <c r="ANV197" s="461"/>
      <c r="ANW197" s="461"/>
      <c r="ANX197" s="461"/>
      <c r="ANY197" s="461"/>
      <c r="ANZ197" s="461"/>
      <c r="AOA197" s="461"/>
      <c r="AOB197" s="461"/>
      <c r="AOC197" s="461"/>
      <c r="AOD197" s="461"/>
      <c r="AOE197" s="461"/>
      <c r="AOF197" s="461"/>
      <c r="AOG197" s="461"/>
      <c r="AOH197" s="461"/>
      <c r="AOI197" s="461"/>
      <c r="AOJ197" s="461"/>
      <c r="AOK197" s="461"/>
      <c r="AOL197" s="461"/>
      <c r="AOM197" s="461"/>
      <c r="AON197" s="461"/>
      <c r="AOO197" s="461"/>
      <c r="AOP197" s="461"/>
      <c r="AOQ197" s="461"/>
      <c r="AOR197" s="461"/>
      <c r="AOS197" s="461"/>
      <c r="AOT197" s="461"/>
      <c r="AOU197" s="461"/>
      <c r="AOV197" s="461"/>
      <c r="AOW197" s="461"/>
      <c r="AOX197" s="461"/>
      <c r="AOY197" s="461"/>
      <c r="AOZ197" s="461"/>
      <c r="APA197" s="461"/>
      <c r="APB197" s="461"/>
      <c r="APC197" s="461"/>
      <c r="APD197" s="461"/>
      <c r="APE197" s="461"/>
      <c r="APF197" s="461"/>
      <c r="APG197" s="461"/>
      <c r="APH197" s="461"/>
      <c r="API197" s="461"/>
      <c r="APJ197" s="461"/>
      <c r="APK197" s="461"/>
      <c r="APL197" s="461"/>
      <c r="APM197" s="461"/>
      <c r="APN197" s="461"/>
      <c r="APO197" s="461"/>
      <c r="APP197" s="461"/>
      <c r="APQ197" s="461"/>
      <c r="APR197" s="461"/>
      <c r="APS197" s="461"/>
      <c r="APT197" s="461"/>
      <c r="APU197" s="461"/>
      <c r="APV197" s="461"/>
      <c r="APW197" s="461"/>
      <c r="APX197" s="461"/>
      <c r="APY197" s="461"/>
      <c r="APZ197" s="461"/>
      <c r="AQA197" s="461"/>
      <c r="AQB197" s="461"/>
      <c r="AQC197" s="461"/>
      <c r="AQD197" s="461"/>
      <c r="AQE197" s="461"/>
      <c r="AQF197" s="461"/>
      <c r="AQG197" s="461"/>
      <c r="AQH197" s="461"/>
      <c r="AQI197" s="461"/>
      <c r="AQJ197" s="461"/>
      <c r="AQK197" s="461"/>
      <c r="AQL197" s="461"/>
      <c r="AQM197" s="461"/>
      <c r="AQN197" s="461"/>
      <c r="AQO197" s="461"/>
      <c r="AQP197" s="461"/>
      <c r="AQQ197" s="461"/>
      <c r="AQR197" s="461"/>
      <c r="AQS197" s="461"/>
      <c r="AQT197" s="461"/>
      <c r="AQU197" s="461"/>
      <c r="AQV197" s="461"/>
      <c r="AQW197" s="461"/>
      <c r="AQX197" s="461"/>
      <c r="AQY197" s="461"/>
      <c r="AQZ197" s="461"/>
      <c r="ARA197" s="461"/>
      <c r="ARB197" s="461"/>
      <c r="ARC197" s="461"/>
      <c r="ARD197" s="461"/>
      <c r="ARE197" s="461"/>
      <c r="ARF197" s="461"/>
      <c r="ARG197" s="461"/>
      <c r="ARH197" s="461"/>
      <c r="ARI197" s="461"/>
      <c r="ARJ197" s="461"/>
      <c r="ARK197" s="461"/>
      <c r="ARL197" s="461"/>
      <c r="ARM197" s="461"/>
      <c r="ARN197" s="461"/>
      <c r="ARO197" s="461"/>
      <c r="ARP197" s="461"/>
      <c r="ARQ197" s="461"/>
      <c r="ARR197" s="461"/>
      <c r="ARS197" s="461"/>
      <c r="ART197" s="461"/>
      <c r="ARU197" s="461"/>
      <c r="ARV197" s="461"/>
      <c r="ARW197" s="461"/>
      <c r="ARX197" s="461"/>
      <c r="ARY197" s="461"/>
      <c r="ARZ197" s="461"/>
      <c r="ASA197" s="461"/>
      <c r="ASB197" s="461"/>
      <c r="ASC197" s="461"/>
      <c r="ASD197" s="461"/>
      <c r="ASE197" s="461"/>
      <c r="ASF197" s="461"/>
      <c r="ASG197" s="461"/>
      <c r="ASH197" s="461"/>
      <c r="ASI197" s="461"/>
      <c r="ASJ197" s="461"/>
      <c r="ASK197" s="461"/>
      <c r="ASL197" s="461"/>
      <c r="ASM197" s="461"/>
      <c r="ASN197" s="461"/>
      <c r="ASO197" s="461"/>
      <c r="ASP197" s="461"/>
      <c r="ASQ197" s="461"/>
      <c r="ASR197" s="461"/>
      <c r="ASS197" s="461"/>
      <c r="AST197" s="461"/>
      <c r="ASU197" s="461"/>
      <c r="ASV197" s="461"/>
      <c r="ASW197" s="461"/>
      <c r="ASX197" s="461"/>
      <c r="ASY197" s="461"/>
      <c r="ASZ197" s="461"/>
      <c r="ATA197" s="461"/>
      <c r="ATB197" s="461"/>
      <c r="ATC197" s="461"/>
      <c r="ATD197" s="461"/>
      <c r="ATE197" s="461"/>
      <c r="ATF197" s="461"/>
      <c r="ATG197" s="461"/>
      <c r="ATH197" s="461"/>
      <c r="ATI197" s="461"/>
      <c r="ATJ197" s="461"/>
      <c r="ATK197" s="461"/>
      <c r="ATL197" s="461"/>
      <c r="ATM197" s="461"/>
      <c r="ATN197" s="461"/>
      <c r="ATO197" s="461"/>
      <c r="ATP197" s="461"/>
      <c r="ATQ197" s="461"/>
      <c r="ATR197" s="461"/>
      <c r="ATS197" s="461"/>
      <c r="ATT197" s="461"/>
      <c r="ATU197" s="461"/>
      <c r="ATV197" s="461"/>
      <c r="ATW197" s="461"/>
      <c r="ATX197" s="461"/>
      <c r="ATY197" s="461"/>
      <c r="ATZ197" s="461"/>
      <c r="AUA197" s="461"/>
      <c r="AUB197" s="461"/>
      <c r="AUC197" s="461"/>
      <c r="AUD197" s="461"/>
      <c r="AUE197" s="461"/>
      <c r="AUF197" s="461"/>
      <c r="AUG197" s="461"/>
      <c r="AUH197" s="461"/>
      <c r="AUI197" s="461"/>
      <c r="AUJ197" s="461"/>
      <c r="AUK197" s="461"/>
      <c r="AUL197" s="461"/>
      <c r="AUM197" s="461"/>
      <c r="AUN197" s="461"/>
      <c r="AUO197" s="461"/>
      <c r="AUP197" s="461"/>
      <c r="AUQ197" s="461"/>
      <c r="AUR197" s="461"/>
      <c r="AUS197" s="461"/>
      <c r="AUT197" s="461"/>
      <c r="AUU197" s="461"/>
      <c r="AUV197" s="461"/>
      <c r="AUW197" s="461"/>
      <c r="AUX197" s="461"/>
      <c r="AUY197" s="461"/>
      <c r="AUZ197" s="461"/>
      <c r="AVA197" s="461"/>
      <c r="AVB197" s="461"/>
      <c r="AVC197" s="461"/>
      <c r="AVD197" s="461"/>
      <c r="AVE197" s="461"/>
      <c r="AVF197" s="461"/>
      <c r="AVG197" s="461"/>
      <c r="AVH197" s="461"/>
      <c r="AVI197" s="461"/>
      <c r="AVJ197" s="461"/>
      <c r="AVK197" s="461"/>
      <c r="AVL197" s="461"/>
      <c r="AVM197" s="461"/>
      <c r="AVN197" s="461"/>
      <c r="AVO197" s="461"/>
      <c r="AVP197" s="461"/>
      <c r="AVQ197" s="461"/>
      <c r="AVR197" s="461"/>
      <c r="AVS197" s="461"/>
      <c r="AVT197" s="461"/>
      <c r="AVU197" s="461"/>
      <c r="AVV197" s="461"/>
      <c r="AVW197" s="461"/>
      <c r="AVX197" s="461"/>
      <c r="AVY197" s="461"/>
      <c r="AVZ197" s="461"/>
      <c r="AWA197" s="461"/>
      <c r="AWB197" s="461"/>
      <c r="AWC197" s="461"/>
      <c r="AWD197" s="461"/>
      <c r="AWE197" s="461"/>
      <c r="AWF197" s="461"/>
      <c r="AWG197" s="461"/>
      <c r="AWH197" s="461"/>
      <c r="AWI197" s="461"/>
      <c r="AWJ197" s="461"/>
      <c r="AWK197" s="461"/>
      <c r="AWL197" s="461"/>
      <c r="AWM197" s="461"/>
      <c r="AWN197" s="461"/>
      <c r="AWO197" s="461"/>
      <c r="AWP197" s="461"/>
      <c r="AWQ197" s="461"/>
      <c r="AWR197" s="461"/>
      <c r="AWS197" s="461"/>
      <c r="AWT197" s="461"/>
      <c r="AWU197" s="461"/>
      <c r="AWV197" s="461"/>
      <c r="AWW197" s="461"/>
      <c r="AWX197" s="461"/>
      <c r="AWY197" s="461"/>
      <c r="AWZ197" s="461"/>
      <c r="AXA197" s="461"/>
      <c r="AXB197" s="461"/>
      <c r="AXC197" s="461"/>
      <c r="AXD197" s="461"/>
      <c r="AXE197" s="461"/>
      <c r="AXF197" s="461"/>
      <c r="AXG197" s="461"/>
      <c r="AXH197" s="461"/>
      <c r="AXI197" s="461"/>
      <c r="AXJ197" s="461"/>
      <c r="AXK197" s="461"/>
      <c r="AXL197" s="461"/>
      <c r="AXM197" s="461"/>
      <c r="AXN197" s="461"/>
      <c r="AXO197" s="461"/>
      <c r="AXP197" s="461"/>
      <c r="AXQ197" s="461"/>
      <c r="AXR197" s="461"/>
      <c r="AXS197" s="461"/>
      <c r="AXT197" s="461"/>
      <c r="AXU197" s="461"/>
      <c r="AXV197" s="461"/>
      <c r="AXW197" s="461"/>
      <c r="AXX197" s="461"/>
      <c r="AXY197" s="461"/>
      <c r="AXZ197" s="461"/>
      <c r="AYA197" s="461"/>
      <c r="AYB197" s="461"/>
      <c r="AYC197" s="461"/>
      <c r="AYD197" s="461"/>
      <c r="AYE197" s="461"/>
      <c r="AYF197" s="461"/>
      <c r="AYG197" s="461"/>
      <c r="AYH197" s="461"/>
      <c r="AYI197" s="461"/>
      <c r="AYJ197" s="461"/>
      <c r="AYK197" s="461"/>
      <c r="AYL197" s="461"/>
      <c r="AYM197" s="461"/>
      <c r="AYN197" s="461"/>
      <c r="AYO197" s="461"/>
      <c r="AYP197" s="461"/>
      <c r="AYQ197" s="461"/>
      <c r="AYR197" s="461"/>
      <c r="AYS197" s="461"/>
      <c r="AYT197" s="461"/>
      <c r="AYU197" s="461"/>
      <c r="AYV197" s="461"/>
      <c r="AYW197" s="461"/>
      <c r="AYX197" s="461"/>
      <c r="AYY197" s="461"/>
      <c r="AYZ197" s="461"/>
      <c r="AZA197" s="461"/>
      <c r="AZB197" s="461"/>
      <c r="AZC197" s="461"/>
      <c r="AZD197" s="461"/>
      <c r="AZE197" s="461"/>
      <c r="AZF197" s="461"/>
      <c r="AZG197" s="461"/>
      <c r="AZH197" s="461"/>
      <c r="AZI197" s="461"/>
      <c r="AZJ197" s="461"/>
      <c r="AZK197" s="461"/>
      <c r="AZL197" s="461"/>
      <c r="AZM197" s="461"/>
      <c r="AZN197" s="461"/>
      <c r="AZO197" s="461"/>
      <c r="AZP197" s="461"/>
      <c r="AZQ197" s="461"/>
      <c r="AZR197" s="461"/>
      <c r="AZS197" s="461"/>
      <c r="AZT197" s="461"/>
      <c r="AZU197" s="461"/>
      <c r="AZV197" s="461"/>
      <c r="AZW197" s="461"/>
      <c r="AZX197" s="461"/>
      <c r="AZY197" s="461"/>
      <c r="AZZ197" s="461"/>
      <c r="BAA197" s="461"/>
      <c r="BAB197" s="461"/>
      <c r="BAC197" s="461"/>
      <c r="BAD197" s="461"/>
      <c r="BAE197" s="461"/>
      <c r="BAF197" s="461"/>
      <c r="BAG197" s="461"/>
      <c r="BAH197" s="461"/>
      <c r="BAI197" s="461"/>
      <c r="BAJ197" s="461"/>
      <c r="BAK197" s="461"/>
      <c r="BAL197" s="461"/>
      <c r="BAM197" s="461"/>
      <c r="BAN197" s="461"/>
      <c r="BAO197" s="461"/>
      <c r="BAP197" s="461"/>
      <c r="BAQ197" s="461"/>
      <c r="BAR197" s="461"/>
      <c r="BAS197" s="461"/>
      <c r="BAT197" s="461"/>
      <c r="BAU197" s="461"/>
      <c r="BAV197" s="461"/>
      <c r="BAW197" s="461"/>
      <c r="BAX197" s="461"/>
      <c r="BAY197" s="461"/>
      <c r="BAZ197" s="461"/>
      <c r="BBA197" s="461"/>
      <c r="BBB197" s="461"/>
      <c r="BBC197" s="461"/>
      <c r="BBD197" s="461"/>
      <c r="BBE197" s="461"/>
      <c r="BBF197" s="461"/>
      <c r="BBG197" s="461"/>
      <c r="BBH197" s="461"/>
      <c r="BBI197" s="461"/>
      <c r="BBJ197" s="461"/>
      <c r="BBK197" s="461"/>
      <c r="BBL197" s="461"/>
      <c r="BBM197" s="461"/>
      <c r="BBN197" s="461"/>
      <c r="BBO197" s="461"/>
      <c r="BBP197" s="461"/>
      <c r="BBQ197" s="461"/>
      <c r="BBR197" s="461"/>
      <c r="BBS197" s="461"/>
      <c r="BBT197" s="461"/>
      <c r="BBU197" s="461"/>
      <c r="BBV197" s="461"/>
      <c r="BBW197" s="461"/>
      <c r="BBX197" s="461"/>
      <c r="BBY197" s="461"/>
      <c r="BBZ197" s="461"/>
      <c r="BCA197" s="461"/>
      <c r="BCB197" s="461"/>
      <c r="BCC197" s="461"/>
      <c r="BCD197" s="461"/>
      <c r="BCE197" s="461"/>
      <c r="BCF197" s="461"/>
      <c r="BCG197" s="461"/>
      <c r="BCH197" s="461"/>
      <c r="BCI197" s="461"/>
      <c r="BCJ197" s="461"/>
      <c r="BCK197" s="461"/>
      <c r="BCL197" s="461"/>
      <c r="BCM197" s="461"/>
      <c r="BCN197" s="461"/>
      <c r="BCO197" s="461"/>
      <c r="BCP197" s="461"/>
      <c r="BCQ197" s="461"/>
      <c r="BCR197" s="461"/>
      <c r="BCS197" s="461"/>
      <c r="BCT197" s="461"/>
      <c r="BCU197" s="461"/>
      <c r="BCV197" s="461"/>
      <c r="BCW197" s="461"/>
      <c r="BCX197" s="461"/>
      <c r="BCY197" s="461"/>
      <c r="BCZ197" s="461"/>
      <c r="BDA197" s="461"/>
      <c r="BDB197" s="461"/>
      <c r="BDC197" s="461"/>
      <c r="BDD197" s="461"/>
      <c r="BDE197" s="461"/>
      <c r="BDF197" s="461"/>
      <c r="BDG197" s="461"/>
      <c r="BDH197" s="461"/>
      <c r="BDI197" s="461"/>
      <c r="BDJ197" s="461"/>
      <c r="BDK197" s="461"/>
      <c r="BDL197" s="461"/>
      <c r="BDM197" s="461"/>
      <c r="BDN197" s="461"/>
      <c r="BDO197" s="461"/>
      <c r="BDP197" s="461"/>
      <c r="BDQ197" s="461"/>
      <c r="BDR197" s="461"/>
      <c r="BDS197" s="461"/>
      <c r="BDT197" s="461"/>
      <c r="BDU197" s="461"/>
      <c r="BDV197" s="461"/>
      <c r="BDW197" s="461"/>
      <c r="BDX197" s="461"/>
      <c r="BDY197" s="461"/>
      <c r="BDZ197" s="461"/>
      <c r="BEA197" s="461"/>
      <c r="BEB197" s="461"/>
      <c r="BEC197" s="461"/>
      <c r="BED197" s="461"/>
      <c r="BEE197" s="461"/>
      <c r="BEF197" s="461"/>
      <c r="BEG197" s="461"/>
      <c r="BEH197" s="461"/>
      <c r="BEI197" s="461"/>
      <c r="BEJ197" s="461"/>
      <c r="BEK197" s="461"/>
      <c r="BEL197" s="461"/>
      <c r="BEM197" s="461"/>
      <c r="BEN197" s="461"/>
      <c r="BEO197" s="461"/>
      <c r="BEP197" s="461"/>
      <c r="BEQ197" s="461"/>
      <c r="BER197" s="461"/>
      <c r="BES197" s="461"/>
      <c r="BET197" s="461"/>
      <c r="BEU197" s="461"/>
      <c r="BEV197" s="461"/>
      <c r="BEW197" s="461"/>
      <c r="BEX197" s="461"/>
      <c r="BEY197" s="461"/>
      <c r="BEZ197" s="461"/>
      <c r="BFA197" s="461"/>
      <c r="BFB197" s="461"/>
      <c r="BFC197" s="461"/>
      <c r="BFD197" s="461"/>
      <c r="BFE197" s="461"/>
      <c r="BFF197" s="461"/>
      <c r="BFG197" s="461"/>
      <c r="BFH197" s="461"/>
      <c r="BFI197" s="461"/>
      <c r="BFJ197" s="461"/>
      <c r="BFK197" s="461"/>
      <c r="BFL197" s="461"/>
      <c r="BFM197" s="461"/>
      <c r="BFN197" s="461"/>
      <c r="BFO197" s="461"/>
      <c r="BFP197" s="461"/>
      <c r="BFQ197" s="461"/>
      <c r="BFR197" s="461"/>
      <c r="BFS197" s="461"/>
      <c r="BFT197" s="461"/>
      <c r="BFU197" s="461"/>
      <c r="BFV197" s="461"/>
      <c r="BFW197" s="461"/>
      <c r="BFX197" s="461"/>
      <c r="BFY197" s="461"/>
      <c r="BFZ197" s="461"/>
      <c r="BGA197" s="461"/>
      <c r="BGB197" s="461"/>
      <c r="BGC197" s="461"/>
      <c r="BGD197" s="461"/>
      <c r="BGE197" s="461"/>
      <c r="BGF197" s="461"/>
      <c r="BGG197" s="461"/>
      <c r="BGH197" s="461"/>
      <c r="BGI197" s="461"/>
      <c r="BGJ197" s="461"/>
      <c r="BGK197" s="461"/>
      <c r="BGL197" s="461"/>
      <c r="BGM197" s="461"/>
      <c r="BGN197" s="461"/>
      <c r="BGO197" s="461"/>
      <c r="BGP197" s="461"/>
      <c r="BGQ197" s="461"/>
      <c r="BGR197" s="461"/>
      <c r="BGS197" s="461"/>
      <c r="BGT197" s="461"/>
      <c r="BGU197" s="461"/>
      <c r="BGV197" s="461"/>
      <c r="BGW197" s="461"/>
      <c r="BGX197" s="461"/>
      <c r="BGY197" s="461"/>
      <c r="BGZ197" s="461"/>
      <c r="BHA197" s="461"/>
      <c r="BHB197" s="461"/>
      <c r="BHC197" s="461"/>
      <c r="BHD197" s="461"/>
      <c r="BHE197" s="461"/>
      <c r="BHF197" s="461"/>
      <c r="BHG197" s="461"/>
      <c r="BHH197" s="461"/>
      <c r="BHI197" s="461"/>
      <c r="BHJ197" s="461"/>
      <c r="BHK197" s="461"/>
      <c r="BHL197" s="461"/>
      <c r="BHM197" s="461"/>
      <c r="BHN197" s="461"/>
      <c r="BHO197" s="461"/>
      <c r="BHP197" s="461"/>
      <c r="BHQ197" s="461"/>
      <c r="BHR197" s="461"/>
      <c r="BHS197" s="461"/>
      <c r="BHT197" s="461"/>
      <c r="BHU197" s="461"/>
      <c r="BHV197" s="461"/>
      <c r="BHW197" s="461"/>
      <c r="BHX197" s="461"/>
      <c r="BHY197" s="461"/>
      <c r="BHZ197" s="461"/>
      <c r="BIA197" s="461"/>
      <c r="BIB197" s="461"/>
      <c r="BIC197" s="461"/>
      <c r="BID197" s="461"/>
      <c r="BIE197" s="461"/>
      <c r="BIF197" s="461"/>
      <c r="BIG197" s="461"/>
      <c r="BIH197" s="461"/>
      <c r="BII197" s="461"/>
      <c r="BIJ197" s="461"/>
      <c r="BIK197" s="461"/>
      <c r="BIL197" s="461"/>
      <c r="BIM197" s="461"/>
      <c r="BIN197" s="461"/>
      <c r="BIO197" s="461"/>
      <c r="BIP197" s="461"/>
      <c r="BIQ197" s="461"/>
      <c r="BIR197" s="461"/>
      <c r="BIS197" s="461"/>
      <c r="BIT197" s="461"/>
      <c r="BIU197" s="461"/>
      <c r="BIV197" s="461"/>
      <c r="BIW197" s="461"/>
      <c r="BIX197" s="461"/>
      <c r="BIY197" s="461"/>
      <c r="BIZ197" s="461"/>
      <c r="BJA197" s="461"/>
      <c r="BJB197" s="461"/>
      <c r="BJC197" s="461"/>
      <c r="BJD197" s="461"/>
      <c r="BJE197" s="461"/>
      <c r="BJF197" s="461"/>
      <c r="BJG197" s="461"/>
      <c r="BJH197" s="461"/>
      <c r="BJI197" s="461"/>
      <c r="BJJ197" s="461"/>
      <c r="BJK197" s="461"/>
      <c r="BJL197" s="461"/>
      <c r="BJM197" s="461"/>
      <c r="BJN197" s="461"/>
      <c r="BJO197" s="461"/>
      <c r="BJP197" s="461"/>
      <c r="BJQ197" s="461"/>
      <c r="BJR197" s="461"/>
      <c r="BJS197" s="461"/>
      <c r="BJT197" s="461"/>
      <c r="BJU197" s="461"/>
      <c r="BJV197" s="461"/>
      <c r="BJW197" s="461"/>
      <c r="BJX197" s="461"/>
      <c r="BJY197" s="461"/>
      <c r="BJZ197" s="461"/>
      <c r="BKA197" s="461"/>
      <c r="BKB197" s="461"/>
      <c r="BKC197" s="461"/>
      <c r="BKD197" s="461"/>
      <c r="BKE197" s="461"/>
      <c r="BKF197" s="461"/>
      <c r="BKG197" s="461"/>
      <c r="BKH197" s="461"/>
      <c r="BKI197" s="461"/>
      <c r="BKJ197" s="461"/>
      <c r="BKK197" s="461"/>
      <c r="BKL197" s="461"/>
      <c r="BKM197" s="461"/>
      <c r="BKN197" s="461"/>
      <c r="BKO197" s="461"/>
      <c r="BKP197" s="461"/>
      <c r="BKQ197" s="461"/>
      <c r="BKR197" s="461"/>
      <c r="BKS197" s="461"/>
      <c r="BKT197" s="461"/>
      <c r="BKU197" s="461"/>
      <c r="BKV197" s="461"/>
      <c r="BKW197" s="461"/>
      <c r="BKX197" s="461"/>
      <c r="BKY197" s="461"/>
      <c r="BKZ197" s="461"/>
      <c r="BLA197" s="461"/>
      <c r="BLB197" s="461"/>
      <c r="BLC197" s="461"/>
      <c r="BLD197" s="461"/>
      <c r="BLE197" s="461"/>
      <c r="BLF197" s="461"/>
      <c r="BLG197" s="461"/>
      <c r="BLH197" s="461"/>
      <c r="BLI197" s="461"/>
      <c r="BLJ197" s="461"/>
      <c r="BLK197" s="461"/>
      <c r="BLL197" s="461"/>
      <c r="BLM197" s="461"/>
      <c r="BLN197" s="461"/>
      <c r="BLO197" s="461"/>
      <c r="BLP197" s="461"/>
      <c r="BLQ197" s="461"/>
      <c r="BLR197" s="461"/>
      <c r="BLS197" s="461"/>
      <c r="BLT197" s="461"/>
      <c r="BLU197" s="461"/>
      <c r="BLV197" s="461"/>
      <c r="BLW197" s="461"/>
      <c r="BLX197" s="461"/>
      <c r="BLY197" s="461"/>
      <c r="BLZ197" s="461"/>
      <c r="BMA197" s="461"/>
      <c r="BMB197" s="461"/>
      <c r="BMC197" s="461"/>
      <c r="BMD197" s="461"/>
      <c r="BME197" s="461"/>
      <c r="BMF197" s="461"/>
      <c r="BMG197" s="461"/>
      <c r="BMH197" s="461"/>
      <c r="BMI197" s="461"/>
      <c r="BMJ197" s="461"/>
      <c r="BMK197" s="461"/>
      <c r="BML197" s="461"/>
      <c r="BMM197" s="461"/>
      <c r="BMN197" s="461"/>
      <c r="BMO197" s="461"/>
      <c r="BMP197" s="461"/>
      <c r="BMQ197" s="461"/>
      <c r="BMR197" s="461"/>
      <c r="BMS197" s="461"/>
      <c r="BMT197" s="461"/>
      <c r="BMU197" s="461"/>
      <c r="BMV197" s="461"/>
      <c r="BMW197" s="461"/>
      <c r="BMX197" s="461"/>
      <c r="BMY197" s="461"/>
      <c r="BMZ197" s="461"/>
      <c r="BNA197" s="461"/>
      <c r="BNB197" s="461"/>
      <c r="BNC197" s="461"/>
      <c r="BND197" s="461"/>
      <c r="BNE197" s="461"/>
      <c r="BNF197" s="461"/>
      <c r="BNG197" s="461"/>
      <c r="BNH197" s="461"/>
      <c r="BNI197" s="461"/>
      <c r="BNJ197" s="461"/>
      <c r="BNK197" s="461"/>
      <c r="BNL197" s="461"/>
      <c r="BNM197" s="461"/>
      <c r="BNN197" s="461"/>
      <c r="BNO197" s="461"/>
      <c r="BNP197" s="461"/>
      <c r="BNQ197" s="461"/>
      <c r="BNR197" s="461"/>
      <c r="BNS197" s="461"/>
      <c r="BNT197" s="461"/>
      <c r="BNU197" s="461"/>
      <c r="BNV197" s="461"/>
      <c r="BNW197" s="461"/>
      <c r="BNX197" s="461"/>
      <c r="BNY197" s="461"/>
      <c r="BNZ197" s="461"/>
      <c r="BOA197" s="461"/>
      <c r="BOB197" s="461"/>
      <c r="BOC197" s="461"/>
      <c r="BOD197" s="461"/>
      <c r="BOE197" s="461"/>
      <c r="BOF197" s="461"/>
      <c r="BOG197" s="461"/>
      <c r="BOH197" s="461"/>
      <c r="BOI197" s="461"/>
      <c r="BOJ197" s="461"/>
      <c r="BOK197" s="461"/>
      <c r="BOL197" s="461"/>
      <c r="BOM197" s="461"/>
      <c r="BON197" s="461"/>
      <c r="BOO197" s="461"/>
      <c r="BOP197" s="461"/>
      <c r="BOQ197" s="461"/>
      <c r="BOR197" s="461"/>
      <c r="BOS197" s="461"/>
      <c r="BOT197" s="461"/>
      <c r="BOU197" s="461"/>
      <c r="BOV197" s="461"/>
      <c r="BOW197" s="461"/>
      <c r="BOX197" s="461"/>
      <c r="BOY197" s="461"/>
      <c r="BOZ197" s="461"/>
      <c r="BPA197" s="461"/>
      <c r="BPB197" s="461"/>
      <c r="BPC197" s="461"/>
      <c r="BPD197" s="461"/>
      <c r="BPE197" s="461"/>
      <c r="BPF197" s="461"/>
      <c r="BPG197" s="461"/>
      <c r="BPH197" s="461"/>
      <c r="BPI197" s="461"/>
      <c r="BPJ197" s="461"/>
      <c r="BPK197" s="461"/>
      <c r="BPL197" s="461"/>
      <c r="BPM197" s="461"/>
      <c r="BPN197" s="461"/>
      <c r="BPO197" s="461"/>
      <c r="BPP197" s="461"/>
      <c r="BPQ197" s="461"/>
      <c r="BPR197" s="461"/>
      <c r="BPS197" s="461"/>
      <c r="BPT197" s="461"/>
      <c r="BPU197" s="461"/>
      <c r="BPV197" s="461"/>
      <c r="BPW197" s="461"/>
      <c r="BPX197" s="461"/>
      <c r="BPY197" s="461"/>
      <c r="BPZ197" s="461"/>
      <c r="BQA197" s="461"/>
      <c r="BQB197" s="461"/>
      <c r="BQC197" s="461"/>
      <c r="BQD197" s="461"/>
      <c r="BQE197" s="461"/>
      <c r="BQF197" s="461"/>
      <c r="BQG197" s="461"/>
      <c r="BQH197" s="461"/>
      <c r="BQI197" s="461"/>
      <c r="BQJ197" s="461"/>
      <c r="BQK197" s="461"/>
      <c r="BQL197" s="461"/>
      <c r="BQM197" s="461"/>
      <c r="BQN197" s="461"/>
      <c r="BQO197" s="461"/>
      <c r="BQP197" s="461"/>
      <c r="BQQ197" s="461"/>
      <c r="BQR197" s="461"/>
      <c r="BQS197" s="461"/>
      <c r="BQT197" s="461"/>
      <c r="BQU197" s="461"/>
      <c r="BQV197" s="461"/>
      <c r="BQW197" s="461"/>
      <c r="BQX197" s="461"/>
      <c r="BQY197" s="461"/>
      <c r="BQZ197" s="461"/>
      <c r="BRA197" s="461"/>
      <c r="BRB197" s="461"/>
      <c r="BRC197" s="461"/>
      <c r="BRD197" s="461"/>
      <c r="BRE197" s="461"/>
      <c r="BRF197" s="461"/>
      <c r="BRG197" s="461"/>
      <c r="BRH197" s="461"/>
      <c r="BRI197" s="461"/>
      <c r="BRJ197" s="461"/>
      <c r="BRK197" s="461"/>
      <c r="BRL197" s="461"/>
      <c r="BRM197" s="461"/>
      <c r="BRN197" s="461"/>
      <c r="BRO197" s="461"/>
      <c r="BRP197" s="461"/>
      <c r="BRQ197" s="461"/>
      <c r="BRR197" s="461"/>
      <c r="BRS197" s="461"/>
      <c r="BRT197" s="461"/>
      <c r="BRU197" s="461"/>
      <c r="BRV197" s="461"/>
      <c r="BRW197" s="461"/>
      <c r="BRX197" s="461"/>
      <c r="BRY197" s="461"/>
      <c r="BRZ197" s="461"/>
      <c r="BSA197" s="461"/>
      <c r="BSB197" s="461"/>
      <c r="BSC197" s="461"/>
      <c r="BSD197" s="461"/>
      <c r="BSE197" s="461"/>
      <c r="BSF197" s="461"/>
      <c r="BSG197" s="461"/>
      <c r="BSH197" s="461"/>
      <c r="BSI197" s="461"/>
      <c r="BSJ197" s="461"/>
      <c r="BSK197" s="461"/>
      <c r="BSL197" s="461"/>
      <c r="BSM197" s="461"/>
      <c r="BSN197" s="461"/>
      <c r="BSO197" s="461"/>
      <c r="BSP197" s="461"/>
      <c r="BSQ197" s="461"/>
      <c r="BSR197" s="461"/>
      <c r="BSS197" s="461"/>
      <c r="BST197" s="461"/>
      <c r="BSU197" s="461"/>
      <c r="BSV197" s="461"/>
      <c r="BSW197" s="461"/>
      <c r="BSX197" s="461"/>
      <c r="BSY197" s="461"/>
      <c r="BSZ197" s="461"/>
      <c r="BTA197" s="461"/>
      <c r="BTB197" s="461"/>
      <c r="BTC197" s="461"/>
      <c r="BTD197" s="461"/>
      <c r="BTE197" s="461"/>
      <c r="BTF197" s="461"/>
      <c r="BTG197" s="461"/>
      <c r="BTH197" s="461"/>
      <c r="BTI197" s="461"/>
      <c r="BTJ197" s="461"/>
      <c r="BTK197" s="461"/>
      <c r="BTL197" s="461"/>
      <c r="BTM197" s="461"/>
      <c r="BTN197" s="461"/>
      <c r="BTO197" s="461"/>
      <c r="BTP197" s="461"/>
      <c r="BTQ197" s="461"/>
      <c r="BTR197" s="461"/>
      <c r="BTS197" s="461"/>
      <c r="BTT197" s="461"/>
      <c r="BTU197" s="461"/>
      <c r="BTV197" s="461"/>
      <c r="BTW197" s="461"/>
      <c r="BTX197" s="461"/>
      <c r="BTY197" s="461"/>
      <c r="BTZ197" s="461"/>
      <c r="BUA197" s="461"/>
      <c r="BUB197" s="461"/>
      <c r="BUC197" s="461"/>
      <c r="BUD197" s="461"/>
      <c r="BUE197" s="461"/>
      <c r="BUF197" s="461"/>
      <c r="BUG197" s="461"/>
      <c r="BUH197" s="461"/>
      <c r="BUI197" s="461"/>
      <c r="BUJ197" s="461"/>
      <c r="BUK197" s="461"/>
      <c r="BUL197" s="461"/>
      <c r="BUM197" s="461"/>
      <c r="BUN197" s="461"/>
      <c r="BUO197" s="461"/>
      <c r="BUP197" s="461"/>
      <c r="BUQ197" s="461"/>
      <c r="BUR197" s="461"/>
      <c r="BUS197" s="461"/>
      <c r="BUT197" s="461"/>
      <c r="BUU197" s="461"/>
      <c r="BUV197" s="461"/>
      <c r="BUW197" s="461"/>
      <c r="BUX197" s="461"/>
      <c r="BUY197" s="461"/>
      <c r="BUZ197" s="461"/>
      <c r="BVA197" s="461"/>
      <c r="BVB197" s="461"/>
      <c r="BVC197" s="461"/>
      <c r="BVD197" s="461"/>
      <c r="BVE197" s="461"/>
      <c r="BVF197" s="461"/>
      <c r="BVG197" s="461"/>
      <c r="BVH197" s="461"/>
      <c r="BVI197" s="461"/>
      <c r="BVJ197" s="461"/>
      <c r="BVK197" s="461"/>
      <c r="BVL197" s="461"/>
      <c r="BVM197" s="461"/>
      <c r="BVN197" s="461"/>
      <c r="BVO197" s="461"/>
      <c r="BVP197" s="461"/>
      <c r="BVQ197" s="461"/>
      <c r="BVR197" s="461"/>
      <c r="BVS197" s="461"/>
      <c r="BVT197" s="461"/>
      <c r="BVU197" s="461"/>
      <c r="BVV197" s="461"/>
      <c r="BVW197" s="461"/>
      <c r="BVX197" s="461"/>
      <c r="BVY197" s="461"/>
      <c r="BVZ197" s="461"/>
      <c r="BWA197" s="461"/>
      <c r="BWB197" s="461"/>
      <c r="BWC197" s="461"/>
      <c r="BWD197" s="461"/>
      <c r="BWE197" s="461"/>
      <c r="BWF197" s="461"/>
      <c r="BWG197" s="461"/>
      <c r="BWH197" s="461"/>
      <c r="BWI197" s="461"/>
      <c r="BWJ197" s="461"/>
      <c r="BWK197" s="461"/>
      <c r="BWL197" s="461"/>
      <c r="BWM197" s="461"/>
      <c r="BWN197" s="461"/>
      <c r="BWO197" s="461"/>
      <c r="BWP197" s="461"/>
      <c r="BWQ197" s="461"/>
      <c r="BWR197" s="461"/>
      <c r="BWS197" s="461"/>
      <c r="BWT197" s="461"/>
      <c r="BWU197" s="461"/>
      <c r="BWV197" s="461"/>
      <c r="BWW197" s="461"/>
      <c r="BWX197" s="461"/>
      <c r="BWY197" s="461"/>
      <c r="BWZ197" s="461"/>
      <c r="BXA197" s="461"/>
      <c r="BXB197" s="461"/>
      <c r="BXC197" s="461"/>
      <c r="BXD197" s="461"/>
      <c r="BXE197" s="461"/>
      <c r="BXF197" s="461"/>
      <c r="BXG197" s="461"/>
      <c r="BXH197" s="461"/>
      <c r="BXI197" s="461"/>
      <c r="BXJ197" s="461"/>
      <c r="BXK197" s="461"/>
      <c r="BXL197" s="461"/>
      <c r="BXM197" s="461"/>
      <c r="BXN197" s="461"/>
      <c r="BXO197" s="461"/>
      <c r="BXP197" s="461"/>
      <c r="BXQ197" s="461"/>
      <c r="BXR197" s="461"/>
      <c r="BXS197" s="461"/>
      <c r="BXT197" s="461"/>
      <c r="BXU197" s="461"/>
      <c r="BXV197" s="461"/>
      <c r="BXW197" s="461"/>
      <c r="BXX197" s="461"/>
      <c r="BXY197" s="461"/>
      <c r="BXZ197" s="461"/>
      <c r="BYA197" s="461"/>
      <c r="BYB197" s="461"/>
      <c r="BYC197" s="461"/>
      <c r="BYD197" s="461"/>
      <c r="BYE197" s="461"/>
      <c r="BYF197" s="461"/>
      <c r="BYG197" s="461"/>
      <c r="BYH197" s="461"/>
      <c r="BYI197" s="461"/>
      <c r="BYJ197" s="461"/>
      <c r="BYK197" s="461"/>
      <c r="BYL197" s="461"/>
      <c r="BYM197" s="461"/>
      <c r="BYN197" s="461"/>
      <c r="BYO197" s="461"/>
      <c r="BYP197" s="461"/>
      <c r="BYQ197" s="461"/>
      <c r="BYR197" s="461"/>
      <c r="BYS197" s="461"/>
      <c r="BYT197" s="461"/>
      <c r="BYU197" s="461"/>
      <c r="BYV197" s="461"/>
      <c r="BYW197" s="461"/>
      <c r="BYX197" s="461"/>
      <c r="BYY197" s="461"/>
      <c r="BYZ197" s="461"/>
      <c r="BZA197" s="461"/>
      <c r="BZB197" s="461"/>
      <c r="BZC197" s="461"/>
      <c r="BZD197" s="461"/>
      <c r="BZE197" s="461"/>
      <c r="BZF197" s="461"/>
      <c r="BZG197" s="461"/>
      <c r="BZH197" s="461"/>
      <c r="BZI197" s="461"/>
      <c r="BZJ197" s="461"/>
      <c r="BZK197" s="461"/>
      <c r="BZL197" s="461"/>
      <c r="BZM197" s="461"/>
      <c r="BZN197" s="461"/>
      <c r="BZO197" s="461"/>
      <c r="BZP197" s="461"/>
      <c r="BZQ197" s="461"/>
      <c r="BZR197" s="461"/>
      <c r="BZS197" s="461"/>
      <c r="BZT197" s="461"/>
      <c r="BZU197" s="461"/>
      <c r="BZV197" s="461"/>
      <c r="BZW197" s="461"/>
      <c r="BZX197" s="461"/>
      <c r="BZY197" s="461"/>
      <c r="BZZ197" s="461"/>
      <c r="CAA197" s="461"/>
      <c r="CAB197" s="461"/>
      <c r="CAC197" s="461"/>
      <c r="CAD197" s="461"/>
      <c r="CAE197" s="461"/>
      <c r="CAF197" s="461"/>
      <c r="CAG197" s="461"/>
      <c r="CAH197" s="461"/>
      <c r="CAI197" s="461"/>
      <c r="CAJ197" s="461"/>
      <c r="CAK197" s="461"/>
      <c r="CAL197" s="461"/>
      <c r="CAM197" s="461"/>
      <c r="CAN197" s="461"/>
      <c r="CAO197" s="461"/>
      <c r="CAP197" s="461"/>
      <c r="CAQ197" s="461"/>
      <c r="CAR197" s="461"/>
      <c r="CAS197" s="461"/>
      <c r="CAT197" s="461"/>
      <c r="CAU197" s="461"/>
      <c r="CAV197" s="461"/>
      <c r="CAW197" s="461"/>
      <c r="CAX197" s="461"/>
      <c r="CAY197" s="461"/>
      <c r="CAZ197" s="461"/>
      <c r="CBA197" s="461"/>
      <c r="CBB197" s="461"/>
      <c r="CBC197" s="461"/>
      <c r="CBD197" s="461"/>
      <c r="CBE197" s="461"/>
      <c r="CBF197" s="461"/>
      <c r="CBG197" s="461"/>
      <c r="CBH197" s="461"/>
      <c r="CBI197" s="461"/>
      <c r="CBJ197" s="461"/>
      <c r="CBK197" s="461"/>
      <c r="CBL197" s="461"/>
      <c r="CBM197" s="461"/>
      <c r="CBN197" s="461"/>
      <c r="CBO197" s="461"/>
      <c r="CBP197" s="461"/>
      <c r="CBQ197" s="461"/>
      <c r="CBR197" s="461"/>
      <c r="CBS197" s="461"/>
      <c r="CBT197" s="461"/>
      <c r="CBU197" s="461"/>
      <c r="CBV197" s="461"/>
      <c r="CBW197" s="461"/>
      <c r="CBX197" s="461"/>
      <c r="CBY197" s="461"/>
      <c r="CBZ197" s="461"/>
      <c r="CCA197" s="461"/>
      <c r="CCB197" s="461"/>
      <c r="CCC197" s="461"/>
      <c r="CCD197" s="461"/>
      <c r="CCE197" s="461"/>
      <c r="CCF197" s="461"/>
      <c r="CCG197" s="461"/>
      <c r="CCH197" s="461"/>
      <c r="CCI197" s="461"/>
      <c r="CCJ197" s="461"/>
      <c r="CCK197" s="461"/>
      <c r="CCL197" s="461"/>
      <c r="CCM197" s="461"/>
      <c r="CCN197" s="461"/>
      <c r="CCO197" s="461"/>
      <c r="CCP197" s="461"/>
      <c r="CCQ197" s="461"/>
      <c r="CCR197" s="461"/>
      <c r="CCS197" s="461"/>
      <c r="CCT197" s="461"/>
      <c r="CCU197" s="461"/>
      <c r="CCV197" s="461"/>
      <c r="CCW197" s="461"/>
      <c r="CCX197" s="461"/>
      <c r="CCY197" s="461"/>
      <c r="CCZ197" s="461"/>
      <c r="CDA197" s="461"/>
      <c r="CDB197" s="461"/>
      <c r="CDC197" s="461"/>
      <c r="CDD197" s="461"/>
      <c r="CDE197" s="461"/>
      <c r="CDF197" s="461"/>
      <c r="CDG197" s="461"/>
      <c r="CDH197" s="461"/>
      <c r="CDI197" s="461"/>
      <c r="CDJ197" s="461"/>
      <c r="CDK197" s="461"/>
      <c r="CDL197" s="461"/>
      <c r="CDM197" s="461"/>
      <c r="CDN197" s="461"/>
      <c r="CDO197" s="461"/>
      <c r="CDP197" s="461"/>
      <c r="CDQ197" s="461"/>
      <c r="CDR197" s="461"/>
      <c r="CDS197" s="461"/>
      <c r="CDT197" s="461"/>
      <c r="CDU197" s="461"/>
      <c r="CDV197" s="461"/>
      <c r="CDW197" s="461"/>
      <c r="CDX197" s="461"/>
      <c r="CDY197" s="461"/>
      <c r="CDZ197" s="461"/>
      <c r="CEA197" s="461"/>
      <c r="CEB197" s="461"/>
      <c r="CEC197" s="461"/>
      <c r="CED197" s="461"/>
      <c r="CEE197" s="461"/>
      <c r="CEF197" s="461"/>
      <c r="CEG197" s="461"/>
      <c r="CEH197" s="461"/>
      <c r="CEI197" s="461"/>
      <c r="CEJ197" s="461"/>
      <c r="CEK197" s="461"/>
      <c r="CEL197" s="461"/>
      <c r="CEM197" s="461"/>
      <c r="CEN197" s="461"/>
      <c r="CEO197" s="461"/>
      <c r="CEP197" s="461"/>
      <c r="CEQ197" s="461"/>
      <c r="CER197" s="461"/>
      <c r="CES197" s="461"/>
      <c r="CET197" s="461"/>
      <c r="CEU197" s="461"/>
      <c r="CEV197" s="461"/>
      <c r="CEW197" s="461"/>
      <c r="CEX197" s="461"/>
      <c r="CEY197" s="461"/>
      <c r="CEZ197" s="461"/>
      <c r="CFA197" s="461"/>
      <c r="CFB197" s="461"/>
      <c r="CFC197" s="461"/>
      <c r="CFD197" s="461"/>
      <c r="CFE197" s="461"/>
      <c r="CFF197" s="461"/>
      <c r="CFG197" s="461"/>
      <c r="CFH197" s="461"/>
      <c r="CFI197" s="461"/>
      <c r="CFJ197" s="461"/>
      <c r="CFK197" s="461"/>
      <c r="CFL197" s="461"/>
      <c r="CFM197" s="461"/>
      <c r="CFN197" s="461"/>
      <c r="CFO197" s="461"/>
      <c r="CFP197" s="461"/>
      <c r="CFQ197" s="461"/>
      <c r="CFR197" s="461"/>
      <c r="CFS197" s="461"/>
      <c r="CFT197" s="461"/>
      <c r="CFU197" s="461"/>
      <c r="CFV197" s="461"/>
      <c r="CFW197" s="461"/>
      <c r="CFX197" s="461"/>
      <c r="CFY197" s="461"/>
      <c r="CFZ197" s="461"/>
      <c r="CGA197" s="461"/>
      <c r="CGB197" s="461"/>
      <c r="CGC197" s="461"/>
      <c r="CGD197" s="461"/>
      <c r="CGE197" s="461"/>
      <c r="CGF197" s="461"/>
      <c r="CGG197" s="461"/>
      <c r="CGH197" s="461"/>
      <c r="CGI197" s="461"/>
      <c r="CGJ197" s="461"/>
      <c r="CGK197" s="461"/>
      <c r="CGL197" s="461"/>
      <c r="CGM197" s="461"/>
      <c r="CGN197" s="461"/>
      <c r="CGO197" s="461"/>
      <c r="CGP197" s="461"/>
      <c r="CGQ197" s="461"/>
      <c r="CGR197" s="461"/>
      <c r="CGS197" s="461"/>
      <c r="CGT197" s="461"/>
      <c r="CGU197" s="461"/>
      <c r="CGV197" s="461"/>
      <c r="CGW197" s="461"/>
      <c r="CGX197" s="461"/>
      <c r="CGY197" s="461"/>
      <c r="CGZ197" s="461"/>
      <c r="CHA197" s="461"/>
      <c r="CHB197" s="461"/>
      <c r="CHC197" s="461"/>
      <c r="CHD197" s="461"/>
      <c r="CHE197" s="461"/>
      <c r="CHF197" s="461"/>
      <c r="CHG197" s="461"/>
      <c r="CHH197" s="461"/>
      <c r="CHI197" s="461"/>
      <c r="CHJ197" s="461"/>
      <c r="CHK197" s="461"/>
      <c r="CHL197" s="461"/>
      <c r="CHM197" s="461"/>
      <c r="CHN197" s="461"/>
      <c r="CHO197" s="461"/>
      <c r="CHP197" s="461"/>
      <c r="CHQ197" s="461"/>
      <c r="CHR197" s="461"/>
      <c r="CHS197" s="461"/>
      <c r="CHT197" s="461"/>
      <c r="CHU197" s="461"/>
      <c r="CHV197" s="461"/>
      <c r="CHW197" s="461"/>
      <c r="CHX197" s="461"/>
      <c r="CHY197" s="461"/>
      <c r="CHZ197" s="461"/>
      <c r="CIA197" s="461"/>
      <c r="CIB197" s="461"/>
      <c r="CIC197" s="461"/>
      <c r="CID197" s="461"/>
      <c r="CIE197" s="461"/>
      <c r="CIF197" s="461"/>
      <c r="CIG197" s="461"/>
      <c r="CIH197" s="461"/>
      <c r="CII197" s="461"/>
      <c r="CIJ197" s="461"/>
      <c r="CIK197" s="461"/>
      <c r="CIL197" s="461"/>
      <c r="CIM197" s="461"/>
      <c r="CIN197" s="461"/>
      <c r="CIO197" s="461"/>
      <c r="CIP197" s="461"/>
      <c r="CIQ197" s="461"/>
      <c r="CIR197" s="461"/>
      <c r="CIS197" s="461"/>
      <c r="CIT197" s="461"/>
      <c r="CIU197" s="461"/>
      <c r="CIV197" s="461"/>
      <c r="CIW197" s="461"/>
      <c r="CIX197" s="461"/>
      <c r="CIY197" s="461"/>
      <c r="CIZ197" s="461"/>
      <c r="CJA197" s="461"/>
      <c r="CJB197" s="461"/>
      <c r="CJC197" s="461"/>
      <c r="CJD197" s="461"/>
      <c r="CJE197" s="461"/>
      <c r="CJF197" s="461"/>
      <c r="CJG197" s="461"/>
      <c r="CJH197" s="461"/>
      <c r="CJI197" s="461"/>
      <c r="CJJ197" s="461"/>
      <c r="CJK197" s="461"/>
      <c r="CJL197" s="461"/>
      <c r="CJM197" s="461"/>
      <c r="CJN197" s="461"/>
      <c r="CJO197" s="461"/>
      <c r="CJP197" s="461"/>
      <c r="CJQ197" s="461"/>
      <c r="CJR197" s="461"/>
      <c r="CJS197" s="461"/>
      <c r="CJT197" s="461"/>
      <c r="CJU197" s="461"/>
      <c r="CJV197" s="461"/>
      <c r="CJW197" s="461"/>
      <c r="CJX197" s="461"/>
      <c r="CJY197" s="461"/>
      <c r="CJZ197" s="461"/>
      <c r="CKA197" s="461"/>
      <c r="CKB197" s="461"/>
      <c r="CKC197" s="461"/>
      <c r="CKD197" s="461"/>
      <c r="CKE197" s="461"/>
      <c r="CKF197" s="461"/>
      <c r="CKG197" s="461"/>
      <c r="CKH197" s="461"/>
      <c r="CKI197" s="461"/>
      <c r="CKJ197" s="461"/>
      <c r="CKK197" s="461"/>
      <c r="CKL197" s="461"/>
      <c r="CKM197" s="461"/>
      <c r="CKN197" s="461"/>
      <c r="CKO197" s="461"/>
      <c r="CKP197" s="461"/>
      <c r="CKQ197" s="461"/>
      <c r="CKR197" s="461"/>
      <c r="CKS197" s="461"/>
      <c r="CKT197" s="461"/>
      <c r="CKU197" s="461"/>
      <c r="CKV197" s="461"/>
      <c r="CKW197" s="461"/>
      <c r="CKX197" s="461"/>
      <c r="CKY197" s="461"/>
      <c r="CKZ197" s="461"/>
      <c r="CLA197" s="461"/>
      <c r="CLB197" s="461"/>
      <c r="CLC197" s="461"/>
      <c r="CLD197" s="461"/>
      <c r="CLE197" s="461"/>
      <c r="CLF197" s="461"/>
      <c r="CLG197" s="461"/>
      <c r="CLH197" s="461"/>
      <c r="CLI197" s="461"/>
      <c r="CLJ197" s="461"/>
      <c r="CLK197" s="461"/>
      <c r="CLL197" s="461"/>
      <c r="CLM197" s="461"/>
      <c r="CLN197" s="461"/>
      <c r="CLO197" s="461"/>
      <c r="CLP197" s="461"/>
      <c r="CLQ197" s="461"/>
      <c r="CLR197" s="461"/>
      <c r="CLS197" s="461"/>
      <c r="CLT197" s="461"/>
      <c r="CLU197" s="461"/>
      <c r="CLV197" s="461"/>
      <c r="CLW197" s="461"/>
      <c r="CLX197" s="461"/>
      <c r="CLY197" s="461"/>
      <c r="CLZ197" s="461"/>
      <c r="CMA197" s="461"/>
      <c r="CMB197" s="461"/>
      <c r="CMC197" s="461"/>
      <c r="CMD197" s="461"/>
      <c r="CME197" s="461"/>
      <c r="CMF197" s="461"/>
      <c r="CMG197" s="461"/>
      <c r="CMH197" s="461"/>
      <c r="CMI197" s="461"/>
      <c r="CMJ197" s="461"/>
      <c r="CMK197" s="461"/>
      <c r="CML197" s="461"/>
      <c r="CMM197" s="461"/>
      <c r="CMN197" s="461"/>
      <c r="CMO197" s="461"/>
      <c r="CMP197" s="461"/>
      <c r="CMQ197" s="461"/>
      <c r="CMR197" s="461"/>
      <c r="CMS197" s="461"/>
      <c r="CMT197" s="461"/>
      <c r="CMU197" s="461"/>
      <c r="CMV197" s="461"/>
      <c r="CMW197" s="461"/>
      <c r="CMX197" s="461"/>
      <c r="CMY197" s="461"/>
      <c r="CMZ197" s="461"/>
      <c r="CNA197" s="461"/>
      <c r="CNB197" s="461"/>
      <c r="CNC197" s="461"/>
      <c r="CND197" s="461"/>
      <c r="CNE197" s="461"/>
      <c r="CNF197" s="461"/>
      <c r="CNG197" s="461"/>
      <c r="CNH197" s="461"/>
      <c r="CNI197" s="461"/>
      <c r="CNJ197" s="461"/>
      <c r="CNK197" s="461"/>
      <c r="CNL197" s="461"/>
      <c r="CNM197" s="461"/>
      <c r="CNN197" s="461"/>
      <c r="CNO197" s="461"/>
      <c r="CNP197" s="461"/>
      <c r="CNQ197" s="461"/>
      <c r="CNR197" s="461"/>
      <c r="CNS197" s="461"/>
      <c r="CNT197" s="461"/>
      <c r="CNU197" s="461"/>
      <c r="CNV197" s="461"/>
      <c r="CNW197" s="461"/>
      <c r="CNX197" s="461"/>
      <c r="CNY197" s="461"/>
      <c r="CNZ197" s="461"/>
      <c r="COA197" s="461"/>
      <c r="COB197" s="461"/>
      <c r="COC197" s="461"/>
      <c r="COD197" s="461"/>
      <c r="COE197" s="461"/>
      <c r="COF197" s="461"/>
      <c r="COG197" s="461"/>
      <c r="COH197" s="461"/>
      <c r="COI197" s="461"/>
      <c r="COJ197" s="461"/>
      <c r="COK197" s="461"/>
      <c r="COL197" s="461"/>
      <c r="COM197" s="461"/>
      <c r="CON197" s="461"/>
      <c r="COO197" s="461"/>
      <c r="COP197" s="461"/>
      <c r="COQ197" s="461"/>
      <c r="COR197" s="461"/>
      <c r="COS197" s="461"/>
      <c r="COT197" s="461"/>
      <c r="COU197" s="461"/>
      <c r="COV197" s="461"/>
      <c r="COW197" s="461"/>
      <c r="COX197" s="461"/>
      <c r="COY197" s="461"/>
      <c r="COZ197" s="461"/>
      <c r="CPA197" s="461"/>
      <c r="CPB197" s="461"/>
      <c r="CPC197" s="461"/>
      <c r="CPD197" s="461"/>
      <c r="CPE197" s="461"/>
      <c r="CPF197" s="461"/>
      <c r="CPG197" s="461"/>
      <c r="CPH197" s="461"/>
      <c r="CPI197" s="461"/>
      <c r="CPJ197" s="461"/>
      <c r="CPK197" s="461"/>
      <c r="CPL197" s="461"/>
      <c r="CPM197" s="461"/>
      <c r="CPN197" s="461"/>
      <c r="CPO197" s="461"/>
      <c r="CPP197" s="461"/>
      <c r="CPQ197" s="461"/>
      <c r="CPR197" s="461"/>
      <c r="CPS197" s="461"/>
      <c r="CPT197" s="461"/>
      <c r="CPU197" s="461"/>
      <c r="CPV197" s="461"/>
      <c r="CPW197" s="461"/>
      <c r="CPX197" s="461"/>
      <c r="CPY197" s="461"/>
      <c r="CPZ197" s="461"/>
      <c r="CQA197" s="461"/>
      <c r="CQB197" s="461"/>
      <c r="CQC197" s="461"/>
      <c r="CQD197" s="461"/>
      <c r="CQE197" s="461"/>
      <c r="CQF197" s="461"/>
      <c r="CQG197" s="461"/>
      <c r="CQH197" s="461"/>
      <c r="CQI197" s="461"/>
      <c r="CQJ197" s="461"/>
      <c r="CQK197" s="461"/>
      <c r="CQL197" s="461"/>
      <c r="CQM197" s="461"/>
      <c r="CQN197" s="461"/>
      <c r="CQO197" s="461"/>
      <c r="CQP197" s="461"/>
      <c r="CQQ197" s="461"/>
      <c r="CQR197" s="461"/>
      <c r="CQS197" s="461"/>
      <c r="CQT197" s="461"/>
      <c r="CQU197" s="461"/>
      <c r="CQV197" s="461"/>
      <c r="CQW197" s="461"/>
      <c r="CQX197" s="461"/>
      <c r="CQY197" s="461"/>
      <c r="CQZ197" s="461"/>
      <c r="CRA197" s="461"/>
      <c r="CRB197" s="461"/>
      <c r="CRC197" s="461"/>
      <c r="CRD197" s="461"/>
      <c r="CRE197" s="461"/>
      <c r="CRF197" s="461"/>
      <c r="CRG197" s="461"/>
      <c r="CRH197" s="461"/>
      <c r="CRI197" s="461"/>
      <c r="CRJ197" s="461"/>
      <c r="CRK197" s="461"/>
      <c r="CRL197" s="461"/>
      <c r="CRM197" s="461"/>
      <c r="CRN197" s="461"/>
      <c r="CRO197" s="461"/>
      <c r="CRP197" s="461"/>
      <c r="CRQ197" s="461"/>
      <c r="CRR197" s="461"/>
      <c r="CRS197" s="461"/>
      <c r="CRT197" s="461"/>
      <c r="CRU197" s="461"/>
      <c r="CRV197" s="461"/>
      <c r="CRW197" s="461"/>
      <c r="CRX197" s="461"/>
      <c r="CRY197" s="461"/>
      <c r="CRZ197" s="461"/>
      <c r="CSA197" s="461"/>
      <c r="CSB197" s="461"/>
      <c r="CSC197" s="461"/>
      <c r="CSD197" s="461"/>
      <c r="CSE197" s="461"/>
      <c r="CSF197" s="461"/>
      <c r="CSG197" s="461"/>
      <c r="CSH197" s="461"/>
      <c r="CSI197" s="461"/>
      <c r="CSJ197" s="461"/>
      <c r="CSK197" s="461"/>
      <c r="CSL197" s="461"/>
      <c r="CSM197" s="461"/>
      <c r="CSN197" s="461"/>
      <c r="CSO197" s="461"/>
      <c r="CSP197" s="461"/>
      <c r="CSQ197" s="461"/>
      <c r="CSR197" s="461"/>
      <c r="CSS197" s="461"/>
      <c r="CST197" s="461"/>
      <c r="CSU197" s="461"/>
      <c r="CSV197" s="461"/>
      <c r="CSW197" s="461"/>
      <c r="CSX197" s="461"/>
      <c r="CSY197" s="461"/>
      <c r="CSZ197" s="461"/>
      <c r="CTA197" s="461"/>
      <c r="CTB197" s="461"/>
      <c r="CTC197" s="461"/>
      <c r="CTD197" s="461"/>
      <c r="CTE197" s="461"/>
      <c r="CTF197" s="461"/>
      <c r="CTG197" s="461"/>
      <c r="CTH197" s="461"/>
      <c r="CTI197" s="461"/>
      <c r="CTJ197" s="461"/>
      <c r="CTK197" s="461"/>
      <c r="CTL197" s="461"/>
      <c r="CTM197" s="461"/>
      <c r="CTN197" s="461"/>
      <c r="CTO197" s="461"/>
      <c r="CTP197" s="461"/>
      <c r="CTQ197" s="461"/>
      <c r="CTR197" s="461"/>
      <c r="CTS197" s="461"/>
      <c r="CTT197" s="461"/>
      <c r="CTU197" s="461"/>
      <c r="CTV197" s="461"/>
      <c r="CTW197" s="461"/>
      <c r="CTX197" s="461"/>
      <c r="CTY197" s="461"/>
      <c r="CTZ197" s="461"/>
      <c r="CUA197" s="461"/>
      <c r="CUB197" s="461"/>
      <c r="CUC197" s="461"/>
      <c r="CUD197" s="461"/>
      <c r="CUE197" s="461"/>
      <c r="CUF197" s="461"/>
      <c r="CUG197" s="461"/>
      <c r="CUH197" s="461"/>
      <c r="CUI197" s="461"/>
      <c r="CUJ197" s="461"/>
      <c r="CUK197" s="461"/>
      <c r="CUL197" s="461"/>
      <c r="CUM197" s="461"/>
      <c r="CUN197" s="461"/>
      <c r="CUO197" s="461"/>
      <c r="CUP197" s="461"/>
      <c r="CUQ197" s="461"/>
      <c r="CUR197" s="461"/>
      <c r="CUS197" s="461"/>
      <c r="CUT197" s="461"/>
      <c r="CUU197" s="461"/>
      <c r="CUV197" s="461"/>
      <c r="CUW197" s="461"/>
      <c r="CUX197" s="461"/>
      <c r="CUY197" s="461"/>
      <c r="CUZ197" s="461"/>
      <c r="CVA197" s="461"/>
      <c r="CVB197" s="461"/>
      <c r="CVC197" s="461"/>
      <c r="CVD197" s="461"/>
      <c r="CVE197" s="461"/>
      <c r="CVF197" s="461"/>
      <c r="CVG197" s="461"/>
      <c r="CVH197" s="461"/>
      <c r="CVI197" s="461"/>
      <c r="CVJ197" s="461"/>
      <c r="CVK197" s="461"/>
      <c r="CVL197" s="461"/>
      <c r="CVM197" s="461"/>
      <c r="CVN197" s="461"/>
      <c r="CVO197" s="461"/>
      <c r="CVP197" s="461"/>
      <c r="CVQ197" s="461"/>
      <c r="CVR197" s="461"/>
      <c r="CVS197" s="461"/>
      <c r="CVT197" s="461"/>
      <c r="CVU197" s="461"/>
      <c r="CVV197" s="461"/>
      <c r="CVW197" s="461"/>
      <c r="CVX197" s="461"/>
      <c r="CVY197" s="461"/>
      <c r="CVZ197" s="461"/>
      <c r="CWA197" s="461"/>
      <c r="CWB197" s="461"/>
      <c r="CWC197" s="461"/>
      <c r="CWD197" s="461"/>
      <c r="CWE197" s="461"/>
      <c r="CWF197" s="461"/>
      <c r="CWG197" s="461"/>
      <c r="CWH197" s="461"/>
      <c r="CWI197" s="461"/>
      <c r="CWJ197" s="461"/>
      <c r="CWK197" s="461"/>
      <c r="CWL197" s="461"/>
      <c r="CWM197" s="461"/>
      <c r="CWN197" s="461"/>
      <c r="CWO197" s="461"/>
      <c r="CWP197" s="461"/>
      <c r="CWQ197" s="461"/>
      <c r="CWR197" s="461"/>
      <c r="CWS197" s="461"/>
      <c r="CWT197" s="461"/>
      <c r="CWU197" s="461"/>
      <c r="CWV197" s="461"/>
      <c r="CWW197" s="461"/>
      <c r="CWX197" s="461"/>
      <c r="CWY197" s="461"/>
      <c r="CWZ197" s="461"/>
      <c r="CXA197" s="461"/>
      <c r="CXB197" s="461"/>
      <c r="CXC197" s="461"/>
      <c r="CXD197" s="461"/>
      <c r="CXE197" s="461"/>
      <c r="CXF197" s="461"/>
      <c r="CXG197" s="461"/>
      <c r="CXH197" s="461"/>
      <c r="CXI197" s="461"/>
      <c r="CXJ197" s="461"/>
      <c r="CXK197" s="461"/>
      <c r="CXL197" s="461"/>
      <c r="CXM197" s="461"/>
      <c r="CXN197" s="461"/>
      <c r="CXO197" s="461"/>
      <c r="CXP197" s="461"/>
      <c r="CXQ197" s="461"/>
      <c r="CXR197" s="461"/>
      <c r="CXS197" s="461"/>
      <c r="CXT197" s="461"/>
      <c r="CXU197" s="461"/>
      <c r="CXV197" s="461"/>
      <c r="CXW197" s="461"/>
      <c r="CXX197" s="461"/>
      <c r="CXY197" s="461"/>
      <c r="CXZ197" s="461"/>
      <c r="CYA197" s="461"/>
      <c r="CYB197" s="461"/>
      <c r="CYC197" s="461"/>
      <c r="CYD197" s="461"/>
      <c r="CYE197" s="461"/>
      <c r="CYF197" s="461"/>
      <c r="CYG197" s="461"/>
      <c r="CYH197" s="461"/>
      <c r="CYI197" s="461"/>
      <c r="CYJ197" s="461"/>
      <c r="CYK197" s="461"/>
      <c r="CYL197" s="461"/>
      <c r="CYM197" s="461"/>
      <c r="CYN197" s="461"/>
      <c r="CYO197" s="461"/>
      <c r="CYP197" s="461"/>
      <c r="CYQ197" s="461"/>
      <c r="CYR197" s="461"/>
      <c r="CYS197" s="461"/>
      <c r="CYT197" s="461"/>
      <c r="CYU197" s="461"/>
      <c r="CYV197" s="461"/>
      <c r="CYW197" s="461"/>
      <c r="CYX197" s="461"/>
      <c r="CYY197" s="461"/>
      <c r="CYZ197" s="461"/>
      <c r="CZA197" s="461"/>
      <c r="CZB197" s="461"/>
      <c r="CZC197" s="461"/>
      <c r="CZD197" s="461"/>
      <c r="CZE197" s="461"/>
      <c r="CZF197" s="461"/>
      <c r="CZG197" s="461"/>
      <c r="CZH197" s="461"/>
      <c r="CZI197" s="461"/>
      <c r="CZJ197" s="461"/>
      <c r="CZK197" s="461"/>
      <c r="CZL197" s="461"/>
      <c r="CZM197" s="461"/>
      <c r="CZN197" s="461"/>
      <c r="CZO197" s="461"/>
      <c r="CZP197" s="461"/>
      <c r="CZQ197" s="461"/>
      <c r="CZR197" s="461"/>
      <c r="CZS197" s="461"/>
      <c r="CZT197" s="461"/>
      <c r="CZU197" s="461"/>
      <c r="CZV197" s="461"/>
      <c r="CZW197" s="461"/>
      <c r="CZX197" s="461"/>
      <c r="CZY197" s="461"/>
      <c r="CZZ197" s="461"/>
      <c r="DAA197" s="461"/>
      <c r="DAB197" s="461"/>
      <c r="DAC197" s="461"/>
      <c r="DAD197" s="461"/>
      <c r="DAE197" s="461"/>
      <c r="DAF197" s="461"/>
      <c r="DAG197" s="461"/>
      <c r="DAH197" s="461"/>
      <c r="DAI197" s="461"/>
      <c r="DAJ197" s="461"/>
      <c r="DAK197" s="461"/>
      <c r="DAL197" s="461"/>
      <c r="DAM197" s="461"/>
      <c r="DAN197" s="461"/>
      <c r="DAO197" s="461"/>
      <c r="DAP197" s="461"/>
      <c r="DAQ197" s="461"/>
      <c r="DAR197" s="461"/>
      <c r="DAS197" s="461"/>
      <c r="DAT197" s="461"/>
      <c r="DAU197" s="461"/>
      <c r="DAV197" s="461"/>
      <c r="DAW197" s="461"/>
      <c r="DAX197" s="461"/>
      <c r="DAY197" s="461"/>
      <c r="DAZ197" s="461"/>
      <c r="DBA197" s="461"/>
      <c r="DBB197" s="461"/>
      <c r="DBC197" s="461"/>
      <c r="DBD197" s="461"/>
      <c r="DBE197" s="461"/>
      <c r="DBF197" s="461"/>
      <c r="DBG197" s="461"/>
      <c r="DBH197" s="461"/>
      <c r="DBI197" s="461"/>
      <c r="DBJ197" s="461"/>
      <c r="DBK197" s="461"/>
      <c r="DBL197" s="461"/>
      <c r="DBM197" s="461"/>
      <c r="DBN197" s="461"/>
      <c r="DBO197" s="461"/>
      <c r="DBP197" s="461"/>
      <c r="DBQ197" s="461"/>
      <c r="DBR197" s="461"/>
      <c r="DBS197" s="461"/>
      <c r="DBT197" s="461"/>
      <c r="DBU197" s="461"/>
      <c r="DBV197" s="461"/>
      <c r="DBW197" s="461"/>
      <c r="DBX197" s="461"/>
      <c r="DBY197" s="461"/>
      <c r="DBZ197" s="461"/>
      <c r="DCA197" s="461"/>
      <c r="DCB197" s="461"/>
      <c r="DCC197" s="461"/>
      <c r="DCD197" s="461"/>
      <c r="DCE197" s="461"/>
      <c r="DCF197" s="461"/>
      <c r="DCG197" s="461"/>
      <c r="DCH197" s="461"/>
      <c r="DCI197" s="461"/>
      <c r="DCJ197" s="461"/>
      <c r="DCK197" s="461"/>
      <c r="DCL197" s="461"/>
      <c r="DCM197" s="461"/>
      <c r="DCN197" s="461"/>
      <c r="DCO197" s="461"/>
      <c r="DCP197" s="461"/>
      <c r="DCQ197" s="461"/>
      <c r="DCR197" s="461"/>
      <c r="DCS197" s="461"/>
      <c r="DCT197" s="461"/>
      <c r="DCU197" s="461"/>
      <c r="DCV197" s="461"/>
      <c r="DCW197" s="461"/>
      <c r="DCX197" s="461"/>
      <c r="DCY197" s="461"/>
      <c r="DCZ197" s="461"/>
      <c r="DDA197" s="461"/>
      <c r="DDB197" s="461"/>
      <c r="DDC197" s="461"/>
      <c r="DDD197" s="461"/>
      <c r="DDE197" s="461"/>
      <c r="DDF197" s="461"/>
      <c r="DDG197" s="461"/>
      <c r="DDH197" s="461"/>
      <c r="DDI197" s="461"/>
      <c r="DDJ197" s="461"/>
      <c r="DDK197" s="461"/>
      <c r="DDL197" s="461"/>
      <c r="DDM197" s="461"/>
      <c r="DDN197" s="461"/>
      <c r="DDO197" s="461"/>
      <c r="DDP197" s="461"/>
      <c r="DDQ197" s="461"/>
      <c r="DDR197" s="461"/>
      <c r="DDS197" s="461"/>
      <c r="DDT197" s="461"/>
      <c r="DDU197" s="461"/>
      <c r="DDV197" s="461"/>
      <c r="DDW197" s="461"/>
      <c r="DDX197" s="461"/>
      <c r="DDY197" s="461"/>
      <c r="DDZ197" s="461"/>
      <c r="DEA197" s="461"/>
      <c r="DEB197" s="461"/>
      <c r="DEC197" s="461"/>
      <c r="DED197" s="461"/>
      <c r="DEE197" s="461"/>
      <c r="DEF197" s="461"/>
      <c r="DEG197" s="461"/>
      <c r="DEH197" s="461"/>
      <c r="DEI197" s="461"/>
      <c r="DEJ197" s="461"/>
      <c r="DEK197" s="461"/>
      <c r="DEL197" s="461"/>
      <c r="DEM197" s="461"/>
      <c r="DEN197" s="461"/>
      <c r="DEO197" s="461"/>
      <c r="DEP197" s="461"/>
      <c r="DEQ197" s="461"/>
      <c r="DER197" s="461"/>
      <c r="DES197" s="461"/>
      <c r="DET197" s="461"/>
      <c r="DEU197" s="461"/>
      <c r="DEV197" s="461"/>
      <c r="DEW197" s="461"/>
      <c r="DEX197" s="461"/>
      <c r="DEY197" s="461"/>
      <c r="DEZ197" s="461"/>
      <c r="DFA197" s="461"/>
      <c r="DFB197" s="461"/>
      <c r="DFC197" s="461"/>
      <c r="DFD197" s="461"/>
      <c r="DFE197" s="461"/>
      <c r="DFF197" s="461"/>
      <c r="DFG197" s="461"/>
      <c r="DFH197" s="461"/>
      <c r="DFI197" s="461"/>
      <c r="DFJ197" s="461"/>
      <c r="DFK197" s="461"/>
      <c r="DFL197" s="461"/>
      <c r="DFM197" s="461"/>
      <c r="DFN197" s="461"/>
      <c r="DFO197" s="461"/>
      <c r="DFP197" s="461"/>
      <c r="DFQ197" s="461"/>
      <c r="DFR197" s="461"/>
      <c r="DFS197" s="461"/>
      <c r="DFT197" s="461"/>
      <c r="DFU197" s="461"/>
      <c r="DFV197" s="461"/>
      <c r="DFW197" s="461"/>
      <c r="DFX197" s="461"/>
      <c r="DFY197" s="461"/>
      <c r="DFZ197" s="461"/>
      <c r="DGA197" s="461"/>
      <c r="DGB197" s="461"/>
      <c r="DGC197" s="461"/>
      <c r="DGD197" s="461"/>
      <c r="DGE197" s="461"/>
      <c r="DGF197" s="461"/>
      <c r="DGG197" s="461"/>
      <c r="DGH197" s="461"/>
      <c r="DGI197" s="461"/>
      <c r="DGJ197" s="461"/>
      <c r="DGK197" s="461"/>
      <c r="DGL197" s="461"/>
      <c r="DGM197" s="461"/>
      <c r="DGN197" s="461"/>
      <c r="DGO197" s="461"/>
      <c r="DGP197" s="461"/>
      <c r="DGQ197" s="461"/>
      <c r="DGR197" s="461"/>
      <c r="DGS197" s="461"/>
      <c r="DGT197" s="461"/>
      <c r="DGU197" s="461"/>
      <c r="DGV197" s="461"/>
      <c r="DGW197" s="461"/>
      <c r="DGX197" s="461"/>
      <c r="DGY197" s="461"/>
      <c r="DGZ197" s="461"/>
      <c r="DHA197" s="461"/>
      <c r="DHB197" s="461"/>
      <c r="DHC197" s="461"/>
      <c r="DHD197" s="461"/>
      <c r="DHE197" s="461"/>
      <c r="DHF197" s="461"/>
      <c r="DHG197" s="461"/>
      <c r="DHH197" s="461"/>
      <c r="DHI197" s="461"/>
      <c r="DHJ197" s="461"/>
      <c r="DHK197" s="461"/>
      <c r="DHL197" s="461"/>
      <c r="DHM197" s="461"/>
      <c r="DHN197" s="461"/>
      <c r="DHO197" s="461"/>
      <c r="DHP197" s="461"/>
      <c r="DHQ197" s="461"/>
      <c r="DHR197" s="461"/>
      <c r="DHS197" s="461"/>
      <c r="DHT197" s="461"/>
      <c r="DHU197" s="461"/>
      <c r="DHV197" s="461"/>
      <c r="DHW197" s="461"/>
      <c r="DHX197" s="461"/>
      <c r="DHY197" s="461"/>
      <c r="DHZ197" s="461"/>
      <c r="DIA197" s="461"/>
      <c r="DIB197" s="461"/>
      <c r="DIC197" s="461"/>
      <c r="DID197" s="461"/>
      <c r="DIE197" s="461"/>
      <c r="DIF197" s="461"/>
      <c r="DIG197" s="461"/>
      <c r="DIH197" s="461"/>
      <c r="DII197" s="461"/>
      <c r="DIJ197" s="461"/>
      <c r="DIK197" s="461"/>
      <c r="DIL197" s="461"/>
      <c r="DIM197" s="461"/>
      <c r="DIN197" s="461"/>
      <c r="DIO197" s="461"/>
      <c r="DIP197" s="461"/>
      <c r="DIQ197" s="461"/>
      <c r="DIR197" s="461"/>
      <c r="DIS197" s="461"/>
      <c r="DIT197" s="461"/>
      <c r="DIU197" s="461"/>
      <c r="DIV197" s="461"/>
      <c r="DIW197" s="461"/>
      <c r="DIX197" s="461"/>
      <c r="DIY197" s="461"/>
      <c r="DIZ197" s="461"/>
      <c r="DJA197" s="461"/>
      <c r="DJB197" s="461"/>
      <c r="DJC197" s="461"/>
      <c r="DJD197" s="461"/>
      <c r="DJE197" s="461"/>
      <c r="DJF197" s="461"/>
      <c r="DJG197" s="461"/>
      <c r="DJH197" s="461"/>
      <c r="DJI197" s="461"/>
      <c r="DJJ197" s="461"/>
      <c r="DJK197" s="461"/>
      <c r="DJL197" s="461"/>
      <c r="DJM197" s="461"/>
      <c r="DJN197" s="461"/>
      <c r="DJO197" s="461"/>
      <c r="DJP197" s="461"/>
      <c r="DJQ197" s="461"/>
      <c r="DJR197" s="461"/>
      <c r="DJS197" s="461"/>
      <c r="DJT197" s="461"/>
      <c r="DJU197" s="461"/>
      <c r="DJV197" s="461"/>
      <c r="DJW197" s="461"/>
      <c r="DJX197" s="461"/>
      <c r="DJY197" s="461"/>
      <c r="DJZ197" s="461"/>
      <c r="DKA197" s="461"/>
      <c r="DKB197" s="461"/>
      <c r="DKC197" s="461"/>
      <c r="DKD197" s="461"/>
      <c r="DKE197" s="461"/>
      <c r="DKF197" s="461"/>
      <c r="DKG197" s="461"/>
      <c r="DKH197" s="461"/>
      <c r="DKI197" s="461"/>
      <c r="DKJ197" s="461"/>
      <c r="DKK197" s="461"/>
      <c r="DKL197" s="461"/>
      <c r="DKM197" s="461"/>
      <c r="DKN197" s="461"/>
      <c r="DKO197" s="461"/>
      <c r="DKP197" s="461"/>
      <c r="DKQ197" s="461"/>
      <c r="DKR197" s="461"/>
      <c r="DKS197" s="461"/>
      <c r="DKT197" s="461"/>
      <c r="DKU197" s="461"/>
      <c r="DKV197" s="461"/>
      <c r="DKW197" s="461"/>
      <c r="DKX197" s="461"/>
      <c r="DKY197" s="461"/>
      <c r="DKZ197" s="461"/>
      <c r="DLA197" s="461"/>
      <c r="DLB197" s="461"/>
      <c r="DLC197" s="461"/>
      <c r="DLD197" s="461"/>
      <c r="DLE197" s="461"/>
      <c r="DLF197" s="461"/>
      <c r="DLG197" s="461"/>
      <c r="DLH197" s="461"/>
      <c r="DLI197" s="461"/>
      <c r="DLJ197" s="461"/>
      <c r="DLK197" s="461"/>
      <c r="DLL197" s="461"/>
      <c r="DLM197" s="461"/>
      <c r="DLN197" s="461"/>
      <c r="DLO197" s="461"/>
      <c r="DLP197" s="461"/>
      <c r="DLQ197" s="461"/>
      <c r="DLR197" s="461"/>
      <c r="DLS197" s="461"/>
      <c r="DLT197" s="461"/>
      <c r="DLU197" s="461"/>
      <c r="DLV197" s="461"/>
      <c r="DLW197" s="461"/>
      <c r="DLX197" s="461"/>
      <c r="DLY197" s="461"/>
      <c r="DLZ197" s="461"/>
      <c r="DMA197" s="461"/>
      <c r="DMB197" s="461"/>
      <c r="DMC197" s="461"/>
      <c r="DMD197" s="461"/>
      <c r="DME197" s="461"/>
      <c r="DMF197" s="461"/>
      <c r="DMG197" s="461"/>
      <c r="DMH197" s="461"/>
      <c r="DMI197" s="461"/>
      <c r="DMJ197" s="461"/>
      <c r="DMK197" s="461"/>
      <c r="DML197" s="461"/>
      <c r="DMM197" s="461"/>
      <c r="DMN197" s="461"/>
      <c r="DMO197" s="461"/>
      <c r="DMP197" s="461"/>
      <c r="DMQ197" s="461"/>
      <c r="DMR197" s="461"/>
      <c r="DMS197" s="461"/>
      <c r="DMT197" s="461"/>
      <c r="DMU197" s="461"/>
      <c r="DMV197" s="461"/>
      <c r="DMW197" s="461"/>
      <c r="DMX197" s="461"/>
      <c r="DMY197" s="461"/>
      <c r="DMZ197" s="461"/>
      <c r="DNA197" s="461"/>
      <c r="DNB197" s="461"/>
      <c r="DNC197" s="461"/>
      <c r="DND197" s="461"/>
      <c r="DNE197" s="461"/>
      <c r="DNF197" s="461"/>
      <c r="DNG197" s="461"/>
      <c r="DNH197" s="461"/>
      <c r="DNI197" s="461"/>
      <c r="DNJ197" s="461"/>
      <c r="DNK197" s="461"/>
      <c r="DNL197" s="461"/>
      <c r="DNM197" s="461"/>
      <c r="DNN197" s="461"/>
      <c r="DNO197" s="461"/>
      <c r="DNP197" s="461"/>
      <c r="DNQ197" s="461"/>
      <c r="DNR197" s="461"/>
      <c r="DNS197" s="461"/>
      <c r="DNT197" s="461"/>
      <c r="DNU197" s="461"/>
      <c r="DNV197" s="461"/>
      <c r="DNW197" s="461"/>
      <c r="DNX197" s="461"/>
      <c r="DNY197" s="461"/>
      <c r="DNZ197" s="461"/>
      <c r="DOA197" s="461"/>
      <c r="DOB197" s="461"/>
      <c r="DOC197" s="461"/>
      <c r="DOD197" s="461"/>
      <c r="DOE197" s="461"/>
      <c r="DOF197" s="461"/>
      <c r="DOG197" s="461"/>
      <c r="DOH197" s="461"/>
      <c r="DOI197" s="461"/>
      <c r="DOJ197" s="461"/>
      <c r="DOK197" s="461"/>
      <c r="DOL197" s="461"/>
      <c r="DOM197" s="461"/>
      <c r="DON197" s="461"/>
      <c r="DOO197" s="461"/>
      <c r="DOP197" s="461"/>
      <c r="DOQ197" s="461"/>
      <c r="DOR197" s="461"/>
      <c r="DOS197" s="461"/>
      <c r="DOT197" s="461"/>
      <c r="DOU197" s="461"/>
      <c r="DOV197" s="461"/>
      <c r="DOW197" s="461"/>
      <c r="DOX197" s="461"/>
      <c r="DOY197" s="461"/>
      <c r="DOZ197" s="461"/>
      <c r="DPA197" s="461"/>
      <c r="DPB197" s="461"/>
      <c r="DPC197" s="461"/>
      <c r="DPD197" s="461"/>
      <c r="DPE197" s="461"/>
      <c r="DPF197" s="461"/>
      <c r="DPG197" s="461"/>
      <c r="DPH197" s="461"/>
      <c r="DPI197" s="461"/>
      <c r="DPJ197" s="461"/>
      <c r="DPK197" s="461"/>
      <c r="DPL197" s="461"/>
      <c r="DPM197" s="461"/>
      <c r="DPN197" s="461"/>
      <c r="DPO197" s="461"/>
      <c r="DPP197" s="461"/>
      <c r="DPQ197" s="461"/>
      <c r="DPR197" s="461"/>
      <c r="DPS197" s="461"/>
      <c r="DPT197" s="461"/>
      <c r="DPU197" s="461"/>
      <c r="DPV197" s="461"/>
      <c r="DPW197" s="461"/>
      <c r="DPX197" s="461"/>
      <c r="DPY197" s="461"/>
      <c r="DPZ197" s="461"/>
      <c r="DQA197" s="461"/>
      <c r="DQB197" s="461"/>
      <c r="DQC197" s="461"/>
      <c r="DQD197" s="461"/>
      <c r="DQE197" s="461"/>
      <c r="DQF197" s="461"/>
      <c r="DQG197" s="461"/>
      <c r="DQH197" s="461"/>
      <c r="DQI197" s="461"/>
      <c r="DQJ197" s="461"/>
      <c r="DQK197" s="461"/>
      <c r="DQL197" s="461"/>
      <c r="DQM197" s="461"/>
      <c r="DQN197" s="461"/>
      <c r="DQO197" s="461"/>
      <c r="DQP197" s="461"/>
      <c r="DQQ197" s="461"/>
      <c r="DQR197" s="461"/>
      <c r="DQS197" s="461"/>
      <c r="DQT197" s="461"/>
      <c r="DQU197" s="461"/>
      <c r="DQV197" s="461"/>
      <c r="DQW197" s="461"/>
      <c r="DQX197" s="461"/>
      <c r="DQY197" s="461"/>
      <c r="DQZ197" s="461"/>
      <c r="DRA197" s="461"/>
      <c r="DRB197" s="461"/>
      <c r="DRC197" s="461"/>
      <c r="DRD197" s="461"/>
      <c r="DRE197" s="461"/>
      <c r="DRF197" s="461"/>
      <c r="DRG197" s="461"/>
      <c r="DRH197" s="461"/>
      <c r="DRI197" s="461"/>
      <c r="DRJ197" s="461"/>
      <c r="DRK197" s="461"/>
      <c r="DRL197" s="461"/>
      <c r="DRM197" s="461"/>
      <c r="DRN197" s="461"/>
      <c r="DRO197" s="461"/>
      <c r="DRP197" s="461"/>
      <c r="DRQ197" s="461"/>
      <c r="DRR197" s="461"/>
      <c r="DRS197" s="461"/>
      <c r="DRT197" s="461"/>
      <c r="DRU197" s="461"/>
      <c r="DRV197" s="461"/>
      <c r="DRW197" s="461"/>
      <c r="DRX197" s="461"/>
      <c r="DRY197" s="461"/>
      <c r="DRZ197" s="461"/>
      <c r="DSA197" s="461"/>
      <c r="DSB197" s="461"/>
      <c r="DSC197" s="461"/>
      <c r="DSD197" s="461"/>
      <c r="DSE197" s="461"/>
      <c r="DSF197" s="461"/>
      <c r="DSG197" s="461"/>
      <c r="DSH197" s="461"/>
      <c r="DSI197" s="461"/>
      <c r="DSJ197" s="461"/>
      <c r="DSK197" s="461"/>
      <c r="DSL197" s="461"/>
      <c r="DSM197" s="461"/>
      <c r="DSN197" s="461"/>
      <c r="DSO197" s="461"/>
      <c r="DSP197" s="461"/>
      <c r="DSQ197" s="461"/>
      <c r="DSR197" s="461"/>
      <c r="DSS197" s="461"/>
      <c r="DST197" s="461"/>
      <c r="DSU197" s="461"/>
      <c r="DSV197" s="461"/>
      <c r="DSW197" s="461"/>
      <c r="DSX197" s="461"/>
      <c r="DSY197" s="461"/>
      <c r="DSZ197" s="461"/>
      <c r="DTA197" s="461"/>
      <c r="DTB197" s="461"/>
      <c r="DTC197" s="461"/>
      <c r="DTD197" s="461"/>
      <c r="DTE197" s="461"/>
      <c r="DTF197" s="461"/>
      <c r="DTG197" s="461"/>
      <c r="DTH197" s="461"/>
      <c r="DTI197" s="461"/>
      <c r="DTJ197" s="461"/>
      <c r="DTK197" s="461"/>
      <c r="DTL197" s="461"/>
      <c r="DTM197" s="461"/>
      <c r="DTN197" s="461"/>
      <c r="DTO197" s="461"/>
      <c r="DTP197" s="461"/>
      <c r="DTQ197" s="461"/>
      <c r="DTR197" s="461"/>
      <c r="DTS197" s="461"/>
      <c r="DTT197" s="461"/>
      <c r="DTU197" s="461"/>
      <c r="DTV197" s="461"/>
      <c r="DTW197" s="461"/>
      <c r="DTX197" s="461"/>
      <c r="DTY197" s="461"/>
      <c r="DTZ197" s="461"/>
      <c r="DUA197" s="461"/>
      <c r="DUB197" s="461"/>
      <c r="DUC197" s="461"/>
      <c r="DUD197" s="461"/>
      <c r="DUE197" s="461"/>
      <c r="DUF197" s="461"/>
      <c r="DUG197" s="461"/>
      <c r="DUH197" s="461"/>
      <c r="DUI197" s="461"/>
      <c r="DUJ197" s="461"/>
      <c r="DUK197" s="461"/>
      <c r="DUL197" s="461"/>
      <c r="DUM197" s="461"/>
      <c r="DUN197" s="461"/>
      <c r="DUO197" s="461"/>
      <c r="DUP197" s="461"/>
      <c r="DUQ197" s="461"/>
      <c r="DUR197" s="461"/>
      <c r="DUS197" s="461"/>
      <c r="DUT197" s="461"/>
      <c r="DUU197" s="461"/>
      <c r="DUV197" s="461"/>
      <c r="DUW197" s="461"/>
      <c r="DUX197" s="461"/>
      <c r="DUY197" s="461"/>
      <c r="DUZ197" s="461"/>
      <c r="DVA197" s="461"/>
      <c r="DVB197" s="461"/>
      <c r="DVC197" s="461"/>
      <c r="DVD197" s="461"/>
      <c r="DVE197" s="461"/>
      <c r="DVF197" s="461"/>
      <c r="DVG197" s="461"/>
      <c r="DVH197" s="461"/>
      <c r="DVI197" s="461"/>
      <c r="DVJ197" s="461"/>
      <c r="DVK197" s="461"/>
      <c r="DVL197" s="461"/>
      <c r="DVM197" s="461"/>
      <c r="DVN197" s="461"/>
      <c r="DVO197" s="461"/>
      <c r="DVP197" s="461"/>
      <c r="DVQ197" s="461"/>
      <c r="DVR197" s="461"/>
      <c r="DVS197" s="461"/>
      <c r="DVT197" s="461"/>
      <c r="DVU197" s="461"/>
      <c r="DVV197" s="461"/>
      <c r="DVW197" s="461"/>
      <c r="DVX197" s="461"/>
      <c r="DVY197" s="461"/>
      <c r="DVZ197" s="461"/>
      <c r="DWA197" s="461"/>
      <c r="DWB197" s="461"/>
      <c r="DWC197" s="461"/>
      <c r="DWD197" s="461"/>
      <c r="DWE197" s="461"/>
      <c r="DWF197" s="461"/>
      <c r="DWG197" s="461"/>
      <c r="DWH197" s="461"/>
      <c r="DWI197" s="461"/>
      <c r="DWJ197" s="461"/>
      <c r="DWK197" s="461"/>
      <c r="DWL197" s="461"/>
      <c r="DWM197" s="461"/>
      <c r="DWN197" s="461"/>
      <c r="DWO197" s="461"/>
      <c r="DWP197" s="461"/>
      <c r="DWQ197" s="461"/>
      <c r="DWR197" s="461"/>
      <c r="DWS197" s="461"/>
      <c r="DWT197" s="461"/>
      <c r="DWU197" s="461"/>
      <c r="DWV197" s="461"/>
      <c r="DWW197" s="461"/>
      <c r="DWX197" s="461"/>
      <c r="DWY197" s="461"/>
      <c r="DWZ197" s="461"/>
      <c r="DXA197" s="461"/>
      <c r="DXB197" s="461"/>
      <c r="DXC197" s="461"/>
      <c r="DXD197" s="461"/>
      <c r="DXE197" s="461"/>
      <c r="DXF197" s="461"/>
      <c r="DXG197" s="461"/>
      <c r="DXH197" s="461"/>
      <c r="DXI197" s="461"/>
      <c r="DXJ197" s="461"/>
      <c r="DXK197" s="461"/>
      <c r="DXL197" s="461"/>
      <c r="DXM197" s="461"/>
      <c r="DXN197" s="461"/>
      <c r="DXO197" s="461"/>
      <c r="DXP197" s="461"/>
      <c r="DXQ197" s="461"/>
      <c r="DXR197" s="461"/>
      <c r="DXS197" s="461"/>
      <c r="DXT197" s="461"/>
      <c r="DXU197" s="461"/>
      <c r="DXV197" s="461"/>
      <c r="DXW197" s="461"/>
      <c r="DXX197" s="461"/>
      <c r="DXY197" s="461"/>
      <c r="DXZ197" s="461"/>
      <c r="DYA197" s="461"/>
      <c r="DYB197" s="461"/>
      <c r="DYC197" s="461"/>
      <c r="DYD197" s="461"/>
      <c r="DYE197" s="461"/>
      <c r="DYF197" s="461"/>
      <c r="DYG197" s="461"/>
      <c r="DYH197" s="461"/>
      <c r="DYI197" s="461"/>
      <c r="DYJ197" s="461"/>
      <c r="DYK197" s="461"/>
      <c r="DYL197" s="461"/>
      <c r="DYM197" s="461"/>
      <c r="DYN197" s="461"/>
      <c r="DYO197" s="461"/>
      <c r="DYP197" s="461"/>
      <c r="DYQ197" s="461"/>
      <c r="DYR197" s="461"/>
      <c r="DYS197" s="461"/>
      <c r="DYT197" s="461"/>
      <c r="DYU197" s="461"/>
      <c r="DYV197" s="461"/>
      <c r="DYW197" s="461"/>
      <c r="DYX197" s="461"/>
      <c r="DYY197" s="461"/>
      <c r="DYZ197" s="461"/>
      <c r="DZA197" s="461"/>
      <c r="DZB197" s="461"/>
      <c r="DZC197" s="461"/>
      <c r="DZD197" s="461"/>
      <c r="DZE197" s="461"/>
      <c r="DZF197" s="461"/>
      <c r="DZG197" s="461"/>
      <c r="DZH197" s="461"/>
      <c r="DZI197" s="461"/>
      <c r="DZJ197" s="461"/>
      <c r="DZK197" s="461"/>
      <c r="DZL197" s="461"/>
      <c r="DZM197" s="461"/>
      <c r="DZN197" s="461"/>
      <c r="DZO197" s="461"/>
      <c r="DZP197" s="461"/>
      <c r="DZQ197" s="461"/>
      <c r="DZR197" s="461"/>
      <c r="DZS197" s="461"/>
      <c r="DZT197" s="461"/>
      <c r="DZU197" s="461"/>
      <c r="DZV197" s="461"/>
      <c r="DZW197" s="461"/>
      <c r="DZX197" s="461"/>
      <c r="DZY197" s="461"/>
      <c r="DZZ197" s="461"/>
      <c r="EAA197" s="461"/>
      <c r="EAB197" s="461"/>
      <c r="EAC197" s="461"/>
      <c r="EAD197" s="461"/>
      <c r="EAE197" s="461"/>
      <c r="EAF197" s="461"/>
      <c r="EAG197" s="461"/>
      <c r="EAH197" s="461"/>
      <c r="EAI197" s="461"/>
      <c r="EAJ197" s="461"/>
      <c r="EAK197" s="461"/>
      <c r="EAL197" s="461"/>
      <c r="EAM197" s="461"/>
      <c r="EAN197" s="461"/>
      <c r="EAO197" s="461"/>
      <c r="EAP197" s="461"/>
      <c r="EAQ197" s="461"/>
      <c r="EAR197" s="461"/>
      <c r="EAS197" s="461"/>
      <c r="EAT197" s="461"/>
      <c r="EAU197" s="461"/>
      <c r="EAV197" s="461"/>
      <c r="EAW197" s="461"/>
      <c r="EAX197" s="461"/>
      <c r="EAY197" s="461"/>
      <c r="EAZ197" s="461"/>
      <c r="EBA197" s="461"/>
      <c r="EBB197" s="461"/>
      <c r="EBC197" s="461"/>
      <c r="EBD197" s="461"/>
      <c r="EBE197" s="461"/>
      <c r="EBF197" s="461"/>
      <c r="EBG197" s="461"/>
      <c r="EBH197" s="461"/>
      <c r="EBI197" s="461"/>
      <c r="EBJ197" s="461"/>
      <c r="EBK197" s="461"/>
      <c r="EBL197" s="461"/>
      <c r="EBM197" s="461"/>
      <c r="EBN197" s="461"/>
      <c r="EBO197" s="461"/>
      <c r="EBP197" s="461"/>
      <c r="EBQ197" s="461"/>
      <c r="EBR197" s="461"/>
      <c r="EBS197" s="461"/>
      <c r="EBT197" s="461"/>
      <c r="EBU197" s="461"/>
      <c r="EBV197" s="461"/>
      <c r="EBW197" s="461"/>
      <c r="EBX197" s="461"/>
      <c r="EBY197" s="461"/>
      <c r="EBZ197" s="461"/>
      <c r="ECA197" s="461"/>
      <c r="ECB197" s="461"/>
      <c r="ECC197" s="461"/>
      <c r="ECD197" s="461"/>
      <c r="ECE197" s="461"/>
      <c r="ECF197" s="461"/>
      <c r="ECG197" s="461"/>
      <c r="ECH197" s="461"/>
      <c r="ECI197" s="461"/>
      <c r="ECJ197" s="461"/>
      <c r="ECK197" s="461"/>
      <c r="ECL197" s="461"/>
      <c r="ECM197" s="461"/>
      <c r="ECN197" s="461"/>
      <c r="ECO197" s="461"/>
      <c r="ECP197" s="461"/>
      <c r="ECQ197" s="461"/>
      <c r="ECR197" s="461"/>
      <c r="ECS197" s="461"/>
      <c r="ECT197" s="461"/>
      <c r="ECU197" s="461"/>
      <c r="ECV197" s="461"/>
      <c r="ECW197" s="461"/>
      <c r="ECX197" s="461"/>
      <c r="ECY197" s="461"/>
      <c r="ECZ197" s="461"/>
      <c r="EDA197" s="461"/>
      <c r="EDB197" s="461"/>
      <c r="EDC197" s="461"/>
      <c r="EDD197" s="461"/>
      <c r="EDE197" s="461"/>
      <c r="EDF197" s="461"/>
      <c r="EDG197" s="461"/>
      <c r="EDH197" s="461"/>
      <c r="EDI197" s="461"/>
      <c r="EDJ197" s="461"/>
      <c r="EDK197" s="461"/>
      <c r="EDL197" s="461"/>
      <c r="EDM197" s="461"/>
      <c r="EDN197" s="461"/>
      <c r="EDO197" s="461"/>
      <c r="EDP197" s="461"/>
      <c r="EDQ197" s="461"/>
      <c r="EDR197" s="461"/>
      <c r="EDS197" s="461"/>
      <c r="EDT197" s="461"/>
      <c r="EDU197" s="461"/>
      <c r="EDV197" s="461"/>
      <c r="EDW197" s="461"/>
      <c r="EDX197" s="461"/>
      <c r="EDY197" s="461"/>
      <c r="EDZ197" s="461"/>
      <c r="EEA197" s="461"/>
      <c r="EEB197" s="461"/>
      <c r="EEC197" s="461"/>
      <c r="EED197" s="461"/>
      <c r="EEE197" s="461"/>
      <c r="EEF197" s="461"/>
      <c r="EEG197" s="461"/>
      <c r="EEH197" s="461"/>
      <c r="EEI197" s="461"/>
      <c r="EEJ197" s="461"/>
      <c r="EEK197" s="461"/>
      <c r="EEL197" s="461"/>
      <c r="EEM197" s="461"/>
      <c r="EEN197" s="461"/>
      <c r="EEO197" s="461"/>
      <c r="EEP197" s="461"/>
      <c r="EEQ197" s="461"/>
      <c r="EER197" s="461"/>
      <c r="EES197" s="461"/>
      <c r="EET197" s="461"/>
      <c r="EEU197" s="461"/>
      <c r="EEV197" s="461"/>
      <c r="EEW197" s="461"/>
      <c r="EEX197" s="461"/>
      <c r="EEY197" s="461"/>
      <c r="EEZ197" s="461"/>
      <c r="EFA197" s="461"/>
      <c r="EFB197" s="461"/>
      <c r="EFC197" s="461"/>
      <c r="EFD197" s="461"/>
      <c r="EFE197" s="461"/>
      <c r="EFF197" s="461"/>
      <c r="EFG197" s="461"/>
      <c r="EFH197" s="461"/>
      <c r="EFI197" s="461"/>
      <c r="EFJ197" s="461"/>
      <c r="EFK197" s="461"/>
      <c r="EFL197" s="461"/>
      <c r="EFM197" s="461"/>
      <c r="EFN197" s="461"/>
      <c r="EFO197" s="461"/>
      <c r="EFP197" s="461"/>
      <c r="EFQ197" s="461"/>
      <c r="EFR197" s="461"/>
      <c r="EFS197" s="461"/>
      <c r="EFT197" s="461"/>
      <c r="EFU197" s="461"/>
      <c r="EFV197" s="461"/>
      <c r="EFW197" s="461"/>
      <c r="EFX197" s="461"/>
      <c r="EFY197" s="461"/>
      <c r="EFZ197" s="461"/>
      <c r="EGA197" s="461"/>
      <c r="EGB197" s="461"/>
      <c r="EGC197" s="461"/>
      <c r="EGD197" s="461"/>
      <c r="EGE197" s="461"/>
      <c r="EGF197" s="461"/>
      <c r="EGG197" s="461"/>
      <c r="EGH197" s="461"/>
      <c r="EGI197" s="461"/>
      <c r="EGJ197" s="461"/>
      <c r="EGK197" s="461"/>
      <c r="EGL197" s="461"/>
      <c r="EGM197" s="461"/>
      <c r="EGN197" s="461"/>
      <c r="EGO197" s="461"/>
      <c r="EGP197" s="461"/>
      <c r="EGQ197" s="461"/>
      <c r="EGR197" s="461"/>
      <c r="EGS197" s="461"/>
      <c r="EGT197" s="461"/>
      <c r="EGU197" s="461"/>
      <c r="EGV197" s="461"/>
      <c r="EGW197" s="461"/>
      <c r="EGX197" s="461"/>
      <c r="EGY197" s="461"/>
      <c r="EGZ197" s="461"/>
      <c r="EHA197" s="461"/>
      <c r="EHB197" s="461"/>
      <c r="EHC197" s="461"/>
      <c r="EHD197" s="461"/>
      <c r="EHE197" s="461"/>
      <c r="EHF197" s="461"/>
      <c r="EHG197" s="461"/>
      <c r="EHH197" s="461"/>
      <c r="EHI197" s="461"/>
      <c r="EHJ197" s="461"/>
      <c r="EHK197" s="461"/>
      <c r="EHL197" s="461"/>
      <c r="EHM197" s="461"/>
      <c r="EHN197" s="461"/>
      <c r="EHO197" s="461"/>
      <c r="EHP197" s="461"/>
      <c r="EHQ197" s="461"/>
      <c r="EHR197" s="461"/>
      <c r="EHS197" s="461"/>
      <c r="EHT197" s="461"/>
      <c r="EHU197" s="461"/>
      <c r="EHV197" s="461"/>
      <c r="EHW197" s="461"/>
      <c r="EHX197" s="461"/>
      <c r="EHY197" s="461"/>
      <c r="EHZ197" s="461"/>
      <c r="EIA197" s="461"/>
      <c r="EIB197" s="461"/>
      <c r="EIC197" s="461"/>
      <c r="EID197" s="461"/>
      <c r="EIE197" s="461"/>
      <c r="EIF197" s="461"/>
      <c r="EIG197" s="461"/>
      <c r="EIH197" s="461"/>
      <c r="EII197" s="461"/>
      <c r="EIJ197" s="461"/>
      <c r="EIK197" s="461"/>
      <c r="EIL197" s="461"/>
      <c r="EIM197" s="461"/>
      <c r="EIN197" s="461"/>
      <c r="EIO197" s="461"/>
      <c r="EIP197" s="461"/>
      <c r="EIQ197" s="461"/>
      <c r="EIR197" s="461"/>
      <c r="EIS197" s="461"/>
      <c r="EIT197" s="461"/>
      <c r="EIU197" s="461"/>
      <c r="EIV197" s="461"/>
      <c r="EIW197" s="461"/>
      <c r="EIX197" s="461"/>
      <c r="EIY197" s="461"/>
      <c r="EIZ197" s="461"/>
      <c r="EJA197" s="461"/>
      <c r="EJB197" s="461"/>
      <c r="EJC197" s="461"/>
      <c r="EJD197" s="461"/>
      <c r="EJE197" s="461"/>
      <c r="EJF197" s="461"/>
      <c r="EJG197" s="461"/>
      <c r="EJH197" s="461"/>
      <c r="EJI197" s="461"/>
      <c r="EJJ197" s="461"/>
      <c r="EJK197" s="461"/>
      <c r="EJL197" s="461"/>
      <c r="EJM197" s="461"/>
      <c r="EJN197" s="461"/>
      <c r="EJO197" s="461"/>
      <c r="EJP197" s="461"/>
      <c r="EJQ197" s="461"/>
      <c r="EJR197" s="461"/>
      <c r="EJS197" s="461"/>
      <c r="EJT197" s="461"/>
      <c r="EJU197" s="461"/>
      <c r="EJV197" s="461"/>
      <c r="EJW197" s="461"/>
      <c r="EJX197" s="461"/>
      <c r="EJY197" s="461"/>
      <c r="EJZ197" s="461"/>
      <c r="EKA197" s="461"/>
      <c r="EKB197" s="461"/>
      <c r="EKC197" s="461"/>
      <c r="EKD197" s="461"/>
      <c r="EKE197" s="461"/>
      <c r="EKF197" s="461"/>
      <c r="EKG197" s="461"/>
      <c r="EKH197" s="461"/>
      <c r="EKI197" s="461"/>
      <c r="EKJ197" s="461"/>
      <c r="EKK197" s="461"/>
      <c r="EKL197" s="461"/>
      <c r="EKM197" s="461"/>
      <c r="EKN197" s="461"/>
      <c r="EKO197" s="461"/>
      <c r="EKP197" s="461"/>
      <c r="EKQ197" s="461"/>
      <c r="EKR197" s="461"/>
      <c r="EKS197" s="461"/>
      <c r="EKT197" s="461"/>
      <c r="EKU197" s="461"/>
      <c r="EKV197" s="461"/>
      <c r="EKW197" s="461"/>
      <c r="EKX197" s="461"/>
      <c r="EKY197" s="461"/>
      <c r="EKZ197" s="461"/>
      <c r="ELA197" s="461"/>
      <c r="ELB197" s="461"/>
      <c r="ELC197" s="461"/>
      <c r="ELD197" s="461"/>
      <c r="ELE197" s="461"/>
      <c r="ELF197" s="461"/>
      <c r="ELG197" s="461"/>
      <c r="ELH197" s="461"/>
      <c r="ELI197" s="461"/>
      <c r="ELJ197" s="461"/>
      <c r="ELK197" s="461"/>
      <c r="ELL197" s="461"/>
      <c r="ELM197" s="461"/>
      <c r="ELN197" s="461"/>
      <c r="ELO197" s="461"/>
      <c r="ELP197" s="461"/>
      <c r="ELQ197" s="461"/>
      <c r="ELR197" s="461"/>
      <c r="ELS197" s="461"/>
      <c r="ELT197" s="461"/>
      <c r="ELU197" s="461"/>
      <c r="ELV197" s="461"/>
      <c r="ELW197" s="461"/>
      <c r="ELX197" s="461"/>
      <c r="ELY197" s="461"/>
      <c r="ELZ197" s="461"/>
      <c r="EMA197" s="461"/>
      <c r="EMB197" s="461"/>
      <c r="EMC197" s="461"/>
      <c r="EMD197" s="461"/>
      <c r="EME197" s="461"/>
      <c r="EMF197" s="461"/>
      <c r="EMG197" s="461"/>
      <c r="EMH197" s="461"/>
      <c r="EMI197" s="461"/>
      <c r="EMJ197" s="461"/>
      <c r="EMK197" s="461"/>
      <c r="EML197" s="461"/>
      <c r="EMM197" s="461"/>
      <c r="EMN197" s="461"/>
      <c r="EMO197" s="461"/>
      <c r="EMP197" s="461"/>
      <c r="EMQ197" s="461"/>
      <c r="EMR197" s="461"/>
      <c r="EMS197" s="461"/>
      <c r="EMT197" s="461"/>
      <c r="EMU197" s="461"/>
      <c r="EMV197" s="461"/>
      <c r="EMW197" s="461"/>
      <c r="EMX197" s="461"/>
      <c r="EMY197" s="461"/>
      <c r="EMZ197" s="461"/>
      <c r="ENA197" s="461"/>
      <c r="ENB197" s="461"/>
      <c r="ENC197" s="461"/>
      <c r="END197" s="461"/>
      <c r="ENE197" s="461"/>
      <c r="ENF197" s="461"/>
      <c r="ENG197" s="461"/>
      <c r="ENH197" s="461"/>
      <c r="ENI197" s="461"/>
      <c r="ENJ197" s="461"/>
      <c r="ENK197" s="461"/>
      <c r="ENL197" s="461"/>
      <c r="ENM197" s="461"/>
      <c r="ENN197" s="461"/>
      <c r="ENO197" s="461"/>
      <c r="ENP197" s="461"/>
      <c r="ENQ197" s="461"/>
      <c r="ENR197" s="461"/>
      <c r="ENS197" s="461"/>
      <c r="ENT197" s="461"/>
      <c r="ENU197" s="461"/>
      <c r="ENV197" s="461"/>
      <c r="ENW197" s="461"/>
      <c r="ENX197" s="461"/>
      <c r="ENY197" s="461"/>
      <c r="ENZ197" s="461"/>
      <c r="EOA197" s="461"/>
      <c r="EOB197" s="461"/>
      <c r="EOC197" s="461"/>
      <c r="EOD197" s="461"/>
      <c r="EOE197" s="461"/>
      <c r="EOF197" s="461"/>
      <c r="EOG197" s="461"/>
      <c r="EOH197" s="461"/>
      <c r="EOI197" s="461"/>
      <c r="EOJ197" s="461"/>
      <c r="EOK197" s="461"/>
      <c r="EOL197" s="461"/>
      <c r="EOM197" s="461"/>
      <c r="EON197" s="461"/>
      <c r="EOO197" s="461"/>
      <c r="EOP197" s="461"/>
      <c r="EOQ197" s="461"/>
      <c r="EOR197" s="461"/>
      <c r="EOS197" s="461"/>
      <c r="EOT197" s="461"/>
      <c r="EOU197" s="461"/>
      <c r="EOV197" s="461"/>
      <c r="EOW197" s="461"/>
      <c r="EOX197" s="461"/>
      <c r="EOY197" s="461"/>
      <c r="EOZ197" s="461"/>
      <c r="EPA197" s="461"/>
      <c r="EPB197" s="461"/>
      <c r="EPC197" s="461"/>
      <c r="EPD197" s="461"/>
      <c r="EPE197" s="461"/>
      <c r="EPF197" s="461"/>
      <c r="EPG197" s="461"/>
      <c r="EPH197" s="461"/>
      <c r="EPI197" s="461"/>
      <c r="EPJ197" s="461"/>
      <c r="EPK197" s="461"/>
      <c r="EPL197" s="461"/>
      <c r="EPM197" s="461"/>
      <c r="EPN197" s="461"/>
      <c r="EPO197" s="461"/>
      <c r="EPP197" s="461"/>
      <c r="EPQ197" s="461"/>
      <c r="EPR197" s="461"/>
      <c r="EPS197" s="461"/>
      <c r="EPT197" s="461"/>
      <c r="EPU197" s="461"/>
      <c r="EPV197" s="461"/>
      <c r="EPW197" s="461"/>
      <c r="EPX197" s="461"/>
      <c r="EPY197" s="461"/>
      <c r="EPZ197" s="461"/>
      <c r="EQA197" s="461"/>
      <c r="EQB197" s="461"/>
      <c r="EQC197" s="461"/>
      <c r="EQD197" s="461"/>
      <c r="EQE197" s="461"/>
      <c r="EQF197" s="461"/>
      <c r="EQG197" s="461"/>
      <c r="EQH197" s="461"/>
      <c r="EQI197" s="461"/>
      <c r="EQJ197" s="461"/>
      <c r="EQK197" s="461"/>
      <c r="EQL197" s="461"/>
      <c r="EQM197" s="461"/>
      <c r="EQN197" s="461"/>
      <c r="EQO197" s="461"/>
      <c r="EQP197" s="461"/>
      <c r="EQQ197" s="461"/>
      <c r="EQR197" s="461"/>
      <c r="EQS197" s="461"/>
      <c r="EQT197" s="461"/>
      <c r="EQU197" s="461"/>
      <c r="EQV197" s="461"/>
      <c r="EQW197" s="461"/>
      <c r="EQX197" s="461"/>
      <c r="EQY197" s="461"/>
      <c r="EQZ197" s="461"/>
      <c r="ERA197" s="461"/>
      <c r="ERB197" s="461"/>
      <c r="ERC197" s="461"/>
      <c r="ERD197" s="461"/>
      <c r="ERE197" s="461"/>
      <c r="ERF197" s="461"/>
      <c r="ERG197" s="461"/>
      <c r="ERH197" s="461"/>
      <c r="ERI197" s="461"/>
      <c r="ERJ197" s="461"/>
      <c r="ERK197" s="461"/>
      <c r="ERL197" s="461"/>
      <c r="ERM197" s="461"/>
      <c r="ERN197" s="461"/>
      <c r="ERO197" s="461"/>
      <c r="ERP197" s="461"/>
      <c r="ERQ197" s="461"/>
      <c r="ERR197" s="461"/>
      <c r="ERS197" s="461"/>
      <c r="ERT197" s="461"/>
      <c r="ERU197" s="461"/>
      <c r="ERV197" s="461"/>
      <c r="ERW197" s="461"/>
      <c r="ERX197" s="461"/>
      <c r="ERY197" s="461"/>
      <c r="ERZ197" s="461"/>
      <c r="ESA197" s="461"/>
      <c r="ESB197" s="461"/>
      <c r="ESC197" s="461"/>
      <c r="ESD197" s="461"/>
      <c r="ESE197" s="461"/>
      <c r="ESF197" s="461"/>
      <c r="ESG197" s="461"/>
      <c r="ESH197" s="461"/>
      <c r="ESI197" s="461"/>
      <c r="ESJ197" s="461"/>
      <c r="ESK197" s="461"/>
      <c r="ESL197" s="461"/>
      <c r="ESM197" s="461"/>
      <c r="ESN197" s="461"/>
      <c r="ESO197" s="461"/>
      <c r="ESP197" s="461"/>
      <c r="ESQ197" s="461"/>
      <c r="ESR197" s="461"/>
      <c r="ESS197" s="461"/>
      <c r="EST197" s="461"/>
      <c r="ESU197" s="461"/>
      <c r="ESV197" s="461"/>
      <c r="ESW197" s="461"/>
      <c r="ESX197" s="461"/>
      <c r="ESY197" s="461"/>
      <c r="ESZ197" s="461"/>
      <c r="ETA197" s="461"/>
      <c r="ETB197" s="461"/>
      <c r="ETC197" s="461"/>
      <c r="ETD197" s="461"/>
      <c r="ETE197" s="461"/>
      <c r="ETF197" s="461"/>
      <c r="ETG197" s="461"/>
      <c r="ETH197" s="461"/>
      <c r="ETI197" s="461"/>
      <c r="ETJ197" s="461"/>
      <c r="ETK197" s="461"/>
      <c r="ETL197" s="461"/>
      <c r="ETM197" s="461"/>
      <c r="ETN197" s="461"/>
      <c r="ETO197" s="461"/>
      <c r="ETP197" s="461"/>
      <c r="ETQ197" s="461"/>
      <c r="ETR197" s="461"/>
      <c r="ETS197" s="461"/>
      <c r="ETT197" s="461"/>
      <c r="ETU197" s="461"/>
      <c r="ETV197" s="461"/>
      <c r="ETW197" s="461"/>
      <c r="ETX197" s="461"/>
      <c r="ETY197" s="461"/>
      <c r="ETZ197" s="461"/>
      <c r="EUA197" s="461"/>
      <c r="EUB197" s="461"/>
      <c r="EUC197" s="461"/>
      <c r="EUD197" s="461"/>
      <c r="EUE197" s="461"/>
      <c r="EUF197" s="461"/>
      <c r="EUG197" s="461"/>
      <c r="EUH197" s="461"/>
      <c r="EUI197" s="461"/>
      <c r="EUJ197" s="461"/>
      <c r="EUK197" s="461"/>
      <c r="EUL197" s="461"/>
      <c r="EUM197" s="461"/>
      <c r="EUN197" s="461"/>
      <c r="EUO197" s="461"/>
      <c r="EUP197" s="461"/>
      <c r="EUQ197" s="461"/>
      <c r="EUR197" s="461"/>
      <c r="EUS197" s="461"/>
      <c r="EUT197" s="461"/>
      <c r="EUU197" s="461"/>
      <c r="EUV197" s="461"/>
      <c r="EUW197" s="461"/>
      <c r="EUX197" s="461"/>
      <c r="EUY197" s="461"/>
      <c r="EUZ197" s="461"/>
      <c r="EVA197" s="461"/>
      <c r="EVB197" s="461"/>
      <c r="EVC197" s="461"/>
      <c r="EVD197" s="461"/>
      <c r="EVE197" s="461"/>
      <c r="EVF197" s="461"/>
      <c r="EVG197" s="461"/>
      <c r="EVH197" s="461"/>
      <c r="EVI197" s="461"/>
      <c r="EVJ197" s="461"/>
      <c r="EVK197" s="461"/>
      <c r="EVL197" s="461"/>
      <c r="EVM197" s="461"/>
      <c r="EVN197" s="461"/>
      <c r="EVO197" s="461"/>
      <c r="EVP197" s="461"/>
      <c r="EVQ197" s="461"/>
      <c r="EVR197" s="461"/>
      <c r="EVS197" s="461"/>
      <c r="EVT197" s="461"/>
      <c r="EVU197" s="461"/>
      <c r="EVV197" s="461"/>
      <c r="EVW197" s="461"/>
      <c r="EVX197" s="461"/>
      <c r="EVY197" s="461"/>
      <c r="EVZ197" s="461"/>
      <c r="EWA197" s="461"/>
      <c r="EWB197" s="461"/>
      <c r="EWC197" s="461"/>
      <c r="EWD197" s="461"/>
      <c r="EWE197" s="461"/>
      <c r="EWF197" s="461"/>
      <c r="EWG197" s="461"/>
      <c r="EWH197" s="461"/>
      <c r="EWI197" s="461"/>
      <c r="EWJ197" s="461"/>
      <c r="EWK197" s="461"/>
      <c r="EWL197" s="461"/>
      <c r="EWM197" s="461"/>
      <c r="EWN197" s="461"/>
      <c r="EWO197" s="461"/>
      <c r="EWP197" s="461"/>
      <c r="EWQ197" s="461"/>
      <c r="EWR197" s="461"/>
      <c r="EWS197" s="461"/>
      <c r="EWT197" s="461"/>
      <c r="EWU197" s="461"/>
      <c r="EWV197" s="461"/>
      <c r="EWW197" s="461"/>
      <c r="EWX197" s="461"/>
      <c r="EWY197" s="461"/>
      <c r="EWZ197" s="461"/>
      <c r="EXA197" s="461"/>
      <c r="EXB197" s="461"/>
      <c r="EXC197" s="461"/>
      <c r="EXD197" s="461"/>
      <c r="EXE197" s="461"/>
      <c r="EXF197" s="461"/>
      <c r="EXG197" s="461"/>
      <c r="EXH197" s="461"/>
      <c r="EXI197" s="461"/>
      <c r="EXJ197" s="461"/>
      <c r="EXK197" s="461"/>
      <c r="EXL197" s="461"/>
      <c r="EXM197" s="461"/>
      <c r="EXN197" s="461"/>
      <c r="EXO197" s="461"/>
      <c r="EXP197" s="461"/>
      <c r="EXQ197" s="461"/>
      <c r="EXR197" s="461"/>
      <c r="EXS197" s="461"/>
      <c r="EXT197" s="461"/>
      <c r="EXU197" s="461"/>
      <c r="EXV197" s="461"/>
      <c r="EXW197" s="461"/>
      <c r="EXX197" s="461"/>
      <c r="EXY197" s="461"/>
      <c r="EXZ197" s="461"/>
      <c r="EYA197" s="461"/>
      <c r="EYB197" s="461"/>
      <c r="EYC197" s="461"/>
      <c r="EYD197" s="461"/>
      <c r="EYE197" s="461"/>
      <c r="EYF197" s="461"/>
      <c r="EYG197" s="461"/>
      <c r="EYH197" s="461"/>
      <c r="EYI197" s="461"/>
      <c r="EYJ197" s="461"/>
      <c r="EYK197" s="461"/>
      <c r="EYL197" s="461"/>
      <c r="EYM197" s="461"/>
      <c r="EYN197" s="461"/>
      <c r="EYO197" s="461"/>
      <c r="EYP197" s="461"/>
      <c r="EYQ197" s="461"/>
      <c r="EYR197" s="461"/>
      <c r="EYS197" s="461"/>
      <c r="EYT197" s="461"/>
      <c r="EYU197" s="461"/>
      <c r="EYV197" s="461"/>
      <c r="EYW197" s="461"/>
      <c r="EYX197" s="461"/>
      <c r="EYY197" s="461"/>
      <c r="EYZ197" s="461"/>
      <c r="EZA197" s="461"/>
      <c r="EZB197" s="461"/>
      <c r="EZC197" s="461"/>
      <c r="EZD197" s="461"/>
      <c r="EZE197" s="461"/>
      <c r="EZF197" s="461"/>
      <c r="EZG197" s="461"/>
      <c r="EZH197" s="461"/>
      <c r="EZI197" s="461"/>
      <c r="EZJ197" s="461"/>
      <c r="EZK197" s="461"/>
      <c r="EZL197" s="461"/>
      <c r="EZM197" s="461"/>
      <c r="EZN197" s="461"/>
      <c r="EZO197" s="461"/>
      <c r="EZP197" s="461"/>
      <c r="EZQ197" s="461"/>
      <c r="EZR197" s="461"/>
      <c r="EZS197" s="461"/>
      <c r="EZT197" s="461"/>
      <c r="EZU197" s="461"/>
      <c r="EZV197" s="461"/>
      <c r="EZW197" s="461"/>
      <c r="EZX197" s="461"/>
      <c r="EZY197" s="461"/>
      <c r="EZZ197" s="461"/>
      <c r="FAA197" s="461"/>
      <c r="FAB197" s="461"/>
      <c r="FAC197" s="461"/>
      <c r="FAD197" s="461"/>
      <c r="FAE197" s="461"/>
      <c r="FAF197" s="461"/>
      <c r="FAG197" s="461"/>
      <c r="FAH197" s="461"/>
      <c r="FAI197" s="461"/>
      <c r="FAJ197" s="461"/>
      <c r="FAK197" s="461"/>
      <c r="FAL197" s="461"/>
      <c r="FAM197" s="461"/>
      <c r="FAN197" s="461"/>
      <c r="FAO197" s="461"/>
      <c r="FAP197" s="461"/>
      <c r="FAQ197" s="461"/>
      <c r="FAR197" s="461"/>
      <c r="FAS197" s="461"/>
      <c r="FAT197" s="461"/>
      <c r="FAU197" s="461"/>
      <c r="FAV197" s="461"/>
      <c r="FAW197" s="461"/>
      <c r="FAX197" s="461"/>
      <c r="FAY197" s="461"/>
      <c r="FAZ197" s="461"/>
      <c r="FBA197" s="461"/>
      <c r="FBB197" s="461"/>
      <c r="FBC197" s="461"/>
      <c r="FBD197" s="461"/>
      <c r="FBE197" s="461"/>
      <c r="FBF197" s="461"/>
      <c r="FBG197" s="461"/>
      <c r="FBH197" s="461"/>
      <c r="FBI197" s="461"/>
      <c r="FBJ197" s="461"/>
      <c r="FBK197" s="461"/>
      <c r="FBL197" s="461"/>
      <c r="FBM197" s="461"/>
      <c r="FBN197" s="461"/>
      <c r="FBO197" s="461"/>
      <c r="FBP197" s="461"/>
      <c r="FBQ197" s="461"/>
      <c r="FBR197" s="461"/>
      <c r="FBS197" s="461"/>
      <c r="FBT197" s="461"/>
      <c r="FBU197" s="461"/>
      <c r="FBV197" s="461"/>
      <c r="FBW197" s="461"/>
      <c r="FBX197" s="461"/>
      <c r="FBY197" s="461"/>
      <c r="FBZ197" s="461"/>
      <c r="FCA197" s="461"/>
      <c r="FCB197" s="461"/>
      <c r="FCC197" s="461"/>
      <c r="FCD197" s="461"/>
      <c r="FCE197" s="461"/>
      <c r="FCF197" s="461"/>
      <c r="FCG197" s="461"/>
      <c r="FCH197" s="461"/>
      <c r="FCI197" s="461"/>
      <c r="FCJ197" s="461"/>
      <c r="FCK197" s="461"/>
      <c r="FCL197" s="461"/>
      <c r="FCM197" s="461"/>
      <c r="FCN197" s="461"/>
      <c r="FCO197" s="461"/>
      <c r="FCP197" s="461"/>
      <c r="FCQ197" s="461"/>
      <c r="FCR197" s="461"/>
      <c r="FCS197" s="461"/>
      <c r="FCT197" s="461"/>
      <c r="FCU197" s="461"/>
      <c r="FCV197" s="461"/>
      <c r="FCW197" s="461"/>
      <c r="FCX197" s="461"/>
      <c r="FCY197" s="461"/>
      <c r="FCZ197" s="461"/>
      <c r="FDA197" s="461"/>
      <c r="FDB197" s="461"/>
      <c r="FDC197" s="461"/>
      <c r="FDD197" s="461"/>
      <c r="FDE197" s="461"/>
      <c r="FDF197" s="461"/>
      <c r="FDG197" s="461"/>
      <c r="FDH197" s="461"/>
      <c r="FDI197" s="461"/>
      <c r="FDJ197" s="461"/>
      <c r="FDK197" s="461"/>
      <c r="FDL197" s="461"/>
      <c r="FDM197" s="461"/>
      <c r="FDN197" s="461"/>
      <c r="FDO197" s="461"/>
      <c r="FDP197" s="461"/>
      <c r="FDQ197" s="461"/>
      <c r="FDR197" s="461"/>
      <c r="FDS197" s="461"/>
      <c r="FDT197" s="461"/>
      <c r="FDU197" s="461"/>
      <c r="FDV197" s="461"/>
      <c r="FDW197" s="461"/>
      <c r="FDX197" s="461"/>
      <c r="FDY197" s="461"/>
      <c r="FDZ197" s="461"/>
      <c r="FEA197" s="461"/>
      <c r="FEB197" s="461"/>
      <c r="FEC197" s="461"/>
      <c r="FED197" s="461"/>
      <c r="FEE197" s="461"/>
      <c r="FEF197" s="461"/>
      <c r="FEG197" s="461"/>
      <c r="FEH197" s="461"/>
      <c r="FEI197" s="461"/>
      <c r="FEJ197" s="461"/>
      <c r="FEK197" s="461"/>
      <c r="FEL197" s="461"/>
      <c r="FEM197" s="461"/>
      <c r="FEN197" s="461"/>
      <c r="FEO197" s="461"/>
      <c r="FEP197" s="461"/>
      <c r="FEQ197" s="461"/>
      <c r="FER197" s="461"/>
      <c r="FES197" s="461"/>
      <c r="FET197" s="461"/>
      <c r="FEU197" s="461"/>
      <c r="FEV197" s="461"/>
      <c r="FEW197" s="461"/>
      <c r="FEX197" s="461"/>
      <c r="FEY197" s="461"/>
      <c r="FEZ197" s="461"/>
      <c r="FFA197" s="461"/>
      <c r="FFB197" s="461"/>
      <c r="FFC197" s="461"/>
      <c r="FFD197" s="461"/>
      <c r="FFE197" s="461"/>
      <c r="FFF197" s="461"/>
      <c r="FFG197" s="461"/>
      <c r="FFH197" s="461"/>
      <c r="FFI197" s="461"/>
      <c r="FFJ197" s="461"/>
      <c r="FFK197" s="461"/>
      <c r="FFL197" s="461"/>
      <c r="FFM197" s="461"/>
      <c r="FFN197" s="461"/>
      <c r="FFO197" s="461"/>
      <c r="FFP197" s="461"/>
      <c r="FFQ197" s="461"/>
      <c r="FFR197" s="461"/>
      <c r="FFS197" s="461"/>
      <c r="FFT197" s="461"/>
      <c r="FFU197" s="461"/>
      <c r="FFV197" s="461"/>
      <c r="FFW197" s="461"/>
      <c r="FFX197" s="461"/>
      <c r="FFY197" s="461"/>
      <c r="FFZ197" s="461"/>
      <c r="FGA197" s="461"/>
      <c r="FGB197" s="461"/>
      <c r="FGC197" s="461"/>
      <c r="FGD197" s="461"/>
      <c r="FGE197" s="461"/>
      <c r="FGF197" s="461"/>
      <c r="FGG197" s="461"/>
      <c r="FGH197" s="461"/>
      <c r="FGI197" s="461"/>
      <c r="FGJ197" s="461"/>
      <c r="FGK197" s="461"/>
      <c r="FGL197" s="461"/>
      <c r="FGM197" s="461"/>
      <c r="FGN197" s="461"/>
      <c r="FGO197" s="461"/>
      <c r="FGP197" s="461"/>
      <c r="FGQ197" s="461"/>
      <c r="FGR197" s="461"/>
      <c r="FGS197" s="461"/>
      <c r="FGT197" s="461"/>
      <c r="FGU197" s="461"/>
      <c r="FGV197" s="461"/>
      <c r="FGW197" s="461"/>
      <c r="FGX197" s="461"/>
      <c r="FGY197" s="461"/>
      <c r="FGZ197" s="461"/>
      <c r="FHA197" s="461"/>
      <c r="FHB197" s="461"/>
      <c r="FHC197" s="461"/>
      <c r="FHD197" s="461"/>
      <c r="FHE197" s="461"/>
      <c r="FHF197" s="461"/>
      <c r="FHG197" s="461"/>
      <c r="FHH197" s="461"/>
      <c r="FHI197" s="461"/>
      <c r="FHJ197" s="461"/>
      <c r="FHK197" s="461"/>
      <c r="FHL197" s="461"/>
      <c r="FHM197" s="461"/>
      <c r="FHN197" s="461"/>
      <c r="FHO197" s="461"/>
      <c r="FHP197" s="461"/>
      <c r="FHQ197" s="461"/>
      <c r="FHR197" s="461"/>
      <c r="FHS197" s="461"/>
      <c r="FHT197" s="461"/>
      <c r="FHU197" s="461"/>
      <c r="FHV197" s="461"/>
      <c r="FHW197" s="461"/>
      <c r="FHX197" s="461"/>
      <c r="FHY197" s="461"/>
      <c r="FHZ197" s="461"/>
      <c r="FIA197" s="461"/>
      <c r="FIB197" s="461"/>
      <c r="FIC197" s="461"/>
      <c r="FID197" s="461"/>
      <c r="FIE197" s="461"/>
      <c r="FIF197" s="461"/>
      <c r="FIG197" s="461"/>
      <c r="FIH197" s="461"/>
      <c r="FII197" s="461"/>
      <c r="FIJ197" s="461"/>
      <c r="FIK197" s="461"/>
      <c r="FIL197" s="461"/>
      <c r="FIM197" s="461"/>
      <c r="FIN197" s="461"/>
      <c r="FIO197" s="461"/>
      <c r="FIP197" s="461"/>
      <c r="FIQ197" s="461"/>
      <c r="FIR197" s="461"/>
      <c r="FIS197" s="461"/>
      <c r="FIT197" s="461"/>
      <c r="FIU197" s="461"/>
      <c r="FIV197" s="461"/>
      <c r="FIW197" s="461"/>
      <c r="FIX197" s="461"/>
      <c r="FIY197" s="461"/>
      <c r="FIZ197" s="461"/>
      <c r="FJA197" s="461"/>
      <c r="FJB197" s="461"/>
      <c r="FJC197" s="461"/>
      <c r="FJD197" s="461"/>
      <c r="FJE197" s="461"/>
      <c r="FJF197" s="461"/>
      <c r="FJG197" s="461"/>
      <c r="FJH197" s="461"/>
      <c r="FJI197" s="461"/>
      <c r="FJJ197" s="461"/>
      <c r="FJK197" s="461"/>
      <c r="FJL197" s="461"/>
      <c r="FJM197" s="461"/>
      <c r="FJN197" s="461"/>
      <c r="FJO197" s="461"/>
      <c r="FJP197" s="461"/>
      <c r="FJQ197" s="461"/>
      <c r="FJR197" s="461"/>
      <c r="FJS197" s="461"/>
      <c r="FJT197" s="461"/>
      <c r="FJU197" s="461"/>
      <c r="FJV197" s="461"/>
      <c r="FJW197" s="461"/>
      <c r="FJX197" s="461"/>
      <c r="FJY197" s="461"/>
      <c r="FJZ197" s="461"/>
      <c r="FKA197" s="461"/>
      <c r="FKB197" s="461"/>
      <c r="FKC197" s="461"/>
      <c r="FKD197" s="461"/>
      <c r="FKE197" s="461"/>
      <c r="FKF197" s="461"/>
      <c r="FKG197" s="461"/>
      <c r="FKH197" s="461"/>
      <c r="FKI197" s="461"/>
      <c r="FKJ197" s="461"/>
      <c r="FKK197" s="461"/>
      <c r="FKL197" s="461"/>
      <c r="FKM197" s="461"/>
      <c r="FKN197" s="461"/>
      <c r="FKO197" s="461"/>
      <c r="FKP197" s="461"/>
      <c r="FKQ197" s="461"/>
      <c r="FKR197" s="461"/>
      <c r="FKS197" s="461"/>
      <c r="FKT197" s="461"/>
      <c r="FKU197" s="461"/>
      <c r="FKV197" s="461"/>
      <c r="FKW197" s="461"/>
      <c r="FKX197" s="461"/>
      <c r="FKY197" s="461"/>
      <c r="FKZ197" s="461"/>
      <c r="FLA197" s="461"/>
      <c r="FLB197" s="461"/>
      <c r="FLC197" s="461"/>
      <c r="FLD197" s="461"/>
      <c r="FLE197" s="461"/>
      <c r="FLF197" s="461"/>
      <c r="FLG197" s="461"/>
      <c r="FLH197" s="461"/>
      <c r="FLI197" s="461"/>
      <c r="FLJ197" s="461"/>
      <c r="FLK197" s="461"/>
      <c r="FLL197" s="461"/>
      <c r="FLM197" s="461"/>
      <c r="FLN197" s="461"/>
      <c r="FLO197" s="461"/>
      <c r="FLP197" s="461"/>
      <c r="FLQ197" s="461"/>
      <c r="FLR197" s="461"/>
      <c r="FLS197" s="461"/>
      <c r="FLT197" s="461"/>
      <c r="FLU197" s="461"/>
      <c r="FLV197" s="461"/>
      <c r="FLW197" s="461"/>
      <c r="FLX197" s="461"/>
      <c r="FLY197" s="461"/>
      <c r="FLZ197" s="461"/>
      <c r="FMA197" s="461"/>
      <c r="FMB197" s="461"/>
      <c r="FMC197" s="461"/>
      <c r="FMD197" s="461"/>
      <c r="FME197" s="461"/>
      <c r="FMF197" s="461"/>
      <c r="FMG197" s="461"/>
      <c r="FMH197" s="461"/>
      <c r="FMI197" s="461"/>
      <c r="FMJ197" s="461"/>
      <c r="FMK197" s="461"/>
      <c r="FML197" s="461"/>
      <c r="FMM197" s="461"/>
      <c r="FMN197" s="461"/>
      <c r="FMO197" s="461"/>
      <c r="FMP197" s="461"/>
      <c r="FMQ197" s="461"/>
      <c r="FMR197" s="461"/>
      <c r="FMS197" s="461"/>
      <c r="FMT197" s="461"/>
      <c r="FMU197" s="461"/>
      <c r="FMV197" s="461"/>
      <c r="FMW197" s="461"/>
      <c r="FMX197" s="461"/>
      <c r="FMY197" s="461"/>
      <c r="FMZ197" s="461"/>
      <c r="FNA197" s="461"/>
      <c r="FNB197" s="461"/>
      <c r="FNC197" s="461"/>
      <c r="FND197" s="461"/>
      <c r="FNE197" s="461"/>
      <c r="FNF197" s="461"/>
      <c r="FNG197" s="461"/>
      <c r="FNH197" s="461"/>
      <c r="FNI197" s="461"/>
      <c r="FNJ197" s="461"/>
      <c r="FNK197" s="461"/>
      <c r="FNL197" s="461"/>
      <c r="FNM197" s="461"/>
      <c r="FNN197" s="461"/>
      <c r="FNO197" s="461"/>
      <c r="FNP197" s="461"/>
      <c r="FNQ197" s="461"/>
      <c r="FNR197" s="461"/>
      <c r="FNS197" s="461"/>
      <c r="FNT197" s="461"/>
      <c r="FNU197" s="461"/>
      <c r="FNV197" s="461"/>
      <c r="FNW197" s="461"/>
      <c r="FNX197" s="461"/>
      <c r="FNY197" s="461"/>
      <c r="FNZ197" s="461"/>
      <c r="FOA197" s="461"/>
      <c r="FOB197" s="461"/>
      <c r="FOC197" s="461"/>
      <c r="FOD197" s="461"/>
      <c r="FOE197" s="461"/>
      <c r="FOF197" s="461"/>
      <c r="FOG197" s="461"/>
      <c r="FOH197" s="461"/>
      <c r="FOI197" s="461"/>
      <c r="FOJ197" s="461"/>
      <c r="FOK197" s="461"/>
      <c r="FOL197" s="461"/>
      <c r="FOM197" s="461"/>
      <c r="FON197" s="461"/>
      <c r="FOO197" s="461"/>
      <c r="FOP197" s="461"/>
      <c r="FOQ197" s="461"/>
      <c r="FOR197" s="461"/>
      <c r="FOS197" s="461"/>
      <c r="FOT197" s="461"/>
      <c r="FOU197" s="461"/>
      <c r="FOV197" s="461"/>
      <c r="FOW197" s="461"/>
      <c r="FOX197" s="461"/>
      <c r="FOY197" s="461"/>
      <c r="FOZ197" s="461"/>
      <c r="FPA197" s="461"/>
      <c r="FPB197" s="461"/>
      <c r="FPC197" s="461"/>
      <c r="FPD197" s="461"/>
      <c r="FPE197" s="461"/>
      <c r="FPF197" s="461"/>
      <c r="FPG197" s="461"/>
      <c r="FPH197" s="461"/>
      <c r="FPI197" s="461"/>
      <c r="FPJ197" s="461"/>
      <c r="FPK197" s="461"/>
      <c r="FPL197" s="461"/>
      <c r="FPM197" s="461"/>
      <c r="FPN197" s="461"/>
      <c r="FPO197" s="461"/>
      <c r="FPP197" s="461"/>
      <c r="FPQ197" s="461"/>
      <c r="FPR197" s="461"/>
      <c r="FPS197" s="461"/>
      <c r="FPT197" s="461"/>
      <c r="FPU197" s="461"/>
      <c r="FPV197" s="461"/>
      <c r="FPW197" s="461"/>
      <c r="FPX197" s="461"/>
      <c r="FPY197" s="461"/>
      <c r="FPZ197" s="461"/>
      <c r="FQA197" s="461"/>
      <c r="FQB197" s="461"/>
      <c r="FQC197" s="461"/>
      <c r="FQD197" s="461"/>
      <c r="FQE197" s="461"/>
      <c r="FQF197" s="461"/>
      <c r="FQG197" s="461"/>
      <c r="FQH197" s="461"/>
      <c r="FQI197" s="461"/>
      <c r="FQJ197" s="461"/>
      <c r="FQK197" s="461"/>
      <c r="FQL197" s="461"/>
      <c r="FQM197" s="461"/>
      <c r="FQN197" s="461"/>
      <c r="FQO197" s="461"/>
      <c r="FQP197" s="461"/>
      <c r="FQQ197" s="461"/>
      <c r="FQR197" s="461"/>
      <c r="FQS197" s="461"/>
      <c r="FQT197" s="461"/>
      <c r="FQU197" s="461"/>
      <c r="FQV197" s="461"/>
      <c r="FQW197" s="461"/>
      <c r="FQX197" s="461"/>
      <c r="FQY197" s="461"/>
      <c r="FQZ197" s="461"/>
      <c r="FRA197" s="461"/>
      <c r="FRB197" s="461"/>
      <c r="FRC197" s="461"/>
      <c r="FRD197" s="461"/>
      <c r="FRE197" s="461"/>
      <c r="FRF197" s="461"/>
      <c r="FRG197" s="461"/>
      <c r="FRH197" s="461"/>
      <c r="FRI197" s="461"/>
      <c r="FRJ197" s="461"/>
      <c r="FRK197" s="461"/>
      <c r="FRL197" s="461"/>
      <c r="FRM197" s="461"/>
      <c r="FRN197" s="461"/>
      <c r="FRO197" s="461"/>
      <c r="FRP197" s="461"/>
      <c r="FRQ197" s="461"/>
      <c r="FRR197" s="461"/>
      <c r="FRS197" s="461"/>
      <c r="FRT197" s="461"/>
      <c r="FRU197" s="461"/>
      <c r="FRV197" s="461"/>
      <c r="FRW197" s="461"/>
      <c r="FRX197" s="461"/>
      <c r="FRY197" s="461"/>
      <c r="FRZ197" s="461"/>
      <c r="FSA197" s="461"/>
      <c r="FSB197" s="461"/>
      <c r="FSC197" s="461"/>
      <c r="FSD197" s="461"/>
      <c r="FSE197" s="461"/>
      <c r="FSF197" s="461"/>
      <c r="FSG197" s="461"/>
      <c r="FSH197" s="461"/>
      <c r="FSI197" s="461"/>
      <c r="FSJ197" s="461"/>
      <c r="FSK197" s="461"/>
      <c r="FSL197" s="461"/>
      <c r="FSM197" s="461"/>
      <c r="FSN197" s="461"/>
      <c r="FSO197" s="461"/>
      <c r="FSP197" s="461"/>
      <c r="FSQ197" s="461"/>
      <c r="FSR197" s="461"/>
      <c r="FSS197" s="461"/>
      <c r="FST197" s="461"/>
      <c r="FSU197" s="461"/>
      <c r="FSV197" s="461"/>
      <c r="FSW197" s="461"/>
      <c r="FSX197" s="461"/>
      <c r="FSY197" s="461"/>
      <c r="FSZ197" s="461"/>
      <c r="FTA197" s="461"/>
      <c r="FTB197" s="461"/>
      <c r="FTC197" s="461"/>
      <c r="FTD197" s="461"/>
      <c r="FTE197" s="461"/>
      <c r="FTF197" s="461"/>
      <c r="FTG197" s="461"/>
      <c r="FTH197" s="461"/>
      <c r="FTI197" s="461"/>
      <c r="FTJ197" s="461"/>
      <c r="FTK197" s="461"/>
      <c r="FTL197" s="461"/>
      <c r="FTM197" s="461"/>
      <c r="FTN197" s="461"/>
      <c r="FTO197" s="461"/>
      <c r="FTP197" s="461"/>
      <c r="FTQ197" s="461"/>
      <c r="FTR197" s="461"/>
      <c r="FTS197" s="461"/>
      <c r="FTT197" s="461"/>
      <c r="FTU197" s="461"/>
      <c r="FTV197" s="461"/>
      <c r="FTW197" s="461"/>
      <c r="FTX197" s="461"/>
      <c r="FTY197" s="461"/>
      <c r="FTZ197" s="461"/>
      <c r="FUA197" s="461"/>
      <c r="FUB197" s="461"/>
      <c r="FUC197" s="461"/>
      <c r="FUD197" s="461"/>
      <c r="FUE197" s="461"/>
      <c r="FUF197" s="461"/>
      <c r="FUG197" s="461"/>
      <c r="FUH197" s="461"/>
      <c r="FUI197" s="461"/>
      <c r="FUJ197" s="461"/>
      <c r="FUK197" s="461"/>
      <c r="FUL197" s="461"/>
      <c r="FUM197" s="461"/>
      <c r="FUN197" s="461"/>
      <c r="FUO197" s="461"/>
      <c r="FUP197" s="461"/>
      <c r="FUQ197" s="461"/>
      <c r="FUR197" s="461"/>
      <c r="FUS197" s="461"/>
      <c r="FUT197" s="461"/>
      <c r="FUU197" s="461"/>
      <c r="FUV197" s="461"/>
      <c r="FUW197" s="461"/>
      <c r="FUX197" s="461"/>
      <c r="FUY197" s="461"/>
      <c r="FUZ197" s="461"/>
      <c r="FVA197" s="461"/>
      <c r="FVB197" s="461"/>
      <c r="FVC197" s="461"/>
      <c r="FVD197" s="461"/>
      <c r="FVE197" s="461"/>
      <c r="FVF197" s="461"/>
      <c r="FVG197" s="461"/>
      <c r="FVH197" s="461"/>
      <c r="FVI197" s="461"/>
      <c r="FVJ197" s="461"/>
      <c r="FVK197" s="461"/>
      <c r="FVL197" s="461"/>
      <c r="FVM197" s="461"/>
      <c r="FVN197" s="461"/>
      <c r="FVO197" s="461"/>
      <c r="FVP197" s="461"/>
      <c r="FVQ197" s="461"/>
      <c r="FVR197" s="461"/>
      <c r="FVS197" s="461"/>
      <c r="FVT197" s="461"/>
      <c r="FVU197" s="461"/>
      <c r="FVV197" s="461"/>
      <c r="FVW197" s="461"/>
      <c r="FVX197" s="461"/>
      <c r="FVY197" s="461"/>
      <c r="FVZ197" s="461"/>
      <c r="FWA197" s="461"/>
      <c r="FWB197" s="461"/>
      <c r="FWC197" s="461"/>
      <c r="FWD197" s="461"/>
      <c r="FWE197" s="461"/>
      <c r="FWF197" s="461"/>
      <c r="FWG197" s="461"/>
      <c r="FWH197" s="461"/>
      <c r="FWI197" s="461"/>
      <c r="FWJ197" s="461"/>
      <c r="FWK197" s="461"/>
      <c r="FWL197" s="461"/>
      <c r="FWM197" s="461"/>
      <c r="FWN197" s="461"/>
      <c r="FWO197" s="461"/>
      <c r="FWP197" s="461"/>
      <c r="FWQ197" s="461"/>
      <c r="FWR197" s="461"/>
      <c r="FWS197" s="461"/>
      <c r="FWT197" s="461"/>
      <c r="FWU197" s="461"/>
      <c r="FWV197" s="461"/>
      <c r="FWW197" s="461"/>
      <c r="FWX197" s="461"/>
      <c r="FWY197" s="461"/>
      <c r="FWZ197" s="461"/>
      <c r="FXA197" s="461"/>
      <c r="FXB197" s="461"/>
      <c r="FXC197" s="461"/>
      <c r="FXD197" s="461"/>
      <c r="FXE197" s="461"/>
      <c r="FXF197" s="461"/>
      <c r="FXG197" s="461"/>
      <c r="FXH197" s="461"/>
      <c r="FXI197" s="461"/>
      <c r="FXJ197" s="461"/>
      <c r="FXK197" s="461"/>
      <c r="FXL197" s="461"/>
      <c r="FXM197" s="461"/>
      <c r="FXN197" s="461"/>
      <c r="FXO197" s="461"/>
      <c r="FXP197" s="461"/>
      <c r="FXQ197" s="461"/>
      <c r="FXR197" s="461"/>
      <c r="FXS197" s="461"/>
      <c r="FXT197" s="461"/>
      <c r="FXU197" s="461"/>
      <c r="FXV197" s="461"/>
      <c r="FXW197" s="461"/>
      <c r="FXX197" s="461"/>
      <c r="FXY197" s="461"/>
      <c r="FXZ197" s="461"/>
      <c r="FYA197" s="461"/>
      <c r="FYB197" s="461"/>
      <c r="FYC197" s="461"/>
      <c r="FYD197" s="461"/>
      <c r="FYE197" s="461"/>
      <c r="FYF197" s="461"/>
      <c r="FYG197" s="461"/>
      <c r="FYH197" s="461"/>
      <c r="FYI197" s="461"/>
      <c r="FYJ197" s="461"/>
      <c r="FYK197" s="461"/>
      <c r="FYL197" s="461"/>
      <c r="FYM197" s="461"/>
      <c r="FYN197" s="461"/>
      <c r="FYO197" s="461"/>
      <c r="FYP197" s="461"/>
      <c r="FYQ197" s="461"/>
      <c r="FYR197" s="461"/>
      <c r="FYS197" s="461"/>
      <c r="FYT197" s="461"/>
      <c r="FYU197" s="461"/>
      <c r="FYV197" s="461"/>
      <c r="FYW197" s="461"/>
      <c r="FYX197" s="461"/>
      <c r="FYY197" s="461"/>
      <c r="FYZ197" s="461"/>
      <c r="FZA197" s="461"/>
      <c r="FZB197" s="461"/>
      <c r="FZC197" s="461"/>
      <c r="FZD197" s="461"/>
      <c r="FZE197" s="461"/>
      <c r="FZF197" s="461"/>
      <c r="FZG197" s="461"/>
      <c r="FZH197" s="461"/>
      <c r="FZI197" s="461"/>
      <c r="FZJ197" s="461"/>
      <c r="FZK197" s="461"/>
      <c r="FZL197" s="461"/>
      <c r="FZM197" s="461"/>
      <c r="FZN197" s="461"/>
      <c r="FZO197" s="461"/>
      <c r="FZP197" s="461"/>
      <c r="FZQ197" s="461"/>
      <c r="FZR197" s="461"/>
      <c r="FZS197" s="461"/>
      <c r="FZT197" s="461"/>
      <c r="FZU197" s="461"/>
      <c r="FZV197" s="461"/>
      <c r="FZW197" s="461"/>
      <c r="FZX197" s="461"/>
      <c r="FZY197" s="461"/>
      <c r="FZZ197" s="461"/>
      <c r="GAA197" s="461"/>
      <c r="GAB197" s="461"/>
      <c r="GAC197" s="461"/>
      <c r="GAD197" s="461"/>
      <c r="GAE197" s="461"/>
      <c r="GAF197" s="461"/>
      <c r="GAG197" s="461"/>
      <c r="GAH197" s="461"/>
      <c r="GAI197" s="461"/>
      <c r="GAJ197" s="461"/>
      <c r="GAK197" s="461"/>
      <c r="GAL197" s="461"/>
      <c r="GAM197" s="461"/>
      <c r="GAN197" s="461"/>
      <c r="GAO197" s="461"/>
      <c r="GAP197" s="461"/>
      <c r="GAQ197" s="461"/>
      <c r="GAR197" s="461"/>
      <c r="GAS197" s="461"/>
      <c r="GAT197" s="461"/>
      <c r="GAU197" s="461"/>
      <c r="GAV197" s="461"/>
      <c r="GAW197" s="461"/>
      <c r="GAX197" s="461"/>
      <c r="GAY197" s="461"/>
      <c r="GAZ197" s="461"/>
      <c r="GBA197" s="461"/>
      <c r="GBB197" s="461"/>
      <c r="GBC197" s="461"/>
      <c r="GBD197" s="461"/>
      <c r="GBE197" s="461"/>
      <c r="GBF197" s="461"/>
      <c r="GBG197" s="461"/>
      <c r="GBH197" s="461"/>
      <c r="GBI197" s="461"/>
      <c r="GBJ197" s="461"/>
      <c r="GBK197" s="461"/>
      <c r="GBL197" s="461"/>
      <c r="GBM197" s="461"/>
      <c r="GBN197" s="461"/>
      <c r="GBO197" s="461"/>
      <c r="GBP197" s="461"/>
      <c r="GBQ197" s="461"/>
      <c r="GBR197" s="461"/>
      <c r="GBS197" s="461"/>
      <c r="GBT197" s="461"/>
      <c r="GBU197" s="461"/>
      <c r="GBV197" s="461"/>
      <c r="GBW197" s="461"/>
      <c r="GBX197" s="461"/>
      <c r="GBY197" s="461"/>
      <c r="GBZ197" s="461"/>
      <c r="GCA197" s="461"/>
      <c r="GCB197" s="461"/>
      <c r="GCC197" s="461"/>
      <c r="GCD197" s="461"/>
      <c r="GCE197" s="461"/>
      <c r="GCF197" s="461"/>
      <c r="GCG197" s="461"/>
      <c r="GCH197" s="461"/>
      <c r="GCI197" s="461"/>
      <c r="GCJ197" s="461"/>
      <c r="GCK197" s="461"/>
      <c r="GCL197" s="461"/>
      <c r="GCM197" s="461"/>
      <c r="GCN197" s="461"/>
      <c r="GCO197" s="461"/>
      <c r="GCP197" s="461"/>
      <c r="GCQ197" s="461"/>
      <c r="GCR197" s="461"/>
      <c r="GCS197" s="461"/>
      <c r="GCT197" s="461"/>
      <c r="GCU197" s="461"/>
      <c r="GCV197" s="461"/>
      <c r="GCW197" s="461"/>
      <c r="GCX197" s="461"/>
      <c r="GCY197" s="461"/>
      <c r="GCZ197" s="461"/>
      <c r="GDA197" s="461"/>
      <c r="GDB197" s="461"/>
      <c r="GDC197" s="461"/>
      <c r="GDD197" s="461"/>
      <c r="GDE197" s="461"/>
      <c r="GDF197" s="461"/>
      <c r="GDG197" s="461"/>
      <c r="GDH197" s="461"/>
      <c r="GDI197" s="461"/>
      <c r="GDJ197" s="461"/>
      <c r="GDK197" s="461"/>
      <c r="GDL197" s="461"/>
      <c r="GDM197" s="461"/>
      <c r="GDN197" s="461"/>
      <c r="GDO197" s="461"/>
      <c r="GDP197" s="461"/>
      <c r="GDQ197" s="461"/>
      <c r="GDR197" s="461"/>
      <c r="GDS197" s="461"/>
      <c r="GDT197" s="461"/>
      <c r="GDU197" s="461"/>
      <c r="GDV197" s="461"/>
      <c r="GDW197" s="461"/>
      <c r="GDX197" s="461"/>
      <c r="GDY197" s="461"/>
      <c r="GDZ197" s="461"/>
      <c r="GEA197" s="461"/>
      <c r="GEB197" s="461"/>
      <c r="GEC197" s="461"/>
      <c r="GED197" s="461"/>
      <c r="GEE197" s="461"/>
      <c r="GEF197" s="461"/>
      <c r="GEG197" s="461"/>
      <c r="GEH197" s="461"/>
      <c r="GEI197" s="461"/>
      <c r="GEJ197" s="461"/>
      <c r="GEK197" s="461"/>
      <c r="GEL197" s="461"/>
      <c r="GEM197" s="461"/>
      <c r="GEN197" s="461"/>
      <c r="GEO197" s="461"/>
      <c r="GEP197" s="461"/>
      <c r="GEQ197" s="461"/>
      <c r="GER197" s="461"/>
      <c r="GES197" s="461"/>
      <c r="GET197" s="461"/>
      <c r="GEU197" s="461"/>
      <c r="GEV197" s="461"/>
      <c r="GEW197" s="461"/>
      <c r="GEX197" s="461"/>
      <c r="GEY197" s="461"/>
      <c r="GEZ197" s="461"/>
      <c r="GFA197" s="461"/>
      <c r="GFB197" s="461"/>
      <c r="GFC197" s="461"/>
      <c r="GFD197" s="461"/>
      <c r="GFE197" s="461"/>
      <c r="GFF197" s="461"/>
      <c r="GFG197" s="461"/>
      <c r="GFH197" s="461"/>
      <c r="GFI197" s="461"/>
      <c r="GFJ197" s="461"/>
      <c r="GFK197" s="461"/>
      <c r="GFL197" s="461"/>
      <c r="GFM197" s="461"/>
      <c r="GFN197" s="461"/>
      <c r="GFO197" s="461"/>
      <c r="GFP197" s="461"/>
      <c r="GFQ197" s="461"/>
      <c r="GFR197" s="461"/>
      <c r="GFS197" s="461"/>
      <c r="GFT197" s="461"/>
      <c r="GFU197" s="461"/>
      <c r="GFV197" s="461"/>
      <c r="GFW197" s="461"/>
      <c r="GFX197" s="461"/>
      <c r="GFY197" s="461"/>
      <c r="GFZ197" s="461"/>
      <c r="GGA197" s="461"/>
      <c r="GGB197" s="461"/>
      <c r="GGC197" s="461"/>
      <c r="GGD197" s="461"/>
      <c r="GGE197" s="461"/>
      <c r="GGF197" s="461"/>
      <c r="GGG197" s="461"/>
      <c r="GGH197" s="461"/>
      <c r="GGI197" s="461"/>
      <c r="GGJ197" s="461"/>
      <c r="GGK197" s="461"/>
      <c r="GGL197" s="461"/>
      <c r="GGM197" s="461"/>
      <c r="GGN197" s="461"/>
      <c r="GGO197" s="461"/>
      <c r="GGP197" s="461"/>
      <c r="GGQ197" s="461"/>
      <c r="GGR197" s="461"/>
      <c r="GGS197" s="461"/>
      <c r="GGT197" s="461"/>
      <c r="GGU197" s="461"/>
      <c r="GGV197" s="461"/>
      <c r="GGW197" s="461"/>
      <c r="GGX197" s="461"/>
      <c r="GGY197" s="461"/>
      <c r="GGZ197" s="461"/>
      <c r="GHA197" s="461"/>
      <c r="GHB197" s="461"/>
      <c r="GHC197" s="461"/>
      <c r="GHD197" s="461"/>
      <c r="GHE197" s="461"/>
      <c r="GHF197" s="461"/>
      <c r="GHG197" s="461"/>
      <c r="GHH197" s="461"/>
      <c r="GHI197" s="461"/>
      <c r="GHJ197" s="461"/>
      <c r="GHK197" s="461"/>
      <c r="GHL197" s="461"/>
      <c r="GHM197" s="461"/>
      <c r="GHN197" s="461"/>
      <c r="GHO197" s="461"/>
      <c r="GHP197" s="461"/>
      <c r="GHQ197" s="461"/>
      <c r="GHR197" s="461"/>
      <c r="GHS197" s="461"/>
      <c r="GHT197" s="461"/>
      <c r="GHU197" s="461"/>
      <c r="GHV197" s="461"/>
      <c r="GHW197" s="461"/>
      <c r="GHX197" s="461"/>
      <c r="GHY197" s="461"/>
      <c r="GHZ197" s="461"/>
      <c r="GIA197" s="461"/>
      <c r="GIB197" s="461"/>
      <c r="GIC197" s="461"/>
      <c r="GID197" s="461"/>
      <c r="GIE197" s="461"/>
      <c r="GIF197" s="461"/>
      <c r="GIG197" s="461"/>
      <c r="GIH197" s="461"/>
      <c r="GII197" s="461"/>
      <c r="GIJ197" s="461"/>
      <c r="GIK197" s="461"/>
      <c r="GIL197" s="461"/>
      <c r="GIM197" s="461"/>
      <c r="GIN197" s="461"/>
      <c r="GIO197" s="461"/>
      <c r="GIP197" s="461"/>
      <c r="GIQ197" s="461"/>
      <c r="GIR197" s="461"/>
      <c r="GIS197" s="461"/>
      <c r="GIT197" s="461"/>
      <c r="GIU197" s="461"/>
      <c r="GIV197" s="461"/>
      <c r="GIW197" s="461"/>
      <c r="GIX197" s="461"/>
      <c r="GIY197" s="461"/>
      <c r="GIZ197" s="461"/>
      <c r="GJA197" s="461"/>
      <c r="GJB197" s="461"/>
      <c r="GJC197" s="461"/>
      <c r="GJD197" s="461"/>
      <c r="GJE197" s="461"/>
      <c r="GJF197" s="461"/>
      <c r="GJG197" s="461"/>
      <c r="GJH197" s="461"/>
      <c r="GJI197" s="461"/>
      <c r="GJJ197" s="461"/>
      <c r="GJK197" s="461"/>
      <c r="GJL197" s="461"/>
      <c r="GJM197" s="461"/>
      <c r="GJN197" s="461"/>
      <c r="GJO197" s="461"/>
      <c r="GJP197" s="461"/>
      <c r="GJQ197" s="461"/>
      <c r="GJR197" s="461"/>
      <c r="GJS197" s="461"/>
      <c r="GJT197" s="461"/>
      <c r="GJU197" s="461"/>
      <c r="GJV197" s="461"/>
      <c r="GJW197" s="461"/>
      <c r="GJX197" s="461"/>
      <c r="GJY197" s="461"/>
      <c r="GJZ197" s="461"/>
      <c r="GKA197" s="461"/>
      <c r="GKB197" s="461"/>
      <c r="GKC197" s="461"/>
      <c r="GKD197" s="461"/>
      <c r="GKE197" s="461"/>
      <c r="GKF197" s="461"/>
      <c r="GKG197" s="461"/>
      <c r="GKH197" s="461"/>
      <c r="GKI197" s="461"/>
      <c r="GKJ197" s="461"/>
      <c r="GKK197" s="461"/>
      <c r="GKL197" s="461"/>
      <c r="GKM197" s="461"/>
      <c r="GKN197" s="461"/>
      <c r="GKO197" s="461"/>
      <c r="GKP197" s="461"/>
      <c r="GKQ197" s="461"/>
      <c r="GKR197" s="461"/>
      <c r="GKS197" s="461"/>
      <c r="GKT197" s="461"/>
      <c r="GKU197" s="461"/>
      <c r="GKV197" s="461"/>
      <c r="GKW197" s="461"/>
      <c r="GKX197" s="461"/>
      <c r="GKY197" s="461"/>
      <c r="GKZ197" s="461"/>
      <c r="GLA197" s="461"/>
      <c r="GLB197" s="461"/>
      <c r="GLC197" s="461"/>
      <c r="GLD197" s="461"/>
      <c r="GLE197" s="461"/>
      <c r="GLF197" s="461"/>
      <c r="GLG197" s="461"/>
      <c r="GLH197" s="461"/>
      <c r="GLI197" s="461"/>
      <c r="GLJ197" s="461"/>
      <c r="GLK197" s="461"/>
      <c r="GLL197" s="461"/>
      <c r="GLM197" s="461"/>
      <c r="GLN197" s="461"/>
      <c r="GLO197" s="461"/>
      <c r="GLP197" s="461"/>
      <c r="GLQ197" s="461"/>
      <c r="GLR197" s="461"/>
      <c r="GLS197" s="461"/>
      <c r="GLT197" s="461"/>
      <c r="GLU197" s="461"/>
      <c r="GLV197" s="461"/>
      <c r="GLW197" s="461"/>
      <c r="GLX197" s="461"/>
      <c r="GLY197" s="461"/>
      <c r="GLZ197" s="461"/>
      <c r="GMA197" s="461"/>
      <c r="GMB197" s="461"/>
      <c r="GMC197" s="461"/>
      <c r="GMD197" s="461"/>
      <c r="GME197" s="461"/>
      <c r="GMF197" s="461"/>
      <c r="GMG197" s="461"/>
      <c r="GMH197" s="461"/>
      <c r="GMI197" s="461"/>
      <c r="GMJ197" s="461"/>
      <c r="GMK197" s="461"/>
      <c r="GML197" s="461"/>
      <c r="GMM197" s="461"/>
      <c r="GMN197" s="461"/>
      <c r="GMO197" s="461"/>
      <c r="GMP197" s="461"/>
      <c r="GMQ197" s="461"/>
      <c r="GMR197" s="461"/>
      <c r="GMS197" s="461"/>
      <c r="GMT197" s="461"/>
      <c r="GMU197" s="461"/>
      <c r="GMV197" s="461"/>
      <c r="GMW197" s="461"/>
      <c r="GMX197" s="461"/>
      <c r="GMY197" s="461"/>
      <c r="GMZ197" s="461"/>
      <c r="GNA197" s="461"/>
      <c r="GNB197" s="461"/>
      <c r="GNC197" s="461"/>
      <c r="GND197" s="461"/>
      <c r="GNE197" s="461"/>
      <c r="GNF197" s="461"/>
      <c r="GNG197" s="461"/>
      <c r="GNH197" s="461"/>
      <c r="GNI197" s="461"/>
      <c r="GNJ197" s="461"/>
      <c r="GNK197" s="461"/>
      <c r="GNL197" s="461"/>
      <c r="GNM197" s="461"/>
      <c r="GNN197" s="461"/>
      <c r="GNO197" s="461"/>
      <c r="GNP197" s="461"/>
      <c r="GNQ197" s="461"/>
      <c r="GNR197" s="461"/>
      <c r="GNS197" s="461"/>
      <c r="GNT197" s="461"/>
      <c r="GNU197" s="461"/>
      <c r="GNV197" s="461"/>
      <c r="GNW197" s="461"/>
      <c r="GNX197" s="461"/>
      <c r="GNY197" s="461"/>
      <c r="GNZ197" s="461"/>
      <c r="GOA197" s="461"/>
      <c r="GOB197" s="461"/>
      <c r="GOC197" s="461"/>
      <c r="GOD197" s="461"/>
      <c r="GOE197" s="461"/>
      <c r="GOF197" s="461"/>
      <c r="GOG197" s="461"/>
      <c r="GOH197" s="461"/>
      <c r="GOI197" s="461"/>
      <c r="GOJ197" s="461"/>
      <c r="GOK197" s="461"/>
      <c r="GOL197" s="461"/>
      <c r="GOM197" s="461"/>
      <c r="GON197" s="461"/>
      <c r="GOO197" s="461"/>
      <c r="GOP197" s="461"/>
      <c r="GOQ197" s="461"/>
      <c r="GOR197" s="461"/>
      <c r="GOS197" s="461"/>
      <c r="GOT197" s="461"/>
      <c r="GOU197" s="461"/>
      <c r="GOV197" s="461"/>
      <c r="GOW197" s="461"/>
      <c r="GOX197" s="461"/>
      <c r="GOY197" s="461"/>
      <c r="GOZ197" s="461"/>
      <c r="GPA197" s="461"/>
      <c r="GPB197" s="461"/>
      <c r="GPC197" s="461"/>
      <c r="GPD197" s="461"/>
      <c r="GPE197" s="461"/>
      <c r="GPF197" s="461"/>
      <c r="GPG197" s="461"/>
      <c r="GPH197" s="461"/>
      <c r="GPI197" s="461"/>
      <c r="GPJ197" s="461"/>
      <c r="GPK197" s="461"/>
      <c r="GPL197" s="461"/>
      <c r="GPM197" s="461"/>
      <c r="GPN197" s="461"/>
      <c r="GPO197" s="461"/>
      <c r="GPP197" s="461"/>
      <c r="GPQ197" s="461"/>
      <c r="GPR197" s="461"/>
      <c r="GPS197" s="461"/>
      <c r="GPT197" s="461"/>
      <c r="GPU197" s="461"/>
      <c r="GPV197" s="461"/>
      <c r="GPW197" s="461"/>
      <c r="GPX197" s="461"/>
      <c r="GPY197" s="461"/>
      <c r="GPZ197" s="461"/>
      <c r="GQA197" s="461"/>
      <c r="GQB197" s="461"/>
      <c r="GQC197" s="461"/>
      <c r="GQD197" s="461"/>
      <c r="GQE197" s="461"/>
      <c r="GQF197" s="461"/>
      <c r="GQG197" s="461"/>
      <c r="GQH197" s="461"/>
      <c r="GQI197" s="461"/>
      <c r="GQJ197" s="461"/>
      <c r="GQK197" s="461"/>
      <c r="GQL197" s="461"/>
      <c r="GQM197" s="461"/>
      <c r="GQN197" s="461"/>
      <c r="GQO197" s="461"/>
      <c r="GQP197" s="461"/>
      <c r="GQQ197" s="461"/>
      <c r="GQR197" s="461"/>
      <c r="GQS197" s="461"/>
      <c r="GQT197" s="461"/>
      <c r="GQU197" s="461"/>
      <c r="GQV197" s="461"/>
      <c r="GQW197" s="461"/>
      <c r="GQX197" s="461"/>
      <c r="GQY197" s="461"/>
      <c r="GQZ197" s="461"/>
      <c r="GRA197" s="461"/>
      <c r="GRB197" s="461"/>
      <c r="GRC197" s="461"/>
      <c r="GRD197" s="461"/>
      <c r="GRE197" s="461"/>
      <c r="GRF197" s="461"/>
      <c r="GRG197" s="461"/>
      <c r="GRH197" s="461"/>
      <c r="GRI197" s="461"/>
      <c r="GRJ197" s="461"/>
      <c r="GRK197" s="461"/>
      <c r="GRL197" s="461"/>
      <c r="GRM197" s="461"/>
      <c r="GRN197" s="461"/>
      <c r="GRO197" s="461"/>
      <c r="GRP197" s="461"/>
      <c r="GRQ197" s="461"/>
      <c r="GRR197" s="461"/>
      <c r="GRS197" s="461"/>
      <c r="GRT197" s="461"/>
      <c r="GRU197" s="461"/>
      <c r="GRV197" s="461"/>
      <c r="GRW197" s="461"/>
      <c r="GRX197" s="461"/>
      <c r="GRY197" s="461"/>
      <c r="GRZ197" s="461"/>
      <c r="GSA197" s="461"/>
      <c r="GSB197" s="461"/>
      <c r="GSC197" s="461"/>
      <c r="GSD197" s="461"/>
      <c r="GSE197" s="461"/>
      <c r="GSF197" s="461"/>
      <c r="GSG197" s="461"/>
      <c r="GSH197" s="461"/>
      <c r="GSI197" s="461"/>
      <c r="GSJ197" s="461"/>
      <c r="GSK197" s="461"/>
      <c r="GSL197" s="461"/>
      <c r="GSM197" s="461"/>
      <c r="GSN197" s="461"/>
      <c r="GSO197" s="461"/>
      <c r="GSP197" s="461"/>
      <c r="GSQ197" s="461"/>
      <c r="GSR197" s="461"/>
      <c r="GSS197" s="461"/>
      <c r="GST197" s="461"/>
      <c r="GSU197" s="461"/>
      <c r="GSV197" s="461"/>
      <c r="GSW197" s="461"/>
      <c r="GSX197" s="461"/>
      <c r="GSY197" s="461"/>
      <c r="GSZ197" s="461"/>
      <c r="GTA197" s="461"/>
      <c r="GTB197" s="461"/>
      <c r="GTC197" s="461"/>
      <c r="GTD197" s="461"/>
      <c r="GTE197" s="461"/>
      <c r="GTF197" s="461"/>
      <c r="GTG197" s="461"/>
      <c r="GTH197" s="461"/>
      <c r="GTI197" s="461"/>
      <c r="GTJ197" s="461"/>
      <c r="GTK197" s="461"/>
      <c r="GTL197" s="461"/>
      <c r="GTM197" s="461"/>
      <c r="GTN197" s="461"/>
      <c r="GTO197" s="461"/>
      <c r="GTP197" s="461"/>
      <c r="GTQ197" s="461"/>
      <c r="GTR197" s="461"/>
      <c r="GTS197" s="461"/>
      <c r="GTT197" s="461"/>
      <c r="GTU197" s="461"/>
      <c r="GTV197" s="461"/>
      <c r="GTW197" s="461"/>
      <c r="GTX197" s="461"/>
      <c r="GTY197" s="461"/>
      <c r="GTZ197" s="461"/>
      <c r="GUA197" s="461"/>
      <c r="GUB197" s="461"/>
      <c r="GUC197" s="461"/>
      <c r="GUD197" s="461"/>
      <c r="GUE197" s="461"/>
      <c r="GUF197" s="461"/>
      <c r="GUG197" s="461"/>
      <c r="GUH197" s="461"/>
      <c r="GUI197" s="461"/>
      <c r="GUJ197" s="461"/>
      <c r="GUK197" s="461"/>
      <c r="GUL197" s="461"/>
      <c r="GUM197" s="461"/>
      <c r="GUN197" s="461"/>
      <c r="GUO197" s="461"/>
      <c r="GUP197" s="461"/>
      <c r="GUQ197" s="461"/>
      <c r="GUR197" s="461"/>
      <c r="GUS197" s="461"/>
      <c r="GUT197" s="461"/>
      <c r="GUU197" s="461"/>
      <c r="GUV197" s="461"/>
      <c r="GUW197" s="461"/>
      <c r="GUX197" s="461"/>
      <c r="GUY197" s="461"/>
      <c r="GUZ197" s="461"/>
      <c r="GVA197" s="461"/>
      <c r="GVB197" s="461"/>
      <c r="GVC197" s="461"/>
      <c r="GVD197" s="461"/>
      <c r="GVE197" s="461"/>
      <c r="GVF197" s="461"/>
      <c r="GVG197" s="461"/>
      <c r="GVH197" s="461"/>
      <c r="GVI197" s="461"/>
      <c r="GVJ197" s="461"/>
      <c r="GVK197" s="461"/>
      <c r="GVL197" s="461"/>
      <c r="GVM197" s="461"/>
      <c r="GVN197" s="461"/>
      <c r="GVO197" s="461"/>
      <c r="GVP197" s="461"/>
      <c r="GVQ197" s="461"/>
      <c r="GVR197" s="461"/>
      <c r="GVS197" s="461"/>
      <c r="GVT197" s="461"/>
      <c r="GVU197" s="461"/>
      <c r="GVV197" s="461"/>
      <c r="GVW197" s="461"/>
      <c r="GVX197" s="461"/>
      <c r="GVY197" s="461"/>
      <c r="GVZ197" s="461"/>
      <c r="GWA197" s="461"/>
      <c r="GWB197" s="461"/>
      <c r="GWC197" s="461"/>
      <c r="GWD197" s="461"/>
      <c r="GWE197" s="461"/>
      <c r="GWF197" s="461"/>
      <c r="GWG197" s="461"/>
      <c r="GWH197" s="461"/>
      <c r="GWI197" s="461"/>
      <c r="GWJ197" s="461"/>
      <c r="GWK197" s="461"/>
      <c r="GWL197" s="461"/>
      <c r="GWM197" s="461"/>
      <c r="GWN197" s="461"/>
      <c r="GWO197" s="461"/>
      <c r="GWP197" s="461"/>
      <c r="GWQ197" s="461"/>
      <c r="GWR197" s="461"/>
      <c r="GWS197" s="461"/>
      <c r="GWT197" s="461"/>
      <c r="GWU197" s="461"/>
      <c r="GWV197" s="461"/>
      <c r="GWW197" s="461"/>
      <c r="GWX197" s="461"/>
      <c r="GWY197" s="461"/>
      <c r="GWZ197" s="461"/>
      <c r="GXA197" s="461"/>
      <c r="GXB197" s="461"/>
      <c r="GXC197" s="461"/>
      <c r="GXD197" s="461"/>
      <c r="GXE197" s="461"/>
      <c r="GXF197" s="461"/>
      <c r="GXG197" s="461"/>
      <c r="GXH197" s="461"/>
      <c r="GXI197" s="461"/>
      <c r="GXJ197" s="461"/>
      <c r="GXK197" s="461"/>
      <c r="GXL197" s="461"/>
      <c r="GXM197" s="461"/>
      <c r="GXN197" s="461"/>
      <c r="GXO197" s="461"/>
      <c r="GXP197" s="461"/>
      <c r="GXQ197" s="461"/>
      <c r="GXR197" s="461"/>
      <c r="GXS197" s="461"/>
      <c r="GXT197" s="461"/>
      <c r="GXU197" s="461"/>
      <c r="GXV197" s="461"/>
      <c r="GXW197" s="461"/>
      <c r="GXX197" s="461"/>
      <c r="GXY197" s="461"/>
      <c r="GXZ197" s="461"/>
      <c r="GYA197" s="461"/>
      <c r="GYB197" s="461"/>
      <c r="GYC197" s="461"/>
      <c r="GYD197" s="461"/>
      <c r="GYE197" s="461"/>
      <c r="GYF197" s="461"/>
      <c r="GYG197" s="461"/>
      <c r="GYH197" s="461"/>
      <c r="GYI197" s="461"/>
      <c r="GYJ197" s="461"/>
      <c r="GYK197" s="461"/>
      <c r="GYL197" s="461"/>
      <c r="GYM197" s="461"/>
      <c r="GYN197" s="461"/>
      <c r="GYO197" s="461"/>
      <c r="GYP197" s="461"/>
      <c r="GYQ197" s="461"/>
      <c r="GYR197" s="461"/>
      <c r="GYS197" s="461"/>
      <c r="GYT197" s="461"/>
      <c r="GYU197" s="461"/>
      <c r="GYV197" s="461"/>
      <c r="GYW197" s="461"/>
      <c r="GYX197" s="461"/>
      <c r="GYY197" s="461"/>
      <c r="GYZ197" s="461"/>
      <c r="GZA197" s="461"/>
      <c r="GZB197" s="461"/>
      <c r="GZC197" s="461"/>
      <c r="GZD197" s="461"/>
      <c r="GZE197" s="461"/>
      <c r="GZF197" s="461"/>
      <c r="GZG197" s="461"/>
      <c r="GZH197" s="461"/>
      <c r="GZI197" s="461"/>
      <c r="GZJ197" s="461"/>
      <c r="GZK197" s="461"/>
      <c r="GZL197" s="461"/>
      <c r="GZM197" s="461"/>
      <c r="GZN197" s="461"/>
      <c r="GZO197" s="461"/>
      <c r="GZP197" s="461"/>
      <c r="GZQ197" s="461"/>
      <c r="GZR197" s="461"/>
      <c r="GZS197" s="461"/>
      <c r="GZT197" s="461"/>
      <c r="GZU197" s="461"/>
      <c r="GZV197" s="461"/>
      <c r="GZW197" s="461"/>
      <c r="GZX197" s="461"/>
      <c r="GZY197" s="461"/>
      <c r="GZZ197" s="461"/>
      <c r="HAA197" s="461"/>
      <c r="HAB197" s="461"/>
      <c r="HAC197" s="461"/>
      <c r="HAD197" s="461"/>
      <c r="HAE197" s="461"/>
      <c r="HAF197" s="461"/>
      <c r="HAG197" s="461"/>
      <c r="HAH197" s="461"/>
      <c r="HAI197" s="461"/>
      <c r="HAJ197" s="461"/>
      <c r="HAK197" s="461"/>
      <c r="HAL197" s="461"/>
      <c r="HAM197" s="461"/>
      <c r="HAN197" s="461"/>
      <c r="HAO197" s="461"/>
      <c r="HAP197" s="461"/>
      <c r="HAQ197" s="461"/>
      <c r="HAR197" s="461"/>
      <c r="HAS197" s="461"/>
      <c r="HAT197" s="461"/>
      <c r="HAU197" s="461"/>
      <c r="HAV197" s="461"/>
      <c r="HAW197" s="461"/>
      <c r="HAX197" s="461"/>
      <c r="HAY197" s="461"/>
      <c r="HAZ197" s="461"/>
      <c r="HBA197" s="461"/>
      <c r="HBB197" s="461"/>
      <c r="HBC197" s="461"/>
      <c r="HBD197" s="461"/>
      <c r="HBE197" s="461"/>
      <c r="HBF197" s="461"/>
      <c r="HBG197" s="461"/>
      <c r="HBH197" s="461"/>
      <c r="HBI197" s="461"/>
      <c r="HBJ197" s="461"/>
      <c r="HBK197" s="461"/>
      <c r="HBL197" s="461"/>
      <c r="HBM197" s="461"/>
      <c r="HBN197" s="461"/>
      <c r="HBO197" s="461"/>
      <c r="HBP197" s="461"/>
      <c r="HBQ197" s="461"/>
      <c r="HBR197" s="461"/>
      <c r="HBS197" s="461"/>
      <c r="HBT197" s="461"/>
      <c r="HBU197" s="461"/>
      <c r="HBV197" s="461"/>
      <c r="HBW197" s="461"/>
      <c r="HBX197" s="461"/>
      <c r="HBY197" s="461"/>
      <c r="HBZ197" s="461"/>
      <c r="HCA197" s="461"/>
      <c r="HCB197" s="461"/>
      <c r="HCC197" s="461"/>
      <c r="HCD197" s="461"/>
      <c r="HCE197" s="461"/>
      <c r="HCF197" s="461"/>
      <c r="HCG197" s="461"/>
      <c r="HCH197" s="461"/>
      <c r="HCI197" s="461"/>
      <c r="HCJ197" s="461"/>
      <c r="HCK197" s="461"/>
      <c r="HCL197" s="461"/>
      <c r="HCM197" s="461"/>
      <c r="HCN197" s="461"/>
      <c r="HCO197" s="461"/>
      <c r="HCP197" s="461"/>
      <c r="HCQ197" s="461"/>
      <c r="HCR197" s="461"/>
      <c r="HCS197" s="461"/>
      <c r="HCT197" s="461"/>
      <c r="HCU197" s="461"/>
      <c r="HCV197" s="461"/>
      <c r="HCW197" s="461"/>
      <c r="HCX197" s="461"/>
      <c r="HCY197" s="461"/>
      <c r="HCZ197" s="461"/>
      <c r="HDA197" s="461"/>
      <c r="HDB197" s="461"/>
      <c r="HDC197" s="461"/>
      <c r="HDD197" s="461"/>
      <c r="HDE197" s="461"/>
      <c r="HDF197" s="461"/>
      <c r="HDG197" s="461"/>
      <c r="HDH197" s="461"/>
      <c r="HDI197" s="461"/>
      <c r="HDJ197" s="461"/>
      <c r="HDK197" s="461"/>
      <c r="HDL197" s="461"/>
      <c r="HDM197" s="461"/>
      <c r="HDN197" s="461"/>
      <c r="HDO197" s="461"/>
      <c r="HDP197" s="461"/>
      <c r="HDQ197" s="461"/>
      <c r="HDR197" s="461"/>
      <c r="HDS197" s="461"/>
      <c r="HDT197" s="461"/>
      <c r="HDU197" s="461"/>
      <c r="HDV197" s="461"/>
      <c r="HDW197" s="461"/>
      <c r="HDX197" s="461"/>
      <c r="HDY197" s="461"/>
      <c r="HDZ197" s="461"/>
      <c r="HEA197" s="461"/>
      <c r="HEB197" s="461"/>
      <c r="HEC197" s="461"/>
      <c r="HED197" s="461"/>
      <c r="HEE197" s="461"/>
      <c r="HEF197" s="461"/>
      <c r="HEG197" s="461"/>
      <c r="HEH197" s="461"/>
      <c r="HEI197" s="461"/>
      <c r="HEJ197" s="461"/>
      <c r="HEK197" s="461"/>
      <c r="HEL197" s="461"/>
      <c r="HEM197" s="461"/>
      <c r="HEN197" s="461"/>
      <c r="HEO197" s="461"/>
      <c r="HEP197" s="461"/>
      <c r="HEQ197" s="461"/>
      <c r="HER197" s="461"/>
      <c r="HES197" s="461"/>
      <c r="HET197" s="461"/>
      <c r="HEU197" s="461"/>
      <c r="HEV197" s="461"/>
      <c r="HEW197" s="461"/>
      <c r="HEX197" s="461"/>
      <c r="HEY197" s="461"/>
      <c r="HEZ197" s="461"/>
      <c r="HFA197" s="461"/>
      <c r="HFB197" s="461"/>
      <c r="HFC197" s="461"/>
      <c r="HFD197" s="461"/>
      <c r="HFE197" s="461"/>
      <c r="HFF197" s="461"/>
      <c r="HFG197" s="461"/>
      <c r="HFH197" s="461"/>
      <c r="HFI197" s="461"/>
      <c r="HFJ197" s="461"/>
      <c r="HFK197" s="461"/>
      <c r="HFL197" s="461"/>
      <c r="HFM197" s="461"/>
      <c r="HFN197" s="461"/>
      <c r="HFO197" s="461"/>
      <c r="HFP197" s="461"/>
      <c r="HFQ197" s="461"/>
      <c r="HFR197" s="461"/>
      <c r="HFS197" s="461"/>
      <c r="HFT197" s="461"/>
      <c r="HFU197" s="461"/>
      <c r="HFV197" s="461"/>
      <c r="HFW197" s="461"/>
      <c r="HFX197" s="461"/>
      <c r="HFY197" s="461"/>
      <c r="HFZ197" s="461"/>
      <c r="HGA197" s="461"/>
      <c r="HGB197" s="461"/>
      <c r="HGC197" s="461"/>
      <c r="HGD197" s="461"/>
      <c r="HGE197" s="461"/>
      <c r="HGF197" s="461"/>
      <c r="HGG197" s="461"/>
      <c r="HGH197" s="461"/>
      <c r="HGI197" s="461"/>
      <c r="HGJ197" s="461"/>
      <c r="HGK197" s="461"/>
      <c r="HGL197" s="461"/>
      <c r="HGM197" s="461"/>
      <c r="HGN197" s="461"/>
      <c r="HGO197" s="461"/>
      <c r="HGP197" s="461"/>
      <c r="HGQ197" s="461"/>
      <c r="HGR197" s="461"/>
      <c r="HGS197" s="461"/>
      <c r="HGT197" s="461"/>
      <c r="HGU197" s="461"/>
      <c r="HGV197" s="461"/>
      <c r="HGW197" s="461"/>
      <c r="HGX197" s="461"/>
      <c r="HGY197" s="461"/>
      <c r="HGZ197" s="461"/>
      <c r="HHA197" s="461"/>
      <c r="HHB197" s="461"/>
      <c r="HHC197" s="461"/>
      <c r="HHD197" s="461"/>
      <c r="HHE197" s="461"/>
      <c r="HHF197" s="461"/>
      <c r="HHG197" s="461"/>
      <c r="HHH197" s="461"/>
      <c r="HHI197" s="461"/>
      <c r="HHJ197" s="461"/>
      <c r="HHK197" s="461"/>
      <c r="HHL197" s="461"/>
      <c r="HHM197" s="461"/>
      <c r="HHN197" s="461"/>
      <c r="HHO197" s="461"/>
      <c r="HHP197" s="461"/>
      <c r="HHQ197" s="461"/>
      <c r="HHR197" s="461"/>
      <c r="HHS197" s="461"/>
      <c r="HHT197" s="461"/>
      <c r="HHU197" s="461"/>
      <c r="HHV197" s="461"/>
      <c r="HHW197" s="461"/>
      <c r="HHX197" s="461"/>
      <c r="HHY197" s="461"/>
      <c r="HHZ197" s="461"/>
      <c r="HIA197" s="461"/>
      <c r="HIB197" s="461"/>
      <c r="HIC197" s="461"/>
      <c r="HID197" s="461"/>
      <c r="HIE197" s="461"/>
      <c r="HIF197" s="461"/>
      <c r="HIG197" s="461"/>
      <c r="HIH197" s="461"/>
      <c r="HII197" s="461"/>
      <c r="HIJ197" s="461"/>
      <c r="HIK197" s="461"/>
      <c r="HIL197" s="461"/>
      <c r="HIM197" s="461"/>
      <c r="HIN197" s="461"/>
      <c r="HIO197" s="461"/>
      <c r="HIP197" s="461"/>
      <c r="HIQ197" s="461"/>
      <c r="HIR197" s="461"/>
      <c r="HIS197" s="461"/>
      <c r="HIT197" s="461"/>
      <c r="HIU197" s="461"/>
      <c r="HIV197" s="461"/>
      <c r="HIW197" s="461"/>
      <c r="HIX197" s="461"/>
      <c r="HIY197" s="461"/>
      <c r="HIZ197" s="461"/>
      <c r="HJA197" s="461"/>
      <c r="HJB197" s="461"/>
      <c r="HJC197" s="461"/>
      <c r="HJD197" s="461"/>
      <c r="HJE197" s="461"/>
      <c r="HJF197" s="461"/>
      <c r="HJG197" s="461"/>
      <c r="HJH197" s="461"/>
      <c r="HJI197" s="461"/>
      <c r="HJJ197" s="461"/>
      <c r="HJK197" s="461"/>
      <c r="HJL197" s="461"/>
      <c r="HJM197" s="461"/>
      <c r="HJN197" s="461"/>
      <c r="HJO197" s="461"/>
      <c r="HJP197" s="461"/>
      <c r="HJQ197" s="461"/>
      <c r="HJR197" s="461"/>
      <c r="HJS197" s="461"/>
      <c r="HJT197" s="461"/>
      <c r="HJU197" s="461"/>
      <c r="HJV197" s="461"/>
      <c r="HJW197" s="461"/>
      <c r="HJX197" s="461"/>
      <c r="HJY197" s="461"/>
      <c r="HJZ197" s="461"/>
      <c r="HKA197" s="461"/>
      <c r="HKB197" s="461"/>
      <c r="HKC197" s="461"/>
      <c r="HKD197" s="461"/>
      <c r="HKE197" s="461"/>
      <c r="HKF197" s="461"/>
      <c r="HKG197" s="461"/>
      <c r="HKH197" s="461"/>
      <c r="HKI197" s="461"/>
      <c r="HKJ197" s="461"/>
      <c r="HKK197" s="461"/>
      <c r="HKL197" s="461"/>
      <c r="HKM197" s="461"/>
      <c r="HKN197" s="461"/>
      <c r="HKO197" s="461"/>
      <c r="HKP197" s="461"/>
      <c r="HKQ197" s="461"/>
      <c r="HKR197" s="461"/>
      <c r="HKS197" s="461"/>
      <c r="HKT197" s="461"/>
      <c r="HKU197" s="461"/>
      <c r="HKV197" s="461"/>
      <c r="HKW197" s="461"/>
      <c r="HKX197" s="461"/>
      <c r="HKY197" s="461"/>
      <c r="HKZ197" s="461"/>
      <c r="HLA197" s="461"/>
      <c r="HLB197" s="461"/>
      <c r="HLC197" s="461"/>
      <c r="HLD197" s="461"/>
      <c r="HLE197" s="461"/>
      <c r="HLF197" s="461"/>
      <c r="HLG197" s="461"/>
      <c r="HLH197" s="461"/>
      <c r="HLI197" s="461"/>
      <c r="HLJ197" s="461"/>
      <c r="HLK197" s="461"/>
      <c r="HLL197" s="461"/>
      <c r="HLM197" s="461"/>
      <c r="HLN197" s="461"/>
      <c r="HLO197" s="461"/>
      <c r="HLP197" s="461"/>
      <c r="HLQ197" s="461"/>
      <c r="HLR197" s="461"/>
      <c r="HLS197" s="461"/>
      <c r="HLT197" s="461"/>
      <c r="HLU197" s="461"/>
      <c r="HLV197" s="461"/>
      <c r="HLW197" s="461"/>
      <c r="HLX197" s="461"/>
      <c r="HLY197" s="461"/>
      <c r="HLZ197" s="461"/>
      <c r="HMA197" s="461"/>
      <c r="HMB197" s="461"/>
      <c r="HMC197" s="461"/>
      <c r="HMD197" s="461"/>
      <c r="HME197" s="461"/>
      <c r="HMF197" s="461"/>
      <c r="HMG197" s="461"/>
      <c r="HMH197" s="461"/>
      <c r="HMI197" s="461"/>
      <c r="HMJ197" s="461"/>
      <c r="HMK197" s="461"/>
      <c r="HML197" s="461"/>
      <c r="HMM197" s="461"/>
      <c r="HMN197" s="461"/>
      <c r="HMO197" s="461"/>
      <c r="HMP197" s="461"/>
      <c r="HMQ197" s="461"/>
      <c r="HMR197" s="461"/>
      <c r="HMS197" s="461"/>
      <c r="HMT197" s="461"/>
      <c r="HMU197" s="461"/>
      <c r="HMV197" s="461"/>
      <c r="HMW197" s="461"/>
      <c r="HMX197" s="461"/>
      <c r="HMY197" s="461"/>
      <c r="HMZ197" s="461"/>
      <c r="HNA197" s="461"/>
      <c r="HNB197" s="461"/>
      <c r="HNC197" s="461"/>
      <c r="HND197" s="461"/>
      <c r="HNE197" s="461"/>
      <c r="HNF197" s="461"/>
      <c r="HNG197" s="461"/>
      <c r="HNH197" s="461"/>
      <c r="HNI197" s="461"/>
      <c r="HNJ197" s="461"/>
      <c r="HNK197" s="461"/>
      <c r="HNL197" s="461"/>
      <c r="HNM197" s="461"/>
      <c r="HNN197" s="461"/>
      <c r="HNO197" s="461"/>
      <c r="HNP197" s="461"/>
      <c r="HNQ197" s="461"/>
      <c r="HNR197" s="461"/>
      <c r="HNS197" s="461"/>
      <c r="HNT197" s="461"/>
      <c r="HNU197" s="461"/>
      <c r="HNV197" s="461"/>
      <c r="HNW197" s="461"/>
      <c r="HNX197" s="461"/>
      <c r="HNY197" s="461"/>
      <c r="HNZ197" s="461"/>
      <c r="HOA197" s="461"/>
      <c r="HOB197" s="461"/>
      <c r="HOC197" s="461"/>
      <c r="HOD197" s="461"/>
      <c r="HOE197" s="461"/>
      <c r="HOF197" s="461"/>
      <c r="HOG197" s="461"/>
      <c r="HOH197" s="461"/>
      <c r="HOI197" s="461"/>
      <c r="HOJ197" s="461"/>
      <c r="HOK197" s="461"/>
      <c r="HOL197" s="461"/>
      <c r="HOM197" s="461"/>
      <c r="HON197" s="461"/>
      <c r="HOO197" s="461"/>
      <c r="HOP197" s="461"/>
      <c r="HOQ197" s="461"/>
      <c r="HOR197" s="461"/>
      <c r="HOS197" s="461"/>
      <c r="HOT197" s="461"/>
      <c r="HOU197" s="461"/>
      <c r="HOV197" s="461"/>
      <c r="HOW197" s="461"/>
      <c r="HOX197" s="461"/>
      <c r="HOY197" s="461"/>
      <c r="HOZ197" s="461"/>
      <c r="HPA197" s="461"/>
      <c r="HPB197" s="461"/>
      <c r="HPC197" s="461"/>
      <c r="HPD197" s="461"/>
      <c r="HPE197" s="461"/>
      <c r="HPF197" s="461"/>
      <c r="HPG197" s="461"/>
      <c r="HPH197" s="461"/>
      <c r="HPI197" s="461"/>
      <c r="HPJ197" s="461"/>
      <c r="HPK197" s="461"/>
      <c r="HPL197" s="461"/>
      <c r="HPM197" s="461"/>
      <c r="HPN197" s="461"/>
      <c r="HPO197" s="461"/>
      <c r="HPP197" s="461"/>
      <c r="HPQ197" s="461"/>
      <c r="HPR197" s="461"/>
      <c r="HPS197" s="461"/>
      <c r="HPT197" s="461"/>
      <c r="HPU197" s="461"/>
      <c r="HPV197" s="461"/>
      <c r="HPW197" s="461"/>
      <c r="HPX197" s="461"/>
      <c r="HPY197" s="461"/>
      <c r="HPZ197" s="461"/>
      <c r="HQA197" s="461"/>
      <c r="HQB197" s="461"/>
      <c r="HQC197" s="461"/>
      <c r="HQD197" s="461"/>
      <c r="HQE197" s="461"/>
      <c r="HQF197" s="461"/>
      <c r="HQG197" s="461"/>
      <c r="HQH197" s="461"/>
      <c r="HQI197" s="461"/>
      <c r="HQJ197" s="461"/>
      <c r="HQK197" s="461"/>
      <c r="HQL197" s="461"/>
      <c r="HQM197" s="461"/>
      <c r="HQN197" s="461"/>
      <c r="HQO197" s="461"/>
      <c r="HQP197" s="461"/>
      <c r="HQQ197" s="461"/>
      <c r="HQR197" s="461"/>
      <c r="HQS197" s="461"/>
      <c r="HQT197" s="461"/>
      <c r="HQU197" s="461"/>
      <c r="HQV197" s="461"/>
      <c r="HQW197" s="461"/>
      <c r="HQX197" s="461"/>
      <c r="HQY197" s="461"/>
      <c r="HQZ197" s="461"/>
      <c r="HRA197" s="461"/>
      <c r="HRB197" s="461"/>
      <c r="HRC197" s="461"/>
      <c r="HRD197" s="461"/>
      <c r="HRE197" s="461"/>
      <c r="HRF197" s="461"/>
      <c r="HRG197" s="461"/>
      <c r="HRH197" s="461"/>
      <c r="HRI197" s="461"/>
      <c r="HRJ197" s="461"/>
      <c r="HRK197" s="461"/>
      <c r="HRL197" s="461"/>
      <c r="HRM197" s="461"/>
      <c r="HRN197" s="461"/>
      <c r="HRO197" s="461"/>
      <c r="HRP197" s="461"/>
      <c r="HRQ197" s="461"/>
      <c r="HRR197" s="461"/>
      <c r="HRS197" s="461"/>
      <c r="HRT197" s="461"/>
      <c r="HRU197" s="461"/>
      <c r="HRV197" s="461"/>
      <c r="HRW197" s="461"/>
      <c r="HRX197" s="461"/>
      <c r="HRY197" s="461"/>
      <c r="HRZ197" s="461"/>
      <c r="HSA197" s="461"/>
      <c r="HSB197" s="461"/>
      <c r="HSC197" s="461"/>
      <c r="HSD197" s="461"/>
      <c r="HSE197" s="461"/>
      <c r="HSF197" s="461"/>
      <c r="HSG197" s="461"/>
      <c r="HSH197" s="461"/>
      <c r="HSI197" s="461"/>
      <c r="HSJ197" s="461"/>
      <c r="HSK197" s="461"/>
      <c r="HSL197" s="461"/>
      <c r="HSM197" s="461"/>
      <c r="HSN197" s="461"/>
      <c r="HSO197" s="461"/>
      <c r="HSP197" s="461"/>
      <c r="HSQ197" s="461"/>
      <c r="HSR197" s="461"/>
      <c r="HSS197" s="461"/>
      <c r="HST197" s="461"/>
      <c r="HSU197" s="461"/>
      <c r="HSV197" s="461"/>
      <c r="HSW197" s="461"/>
      <c r="HSX197" s="461"/>
      <c r="HSY197" s="461"/>
      <c r="HSZ197" s="461"/>
      <c r="HTA197" s="461"/>
      <c r="HTB197" s="461"/>
      <c r="HTC197" s="461"/>
      <c r="HTD197" s="461"/>
      <c r="HTE197" s="461"/>
      <c r="HTF197" s="461"/>
      <c r="HTG197" s="461"/>
      <c r="HTH197" s="461"/>
      <c r="HTI197" s="461"/>
      <c r="HTJ197" s="461"/>
      <c r="HTK197" s="461"/>
      <c r="HTL197" s="461"/>
      <c r="HTM197" s="461"/>
      <c r="HTN197" s="461"/>
      <c r="HTO197" s="461"/>
      <c r="HTP197" s="461"/>
      <c r="HTQ197" s="461"/>
      <c r="HTR197" s="461"/>
      <c r="HTS197" s="461"/>
      <c r="HTT197" s="461"/>
      <c r="HTU197" s="461"/>
      <c r="HTV197" s="461"/>
      <c r="HTW197" s="461"/>
      <c r="HTX197" s="461"/>
      <c r="HTY197" s="461"/>
      <c r="HTZ197" s="461"/>
      <c r="HUA197" s="461"/>
      <c r="HUB197" s="461"/>
      <c r="HUC197" s="461"/>
      <c r="HUD197" s="461"/>
      <c r="HUE197" s="461"/>
      <c r="HUF197" s="461"/>
      <c r="HUG197" s="461"/>
      <c r="HUH197" s="461"/>
      <c r="HUI197" s="461"/>
      <c r="HUJ197" s="461"/>
      <c r="HUK197" s="461"/>
      <c r="HUL197" s="461"/>
      <c r="HUM197" s="461"/>
      <c r="HUN197" s="461"/>
      <c r="HUO197" s="461"/>
      <c r="HUP197" s="461"/>
      <c r="HUQ197" s="461"/>
      <c r="HUR197" s="461"/>
      <c r="HUS197" s="461"/>
      <c r="HUT197" s="461"/>
      <c r="HUU197" s="461"/>
      <c r="HUV197" s="461"/>
      <c r="HUW197" s="461"/>
      <c r="HUX197" s="461"/>
      <c r="HUY197" s="461"/>
      <c r="HUZ197" s="461"/>
      <c r="HVA197" s="461"/>
      <c r="HVB197" s="461"/>
      <c r="HVC197" s="461"/>
      <c r="HVD197" s="461"/>
      <c r="HVE197" s="461"/>
      <c r="HVF197" s="461"/>
      <c r="HVG197" s="461"/>
      <c r="HVH197" s="461"/>
      <c r="HVI197" s="461"/>
      <c r="HVJ197" s="461"/>
      <c r="HVK197" s="461"/>
      <c r="HVL197" s="461"/>
      <c r="HVM197" s="461"/>
      <c r="HVN197" s="461"/>
      <c r="HVO197" s="461"/>
      <c r="HVP197" s="461"/>
      <c r="HVQ197" s="461"/>
      <c r="HVR197" s="461"/>
      <c r="HVS197" s="461"/>
      <c r="HVT197" s="461"/>
      <c r="HVU197" s="461"/>
      <c r="HVV197" s="461"/>
      <c r="HVW197" s="461"/>
      <c r="HVX197" s="461"/>
      <c r="HVY197" s="461"/>
      <c r="HVZ197" s="461"/>
      <c r="HWA197" s="461"/>
      <c r="HWB197" s="461"/>
      <c r="HWC197" s="461"/>
      <c r="HWD197" s="461"/>
      <c r="HWE197" s="461"/>
      <c r="HWF197" s="461"/>
      <c r="HWG197" s="461"/>
      <c r="HWH197" s="461"/>
      <c r="HWI197" s="461"/>
      <c r="HWJ197" s="461"/>
      <c r="HWK197" s="461"/>
      <c r="HWL197" s="461"/>
      <c r="HWM197" s="461"/>
      <c r="HWN197" s="461"/>
      <c r="HWO197" s="461"/>
      <c r="HWP197" s="461"/>
      <c r="HWQ197" s="461"/>
      <c r="HWR197" s="461"/>
      <c r="HWS197" s="461"/>
      <c r="HWT197" s="461"/>
      <c r="HWU197" s="461"/>
      <c r="HWV197" s="461"/>
      <c r="HWW197" s="461"/>
      <c r="HWX197" s="461"/>
      <c r="HWY197" s="461"/>
      <c r="HWZ197" s="461"/>
      <c r="HXA197" s="461"/>
      <c r="HXB197" s="461"/>
      <c r="HXC197" s="461"/>
      <c r="HXD197" s="461"/>
      <c r="HXE197" s="461"/>
      <c r="HXF197" s="461"/>
      <c r="HXG197" s="461"/>
      <c r="HXH197" s="461"/>
      <c r="HXI197" s="461"/>
      <c r="HXJ197" s="461"/>
      <c r="HXK197" s="461"/>
      <c r="HXL197" s="461"/>
      <c r="HXM197" s="461"/>
      <c r="HXN197" s="461"/>
      <c r="HXO197" s="461"/>
      <c r="HXP197" s="461"/>
      <c r="HXQ197" s="461"/>
      <c r="HXR197" s="461"/>
      <c r="HXS197" s="461"/>
      <c r="HXT197" s="461"/>
      <c r="HXU197" s="461"/>
      <c r="HXV197" s="461"/>
      <c r="HXW197" s="461"/>
      <c r="HXX197" s="461"/>
      <c r="HXY197" s="461"/>
      <c r="HXZ197" s="461"/>
      <c r="HYA197" s="461"/>
      <c r="HYB197" s="461"/>
      <c r="HYC197" s="461"/>
      <c r="HYD197" s="461"/>
      <c r="HYE197" s="461"/>
      <c r="HYF197" s="461"/>
      <c r="HYG197" s="461"/>
      <c r="HYH197" s="461"/>
      <c r="HYI197" s="461"/>
      <c r="HYJ197" s="461"/>
      <c r="HYK197" s="461"/>
      <c r="HYL197" s="461"/>
      <c r="HYM197" s="461"/>
      <c r="HYN197" s="461"/>
      <c r="HYO197" s="461"/>
      <c r="HYP197" s="461"/>
      <c r="HYQ197" s="461"/>
      <c r="HYR197" s="461"/>
      <c r="HYS197" s="461"/>
      <c r="HYT197" s="461"/>
      <c r="HYU197" s="461"/>
      <c r="HYV197" s="461"/>
      <c r="HYW197" s="461"/>
      <c r="HYX197" s="461"/>
      <c r="HYY197" s="461"/>
      <c r="HYZ197" s="461"/>
      <c r="HZA197" s="461"/>
      <c r="HZB197" s="461"/>
      <c r="HZC197" s="461"/>
      <c r="HZD197" s="461"/>
      <c r="HZE197" s="461"/>
      <c r="HZF197" s="461"/>
      <c r="HZG197" s="461"/>
      <c r="HZH197" s="461"/>
      <c r="HZI197" s="461"/>
      <c r="HZJ197" s="461"/>
      <c r="HZK197" s="461"/>
      <c r="HZL197" s="461"/>
      <c r="HZM197" s="461"/>
      <c r="HZN197" s="461"/>
      <c r="HZO197" s="461"/>
      <c r="HZP197" s="461"/>
      <c r="HZQ197" s="461"/>
      <c r="HZR197" s="461"/>
      <c r="HZS197" s="461"/>
      <c r="HZT197" s="461"/>
      <c r="HZU197" s="461"/>
      <c r="HZV197" s="461"/>
      <c r="HZW197" s="461"/>
      <c r="HZX197" s="461"/>
      <c r="HZY197" s="461"/>
      <c r="HZZ197" s="461"/>
      <c r="IAA197" s="461"/>
      <c r="IAB197" s="461"/>
      <c r="IAC197" s="461"/>
      <c r="IAD197" s="461"/>
      <c r="IAE197" s="461"/>
      <c r="IAF197" s="461"/>
      <c r="IAG197" s="461"/>
      <c r="IAH197" s="461"/>
      <c r="IAI197" s="461"/>
      <c r="IAJ197" s="461"/>
      <c r="IAK197" s="461"/>
      <c r="IAL197" s="461"/>
      <c r="IAM197" s="461"/>
      <c r="IAN197" s="461"/>
      <c r="IAO197" s="461"/>
      <c r="IAP197" s="461"/>
      <c r="IAQ197" s="461"/>
      <c r="IAR197" s="461"/>
      <c r="IAS197" s="461"/>
      <c r="IAT197" s="461"/>
      <c r="IAU197" s="461"/>
      <c r="IAV197" s="461"/>
      <c r="IAW197" s="461"/>
      <c r="IAX197" s="461"/>
      <c r="IAY197" s="461"/>
      <c r="IAZ197" s="461"/>
      <c r="IBA197" s="461"/>
      <c r="IBB197" s="461"/>
      <c r="IBC197" s="461"/>
      <c r="IBD197" s="461"/>
      <c r="IBE197" s="461"/>
      <c r="IBF197" s="461"/>
      <c r="IBG197" s="461"/>
      <c r="IBH197" s="461"/>
      <c r="IBI197" s="461"/>
      <c r="IBJ197" s="461"/>
      <c r="IBK197" s="461"/>
      <c r="IBL197" s="461"/>
      <c r="IBM197" s="461"/>
      <c r="IBN197" s="461"/>
      <c r="IBO197" s="461"/>
      <c r="IBP197" s="461"/>
      <c r="IBQ197" s="461"/>
      <c r="IBR197" s="461"/>
      <c r="IBS197" s="461"/>
      <c r="IBT197" s="461"/>
      <c r="IBU197" s="461"/>
      <c r="IBV197" s="461"/>
      <c r="IBW197" s="461"/>
      <c r="IBX197" s="461"/>
      <c r="IBY197" s="461"/>
      <c r="IBZ197" s="461"/>
      <c r="ICA197" s="461"/>
      <c r="ICB197" s="461"/>
      <c r="ICC197" s="461"/>
      <c r="ICD197" s="461"/>
      <c r="ICE197" s="461"/>
      <c r="ICF197" s="461"/>
      <c r="ICG197" s="461"/>
      <c r="ICH197" s="461"/>
      <c r="ICI197" s="461"/>
      <c r="ICJ197" s="461"/>
      <c r="ICK197" s="461"/>
      <c r="ICL197" s="461"/>
      <c r="ICM197" s="461"/>
      <c r="ICN197" s="461"/>
      <c r="ICO197" s="461"/>
      <c r="ICP197" s="461"/>
      <c r="ICQ197" s="461"/>
      <c r="ICR197" s="461"/>
      <c r="ICS197" s="461"/>
      <c r="ICT197" s="461"/>
      <c r="ICU197" s="461"/>
      <c r="ICV197" s="461"/>
      <c r="ICW197" s="461"/>
      <c r="ICX197" s="461"/>
      <c r="ICY197" s="461"/>
      <c r="ICZ197" s="461"/>
      <c r="IDA197" s="461"/>
      <c r="IDB197" s="461"/>
      <c r="IDC197" s="461"/>
      <c r="IDD197" s="461"/>
      <c r="IDE197" s="461"/>
      <c r="IDF197" s="461"/>
      <c r="IDG197" s="461"/>
      <c r="IDH197" s="461"/>
      <c r="IDI197" s="461"/>
      <c r="IDJ197" s="461"/>
      <c r="IDK197" s="461"/>
      <c r="IDL197" s="461"/>
      <c r="IDM197" s="461"/>
      <c r="IDN197" s="461"/>
      <c r="IDO197" s="461"/>
      <c r="IDP197" s="461"/>
      <c r="IDQ197" s="461"/>
      <c r="IDR197" s="461"/>
      <c r="IDS197" s="461"/>
      <c r="IDT197" s="461"/>
      <c r="IDU197" s="461"/>
      <c r="IDV197" s="461"/>
      <c r="IDW197" s="461"/>
      <c r="IDX197" s="461"/>
      <c r="IDY197" s="461"/>
      <c r="IDZ197" s="461"/>
      <c r="IEA197" s="461"/>
      <c r="IEB197" s="461"/>
      <c r="IEC197" s="461"/>
      <c r="IED197" s="461"/>
      <c r="IEE197" s="461"/>
      <c r="IEF197" s="461"/>
      <c r="IEG197" s="461"/>
      <c r="IEH197" s="461"/>
      <c r="IEI197" s="461"/>
      <c r="IEJ197" s="461"/>
      <c r="IEK197" s="461"/>
      <c r="IEL197" s="461"/>
      <c r="IEM197" s="461"/>
      <c r="IEN197" s="461"/>
      <c r="IEO197" s="461"/>
      <c r="IEP197" s="461"/>
      <c r="IEQ197" s="461"/>
      <c r="IER197" s="461"/>
      <c r="IES197" s="461"/>
      <c r="IET197" s="461"/>
      <c r="IEU197" s="461"/>
      <c r="IEV197" s="461"/>
      <c r="IEW197" s="461"/>
      <c r="IEX197" s="461"/>
      <c r="IEY197" s="461"/>
      <c r="IEZ197" s="461"/>
      <c r="IFA197" s="461"/>
      <c r="IFB197" s="461"/>
      <c r="IFC197" s="461"/>
      <c r="IFD197" s="461"/>
      <c r="IFE197" s="461"/>
      <c r="IFF197" s="461"/>
      <c r="IFG197" s="461"/>
      <c r="IFH197" s="461"/>
      <c r="IFI197" s="461"/>
      <c r="IFJ197" s="461"/>
      <c r="IFK197" s="461"/>
      <c r="IFL197" s="461"/>
      <c r="IFM197" s="461"/>
      <c r="IFN197" s="461"/>
      <c r="IFO197" s="461"/>
      <c r="IFP197" s="461"/>
      <c r="IFQ197" s="461"/>
      <c r="IFR197" s="461"/>
      <c r="IFS197" s="461"/>
      <c r="IFT197" s="461"/>
      <c r="IFU197" s="461"/>
      <c r="IFV197" s="461"/>
      <c r="IFW197" s="461"/>
      <c r="IFX197" s="461"/>
      <c r="IFY197" s="461"/>
      <c r="IFZ197" s="461"/>
      <c r="IGA197" s="461"/>
      <c r="IGB197" s="461"/>
      <c r="IGC197" s="461"/>
      <c r="IGD197" s="461"/>
      <c r="IGE197" s="461"/>
      <c r="IGF197" s="461"/>
      <c r="IGG197" s="461"/>
      <c r="IGH197" s="461"/>
      <c r="IGI197" s="461"/>
      <c r="IGJ197" s="461"/>
      <c r="IGK197" s="461"/>
      <c r="IGL197" s="461"/>
      <c r="IGM197" s="461"/>
      <c r="IGN197" s="461"/>
      <c r="IGO197" s="461"/>
      <c r="IGP197" s="461"/>
      <c r="IGQ197" s="461"/>
      <c r="IGR197" s="461"/>
      <c r="IGS197" s="461"/>
      <c r="IGT197" s="461"/>
      <c r="IGU197" s="461"/>
      <c r="IGV197" s="461"/>
      <c r="IGW197" s="461"/>
      <c r="IGX197" s="461"/>
      <c r="IGY197" s="461"/>
      <c r="IGZ197" s="461"/>
      <c r="IHA197" s="461"/>
      <c r="IHB197" s="461"/>
      <c r="IHC197" s="461"/>
      <c r="IHD197" s="461"/>
      <c r="IHE197" s="461"/>
      <c r="IHF197" s="461"/>
      <c r="IHG197" s="461"/>
      <c r="IHH197" s="461"/>
      <c r="IHI197" s="461"/>
      <c r="IHJ197" s="461"/>
      <c r="IHK197" s="461"/>
      <c r="IHL197" s="461"/>
      <c r="IHM197" s="461"/>
      <c r="IHN197" s="461"/>
      <c r="IHO197" s="461"/>
      <c r="IHP197" s="461"/>
      <c r="IHQ197" s="461"/>
      <c r="IHR197" s="461"/>
      <c r="IHS197" s="461"/>
      <c r="IHT197" s="461"/>
      <c r="IHU197" s="461"/>
      <c r="IHV197" s="461"/>
      <c r="IHW197" s="461"/>
      <c r="IHX197" s="461"/>
      <c r="IHY197" s="461"/>
      <c r="IHZ197" s="461"/>
      <c r="IIA197" s="461"/>
      <c r="IIB197" s="461"/>
      <c r="IIC197" s="461"/>
      <c r="IID197" s="461"/>
      <c r="IIE197" s="461"/>
      <c r="IIF197" s="461"/>
      <c r="IIG197" s="461"/>
      <c r="IIH197" s="461"/>
      <c r="III197" s="461"/>
      <c r="IIJ197" s="461"/>
      <c r="IIK197" s="461"/>
      <c r="IIL197" s="461"/>
      <c r="IIM197" s="461"/>
      <c r="IIN197" s="461"/>
      <c r="IIO197" s="461"/>
      <c r="IIP197" s="461"/>
      <c r="IIQ197" s="461"/>
      <c r="IIR197" s="461"/>
      <c r="IIS197" s="461"/>
      <c r="IIT197" s="461"/>
      <c r="IIU197" s="461"/>
      <c r="IIV197" s="461"/>
      <c r="IIW197" s="461"/>
      <c r="IIX197" s="461"/>
      <c r="IIY197" s="461"/>
      <c r="IIZ197" s="461"/>
      <c r="IJA197" s="461"/>
      <c r="IJB197" s="461"/>
      <c r="IJC197" s="461"/>
      <c r="IJD197" s="461"/>
      <c r="IJE197" s="461"/>
      <c r="IJF197" s="461"/>
      <c r="IJG197" s="461"/>
      <c r="IJH197" s="461"/>
      <c r="IJI197" s="461"/>
      <c r="IJJ197" s="461"/>
      <c r="IJK197" s="461"/>
      <c r="IJL197" s="461"/>
      <c r="IJM197" s="461"/>
      <c r="IJN197" s="461"/>
      <c r="IJO197" s="461"/>
      <c r="IJP197" s="461"/>
      <c r="IJQ197" s="461"/>
      <c r="IJR197" s="461"/>
      <c r="IJS197" s="461"/>
      <c r="IJT197" s="461"/>
      <c r="IJU197" s="461"/>
      <c r="IJV197" s="461"/>
      <c r="IJW197" s="461"/>
      <c r="IJX197" s="461"/>
      <c r="IJY197" s="461"/>
      <c r="IJZ197" s="461"/>
      <c r="IKA197" s="461"/>
      <c r="IKB197" s="461"/>
      <c r="IKC197" s="461"/>
      <c r="IKD197" s="461"/>
      <c r="IKE197" s="461"/>
      <c r="IKF197" s="461"/>
      <c r="IKG197" s="461"/>
      <c r="IKH197" s="461"/>
      <c r="IKI197" s="461"/>
      <c r="IKJ197" s="461"/>
      <c r="IKK197" s="461"/>
      <c r="IKL197" s="461"/>
      <c r="IKM197" s="461"/>
      <c r="IKN197" s="461"/>
      <c r="IKO197" s="461"/>
      <c r="IKP197" s="461"/>
      <c r="IKQ197" s="461"/>
      <c r="IKR197" s="461"/>
      <c r="IKS197" s="461"/>
      <c r="IKT197" s="461"/>
      <c r="IKU197" s="461"/>
      <c r="IKV197" s="461"/>
      <c r="IKW197" s="461"/>
      <c r="IKX197" s="461"/>
      <c r="IKY197" s="461"/>
      <c r="IKZ197" s="461"/>
      <c r="ILA197" s="461"/>
      <c r="ILB197" s="461"/>
      <c r="ILC197" s="461"/>
      <c r="ILD197" s="461"/>
      <c r="ILE197" s="461"/>
      <c r="ILF197" s="461"/>
      <c r="ILG197" s="461"/>
      <c r="ILH197" s="461"/>
      <c r="ILI197" s="461"/>
      <c r="ILJ197" s="461"/>
      <c r="ILK197" s="461"/>
      <c r="ILL197" s="461"/>
      <c r="ILM197" s="461"/>
      <c r="ILN197" s="461"/>
      <c r="ILO197" s="461"/>
      <c r="ILP197" s="461"/>
      <c r="ILQ197" s="461"/>
      <c r="ILR197" s="461"/>
      <c r="ILS197" s="461"/>
      <c r="ILT197" s="461"/>
      <c r="ILU197" s="461"/>
      <c r="ILV197" s="461"/>
      <c r="ILW197" s="461"/>
      <c r="ILX197" s="461"/>
      <c r="ILY197" s="461"/>
      <c r="ILZ197" s="461"/>
      <c r="IMA197" s="461"/>
      <c r="IMB197" s="461"/>
      <c r="IMC197" s="461"/>
      <c r="IMD197" s="461"/>
      <c r="IME197" s="461"/>
      <c r="IMF197" s="461"/>
      <c r="IMG197" s="461"/>
      <c r="IMH197" s="461"/>
      <c r="IMI197" s="461"/>
      <c r="IMJ197" s="461"/>
      <c r="IMK197" s="461"/>
      <c r="IML197" s="461"/>
      <c r="IMM197" s="461"/>
      <c r="IMN197" s="461"/>
      <c r="IMO197" s="461"/>
      <c r="IMP197" s="461"/>
      <c r="IMQ197" s="461"/>
      <c r="IMR197" s="461"/>
      <c r="IMS197" s="461"/>
      <c r="IMT197" s="461"/>
      <c r="IMU197" s="461"/>
      <c r="IMV197" s="461"/>
      <c r="IMW197" s="461"/>
      <c r="IMX197" s="461"/>
      <c r="IMY197" s="461"/>
      <c r="IMZ197" s="461"/>
      <c r="INA197" s="461"/>
      <c r="INB197" s="461"/>
      <c r="INC197" s="461"/>
      <c r="IND197" s="461"/>
      <c r="INE197" s="461"/>
      <c r="INF197" s="461"/>
      <c r="ING197" s="461"/>
      <c r="INH197" s="461"/>
      <c r="INI197" s="461"/>
      <c r="INJ197" s="461"/>
      <c r="INK197" s="461"/>
      <c r="INL197" s="461"/>
      <c r="INM197" s="461"/>
      <c r="INN197" s="461"/>
      <c r="INO197" s="461"/>
      <c r="INP197" s="461"/>
      <c r="INQ197" s="461"/>
      <c r="INR197" s="461"/>
      <c r="INS197" s="461"/>
      <c r="INT197" s="461"/>
      <c r="INU197" s="461"/>
      <c r="INV197" s="461"/>
      <c r="INW197" s="461"/>
      <c r="INX197" s="461"/>
      <c r="INY197" s="461"/>
      <c r="INZ197" s="461"/>
      <c r="IOA197" s="461"/>
      <c r="IOB197" s="461"/>
      <c r="IOC197" s="461"/>
      <c r="IOD197" s="461"/>
      <c r="IOE197" s="461"/>
      <c r="IOF197" s="461"/>
      <c r="IOG197" s="461"/>
      <c r="IOH197" s="461"/>
      <c r="IOI197" s="461"/>
      <c r="IOJ197" s="461"/>
      <c r="IOK197" s="461"/>
      <c r="IOL197" s="461"/>
      <c r="IOM197" s="461"/>
      <c r="ION197" s="461"/>
      <c r="IOO197" s="461"/>
      <c r="IOP197" s="461"/>
      <c r="IOQ197" s="461"/>
      <c r="IOR197" s="461"/>
      <c r="IOS197" s="461"/>
      <c r="IOT197" s="461"/>
      <c r="IOU197" s="461"/>
      <c r="IOV197" s="461"/>
      <c r="IOW197" s="461"/>
      <c r="IOX197" s="461"/>
      <c r="IOY197" s="461"/>
      <c r="IOZ197" s="461"/>
      <c r="IPA197" s="461"/>
      <c r="IPB197" s="461"/>
      <c r="IPC197" s="461"/>
      <c r="IPD197" s="461"/>
      <c r="IPE197" s="461"/>
      <c r="IPF197" s="461"/>
      <c r="IPG197" s="461"/>
      <c r="IPH197" s="461"/>
      <c r="IPI197" s="461"/>
      <c r="IPJ197" s="461"/>
      <c r="IPK197" s="461"/>
      <c r="IPL197" s="461"/>
      <c r="IPM197" s="461"/>
      <c r="IPN197" s="461"/>
      <c r="IPO197" s="461"/>
      <c r="IPP197" s="461"/>
      <c r="IPQ197" s="461"/>
      <c r="IPR197" s="461"/>
      <c r="IPS197" s="461"/>
      <c r="IPT197" s="461"/>
      <c r="IPU197" s="461"/>
      <c r="IPV197" s="461"/>
      <c r="IPW197" s="461"/>
      <c r="IPX197" s="461"/>
      <c r="IPY197" s="461"/>
      <c r="IPZ197" s="461"/>
      <c r="IQA197" s="461"/>
      <c r="IQB197" s="461"/>
      <c r="IQC197" s="461"/>
      <c r="IQD197" s="461"/>
      <c r="IQE197" s="461"/>
      <c r="IQF197" s="461"/>
      <c r="IQG197" s="461"/>
      <c r="IQH197" s="461"/>
      <c r="IQI197" s="461"/>
      <c r="IQJ197" s="461"/>
      <c r="IQK197" s="461"/>
      <c r="IQL197" s="461"/>
      <c r="IQM197" s="461"/>
      <c r="IQN197" s="461"/>
      <c r="IQO197" s="461"/>
      <c r="IQP197" s="461"/>
      <c r="IQQ197" s="461"/>
      <c r="IQR197" s="461"/>
      <c r="IQS197" s="461"/>
      <c r="IQT197" s="461"/>
      <c r="IQU197" s="461"/>
      <c r="IQV197" s="461"/>
      <c r="IQW197" s="461"/>
      <c r="IQX197" s="461"/>
      <c r="IQY197" s="461"/>
      <c r="IQZ197" s="461"/>
      <c r="IRA197" s="461"/>
      <c r="IRB197" s="461"/>
      <c r="IRC197" s="461"/>
      <c r="IRD197" s="461"/>
      <c r="IRE197" s="461"/>
      <c r="IRF197" s="461"/>
      <c r="IRG197" s="461"/>
      <c r="IRH197" s="461"/>
      <c r="IRI197" s="461"/>
      <c r="IRJ197" s="461"/>
      <c r="IRK197" s="461"/>
      <c r="IRL197" s="461"/>
      <c r="IRM197" s="461"/>
      <c r="IRN197" s="461"/>
      <c r="IRO197" s="461"/>
      <c r="IRP197" s="461"/>
      <c r="IRQ197" s="461"/>
      <c r="IRR197" s="461"/>
      <c r="IRS197" s="461"/>
      <c r="IRT197" s="461"/>
      <c r="IRU197" s="461"/>
      <c r="IRV197" s="461"/>
      <c r="IRW197" s="461"/>
      <c r="IRX197" s="461"/>
      <c r="IRY197" s="461"/>
      <c r="IRZ197" s="461"/>
      <c r="ISA197" s="461"/>
      <c r="ISB197" s="461"/>
      <c r="ISC197" s="461"/>
      <c r="ISD197" s="461"/>
      <c r="ISE197" s="461"/>
      <c r="ISF197" s="461"/>
      <c r="ISG197" s="461"/>
      <c r="ISH197" s="461"/>
      <c r="ISI197" s="461"/>
      <c r="ISJ197" s="461"/>
      <c r="ISK197" s="461"/>
      <c r="ISL197" s="461"/>
      <c r="ISM197" s="461"/>
      <c r="ISN197" s="461"/>
      <c r="ISO197" s="461"/>
      <c r="ISP197" s="461"/>
      <c r="ISQ197" s="461"/>
      <c r="ISR197" s="461"/>
      <c r="ISS197" s="461"/>
      <c r="IST197" s="461"/>
      <c r="ISU197" s="461"/>
      <c r="ISV197" s="461"/>
      <c r="ISW197" s="461"/>
      <c r="ISX197" s="461"/>
      <c r="ISY197" s="461"/>
      <c r="ISZ197" s="461"/>
      <c r="ITA197" s="461"/>
      <c r="ITB197" s="461"/>
      <c r="ITC197" s="461"/>
      <c r="ITD197" s="461"/>
      <c r="ITE197" s="461"/>
      <c r="ITF197" s="461"/>
      <c r="ITG197" s="461"/>
      <c r="ITH197" s="461"/>
      <c r="ITI197" s="461"/>
      <c r="ITJ197" s="461"/>
      <c r="ITK197" s="461"/>
      <c r="ITL197" s="461"/>
      <c r="ITM197" s="461"/>
      <c r="ITN197" s="461"/>
      <c r="ITO197" s="461"/>
      <c r="ITP197" s="461"/>
      <c r="ITQ197" s="461"/>
      <c r="ITR197" s="461"/>
      <c r="ITS197" s="461"/>
      <c r="ITT197" s="461"/>
      <c r="ITU197" s="461"/>
      <c r="ITV197" s="461"/>
      <c r="ITW197" s="461"/>
      <c r="ITX197" s="461"/>
      <c r="ITY197" s="461"/>
      <c r="ITZ197" s="461"/>
      <c r="IUA197" s="461"/>
      <c r="IUB197" s="461"/>
      <c r="IUC197" s="461"/>
      <c r="IUD197" s="461"/>
      <c r="IUE197" s="461"/>
      <c r="IUF197" s="461"/>
      <c r="IUG197" s="461"/>
      <c r="IUH197" s="461"/>
      <c r="IUI197" s="461"/>
      <c r="IUJ197" s="461"/>
      <c r="IUK197" s="461"/>
      <c r="IUL197" s="461"/>
      <c r="IUM197" s="461"/>
      <c r="IUN197" s="461"/>
      <c r="IUO197" s="461"/>
      <c r="IUP197" s="461"/>
      <c r="IUQ197" s="461"/>
      <c r="IUR197" s="461"/>
      <c r="IUS197" s="461"/>
      <c r="IUT197" s="461"/>
      <c r="IUU197" s="461"/>
      <c r="IUV197" s="461"/>
      <c r="IUW197" s="461"/>
      <c r="IUX197" s="461"/>
      <c r="IUY197" s="461"/>
      <c r="IUZ197" s="461"/>
      <c r="IVA197" s="461"/>
      <c r="IVB197" s="461"/>
      <c r="IVC197" s="461"/>
      <c r="IVD197" s="461"/>
      <c r="IVE197" s="461"/>
      <c r="IVF197" s="461"/>
      <c r="IVG197" s="461"/>
      <c r="IVH197" s="461"/>
      <c r="IVI197" s="461"/>
      <c r="IVJ197" s="461"/>
      <c r="IVK197" s="461"/>
      <c r="IVL197" s="461"/>
      <c r="IVM197" s="461"/>
      <c r="IVN197" s="461"/>
      <c r="IVO197" s="461"/>
      <c r="IVP197" s="461"/>
      <c r="IVQ197" s="461"/>
      <c r="IVR197" s="461"/>
      <c r="IVS197" s="461"/>
      <c r="IVT197" s="461"/>
      <c r="IVU197" s="461"/>
      <c r="IVV197" s="461"/>
      <c r="IVW197" s="461"/>
      <c r="IVX197" s="461"/>
      <c r="IVY197" s="461"/>
      <c r="IVZ197" s="461"/>
      <c r="IWA197" s="461"/>
      <c r="IWB197" s="461"/>
      <c r="IWC197" s="461"/>
      <c r="IWD197" s="461"/>
      <c r="IWE197" s="461"/>
      <c r="IWF197" s="461"/>
      <c r="IWG197" s="461"/>
      <c r="IWH197" s="461"/>
      <c r="IWI197" s="461"/>
      <c r="IWJ197" s="461"/>
      <c r="IWK197" s="461"/>
      <c r="IWL197" s="461"/>
      <c r="IWM197" s="461"/>
      <c r="IWN197" s="461"/>
      <c r="IWO197" s="461"/>
      <c r="IWP197" s="461"/>
      <c r="IWQ197" s="461"/>
      <c r="IWR197" s="461"/>
      <c r="IWS197" s="461"/>
      <c r="IWT197" s="461"/>
      <c r="IWU197" s="461"/>
      <c r="IWV197" s="461"/>
      <c r="IWW197" s="461"/>
      <c r="IWX197" s="461"/>
      <c r="IWY197" s="461"/>
      <c r="IWZ197" s="461"/>
      <c r="IXA197" s="461"/>
      <c r="IXB197" s="461"/>
      <c r="IXC197" s="461"/>
      <c r="IXD197" s="461"/>
      <c r="IXE197" s="461"/>
      <c r="IXF197" s="461"/>
      <c r="IXG197" s="461"/>
      <c r="IXH197" s="461"/>
      <c r="IXI197" s="461"/>
      <c r="IXJ197" s="461"/>
      <c r="IXK197" s="461"/>
      <c r="IXL197" s="461"/>
      <c r="IXM197" s="461"/>
      <c r="IXN197" s="461"/>
      <c r="IXO197" s="461"/>
      <c r="IXP197" s="461"/>
      <c r="IXQ197" s="461"/>
      <c r="IXR197" s="461"/>
      <c r="IXS197" s="461"/>
      <c r="IXT197" s="461"/>
      <c r="IXU197" s="461"/>
      <c r="IXV197" s="461"/>
      <c r="IXW197" s="461"/>
      <c r="IXX197" s="461"/>
      <c r="IXY197" s="461"/>
      <c r="IXZ197" s="461"/>
      <c r="IYA197" s="461"/>
      <c r="IYB197" s="461"/>
      <c r="IYC197" s="461"/>
      <c r="IYD197" s="461"/>
      <c r="IYE197" s="461"/>
      <c r="IYF197" s="461"/>
      <c r="IYG197" s="461"/>
      <c r="IYH197" s="461"/>
      <c r="IYI197" s="461"/>
      <c r="IYJ197" s="461"/>
      <c r="IYK197" s="461"/>
      <c r="IYL197" s="461"/>
      <c r="IYM197" s="461"/>
      <c r="IYN197" s="461"/>
      <c r="IYO197" s="461"/>
      <c r="IYP197" s="461"/>
      <c r="IYQ197" s="461"/>
      <c r="IYR197" s="461"/>
      <c r="IYS197" s="461"/>
      <c r="IYT197" s="461"/>
      <c r="IYU197" s="461"/>
      <c r="IYV197" s="461"/>
      <c r="IYW197" s="461"/>
      <c r="IYX197" s="461"/>
      <c r="IYY197" s="461"/>
      <c r="IYZ197" s="461"/>
      <c r="IZA197" s="461"/>
      <c r="IZB197" s="461"/>
      <c r="IZC197" s="461"/>
      <c r="IZD197" s="461"/>
      <c r="IZE197" s="461"/>
      <c r="IZF197" s="461"/>
      <c r="IZG197" s="461"/>
      <c r="IZH197" s="461"/>
      <c r="IZI197" s="461"/>
      <c r="IZJ197" s="461"/>
      <c r="IZK197" s="461"/>
      <c r="IZL197" s="461"/>
      <c r="IZM197" s="461"/>
      <c r="IZN197" s="461"/>
      <c r="IZO197" s="461"/>
      <c r="IZP197" s="461"/>
      <c r="IZQ197" s="461"/>
      <c r="IZR197" s="461"/>
      <c r="IZS197" s="461"/>
      <c r="IZT197" s="461"/>
      <c r="IZU197" s="461"/>
      <c r="IZV197" s="461"/>
      <c r="IZW197" s="461"/>
      <c r="IZX197" s="461"/>
      <c r="IZY197" s="461"/>
      <c r="IZZ197" s="461"/>
      <c r="JAA197" s="461"/>
      <c r="JAB197" s="461"/>
      <c r="JAC197" s="461"/>
      <c r="JAD197" s="461"/>
      <c r="JAE197" s="461"/>
      <c r="JAF197" s="461"/>
      <c r="JAG197" s="461"/>
      <c r="JAH197" s="461"/>
      <c r="JAI197" s="461"/>
      <c r="JAJ197" s="461"/>
      <c r="JAK197" s="461"/>
      <c r="JAL197" s="461"/>
      <c r="JAM197" s="461"/>
      <c r="JAN197" s="461"/>
      <c r="JAO197" s="461"/>
      <c r="JAP197" s="461"/>
      <c r="JAQ197" s="461"/>
      <c r="JAR197" s="461"/>
      <c r="JAS197" s="461"/>
      <c r="JAT197" s="461"/>
      <c r="JAU197" s="461"/>
      <c r="JAV197" s="461"/>
      <c r="JAW197" s="461"/>
      <c r="JAX197" s="461"/>
      <c r="JAY197" s="461"/>
      <c r="JAZ197" s="461"/>
      <c r="JBA197" s="461"/>
      <c r="JBB197" s="461"/>
      <c r="JBC197" s="461"/>
      <c r="JBD197" s="461"/>
      <c r="JBE197" s="461"/>
      <c r="JBF197" s="461"/>
      <c r="JBG197" s="461"/>
      <c r="JBH197" s="461"/>
      <c r="JBI197" s="461"/>
      <c r="JBJ197" s="461"/>
      <c r="JBK197" s="461"/>
      <c r="JBL197" s="461"/>
      <c r="JBM197" s="461"/>
      <c r="JBN197" s="461"/>
      <c r="JBO197" s="461"/>
      <c r="JBP197" s="461"/>
      <c r="JBQ197" s="461"/>
      <c r="JBR197" s="461"/>
      <c r="JBS197" s="461"/>
      <c r="JBT197" s="461"/>
      <c r="JBU197" s="461"/>
      <c r="JBV197" s="461"/>
      <c r="JBW197" s="461"/>
      <c r="JBX197" s="461"/>
      <c r="JBY197" s="461"/>
      <c r="JBZ197" s="461"/>
      <c r="JCA197" s="461"/>
      <c r="JCB197" s="461"/>
      <c r="JCC197" s="461"/>
      <c r="JCD197" s="461"/>
      <c r="JCE197" s="461"/>
      <c r="JCF197" s="461"/>
      <c r="JCG197" s="461"/>
      <c r="JCH197" s="461"/>
      <c r="JCI197" s="461"/>
      <c r="JCJ197" s="461"/>
      <c r="JCK197" s="461"/>
      <c r="JCL197" s="461"/>
      <c r="JCM197" s="461"/>
      <c r="JCN197" s="461"/>
      <c r="JCO197" s="461"/>
      <c r="JCP197" s="461"/>
      <c r="JCQ197" s="461"/>
      <c r="JCR197" s="461"/>
      <c r="JCS197" s="461"/>
      <c r="JCT197" s="461"/>
      <c r="JCU197" s="461"/>
      <c r="JCV197" s="461"/>
      <c r="JCW197" s="461"/>
      <c r="JCX197" s="461"/>
      <c r="JCY197" s="461"/>
      <c r="JCZ197" s="461"/>
      <c r="JDA197" s="461"/>
      <c r="JDB197" s="461"/>
      <c r="JDC197" s="461"/>
      <c r="JDD197" s="461"/>
      <c r="JDE197" s="461"/>
      <c r="JDF197" s="461"/>
      <c r="JDG197" s="461"/>
      <c r="JDH197" s="461"/>
      <c r="JDI197" s="461"/>
      <c r="JDJ197" s="461"/>
      <c r="JDK197" s="461"/>
      <c r="JDL197" s="461"/>
      <c r="JDM197" s="461"/>
      <c r="JDN197" s="461"/>
      <c r="JDO197" s="461"/>
      <c r="JDP197" s="461"/>
      <c r="JDQ197" s="461"/>
      <c r="JDR197" s="461"/>
      <c r="JDS197" s="461"/>
      <c r="JDT197" s="461"/>
      <c r="JDU197" s="461"/>
      <c r="JDV197" s="461"/>
      <c r="JDW197" s="461"/>
      <c r="JDX197" s="461"/>
      <c r="JDY197" s="461"/>
      <c r="JDZ197" s="461"/>
      <c r="JEA197" s="461"/>
      <c r="JEB197" s="461"/>
      <c r="JEC197" s="461"/>
      <c r="JED197" s="461"/>
      <c r="JEE197" s="461"/>
      <c r="JEF197" s="461"/>
      <c r="JEG197" s="461"/>
      <c r="JEH197" s="461"/>
      <c r="JEI197" s="461"/>
      <c r="JEJ197" s="461"/>
      <c r="JEK197" s="461"/>
      <c r="JEL197" s="461"/>
      <c r="JEM197" s="461"/>
      <c r="JEN197" s="461"/>
      <c r="JEO197" s="461"/>
      <c r="JEP197" s="461"/>
      <c r="JEQ197" s="461"/>
      <c r="JER197" s="461"/>
      <c r="JES197" s="461"/>
      <c r="JET197" s="461"/>
      <c r="JEU197" s="461"/>
      <c r="JEV197" s="461"/>
      <c r="JEW197" s="461"/>
      <c r="JEX197" s="461"/>
      <c r="JEY197" s="461"/>
      <c r="JEZ197" s="461"/>
      <c r="JFA197" s="461"/>
      <c r="JFB197" s="461"/>
      <c r="JFC197" s="461"/>
      <c r="JFD197" s="461"/>
      <c r="JFE197" s="461"/>
      <c r="JFF197" s="461"/>
      <c r="JFG197" s="461"/>
      <c r="JFH197" s="461"/>
      <c r="JFI197" s="461"/>
      <c r="JFJ197" s="461"/>
      <c r="JFK197" s="461"/>
      <c r="JFL197" s="461"/>
      <c r="JFM197" s="461"/>
      <c r="JFN197" s="461"/>
      <c r="JFO197" s="461"/>
      <c r="JFP197" s="461"/>
      <c r="JFQ197" s="461"/>
      <c r="JFR197" s="461"/>
      <c r="JFS197" s="461"/>
      <c r="JFT197" s="461"/>
      <c r="JFU197" s="461"/>
      <c r="JFV197" s="461"/>
      <c r="JFW197" s="461"/>
      <c r="JFX197" s="461"/>
      <c r="JFY197" s="461"/>
      <c r="JFZ197" s="461"/>
      <c r="JGA197" s="461"/>
      <c r="JGB197" s="461"/>
      <c r="JGC197" s="461"/>
      <c r="JGD197" s="461"/>
      <c r="JGE197" s="461"/>
      <c r="JGF197" s="461"/>
      <c r="JGG197" s="461"/>
      <c r="JGH197" s="461"/>
      <c r="JGI197" s="461"/>
      <c r="JGJ197" s="461"/>
      <c r="JGK197" s="461"/>
      <c r="JGL197" s="461"/>
      <c r="JGM197" s="461"/>
      <c r="JGN197" s="461"/>
      <c r="JGO197" s="461"/>
      <c r="JGP197" s="461"/>
      <c r="JGQ197" s="461"/>
      <c r="JGR197" s="461"/>
      <c r="JGS197" s="461"/>
      <c r="JGT197" s="461"/>
      <c r="JGU197" s="461"/>
      <c r="JGV197" s="461"/>
      <c r="JGW197" s="461"/>
      <c r="JGX197" s="461"/>
      <c r="JGY197" s="461"/>
      <c r="JGZ197" s="461"/>
      <c r="JHA197" s="461"/>
      <c r="JHB197" s="461"/>
      <c r="JHC197" s="461"/>
      <c r="JHD197" s="461"/>
      <c r="JHE197" s="461"/>
      <c r="JHF197" s="461"/>
      <c r="JHG197" s="461"/>
      <c r="JHH197" s="461"/>
      <c r="JHI197" s="461"/>
      <c r="JHJ197" s="461"/>
      <c r="JHK197" s="461"/>
      <c r="JHL197" s="461"/>
      <c r="JHM197" s="461"/>
      <c r="JHN197" s="461"/>
      <c r="JHO197" s="461"/>
      <c r="JHP197" s="461"/>
      <c r="JHQ197" s="461"/>
      <c r="JHR197" s="461"/>
      <c r="JHS197" s="461"/>
      <c r="JHT197" s="461"/>
      <c r="JHU197" s="461"/>
      <c r="JHV197" s="461"/>
      <c r="JHW197" s="461"/>
      <c r="JHX197" s="461"/>
      <c r="JHY197" s="461"/>
      <c r="JHZ197" s="461"/>
      <c r="JIA197" s="461"/>
      <c r="JIB197" s="461"/>
      <c r="JIC197" s="461"/>
      <c r="JID197" s="461"/>
      <c r="JIE197" s="461"/>
      <c r="JIF197" s="461"/>
      <c r="JIG197" s="461"/>
      <c r="JIH197" s="461"/>
      <c r="JII197" s="461"/>
      <c r="JIJ197" s="461"/>
      <c r="JIK197" s="461"/>
      <c r="JIL197" s="461"/>
      <c r="JIM197" s="461"/>
      <c r="JIN197" s="461"/>
      <c r="JIO197" s="461"/>
      <c r="JIP197" s="461"/>
      <c r="JIQ197" s="461"/>
      <c r="JIR197" s="461"/>
      <c r="JIS197" s="461"/>
      <c r="JIT197" s="461"/>
      <c r="JIU197" s="461"/>
      <c r="JIV197" s="461"/>
      <c r="JIW197" s="461"/>
      <c r="JIX197" s="461"/>
      <c r="JIY197" s="461"/>
      <c r="JIZ197" s="461"/>
      <c r="JJA197" s="461"/>
      <c r="JJB197" s="461"/>
      <c r="JJC197" s="461"/>
      <c r="JJD197" s="461"/>
      <c r="JJE197" s="461"/>
      <c r="JJF197" s="461"/>
      <c r="JJG197" s="461"/>
      <c r="JJH197" s="461"/>
      <c r="JJI197" s="461"/>
      <c r="JJJ197" s="461"/>
      <c r="JJK197" s="461"/>
      <c r="JJL197" s="461"/>
      <c r="JJM197" s="461"/>
      <c r="JJN197" s="461"/>
      <c r="JJO197" s="461"/>
      <c r="JJP197" s="461"/>
      <c r="JJQ197" s="461"/>
      <c r="JJR197" s="461"/>
      <c r="JJS197" s="461"/>
      <c r="JJT197" s="461"/>
      <c r="JJU197" s="461"/>
      <c r="JJV197" s="461"/>
      <c r="JJW197" s="461"/>
      <c r="JJX197" s="461"/>
      <c r="JJY197" s="461"/>
      <c r="JJZ197" s="461"/>
      <c r="JKA197" s="461"/>
      <c r="JKB197" s="461"/>
      <c r="JKC197" s="461"/>
      <c r="JKD197" s="461"/>
      <c r="JKE197" s="461"/>
      <c r="JKF197" s="461"/>
      <c r="JKG197" s="461"/>
      <c r="JKH197" s="461"/>
      <c r="JKI197" s="461"/>
      <c r="JKJ197" s="461"/>
      <c r="JKK197" s="461"/>
      <c r="JKL197" s="461"/>
      <c r="JKM197" s="461"/>
      <c r="JKN197" s="461"/>
      <c r="JKO197" s="461"/>
      <c r="JKP197" s="461"/>
      <c r="JKQ197" s="461"/>
      <c r="JKR197" s="461"/>
      <c r="JKS197" s="461"/>
      <c r="JKT197" s="461"/>
      <c r="JKU197" s="461"/>
      <c r="JKV197" s="461"/>
      <c r="JKW197" s="461"/>
      <c r="JKX197" s="461"/>
      <c r="JKY197" s="461"/>
      <c r="JKZ197" s="461"/>
      <c r="JLA197" s="461"/>
      <c r="JLB197" s="461"/>
      <c r="JLC197" s="461"/>
      <c r="JLD197" s="461"/>
      <c r="JLE197" s="461"/>
      <c r="JLF197" s="461"/>
      <c r="JLG197" s="461"/>
      <c r="JLH197" s="461"/>
      <c r="JLI197" s="461"/>
      <c r="JLJ197" s="461"/>
      <c r="JLK197" s="461"/>
      <c r="JLL197" s="461"/>
      <c r="JLM197" s="461"/>
      <c r="JLN197" s="461"/>
      <c r="JLO197" s="461"/>
      <c r="JLP197" s="461"/>
      <c r="JLQ197" s="461"/>
      <c r="JLR197" s="461"/>
      <c r="JLS197" s="461"/>
      <c r="JLT197" s="461"/>
      <c r="JLU197" s="461"/>
      <c r="JLV197" s="461"/>
      <c r="JLW197" s="461"/>
      <c r="JLX197" s="461"/>
      <c r="JLY197" s="461"/>
      <c r="JLZ197" s="461"/>
      <c r="JMA197" s="461"/>
      <c r="JMB197" s="461"/>
      <c r="JMC197" s="461"/>
      <c r="JMD197" s="461"/>
      <c r="JME197" s="461"/>
      <c r="JMF197" s="461"/>
      <c r="JMG197" s="461"/>
      <c r="JMH197" s="461"/>
      <c r="JMI197" s="461"/>
      <c r="JMJ197" s="461"/>
      <c r="JMK197" s="461"/>
      <c r="JML197" s="461"/>
      <c r="JMM197" s="461"/>
      <c r="JMN197" s="461"/>
      <c r="JMO197" s="461"/>
      <c r="JMP197" s="461"/>
      <c r="JMQ197" s="461"/>
      <c r="JMR197" s="461"/>
      <c r="JMS197" s="461"/>
      <c r="JMT197" s="461"/>
      <c r="JMU197" s="461"/>
      <c r="JMV197" s="461"/>
      <c r="JMW197" s="461"/>
      <c r="JMX197" s="461"/>
      <c r="JMY197" s="461"/>
      <c r="JMZ197" s="461"/>
      <c r="JNA197" s="461"/>
      <c r="JNB197" s="461"/>
      <c r="JNC197" s="461"/>
      <c r="JND197" s="461"/>
      <c r="JNE197" s="461"/>
      <c r="JNF197" s="461"/>
      <c r="JNG197" s="461"/>
      <c r="JNH197" s="461"/>
      <c r="JNI197" s="461"/>
      <c r="JNJ197" s="461"/>
      <c r="JNK197" s="461"/>
      <c r="JNL197" s="461"/>
      <c r="JNM197" s="461"/>
      <c r="JNN197" s="461"/>
      <c r="JNO197" s="461"/>
      <c r="JNP197" s="461"/>
      <c r="JNQ197" s="461"/>
      <c r="JNR197" s="461"/>
      <c r="JNS197" s="461"/>
      <c r="JNT197" s="461"/>
      <c r="JNU197" s="461"/>
      <c r="JNV197" s="461"/>
      <c r="JNW197" s="461"/>
      <c r="JNX197" s="461"/>
      <c r="JNY197" s="461"/>
      <c r="JNZ197" s="461"/>
      <c r="JOA197" s="461"/>
      <c r="JOB197" s="461"/>
      <c r="JOC197" s="461"/>
      <c r="JOD197" s="461"/>
      <c r="JOE197" s="461"/>
      <c r="JOF197" s="461"/>
      <c r="JOG197" s="461"/>
      <c r="JOH197" s="461"/>
      <c r="JOI197" s="461"/>
      <c r="JOJ197" s="461"/>
      <c r="JOK197" s="461"/>
      <c r="JOL197" s="461"/>
      <c r="JOM197" s="461"/>
      <c r="JON197" s="461"/>
      <c r="JOO197" s="461"/>
      <c r="JOP197" s="461"/>
      <c r="JOQ197" s="461"/>
      <c r="JOR197" s="461"/>
      <c r="JOS197" s="461"/>
      <c r="JOT197" s="461"/>
      <c r="JOU197" s="461"/>
      <c r="JOV197" s="461"/>
      <c r="JOW197" s="461"/>
      <c r="JOX197" s="461"/>
      <c r="JOY197" s="461"/>
      <c r="JOZ197" s="461"/>
      <c r="JPA197" s="461"/>
      <c r="JPB197" s="461"/>
      <c r="JPC197" s="461"/>
      <c r="JPD197" s="461"/>
      <c r="JPE197" s="461"/>
      <c r="JPF197" s="461"/>
      <c r="JPG197" s="461"/>
      <c r="JPH197" s="461"/>
      <c r="JPI197" s="461"/>
      <c r="JPJ197" s="461"/>
      <c r="JPK197" s="461"/>
      <c r="JPL197" s="461"/>
      <c r="JPM197" s="461"/>
      <c r="JPN197" s="461"/>
      <c r="JPO197" s="461"/>
      <c r="JPP197" s="461"/>
      <c r="JPQ197" s="461"/>
      <c r="JPR197" s="461"/>
      <c r="JPS197" s="461"/>
      <c r="JPT197" s="461"/>
      <c r="JPU197" s="461"/>
      <c r="JPV197" s="461"/>
      <c r="JPW197" s="461"/>
      <c r="JPX197" s="461"/>
      <c r="JPY197" s="461"/>
      <c r="JPZ197" s="461"/>
      <c r="JQA197" s="461"/>
      <c r="JQB197" s="461"/>
      <c r="JQC197" s="461"/>
      <c r="JQD197" s="461"/>
      <c r="JQE197" s="461"/>
      <c r="JQF197" s="461"/>
      <c r="JQG197" s="461"/>
      <c r="JQH197" s="461"/>
      <c r="JQI197" s="461"/>
      <c r="JQJ197" s="461"/>
      <c r="JQK197" s="461"/>
      <c r="JQL197" s="461"/>
      <c r="JQM197" s="461"/>
      <c r="JQN197" s="461"/>
      <c r="JQO197" s="461"/>
      <c r="JQP197" s="461"/>
      <c r="JQQ197" s="461"/>
      <c r="JQR197" s="461"/>
      <c r="JQS197" s="461"/>
      <c r="JQT197" s="461"/>
      <c r="JQU197" s="461"/>
      <c r="JQV197" s="461"/>
      <c r="JQW197" s="461"/>
      <c r="JQX197" s="461"/>
      <c r="JQY197" s="461"/>
      <c r="JQZ197" s="461"/>
      <c r="JRA197" s="461"/>
      <c r="JRB197" s="461"/>
      <c r="JRC197" s="461"/>
      <c r="JRD197" s="461"/>
      <c r="JRE197" s="461"/>
      <c r="JRF197" s="461"/>
      <c r="JRG197" s="461"/>
      <c r="JRH197" s="461"/>
      <c r="JRI197" s="461"/>
      <c r="JRJ197" s="461"/>
      <c r="JRK197" s="461"/>
      <c r="JRL197" s="461"/>
      <c r="JRM197" s="461"/>
      <c r="JRN197" s="461"/>
      <c r="JRO197" s="461"/>
      <c r="JRP197" s="461"/>
      <c r="JRQ197" s="461"/>
      <c r="JRR197" s="461"/>
      <c r="JRS197" s="461"/>
      <c r="JRT197" s="461"/>
      <c r="JRU197" s="461"/>
      <c r="JRV197" s="461"/>
      <c r="JRW197" s="461"/>
      <c r="JRX197" s="461"/>
      <c r="JRY197" s="461"/>
      <c r="JRZ197" s="461"/>
      <c r="JSA197" s="461"/>
      <c r="JSB197" s="461"/>
      <c r="JSC197" s="461"/>
      <c r="JSD197" s="461"/>
      <c r="JSE197" s="461"/>
      <c r="JSF197" s="461"/>
      <c r="JSG197" s="461"/>
      <c r="JSH197" s="461"/>
      <c r="JSI197" s="461"/>
      <c r="JSJ197" s="461"/>
      <c r="JSK197" s="461"/>
      <c r="JSL197" s="461"/>
      <c r="JSM197" s="461"/>
      <c r="JSN197" s="461"/>
      <c r="JSO197" s="461"/>
      <c r="JSP197" s="461"/>
      <c r="JSQ197" s="461"/>
      <c r="JSR197" s="461"/>
      <c r="JSS197" s="461"/>
      <c r="JST197" s="461"/>
      <c r="JSU197" s="461"/>
      <c r="JSV197" s="461"/>
      <c r="JSW197" s="461"/>
      <c r="JSX197" s="461"/>
      <c r="JSY197" s="461"/>
      <c r="JSZ197" s="461"/>
      <c r="JTA197" s="461"/>
      <c r="JTB197" s="461"/>
      <c r="JTC197" s="461"/>
      <c r="JTD197" s="461"/>
      <c r="JTE197" s="461"/>
      <c r="JTF197" s="461"/>
      <c r="JTG197" s="461"/>
      <c r="JTH197" s="461"/>
      <c r="JTI197" s="461"/>
      <c r="JTJ197" s="461"/>
      <c r="JTK197" s="461"/>
      <c r="JTL197" s="461"/>
      <c r="JTM197" s="461"/>
      <c r="JTN197" s="461"/>
      <c r="JTO197" s="461"/>
      <c r="JTP197" s="461"/>
      <c r="JTQ197" s="461"/>
      <c r="JTR197" s="461"/>
      <c r="JTS197" s="461"/>
      <c r="JTT197" s="461"/>
      <c r="JTU197" s="461"/>
      <c r="JTV197" s="461"/>
      <c r="JTW197" s="461"/>
      <c r="JTX197" s="461"/>
      <c r="JTY197" s="461"/>
      <c r="JTZ197" s="461"/>
      <c r="JUA197" s="461"/>
      <c r="JUB197" s="461"/>
      <c r="JUC197" s="461"/>
      <c r="JUD197" s="461"/>
      <c r="JUE197" s="461"/>
      <c r="JUF197" s="461"/>
      <c r="JUG197" s="461"/>
      <c r="JUH197" s="461"/>
      <c r="JUI197" s="461"/>
      <c r="JUJ197" s="461"/>
      <c r="JUK197" s="461"/>
      <c r="JUL197" s="461"/>
      <c r="JUM197" s="461"/>
      <c r="JUN197" s="461"/>
      <c r="JUO197" s="461"/>
      <c r="JUP197" s="461"/>
      <c r="JUQ197" s="461"/>
      <c r="JUR197" s="461"/>
      <c r="JUS197" s="461"/>
      <c r="JUT197" s="461"/>
      <c r="JUU197" s="461"/>
      <c r="JUV197" s="461"/>
      <c r="JUW197" s="461"/>
      <c r="JUX197" s="461"/>
      <c r="JUY197" s="461"/>
      <c r="JUZ197" s="461"/>
      <c r="JVA197" s="461"/>
      <c r="JVB197" s="461"/>
      <c r="JVC197" s="461"/>
      <c r="JVD197" s="461"/>
      <c r="JVE197" s="461"/>
      <c r="JVF197" s="461"/>
      <c r="JVG197" s="461"/>
      <c r="JVH197" s="461"/>
      <c r="JVI197" s="461"/>
      <c r="JVJ197" s="461"/>
      <c r="JVK197" s="461"/>
      <c r="JVL197" s="461"/>
      <c r="JVM197" s="461"/>
      <c r="JVN197" s="461"/>
      <c r="JVO197" s="461"/>
      <c r="JVP197" s="461"/>
      <c r="JVQ197" s="461"/>
      <c r="JVR197" s="461"/>
      <c r="JVS197" s="461"/>
      <c r="JVT197" s="461"/>
      <c r="JVU197" s="461"/>
      <c r="JVV197" s="461"/>
      <c r="JVW197" s="461"/>
      <c r="JVX197" s="461"/>
      <c r="JVY197" s="461"/>
      <c r="JVZ197" s="461"/>
      <c r="JWA197" s="461"/>
      <c r="JWB197" s="461"/>
      <c r="JWC197" s="461"/>
      <c r="JWD197" s="461"/>
      <c r="JWE197" s="461"/>
      <c r="JWF197" s="461"/>
      <c r="JWG197" s="461"/>
      <c r="JWH197" s="461"/>
      <c r="JWI197" s="461"/>
      <c r="JWJ197" s="461"/>
      <c r="JWK197" s="461"/>
      <c r="JWL197" s="461"/>
      <c r="JWM197" s="461"/>
      <c r="JWN197" s="461"/>
      <c r="JWO197" s="461"/>
      <c r="JWP197" s="461"/>
      <c r="JWQ197" s="461"/>
      <c r="JWR197" s="461"/>
      <c r="JWS197" s="461"/>
      <c r="JWT197" s="461"/>
      <c r="JWU197" s="461"/>
      <c r="JWV197" s="461"/>
      <c r="JWW197" s="461"/>
      <c r="JWX197" s="461"/>
      <c r="JWY197" s="461"/>
      <c r="JWZ197" s="461"/>
      <c r="JXA197" s="461"/>
      <c r="JXB197" s="461"/>
      <c r="JXC197" s="461"/>
      <c r="JXD197" s="461"/>
      <c r="JXE197" s="461"/>
      <c r="JXF197" s="461"/>
      <c r="JXG197" s="461"/>
      <c r="JXH197" s="461"/>
      <c r="JXI197" s="461"/>
      <c r="JXJ197" s="461"/>
      <c r="JXK197" s="461"/>
      <c r="JXL197" s="461"/>
      <c r="JXM197" s="461"/>
      <c r="JXN197" s="461"/>
      <c r="JXO197" s="461"/>
      <c r="JXP197" s="461"/>
      <c r="JXQ197" s="461"/>
      <c r="JXR197" s="461"/>
      <c r="JXS197" s="461"/>
      <c r="JXT197" s="461"/>
      <c r="JXU197" s="461"/>
      <c r="JXV197" s="461"/>
      <c r="JXW197" s="461"/>
      <c r="JXX197" s="461"/>
      <c r="JXY197" s="461"/>
      <c r="JXZ197" s="461"/>
      <c r="JYA197" s="461"/>
      <c r="JYB197" s="461"/>
      <c r="JYC197" s="461"/>
      <c r="JYD197" s="461"/>
      <c r="JYE197" s="461"/>
      <c r="JYF197" s="461"/>
      <c r="JYG197" s="461"/>
      <c r="JYH197" s="461"/>
      <c r="JYI197" s="461"/>
      <c r="JYJ197" s="461"/>
      <c r="JYK197" s="461"/>
      <c r="JYL197" s="461"/>
      <c r="JYM197" s="461"/>
      <c r="JYN197" s="461"/>
      <c r="JYO197" s="461"/>
      <c r="JYP197" s="461"/>
      <c r="JYQ197" s="461"/>
      <c r="JYR197" s="461"/>
      <c r="JYS197" s="461"/>
      <c r="JYT197" s="461"/>
      <c r="JYU197" s="461"/>
      <c r="JYV197" s="461"/>
      <c r="JYW197" s="461"/>
      <c r="JYX197" s="461"/>
      <c r="JYY197" s="461"/>
      <c r="JYZ197" s="461"/>
      <c r="JZA197" s="461"/>
      <c r="JZB197" s="461"/>
      <c r="JZC197" s="461"/>
      <c r="JZD197" s="461"/>
      <c r="JZE197" s="461"/>
      <c r="JZF197" s="461"/>
      <c r="JZG197" s="461"/>
      <c r="JZH197" s="461"/>
      <c r="JZI197" s="461"/>
      <c r="JZJ197" s="461"/>
      <c r="JZK197" s="461"/>
      <c r="JZL197" s="461"/>
      <c r="JZM197" s="461"/>
      <c r="JZN197" s="461"/>
      <c r="JZO197" s="461"/>
      <c r="JZP197" s="461"/>
      <c r="JZQ197" s="461"/>
      <c r="JZR197" s="461"/>
      <c r="JZS197" s="461"/>
      <c r="JZT197" s="461"/>
      <c r="JZU197" s="461"/>
      <c r="JZV197" s="461"/>
      <c r="JZW197" s="461"/>
      <c r="JZX197" s="461"/>
      <c r="JZY197" s="461"/>
      <c r="JZZ197" s="461"/>
      <c r="KAA197" s="461"/>
      <c r="KAB197" s="461"/>
      <c r="KAC197" s="461"/>
      <c r="KAD197" s="461"/>
      <c r="KAE197" s="461"/>
      <c r="KAF197" s="461"/>
      <c r="KAG197" s="461"/>
      <c r="KAH197" s="461"/>
      <c r="KAI197" s="461"/>
      <c r="KAJ197" s="461"/>
      <c r="KAK197" s="461"/>
      <c r="KAL197" s="461"/>
      <c r="KAM197" s="461"/>
      <c r="KAN197" s="461"/>
      <c r="KAO197" s="461"/>
      <c r="KAP197" s="461"/>
      <c r="KAQ197" s="461"/>
      <c r="KAR197" s="461"/>
      <c r="KAS197" s="461"/>
      <c r="KAT197" s="461"/>
      <c r="KAU197" s="461"/>
      <c r="KAV197" s="461"/>
      <c r="KAW197" s="461"/>
      <c r="KAX197" s="461"/>
      <c r="KAY197" s="461"/>
      <c r="KAZ197" s="461"/>
      <c r="KBA197" s="461"/>
      <c r="KBB197" s="461"/>
      <c r="KBC197" s="461"/>
      <c r="KBD197" s="461"/>
      <c r="KBE197" s="461"/>
      <c r="KBF197" s="461"/>
      <c r="KBG197" s="461"/>
      <c r="KBH197" s="461"/>
      <c r="KBI197" s="461"/>
      <c r="KBJ197" s="461"/>
      <c r="KBK197" s="461"/>
      <c r="KBL197" s="461"/>
      <c r="KBM197" s="461"/>
      <c r="KBN197" s="461"/>
      <c r="KBO197" s="461"/>
      <c r="KBP197" s="461"/>
      <c r="KBQ197" s="461"/>
      <c r="KBR197" s="461"/>
      <c r="KBS197" s="461"/>
      <c r="KBT197" s="461"/>
      <c r="KBU197" s="461"/>
      <c r="KBV197" s="461"/>
      <c r="KBW197" s="461"/>
      <c r="KBX197" s="461"/>
      <c r="KBY197" s="461"/>
      <c r="KBZ197" s="461"/>
      <c r="KCA197" s="461"/>
      <c r="KCB197" s="461"/>
      <c r="KCC197" s="461"/>
      <c r="KCD197" s="461"/>
      <c r="KCE197" s="461"/>
      <c r="KCF197" s="461"/>
      <c r="KCG197" s="461"/>
      <c r="KCH197" s="461"/>
      <c r="KCI197" s="461"/>
      <c r="KCJ197" s="461"/>
      <c r="KCK197" s="461"/>
      <c r="KCL197" s="461"/>
      <c r="KCM197" s="461"/>
      <c r="KCN197" s="461"/>
      <c r="KCO197" s="461"/>
      <c r="KCP197" s="461"/>
      <c r="KCQ197" s="461"/>
      <c r="KCR197" s="461"/>
      <c r="KCS197" s="461"/>
      <c r="KCT197" s="461"/>
      <c r="KCU197" s="461"/>
      <c r="KCV197" s="461"/>
      <c r="KCW197" s="461"/>
      <c r="KCX197" s="461"/>
      <c r="KCY197" s="461"/>
      <c r="KCZ197" s="461"/>
      <c r="KDA197" s="461"/>
      <c r="KDB197" s="461"/>
      <c r="KDC197" s="461"/>
      <c r="KDD197" s="461"/>
      <c r="KDE197" s="461"/>
      <c r="KDF197" s="461"/>
      <c r="KDG197" s="461"/>
      <c r="KDH197" s="461"/>
      <c r="KDI197" s="461"/>
      <c r="KDJ197" s="461"/>
      <c r="KDK197" s="461"/>
      <c r="KDL197" s="461"/>
      <c r="KDM197" s="461"/>
      <c r="KDN197" s="461"/>
      <c r="KDO197" s="461"/>
      <c r="KDP197" s="461"/>
      <c r="KDQ197" s="461"/>
      <c r="KDR197" s="461"/>
      <c r="KDS197" s="461"/>
      <c r="KDT197" s="461"/>
      <c r="KDU197" s="461"/>
      <c r="KDV197" s="461"/>
      <c r="KDW197" s="461"/>
      <c r="KDX197" s="461"/>
      <c r="KDY197" s="461"/>
      <c r="KDZ197" s="461"/>
      <c r="KEA197" s="461"/>
      <c r="KEB197" s="461"/>
      <c r="KEC197" s="461"/>
      <c r="KED197" s="461"/>
      <c r="KEE197" s="461"/>
      <c r="KEF197" s="461"/>
      <c r="KEG197" s="461"/>
      <c r="KEH197" s="461"/>
      <c r="KEI197" s="461"/>
      <c r="KEJ197" s="461"/>
      <c r="KEK197" s="461"/>
      <c r="KEL197" s="461"/>
      <c r="KEM197" s="461"/>
      <c r="KEN197" s="461"/>
      <c r="KEO197" s="461"/>
      <c r="KEP197" s="461"/>
      <c r="KEQ197" s="461"/>
      <c r="KER197" s="461"/>
      <c r="KES197" s="461"/>
      <c r="KET197" s="461"/>
      <c r="KEU197" s="461"/>
      <c r="KEV197" s="461"/>
      <c r="KEW197" s="461"/>
      <c r="KEX197" s="461"/>
      <c r="KEY197" s="461"/>
      <c r="KEZ197" s="461"/>
      <c r="KFA197" s="461"/>
      <c r="KFB197" s="461"/>
      <c r="KFC197" s="461"/>
      <c r="KFD197" s="461"/>
      <c r="KFE197" s="461"/>
      <c r="KFF197" s="461"/>
      <c r="KFG197" s="461"/>
      <c r="KFH197" s="461"/>
      <c r="KFI197" s="461"/>
      <c r="KFJ197" s="461"/>
      <c r="KFK197" s="461"/>
      <c r="KFL197" s="461"/>
      <c r="KFM197" s="461"/>
      <c r="KFN197" s="461"/>
      <c r="KFO197" s="461"/>
      <c r="KFP197" s="461"/>
      <c r="KFQ197" s="461"/>
      <c r="KFR197" s="461"/>
      <c r="KFS197" s="461"/>
      <c r="KFT197" s="461"/>
      <c r="KFU197" s="461"/>
      <c r="KFV197" s="461"/>
      <c r="KFW197" s="461"/>
      <c r="KFX197" s="461"/>
      <c r="KFY197" s="461"/>
      <c r="KFZ197" s="461"/>
      <c r="KGA197" s="461"/>
      <c r="KGB197" s="461"/>
      <c r="KGC197" s="461"/>
      <c r="KGD197" s="461"/>
      <c r="KGE197" s="461"/>
      <c r="KGF197" s="461"/>
      <c r="KGG197" s="461"/>
      <c r="KGH197" s="461"/>
      <c r="KGI197" s="461"/>
      <c r="KGJ197" s="461"/>
      <c r="KGK197" s="461"/>
      <c r="KGL197" s="461"/>
      <c r="KGM197" s="461"/>
      <c r="KGN197" s="461"/>
      <c r="KGO197" s="461"/>
      <c r="KGP197" s="461"/>
      <c r="KGQ197" s="461"/>
      <c r="KGR197" s="461"/>
      <c r="KGS197" s="461"/>
      <c r="KGT197" s="461"/>
      <c r="KGU197" s="461"/>
      <c r="KGV197" s="461"/>
      <c r="KGW197" s="461"/>
      <c r="KGX197" s="461"/>
      <c r="KGY197" s="461"/>
      <c r="KGZ197" s="461"/>
      <c r="KHA197" s="461"/>
      <c r="KHB197" s="461"/>
      <c r="KHC197" s="461"/>
      <c r="KHD197" s="461"/>
      <c r="KHE197" s="461"/>
      <c r="KHF197" s="461"/>
      <c r="KHG197" s="461"/>
      <c r="KHH197" s="461"/>
      <c r="KHI197" s="461"/>
      <c r="KHJ197" s="461"/>
      <c r="KHK197" s="461"/>
      <c r="KHL197" s="461"/>
      <c r="KHM197" s="461"/>
      <c r="KHN197" s="461"/>
      <c r="KHO197" s="461"/>
      <c r="KHP197" s="461"/>
      <c r="KHQ197" s="461"/>
      <c r="KHR197" s="461"/>
      <c r="KHS197" s="461"/>
      <c r="KHT197" s="461"/>
      <c r="KHU197" s="461"/>
      <c r="KHV197" s="461"/>
      <c r="KHW197" s="461"/>
      <c r="KHX197" s="461"/>
      <c r="KHY197" s="461"/>
      <c r="KHZ197" s="461"/>
      <c r="KIA197" s="461"/>
      <c r="KIB197" s="461"/>
      <c r="KIC197" s="461"/>
      <c r="KID197" s="461"/>
      <c r="KIE197" s="461"/>
      <c r="KIF197" s="461"/>
      <c r="KIG197" s="461"/>
      <c r="KIH197" s="461"/>
      <c r="KII197" s="461"/>
      <c r="KIJ197" s="461"/>
      <c r="KIK197" s="461"/>
      <c r="KIL197" s="461"/>
      <c r="KIM197" s="461"/>
      <c r="KIN197" s="461"/>
      <c r="KIO197" s="461"/>
      <c r="KIP197" s="461"/>
      <c r="KIQ197" s="461"/>
      <c r="KIR197" s="461"/>
      <c r="KIS197" s="461"/>
      <c r="KIT197" s="461"/>
      <c r="KIU197" s="461"/>
      <c r="KIV197" s="461"/>
      <c r="KIW197" s="461"/>
      <c r="KIX197" s="461"/>
      <c r="KIY197" s="461"/>
      <c r="KIZ197" s="461"/>
      <c r="KJA197" s="461"/>
      <c r="KJB197" s="461"/>
      <c r="KJC197" s="461"/>
      <c r="KJD197" s="461"/>
      <c r="KJE197" s="461"/>
      <c r="KJF197" s="461"/>
      <c r="KJG197" s="461"/>
      <c r="KJH197" s="461"/>
      <c r="KJI197" s="461"/>
      <c r="KJJ197" s="461"/>
      <c r="KJK197" s="461"/>
      <c r="KJL197" s="461"/>
      <c r="KJM197" s="461"/>
      <c r="KJN197" s="461"/>
      <c r="KJO197" s="461"/>
      <c r="KJP197" s="461"/>
      <c r="KJQ197" s="461"/>
      <c r="KJR197" s="461"/>
      <c r="KJS197" s="461"/>
      <c r="KJT197" s="461"/>
      <c r="KJU197" s="461"/>
      <c r="KJV197" s="461"/>
      <c r="KJW197" s="461"/>
      <c r="KJX197" s="461"/>
      <c r="KJY197" s="461"/>
      <c r="KJZ197" s="461"/>
      <c r="KKA197" s="461"/>
      <c r="KKB197" s="461"/>
      <c r="KKC197" s="461"/>
      <c r="KKD197" s="461"/>
      <c r="KKE197" s="461"/>
      <c r="KKF197" s="461"/>
      <c r="KKG197" s="461"/>
      <c r="KKH197" s="461"/>
      <c r="KKI197" s="461"/>
      <c r="KKJ197" s="461"/>
      <c r="KKK197" s="461"/>
      <c r="KKL197" s="461"/>
      <c r="KKM197" s="461"/>
      <c r="KKN197" s="461"/>
      <c r="KKO197" s="461"/>
      <c r="KKP197" s="461"/>
      <c r="KKQ197" s="461"/>
      <c r="KKR197" s="461"/>
      <c r="KKS197" s="461"/>
      <c r="KKT197" s="461"/>
      <c r="KKU197" s="461"/>
      <c r="KKV197" s="461"/>
      <c r="KKW197" s="461"/>
      <c r="KKX197" s="461"/>
      <c r="KKY197" s="461"/>
      <c r="KKZ197" s="461"/>
      <c r="KLA197" s="461"/>
      <c r="KLB197" s="461"/>
      <c r="KLC197" s="461"/>
      <c r="KLD197" s="461"/>
      <c r="KLE197" s="461"/>
      <c r="KLF197" s="461"/>
      <c r="KLG197" s="461"/>
      <c r="KLH197" s="461"/>
      <c r="KLI197" s="461"/>
      <c r="KLJ197" s="461"/>
      <c r="KLK197" s="461"/>
      <c r="KLL197" s="461"/>
      <c r="KLM197" s="461"/>
      <c r="KLN197" s="461"/>
      <c r="KLO197" s="461"/>
      <c r="KLP197" s="461"/>
      <c r="KLQ197" s="461"/>
      <c r="KLR197" s="461"/>
      <c r="KLS197" s="461"/>
      <c r="KLT197" s="461"/>
      <c r="KLU197" s="461"/>
      <c r="KLV197" s="461"/>
      <c r="KLW197" s="461"/>
      <c r="KLX197" s="461"/>
      <c r="KLY197" s="461"/>
      <c r="KLZ197" s="461"/>
      <c r="KMA197" s="461"/>
      <c r="KMB197" s="461"/>
      <c r="KMC197" s="461"/>
      <c r="KMD197" s="461"/>
      <c r="KME197" s="461"/>
      <c r="KMF197" s="461"/>
      <c r="KMG197" s="461"/>
      <c r="KMH197" s="461"/>
      <c r="KMI197" s="461"/>
      <c r="KMJ197" s="461"/>
      <c r="KMK197" s="461"/>
      <c r="KML197" s="461"/>
      <c r="KMM197" s="461"/>
      <c r="KMN197" s="461"/>
      <c r="KMO197" s="461"/>
      <c r="KMP197" s="461"/>
      <c r="KMQ197" s="461"/>
      <c r="KMR197" s="461"/>
      <c r="KMS197" s="461"/>
      <c r="KMT197" s="461"/>
      <c r="KMU197" s="461"/>
      <c r="KMV197" s="461"/>
      <c r="KMW197" s="461"/>
      <c r="KMX197" s="461"/>
      <c r="KMY197" s="461"/>
      <c r="KMZ197" s="461"/>
      <c r="KNA197" s="461"/>
      <c r="KNB197" s="461"/>
      <c r="KNC197" s="461"/>
      <c r="KND197" s="461"/>
      <c r="KNE197" s="461"/>
      <c r="KNF197" s="461"/>
      <c r="KNG197" s="461"/>
      <c r="KNH197" s="461"/>
      <c r="KNI197" s="461"/>
      <c r="KNJ197" s="461"/>
      <c r="KNK197" s="461"/>
      <c r="KNL197" s="461"/>
      <c r="KNM197" s="461"/>
      <c r="KNN197" s="461"/>
      <c r="KNO197" s="461"/>
      <c r="KNP197" s="461"/>
      <c r="KNQ197" s="461"/>
      <c r="KNR197" s="461"/>
      <c r="KNS197" s="461"/>
      <c r="KNT197" s="461"/>
      <c r="KNU197" s="461"/>
      <c r="KNV197" s="461"/>
      <c r="KNW197" s="461"/>
      <c r="KNX197" s="461"/>
      <c r="KNY197" s="461"/>
      <c r="KNZ197" s="461"/>
      <c r="KOA197" s="461"/>
      <c r="KOB197" s="461"/>
      <c r="KOC197" s="461"/>
      <c r="KOD197" s="461"/>
      <c r="KOE197" s="461"/>
      <c r="KOF197" s="461"/>
      <c r="KOG197" s="461"/>
      <c r="KOH197" s="461"/>
      <c r="KOI197" s="461"/>
      <c r="KOJ197" s="461"/>
      <c r="KOK197" s="461"/>
      <c r="KOL197" s="461"/>
      <c r="KOM197" s="461"/>
      <c r="KON197" s="461"/>
      <c r="KOO197" s="461"/>
      <c r="KOP197" s="461"/>
      <c r="KOQ197" s="461"/>
      <c r="KOR197" s="461"/>
      <c r="KOS197" s="461"/>
      <c r="KOT197" s="461"/>
      <c r="KOU197" s="461"/>
      <c r="KOV197" s="461"/>
      <c r="KOW197" s="461"/>
      <c r="KOX197" s="461"/>
      <c r="KOY197" s="461"/>
      <c r="KOZ197" s="461"/>
      <c r="KPA197" s="461"/>
      <c r="KPB197" s="461"/>
      <c r="KPC197" s="461"/>
      <c r="KPD197" s="461"/>
      <c r="KPE197" s="461"/>
      <c r="KPF197" s="461"/>
      <c r="KPG197" s="461"/>
      <c r="KPH197" s="461"/>
      <c r="KPI197" s="461"/>
      <c r="KPJ197" s="461"/>
      <c r="KPK197" s="461"/>
      <c r="KPL197" s="461"/>
      <c r="KPM197" s="461"/>
      <c r="KPN197" s="461"/>
      <c r="KPO197" s="461"/>
      <c r="KPP197" s="461"/>
      <c r="KPQ197" s="461"/>
      <c r="KPR197" s="461"/>
      <c r="KPS197" s="461"/>
      <c r="KPT197" s="461"/>
      <c r="KPU197" s="461"/>
      <c r="KPV197" s="461"/>
      <c r="KPW197" s="461"/>
      <c r="KPX197" s="461"/>
      <c r="KPY197" s="461"/>
      <c r="KPZ197" s="461"/>
      <c r="KQA197" s="461"/>
      <c r="KQB197" s="461"/>
      <c r="KQC197" s="461"/>
      <c r="KQD197" s="461"/>
      <c r="KQE197" s="461"/>
      <c r="KQF197" s="461"/>
      <c r="KQG197" s="461"/>
      <c r="KQH197" s="461"/>
      <c r="KQI197" s="461"/>
      <c r="KQJ197" s="461"/>
      <c r="KQK197" s="461"/>
      <c r="KQL197" s="461"/>
      <c r="KQM197" s="461"/>
      <c r="KQN197" s="461"/>
      <c r="KQO197" s="461"/>
      <c r="KQP197" s="461"/>
      <c r="KQQ197" s="461"/>
      <c r="KQR197" s="461"/>
      <c r="KQS197" s="461"/>
      <c r="KQT197" s="461"/>
      <c r="KQU197" s="461"/>
      <c r="KQV197" s="461"/>
      <c r="KQW197" s="461"/>
      <c r="KQX197" s="461"/>
      <c r="KQY197" s="461"/>
      <c r="KQZ197" s="461"/>
      <c r="KRA197" s="461"/>
      <c r="KRB197" s="461"/>
      <c r="KRC197" s="461"/>
      <c r="KRD197" s="461"/>
      <c r="KRE197" s="461"/>
      <c r="KRF197" s="461"/>
      <c r="KRG197" s="461"/>
      <c r="KRH197" s="461"/>
      <c r="KRI197" s="461"/>
      <c r="KRJ197" s="461"/>
      <c r="KRK197" s="461"/>
      <c r="KRL197" s="461"/>
      <c r="KRM197" s="461"/>
      <c r="KRN197" s="461"/>
      <c r="KRO197" s="461"/>
      <c r="KRP197" s="461"/>
      <c r="KRQ197" s="461"/>
      <c r="KRR197" s="461"/>
      <c r="KRS197" s="461"/>
      <c r="KRT197" s="461"/>
      <c r="KRU197" s="461"/>
      <c r="KRV197" s="461"/>
      <c r="KRW197" s="461"/>
      <c r="KRX197" s="461"/>
      <c r="KRY197" s="461"/>
      <c r="KRZ197" s="461"/>
      <c r="KSA197" s="461"/>
      <c r="KSB197" s="461"/>
      <c r="KSC197" s="461"/>
      <c r="KSD197" s="461"/>
      <c r="KSE197" s="461"/>
      <c r="KSF197" s="461"/>
      <c r="KSG197" s="461"/>
      <c r="KSH197" s="461"/>
      <c r="KSI197" s="461"/>
      <c r="KSJ197" s="461"/>
      <c r="KSK197" s="461"/>
      <c r="KSL197" s="461"/>
      <c r="KSM197" s="461"/>
      <c r="KSN197" s="461"/>
      <c r="KSO197" s="461"/>
      <c r="KSP197" s="461"/>
      <c r="KSQ197" s="461"/>
      <c r="KSR197" s="461"/>
      <c r="KSS197" s="461"/>
      <c r="KST197" s="461"/>
      <c r="KSU197" s="461"/>
      <c r="KSV197" s="461"/>
      <c r="KSW197" s="461"/>
      <c r="KSX197" s="461"/>
      <c r="KSY197" s="461"/>
      <c r="KSZ197" s="461"/>
      <c r="KTA197" s="461"/>
      <c r="KTB197" s="461"/>
      <c r="KTC197" s="461"/>
      <c r="KTD197" s="461"/>
      <c r="KTE197" s="461"/>
      <c r="KTF197" s="461"/>
      <c r="KTG197" s="461"/>
      <c r="KTH197" s="461"/>
      <c r="KTI197" s="461"/>
      <c r="KTJ197" s="461"/>
      <c r="KTK197" s="461"/>
      <c r="KTL197" s="461"/>
      <c r="KTM197" s="461"/>
      <c r="KTN197" s="461"/>
      <c r="KTO197" s="461"/>
      <c r="KTP197" s="461"/>
      <c r="KTQ197" s="461"/>
      <c r="KTR197" s="461"/>
      <c r="KTS197" s="461"/>
      <c r="KTT197" s="461"/>
      <c r="KTU197" s="461"/>
      <c r="KTV197" s="461"/>
      <c r="KTW197" s="461"/>
      <c r="KTX197" s="461"/>
      <c r="KTY197" s="461"/>
      <c r="KTZ197" s="461"/>
      <c r="KUA197" s="461"/>
      <c r="KUB197" s="461"/>
      <c r="KUC197" s="461"/>
      <c r="KUD197" s="461"/>
      <c r="KUE197" s="461"/>
      <c r="KUF197" s="461"/>
      <c r="KUG197" s="461"/>
      <c r="KUH197" s="461"/>
      <c r="KUI197" s="461"/>
      <c r="KUJ197" s="461"/>
      <c r="KUK197" s="461"/>
      <c r="KUL197" s="461"/>
      <c r="KUM197" s="461"/>
      <c r="KUN197" s="461"/>
      <c r="KUO197" s="461"/>
      <c r="KUP197" s="461"/>
      <c r="KUQ197" s="461"/>
      <c r="KUR197" s="461"/>
      <c r="KUS197" s="461"/>
      <c r="KUT197" s="461"/>
      <c r="KUU197" s="461"/>
      <c r="KUV197" s="461"/>
      <c r="KUW197" s="461"/>
      <c r="KUX197" s="461"/>
      <c r="KUY197" s="461"/>
      <c r="KUZ197" s="461"/>
      <c r="KVA197" s="461"/>
      <c r="KVB197" s="461"/>
      <c r="KVC197" s="461"/>
      <c r="KVD197" s="461"/>
      <c r="KVE197" s="461"/>
      <c r="KVF197" s="461"/>
      <c r="KVG197" s="461"/>
      <c r="KVH197" s="461"/>
      <c r="KVI197" s="461"/>
      <c r="KVJ197" s="461"/>
      <c r="KVK197" s="461"/>
      <c r="KVL197" s="461"/>
      <c r="KVM197" s="461"/>
      <c r="KVN197" s="461"/>
      <c r="KVO197" s="461"/>
      <c r="KVP197" s="461"/>
      <c r="KVQ197" s="461"/>
      <c r="KVR197" s="461"/>
      <c r="KVS197" s="461"/>
      <c r="KVT197" s="461"/>
      <c r="KVU197" s="461"/>
      <c r="KVV197" s="461"/>
      <c r="KVW197" s="461"/>
      <c r="KVX197" s="461"/>
      <c r="KVY197" s="461"/>
      <c r="KVZ197" s="461"/>
      <c r="KWA197" s="461"/>
      <c r="KWB197" s="461"/>
      <c r="KWC197" s="461"/>
      <c r="KWD197" s="461"/>
      <c r="KWE197" s="461"/>
      <c r="KWF197" s="461"/>
      <c r="KWG197" s="461"/>
      <c r="KWH197" s="461"/>
      <c r="KWI197" s="461"/>
      <c r="KWJ197" s="461"/>
      <c r="KWK197" s="461"/>
      <c r="KWL197" s="461"/>
      <c r="KWM197" s="461"/>
      <c r="KWN197" s="461"/>
      <c r="KWO197" s="461"/>
      <c r="KWP197" s="461"/>
      <c r="KWQ197" s="461"/>
      <c r="KWR197" s="461"/>
      <c r="KWS197" s="461"/>
      <c r="KWT197" s="461"/>
      <c r="KWU197" s="461"/>
      <c r="KWV197" s="461"/>
      <c r="KWW197" s="461"/>
      <c r="KWX197" s="461"/>
      <c r="KWY197" s="461"/>
      <c r="KWZ197" s="461"/>
      <c r="KXA197" s="461"/>
      <c r="KXB197" s="461"/>
      <c r="KXC197" s="461"/>
      <c r="KXD197" s="461"/>
      <c r="KXE197" s="461"/>
      <c r="KXF197" s="461"/>
      <c r="KXG197" s="461"/>
      <c r="KXH197" s="461"/>
      <c r="KXI197" s="461"/>
      <c r="KXJ197" s="461"/>
      <c r="KXK197" s="461"/>
      <c r="KXL197" s="461"/>
      <c r="KXM197" s="461"/>
      <c r="KXN197" s="461"/>
      <c r="KXO197" s="461"/>
      <c r="KXP197" s="461"/>
      <c r="KXQ197" s="461"/>
      <c r="KXR197" s="461"/>
      <c r="KXS197" s="461"/>
      <c r="KXT197" s="461"/>
      <c r="KXU197" s="461"/>
      <c r="KXV197" s="461"/>
      <c r="KXW197" s="461"/>
      <c r="KXX197" s="461"/>
      <c r="KXY197" s="461"/>
      <c r="KXZ197" s="461"/>
      <c r="KYA197" s="461"/>
      <c r="KYB197" s="461"/>
      <c r="KYC197" s="461"/>
      <c r="KYD197" s="461"/>
      <c r="KYE197" s="461"/>
      <c r="KYF197" s="461"/>
      <c r="KYG197" s="461"/>
      <c r="KYH197" s="461"/>
      <c r="KYI197" s="461"/>
      <c r="KYJ197" s="461"/>
      <c r="KYK197" s="461"/>
      <c r="KYL197" s="461"/>
      <c r="KYM197" s="461"/>
      <c r="KYN197" s="461"/>
      <c r="KYO197" s="461"/>
      <c r="KYP197" s="461"/>
      <c r="KYQ197" s="461"/>
      <c r="KYR197" s="461"/>
      <c r="KYS197" s="461"/>
      <c r="KYT197" s="461"/>
      <c r="KYU197" s="461"/>
      <c r="KYV197" s="461"/>
      <c r="KYW197" s="461"/>
      <c r="KYX197" s="461"/>
      <c r="KYY197" s="461"/>
      <c r="KYZ197" s="461"/>
      <c r="KZA197" s="461"/>
      <c r="KZB197" s="461"/>
      <c r="KZC197" s="461"/>
      <c r="KZD197" s="461"/>
      <c r="KZE197" s="461"/>
      <c r="KZF197" s="461"/>
      <c r="KZG197" s="461"/>
      <c r="KZH197" s="461"/>
      <c r="KZI197" s="461"/>
      <c r="KZJ197" s="461"/>
      <c r="KZK197" s="461"/>
      <c r="KZL197" s="461"/>
      <c r="KZM197" s="461"/>
      <c r="KZN197" s="461"/>
      <c r="KZO197" s="461"/>
      <c r="KZP197" s="461"/>
      <c r="KZQ197" s="461"/>
      <c r="KZR197" s="461"/>
      <c r="KZS197" s="461"/>
      <c r="KZT197" s="461"/>
      <c r="KZU197" s="461"/>
      <c r="KZV197" s="461"/>
      <c r="KZW197" s="461"/>
      <c r="KZX197" s="461"/>
      <c r="KZY197" s="461"/>
      <c r="KZZ197" s="461"/>
      <c r="LAA197" s="461"/>
      <c r="LAB197" s="461"/>
      <c r="LAC197" s="461"/>
      <c r="LAD197" s="461"/>
      <c r="LAE197" s="461"/>
      <c r="LAF197" s="461"/>
      <c r="LAG197" s="461"/>
      <c r="LAH197" s="461"/>
      <c r="LAI197" s="461"/>
      <c r="LAJ197" s="461"/>
      <c r="LAK197" s="461"/>
      <c r="LAL197" s="461"/>
      <c r="LAM197" s="461"/>
      <c r="LAN197" s="461"/>
      <c r="LAO197" s="461"/>
      <c r="LAP197" s="461"/>
      <c r="LAQ197" s="461"/>
      <c r="LAR197" s="461"/>
      <c r="LAS197" s="461"/>
      <c r="LAT197" s="461"/>
      <c r="LAU197" s="461"/>
      <c r="LAV197" s="461"/>
      <c r="LAW197" s="461"/>
      <c r="LAX197" s="461"/>
      <c r="LAY197" s="461"/>
      <c r="LAZ197" s="461"/>
      <c r="LBA197" s="461"/>
      <c r="LBB197" s="461"/>
      <c r="LBC197" s="461"/>
      <c r="LBD197" s="461"/>
      <c r="LBE197" s="461"/>
      <c r="LBF197" s="461"/>
      <c r="LBG197" s="461"/>
      <c r="LBH197" s="461"/>
      <c r="LBI197" s="461"/>
      <c r="LBJ197" s="461"/>
      <c r="LBK197" s="461"/>
      <c r="LBL197" s="461"/>
      <c r="LBM197" s="461"/>
      <c r="LBN197" s="461"/>
      <c r="LBO197" s="461"/>
      <c r="LBP197" s="461"/>
      <c r="LBQ197" s="461"/>
      <c r="LBR197" s="461"/>
      <c r="LBS197" s="461"/>
      <c r="LBT197" s="461"/>
      <c r="LBU197" s="461"/>
      <c r="LBV197" s="461"/>
      <c r="LBW197" s="461"/>
      <c r="LBX197" s="461"/>
      <c r="LBY197" s="461"/>
      <c r="LBZ197" s="461"/>
      <c r="LCA197" s="461"/>
      <c r="LCB197" s="461"/>
      <c r="LCC197" s="461"/>
      <c r="LCD197" s="461"/>
      <c r="LCE197" s="461"/>
      <c r="LCF197" s="461"/>
      <c r="LCG197" s="461"/>
      <c r="LCH197" s="461"/>
      <c r="LCI197" s="461"/>
      <c r="LCJ197" s="461"/>
      <c r="LCK197" s="461"/>
      <c r="LCL197" s="461"/>
      <c r="LCM197" s="461"/>
      <c r="LCN197" s="461"/>
      <c r="LCO197" s="461"/>
      <c r="LCP197" s="461"/>
      <c r="LCQ197" s="461"/>
      <c r="LCR197" s="461"/>
      <c r="LCS197" s="461"/>
      <c r="LCT197" s="461"/>
      <c r="LCU197" s="461"/>
      <c r="LCV197" s="461"/>
      <c r="LCW197" s="461"/>
      <c r="LCX197" s="461"/>
      <c r="LCY197" s="461"/>
      <c r="LCZ197" s="461"/>
      <c r="LDA197" s="461"/>
      <c r="LDB197" s="461"/>
      <c r="LDC197" s="461"/>
      <c r="LDD197" s="461"/>
      <c r="LDE197" s="461"/>
      <c r="LDF197" s="461"/>
      <c r="LDG197" s="461"/>
      <c r="LDH197" s="461"/>
      <c r="LDI197" s="461"/>
      <c r="LDJ197" s="461"/>
      <c r="LDK197" s="461"/>
      <c r="LDL197" s="461"/>
      <c r="LDM197" s="461"/>
      <c r="LDN197" s="461"/>
      <c r="LDO197" s="461"/>
      <c r="LDP197" s="461"/>
      <c r="LDQ197" s="461"/>
      <c r="LDR197" s="461"/>
      <c r="LDS197" s="461"/>
      <c r="LDT197" s="461"/>
      <c r="LDU197" s="461"/>
      <c r="LDV197" s="461"/>
      <c r="LDW197" s="461"/>
      <c r="LDX197" s="461"/>
      <c r="LDY197" s="461"/>
      <c r="LDZ197" s="461"/>
      <c r="LEA197" s="461"/>
      <c r="LEB197" s="461"/>
      <c r="LEC197" s="461"/>
      <c r="LED197" s="461"/>
      <c r="LEE197" s="461"/>
      <c r="LEF197" s="461"/>
      <c r="LEG197" s="461"/>
      <c r="LEH197" s="461"/>
      <c r="LEI197" s="461"/>
      <c r="LEJ197" s="461"/>
      <c r="LEK197" s="461"/>
      <c r="LEL197" s="461"/>
      <c r="LEM197" s="461"/>
      <c r="LEN197" s="461"/>
      <c r="LEO197" s="461"/>
      <c r="LEP197" s="461"/>
      <c r="LEQ197" s="461"/>
      <c r="LER197" s="461"/>
      <c r="LES197" s="461"/>
      <c r="LET197" s="461"/>
      <c r="LEU197" s="461"/>
      <c r="LEV197" s="461"/>
      <c r="LEW197" s="461"/>
      <c r="LEX197" s="461"/>
      <c r="LEY197" s="461"/>
      <c r="LEZ197" s="461"/>
      <c r="LFA197" s="461"/>
      <c r="LFB197" s="461"/>
      <c r="LFC197" s="461"/>
      <c r="LFD197" s="461"/>
      <c r="LFE197" s="461"/>
      <c r="LFF197" s="461"/>
      <c r="LFG197" s="461"/>
      <c r="LFH197" s="461"/>
      <c r="LFI197" s="461"/>
      <c r="LFJ197" s="461"/>
      <c r="LFK197" s="461"/>
      <c r="LFL197" s="461"/>
      <c r="LFM197" s="461"/>
      <c r="LFN197" s="461"/>
      <c r="LFO197" s="461"/>
      <c r="LFP197" s="461"/>
      <c r="LFQ197" s="461"/>
      <c r="LFR197" s="461"/>
      <c r="LFS197" s="461"/>
      <c r="LFT197" s="461"/>
      <c r="LFU197" s="461"/>
      <c r="LFV197" s="461"/>
      <c r="LFW197" s="461"/>
      <c r="LFX197" s="461"/>
      <c r="LFY197" s="461"/>
      <c r="LFZ197" s="461"/>
      <c r="LGA197" s="461"/>
      <c r="LGB197" s="461"/>
      <c r="LGC197" s="461"/>
      <c r="LGD197" s="461"/>
      <c r="LGE197" s="461"/>
      <c r="LGF197" s="461"/>
      <c r="LGG197" s="461"/>
      <c r="LGH197" s="461"/>
      <c r="LGI197" s="461"/>
      <c r="LGJ197" s="461"/>
      <c r="LGK197" s="461"/>
      <c r="LGL197" s="461"/>
      <c r="LGM197" s="461"/>
      <c r="LGN197" s="461"/>
      <c r="LGO197" s="461"/>
      <c r="LGP197" s="461"/>
      <c r="LGQ197" s="461"/>
      <c r="LGR197" s="461"/>
      <c r="LGS197" s="461"/>
      <c r="LGT197" s="461"/>
      <c r="LGU197" s="461"/>
      <c r="LGV197" s="461"/>
      <c r="LGW197" s="461"/>
      <c r="LGX197" s="461"/>
      <c r="LGY197" s="461"/>
      <c r="LGZ197" s="461"/>
      <c r="LHA197" s="461"/>
      <c r="LHB197" s="461"/>
      <c r="LHC197" s="461"/>
      <c r="LHD197" s="461"/>
      <c r="LHE197" s="461"/>
      <c r="LHF197" s="461"/>
      <c r="LHG197" s="461"/>
      <c r="LHH197" s="461"/>
      <c r="LHI197" s="461"/>
      <c r="LHJ197" s="461"/>
      <c r="LHK197" s="461"/>
      <c r="LHL197" s="461"/>
      <c r="LHM197" s="461"/>
      <c r="LHN197" s="461"/>
      <c r="LHO197" s="461"/>
      <c r="LHP197" s="461"/>
      <c r="LHQ197" s="461"/>
      <c r="LHR197" s="461"/>
      <c r="LHS197" s="461"/>
      <c r="LHT197" s="461"/>
      <c r="LHU197" s="461"/>
      <c r="LHV197" s="461"/>
      <c r="LHW197" s="461"/>
      <c r="LHX197" s="461"/>
      <c r="LHY197" s="461"/>
      <c r="LHZ197" s="461"/>
      <c r="LIA197" s="461"/>
      <c r="LIB197" s="461"/>
      <c r="LIC197" s="461"/>
      <c r="LID197" s="461"/>
      <c r="LIE197" s="461"/>
      <c r="LIF197" s="461"/>
      <c r="LIG197" s="461"/>
      <c r="LIH197" s="461"/>
      <c r="LII197" s="461"/>
      <c r="LIJ197" s="461"/>
      <c r="LIK197" s="461"/>
      <c r="LIL197" s="461"/>
      <c r="LIM197" s="461"/>
      <c r="LIN197" s="461"/>
      <c r="LIO197" s="461"/>
      <c r="LIP197" s="461"/>
      <c r="LIQ197" s="461"/>
      <c r="LIR197" s="461"/>
      <c r="LIS197" s="461"/>
      <c r="LIT197" s="461"/>
      <c r="LIU197" s="461"/>
      <c r="LIV197" s="461"/>
      <c r="LIW197" s="461"/>
      <c r="LIX197" s="461"/>
      <c r="LIY197" s="461"/>
      <c r="LIZ197" s="461"/>
      <c r="LJA197" s="461"/>
      <c r="LJB197" s="461"/>
      <c r="LJC197" s="461"/>
      <c r="LJD197" s="461"/>
      <c r="LJE197" s="461"/>
      <c r="LJF197" s="461"/>
      <c r="LJG197" s="461"/>
      <c r="LJH197" s="461"/>
      <c r="LJI197" s="461"/>
      <c r="LJJ197" s="461"/>
      <c r="LJK197" s="461"/>
      <c r="LJL197" s="461"/>
      <c r="LJM197" s="461"/>
      <c r="LJN197" s="461"/>
      <c r="LJO197" s="461"/>
      <c r="LJP197" s="461"/>
      <c r="LJQ197" s="461"/>
      <c r="LJR197" s="461"/>
      <c r="LJS197" s="461"/>
      <c r="LJT197" s="461"/>
      <c r="LJU197" s="461"/>
      <c r="LJV197" s="461"/>
      <c r="LJW197" s="461"/>
      <c r="LJX197" s="461"/>
      <c r="LJY197" s="461"/>
      <c r="LJZ197" s="461"/>
      <c r="LKA197" s="461"/>
      <c r="LKB197" s="461"/>
      <c r="LKC197" s="461"/>
      <c r="LKD197" s="461"/>
      <c r="LKE197" s="461"/>
      <c r="LKF197" s="461"/>
      <c r="LKG197" s="461"/>
      <c r="LKH197" s="461"/>
      <c r="LKI197" s="461"/>
      <c r="LKJ197" s="461"/>
      <c r="LKK197" s="461"/>
      <c r="LKL197" s="461"/>
      <c r="LKM197" s="461"/>
      <c r="LKN197" s="461"/>
      <c r="LKO197" s="461"/>
      <c r="LKP197" s="461"/>
      <c r="LKQ197" s="461"/>
      <c r="LKR197" s="461"/>
      <c r="LKS197" s="461"/>
      <c r="LKT197" s="461"/>
      <c r="LKU197" s="461"/>
      <c r="LKV197" s="461"/>
      <c r="LKW197" s="461"/>
      <c r="LKX197" s="461"/>
      <c r="LKY197" s="461"/>
      <c r="LKZ197" s="461"/>
      <c r="LLA197" s="461"/>
      <c r="LLB197" s="461"/>
      <c r="LLC197" s="461"/>
      <c r="LLD197" s="461"/>
      <c r="LLE197" s="461"/>
      <c r="LLF197" s="461"/>
      <c r="LLG197" s="461"/>
      <c r="LLH197" s="461"/>
      <c r="LLI197" s="461"/>
      <c r="LLJ197" s="461"/>
      <c r="LLK197" s="461"/>
      <c r="LLL197" s="461"/>
      <c r="LLM197" s="461"/>
      <c r="LLN197" s="461"/>
      <c r="LLO197" s="461"/>
      <c r="LLP197" s="461"/>
      <c r="LLQ197" s="461"/>
      <c r="LLR197" s="461"/>
      <c r="LLS197" s="461"/>
      <c r="LLT197" s="461"/>
      <c r="LLU197" s="461"/>
      <c r="LLV197" s="461"/>
      <c r="LLW197" s="461"/>
      <c r="LLX197" s="461"/>
      <c r="LLY197" s="461"/>
      <c r="LLZ197" s="461"/>
      <c r="LMA197" s="461"/>
      <c r="LMB197" s="461"/>
      <c r="LMC197" s="461"/>
      <c r="LMD197" s="461"/>
      <c r="LME197" s="461"/>
      <c r="LMF197" s="461"/>
      <c r="LMG197" s="461"/>
      <c r="LMH197" s="461"/>
      <c r="LMI197" s="461"/>
      <c r="LMJ197" s="461"/>
      <c r="LMK197" s="461"/>
      <c r="LML197" s="461"/>
      <c r="LMM197" s="461"/>
      <c r="LMN197" s="461"/>
      <c r="LMO197" s="461"/>
      <c r="LMP197" s="461"/>
      <c r="LMQ197" s="461"/>
      <c r="LMR197" s="461"/>
      <c r="LMS197" s="461"/>
      <c r="LMT197" s="461"/>
      <c r="LMU197" s="461"/>
      <c r="LMV197" s="461"/>
      <c r="LMW197" s="461"/>
      <c r="LMX197" s="461"/>
      <c r="LMY197" s="461"/>
      <c r="LMZ197" s="461"/>
      <c r="LNA197" s="461"/>
      <c r="LNB197" s="461"/>
      <c r="LNC197" s="461"/>
      <c r="LND197" s="461"/>
      <c r="LNE197" s="461"/>
      <c r="LNF197" s="461"/>
      <c r="LNG197" s="461"/>
      <c r="LNH197" s="461"/>
      <c r="LNI197" s="461"/>
      <c r="LNJ197" s="461"/>
      <c r="LNK197" s="461"/>
      <c r="LNL197" s="461"/>
      <c r="LNM197" s="461"/>
      <c r="LNN197" s="461"/>
      <c r="LNO197" s="461"/>
      <c r="LNP197" s="461"/>
      <c r="LNQ197" s="461"/>
      <c r="LNR197" s="461"/>
      <c r="LNS197" s="461"/>
      <c r="LNT197" s="461"/>
      <c r="LNU197" s="461"/>
      <c r="LNV197" s="461"/>
      <c r="LNW197" s="461"/>
      <c r="LNX197" s="461"/>
      <c r="LNY197" s="461"/>
      <c r="LNZ197" s="461"/>
      <c r="LOA197" s="461"/>
      <c r="LOB197" s="461"/>
      <c r="LOC197" s="461"/>
      <c r="LOD197" s="461"/>
      <c r="LOE197" s="461"/>
      <c r="LOF197" s="461"/>
      <c r="LOG197" s="461"/>
      <c r="LOH197" s="461"/>
      <c r="LOI197" s="461"/>
      <c r="LOJ197" s="461"/>
      <c r="LOK197" s="461"/>
      <c r="LOL197" s="461"/>
      <c r="LOM197" s="461"/>
      <c r="LON197" s="461"/>
      <c r="LOO197" s="461"/>
      <c r="LOP197" s="461"/>
      <c r="LOQ197" s="461"/>
      <c r="LOR197" s="461"/>
      <c r="LOS197" s="461"/>
      <c r="LOT197" s="461"/>
      <c r="LOU197" s="461"/>
      <c r="LOV197" s="461"/>
      <c r="LOW197" s="461"/>
      <c r="LOX197" s="461"/>
      <c r="LOY197" s="461"/>
      <c r="LOZ197" s="461"/>
      <c r="LPA197" s="461"/>
      <c r="LPB197" s="461"/>
      <c r="LPC197" s="461"/>
      <c r="LPD197" s="461"/>
      <c r="LPE197" s="461"/>
      <c r="LPF197" s="461"/>
      <c r="LPG197" s="461"/>
      <c r="LPH197" s="461"/>
      <c r="LPI197" s="461"/>
      <c r="LPJ197" s="461"/>
      <c r="LPK197" s="461"/>
      <c r="LPL197" s="461"/>
      <c r="LPM197" s="461"/>
      <c r="LPN197" s="461"/>
      <c r="LPO197" s="461"/>
      <c r="LPP197" s="461"/>
      <c r="LPQ197" s="461"/>
      <c r="LPR197" s="461"/>
      <c r="LPS197" s="461"/>
      <c r="LPT197" s="461"/>
      <c r="LPU197" s="461"/>
      <c r="LPV197" s="461"/>
      <c r="LPW197" s="461"/>
      <c r="LPX197" s="461"/>
      <c r="LPY197" s="461"/>
      <c r="LPZ197" s="461"/>
      <c r="LQA197" s="461"/>
      <c r="LQB197" s="461"/>
      <c r="LQC197" s="461"/>
      <c r="LQD197" s="461"/>
      <c r="LQE197" s="461"/>
      <c r="LQF197" s="461"/>
      <c r="LQG197" s="461"/>
      <c r="LQH197" s="461"/>
      <c r="LQI197" s="461"/>
      <c r="LQJ197" s="461"/>
      <c r="LQK197" s="461"/>
      <c r="LQL197" s="461"/>
      <c r="LQM197" s="461"/>
      <c r="LQN197" s="461"/>
      <c r="LQO197" s="461"/>
      <c r="LQP197" s="461"/>
      <c r="LQQ197" s="461"/>
      <c r="LQR197" s="461"/>
      <c r="LQS197" s="461"/>
      <c r="LQT197" s="461"/>
      <c r="LQU197" s="461"/>
      <c r="LQV197" s="461"/>
      <c r="LQW197" s="461"/>
      <c r="LQX197" s="461"/>
      <c r="LQY197" s="461"/>
      <c r="LQZ197" s="461"/>
      <c r="LRA197" s="461"/>
      <c r="LRB197" s="461"/>
      <c r="LRC197" s="461"/>
      <c r="LRD197" s="461"/>
      <c r="LRE197" s="461"/>
      <c r="LRF197" s="461"/>
      <c r="LRG197" s="461"/>
      <c r="LRH197" s="461"/>
      <c r="LRI197" s="461"/>
      <c r="LRJ197" s="461"/>
      <c r="LRK197" s="461"/>
      <c r="LRL197" s="461"/>
      <c r="LRM197" s="461"/>
      <c r="LRN197" s="461"/>
      <c r="LRO197" s="461"/>
      <c r="LRP197" s="461"/>
      <c r="LRQ197" s="461"/>
      <c r="LRR197" s="461"/>
      <c r="LRS197" s="461"/>
      <c r="LRT197" s="461"/>
      <c r="LRU197" s="461"/>
      <c r="LRV197" s="461"/>
      <c r="LRW197" s="461"/>
      <c r="LRX197" s="461"/>
      <c r="LRY197" s="461"/>
      <c r="LRZ197" s="461"/>
      <c r="LSA197" s="461"/>
      <c r="LSB197" s="461"/>
      <c r="LSC197" s="461"/>
      <c r="LSD197" s="461"/>
      <c r="LSE197" s="461"/>
      <c r="LSF197" s="461"/>
      <c r="LSG197" s="461"/>
      <c r="LSH197" s="461"/>
      <c r="LSI197" s="461"/>
      <c r="LSJ197" s="461"/>
      <c r="LSK197" s="461"/>
      <c r="LSL197" s="461"/>
      <c r="LSM197" s="461"/>
      <c r="LSN197" s="461"/>
      <c r="LSO197" s="461"/>
      <c r="LSP197" s="461"/>
      <c r="LSQ197" s="461"/>
      <c r="LSR197" s="461"/>
      <c r="LSS197" s="461"/>
      <c r="LST197" s="461"/>
      <c r="LSU197" s="461"/>
      <c r="LSV197" s="461"/>
      <c r="LSW197" s="461"/>
      <c r="LSX197" s="461"/>
      <c r="LSY197" s="461"/>
      <c r="LSZ197" s="461"/>
      <c r="LTA197" s="461"/>
      <c r="LTB197" s="461"/>
      <c r="LTC197" s="461"/>
      <c r="LTD197" s="461"/>
      <c r="LTE197" s="461"/>
      <c r="LTF197" s="461"/>
      <c r="LTG197" s="461"/>
      <c r="LTH197" s="461"/>
      <c r="LTI197" s="461"/>
      <c r="LTJ197" s="461"/>
      <c r="LTK197" s="461"/>
      <c r="LTL197" s="461"/>
      <c r="LTM197" s="461"/>
      <c r="LTN197" s="461"/>
      <c r="LTO197" s="461"/>
      <c r="LTP197" s="461"/>
      <c r="LTQ197" s="461"/>
      <c r="LTR197" s="461"/>
      <c r="LTS197" s="461"/>
      <c r="LTT197" s="461"/>
      <c r="LTU197" s="461"/>
      <c r="LTV197" s="461"/>
      <c r="LTW197" s="461"/>
      <c r="LTX197" s="461"/>
      <c r="LTY197" s="461"/>
      <c r="LTZ197" s="461"/>
      <c r="LUA197" s="461"/>
      <c r="LUB197" s="461"/>
      <c r="LUC197" s="461"/>
      <c r="LUD197" s="461"/>
      <c r="LUE197" s="461"/>
      <c r="LUF197" s="461"/>
      <c r="LUG197" s="461"/>
      <c r="LUH197" s="461"/>
      <c r="LUI197" s="461"/>
      <c r="LUJ197" s="461"/>
      <c r="LUK197" s="461"/>
      <c r="LUL197" s="461"/>
      <c r="LUM197" s="461"/>
      <c r="LUN197" s="461"/>
      <c r="LUO197" s="461"/>
      <c r="LUP197" s="461"/>
      <c r="LUQ197" s="461"/>
      <c r="LUR197" s="461"/>
      <c r="LUS197" s="461"/>
      <c r="LUT197" s="461"/>
      <c r="LUU197" s="461"/>
      <c r="LUV197" s="461"/>
      <c r="LUW197" s="461"/>
      <c r="LUX197" s="461"/>
      <c r="LUY197" s="461"/>
      <c r="LUZ197" s="461"/>
      <c r="LVA197" s="461"/>
      <c r="LVB197" s="461"/>
      <c r="LVC197" s="461"/>
      <c r="LVD197" s="461"/>
      <c r="LVE197" s="461"/>
      <c r="LVF197" s="461"/>
      <c r="LVG197" s="461"/>
      <c r="LVH197" s="461"/>
      <c r="LVI197" s="461"/>
      <c r="LVJ197" s="461"/>
      <c r="LVK197" s="461"/>
      <c r="LVL197" s="461"/>
      <c r="LVM197" s="461"/>
      <c r="LVN197" s="461"/>
      <c r="LVO197" s="461"/>
      <c r="LVP197" s="461"/>
      <c r="LVQ197" s="461"/>
      <c r="LVR197" s="461"/>
      <c r="LVS197" s="461"/>
      <c r="LVT197" s="461"/>
      <c r="LVU197" s="461"/>
      <c r="LVV197" s="461"/>
      <c r="LVW197" s="461"/>
      <c r="LVX197" s="461"/>
      <c r="LVY197" s="461"/>
      <c r="LVZ197" s="461"/>
      <c r="LWA197" s="461"/>
      <c r="LWB197" s="461"/>
      <c r="LWC197" s="461"/>
      <c r="LWD197" s="461"/>
      <c r="LWE197" s="461"/>
      <c r="LWF197" s="461"/>
      <c r="LWG197" s="461"/>
      <c r="LWH197" s="461"/>
      <c r="LWI197" s="461"/>
      <c r="LWJ197" s="461"/>
      <c r="LWK197" s="461"/>
      <c r="LWL197" s="461"/>
      <c r="LWM197" s="461"/>
      <c r="LWN197" s="461"/>
      <c r="LWO197" s="461"/>
      <c r="LWP197" s="461"/>
      <c r="LWQ197" s="461"/>
      <c r="LWR197" s="461"/>
      <c r="LWS197" s="461"/>
      <c r="LWT197" s="461"/>
      <c r="LWU197" s="461"/>
      <c r="LWV197" s="461"/>
      <c r="LWW197" s="461"/>
      <c r="LWX197" s="461"/>
      <c r="LWY197" s="461"/>
      <c r="LWZ197" s="461"/>
      <c r="LXA197" s="461"/>
      <c r="LXB197" s="461"/>
      <c r="LXC197" s="461"/>
      <c r="LXD197" s="461"/>
      <c r="LXE197" s="461"/>
      <c r="LXF197" s="461"/>
      <c r="LXG197" s="461"/>
      <c r="LXH197" s="461"/>
      <c r="LXI197" s="461"/>
      <c r="LXJ197" s="461"/>
      <c r="LXK197" s="461"/>
      <c r="LXL197" s="461"/>
      <c r="LXM197" s="461"/>
      <c r="LXN197" s="461"/>
      <c r="LXO197" s="461"/>
      <c r="LXP197" s="461"/>
      <c r="LXQ197" s="461"/>
      <c r="LXR197" s="461"/>
      <c r="LXS197" s="461"/>
      <c r="LXT197" s="461"/>
      <c r="LXU197" s="461"/>
      <c r="LXV197" s="461"/>
      <c r="LXW197" s="461"/>
      <c r="LXX197" s="461"/>
      <c r="LXY197" s="461"/>
      <c r="LXZ197" s="461"/>
      <c r="LYA197" s="461"/>
      <c r="LYB197" s="461"/>
      <c r="LYC197" s="461"/>
      <c r="LYD197" s="461"/>
      <c r="LYE197" s="461"/>
      <c r="LYF197" s="461"/>
      <c r="LYG197" s="461"/>
      <c r="LYH197" s="461"/>
      <c r="LYI197" s="461"/>
      <c r="LYJ197" s="461"/>
      <c r="LYK197" s="461"/>
      <c r="LYL197" s="461"/>
      <c r="LYM197" s="461"/>
      <c r="LYN197" s="461"/>
      <c r="LYO197" s="461"/>
      <c r="LYP197" s="461"/>
      <c r="LYQ197" s="461"/>
      <c r="LYR197" s="461"/>
      <c r="LYS197" s="461"/>
      <c r="LYT197" s="461"/>
      <c r="LYU197" s="461"/>
      <c r="LYV197" s="461"/>
      <c r="LYW197" s="461"/>
      <c r="LYX197" s="461"/>
      <c r="LYY197" s="461"/>
      <c r="LYZ197" s="461"/>
      <c r="LZA197" s="461"/>
      <c r="LZB197" s="461"/>
      <c r="LZC197" s="461"/>
      <c r="LZD197" s="461"/>
      <c r="LZE197" s="461"/>
      <c r="LZF197" s="461"/>
      <c r="LZG197" s="461"/>
      <c r="LZH197" s="461"/>
      <c r="LZI197" s="461"/>
      <c r="LZJ197" s="461"/>
      <c r="LZK197" s="461"/>
      <c r="LZL197" s="461"/>
      <c r="LZM197" s="461"/>
      <c r="LZN197" s="461"/>
      <c r="LZO197" s="461"/>
      <c r="LZP197" s="461"/>
      <c r="LZQ197" s="461"/>
      <c r="LZR197" s="461"/>
      <c r="LZS197" s="461"/>
      <c r="LZT197" s="461"/>
      <c r="LZU197" s="461"/>
      <c r="LZV197" s="461"/>
      <c r="LZW197" s="461"/>
      <c r="LZX197" s="461"/>
      <c r="LZY197" s="461"/>
      <c r="LZZ197" s="461"/>
      <c r="MAA197" s="461"/>
      <c r="MAB197" s="461"/>
      <c r="MAC197" s="461"/>
      <c r="MAD197" s="461"/>
      <c r="MAE197" s="461"/>
      <c r="MAF197" s="461"/>
      <c r="MAG197" s="461"/>
      <c r="MAH197" s="461"/>
      <c r="MAI197" s="461"/>
      <c r="MAJ197" s="461"/>
      <c r="MAK197" s="461"/>
      <c r="MAL197" s="461"/>
      <c r="MAM197" s="461"/>
      <c r="MAN197" s="461"/>
      <c r="MAO197" s="461"/>
      <c r="MAP197" s="461"/>
      <c r="MAQ197" s="461"/>
      <c r="MAR197" s="461"/>
      <c r="MAS197" s="461"/>
      <c r="MAT197" s="461"/>
      <c r="MAU197" s="461"/>
      <c r="MAV197" s="461"/>
      <c r="MAW197" s="461"/>
      <c r="MAX197" s="461"/>
      <c r="MAY197" s="461"/>
      <c r="MAZ197" s="461"/>
      <c r="MBA197" s="461"/>
      <c r="MBB197" s="461"/>
      <c r="MBC197" s="461"/>
      <c r="MBD197" s="461"/>
      <c r="MBE197" s="461"/>
      <c r="MBF197" s="461"/>
      <c r="MBG197" s="461"/>
      <c r="MBH197" s="461"/>
      <c r="MBI197" s="461"/>
      <c r="MBJ197" s="461"/>
      <c r="MBK197" s="461"/>
      <c r="MBL197" s="461"/>
      <c r="MBM197" s="461"/>
      <c r="MBN197" s="461"/>
      <c r="MBO197" s="461"/>
      <c r="MBP197" s="461"/>
      <c r="MBQ197" s="461"/>
      <c r="MBR197" s="461"/>
      <c r="MBS197" s="461"/>
      <c r="MBT197" s="461"/>
      <c r="MBU197" s="461"/>
      <c r="MBV197" s="461"/>
      <c r="MBW197" s="461"/>
      <c r="MBX197" s="461"/>
      <c r="MBY197" s="461"/>
      <c r="MBZ197" s="461"/>
      <c r="MCA197" s="461"/>
      <c r="MCB197" s="461"/>
      <c r="MCC197" s="461"/>
      <c r="MCD197" s="461"/>
      <c r="MCE197" s="461"/>
      <c r="MCF197" s="461"/>
      <c r="MCG197" s="461"/>
      <c r="MCH197" s="461"/>
      <c r="MCI197" s="461"/>
      <c r="MCJ197" s="461"/>
      <c r="MCK197" s="461"/>
      <c r="MCL197" s="461"/>
      <c r="MCM197" s="461"/>
      <c r="MCN197" s="461"/>
      <c r="MCO197" s="461"/>
      <c r="MCP197" s="461"/>
      <c r="MCQ197" s="461"/>
      <c r="MCR197" s="461"/>
      <c r="MCS197" s="461"/>
      <c r="MCT197" s="461"/>
      <c r="MCU197" s="461"/>
      <c r="MCV197" s="461"/>
      <c r="MCW197" s="461"/>
      <c r="MCX197" s="461"/>
      <c r="MCY197" s="461"/>
      <c r="MCZ197" s="461"/>
      <c r="MDA197" s="461"/>
      <c r="MDB197" s="461"/>
      <c r="MDC197" s="461"/>
      <c r="MDD197" s="461"/>
      <c r="MDE197" s="461"/>
      <c r="MDF197" s="461"/>
      <c r="MDG197" s="461"/>
      <c r="MDH197" s="461"/>
      <c r="MDI197" s="461"/>
      <c r="MDJ197" s="461"/>
      <c r="MDK197" s="461"/>
      <c r="MDL197" s="461"/>
      <c r="MDM197" s="461"/>
      <c r="MDN197" s="461"/>
      <c r="MDO197" s="461"/>
      <c r="MDP197" s="461"/>
      <c r="MDQ197" s="461"/>
      <c r="MDR197" s="461"/>
      <c r="MDS197" s="461"/>
      <c r="MDT197" s="461"/>
      <c r="MDU197" s="461"/>
      <c r="MDV197" s="461"/>
      <c r="MDW197" s="461"/>
      <c r="MDX197" s="461"/>
      <c r="MDY197" s="461"/>
      <c r="MDZ197" s="461"/>
      <c r="MEA197" s="461"/>
      <c r="MEB197" s="461"/>
      <c r="MEC197" s="461"/>
      <c r="MED197" s="461"/>
      <c r="MEE197" s="461"/>
      <c r="MEF197" s="461"/>
      <c r="MEG197" s="461"/>
      <c r="MEH197" s="461"/>
      <c r="MEI197" s="461"/>
      <c r="MEJ197" s="461"/>
      <c r="MEK197" s="461"/>
      <c r="MEL197" s="461"/>
      <c r="MEM197" s="461"/>
      <c r="MEN197" s="461"/>
      <c r="MEO197" s="461"/>
      <c r="MEP197" s="461"/>
      <c r="MEQ197" s="461"/>
      <c r="MER197" s="461"/>
      <c r="MES197" s="461"/>
      <c r="MET197" s="461"/>
      <c r="MEU197" s="461"/>
      <c r="MEV197" s="461"/>
      <c r="MEW197" s="461"/>
      <c r="MEX197" s="461"/>
      <c r="MEY197" s="461"/>
      <c r="MEZ197" s="461"/>
      <c r="MFA197" s="461"/>
      <c r="MFB197" s="461"/>
      <c r="MFC197" s="461"/>
      <c r="MFD197" s="461"/>
      <c r="MFE197" s="461"/>
      <c r="MFF197" s="461"/>
      <c r="MFG197" s="461"/>
      <c r="MFH197" s="461"/>
      <c r="MFI197" s="461"/>
      <c r="MFJ197" s="461"/>
      <c r="MFK197" s="461"/>
      <c r="MFL197" s="461"/>
      <c r="MFM197" s="461"/>
      <c r="MFN197" s="461"/>
      <c r="MFO197" s="461"/>
      <c r="MFP197" s="461"/>
      <c r="MFQ197" s="461"/>
      <c r="MFR197" s="461"/>
      <c r="MFS197" s="461"/>
      <c r="MFT197" s="461"/>
      <c r="MFU197" s="461"/>
      <c r="MFV197" s="461"/>
      <c r="MFW197" s="461"/>
      <c r="MFX197" s="461"/>
      <c r="MFY197" s="461"/>
      <c r="MFZ197" s="461"/>
      <c r="MGA197" s="461"/>
      <c r="MGB197" s="461"/>
      <c r="MGC197" s="461"/>
      <c r="MGD197" s="461"/>
      <c r="MGE197" s="461"/>
      <c r="MGF197" s="461"/>
      <c r="MGG197" s="461"/>
      <c r="MGH197" s="461"/>
      <c r="MGI197" s="461"/>
      <c r="MGJ197" s="461"/>
      <c r="MGK197" s="461"/>
      <c r="MGL197" s="461"/>
      <c r="MGM197" s="461"/>
      <c r="MGN197" s="461"/>
      <c r="MGO197" s="461"/>
      <c r="MGP197" s="461"/>
      <c r="MGQ197" s="461"/>
      <c r="MGR197" s="461"/>
      <c r="MGS197" s="461"/>
      <c r="MGT197" s="461"/>
      <c r="MGU197" s="461"/>
      <c r="MGV197" s="461"/>
      <c r="MGW197" s="461"/>
      <c r="MGX197" s="461"/>
      <c r="MGY197" s="461"/>
      <c r="MGZ197" s="461"/>
      <c r="MHA197" s="461"/>
      <c r="MHB197" s="461"/>
      <c r="MHC197" s="461"/>
      <c r="MHD197" s="461"/>
      <c r="MHE197" s="461"/>
      <c r="MHF197" s="461"/>
      <c r="MHG197" s="461"/>
      <c r="MHH197" s="461"/>
      <c r="MHI197" s="461"/>
      <c r="MHJ197" s="461"/>
      <c r="MHK197" s="461"/>
      <c r="MHL197" s="461"/>
      <c r="MHM197" s="461"/>
      <c r="MHN197" s="461"/>
      <c r="MHO197" s="461"/>
      <c r="MHP197" s="461"/>
      <c r="MHQ197" s="461"/>
      <c r="MHR197" s="461"/>
      <c r="MHS197" s="461"/>
      <c r="MHT197" s="461"/>
      <c r="MHU197" s="461"/>
      <c r="MHV197" s="461"/>
      <c r="MHW197" s="461"/>
      <c r="MHX197" s="461"/>
      <c r="MHY197" s="461"/>
      <c r="MHZ197" s="461"/>
      <c r="MIA197" s="461"/>
      <c r="MIB197" s="461"/>
      <c r="MIC197" s="461"/>
      <c r="MID197" s="461"/>
      <c r="MIE197" s="461"/>
      <c r="MIF197" s="461"/>
      <c r="MIG197" s="461"/>
      <c r="MIH197" s="461"/>
      <c r="MII197" s="461"/>
      <c r="MIJ197" s="461"/>
      <c r="MIK197" s="461"/>
      <c r="MIL197" s="461"/>
      <c r="MIM197" s="461"/>
      <c r="MIN197" s="461"/>
      <c r="MIO197" s="461"/>
      <c r="MIP197" s="461"/>
      <c r="MIQ197" s="461"/>
      <c r="MIR197" s="461"/>
      <c r="MIS197" s="461"/>
      <c r="MIT197" s="461"/>
      <c r="MIU197" s="461"/>
      <c r="MIV197" s="461"/>
      <c r="MIW197" s="461"/>
      <c r="MIX197" s="461"/>
      <c r="MIY197" s="461"/>
      <c r="MIZ197" s="461"/>
      <c r="MJA197" s="461"/>
      <c r="MJB197" s="461"/>
      <c r="MJC197" s="461"/>
      <c r="MJD197" s="461"/>
      <c r="MJE197" s="461"/>
      <c r="MJF197" s="461"/>
      <c r="MJG197" s="461"/>
      <c r="MJH197" s="461"/>
      <c r="MJI197" s="461"/>
      <c r="MJJ197" s="461"/>
      <c r="MJK197" s="461"/>
      <c r="MJL197" s="461"/>
      <c r="MJM197" s="461"/>
      <c r="MJN197" s="461"/>
      <c r="MJO197" s="461"/>
      <c r="MJP197" s="461"/>
      <c r="MJQ197" s="461"/>
      <c r="MJR197" s="461"/>
      <c r="MJS197" s="461"/>
      <c r="MJT197" s="461"/>
      <c r="MJU197" s="461"/>
      <c r="MJV197" s="461"/>
      <c r="MJW197" s="461"/>
      <c r="MJX197" s="461"/>
      <c r="MJY197" s="461"/>
      <c r="MJZ197" s="461"/>
      <c r="MKA197" s="461"/>
      <c r="MKB197" s="461"/>
      <c r="MKC197" s="461"/>
      <c r="MKD197" s="461"/>
      <c r="MKE197" s="461"/>
      <c r="MKF197" s="461"/>
      <c r="MKG197" s="461"/>
      <c r="MKH197" s="461"/>
      <c r="MKI197" s="461"/>
      <c r="MKJ197" s="461"/>
      <c r="MKK197" s="461"/>
      <c r="MKL197" s="461"/>
      <c r="MKM197" s="461"/>
      <c r="MKN197" s="461"/>
      <c r="MKO197" s="461"/>
      <c r="MKP197" s="461"/>
      <c r="MKQ197" s="461"/>
      <c r="MKR197" s="461"/>
      <c r="MKS197" s="461"/>
      <c r="MKT197" s="461"/>
      <c r="MKU197" s="461"/>
      <c r="MKV197" s="461"/>
      <c r="MKW197" s="461"/>
      <c r="MKX197" s="461"/>
      <c r="MKY197" s="461"/>
      <c r="MKZ197" s="461"/>
      <c r="MLA197" s="461"/>
      <c r="MLB197" s="461"/>
      <c r="MLC197" s="461"/>
      <c r="MLD197" s="461"/>
      <c r="MLE197" s="461"/>
      <c r="MLF197" s="461"/>
      <c r="MLG197" s="461"/>
      <c r="MLH197" s="461"/>
      <c r="MLI197" s="461"/>
      <c r="MLJ197" s="461"/>
      <c r="MLK197" s="461"/>
      <c r="MLL197" s="461"/>
      <c r="MLM197" s="461"/>
      <c r="MLN197" s="461"/>
      <c r="MLO197" s="461"/>
      <c r="MLP197" s="461"/>
      <c r="MLQ197" s="461"/>
      <c r="MLR197" s="461"/>
      <c r="MLS197" s="461"/>
      <c r="MLT197" s="461"/>
      <c r="MLU197" s="461"/>
      <c r="MLV197" s="461"/>
      <c r="MLW197" s="461"/>
      <c r="MLX197" s="461"/>
      <c r="MLY197" s="461"/>
      <c r="MLZ197" s="461"/>
      <c r="MMA197" s="461"/>
      <c r="MMB197" s="461"/>
      <c r="MMC197" s="461"/>
      <c r="MMD197" s="461"/>
      <c r="MME197" s="461"/>
      <c r="MMF197" s="461"/>
      <c r="MMG197" s="461"/>
      <c r="MMH197" s="461"/>
      <c r="MMI197" s="461"/>
      <c r="MMJ197" s="461"/>
      <c r="MMK197" s="461"/>
      <c r="MML197" s="461"/>
      <c r="MMM197" s="461"/>
      <c r="MMN197" s="461"/>
      <c r="MMO197" s="461"/>
      <c r="MMP197" s="461"/>
      <c r="MMQ197" s="461"/>
      <c r="MMR197" s="461"/>
      <c r="MMS197" s="461"/>
      <c r="MMT197" s="461"/>
      <c r="MMU197" s="461"/>
      <c r="MMV197" s="461"/>
      <c r="MMW197" s="461"/>
      <c r="MMX197" s="461"/>
      <c r="MMY197" s="461"/>
      <c r="MMZ197" s="461"/>
      <c r="MNA197" s="461"/>
      <c r="MNB197" s="461"/>
      <c r="MNC197" s="461"/>
      <c r="MND197" s="461"/>
      <c r="MNE197" s="461"/>
      <c r="MNF197" s="461"/>
      <c r="MNG197" s="461"/>
      <c r="MNH197" s="461"/>
      <c r="MNI197" s="461"/>
      <c r="MNJ197" s="461"/>
      <c r="MNK197" s="461"/>
      <c r="MNL197" s="461"/>
      <c r="MNM197" s="461"/>
      <c r="MNN197" s="461"/>
      <c r="MNO197" s="461"/>
      <c r="MNP197" s="461"/>
      <c r="MNQ197" s="461"/>
      <c r="MNR197" s="461"/>
      <c r="MNS197" s="461"/>
      <c r="MNT197" s="461"/>
      <c r="MNU197" s="461"/>
      <c r="MNV197" s="461"/>
      <c r="MNW197" s="461"/>
      <c r="MNX197" s="461"/>
      <c r="MNY197" s="461"/>
      <c r="MNZ197" s="461"/>
      <c r="MOA197" s="461"/>
      <c r="MOB197" s="461"/>
      <c r="MOC197" s="461"/>
      <c r="MOD197" s="461"/>
      <c r="MOE197" s="461"/>
      <c r="MOF197" s="461"/>
      <c r="MOG197" s="461"/>
      <c r="MOH197" s="461"/>
      <c r="MOI197" s="461"/>
      <c r="MOJ197" s="461"/>
      <c r="MOK197" s="461"/>
      <c r="MOL197" s="461"/>
      <c r="MOM197" s="461"/>
      <c r="MON197" s="461"/>
      <c r="MOO197" s="461"/>
      <c r="MOP197" s="461"/>
      <c r="MOQ197" s="461"/>
      <c r="MOR197" s="461"/>
      <c r="MOS197" s="461"/>
      <c r="MOT197" s="461"/>
      <c r="MOU197" s="461"/>
      <c r="MOV197" s="461"/>
      <c r="MOW197" s="461"/>
      <c r="MOX197" s="461"/>
      <c r="MOY197" s="461"/>
      <c r="MOZ197" s="461"/>
      <c r="MPA197" s="461"/>
      <c r="MPB197" s="461"/>
      <c r="MPC197" s="461"/>
      <c r="MPD197" s="461"/>
      <c r="MPE197" s="461"/>
      <c r="MPF197" s="461"/>
      <c r="MPG197" s="461"/>
      <c r="MPH197" s="461"/>
      <c r="MPI197" s="461"/>
      <c r="MPJ197" s="461"/>
      <c r="MPK197" s="461"/>
      <c r="MPL197" s="461"/>
      <c r="MPM197" s="461"/>
      <c r="MPN197" s="461"/>
      <c r="MPO197" s="461"/>
      <c r="MPP197" s="461"/>
      <c r="MPQ197" s="461"/>
      <c r="MPR197" s="461"/>
      <c r="MPS197" s="461"/>
      <c r="MPT197" s="461"/>
      <c r="MPU197" s="461"/>
      <c r="MPV197" s="461"/>
      <c r="MPW197" s="461"/>
      <c r="MPX197" s="461"/>
      <c r="MPY197" s="461"/>
      <c r="MPZ197" s="461"/>
      <c r="MQA197" s="461"/>
      <c r="MQB197" s="461"/>
      <c r="MQC197" s="461"/>
      <c r="MQD197" s="461"/>
      <c r="MQE197" s="461"/>
      <c r="MQF197" s="461"/>
      <c r="MQG197" s="461"/>
      <c r="MQH197" s="461"/>
      <c r="MQI197" s="461"/>
      <c r="MQJ197" s="461"/>
      <c r="MQK197" s="461"/>
      <c r="MQL197" s="461"/>
      <c r="MQM197" s="461"/>
      <c r="MQN197" s="461"/>
      <c r="MQO197" s="461"/>
      <c r="MQP197" s="461"/>
      <c r="MQQ197" s="461"/>
      <c r="MQR197" s="461"/>
      <c r="MQS197" s="461"/>
      <c r="MQT197" s="461"/>
      <c r="MQU197" s="461"/>
      <c r="MQV197" s="461"/>
      <c r="MQW197" s="461"/>
      <c r="MQX197" s="461"/>
      <c r="MQY197" s="461"/>
      <c r="MQZ197" s="461"/>
      <c r="MRA197" s="461"/>
      <c r="MRB197" s="461"/>
      <c r="MRC197" s="461"/>
      <c r="MRD197" s="461"/>
      <c r="MRE197" s="461"/>
      <c r="MRF197" s="461"/>
      <c r="MRG197" s="461"/>
      <c r="MRH197" s="461"/>
      <c r="MRI197" s="461"/>
      <c r="MRJ197" s="461"/>
      <c r="MRK197" s="461"/>
      <c r="MRL197" s="461"/>
      <c r="MRM197" s="461"/>
      <c r="MRN197" s="461"/>
      <c r="MRO197" s="461"/>
      <c r="MRP197" s="461"/>
      <c r="MRQ197" s="461"/>
      <c r="MRR197" s="461"/>
      <c r="MRS197" s="461"/>
      <c r="MRT197" s="461"/>
      <c r="MRU197" s="461"/>
      <c r="MRV197" s="461"/>
      <c r="MRW197" s="461"/>
      <c r="MRX197" s="461"/>
      <c r="MRY197" s="461"/>
      <c r="MRZ197" s="461"/>
      <c r="MSA197" s="461"/>
      <c r="MSB197" s="461"/>
      <c r="MSC197" s="461"/>
      <c r="MSD197" s="461"/>
      <c r="MSE197" s="461"/>
      <c r="MSF197" s="461"/>
      <c r="MSG197" s="461"/>
      <c r="MSH197" s="461"/>
      <c r="MSI197" s="461"/>
      <c r="MSJ197" s="461"/>
      <c r="MSK197" s="461"/>
      <c r="MSL197" s="461"/>
      <c r="MSM197" s="461"/>
      <c r="MSN197" s="461"/>
      <c r="MSO197" s="461"/>
      <c r="MSP197" s="461"/>
      <c r="MSQ197" s="461"/>
      <c r="MSR197" s="461"/>
      <c r="MSS197" s="461"/>
      <c r="MST197" s="461"/>
      <c r="MSU197" s="461"/>
      <c r="MSV197" s="461"/>
      <c r="MSW197" s="461"/>
      <c r="MSX197" s="461"/>
      <c r="MSY197" s="461"/>
      <c r="MSZ197" s="461"/>
      <c r="MTA197" s="461"/>
      <c r="MTB197" s="461"/>
      <c r="MTC197" s="461"/>
      <c r="MTD197" s="461"/>
      <c r="MTE197" s="461"/>
      <c r="MTF197" s="461"/>
      <c r="MTG197" s="461"/>
      <c r="MTH197" s="461"/>
      <c r="MTI197" s="461"/>
      <c r="MTJ197" s="461"/>
      <c r="MTK197" s="461"/>
      <c r="MTL197" s="461"/>
      <c r="MTM197" s="461"/>
      <c r="MTN197" s="461"/>
      <c r="MTO197" s="461"/>
      <c r="MTP197" s="461"/>
      <c r="MTQ197" s="461"/>
      <c r="MTR197" s="461"/>
      <c r="MTS197" s="461"/>
      <c r="MTT197" s="461"/>
      <c r="MTU197" s="461"/>
      <c r="MTV197" s="461"/>
      <c r="MTW197" s="461"/>
      <c r="MTX197" s="461"/>
      <c r="MTY197" s="461"/>
      <c r="MTZ197" s="461"/>
      <c r="MUA197" s="461"/>
      <c r="MUB197" s="461"/>
      <c r="MUC197" s="461"/>
      <c r="MUD197" s="461"/>
      <c r="MUE197" s="461"/>
      <c r="MUF197" s="461"/>
      <c r="MUG197" s="461"/>
      <c r="MUH197" s="461"/>
      <c r="MUI197" s="461"/>
      <c r="MUJ197" s="461"/>
      <c r="MUK197" s="461"/>
      <c r="MUL197" s="461"/>
      <c r="MUM197" s="461"/>
      <c r="MUN197" s="461"/>
      <c r="MUO197" s="461"/>
      <c r="MUP197" s="461"/>
      <c r="MUQ197" s="461"/>
      <c r="MUR197" s="461"/>
      <c r="MUS197" s="461"/>
      <c r="MUT197" s="461"/>
      <c r="MUU197" s="461"/>
      <c r="MUV197" s="461"/>
      <c r="MUW197" s="461"/>
      <c r="MUX197" s="461"/>
      <c r="MUY197" s="461"/>
      <c r="MUZ197" s="461"/>
      <c r="MVA197" s="461"/>
      <c r="MVB197" s="461"/>
      <c r="MVC197" s="461"/>
      <c r="MVD197" s="461"/>
      <c r="MVE197" s="461"/>
      <c r="MVF197" s="461"/>
      <c r="MVG197" s="461"/>
      <c r="MVH197" s="461"/>
      <c r="MVI197" s="461"/>
      <c r="MVJ197" s="461"/>
      <c r="MVK197" s="461"/>
      <c r="MVL197" s="461"/>
      <c r="MVM197" s="461"/>
      <c r="MVN197" s="461"/>
      <c r="MVO197" s="461"/>
      <c r="MVP197" s="461"/>
      <c r="MVQ197" s="461"/>
      <c r="MVR197" s="461"/>
      <c r="MVS197" s="461"/>
      <c r="MVT197" s="461"/>
      <c r="MVU197" s="461"/>
      <c r="MVV197" s="461"/>
      <c r="MVW197" s="461"/>
      <c r="MVX197" s="461"/>
      <c r="MVY197" s="461"/>
      <c r="MVZ197" s="461"/>
      <c r="MWA197" s="461"/>
      <c r="MWB197" s="461"/>
      <c r="MWC197" s="461"/>
      <c r="MWD197" s="461"/>
      <c r="MWE197" s="461"/>
      <c r="MWF197" s="461"/>
      <c r="MWG197" s="461"/>
      <c r="MWH197" s="461"/>
      <c r="MWI197" s="461"/>
      <c r="MWJ197" s="461"/>
      <c r="MWK197" s="461"/>
      <c r="MWL197" s="461"/>
      <c r="MWM197" s="461"/>
      <c r="MWN197" s="461"/>
      <c r="MWO197" s="461"/>
      <c r="MWP197" s="461"/>
      <c r="MWQ197" s="461"/>
      <c r="MWR197" s="461"/>
      <c r="MWS197" s="461"/>
      <c r="MWT197" s="461"/>
      <c r="MWU197" s="461"/>
      <c r="MWV197" s="461"/>
      <c r="MWW197" s="461"/>
      <c r="MWX197" s="461"/>
      <c r="MWY197" s="461"/>
      <c r="MWZ197" s="461"/>
      <c r="MXA197" s="461"/>
      <c r="MXB197" s="461"/>
      <c r="MXC197" s="461"/>
      <c r="MXD197" s="461"/>
      <c r="MXE197" s="461"/>
      <c r="MXF197" s="461"/>
      <c r="MXG197" s="461"/>
      <c r="MXH197" s="461"/>
      <c r="MXI197" s="461"/>
      <c r="MXJ197" s="461"/>
      <c r="MXK197" s="461"/>
      <c r="MXL197" s="461"/>
      <c r="MXM197" s="461"/>
      <c r="MXN197" s="461"/>
      <c r="MXO197" s="461"/>
      <c r="MXP197" s="461"/>
      <c r="MXQ197" s="461"/>
      <c r="MXR197" s="461"/>
      <c r="MXS197" s="461"/>
      <c r="MXT197" s="461"/>
      <c r="MXU197" s="461"/>
      <c r="MXV197" s="461"/>
      <c r="MXW197" s="461"/>
      <c r="MXX197" s="461"/>
      <c r="MXY197" s="461"/>
      <c r="MXZ197" s="461"/>
      <c r="MYA197" s="461"/>
      <c r="MYB197" s="461"/>
      <c r="MYC197" s="461"/>
      <c r="MYD197" s="461"/>
      <c r="MYE197" s="461"/>
      <c r="MYF197" s="461"/>
      <c r="MYG197" s="461"/>
      <c r="MYH197" s="461"/>
      <c r="MYI197" s="461"/>
      <c r="MYJ197" s="461"/>
      <c r="MYK197" s="461"/>
      <c r="MYL197" s="461"/>
      <c r="MYM197" s="461"/>
      <c r="MYN197" s="461"/>
      <c r="MYO197" s="461"/>
      <c r="MYP197" s="461"/>
      <c r="MYQ197" s="461"/>
      <c r="MYR197" s="461"/>
      <c r="MYS197" s="461"/>
      <c r="MYT197" s="461"/>
      <c r="MYU197" s="461"/>
      <c r="MYV197" s="461"/>
      <c r="MYW197" s="461"/>
      <c r="MYX197" s="461"/>
      <c r="MYY197" s="461"/>
      <c r="MYZ197" s="461"/>
      <c r="MZA197" s="461"/>
      <c r="MZB197" s="461"/>
      <c r="MZC197" s="461"/>
      <c r="MZD197" s="461"/>
      <c r="MZE197" s="461"/>
      <c r="MZF197" s="461"/>
      <c r="MZG197" s="461"/>
      <c r="MZH197" s="461"/>
      <c r="MZI197" s="461"/>
      <c r="MZJ197" s="461"/>
      <c r="MZK197" s="461"/>
      <c r="MZL197" s="461"/>
      <c r="MZM197" s="461"/>
      <c r="MZN197" s="461"/>
      <c r="MZO197" s="461"/>
      <c r="MZP197" s="461"/>
      <c r="MZQ197" s="461"/>
      <c r="MZR197" s="461"/>
      <c r="MZS197" s="461"/>
      <c r="MZT197" s="461"/>
      <c r="MZU197" s="461"/>
      <c r="MZV197" s="461"/>
      <c r="MZW197" s="461"/>
      <c r="MZX197" s="461"/>
      <c r="MZY197" s="461"/>
      <c r="MZZ197" s="461"/>
      <c r="NAA197" s="461"/>
      <c r="NAB197" s="461"/>
      <c r="NAC197" s="461"/>
      <c r="NAD197" s="461"/>
      <c r="NAE197" s="461"/>
      <c r="NAF197" s="461"/>
      <c r="NAG197" s="461"/>
      <c r="NAH197" s="461"/>
      <c r="NAI197" s="461"/>
      <c r="NAJ197" s="461"/>
      <c r="NAK197" s="461"/>
      <c r="NAL197" s="461"/>
      <c r="NAM197" s="461"/>
      <c r="NAN197" s="461"/>
      <c r="NAO197" s="461"/>
      <c r="NAP197" s="461"/>
      <c r="NAQ197" s="461"/>
      <c r="NAR197" s="461"/>
      <c r="NAS197" s="461"/>
      <c r="NAT197" s="461"/>
      <c r="NAU197" s="461"/>
      <c r="NAV197" s="461"/>
      <c r="NAW197" s="461"/>
      <c r="NAX197" s="461"/>
      <c r="NAY197" s="461"/>
      <c r="NAZ197" s="461"/>
      <c r="NBA197" s="461"/>
      <c r="NBB197" s="461"/>
      <c r="NBC197" s="461"/>
      <c r="NBD197" s="461"/>
      <c r="NBE197" s="461"/>
      <c r="NBF197" s="461"/>
      <c r="NBG197" s="461"/>
      <c r="NBH197" s="461"/>
      <c r="NBI197" s="461"/>
      <c r="NBJ197" s="461"/>
      <c r="NBK197" s="461"/>
      <c r="NBL197" s="461"/>
      <c r="NBM197" s="461"/>
      <c r="NBN197" s="461"/>
      <c r="NBO197" s="461"/>
      <c r="NBP197" s="461"/>
      <c r="NBQ197" s="461"/>
      <c r="NBR197" s="461"/>
      <c r="NBS197" s="461"/>
      <c r="NBT197" s="461"/>
      <c r="NBU197" s="461"/>
      <c r="NBV197" s="461"/>
      <c r="NBW197" s="461"/>
      <c r="NBX197" s="461"/>
      <c r="NBY197" s="461"/>
      <c r="NBZ197" s="461"/>
      <c r="NCA197" s="461"/>
      <c r="NCB197" s="461"/>
      <c r="NCC197" s="461"/>
      <c r="NCD197" s="461"/>
      <c r="NCE197" s="461"/>
      <c r="NCF197" s="461"/>
      <c r="NCG197" s="461"/>
      <c r="NCH197" s="461"/>
      <c r="NCI197" s="461"/>
      <c r="NCJ197" s="461"/>
      <c r="NCK197" s="461"/>
      <c r="NCL197" s="461"/>
      <c r="NCM197" s="461"/>
      <c r="NCN197" s="461"/>
      <c r="NCO197" s="461"/>
      <c r="NCP197" s="461"/>
      <c r="NCQ197" s="461"/>
      <c r="NCR197" s="461"/>
      <c r="NCS197" s="461"/>
      <c r="NCT197" s="461"/>
      <c r="NCU197" s="461"/>
      <c r="NCV197" s="461"/>
      <c r="NCW197" s="461"/>
      <c r="NCX197" s="461"/>
      <c r="NCY197" s="461"/>
      <c r="NCZ197" s="461"/>
      <c r="NDA197" s="461"/>
      <c r="NDB197" s="461"/>
      <c r="NDC197" s="461"/>
      <c r="NDD197" s="461"/>
      <c r="NDE197" s="461"/>
      <c r="NDF197" s="461"/>
      <c r="NDG197" s="461"/>
      <c r="NDH197" s="461"/>
      <c r="NDI197" s="461"/>
      <c r="NDJ197" s="461"/>
      <c r="NDK197" s="461"/>
      <c r="NDL197" s="461"/>
      <c r="NDM197" s="461"/>
      <c r="NDN197" s="461"/>
      <c r="NDO197" s="461"/>
      <c r="NDP197" s="461"/>
      <c r="NDQ197" s="461"/>
      <c r="NDR197" s="461"/>
      <c r="NDS197" s="461"/>
      <c r="NDT197" s="461"/>
      <c r="NDU197" s="461"/>
      <c r="NDV197" s="461"/>
      <c r="NDW197" s="461"/>
      <c r="NDX197" s="461"/>
      <c r="NDY197" s="461"/>
      <c r="NDZ197" s="461"/>
      <c r="NEA197" s="461"/>
      <c r="NEB197" s="461"/>
      <c r="NEC197" s="461"/>
      <c r="NED197" s="461"/>
      <c r="NEE197" s="461"/>
      <c r="NEF197" s="461"/>
      <c r="NEG197" s="461"/>
      <c r="NEH197" s="461"/>
      <c r="NEI197" s="461"/>
      <c r="NEJ197" s="461"/>
      <c r="NEK197" s="461"/>
      <c r="NEL197" s="461"/>
      <c r="NEM197" s="461"/>
      <c r="NEN197" s="461"/>
      <c r="NEO197" s="461"/>
      <c r="NEP197" s="461"/>
      <c r="NEQ197" s="461"/>
      <c r="NER197" s="461"/>
      <c r="NES197" s="461"/>
      <c r="NET197" s="461"/>
      <c r="NEU197" s="461"/>
      <c r="NEV197" s="461"/>
      <c r="NEW197" s="461"/>
      <c r="NEX197" s="461"/>
      <c r="NEY197" s="461"/>
      <c r="NEZ197" s="461"/>
      <c r="NFA197" s="461"/>
      <c r="NFB197" s="461"/>
      <c r="NFC197" s="461"/>
      <c r="NFD197" s="461"/>
      <c r="NFE197" s="461"/>
      <c r="NFF197" s="461"/>
      <c r="NFG197" s="461"/>
      <c r="NFH197" s="461"/>
      <c r="NFI197" s="461"/>
      <c r="NFJ197" s="461"/>
      <c r="NFK197" s="461"/>
      <c r="NFL197" s="461"/>
      <c r="NFM197" s="461"/>
      <c r="NFN197" s="461"/>
      <c r="NFO197" s="461"/>
      <c r="NFP197" s="461"/>
      <c r="NFQ197" s="461"/>
      <c r="NFR197" s="461"/>
      <c r="NFS197" s="461"/>
      <c r="NFT197" s="461"/>
      <c r="NFU197" s="461"/>
      <c r="NFV197" s="461"/>
      <c r="NFW197" s="461"/>
      <c r="NFX197" s="461"/>
      <c r="NFY197" s="461"/>
      <c r="NFZ197" s="461"/>
      <c r="NGA197" s="461"/>
      <c r="NGB197" s="461"/>
      <c r="NGC197" s="461"/>
      <c r="NGD197" s="461"/>
      <c r="NGE197" s="461"/>
      <c r="NGF197" s="461"/>
      <c r="NGG197" s="461"/>
      <c r="NGH197" s="461"/>
      <c r="NGI197" s="461"/>
      <c r="NGJ197" s="461"/>
      <c r="NGK197" s="461"/>
      <c r="NGL197" s="461"/>
      <c r="NGM197" s="461"/>
      <c r="NGN197" s="461"/>
      <c r="NGO197" s="461"/>
      <c r="NGP197" s="461"/>
      <c r="NGQ197" s="461"/>
      <c r="NGR197" s="461"/>
      <c r="NGS197" s="461"/>
      <c r="NGT197" s="461"/>
      <c r="NGU197" s="461"/>
      <c r="NGV197" s="461"/>
      <c r="NGW197" s="461"/>
      <c r="NGX197" s="461"/>
      <c r="NGY197" s="461"/>
      <c r="NGZ197" s="461"/>
      <c r="NHA197" s="461"/>
      <c r="NHB197" s="461"/>
      <c r="NHC197" s="461"/>
      <c r="NHD197" s="461"/>
      <c r="NHE197" s="461"/>
      <c r="NHF197" s="461"/>
      <c r="NHG197" s="461"/>
      <c r="NHH197" s="461"/>
      <c r="NHI197" s="461"/>
      <c r="NHJ197" s="461"/>
      <c r="NHK197" s="461"/>
      <c r="NHL197" s="461"/>
      <c r="NHM197" s="461"/>
      <c r="NHN197" s="461"/>
      <c r="NHO197" s="461"/>
      <c r="NHP197" s="461"/>
      <c r="NHQ197" s="461"/>
      <c r="NHR197" s="461"/>
      <c r="NHS197" s="461"/>
      <c r="NHT197" s="461"/>
      <c r="NHU197" s="461"/>
      <c r="NHV197" s="461"/>
      <c r="NHW197" s="461"/>
      <c r="NHX197" s="461"/>
      <c r="NHY197" s="461"/>
      <c r="NHZ197" s="461"/>
      <c r="NIA197" s="461"/>
      <c r="NIB197" s="461"/>
      <c r="NIC197" s="461"/>
      <c r="NID197" s="461"/>
      <c r="NIE197" s="461"/>
      <c r="NIF197" s="461"/>
      <c r="NIG197" s="461"/>
      <c r="NIH197" s="461"/>
      <c r="NII197" s="461"/>
      <c r="NIJ197" s="461"/>
      <c r="NIK197" s="461"/>
      <c r="NIL197" s="461"/>
      <c r="NIM197" s="461"/>
      <c r="NIN197" s="461"/>
      <c r="NIO197" s="461"/>
      <c r="NIP197" s="461"/>
      <c r="NIQ197" s="461"/>
      <c r="NIR197" s="461"/>
      <c r="NIS197" s="461"/>
      <c r="NIT197" s="461"/>
      <c r="NIU197" s="461"/>
      <c r="NIV197" s="461"/>
      <c r="NIW197" s="461"/>
      <c r="NIX197" s="461"/>
      <c r="NIY197" s="461"/>
      <c r="NIZ197" s="461"/>
      <c r="NJA197" s="461"/>
      <c r="NJB197" s="461"/>
      <c r="NJC197" s="461"/>
      <c r="NJD197" s="461"/>
      <c r="NJE197" s="461"/>
      <c r="NJF197" s="461"/>
      <c r="NJG197" s="461"/>
      <c r="NJH197" s="461"/>
      <c r="NJI197" s="461"/>
      <c r="NJJ197" s="461"/>
      <c r="NJK197" s="461"/>
      <c r="NJL197" s="461"/>
      <c r="NJM197" s="461"/>
      <c r="NJN197" s="461"/>
      <c r="NJO197" s="461"/>
      <c r="NJP197" s="461"/>
      <c r="NJQ197" s="461"/>
      <c r="NJR197" s="461"/>
      <c r="NJS197" s="461"/>
      <c r="NJT197" s="461"/>
      <c r="NJU197" s="461"/>
      <c r="NJV197" s="461"/>
      <c r="NJW197" s="461"/>
      <c r="NJX197" s="461"/>
      <c r="NJY197" s="461"/>
      <c r="NJZ197" s="461"/>
      <c r="NKA197" s="461"/>
      <c r="NKB197" s="461"/>
      <c r="NKC197" s="461"/>
      <c r="NKD197" s="461"/>
      <c r="NKE197" s="461"/>
      <c r="NKF197" s="461"/>
      <c r="NKG197" s="461"/>
      <c r="NKH197" s="461"/>
      <c r="NKI197" s="461"/>
      <c r="NKJ197" s="461"/>
      <c r="NKK197" s="461"/>
      <c r="NKL197" s="461"/>
      <c r="NKM197" s="461"/>
      <c r="NKN197" s="461"/>
      <c r="NKO197" s="461"/>
      <c r="NKP197" s="461"/>
      <c r="NKQ197" s="461"/>
      <c r="NKR197" s="461"/>
      <c r="NKS197" s="461"/>
      <c r="NKT197" s="461"/>
      <c r="NKU197" s="461"/>
      <c r="NKV197" s="461"/>
      <c r="NKW197" s="461"/>
      <c r="NKX197" s="461"/>
      <c r="NKY197" s="461"/>
      <c r="NKZ197" s="461"/>
      <c r="NLA197" s="461"/>
      <c r="NLB197" s="461"/>
      <c r="NLC197" s="461"/>
      <c r="NLD197" s="461"/>
      <c r="NLE197" s="461"/>
      <c r="NLF197" s="461"/>
      <c r="NLG197" s="461"/>
      <c r="NLH197" s="461"/>
      <c r="NLI197" s="461"/>
      <c r="NLJ197" s="461"/>
      <c r="NLK197" s="461"/>
      <c r="NLL197" s="461"/>
      <c r="NLM197" s="461"/>
      <c r="NLN197" s="461"/>
      <c r="NLO197" s="461"/>
      <c r="NLP197" s="461"/>
      <c r="NLQ197" s="461"/>
      <c r="NLR197" s="461"/>
      <c r="NLS197" s="461"/>
      <c r="NLT197" s="461"/>
      <c r="NLU197" s="461"/>
      <c r="NLV197" s="461"/>
      <c r="NLW197" s="461"/>
      <c r="NLX197" s="461"/>
      <c r="NLY197" s="461"/>
      <c r="NLZ197" s="461"/>
      <c r="NMA197" s="461"/>
      <c r="NMB197" s="461"/>
      <c r="NMC197" s="461"/>
      <c r="NMD197" s="461"/>
      <c r="NME197" s="461"/>
      <c r="NMF197" s="461"/>
      <c r="NMG197" s="461"/>
      <c r="NMH197" s="461"/>
      <c r="NMI197" s="461"/>
      <c r="NMJ197" s="461"/>
      <c r="NMK197" s="461"/>
      <c r="NML197" s="461"/>
      <c r="NMM197" s="461"/>
      <c r="NMN197" s="461"/>
      <c r="NMO197" s="461"/>
      <c r="NMP197" s="461"/>
      <c r="NMQ197" s="461"/>
      <c r="NMR197" s="461"/>
      <c r="NMS197" s="461"/>
      <c r="NMT197" s="461"/>
      <c r="NMU197" s="461"/>
      <c r="NMV197" s="461"/>
      <c r="NMW197" s="461"/>
      <c r="NMX197" s="461"/>
      <c r="NMY197" s="461"/>
      <c r="NMZ197" s="461"/>
      <c r="NNA197" s="461"/>
      <c r="NNB197" s="461"/>
      <c r="NNC197" s="461"/>
      <c r="NND197" s="461"/>
      <c r="NNE197" s="461"/>
      <c r="NNF197" s="461"/>
      <c r="NNG197" s="461"/>
      <c r="NNH197" s="461"/>
      <c r="NNI197" s="461"/>
      <c r="NNJ197" s="461"/>
      <c r="NNK197" s="461"/>
      <c r="NNL197" s="461"/>
      <c r="NNM197" s="461"/>
      <c r="NNN197" s="461"/>
      <c r="NNO197" s="461"/>
      <c r="NNP197" s="461"/>
      <c r="NNQ197" s="461"/>
      <c r="NNR197" s="461"/>
      <c r="NNS197" s="461"/>
      <c r="NNT197" s="461"/>
      <c r="NNU197" s="461"/>
      <c r="NNV197" s="461"/>
      <c r="NNW197" s="461"/>
      <c r="NNX197" s="461"/>
      <c r="NNY197" s="461"/>
      <c r="NNZ197" s="461"/>
      <c r="NOA197" s="461"/>
      <c r="NOB197" s="461"/>
      <c r="NOC197" s="461"/>
      <c r="NOD197" s="461"/>
      <c r="NOE197" s="461"/>
      <c r="NOF197" s="461"/>
      <c r="NOG197" s="461"/>
      <c r="NOH197" s="461"/>
      <c r="NOI197" s="461"/>
      <c r="NOJ197" s="461"/>
      <c r="NOK197" s="461"/>
      <c r="NOL197" s="461"/>
      <c r="NOM197" s="461"/>
      <c r="NON197" s="461"/>
      <c r="NOO197" s="461"/>
      <c r="NOP197" s="461"/>
      <c r="NOQ197" s="461"/>
      <c r="NOR197" s="461"/>
      <c r="NOS197" s="461"/>
      <c r="NOT197" s="461"/>
      <c r="NOU197" s="461"/>
      <c r="NOV197" s="461"/>
      <c r="NOW197" s="461"/>
      <c r="NOX197" s="461"/>
      <c r="NOY197" s="461"/>
      <c r="NOZ197" s="461"/>
      <c r="NPA197" s="461"/>
      <c r="NPB197" s="461"/>
      <c r="NPC197" s="461"/>
      <c r="NPD197" s="461"/>
      <c r="NPE197" s="461"/>
      <c r="NPF197" s="461"/>
      <c r="NPG197" s="461"/>
      <c r="NPH197" s="461"/>
      <c r="NPI197" s="461"/>
      <c r="NPJ197" s="461"/>
      <c r="NPK197" s="461"/>
      <c r="NPL197" s="461"/>
      <c r="NPM197" s="461"/>
      <c r="NPN197" s="461"/>
      <c r="NPO197" s="461"/>
      <c r="NPP197" s="461"/>
      <c r="NPQ197" s="461"/>
      <c r="NPR197" s="461"/>
      <c r="NPS197" s="461"/>
      <c r="NPT197" s="461"/>
      <c r="NPU197" s="461"/>
      <c r="NPV197" s="461"/>
      <c r="NPW197" s="461"/>
      <c r="NPX197" s="461"/>
      <c r="NPY197" s="461"/>
      <c r="NPZ197" s="461"/>
      <c r="NQA197" s="461"/>
      <c r="NQB197" s="461"/>
      <c r="NQC197" s="461"/>
      <c r="NQD197" s="461"/>
      <c r="NQE197" s="461"/>
      <c r="NQF197" s="461"/>
      <c r="NQG197" s="461"/>
      <c r="NQH197" s="461"/>
      <c r="NQI197" s="461"/>
      <c r="NQJ197" s="461"/>
      <c r="NQK197" s="461"/>
      <c r="NQL197" s="461"/>
      <c r="NQM197" s="461"/>
      <c r="NQN197" s="461"/>
      <c r="NQO197" s="461"/>
      <c r="NQP197" s="461"/>
      <c r="NQQ197" s="461"/>
      <c r="NQR197" s="461"/>
      <c r="NQS197" s="461"/>
      <c r="NQT197" s="461"/>
      <c r="NQU197" s="461"/>
      <c r="NQV197" s="461"/>
      <c r="NQW197" s="461"/>
      <c r="NQX197" s="461"/>
      <c r="NQY197" s="461"/>
      <c r="NQZ197" s="461"/>
      <c r="NRA197" s="461"/>
      <c r="NRB197" s="461"/>
      <c r="NRC197" s="461"/>
      <c r="NRD197" s="461"/>
      <c r="NRE197" s="461"/>
      <c r="NRF197" s="461"/>
      <c r="NRG197" s="461"/>
      <c r="NRH197" s="461"/>
      <c r="NRI197" s="461"/>
      <c r="NRJ197" s="461"/>
      <c r="NRK197" s="461"/>
      <c r="NRL197" s="461"/>
      <c r="NRM197" s="461"/>
      <c r="NRN197" s="461"/>
      <c r="NRO197" s="461"/>
      <c r="NRP197" s="461"/>
      <c r="NRQ197" s="461"/>
      <c r="NRR197" s="461"/>
      <c r="NRS197" s="461"/>
      <c r="NRT197" s="461"/>
      <c r="NRU197" s="461"/>
      <c r="NRV197" s="461"/>
      <c r="NRW197" s="461"/>
      <c r="NRX197" s="461"/>
      <c r="NRY197" s="461"/>
      <c r="NRZ197" s="461"/>
      <c r="NSA197" s="461"/>
      <c r="NSB197" s="461"/>
      <c r="NSC197" s="461"/>
      <c r="NSD197" s="461"/>
      <c r="NSE197" s="461"/>
      <c r="NSF197" s="461"/>
      <c r="NSG197" s="461"/>
      <c r="NSH197" s="461"/>
      <c r="NSI197" s="461"/>
      <c r="NSJ197" s="461"/>
      <c r="NSK197" s="461"/>
      <c r="NSL197" s="461"/>
      <c r="NSM197" s="461"/>
      <c r="NSN197" s="461"/>
      <c r="NSO197" s="461"/>
      <c r="NSP197" s="461"/>
      <c r="NSQ197" s="461"/>
      <c r="NSR197" s="461"/>
      <c r="NSS197" s="461"/>
      <c r="NST197" s="461"/>
      <c r="NSU197" s="461"/>
      <c r="NSV197" s="461"/>
      <c r="NSW197" s="461"/>
      <c r="NSX197" s="461"/>
      <c r="NSY197" s="461"/>
      <c r="NSZ197" s="461"/>
      <c r="NTA197" s="461"/>
      <c r="NTB197" s="461"/>
      <c r="NTC197" s="461"/>
      <c r="NTD197" s="461"/>
      <c r="NTE197" s="461"/>
      <c r="NTF197" s="461"/>
      <c r="NTG197" s="461"/>
      <c r="NTH197" s="461"/>
      <c r="NTI197" s="461"/>
      <c r="NTJ197" s="461"/>
      <c r="NTK197" s="461"/>
      <c r="NTL197" s="461"/>
      <c r="NTM197" s="461"/>
      <c r="NTN197" s="461"/>
      <c r="NTO197" s="461"/>
      <c r="NTP197" s="461"/>
      <c r="NTQ197" s="461"/>
      <c r="NTR197" s="461"/>
      <c r="NTS197" s="461"/>
      <c r="NTT197" s="461"/>
      <c r="NTU197" s="461"/>
      <c r="NTV197" s="461"/>
      <c r="NTW197" s="461"/>
      <c r="NTX197" s="461"/>
      <c r="NTY197" s="461"/>
      <c r="NTZ197" s="461"/>
      <c r="NUA197" s="461"/>
      <c r="NUB197" s="461"/>
      <c r="NUC197" s="461"/>
      <c r="NUD197" s="461"/>
      <c r="NUE197" s="461"/>
      <c r="NUF197" s="461"/>
      <c r="NUG197" s="461"/>
      <c r="NUH197" s="461"/>
      <c r="NUI197" s="461"/>
      <c r="NUJ197" s="461"/>
      <c r="NUK197" s="461"/>
      <c r="NUL197" s="461"/>
      <c r="NUM197" s="461"/>
      <c r="NUN197" s="461"/>
      <c r="NUO197" s="461"/>
      <c r="NUP197" s="461"/>
      <c r="NUQ197" s="461"/>
      <c r="NUR197" s="461"/>
      <c r="NUS197" s="461"/>
      <c r="NUT197" s="461"/>
      <c r="NUU197" s="461"/>
      <c r="NUV197" s="461"/>
      <c r="NUW197" s="461"/>
      <c r="NUX197" s="461"/>
      <c r="NUY197" s="461"/>
      <c r="NUZ197" s="461"/>
      <c r="NVA197" s="461"/>
      <c r="NVB197" s="461"/>
      <c r="NVC197" s="461"/>
      <c r="NVD197" s="461"/>
      <c r="NVE197" s="461"/>
      <c r="NVF197" s="461"/>
      <c r="NVG197" s="461"/>
      <c r="NVH197" s="461"/>
      <c r="NVI197" s="461"/>
      <c r="NVJ197" s="461"/>
      <c r="NVK197" s="461"/>
      <c r="NVL197" s="461"/>
      <c r="NVM197" s="461"/>
      <c r="NVN197" s="461"/>
      <c r="NVO197" s="461"/>
      <c r="NVP197" s="461"/>
      <c r="NVQ197" s="461"/>
      <c r="NVR197" s="461"/>
      <c r="NVS197" s="461"/>
      <c r="NVT197" s="461"/>
      <c r="NVU197" s="461"/>
      <c r="NVV197" s="461"/>
      <c r="NVW197" s="461"/>
      <c r="NVX197" s="461"/>
      <c r="NVY197" s="461"/>
      <c r="NVZ197" s="461"/>
      <c r="NWA197" s="461"/>
      <c r="NWB197" s="461"/>
      <c r="NWC197" s="461"/>
      <c r="NWD197" s="461"/>
      <c r="NWE197" s="461"/>
      <c r="NWF197" s="461"/>
      <c r="NWG197" s="461"/>
      <c r="NWH197" s="461"/>
      <c r="NWI197" s="461"/>
      <c r="NWJ197" s="461"/>
      <c r="NWK197" s="461"/>
      <c r="NWL197" s="461"/>
      <c r="NWM197" s="461"/>
      <c r="NWN197" s="461"/>
      <c r="NWO197" s="461"/>
      <c r="NWP197" s="461"/>
      <c r="NWQ197" s="461"/>
      <c r="NWR197" s="461"/>
      <c r="NWS197" s="461"/>
      <c r="NWT197" s="461"/>
      <c r="NWU197" s="461"/>
      <c r="NWV197" s="461"/>
      <c r="NWW197" s="461"/>
      <c r="NWX197" s="461"/>
      <c r="NWY197" s="461"/>
      <c r="NWZ197" s="461"/>
      <c r="NXA197" s="461"/>
      <c r="NXB197" s="461"/>
      <c r="NXC197" s="461"/>
      <c r="NXD197" s="461"/>
      <c r="NXE197" s="461"/>
      <c r="NXF197" s="461"/>
      <c r="NXG197" s="461"/>
      <c r="NXH197" s="461"/>
      <c r="NXI197" s="461"/>
      <c r="NXJ197" s="461"/>
      <c r="NXK197" s="461"/>
      <c r="NXL197" s="461"/>
      <c r="NXM197" s="461"/>
      <c r="NXN197" s="461"/>
      <c r="NXO197" s="461"/>
      <c r="NXP197" s="461"/>
      <c r="NXQ197" s="461"/>
      <c r="NXR197" s="461"/>
      <c r="NXS197" s="461"/>
      <c r="NXT197" s="461"/>
      <c r="NXU197" s="461"/>
      <c r="NXV197" s="461"/>
      <c r="NXW197" s="461"/>
      <c r="NXX197" s="461"/>
      <c r="NXY197" s="461"/>
      <c r="NXZ197" s="461"/>
      <c r="NYA197" s="461"/>
      <c r="NYB197" s="461"/>
      <c r="NYC197" s="461"/>
      <c r="NYD197" s="461"/>
      <c r="NYE197" s="461"/>
      <c r="NYF197" s="461"/>
      <c r="NYG197" s="461"/>
      <c r="NYH197" s="461"/>
      <c r="NYI197" s="461"/>
      <c r="NYJ197" s="461"/>
      <c r="NYK197" s="461"/>
      <c r="NYL197" s="461"/>
      <c r="NYM197" s="461"/>
      <c r="NYN197" s="461"/>
      <c r="NYO197" s="461"/>
      <c r="NYP197" s="461"/>
      <c r="NYQ197" s="461"/>
      <c r="NYR197" s="461"/>
      <c r="NYS197" s="461"/>
      <c r="NYT197" s="461"/>
      <c r="NYU197" s="461"/>
      <c r="NYV197" s="461"/>
      <c r="NYW197" s="461"/>
      <c r="NYX197" s="461"/>
      <c r="NYY197" s="461"/>
      <c r="NYZ197" s="461"/>
      <c r="NZA197" s="461"/>
      <c r="NZB197" s="461"/>
      <c r="NZC197" s="461"/>
      <c r="NZD197" s="461"/>
      <c r="NZE197" s="461"/>
      <c r="NZF197" s="461"/>
      <c r="NZG197" s="461"/>
      <c r="NZH197" s="461"/>
      <c r="NZI197" s="461"/>
      <c r="NZJ197" s="461"/>
      <c r="NZK197" s="461"/>
      <c r="NZL197" s="461"/>
      <c r="NZM197" s="461"/>
      <c r="NZN197" s="461"/>
      <c r="NZO197" s="461"/>
      <c r="NZP197" s="461"/>
      <c r="NZQ197" s="461"/>
      <c r="NZR197" s="461"/>
      <c r="NZS197" s="461"/>
      <c r="NZT197" s="461"/>
      <c r="NZU197" s="461"/>
      <c r="NZV197" s="461"/>
      <c r="NZW197" s="461"/>
      <c r="NZX197" s="461"/>
      <c r="NZY197" s="461"/>
      <c r="NZZ197" s="461"/>
      <c r="OAA197" s="461"/>
      <c r="OAB197" s="461"/>
      <c r="OAC197" s="461"/>
      <c r="OAD197" s="461"/>
      <c r="OAE197" s="461"/>
      <c r="OAF197" s="461"/>
      <c r="OAG197" s="461"/>
      <c r="OAH197" s="461"/>
      <c r="OAI197" s="461"/>
      <c r="OAJ197" s="461"/>
      <c r="OAK197" s="461"/>
      <c r="OAL197" s="461"/>
      <c r="OAM197" s="461"/>
      <c r="OAN197" s="461"/>
      <c r="OAO197" s="461"/>
      <c r="OAP197" s="461"/>
      <c r="OAQ197" s="461"/>
      <c r="OAR197" s="461"/>
      <c r="OAS197" s="461"/>
      <c r="OAT197" s="461"/>
      <c r="OAU197" s="461"/>
      <c r="OAV197" s="461"/>
      <c r="OAW197" s="461"/>
      <c r="OAX197" s="461"/>
      <c r="OAY197" s="461"/>
      <c r="OAZ197" s="461"/>
      <c r="OBA197" s="461"/>
      <c r="OBB197" s="461"/>
      <c r="OBC197" s="461"/>
      <c r="OBD197" s="461"/>
      <c r="OBE197" s="461"/>
      <c r="OBF197" s="461"/>
      <c r="OBG197" s="461"/>
      <c r="OBH197" s="461"/>
      <c r="OBI197" s="461"/>
      <c r="OBJ197" s="461"/>
      <c r="OBK197" s="461"/>
      <c r="OBL197" s="461"/>
      <c r="OBM197" s="461"/>
      <c r="OBN197" s="461"/>
      <c r="OBO197" s="461"/>
      <c r="OBP197" s="461"/>
      <c r="OBQ197" s="461"/>
      <c r="OBR197" s="461"/>
      <c r="OBS197" s="461"/>
      <c r="OBT197" s="461"/>
      <c r="OBU197" s="461"/>
      <c r="OBV197" s="461"/>
      <c r="OBW197" s="461"/>
      <c r="OBX197" s="461"/>
      <c r="OBY197" s="461"/>
      <c r="OBZ197" s="461"/>
      <c r="OCA197" s="461"/>
      <c r="OCB197" s="461"/>
      <c r="OCC197" s="461"/>
      <c r="OCD197" s="461"/>
      <c r="OCE197" s="461"/>
      <c r="OCF197" s="461"/>
      <c r="OCG197" s="461"/>
      <c r="OCH197" s="461"/>
      <c r="OCI197" s="461"/>
      <c r="OCJ197" s="461"/>
      <c r="OCK197" s="461"/>
      <c r="OCL197" s="461"/>
      <c r="OCM197" s="461"/>
      <c r="OCN197" s="461"/>
      <c r="OCO197" s="461"/>
      <c r="OCP197" s="461"/>
      <c r="OCQ197" s="461"/>
      <c r="OCR197" s="461"/>
      <c r="OCS197" s="461"/>
      <c r="OCT197" s="461"/>
      <c r="OCU197" s="461"/>
      <c r="OCV197" s="461"/>
      <c r="OCW197" s="461"/>
      <c r="OCX197" s="461"/>
      <c r="OCY197" s="461"/>
      <c r="OCZ197" s="461"/>
      <c r="ODA197" s="461"/>
      <c r="ODB197" s="461"/>
      <c r="ODC197" s="461"/>
      <c r="ODD197" s="461"/>
      <c r="ODE197" s="461"/>
      <c r="ODF197" s="461"/>
      <c r="ODG197" s="461"/>
      <c r="ODH197" s="461"/>
      <c r="ODI197" s="461"/>
      <c r="ODJ197" s="461"/>
      <c r="ODK197" s="461"/>
      <c r="ODL197" s="461"/>
      <c r="ODM197" s="461"/>
      <c r="ODN197" s="461"/>
      <c r="ODO197" s="461"/>
      <c r="ODP197" s="461"/>
      <c r="ODQ197" s="461"/>
      <c r="ODR197" s="461"/>
      <c r="ODS197" s="461"/>
      <c r="ODT197" s="461"/>
      <c r="ODU197" s="461"/>
      <c r="ODV197" s="461"/>
      <c r="ODW197" s="461"/>
      <c r="ODX197" s="461"/>
      <c r="ODY197" s="461"/>
      <c r="ODZ197" s="461"/>
      <c r="OEA197" s="461"/>
      <c r="OEB197" s="461"/>
      <c r="OEC197" s="461"/>
      <c r="OED197" s="461"/>
      <c r="OEE197" s="461"/>
      <c r="OEF197" s="461"/>
      <c r="OEG197" s="461"/>
      <c r="OEH197" s="461"/>
      <c r="OEI197" s="461"/>
      <c r="OEJ197" s="461"/>
      <c r="OEK197" s="461"/>
      <c r="OEL197" s="461"/>
      <c r="OEM197" s="461"/>
      <c r="OEN197" s="461"/>
      <c r="OEO197" s="461"/>
      <c r="OEP197" s="461"/>
      <c r="OEQ197" s="461"/>
      <c r="OER197" s="461"/>
      <c r="OES197" s="461"/>
      <c r="OET197" s="461"/>
      <c r="OEU197" s="461"/>
      <c r="OEV197" s="461"/>
      <c r="OEW197" s="461"/>
      <c r="OEX197" s="461"/>
      <c r="OEY197" s="461"/>
      <c r="OEZ197" s="461"/>
      <c r="OFA197" s="461"/>
      <c r="OFB197" s="461"/>
      <c r="OFC197" s="461"/>
      <c r="OFD197" s="461"/>
      <c r="OFE197" s="461"/>
      <c r="OFF197" s="461"/>
      <c r="OFG197" s="461"/>
      <c r="OFH197" s="461"/>
      <c r="OFI197" s="461"/>
      <c r="OFJ197" s="461"/>
      <c r="OFK197" s="461"/>
      <c r="OFL197" s="461"/>
      <c r="OFM197" s="461"/>
      <c r="OFN197" s="461"/>
      <c r="OFO197" s="461"/>
      <c r="OFP197" s="461"/>
      <c r="OFQ197" s="461"/>
      <c r="OFR197" s="461"/>
      <c r="OFS197" s="461"/>
      <c r="OFT197" s="461"/>
      <c r="OFU197" s="461"/>
      <c r="OFV197" s="461"/>
      <c r="OFW197" s="461"/>
      <c r="OFX197" s="461"/>
      <c r="OFY197" s="461"/>
      <c r="OFZ197" s="461"/>
      <c r="OGA197" s="461"/>
      <c r="OGB197" s="461"/>
      <c r="OGC197" s="461"/>
      <c r="OGD197" s="461"/>
      <c r="OGE197" s="461"/>
      <c r="OGF197" s="461"/>
      <c r="OGG197" s="461"/>
      <c r="OGH197" s="461"/>
      <c r="OGI197" s="461"/>
      <c r="OGJ197" s="461"/>
      <c r="OGK197" s="461"/>
      <c r="OGL197" s="461"/>
      <c r="OGM197" s="461"/>
      <c r="OGN197" s="461"/>
      <c r="OGO197" s="461"/>
      <c r="OGP197" s="461"/>
      <c r="OGQ197" s="461"/>
      <c r="OGR197" s="461"/>
      <c r="OGS197" s="461"/>
      <c r="OGT197" s="461"/>
      <c r="OGU197" s="461"/>
      <c r="OGV197" s="461"/>
      <c r="OGW197" s="461"/>
      <c r="OGX197" s="461"/>
      <c r="OGY197" s="461"/>
      <c r="OGZ197" s="461"/>
      <c r="OHA197" s="461"/>
      <c r="OHB197" s="461"/>
      <c r="OHC197" s="461"/>
      <c r="OHD197" s="461"/>
      <c r="OHE197" s="461"/>
      <c r="OHF197" s="461"/>
      <c r="OHG197" s="461"/>
      <c r="OHH197" s="461"/>
      <c r="OHI197" s="461"/>
      <c r="OHJ197" s="461"/>
      <c r="OHK197" s="461"/>
      <c r="OHL197" s="461"/>
      <c r="OHM197" s="461"/>
      <c r="OHN197" s="461"/>
      <c r="OHO197" s="461"/>
      <c r="OHP197" s="461"/>
      <c r="OHQ197" s="461"/>
      <c r="OHR197" s="461"/>
      <c r="OHS197" s="461"/>
      <c r="OHT197" s="461"/>
      <c r="OHU197" s="461"/>
      <c r="OHV197" s="461"/>
      <c r="OHW197" s="461"/>
      <c r="OHX197" s="461"/>
      <c r="OHY197" s="461"/>
      <c r="OHZ197" s="461"/>
      <c r="OIA197" s="461"/>
      <c r="OIB197" s="461"/>
      <c r="OIC197" s="461"/>
      <c r="OID197" s="461"/>
      <c r="OIE197" s="461"/>
      <c r="OIF197" s="461"/>
      <c r="OIG197" s="461"/>
      <c r="OIH197" s="461"/>
      <c r="OII197" s="461"/>
      <c r="OIJ197" s="461"/>
      <c r="OIK197" s="461"/>
      <c r="OIL197" s="461"/>
      <c r="OIM197" s="461"/>
      <c r="OIN197" s="461"/>
      <c r="OIO197" s="461"/>
      <c r="OIP197" s="461"/>
      <c r="OIQ197" s="461"/>
      <c r="OIR197" s="461"/>
      <c r="OIS197" s="461"/>
      <c r="OIT197" s="461"/>
      <c r="OIU197" s="461"/>
      <c r="OIV197" s="461"/>
      <c r="OIW197" s="461"/>
      <c r="OIX197" s="461"/>
      <c r="OIY197" s="461"/>
      <c r="OIZ197" s="461"/>
      <c r="OJA197" s="461"/>
      <c r="OJB197" s="461"/>
      <c r="OJC197" s="461"/>
      <c r="OJD197" s="461"/>
      <c r="OJE197" s="461"/>
      <c r="OJF197" s="461"/>
      <c r="OJG197" s="461"/>
      <c r="OJH197" s="461"/>
      <c r="OJI197" s="461"/>
      <c r="OJJ197" s="461"/>
      <c r="OJK197" s="461"/>
      <c r="OJL197" s="461"/>
      <c r="OJM197" s="461"/>
      <c r="OJN197" s="461"/>
      <c r="OJO197" s="461"/>
      <c r="OJP197" s="461"/>
      <c r="OJQ197" s="461"/>
      <c r="OJR197" s="461"/>
      <c r="OJS197" s="461"/>
      <c r="OJT197" s="461"/>
      <c r="OJU197" s="461"/>
      <c r="OJV197" s="461"/>
      <c r="OJW197" s="461"/>
      <c r="OJX197" s="461"/>
      <c r="OJY197" s="461"/>
      <c r="OJZ197" s="461"/>
      <c r="OKA197" s="461"/>
      <c r="OKB197" s="461"/>
      <c r="OKC197" s="461"/>
      <c r="OKD197" s="461"/>
      <c r="OKE197" s="461"/>
      <c r="OKF197" s="461"/>
      <c r="OKG197" s="461"/>
      <c r="OKH197" s="461"/>
      <c r="OKI197" s="461"/>
      <c r="OKJ197" s="461"/>
      <c r="OKK197" s="461"/>
      <c r="OKL197" s="461"/>
      <c r="OKM197" s="461"/>
      <c r="OKN197" s="461"/>
      <c r="OKO197" s="461"/>
      <c r="OKP197" s="461"/>
      <c r="OKQ197" s="461"/>
      <c r="OKR197" s="461"/>
      <c r="OKS197" s="461"/>
      <c r="OKT197" s="461"/>
      <c r="OKU197" s="461"/>
      <c r="OKV197" s="461"/>
      <c r="OKW197" s="461"/>
      <c r="OKX197" s="461"/>
      <c r="OKY197" s="461"/>
      <c r="OKZ197" s="461"/>
      <c r="OLA197" s="461"/>
      <c r="OLB197" s="461"/>
      <c r="OLC197" s="461"/>
      <c r="OLD197" s="461"/>
      <c r="OLE197" s="461"/>
      <c r="OLF197" s="461"/>
      <c r="OLG197" s="461"/>
      <c r="OLH197" s="461"/>
      <c r="OLI197" s="461"/>
      <c r="OLJ197" s="461"/>
      <c r="OLK197" s="461"/>
      <c r="OLL197" s="461"/>
      <c r="OLM197" s="461"/>
      <c r="OLN197" s="461"/>
      <c r="OLO197" s="461"/>
      <c r="OLP197" s="461"/>
      <c r="OLQ197" s="461"/>
      <c r="OLR197" s="461"/>
      <c r="OLS197" s="461"/>
      <c r="OLT197" s="461"/>
      <c r="OLU197" s="461"/>
      <c r="OLV197" s="461"/>
      <c r="OLW197" s="461"/>
      <c r="OLX197" s="461"/>
      <c r="OLY197" s="461"/>
      <c r="OLZ197" s="461"/>
      <c r="OMA197" s="461"/>
      <c r="OMB197" s="461"/>
      <c r="OMC197" s="461"/>
      <c r="OMD197" s="461"/>
      <c r="OME197" s="461"/>
      <c r="OMF197" s="461"/>
      <c r="OMG197" s="461"/>
      <c r="OMH197" s="461"/>
      <c r="OMI197" s="461"/>
      <c r="OMJ197" s="461"/>
      <c r="OMK197" s="461"/>
      <c r="OML197" s="461"/>
      <c r="OMM197" s="461"/>
      <c r="OMN197" s="461"/>
      <c r="OMO197" s="461"/>
      <c r="OMP197" s="461"/>
      <c r="OMQ197" s="461"/>
      <c r="OMR197" s="461"/>
      <c r="OMS197" s="461"/>
      <c r="OMT197" s="461"/>
      <c r="OMU197" s="461"/>
      <c r="OMV197" s="461"/>
      <c r="OMW197" s="461"/>
      <c r="OMX197" s="461"/>
      <c r="OMY197" s="461"/>
      <c r="OMZ197" s="461"/>
      <c r="ONA197" s="461"/>
      <c r="ONB197" s="461"/>
      <c r="ONC197" s="461"/>
      <c r="OND197" s="461"/>
      <c r="ONE197" s="461"/>
      <c r="ONF197" s="461"/>
      <c r="ONG197" s="461"/>
      <c r="ONH197" s="461"/>
      <c r="ONI197" s="461"/>
      <c r="ONJ197" s="461"/>
      <c r="ONK197" s="461"/>
      <c r="ONL197" s="461"/>
      <c r="ONM197" s="461"/>
      <c r="ONN197" s="461"/>
      <c r="ONO197" s="461"/>
      <c r="ONP197" s="461"/>
      <c r="ONQ197" s="461"/>
      <c r="ONR197" s="461"/>
      <c r="ONS197" s="461"/>
      <c r="ONT197" s="461"/>
      <c r="ONU197" s="461"/>
      <c r="ONV197" s="461"/>
      <c r="ONW197" s="461"/>
      <c r="ONX197" s="461"/>
      <c r="ONY197" s="461"/>
      <c r="ONZ197" s="461"/>
      <c r="OOA197" s="461"/>
      <c r="OOB197" s="461"/>
      <c r="OOC197" s="461"/>
      <c r="OOD197" s="461"/>
      <c r="OOE197" s="461"/>
      <c r="OOF197" s="461"/>
      <c r="OOG197" s="461"/>
      <c r="OOH197" s="461"/>
      <c r="OOI197" s="461"/>
      <c r="OOJ197" s="461"/>
      <c r="OOK197" s="461"/>
      <c r="OOL197" s="461"/>
      <c r="OOM197" s="461"/>
      <c r="OON197" s="461"/>
      <c r="OOO197" s="461"/>
      <c r="OOP197" s="461"/>
      <c r="OOQ197" s="461"/>
      <c r="OOR197" s="461"/>
      <c r="OOS197" s="461"/>
      <c r="OOT197" s="461"/>
      <c r="OOU197" s="461"/>
      <c r="OOV197" s="461"/>
      <c r="OOW197" s="461"/>
      <c r="OOX197" s="461"/>
      <c r="OOY197" s="461"/>
      <c r="OOZ197" s="461"/>
      <c r="OPA197" s="461"/>
      <c r="OPB197" s="461"/>
      <c r="OPC197" s="461"/>
      <c r="OPD197" s="461"/>
      <c r="OPE197" s="461"/>
      <c r="OPF197" s="461"/>
      <c r="OPG197" s="461"/>
      <c r="OPH197" s="461"/>
      <c r="OPI197" s="461"/>
      <c r="OPJ197" s="461"/>
      <c r="OPK197" s="461"/>
      <c r="OPL197" s="461"/>
      <c r="OPM197" s="461"/>
      <c r="OPN197" s="461"/>
      <c r="OPO197" s="461"/>
      <c r="OPP197" s="461"/>
      <c r="OPQ197" s="461"/>
      <c r="OPR197" s="461"/>
      <c r="OPS197" s="461"/>
      <c r="OPT197" s="461"/>
      <c r="OPU197" s="461"/>
      <c r="OPV197" s="461"/>
      <c r="OPW197" s="461"/>
      <c r="OPX197" s="461"/>
      <c r="OPY197" s="461"/>
      <c r="OPZ197" s="461"/>
      <c r="OQA197" s="461"/>
      <c r="OQB197" s="461"/>
      <c r="OQC197" s="461"/>
      <c r="OQD197" s="461"/>
      <c r="OQE197" s="461"/>
      <c r="OQF197" s="461"/>
      <c r="OQG197" s="461"/>
      <c r="OQH197" s="461"/>
      <c r="OQI197" s="461"/>
      <c r="OQJ197" s="461"/>
      <c r="OQK197" s="461"/>
      <c r="OQL197" s="461"/>
      <c r="OQM197" s="461"/>
      <c r="OQN197" s="461"/>
      <c r="OQO197" s="461"/>
      <c r="OQP197" s="461"/>
      <c r="OQQ197" s="461"/>
      <c r="OQR197" s="461"/>
      <c r="OQS197" s="461"/>
      <c r="OQT197" s="461"/>
      <c r="OQU197" s="461"/>
      <c r="OQV197" s="461"/>
      <c r="OQW197" s="461"/>
      <c r="OQX197" s="461"/>
      <c r="OQY197" s="461"/>
      <c r="OQZ197" s="461"/>
      <c r="ORA197" s="461"/>
      <c r="ORB197" s="461"/>
      <c r="ORC197" s="461"/>
      <c r="ORD197" s="461"/>
      <c r="ORE197" s="461"/>
      <c r="ORF197" s="461"/>
      <c r="ORG197" s="461"/>
      <c r="ORH197" s="461"/>
      <c r="ORI197" s="461"/>
      <c r="ORJ197" s="461"/>
      <c r="ORK197" s="461"/>
      <c r="ORL197" s="461"/>
      <c r="ORM197" s="461"/>
      <c r="ORN197" s="461"/>
      <c r="ORO197" s="461"/>
      <c r="ORP197" s="461"/>
      <c r="ORQ197" s="461"/>
      <c r="ORR197" s="461"/>
      <c r="ORS197" s="461"/>
      <c r="ORT197" s="461"/>
      <c r="ORU197" s="461"/>
      <c r="ORV197" s="461"/>
      <c r="ORW197" s="461"/>
      <c r="ORX197" s="461"/>
      <c r="ORY197" s="461"/>
      <c r="ORZ197" s="461"/>
      <c r="OSA197" s="461"/>
      <c r="OSB197" s="461"/>
      <c r="OSC197" s="461"/>
      <c r="OSD197" s="461"/>
      <c r="OSE197" s="461"/>
      <c r="OSF197" s="461"/>
      <c r="OSG197" s="461"/>
      <c r="OSH197" s="461"/>
      <c r="OSI197" s="461"/>
      <c r="OSJ197" s="461"/>
      <c r="OSK197" s="461"/>
      <c r="OSL197" s="461"/>
      <c r="OSM197" s="461"/>
      <c r="OSN197" s="461"/>
      <c r="OSO197" s="461"/>
      <c r="OSP197" s="461"/>
      <c r="OSQ197" s="461"/>
      <c r="OSR197" s="461"/>
      <c r="OSS197" s="461"/>
      <c r="OST197" s="461"/>
      <c r="OSU197" s="461"/>
      <c r="OSV197" s="461"/>
      <c r="OSW197" s="461"/>
      <c r="OSX197" s="461"/>
      <c r="OSY197" s="461"/>
      <c r="OSZ197" s="461"/>
      <c r="OTA197" s="461"/>
      <c r="OTB197" s="461"/>
      <c r="OTC197" s="461"/>
      <c r="OTD197" s="461"/>
      <c r="OTE197" s="461"/>
      <c r="OTF197" s="461"/>
      <c r="OTG197" s="461"/>
      <c r="OTH197" s="461"/>
      <c r="OTI197" s="461"/>
      <c r="OTJ197" s="461"/>
      <c r="OTK197" s="461"/>
      <c r="OTL197" s="461"/>
      <c r="OTM197" s="461"/>
      <c r="OTN197" s="461"/>
      <c r="OTO197" s="461"/>
      <c r="OTP197" s="461"/>
      <c r="OTQ197" s="461"/>
      <c r="OTR197" s="461"/>
      <c r="OTS197" s="461"/>
      <c r="OTT197" s="461"/>
      <c r="OTU197" s="461"/>
      <c r="OTV197" s="461"/>
      <c r="OTW197" s="461"/>
      <c r="OTX197" s="461"/>
      <c r="OTY197" s="461"/>
      <c r="OTZ197" s="461"/>
      <c r="OUA197" s="461"/>
      <c r="OUB197" s="461"/>
      <c r="OUC197" s="461"/>
      <c r="OUD197" s="461"/>
      <c r="OUE197" s="461"/>
      <c r="OUF197" s="461"/>
      <c r="OUG197" s="461"/>
      <c r="OUH197" s="461"/>
      <c r="OUI197" s="461"/>
      <c r="OUJ197" s="461"/>
      <c r="OUK197" s="461"/>
      <c r="OUL197" s="461"/>
      <c r="OUM197" s="461"/>
      <c r="OUN197" s="461"/>
      <c r="OUO197" s="461"/>
      <c r="OUP197" s="461"/>
      <c r="OUQ197" s="461"/>
      <c r="OUR197" s="461"/>
      <c r="OUS197" s="461"/>
      <c r="OUT197" s="461"/>
      <c r="OUU197" s="461"/>
      <c r="OUV197" s="461"/>
      <c r="OUW197" s="461"/>
      <c r="OUX197" s="461"/>
      <c r="OUY197" s="461"/>
      <c r="OUZ197" s="461"/>
      <c r="OVA197" s="461"/>
      <c r="OVB197" s="461"/>
      <c r="OVC197" s="461"/>
      <c r="OVD197" s="461"/>
      <c r="OVE197" s="461"/>
      <c r="OVF197" s="461"/>
      <c r="OVG197" s="461"/>
      <c r="OVH197" s="461"/>
      <c r="OVI197" s="461"/>
      <c r="OVJ197" s="461"/>
      <c r="OVK197" s="461"/>
      <c r="OVL197" s="461"/>
      <c r="OVM197" s="461"/>
      <c r="OVN197" s="461"/>
      <c r="OVO197" s="461"/>
      <c r="OVP197" s="461"/>
      <c r="OVQ197" s="461"/>
      <c r="OVR197" s="461"/>
      <c r="OVS197" s="461"/>
      <c r="OVT197" s="461"/>
      <c r="OVU197" s="461"/>
      <c r="OVV197" s="461"/>
      <c r="OVW197" s="461"/>
      <c r="OVX197" s="461"/>
      <c r="OVY197" s="461"/>
      <c r="OVZ197" s="461"/>
      <c r="OWA197" s="461"/>
      <c r="OWB197" s="461"/>
      <c r="OWC197" s="461"/>
      <c r="OWD197" s="461"/>
      <c r="OWE197" s="461"/>
      <c r="OWF197" s="461"/>
      <c r="OWG197" s="461"/>
      <c r="OWH197" s="461"/>
      <c r="OWI197" s="461"/>
      <c r="OWJ197" s="461"/>
      <c r="OWK197" s="461"/>
      <c r="OWL197" s="461"/>
      <c r="OWM197" s="461"/>
      <c r="OWN197" s="461"/>
      <c r="OWO197" s="461"/>
      <c r="OWP197" s="461"/>
      <c r="OWQ197" s="461"/>
      <c r="OWR197" s="461"/>
      <c r="OWS197" s="461"/>
      <c r="OWT197" s="461"/>
      <c r="OWU197" s="461"/>
      <c r="OWV197" s="461"/>
      <c r="OWW197" s="461"/>
      <c r="OWX197" s="461"/>
      <c r="OWY197" s="461"/>
      <c r="OWZ197" s="461"/>
      <c r="OXA197" s="461"/>
      <c r="OXB197" s="461"/>
      <c r="OXC197" s="461"/>
      <c r="OXD197" s="461"/>
      <c r="OXE197" s="461"/>
      <c r="OXF197" s="461"/>
      <c r="OXG197" s="461"/>
      <c r="OXH197" s="461"/>
      <c r="OXI197" s="461"/>
      <c r="OXJ197" s="461"/>
      <c r="OXK197" s="461"/>
      <c r="OXL197" s="461"/>
      <c r="OXM197" s="461"/>
      <c r="OXN197" s="461"/>
      <c r="OXO197" s="461"/>
      <c r="OXP197" s="461"/>
      <c r="OXQ197" s="461"/>
      <c r="OXR197" s="461"/>
      <c r="OXS197" s="461"/>
      <c r="OXT197" s="461"/>
      <c r="OXU197" s="461"/>
      <c r="OXV197" s="461"/>
      <c r="OXW197" s="461"/>
      <c r="OXX197" s="461"/>
      <c r="OXY197" s="461"/>
      <c r="OXZ197" s="461"/>
      <c r="OYA197" s="461"/>
      <c r="OYB197" s="461"/>
      <c r="OYC197" s="461"/>
      <c r="OYD197" s="461"/>
      <c r="OYE197" s="461"/>
      <c r="OYF197" s="461"/>
      <c r="OYG197" s="461"/>
      <c r="OYH197" s="461"/>
      <c r="OYI197" s="461"/>
      <c r="OYJ197" s="461"/>
      <c r="OYK197" s="461"/>
      <c r="OYL197" s="461"/>
      <c r="OYM197" s="461"/>
      <c r="OYN197" s="461"/>
      <c r="OYO197" s="461"/>
      <c r="OYP197" s="461"/>
      <c r="OYQ197" s="461"/>
      <c r="OYR197" s="461"/>
      <c r="OYS197" s="461"/>
      <c r="OYT197" s="461"/>
      <c r="OYU197" s="461"/>
      <c r="OYV197" s="461"/>
      <c r="OYW197" s="461"/>
      <c r="OYX197" s="461"/>
      <c r="OYY197" s="461"/>
      <c r="OYZ197" s="461"/>
      <c r="OZA197" s="461"/>
      <c r="OZB197" s="461"/>
      <c r="OZC197" s="461"/>
      <c r="OZD197" s="461"/>
      <c r="OZE197" s="461"/>
      <c r="OZF197" s="461"/>
      <c r="OZG197" s="461"/>
      <c r="OZH197" s="461"/>
      <c r="OZI197" s="461"/>
      <c r="OZJ197" s="461"/>
      <c r="OZK197" s="461"/>
      <c r="OZL197" s="461"/>
      <c r="OZM197" s="461"/>
      <c r="OZN197" s="461"/>
      <c r="OZO197" s="461"/>
      <c r="OZP197" s="461"/>
      <c r="OZQ197" s="461"/>
      <c r="OZR197" s="461"/>
      <c r="OZS197" s="461"/>
      <c r="OZT197" s="461"/>
      <c r="OZU197" s="461"/>
      <c r="OZV197" s="461"/>
      <c r="OZW197" s="461"/>
      <c r="OZX197" s="461"/>
      <c r="OZY197" s="461"/>
      <c r="OZZ197" s="461"/>
      <c r="PAA197" s="461"/>
      <c r="PAB197" s="461"/>
      <c r="PAC197" s="461"/>
      <c r="PAD197" s="461"/>
      <c r="PAE197" s="461"/>
      <c r="PAF197" s="461"/>
      <c r="PAG197" s="461"/>
      <c r="PAH197" s="461"/>
      <c r="PAI197" s="461"/>
      <c r="PAJ197" s="461"/>
      <c r="PAK197" s="461"/>
      <c r="PAL197" s="461"/>
      <c r="PAM197" s="461"/>
      <c r="PAN197" s="461"/>
      <c r="PAO197" s="461"/>
      <c r="PAP197" s="461"/>
      <c r="PAQ197" s="461"/>
      <c r="PAR197" s="461"/>
      <c r="PAS197" s="461"/>
      <c r="PAT197" s="461"/>
      <c r="PAU197" s="461"/>
      <c r="PAV197" s="461"/>
      <c r="PAW197" s="461"/>
      <c r="PAX197" s="461"/>
      <c r="PAY197" s="461"/>
      <c r="PAZ197" s="461"/>
      <c r="PBA197" s="461"/>
      <c r="PBB197" s="461"/>
      <c r="PBC197" s="461"/>
      <c r="PBD197" s="461"/>
      <c r="PBE197" s="461"/>
      <c r="PBF197" s="461"/>
      <c r="PBG197" s="461"/>
      <c r="PBH197" s="461"/>
      <c r="PBI197" s="461"/>
      <c r="PBJ197" s="461"/>
      <c r="PBK197" s="461"/>
      <c r="PBL197" s="461"/>
      <c r="PBM197" s="461"/>
      <c r="PBN197" s="461"/>
      <c r="PBO197" s="461"/>
      <c r="PBP197" s="461"/>
      <c r="PBQ197" s="461"/>
      <c r="PBR197" s="461"/>
      <c r="PBS197" s="461"/>
      <c r="PBT197" s="461"/>
      <c r="PBU197" s="461"/>
      <c r="PBV197" s="461"/>
      <c r="PBW197" s="461"/>
      <c r="PBX197" s="461"/>
      <c r="PBY197" s="461"/>
      <c r="PBZ197" s="461"/>
      <c r="PCA197" s="461"/>
      <c r="PCB197" s="461"/>
      <c r="PCC197" s="461"/>
      <c r="PCD197" s="461"/>
      <c r="PCE197" s="461"/>
      <c r="PCF197" s="461"/>
      <c r="PCG197" s="461"/>
      <c r="PCH197" s="461"/>
      <c r="PCI197" s="461"/>
      <c r="PCJ197" s="461"/>
      <c r="PCK197" s="461"/>
      <c r="PCL197" s="461"/>
      <c r="PCM197" s="461"/>
      <c r="PCN197" s="461"/>
      <c r="PCO197" s="461"/>
      <c r="PCP197" s="461"/>
      <c r="PCQ197" s="461"/>
      <c r="PCR197" s="461"/>
      <c r="PCS197" s="461"/>
      <c r="PCT197" s="461"/>
      <c r="PCU197" s="461"/>
      <c r="PCV197" s="461"/>
      <c r="PCW197" s="461"/>
      <c r="PCX197" s="461"/>
      <c r="PCY197" s="461"/>
      <c r="PCZ197" s="461"/>
      <c r="PDA197" s="461"/>
      <c r="PDB197" s="461"/>
      <c r="PDC197" s="461"/>
      <c r="PDD197" s="461"/>
      <c r="PDE197" s="461"/>
      <c r="PDF197" s="461"/>
      <c r="PDG197" s="461"/>
      <c r="PDH197" s="461"/>
      <c r="PDI197" s="461"/>
      <c r="PDJ197" s="461"/>
      <c r="PDK197" s="461"/>
      <c r="PDL197" s="461"/>
      <c r="PDM197" s="461"/>
      <c r="PDN197" s="461"/>
      <c r="PDO197" s="461"/>
      <c r="PDP197" s="461"/>
      <c r="PDQ197" s="461"/>
      <c r="PDR197" s="461"/>
      <c r="PDS197" s="461"/>
      <c r="PDT197" s="461"/>
      <c r="PDU197" s="461"/>
      <c r="PDV197" s="461"/>
      <c r="PDW197" s="461"/>
      <c r="PDX197" s="461"/>
      <c r="PDY197" s="461"/>
      <c r="PDZ197" s="461"/>
      <c r="PEA197" s="461"/>
      <c r="PEB197" s="461"/>
      <c r="PEC197" s="461"/>
      <c r="PED197" s="461"/>
      <c r="PEE197" s="461"/>
      <c r="PEF197" s="461"/>
      <c r="PEG197" s="461"/>
      <c r="PEH197" s="461"/>
      <c r="PEI197" s="461"/>
      <c r="PEJ197" s="461"/>
      <c r="PEK197" s="461"/>
      <c r="PEL197" s="461"/>
      <c r="PEM197" s="461"/>
      <c r="PEN197" s="461"/>
      <c r="PEO197" s="461"/>
      <c r="PEP197" s="461"/>
      <c r="PEQ197" s="461"/>
      <c r="PER197" s="461"/>
      <c r="PES197" s="461"/>
      <c r="PET197" s="461"/>
      <c r="PEU197" s="461"/>
      <c r="PEV197" s="461"/>
      <c r="PEW197" s="461"/>
      <c r="PEX197" s="461"/>
      <c r="PEY197" s="461"/>
      <c r="PEZ197" s="461"/>
      <c r="PFA197" s="461"/>
      <c r="PFB197" s="461"/>
      <c r="PFC197" s="461"/>
      <c r="PFD197" s="461"/>
      <c r="PFE197" s="461"/>
      <c r="PFF197" s="461"/>
      <c r="PFG197" s="461"/>
      <c r="PFH197" s="461"/>
      <c r="PFI197" s="461"/>
      <c r="PFJ197" s="461"/>
      <c r="PFK197" s="461"/>
      <c r="PFL197" s="461"/>
      <c r="PFM197" s="461"/>
      <c r="PFN197" s="461"/>
      <c r="PFO197" s="461"/>
      <c r="PFP197" s="461"/>
      <c r="PFQ197" s="461"/>
      <c r="PFR197" s="461"/>
      <c r="PFS197" s="461"/>
      <c r="PFT197" s="461"/>
      <c r="PFU197" s="461"/>
      <c r="PFV197" s="461"/>
      <c r="PFW197" s="461"/>
      <c r="PFX197" s="461"/>
      <c r="PFY197" s="461"/>
      <c r="PFZ197" s="461"/>
      <c r="PGA197" s="461"/>
      <c r="PGB197" s="461"/>
      <c r="PGC197" s="461"/>
      <c r="PGD197" s="461"/>
      <c r="PGE197" s="461"/>
      <c r="PGF197" s="461"/>
      <c r="PGG197" s="461"/>
      <c r="PGH197" s="461"/>
      <c r="PGI197" s="461"/>
      <c r="PGJ197" s="461"/>
      <c r="PGK197" s="461"/>
      <c r="PGL197" s="461"/>
      <c r="PGM197" s="461"/>
      <c r="PGN197" s="461"/>
      <c r="PGO197" s="461"/>
      <c r="PGP197" s="461"/>
      <c r="PGQ197" s="461"/>
      <c r="PGR197" s="461"/>
      <c r="PGS197" s="461"/>
      <c r="PGT197" s="461"/>
      <c r="PGU197" s="461"/>
      <c r="PGV197" s="461"/>
      <c r="PGW197" s="461"/>
      <c r="PGX197" s="461"/>
      <c r="PGY197" s="461"/>
      <c r="PGZ197" s="461"/>
      <c r="PHA197" s="461"/>
      <c r="PHB197" s="461"/>
      <c r="PHC197" s="461"/>
      <c r="PHD197" s="461"/>
      <c r="PHE197" s="461"/>
      <c r="PHF197" s="461"/>
      <c r="PHG197" s="461"/>
      <c r="PHH197" s="461"/>
      <c r="PHI197" s="461"/>
      <c r="PHJ197" s="461"/>
      <c r="PHK197" s="461"/>
      <c r="PHL197" s="461"/>
      <c r="PHM197" s="461"/>
      <c r="PHN197" s="461"/>
      <c r="PHO197" s="461"/>
      <c r="PHP197" s="461"/>
      <c r="PHQ197" s="461"/>
      <c r="PHR197" s="461"/>
      <c r="PHS197" s="461"/>
      <c r="PHT197" s="461"/>
      <c r="PHU197" s="461"/>
      <c r="PHV197" s="461"/>
      <c r="PHW197" s="461"/>
      <c r="PHX197" s="461"/>
      <c r="PHY197" s="461"/>
      <c r="PHZ197" s="461"/>
      <c r="PIA197" s="461"/>
      <c r="PIB197" s="461"/>
      <c r="PIC197" s="461"/>
      <c r="PID197" s="461"/>
      <c r="PIE197" s="461"/>
      <c r="PIF197" s="461"/>
      <c r="PIG197" s="461"/>
      <c r="PIH197" s="461"/>
      <c r="PII197" s="461"/>
      <c r="PIJ197" s="461"/>
      <c r="PIK197" s="461"/>
      <c r="PIL197" s="461"/>
      <c r="PIM197" s="461"/>
      <c r="PIN197" s="461"/>
      <c r="PIO197" s="461"/>
      <c r="PIP197" s="461"/>
      <c r="PIQ197" s="461"/>
      <c r="PIR197" s="461"/>
      <c r="PIS197" s="461"/>
      <c r="PIT197" s="461"/>
      <c r="PIU197" s="461"/>
      <c r="PIV197" s="461"/>
      <c r="PIW197" s="461"/>
      <c r="PIX197" s="461"/>
      <c r="PIY197" s="461"/>
      <c r="PIZ197" s="461"/>
      <c r="PJA197" s="461"/>
      <c r="PJB197" s="461"/>
      <c r="PJC197" s="461"/>
      <c r="PJD197" s="461"/>
      <c r="PJE197" s="461"/>
      <c r="PJF197" s="461"/>
      <c r="PJG197" s="461"/>
      <c r="PJH197" s="461"/>
      <c r="PJI197" s="461"/>
      <c r="PJJ197" s="461"/>
      <c r="PJK197" s="461"/>
      <c r="PJL197" s="461"/>
      <c r="PJM197" s="461"/>
      <c r="PJN197" s="461"/>
      <c r="PJO197" s="461"/>
      <c r="PJP197" s="461"/>
      <c r="PJQ197" s="461"/>
      <c r="PJR197" s="461"/>
      <c r="PJS197" s="461"/>
      <c r="PJT197" s="461"/>
      <c r="PJU197" s="461"/>
      <c r="PJV197" s="461"/>
      <c r="PJW197" s="461"/>
      <c r="PJX197" s="461"/>
      <c r="PJY197" s="461"/>
      <c r="PJZ197" s="461"/>
      <c r="PKA197" s="461"/>
      <c r="PKB197" s="461"/>
      <c r="PKC197" s="461"/>
      <c r="PKD197" s="461"/>
      <c r="PKE197" s="461"/>
      <c r="PKF197" s="461"/>
      <c r="PKG197" s="461"/>
      <c r="PKH197" s="461"/>
      <c r="PKI197" s="461"/>
      <c r="PKJ197" s="461"/>
      <c r="PKK197" s="461"/>
      <c r="PKL197" s="461"/>
      <c r="PKM197" s="461"/>
      <c r="PKN197" s="461"/>
      <c r="PKO197" s="461"/>
      <c r="PKP197" s="461"/>
      <c r="PKQ197" s="461"/>
      <c r="PKR197" s="461"/>
      <c r="PKS197" s="461"/>
      <c r="PKT197" s="461"/>
      <c r="PKU197" s="461"/>
      <c r="PKV197" s="461"/>
      <c r="PKW197" s="461"/>
      <c r="PKX197" s="461"/>
      <c r="PKY197" s="461"/>
      <c r="PKZ197" s="461"/>
      <c r="PLA197" s="461"/>
      <c r="PLB197" s="461"/>
      <c r="PLC197" s="461"/>
      <c r="PLD197" s="461"/>
      <c r="PLE197" s="461"/>
      <c r="PLF197" s="461"/>
      <c r="PLG197" s="461"/>
      <c r="PLH197" s="461"/>
      <c r="PLI197" s="461"/>
      <c r="PLJ197" s="461"/>
      <c r="PLK197" s="461"/>
      <c r="PLL197" s="461"/>
      <c r="PLM197" s="461"/>
      <c r="PLN197" s="461"/>
      <c r="PLO197" s="461"/>
      <c r="PLP197" s="461"/>
      <c r="PLQ197" s="461"/>
      <c r="PLR197" s="461"/>
      <c r="PLS197" s="461"/>
      <c r="PLT197" s="461"/>
      <c r="PLU197" s="461"/>
      <c r="PLV197" s="461"/>
      <c r="PLW197" s="461"/>
      <c r="PLX197" s="461"/>
      <c r="PLY197" s="461"/>
      <c r="PLZ197" s="461"/>
      <c r="PMA197" s="461"/>
      <c r="PMB197" s="461"/>
      <c r="PMC197" s="461"/>
      <c r="PMD197" s="461"/>
      <c r="PME197" s="461"/>
      <c r="PMF197" s="461"/>
      <c r="PMG197" s="461"/>
      <c r="PMH197" s="461"/>
      <c r="PMI197" s="461"/>
      <c r="PMJ197" s="461"/>
      <c r="PMK197" s="461"/>
      <c r="PML197" s="461"/>
      <c r="PMM197" s="461"/>
      <c r="PMN197" s="461"/>
      <c r="PMO197" s="461"/>
      <c r="PMP197" s="461"/>
      <c r="PMQ197" s="461"/>
      <c r="PMR197" s="461"/>
      <c r="PMS197" s="461"/>
      <c r="PMT197" s="461"/>
      <c r="PMU197" s="461"/>
      <c r="PMV197" s="461"/>
      <c r="PMW197" s="461"/>
      <c r="PMX197" s="461"/>
      <c r="PMY197" s="461"/>
      <c r="PMZ197" s="461"/>
      <c r="PNA197" s="461"/>
      <c r="PNB197" s="461"/>
      <c r="PNC197" s="461"/>
      <c r="PND197" s="461"/>
      <c r="PNE197" s="461"/>
      <c r="PNF197" s="461"/>
      <c r="PNG197" s="461"/>
      <c r="PNH197" s="461"/>
      <c r="PNI197" s="461"/>
      <c r="PNJ197" s="461"/>
      <c r="PNK197" s="461"/>
      <c r="PNL197" s="461"/>
      <c r="PNM197" s="461"/>
      <c r="PNN197" s="461"/>
      <c r="PNO197" s="461"/>
      <c r="PNP197" s="461"/>
      <c r="PNQ197" s="461"/>
      <c r="PNR197" s="461"/>
      <c r="PNS197" s="461"/>
      <c r="PNT197" s="461"/>
      <c r="PNU197" s="461"/>
      <c r="PNV197" s="461"/>
      <c r="PNW197" s="461"/>
      <c r="PNX197" s="461"/>
      <c r="PNY197" s="461"/>
      <c r="PNZ197" s="461"/>
      <c r="POA197" s="461"/>
      <c r="POB197" s="461"/>
      <c r="POC197" s="461"/>
      <c r="POD197" s="461"/>
      <c r="POE197" s="461"/>
      <c r="POF197" s="461"/>
      <c r="POG197" s="461"/>
      <c r="POH197" s="461"/>
      <c r="POI197" s="461"/>
      <c r="POJ197" s="461"/>
      <c r="POK197" s="461"/>
      <c r="POL197" s="461"/>
      <c r="POM197" s="461"/>
      <c r="PON197" s="461"/>
      <c r="POO197" s="461"/>
      <c r="POP197" s="461"/>
      <c r="POQ197" s="461"/>
      <c r="POR197" s="461"/>
      <c r="POS197" s="461"/>
      <c r="POT197" s="461"/>
      <c r="POU197" s="461"/>
      <c r="POV197" s="461"/>
      <c r="POW197" s="461"/>
      <c r="POX197" s="461"/>
      <c r="POY197" s="461"/>
      <c r="POZ197" s="461"/>
      <c r="PPA197" s="461"/>
      <c r="PPB197" s="461"/>
      <c r="PPC197" s="461"/>
      <c r="PPD197" s="461"/>
      <c r="PPE197" s="461"/>
      <c r="PPF197" s="461"/>
      <c r="PPG197" s="461"/>
      <c r="PPH197" s="461"/>
      <c r="PPI197" s="461"/>
      <c r="PPJ197" s="461"/>
      <c r="PPK197" s="461"/>
      <c r="PPL197" s="461"/>
      <c r="PPM197" s="461"/>
      <c r="PPN197" s="461"/>
      <c r="PPO197" s="461"/>
      <c r="PPP197" s="461"/>
      <c r="PPQ197" s="461"/>
      <c r="PPR197" s="461"/>
      <c r="PPS197" s="461"/>
      <c r="PPT197" s="461"/>
      <c r="PPU197" s="461"/>
      <c r="PPV197" s="461"/>
      <c r="PPW197" s="461"/>
      <c r="PPX197" s="461"/>
      <c r="PPY197" s="461"/>
      <c r="PPZ197" s="461"/>
      <c r="PQA197" s="461"/>
      <c r="PQB197" s="461"/>
      <c r="PQC197" s="461"/>
      <c r="PQD197" s="461"/>
      <c r="PQE197" s="461"/>
      <c r="PQF197" s="461"/>
      <c r="PQG197" s="461"/>
      <c r="PQH197" s="461"/>
      <c r="PQI197" s="461"/>
      <c r="PQJ197" s="461"/>
      <c r="PQK197" s="461"/>
      <c r="PQL197" s="461"/>
      <c r="PQM197" s="461"/>
      <c r="PQN197" s="461"/>
      <c r="PQO197" s="461"/>
      <c r="PQP197" s="461"/>
      <c r="PQQ197" s="461"/>
      <c r="PQR197" s="461"/>
      <c r="PQS197" s="461"/>
      <c r="PQT197" s="461"/>
      <c r="PQU197" s="461"/>
      <c r="PQV197" s="461"/>
      <c r="PQW197" s="461"/>
      <c r="PQX197" s="461"/>
      <c r="PQY197" s="461"/>
      <c r="PQZ197" s="461"/>
      <c r="PRA197" s="461"/>
      <c r="PRB197" s="461"/>
      <c r="PRC197" s="461"/>
      <c r="PRD197" s="461"/>
      <c r="PRE197" s="461"/>
      <c r="PRF197" s="461"/>
      <c r="PRG197" s="461"/>
      <c r="PRH197" s="461"/>
      <c r="PRI197" s="461"/>
      <c r="PRJ197" s="461"/>
      <c r="PRK197" s="461"/>
      <c r="PRL197" s="461"/>
      <c r="PRM197" s="461"/>
      <c r="PRN197" s="461"/>
      <c r="PRO197" s="461"/>
      <c r="PRP197" s="461"/>
      <c r="PRQ197" s="461"/>
      <c r="PRR197" s="461"/>
      <c r="PRS197" s="461"/>
      <c r="PRT197" s="461"/>
      <c r="PRU197" s="461"/>
      <c r="PRV197" s="461"/>
      <c r="PRW197" s="461"/>
      <c r="PRX197" s="461"/>
      <c r="PRY197" s="461"/>
      <c r="PRZ197" s="461"/>
      <c r="PSA197" s="461"/>
      <c r="PSB197" s="461"/>
      <c r="PSC197" s="461"/>
      <c r="PSD197" s="461"/>
      <c r="PSE197" s="461"/>
      <c r="PSF197" s="461"/>
      <c r="PSG197" s="461"/>
      <c r="PSH197" s="461"/>
      <c r="PSI197" s="461"/>
      <c r="PSJ197" s="461"/>
      <c r="PSK197" s="461"/>
      <c r="PSL197" s="461"/>
      <c r="PSM197" s="461"/>
      <c r="PSN197" s="461"/>
      <c r="PSO197" s="461"/>
      <c r="PSP197" s="461"/>
      <c r="PSQ197" s="461"/>
      <c r="PSR197" s="461"/>
      <c r="PSS197" s="461"/>
      <c r="PST197" s="461"/>
      <c r="PSU197" s="461"/>
      <c r="PSV197" s="461"/>
      <c r="PSW197" s="461"/>
      <c r="PSX197" s="461"/>
      <c r="PSY197" s="461"/>
      <c r="PSZ197" s="461"/>
      <c r="PTA197" s="461"/>
      <c r="PTB197" s="461"/>
      <c r="PTC197" s="461"/>
      <c r="PTD197" s="461"/>
      <c r="PTE197" s="461"/>
      <c r="PTF197" s="461"/>
      <c r="PTG197" s="461"/>
      <c r="PTH197" s="461"/>
      <c r="PTI197" s="461"/>
      <c r="PTJ197" s="461"/>
      <c r="PTK197" s="461"/>
      <c r="PTL197" s="461"/>
      <c r="PTM197" s="461"/>
      <c r="PTN197" s="461"/>
      <c r="PTO197" s="461"/>
      <c r="PTP197" s="461"/>
      <c r="PTQ197" s="461"/>
      <c r="PTR197" s="461"/>
      <c r="PTS197" s="461"/>
      <c r="PTT197" s="461"/>
      <c r="PTU197" s="461"/>
      <c r="PTV197" s="461"/>
      <c r="PTW197" s="461"/>
      <c r="PTX197" s="461"/>
      <c r="PTY197" s="461"/>
      <c r="PTZ197" s="461"/>
      <c r="PUA197" s="461"/>
      <c r="PUB197" s="461"/>
      <c r="PUC197" s="461"/>
      <c r="PUD197" s="461"/>
      <c r="PUE197" s="461"/>
      <c r="PUF197" s="461"/>
      <c r="PUG197" s="461"/>
      <c r="PUH197" s="461"/>
      <c r="PUI197" s="461"/>
      <c r="PUJ197" s="461"/>
      <c r="PUK197" s="461"/>
      <c r="PUL197" s="461"/>
      <c r="PUM197" s="461"/>
      <c r="PUN197" s="461"/>
      <c r="PUO197" s="461"/>
      <c r="PUP197" s="461"/>
      <c r="PUQ197" s="461"/>
      <c r="PUR197" s="461"/>
      <c r="PUS197" s="461"/>
      <c r="PUT197" s="461"/>
      <c r="PUU197" s="461"/>
      <c r="PUV197" s="461"/>
      <c r="PUW197" s="461"/>
      <c r="PUX197" s="461"/>
      <c r="PUY197" s="461"/>
      <c r="PUZ197" s="461"/>
      <c r="PVA197" s="461"/>
      <c r="PVB197" s="461"/>
      <c r="PVC197" s="461"/>
      <c r="PVD197" s="461"/>
      <c r="PVE197" s="461"/>
      <c r="PVF197" s="461"/>
      <c r="PVG197" s="461"/>
      <c r="PVH197" s="461"/>
      <c r="PVI197" s="461"/>
      <c r="PVJ197" s="461"/>
      <c r="PVK197" s="461"/>
      <c r="PVL197" s="461"/>
      <c r="PVM197" s="461"/>
      <c r="PVN197" s="461"/>
      <c r="PVO197" s="461"/>
      <c r="PVP197" s="461"/>
      <c r="PVQ197" s="461"/>
      <c r="PVR197" s="461"/>
      <c r="PVS197" s="461"/>
      <c r="PVT197" s="461"/>
      <c r="PVU197" s="461"/>
      <c r="PVV197" s="461"/>
      <c r="PVW197" s="461"/>
      <c r="PVX197" s="461"/>
      <c r="PVY197" s="461"/>
      <c r="PVZ197" s="461"/>
      <c r="PWA197" s="461"/>
      <c r="PWB197" s="461"/>
      <c r="PWC197" s="461"/>
      <c r="PWD197" s="461"/>
      <c r="PWE197" s="461"/>
      <c r="PWF197" s="461"/>
      <c r="PWG197" s="461"/>
      <c r="PWH197" s="461"/>
      <c r="PWI197" s="461"/>
      <c r="PWJ197" s="461"/>
      <c r="PWK197" s="461"/>
      <c r="PWL197" s="461"/>
      <c r="PWM197" s="461"/>
      <c r="PWN197" s="461"/>
      <c r="PWO197" s="461"/>
      <c r="PWP197" s="461"/>
      <c r="PWQ197" s="461"/>
      <c r="PWR197" s="461"/>
      <c r="PWS197" s="461"/>
      <c r="PWT197" s="461"/>
      <c r="PWU197" s="461"/>
      <c r="PWV197" s="461"/>
      <c r="PWW197" s="461"/>
      <c r="PWX197" s="461"/>
      <c r="PWY197" s="461"/>
      <c r="PWZ197" s="461"/>
      <c r="PXA197" s="461"/>
      <c r="PXB197" s="461"/>
      <c r="PXC197" s="461"/>
      <c r="PXD197" s="461"/>
      <c r="PXE197" s="461"/>
      <c r="PXF197" s="461"/>
      <c r="PXG197" s="461"/>
      <c r="PXH197" s="461"/>
      <c r="PXI197" s="461"/>
      <c r="PXJ197" s="461"/>
      <c r="PXK197" s="461"/>
      <c r="PXL197" s="461"/>
      <c r="PXM197" s="461"/>
      <c r="PXN197" s="461"/>
      <c r="PXO197" s="461"/>
      <c r="PXP197" s="461"/>
      <c r="PXQ197" s="461"/>
      <c r="PXR197" s="461"/>
      <c r="PXS197" s="461"/>
      <c r="PXT197" s="461"/>
      <c r="PXU197" s="461"/>
      <c r="PXV197" s="461"/>
      <c r="PXW197" s="461"/>
      <c r="PXX197" s="461"/>
      <c r="PXY197" s="461"/>
      <c r="PXZ197" s="461"/>
      <c r="PYA197" s="461"/>
      <c r="PYB197" s="461"/>
      <c r="PYC197" s="461"/>
      <c r="PYD197" s="461"/>
      <c r="PYE197" s="461"/>
      <c r="PYF197" s="461"/>
      <c r="PYG197" s="461"/>
      <c r="PYH197" s="461"/>
      <c r="PYI197" s="461"/>
      <c r="PYJ197" s="461"/>
      <c r="PYK197" s="461"/>
      <c r="PYL197" s="461"/>
      <c r="PYM197" s="461"/>
      <c r="PYN197" s="461"/>
      <c r="PYO197" s="461"/>
      <c r="PYP197" s="461"/>
      <c r="PYQ197" s="461"/>
      <c r="PYR197" s="461"/>
      <c r="PYS197" s="461"/>
      <c r="PYT197" s="461"/>
      <c r="PYU197" s="461"/>
      <c r="PYV197" s="461"/>
      <c r="PYW197" s="461"/>
      <c r="PYX197" s="461"/>
      <c r="PYY197" s="461"/>
      <c r="PYZ197" s="461"/>
      <c r="PZA197" s="461"/>
      <c r="PZB197" s="461"/>
      <c r="PZC197" s="461"/>
      <c r="PZD197" s="461"/>
      <c r="PZE197" s="461"/>
      <c r="PZF197" s="461"/>
      <c r="PZG197" s="461"/>
      <c r="PZH197" s="461"/>
      <c r="PZI197" s="461"/>
      <c r="PZJ197" s="461"/>
      <c r="PZK197" s="461"/>
      <c r="PZL197" s="461"/>
      <c r="PZM197" s="461"/>
      <c r="PZN197" s="461"/>
      <c r="PZO197" s="461"/>
      <c r="PZP197" s="461"/>
      <c r="PZQ197" s="461"/>
      <c r="PZR197" s="461"/>
      <c r="PZS197" s="461"/>
      <c r="PZT197" s="461"/>
      <c r="PZU197" s="461"/>
      <c r="PZV197" s="461"/>
      <c r="PZW197" s="461"/>
      <c r="PZX197" s="461"/>
      <c r="PZY197" s="461"/>
      <c r="PZZ197" s="461"/>
      <c r="QAA197" s="461"/>
      <c r="QAB197" s="461"/>
      <c r="QAC197" s="461"/>
      <c r="QAD197" s="461"/>
      <c r="QAE197" s="461"/>
      <c r="QAF197" s="461"/>
      <c r="QAG197" s="461"/>
      <c r="QAH197" s="461"/>
      <c r="QAI197" s="461"/>
      <c r="QAJ197" s="461"/>
      <c r="QAK197" s="461"/>
      <c r="QAL197" s="461"/>
      <c r="QAM197" s="461"/>
      <c r="QAN197" s="461"/>
      <c r="QAO197" s="461"/>
      <c r="QAP197" s="461"/>
      <c r="QAQ197" s="461"/>
      <c r="QAR197" s="461"/>
      <c r="QAS197" s="461"/>
      <c r="QAT197" s="461"/>
      <c r="QAU197" s="461"/>
      <c r="QAV197" s="461"/>
      <c r="QAW197" s="461"/>
      <c r="QAX197" s="461"/>
      <c r="QAY197" s="461"/>
      <c r="QAZ197" s="461"/>
      <c r="QBA197" s="461"/>
      <c r="QBB197" s="461"/>
      <c r="QBC197" s="461"/>
      <c r="QBD197" s="461"/>
      <c r="QBE197" s="461"/>
      <c r="QBF197" s="461"/>
      <c r="QBG197" s="461"/>
      <c r="QBH197" s="461"/>
      <c r="QBI197" s="461"/>
      <c r="QBJ197" s="461"/>
      <c r="QBK197" s="461"/>
      <c r="QBL197" s="461"/>
      <c r="QBM197" s="461"/>
      <c r="QBN197" s="461"/>
      <c r="QBO197" s="461"/>
      <c r="QBP197" s="461"/>
      <c r="QBQ197" s="461"/>
      <c r="QBR197" s="461"/>
      <c r="QBS197" s="461"/>
      <c r="QBT197" s="461"/>
      <c r="QBU197" s="461"/>
      <c r="QBV197" s="461"/>
      <c r="QBW197" s="461"/>
      <c r="QBX197" s="461"/>
      <c r="QBY197" s="461"/>
      <c r="QBZ197" s="461"/>
      <c r="QCA197" s="461"/>
      <c r="QCB197" s="461"/>
      <c r="QCC197" s="461"/>
      <c r="QCD197" s="461"/>
      <c r="QCE197" s="461"/>
      <c r="QCF197" s="461"/>
      <c r="QCG197" s="461"/>
      <c r="QCH197" s="461"/>
      <c r="QCI197" s="461"/>
      <c r="QCJ197" s="461"/>
      <c r="QCK197" s="461"/>
      <c r="QCL197" s="461"/>
      <c r="QCM197" s="461"/>
      <c r="QCN197" s="461"/>
      <c r="QCO197" s="461"/>
      <c r="QCP197" s="461"/>
      <c r="QCQ197" s="461"/>
      <c r="QCR197" s="461"/>
      <c r="QCS197" s="461"/>
      <c r="QCT197" s="461"/>
      <c r="QCU197" s="461"/>
      <c r="QCV197" s="461"/>
      <c r="QCW197" s="461"/>
      <c r="QCX197" s="461"/>
      <c r="QCY197" s="461"/>
      <c r="QCZ197" s="461"/>
      <c r="QDA197" s="461"/>
      <c r="QDB197" s="461"/>
      <c r="QDC197" s="461"/>
      <c r="QDD197" s="461"/>
      <c r="QDE197" s="461"/>
      <c r="QDF197" s="461"/>
      <c r="QDG197" s="461"/>
      <c r="QDH197" s="461"/>
      <c r="QDI197" s="461"/>
      <c r="QDJ197" s="461"/>
      <c r="QDK197" s="461"/>
      <c r="QDL197" s="461"/>
      <c r="QDM197" s="461"/>
      <c r="QDN197" s="461"/>
      <c r="QDO197" s="461"/>
      <c r="QDP197" s="461"/>
      <c r="QDQ197" s="461"/>
      <c r="QDR197" s="461"/>
      <c r="QDS197" s="461"/>
      <c r="QDT197" s="461"/>
      <c r="QDU197" s="461"/>
      <c r="QDV197" s="461"/>
      <c r="QDW197" s="461"/>
      <c r="QDX197" s="461"/>
      <c r="QDY197" s="461"/>
      <c r="QDZ197" s="461"/>
      <c r="QEA197" s="461"/>
      <c r="QEB197" s="461"/>
      <c r="QEC197" s="461"/>
      <c r="QED197" s="461"/>
      <c r="QEE197" s="461"/>
      <c r="QEF197" s="461"/>
      <c r="QEG197" s="461"/>
      <c r="QEH197" s="461"/>
      <c r="QEI197" s="461"/>
      <c r="QEJ197" s="461"/>
      <c r="QEK197" s="461"/>
      <c r="QEL197" s="461"/>
      <c r="QEM197" s="461"/>
      <c r="QEN197" s="461"/>
      <c r="QEO197" s="461"/>
      <c r="QEP197" s="461"/>
      <c r="QEQ197" s="461"/>
      <c r="QER197" s="461"/>
      <c r="QES197" s="461"/>
      <c r="QET197" s="461"/>
      <c r="QEU197" s="461"/>
      <c r="QEV197" s="461"/>
      <c r="QEW197" s="461"/>
      <c r="QEX197" s="461"/>
      <c r="QEY197" s="461"/>
      <c r="QEZ197" s="461"/>
      <c r="QFA197" s="461"/>
      <c r="QFB197" s="461"/>
      <c r="QFC197" s="461"/>
      <c r="QFD197" s="461"/>
      <c r="QFE197" s="461"/>
      <c r="QFF197" s="461"/>
      <c r="QFG197" s="461"/>
      <c r="QFH197" s="461"/>
      <c r="QFI197" s="461"/>
      <c r="QFJ197" s="461"/>
      <c r="QFK197" s="461"/>
      <c r="QFL197" s="461"/>
      <c r="QFM197" s="461"/>
      <c r="QFN197" s="461"/>
      <c r="QFO197" s="461"/>
      <c r="QFP197" s="461"/>
      <c r="QFQ197" s="461"/>
      <c r="QFR197" s="461"/>
      <c r="QFS197" s="461"/>
      <c r="QFT197" s="461"/>
      <c r="QFU197" s="461"/>
      <c r="QFV197" s="461"/>
      <c r="QFW197" s="461"/>
      <c r="QFX197" s="461"/>
      <c r="QFY197" s="461"/>
      <c r="QFZ197" s="461"/>
      <c r="QGA197" s="461"/>
      <c r="QGB197" s="461"/>
      <c r="QGC197" s="461"/>
      <c r="QGD197" s="461"/>
      <c r="QGE197" s="461"/>
      <c r="QGF197" s="461"/>
      <c r="QGG197" s="461"/>
      <c r="QGH197" s="461"/>
      <c r="QGI197" s="461"/>
      <c r="QGJ197" s="461"/>
      <c r="QGK197" s="461"/>
      <c r="QGL197" s="461"/>
      <c r="QGM197" s="461"/>
      <c r="QGN197" s="461"/>
      <c r="QGO197" s="461"/>
      <c r="QGP197" s="461"/>
      <c r="QGQ197" s="461"/>
      <c r="QGR197" s="461"/>
      <c r="QGS197" s="461"/>
      <c r="QGT197" s="461"/>
      <c r="QGU197" s="461"/>
      <c r="QGV197" s="461"/>
      <c r="QGW197" s="461"/>
      <c r="QGX197" s="461"/>
      <c r="QGY197" s="461"/>
      <c r="QGZ197" s="461"/>
      <c r="QHA197" s="461"/>
      <c r="QHB197" s="461"/>
      <c r="QHC197" s="461"/>
      <c r="QHD197" s="461"/>
      <c r="QHE197" s="461"/>
      <c r="QHF197" s="461"/>
      <c r="QHG197" s="461"/>
      <c r="QHH197" s="461"/>
      <c r="QHI197" s="461"/>
      <c r="QHJ197" s="461"/>
      <c r="QHK197" s="461"/>
      <c r="QHL197" s="461"/>
      <c r="QHM197" s="461"/>
      <c r="QHN197" s="461"/>
      <c r="QHO197" s="461"/>
      <c r="QHP197" s="461"/>
      <c r="QHQ197" s="461"/>
      <c r="QHR197" s="461"/>
      <c r="QHS197" s="461"/>
      <c r="QHT197" s="461"/>
      <c r="QHU197" s="461"/>
      <c r="QHV197" s="461"/>
      <c r="QHW197" s="461"/>
      <c r="QHX197" s="461"/>
      <c r="QHY197" s="461"/>
      <c r="QHZ197" s="461"/>
      <c r="QIA197" s="461"/>
      <c r="QIB197" s="461"/>
      <c r="QIC197" s="461"/>
      <c r="QID197" s="461"/>
      <c r="QIE197" s="461"/>
      <c r="QIF197" s="461"/>
      <c r="QIG197" s="461"/>
      <c r="QIH197" s="461"/>
      <c r="QII197" s="461"/>
      <c r="QIJ197" s="461"/>
      <c r="QIK197" s="461"/>
      <c r="QIL197" s="461"/>
      <c r="QIM197" s="461"/>
      <c r="QIN197" s="461"/>
      <c r="QIO197" s="461"/>
      <c r="QIP197" s="461"/>
      <c r="QIQ197" s="461"/>
      <c r="QIR197" s="461"/>
      <c r="QIS197" s="461"/>
      <c r="QIT197" s="461"/>
      <c r="QIU197" s="461"/>
      <c r="QIV197" s="461"/>
      <c r="QIW197" s="461"/>
      <c r="QIX197" s="461"/>
      <c r="QIY197" s="461"/>
      <c r="QIZ197" s="461"/>
      <c r="QJA197" s="461"/>
      <c r="QJB197" s="461"/>
      <c r="QJC197" s="461"/>
      <c r="QJD197" s="461"/>
      <c r="QJE197" s="461"/>
      <c r="QJF197" s="461"/>
      <c r="QJG197" s="461"/>
      <c r="QJH197" s="461"/>
      <c r="QJI197" s="461"/>
      <c r="QJJ197" s="461"/>
      <c r="QJK197" s="461"/>
      <c r="QJL197" s="461"/>
      <c r="QJM197" s="461"/>
      <c r="QJN197" s="461"/>
      <c r="QJO197" s="461"/>
      <c r="QJP197" s="461"/>
      <c r="QJQ197" s="461"/>
      <c r="QJR197" s="461"/>
      <c r="QJS197" s="461"/>
      <c r="QJT197" s="461"/>
      <c r="QJU197" s="461"/>
      <c r="QJV197" s="461"/>
      <c r="QJW197" s="461"/>
      <c r="QJX197" s="461"/>
      <c r="QJY197" s="461"/>
      <c r="QJZ197" s="461"/>
      <c r="QKA197" s="461"/>
      <c r="QKB197" s="461"/>
      <c r="QKC197" s="461"/>
      <c r="QKD197" s="461"/>
      <c r="QKE197" s="461"/>
      <c r="QKF197" s="461"/>
      <c r="QKG197" s="461"/>
      <c r="QKH197" s="461"/>
      <c r="QKI197" s="461"/>
      <c r="QKJ197" s="461"/>
      <c r="QKK197" s="461"/>
      <c r="QKL197" s="461"/>
      <c r="QKM197" s="461"/>
      <c r="QKN197" s="461"/>
      <c r="QKO197" s="461"/>
      <c r="QKP197" s="461"/>
      <c r="QKQ197" s="461"/>
      <c r="QKR197" s="461"/>
      <c r="QKS197" s="461"/>
      <c r="QKT197" s="461"/>
      <c r="QKU197" s="461"/>
      <c r="QKV197" s="461"/>
      <c r="QKW197" s="461"/>
      <c r="QKX197" s="461"/>
      <c r="QKY197" s="461"/>
      <c r="QKZ197" s="461"/>
      <c r="QLA197" s="461"/>
      <c r="QLB197" s="461"/>
      <c r="QLC197" s="461"/>
      <c r="QLD197" s="461"/>
      <c r="QLE197" s="461"/>
      <c r="QLF197" s="461"/>
      <c r="QLG197" s="461"/>
      <c r="QLH197" s="461"/>
      <c r="QLI197" s="461"/>
      <c r="QLJ197" s="461"/>
      <c r="QLK197" s="461"/>
      <c r="QLL197" s="461"/>
      <c r="QLM197" s="461"/>
      <c r="QLN197" s="461"/>
      <c r="QLO197" s="461"/>
      <c r="QLP197" s="461"/>
      <c r="QLQ197" s="461"/>
      <c r="QLR197" s="461"/>
      <c r="QLS197" s="461"/>
      <c r="QLT197" s="461"/>
      <c r="QLU197" s="461"/>
      <c r="QLV197" s="461"/>
      <c r="QLW197" s="461"/>
      <c r="QLX197" s="461"/>
      <c r="QLY197" s="461"/>
      <c r="QLZ197" s="461"/>
      <c r="QMA197" s="461"/>
      <c r="QMB197" s="461"/>
      <c r="QMC197" s="461"/>
      <c r="QMD197" s="461"/>
      <c r="QME197" s="461"/>
      <c r="QMF197" s="461"/>
      <c r="QMG197" s="461"/>
      <c r="QMH197" s="461"/>
      <c r="QMI197" s="461"/>
      <c r="QMJ197" s="461"/>
      <c r="QMK197" s="461"/>
      <c r="QML197" s="461"/>
      <c r="QMM197" s="461"/>
      <c r="QMN197" s="461"/>
      <c r="QMO197" s="461"/>
      <c r="QMP197" s="461"/>
      <c r="QMQ197" s="461"/>
      <c r="QMR197" s="461"/>
      <c r="QMS197" s="461"/>
      <c r="QMT197" s="461"/>
      <c r="QMU197" s="461"/>
      <c r="QMV197" s="461"/>
      <c r="QMW197" s="461"/>
      <c r="QMX197" s="461"/>
      <c r="QMY197" s="461"/>
      <c r="QMZ197" s="461"/>
      <c r="QNA197" s="461"/>
      <c r="QNB197" s="461"/>
      <c r="QNC197" s="461"/>
      <c r="QND197" s="461"/>
      <c r="QNE197" s="461"/>
      <c r="QNF197" s="461"/>
      <c r="QNG197" s="461"/>
      <c r="QNH197" s="461"/>
      <c r="QNI197" s="461"/>
      <c r="QNJ197" s="461"/>
      <c r="QNK197" s="461"/>
      <c r="QNL197" s="461"/>
      <c r="QNM197" s="461"/>
      <c r="QNN197" s="461"/>
      <c r="QNO197" s="461"/>
      <c r="QNP197" s="461"/>
      <c r="QNQ197" s="461"/>
      <c r="QNR197" s="461"/>
      <c r="QNS197" s="461"/>
      <c r="QNT197" s="461"/>
      <c r="QNU197" s="461"/>
      <c r="QNV197" s="461"/>
      <c r="QNW197" s="461"/>
      <c r="QNX197" s="461"/>
      <c r="QNY197" s="461"/>
      <c r="QNZ197" s="461"/>
      <c r="QOA197" s="461"/>
      <c r="QOB197" s="461"/>
      <c r="QOC197" s="461"/>
      <c r="QOD197" s="461"/>
      <c r="QOE197" s="461"/>
      <c r="QOF197" s="461"/>
      <c r="QOG197" s="461"/>
      <c r="QOH197" s="461"/>
      <c r="QOI197" s="461"/>
      <c r="QOJ197" s="461"/>
      <c r="QOK197" s="461"/>
      <c r="QOL197" s="461"/>
      <c r="QOM197" s="461"/>
      <c r="QON197" s="461"/>
      <c r="QOO197" s="461"/>
      <c r="QOP197" s="461"/>
      <c r="QOQ197" s="461"/>
      <c r="QOR197" s="461"/>
      <c r="QOS197" s="461"/>
      <c r="QOT197" s="461"/>
      <c r="QOU197" s="461"/>
      <c r="QOV197" s="461"/>
      <c r="QOW197" s="461"/>
      <c r="QOX197" s="461"/>
      <c r="QOY197" s="461"/>
      <c r="QOZ197" s="461"/>
      <c r="QPA197" s="461"/>
      <c r="QPB197" s="461"/>
      <c r="QPC197" s="461"/>
      <c r="QPD197" s="461"/>
      <c r="QPE197" s="461"/>
      <c r="QPF197" s="461"/>
      <c r="QPG197" s="461"/>
      <c r="QPH197" s="461"/>
      <c r="QPI197" s="461"/>
      <c r="QPJ197" s="461"/>
      <c r="QPK197" s="461"/>
      <c r="QPL197" s="461"/>
      <c r="QPM197" s="461"/>
      <c r="QPN197" s="461"/>
      <c r="QPO197" s="461"/>
      <c r="QPP197" s="461"/>
      <c r="QPQ197" s="461"/>
      <c r="QPR197" s="461"/>
      <c r="QPS197" s="461"/>
      <c r="QPT197" s="461"/>
      <c r="QPU197" s="461"/>
      <c r="QPV197" s="461"/>
      <c r="QPW197" s="461"/>
      <c r="QPX197" s="461"/>
      <c r="QPY197" s="461"/>
      <c r="QPZ197" s="461"/>
      <c r="QQA197" s="461"/>
      <c r="QQB197" s="461"/>
      <c r="QQC197" s="461"/>
      <c r="QQD197" s="461"/>
      <c r="QQE197" s="461"/>
      <c r="QQF197" s="461"/>
      <c r="QQG197" s="461"/>
      <c r="QQH197" s="461"/>
      <c r="QQI197" s="461"/>
      <c r="QQJ197" s="461"/>
      <c r="QQK197" s="461"/>
      <c r="QQL197" s="461"/>
      <c r="QQM197" s="461"/>
      <c r="QQN197" s="461"/>
      <c r="QQO197" s="461"/>
      <c r="QQP197" s="461"/>
      <c r="QQQ197" s="461"/>
      <c r="QQR197" s="461"/>
      <c r="QQS197" s="461"/>
      <c r="QQT197" s="461"/>
      <c r="QQU197" s="461"/>
      <c r="QQV197" s="461"/>
      <c r="QQW197" s="461"/>
      <c r="QQX197" s="461"/>
      <c r="QQY197" s="461"/>
      <c r="QQZ197" s="461"/>
      <c r="QRA197" s="461"/>
      <c r="QRB197" s="461"/>
      <c r="QRC197" s="461"/>
      <c r="QRD197" s="461"/>
      <c r="QRE197" s="461"/>
      <c r="QRF197" s="461"/>
      <c r="QRG197" s="461"/>
      <c r="QRH197" s="461"/>
      <c r="QRI197" s="461"/>
      <c r="QRJ197" s="461"/>
      <c r="QRK197" s="461"/>
      <c r="QRL197" s="461"/>
      <c r="QRM197" s="461"/>
      <c r="QRN197" s="461"/>
      <c r="QRO197" s="461"/>
      <c r="QRP197" s="461"/>
      <c r="QRQ197" s="461"/>
      <c r="QRR197" s="461"/>
      <c r="QRS197" s="461"/>
      <c r="QRT197" s="461"/>
      <c r="QRU197" s="461"/>
      <c r="QRV197" s="461"/>
      <c r="QRW197" s="461"/>
      <c r="QRX197" s="461"/>
      <c r="QRY197" s="461"/>
      <c r="QRZ197" s="461"/>
      <c r="QSA197" s="461"/>
      <c r="QSB197" s="461"/>
      <c r="QSC197" s="461"/>
      <c r="QSD197" s="461"/>
      <c r="QSE197" s="461"/>
      <c r="QSF197" s="461"/>
      <c r="QSG197" s="461"/>
      <c r="QSH197" s="461"/>
      <c r="QSI197" s="461"/>
      <c r="QSJ197" s="461"/>
      <c r="QSK197" s="461"/>
      <c r="QSL197" s="461"/>
      <c r="QSM197" s="461"/>
      <c r="QSN197" s="461"/>
      <c r="QSO197" s="461"/>
      <c r="QSP197" s="461"/>
      <c r="QSQ197" s="461"/>
      <c r="QSR197" s="461"/>
      <c r="QSS197" s="461"/>
      <c r="QST197" s="461"/>
      <c r="QSU197" s="461"/>
      <c r="QSV197" s="461"/>
      <c r="QSW197" s="461"/>
      <c r="QSX197" s="461"/>
      <c r="QSY197" s="461"/>
      <c r="QSZ197" s="461"/>
      <c r="QTA197" s="461"/>
      <c r="QTB197" s="461"/>
      <c r="QTC197" s="461"/>
      <c r="QTD197" s="461"/>
      <c r="QTE197" s="461"/>
      <c r="QTF197" s="461"/>
      <c r="QTG197" s="461"/>
      <c r="QTH197" s="461"/>
      <c r="QTI197" s="461"/>
      <c r="QTJ197" s="461"/>
      <c r="QTK197" s="461"/>
      <c r="QTL197" s="461"/>
      <c r="QTM197" s="461"/>
      <c r="QTN197" s="461"/>
      <c r="QTO197" s="461"/>
      <c r="QTP197" s="461"/>
      <c r="QTQ197" s="461"/>
      <c r="QTR197" s="461"/>
      <c r="QTS197" s="461"/>
      <c r="QTT197" s="461"/>
      <c r="QTU197" s="461"/>
      <c r="QTV197" s="461"/>
      <c r="QTW197" s="461"/>
      <c r="QTX197" s="461"/>
      <c r="QTY197" s="461"/>
      <c r="QTZ197" s="461"/>
      <c r="QUA197" s="461"/>
      <c r="QUB197" s="461"/>
      <c r="QUC197" s="461"/>
      <c r="QUD197" s="461"/>
      <c r="QUE197" s="461"/>
      <c r="QUF197" s="461"/>
      <c r="QUG197" s="461"/>
      <c r="QUH197" s="461"/>
      <c r="QUI197" s="461"/>
      <c r="QUJ197" s="461"/>
      <c r="QUK197" s="461"/>
      <c r="QUL197" s="461"/>
      <c r="QUM197" s="461"/>
      <c r="QUN197" s="461"/>
      <c r="QUO197" s="461"/>
      <c r="QUP197" s="461"/>
      <c r="QUQ197" s="461"/>
      <c r="QUR197" s="461"/>
      <c r="QUS197" s="461"/>
      <c r="QUT197" s="461"/>
      <c r="QUU197" s="461"/>
      <c r="QUV197" s="461"/>
      <c r="QUW197" s="461"/>
      <c r="QUX197" s="461"/>
      <c r="QUY197" s="461"/>
      <c r="QUZ197" s="461"/>
      <c r="QVA197" s="461"/>
      <c r="QVB197" s="461"/>
      <c r="QVC197" s="461"/>
      <c r="QVD197" s="461"/>
      <c r="QVE197" s="461"/>
      <c r="QVF197" s="461"/>
      <c r="QVG197" s="461"/>
      <c r="QVH197" s="461"/>
      <c r="QVI197" s="461"/>
      <c r="QVJ197" s="461"/>
      <c r="QVK197" s="461"/>
      <c r="QVL197" s="461"/>
      <c r="QVM197" s="461"/>
      <c r="QVN197" s="461"/>
      <c r="QVO197" s="461"/>
      <c r="QVP197" s="461"/>
      <c r="QVQ197" s="461"/>
      <c r="QVR197" s="461"/>
      <c r="QVS197" s="461"/>
      <c r="QVT197" s="461"/>
      <c r="QVU197" s="461"/>
      <c r="QVV197" s="461"/>
      <c r="QVW197" s="461"/>
      <c r="QVX197" s="461"/>
      <c r="QVY197" s="461"/>
      <c r="QVZ197" s="461"/>
      <c r="QWA197" s="461"/>
      <c r="QWB197" s="461"/>
      <c r="QWC197" s="461"/>
      <c r="QWD197" s="461"/>
      <c r="QWE197" s="461"/>
      <c r="QWF197" s="461"/>
      <c r="QWG197" s="461"/>
      <c r="QWH197" s="461"/>
      <c r="QWI197" s="461"/>
      <c r="QWJ197" s="461"/>
      <c r="QWK197" s="461"/>
      <c r="QWL197" s="461"/>
      <c r="QWM197" s="461"/>
      <c r="QWN197" s="461"/>
      <c r="QWO197" s="461"/>
      <c r="QWP197" s="461"/>
      <c r="QWQ197" s="461"/>
      <c r="QWR197" s="461"/>
      <c r="QWS197" s="461"/>
      <c r="QWT197" s="461"/>
      <c r="QWU197" s="461"/>
      <c r="QWV197" s="461"/>
      <c r="QWW197" s="461"/>
      <c r="QWX197" s="461"/>
      <c r="QWY197" s="461"/>
      <c r="QWZ197" s="461"/>
      <c r="QXA197" s="461"/>
      <c r="QXB197" s="461"/>
      <c r="QXC197" s="461"/>
      <c r="QXD197" s="461"/>
      <c r="QXE197" s="461"/>
      <c r="QXF197" s="461"/>
      <c r="QXG197" s="461"/>
      <c r="QXH197" s="461"/>
      <c r="QXI197" s="461"/>
      <c r="QXJ197" s="461"/>
      <c r="QXK197" s="461"/>
      <c r="QXL197" s="461"/>
      <c r="QXM197" s="461"/>
      <c r="QXN197" s="461"/>
      <c r="QXO197" s="461"/>
      <c r="QXP197" s="461"/>
      <c r="QXQ197" s="461"/>
      <c r="QXR197" s="461"/>
      <c r="QXS197" s="461"/>
      <c r="QXT197" s="461"/>
      <c r="QXU197" s="461"/>
      <c r="QXV197" s="461"/>
      <c r="QXW197" s="461"/>
      <c r="QXX197" s="461"/>
      <c r="QXY197" s="461"/>
      <c r="QXZ197" s="461"/>
      <c r="QYA197" s="461"/>
      <c r="QYB197" s="461"/>
      <c r="QYC197" s="461"/>
      <c r="QYD197" s="461"/>
      <c r="QYE197" s="461"/>
      <c r="QYF197" s="461"/>
      <c r="QYG197" s="461"/>
      <c r="QYH197" s="461"/>
      <c r="QYI197" s="461"/>
      <c r="QYJ197" s="461"/>
      <c r="QYK197" s="461"/>
      <c r="QYL197" s="461"/>
      <c r="QYM197" s="461"/>
      <c r="QYN197" s="461"/>
      <c r="QYO197" s="461"/>
      <c r="QYP197" s="461"/>
      <c r="QYQ197" s="461"/>
      <c r="QYR197" s="461"/>
      <c r="QYS197" s="461"/>
      <c r="QYT197" s="461"/>
      <c r="QYU197" s="461"/>
      <c r="QYV197" s="461"/>
      <c r="QYW197" s="461"/>
      <c r="QYX197" s="461"/>
      <c r="QYY197" s="461"/>
      <c r="QYZ197" s="461"/>
      <c r="QZA197" s="461"/>
      <c r="QZB197" s="461"/>
      <c r="QZC197" s="461"/>
      <c r="QZD197" s="461"/>
      <c r="QZE197" s="461"/>
      <c r="QZF197" s="461"/>
      <c r="QZG197" s="461"/>
      <c r="QZH197" s="461"/>
      <c r="QZI197" s="461"/>
      <c r="QZJ197" s="461"/>
      <c r="QZK197" s="461"/>
      <c r="QZL197" s="461"/>
      <c r="QZM197" s="461"/>
      <c r="QZN197" s="461"/>
      <c r="QZO197" s="461"/>
      <c r="QZP197" s="461"/>
      <c r="QZQ197" s="461"/>
      <c r="QZR197" s="461"/>
      <c r="QZS197" s="461"/>
      <c r="QZT197" s="461"/>
      <c r="QZU197" s="461"/>
      <c r="QZV197" s="461"/>
      <c r="QZW197" s="461"/>
      <c r="QZX197" s="461"/>
      <c r="QZY197" s="461"/>
      <c r="QZZ197" s="461"/>
      <c r="RAA197" s="461"/>
      <c r="RAB197" s="461"/>
      <c r="RAC197" s="461"/>
      <c r="RAD197" s="461"/>
      <c r="RAE197" s="461"/>
      <c r="RAF197" s="461"/>
      <c r="RAG197" s="461"/>
      <c r="RAH197" s="461"/>
      <c r="RAI197" s="461"/>
      <c r="RAJ197" s="461"/>
      <c r="RAK197" s="461"/>
      <c r="RAL197" s="461"/>
      <c r="RAM197" s="461"/>
      <c r="RAN197" s="461"/>
      <c r="RAO197" s="461"/>
      <c r="RAP197" s="461"/>
      <c r="RAQ197" s="461"/>
      <c r="RAR197" s="461"/>
      <c r="RAS197" s="461"/>
      <c r="RAT197" s="461"/>
      <c r="RAU197" s="461"/>
      <c r="RAV197" s="461"/>
      <c r="RAW197" s="461"/>
      <c r="RAX197" s="461"/>
      <c r="RAY197" s="461"/>
      <c r="RAZ197" s="461"/>
      <c r="RBA197" s="461"/>
      <c r="RBB197" s="461"/>
      <c r="RBC197" s="461"/>
      <c r="RBD197" s="461"/>
      <c r="RBE197" s="461"/>
      <c r="RBF197" s="461"/>
      <c r="RBG197" s="461"/>
      <c r="RBH197" s="461"/>
      <c r="RBI197" s="461"/>
      <c r="RBJ197" s="461"/>
      <c r="RBK197" s="461"/>
      <c r="RBL197" s="461"/>
      <c r="RBM197" s="461"/>
      <c r="RBN197" s="461"/>
      <c r="RBO197" s="461"/>
      <c r="RBP197" s="461"/>
      <c r="RBQ197" s="461"/>
      <c r="RBR197" s="461"/>
      <c r="RBS197" s="461"/>
      <c r="RBT197" s="461"/>
      <c r="RBU197" s="461"/>
      <c r="RBV197" s="461"/>
      <c r="RBW197" s="461"/>
      <c r="RBX197" s="461"/>
      <c r="RBY197" s="461"/>
      <c r="RBZ197" s="461"/>
      <c r="RCA197" s="461"/>
      <c r="RCB197" s="461"/>
      <c r="RCC197" s="461"/>
      <c r="RCD197" s="461"/>
      <c r="RCE197" s="461"/>
      <c r="RCF197" s="461"/>
      <c r="RCG197" s="461"/>
      <c r="RCH197" s="461"/>
      <c r="RCI197" s="461"/>
      <c r="RCJ197" s="461"/>
      <c r="RCK197" s="461"/>
      <c r="RCL197" s="461"/>
      <c r="RCM197" s="461"/>
      <c r="RCN197" s="461"/>
      <c r="RCO197" s="461"/>
      <c r="RCP197" s="461"/>
      <c r="RCQ197" s="461"/>
      <c r="RCR197" s="461"/>
      <c r="RCS197" s="461"/>
      <c r="RCT197" s="461"/>
      <c r="RCU197" s="461"/>
      <c r="RCV197" s="461"/>
      <c r="RCW197" s="461"/>
      <c r="RCX197" s="461"/>
      <c r="RCY197" s="461"/>
      <c r="RCZ197" s="461"/>
      <c r="RDA197" s="461"/>
      <c r="RDB197" s="461"/>
      <c r="RDC197" s="461"/>
      <c r="RDD197" s="461"/>
      <c r="RDE197" s="461"/>
      <c r="RDF197" s="461"/>
      <c r="RDG197" s="461"/>
      <c r="RDH197" s="461"/>
      <c r="RDI197" s="461"/>
      <c r="RDJ197" s="461"/>
      <c r="RDK197" s="461"/>
      <c r="RDL197" s="461"/>
      <c r="RDM197" s="461"/>
      <c r="RDN197" s="461"/>
      <c r="RDO197" s="461"/>
      <c r="RDP197" s="461"/>
      <c r="RDQ197" s="461"/>
      <c r="RDR197" s="461"/>
      <c r="RDS197" s="461"/>
      <c r="RDT197" s="461"/>
      <c r="RDU197" s="461"/>
      <c r="RDV197" s="461"/>
      <c r="RDW197" s="461"/>
      <c r="RDX197" s="461"/>
      <c r="RDY197" s="461"/>
      <c r="RDZ197" s="461"/>
      <c r="REA197" s="461"/>
      <c r="REB197" s="461"/>
      <c r="REC197" s="461"/>
      <c r="RED197" s="461"/>
      <c r="REE197" s="461"/>
      <c r="REF197" s="461"/>
      <c r="REG197" s="461"/>
      <c r="REH197" s="461"/>
      <c r="REI197" s="461"/>
      <c r="REJ197" s="461"/>
      <c r="REK197" s="461"/>
      <c r="REL197" s="461"/>
      <c r="REM197" s="461"/>
      <c r="REN197" s="461"/>
      <c r="REO197" s="461"/>
      <c r="REP197" s="461"/>
      <c r="REQ197" s="461"/>
      <c r="RER197" s="461"/>
      <c r="RES197" s="461"/>
      <c r="RET197" s="461"/>
      <c r="REU197" s="461"/>
      <c r="REV197" s="461"/>
      <c r="REW197" s="461"/>
      <c r="REX197" s="461"/>
      <c r="REY197" s="461"/>
      <c r="REZ197" s="461"/>
      <c r="RFA197" s="461"/>
      <c r="RFB197" s="461"/>
      <c r="RFC197" s="461"/>
      <c r="RFD197" s="461"/>
      <c r="RFE197" s="461"/>
      <c r="RFF197" s="461"/>
      <c r="RFG197" s="461"/>
      <c r="RFH197" s="461"/>
      <c r="RFI197" s="461"/>
      <c r="RFJ197" s="461"/>
      <c r="RFK197" s="461"/>
      <c r="RFL197" s="461"/>
      <c r="RFM197" s="461"/>
      <c r="RFN197" s="461"/>
      <c r="RFO197" s="461"/>
      <c r="RFP197" s="461"/>
      <c r="RFQ197" s="461"/>
      <c r="RFR197" s="461"/>
      <c r="RFS197" s="461"/>
      <c r="RFT197" s="461"/>
      <c r="RFU197" s="461"/>
      <c r="RFV197" s="461"/>
      <c r="RFW197" s="461"/>
      <c r="RFX197" s="461"/>
      <c r="RFY197" s="461"/>
      <c r="RFZ197" s="461"/>
      <c r="RGA197" s="461"/>
      <c r="RGB197" s="461"/>
      <c r="RGC197" s="461"/>
      <c r="RGD197" s="461"/>
      <c r="RGE197" s="461"/>
      <c r="RGF197" s="461"/>
      <c r="RGG197" s="461"/>
      <c r="RGH197" s="461"/>
      <c r="RGI197" s="461"/>
      <c r="RGJ197" s="461"/>
      <c r="RGK197" s="461"/>
      <c r="RGL197" s="461"/>
      <c r="RGM197" s="461"/>
      <c r="RGN197" s="461"/>
      <c r="RGO197" s="461"/>
      <c r="RGP197" s="461"/>
      <c r="RGQ197" s="461"/>
      <c r="RGR197" s="461"/>
      <c r="RGS197" s="461"/>
      <c r="RGT197" s="461"/>
      <c r="RGU197" s="461"/>
      <c r="RGV197" s="461"/>
      <c r="RGW197" s="461"/>
      <c r="RGX197" s="461"/>
      <c r="RGY197" s="461"/>
      <c r="RGZ197" s="461"/>
      <c r="RHA197" s="461"/>
      <c r="RHB197" s="461"/>
      <c r="RHC197" s="461"/>
      <c r="RHD197" s="461"/>
      <c r="RHE197" s="461"/>
      <c r="RHF197" s="461"/>
      <c r="RHG197" s="461"/>
      <c r="RHH197" s="461"/>
      <c r="RHI197" s="461"/>
      <c r="RHJ197" s="461"/>
      <c r="RHK197" s="461"/>
      <c r="RHL197" s="461"/>
      <c r="RHM197" s="461"/>
      <c r="RHN197" s="461"/>
      <c r="RHO197" s="461"/>
      <c r="RHP197" s="461"/>
      <c r="RHQ197" s="461"/>
      <c r="RHR197" s="461"/>
      <c r="RHS197" s="461"/>
      <c r="RHT197" s="461"/>
      <c r="RHU197" s="461"/>
      <c r="RHV197" s="461"/>
      <c r="RHW197" s="461"/>
      <c r="RHX197" s="461"/>
      <c r="RHY197" s="461"/>
      <c r="RHZ197" s="461"/>
      <c r="RIA197" s="461"/>
      <c r="RIB197" s="461"/>
      <c r="RIC197" s="461"/>
      <c r="RID197" s="461"/>
      <c r="RIE197" s="461"/>
      <c r="RIF197" s="461"/>
      <c r="RIG197" s="461"/>
      <c r="RIH197" s="461"/>
      <c r="RII197" s="461"/>
      <c r="RIJ197" s="461"/>
      <c r="RIK197" s="461"/>
      <c r="RIL197" s="461"/>
      <c r="RIM197" s="461"/>
      <c r="RIN197" s="461"/>
      <c r="RIO197" s="461"/>
      <c r="RIP197" s="461"/>
      <c r="RIQ197" s="461"/>
      <c r="RIR197" s="461"/>
      <c r="RIS197" s="461"/>
      <c r="RIT197" s="461"/>
      <c r="RIU197" s="461"/>
      <c r="RIV197" s="461"/>
      <c r="RIW197" s="461"/>
      <c r="RIX197" s="461"/>
      <c r="RIY197" s="461"/>
      <c r="RIZ197" s="461"/>
      <c r="RJA197" s="461"/>
      <c r="RJB197" s="461"/>
      <c r="RJC197" s="461"/>
      <c r="RJD197" s="461"/>
      <c r="RJE197" s="461"/>
      <c r="RJF197" s="461"/>
      <c r="RJG197" s="461"/>
      <c r="RJH197" s="461"/>
      <c r="RJI197" s="461"/>
      <c r="RJJ197" s="461"/>
      <c r="RJK197" s="461"/>
      <c r="RJL197" s="461"/>
      <c r="RJM197" s="461"/>
      <c r="RJN197" s="461"/>
      <c r="RJO197" s="461"/>
      <c r="RJP197" s="461"/>
      <c r="RJQ197" s="461"/>
      <c r="RJR197" s="461"/>
      <c r="RJS197" s="461"/>
      <c r="RJT197" s="461"/>
      <c r="RJU197" s="461"/>
      <c r="RJV197" s="461"/>
      <c r="RJW197" s="461"/>
      <c r="RJX197" s="461"/>
      <c r="RJY197" s="461"/>
      <c r="RJZ197" s="461"/>
      <c r="RKA197" s="461"/>
      <c r="RKB197" s="461"/>
      <c r="RKC197" s="461"/>
      <c r="RKD197" s="461"/>
      <c r="RKE197" s="461"/>
      <c r="RKF197" s="461"/>
      <c r="RKG197" s="461"/>
      <c r="RKH197" s="461"/>
      <c r="RKI197" s="461"/>
      <c r="RKJ197" s="461"/>
      <c r="RKK197" s="461"/>
      <c r="RKL197" s="461"/>
      <c r="RKM197" s="461"/>
      <c r="RKN197" s="461"/>
      <c r="RKO197" s="461"/>
      <c r="RKP197" s="461"/>
      <c r="RKQ197" s="461"/>
      <c r="RKR197" s="461"/>
      <c r="RKS197" s="461"/>
      <c r="RKT197" s="461"/>
      <c r="RKU197" s="461"/>
      <c r="RKV197" s="461"/>
      <c r="RKW197" s="461"/>
      <c r="RKX197" s="461"/>
      <c r="RKY197" s="461"/>
      <c r="RKZ197" s="461"/>
      <c r="RLA197" s="461"/>
      <c r="RLB197" s="461"/>
      <c r="RLC197" s="461"/>
      <c r="RLD197" s="461"/>
      <c r="RLE197" s="461"/>
      <c r="RLF197" s="461"/>
      <c r="RLG197" s="461"/>
      <c r="RLH197" s="461"/>
      <c r="RLI197" s="461"/>
      <c r="RLJ197" s="461"/>
      <c r="RLK197" s="461"/>
      <c r="RLL197" s="461"/>
      <c r="RLM197" s="461"/>
      <c r="RLN197" s="461"/>
      <c r="RLO197" s="461"/>
      <c r="RLP197" s="461"/>
      <c r="RLQ197" s="461"/>
      <c r="RLR197" s="461"/>
      <c r="RLS197" s="461"/>
      <c r="RLT197" s="461"/>
      <c r="RLU197" s="461"/>
      <c r="RLV197" s="461"/>
      <c r="RLW197" s="461"/>
      <c r="RLX197" s="461"/>
      <c r="RLY197" s="461"/>
      <c r="RLZ197" s="461"/>
      <c r="RMA197" s="461"/>
      <c r="RMB197" s="461"/>
      <c r="RMC197" s="461"/>
      <c r="RMD197" s="461"/>
      <c r="RME197" s="461"/>
      <c r="RMF197" s="461"/>
      <c r="RMG197" s="461"/>
      <c r="RMH197" s="461"/>
      <c r="RMI197" s="461"/>
      <c r="RMJ197" s="461"/>
      <c r="RMK197" s="461"/>
      <c r="RML197" s="461"/>
      <c r="RMM197" s="461"/>
      <c r="RMN197" s="461"/>
      <c r="RMO197" s="461"/>
      <c r="RMP197" s="461"/>
      <c r="RMQ197" s="461"/>
      <c r="RMR197" s="461"/>
      <c r="RMS197" s="461"/>
      <c r="RMT197" s="461"/>
      <c r="RMU197" s="461"/>
      <c r="RMV197" s="461"/>
      <c r="RMW197" s="461"/>
      <c r="RMX197" s="461"/>
      <c r="RMY197" s="461"/>
      <c r="RMZ197" s="461"/>
      <c r="RNA197" s="461"/>
      <c r="RNB197" s="461"/>
      <c r="RNC197" s="461"/>
      <c r="RND197" s="461"/>
      <c r="RNE197" s="461"/>
      <c r="RNF197" s="461"/>
      <c r="RNG197" s="461"/>
      <c r="RNH197" s="461"/>
      <c r="RNI197" s="461"/>
      <c r="RNJ197" s="461"/>
      <c r="RNK197" s="461"/>
      <c r="RNL197" s="461"/>
      <c r="RNM197" s="461"/>
      <c r="RNN197" s="461"/>
      <c r="RNO197" s="461"/>
      <c r="RNP197" s="461"/>
      <c r="RNQ197" s="461"/>
      <c r="RNR197" s="461"/>
      <c r="RNS197" s="461"/>
      <c r="RNT197" s="461"/>
      <c r="RNU197" s="461"/>
      <c r="RNV197" s="461"/>
      <c r="RNW197" s="461"/>
      <c r="RNX197" s="461"/>
      <c r="RNY197" s="461"/>
      <c r="RNZ197" s="461"/>
      <c r="ROA197" s="461"/>
      <c r="ROB197" s="461"/>
      <c r="ROC197" s="461"/>
      <c r="ROD197" s="461"/>
      <c r="ROE197" s="461"/>
      <c r="ROF197" s="461"/>
      <c r="ROG197" s="461"/>
      <c r="ROH197" s="461"/>
      <c r="ROI197" s="461"/>
      <c r="ROJ197" s="461"/>
      <c r="ROK197" s="461"/>
      <c r="ROL197" s="461"/>
      <c r="ROM197" s="461"/>
      <c r="RON197" s="461"/>
      <c r="ROO197" s="461"/>
      <c r="ROP197" s="461"/>
      <c r="ROQ197" s="461"/>
      <c r="ROR197" s="461"/>
      <c r="ROS197" s="461"/>
      <c r="ROT197" s="461"/>
      <c r="ROU197" s="461"/>
      <c r="ROV197" s="461"/>
      <c r="ROW197" s="461"/>
      <c r="ROX197" s="461"/>
      <c r="ROY197" s="461"/>
      <c r="ROZ197" s="461"/>
      <c r="RPA197" s="461"/>
      <c r="RPB197" s="461"/>
      <c r="RPC197" s="461"/>
      <c r="RPD197" s="461"/>
      <c r="RPE197" s="461"/>
      <c r="RPF197" s="461"/>
      <c r="RPG197" s="461"/>
      <c r="RPH197" s="461"/>
      <c r="RPI197" s="461"/>
      <c r="RPJ197" s="461"/>
      <c r="RPK197" s="461"/>
      <c r="RPL197" s="461"/>
      <c r="RPM197" s="461"/>
      <c r="RPN197" s="461"/>
      <c r="RPO197" s="461"/>
      <c r="RPP197" s="461"/>
      <c r="RPQ197" s="461"/>
      <c r="RPR197" s="461"/>
      <c r="RPS197" s="461"/>
      <c r="RPT197" s="461"/>
      <c r="RPU197" s="461"/>
      <c r="RPV197" s="461"/>
      <c r="RPW197" s="461"/>
      <c r="RPX197" s="461"/>
      <c r="RPY197" s="461"/>
      <c r="RPZ197" s="461"/>
      <c r="RQA197" s="461"/>
      <c r="RQB197" s="461"/>
      <c r="RQC197" s="461"/>
      <c r="RQD197" s="461"/>
      <c r="RQE197" s="461"/>
      <c r="RQF197" s="461"/>
      <c r="RQG197" s="461"/>
      <c r="RQH197" s="461"/>
      <c r="RQI197" s="461"/>
      <c r="RQJ197" s="461"/>
      <c r="RQK197" s="461"/>
      <c r="RQL197" s="461"/>
      <c r="RQM197" s="461"/>
      <c r="RQN197" s="461"/>
      <c r="RQO197" s="461"/>
      <c r="RQP197" s="461"/>
      <c r="RQQ197" s="461"/>
      <c r="RQR197" s="461"/>
      <c r="RQS197" s="461"/>
      <c r="RQT197" s="461"/>
      <c r="RQU197" s="461"/>
      <c r="RQV197" s="461"/>
      <c r="RQW197" s="461"/>
      <c r="RQX197" s="461"/>
      <c r="RQY197" s="461"/>
      <c r="RQZ197" s="461"/>
      <c r="RRA197" s="461"/>
      <c r="RRB197" s="461"/>
      <c r="RRC197" s="461"/>
      <c r="RRD197" s="461"/>
      <c r="RRE197" s="461"/>
      <c r="RRF197" s="461"/>
      <c r="RRG197" s="461"/>
      <c r="RRH197" s="461"/>
      <c r="RRI197" s="461"/>
      <c r="RRJ197" s="461"/>
      <c r="RRK197" s="461"/>
      <c r="RRL197" s="461"/>
      <c r="RRM197" s="461"/>
      <c r="RRN197" s="461"/>
      <c r="RRO197" s="461"/>
      <c r="RRP197" s="461"/>
      <c r="RRQ197" s="461"/>
      <c r="RRR197" s="461"/>
      <c r="RRS197" s="461"/>
      <c r="RRT197" s="461"/>
      <c r="RRU197" s="461"/>
      <c r="RRV197" s="461"/>
      <c r="RRW197" s="461"/>
      <c r="RRX197" s="461"/>
      <c r="RRY197" s="461"/>
      <c r="RRZ197" s="461"/>
      <c r="RSA197" s="461"/>
      <c r="RSB197" s="461"/>
      <c r="RSC197" s="461"/>
      <c r="RSD197" s="461"/>
      <c r="RSE197" s="461"/>
      <c r="RSF197" s="461"/>
      <c r="RSG197" s="461"/>
      <c r="RSH197" s="461"/>
      <c r="RSI197" s="461"/>
      <c r="RSJ197" s="461"/>
      <c r="RSK197" s="461"/>
      <c r="RSL197" s="461"/>
      <c r="RSM197" s="461"/>
      <c r="RSN197" s="461"/>
      <c r="RSO197" s="461"/>
      <c r="RSP197" s="461"/>
      <c r="RSQ197" s="461"/>
      <c r="RSR197" s="461"/>
      <c r="RSS197" s="461"/>
      <c r="RST197" s="461"/>
      <c r="RSU197" s="461"/>
      <c r="RSV197" s="461"/>
      <c r="RSW197" s="461"/>
      <c r="RSX197" s="461"/>
      <c r="RSY197" s="461"/>
      <c r="RSZ197" s="461"/>
      <c r="RTA197" s="461"/>
      <c r="RTB197" s="461"/>
      <c r="RTC197" s="461"/>
      <c r="RTD197" s="461"/>
      <c r="RTE197" s="461"/>
      <c r="RTF197" s="461"/>
      <c r="RTG197" s="461"/>
      <c r="RTH197" s="461"/>
      <c r="RTI197" s="461"/>
      <c r="RTJ197" s="461"/>
      <c r="RTK197" s="461"/>
      <c r="RTL197" s="461"/>
      <c r="RTM197" s="461"/>
      <c r="RTN197" s="461"/>
      <c r="RTO197" s="461"/>
      <c r="RTP197" s="461"/>
      <c r="RTQ197" s="461"/>
      <c r="RTR197" s="461"/>
      <c r="RTS197" s="461"/>
      <c r="RTT197" s="461"/>
      <c r="RTU197" s="461"/>
      <c r="RTV197" s="461"/>
      <c r="RTW197" s="461"/>
      <c r="RTX197" s="461"/>
      <c r="RTY197" s="461"/>
      <c r="RTZ197" s="461"/>
      <c r="RUA197" s="461"/>
      <c r="RUB197" s="461"/>
      <c r="RUC197" s="461"/>
      <c r="RUD197" s="461"/>
      <c r="RUE197" s="461"/>
      <c r="RUF197" s="461"/>
      <c r="RUG197" s="461"/>
      <c r="RUH197" s="461"/>
      <c r="RUI197" s="461"/>
      <c r="RUJ197" s="461"/>
      <c r="RUK197" s="461"/>
      <c r="RUL197" s="461"/>
      <c r="RUM197" s="461"/>
      <c r="RUN197" s="461"/>
      <c r="RUO197" s="461"/>
      <c r="RUP197" s="461"/>
      <c r="RUQ197" s="461"/>
      <c r="RUR197" s="461"/>
      <c r="RUS197" s="461"/>
      <c r="RUT197" s="461"/>
      <c r="RUU197" s="461"/>
      <c r="RUV197" s="461"/>
      <c r="RUW197" s="461"/>
      <c r="RUX197" s="461"/>
      <c r="RUY197" s="461"/>
      <c r="RUZ197" s="461"/>
      <c r="RVA197" s="461"/>
      <c r="RVB197" s="461"/>
      <c r="RVC197" s="461"/>
      <c r="RVD197" s="461"/>
      <c r="RVE197" s="461"/>
      <c r="RVF197" s="461"/>
      <c r="RVG197" s="461"/>
      <c r="RVH197" s="461"/>
      <c r="RVI197" s="461"/>
      <c r="RVJ197" s="461"/>
      <c r="RVK197" s="461"/>
      <c r="RVL197" s="461"/>
      <c r="RVM197" s="461"/>
      <c r="RVN197" s="461"/>
      <c r="RVO197" s="461"/>
      <c r="RVP197" s="461"/>
      <c r="RVQ197" s="461"/>
      <c r="RVR197" s="461"/>
      <c r="RVS197" s="461"/>
      <c r="RVT197" s="461"/>
      <c r="RVU197" s="461"/>
      <c r="RVV197" s="461"/>
      <c r="RVW197" s="461"/>
      <c r="RVX197" s="461"/>
      <c r="RVY197" s="461"/>
      <c r="RVZ197" s="461"/>
      <c r="RWA197" s="461"/>
      <c r="RWB197" s="461"/>
      <c r="RWC197" s="461"/>
      <c r="RWD197" s="461"/>
      <c r="RWE197" s="461"/>
      <c r="RWF197" s="461"/>
      <c r="RWG197" s="461"/>
      <c r="RWH197" s="461"/>
      <c r="RWI197" s="461"/>
      <c r="RWJ197" s="461"/>
      <c r="RWK197" s="461"/>
      <c r="RWL197" s="461"/>
      <c r="RWM197" s="461"/>
      <c r="RWN197" s="461"/>
      <c r="RWO197" s="461"/>
      <c r="RWP197" s="461"/>
      <c r="RWQ197" s="461"/>
      <c r="RWR197" s="461"/>
      <c r="RWS197" s="461"/>
      <c r="RWT197" s="461"/>
      <c r="RWU197" s="461"/>
      <c r="RWV197" s="461"/>
      <c r="RWW197" s="461"/>
      <c r="RWX197" s="461"/>
      <c r="RWY197" s="461"/>
      <c r="RWZ197" s="461"/>
      <c r="RXA197" s="461"/>
      <c r="RXB197" s="461"/>
      <c r="RXC197" s="461"/>
      <c r="RXD197" s="461"/>
      <c r="RXE197" s="461"/>
      <c r="RXF197" s="461"/>
      <c r="RXG197" s="461"/>
      <c r="RXH197" s="461"/>
      <c r="RXI197" s="461"/>
      <c r="RXJ197" s="461"/>
      <c r="RXK197" s="461"/>
      <c r="RXL197" s="461"/>
      <c r="RXM197" s="461"/>
      <c r="RXN197" s="461"/>
      <c r="RXO197" s="461"/>
      <c r="RXP197" s="461"/>
      <c r="RXQ197" s="461"/>
      <c r="RXR197" s="461"/>
      <c r="RXS197" s="461"/>
      <c r="RXT197" s="461"/>
      <c r="RXU197" s="461"/>
      <c r="RXV197" s="461"/>
      <c r="RXW197" s="461"/>
      <c r="RXX197" s="461"/>
      <c r="RXY197" s="461"/>
      <c r="RXZ197" s="461"/>
      <c r="RYA197" s="461"/>
      <c r="RYB197" s="461"/>
      <c r="RYC197" s="461"/>
      <c r="RYD197" s="461"/>
      <c r="RYE197" s="461"/>
      <c r="RYF197" s="461"/>
      <c r="RYG197" s="461"/>
      <c r="RYH197" s="461"/>
      <c r="RYI197" s="461"/>
      <c r="RYJ197" s="461"/>
      <c r="RYK197" s="461"/>
      <c r="RYL197" s="461"/>
      <c r="RYM197" s="461"/>
      <c r="RYN197" s="461"/>
      <c r="RYO197" s="461"/>
      <c r="RYP197" s="461"/>
      <c r="RYQ197" s="461"/>
      <c r="RYR197" s="461"/>
      <c r="RYS197" s="461"/>
      <c r="RYT197" s="461"/>
      <c r="RYU197" s="461"/>
      <c r="RYV197" s="461"/>
      <c r="RYW197" s="461"/>
      <c r="RYX197" s="461"/>
      <c r="RYY197" s="461"/>
      <c r="RYZ197" s="461"/>
      <c r="RZA197" s="461"/>
      <c r="RZB197" s="461"/>
      <c r="RZC197" s="461"/>
      <c r="RZD197" s="461"/>
      <c r="RZE197" s="461"/>
      <c r="RZF197" s="461"/>
      <c r="RZG197" s="461"/>
      <c r="RZH197" s="461"/>
      <c r="RZI197" s="461"/>
      <c r="RZJ197" s="461"/>
      <c r="RZK197" s="461"/>
      <c r="RZL197" s="461"/>
      <c r="RZM197" s="461"/>
      <c r="RZN197" s="461"/>
      <c r="RZO197" s="461"/>
      <c r="RZP197" s="461"/>
      <c r="RZQ197" s="461"/>
      <c r="RZR197" s="461"/>
      <c r="RZS197" s="461"/>
      <c r="RZT197" s="461"/>
      <c r="RZU197" s="461"/>
      <c r="RZV197" s="461"/>
      <c r="RZW197" s="461"/>
      <c r="RZX197" s="461"/>
      <c r="RZY197" s="461"/>
      <c r="RZZ197" s="461"/>
      <c r="SAA197" s="461"/>
      <c r="SAB197" s="461"/>
      <c r="SAC197" s="461"/>
      <c r="SAD197" s="461"/>
      <c r="SAE197" s="461"/>
      <c r="SAF197" s="461"/>
      <c r="SAG197" s="461"/>
      <c r="SAH197" s="461"/>
      <c r="SAI197" s="461"/>
      <c r="SAJ197" s="461"/>
      <c r="SAK197" s="461"/>
      <c r="SAL197" s="461"/>
      <c r="SAM197" s="461"/>
      <c r="SAN197" s="461"/>
      <c r="SAO197" s="461"/>
      <c r="SAP197" s="461"/>
      <c r="SAQ197" s="461"/>
      <c r="SAR197" s="461"/>
      <c r="SAS197" s="461"/>
      <c r="SAT197" s="461"/>
      <c r="SAU197" s="461"/>
      <c r="SAV197" s="461"/>
      <c r="SAW197" s="461"/>
      <c r="SAX197" s="461"/>
      <c r="SAY197" s="461"/>
      <c r="SAZ197" s="461"/>
      <c r="SBA197" s="461"/>
      <c r="SBB197" s="461"/>
      <c r="SBC197" s="461"/>
      <c r="SBD197" s="461"/>
      <c r="SBE197" s="461"/>
      <c r="SBF197" s="461"/>
      <c r="SBG197" s="461"/>
      <c r="SBH197" s="461"/>
      <c r="SBI197" s="461"/>
      <c r="SBJ197" s="461"/>
      <c r="SBK197" s="461"/>
      <c r="SBL197" s="461"/>
      <c r="SBM197" s="461"/>
      <c r="SBN197" s="461"/>
      <c r="SBO197" s="461"/>
      <c r="SBP197" s="461"/>
      <c r="SBQ197" s="461"/>
      <c r="SBR197" s="461"/>
      <c r="SBS197" s="461"/>
      <c r="SBT197" s="461"/>
      <c r="SBU197" s="461"/>
      <c r="SBV197" s="461"/>
      <c r="SBW197" s="461"/>
      <c r="SBX197" s="461"/>
      <c r="SBY197" s="461"/>
      <c r="SBZ197" s="461"/>
      <c r="SCA197" s="461"/>
      <c r="SCB197" s="461"/>
      <c r="SCC197" s="461"/>
      <c r="SCD197" s="461"/>
      <c r="SCE197" s="461"/>
      <c r="SCF197" s="461"/>
      <c r="SCG197" s="461"/>
      <c r="SCH197" s="461"/>
      <c r="SCI197" s="461"/>
      <c r="SCJ197" s="461"/>
      <c r="SCK197" s="461"/>
      <c r="SCL197" s="461"/>
      <c r="SCM197" s="461"/>
      <c r="SCN197" s="461"/>
      <c r="SCO197" s="461"/>
      <c r="SCP197" s="461"/>
      <c r="SCQ197" s="461"/>
      <c r="SCR197" s="461"/>
      <c r="SCS197" s="461"/>
      <c r="SCT197" s="461"/>
      <c r="SCU197" s="461"/>
      <c r="SCV197" s="461"/>
      <c r="SCW197" s="461"/>
      <c r="SCX197" s="461"/>
      <c r="SCY197" s="461"/>
      <c r="SCZ197" s="461"/>
      <c r="SDA197" s="461"/>
      <c r="SDB197" s="461"/>
      <c r="SDC197" s="461"/>
      <c r="SDD197" s="461"/>
      <c r="SDE197" s="461"/>
      <c r="SDF197" s="461"/>
      <c r="SDG197" s="461"/>
      <c r="SDH197" s="461"/>
      <c r="SDI197" s="461"/>
      <c r="SDJ197" s="461"/>
      <c r="SDK197" s="461"/>
      <c r="SDL197" s="461"/>
      <c r="SDM197" s="461"/>
      <c r="SDN197" s="461"/>
      <c r="SDO197" s="461"/>
      <c r="SDP197" s="461"/>
      <c r="SDQ197" s="461"/>
      <c r="SDR197" s="461"/>
      <c r="SDS197" s="461"/>
      <c r="SDT197" s="461"/>
      <c r="SDU197" s="461"/>
      <c r="SDV197" s="461"/>
      <c r="SDW197" s="461"/>
      <c r="SDX197" s="461"/>
      <c r="SDY197" s="461"/>
      <c r="SDZ197" s="461"/>
      <c r="SEA197" s="461"/>
      <c r="SEB197" s="461"/>
      <c r="SEC197" s="461"/>
      <c r="SED197" s="461"/>
      <c r="SEE197" s="461"/>
      <c r="SEF197" s="461"/>
      <c r="SEG197" s="461"/>
      <c r="SEH197" s="461"/>
      <c r="SEI197" s="461"/>
      <c r="SEJ197" s="461"/>
      <c r="SEK197" s="461"/>
      <c r="SEL197" s="461"/>
      <c r="SEM197" s="461"/>
      <c r="SEN197" s="461"/>
      <c r="SEO197" s="461"/>
      <c r="SEP197" s="461"/>
      <c r="SEQ197" s="461"/>
      <c r="SER197" s="461"/>
      <c r="SES197" s="461"/>
      <c r="SET197" s="461"/>
      <c r="SEU197" s="461"/>
      <c r="SEV197" s="461"/>
      <c r="SEW197" s="461"/>
      <c r="SEX197" s="461"/>
      <c r="SEY197" s="461"/>
      <c r="SEZ197" s="461"/>
      <c r="SFA197" s="461"/>
      <c r="SFB197" s="461"/>
      <c r="SFC197" s="461"/>
      <c r="SFD197" s="461"/>
      <c r="SFE197" s="461"/>
      <c r="SFF197" s="461"/>
      <c r="SFG197" s="461"/>
      <c r="SFH197" s="461"/>
      <c r="SFI197" s="461"/>
      <c r="SFJ197" s="461"/>
      <c r="SFK197" s="461"/>
      <c r="SFL197" s="461"/>
      <c r="SFM197" s="461"/>
      <c r="SFN197" s="461"/>
      <c r="SFO197" s="461"/>
      <c r="SFP197" s="461"/>
      <c r="SFQ197" s="461"/>
      <c r="SFR197" s="461"/>
      <c r="SFS197" s="461"/>
      <c r="SFT197" s="461"/>
      <c r="SFU197" s="461"/>
      <c r="SFV197" s="461"/>
      <c r="SFW197" s="461"/>
      <c r="SFX197" s="461"/>
      <c r="SFY197" s="461"/>
      <c r="SFZ197" s="461"/>
      <c r="SGA197" s="461"/>
      <c r="SGB197" s="461"/>
      <c r="SGC197" s="461"/>
      <c r="SGD197" s="461"/>
      <c r="SGE197" s="461"/>
      <c r="SGF197" s="461"/>
      <c r="SGG197" s="461"/>
      <c r="SGH197" s="461"/>
      <c r="SGI197" s="461"/>
      <c r="SGJ197" s="461"/>
      <c r="SGK197" s="461"/>
      <c r="SGL197" s="461"/>
      <c r="SGM197" s="461"/>
      <c r="SGN197" s="461"/>
      <c r="SGO197" s="461"/>
      <c r="SGP197" s="461"/>
      <c r="SGQ197" s="461"/>
      <c r="SGR197" s="461"/>
      <c r="SGS197" s="461"/>
      <c r="SGT197" s="461"/>
      <c r="SGU197" s="461"/>
      <c r="SGV197" s="461"/>
      <c r="SGW197" s="461"/>
      <c r="SGX197" s="461"/>
      <c r="SGY197" s="461"/>
      <c r="SGZ197" s="461"/>
      <c r="SHA197" s="461"/>
      <c r="SHB197" s="461"/>
      <c r="SHC197" s="461"/>
      <c r="SHD197" s="461"/>
      <c r="SHE197" s="461"/>
      <c r="SHF197" s="461"/>
      <c r="SHG197" s="461"/>
      <c r="SHH197" s="461"/>
      <c r="SHI197" s="461"/>
      <c r="SHJ197" s="461"/>
      <c r="SHK197" s="461"/>
      <c r="SHL197" s="461"/>
      <c r="SHM197" s="461"/>
      <c r="SHN197" s="461"/>
      <c r="SHO197" s="461"/>
      <c r="SHP197" s="461"/>
      <c r="SHQ197" s="461"/>
      <c r="SHR197" s="461"/>
      <c r="SHS197" s="461"/>
      <c r="SHT197" s="461"/>
      <c r="SHU197" s="461"/>
      <c r="SHV197" s="461"/>
      <c r="SHW197" s="461"/>
      <c r="SHX197" s="461"/>
      <c r="SHY197" s="461"/>
      <c r="SHZ197" s="461"/>
      <c r="SIA197" s="461"/>
      <c r="SIB197" s="461"/>
      <c r="SIC197" s="461"/>
      <c r="SID197" s="461"/>
      <c r="SIE197" s="461"/>
      <c r="SIF197" s="461"/>
      <c r="SIG197" s="461"/>
      <c r="SIH197" s="461"/>
      <c r="SII197" s="461"/>
      <c r="SIJ197" s="461"/>
      <c r="SIK197" s="461"/>
      <c r="SIL197" s="461"/>
      <c r="SIM197" s="461"/>
      <c r="SIN197" s="461"/>
      <c r="SIO197" s="461"/>
      <c r="SIP197" s="461"/>
      <c r="SIQ197" s="461"/>
      <c r="SIR197" s="461"/>
      <c r="SIS197" s="461"/>
      <c r="SIT197" s="461"/>
      <c r="SIU197" s="461"/>
      <c r="SIV197" s="461"/>
      <c r="SIW197" s="461"/>
      <c r="SIX197" s="461"/>
      <c r="SIY197" s="461"/>
      <c r="SIZ197" s="461"/>
      <c r="SJA197" s="461"/>
      <c r="SJB197" s="461"/>
      <c r="SJC197" s="461"/>
      <c r="SJD197" s="461"/>
      <c r="SJE197" s="461"/>
      <c r="SJF197" s="461"/>
      <c r="SJG197" s="461"/>
      <c r="SJH197" s="461"/>
      <c r="SJI197" s="461"/>
      <c r="SJJ197" s="461"/>
      <c r="SJK197" s="461"/>
      <c r="SJL197" s="461"/>
      <c r="SJM197" s="461"/>
      <c r="SJN197" s="461"/>
      <c r="SJO197" s="461"/>
      <c r="SJP197" s="461"/>
      <c r="SJQ197" s="461"/>
      <c r="SJR197" s="461"/>
      <c r="SJS197" s="461"/>
      <c r="SJT197" s="461"/>
      <c r="SJU197" s="461"/>
      <c r="SJV197" s="461"/>
      <c r="SJW197" s="461"/>
      <c r="SJX197" s="461"/>
      <c r="SJY197" s="461"/>
      <c r="SJZ197" s="461"/>
      <c r="SKA197" s="461"/>
      <c r="SKB197" s="461"/>
      <c r="SKC197" s="461"/>
      <c r="SKD197" s="461"/>
      <c r="SKE197" s="461"/>
      <c r="SKF197" s="461"/>
      <c r="SKG197" s="461"/>
      <c r="SKH197" s="461"/>
      <c r="SKI197" s="461"/>
      <c r="SKJ197" s="461"/>
      <c r="SKK197" s="461"/>
      <c r="SKL197" s="461"/>
      <c r="SKM197" s="461"/>
      <c r="SKN197" s="461"/>
      <c r="SKO197" s="461"/>
      <c r="SKP197" s="461"/>
      <c r="SKQ197" s="461"/>
      <c r="SKR197" s="461"/>
      <c r="SKS197" s="461"/>
      <c r="SKT197" s="461"/>
      <c r="SKU197" s="461"/>
      <c r="SKV197" s="461"/>
      <c r="SKW197" s="461"/>
      <c r="SKX197" s="461"/>
      <c r="SKY197" s="461"/>
      <c r="SKZ197" s="461"/>
      <c r="SLA197" s="461"/>
      <c r="SLB197" s="461"/>
      <c r="SLC197" s="461"/>
      <c r="SLD197" s="461"/>
      <c r="SLE197" s="461"/>
      <c r="SLF197" s="461"/>
      <c r="SLG197" s="461"/>
      <c r="SLH197" s="461"/>
      <c r="SLI197" s="461"/>
      <c r="SLJ197" s="461"/>
      <c r="SLK197" s="461"/>
      <c r="SLL197" s="461"/>
      <c r="SLM197" s="461"/>
      <c r="SLN197" s="461"/>
      <c r="SLO197" s="461"/>
      <c r="SLP197" s="461"/>
      <c r="SLQ197" s="461"/>
      <c r="SLR197" s="461"/>
      <c r="SLS197" s="461"/>
      <c r="SLT197" s="461"/>
      <c r="SLU197" s="461"/>
      <c r="SLV197" s="461"/>
      <c r="SLW197" s="461"/>
      <c r="SLX197" s="461"/>
      <c r="SLY197" s="461"/>
      <c r="SLZ197" s="461"/>
      <c r="SMA197" s="461"/>
      <c r="SMB197" s="461"/>
      <c r="SMC197" s="461"/>
      <c r="SMD197" s="461"/>
      <c r="SME197" s="461"/>
      <c r="SMF197" s="461"/>
      <c r="SMG197" s="461"/>
      <c r="SMH197" s="461"/>
      <c r="SMI197" s="461"/>
      <c r="SMJ197" s="461"/>
      <c r="SMK197" s="461"/>
      <c r="SML197" s="461"/>
      <c r="SMM197" s="461"/>
      <c r="SMN197" s="461"/>
      <c r="SMO197" s="461"/>
      <c r="SMP197" s="461"/>
      <c r="SMQ197" s="461"/>
      <c r="SMR197" s="461"/>
      <c r="SMS197" s="461"/>
      <c r="SMT197" s="461"/>
      <c r="SMU197" s="461"/>
      <c r="SMV197" s="461"/>
      <c r="SMW197" s="461"/>
      <c r="SMX197" s="461"/>
      <c r="SMY197" s="461"/>
      <c r="SMZ197" s="461"/>
      <c r="SNA197" s="461"/>
      <c r="SNB197" s="461"/>
      <c r="SNC197" s="461"/>
      <c r="SND197" s="461"/>
      <c r="SNE197" s="461"/>
      <c r="SNF197" s="461"/>
      <c r="SNG197" s="461"/>
      <c r="SNH197" s="461"/>
      <c r="SNI197" s="461"/>
      <c r="SNJ197" s="461"/>
      <c r="SNK197" s="461"/>
      <c r="SNL197" s="461"/>
      <c r="SNM197" s="461"/>
      <c r="SNN197" s="461"/>
      <c r="SNO197" s="461"/>
      <c r="SNP197" s="461"/>
      <c r="SNQ197" s="461"/>
      <c r="SNR197" s="461"/>
      <c r="SNS197" s="461"/>
      <c r="SNT197" s="461"/>
      <c r="SNU197" s="461"/>
      <c r="SNV197" s="461"/>
      <c r="SNW197" s="461"/>
      <c r="SNX197" s="461"/>
      <c r="SNY197" s="461"/>
      <c r="SNZ197" s="461"/>
      <c r="SOA197" s="461"/>
      <c r="SOB197" s="461"/>
      <c r="SOC197" s="461"/>
      <c r="SOD197" s="461"/>
      <c r="SOE197" s="461"/>
      <c r="SOF197" s="461"/>
      <c r="SOG197" s="461"/>
      <c r="SOH197" s="461"/>
      <c r="SOI197" s="461"/>
      <c r="SOJ197" s="461"/>
      <c r="SOK197" s="461"/>
      <c r="SOL197" s="461"/>
      <c r="SOM197" s="461"/>
      <c r="SON197" s="461"/>
      <c r="SOO197" s="461"/>
      <c r="SOP197" s="461"/>
      <c r="SOQ197" s="461"/>
      <c r="SOR197" s="461"/>
      <c r="SOS197" s="461"/>
      <c r="SOT197" s="461"/>
      <c r="SOU197" s="461"/>
      <c r="SOV197" s="461"/>
      <c r="SOW197" s="461"/>
      <c r="SOX197" s="461"/>
      <c r="SOY197" s="461"/>
      <c r="SOZ197" s="461"/>
      <c r="SPA197" s="461"/>
      <c r="SPB197" s="461"/>
      <c r="SPC197" s="461"/>
      <c r="SPD197" s="461"/>
      <c r="SPE197" s="461"/>
      <c r="SPF197" s="461"/>
      <c r="SPG197" s="461"/>
      <c r="SPH197" s="461"/>
      <c r="SPI197" s="461"/>
      <c r="SPJ197" s="461"/>
      <c r="SPK197" s="461"/>
      <c r="SPL197" s="461"/>
      <c r="SPM197" s="461"/>
      <c r="SPN197" s="461"/>
      <c r="SPO197" s="461"/>
      <c r="SPP197" s="461"/>
      <c r="SPQ197" s="461"/>
      <c r="SPR197" s="461"/>
      <c r="SPS197" s="461"/>
      <c r="SPT197" s="461"/>
      <c r="SPU197" s="461"/>
      <c r="SPV197" s="461"/>
      <c r="SPW197" s="461"/>
      <c r="SPX197" s="461"/>
      <c r="SPY197" s="461"/>
      <c r="SPZ197" s="461"/>
      <c r="SQA197" s="461"/>
      <c r="SQB197" s="461"/>
      <c r="SQC197" s="461"/>
      <c r="SQD197" s="461"/>
      <c r="SQE197" s="461"/>
      <c r="SQF197" s="461"/>
      <c r="SQG197" s="461"/>
      <c r="SQH197" s="461"/>
      <c r="SQI197" s="461"/>
      <c r="SQJ197" s="461"/>
      <c r="SQK197" s="461"/>
      <c r="SQL197" s="461"/>
      <c r="SQM197" s="461"/>
      <c r="SQN197" s="461"/>
      <c r="SQO197" s="461"/>
      <c r="SQP197" s="461"/>
      <c r="SQQ197" s="461"/>
      <c r="SQR197" s="461"/>
      <c r="SQS197" s="461"/>
      <c r="SQT197" s="461"/>
      <c r="SQU197" s="461"/>
      <c r="SQV197" s="461"/>
      <c r="SQW197" s="461"/>
      <c r="SQX197" s="461"/>
      <c r="SQY197" s="461"/>
      <c r="SQZ197" s="461"/>
      <c r="SRA197" s="461"/>
      <c r="SRB197" s="461"/>
      <c r="SRC197" s="461"/>
      <c r="SRD197" s="461"/>
      <c r="SRE197" s="461"/>
      <c r="SRF197" s="461"/>
      <c r="SRG197" s="461"/>
      <c r="SRH197" s="461"/>
      <c r="SRI197" s="461"/>
      <c r="SRJ197" s="461"/>
      <c r="SRK197" s="461"/>
      <c r="SRL197" s="461"/>
      <c r="SRM197" s="461"/>
      <c r="SRN197" s="461"/>
      <c r="SRO197" s="461"/>
      <c r="SRP197" s="461"/>
      <c r="SRQ197" s="461"/>
      <c r="SRR197" s="461"/>
      <c r="SRS197" s="461"/>
      <c r="SRT197" s="461"/>
      <c r="SRU197" s="461"/>
      <c r="SRV197" s="461"/>
      <c r="SRW197" s="461"/>
      <c r="SRX197" s="461"/>
      <c r="SRY197" s="461"/>
      <c r="SRZ197" s="461"/>
      <c r="SSA197" s="461"/>
      <c r="SSB197" s="461"/>
      <c r="SSC197" s="461"/>
      <c r="SSD197" s="461"/>
      <c r="SSE197" s="461"/>
      <c r="SSF197" s="461"/>
      <c r="SSG197" s="461"/>
      <c r="SSH197" s="461"/>
      <c r="SSI197" s="461"/>
      <c r="SSJ197" s="461"/>
      <c r="SSK197" s="461"/>
      <c r="SSL197" s="461"/>
      <c r="SSM197" s="461"/>
      <c r="SSN197" s="461"/>
      <c r="SSO197" s="461"/>
      <c r="SSP197" s="461"/>
      <c r="SSQ197" s="461"/>
      <c r="SSR197" s="461"/>
      <c r="SSS197" s="461"/>
      <c r="SST197" s="461"/>
      <c r="SSU197" s="461"/>
      <c r="SSV197" s="461"/>
      <c r="SSW197" s="461"/>
      <c r="SSX197" s="461"/>
      <c r="SSY197" s="461"/>
      <c r="SSZ197" s="461"/>
      <c r="STA197" s="461"/>
      <c r="STB197" s="461"/>
      <c r="STC197" s="461"/>
      <c r="STD197" s="461"/>
      <c r="STE197" s="461"/>
      <c r="STF197" s="461"/>
      <c r="STG197" s="461"/>
      <c r="STH197" s="461"/>
      <c r="STI197" s="461"/>
      <c r="STJ197" s="461"/>
      <c r="STK197" s="461"/>
      <c r="STL197" s="461"/>
      <c r="STM197" s="461"/>
      <c r="STN197" s="461"/>
      <c r="STO197" s="461"/>
      <c r="STP197" s="461"/>
      <c r="STQ197" s="461"/>
      <c r="STR197" s="461"/>
      <c r="STS197" s="461"/>
      <c r="STT197" s="461"/>
      <c r="STU197" s="461"/>
      <c r="STV197" s="461"/>
      <c r="STW197" s="461"/>
      <c r="STX197" s="461"/>
      <c r="STY197" s="461"/>
      <c r="STZ197" s="461"/>
      <c r="SUA197" s="461"/>
      <c r="SUB197" s="461"/>
      <c r="SUC197" s="461"/>
      <c r="SUD197" s="461"/>
      <c r="SUE197" s="461"/>
      <c r="SUF197" s="461"/>
      <c r="SUG197" s="461"/>
      <c r="SUH197" s="461"/>
      <c r="SUI197" s="461"/>
      <c r="SUJ197" s="461"/>
      <c r="SUK197" s="461"/>
      <c r="SUL197" s="461"/>
      <c r="SUM197" s="461"/>
      <c r="SUN197" s="461"/>
      <c r="SUO197" s="461"/>
      <c r="SUP197" s="461"/>
      <c r="SUQ197" s="461"/>
      <c r="SUR197" s="461"/>
      <c r="SUS197" s="461"/>
      <c r="SUT197" s="461"/>
      <c r="SUU197" s="461"/>
      <c r="SUV197" s="461"/>
      <c r="SUW197" s="461"/>
      <c r="SUX197" s="461"/>
      <c r="SUY197" s="461"/>
      <c r="SUZ197" s="461"/>
      <c r="SVA197" s="461"/>
      <c r="SVB197" s="461"/>
      <c r="SVC197" s="461"/>
      <c r="SVD197" s="461"/>
      <c r="SVE197" s="461"/>
      <c r="SVF197" s="461"/>
      <c r="SVG197" s="461"/>
      <c r="SVH197" s="461"/>
      <c r="SVI197" s="461"/>
      <c r="SVJ197" s="461"/>
      <c r="SVK197" s="461"/>
      <c r="SVL197" s="461"/>
      <c r="SVM197" s="461"/>
      <c r="SVN197" s="461"/>
      <c r="SVO197" s="461"/>
      <c r="SVP197" s="461"/>
      <c r="SVQ197" s="461"/>
      <c r="SVR197" s="461"/>
      <c r="SVS197" s="461"/>
      <c r="SVT197" s="461"/>
      <c r="SVU197" s="461"/>
      <c r="SVV197" s="461"/>
      <c r="SVW197" s="461"/>
      <c r="SVX197" s="461"/>
      <c r="SVY197" s="461"/>
      <c r="SVZ197" s="461"/>
      <c r="SWA197" s="461"/>
      <c r="SWB197" s="461"/>
      <c r="SWC197" s="461"/>
      <c r="SWD197" s="461"/>
      <c r="SWE197" s="461"/>
      <c r="SWF197" s="461"/>
      <c r="SWG197" s="461"/>
      <c r="SWH197" s="461"/>
      <c r="SWI197" s="461"/>
      <c r="SWJ197" s="461"/>
      <c r="SWK197" s="461"/>
      <c r="SWL197" s="461"/>
      <c r="SWM197" s="461"/>
      <c r="SWN197" s="461"/>
      <c r="SWO197" s="461"/>
      <c r="SWP197" s="461"/>
      <c r="SWQ197" s="461"/>
      <c r="SWR197" s="461"/>
      <c r="SWS197" s="461"/>
      <c r="SWT197" s="461"/>
      <c r="SWU197" s="461"/>
      <c r="SWV197" s="461"/>
      <c r="SWW197" s="461"/>
      <c r="SWX197" s="461"/>
      <c r="SWY197" s="461"/>
      <c r="SWZ197" s="461"/>
      <c r="SXA197" s="461"/>
      <c r="SXB197" s="461"/>
      <c r="SXC197" s="461"/>
      <c r="SXD197" s="461"/>
      <c r="SXE197" s="461"/>
      <c r="SXF197" s="461"/>
      <c r="SXG197" s="461"/>
      <c r="SXH197" s="461"/>
      <c r="SXI197" s="461"/>
      <c r="SXJ197" s="461"/>
      <c r="SXK197" s="461"/>
      <c r="SXL197" s="461"/>
      <c r="SXM197" s="461"/>
      <c r="SXN197" s="461"/>
      <c r="SXO197" s="461"/>
      <c r="SXP197" s="461"/>
      <c r="SXQ197" s="461"/>
      <c r="SXR197" s="461"/>
      <c r="SXS197" s="461"/>
      <c r="SXT197" s="461"/>
      <c r="SXU197" s="461"/>
      <c r="SXV197" s="461"/>
      <c r="SXW197" s="461"/>
      <c r="SXX197" s="461"/>
      <c r="SXY197" s="461"/>
      <c r="SXZ197" s="461"/>
      <c r="SYA197" s="461"/>
      <c r="SYB197" s="461"/>
      <c r="SYC197" s="461"/>
      <c r="SYD197" s="461"/>
      <c r="SYE197" s="461"/>
      <c r="SYF197" s="461"/>
      <c r="SYG197" s="461"/>
      <c r="SYH197" s="461"/>
      <c r="SYI197" s="461"/>
      <c r="SYJ197" s="461"/>
      <c r="SYK197" s="461"/>
      <c r="SYL197" s="461"/>
      <c r="SYM197" s="461"/>
      <c r="SYN197" s="461"/>
      <c r="SYO197" s="461"/>
      <c r="SYP197" s="461"/>
      <c r="SYQ197" s="461"/>
      <c r="SYR197" s="461"/>
      <c r="SYS197" s="461"/>
      <c r="SYT197" s="461"/>
      <c r="SYU197" s="461"/>
      <c r="SYV197" s="461"/>
      <c r="SYW197" s="461"/>
      <c r="SYX197" s="461"/>
      <c r="SYY197" s="461"/>
      <c r="SYZ197" s="461"/>
      <c r="SZA197" s="461"/>
      <c r="SZB197" s="461"/>
      <c r="SZC197" s="461"/>
      <c r="SZD197" s="461"/>
      <c r="SZE197" s="461"/>
      <c r="SZF197" s="461"/>
      <c r="SZG197" s="461"/>
      <c r="SZH197" s="461"/>
      <c r="SZI197" s="461"/>
      <c r="SZJ197" s="461"/>
      <c r="SZK197" s="461"/>
      <c r="SZL197" s="461"/>
      <c r="SZM197" s="461"/>
      <c r="SZN197" s="461"/>
      <c r="SZO197" s="461"/>
      <c r="SZP197" s="461"/>
      <c r="SZQ197" s="461"/>
      <c r="SZR197" s="461"/>
      <c r="SZS197" s="461"/>
      <c r="SZT197" s="461"/>
      <c r="SZU197" s="461"/>
      <c r="SZV197" s="461"/>
      <c r="SZW197" s="461"/>
      <c r="SZX197" s="461"/>
      <c r="SZY197" s="461"/>
      <c r="SZZ197" s="461"/>
      <c r="TAA197" s="461"/>
      <c r="TAB197" s="461"/>
      <c r="TAC197" s="461"/>
      <c r="TAD197" s="461"/>
      <c r="TAE197" s="461"/>
      <c r="TAF197" s="461"/>
      <c r="TAG197" s="461"/>
      <c r="TAH197" s="461"/>
      <c r="TAI197" s="461"/>
      <c r="TAJ197" s="461"/>
      <c r="TAK197" s="461"/>
      <c r="TAL197" s="461"/>
      <c r="TAM197" s="461"/>
      <c r="TAN197" s="461"/>
      <c r="TAO197" s="461"/>
      <c r="TAP197" s="461"/>
      <c r="TAQ197" s="461"/>
      <c r="TAR197" s="461"/>
      <c r="TAS197" s="461"/>
      <c r="TAT197" s="461"/>
      <c r="TAU197" s="461"/>
      <c r="TAV197" s="461"/>
      <c r="TAW197" s="461"/>
      <c r="TAX197" s="461"/>
      <c r="TAY197" s="461"/>
      <c r="TAZ197" s="461"/>
      <c r="TBA197" s="461"/>
      <c r="TBB197" s="461"/>
      <c r="TBC197" s="461"/>
      <c r="TBD197" s="461"/>
      <c r="TBE197" s="461"/>
      <c r="TBF197" s="461"/>
      <c r="TBG197" s="461"/>
      <c r="TBH197" s="461"/>
      <c r="TBI197" s="461"/>
      <c r="TBJ197" s="461"/>
      <c r="TBK197" s="461"/>
      <c r="TBL197" s="461"/>
      <c r="TBM197" s="461"/>
      <c r="TBN197" s="461"/>
      <c r="TBO197" s="461"/>
      <c r="TBP197" s="461"/>
      <c r="TBQ197" s="461"/>
      <c r="TBR197" s="461"/>
      <c r="TBS197" s="461"/>
      <c r="TBT197" s="461"/>
      <c r="TBU197" s="461"/>
      <c r="TBV197" s="461"/>
      <c r="TBW197" s="461"/>
      <c r="TBX197" s="461"/>
      <c r="TBY197" s="461"/>
      <c r="TBZ197" s="461"/>
      <c r="TCA197" s="461"/>
      <c r="TCB197" s="461"/>
      <c r="TCC197" s="461"/>
      <c r="TCD197" s="461"/>
      <c r="TCE197" s="461"/>
      <c r="TCF197" s="461"/>
      <c r="TCG197" s="461"/>
      <c r="TCH197" s="461"/>
      <c r="TCI197" s="461"/>
      <c r="TCJ197" s="461"/>
      <c r="TCK197" s="461"/>
      <c r="TCL197" s="461"/>
      <c r="TCM197" s="461"/>
      <c r="TCN197" s="461"/>
      <c r="TCO197" s="461"/>
      <c r="TCP197" s="461"/>
      <c r="TCQ197" s="461"/>
      <c r="TCR197" s="461"/>
      <c r="TCS197" s="461"/>
      <c r="TCT197" s="461"/>
      <c r="TCU197" s="461"/>
      <c r="TCV197" s="461"/>
      <c r="TCW197" s="461"/>
      <c r="TCX197" s="461"/>
      <c r="TCY197" s="461"/>
      <c r="TCZ197" s="461"/>
      <c r="TDA197" s="461"/>
      <c r="TDB197" s="461"/>
      <c r="TDC197" s="461"/>
      <c r="TDD197" s="461"/>
      <c r="TDE197" s="461"/>
      <c r="TDF197" s="461"/>
      <c r="TDG197" s="461"/>
      <c r="TDH197" s="461"/>
      <c r="TDI197" s="461"/>
      <c r="TDJ197" s="461"/>
      <c r="TDK197" s="461"/>
      <c r="TDL197" s="461"/>
      <c r="TDM197" s="461"/>
      <c r="TDN197" s="461"/>
      <c r="TDO197" s="461"/>
      <c r="TDP197" s="461"/>
      <c r="TDQ197" s="461"/>
      <c r="TDR197" s="461"/>
      <c r="TDS197" s="461"/>
      <c r="TDT197" s="461"/>
      <c r="TDU197" s="461"/>
      <c r="TDV197" s="461"/>
      <c r="TDW197" s="461"/>
      <c r="TDX197" s="461"/>
      <c r="TDY197" s="461"/>
      <c r="TDZ197" s="461"/>
      <c r="TEA197" s="461"/>
      <c r="TEB197" s="461"/>
      <c r="TEC197" s="461"/>
      <c r="TED197" s="461"/>
      <c r="TEE197" s="461"/>
      <c r="TEF197" s="461"/>
      <c r="TEG197" s="461"/>
      <c r="TEH197" s="461"/>
      <c r="TEI197" s="461"/>
      <c r="TEJ197" s="461"/>
      <c r="TEK197" s="461"/>
      <c r="TEL197" s="461"/>
      <c r="TEM197" s="461"/>
      <c r="TEN197" s="461"/>
      <c r="TEO197" s="461"/>
      <c r="TEP197" s="461"/>
      <c r="TEQ197" s="461"/>
      <c r="TER197" s="461"/>
      <c r="TES197" s="461"/>
      <c r="TET197" s="461"/>
      <c r="TEU197" s="461"/>
      <c r="TEV197" s="461"/>
      <c r="TEW197" s="461"/>
      <c r="TEX197" s="461"/>
      <c r="TEY197" s="461"/>
      <c r="TEZ197" s="461"/>
      <c r="TFA197" s="461"/>
      <c r="TFB197" s="461"/>
      <c r="TFC197" s="461"/>
      <c r="TFD197" s="461"/>
      <c r="TFE197" s="461"/>
      <c r="TFF197" s="461"/>
      <c r="TFG197" s="461"/>
      <c r="TFH197" s="461"/>
      <c r="TFI197" s="461"/>
      <c r="TFJ197" s="461"/>
      <c r="TFK197" s="461"/>
      <c r="TFL197" s="461"/>
      <c r="TFM197" s="461"/>
      <c r="TFN197" s="461"/>
      <c r="TFO197" s="461"/>
      <c r="TFP197" s="461"/>
      <c r="TFQ197" s="461"/>
      <c r="TFR197" s="461"/>
      <c r="TFS197" s="461"/>
      <c r="TFT197" s="461"/>
      <c r="TFU197" s="461"/>
      <c r="TFV197" s="461"/>
      <c r="TFW197" s="461"/>
      <c r="TFX197" s="461"/>
      <c r="TFY197" s="461"/>
      <c r="TFZ197" s="461"/>
      <c r="TGA197" s="461"/>
      <c r="TGB197" s="461"/>
      <c r="TGC197" s="461"/>
      <c r="TGD197" s="461"/>
      <c r="TGE197" s="461"/>
      <c r="TGF197" s="461"/>
      <c r="TGG197" s="461"/>
      <c r="TGH197" s="461"/>
      <c r="TGI197" s="461"/>
      <c r="TGJ197" s="461"/>
      <c r="TGK197" s="461"/>
      <c r="TGL197" s="461"/>
      <c r="TGM197" s="461"/>
      <c r="TGN197" s="461"/>
      <c r="TGO197" s="461"/>
      <c r="TGP197" s="461"/>
      <c r="TGQ197" s="461"/>
      <c r="TGR197" s="461"/>
      <c r="TGS197" s="461"/>
      <c r="TGT197" s="461"/>
      <c r="TGU197" s="461"/>
      <c r="TGV197" s="461"/>
      <c r="TGW197" s="461"/>
      <c r="TGX197" s="461"/>
      <c r="TGY197" s="461"/>
      <c r="TGZ197" s="461"/>
      <c r="THA197" s="461"/>
      <c r="THB197" s="461"/>
      <c r="THC197" s="461"/>
      <c r="THD197" s="461"/>
      <c r="THE197" s="461"/>
      <c r="THF197" s="461"/>
      <c r="THG197" s="461"/>
      <c r="THH197" s="461"/>
      <c r="THI197" s="461"/>
      <c r="THJ197" s="461"/>
      <c r="THK197" s="461"/>
      <c r="THL197" s="461"/>
      <c r="THM197" s="461"/>
      <c r="THN197" s="461"/>
      <c r="THO197" s="461"/>
      <c r="THP197" s="461"/>
      <c r="THQ197" s="461"/>
      <c r="THR197" s="461"/>
      <c r="THS197" s="461"/>
      <c r="THT197" s="461"/>
      <c r="THU197" s="461"/>
      <c r="THV197" s="461"/>
      <c r="THW197" s="461"/>
      <c r="THX197" s="461"/>
      <c r="THY197" s="461"/>
      <c r="THZ197" s="461"/>
      <c r="TIA197" s="461"/>
      <c r="TIB197" s="461"/>
      <c r="TIC197" s="461"/>
      <c r="TID197" s="461"/>
      <c r="TIE197" s="461"/>
      <c r="TIF197" s="461"/>
      <c r="TIG197" s="461"/>
      <c r="TIH197" s="461"/>
      <c r="TII197" s="461"/>
      <c r="TIJ197" s="461"/>
      <c r="TIK197" s="461"/>
      <c r="TIL197" s="461"/>
      <c r="TIM197" s="461"/>
      <c r="TIN197" s="461"/>
      <c r="TIO197" s="461"/>
      <c r="TIP197" s="461"/>
      <c r="TIQ197" s="461"/>
      <c r="TIR197" s="461"/>
      <c r="TIS197" s="461"/>
      <c r="TIT197" s="461"/>
      <c r="TIU197" s="461"/>
      <c r="TIV197" s="461"/>
      <c r="TIW197" s="461"/>
      <c r="TIX197" s="461"/>
      <c r="TIY197" s="461"/>
      <c r="TIZ197" s="461"/>
      <c r="TJA197" s="461"/>
      <c r="TJB197" s="461"/>
      <c r="TJC197" s="461"/>
      <c r="TJD197" s="461"/>
      <c r="TJE197" s="461"/>
      <c r="TJF197" s="461"/>
      <c r="TJG197" s="461"/>
      <c r="TJH197" s="461"/>
      <c r="TJI197" s="461"/>
      <c r="TJJ197" s="461"/>
      <c r="TJK197" s="461"/>
      <c r="TJL197" s="461"/>
      <c r="TJM197" s="461"/>
      <c r="TJN197" s="461"/>
      <c r="TJO197" s="461"/>
      <c r="TJP197" s="461"/>
      <c r="TJQ197" s="461"/>
      <c r="TJR197" s="461"/>
      <c r="TJS197" s="461"/>
      <c r="TJT197" s="461"/>
      <c r="TJU197" s="461"/>
      <c r="TJV197" s="461"/>
      <c r="TJW197" s="461"/>
      <c r="TJX197" s="461"/>
      <c r="TJY197" s="461"/>
      <c r="TJZ197" s="461"/>
      <c r="TKA197" s="461"/>
      <c r="TKB197" s="461"/>
      <c r="TKC197" s="461"/>
      <c r="TKD197" s="461"/>
      <c r="TKE197" s="461"/>
      <c r="TKF197" s="461"/>
      <c r="TKG197" s="461"/>
      <c r="TKH197" s="461"/>
      <c r="TKI197" s="461"/>
      <c r="TKJ197" s="461"/>
      <c r="TKK197" s="461"/>
      <c r="TKL197" s="461"/>
      <c r="TKM197" s="461"/>
      <c r="TKN197" s="461"/>
      <c r="TKO197" s="461"/>
      <c r="TKP197" s="461"/>
      <c r="TKQ197" s="461"/>
      <c r="TKR197" s="461"/>
      <c r="TKS197" s="461"/>
      <c r="TKT197" s="461"/>
      <c r="TKU197" s="461"/>
      <c r="TKV197" s="461"/>
      <c r="TKW197" s="461"/>
      <c r="TKX197" s="461"/>
      <c r="TKY197" s="461"/>
      <c r="TKZ197" s="461"/>
      <c r="TLA197" s="461"/>
      <c r="TLB197" s="461"/>
      <c r="TLC197" s="461"/>
      <c r="TLD197" s="461"/>
      <c r="TLE197" s="461"/>
      <c r="TLF197" s="461"/>
      <c r="TLG197" s="461"/>
      <c r="TLH197" s="461"/>
      <c r="TLI197" s="461"/>
      <c r="TLJ197" s="461"/>
      <c r="TLK197" s="461"/>
      <c r="TLL197" s="461"/>
      <c r="TLM197" s="461"/>
      <c r="TLN197" s="461"/>
      <c r="TLO197" s="461"/>
      <c r="TLP197" s="461"/>
      <c r="TLQ197" s="461"/>
      <c r="TLR197" s="461"/>
      <c r="TLS197" s="461"/>
      <c r="TLT197" s="461"/>
      <c r="TLU197" s="461"/>
      <c r="TLV197" s="461"/>
      <c r="TLW197" s="461"/>
      <c r="TLX197" s="461"/>
      <c r="TLY197" s="461"/>
      <c r="TLZ197" s="461"/>
      <c r="TMA197" s="461"/>
      <c r="TMB197" s="461"/>
      <c r="TMC197" s="461"/>
      <c r="TMD197" s="461"/>
      <c r="TME197" s="461"/>
      <c r="TMF197" s="461"/>
      <c r="TMG197" s="461"/>
      <c r="TMH197" s="461"/>
      <c r="TMI197" s="461"/>
      <c r="TMJ197" s="461"/>
      <c r="TMK197" s="461"/>
      <c r="TML197" s="461"/>
      <c r="TMM197" s="461"/>
      <c r="TMN197" s="461"/>
      <c r="TMO197" s="461"/>
      <c r="TMP197" s="461"/>
      <c r="TMQ197" s="461"/>
      <c r="TMR197" s="461"/>
      <c r="TMS197" s="461"/>
      <c r="TMT197" s="461"/>
      <c r="TMU197" s="461"/>
      <c r="TMV197" s="461"/>
      <c r="TMW197" s="461"/>
      <c r="TMX197" s="461"/>
      <c r="TMY197" s="461"/>
      <c r="TMZ197" s="461"/>
      <c r="TNA197" s="461"/>
      <c r="TNB197" s="461"/>
      <c r="TNC197" s="461"/>
      <c r="TND197" s="461"/>
      <c r="TNE197" s="461"/>
      <c r="TNF197" s="461"/>
      <c r="TNG197" s="461"/>
      <c r="TNH197" s="461"/>
      <c r="TNI197" s="461"/>
      <c r="TNJ197" s="461"/>
      <c r="TNK197" s="461"/>
      <c r="TNL197" s="461"/>
      <c r="TNM197" s="461"/>
      <c r="TNN197" s="461"/>
      <c r="TNO197" s="461"/>
      <c r="TNP197" s="461"/>
      <c r="TNQ197" s="461"/>
      <c r="TNR197" s="461"/>
      <c r="TNS197" s="461"/>
      <c r="TNT197" s="461"/>
      <c r="TNU197" s="461"/>
      <c r="TNV197" s="461"/>
      <c r="TNW197" s="461"/>
      <c r="TNX197" s="461"/>
      <c r="TNY197" s="461"/>
      <c r="TNZ197" s="461"/>
      <c r="TOA197" s="461"/>
      <c r="TOB197" s="461"/>
      <c r="TOC197" s="461"/>
      <c r="TOD197" s="461"/>
      <c r="TOE197" s="461"/>
      <c r="TOF197" s="461"/>
      <c r="TOG197" s="461"/>
      <c r="TOH197" s="461"/>
      <c r="TOI197" s="461"/>
      <c r="TOJ197" s="461"/>
      <c r="TOK197" s="461"/>
      <c r="TOL197" s="461"/>
      <c r="TOM197" s="461"/>
      <c r="TON197" s="461"/>
      <c r="TOO197" s="461"/>
      <c r="TOP197" s="461"/>
      <c r="TOQ197" s="461"/>
      <c r="TOR197" s="461"/>
      <c r="TOS197" s="461"/>
      <c r="TOT197" s="461"/>
      <c r="TOU197" s="461"/>
      <c r="TOV197" s="461"/>
      <c r="TOW197" s="461"/>
      <c r="TOX197" s="461"/>
      <c r="TOY197" s="461"/>
      <c r="TOZ197" s="461"/>
      <c r="TPA197" s="461"/>
      <c r="TPB197" s="461"/>
      <c r="TPC197" s="461"/>
      <c r="TPD197" s="461"/>
      <c r="TPE197" s="461"/>
      <c r="TPF197" s="461"/>
      <c r="TPG197" s="461"/>
      <c r="TPH197" s="461"/>
      <c r="TPI197" s="461"/>
      <c r="TPJ197" s="461"/>
      <c r="TPK197" s="461"/>
      <c r="TPL197" s="461"/>
      <c r="TPM197" s="461"/>
      <c r="TPN197" s="461"/>
      <c r="TPO197" s="461"/>
      <c r="TPP197" s="461"/>
      <c r="TPQ197" s="461"/>
      <c r="TPR197" s="461"/>
      <c r="TPS197" s="461"/>
      <c r="TPT197" s="461"/>
      <c r="TPU197" s="461"/>
      <c r="TPV197" s="461"/>
      <c r="TPW197" s="461"/>
      <c r="TPX197" s="461"/>
      <c r="TPY197" s="461"/>
      <c r="TPZ197" s="461"/>
      <c r="TQA197" s="461"/>
      <c r="TQB197" s="461"/>
      <c r="TQC197" s="461"/>
      <c r="TQD197" s="461"/>
      <c r="TQE197" s="461"/>
      <c r="TQF197" s="461"/>
      <c r="TQG197" s="461"/>
      <c r="TQH197" s="461"/>
      <c r="TQI197" s="461"/>
      <c r="TQJ197" s="461"/>
      <c r="TQK197" s="461"/>
      <c r="TQL197" s="461"/>
      <c r="TQM197" s="461"/>
      <c r="TQN197" s="461"/>
      <c r="TQO197" s="461"/>
      <c r="TQP197" s="461"/>
      <c r="TQQ197" s="461"/>
      <c r="TQR197" s="461"/>
      <c r="TQS197" s="461"/>
      <c r="TQT197" s="461"/>
      <c r="TQU197" s="461"/>
      <c r="TQV197" s="461"/>
      <c r="TQW197" s="461"/>
      <c r="TQX197" s="461"/>
      <c r="TQY197" s="461"/>
      <c r="TQZ197" s="461"/>
      <c r="TRA197" s="461"/>
      <c r="TRB197" s="461"/>
      <c r="TRC197" s="461"/>
      <c r="TRD197" s="461"/>
      <c r="TRE197" s="461"/>
      <c r="TRF197" s="461"/>
      <c r="TRG197" s="461"/>
      <c r="TRH197" s="461"/>
      <c r="TRI197" s="461"/>
      <c r="TRJ197" s="461"/>
      <c r="TRK197" s="461"/>
      <c r="TRL197" s="461"/>
      <c r="TRM197" s="461"/>
      <c r="TRN197" s="461"/>
      <c r="TRO197" s="461"/>
      <c r="TRP197" s="461"/>
      <c r="TRQ197" s="461"/>
      <c r="TRR197" s="461"/>
      <c r="TRS197" s="461"/>
      <c r="TRT197" s="461"/>
      <c r="TRU197" s="461"/>
      <c r="TRV197" s="461"/>
      <c r="TRW197" s="461"/>
      <c r="TRX197" s="461"/>
      <c r="TRY197" s="461"/>
      <c r="TRZ197" s="461"/>
      <c r="TSA197" s="461"/>
      <c r="TSB197" s="461"/>
      <c r="TSC197" s="461"/>
      <c r="TSD197" s="461"/>
      <c r="TSE197" s="461"/>
      <c r="TSF197" s="461"/>
      <c r="TSG197" s="461"/>
      <c r="TSH197" s="461"/>
      <c r="TSI197" s="461"/>
      <c r="TSJ197" s="461"/>
      <c r="TSK197" s="461"/>
      <c r="TSL197" s="461"/>
      <c r="TSM197" s="461"/>
      <c r="TSN197" s="461"/>
      <c r="TSO197" s="461"/>
      <c r="TSP197" s="461"/>
      <c r="TSQ197" s="461"/>
      <c r="TSR197" s="461"/>
      <c r="TSS197" s="461"/>
      <c r="TST197" s="461"/>
      <c r="TSU197" s="461"/>
      <c r="TSV197" s="461"/>
      <c r="TSW197" s="461"/>
      <c r="TSX197" s="461"/>
      <c r="TSY197" s="461"/>
      <c r="TSZ197" s="461"/>
      <c r="TTA197" s="461"/>
      <c r="TTB197" s="461"/>
      <c r="TTC197" s="461"/>
      <c r="TTD197" s="461"/>
      <c r="TTE197" s="461"/>
      <c r="TTF197" s="461"/>
      <c r="TTG197" s="461"/>
      <c r="TTH197" s="461"/>
      <c r="TTI197" s="461"/>
      <c r="TTJ197" s="461"/>
      <c r="TTK197" s="461"/>
      <c r="TTL197" s="461"/>
      <c r="TTM197" s="461"/>
      <c r="TTN197" s="461"/>
      <c r="TTO197" s="461"/>
      <c r="TTP197" s="461"/>
      <c r="TTQ197" s="461"/>
      <c r="TTR197" s="461"/>
      <c r="TTS197" s="461"/>
      <c r="TTT197" s="461"/>
      <c r="TTU197" s="461"/>
      <c r="TTV197" s="461"/>
      <c r="TTW197" s="461"/>
      <c r="TTX197" s="461"/>
      <c r="TTY197" s="461"/>
      <c r="TTZ197" s="461"/>
      <c r="TUA197" s="461"/>
      <c r="TUB197" s="461"/>
      <c r="TUC197" s="461"/>
      <c r="TUD197" s="461"/>
      <c r="TUE197" s="461"/>
      <c r="TUF197" s="461"/>
      <c r="TUG197" s="461"/>
      <c r="TUH197" s="461"/>
      <c r="TUI197" s="461"/>
      <c r="TUJ197" s="461"/>
      <c r="TUK197" s="461"/>
      <c r="TUL197" s="461"/>
      <c r="TUM197" s="461"/>
      <c r="TUN197" s="461"/>
      <c r="TUO197" s="461"/>
      <c r="TUP197" s="461"/>
      <c r="TUQ197" s="461"/>
      <c r="TUR197" s="461"/>
      <c r="TUS197" s="461"/>
      <c r="TUT197" s="461"/>
      <c r="TUU197" s="461"/>
      <c r="TUV197" s="461"/>
      <c r="TUW197" s="461"/>
      <c r="TUX197" s="461"/>
      <c r="TUY197" s="461"/>
      <c r="TUZ197" s="461"/>
      <c r="TVA197" s="461"/>
      <c r="TVB197" s="461"/>
      <c r="TVC197" s="461"/>
      <c r="TVD197" s="461"/>
      <c r="TVE197" s="461"/>
      <c r="TVF197" s="461"/>
      <c r="TVG197" s="461"/>
      <c r="TVH197" s="461"/>
      <c r="TVI197" s="461"/>
      <c r="TVJ197" s="461"/>
      <c r="TVK197" s="461"/>
      <c r="TVL197" s="461"/>
      <c r="TVM197" s="461"/>
      <c r="TVN197" s="461"/>
      <c r="TVO197" s="461"/>
      <c r="TVP197" s="461"/>
      <c r="TVQ197" s="461"/>
      <c r="TVR197" s="461"/>
      <c r="TVS197" s="461"/>
      <c r="TVT197" s="461"/>
      <c r="TVU197" s="461"/>
      <c r="TVV197" s="461"/>
      <c r="TVW197" s="461"/>
      <c r="TVX197" s="461"/>
      <c r="TVY197" s="461"/>
      <c r="TVZ197" s="461"/>
      <c r="TWA197" s="461"/>
      <c r="TWB197" s="461"/>
      <c r="TWC197" s="461"/>
      <c r="TWD197" s="461"/>
      <c r="TWE197" s="461"/>
      <c r="TWF197" s="461"/>
      <c r="TWG197" s="461"/>
      <c r="TWH197" s="461"/>
      <c r="TWI197" s="461"/>
      <c r="TWJ197" s="461"/>
      <c r="TWK197" s="461"/>
      <c r="TWL197" s="461"/>
      <c r="TWM197" s="461"/>
      <c r="TWN197" s="461"/>
      <c r="TWO197" s="461"/>
      <c r="TWP197" s="461"/>
      <c r="TWQ197" s="461"/>
      <c r="TWR197" s="461"/>
      <c r="TWS197" s="461"/>
      <c r="TWT197" s="461"/>
      <c r="TWU197" s="461"/>
      <c r="TWV197" s="461"/>
      <c r="TWW197" s="461"/>
      <c r="TWX197" s="461"/>
      <c r="TWY197" s="461"/>
      <c r="TWZ197" s="461"/>
      <c r="TXA197" s="461"/>
      <c r="TXB197" s="461"/>
      <c r="TXC197" s="461"/>
      <c r="TXD197" s="461"/>
      <c r="TXE197" s="461"/>
      <c r="TXF197" s="461"/>
      <c r="TXG197" s="461"/>
      <c r="TXH197" s="461"/>
      <c r="TXI197" s="461"/>
      <c r="TXJ197" s="461"/>
      <c r="TXK197" s="461"/>
      <c r="TXL197" s="461"/>
      <c r="TXM197" s="461"/>
      <c r="TXN197" s="461"/>
      <c r="TXO197" s="461"/>
      <c r="TXP197" s="461"/>
      <c r="TXQ197" s="461"/>
      <c r="TXR197" s="461"/>
      <c r="TXS197" s="461"/>
      <c r="TXT197" s="461"/>
      <c r="TXU197" s="461"/>
      <c r="TXV197" s="461"/>
      <c r="TXW197" s="461"/>
      <c r="TXX197" s="461"/>
      <c r="TXY197" s="461"/>
      <c r="TXZ197" s="461"/>
      <c r="TYA197" s="461"/>
      <c r="TYB197" s="461"/>
      <c r="TYC197" s="461"/>
      <c r="TYD197" s="461"/>
      <c r="TYE197" s="461"/>
      <c r="TYF197" s="461"/>
      <c r="TYG197" s="461"/>
      <c r="TYH197" s="461"/>
      <c r="TYI197" s="461"/>
      <c r="TYJ197" s="461"/>
      <c r="TYK197" s="461"/>
      <c r="TYL197" s="461"/>
      <c r="TYM197" s="461"/>
      <c r="TYN197" s="461"/>
      <c r="TYO197" s="461"/>
      <c r="TYP197" s="461"/>
      <c r="TYQ197" s="461"/>
      <c r="TYR197" s="461"/>
      <c r="TYS197" s="461"/>
      <c r="TYT197" s="461"/>
      <c r="TYU197" s="461"/>
      <c r="TYV197" s="461"/>
      <c r="TYW197" s="461"/>
      <c r="TYX197" s="461"/>
      <c r="TYY197" s="461"/>
      <c r="TYZ197" s="461"/>
      <c r="TZA197" s="461"/>
      <c r="TZB197" s="461"/>
      <c r="TZC197" s="461"/>
      <c r="TZD197" s="461"/>
      <c r="TZE197" s="461"/>
      <c r="TZF197" s="461"/>
      <c r="TZG197" s="461"/>
      <c r="TZH197" s="461"/>
      <c r="TZI197" s="461"/>
      <c r="TZJ197" s="461"/>
      <c r="TZK197" s="461"/>
      <c r="TZL197" s="461"/>
      <c r="TZM197" s="461"/>
      <c r="TZN197" s="461"/>
      <c r="TZO197" s="461"/>
      <c r="TZP197" s="461"/>
      <c r="TZQ197" s="461"/>
      <c r="TZR197" s="461"/>
      <c r="TZS197" s="461"/>
      <c r="TZT197" s="461"/>
      <c r="TZU197" s="461"/>
      <c r="TZV197" s="461"/>
      <c r="TZW197" s="461"/>
      <c r="TZX197" s="461"/>
      <c r="TZY197" s="461"/>
      <c r="TZZ197" s="461"/>
      <c r="UAA197" s="461"/>
      <c r="UAB197" s="461"/>
      <c r="UAC197" s="461"/>
      <c r="UAD197" s="461"/>
      <c r="UAE197" s="461"/>
      <c r="UAF197" s="461"/>
      <c r="UAG197" s="461"/>
      <c r="UAH197" s="461"/>
      <c r="UAI197" s="461"/>
      <c r="UAJ197" s="461"/>
      <c r="UAK197" s="461"/>
      <c r="UAL197" s="461"/>
      <c r="UAM197" s="461"/>
      <c r="UAN197" s="461"/>
      <c r="UAO197" s="461"/>
      <c r="UAP197" s="461"/>
      <c r="UAQ197" s="461"/>
      <c r="UAR197" s="461"/>
      <c r="UAS197" s="461"/>
      <c r="UAT197" s="461"/>
      <c r="UAU197" s="461"/>
      <c r="UAV197" s="461"/>
      <c r="UAW197" s="461"/>
      <c r="UAX197" s="461"/>
      <c r="UAY197" s="461"/>
      <c r="UAZ197" s="461"/>
      <c r="UBA197" s="461"/>
      <c r="UBB197" s="461"/>
      <c r="UBC197" s="461"/>
      <c r="UBD197" s="461"/>
      <c r="UBE197" s="461"/>
      <c r="UBF197" s="461"/>
      <c r="UBG197" s="461"/>
      <c r="UBH197" s="461"/>
      <c r="UBI197" s="461"/>
      <c r="UBJ197" s="461"/>
      <c r="UBK197" s="461"/>
      <c r="UBL197" s="461"/>
      <c r="UBM197" s="461"/>
      <c r="UBN197" s="461"/>
      <c r="UBO197" s="461"/>
      <c r="UBP197" s="461"/>
      <c r="UBQ197" s="461"/>
      <c r="UBR197" s="461"/>
      <c r="UBS197" s="461"/>
      <c r="UBT197" s="461"/>
      <c r="UBU197" s="461"/>
      <c r="UBV197" s="461"/>
      <c r="UBW197" s="461"/>
      <c r="UBX197" s="461"/>
      <c r="UBY197" s="461"/>
      <c r="UBZ197" s="461"/>
      <c r="UCA197" s="461"/>
      <c r="UCB197" s="461"/>
      <c r="UCC197" s="461"/>
      <c r="UCD197" s="461"/>
      <c r="UCE197" s="461"/>
      <c r="UCF197" s="461"/>
      <c r="UCG197" s="461"/>
      <c r="UCH197" s="461"/>
      <c r="UCI197" s="461"/>
      <c r="UCJ197" s="461"/>
      <c r="UCK197" s="461"/>
      <c r="UCL197" s="461"/>
      <c r="UCM197" s="461"/>
      <c r="UCN197" s="461"/>
      <c r="UCO197" s="461"/>
      <c r="UCP197" s="461"/>
      <c r="UCQ197" s="461"/>
      <c r="UCR197" s="461"/>
      <c r="UCS197" s="461"/>
      <c r="UCT197" s="461"/>
      <c r="UCU197" s="461"/>
      <c r="UCV197" s="461"/>
      <c r="UCW197" s="461"/>
      <c r="UCX197" s="461"/>
      <c r="UCY197" s="461"/>
      <c r="UCZ197" s="461"/>
      <c r="UDA197" s="461"/>
      <c r="UDB197" s="461"/>
      <c r="UDC197" s="461"/>
      <c r="UDD197" s="461"/>
      <c r="UDE197" s="461"/>
      <c r="UDF197" s="461"/>
      <c r="UDG197" s="461"/>
      <c r="UDH197" s="461"/>
      <c r="UDI197" s="461"/>
      <c r="UDJ197" s="461"/>
      <c r="UDK197" s="461"/>
      <c r="UDL197" s="461"/>
      <c r="UDM197" s="461"/>
      <c r="UDN197" s="461"/>
      <c r="UDO197" s="461"/>
      <c r="UDP197" s="461"/>
      <c r="UDQ197" s="461"/>
      <c r="UDR197" s="461"/>
      <c r="UDS197" s="461"/>
      <c r="UDT197" s="461"/>
      <c r="UDU197" s="461"/>
      <c r="UDV197" s="461"/>
      <c r="UDW197" s="461"/>
      <c r="UDX197" s="461"/>
      <c r="UDY197" s="461"/>
      <c r="UDZ197" s="461"/>
      <c r="UEA197" s="461"/>
      <c r="UEB197" s="461"/>
      <c r="UEC197" s="461"/>
      <c r="UED197" s="461"/>
      <c r="UEE197" s="461"/>
      <c r="UEF197" s="461"/>
      <c r="UEG197" s="461"/>
      <c r="UEH197" s="461"/>
      <c r="UEI197" s="461"/>
      <c r="UEJ197" s="461"/>
      <c r="UEK197" s="461"/>
      <c r="UEL197" s="461"/>
      <c r="UEM197" s="461"/>
      <c r="UEN197" s="461"/>
      <c r="UEO197" s="461"/>
      <c r="UEP197" s="461"/>
      <c r="UEQ197" s="461"/>
      <c r="UER197" s="461"/>
      <c r="UES197" s="461"/>
      <c r="UET197" s="461"/>
      <c r="UEU197" s="461"/>
      <c r="UEV197" s="461"/>
      <c r="UEW197" s="461"/>
      <c r="UEX197" s="461"/>
      <c r="UEY197" s="461"/>
      <c r="UEZ197" s="461"/>
      <c r="UFA197" s="461"/>
      <c r="UFB197" s="461"/>
      <c r="UFC197" s="461"/>
      <c r="UFD197" s="461"/>
      <c r="UFE197" s="461"/>
      <c r="UFF197" s="461"/>
      <c r="UFG197" s="461"/>
      <c r="UFH197" s="461"/>
      <c r="UFI197" s="461"/>
      <c r="UFJ197" s="461"/>
      <c r="UFK197" s="461"/>
      <c r="UFL197" s="461"/>
      <c r="UFM197" s="461"/>
      <c r="UFN197" s="461"/>
      <c r="UFO197" s="461"/>
      <c r="UFP197" s="461"/>
      <c r="UFQ197" s="461"/>
      <c r="UFR197" s="461"/>
      <c r="UFS197" s="461"/>
      <c r="UFT197" s="461"/>
      <c r="UFU197" s="461"/>
      <c r="UFV197" s="461"/>
      <c r="UFW197" s="461"/>
      <c r="UFX197" s="461"/>
      <c r="UFY197" s="461"/>
      <c r="UFZ197" s="461"/>
      <c r="UGA197" s="461"/>
      <c r="UGB197" s="461"/>
      <c r="UGC197" s="461"/>
      <c r="UGD197" s="461"/>
      <c r="UGE197" s="461"/>
      <c r="UGF197" s="461"/>
      <c r="UGG197" s="461"/>
      <c r="UGH197" s="461"/>
      <c r="UGI197" s="461"/>
      <c r="UGJ197" s="461"/>
      <c r="UGK197" s="461"/>
      <c r="UGL197" s="461"/>
      <c r="UGM197" s="461"/>
      <c r="UGN197" s="461"/>
      <c r="UGO197" s="461"/>
      <c r="UGP197" s="461"/>
      <c r="UGQ197" s="461"/>
      <c r="UGR197" s="461"/>
      <c r="UGS197" s="461"/>
      <c r="UGT197" s="461"/>
      <c r="UGU197" s="461"/>
      <c r="UGV197" s="461"/>
      <c r="UGW197" s="461"/>
      <c r="UGX197" s="461"/>
      <c r="UGY197" s="461"/>
      <c r="UGZ197" s="461"/>
      <c r="UHA197" s="461"/>
      <c r="UHB197" s="461"/>
      <c r="UHC197" s="461"/>
      <c r="UHD197" s="461"/>
      <c r="UHE197" s="461"/>
      <c r="UHF197" s="461"/>
      <c r="UHG197" s="461"/>
      <c r="UHH197" s="461"/>
      <c r="UHI197" s="461"/>
      <c r="UHJ197" s="461"/>
      <c r="UHK197" s="461"/>
      <c r="UHL197" s="461"/>
      <c r="UHM197" s="461"/>
      <c r="UHN197" s="461"/>
      <c r="UHO197" s="461"/>
      <c r="UHP197" s="461"/>
      <c r="UHQ197" s="461"/>
      <c r="UHR197" s="461"/>
      <c r="UHS197" s="461"/>
      <c r="UHT197" s="461"/>
      <c r="UHU197" s="461"/>
      <c r="UHV197" s="461"/>
      <c r="UHW197" s="461"/>
      <c r="UHX197" s="461"/>
      <c r="UHY197" s="461"/>
      <c r="UHZ197" s="461"/>
      <c r="UIA197" s="461"/>
      <c r="UIB197" s="461"/>
      <c r="UIC197" s="461"/>
      <c r="UID197" s="461"/>
      <c r="UIE197" s="461"/>
      <c r="UIF197" s="461"/>
      <c r="UIG197" s="461"/>
      <c r="UIH197" s="461"/>
      <c r="UII197" s="461"/>
      <c r="UIJ197" s="461"/>
      <c r="UIK197" s="461"/>
      <c r="UIL197" s="461"/>
      <c r="UIM197" s="461"/>
      <c r="UIN197" s="461"/>
      <c r="UIO197" s="461"/>
      <c r="UIP197" s="461"/>
      <c r="UIQ197" s="461"/>
      <c r="UIR197" s="461"/>
      <c r="UIS197" s="461"/>
      <c r="UIT197" s="461"/>
      <c r="UIU197" s="461"/>
      <c r="UIV197" s="461"/>
      <c r="UIW197" s="461"/>
      <c r="UIX197" s="461"/>
      <c r="UIY197" s="461"/>
      <c r="UIZ197" s="461"/>
      <c r="UJA197" s="461"/>
      <c r="UJB197" s="461"/>
      <c r="UJC197" s="461"/>
      <c r="UJD197" s="461"/>
      <c r="UJE197" s="461"/>
      <c r="UJF197" s="461"/>
      <c r="UJG197" s="461"/>
      <c r="UJH197" s="461"/>
      <c r="UJI197" s="461"/>
      <c r="UJJ197" s="461"/>
      <c r="UJK197" s="461"/>
      <c r="UJL197" s="461"/>
      <c r="UJM197" s="461"/>
      <c r="UJN197" s="461"/>
      <c r="UJO197" s="461"/>
      <c r="UJP197" s="461"/>
      <c r="UJQ197" s="461"/>
      <c r="UJR197" s="461"/>
      <c r="UJS197" s="461"/>
      <c r="UJT197" s="461"/>
      <c r="UJU197" s="461"/>
      <c r="UJV197" s="461"/>
      <c r="UJW197" s="461"/>
      <c r="UJX197" s="461"/>
      <c r="UJY197" s="461"/>
      <c r="UJZ197" s="461"/>
      <c r="UKA197" s="461"/>
      <c r="UKB197" s="461"/>
      <c r="UKC197" s="461"/>
      <c r="UKD197" s="461"/>
      <c r="UKE197" s="461"/>
      <c r="UKF197" s="461"/>
      <c r="UKG197" s="461"/>
      <c r="UKH197" s="461"/>
      <c r="UKI197" s="461"/>
      <c r="UKJ197" s="461"/>
      <c r="UKK197" s="461"/>
      <c r="UKL197" s="461"/>
      <c r="UKM197" s="461"/>
      <c r="UKN197" s="461"/>
      <c r="UKO197" s="461"/>
      <c r="UKP197" s="461"/>
      <c r="UKQ197" s="461"/>
      <c r="UKR197" s="461"/>
      <c r="UKS197" s="461"/>
      <c r="UKT197" s="461"/>
      <c r="UKU197" s="461"/>
      <c r="UKV197" s="461"/>
      <c r="UKW197" s="461"/>
      <c r="UKX197" s="461"/>
      <c r="UKY197" s="461"/>
      <c r="UKZ197" s="461"/>
      <c r="ULA197" s="461"/>
      <c r="ULB197" s="461"/>
      <c r="ULC197" s="461"/>
      <c r="ULD197" s="461"/>
      <c r="ULE197" s="461"/>
      <c r="ULF197" s="461"/>
      <c r="ULG197" s="461"/>
      <c r="ULH197" s="461"/>
      <c r="ULI197" s="461"/>
      <c r="ULJ197" s="461"/>
      <c r="ULK197" s="461"/>
      <c r="ULL197" s="461"/>
      <c r="ULM197" s="461"/>
      <c r="ULN197" s="461"/>
      <c r="ULO197" s="461"/>
      <c r="ULP197" s="461"/>
      <c r="ULQ197" s="461"/>
      <c r="ULR197" s="461"/>
      <c r="ULS197" s="461"/>
      <c r="ULT197" s="461"/>
      <c r="ULU197" s="461"/>
      <c r="ULV197" s="461"/>
      <c r="ULW197" s="461"/>
      <c r="ULX197" s="461"/>
      <c r="ULY197" s="461"/>
      <c r="ULZ197" s="461"/>
      <c r="UMA197" s="461"/>
      <c r="UMB197" s="461"/>
      <c r="UMC197" s="461"/>
      <c r="UMD197" s="461"/>
      <c r="UME197" s="461"/>
      <c r="UMF197" s="461"/>
      <c r="UMG197" s="461"/>
      <c r="UMH197" s="461"/>
      <c r="UMI197" s="461"/>
      <c r="UMJ197" s="461"/>
      <c r="UMK197" s="461"/>
      <c r="UML197" s="461"/>
      <c r="UMM197" s="461"/>
      <c r="UMN197" s="461"/>
      <c r="UMO197" s="461"/>
      <c r="UMP197" s="461"/>
      <c r="UMQ197" s="461"/>
      <c r="UMR197" s="461"/>
      <c r="UMS197" s="461"/>
      <c r="UMT197" s="461"/>
      <c r="UMU197" s="461"/>
      <c r="UMV197" s="461"/>
      <c r="UMW197" s="461"/>
      <c r="UMX197" s="461"/>
      <c r="UMY197" s="461"/>
      <c r="UMZ197" s="461"/>
      <c r="UNA197" s="461"/>
      <c r="UNB197" s="461"/>
      <c r="UNC197" s="461"/>
      <c r="UND197" s="461"/>
      <c r="UNE197" s="461"/>
      <c r="UNF197" s="461"/>
      <c r="UNG197" s="461"/>
      <c r="UNH197" s="461"/>
      <c r="UNI197" s="461"/>
      <c r="UNJ197" s="461"/>
      <c r="UNK197" s="461"/>
      <c r="UNL197" s="461"/>
      <c r="UNM197" s="461"/>
      <c r="UNN197" s="461"/>
      <c r="UNO197" s="461"/>
      <c r="UNP197" s="461"/>
      <c r="UNQ197" s="461"/>
      <c r="UNR197" s="461"/>
      <c r="UNS197" s="461"/>
      <c r="UNT197" s="461"/>
      <c r="UNU197" s="461"/>
      <c r="UNV197" s="461"/>
      <c r="UNW197" s="461"/>
      <c r="UNX197" s="461"/>
      <c r="UNY197" s="461"/>
      <c r="UNZ197" s="461"/>
      <c r="UOA197" s="461"/>
      <c r="UOB197" s="461"/>
      <c r="UOC197" s="461"/>
      <c r="UOD197" s="461"/>
      <c r="UOE197" s="461"/>
      <c r="UOF197" s="461"/>
      <c r="UOG197" s="461"/>
      <c r="UOH197" s="461"/>
      <c r="UOI197" s="461"/>
      <c r="UOJ197" s="461"/>
      <c r="UOK197" s="461"/>
      <c r="UOL197" s="461"/>
      <c r="UOM197" s="461"/>
      <c r="UON197" s="461"/>
      <c r="UOO197" s="461"/>
      <c r="UOP197" s="461"/>
      <c r="UOQ197" s="461"/>
      <c r="UOR197" s="461"/>
      <c r="UOS197" s="461"/>
      <c r="UOT197" s="461"/>
      <c r="UOU197" s="461"/>
      <c r="UOV197" s="461"/>
      <c r="UOW197" s="461"/>
      <c r="UOX197" s="461"/>
      <c r="UOY197" s="461"/>
      <c r="UOZ197" s="461"/>
      <c r="UPA197" s="461"/>
      <c r="UPB197" s="461"/>
      <c r="UPC197" s="461"/>
      <c r="UPD197" s="461"/>
      <c r="UPE197" s="461"/>
      <c r="UPF197" s="461"/>
      <c r="UPG197" s="461"/>
      <c r="UPH197" s="461"/>
      <c r="UPI197" s="461"/>
      <c r="UPJ197" s="461"/>
      <c r="UPK197" s="461"/>
      <c r="UPL197" s="461"/>
      <c r="UPM197" s="461"/>
      <c r="UPN197" s="461"/>
      <c r="UPO197" s="461"/>
      <c r="UPP197" s="461"/>
      <c r="UPQ197" s="461"/>
      <c r="UPR197" s="461"/>
      <c r="UPS197" s="461"/>
      <c r="UPT197" s="461"/>
      <c r="UPU197" s="461"/>
      <c r="UPV197" s="461"/>
      <c r="UPW197" s="461"/>
      <c r="UPX197" s="461"/>
      <c r="UPY197" s="461"/>
      <c r="UPZ197" s="461"/>
      <c r="UQA197" s="461"/>
      <c r="UQB197" s="461"/>
      <c r="UQC197" s="461"/>
      <c r="UQD197" s="461"/>
      <c r="UQE197" s="461"/>
      <c r="UQF197" s="461"/>
      <c r="UQG197" s="461"/>
      <c r="UQH197" s="461"/>
      <c r="UQI197" s="461"/>
      <c r="UQJ197" s="461"/>
      <c r="UQK197" s="461"/>
      <c r="UQL197" s="461"/>
      <c r="UQM197" s="461"/>
      <c r="UQN197" s="461"/>
      <c r="UQO197" s="461"/>
      <c r="UQP197" s="461"/>
      <c r="UQQ197" s="461"/>
      <c r="UQR197" s="461"/>
      <c r="UQS197" s="461"/>
      <c r="UQT197" s="461"/>
      <c r="UQU197" s="461"/>
      <c r="UQV197" s="461"/>
      <c r="UQW197" s="461"/>
      <c r="UQX197" s="461"/>
      <c r="UQY197" s="461"/>
      <c r="UQZ197" s="461"/>
      <c r="URA197" s="461"/>
      <c r="URB197" s="461"/>
      <c r="URC197" s="461"/>
      <c r="URD197" s="461"/>
      <c r="URE197" s="461"/>
      <c r="URF197" s="461"/>
      <c r="URG197" s="461"/>
      <c r="URH197" s="461"/>
      <c r="URI197" s="461"/>
      <c r="URJ197" s="461"/>
      <c r="URK197" s="461"/>
      <c r="URL197" s="461"/>
      <c r="URM197" s="461"/>
      <c r="URN197" s="461"/>
      <c r="URO197" s="461"/>
      <c r="URP197" s="461"/>
      <c r="URQ197" s="461"/>
      <c r="URR197" s="461"/>
      <c r="URS197" s="461"/>
      <c r="URT197" s="461"/>
      <c r="URU197" s="461"/>
      <c r="URV197" s="461"/>
      <c r="URW197" s="461"/>
      <c r="URX197" s="461"/>
      <c r="URY197" s="461"/>
      <c r="URZ197" s="461"/>
      <c r="USA197" s="461"/>
      <c r="USB197" s="461"/>
      <c r="USC197" s="461"/>
      <c r="USD197" s="461"/>
      <c r="USE197" s="461"/>
      <c r="USF197" s="461"/>
      <c r="USG197" s="461"/>
      <c r="USH197" s="461"/>
      <c r="USI197" s="461"/>
      <c r="USJ197" s="461"/>
      <c r="USK197" s="461"/>
      <c r="USL197" s="461"/>
      <c r="USM197" s="461"/>
      <c r="USN197" s="461"/>
      <c r="USO197" s="461"/>
      <c r="USP197" s="461"/>
      <c r="USQ197" s="461"/>
      <c r="USR197" s="461"/>
      <c r="USS197" s="461"/>
      <c r="UST197" s="461"/>
      <c r="USU197" s="461"/>
      <c r="USV197" s="461"/>
      <c r="USW197" s="461"/>
      <c r="USX197" s="461"/>
      <c r="USY197" s="461"/>
      <c r="USZ197" s="461"/>
      <c r="UTA197" s="461"/>
      <c r="UTB197" s="461"/>
      <c r="UTC197" s="461"/>
      <c r="UTD197" s="461"/>
      <c r="UTE197" s="461"/>
      <c r="UTF197" s="461"/>
      <c r="UTG197" s="461"/>
      <c r="UTH197" s="461"/>
      <c r="UTI197" s="461"/>
      <c r="UTJ197" s="461"/>
      <c r="UTK197" s="461"/>
      <c r="UTL197" s="461"/>
      <c r="UTM197" s="461"/>
      <c r="UTN197" s="461"/>
      <c r="UTO197" s="461"/>
      <c r="UTP197" s="461"/>
      <c r="UTQ197" s="461"/>
      <c r="UTR197" s="461"/>
      <c r="UTS197" s="461"/>
      <c r="UTT197" s="461"/>
      <c r="UTU197" s="461"/>
      <c r="UTV197" s="461"/>
      <c r="UTW197" s="461"/>
      <c r="UTX197" s="461"/>
      <c r="UTY197" s="461"/>
      <c r="UTZ197" s="461"/>
      <c r="UUA197" s="461"/>
      <c r="UUB197" s="461"/>
      <c r="UUC197" s="461"/>
      <c r="UUD197" s="461"/>
      <c r="UUE197" s="461"/>
      <c r="UUF197" s="461"/>
      <c r="UUG197" s="461"/>
      <c r="UUH197" s="461"/>
      <c r="UUI197" s="461"/>
      <c r="UUJ197" s="461"/>
      <c r="UUK197" s="461"/>
      <c r="UUL197" s="461"/>
      <c r="UUM197" s="461"/>
      <c r="UUN197" s="461"/>
      <c r="UUO197" s="461"/>
      <c r="UUP197" s="461"/>
      <c r="UUQ197" s="461"/>
      <c r="UUR197" s="461"/>
      <c r="UUS197" s="461"/>
      <c r="UUT197" s="461"/>
      <c r="UUU197" s="461"/>
      <c r="UUV197" s="461"/>
      <c r="UUW197" s="461"/>
      <c r="UUX197" s="461"/>
      <c r="UUY197" s="461"/>
      <c r="UUZ197" s="461"/>
      <c r="UVA197" s="461"/>
      <c r="UVB197" s="461"/>
      <c r="UVC197" s="461"/>
      <c r="UVD197" s="461"/>
      <c r="UVE197" s="461"/>
      <c r="UVF197" s="461"/>
      <c r="UVG197" s="461"/>
      <c r="UVH197" s="461"/>
      <c r="UVI197" s="461"/>
      <c r="UVJ197" s="461"/>
      <c r="UVK197" s="461"/>
      <c r="UVL197" s="461"/>
      <c r="UVM197" s="461"/>
      <c r="UVN197" s="461"/>
      <c r="UVO197" s="461"/>
      <c r="UVP197" s="461"/>
      <c r="UVQ197" s="461"/>
      <c r="UVR197" s="461"/>
      <c r="UVS197" s="461"/>
      <c r="UVT197" s="461"/>
      <c r="UVU197" s="461"/>
      <c r="UVV197" s="461"/>
      <c r="UVW197" s="461"/>
      <c r="UVX197" s="461"/>
      <c r="UVY197" s="461"/>
      <c r="UVZ197" s="461"/>
      <c r="UWA197" s="461"/>
      <c r="UWB197" s="461"/>
      <c r="UWC197" s="461"/>
      <c r="UWD197" s="461"/>
      <c r="UWE197" s="461"/>
      <c r="UWF197" s="461"/>
      <c r="UWG197" s="461"/>
      <c r="UWH197" s="461"/>
      <c r="UWI197" s="461"/>
      <c r="UWJ197" s="461"/>
      <c r="UWK197" s="461"/>
      <c r="UWL197" s="461"/>
      <c r="UWM197" s="461"/>
      <c r="UWN197" s="461"/>
      <c r="UWO197" s="461"/>
      <c r="UWP197" s="461"/>
      <c r="UWQ197" s="461"/>
      <c r="UWR197" s="461"/>
      <c r="UWS197" s="461"/>
      <c r="UWT197" s="461"/>
      <c r="UWU197" s="461"/>
      <c r="UWV197" s="461"/>
      <c r="UWW197" s="461"/>
      <c r="UWX197" s="461"/>
      <c r="UWY197" s="461"/>
      <c r="UWZ197" s="461"/>
      <c r="UXA197" s="461"/>
      <c r="UXB197" s="461"/>
      <c r="UXC197" s="461"/>
      <c r="UXD197" s="461"/>
      <c r="UXE197" s="461"/>
      <c r="UXF197" s="461"/>
      <c r="UXG197" s="461"/>
      <c r="UXH197" s="461"/>
      <c r="UXI197" s="461"/>
      <c r="UXJ197" s="461"/>
      <c r="UXK197" s="461"/>
      <c r="UXL197" s="461"/>
      <c r="UXM197" s="461"/>
      <c r="UXN197" s="461"/>
      <c r="UXO197" s="461"/>
      <c r="UXP197" s="461"/>
      <c r="UXQ197" s="461"/>
      <c r="UXR197" s="461"/>
      <c r="UXS197" s="461"/>
      <c r="UXT197" s="461"/>
      <c r="UXU197" s="461"/>
      <c r="UXV197" s="461"/>
      <c r="UXW197" s="461"/>
      <c r="UXX197" s="461"/>
      <c r="UXY197" s="461"/>
      <c r="UXZ197" s="461"/>
      <c r="UYA197" s="461"/>
      <c r="UYB197" s="461"/>
      <c r="UYC197" s="461"/>
      <c r="UYD197" s="461"/>
      <c r="UYE197" s="461"/>
      <c r="UYF197" s="461"/>
      <c r="UYG197" s="461"/>
      <c r="UYH197" s="461"/>
      <c r="UYI197" s="461"/>
      <c r="UYJ197" s="461"/>
      <c r="UYK197" s="461"/>
      <c r="UYL197" s="461"/>
      <c r="UYM197" s="461"/>
      <c r="UYN197" s="461"/>
      <c r="UYO197" s="461"/>
      <c r="UYP197" s="461"/>
      <c r="UYQ197" s="461"/>
      <c r="UYR197" s="461"/>
      <c r="UYS197" s="461"/>
      <c r="UYT197" s="461"/>
      <c r="UYU197" s="461"/>
      <c r="UYV197" s="461"/>
      <c r="UYW197" s="461"/>
      <c r="UYX197" s="461"/>
      <c r="UYY197" s="461"/>
      <c r="UYZ197" s="461"/>
      <c r="UZA197" s="461"/>
      <c r="UZB197" s="461"/>
      <c r="UZC197" s="461"/>
      <c r="UZD197" s="461"/>
      <c r="UZE197" s="461"/>
      <c r="UZF197" s="461"/>
      <c r="UZG197" s="461"/>
      <c r="UZH197" s="461"/>
      <c r="UZI197" s="461"/>
      <c r="UZJ197" s="461"/>
      <c r="UZK197" s="461"/>
      <c r="UZL197" s="461"/>
      <c r="UZM197" s="461"/>
      <c r="UZN197" s="461"/>
      <c r="UZO197" s="461"/>
      <c r="UZP197" s="461"/>
      <c r="UZQ197" s="461"/>
      <c r="UZR197" s="461"/>
      <c r="UZS197" s="461"/>
      <c r="UZT197" s="461"/>
      <c r="UZU197" s="461"/>
      <c r="UZV197" s="461"/>
      <c r="UZW197" s="461"/>
      <c r="UZX197" s="461"/>
      <c r="UZY197" s="461"/>
      <c r="UZZ197" s="461"/>
      <c r="VAA197" s="461"/>
      <c r="VAB197" s="461"/>
      <c r="VAC197" s="461"/>
      <c r="VAD197" s="461"/>
      <c r="VAE197" s="461"/>
      <c r="VAF197" s="461"/>
      <c r="VAG197" s="461"/>
      <c r="VAH197" s="461"/>
      <c r="VAI197" s="461"/>
      <c r="VAJ197" s="461"/>
      <c r="VAK197" s="461"/>
      <c r="VAL197" s="461"/>
      <c r="VAM197" s="461"/>
      <c r="VAN197" s="461"/>
      <c r="VAO197" s="461"/>
      <c r="VAP197" s="461"/>
      <c r="VAQ197" s="461"/>
      <c r="VAR197" s="461"/>
      <c r="VAS197" s="461"/>
      <c r="VAT197" s="461"/>
      <c r="VAU197" s="461"/>
      <c r="VAV197" s="461"/>
      <c r="VAW197" s="461"/>
      <c r="VAX197" s="461"/>
      <c r="VAY197" s="461"/>
      <c r="VAZ197" s="461"/>
      <c r="VBA197" s="461"/>
      <c r="VBB197" s="461"/>
      <c r="VBC197" s="461"/>
      <c r="VBD197" s="461"/>
      <c r="VBE197" s="461"/>
      <c r="VBF197" s="461"/>
      <c r="VBG197" s="461"/>
      <c r="VBH197" s="461"/>
      <c r="VBI197" s="461"/>
      <c r="VBJ197" s="461"/>
      <c r="VBK197" s="461"/>
      <c r="VBL197" s="461"/>
      <c r="VBM197" s="461"/>
      <c r="VBN197" s="461"/>
      <c r="VBO197" s="461"/>
      <c r="VBP197" s="461"/>
      <c r="VBQ197" s="461"/>
      <c r="VBR197" s="461"/>
      <c r="VBS197" s="461"/>
      <c r="VBT197" s="461"/>
      <c r="VBU197" s="461"/>
      <c r="VBV197" s="461"/>
      <c r="VBW197" s="461"/>
      <c r="VBX197" s="461"/>
      <c r="VBY197" s="461"/>
      <c r="VBZ197" s="461"/>
      <c r="VCA197" s="461"/>
      <c r="VCB197" s="461"/>
      <c r="VCC197" s="461"/>
      <c r="VCD197" s="461"/>
      <c r="VCE197" s="461"/>
      <c r="VCF197" s="461"/>
      <c r="VCG197" s="461"/>
      <c r="VCH197" s="461"/>
      <c r="VCI197" s="461"/>
      <c r="VCJ197" s="461"/>
      <c r="VCK197" s="461"/>
      <c r="VCL197" s="461"/>
      <c r="VCM197" s="461"/>
      <c r="VCN197" s="461"/>
      <c r="VCO197" s="461"/>
      <c r="VCP197" s="461"/>
      <c r="VCQ197" s="461"/>
      <c r="VCR197" s="461"/>
      <c r="VCS197" s="461"/>
      <c r="VCT197" s="461"/>
      <c r="VCU197" s="461"/>
      <c r="VCV197" s="461"/>
      <c r="VCW197" s="461"/>
      <c r="VCX197" s="461"/>
      <c r="VCY197" s="461"/>
      <c r="VCZ197" s="461"/>
      <c r="VDA197" s="461"/>
      <c r="VDB197" s="461"/>
      <c r="VDC197" s="461"/>
      <c r="VDD197" s="461"/>
      <c r="VDE197" s="461"/>
      <c r="VDF197" s="461"/>
      <c r="VDG197" s="461"/>
      <c r="VDH197" s="461"/>
      <c r="VDI197" s="461"/>
      <c r="VDJ197" s="461"/>
      <c r="VDK197" s="461"/>
      <c r="VDL197" s="461"/>
      <c r="VDM197" s="461"/>
      <c r="VDN197" s="461"/>
      <c r="VDO197" s="461"/>
      <c r="VDP197" s="461"/>
      <c r="VDQ197" s="461"/>
      <c r="VDR197" s="461"/>
      <c r="VDS197" s="461"/>
      <c r="VDT197" s="461"/>
      <c r="VDU197" s="461"/>
      <c r="VDV197" s="461"/>
      <c r="VDW197" s="461"/>
      <c r="VDX197" s="461"/>
      <c r="VDY197" s="461"/>
      <c r="VDZ197" s="461"/>
      <c r="VEA197" s="461"/>
      <c r="VEB197" s="461"/>
      <c r="VEC197" s="461"/>
      <c r="VED197" s="461"/>
      <c r="VEE197" s="461"/>
      <c r="VEF197" s="461"/>
      <c r="VEG197" s="461"/>
      <c r="VEH197" s="461"/>
      <c r="VEI197" s="461"/>
      <c r="VEJ197" s="461"/>
      <c r="VEK197" s="461"/>
      <c r="VEL197" s="461"/>
      <c r="VEM197" s="461"/>
      <c r="VEN197" s="461"/>
      <c r="VEO197" s="461"/>
      <c r="VEP197" s="461"/>
      <c r="VEQ197" s="461"/>
      <c r="VER197" s="461"/>
      <c r="VES197" s="461"/>
      <c r="VET197" s="461"/>
      <c r="VEU197" s="461"/>
      <c r="VEV197" s="461"/>
      <c r="VEW197" s="461"/>
      <c r="VEX197" s="461"/>
      <c r="VEY197" s="461"/>
      <c r="VEZ197" s="461"/>
      <c r="VFA197" s="461"/>
      <c r="VFB197" s="461"/>
      <c r="VFC197" s="461"/>
      <c r="VFD197" s="461"/>
      <c r="VFE197" s="461"/>
      <c r="VFF197" s="461"/>
      <c r="VFG197" s="461"/>
      <c r="VFH197" s="461"/>
      <c r="VFI197" s="461"/>
      <c r="VFJ197" s="461"/>
      <c r="VFK197" s="461"/>
      <c r="VFL197" s="461"/>
      <c r="VFM197" s="461"/>
      <c r="VFN197" s="461"/>
      <c r="VFO197" s="461"/>
      <c r="VFP197" s="461"/>
      <c r="VFQ197" s="461"/>
      <c r="VFR197" s="461"/>
      <c r="VFS197" s="461"/>
      <c r="VFT197" s="461"/>
      <c r="VFU197" s="461"/>
      <c r="VFV197" s="461"/>
      <c r="VFW197" s="461"/>
      <c r="VFX197" s="461"/>
      <c r="VFY197" s="461"/>
      <c r="VFZ197" s="461"/>
      <c r="VGA197" s="461"/>
      <c r="VGB197" s="461"/>
      <c r="VGC197" s="461"/>
      <c r="VGD197" s="461"/>
      <c r="VGE197" s="461"/>
      <c r="VGF197" s="461"/>
      <c r="VGG197" s="461"/>
      <c r="VGH197" s="461"/>
      <c r="VGI197" s="461"/>
      <c r="VGJ197" s="461"/>
      <c r="VGK197" s="461"/>
      <c r="VGL197" s="461"/>
      <c r="VGM197" s="461"/>
      <c r="VGN197" s="461"/>
      <c r="VGO197" s="461"/>
      <c r="VGP197" s="461"/>
      <c r="VGQ197" s="461"/>
      <c r="VGR197" s="461"/>
      <c r="VGS197" s="461"/>
      <c r="VGT197" s="461"/>
      <c r="VGU197" s="461"/>
      <c r="VGV197" s="461"/>
      <c r="VGW197" s="461"/>
      <c r="VGX197" s="461"/>
      <c r="VGY197" s="461"/>
      <c r="VGZ197" s="461"/>
      <c r="VHA197" s="461"/>
      <c r="VHB197" s="461"/>
      <c r="VHC197" s="461"/>
      <c r="VHD197" s="461"/>
      <c r="VHE197" s="461"/>
      <c r="VHF197" s="461"/>
      <c r="VHG197" s="461"/>
      <c r="VHH197" s="461"/>
      <c r="VHI197" s="461"/>
      <c r="VHJ197" s="461"/>
      <c r="VHK197" s="461"/>
      <c r="VHL197" s="461"/>
      <c r="VHM197" s="461"/>
      <c r="VHN197" s="461"/>
      <c r="VHO197" s="461"/>
      <c r="VHP197" s="461"/>
      <c r="VHQ197" s="461"/>
      <c r="VHR197" s="461"/>
      <c r="VHS197" s="461"/>
      <c r="VHT197" s="461"/>
      <c r="VHU197" s="461"/>
      <c r="VHV197" s="461"/>
      <c r="VHW197" s="461"/>
      <c r="VHX197" s="461"/>
      <c r="VHY197" s="461"/>
      <c r="VHZ197" s="461"/>
      <c r="VIA197" s="461"/>
      <c r="VIB197" s="461"/>
      <c r="VIC197" s="461"/>
      <c r="VID197" s="461"/>
      <c r="VIE197" s="461"/>
      <c r="VIF197" s="461"/>
      <c r="VIG197" s="461"/>
      <c r="VIH197" s="461"/>
      <c r="VII197" s="461"/>
      <c r="VIJ197" s="461"/>
      <c r="VIK197" s="461"/>
      <c r="VIL197" s="461"/>
      <c r="VIM197" s="461"/>
      <c r="VIN197" s="461"/>
      <c r="VIO197" s="461"/>
      <c r="VIP197" s="461"/>
      <c r="VIQ197" s="461"/>
      <c r="VIR197" s="461"/>
      <c r="VIS197" s="461"/>
      <c r="VIT197" s="461"/>
      <c r="VIU197" s="461"/>
      <c r="VIV197" s="461"/>
      <c r="VIW197" s="461"/>
      <c r="VIX197" s="461"/>
      <c r="VIY197" s="461"/>
      <c r="VIZ197" s="461"/>
      <c r="VJA197" s="461"/>
      <c r="VJB197" s="461"/>
      <c r="VJC197" s="461"/>
      <c r="VJD197" s="461"/>
      <c r="VJE197" s="461"/>
      <c r="VJF197" s="461"/>
      <c r="VJG197" s="461"/>
      <c r="VJH197" s="461"/>
      <c r="VJI197" s="461"/>
      <c r="VJJ197" s="461"/>
      <c r="VJK197" s="461"/>
      <c r="VJL197" s="461"/>
      <c r="VJM197" s="461"/>
      <c r="VJN197" s="461"/>
      <c r="VJO197" s="461"/>
      <c r="VJP197" s="461"/>
      <c r="VJQ197" s="461"/>
      <c r="VJR197" s="461"/>
      <c r="VJS197" s="461"/>
      <c r="VJT197" s="461"/>
      <c r="VJU197" s="461"/>
      <c r="VJV197" s="461"/>
      <c r="VJW197" s="461"/>
      <c r="VJX197" s="461"/>
      <c r="VJY197" s="461"/>
      <c r="VJZ197" s="461"/>
      <c r="VKA197" s="461"/>
      <c r="VKB197" s="461"/>
      <c r="VKC197" s="461"/>
      <c r="VKD197" s="461"/>
      <c r="VKE197" s="461"/>
      <c r="VKF197" s="461"/>
      <c r="VKG197" s="461"/>
      <c r="VKH197" s="461"/>
      <c r="VKI197" s="461"/>
      <c r="VKJ197" s="461"/>
      <c r="VKK197" s="461"/>
      <c r="VKL197" s="461"/>
      <c r="VKM197" s="461"/>
      <c r="VKN197" s="461"/>
      <c r="VKO197" s="461"/>
      <c r="VKP197" s="461"/>
      <c r="VKQ197" s="461"/>
      <c r="VKR197" s="461"/>
      <c r="VKS197" s="461"/>
      <c r="VKT197" s="461"/>
      <c r="VKU197" s="461"/>
      <c r="VKV197" s="461"/>
      <c r="VKW197" s="461"/>
      <c r="VKX197" s="461"/>
      <c r="VKY197" s="461"/>
      <c r="VKZ197" s="461"/>
      <c r="VLA197" s="461"/>
      <c r="VLB197" s="461"/>
      <c r="VLC197" s="461"/>
      <c r="VLD197" s="461"/>
      <c r="VLE197" s="461"/>
      <c r="VLF197" s="461"/>
      <c r="VLG197" s="461"/>
      <c r="VLH197" s="461"/>
      <c r="VLI197" s="461"/>
      <c r="VLJ197" s="461"/>
      <c r="VLK197" s="461"/>
      <c r="VLL197" s="461"/>
      <c r="VLM197" s="461"/>
      <c r="VLN197" s="461"/>
      <c r="VLO197" s="461"/>
      <c r="VLP197" s="461"/>
      <c r="VLQ197" s="461"/>
      <c r="VLR197" s="461"/>
      <c r="VLS197" s="461"/>
      <c r="VLT197" s="461"/>
      <c r="VLU197" s="461"/>
      <c r="VLV197" s="461"/>
      <c r="VLW197" s="461"/>
      <c r="VLX197" s="461"/>
      <c r="VLY197" s="461"/>
      <c r="VLZ197" s="461"/>
      <c r="VMA197" s="461"/>
      <c r="VMB197" s="461"/>
      <c r="VMC197" s="461"/>
      <c r="VMD197" s="461"/>
      <c r="VME197" s="461"/>
      <c r="VMF197" s="461"/>
      <c r="VMG197" s="461"/>
      <c r="VMH197" s="461"/>
      <c r="VMI197" s="461"/>
      <c r="VMJ197" s="461"/>
      <c r="VMK197" s="461"/>
      <c r="VML197" s="461"/>
      <c r="VMM197" s="461"/>
      <c r="VMN197" s="461"/>
      <c r="VMO197" s="461"/>
      <c r="VMP197" s="461"/>
      <c r="VMQ197" s="461"/>
      <c r="VMR197" s="461"/>
      <c r="VMS197" s="461"/>
      <c r="VMT197" s="461"/>
      <c r="VMU197" s="461"/>
      <c r="VMV197" s="461"/>
      <c r="VMW197" s="461"/>
      <c r="VMX197" s="461"/>
      <c r="VMY197" s="461"/>
      <c r="VMZ197" s="461"/>
      <c r="VNA197" s="461"/>
      <c r="VNB197" s="461"/>
      <c r="VNC197" s="461"/>
      <c r="VND197" s="461"/>
      <c r="VNE197" s="461"/>
      <c r="VNF197" s="461"/>
      <c r="VNG197" s="461"/>
      <c r="VNH197" s="461"/>
      <c r="VNI197" s="461"/>
      <c r="VNJ197" s="461"/>
      <c r="VNK197" s="461"/>
      <c r="VNL197" s="461"/>
      <c r="VNM197" s="461"/>
      <c r="VNN197" s="461"/>
      <c r="VNO197" s="461"/>
      <c r="VNP197" s="461"/>
      <c r="VNQ197" s="461"/>
      <c r="VNR197" s="461"/>
      <c r="VNS197" s="461"/>
      <c r="VNT197" s="461"/>
      <c r="VNU197" s="461"/>
      <c r="VNV197" s="461"/>
      <c r="VNW197" s="461"/>
      <c r="VNX197" s="461"/>
      <c r="VNY197" s="461"/>
      <c r="VNZ197" s="461"/>
      <c r="VOA197" s="461"/>
      <c r="VOB197" s="461"/>
      <c r="VOC197" s="461"/>
      <c r="VOD197" s="461"/>
      <c r="VOE197" s="461"/>
      <c r="VOF197" s="461"/>
      <c r="VOG197" s="461"/>
      <c r="VOH197" s="461"/>
      <c r="VOI197" s="461"/>
      <c r="VOJ197" s="461"/>
      <c r="VOK197" s="461"/>
      <c r="VOL197" s="461"/>
      <c r="VOM197" s="461"/>
      <c r="VON197" s="461"/>
      <c r="VOO197" s="461"/>
      <c r="VOP197" s="461"/>
      <c r="VOQ197" s="461"/>
      <c r="VOR197" s="461"/>
      <c r="VOS197" s="461"/>
      <c r="VOT197" s="461"/>
      <c r="VOU197" s="461"/>
      <c r="VOV197" s="461"/>
      <c r="VOW197" s="461"/>
      <c r="VOX197" s="461"/>
      <c r="VOY197" s="461"/>
      <c r="VOZ197" s="461"/>
      <c r="VPA197" s="461"/>
      <c r="VPB197" s="461"/>
      <c r="VPC197" s="461"/>
      <c r="VPD197" s="461"/>
      <c r="VPE197" s="461"/>
      <c r="VPF197" s="461"/>
      <c r="VPG197" s="461"/>
      <c r="VPH197" s="461"/>
      <c r="VPI197" s="461"/>
      <c r="VPJ197" s="461"/>
      <c r="VPK197" s="461"/>
      <c r="VPL197" s="461"/>
      <c r="VPM197" s="461"/>
      <c r="VPN197" s="461"/>
      <c r="VPO197" s="461"/>
      <c r="VPP197" s="461"/>
      <c r="VPQ197" s="461"/>
      <c r="VPR197" s="461"/>
      <c r="VPS197" s="461"/>
      <c r="VPT197" s="461"/>
      <c r="VPU197" s="461"/>
      <c r="VPV197" s="461"/>
      <c r="VPW197" s="461"/>
      <c r="VPX197" s="461"/>
      <c r="VPY197" s="461"/>
      <c r="VPZ197" s="461"/>
      <c r="VQA197" s="461"/>
      <c r="VQB197" s="461"/>
      <c r="VQC197" s="461"/>
      <c r="VQD197" s="461"/>
      <c r="VQE197" s="461"/>
      <c r="VQF197" s="461"/>
      <c r="VQG197" s="461"/>
      <c r="VQH197" s="461"/>
      <c r="VQI197" s="461"/>
      <c r="VQJ197" s="461"/>
      <c r="VQK197" s="461"/>
      <c r="VQL197" s="461"/>
      <c r="VQM197" s="461"/>
      <c r="VQN197" s="461"/>
      <c r="VQO197" s="461"/>
      <c r="VQP197" s="461"/>
      <c r="VQQ197" s="461"/>
      <c r="VQR197" s="461"/>
      <c r="VQS197" s="461"/>
      <c r="VQT197" s="461"/>
      <c r="VQU197" s="461"/>
      <c r="VQV197" s="461"/>
      <c r="VQW197" s="461"/>
      <c r="VQX197" s="461"/>
      <c r="VQY197" s="461"/>
      <c r="VQZ197" s="461"/>
      <c r="VRA197" s="461"/>
      <c r="VRB197" s="461"/>
      <c r="VRC197" s="461"/>
      <c r="VRD197" s="461"/>
      <c r="VRE197" s="461"/>
      <c r="VRF197" s="461"/>
      <c r="VRG197" s="461"/>
      <c r="VRH197" s="461"/>
      <c r="VRI197" s="461"/>
      <c r="VRJ197" s="461"/>
      <c r="VRK197" s="461"/>
      <c r="VRL197" s="461"/>
      <c r="VRM197" s="461"/>
      <c r="VRN197" s="461"/>
      <c r="VRO197" s="461"/>
      <c r="VRP197" s="461"/>
      <c r="VRQ197" s="461"/>
      <c r="VRR197" s="461"/>
      <c r="VRS197" s="461"/>
      <c r="VRT197" s="461"/>
      <c r="VRU197" s="461"/>
      <c r="VRV197" s="461"/>
      <c r="VRW197" s="461"/>
      <c r="VRX197" s="461"/>
      <c r="VRY197" s="461"/>
      <c r="VRZ197" s="461"/>
      <c r="VSA197" s="461"/>
      <c r="VSB197" s="461"/>
      <c r="VSC197" s="461"/>
      <c r="VSD197" s="461"/>
      <c r="VSE197" s="461"/>
      <c r="VSF197" s="461"/>
      <c r="VSG197" s="461"/>
      <c r="VSH197" s="461"/>
      <c r="VSI197" s="461"/>
      <c r="VSJ197" s="461"/>
      <c r="VSK197" s="461"/>
      <c r="VSL197" s="461"/>
      <c r="VSM197" s="461"/>
      <c r="VSN197" s="461"/>
      <c r="VSO197" s="461"/>
      <c r="VSP197" s="461"/>
      <c r="VSQ197" s="461"/>
      <c r="VSR197" s="461"/>
      <c r="VSS197" s="461"/>
      <c r="VST197" s="461"/>
      <c r="VSU197" s="461"/>
      <c r="VSV197" s="461"/>
      <c r="VSW197" s="461"/>
      <c r="VSX197" s="461"/>
      <c r="VSY197" s="461"/>
      <c r="VSZ197" s="461"/>
      <c r="VTA197" s="461"/>
      <c r="VTB197" s="461"/>
      <c r="VTC197" s="461"/>
      <c r="VTD197" s="461"/>
      <c r="VTE197" s="461"/>
      <c r="VTF197" s="461"/>
      <c r="VTG197" s="461"/>
      <c r="VTH197" s="461"/>
      <c r="VTI197" s="461"/>
      <c r="VTJ197" s="461"/>
      <c r="VTK197" s="461"/>
      <c r="VTL197" s="461"/>
      <c r="VTM197" s="461"/>
      <c r="VTN197" s="461"/>
      <c r="VTO197" s="461"/>
      <c r="VTP197" s="461"/>
      <c r="VTQ197" s="461"/>
      <c r="VTR197" s="461"/>
      <c r="VTS197" s="461"/>
      <c r="VTT197" s="461"/>
      <c r="VTU197" s="461"/>
      <c r="VTV197" s="461"/>
      <c r="VTW197" s="461"/>
      <c r="VTX197" s="461"/>
      <c r="VTY197" s="461"/>
      <c r="VTZ197" s="461"/>
      <c r="VUA197" s="461"/>
      <c r="VUB197" s="461"/>
      <c r="VUC197" s="461"/>
      <c r="VUD197" s="461"/>
      <c r="VUE197" s="461"/>
      <c r="VUF197" s="461"/>
      <c r="VUG197" s="461"/>
      <c r="VUH197" s="461"/>
      <c r="VUI197" s="461"/>
      <c r="VUJ197" s="461"/>
      <c r="VUK197" s="461"/>
      <c r="VUL197" s="461"/>
      <c r="VUM197" s="461"/>
      <c r="VUN197" s="461"/>
      <c r="VUO197" s="461"/>
      <c r="VUP197" s="461"/>
      <c r="VUQ197" s="461"/>
      <c r="VUR197" s="461"/>
      <c r="VUS197" s="461"/>
      <c r="VUT197" s="461"/>
      <c r="VUU197" s="461"/>
      <c r="VUV197" s="461"/>
      <c r="VUW197" s="461"/>
      <c r="VUX197" s="461"/>
      <c r="VUY197" s="461"/>
      <c r="VUZ197" s="461"/>
      <c r="VVA197" s="461"/>
      <c r="VVB197" s="461"/>
      <c r="VVC197" s="461"/>
      <c r="VVD197" s="461"/>
      <c r="VVE197" s="461"/>
      <c r="VVF197" s="461"/>
      <c r="VVG197" s="461"/>
      <c r="VVH197" s="461"/>
      <c r="VVI197" s="461"/>
      <c r="VVJ197" s="461"/>
      <c r="VVK197" s="461"/>
      <c r="VVL197" s="461"/>
      <c r="VVM197" s="461"/>
      <c r="VVN197" s="461"/>
      <c r="VVO197" s="461"/>
      <c r="VVP197" s="461"/>
      <c r="VVQ197" s="461"/>
      <c r="VVR197" s="461"/>
      <c r="VVS197" s="461"/>
      <c r="VVT197" s="461"/>
      <c r="VVU197" s="461"/>
      <c r="VVV197" s="461"/>
      <c r="VVW197" s="461"/>
      <c r="VVX197" s="461"/>
      <c r="VVY197" s="461"/>
      <c r="VVZ197" s="461"/>
      <c r="VWA197" s="461"/>
      <c r="VWB197" s="461"/>
      <c r="VWC197" s="461"/>
      <c r="VWD197" s="461"/>
      <c r="VWE197" s="461"/>
      <c r="VWF197" s="461"/>
      <c r="VWG197" s="461"/>
      <c r="VWH197" s="461"/>
      <c r="VWI197" s="461"/>
      <c r="VWJ197" s="461"/>
      <c r="VWK197" s="461"/>
      <c r="VWL197" s="461"/>
      <c r="VWM197" s="461"/>
      <c r="VWN197" s="461"/>
      <c r="VWO197" s="461"/>
      <c r="VWP197" s="461"/>
      <c r="VWQ197" s="461"/>
      <c r="VWR197" s="461"/>
      <c r="VWS197" s="461"/>
      <c r="VWT197" s="461"/>
      <c r="VWU197" s="461"/>
      <c r="VWV197" s="461"/>
      <c r="VWW197" s="461"/>
      <c r="VWX197" s="461"/>
      <c r="VWY197" s="461"/>
      <c r="VWZ197" s="461"/>
      <c r="VXA197" s="461"/>
      <c r="VXB197" s="461"/>
      <c r="VXC197" s="461"/>
      <c r="VXD197" s="461"/>
      <c r="VXE197" s="461"/>
      <c r="VXF197" s="461"/>
      <c r="VXG197" s="461"/>
      <c r="VXH197" s="461"/>
      <c r="VXI197" s="461"/>
      <c r="VXJ197" s="461"/>
      <c r="VXK197" s="461"/>
      <c r="VXL197" s="461"/>
      <c r="VXM197" s="461"/>
      <c r="VXN197" s="461"/>
      <c r="VXO197" s="461"/>
      <c r="VXP197" s="461"/>
      <c r="VXQ197" s="461"/>
      <c r="VXR197" s="461"/>
      <c r="VXS197" s="461"/>
      <c r="VXT197" s="461"/>
      <c r="VXU197" s="461"/>
      <c r="VXV197" s="461"/>
      <c r="VXW197" s="461"/>
      <c r="VXX197" s="461"/>
      <c r="VXY197" s="461"/>
      <c r="VXZ197" s="461"/>
      <c r="VYA197" s="461"/>
      <c r="VYB197" s="461"/>
      <c r="VYC197" s="461"/>
      <c r="VYD197" s="461"/>
      <c r="VYE197" s="461"/>
      <c r="VYF197" s="461"/>
      <c r="VYG197" s="461"/>
      <c r="VYH197" s="461"/>
      <c r="VYI197" s="461"/>
      <c r="VYJ197" s="461"/>
      <c r="VYK197" s="461"/>
      <c r="VYL197" s="461"/>
      <c r="VYM197" s="461"/>
      <c r="VYN197" s="461"/>
      <c r="VYO197" s="461"/>
      <c r="VYP197" s="461"/>
      <c r="VYQ197" s="461"/>
      <c r="VYR197" s="461"/>
      <c r="VYS197" s="461"/>
      <c r="VYT197" s="461"/>
      <c r="VYU197" s="461"/>
      <c r="VYV197" s="461"/>
      <c r="VYW197" s="461"/>
      <c r="VYX197" s="461"/>
      <c r="VYY197" s="461"/>
      <c r="VYZ197" s="461"/>
      <c r="VZA197" s="461"/>
      <c r="VZB197" s="461"/>
      <c r="VZC197" s="461"/>
      <c r="VZD197" s="461"/>
      <c r="VZE197" s="461"/>
      <c r="VZF197" s="461"/>
      <c r="VZG197" s="461"/>
      <c r="VZH197" s="461"/>
      <c r="VZI197" s="461"/>
      <c r="VZJ197" s="461"/>
      <c r="VZK197" s="461"/>
      <c r="VZL197" s="461"/>
      <c r="VZM197" s="461"/>
      <c r="VZN197" s="461"/>
      <c r="VZO197" s="461"/>
      <c r="VZP197" s="461"/>
      <c r="VZQ197" s="461"/>
      <c r="VZR197" s="461"/>
      <c r="VZS197" s="461"/>
      <c r="VZT197" s="461"/>
      <c r="VZU197" s="461"/>
      <c r="VZV197" s="461"/>
      <c r="VZW197" s="461"/>
      <c r="VZX197" s="461"/>
      <c r="VZY197" s="461"/>
      <c r="VZZ197" s="461"/>
      <c r="WAA197" s="461"/>
      <c r="WAB197" s="461"/>
      <c r="WAC197" s="461"/>
      <c r="WAD197" s="461"/>
      <c r="WAE197" s="461"/>
      <c r="WAF197" s="461"/>
      <c r="WAG197" s="461"/>
      <c r="WAH197" s="461"/>
      <c r="WAI197" s="461"/>
      <c r="WAJ197" s="461"/>
      <c r="WAK197" s="461"/>
      <c r="WAL197" s="461"/>
      <c r="WAM197" s="461"/>
      <c r="WAN197" s="461"/>
      <c r="WAO197" s="461"/>
      <c r="WAP197" s="461"/>
      <c r="WAQ197" s="461"/>
      <c r="WAR197" s="461"/>
      <c r="WAS197" s="461"/>
      <c r="WAT197" s="461"/>
      <c r="WAU197" s="461"/>
      <c r="WAV197" s="461"/>
      <c r="WAW197" s="461"/>
      <c r="WAX197" s="461"/>
      <c r="WAY197" s="461"/>
      <c r="WAZ197" s="461"/>
      <c r="WBA197" s="461"/>
      <c r="WBB197" s="461"/>
      <c r="WBC197" s="461"/>
      <c r="WBD197" s="461"/>
      <c r="WBE197" s="461"/>
      <c r="WBF197" s="461"/>
      <c r="WBG197" s="461"/>
      <c r="WBH197" s="461"/>
      <c r="WBI197" s="461"/>
      <c r="WBJ197" s="461"/>
      <c r="WBK197" s="461"/>
      <c r="WBL197" s="461"/>
      <c r="WBM197" s="461"/>
      <c r="WBN197" s="461"/>
      <c r="WBO197" s="461"/>
      <c r="WBP197" s="461"/>
      <c r="WBQ197" s="461"/>
      <c r="WBR197" s="461"/>
      <c r="WBS197" s="461"/>
      <c r="WBT197" s="461"/>
      <c r="WBU197" s="461"/>
      <c r="WBV197" s="461"/>
      <c r="WBW197" s="461"/>
      <c r="WBX197" s="461"/>
      <c r="WBY197" s="461"/>
      <c r="WBZ197" s="461"/>
      <c r="WCA197" s="461"/>
      <c r="WCB197" s="461"/>
      <c r="WCC197" s="461"/>
      <c r="WCD197" s="461"/>
      <c r="WCE197" s="461"/>
      <c r="WCF197" s="461"/>
      <c r="WCG197" s="461"/>
      <c r="WCH197" s="461"/>
      <c r="WCI197" s="461"/>
      <c r="WCJ197" s="461"/>
      <c r="WCK197" s="461"/>
      <c r="WCL197" s="461"/>
      <c r="WCM197" s="461"/>
      <c r="WCN197" s="461"/>
      <c r="WCO197" s="461"/>
      <c r="WCP197" s="461"/>
      <c r="WCQ197" s="461"/>
      <c r="WCR197" s="461"/>
      <c r="WCS197" s="461"/>
      <c r="WCT197" s="461"/>
      <c r="WCU197" s="461"/>
      <c r="WCV197" s="461"/>
      <c r="WCW197" s="461"/>
      <c r="WCX197" s="461"/>
      <c r="WCY197" s="461"/>
      <c r="WCZ197" s="461"/>
      <c r="WDA197" s="461"/>
      <c r="WDB197" s="461"/>
      <c r="WDC197" s="461"/>
      <c r="WDD197" s="461"/>
      <c r="WDE197" s="461"/>
      <c r="WDF197" s="461"/>
      <c r="WDG197" s="461"/>
      <c r="WDH197" s="461"/>
      <c r="WDI197" s="461"/>
      <c r="WDJ197" s="461"/>
      <c r="WDK197" s="461"/>
      <c r="WDL197" s="461"/>
      <c r="WDM197" s="461"/>
      <c r="WDN197" s="461"/>
      <c r="WDO197" s="461"/>
      <c r="WDP197" s="461"/>
      <c r="WDQ197" s="461"/>
      <c r="WDR197" s="461"/>
      <c r="WDS197" s="461"/>
      <c r="WDT197" s="461"/>
      <c r="WDU197" s="461"/>
      <c r="WDV197" s="461"/>
      <c r="WDW197" s="461"/>
      <c r="WDX197" s="461"/>
      <c r="WDY197" s="461"/>
      <c r="WDZ197" s="461"/>
      <c r="WEA197" s="461"/>
      <c r="WEB197" s="461"/>
      <c r="WEC197" s="461"/>
      <c r="WED197" s="461"/>
      <c r="WEE197" s="461"/>
      <c r="WEF197" s="461"/>
      <c r="WEG197" s="461"/>
      <c r="WEH197" s="461"/>
      <c r="WEI197" s="461"/>
      <c r="WEJ197" s="461"/>
      <c r="WEK197" s="461"/>
      <c r="WEL197" s="461"/>
      <c r="WEM197" s="461"/>
      <c r="WEN197" s="461"/>
      <c r="WEO197" s="461"/>
      <c r="WEP197" s="461"/>
      <c r="WEQ197" s="461"/>
      <c r="WER197" s="461"/>
      <c r="WES197" s="461"/>
      <c r="WET197" s="461"/>
      <c r="WEU197" s="461"/>
      <c r="WEV197" s="461"/>
      <c r="WEW197" s="461"/>
      <c r="WEX197" s="461"/>
      <c r="WEY197" s="461"/>
      <c r="WEZ197" s="461"/>
      <c r="WFA197" s="461"/>
      <c r="WFB197" s="461"/>
      <c r="WFC197" s="461"/>
      <c r="WFD197" s="461"/>
      <c r="WFE197" s="461"/>
      <c r="WFF197" s="461"/>
      <c r="WFG197" s="461"/>
      <c r="WFH197" s="461"/>
      <c r="WFI197" s="461"/>
      <c r="WFJ197" s="461"/>
      <c r="WFK197" s="461"/>
      <c r="WFL197" s="461"/>
      <c r="WFM197" s="461"/>
      <c r="WFN197" s="461"/>
      <c r="WFO197" s="461"/>
      <c r="WFP197" s="461"/>
      <c r="WFQ197" s="461"/>
      <c r="WFR197" s="461"/>
      <c r="WFS197" s="461"/>
      <c r="WFT197" s="461"/>
      <c r="WFU197" s="461"/>
      <c r="WFV197" s="461"/>
      <c r="WFW197" s="461"/>
      <c r="WFX197" s="461"/>
      <c r="WFY197" s="461"/>
      <c r="WFZ197" s="461"/>
      <c r="WGA197" s="461"/>
      <c r="WGB197" s="461"/>
      <c r="WGC197" s="461"/>
      <c r="WGD197" s="461"/>
      <c r="WGE197" s="461"/>
      <c r="WGF197" s="461"/>
      <c r="WGG197" s="461"/>
      <c r="WGH197" s="461"/>
      <c r="WGI197" s="461"/>
      <c r="WGJ197" s="461"/>
      <c r="WGK197" s="461"/>
      <c r="WGL197" s="461"/>
      <c r="WGM197" s="461"/>
      <c r="WGN197" s="461"/>
      <c r="WGO197" s="461"/>
      <c r="WGP197" s="461"/>
      <c r="WGQ197" s="461"/>
      <c r="WGR197" s="461"/>
      <c r="WGS197" s="461"/>
      <c r="WGT197" s="461"/>
      <c r="WGU197" s="461"/>
      <c r="WGV197" s="461"/>
      <c r="WGW197" s="461"/>
      <c r="WGX197" s="461"/>
      <c r="WGY197" s="461"/>
      <c r="WGZ197" s="461"/>
      <c r="WHA197" s="461"/>
      <c r="WHB197" s="461"/>
      <c r="WHC197" s="461"/>
      <c r="WHD197" s="461"/>
      <c r="WHE197" s="461"/>
      <c r="WHF197" s="461"/>
      <c r="WHG197" s="461"/>
      <c r="WHH197" s="461"/>
      <c r="WHI197" s="461"/>
      <c r="WHJ197" s="461"/>
      <c r="WHK197" s="461"/>
      <c r="WHL197" s="461"/>
      <c r="WHM197" s="461"/>
      <c r="WHN197" s="461"/>
      <c r="WHO197" s="461"/>
      <c r="WHP197" s="461"/>
      <c r="WHQ197" s="461"/>
      <c r="WHR197" s="461"/>
      <c r="WHS197" s="461"/>
      <c r="WHT197" s="461"/>
      <c r="WHU197" s="461"/>
      <c r="WHV197" s="461"/>
      <c r="WHW197" s="461"/>
      <c r="WHX197" s="461"/>
      <c r="WHY197" s="461"/>
      <c r="WHZ197" s="461"/>
      <c r="WIA197" s="461"/>
      <c r="WIB197" s="461"/>
      <c r="WIC197" s="461"/>
      <c r="WID197" s="461"/>
      <c r="WIE197" s="461"/>
      <c r="WIF197" s="461"/>
      <c r="WIG197" s="461"/>
      <c r="WIH197" s="461"/>
      <c r="WII197" s="461"/>
      <c r="WIJ197" s="461"/>
      <c r="WIK197" s="461"/>
      <c r="WIL197" s="461"/>
      <c r="WIM197" s="461"/>
      <c r="WIN197" s="461"/>
      <c r="WIO197" s="461"/>
      <c r="WIP197" s="461"/>
      <c r="WIQ197" s="461"/>
      <c r="WIR197" s="461"/>
      <c r="WIS197" s="461"/>
      <c r="WIT197" s="461"/>
      <c r="WIU197" s="461"/>
      <c r="WIV197" s="461"/>
      <c r="WIW197" s="461"/>
      <c r="WIX197" s="461"/>
      <c r="WIY197" s="461"/>
      <c r="WIZ197" s="461"/>
      <c r="WJA197" s="461"/>
      <c r="WJB197" s="461"/>
      <c r="WJC197" s="461"/>
      <c r="WJD197" s="461"/>
      <c r="WJE197" s="461"/>
      <c r="WJF197" s="461"/>
      <c r="WJG197" s="461"/>
      <c r="WJH197" s="461"/>
      <c r="WJI197" s="461"/>
      <c r="WJJ197" s="461"/>
      <c r="WJK197" s="461"/>
      <c r="WJL197" s="461"/>
      <c r="WJM197" s="461"/>
      <c r="WJN197" s="461"/>
      <c r="WJO197" s="461"/>
      <c r="WJP197" s="461"/>
      <c r="WJQ197" s="461"/>
      <c r="WJR197" s="461"/>
      <c r="WJS197" s="461"/>
      <c r="WJT197" s="461"/>
      <c r="WJU197" s="461"/>
      <c r="WJV197" s="461"/>
      <c r="WJW197" s="461"/>
      <c r="WJX197" s="461"/>
      <c r="WJY197" s="461"/>
      <c r="WJZ197" s="461"/>
      <c r="WKA197" s="461"/>
      <c r="WKB197" s="461"/>
      <c r="WKC197" s="461"/>
      <c r="WKD197" s="461"/>
      <c r="WKE197" s="461"/>
      <c r="WKF197" s="461"/>
      <c r="WKG197" s="461"/>
      <c r="WKH197" s="461"/>
      <c r="WKI197" s="461"/>
      <c r="WKJ197" s="461"/>
      <c r="WKK197" s="461"/>
      <c r="WKL197" s="461"/>
      <c r="WKM197" s="461"/>
      <c r="WKN197" s="461"/>
      <c r="WKO197" s="461"/>
      <c r="WKP197" s="461"/>
      <c r="WKQ197" s="461"/>
      <c r="WKR197" s="461"/>
      <c r="WKS197" s="461"/>
      <c r="WKT197" s="461"/>
      <c r="WKU197" s="461"/>
      <c r="WKV197" s="461"/>
      <c r="WKW197" s="461"/>
      <c r="WKX197" s="461"/>
      <c r="WKY197" s="461"/>
      <c r="WKZ197" s="461"/>
      <c r="WLA197" s="461"/>
      <c r="WLB197" s="461"/>
      <c r="WLC197" s="461"/>
      <c r="WLD197" s="461"/>
      <c r="WLE197" s="461"/>
      <c r="WLF197" s="461"/>
      <c r="WLG197" s="461"/>
      <c r="WLH197" s="461"/>
      <c r="WLI197" s="461"/>
      <c r="WLJ197" s="461"/>
      <c r="WLK197" s="461"/>
      <c r="WLL197" s="461"/>
      <c r="WLM197" s="461"/>
      <c r="WLN197" s="461"/>
      <c r="WLO197" s="461"/>
      <c r="WLP197" s="461"/>
      <c r="WLQ197" s="461"/>
      <c r="WLR197" s="461"/>
      <c r="WLS197" s="461"/>
      <c r="WLT197" s="461"/>
      <c r="WLU197" s="461"/>
      <c r="WLV197" s="461"/>
      <c r="WLW197" s="461"/>
      <c r="WLX197" s="461"/>
      <c r="WLY197" s="461"/>
      <c r="WLZ197" s="461"/>
      <c r="WMA197" s="461"/>
      <c r="WMB197" s="461"/>
      <c r="WMC197" s="461"/>
      <c r="WMD197" s="461"/>
      <c r="WME197" s="461"/>
      <c r="WMF197" s="461"/>
      <c r="WMG197" s="461"/>
      <c r="WMH197" s="461"/>
      <c r="WMI197" s="461"/>
      <c r="WMJ197" s="461"/>
      <c r="WMK197" s="461"/>
      <c r="WML197" s="461"/>
      <c r="WMM197" s="461"/>
      <c r="WMN197" s="461"/>
      <c r="WMO197" s="461"/>
      <c r="WMP197" s="461"/>
      <c r="WMQ197" s="461"/>
      <c r="WMR197" s="461"/>
      <c r="WMS197" s="461"/>
      <c r="WMT197" s="461"/>
      <c r="WMU197" s="461"/>
      <c r="WMV197" s="461"/>
      <c r="WMW197" s="461"/>
      <c r="WMX197" s="461"/>
      <c r="WMY197" s="461"/>
      <c r="WMZ197" s="461"/>
      <c r="WNA197" s="461"/>
      <c r="WNB197" s="461"/>
      <c r="WNC197" s="461"/>
      <c r="WND197" s="461"/>
      <c r="WNE197" s="461"/>
      <c r="WNF197" s="461"/>
      <c r="WNG197" s="461"/>
      <c r="WNH197" s="461"/>
      <c r="WNI197" s="461"/>
      <c r="WNJ197" s="461"/>
      <c r="WNK197" s="461"/>
      <c r="WNL197" s="461"/>
      <c r="WNM197" s="461"/>
      <c r="WNN197" s="461"/>
      <c r="WNO197" s="461"/>
      <c r="WNP197" s="461"/>
      <c r="WNQ197" s="461"/>
      <c r="WNR197" s="461"/>
      <c r="WNS197" s="461"/>
      <c r="WNT197" s="461"/>
      <c r="WNU197" s="461"/>
      <c r="WNV197" s="461"/>
      <c r="WNW197" s="461"/>
      <c r="WNX197" s="461"/>
      <c r="WNY197" s="461"/>
      <c r="WNZ197" s="461"/>
      <c r="WOA197" s="461"/>
      <c r="WOB197" s="461"/>
      <c r="WOC197" s="461"/>
      <c r="WOD197" s="461"/>
      <c r="WOE197" s="461"/>
      <c r="WOF197" s="461"/>
      <c r="WOG197" s="461"/>
      <c r="WOH197" s="461"/>
      <c r="WOI197" s="461"/>
      <c r="WOJ197" s="461"/>
      <c r="WOK197" s="461"/>
      <c r="WOL197" s="461"/>
      <c r="WOM197" s="461"/>
      <c r="WON197" s="461"/>
      <c r="WOO197" s="461"/>
      <c r="WOP197" s="461"/>
      <c r="WOQ197" s="461"/>
      <c r="WOR197" s="461"/>
      <c r="WOS197" s="461"/>
      <c r="WOT197" s="461"/>
      <c r="WOU197" s="461"/>
      <c r="WOV197" s="461"/>
      <c r="WOW197" s="461"/>
      <c r="WOX197" s="461"/>
      <c r="WOY197" s="461"/>
      <c r="WOZ197" s="461"/>
      <c r="WPA197" s="461"/>
      <c r="WPB197" s="461"/>
      <c r="WPC197" s="461"/>
      <c r="WPD197" s="461"/>
      <c r="WPE197" s="461"/>
      <c r="WPF197" s="461"/>
      <c r="WPG197" s="461"/>
      <c r="WPH197" s="461"/>
      <c r="WPI197" s="461"/>
      <c r="WPJ197" s="461"/>
      <c r="WPK197" s="461"/>
      <c r="WPL197" s="461"/>
      <c r="WPM197" s="461"/>
      <c r="WPN197" s="461"/>
      <c r="WPO197" s="461"/>
      <c r="WPP197" s="461"/>
      <c r="WPQ197" s="461"/>
      <c r="WPR197" s="461"/>
      <c r="WPS197" s="461"/>
      <c r="WPT197" s="461"/>
      <c r="WPU197" s="461"/>
      <c r="WPV197" s="461"/>
      <c r="WPW197" s="461"/>
      <c r="WPX197" s="461"/>
      <c r="WPY197" s="461"/>
      <c r="WPZ197" s="461"/>
      <c r="WQA197" s="461"/>
      <c r="WQB197" s="461"/>
      <c r="WQC197" s="461"/>
      <c r="WQD197" s="461"/>
      <c r="WQE197" s="461"/>
      <c r="WQF197" s="461"/>
      <c r="WQG197" s="461"/>
      <c r="WQH197" s="461"/>
      <c r="WQI197" s="461"/>
      <c r="WQJ197" s="461"/>
      <c r="WQK197" s="461"/>
      <c r="WQL197" s="461"/>
      <c r="WQM197" s="461"/>
      <c r="WQN197" s="461"/>
      <c r="WQO197" s="461"/>
      <c r="WQP197" s="461"/>
      <c r="WQQ197" s="461"/>
      <c r="WQR197" s="461"/>
      <c r="WQS197" s="461"/>
      <c r="WQT197" s="461"/>
      <c r="WQU197" s="461"/>
      <c r="WQV197" s="461"/>
      <c r="WQW197" s="461"/>
      <c r="WQX197" s="461"/>
      <c r="WQY197" s="461"/>
      <c r="WQZ197" s="461"/>
      <c r="WRA197" s="461"/>
      <c r="WRB197" s="461"/>
      <c r="WRC197" s="461"/>
      <c r="WRD197" s="461"/>
      <c r="WRE197" s="461"/>
      <c r="WRF197" s="461"/>
      <c r="WRG197" s="461"/>
      <c r="WRH197" s="461"/>
      <c r="WRI197" s="461"/>
      <c r="WRJ197" s="461"/>
      <c r="WRK197" s="461"/>
      <c r="WRL197" s="461"/>
      <c r="WRM197" s="461"/>
      <c r="WRN197" s="461"/>
      <c r="WRO197" s="461"/>
      <c r="WRP197" s="461"/>
      <c r="WRQ197" s="461"/>
      <c r="WRR197" s="461"/>
      <c r="WRS197" s="461"/>
      <c r="WRT197" s="461"/>
      <c r="WRU197" s="461"/>
      <c r="WRV197" s="461"/>
      <c r="WRW197" s="461"/>
      <c r="WRX197" s="461"/>
      <c r="WRY197" s="461"/>
      <c r="WRZ197" s="461"/>
      <c r="WSA197" s="461"/>
      <c r="WSB197" s="461"/>
      <c r="WSC197" s="461"/>
      <c r="WSD197" s="461"/>
      <c r="WSE197" s="461"/>
      <c r="WSF197" s="461"/>
      <c r="WSG197" s="461"/>
      <c r="WSH197" s="461"/>
      <c r="WSI197" s="461"/>
      <c r="WSJ197" s="461"/>
      <c r="WSK197" s="461"/>
      <c r="WSL197" s="461"/>
      <c r="WSM197" s="461"/>
      <c r="WSN197" s="461"/>
      <c r="WSO197" s="461"/>
      <c r="WSP197" s="461"/>
      <c r="WSQ197" s="461"/>
      <c r="WSR197" s="461"/>
      <c r="WSS197" s="461"/>
      <c r="WST197" s="461"/>
      <c r="WSU197" s="461"/>
      <c r="WSV197" s="461"/>
      <c r="WSW197" s="461"/>
      <c r="WSX197" s="461"/>
      <c r="WSY197" s="461"/>
      <c r="WSZ197" s="461"/>
      <c r="WTA197" s="461"/>
      <c r="WTB197" s="461"/>
      <c r="WTC197" s="461"/>
      <c r="WTD197" s="461"/>
      <c r="WTE197" s="461"/>
      <c r="WTF197" s="461"/>
      <c r="WTG197" s="461"/>
      <c r="WTH197" s="461"/>
      <c r="WTI197" s="461"/>
      <c r="WTJ197" s="461"/>
      <c r="WTK197" s="461"/>
      <c r="WTL197" s="461"/>
      <c r="WTM197" s="461"/>
      <c r="WTN197" s="461"/>
      <c r="WTO197" s="461"/>
      <c r="WTP197" s="461"/>
      <c r="WTQ197" s="461"/>
      <c r="WTR197" s="461"/>
      <c r="WTS197" s="461"/>
      <c r="WTT197" s="461"/>
      <c r="WTU197" s="461"/>
      <c r="WTV197" s="461"/>
      <c r="WTW197" s="461"/>
      <c r="WTX197" s="461"/>
      <c r="WTY197" s="461"/>
      <c r="WTZ197" s="461"/>
      <c r="WUA197" s="461"/>
      <c r="WUB197" s="461"/>
      <c r="WUC197" s="461"/>
      <c r="WUD197" s="461"/>
      <c r="WUE197" s="461"/>
      <c r="WUF197" s="461"/>
      <c r="WUG197" s="461"/>
      <c r="WUH197" s="461"/>
      <c r="WUI197" s="461"/>
      <c r="WUJ197" s="461"/>
      <c r="WUK197" s="461"/>
      <c r="WUL197" s="461"/>
      <c r="WUM197" s="461"/>
      <c r="WUN197" s="461"/>
      <c r="WUO197" s="461"/>
      <c r="WUP197" s="461"/>
      <c r="WUQ197" s="461"/>
      <c r="WUR197" s="461"/>
      <c r="WUS197" s="461"/>
      <c r="WUT197" s="461"/>
      <c r="WUU197" s="461"/>
      <c r="WUV197" s="461"/>
      <c r="WUW197" s="461"/>
      <c r="WUX197" s="461"/>
      <c r="WUY197" s="461"/>
      <c r="WUZ197" s="461"/>
      <c r="WVA197" s="461"/>
      <c r="WVB197" s="461"/>
      <c r="WVC197" s="461"/>
      <c r="WVD197" s="461"/>
      <c r="WVE197" s="461"/>
      <c r="WVF197" s="461"/>
      <c r="WVG197" s="461"/>
      <c r="WVH197" s="461"/>
      <c r="WVI197" s="461"/>
      <c r="WVJ197" s="461"/>
      <c r="WVK197" s="461"/>
      <c r="WVL197" s="461"/>
      <c r="WVM197" s="461"/>
      <c r="WVN197" s="461"/>
      <c r="WVO197" s="461"/>
      <c r="WVP197" s="461"/>
      <c r="WVQ197" s="461"/>
      <c r="WVR197" s="461"/>
      <c r="WVS197" s="461"/>
      <c r="WVT197" s="461"/>
      <c r="WVU197" s="461"/>
      <c r="WVV197" s="461"/>
      <c r="WVW197" s="461"/>
      <c r="WVX197" s="461"/>
      <c r="WVY197" s="461"/>
      <c r="WVZ197" s="461"/>
      <c r="WWA197" s="461"/>
      <c r="WWB197" s="461"/>
      <c r="WWC197" s="461"/>
      <c r="WWD197" s="461"/>
      <c r="WWE197" s="461"/>
      <c r="WWF197" s="461"/>
      <c r="WWG197" s="461"/>
      <c r="WWH197" s="461"/>
      <c r="WWI197" s="461"/>
      <c r="WWJ197" s="461"/>
      <c r="WWK197" s="461"/>
      <c r="WWL197" s="461"/>
      <c r="WWM197" s="461"/>
      <c r="WWN197" s="461"/>
      <c r="WWO197" s="461"/>
      <c r="WWP197" s="461"/>
      <c r="WWQ197" s="461"/>
      <c r="WWR197" s="461"/>
      <c r="WWS197" s="461"/>
      <c r="WWT197" s="461"/>
      <c r="WWU197" s="461"/>
      <c r="WWV197" s="461"/>
      <c r="WWW197" s="461"/>
      <c r="WWX197" s="461"/>
      <c r="WWY197" s="461"/>
      <c r="WWZ197" s="461"/>
      <c r="WXA197" s="461"/>
      <c r="WXB197" s="461"/>
      <c r="WXC197" s="461"/>
      <c r="WXD197" s="461"/>
      <c r="WXE197" s="461"/>
      <c r="WXF197" s="461"/>
      <c r="WXG197" s="461"/>
      <c r="WXH197" s="461"/>
      <c r="WXI197" s="461"/>
      <c r="WXJ197" s="461"/>
      <c r="WXK197" s="461"/>
      <c r="WXL197" s="461"/>
      <c r="WXM197" s="461"/>
      <c r="WXN197" s="461"/>
      <c r="WXO197" s="461"/>
      <c r="WXP197" s="461"/>
      <c r="WXQ197" s="461"/>
      <c r="WXR197" s="461"/>
      <c r="WXS197" s="461"/>
      <c r="WXT197" s="461"/>
      <c r="WXU197" s="461"/>
      <c r="WXV197" s="461"/>
      <c r="WXW197" s="461"/>
      <c r="WXX197" s="461"/>
      <c r="WXY197" s="461"/>
      <c r="WXZ197" s="461"/>
      <c r="WYA197" s="461"/>
      <c r="WYB197" s="461"/>
      <c r="WYC197" s="461"/>
      <c r="WYD197" s="461"/>
      <c r="WYE197" s="461"/>
      <c r="WYF197" s="461"/>
      <c r="WYG197" s="461"/>
      <c r="WYH197" s="461"/>
      <c r="WYI197" s="461"/>
      <c r="WYJ197" s="461"/>
      <c r="WYK197" s="461"/>
      <c r="WYL197" s="461"/>
      <c r="WYM197" s="461"/>
      <c r="WYN197" s="461"/>
      <c r="WYO197" s="461"/>
      <c r="WYP197" s="461"/>
      <c r="WYQ197" s="461"/>
      <c r="WYR197" s="461"/>
      <c r="WYS197" s="461"/>
      <c r="WYT197" s="461"/>
      <c r="WYU197" s="461"/>
      <c r="WYV197" s="461"/>
      <c r="WYW197" s="461"/>
      <c r="WYX197" s="461"/>
      <c r="WYY197" s="461"/>
      <c r="WYZ197" s="461"/>
      <c r="WZA197" s="461"/>
      <c r="WZB197" s="461"/>
      <c r="WZC197" s="461"/>
      <c r="WZD197" s="461"/>
      <c r="WZE197" s="461"/>
      <c r="WZF197" s="461"/>
      <c r="WZG197" s="461"/>
      <c r="WZH197" s="461"/>
      <c r="WZI197" s="461"/>
      <c r="WZJ197" s="461"/>
      <c r="WZK197" s="461"/>
      <c r="WZL197" s="461"/>
      <c r="WZM197" s="461"/>
      <c r="WZN197" s="461"/>
      <c r="WZO197" s="461"/>
      <c r="WZP197" s="461"/>
      <c r="WZQ197" s="461"/>
      <c r="WZR197" s="461"/>
      <c r="WZS197" s="461"/>
      <c r="WZT197" s="461"/>
      <c r="WZU197" s="461"/>
      <c r="WZV197" s="461"/>
      <c r="WZW197" s="461"/>
      <c r="WZX197" s="461"/>
      <c r="WZY197" s="461"/>
      <c r="WZZ197" s="461"/>
      <c r="XAA197" s="461"/>
      <c r="XAB197" s="461"/>
      <c r="XAC197" s="461"/>
      <c r="XAD197" s="461"/>
      <c r="XAE197" s="461"/>
      <c r="XAF197" s="461"/>
      <c r="XAG197" s="461"/>
      <c r="XAH197" s="461"/>
      <c r="XAI197" s="461"/>
      <c r="XAJ197" s="461"/>
      <c r="XAK197" s="461"/>
      <c r="XAL197" s="461"/>
      <c r="XAM197" s="461"/>
      <c r="XAN197" s="461"/>
      <c r="XAO197" s="461"/>
      <c r="XAP197" s="461"/>
      <c r="XAQ197" s="461"/>
      <c r="XAR197" s="461"/>
      <c r="XAS197" s="461"/>
      <c r="XAT197" s="461"/>
      <c r="XAU197" s="461"/>
      <c r="XAV197" s="461"/>
      <c r="XAW197" s="461"/>
      <c r="XAX197" s="461"/>
      <c r="XAY197" s="461"/>
      <c r="XAZ197" s="461"/>
      <c r="XBA197" s="461"/>
      <c r="XBB197" s="461"/>
      <c r="XBC197" s="461"/>
      <c r="XBD197" s="461"/>
      <c r="XBE197" s="461"/>
      <c r="XBF197" s="461"/>
      <c r="XBG197" s="461"/>
      <c r="XBH197" s="461"/>
      <c r="XBI197" s="461"/>
      <c r="XBJ197" s="461"/>
      <c r="XBK197" s="461"/>
      <c r="XBL197" s="461"/>
      <c r="XBM197" s="461"/>
      <c r="XBN197" s="461"/>
      <c r="XBO197" s="461"/>
      <c r="XBP197" s="461"/>
      <c r="XBQ197" s="461"/>
      <c r="XBR197" s="461"/>
      <c r="XBS197" s="461"/>
      <c r="XBT197" s="461"/>
      <c r="XBU197" s="461"/>
      <c r="XBV197" s="461"/>
      <c r="XBW197" s="461"/>
      <c r="XBX197" s="461"/>
      <c r="XBY197" s="461"/>
      <c r="XBZ197" s="461"/>
      <c r="XCA197" s="461"/>
      <c r="XCB197" s="461"/>
      <c r="XCC197" s="461"/>
      <c r="XCD197" s="461"/>
      <c r="XCE197" s="461"/>
      <c r="XCF197" s="461"/>
      <c r="XCG197" s="461"/>
      <c r="XCH197" s="461"/>
      <c r="XCI197" s="461"/>
      <c r="XCJ197" s="461"/>
      <c r="XCK197" s="461"/>
      <c r="XCL197" s="461"/>
      <c r="XCM197" s="461"/>
      <c r="XCN197" s="461"/>
      <c r="XCO197" s="461"/>
      <c r="XCP197" s="461"/>
      <c r="XCQ197" s="461"/>
      <c r="XCR197" s="461"/>
      <c r="XCS197" s="461"/>
      <c r="XCT197" s="461"/>
      <c r="XCU197" s="461"/>
      <c r="XCV197" s="461"/>
      <c r="XCW197" s="461"/>
      <c r="XCX197" s="461"/>
      <c r="XCY197" s="461"/>
      <c r="XCZ197" s="461"/>
      <c r="XDA197" s="461"/>
      <c r="XDB197" s="461"/>
      <c r="XDC197" s="461"/>
      <c r="XDD197" s="461"/>
      <c r="XDE197" s="461"/>
      <c r="XDF197" s="461"/>
      <c r="XDG197" s="461"/>
      <c r="XDH197" s="461"/>
      <c r="XDI197" s="461"/>
      <c r="XDJ197" s="461"/>
      <c r="XDK197" s="461"/>
      <c r="XDL197" s="461"/>
      <c r="XDM197" s="461"/>
      <c r="XDN197" s="461"/>
      <c r="XDO197" s="461"/>
      <c r="XDP197" s="461"/>
      <c r="XDQ197" s="461"/>
      <c r="XDR197" s="461"/>
      <c r="XDS197" s="461"/>
      <c r="XDT197" s="461"/>
      <c r="XDU197" s="461"/>
      <c r="XDV197" s="461"/>
      <c r="XDW197" s="461"/>
      <c r="XDX197" s="461"/>
      <c r="XDY197" s="461"/>
      <c r="XDZ197" s="461"/>
      <c r="XEA197" s="461"/>
      <c r="XEB197" s="461"/>
      <c r="XEC197" s="461"/>
      <c r="XED197" s="461"/>
      <c r="XEE197" s="461"/>
      <c r="XEF197" s="461"/>
      <c r="XEG197" s="461"/>
      <c r="XEH197" s="461"/>
      <c r="XEI197" s="461"/>
      <c r="XEJ197" s="461"/>
      <c r="XEK197" s="461"/>
      <c r="XEL197" s="461"/>
      <c r="XEM197" s="461"/>
      <c r="XEN197" s="461"/>
      <c r="XEO197" s="461"/>
      <c r="XEP197" s="461"/>
      <c r="XEQ197" s="461"/>
      <c r="XER197" s="461"/>
      <c r="XES197" s="461"/>
      <c r="XET197" s="461"/>
      <c r="XEU197" s="461"/>
      <c r="XEV197" s="461"/>
      <c r="XEW197" s="461"/>
      <c r="XEX197" s="461"/>
      <c r="XEY197" s="461"/>
      <c r="XEZ197" s="461"/>
      <c r="XFA197" s="461"/>
      <c r="XFB197" s="461"/>
      <c r="XFC197" s="461"/>
      <c r="XFD197" s="461"/>
    </row>
    <row r="198" spans="2:16384">
      <c r="AO198" s="27"/>
      <c r="AP198" s="41"/>
      <c r="AQ198" s="41"/>
      <c r="AS198" s="41"/>
      <c r="AT198" s="41"/>
    </row>
    <row r="199" spans="2:16384">
      <c r="C199" s="45">
        <f>+YEAR(C200)</f>
        <v>2013</v>
      </c>
      <c r="D199" s="462">
        <f t="shared" ref="D199:BO199" si="64">+YEAR(D200)</f>
        <v>2013</v>
      </c>
      <c r="E199" s="462">
        <f t="shared" si="64"/>
        <v>2013</v>
      </c>
      <c r="F199" s="462">
        <f t="shared" si="64"/>
        <v>2013</v>
      </c>
      <c r="G199" s="462">
        <f t="shared" si="64"/>
        <v>2013</v>
      </c>
      <c r="H199" s="462">
        <f t="shared" si="64"/>
        <v>2013</v>
      </c>
      <c r="I199" s="462">
        <f t="shared" si="64"/>
        <v>2013</v>
      </c>
      <c r="J199" s="462">
        <f t="shared" si="64"/>
        <v>2013</v>
      </c>
      <c r="K199" s="462">
        <f t="shared" si="64"/>
        <v>2013</v>
      </c>
      <c r="L199" s="462">
        <f t="shared" si="64"/>
        <v>2013</v>
      </c>
      <c r="M199" s="462">
        <f t="shared" si="64"/>
        <v>2013</v>
      </c>
      <c r="N199" s="462">
        <f t="shared" si="64"/>
        <v>2013</v>
      </c>
      <c r="O199" s="462">
        <f t="shared" si="64"/>
        <v>2014</v>
      </c>
      <c r="P199" s="462">
        <f t="shared" si="64"/>
        <v>2014</v>
      </c>
      <c r="Q199" s="462">
        <f t="shared" si="64"/>
        <v>2014</v>
      </c>
      <c r="R199" s="462">
        <f t="shared" si="64"/>
        <v>2014</v>
      </c>
      <c r="S199" s="462">
        <f t="shared" si="64"/>
        <v>2014</v>
      </c>
      <c r="T199" s="462">
        <f t="shared" si="64"/>
        <v>2014</v>
      </c>
      <c r="U199" s="462">
        <f t="shared" si="64"/>
        <v>2014</v>
      </c>
      <c r="V199" s="462">
        <f t="shared" si="64"/>
        <v>2014</v>
      </c>
      <c r="W199" s="462">
        <f t="shared" si="64"/>
        <v>2014</v>
      </c>
      <c r="X199" s="462">
        <f t="shared" si="64"/>
        <v>2014</v>
      </c>
      <c r="Y199" s="462">
        <f t="shared" si="64"/>
        <v>2014</v>
      </c>
      <c r="Z199" s="462">
        <f t="shared" si="64"/>
        <v>2014</v>
      </c>
      <c r="AA199" s="462">
        <f t="shared" si="64"/>
        <v>2015</v>
      </c>
      <c r="AB199" s="462">
        <f t="shared" si="64"/>
        <v>2015</v>
      </c>
      <c r="AC199" s="462">
        <f t="shared" si="64"/>
        <v>2015</v>
      </c>
      <c r="AD199" s="462">
        <f t="shared" si="64"/>
        <v>2015</v>
      </c>
      <c r="AE199" s="462">
        <f t="shared" si="64"/>
        <v>2015</v>
      </c>
      <c r="AF199" s="462">
        <f t="shared" si="64"/>
        <v>2015</v>
      </c>
      <c r="AG199" s="462">
        <f t="shared" si="64"/>
        <v>2015</v>
      </c>
      <c r="AH199" s="462">
        <f t="shared" si="64"/>
        <v>2015</v>
      </c>
      <c r="AI199" s="462">
        <f t="shared" si="64"/>
        <v>2015</v>
      </c>
      <c r="AJ199" s="462">
        <f t="shared" si="64"/>
        <v>2015</v>
      </c>
      <c r="AK199" s="462">
        <f t="shared" si="64"/>
        <v>2015</v>
      </c>
      <c r="AL199" s="462">
        <f t="shared" si="64"/>
        <v>2015</v>
      </c>
      <c r="AM199" s="462">
        <f t="shared" si="64"/>
        <v>2016</v>
      </c>
      <c r="AN199" s="462">
        <f t="shared" si="64"/>
        <v>2016</v>
      </c>
      <c r="AO199" s="462">
        <f t="shared" si="64"/>
        <v>2016</v>
      </c>
      <c r="AP199" s="462">
        <f t="shared" si="64"/>
        <v>2016</v>
      </c>
      <c r="AQ199" s="462">
        <f t="shared" si="64"/>
        <v>2016</v>
      </c>
      <c r="AR199" s="462">
        <f t="shared" si="64"/>
        <v>2016</v>
      </c>
      <c r="AS199" s="462">
        <f t="shared" si="64"/>
        <v>2016</v>
      </c>
      <c r="AT199" s="462">
        <f t="shared" si="64"/>
        <v>2016</v>
      </c>
      <c r="AU199" s="462">
        <f t="shared" si="64"/>
        <v>2016</v>
      </c>
      <c r="AV199" s="462">
        <f t="shared" si="64"/>
        <v>2016</v>
      </c>
      <c r="AW199" s="462">
        <f t="shared" si="64"/>
        <v>2016</v>
      </c>
      <c r="AX199" s="462">
        <f t="shared" si="64"/>
        <v>2016</v>
      </c>
      <c r="AY199" s="462">
        <f t="shared" si="64"/>
        <v>2017</v>
      </c>
      <c r="AZ199" s="462">
        <f t="shared" si="64"/>
        <v>2017</v>
      </c>
      <c r="BA199" s="462">
        <f t="shared" si="64"/>
        <v>2017</v>
      </c>
      <c r="BB199" s="462">
        <f t="shared" si="64"/>
        <v>2017</v>
      </c>
      <c r="BC199" s="462">
        <f t="shared" si="64"/>
        <v>2017</v>
      </c>
      <c r="BD199" s="462">
        <f t="shared" si="64"/>
        <v>2017</v>
      </c>
      <c r="BE199" s="462">
        <f t="shared" si="64"/>
        <v>2017</v>
      </c>
      <c r="BF199" s="462">
        <f t="shared" si="64"/>
        <v>2017</v>
      </c>
      <c r="BG199" s="462">
        <f t="shared" si="64"/>
        <v>2017</v>
      </c>
      <c r="BH199" s="462">
        <f t="shared" si="64"/>
        <v>2017</v>
      </c>
      <c r="BI199" s="462">
        <f t="shared" si="64"/>
        <v>2017</v>
      </c>
      <c r="BJ199" s="462">
        <f t="shared" si="64"/>
        <v>2017</v>
      </c>
      <c r="BK199" s="462">
        <f t="shared" si="64"/>
        <v>2018</v>
      </c>
      <c r="BL199" s="462">
        <f t="shared" si="64"/>
        <v>2018</v>
      </c>
      <c r="BM199" s="462">
        <f t="shared" si="64"/>
        <v>2018</v>
      </c>
      <c r="BN199" s="462">
        <f t="shared" si="64"/>
        <v>2018</v>
      </c>
      <c r="BO199" s="462">
        <f t="shared" si="64"/>
        <v>2018</v>
      </c>
      <c r="BP199" s="462">
        <f t="shared" ref="BP199:EA199" si="65">+YEAR(BP200)</f>
        <v>2018</v>
      </c>
      <c r="BQ199" s="462">
        <f t="shared" si="65"/>
        <v>2018</v>
      </c>
      <c r="BR199" s="462">
        <f t="shared" si="65"/>
        <v>2018</v>
      </c>
      <c r="BS199" s="462">
        <f t="shared" si="65"/>
        <v>2018</v>
      </c>
      <c r="BT199" s="462">
        <f t="shared" si="65"/>
        <v>2018</v>
      </c>
      <c r="BU199" s="462">
        <f t="shared" si="65"/>
        <v>2018</v>
      </c>
      <c r="BV199" s="462">
        <f t="shared" si="65"/>
        <v>2018</v>
      </c>
      <c r="BW199" s="462">
        <f t="shared" si="65"/>
        <v>2019</v>
      </c>
      <c r="BX199" s="462">
        <f t="shared" si="65"/>
        <v>2019</v>
      </c>
      <c r="BY199" s="462">
        <f t="shared" si="65"/>
        <v>2019</v>
      </c>
      <c r="BZ199" s="462">
        <f t="shared" si="65"/>
        <v>2019</v>
      </c>
      <c r="CA199" s="462">
        <f t="shared" si="65"/>
        <v>2019</v>
      </c>
      <c r="CB199" s="462">
        <f t="shared" si="65"/>
        <v>2019</v>
      </c>
      <c r="CC199" s="462">
        <f t="shared" si="65"/>
        <v>2019</v>
      </c>
      <c r="CD199" s="462">
        <f t="shared" si="65"/>
        <v>2019</v>
      </c>
      <c r="CE199" s="462">
        <f t="shared" si="65"/>
        <v>2019</v>
      </c>
      <c r="CF199" s="462">
        <f t="shared" si="65"/>
        <v>2019</v>
      </c>
      <c r="CG199" s="462">
        <f t="shared" si="65"/>
        <v>2019</v>
      </c>
      <c r="CH199" s="462">
        <f t="shared" si="65"/>
        <v>2019</v>
      </c>
      <c r="CI199" s="462">
        <f t="shared" si="65"/>
        <v>2020</v>
      </c>
      <c r="CJ199" s="462">
        <f t="shared" si="65"/>
        <v>2020</v>
      </c>
      <c r="CK199" s="462">
        <f t="shared" si="65"/>
        <v>2020</v>
      </c>
      <c r="CL199" s="462">
        <f t="shared" si="65"/>
        <v>2020</v>
      </c>
      <c r="CM199" s="462">
        <f t="shared" si="65"/>
        <v>2020</v>
      </c>
      <c r="CN199" s="462">
        <f t="shared" si="65"/>
        <v>2020</v>
      </c>
      <c r="CO199" s="462">
        <f t="shared" si="65"/>
        <v>2020</v>
      </c>
      <c r="CP199" s="462">
        <f t="shared" si="65"/>
        <v>2020</v>
      </c>
      <c r="CQ199" s="462">
        <f t="shared" si="65"/>
        <v>2020</v>
      </c>
      <c r="CR199" s="462">
        <f t="shared" si="65"/>
        <v>2020</v>
      </c>
      <c r="CS199" s="462">
        <f t="shared" si="65"/>
        <v>2020</v>
      </c>
      <c r="CT199" s="462">
        <f t="shared" si="65"/>
        <v>2020</v>
      </c>
      <c r="CU199" s="462">
        <f t="shared" si="65"/>
        <v>2021</v>
      </c>
      <c r="CV199" s="462">
        <f t="shared" si="65"/>
        <v>2021</v>
      </c>
      <c r="CW199" s="462">
        <f t="shared" si="65"/>
        <v>2021</v>
      </c>
      <c r="CX199" s="462">
        <f t="shared" si="65"/>
        <v>2021</v>
      </c>
      <c r="CY199" s="462">
        <f t="shared" si="65"/>
        <v>2021</v>
      </c>
      <c r="CZ199" s="462">
        <f t="shared" si="65"/>
        <v>2021</v>
      </c>
      <c r="DA199" s="462">
        <f t="shared" si="65"/>
        <v>2021</v>
      </c>
      <c r="DB199" s="462">
        <f t="shared" si="65"/>
        <v>2021</v>
      </c>
      <c r="DC199" s="462">
        <f t="shared" si="65"/>
        <v>2021</v>
      </c>
      <c r="DD199" s="462">
        <f t="shared" si="65"/>
        <v>2021</v>
      </c>
      <c r="DE199" s="462">
        <f t="shared" si="65"/>
        <v>2021</v>
      </c>
      <c r="DF199" s="462">
        <f t="shared" si="65"/>
        <v>2021</v>
      </c>
      <c r="DG199" s="462">
        <f t="shared" si="65"/>
        <v>2022</v>
      </c>
      <c r="DH199" s="462">
        <f t="shared" si="65"/>
        <v>2022</v>
      </c>
      <c r="DI199" s="462">
        <f t="shared" si="65"/>
        <v>2022</v>
      </c>
      <c r="DJ199" s="462">
        <f t="shared" si="65"/>
        <v>2022</v>
      </c>
      <c r="DK199" s="462">
        <f t="shared" si="65"/>
        <v>2022</v>
      </c>
      <c r="DL199" s="462">
        <f t="shared" si="65"/>
        <v>2022</v>
      </c>
      <c r="DM199" s="462">
        <f t="shared" si="65"/>
        <v>2022</v>
      </c>
      <c r="DN199" s="462">
        <f t="shared" si="65"/>
        <v>2022</v>
      </c>
      <c r="DO199" s="462">
        <f t="shared" si="65"/>
        <v>2022</v>
      </c>
      <c r="DP199" s="462">
        <f t="shared" si="65"/>
        <v>2022</v>
      </c>
      <c r="DQ199" s="462">
        <f t="shared" si="65"/>
        <v>2022</v>
      </c>
      <c r="DR199" s="462">
        <f t="shared" si="65"/>
        <v>2022</v>
      </c>
      <c r="DS199" s="462">
        <f t="shared" si="65"/>
        <v>2023</v>
      </c>
      <c r="DT199" s="462">
        <f t="shared" si="65"/>
        <v>2023</v>
      </c>
      <c r="DU199" s="462">
        <f t="shared" si="65"/>
        <v>2023</v>
      </c>
      <c r="DV199" s="462">
        <f t="shared" si="65"/>
        <v>2023</v>
      </c>
      <c r="DW199" s="462">
        <f t="shared" si="65"/>
        <v>2023</v>
      </c>
      <c r="DX199" s="462">
        <f t="shared" si="65"/>
        <v>2023</v>
      </c>
      <c r="DY199" s="462">
        <f t="shared" si="65"/>
        <v>2023</v>
      </c>
      <c r="DZ199" s="462">
        <f t="shared" si="65"/>
        <v>2023</v>
      </c>
      <c r="EA199" s="462">
        <f t="shared" si="65"/>
        <v>2023</v>
      </c>
      <c r="EB199" s="462">
        <f t="shared" ref="EB199:GM199" si="66">+YEAR(EB200)</f>
        <v>2023</v>
      </c>
      <c r="EC199" s="462">
        <f t="shared" si="66"/>
        <v>2023</v>
      </c>
      <c r="ED199" s="462">
        <f t="shared" si="66"/>
        <v>2023</v>
      </c>
      <c r="EE199" s="462">
        <f t="shared" si="66"/>
        <v>2024</v>
      </c>
      <c r="EF199" s="462">
        <f t="shared" si="66"/>
        <v>2024</v>
      </c>
      <c r="EG199" s="462">
        <f t="shared" si="66"/>
        <v>2024</v>
      </c>
      <c r="EH199" s="462">
        <f t="shared" si="66"/>
        <v>2024</v>
      </c>
      <c r="EI199" s="462">
        <f t="shared" si="66"/>
        <v>2024</v>
      </c>
      <c r="EJ199" s="462">
        <f t="shared" si="66"/>
        <v>2024</v>
      </c>
      <c r="EK199" s="462">
        <f t="shared" si="66"/>
        <v>2024</v>
      </c>
      <c r="EL199" s="462">
        <f t="shared" si="66"/>
        <v>2024</v>
      </c>
      <c r="EM199" s="462">
        <f t="shared" si="66"/>
        <v>2024</v>
      </c>
      <c r="EN199" s="462">
        <f t="shared" si="66"/>
        <v>2024</v>
      </c>
      <c r="EO199" s="462">
        <f t="shared" si="66"/>
        <v>2024</v>
      </c>
      <c r="EP199" s="462">
        <f t="shared" si="66"/>
        <v>2024</v>
      </c>
      <c r="EQ199" s="462">
        <f t="shared" si="66"/>
        <v>2025</v>
      </c>
      <c r="ER199" s="462">
        <f t="shared" si="66"/>
        <v>2025</v>
      </c>
      <c r="ES199" s="462">
        <f t="shared" si="66"/>
        <v>2025</v>
      </c>
      <c r="ET199" s="462">
        <f t="shared" si="66"/>
        <v>2025</v>
      </c>
      <c r="EU199" s="462">
        <f t="shared" si="66"/>
        <v>2025</v>
      </c>
      <c r="EV199" s="462">
        <f t="shared" si="66"/>
        <v>2025</v>
      </c>
      <c r="EW199" s="462">
        <f t="shared" si="66"/>
        <v>2025</v>
      </c>
      <c r="EX199" s="462">
        <f t="shared" si="66"/>
        <v>2025</v>
      </c>
      <c r="EY199" s="462">
        <f t="shared" si="66"/>
        <v>2025</v>
      </c>
      <c r="EZ199" s="462">
        <f t="shared" si="66"/>
        <v>2025</v>
      </c>
      <c r="FA199" s="462">
        <f t="shared" si="66"/>
        <v>2025</v>
      </c>
      <c r="FB199" s="462">
        <f t="shared" si="66"/>
        <v>2025</v>
      </c>
      <c r="FC199" s="462">
        <f t="shared" si="66"/>
        <v>2026</v>
      </c>
      <c r="FD199" s="462">
        <f t="shared" si="66"/>
        <v>2026</v>
      </c>
      <c r="FE199" s="462">
        <f t="shared" si="66"/>
        <v>2026</v>
      </c>
      <c r="FF199" s="462">
        <f t="shared" si="66"/>
        <v>2026</v>
      </c>
      <c r="FG199" s="462">
        <f t="shared" si="66"/>
        <v>2026</v>
      </c>
      <c r="FH199" s="462">
        <f t="shared" si="66"/>
        <v>2026</v>
      </c>
      <c r="FI199" s="462">
        <f t="shared" si="66"/>
        <v>2026</v>
      </c>
      <c r="FJ199" s="462">
        <f t="shared" si="66"/>
        <v>2026</v>
      </c>
      <c r="FK199" s="462">
        <f t="shared" si="66"/>
        <v>2026</v>
      </c>
      <c r="FL199" s="462">
        <f t="shared" si="66"/>
        <v>2026</v>
      </c>
      <c r="FM199" s="462">
        <f t="shared" si="66"/>
        <v>2026</v>
      </c>
      <c r="FN199" s="462">
        <f t="shared" si="66"/>
        <v>2026</v>
      </c>
      <c r="FO199" s="462">
        <f t="shared" si="66"/>
        <v>2027</v>
      </c>
      <c r="FP199" s="462">
        <f t="shared" si="66"/>
        <v>2027</v>
      </c>
      <c r="FQ199" s="462">
        <f t="shared" si="66"/>
        <v>2027</v>
      </c>
      <c r="FR199" s="462">
        <f t="shared" si="66"/>
        <v>2027</v>
      </c>
      <c r="FS199" s="462">
        <f t="shared" si="66"/>
        <v>2027</v>
      </c>
      <c r="FT199" s="462">
        <f t="shared" si="66"/>
        <v>2027</v>
      </c>
      <c r="FU199" s="462">
        <f t="shared" si="66"/>
        <v>2027</v>
      </c>
      <c r="FV199" s="462">
        <f t="shared" si="66"/>
        <v>2027</v>
      </c>
      <c r="FW199" s="462">
        <f t="shared" si="66"/>
        <v>2027</v>
      </c>
      <c r="FX199" s="462">
        <f t="shared" si="66"/>
        <v>2027</v>
      </c>
      <c r="FY199" s="462">
        <f t="shared" si="66"/>
        <v>2027</v>
      </c>
      <c r="FZ199" s="462">
        <f t="shared" si="66"/>
        <v>2027</v>
      </c>
      <c r="GA199" s="462">
        <f t="shared" si="66"/>
        <v>1900</v>
      </c>
      <c r="GB199" s="462">
        <f t="shared" si="66"/>
        <v>1900</v>
      </c>
      <c r="GC199" s="462">
        <f t="shared" si="66"/>
        <v>1900</v>
      </c>
      <c r="GD199" s="462">
        <f t="shared" si="66"/>
        <v>1900</v>
      </c>
      <c r="GE199" s="462">
        <f t="shared" si="66"/>
        <v>1900</v>
      </c>
      <c r="GF199" s="462">
        <f t="shared" si="66"/>
        <v>1900</v>
      </c>
      <c r="GG199" s="462">
        <f t="shared" si="66"/>
        <v>1900</v>
      </c>
      <c r="GH199" s="462">
        <f t="shared" si="66"/>
        <v>1900</v>
      </c>
      <c r="GI199" s="462">
        <f t="shared" si="66"/>
        <v>1900</v>
      </c>
      <c r="GJ199" s="462">
        <f t="shared" si="66"/>
        <v>1900</v>
      </c>
      <c r="GK199" s="462">
        <f t="shared" si="66"/>
        <v>1900</v>
      </c>
      <c r="GL199" s="462">
        <f t="shared" si="66"/>
        <v>1900</v>
      </c>
      <c r="GM199" s="462">
        <f t="shared" si="66"/>
        <v>1900</v>
      </c>
      <c r="GN199" s="462">
        <f t="shared" ref="GN199" si="67">+YEAR(GN200)</f>
        <v>1900</v>
      </c>
    </row>
    <row r="200" spans="2:16384">
      <c r="B200" s="417" t="s">
        <v>171</v>
      </c>
      <c r="C200" s="235">
        <f>+'Monthly Sources and Uses'!C2</f>
        <v>41275</v>
      </c>
      <c r="D200" s="235">
        <f>+'Monthly Sources and Uses'!D2</f>
        <v>41306</v>
      </c>
      <c r="E200" s="235">
        <f>+'Monthly Sources and Uses'!E2</f>
        <v>41334</v>
      </c>
      <c r="F200" s="235">
        <f>+'Monthly Sources and Uses'!F2</f>
        <v>41365</v>
      </c>
      <c r="G200" s="235">
        <f>+'Monthly Sources and Uses'!G2</f>
        <v>41395</v>
      </c>
      <c r="H200" s="235">
        <f>+'Monthly Sources and Uses'!H2</f>
        <v>41426</v>
      </c>
      <c r="I200" s="235">
        <f>+'Monthly Sources and Uses'!I2</f>
        <v>41456</v>
      </c>
      <c r="J200" s="235">
        <f>+'Monthly Sources and Uses'!J2</f>
        <v>41487</v>
      </c>
      <c r="K200" s="235">
        <f>+'Monthly Sources and Uses'!K2</f>
        <v>41518</v>
      </c>
      <c r="L200" s="235">
        <f>+'Monthly Sources and Uses'!L2</f>
        <v>41548</v>
      </c>
      <c r="M200" s="235">
        <f>+'Monthly Sources and Uses'!M2</f>
        <v>41579</v>
      </c>
      <c r="N200" s="235">
        <f>+'Monthly Sources and Uses'!N2</f>
        <v>41609</v>
      </c>
      <c r="O200" s="235">
        <f>+'Monthly Sources and Uses'!O2</f>
        <v>41640</v>
      </c>
      <c r="P200" s="235">
        <f>+'Monthly Sources and Uses'!P2</f>
        <v>41671</v>
      </c>
      <c r="Q200" s="235">
        <f>+'Monthly Sources and Uses'!Q2</f>
        <v>41699</v>
      </c>
      <c r="R200" s="235">
        <f>+'Monthly Sources and Uses'!R2</f>
        <v>41730</v>
      </c>
      <c r="S200" s="235">
        <f>+'Monthly Sources and Uses'!S2</f>
        <v>41760</v>
      </c>
      <c r="T200" s="235">
        <f>+'Monthly Sources and Uses'!T2</f>
        <v>41791</v>
      </c>
      <c r="U200" s="235">
        <f>+'Monthly Sources and Uses'!U2</f>
        <v>41821</v>
      </c>
      <c r="V200" s="235">
        <f>+'Monthly Sources and Uses'!V2</f>
        <v>41852</v>
      </c>
      <c r="W200" s="235">
        <f>+'Monthly Sources and Uses'!W2</f>
        <v>41883</v>
      </c>
      <c r="X200" s="235">
        <f>+'Monthly Sources and Uses'!X2</f>
        <v>41913</v>
      </c>
      <c r="Y200" s="235">
        <f>+'Monthly Sources and Uses'!Y2</f>
        <v>41944</v>
      </c>
      <c r="Z200" s="235">
        <f>+'Monthly Sources and Uses'!Z2</f>
        <v>41974</v>
      </c>
      <c r="AA200" s="235">
        <f>+'Monthly Sources and Uses'!AA2</f>
        <v>42005</v>
      </c>
      <c r="AB200" s="235">
        <f>+'Monthly Sources and Uses'!AB2</f>
        <v>42036</v>
      </c>
      <c r="AC200" s="235">
        <f>+'Monthly Sources and Uses'!AC2</f>
        <v>42064</v>
      </c>
      <c r="AD200" s="235">
        <f>+'Monthly Sources and Uses'!AD2</f>
        <v>42095</v>
      </c>
      <c r="AE200" s="235">
        <f>+'Monthly Sources and Uses'!AE2</f>
        <v>42125</v>
      </c>
      <c r="AF200" s="235">
        <f>+'Monthly Sources and Uses'!AF2</f>
        <v>42156</v>
      </c>
      <c r="AG200" s="235">
        <f>+'Monthly Sources and Uses'!AG2</f>
        <v>42186</v>
      </c>
      <c r="AH200" s="235">
        <f>+'Monthly Sources and Uses'!AH2</f>
        <v>42217</v>
      </c>
      <c r="AI200" s="235">
        <f>+'Monthly Sources and Uses'!AI2</f>
        <v>42248</v>
      </c>
      <c r="AJ200" s="235">
        <f>+'Monthly Sources and Uses'!AJ2</f>
        <v>42278</v>
      </c>
      <c r="AK200" s="235">
        <f>+'Monthly Sources and Uses'!AK2</f>
        <v>42309</v>
      </c>
      <c r="AL200" s="235">
        <f>+'Monthly Sources and Uses'!AL2</f>
        <v>42339</v>
      </c>
      <c r="AM200" s="235">
        <f>+'Monthly Sources and Uses'!AM2</f>
        <v>42370</v>
      </c>
      <c r="AN200" s="235">
        <f>+'Monthly Sources and Uses'!AN2</f>
        <v>42401</v>
      </c>
      <c r="AO200" s="235">
        <f>+'Monthly Sources and Uses'!AO2</f>
        <v>42430</v>
      </c>
      <c r="AP200" s="235">
        <f>+'Monthly Sources and Uses'!AP2</f>
        <v>42461</v>
      </c>
      <c r="AQ200" s="235">
        <f>+'Monthly Sources and Uses'!AQ2</f>
        <v>42491</v>
      </c>
      <c r="AR200" s="235">
        <f>+'Monthly Sources and Uses'!AR2</f>
        <v>42522</v>
      </c>
      <c r="AS200" s="235">
        <f>+'Monthly Sources and Uses'!AS2</f>
        <v>42552</v>
      </c>
      <c r="AT200" s="235">
        <f>+'Monthly Sources and Uses'!AT2</f>
        <v>42583</v>
      </c>
      <c r="AU200" s="235">
        <f>+'Monthly Sources and Uses'!AU2</f>
        <v>42614</v>
      </c>
      <c r="AV200" s="235">
        <f>+'Monthly Sources and Uses'!AV2</f>
        <v>42644</v>
      </c>
      <c r="AW200" s="235">
        <f>+'Monthly Sources and Uses'!AW2</f>
        <v>42675</v>
      </c>
      <c r="AX200" s="235">
        <f>+'Monthly Sources and Uses'!AX2</f>
        <v>42705</v>
      </c>
      <c r="AY200" s="235">
        <f>+'Monthly Sources and Uses'!AY2</f>
        <v>42736</v>
      </c>
      <c r="AZ200" s="235">
        <f>+'Monthly Sources and Uses'!AZ2</f>
        <v>42767</v>
      </c>
      <c r="BA200" s="235">
        <f>+'Monthly Sources and Uses'!BA2</f>
        <v>42795</v>
      </c>
      <c r="BB200" s="235">
        <f>+'Monthly Sources and Uses'!BB2</f>
        <v>42826</v>
      </c>
      <c r="BC200" s="235">
        <f>+'Monthly Sources and Uses'!BC2</f>
        <v>42856</v>
      </c>
      <c r="BD200" s="235">
        <f>+'Monthly Sources and Uses'!BD2</f>
        <v>42887</v>
      </c>
      <c r="BE200" s="235">
        <f>+'Monthly Sources and Uses'!BE2</f>
        <v>42917</v>
      </c>
      <c r="BF200" s="235">
        <f>+'Monthly Sources and Uses'!BF2</f>
        <v>42948</v>
      </c>
      <c r="BG200" s="235">
        <f>+'Monthly Sources and Uses'!BG2</f>
        <v>42979</v>
      </c>
      <c r="BH200" s="235">
        <f>+'Monthly Sources and Uses'!BH2</f>
        <v>43009</v>
      </c>
      <c r="BI200" s="235">
        <f>+'Monthly Sources and Uses'!BI2</f>
        <v>43040</v>
      </c>
      <c r="BJ200" s="235">
        <f>+'Monthly Sources and Uses'!BJ2</f>
        <v>43070</v>
      </c>
      <c r="BK200" s="235">
        <f>+'Monthly Sources and Uses'!BK2</f>
        <v>43101</v>
      </c>
      <c r="BL200" s="235">
        <f>+'Monthly Sources and Uses'!BL2</f>
        <v>43132</v>
      </c>
      <c r="BM200" s="235">
        <f>+'Monthly Sources and Uses'!BM2</f>
        <v>43160</v>
      </c>
      <c r="BN200" s="235">
        <f>+'Monthly Sources and Uses'!BN2</f>
        <v>43191</v>
      </c>
      <c r="BO200" s="235">
        <f>+'Monthly Sources and Uses'!BO2</f>
        <v>43221</v>
      </c>
      <c r="BP200" s="235">
        <f>+'Monthly Sources and Uses'!BP2</f>
        <v>43252</v>
      </c>
      <c r="BQ200" s="235">
        <f>+'Monthly Sources and Uses'!BQ2</f>
        <v>43282</v>
      </c>
      <c r="BR200" s="235">
        <f>+'Monthly Sources and Uses'!BR2</f>
        <v>43313</v>
      </c>
      <c r="BS200" s="235">
        <f>+'Monthly Sources and Uses'!BS2</f>
        <v>43344</v>
      </c>
      <c r="BT200" s="235">
        <f>+'Monthly Sources and Uses'!BT2</f>
        <v>43374</v>
      </c>
      <c r="BU200" s="235">
        <f>+'Monthly Sources and Uses'!BU2</f>
        <v>43405</v>
      </c>
      <c r="BV200" s="235">
        <f>+'Monthly Sources and Uses'!BV2</f>
        <v>43435</v>
      </c>
      <c r="BW200" s="235">
        <f>+'Monthly Sources and Uses'!BW2</f>
        <v>43466</v>
      </c>
      <c r="BX200" s="235">
        <f>+'Monthly Sources and Uses'!BX2</f>
        <v>43497</v>
      </c>
      <c r="BY200" s="235">
        <f>+'Monthly Sources and Uses'!BY2</f>
        <v>43525</v>
      </c>
      <c r="BZ200" s="235">
        <f>+'Monthly Sources and Uses'!BZ2</f>
        <v>43556</v>
      </c>
      <c r="CA200" s="235">
        <f>+'Monthly Sources and Uses'!CA2</f>
        <v>43586</v>
      </c>
      <c r="CB200" s="235">
        <f>+'Monthly Sources and Uses'!CB2</f>
        <v>43617</v>
      </c>
      <c r="CC200" s="235">
        <f>+'Monthly Sources and Uses'!CC2</f>
        <v>43647</v>
      </c>
      <c r="CD200" s="235">
        <f>+'Monthly Sources and Uses'!CD2</f>
        <v>43678</v>
      </c>
      <c r="CE200" s="235">
        <f>+'Monthly Sources and Uses'!CE2</f>
        <v>43709</v>
      </c>
      <c r="CF200" s="235">
        <f>+'Monthly Sources and Uses'!CF2</f>
        <v>43739</v>
      </c>
      <c r="CG200" s="235">
        <f>+'Monthly Sources and Uses'!CG2</f>
        <v>43770</v>
      </c>
      <c r="CH200" s="235">
        <f>+'Monthly Sources and Uses'!CH2</f>
        <v>43800</v>
      </c>
      <c r="CI200" s="235">
        <f>+'Monthly Sources and Uses'!CI2</f>
        <v>43831</v>
      </c>
      <c r="CJ200" s="235">
        <f>+'Monthly Sources and Uses'!CJ2</f>
        <v>43862</v>
      </c>
      <c r="CK200" s="235">
        <f>+'Monthly Sources and Uses'!CK2</f>
        <v>43891</v>
      </c>
      <c r="CL200" s="235">
        <f>+'Monthly Sources and Uses'!CL2</f>
        <v>43922</v>
      </c>
      <c r="CM200" s="235">
        <f>+'Monthly Sources and Uses'!CM2</f>
        <v>43952</v>
      </c>
      <c r="CN200" s="235">
        <f>+'Monthly Sources and Uses'!CN2</f>
        <v>43983</v>
      </c>
      <c r="CO200" s="235">
        <f>+'Monthly Sources and Uses'!CO2</f>
        <v>44013</v>
      </c>
      <c r="CP200" s="235">
        <f>+'Monthly Sources and Uses'!CP2</f>
        <v>44044</v>
      </c>
      <c r="CQ200" s="235">
        <f>+'Monthly Sources and Uses'!CQ2</f>
        <v>44075</v>
      </c>
      <c r="CR200" s="235">
        <f>+'Monthly Sources and Uses'!CR2</f>
        <v>44105</v>
      </c>
      <c r="CS200" s="235">
        <f>+'Monthly Sources and Uses'!CS2</f>
        <v>44136</v>
      </c>
      <c r="CT200" s="235">
        <f>+'Monthly Sources and Uses'!CT2</f>
        <v>44166</v>
      </c>
      <c r="CU200" s="235">
        <f>+'Monthly Sources and Uses'!CU2</f>
        <v>44197</v>
      </c>
      <c r="CV200" s="235">
        <f>+'Monthly Sources and Uses'!CV2</f>
        <v>44228</v>
      </c>
      <c r="CW200" s="235">
        <f>+'Monthly Sources and Uses'!CW2</f>
        <v>44256</v>
      </c>
      <c r="CX200" s="235">
        <f>+'Monthly Sources and Uses'!CX2</f>
        <v>44287</v>
      </c>
      <c r="CY200" s="235">
        <f>+'Monthly Sources and Uses'!CY2</f>
        <v>44317</v>
      </c>
      <c r="CZ200" s="235">
        <f>+'Monthly Sources and Uses'!CZ2</f>
        <v>44348</v>
      </c>
      <c r="DA200" s="235">
        <f>+'Monthly Sources and Uses'!DA2</f>
        <v>44378</v>
      </c>
      <c r="DB200" s="235">
        <f>+'Monthly Sources and Uses'!DB2</f>
        <v>44409</v>
      </c>
      <c r="DC200" s="235">
        <f>+'Monthly Sources and Uses'!DC2</f>
        <v>44440</v>
      </c>
      <c r="DD200" s="235">
        <f>+'Monthly Sources and Uses'!DD2</f>
        <v>44470</v>
      </c>
      <c r="DE200" s="235">
        <f>+'Monthly Sources and Uses'!DE2</f>
        <v>44501</v>
      </c>
      <c r="DF200" s="235">
        <f>+'Monthly Sources and Uses'!DF2</f>
        <v>44531</v>
      </c>
      <c r="DG200" s="235">
        <f>+'Monthly Sources and Uses'!DG2</f>
        <v>44562</v>
      </c>
      <c r="DH200" s="235">
        <f>+'Monthly Sources and Uses'!DH2</f>
        <v>44593</v>
      </c>
      <c r="DI200" s="235">
        <f>+'Monthly Sources and Uses'!DI2</f>
        <v>44621</v>
      </c>
      <c r="DJ200" s="235">
        <f>+'Monthly Sources and Uses'!DJ2</f>
        <v>44652</v>
      </c>
      <c r="DK200" s="235">
        <f>+'Monthly Sources and Uses'!DK2</f>
        <v>44682</v>
      </c>
      <c r="DL200" s="235">
        <f>+'Monthly Sources and Uses'!DL2</f>
        <v>44713</v>
      </c>
      <c r="DM200" s="235">
        <f>+'Monthly Sources and Uses'!DM2</f>
        <v>44743</v>
      </c>
      <c r="DN200" s="235">
        <f>+'Monthly Sources and Uses'!DN2</f>
        <v>44774</v>
      </c>
      <c r="DO200" s="235">
        <f>+'Monthly Sources and Uses'!DO2</f>
        <v>44805</v>
      </c>
      <c r="DP200" s="235">
        <f>+'Monthly Sources and Uses'!DP2</f>
        <v>44835</v>
      </c>
      <c r="DQ200" s="235">
        <f>+'Monthly Sources and Uses'!DQ2</f>
        <v>44866</v>
      </c>
      <c r="DR200" s="235">
        <f>+'Monthly Sources and Uses'!DR2</f>
        <v>44896</v>
      </c>
      <c r="DS200" s="235">
        <f>+'Monthly Sources and Uses'!DS2</f>
        <v>44927</v>
      </c>
      <c r="DT200" s="235">
        <f>+'Monthly Sources and Uses'!DT2</f>
        <v>44958</v>
      </c>
      <c r="DU200" s="235">
        <f>+'Monthly Sources and Uses'!DU2</f>
        <v>44986</v>
      </c>
      <c r="DV200" s="235">
        <f>+'Monthly Sources and Uses'!DV2</f>
        <v>45017</v>
      </c>
      <c r="DW200" s="235">
        <f>+'Monthly Sources and Uses'!DW2</f>
        <v>45047</v>
      </c>
      <c r="DX200" s="235">
        <f>+'Monthly Sources and Uses'!DX2</f>
        <v>45078</v>
      </c>
      <c r="DY200" s="235">
        <f>+'Monthly Sources and Uses'!DY2</f>
        <v>45108</v>
      </c>
      <c r="DZ200" s="235">
        <f>+'Monthly Sources and Uses'!DZ2</f>
        <v>45139</v>
      </c>
      <c r="EA200" s="235">
        <f>+'Monthly Sources and Uses'!EA2</f>
        <v>45170</v>
      </c>
      <c r="EB200" s="235">
        <f>+'Monthly Sources and Uses'!EB2</f>
        <v>45200</v>
      </c>
      <c r="EC200" s="235">
        <f>+'Monthly Sources and Uses'!EC2</f>
        <v>45231</v>
      </c>
      <c r="ED200" s="235">
        <f>+'Monthly Sources and Uses'!ED2</f>
        <v>45261</v>
      </c>
      <c r="EE200" s="235">
        <f>+'Monthly Sources and Uses'!EE2</f>
        <v>45292</v>
      </c>
      <c r="EF200" s="235">
        <f>+'Monthly Sources and Uses'!EF2</f>
        <v>45323</v>
      </c>
      <c r="EG200" s="235">
        <f>+'Monthly Sources and Uses'!EG2</f>
        <v>45352</v>
      </c>
      <c r="EH200" s="235">
        <f>+'Monthly Sources and Uses'!EH2</f>
        <v>45383</v>
      </c>
      <c r="EI200" s="235">
        <f>+'Monthly Sources and Uses'!EI2</f>
        <v>45413</v>
      </c>
      <c r="EJ200" s="235">
        <f>+'Monthly Sources and Uses'!EJ2</f>
        <v>45444</v>
      </c>
      <c r="EK200" s="235">
        <f>+'Monthly Sources and Uses'!EK2</f>
        <v>45474</v>
      </c>
      <c r="EL200" s="235">
        <f>+'Monthly Sources and Uses'!EL2</f>
        <v>45505</v>
      </c>
      <c r="EM200" s="235">
        <f>+'Monthly Sources and Uses'!EM2</f>
        <v>45536</v>
      </c>
      <c r="EN200" s="235">
        <f>+'Monthly Sources and Uses'!EN2</f>
        <v>45566</v>
      </c>
      <c r="EO200" s="235">
        <f>+'Monthly Sources and Uses'!EO2</f>
        <v>45597</v>
      </c>
      <c r="EP200" s="235">
        <f>+'Monthly Sources and Uses'!EP2</f>
        <v>45627</v>
      </c>
      <c r="EQ200" s="235">
        <f>+'Monthly Sources and Uses'!EQ2</f>
        <v>45658</v>
      </c>
      <c r="ER200" s="235">
        <f>+'Monthly Sources and Uses'!ER2</f>
        <v>45689</v>
      </c>
      <c r="ES200" s="235">
        <f>+'Monthly Sources and Uses'!ES2</f>
        <v>45717</v>
      </c>
      <c r="ET200" s="235">
        <f>+'Monthly Sources and Uses'!ET2</f>
        <v>45748</v>
      </c>
      <c r="EU200" s="235">
        <f>+'Monthly Sources and Uses'!EU2</f>
        <v>45778</v>
      </c>
      <c r="EV200" s="235">
        <f>+'Monthly Sources and Uses'!EV2</f>
        <v>45809</v>
      </c>
      <c r="EW200" s="235">
        <f>+'Monthly Sources and Uses'!EW2</f>
        <v>45839</v>
      </c>
      <c r="EX200" s="235">
        <f>+'Monthly Sources and Uses'!EX2</f>
        <v>45870</v>
      </c>
      <c r="EY200" s="235">
        <f>+'Monthly Sources and Uses'!EY2</f>
        <v>45901</v>
      </c>
      <c r="EZ200" s="235">
        <f>+'Monthly Sources and Uses'!EZ2</f>
        <v>45931</v>
      </c>
      <c r="FA200" s="235">
        <f>+'Monthly Sources and Uses'!FA2</f>
        <v>45962</v>
      </c>
      <c r="FB200" s="235">
        <f>+'Monthly Sources and Uses'!FB2</f>
        <v>45992</v>
      </c>
      <c r="FC200" s="235">
        <f>+'Monthly Sources and Uses'!FC2</f>
        <v>46023</v>
      </c>
      <c r="FD200" s="235">
        <f>+'Monthly Sources and Uses'!FD2</f>
        <v>46054</v>
      </c>
      <c r="FE200" s="235">
        <f>+'Monthly Sources and Uses'!FE2</f>
        <v>46082</v>
      </c>
      <c r="FF200" s="235">
        <f>+'Monthly Sources and Uses'!FF2</f>
        <v>46113</v>
      </c>
      <c r="FG200" s="235">
        <f>+'Monthly Sources and Uses'!FG2</f>
        <v>46143</v>
      </c>
      <c r="FH200" s="235">
        <f>+'Monthly Sources and Uses'!FH2</f>
        <v>46174</v>
      </c>
      <c r="FI200" s="235">
        <f>+'Monthly Sources and Uses'!FI2</f>
        <v>46204</v>
      </c>
      <c r="FJ200" s="235">
        <f>+'Monthly Sources and Uses'!FJ2</f>
        <v>46235</v>
      </c>
      <c r="FK200" s="235">
        <f>+'Monthly Sources and Uses'!FK2</f>
        <v>46266</v>
      </c>
      <c r="FL200" s="235">
        <f>+'Monthly Sources and Uses'!FL2</f>
        <v>46296</v>
      </c>
      <c r="FM200" s="235">
        <f>+'Monthly Sources and Uses'!FM2</f>
        <v>46327</v>
      </c>
      <c r="FN200" s="235">
        <f>+'Monthly Sources and Uses'!FN2</f>
        <v>46357</v>
      </c>
      <c r="FO200" s="235">
        <f>+'Monthly Sources and Uses'!FO2</f>
        <v>46388</v>
      </c>
      <c r="FP200" s="235">
        <f>+'Monthly Sources and Uses'!FP2</f>
        <v>46419</v>
      </c>
      <c r="FQ200" s="235">
        <f>+'Monthly Sources and Uses'!FQ2</f>
        <v>46447</v>
      </c>
      <c r="FR200" s="235">
        <f>+'Monthly Sources and Uses'!FR2</f>
        <v>46478</v>
      </c>
      <c r="FS200" s="235">
        <f>+'Monthly Sources and Uses'!FS2</f>
        <v>46508</v>
      </c>
      <c r="FT200" s="235">
        <f>+'Monthly Sources and Uses'!FT2</f>
        <v>46539</v>
      </c>
      <c r="FU200" s="235">
        <f>+'Monthly Sources and Uses'!FU2</f>
        <v>46569</v>
      </c>
      <c r="FV200" s="235">
        <f>+'Monthly Sources and Uses'!FV2</f>
        <v>46600</v>
      </c>
      <c r="FW200" s="235">
        <f>+'Monthly Sources and Uses'!FW2</f>
        <v>46631</v>
      </c>
      <c r="FX200" s="235">
        <f>+'Monthly Sources and Uses'!FX2</f>
        <v>46661</v>
      </c>
      <c r="FY200" s="235">
        <f>+'Monthly Sources and Uses'!FY2</f>
        <v>46692</v>
      </c>
      <c r="FZ200" s="235">
        <f>+'Monthly Sources and Uses'!FZ2</f>
        <v>46722</v>
      </c>
      <c r="GA200" s="235">
        <f>+'Monthly Sources and Uses'!GA2</f>
        <v>0</v>
      </c>
      <c r="GB200" s="235">
        <f>+'Monthly Sources and Uses'!GB2</f>
        <v>0</v>
      </c>
      <c r="GC200" s="235">
        <f>+'Monthly Sources and Uses'!GC2</f>
        <v>0</v>
      </c>
      <c r="GD200" s="235">
        <f>+'Monthly Sources and Uses'!GD2</f>
        <v>0</v>
      </c>
      <c r="GE200" s="235">
        <f>+'Monthly Sources and Uses'!GE2</f>
        <v>0</v>
      </c>
      <c r="GF200" s="235">
        <f>+'Monthly Sources and Uses'!GF2</f>
        <v>0</v>
      </c>
      <c r="GG200" s="235">
        <f>+'Monthly Sources and Uses'!GG2</f>
        <v>0</v>
      </c>
      <c r="GH200" s="235">
        <f>+'Monthly Sources and Uses'!GH2</f>
        <v>0</v>
      </c>
      <c r="GI200" s="235">
        <f>+'Monthly Sources and Uses'!GI2</f>
        <v>0</v>
      </c>
      <c r="GJ200" s="235">
        <f>+'Monthly Sources and Uses'!GJ2</f>
        <v>0</v>
      </c>
      <c r="GK200" s="235">
        <f>+'Monthly Sources and Uses'!GK2</f>
        <v>0</v>
      </c>
      <c r="GL200" s="235">
        <f>+'Monthly Sources and Uses'!GL2</f>
        <v>0</v>
      </c>
      <c r="GM200" s="235">
        <f>+'Monthly Sources and Uses'!GM2</f>
        <v>0</v>
      </c>
      <c r="GN200" s="235">
        <f>+'Monthly Sources and Uses'!GN2</f>
        <v>0</v>
      </c>
    </row>
    <row r="201" spans="2:16384">
      <c r="B201" s="417" t="s">
        <v>171</v>
      </c>
      <c r="C201" s="232">
        <f>+VLOOKUP(C200,$B$208:$C$1000,2,FALSE)</f>
        <v>115</v>
      </c>
      <c r="D201" s="232">
        <f t="shared" ref="D201:BO201" si="68">+VLOOKUP(D200,$B$208:$C$1000,2,FALSE)</f>
        <v>115</v>
      </c>
      <c r="E201" s="232">
        <f t="shared" si="68"/>
        <v>115</v>
      </c>
      <c r="F201" s="232">
        <f t="shared" si="68"/>
        <v>115</v>
      </c>
      <c r="G201" s="232">
        <f t="shared" si="68"/>
        <v>115</v>
      </c>
      <c r="H201" s="232">
        <f t="shared" si="68"/>
        <v>120</v>
      </c>
      <c r="I201" s="232">
        <f t="shared" si="68"/>
        <v>120</v>
      </c>
      <c r="J201" s="232">
        <f t="shared" si="68"/>
        <v>120</v>
      </c>
      <c r="K201" s="232">
        <f t="shared" si="68"/>
        <v>120</v>
      </c>
      <c r="L201" s="232">
        <f t="shared" si="68"/>
        <v>120</v>
      </c>
      <c r="M201" s="232">
        <f t="shared" si="68"/>
        <v>120</v>
      </c>
      <c r="N201" s="232">
        <f t="shared" si="68"/>
        <v>120</v>
      </c>
      <c r="O201" s="232">
        <f t="shared" si="68"/>
        <v>120</v>
      </c>
      <c r="P201" s="232">
        <f t="shared" si="68"/>
        <v>120</v>
      </c>
      <c r="Q201" s="232">
        <f t="shared" si="68"/>
        <v>120</v>
      </c>
      <c r="R201" s="232">
        <f t="shared" si="68"/>
        <v>120</v>
      </c>
      <c r="S201" s="232">
        <f t="shared" si="68"/>
        <v>120</v>
      </c>
      <c r="T201" s="232">
        <f t="shared" si="68"/>
        <v>125</v>
      </c>
      <c r="U201" s="232">
        <f t="shared" si="68"/>
        <v>125</v>
      </c>
      <c r="V201" s="232">
        <f t="shared" si="68"/>
        <v>125</v>
      </c>
      <c r="W201" s="232">
        <f t="shared" si="68"/>
        <v>125</v>
      </c>
      <c r="X201" s="232">
        <f t="shared" si="68"/>
        <v>125</v>
      </c>
      <c r="Y201" s="232">
        <f t="shared" si="68"/>
        <v>125</v>
      </c>
      <c r="Z201" s="232">
        <f t="shared" si="68"/>
        <v>125</v>
      </c>
      <c r="AA201" s="232">
        <f t="shared" si="68"/>
        <v>125</v>
      </c>
      <c r="AB201" s="232">
        <f t="shared" si="68"/>
        <v>125</v>
      </c>
      <c r="AC201" s="232">
        <f t="shared" si="68"/>
        <v>125</v>
      </c>
      <c r="AD201" s="232">
        <f t="shared" si="68"/>
        <v>125</v>
      </c>
      <c r="AE201" s="232">
        <f t="shared" si="68"/>
        <v>125</v>
      </c>
      <c r="AF201" s="232">
        <f t="shared" si="68"/>
        <v>125</v>
      </c>
      <c r="AG201" s="232">
        <f t="shared" si="68"/>
        <v>125</v>
      </c>
      <c r="AH201" s="232">
        <f t="shared" si="68"/>
        <v>125</v>
      </c>
      <c r="AI201" s="232">
        <f t="shared" si="68"/>
        <v>125</v>
      </c>
      <c r="AJ201" s="232">
        <f t="shared" si="68"/>
        <v>125</v>
      </c>
      <c r="AK201" s="232">
        <f t="shared" si="68"/>
        <v>125</v>
      </c>
      <c r="AL201" s="232">
        <f t="shared" si="68"/>
        <v>125</v>
      </c>
      <c r="AM201" s="232">
        <f t="shared" si="68"/>
        <v>125</v>
      </c>
      <c r="AN201" s="232">
        <f t="shared" si="68"/>
        <v>125</v>
      </c>
      <c r="AO201" s="232">
        <f t="shared" si="68"/>
        <v>125</v>
      </c>
      <c r="AP201" s="232">
        <f t="shared" si="68"/>
        <v>125</v>
      </c>
      <c r="AQ201" s="232">
        <f t="shared" si="68"/>
        <v>125</v>
      </c>
      <c r="AR201" s="232">
        <f t="shared" si="68"/>
        <v>125</v>
      </c>
      <c r="AS201" s="232">
        <f t="shared" si="68"/>
        <v>125</v>
      </c>
      <c r="AT201" s="232">
        <f t="shared" si="68"/>
        <v>125</v>
      </c>
      <c r="AU201" s="232">
        <f t="shared" si="68"/>
        <v>125</v>
      </c>
      <c r="AV201" s="232">
        <f t="shared" si="68"/>
        <v>125</v>
      </c>
      <c r="AW201" s="232">
        <f t="shared" si="68"/>
        <v>125</v>
      </c>
      <c r="AX201" s="232">
        <f t="shared" si="68"/>
        <v>125</v>
      </c>
      <c r="AY201" s="232">
        <f t="shared" si="68"/>
        <v>125</v>
      </c>
      <c r="AZ201" s="232">
        <f t="shared" si="68"/>
        <v>125</v>
      </c>
      <c r="BA201" s="232">
        <f t="shared" si="68"/>
        <v>125</v>
      </c>
      <c r="BB201" s="232">
        <f t="shared" si="68"/>
        <v>125</v>
      </c>
      <c r="BC201" s="232">
        <f t="shared" si="68"/>
        <v>125</v>
      </c>
      <c r="BD201" s="232">
        <f t="shared" si="68"/>
        <v>125</v>
      </c>
      <c r="BE201" s="232">
        <f t="shared" si="68"/>
        <v>125</v>
      </c>
      <c r="BF201" s="232">
        <f t="shared" si="68"/>
        <v>125</v>
      </c>
      <c r="BG201" s="232">
        <f t="shared" si="68"/>
        <v>125</v>
      </c>
      <c r="BH201" s="232">
        <f t="shared" si="68"/>
        <v>125</v>
      </c>
      <c r="BI201" s="232">
        <f t="shared" si="68"/>
        <v>125</v>
      </c>
      <c r="BJ201" s="232">
        <f t="shared" si="68"/>
        <v>125</v>
      </c>
      <c r="BK201" s="232">
        <f t="shared" si="68"/>
        <v>125</v>
      </c>
      <c r="BL201" s="232">
        <f t="shared" si="68"/>
        <v>125</v>
      </c>
      <c r="BM201" s="232">
        <f t="shared" si="68"/>
        <v>125</v>
      </c>
      <c r="BN201" s="232">
        <f t="shared" si="68"/>
        <v>125</v>
      </c>
      <c r="BO201" s="232">
        <f t="shared" si="68"/>
        <v>125</v>
      </c>
      <c r="BP201" s="232">
        <f t="shared" ref="BP201:EA201" si="69">+VLOOKUP(BP200,$B$208:$C$1000,2,FALSE)</f>
        <v>125</v>
      </c>
      <c r="BQ201" s="232">
        <f t="shared" si="69"/>
        <v>125</v>
      </c>
      <c r="BR201" s="232">
        <f t="shared" si="69"/>
        <v>125</v>
      </c>
      <c r="BS201" s="232">
        <f t="shared" si="69"/>
        <v>125</v>
      </c>
      <c r="BT201" s="232">
        <f t="shared" si="69"/>
        <v>125</v>
      </c>
      <c r="BU201" s="232">
        <f t="shared" si="69"/>
        <v>125</v>
      </c>
      <c r="BV201" s="232">
        <f t="shared" si="69"/>
        <v>125</v>
      </c>
      <c r="BW201" s="232">
        <f t="shared" si="69"/>
        <v>125</v>
      </c>
      <c r="BX201" s="232">
        <f t="shared" si="69"/>
        <v>125</v>
      </c>
      <c r="BY201" s="232">
        <f t="shared" si="69"/>
        <v>125</v>
      </c>
      <c r="BZ201" s="232">
        <f t="shared" si="69"/>
        <v>125</v>
      </c>
      <c r="CA201" s="232">
        <f t="shared" si="69"/>
        <v>125</v>
      </c>
      <c r="CB201" s="232">
        <f t="shared" si="69"/>
        <v>125</v>
      </c>
      <c r="CC201" s="232">
        <f t="shared" si="69"/>
        <v>125</v>
      </c>
      <c r="CD201" s="232">
        <f t="shared" si="69"/>
        <v>125</v>
      </c>
      <c r="CE201" s="232">
        <f t="shared" si="69"/>
        <v>125</v>
      </c>
      <c r="CF201" s="232">
        <f t="shared" si="69"/>
        <v>125</v>
      </c>
      <c r="CG201" s="232">
        <f t="shared" si="69"/>
        <v>125</v>
      </c>
      <c r="CH201" s="232">
        <f t="shared" si="69"/>
        <v>125</v>
      </c>
      <c r="CI201" s="232">
        <f t="shared" si="69"/>
        <v>125</v>
      </c>
      <c r="CJ201" s="232">
        <f t="shared" si="69"/>
        <v>125</v>
      </c>
      <c r="CK201" s="232">
        <f t="shared" si="69"/>
        <v>125</v>
      </c>
      <c r="CL201" s="232">
        <f t="shared" si="69"/>
        <v>125</v>
      </c>
      <c r="CM201" s="232">
        <f t="shared" si="69"/>
        <v>125</v>
      </c>
      <c r="CN201" s="232">
        <f t="shared" si="69"/>
        <v>125</v>
      </c>
      <c r="CO201" s="232">
        <f t="shared" si="69"/>
        <v>125</v>
      </c>
      <c r="CP201" s="232">
        <f t="shared" si="69"/>
        <v>125</v>
      </c>
      <c r="CQ201" s="232">
        <f t="shared" si="69"/>
        <v>125</v>
      </c>
      <c r="CR201" s="232">
        <f t="shared" si="69"/>
        <v>125</v>
      </c>
      <c r="CS201" s="232">
        <f t="shared" si="69"/>
        <v>125</v>
      </c>
      <c r="CT201" s="232">
        <f t="shared" si="69"/>
        <v>125</v>
      </c>
      <c r="CU201" s="232">
        <f t="shared" si="69"/>
        <v>125</v>
      </c>
      <c r="CV201" s="232">
        <f t="shared" si="69"/>
        <v>125</v>
      </c>
      <c r="CW201" s="232">
        <f t="shared" si="69"/>
        <v>125</v>
      </c>
      <c r="CX201" s="232">
        <f t="shared" si="69"/>
        <v>125</v>
      </c>
      <c r="CY201" s="232">
        <f t="shared" si="69"/>
        <v>125</v>
      </c>
      <c r="CZ201" s="232">
        <f t="shared" si="69"/>
        <v>125</v>
      </c>
      <c r="DA201" s="232">
        <f t="shared" si="69"/>
        <v>125</v>
      </c>
      <c r="DB201" s="232">
        <f t="shared" si="69"/>
        <v>125</v>
      </c>
      <c r="DC201" s="232">
        <f t="shared" si="69"/>
        <v>125</v>
      </c>
      <c r="DD201" s="232">
        <f t="shared" si="69"/>
        <v>125</v>
      </c>
      <c r="DE201" s="232">
        <f t="shared" si="69"/>
        <v>125</v>
      </c>
      <c r="DF201" s="232">
        <f t="shared" si="69"/>
        <v>125</v>
      </c>
      <c r="DG201" s="232">
        <f t="shared" si="69"/>
        <v>125</v>
      </c>
      <c r="DH201" s="232">
        <f t="shared" si="69"/>
        <v>125</v>
      </c>
      <c r="DI201" s="232">
        <f t="shared" si="69"/>
        <v>125</v>
      </c>
      <c r="DJ201" s="232">
        <f t="shared" si="69"/>
        <v>125</v>
      </c>
      <c r="DK201" s="232">
        <f t="shared" si="69"/>
        <v>125</v>
      </c>
      <c r="DL201" s="232">
        <f t="shared" si="69"/>
        <v>125</v>
      </c>
      <c r="DM201" s="232">
        <f t="shared" si="69"/>
        <v>125</v>
      </c>
      <c r="DN201" s="232">
        <f t="shared" si="69"/>
        <v>125</v>
      </c>
      <c r="DO201" s="232">
        <f t="shared" si="69"/>
        <v>125</v>
      </c>
      <c r="DP201" s="232">
        <f t="shared" si="69"/>
        <v>125</v>
      </c>
      <c r="DQ201" s="232">
        <f t="shared" si="69"/>
        <v>125</v>
      </c>
      <c r="DR201" s="232">
        <f t="shared" si="69"/>
        <v>125</v>
      </c>
      <c r="DS201" s="232">
        <f t="shared" si="69"/>
        <v>125</v>
      </c>
      <c r="DT201" s="232">
        <f t="shared" si="69"/>
        <v>125</v>
      </c>
      <c r="DU201" s="232">
        <f t="shared" si="69"/>
        <v>125</v>
      </c>
      <c r="DV201" s="232">
        <f t="shared" si="69"/>
        <v>125</v>
      </c>
      <c r="DW201" s="232">
        <f t="shared" si="69"/>
        <v>125</v>
      </c>
      <c r="DX201" s="232">
        <f t="shared" si="69"/>
        <v>125</v>
      </c>
      <c r="DY201" s="232">
        <f t="shared" si="69"/>
        <v>125</v>
      </c>
      <c r="DZ201" s="232">
        <f t="shared" si="69"/>
        <v>125</v>
      </c>
      <c r="EA201" s="232">
        <f t="shared" si="69"/>
        <v>125</v>
      </c>
      <c r="EB201" s="232">
        <f t="shared" ref="EB201:GM201" si="70">+VLOOKUP(EB200,$B$208:$C$1000,2,FALSE)</f>
        <v>125</v>
      </c>
      <c r="EC201" s="232">
        <f t="shared" si="70"/>
        <v>125</v>
      </c>
      <c r="ED201" s="232">
        <f t="shared" si="70"/>
        <v>125</v>
      </c>
      <c r="EE201" s="232">
        <f t="shared" si="70"/>
        <v>125</v>
      </c>
      <c r="EF201" s="232">
        <f t="shared" si="70"/>
        <v>125</v>
      </c>
      <c r="EG201" s="232">
        <f t="shared" si="70"/>
        <v>125</v>
      </c>
      <c r="EH201" s="232">
        <f t="shared" si="70"/>
        <v>125</v>
      </c>
      <c r="EI201" s="232">
        <f t="shared" si="70"/>
        <v>125</v>
      </c>
      <c r="EJ201" s="232">
        <f t="shared" si="70"/>
        <v>125</v>
      </c>
      <c r="EK201" s="232">
        <f t="shared" si="70"/>
        <v>125</v>
      </c>
      <c r="EL201" s="232">
        <f t="shared" si="70"/>
        <v>125</v>
      </c>
      <c r="EM201" s="232">
        <f t="shared" si="70"/>
        <v>125</v>
      </c>
      <c r="EN201" s="232">
        <f t="shared" si="70"/>
        <v>125</v>
      </c>
      <c r="EO201" s="232">
        <f t="shared" si="70"/>
        <v>125</v>
      </c>
      <c r="EP201" s="232">
        <f t="shared" si="70"/>
        <v>125</v>
      </c>
      <c r="EQ201" s="232">
        <f t="shared" si="70"/>
        <v>125</v>
      </c>
      <c r="ER201" s="232">
        <f t="shared" si="70"/>
        <v>125</v>
      </c>
      <c r="ES201" s="232">
        <f t="shared" si="70"/>
        <v>125</v>
      </c>
      <c r="ET201" s="232">
        <f t="shared" si="70"/>
        <v>125</v>
      </c>
      <c r="EU201" s="232">
        <f t="shared" si="70"/>
        <v>125</v>
      </c>
      <c r="EV201" s="232">
        <f t="shared" si="70"/>
        <v>125</v>
      </c>
      <c r="EW201" s="232">
        <f t="shared" si="70"/>
        <v>125</v>
      </c>
      <c r="EX201" s="232">
        <f t="shared" si="70"/>
        <v>125</v>
      </c>
      <c r="EY201" s="232">
        <f t="shared" si="70"/>
        <v>125</v>
      </c>
      <c r="EZ201" s="232">
        <f t="shared" si="70"/>
        <v>125</v>
      </c>
      <c r="FA201" s="232">
        <f t="shared" si="70"/>
        <v>125</v>
      </c>
      <c r="FB201" s="232">
        <f t="shared" si="70"/>
        <v>125</v>
      </c>
      <c r="FC201" s="232">
        <f t="shared" si="70"/>
        <v>125</v>
      </c>
      <c r="FD201" s="232">
        <f t="shared" si="70"/>
        <v>125</v>
      </c>
      <c r="FE201" s="232">
        <f t="shared" si="70"/>
        <v>125</v>
      </c>
      <c r="FF201" s="232">
        <f t="shared" si="70"/>
        <v>125</v>
      </c>
      <c r="FG201" s="232">
        <f t="shared" si="70"/>
        <v>125</v>
      </c>
      <c r="FH201" s="232">
        <f t="shared" si="70"/>
        <v>125</v>
      </c>
      <c r="FI201" s="232">
        <f t="shared" si="70"/>
        <v>125</v>
      </c>
      <c r="FJ201" s="232">
        <f t="shared" si="70"/>
        <v>125</v>
      </c>
      <c r="FK201" s="232">
        <f t="shared" si="70"/>
        <v>125</v>
      </c>
      <c r="FL201" s="232">
        <f t="shared" si="70"/>
        <v>125</v>
      </c>
      <c r="FM201" s="232">
        <f t="shared" si="70"/>
        <v>125</v>
      </c>
      <c r="FN201" s="232">
        <f t="shared" si="70"/>
        <v>125</v>
      </c>
      <c r="FO201" s="232">
        <f t="shared" si="70"/>
        <v>125</v>
      </c>
      <c r="FP201" s="232">
        <f t="shared" si="70"/>
        <v>125</v>
      </c>
      <c r="FQ201" s="232">
        <f t="shared" si="70"/>
        <v>125</v>
      </c>
      <c r="FR201" s="232">
        <f t="shared" si="70"/>
        <v>125</v>
      </c>
      <c r="FS201" s="232">
        <f t="shared" si="70"/>
        <v>125</v>
      </c>
      <c r="FT201" s="232">
        <f t="shared" si="70"/>
        <v>125</v>
      </c>
      <c r="FU201" s="232">
        <f t="shared" si="70"/>
        <v>125</v>
      </c>
      <c r="FV201" s="232">
        <f t="shared" si="70"/>
        <v>125</v>
      </c>
      <c r="FW201" s="232">
        <f t="shared" si="70"/>
        <v>125</v>
      </c>
      <c r="FX201" s="232">
        <f t="shared" si="70"/>
        <v>125</v>
      </c>
      <c r="FY201" s="232">
        <f t="shared" si="70"/>
        <v>125</v>
      </c>
      <c r="FZ201" s="232">
        <f t="shared" si="70"/>
        <v>125</v>
      </c>
      <c r="GA201" s="232" t="e">
        <f t="shared" si="70"/>
        <v>#N/A</v>
      </c>
      <c r="GB201" s="232" t="e">
        <f t="shared" si="70"/>
        <v>#N/A</v>
      </c>
      <c r="GC201" s="232" t="e">
        <f t="shared" si="70"/>
        <v>#N/A</v>
      </c>
      <c r="GD201" s="232" t="e">
        <f t="shared" si="70"/>
        <v>#N/A</v>
      </c>
      <c r="GE201" s="232" t="e">
        <f t="shared" si="70"/>
        <v>#N/A</v>
      </c>
      <c r="GF201" s="232" t="e">
        <f t="shared" si="70"/>
        <v>#N/A</v>
      </c>
      <c r="GG201" s="232" t="e">
        <f t="shared" si="70"/>
        <v>#N/A</v>
      </c>
      <c r="GH201" s="232" t="e">
        <f t="shared" si="70"/>
        <v>#N/A</v>
      </c>
      <c r="GI201" s="232" t="e">
        <f t="shared" si="70"/>
        <v>#N/A</v>
      </c>
      <c r="GJ201" s="232" t="e">
        <f t="shared" si="70"/>
        <v>#N/A</v>
      </c>
      <c r="GK201" s="232" t="e">
        <f t="shared" si="70"/>
        <v>#N/A</v>
      </c>
      <c r="GL201" s="232" t="e">
        <f t="shared" si="70"/>
        <v>#N/A</v>
      </c>
      <c r="GM201" s="232" t="e">
        <f t="shared" si="70"/>
        <v>#N/A</v>
      </c>
      <c r="GN201" s="232" t="e">
        <f t="shared" ref="GN201" si="71">+VLOOKUP(GN200,$B$208:$C$1000,2,FALSE)</f>
        <v>#N/A</v>
      </c>
    </row>
    <row r="202" spans="2:16384"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</row>
    <row r="203" spans="2:16384"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2:16384">
      <c r="B204" s="417" t="s">
        <v>171</v>
      </c>
      <c r="C204" s="236">
        <f>+C199</f>
        <v>2013</v>
      </c>
      <c r="D204" s="236">
        <f>+C204+1</f>
        <v>2014</v>
      </c>
      <c r="E204" s="236">
        <f t="shared" ref="E204:F204" si="72">+D204+1</f>
        <v>2015</v>
      </c>
      <c r="F204" s="236">
        <f t="shared" si="72"/>
        <v>2016</v>
      </c>
      <c r="G204" s="236">
        <f t="shared" ref="G204" si="73">+F204+1</f>
        <v>2017</v>
      </c>
      <c r="H204" s="236">
        <f t="shared" ref="H204" si="74">+G204+1</f>
        <v>2018</v>
      </c>
      <c r="I204" s="236">
        <f t="shared" ref="I204" si="75">+H204+1</f>
        <v>2019</v>
      </c>
      <c r="J204" s="236">
        <f t="shared" ref="J204" si="76">+I204+1</f>
        <v>2020</v>
      </c>
      <c r="K204" s="236">
        <f t="shared" ref="K204" si="77">+J204+1</f>
        <v>2021</v>
      </c>
      <c r="L204" s="236">
        <f t="shared" ref="L204" si="78">+K204+1</f>
        <v>2022</v>
      </c>
      <c r="M204" s="236">
        <f t="shared" ref="M204" si="79">+L204+1</f>
        <v>2023</v>
      </c>
      <c r="N204" s="236">
        <f t="shared" ref="N204" si="80">+M204+1</f>
        <v>2024</v>
      </c>
      <c r="O204" s="236">
        <f t="shared" ref="O204" si="81">+N204+1</f>
        <v>2025</v>
      </c>
      <c r="P204" s="236">
        <f t="shared" ref="P204:Q204" si="82">+O204+1</f>
        <v>2026</v>
      </c>
      <c r="Q204" s="236">
        <f t="shared" si="82"/>
        <v>2027</v>
      </c>
      <c r="R204" s="236">
        <f t="shared" ref="R204" si="83">+Q204+1</f>
        <v>2028</v>
      </c>
      <c r="S204" s="236">
        <f t="shared" ref="S204" si="84">+R204+1</f>
        <v>2029</v>
      </c>
      <c r="T204" s="236">
        <f t="shared" ref="T204" si="85">+S204+1</f>
        <v>2030</v>
      </c>
      <c r="U204" s="236">
        <f t="shared" ref="U204" si="86">+T204+1</f>
        <v>2031</v>
      </c>
      <c r="V204" s="236">
        <f t="shared" ref="V204" si="87">+U204+1</f>
        <v>2032</v>
      </c>
      <c r="W204" s="236">
        <f t="shared" ref="W204" si="88">+V204+1</f>
        <v>2033</v>
      </c>
      <c r="X204" s="236">
        <f t="shared" ref="X204" si="89">+W204+1</f>
        <v>2034</v>
      </c>
      <c r="Y204" s="236">
        <f t="shared" ref="Y204" si="90">+X204+1</f>
        <v>2035</v>
      </c>
      <c r="Z204" s="236">
        <f t="shared" ref="Z204" si="91">+Y204+1</f>
        <v>2036</v>
      </c>
      <c r="AA204" s="236">
        <f t="shared" ref="AA204" si="92">+Z204+1</f>
        <v>2037</v>
      </c>
      <c r="AB204" s="236">
        <f t="shared" ref="AB204" si="93">+AA204+1</f>
        <v>2038</v>
      </c>
      <c r="AC204" s="236">
        <f t="shared" ref="AC204" si="94">+AB204+1</f>
        <v>2039</v>
      </c>
      <c r="AD204" s="236">
        <f t="shared" ref="AD204" si="95">+AC204+1</f>
        <v>2040</v>
      </c>
      <c r="AE204" s="236">
        <f t="shared" ref="AE204" si="96">+AD204+1</f>
        <v>2041</v>
      </c>
      <c r="AF204" s="236">
        <f t="shared" ref="AF204" si="97">+AE204+1</f>
        <v>2042</v>
      </c>
      <c r="AG204" s="236">
        <f t="shared" ref="AG204" si="98">+AF204+1</f>
        <v>2043</v>
      </c>
      <c r="AH204" s="236">
        <f t="shared" ref="AH204" si="99">+AG204+1</f>
        <v>2044</v>
      </c>
      <c r="AI204" s="236">
        <f t="shared" ref="AI204" si="100">+AH204+1</f>
        <v>2045</v>
      </c>
      <c r="AJ204" s="236">
        <f t="shared" ref="AJ204" si="101">+AI204+1</f>
        <v>2046</v>
      </c>
      <c r="AK204" s="236">
        <f t="shared" ref="AK204" si="102">+AJ204+1</f>
        <v>2047</v>
      </c>
      <c r="AL204" s="236">
        <f t="shared" ref="AL204" si="103">+AK204+1</f>
        <v>2048</v>
      </c>
      <c r="AM204" s="236">
        <f t="shared" ref="AM204" si="104">+AL204+1</f>
        <v>2049</v>
      </c>
      <c r="AN204" s="236">
        <f t="shared" ref="AN204" si="105">+AM204+1</f>
        <v>2050</v>
      </c>
      <c r="AO204" s="236">
        <f t="shared" ref="AO204" si="106">+AN204+1</f>
        <v>2051</v>
      </c>
      <c r="AP204" s="236">
        <f t="shared" ref="AP204" si="107">+AO204+1</f>
        <v>2052</v>
      </c>
      <c r="AQ204" s="236">
        <f t="shared" ref="AQ204" si="108">+AP204+1</f>
        <v>2053</v>
      </c>
      <c r="AR204" s="236">
        <f t="shared" ref="AR204" si="109">+AQ204+1</f>
        <v>2054</v>
      </c>
      <c r="AS204" s="236">
        <f t="shared" ref="AS204" si="110">+AR204+1</f>
        <v>2055</v>
      </c>
      <c r="AT204" s="236">
        <f t="shared" ref="AT204" si="111">+AS204+1</f>
        <v>2056</v>
      </c>
      <c r="AU204" s="236">
        <f t="shared" ref="AU204" si="112">+AT204+1</f>
        <v>2057</v>
      </c>
      <c r="AV204" s="236">
        <f t="shared" ref="AV204" si="113">+AU204+1</f>
        <v>2058</v>
      </c>
      <c r="AW204" s="236">
        <f t="shared" ref="AW204" si="114">+AV204+1</f>
        <v>2059</v>
      </c>
      <c r="AX204" s="236">
        <f t="shared" ref="AX204" si="115">+AW204+1</f>
        <v>2060</v>
      </c>
      <c r="AY204" s="236">
        <f t="shared" ref="AY204" si="116">+AX204+1</f>
        <v>2061</v>
      </c>
      <c r="AZ204" s="236">
        <f t="shared" ref="AZ204" si="117">+AY204+1</f>
        <v>2062</v>
      </c>
      <c r="BA204" s="236">
        <f t="shared" ref="BA204" si="118">+AZ204+1</f>
        <v>2063</v>
      </c>
      <c r="BB204" s="236">
        <f t="shared" ref="BB204" si="119">+BA204+1</f>
        <v>2064</v>
      </c>
      <c r="BC204" s="236">
        <f t="shared" ref="BC204" si="120">+BB204+1</f>
        <v>2065</v>
      </c>
      <c r="BD204" s="236">
        <f t="shared" ref="BD204" si="121">+BC204+1</f>
        <v>2066</v>
      </c>
      <c r="BE204" s="236">
        <f t="shared" ref="BE204" si="122">+BD204+1</f>
        <v>2067</v>
      </c>
      <c r="BF204" s="236">
        <f t="shared" ref="BF204" si="123">+BE204+1</f>
        <v>2068</v>
      </c>
      <c r="BG204" s="236">
        <f t="shared" ref="BG204" si="124">+BF204+1</f>
        <v>2069</v>
      </c>
      <c r="BH204" s="236">
        <f t="shared" ref="BH204" si="125">+BG204+1</f>
        <v>2070</v>
      </c>
      <c r="BI204" s="236">
        <f t="shared" ref="BI204" si="126">+BH204+1</f>
        <v>2071</v>
      </c>
      <c r="BJ204" s="236">
        <f t="shared" ref="BJ204" si="127">+BI204+1</f>
        <v>2072</v>
      </c>
      <c r="BK204" s="236">
        <f t="shared" ref="BK204" si="128">+BJ204+1</f>
        <v>2073</v>
      </c>
      <c r="BL204" s="236">
        <f t="shared" ref="BL204" si="129">+BK204+1</f>
        <v>2074</v>
      </c>
      <c r="BM204" s="236">
        <f t="shared" ref="BM204" si="130">+BL204+1</f>
        <v>2075</v>
      </c>
      <c r="BN204" s="236">
        <f t="shared" ref="BN204" si="131">+BM204+1</f>
        <v>2076</v>
      </c>
      <c r="BO204" s="236">
        <f t="shared" ref="BO204" si="132">+BN204+1</f>
        <v>2077</v>
      </c>
      <c r="BP204" s="236">
        <f t="shared" ref="BP204" si="133">+BO204+1</f>
        <v>2078</v>
      </c>
      <c r="BQ204" s="236">
        <f t="shared" ref="BQ204" si="134">+BP204+1</f>
        <v>2079</v>
      </c>
    </row>
    <row r="205" spans="2:16384">
      <c r="B205" s="417" t="s">
        <v>171</v>
      </c>
      <c r="C205" s="236">
        <f>+AVERAGEIF($C$199:$AAA$199,"="&amp;C$204,$C$201:$AAA$201)</f>
        <v>117.91666666666667</v>
      </c>
      <c r="D205" s="236">
        <f t="shared" ref="D205:BO205" si="135">+AVERAGEIF($C$199:$AAA$199,"="&amp;D$204,$C$201:$AAA$201)</f>
        <v>122.91666666666667</v>
      </c>
      <c r="E205" s="236">
        <f t="shared" si="135"/>
        <v>125</v>
      </c>
      <c r="F205" s="236">
        <f t="shared" si="135"/>
        <v>125</v>
      </c>
      <c r="G205" s="236">
        <f t="shared" si="135"/>
        <v>125</v>
      </c>
      <c r="H205" s="236">
        <f t="shared" si="135"/>
        <v>125</v>
      </c>
      <c r="I205" s="236">
        <f t="shared" si="135"/>
        <v>125</v>
      </c>
      <c r="J205" s="236">
        <f t="shared" si="135"/>
        <v>125</v>
      </c>
      <c r="K205" s="236">
        <f t="shared" si="135"/>
        <v>125</v>
      </c>
      <c r="L205" s="236">
        <f t="shared" si="135"/>
        <v>125</v>
      </c>
      <c r="M205" s="236">
        <f t="shared" si="135"/>
        <v>125</v>
      </c>
      <c r="N205" s="236">
        <f t="shared" si="135"/>
        <v>125</v>
      </c>
      <c r="O205" s="236">
        <f>+AVERAGEIF($C$199:$AAA$199,"="&amp;O$204,$C$201:$AAA$201)</f>
        <v>125</v>
      </c>
      <c r="P205" s="236">
        <f t="shared" si="135"/>
        <v>125</v>
      </c>
      <c r="Q205" s="236">
        <f t="shared" si="135"/>
        <v>125</v>
      </c>
      <c r="R205" s="236" t="e">
        <f t="shared" si="135"/>
        <v>#DIV/0!</v>
      </c>
      <c r="S205" s="236" t="e">
        <f t="shared" si="135"/>
        <v>#DIV/0!</v>
      </c>
      <c r="T205" s="236" t="e">
        <f t="shared" si="135"/>
        <v>#DIV/0!</v>
      </c>
      <c r="U205" s="236" t="e">
        <f t="shared" si="135"/>
        <v>#DIV/0!</v>
      </c>
      <c r="V205" s="236" t="e">
        <f t="shared" si="135"/>
        <v>#DIV/0!</v>
      </c>
      <c r="W205" s="236" t="e">
        <f t="shared" si="135"/>
        <v>#DIV/0!</v>
      </c>
      <c r="X205" s="236" t="e">
        <f t="shared" si="135"/>
        <v>#DIV/0!</v>
      </c>
      <c r="Y205" s="236" t="e">
        <f t="shared" si="135"/>
        <v>#DIV/0!</v>
      </c>
      <c r="Z205" s="236" t="e">
        <f t="shared" si="135"/>
        <v>#DIV/0!</v>
      </c>
      <c r="AA205" s="236" t="e">
        <f t="shared" si="135"/>
        <v>#DIV/0!</v>
      </c>
      <c r="AB205" s="236" t="e">
        <f t="shared" si="135"/>
        <v>#DIV/0!</v>
      </c>
      <c r="AC205" s="236" t="e">
        <f t="shared" si="135"/>
        <v>#DIV/0!</v>
      </c>
      <c r="AD205" s="236" t="e">
        <f t="shared" si="135"/>
        <v>#DIV/0!</v>
      </c>
      <c r="AE205" s="236" t="e">
        <f t="shared" si="135"/>
        <v>#DIV/0!</v>
      </c>
      <c r="AF205" s="236" t="e">
        <f t="shared" si="135"/>
        <v>#DIV/0!</v>
      </c>
      <c r="AG205" s="236" t="e">
        <f t="shared" si="135"/>
        <v>#DIV/0!</v>
      </c>
      <c r="AH205" s="236" t="e">
        <f t="shared" si="135"/>
        <v>#DIV/0!</v>
      </c>
      <c r="AI205" s="236" t="e">
        <f t="shared" si="135"/>
        <v>#DIV/0!</v>
      </c>
      <c r="AJ205" s="236" t="e">
        <f t="shared" si="135"/>
        <v>#DIV/0!</v>
      </c>
      <c r="AK205" s="236" t="e">
        <f t="shared" si="135"/>
        <v>#DIV/0!</v>
      </c>
      <c r="AL205" s="236" t="e">
        <f t="shared" si="135"/>
        <v>#DIV/0!</v>
      </c>
      <c r="AM205" s="236" t="e">
        <f t="shared" si="135"/>
        <v>#DIV/0!</v>
      </c>
      <c r="AN205" s="236" t="e">
        <f t="shared" si="135"/>
        <v>#DIV/0!</v>
      </c>
      <c r="AO205" s="236" t="e">
        <f t="shared" si="135"/>
        <v>#DIV/0!</v>
      </c>
      <c r="AP205" s="236" t="e">
        <f t="shared" si="135"/>
        <v>#DIV/0!</v>
      </c>
      <c r="AQ205" s="236" t="e">
        <f t="shared" si="135"/>
        <v>#DIV/0!</v>
      </c>
      <c r="AR205" s="236" t="e">
        <f t="shared" si="135"/>
        <v>#DIV/0!</v>
      </c>
      <c r="AS205" s="236" t="e">
        <f t="shared" si="135"/>
        <v>#DIV/0!</v>
      </c>
      <c r="AT205" s="236" t="e">
        <f t="shared" si="135"/>
        <v>#DIV/0!</v>
      </c>
      <c r="AU205" s="236" t="e">
        <f t="shared" si="135"/>
        <v>#DIV/0!</v>
      </c>
      <c r="AV205" s="236" t="e">
        <f t="shared" si="135"/>
        <v>#DIV/0!</v>
      </c>
      <c r="AW205" s="236" t="e">
        <f t="shared" si="135"/>
        <v>#DIV/0!</v>
      </c>
      <c r="AX205" s="236" t="e">
        <f t="shared" si="135"/>
        <v>#DIV/0!</v>
      </c>
      <c r="AY205" s="236" t="e">
        <f t="shared" si="135"/>
        <v>#DIV/0!</v>
      </c>
      <c r="AZ205" s="236" t="e">
        <f t="shared" si="135"/>
        <v>#DIV/0!</v>
      </c>
      <c r="BA205" s="236" t="e">
        <f t="shared" si="135"/>
        <v>#DIV/0!</v>
      </c>
      <c r="BB205" s="236" t="e">
        <f t="shared" si="135"/>
        <v>#DIV/0!</v>
      </c>
      <c r="BC205" s="236" t="e">
        <f t="shared" si="135"/>
        <v>#DIV/0!</v>
      </c>
      <c r="BD205" s="236" t="e">
        <f t="shared" si="135"/>
        <v>#DIV/0!</v>
      </c>
      <c r="BE205" s="236" t="e">
        <f t="shared" si="135"/>
        <v>#DIV/0!</v>
      </c>
      <c r="BF205" s="236" t="e">
        <f t="shared" si="135"/>
        <v>#DIV/0!</v>
      </c>
      <c r="BG205" s="236" t="e">
        <f t="shared" si="135"/>
        <v>#DIV/0!</v>
      </c>
      <c r="BH205" s="236" t="e">
        <f t="shared" si="135"/>
        <v>#DIV/0!</v>
      </c>
      <c r="BI205" s="236" t="e">
        <f t="shared" si="135"/>
        <v>#DIV/0!</v>
      </c>
      <c r="BJ205" s="236" t="e">
        <f t="shared" si="135"/>
        <v>#DIV/0!</v>
      </c>
      <c r="BK205" s="236" t="e">
        <f t="shared" si="135"/>
        <v>#DIV/0!</v>
      </c>
      <c r="BL205" s="236" t="e">
        <f t="shared" si="135"/>
        <v>#DIV/0!</v>
      </c>
      <c r="BM205" s="236" t="e">
        <f t="shared" si="135"/>
        <v>#DIV/0!</v>
      </c>
      <c r="BN205" s="236" t="e">
        <f t="shared" si="135"/>
        <v>#DIV/0!</v>
      </c>
      <c r="BO205" s="236" t="e">
        <f t="shared" si="135"/>
        <v>#DIV/0!</v>
      </c>
      <c r="BP205" s="236" t="e">
        <f t="shared" ref="BP205:BQ205" si="136">+AVERAGEIF($C$199:$AAA$199,"="&amp;BP$204,$C$201:$AAA$201)</f>
        <v>#DIV/0!</v>
      </c>
      <c r="BQ205" s="236" t="e">
        <f t="shared" si="136"/>
        <v>#DIV/0!</v>
      </c>
    </row>
    <row r="208" spans="2:16384">
      <c r="B208" s="613">
        <v>40909</v>
      </c>
      <c r="C208" s="614">
        <v>115</v>
      </c>
    </row>
    <row r="209" spans="2:3">
      <c r="B209" s="613">
        <f>+EDATE(B208,1)</f>
        <v>40940</v>
      </c>
      <c r="C209" s="614">
        <f>+C208</f>
        <v>115</v>
      </c>
    </row>
    <row r="210" spans="2:3">
      <c r="B210" s="613">
        <f t="shared" ref="B210:B273" si="137">+EDATE(B209,1)</f>
        <v>40969</v>
      </c>
      <c r="C210" s="614">
        <f t="shared" ref="C210:C224" si="138">+C209</f>
        <v>115</v>
      </c>
    </row>
    <row r="211" spans="2:3">
      <c r="B211" s="613">
        <f t="shared" si="137"/>
        <v>41000</v>
      </c>
      <c r="C211" s="614">
        <f t="shared" si="138"/>
        <v>115</v>
      </c>
    </row>
    <row r="212" spans="2:3">
      <c r="B212" s="613">
        <f t="shared" si="137"/>
        <v>41030</v>
      </c>
      <c r="C212" s="614">
        <f t="shared" si="138"/>
        <v>115</v>
      </c>
    </row>
    <row r="213" spans="2:3">
      <c r="B213" s="613">
        <f t="shared" si="137"/>
        <v>41061</v>
      </c>
      <c r="C213" s="614">
        <f t="shared" si="138"/>
        <v>115</v>
      </c>
    </row>
    <row r="214" spans="2:3">
      <c r="B214" s="613">
        <f t="shared" si="137"/>
        <v>41091</v>
      </c>
      <c r="C214" s="614">
        <f t="shared" si="138"/>
        <v>115</v>
      </c>
    </row>
    <row r="215" spans="2:3">
      <c r="B215" s="613">
        <f t="shared" si="137"/>
        <v>41122</v>
      </c>
      <c r="C215" s="614">
        <f t="shared" si="138"/>
        <v>115</v>
      </c>
    </row>
    <row r="216" spans="2:3">
      <c r="B216" s="613">
        <f t="shared" si="137"/>
        <v>41153</v>
      </c>
      <c r="C216" s="614">
        <f t="shared" si="138"/>
        <v>115</v>
      </c>
    </row>
    <row r="217" spans="2:3">
      <c r="B217" s="613">
        <f t="shared" si="137"/>
        <v>41183</v>
      </c>
      <c r="C217" s="614">
        <f t="shared" si="138"/>
        <v>115</v>
      </c>
    </row>
    <row r="218" spans="2:3">
      <c r="B218" s="613">
        <f t="shared" si="137"/>
        <v>41214</v>
      </c>
      <c r="C218" s="614">
        <f t="shared" si="138"/>
        <v>115</v>
      </c>
    </row>
    <row r="219" spans="2:3">
      <c r="B219" s="613">
        <f t="shared" si="137"/>
        <v>41244</v>
      </c>
      <c r="C219" s="614">
        <f t="shared" si="138"/>
        <v>115</v>
      </c>
    </row>
    <row r="220" spans="2:3">
      <c r="B220" s="613">
        <f t="shared" si="137"/>
        <v>41275</v>
      </c>
      <c r="C220" s="614">
        <f t="shared" si="138"/>
        <v>115</v>
      </c>
    </row>
    <row r="221" spans="2:3">
      <c r="B221" s="613">
        <f t="shared" si="137"/>
        <v>41306</v>
      </c>
      <c r="C221" s="614">
        <f t="shared" si="138"/>
        <v>115</v>
      </c>
    </row>
    <row r="222" spans="2:3">
      <c r="B222" s="613">
        <f t="shared" si="137"/>
        <v>41334</v>
      </c>
      <c r="C222" s="614">
        <f t="shared" si="138"/>
        <v>115</v>
      </c>
    </row>
    <row r="223" spans="2:3">
      <c r="B223" s="613">
        <f t="shared" si="137"/>
        <v>41365</v>
      </c>
      <c r="C223" s="614">
        <f t="shared" si="138"/>
        <v>115</v>
      </c>
    </row>
    <row r="224" spans="2:3">
      <c r="B224" s="613">
        <f t="shared" si="137"/>
        <v>41395</v>
      </c>
      <c r="C224" s="614">
        <f t="shared" si="138"/>
        <v>115</v>
      </c>
    </row>
    <row r="225" spans="2:3">
      <c r="B225" s="613">
        <f t="shared" si="137"/>
        <v>41426</v>
      </c>
      <c r="C225" s="614">
        <f>+C213+5</f>
        <v>120</v>
      </c>
    </row>
    <row r="226" spans="2:3">
      <c r="B226" s="613">
        <f t="shared" si="137"/>
        <v>41456</v>
      </c>
      <c r="C226" s="614">
        <f t="shared" ref="C226:C248" si="139">+C214+5</f>
        <v>120</v>
      </c>
    </row>
    <row r="227" spans="2:3">
      <c r="B227" s="613">
        <f t="shared" si="137"/>
        <v>41487</v>
      </c>
      <c r="C227" s="614">
        <f t="shared" si="139"/>
        <v>120</v>
      </c>
    </row>
    <row r="228" spans="2:3">
      <c r="B228" s="613">
        <f t="shared" si="137"/>
        <v>41518</v>
      </c>
      <c r="C228" s="614">
        <f t="shared" si="139"/>
        <v>120</v>
      </c>
    </row>
    <row r="229" spans="2:3">
      <c r="B229" s="613">
        <f t="shared" si="137"/>
        <v>41548</v>
      </c>
      <c r="C229" s="614">
        <f t="shared" si="139"/>
        <v>120</v>
      </c>
    </row>
    <row r="230" spans="2:3">
      <c r="B230" s="613">
        <f t="shared" si="137"/>
        <v>41579</v>
      </c>
      <c r="C230" s="614">
        <f t="shared" si="139"/>
        <v>120</v>
      </c>
    </row>
    <row r="231" spans="2:3">
      <c r="B231" s="613">
        <f t="shared" si="137"/>
        <v>41609</v>
      </c>
      <c r="C231" s="614">
        <f t="shared" si="139"/>
        <v>120</v>
      </c>
    </row>
    <row r="232" spans="2:3">
      <c r="B232" s="613">
        <f t="shared" si="137"/>
        <v>41640</v>
      </c>
      <c r="C232" s="614">
        <f t="shared" si="139"/>
        <v>120</v>
      </c>
    </row>
    <row r="233" spans="2:3">
      <c r="B233" s="613">
        <f t="shared" si="137"/>
        <v>41671</v>
      </c>
      <c r="C233" s="614">
        <f t="shared" si="139"/>
        <v>120</v>
      </c>
    </row>
    <row r="234" spans="2:3">
      <c r="B234" s="613">
        <f t="shared" si="137"/>
        <v>41699</v>
      </c>
      <c r="C234" s="614">
        <f t="shared" si="139"/>
        <v>120</v>
      </c>
    </row>
    <row r="235" spans="2:3">
      <c r="B235" s="613">
        <f t="shared" si="137"/>
        <v>41730</v>
      </c>
      <c r="C235" s="614">
        <f t="shared" si="139"/>
        <v>120</v>
      </c>
    </row>
    <row r="236" spans="2:3">
      <c r="B236" s="613">
        <f t="shared" si="137"/>
        <v>41760</v>
      </c>
      <c r="C236" s="614">
        <f t="shared" si="139"/>
        <v>120</v>
      </c>
    </row>
    <row r="237" spans="2:3">
      <c r="B237" s="613">
        <f t="shared" si="137"/>
        <v>41791</v>
      </c>
      <c r="C237" s="614">
        <f t="shared" si="139"/>
        <v>125</v>
      </c>
    </row>
    <row r="238" spans="2:3">
      <c r="B238" s="613">
        <f t="shared" si="137"/>
        <v>41821</v>
      </c>
      <c r="C238" s="614">
        <f t="shared" si="139"/>
        <v>125</v>
      </c>
    </row>
    <row r="239" spans="2:3">
      <c r="B239" s="613">
        <f t="shared" si="137"/>
        <v>41852</v>
      </c>
      <c r="C239" s="614">
        <f t="shared" si="139"/>
        <v>125</v>
      </c>
    </row>
    <row r="240" spans="2:3">
      <c r="B240" s="613">
        <f t="shared" si="137"/>
        <v>41883</v>
      </c>
      <c r="C240" s="614">
        <f t="shared" si="139"/>
        <v>125</v>
      </c>
    </row>
    <row r="241" spans="2:3">
      <c r="B241" s="613">
        <f t="shared" si="137"/>
        <v>41913</v>
      </c>
      <c r="C241" s="614">
        <f t="shared" si="139"/>
        <v>125</v>
      </c>
    </row>
    <row r="242" spans="2:3">
      <c r="B242" s="613">
        <f t="shared" si="137"/>
        <v>41944</v>
      </c>
      <c r="C242" s="614">
        <f t="shared" si="139"/>
        <v>125</v>
      </c>
    </row>
    <row r="243" spans="2:3">
      <c r="B243" s="613">
        <f t="shared" si="137"/>
        <v>41974</v>
      </c>
      <c r="C243" s="614">
        <f t="shared" si="139"/>
        <v>125</v>
      </c>
    </row>
    <row r="244" spans="2:3">
      <c r="B244" s="613">
        <f t="shared" si="137"/>
        <v>42005</v>
      </c>
      <c r="C244" s="614">
        <f t="shared" si="139"/>
        <v>125</v>
      </c>
    </row>
    <row r="245" spans="2:3">
      <c r="B245" s="613">
        <f t="shared" si="137"/>
        <v>42036</v>
      </c>
      <c r="C245" s="614">
        <f t="shared" si="139"/>
        <v>125</v>
      </c>
    </row>
    <row r="246" spans="2:3">
      <c r="B246" s="613">
        <f t="shared" si="137"/>
        <v>42064</v>
      </c>
      <c r="C246" s="614">
        <f t="shared" si="139"/>
        <v>125</v>
      </c>
    </row>
    <row r="247" spans="2:3">
      <c r="B247" s="613">
        <f t="shared" si="137"/>
        <v>42095</v>
      </c>
      <c r="C247" s="614">
        <f t="shared" si="139"/>
        <v>125</v>
      </c>
    </row>
    <row r="248" spans="2:3">
      <c r="B248" s="613">
        <f t="shared" si="137"/>
        <v>42125</v>
      </c>
      <c r="C248" s="614">
        <f t="shared" si="139"/>
        <v>125</v>
      </c>
    </row>
    <row r="249" spans="2:3">
      <c r="B249" s="613">
        <f t="shared" si="137"/>
        <v>42156</v>
      </c>
      <c r="C249" s="614">
        <f>+C237</f>
        <v>125</v>
      </c>
    </row>
    <row r="250" spans="2:3">
      <c r="B250" s="613">
        <f t="shared" si="137"/>
        <v>42186</v>
      </c>
      <c r="C250" s="614">
        <f t="shared" ref="C250:C313" si="140">+C238</f>
        <v>125</v>
      </c>
    </row>
    <row r="251" spans="2:3">
      <c r="B251" s="613">
        <f t="shared" si="137"/>
        <v>42217</v>
      </c>
      <c r="C251" s="614">
        <f t="shared" si="140"/>
        <v>125</v>
      </c>
    </row>
    <row r="252" spans="2:3">
      <c r="B252" s="613">
        <f t="shared" si="137"/>
        <v>42248</v>
      </c>
      <c r="C252" s="614">
        <f t="shared" si="140"/>
        <v>125</v>
      </c>
    </row>
    <row r="253" spans="2:3">
      <c r="B253" s="613">
        <f t="shared" si="137"/>
        <v>42278</v>
      </c>
      <c r="C253" s="614">
        <f t="shared" si="140"/>
        <v>125</v>
      </c>
    </row>
    <row r="254" spans="2:3">
      <c r="B254" s="613">
        <f t="shared" si="137"/>
        <v>42309</v>
      </c>
      <c r="C254" s="614">
        <f t="shared" si="140"/>
        <v>125</v>
      </c>
    </row>
    <row r="255" spans="2:3">
      <c r="B255" s="613">
        <f t="shared" si="137"/>
        <v>42339</v>
      </c>
      <c r="C255" s="614">
        <f t="shared" si="140"/>
        <v>125</v>
      </c>
    </row>
    <row r="256" spans="2:3">
      <c r="B256" s="613">
        <f t="shared" si="137"/>
        <v>42370</v>
      </c>
      <c r="C256" s="614">
        <f t="shared" si="140"/>
        <v>125</v>
      </c>
    </row>
    <row r="257" spans="2:3">
      <c r="B257" s="613">
        <f t="shared" si="137"/>
        <v>42401</v>
      </c>
      <c r="C257" s="614">
        <f t="shared" si="140"/>
        <v>125</v>
      </c>
    </row>
    <row r="258" spans="2:3">
      <c r="B258" s="613">
        <f t="shared" si="137"/>
        <v>42430</v>
      </c>
      <c r="C258" s="614">
        <f t="shared" si="140"/>
        <v>125</v>
      </c>
    </row>
    <row r="259" spans="2:3">
      <c r="B259" s="613">
        <f t="shared" si="137"/>
        <v>42461</v>
      </c>
      <c r="C259" s="614">
        <f t="shared" si="140"/>
        <v>125</v>
      </c>
    </row>
    <row r="260" spans="2:3">
      <c r="B260" s="613">
        <f t="shared" si="137"/>
        <v>42491</v>
      </c>
      <c r="C260" s="614">
        <f t="shared" si="140"/>
        <v>125</v>
      </c>
    </row>
    <row r="261" spans="2:3">
      <c r="B261" s="613">
        <f t="shared" si="137"/>
        <v>42522</v>
      </c>
      <c r="C261" s="614">
        <f t="shared" si="140"/>
        <v>125</v>
      </c>
    </row>
    <row r="262" spans="2:3">
      <c r="B262" s="613">
        <f t="shared" si="137"/>
        <v>42552</v>
      </c>
      <c r="C262" s="614">
        <f t="shared" si="140"/>
        <v>125</v>
      </c>
    </row>
    <row r="263" spans="2:3">
      <c r="B263" s="613">
        <f t="shared" si="137"/>
        <v>42583</v>
      </c>
      <c r="C263" s="614">
        <f t="shared" si="140"/>
        <v>125</v>
      </c>
    </row>
    <row r="264" spans="2:3">
      <c r="B264" s="613">
        <f t="shared" si="137"/>
        <v>42614</v>
      </c>
      <c r="C264" s="614">
        <f t="shared" si="140"/>
        <v>125</v>
      </c>
    </row>
    <row r="265" spans="2:3">
      <c r="B265" s="613">
        <f t="shared" si="137"/>
        <v>42644</v>
      </c>
      <c r="C265" s="614">
        <f t="shared" si="140"/>
        <v>125</v>
      </c>
    </row>
    <row r="266" spans="2:3">
      <c r="B266" s="613">
        <f t="shared" si="137"/>
        <v>42675</v>
      </c>
      <c r="C266" s="614">
        <f t="shared" si="140"/>
        <v>125</v>
      </c>
    </row>
    <row r="267" spans="2:3">
      <c r="B267" s="613">
        <f t="shared" si="137"/>
        <v>42705</v>
      </c>
      <c r="C267" s="614">
        <f t="shared" si="140"/>
        <v>125</v>
      </c>
    </row>
    <row r="268" spans="2:3">
      <c r="B268" s="613">
        <f t="shared" si="137"/>
        <v>42736</v>
      </c>
      <c r="C268" s="614">
        <f t="shared" si="140"/>
        <v>125</v>
      </c>
    </row>
    <row r="269" spans="2:3">
      <c r="B269" s="613">
        <f t="shared" si="137"/>
        <v>42767</v>
      </c>
      <c r="C269" s="614">
        <f t="shared" si="140"/>
        <v>125</v>
      </c>
    </row>
    <row r="270" spans="2:3">
      <c r="B270" s="613">
        <f t="shared" si="137"/>
        <v>42795</v>
      </c>
      <c r="C270" s="614">
        <f t="shared" si="140"/>
        <v>125</v>
      </c>
    </row>
    <row r="271" spans="2:3">
      <c r="B271" s="613">
        <f t="shared" si="137"/>
        <v>42826</v>
      </c>
      <c r="C271" s="614">
        <f t="shared" si="140"/>
        <v>125</v>
      </c>
    </row>
    <row r="272" spans="2:3">
      <c r="B272" s="613">
        <f t="shared" si="137"/>
        <v>42856</v>
      </c>
      <c r="C272" s="614">
        <f t="shared" si="140"/>
        <v>125</v>
      </c>
    </row>
    <row r="273" spans="2:3">
      <c r="B273" s="613">
        <f t="shared" si="137"/>
        <v>42887</v>
      </c>
      <c r="C273" s="614">
        <f t="shared" si="140"/>
        <v>125</v>
      </c>
    </row>
    <row r="274" spans="2:3">
      <c r="B274" s="613">
        <f t="shared" ref="B274:B337" si="141">+EDATE(B273,1)</f>
        <v>42917</v>
      </c>
      <c r="C274" s="614">
        <f t="shared" si="140"/>
        <v>125</v>
      </c>
    </row>
    <row r="275" spans="2:3">
      <c r="B275" s="613">
        <f t="shared" si="141"/>
        <v>42948</v>
      </c>
      <c r="C275" s="614">
        <f t="shared" si="140"/>
        <v>125</v>
      </c>
    </row>
    <row r="276" spans="2:3">
      <c r="B276" s="613">
        <f t="shared" si="141"/>
        <v>42979</v>
      </c>
      <c r="C276" s="614">
        <f t="shared" si="140"/>
        <v>125</v>
      </c>
    </row>
    <row r="277" spans="2:3">
      <c r="B277" s="613">
        <f t="shared" si="141"/>
        <v>43009</v>
      </c>
      <c r="C277" s="614">
        <f t="shared" si="140"/>
        <v>125</v>
      </c>
    </row>
    <row r="278" spans="2:3">
      <c r="B278" s="613">
        <f t="shared" si="141"/>
        <v>43040</v>
      </c>
      <c r="C278" s="614">
        <f t="shared" si="140"/>
        <v>125</v>
      </c>
    </row>
    <row r="279" spans="2:3">
      <c r="B279" s="613">
        <f t="shared" si="141"/>
        <v>43070</v>
      </c>
      <c r="C279" s="614">
        <f t="shared" si="140"/>
        <v>125</v>
      </c>
    </row>
    <row r="280" spans="2:3">
      <c r="B280" s="613">
        <f t="shared" si="141"/>
        <v>43101</v>
      </c>
      <c r="C280" s="614">
        <f t="shared" si="140"/>
        <v>125</v>
      </c>
    </row>
    <row r="281" spans="2:3">
      <c r="B281" s="613">
        <f t="shared" si="141"/>
        <v>43132</v>
      </c>
      <c r="C281" s="614">
        <f t="shared" si="140"/>
        <v>125</v>
      </c>
    </row>
    <row r="282" spans="2:3">
      <c r="B282" s="613">
        <f t="shared" si="141"/>
        <v>43160</v>
      </c>
      <c r="C282" s="614">
        <f t="shared" si="140"/>
        <v>125</v>
      </c>
    </row>
    <row r="283" spans="2:3">
      <c r="B283" s="613">
        <f t="shared" si="141"/>
        <v>43191</v>
      </c>
      <c r="C283" s="614">
        <f t="shared" si="140"/>
        <v>125</v>
      </c>
    </row>
    <row r="284" spans="2:3">
      <c r="B284" s="613">
        <f t="shared" si="141"/>
        <v>43221</v>
      </c>
      <c r="C284" s="614">
        <f t="shared" si="140"/>
        <v>125</v>
      </c>
    </row>
    <row r="285" spans="2:3">
      <c r="B285" s="613">
        <f t="shared" si="141"/>
        <v>43252</v>
      </c>
      <c r="C285" s="614">
        <f t="shared" si="140"/>
        <v>125</v>
      </c>
    </row>
    <row r="286" spans="2:3">
      <c r="B286" s="613">
        <f t="shared" si="141"/>
        <v>43282</v>
      </c>
      <c r="C286" s="614">
        <f t="shared" si="140"/>
        <v>125</v>
      </c>
    </row>
    <row r="287" spans="2:3">
      <c r="B287" s="613">
        <f t="shared" si="141"/>
        <v>43313</v>
      </c>
      <c r="C287" s="614">
        <f t="shared" si="140"/>
        <v>125</v>
      </c>
    </row>
    <row r="288" spans="2:3">
      <c r="B288" s="613">
        <f t="shared" si="141"/>
        <v>43344</v>
      </c>
      <c r="C288" s="614">
        <f t="shared" si="140"/>
        <v>125</v>
      </c>
    </row>
    <row r="289" spans="2:3">
      <c r="B289" s="613">
        <f t="shared" si="141"/>
        <v>43374</v>
      </c>
      <c r="C289" s="614">
        <f t="shared" si="140"/>
        <v>125</v>
      </c>
    </row>
    <row r="290" spans="2:3">
      <c r="B290" s="613">
        <f t="shared" si="141"/>
        <v>43405</v>
      </c>
      <c r="C290" s="614">
        <f t="shared" si="140"/>
        <v>125</v>
      </c>
    </row>
    <row r="291" spans="2:3">
      <c r="B291" s="613">
        <f t="shared" si="141"/>
        <v>43435</v>
      </c>
      <c r="C291" s="614">
        <f t="shared" si="140"/>
        <v>125</v>
      </c>
    </row>
    <row r="292" spans="2:3">
      <c r="B292" s="613">
        <f t="shared" si="141"/>
        <v>43466</v>
      </c>
      <c r="C292" s="614">
        <f t="shared" si="140"/>
        <v>125</v>
      </c>
    </row>
    <row r="293" spans="2:3">
      <c r="B293" s="613">
        <f t="shared" si="141"/>
        <v>43497</v>
      </c>
      <c r="C293" s="614">
        <f t="shared" si="140"/>
        <v>125</v>
      </c>
    </row>
    <row r="294" spans="2:3">
      <c r="B294" s="613">
        <f t="shared" si="141"/>
        <v>43525</v>
      </c>
      <c r="C294" s="614">
        <f t="shared" si="140"/>
        <v>125</v>
      </c>
    </row>
    <row r="295" spans="2:3">
      <c r="B295" s="613">
        <f t="shared" si="141"/>
        <v>43556</v>
      </c>
      <c r="C295" s="614">
        <f t="shared" si="140"/>
        <v>125</v>
      </c>
    </row>
    <row r="296" spans="2:3">
      <c r="B296" s="613">
        <f t="shared" si="141"/>
        <v>43586</v>
      </c>
      <c r="C296" s="614">
        <f t="shared" si="140"/>
        <v>125</v>
      </c>
    </row>
    <row r="297" spans="2:3">
      <c r="B297" s="613">
        <f t="shared" si="141"/>
        <v>43617</v>
      </c>
      <c r="C297" s="614">
        <f t="shared" si="140"/>
        <v>125</v>
      </c>
    </row>
    <row r="298" spans="2:3">
      <c r="B298" s="613">
        <f t="shared" si="141"/>
        <v>43647</v>
      </c>
      <c r="C298" s="614">
        <f t="shared" si="140"/>
        <v>125</v>
      </c>
    </row>
    <row r="299" spans="2:3">
      <c r="B299" s="613">
        <f t="shared" si="141"/>
        <v>43678</v>
      </c>
      <c r="C299" s="614">
        <f t="shared" si="140"/>
        <v>125</v>
      </c>
    </row>
    <row r="300" spans="2:3">
      <c r="B300" s="613">
        <f t="shared" si="141"/>
        <v>43709</v>
      </c>
      <c r="C300" s="614">
        <f t="shared" si="140"/>
        <v>125</v>
      </c>
    </row>
    <row r="301" spans="2:3">
      <c r="B301" s="613">
        <f t="shared" si="141"/>
        <v>43739</v>
      </c>
      <c r="C301" s="614">
        <f t="shared" si="140"/>
        <v>125</v>
      </c>
    </row>
    <row r="302" spans="2:3">
      <c r="B302" s="613">
        <f t="shared" si="141"/>
        <v>43770</v>
      </c>
      <c r="C302" s="614">
        <f t="shared" si="140"/>
        <v>125</v>
      </c>
    </row>
    <row r="303" spans="2:3">
      <c r="B303" s="613">
        <f t="shared" si="141"/>
        <v>43800</v>
      </c>
      <c r="C303" s="614">
        <f t="shared" si="140"/>
        <v>125</v>
      </c>
    </row>
    <row r="304" spans="2:3">
      <c r="B304" s="613">
        <f t="shared" si="141"/>
        <v>43831</v>
      </c>
      <c r="C304" s="614">
        <f t="shared" si="140"/>
        <v>125</v>
      </c>
    </row>
    <row r="305" spans="2:3">
      <c r="B305" s="613">
        <f t="shared" si="141"/>
        <v>43862</v>
      </c>
      <c r="C305" s="614">
        <f t="shared" si="140"/>
        <v>125</v>
      </c>
    </row>
    <row r="306" spans="2:3">
      <c r="B306" s="613">
        <f t="shared" si="141"/>
        <v>43891</v>
      </c>
      <c r="C306" s="614">
        <f t="shared" si="140"/>
        <v>125</v>
      </c>
    </row>
    <row r="307" spans="2:3">
      <c r="B307" s="613">
        <f t="shared" si="141"/>
        <v>43922</v>
      </c>
      <c r="C307" s="614">
        <f t="shared" si="140"/>
        <v>125</v>
      </c>
    </row>
    <row r="308" spans="2:3">
      <c r="B308" s="613">
        <f t="shared" si="141"/>
        <v>43952</v>
      </c>
      <c r="C308" s="614">
        <f t="shared" si="140"/>
        <v>125</v>
      </c>
    </row>
    <row r="309" spans="2:3">
      <c r="B309" s="613">
        <f t="shared" si="141"/>
        <v>43983</v>
      </c>
      <c r="C309" s="614">
        <f t="shared" si="140"/>
        <v>125</v>
      </c>
    </row>
    <row r="310" spans="2:3">
      <c r="B310" s="613">
        <f t="shared" si="141"/>
        <v>44013</v>
      </c>
      <c r="C310" s="614">
        <f t="shared" si="140"/>
        <v>125</v>
      </c>
    </row>
    <row r="311" spans="2:3">
      <c r="B311" s="613">
        <f t="shared" si="141"/>
        <v>44044</v>
      </c>
      <c r="C311" s="614">
        <f t="shared" si="140"/>
        <v>125</v>
      </c>
    </row>
    <row r="312" spans="2:3">
      <c r="B312" s="613">
        <f t="shared" si="141"/>
        <v>44075</v>
      </c>
      <c r="C312" s="614">
        <f t="shared" si="140"/>
        <v>125</v>
      </c>
    </row>
    <row r="313" spans="2:3">
      <c r="B313" s="613">
        <f t="shared" si="141"/>
        <v>44105</v>
      </c>
      <c r="C313" s="614">
        <f t="shared" si="140"/>
        <v>125</v>
      </c>
    </row>
    <row r="314" spans="2:3">
      <c r="B314" s="613">
        <f t="shared" si="141"/>
        <v>44136</v>
      </c>
      <c r="C314" s="614">
        <f t="shared" ref="C314:C377" si="142">+C302</f>
        <v>125</v>
      </c>
    </row>
    <row r="315" spans="2:3">
      <c r="B315" s="613">
        <f t="shared" si="141"/>
        <v>44166</v>
      </c>
      <c r="C315" s="614">
        <f t="shared" si="142"/>
        <v>125</v>
      </c>
    </row>
    <row r="316" spans="2:3">
      <c r="B316" s="613">
        <f t="shared" si="141"/>
        <v>44197</v>
      </c>
      <c r="C316" s="614">
        <f t="shared" si="142"/>
        <v>125</v>
      </c>
    </row>
    <row r="317" spans="2:3">
      <c r="B317" s="613">
        <f t="shared" si="141"/>
        <v>44228</v>
      </c>
      <c r="C317" s="614">
        <f t="shared" si="142"/>
        <v>125</v>
      </c>
    </row>
    <row r="318" spans="2:3">
      <c r="B318" s="613">
        <f t="shared" si="141"/>
        <v>44256</v>
      </c>
      <c r="C318" s="614">
        <f t="shared" si="142"/>
        <v>125</v>
      </c>
    </row>
    <row r="319" spans="2:3">
      <c r="B319" s="613">
        <f t="shared" si="141"/>
        <v>44287</v>
      </c>
      <c r="C319" s="614">
        <f t="shared" si="142"/>
        <v>125</v>
      </c>
    </row>
    <row r="320" spans="2:3">
      <c r="B320" s="613">
        <f t="shared" si="141"/>
        <v>44317</v>
      </c>
      <c r="C320" s="614">
        <f t="shared" si="142"/>
        <v>125</v>
      </c>
    </row>
    <row r="321" spans="2:3">
      <c r="B321" s="613">
        <f t="shared" si="141"/>
        <v>44348</v>
      </c>
      <c r="C321" s="614">
        <f t="shared" si="142"/>
        <v>125</v>
      </c>
    </row>
    <row r="322" spans="2:3">
      <c r="B322" s="613">
        <f t="shared" si="141"/>
        <v>44378</v>
      </c>
      <c r="C322" s="614">
        <f t="shared" si="142"/>
        <v>125</v>
      </c>
    </row>
    <row r="323" spans="2:3">
      <c r="B323" s="613">
        <f t="shared" si="141"/>
        <v>44409</v>
      </c>
      <c r="C323" s="614">
        <f t="shared" si="142"/>
        <v>125</v>
      </c>
    </row>
    <row r="324" spans="2:3">
      <c r="B324" s="613">
        <f t="shared" si="141"/>
        <v>44440</v>
      </c>
      <c r="C324" s="614">
        <f t="shared" si="142"/>
        <v>125</v>
      </c>
    </row>
    <row r="325" spans="2:3">
      <c r="B325" s="613">
        <f t="shared" si="141"/>
        <v>44470</v>
      </c>
      <c r="C325" s="614">
        <f t="shared" si="142"/>
        <v>125</v>
      </c>
    </row>
    <row r="326" spans="2:3">
      <c r="B326" s="613">
        <f t="shared" si="141"/>
        <v>44501</v>
      </c>
      <c r="C326" s="614">
        <f t="shared" si="142"/>
        <v>125</v>
      </c>
    </row>
    <row r="327" spans="2:3">
      <c r="B327" s="613">
        <f t="shared" si="141"/>
        <v>44531</v>
      </c>
      <c r="C327" s="614">
        <f t="shared" si="142"/>
        <v>125</v>
      </c>
    </row>
    <row r="328" spans="2:3">
      <c r="B328" s="613">
        <f t="shared" si="141"/>
        <v>44562</v>
      </c>
      <c r="C328" s="614">
        <f t="shared" si="142"/>
        <v>125</v>
      </c>
    </row>
    <row r="329" spans="2:3">
      <c r="B329" s="613">
        <f t="shared" si="141"/>
        <v>44593</v>
      </c>
      <c r="C329" s="614">
        <f t="shared" si="142"/>
        <v>125</v>
      </c>
    </row>
    <row r="330" spans="2:3">
      <c r="B330" s="613">
        <f t="shared" si="141"/>
        <v>44621</v>
      </c>
      <c r="C330" s="614">
        <f t="shared" si="142"/>
        <v>125</v>
      </c>
    </row>
    <row r="331" spans="2:3">
      <c r="B331" s="613">
        <f t="shared" si="141"/>
        <v>44652</v>
      </c>
      <c r="C331" s="614">
        <f t="shared" si="142"/>
        <v>125</v>
      </c>
    </row>
    <row r="332" spans="2:3">
      <c r="B332" s="613">
        <f t="shared" si="141"/>
        <v>44682</v>
      </c>
      <c r="C332" s="614">
        <f t="shared" si="142"/>
        <v>125</v>
      </c>
    </row>
    <row r="333" spans="2:3">
      <c r="B333" s="613">
        <f t="shared" si="141"/>
        <v>44713</v>
      </c>
      <c r="C333" s="614">
        <f t="shared" si="142"/>
        <v>125</v>
      </c>
    </row>
    <row r="334" spans="2:3">
      <c r="B334" s="613">
        <f t="shared" si="141"/>
        <v>44743</v>
      </c>
      <c r="C334" s="614">
        <f t="shared" si="142"/>
        <v>125</v>
      </c>
    </row>
    <row r="335" spans="2:3">
      <c r="B335" s="613">
        <f t="shared" si="141"/>
        <v>44774</v>
      </c>
      <c r="C335" s="614">
        <f t="shared" si="142"/>
        <v>125</v>
      </c>
    </row>
    <row r="336" spans="2:3">
      <c r="B336" s="613">
        <f t="shared" si="141"/>
        <v>44805</v>
      </c>
      <c r="C336" s="614">
        <f t="shared" si="142"/>
        <v>125</v>
      </c>
    </row>
    <row r="337" spans="2:3">
      <c r="B337" s="613">
        <f t="shared" si="141"/>
        <v>44835</v>
      </c>
      <c r="C337" s="614">
        <f t="shared" si="142"/>
        <v>125</v>
      </c>
    </row>
    <row r="338" spans="2:3">
      <c r="B338" s="613">
        <f t="shared" ref="B338:B401" si="143">+EDATE(B337,1)</f>
        <v>44866</v>
      </c>
      <c r="C338" s="614">
        <f t="shared" si="142"/>
        <v>125</v>
      </c>
    </row>
    <row r="339" spans="2:3">
      <c r="B339" s="613">
        <f t="shared" si="143"/>
        <v>44896</v>
      </c>
      <c r="C339" s="614">
        <f t="shared" si="142"/>
        <v>125</v>
      </c>
    </row>
    <row r="340" spans="2:3">
      <c r="B340" s="613">
        <f t="shared" si="143"/>
        <v>44927</v>
      </c>
      <c r="C340" s="614">
        <f t="shared" si="142"/>
        <v>125</v>
      </c>
    </row>
    <row r="341" spans="2:3">
      <c r="B341" s="613">
        <f t="shared" si="143"/>
        <v>44958</v>
      </c>
      <c r="C341" s="614">
        <f t="shared" si="142"/>
        <v>125</v>
      </c>
    </row>
    <row r="342" spans="2:3">
      <c r="B342" s="613">
        <f t="shared" si="143"/>
        <v>44986</v>
      </c>
      <c r="C342" s="614">
        <f t="shared" si="142"/>
        <v>125</v>
      </c>
    </row>
    <row r="343" spans="2:3">
      <c r="B343" s="613">
        <f t="shared" si="143"/>
        <v>45017</v>
      </c>
      <c r="C343" s="614">
        <f t="shared" si="142"/>
        <v>125</v>
      </c>
    </row>
    <row r="344" spans="2:3">
      <c r="B344" s="613">
        <f t="shared" si="143"/>
        <v>45047</v>
      </c>
      <c r="C344" s="614">
        <f t="shared" si="142"/>
        <v>125</v>
      </c>
    </row>
    <row r="345" spans="2:3">
      <c r="B345" s="613">
        <f t="shared" si="143"/>
        <v>45078</v>
      </c>
      <c r="C345" s="614">
        <f t="shared" si="142"/>
        <v>125</v>
      </c>
    </row>
    <row r="346" spans="2:3">
      <c r="B346" s="613">
        <f t="shared" si="143"/>
        <v>45108</v>
      </c>
      <c r="C346" s="614">
        <f t="shared" si="142"/>
        <v>125</v>
      </c>
    </row>
    <row r="347" spans="2:3">
      <c r="B347" s="613">
        <f t="shared" si="143"/>
        <v>45139</v>
      </c>
      <c r="C347" s="614">
        <f t="shared" si="142"/>
        <v>125</v>
      </c>
    </row>
    <row r="348" spans="2:3">
      <c r="B348" s="613">
        <f t="shared" si="143"/>
        <v>45170</v>
      </c>
      <c r="C348" s="614">
        <f t="shared" si="142"/>
        <v>125</v>
      </c>
    </row>
    <row r="349" spans="2:3">
      <c r="B349" s="613">
        <f t="shared" si="143"/>
        <v>45200</v>
      </c>
      <c r="C349" s="614">
        <f t="shared" si="142"/>
        <v>125</v>
      </c>
    </row>
    <row r="350" spans="2:3">
      <c r="B350" s="613">
        <f t="shared" si="143"/>
        <v>45231</v>
      </c>
      <c r="C350" s="614">
        <f t="shared" si="142"/>
        <v>125</v>
      </c>
    </row>
    <row r="351" spans="2:3">
      <c r="B351" s="613">
        <f t="shared" si="143"/>
        <v>45261</v>
      </c>
      <c r="C351" s="614">
        <f t="shared" si="142"/>
        <v>125</v>
      </c>
    </row>
    <row r="352" spans="2:3">
      <c r="B352" s="613">
        <f t="shared" si="143"/>
        <v>45292</v>
      </c>
      <c r="C352" s="614">
        <f t="shared" si="142"/>
        <v>125</v>
      </c>
    </row>
    <row r="353" spans="2:3">
      <c r="B353" s="613">
        <f t="shared" si="143"/>
        <v>45323</v>
      </c>
      <c r="C353" s="614">
        <f t="shared" si="142"/>
        <v>125</v>
      </c>
    </row>
    <row r="354" spans="2:3">
      <c r="B354" s="613">
        <f t="shared" si="143"/>
        <v>45352</v>
      </c>
      <c r="C354" s="614">
        <f t="shared" si="142"/>
        <v>125</v>
      </c>
    </row>
    <row r="355" spans="2:3">
      <c r="B355" s="613">
        <f t="shared" si="143"/>
        <v>45383</v>
      </c>
      <c r="C355" s="614">
        <f t="shared" si="142"/>
        <v>125</v>
      </c>
    </row>
    <row r="356" spans="2:3">
      <c r="B356" s="613">
        <f t="shared" si="143"/>
        <v>45413</v>
      </c>
      <c r="C356" s="614">
        <f t="shared" si="142"/>
        <v>125</v>
      </c>
    </row>
    <row r="357" spans="2:3">
      <c r="B357" s="613">
        <f t="shared" si="143"/>
        <v>45444</v>
      </c>
      <c r="C357" s="614">
        <f t="shared" si="142"/>
        <v>125</v>
      </c>
    </row>
    <row r="358" spans="2:3">
      <c r="B358" s="613">
        <f t="shared" si="143"/>
        <v>45474</v>
      </c>
      <c r="C358" s="614">
        <f t="shared" si="142"/>
        <v>125</v>
      </c>
    </row>
    <row r="359" spans="2:3">
      <c r="B359" s="613">
        <f t="shared" si="143"/>
        <v>45505</v>
      </c>
      <c r="C359" s="614">
        <f t="shared" si="142"/>
        <v>125</v>
      </c>
    </row>
    <row r="360" spans="2:3">
      <c r="B360" s="613">
        <f t="shared" si="143"/>
        <v>45536</v>
      </c>
      <c r="C360" s="614">
        <f t="shared" si="142"/>
        <v>125</v>
      </c>
    </row>
    <row r="361" spans="2:3">
      <c r="B361" s="613">
        <f t="shared" si="143"/>
        <v>45566</v>
      </c>
      <c r="C361" s="614">
        <f t="shared" si="142"/>
        <v>125</v>
      </c>
    </row>
    <row r="362" spans="2:3">
      <c r="B362" s="613">
        <f t="shared" si="143"/>
        <v>45597</v>
      </c>
      <c r="C362" s="614">
        <f t="shared" si="142"/>
        <v>125</v>
      </c>
    </row>
    <row r="363" spans="2:3">
      <c r="B363" s="613">
        <f t="shared" si="143"/>
        <v>45627</v>
      </c>
      <c r="C363" s="614">
        <f t="shared" si="142"/>
        <v>125</v>
      </c>
    </row>
    <row r="364" spans="2:3">
      <c r="B364" s="613">
        <f t="shared" si="143"/>
        <v>45658</v>
      </c>
      <c r="C364" s="614">
        <f t="shared" si="142"/>
        <v>125</v>
      </c>
    </row>
    <row r="365" spans="2:3">
      <c r="B365" s="613">
        <f t="shared" si="143"/>
        <v>45689</v>
      </c>
      <c r="C365" s="614">
        <f t="shared" si="142"/>
        <v>125</v>
      </c>
    </row>
    <row r="366" spans="2:3">
      <c r="B366" s="613">
        <f t="shared" si="143"/>
        <v>45717</v>
      </c>
      <c r="C366" s="614">
        <f t="shared" si="142"/>
        <v>125</v>
      </c>
    </row>
    <row r="367" spans="2:3">
      <c r="B367" s="613">
        <f t="shared" si="143"/>
        <v>45748</v>
      </c>
      <c r="C367" s="614">
        <f t="shared" si="142"/>
        <v>125</v>
      </c>
    </row>
    <row r="368" spans="2:3">
      <c r="B368" s="613">
        <f t="shared" si="143"/>
        <v>45778</v>
      </c>
      <c r="C368" s="614">
        <f t="shared" si="142"/>
        <v>125</v>
      </c>
    </row>
    <row r="369" spans="2:3">
      <c r="B369" s="613">
        <f t="shared" si="143"/>
        <v>45809</v>
      </c>
      <c r="C369" s="614">
        <f t="shared" si="142"/>
        <v>125</v>
      </c>
    </row>
    <row r="370" spans="2:3">
      <c r="B370" s="613">
        <f t="shared" si="143"/>
        <v>45839</v>
      </c>
      <c r="C370" s="614">
        <f t="shared" si="142"/>
        <v>125</v>
      </c>
    </row>
    <row r="371" spans="2:3">
      <c r="B371" s="613">
        <f t="shared" si="143"/>
        <v>45870</v>
      </c>
      <c r="C371" s="614">
        <f t="shared" si="142"/>
        <v>125</v>
      </c>
    </row>
    <row r="372" spans="2:3">
      <c r="B372" s="613">
        <f t="shared" si="143"/>
        <v>45901</v>
      </c>
      <c r="C372" s="614">
        <f t="shared" si="142"/>
        <v>125</v>
      </c>
    </row>
    <row r="373" spans="2:3">
      <c r="B373" s="613">
        <f t="shared" si="143"/>
        <v>45931</v>
      </c>
      <c r="C373" s="614">
        <f t="shared" si="142"/>
        <v>125</v>
      </c>
    </row>
    <row r="374" spans="2:3">
      <c r="B374" s="613">
        <f t="shared" si="143"/>
        <v>45962</v>
      </c>
      <c r="C374" s="614">
        <f t="shared" si="142"/>
        <v>125</v>
      </c>
    </row>
    <row r="375" spans="2:3">
      <c r="B375" s="613">
        <f t="shared" si="143"/>
        <v>45992</v>
      </c>
      <c r="C375" s="614">
        <f t="shared" si="142"/>
        <v>125</v>
      </c>
    </row>
    <row r="376" spans="2:3">
      <c r="B376" s="613">
        <f t="shared" si="143"/>
        <v>46023</v>
      </c>
      <c r="C376" s="614">
        <f t="shared" si="142"/>
        <v>125</v>
      </c>
    </row>
    <row r="377" spans="2:3">
      <c r="B377" s="613">
        <f t="shared" si="143"/>
        <v>46054</v>
      </c>
      <c r="C377" s="614">
        <f t="shared" si="142"/>
        <v>125</v>
      </c>
    </row>
    <row r="378" spans="2:3">
      <c r="B378" s="613">
        <f t="shared" si="143"/>
        <v>46082</v>
      </c>
      <c r="C378" s="614">
        <f t="shared" ref="C378:C411" si="144">+C366</f>
        <v>125</v>
      </c>
    </row>
    <row r="379" spans="2:3">
      <c r="B379" s="613">
        <f t="shared" si="143"/>
        <v>46113</v>
      </c>
      <c r="C379" s="614">
        <f t="shared" si="144"/>
        <v>125</v>
      </c>
    </row>
    <row r="380" spans="2:3">
      <c r="B380" s="613">
        <f t="shared" si="143"/>
        <v>46143</v>
      </c>
      <c r="C380" s="614">
        <f t="shared" si="144"/>
        <v>125</v>
      </c>
    </row>
    <row r="381" spans="2:3">
      <c r="B381" s="613">
        <f t="shared" si="143"/>
        <v>46174</v>
      </c>
      <c r="C381" s="614">
        <f t="shared" si="144"/>
        <v>125</v>
      </c>
    </row>
    <row r="382" spans="2:3">
      <c r="B382" s="613">
        <f t="shared" si="143"/>
        <v>46204</v>
      </c>
      <c r="C382" s="614">
        <f t="shared" si="144"/>
        <v>125</v>
      </c>
    </row>
    <row r="383" spans="2:3">
      <c r="B383" s="613">
        <f t="shared" si="143"/>
        <v>46235</v>
      </c>
      <c r="C383" s="614">
        <f t="shared" si="144"/>
        <v>125</v>
      </c>
    </row>
    <row r="384" spans="2:3">
      <c r="B384" s="613">
        <f t="shared" si="143"/>
        <v>46266</v>
      </c>
      <c r="C384" s="614">
        <f t="shared" si="144"/>
        <v>125</v>
      </c>
    </row>
    <row r="385" spans="2:3">
      <c r="B385" s="613">
        <f t="shared" si="143"/>
        <v>46296</v>
      </c>
      <c r="C385" s="614">
        <f t="shared" si="144"/>
        <v>125</v>
      </c>
    </row>
    <row r="386" spans="2:3">
      <c r="B386" s="613">
        <f t="shared" si="143"/>
        <v>46327</v>
      </c>
      <c r="C386" s="614">
        <f t="shared" si="144"/>
        <v>125</v>
      </c>
    </row>
    <row r="387" spans="2:3">
      <c r="B387" s="613">
        <f t="shared" si="143"/>
        <v>46357</v>
      </c>
      <c r="C387" s="614">
        <f t="shared" si="144"/>
        <v>125</v>
      </c>
    </row>
    <row r="388" spans="2:3">
      <c r="B388" s="613">
        <f t="shared" si="143"/>
        <v>46388</v>
      </c>
      <c r="C388" s="614">
        <f t="shared" si="144"/>
        <v>125</v>
      </c>
    </row>
    <row r="389" spans="2:3">
      <c r="B389" s="613">
        <f t="shared" si="143"/>
        <v>46419</v>
      </c>
      <c r="C389" s="614">
        <f t="shared" si="144"/>
        <v>125</v>
      </c>
    </row>
    <row r="390" spans="2:3">
      <c r="B390" s="613">
        <f t="shared" si="143"/>
        <v>46447</v>
      </c>
      <c r="C390" s="614">
        <f t="shared" si="144"/>
        <v>125</v>
      </c>
    </row>
    <row r="391" spans="2:3">
      <c r="B391" s="613">
        <f t="shared" si="143"/>
        <v>46478</v>
      </c>
      <c r="C391" s="614">
        <f t="shared" si="144"/>
        <v>125</v>
      </c>
    </row>
    <row r="392" spans="2:3">
      <c r="B392" s="613">
        <f t="shared" si="143"/>
        <v>46508</v>
      </c>
      <c r="C392" s="614">
        <f t="shared" si="144"/>
        <v>125</v>
      </c>
    </row>
    <row r="393" spans="2:3">
      <c r="B393" s="613">
        <f t="shared" si="143"/>
        <v>46539</v>
      </c>
      <c r="C393" s="614">
        <f t="shared" si="144"/>
        <v>125</v>
      </c>
    </row>
    <row r="394" spans="2:3">
      <c r="B394" s="613">
        <f t="shared" si="143"/>
        <v>46569</v>
      </c>
      <c r="C394" s="614">
        <f t="shared" si="144"/>
        <v>125</v>
      </c>
    </row>
    <row r="395" spans="2:3">
      <c r="B395" s="613">
        <f t="shared" si="143"/>
        <v>46600</v>
      </c>
      <c r="C395" s="614">
        <f t="shared" si="144"/>
        <v>125</v>
      </c>
    </row>
    <row r="396" spans="2:3">
      <c r="B396" s="613">
        <f t="shared" si="143"/>
        <v>46631</v>
      </c>
      <c r="C396" s="614">
        <f t="shared" si="144"/>
        <v>125</v>
      </c>
    </row>
    <row r="397" spans="2:3">
      <c r="B397" s="613">
        <f t="shared" si="143"/>
        <v>46661</v>
      </c>
      <c r="C397" s="614">
        <f t="shared" si="144"/>
        <v>125</v>
      </c>
    </row>
    <row r="398" spans="2:3">
      <c r="B398" s="613">
        <f t="shared" si="143"/>
        <v>46692</v>
      </c>
      <c r="C398" s="614">
        <f t="shared" si="144"/>
        <v>125</v>
      </c>
    </row>
    <row r="399" spans="2:3">
      <c r="B399" s="613">
        <f t="shared" si="143"/>
        <v>46722</v>
      </c>
      <c r="C399" s="614">
        <f t="shared" si="144"/>
        <v>125</v>
      </c>
    </row>
    <row r="400" spans="2:3">
      <c r="B400" s="613">
        <f t="shared" si="143"/>
        <v>46753</v>
      </c>
      <c r="C400" s="614">
        <f t="shared" si="144"/>
        <v>125</v>
      </c>
    </row>
    <row r="401" spans="2:3">
      <c r="B401" s="613">
        <f t="shared" si="143"/>
        <v>46784</v>
      </c>
      <c r="C401" s="614">
        <f t="shared" si="144"/>
        <v>125</v>
      </c>
    </row>
    <row r="402" spans="2:3">
      <c r="B402" s="613">
        <f t="shared" ref="B402:B411" si="145">+EDATE(B401,1)</f>
        <v>46813</v>
      </c>
      <c r="C402" s="614">
        <f t="shared" si="144"/>
        <v>125</v>
      </c>
    </row>
    <row r="403" spans="2:3">
      <c r="B403" s="613">
        <f t="shared" si="145"/>
        <v>46844</v>
      </c>
      <c r="C403" s="614">
        <f t="shared" si="144"/>
        <v>125</v>
      </c>
    </row>
    <row r="404" spans="2:3">
      <c r="B404" s="613">
        <f t="shared" si="145"/>
        <v>46874</v>
      </c>
      <c r="C404" s="614">
        <f t="shared" si="144"/>
        <v>125</v>
      </c>
    </row>
    <row r="405" spans="2:3">
      <c r="B405" s="613">
        <f t="shared" si="145"/>
        <v>46905</v>
      </c>
      <c r="C405" s="614">
        <f t="shared" si="144"/>
        <v>125</v>
      </c>
    </row>
    <row r="406" spans="2:3">
      <c r="B406" s="613">
        <f t="shared" si="145"/>
        <v>46935</v>
      </c>
      <c r="C406" s="614">
        <f t="shared" si="144"/>
        <v>125</v>
      </c>
    </row>
    <row r="407" spans="2:3">
      <c r="B407" s="613">
        <f t="shared" si="145"/>
        <v>46966</v>
      </c>
      <c r="C407" s="614">
        <f t="shared" si="144"/>
        <v>125</v>
      </c>
    </row>
    <row r="408" spans="2:3">
      <c r="B408" s="613">
        <f t="shared" si="145"/>
        <v>46997</v>
      </c>
      <c r="C408" s="614">
        <f t="shared" si="144"/>
        <v>125</v>
      </c>
    </row>
    <row r="409" spans="2:3">
      <c r="B409" s="613">
        <f t="shared" si="145"/>
        <v>47027</v>
      </c>
      <c r="C409" s="614">
        <f t="shared" si="144"/>
        <v>125</v>
      </c>
    </row>
    <row r="410" spans="2:3">
      <c r="B410" s="613">
        <f t="shared" si="145"/>
        <v>47058</v>
      </c>
      <c r="C410" s="614">
        <f t="shared" si="144"/>
        <v>125</v>
      </c>
    </row>
    <row r="411" spans="2:3">
      <c r="B411" s="613">
        <f t="shared" si="145"/>
        <v>47088</v>
      </c>
      <c r="C411" s="614">
        <f t="shared" si="144"/>
        <v>125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A416"/>
  <sheetViews>
    <sheetView showGridLines="0" zoomScale="75" zoomScaleNormal="75" workbookViewId="0">
      <selection activeCell="B2" sqref="B2:GA416"/>
    </sheetView>
  </sheetViews>
  <sheetFormatPr defaultRowHeight="15"/>
  <cols>
    <col min="1" max="1" width="9.28515625" bestFit="1" customWidth="1"/>
    <col min="2" max="2" width="22.85546875" bestFit="1" customWidth="1"/>
    <col min="3" max="3" width="35.28515625" customWidth="1"/>
    <col min="4" max="4" width="15.140625" bestFit="1" customWidth="1"/>
    <col min="5" max="9" width="13.28515625" bestFit="1" customWidth="1"/>
    <col min="10" max="10" width="15.140625" bestFit="1" customWidth="1"/>
    <col min="11" max="15" width="13.28515625" bestFit="1" customWidth="1"/>
    <col min="16" max="51" width="13.28515625" style="461" bestFit="1" customWidth="1"/>
  </cols>
  <sheetData>
    <row r="1" spans="2:183">
      <c r="C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3">
      <c r="B2" s="160" t="s">
        <v>32</v>
      </c>
      <c r="C2" s="161" t="s">
        <v>33</v>
      </c>
      <c r="D2" s="162">
        <v>41275</v>
      </c>
      <c r="E2" s="162">
        <v>41306</v>
      </c>
      <c r="F2" s="162">
        <v>41334</v>
      </c>
      <c r="G2" s="162">
        <v>41365</v>
      </c>
      <c r="H2" s="162">
        <v>41395</v>
      </c>
      <c r="I2" s="162">
        <v>41426</v>
      </c>
      <c r="J2" s="162">
        <v>41456</v>
      </c>
      <c r="K2" s="162">
        <v>41487</v>
      </c>
      <c r="L2" s="162">
        <v>41518</v>
      </c>
      <c r="M2" s="162">
        <v>41548</v>
      </c>
      <c r="N2" s="162">
        <v>41579</v>
      </c>
      <c r="O2" s="162">
        <v>41609</v>
      </c>
      <c r="P2" s="162">
        <v>41640</v>
      </c>
      <c r="Q2" s="162">
        <v>41671</v>
      </c>
      <c r="R2" s="162">
        <v>41699</v>
      </c>
      <c r="S2" s="162">
        <v>41730</v>
      </c>
      <c r="T2" s="162">
        <v>41760</v>
      </c>
      <c r="U2" s="162">
        <v>41791</v>
      </c>
      <c r="V2" s="162">
        <v>41821</v>
      </c>
      <c r="W2" s="162">
        <v>41852</v>
      </c>
      <c r="X2" s="162">
        <v>41883</v>
      </c>
      <c r="Y2" s="162">
        <v>41913</v>
      </c>
      <c r="Z2" s="162">
        <v>41944</v>
      </c>
      <c r="AA2" s="162">
        <v>41974</v>
      </c>
      <c r="AB2" s="162">
        <v>42005</v>
      </c>
      <c r="AC2" s="162">
        <v>42036</v>
      </c>
      <c r="AD2" s="162">
        <v>42064</v>
      </c>
      <c r="AE2" s="162">
        <v>42095</v>
      </c>
      <c r="AF2" s="162">
        <v>42125</v>
      </c>
      <c r="AG2" s="162">
        <v>42156</v>
      </c>
      <c r="AH2" s="162">
        <v>42186</v>
      </c>
      <c r="AI2" s="162">
        <v>42217</v>
      </c>
      <c r="AJ2" s="162">
        <v>42248</v>
      </c>
      <c r="AK2" s="162">
        <v>42278</v>
      </c>
      <c r="AL2" s="162">
        <v>42309</v>
      </c>
      <c r="AM2" s="162">
        <v>42339</v>
      </c>
      <c r="AN2" s="162">
        <v>42370</v>
      </c>
      <c r="AO2" s="162">
        <v>42401</v>
      </c>
      <c r="AP2" s="162">
        <v>42430</v>
      </c>
      <c r="AQ2" s="162">
        <v>42461</v>
      </c>
      <c r="AR2" s="162">
        <v>42491</v>
      </c>
      <c r="AS2" s="162">
        <v>42522</v>
      </c>
      <c r="AT2" s="162">
        <v>42552</v>
      </c>
      <c r="AU2" s="162">
        <v>42583</v>
      </c>
      <c r="AV2" s="162">
        <v>42614</v>
      </c>
      <c r="AW2" s="162">
        <v>42644</v>
      </c>
      <c r="AX2" s="162">
        <v>42675</v>
      </c>
      <c r="AY2" s="162">
        <v>42705</v>
      </c>
      <c r="AZ2" s="162">
        <v>42736</v>
      </c>
      <c r="BA2" s="162">
        <v>42767</v>
      </c>
      <c r="BB2" s="162">
        <v>42795</v>
      </c>
      <c r="BC2" s="162">
        <v>42826</v>
      </c>
      <c r="BD2" s="162">
        <v>42856</v>
      </c>
      <c r="BE2" s="162">
        <v>42887</v>
      </c>
      <c r="BF2" s="162">
        <v>42917</v>
      </c>
      <c r="BG2" s="162">
        <v>42948</v>
      </c>
      <c r="BH2" s="162">
        <v>42979</v>
      </c>
      <c r="BI2" s="162">
        <v>43009</v>
      </c>
      <c r="BJ2" s="162">
        <v>43040</v>
      </c>
      <c r="BK2" s="162">
        <v>43070</v>
      </c>
      <c r="BL2" s="162">
        <v>43101</v>
      </c>
      <c r="BM2" s="162">
        <v>43132</v>
      </c>
      <c r="BN2" s="162">
        <v>43160</v>
      </c>
      <c r="BO2" s="162">
        <v>43191</v>
      </c>
      <c r="BP2" s="162">
        <v>43221</v>
      </c>
      <c r="BQ2" s="162">
        <v>43252</v>
      </c>
      <c r="BR2" s="162">
        <v>43282</v>
      </c>
      <c r="BS2" s="162">
        <v>43313</v>
      </c>
      <c r="BT2" s="162">
        <v>43344</v>
      </c>
      <c r="BU2" s="162">
        <v>43374</v>
      </c>
      <c r="BV2" s="162">
        <v>43405</v>
      </c>
      <c r="BW2" s="162">
        <v>43435</v>
      </c>
      <c r="BX2" s="162">
        <v>43466</v>
      </c>
      <c r="BY2" s="162">
        <v>43497</v>
      </c>
      <c r="BZ2" s="162">
        <v>43525</v>
      </c>
      <c r="CA2" s="162">
        <v>43556</v>
      </c>
      <c r="CB2" s="162">
        <v>43586</v>
      </c>
      <c r="CC2" s="162">
        <v>43617</v>
      </c>
      <c r="CD2" s="162">
        <v>43647</v>
      </c>
      <c r="CE2" s="162">
        <v>43678</v>
      </c>
      <c r="CF2" s="162">
        <v>43709</v>
      </c>
      <c r="CG2" s="162">
        <v>43739</v>
      </c>
      <c r="CH2" s="162">
        <v>43770</v>
      </c>
      <c r="CI2" s="162">
        <v>43800</v>
      </c>
      <c r="CJ2" s="162">
        <v>43831</v>
      </c>
      <c r="CK2" s="162">
        <v>43862</v>
      </c>
      <c r="CL2" s="162">
        <v>43891</v>
      </c>
      <c r="CM2" s="162">
        <v>43922</v>
      </c>
      <c r="CN2" s="162">
        <v>43952</v>
      </c>
      <c r="CO2" s="162">
        <v>43983</v>
      </c>
      <c r="CP2" s="162">
        <v>44013</v>
      </c>
      <c r="CQ2" s="162">
        <v>44044</v>
      </c>
      <c r="CR2" s="162">
        <v>44075</v>
      </c>
      <c r="CS2" s="162">
        <v>44105</v>
      </c>
      <c r="CT2" s="162">
        <v>44136</v>
      </c>
      <c r="CU2" s="162">
        <v>44166</v>
      </c>
      <c r="CV2" s="162">
        <v>44197</v>
      </c>
      <c r="CW2" s="162">
        <v>44228</v>
      </c>
      <c r="CX2" s="162">
        <v>44256</v>
      </c>
      <c r="CY2" s="162">
        <v>44287</v>
      </c>
      <c r="CZ2" s="162">
        <v>44317</v>
      </c>
      <c r="DA2" s="162">
        <v>44348</v>
      </c>
      <c r="DB2" s="162">
        <v>44378</v>
      </c>
      <c r="DC2" s="162">
        <v>44409</v>
      </c>
      <c r="DD2" s="162">
        <v>44440</v>
      </c>
      <c r="DE2" s="162">
        <v>44470</v>
      </c>
      <c r="DF2" s="162">
        <v>44501</v>
      </c>
      <c r="DG2" s="162">
        <v>44531</v>
      </c>
      <c r="DH2" s="162">
        <v>44562</v>
      </c>
      <c r="DI2" s="162">
        <v>44593</v>
      </c>
      <c r="DJ2" s="162">
        <v>44621</v>
      </c>
      <c r="DK2" s="162">
        <v>44652</v>
      </c>
      <c r="DL2" s="162">
        <v>44682</v>
      </c>
      <c r="DM2" s="162">
        <v>44713</v>
      </c>
      <c r="DN2" s="162">
        <v>44743</v>
      </c>
      <c r="DO2" s="162">
        <v>44774</v>
      </c>
      <c r="DP2" s="162">
        <v>44805</v>
      </c>
      <c r="DQ2" s="162">
        <v>44835</v>
      </c>
      <c r="DR2" s="162">
        <v>44866</v>
      </c>
      <c r="DS2" s="162">
        <v>44896</v>
      </c>
      <c r="DT2" s="162">
        <v>44927</v>
      </c>
      <c r="DU2" s="162">
        <v>44958</v>
      </c>
      <c r="DV2" s="162">
        <v>44986</v>
      </c>
      <c r="DW2" s="162">
        <v>45017</v>
      </c>
      <c r="DX2" s="162">
        <v>45047</v>
      </c>
      <c r="DY2" s="162">
        <v>45078</v>
      </c>
      <c r="DZ2" s="162">
        <v>45108</v>
      </c>
      <c r="EA2" s="162">
        <v>45139</v>
      </c>
      <c r="EB2" s="162">
        <v>45170</v>
      </c>
      <c r="EC2" s="162">
        <v>45200</v>
      </c>
      <c r="ED2" s="162">
        <v>45231</v>
      </c>
      <c r="EE2" s="162">
        <v>45261</v>
      </c>
      <c r="EF2" s="162">
        <v>45292</v>
      </c>
      <c r="EG2" s="162">
        <v>45323</v>
      </c>
      <c r="EH2" s="162">
        <v>45352</v>
      </c>
      <c r="EI2" s="162">
        <v>45383</v>
      </c>
      <c r="EJ2" s="162">
        <v>45413</v>
      </c>
      <c r="EK2" s="162">
        <v>45444</v>
      </c>
      <c r="EL2" s="162">
        <v>45474</v>
      </c>
      <c r="EM2" s="162">
        <v>45505</v>
      </c>
      <c r="EN2" s="162">
        <v>45536</v>
      </c>
      <c r="EO2" s="162">
        <v>45566</v>
      </c>
      <c r="EP2" s="162">
        <v>45597</v>
      </c>
      <c r="EQ2" s="162">
        <v>45627</v>
      </c>
      <c r="ER2" s="162">
        <v>45658</v>
      </c>
      <c r="ES2" s="162">
        <v>45689</v>
      </c>
      <c r="ET2" s="162">
        <v>45717</v>
      </c>
      <c r="EU2" s="162">
        <v>45748</v>
      </c>
      <c r="EV2" s="162">
        <v>45778</v>
      </c>
      <c r="EW2" s="162">
        <v>45809</v>
      </c>
      <c r="EX2" s="162">
        <v>45839</v>
      </c>
      <c r="EY2" s="162">
        <v>45870</v>
      </c>
      <c r="EZ2" s="162">
        <v>45901</v>
      </c>
      <c r="FA2" s="162">
        <v>45931</v>
      </c>
      <c r="FB2" s="162">
        <v>45962</v>
      </c>
      <c r="FC2" s="162">
        <v>45992</v>
      </c>
      <c r="FD2" s="162">
        <v>46023</v>
      </c>
      <c r="FE2" s="162">
        <v>46054</v>
      </c>
      <c r="FF2" s="162">
        <v>46082</v>
      </c>
      <c r="FG2" s="162">
        <v>46113</v>
      </c>
      <c r="FH2" s="162">
        <v>46143</v>
      </c>
      <c r="FI2" s="162">
        <v>46174</v>
      </c>
      <c r="FJ2" s="162">
        <v>46204</v>
      </c>
      <c r="FK2" s="162">
        <v>46235</v>
      </c>
      <c r="FL2" s="162">
        <v>46266</v>
      </c>
      <c r="FM2" s="162">
        <v>46296</v>
      </c>
      <c r="FN2" s="162">
        <v>46327</v>
      </c>
      <c r="FO2" s="162">
        <v>46357</v>
      </c>
      <c r="FP2" s="162">
        <v>46388</v>
      </c>
      <c r="FQ2" s="162">
        <v>46419</v>
      </c>
      <c r="FR2" s="162">
        <v>46447</v>
      </c>
      <c r="FS2" s="162">
        <v>46478</v>
      </c>
      <c r="FT2" s="162">
        <v>46508</v>
      </c>
      <c r="FU2" s="162">
        <v>46539</v>
      </c>
      <c r="FV2" s="162">
        <v>46569</v>
      </c>
      <c r="FW2" s="162">
        <v>46600</v>
      </c>
      <c r="FX2" s="162">
        <v>46631</v>
      </c>
      <c r="FY2" s="162">
        <v>46661</v>
      </c>
      <c r="FZ2" s="162">
        <v>46692</v>
      </c>
      <c r="GA2" s="162">
        <v>46722</v>
      </c>
    </row>
    <row r="3" spans="2:183">
      <c r="B3" s="75" t="s">
        <v>1</v>
      </c>
      <c r="C3" s="163" t="s">
        <v>34</v>
      </c>
      <c r="D3" s="164">
        <v>417</v>
      </c>
      <c r="E3" s="165">
        <v>417</v>
      </c>
      <c r="F3" s="165">
        <v>417</v>
      </c>
      <c r="G3" s="165">
        <v>417</v>
      </c>
      <c r="H3" s="165">
        <v>417</v>
      </c>
      <c r="I3" s="165">
        <v>417</v>
      </c>
      <c r="J3" s="165">
        <v>417</v>
      </c>
      <c r="K3" s="165">
        <v>417</v>
      </c>
      <c r="L3" s="165">
        <v>417</v>
      </c>
      <c r="M3" s="165">
        <v>417</v>
      </c>
      <c r="N3" s="165">
        <v>417</v>
      </c>
      <c r="O3" s="165">
        <v>417</v>
      </c>
      <c r="P3" s="165">
        <v>417</v>
      </c>
      <c r="Q3" s="165">
        <v>417</v>
      </c>
      <c r="R3" s="165">
        <v>417</v>
      </c>
      <c r="S3" s="165">
        <v>417</v>
      </c>
      <c r="T3" s="165">
        <v>417</v>
      </c>
      <c r="U3" s="165">
        <v>417</v>
      </c>
      <c r="V3" s="165">
        <v>417</v>
      </c>
      <c r="W3" s="165">
        <v>417</v>
      </c>
      <c r="X3" s="165">
        <v>417</v>
      </c>
      <c r="Y3" s="165">
        <v>417</v>
      </c>
      <c r="Z3" s="165">
        <v>417</v>
      </c>
      <c r="AA3" s="165">
        <v>417</v>
      </c>
      <c r="AB3" s="165">
        <v>417</v>
      </c>
      <c r="AC3" s="165">
        <v>417</v>
      </c>
      <c r="AD3" s="165">
        <v>417</v>
      </c>
      <c r="AE3" s="165">
        <v>417</v>
      </c>
      <c r="AF3" s="165">
        <v>417</v>
      </c>
      <c r="AG3" s="165">
        <v>417</v>
      </c>
      <c r="AH3" s="165">
        <v>417</v>
      </c>
      <c r="AI3" s="165">
        <v>417</v>
      </c>
      <c r="AJ3" s="165">
        <v>417</v>
      </c>
      <c r="AK3" s="165">
        <v>417</v>
      </c>
      <c r="AL3" s="165">
        <v>417</v>
      </c>
      <c r="AM3" s="165">
        <v>417</v>
      </c>
      <c r="AN3" s="165">
        <v>417</v>
      </c>
      <c r="AO3" s="165">
        <v>417</v>
      </c>
      <c r="AP3" s="165">
        <v>417</v>
      </c>
      <c r="AQ3" s="165">
        <v>417</v>
      </c>
      <c r="AR3" s="165">
        <v>417</v>
      </c>
      <c r="AS3" s="165">
        <v>417</v>
      </c>
      <c r="AT3" s="165">
        <v>417</v>
      </c>
      <c r="AU3" s="165">
        <v>417</v>
      </c>
      <c r="AV3" s="165">
        <v>417</v>
      </c>
      <c r="AW3" s="165">
        <v>417</v>
      </c>
      <c r="AX3" s="165">
        <v>417</v>
      </c>
      <c r="AY3" s="165">
        <v>417</v>
      </c>
      <c r="AZ3" s="165">
        <v>417</v>
      </c>
      <c r="BA3" s="165">
        <v>417</v>
      </c>
      <c r="BB3" s="165">
        <v>417</v>
      </c>
      <c r="BC3" s="165">
        <v>417</v>
      </c>
      <c r="BD3" s="165">
        <v>417</v>
      </c>
      <c r="BE3" s="165">
        <v>417</v>
      </c>
      <c r="BF3" s="165">
        <v>417</v>
      </c>
      <c r="BG3" s="165">
        <v>417</v>
      </c>
      <c r="BH3" s="165">
        <v>417</v>
      </c>
      <c r="BI3" s="165">
        <v>417</v>
      </c>
      <c r="BJ3" s="165">
        <v>417</v>
      </c>
      <c r="BK3" s="165">
        <v>417</v>
      </c>
      <c r="BL3" s="165">
        <v>417</v>
      </c>
      <c r="BM3" s="165">
        <v>417</v>
      </c>
      <c r="BN3" s="165">
        <v>417</v>
      </c>
      <c r="BO3" s="165">
        <v>417</v>
      </c>
      <c r="BP3" s="165">
        <v>417</v>
      </c>
      <c r="BQ3" s="165">
        <v>417</v>
      </c>
      <c r="BR3" s="165">
        <v>417</v>
      </c>
      <c r="BS3" s="165">
        <v>417</v>
      </c>
      <c r="BT3" s="165">
        <v>417</v>
      </c>
      <c r="BU3" s="165">
        <v>417</v>
      </c>
      <c r="BV3" s="165">
        <v>417</v>
      </c>
      <c r="BW3" s="165">
        <v>417</v>
      </c>
      <c r="BX3" s="165">
        <v>417</v>
      </c>
      <c r="BY3" s="165">
        <v>417</v>
      </c>
      <c r="BZ3" s="165">
        <v>417</v>
      </c>
      <c r="CA3" s="165">
        <v>417</v>
      </c>
      <c r="CB3" s="165">
        <v>417</v>
      </c>
      <c r="CC3" s="165">
        <v>417</v>
      </c>
      <c r="CD3" s="165">
        <v>417</v>
      </c>
      <c r="CE3" s="165">
        <v>417</v>
      </c>
      <c r="CF3" s="165">
        <v>417</v>
      </c>
      <c r="CG3" s="165">
        <v>417</v>
      </c>
      <c r="CH3" s="165">
        <v>417</v>
      </c>
      <c r="CI3" s="165">
        <v>417</v>
      </c>
      <c r="CJ3" s="165">
        <v>417</v>
      </c>
      <c r="CK3" s="165">
        <v>417</v>
      </c>
      <c r="CL3" s="165">
        <v>417</v>
      </c>
      <c r="CM3" s="165">
        <v>417</v>
      </c>
      <c r="CN3" s="165">
        <v>417</v>
      </c>
      <c r="CO3" s="165">
        <v>417</v>
      </c>
      <c r="CP3" s="165">
        <v>417</v>
      </c>
      <c r="CQ3" s="165">
        <v>417</v>
      </c>
      <c r="CR3" s="165">
        <v>417</v>
      </c>
      <c r="CS3" s="165">
        <v>417</v>
      </c>
      <c r="CT3" s="165">
        <v>417</v>
      </c>
      <c r="CU3" s="165">
        <v>417</v>
      </c>
      <c r="CV3" s="165">
        <v>417</v>
      </c>
      <c r="CW3" s="165">
        <v>417</v>
      </c>
      <c r="CX3" s="165">
        <v>417</v>
      </c>
      <c r="CY3" s="165">
        <v>417</v>
      </c>
      <c r="CZ3" s="165">
        <v>417</v>
      </c>
      <c r="DA3" s="165">
        <v>417</v>
      </c>
      <c r="DB3" s="165">
        <v>417</v>
      </c>
      <c r="DC3" s="165">
        <v>417</v>
      </c>
      <c r="DD3" s="165">
        <v>417</v>
      </c>
      <c r="DE3" s="165">
        <v>417</v>
      </c>
      <c r="DF3" s="165">
        <v>417</v>
      </c>
      <c r="DG3" s="165">
        <v>417</v>
      </c>
      <c r="DH3" s="165">
        <v>417</v>
      </c>
      <c r="DI3" s="165">
        <v>417</v>
      </c>
      <c r="DJ3" s="165">
        <v>417</v>
      </c>
      <c r="DK3" s="165">
        <v>417</v>
      </c>
      <c r="DL3" s="165">
        <v>417</v>
      </c>
      <c r="DM3" s="165">
        <v>417</v>
      </c>
      <c r="DN3" s="165">
        <v>417</v>
      </c>
      <c r="DO3" s="165">
        <v>417</v>
      </c>
      <c r="DP3" s="165">
        <v>417</v>
      </c>
      <c r="DQ3" s="165">
        <v>417</v>
      </c>
      <c r="DR3" s="165">
        <v>417</v>
      </c>
      <c r="DS3" s="165">
        <v>417</v>
      </c>
      <c r="DT3" s="165">
        <v>417</v>
      </c>
      <c r="DU3" s="165">
        <v>417</v>
      </c>
      <c r="DV3" s="165">
        <v>417</v>
      </c>
      <c r="DW3" s="165">
        <v>417</v>
      </c>
      <c r="DX3" s="165">
        <v>417</v>
      </c>
      <c r="DY3" s="165">
        <v>417</v>
      </c>
      <c r="DZ3" s="165">
        <v>417</v>
      </c>
      <c r="EA3" s="165">
        <v>417</v>
      </c>
      <c r="EB3" s="165">
        <v>417</v>
      </c>
      <c r="EC3" s="165">
        <v>417</v>
      </c>
      <c r="ED3" s="165">
        <v>417</v>
      </c>
      <c r="EE3" s="165">
        <v>417</v>
      </c>
      <c r="EF3" s="165">
        <v>417</v>
      </c>
      <c r="EG3" s="165">
        <v>417</v>
      </c>
      <c r="EH3" s="165">
        <v>417</v>
      </c>
      <c r="EI3" s="165">
        <v>417</v>
      </c>
      <c r="EJ3" s="165">
        <v>417</v>
      </c>
      <c r="EK3" s="165">
        <v>417</v>
      </c>
      <c r="EL3" s="165">
        <v>417</v>
      </c>
      <c r="EM3" s="165">
        <v>417</v>
      </c>
      <c r="EN3" s="165">
        <v>417</v>
      </c>
      <c r="EO3" s="165">
        <v>417</v>
      </c>
      <c r="EP3" s="165">
        <v>417</v>
      </c>
      <c r="EQ3" s="165">
        <v>417</v>
      </c>
      <c r="ER3" s="165">
        <v>417</v>
      </c>
      <c r="ES3" s="165">
        <v>417</v>
      </c>
      <c r="ET3" s="165">
        <v>417</v>
      </c>
      <c r="EU3" s="165">
        <v>417</v>
      </c>
      <c r="EV3" s="165">
        <v>417</v>
      </c>
      <c r="EW3" s="165">
        <v>417</v>
      </c>
      <c r="EX3" s="165">
        <v>417</v>
      </c>
      <c r="EY3" s="165">
        <v>417</v>
      </c>
      <c r="EZ3" s="165">
        <v>417</v>
      </c>
      <c r="FA3" s="165">
        <v>417</v>
      </c>
      <c r="FB3" s="165">
        <v>417</v>
      </c>
      <c r="FC3" s="165">
        <v>417</v>
      </c>
      <c r="FD3" s="165">
        <v>417</v>
      </c>
      <c r="FE3" s="165">
        <v>417</v>
      </c>
      <c r="FF3" s="165">
        <v>417</v>
      </c>
      <c r="FG3" s="165">
        <v>417</v>
      </c>
      <c r="FH3" s="165">
        <v>417</v>
      </c>
      <c r="FI3" s="165">
        <v>417</v>
      </c>
      <c r="FJ3" s="165">
        <v>417</v>
      </c>
      <c r="FK3" s="165">
        <v>417</v>
      </c>
      <c r="FL3" s="165">
        <v>417</v>
      </c>
      <c r="FM3" s="165">
        <v>417</v>
      </c>
      <c r="FN3" s="165">
        <v>417</v>
      </c>
      <c r="FO3" s="165">
        <v>417</v>
      </c>
      <c r="FP3" s="165">
        <v>417</v>
      </c>
      <c r="FQ3" s="165">
        <v>417</v>
      </c>
      <c r="FR3" s="165">
        <v>417</v>
      </c>
      <c r="FS3" s="165">
        <v>417</v>
      </c>
      <c r="FT3" s="165">
        <v>417</v>
      </c>
      <c r="FU3" s="165">
        <v>417</v>
      </c>
      <c r="FV3" s="165">
        <v>417</v>
      </c>
      <c r="FW3" s="165">
        <v>417</v>
      </c>
      <c r="FX3" s="165">
        <v>417</v>
      </c>
      <c r="FY3" s="165">
        <v>417</v>
      </c>
      <c r="FZ3" s="165">
        <v>417</v>
      </c>
      <c r="GA3" s="165">
        <v>417</v>
      </c>
    </row>
    <row r="4" spans="2:183">
      <c r="B4" s="96" t="s">
        <v>1</v>
      </c>
      <c r="C4" s="166" t="s">
        <v>35</v>
      </c>
      <c r="D4" s="167">
        <v>135611.03333333335</v>
      </c>
      <c r="E4" s="168">
        <v>121928.34444444445</v>
      </c>
      <c r="F4" s="168">
        <v>131917.37777777779</v>
      </c>
      <c r="G4" s="168">
        <v>125257.15555555555</v>
      </c>
      <c r="H4" s="168">
        <v>129024.4888888889</v>
      </c>
      <c r="I4" s="168">
        <v>121933.4111111111</v>
      </c>
      <c r="J4" s="168">
        <v>127871.9111111111</v>
      </c>
      <c r="K4" s="168">
        <v>127186.5</v>
      </c>
      <c r="L4" s="168">
        <v>123707.35555555555</v>
      </c>
      <c r="M4" s="168">
        <v>16758.213777777779</v>
      </c>
      <c r="N4" s="168">
        <v>62929.894222222225</v>
      </c>
      <c r="O4" s="168">
        <v>131736.11111111109</v>
      </c>
      <c r="P4" s="168">
        <v>135188.45555555556</v>
      </c>
      <c r="Q4" s="168">
        <v>121382.46666666667</v>
      </c>
      <c r="R4" s="168">
        <v>127756.2888888889</v>
      </c>
      <c r="S4" s="168">
        <v>124236.18888888889</v>
      </c>
      <c r="T4" s="168">
        <v>128447.42222222223</v>
      </c>
      <c r="U4" s="168">
        <v>123224.9888888889</v>
      </c>
      <c r="V4" s="168">
        <v>127159.94444444445</v>
      </c>
      <c r="W4" s="168">
        <v>127453.9</v>
      </c>
      <c r="X4" s="168">
        <v>121079.9111111111</v>
      </c>
      <c r="Y4" s="168">
        <v>98191.011111111104</v>
      </c>
      <c r="Z4" s="168">
        <v>124207.23333333332</v>
      </c>
      <c r="AA4" s="168">
        <v>128711.7111111111</v>
      </c>
      <c r="AB4" s="168">
        <v>135149.76666666666</v>
      </c>
      <c r="AC4" s="168">
        <v>121812.83333333333</v>
      </c>
      <c r="AD4" s="168">
        <v>128154.73333333332</v>
      </c>
      <c r="AE4" s="168">
        <v>123752.8</v>
      </c>
      <c r="AF4" s="168">
        <v>128162.75555555556</v>
      </c>
      <c r="AG4" s="168">
        <v>123642.53333333333</v>
      </c>
      <c r="AH4" s="168">
        <v>127533.62222222223</v>
      </c>
      <c r="AI4" s="168">
        <v>126991.35555555555</v>
      </c>
      <c r="AJ4" s="168">
        <v>121351.44444444445</v>
      </c>
      <c r="AK4" s="168">
        <v>41313.411111111112</v>
      </c>
      <c r="AL4" s="168">
        <v>124087.06666666667</v>
      </c>
      <c r="AM4" s="168">
        <v>127489.07777777777</v>
      </c>
      <c r="AN4" s="168">
        <v>135104.77777777778</v>
      </c>
      <c r="AO4" s="168">
        <v>126214.43333333333</v>
      </c>
      <c r="AP4" s="168">
        <v>129360.75555555556</v>
      </c>
      <c r="AQ4" s="168">
        <v>124866.96666666667</v>
      </c>
      <c r="AR4" s="168">
        <v>129127.68888888889</v>
      </c>
      <c r="AS4" s="168">
        <v>124095.47777777778</v>
      </c>
      <c r="AT4" s="168">
        <v>128462.75555555556</v>
      </c>
      <c r="AU4" s="168">
        <v>128241.9</v>
      </c>
      <c r="AV4" s="168">
        <v>122744.44444444445</v>
      </c>
      <c r="AW4" s="168">
        <v>98512.311111111107</v>
      </c>
      <c r="AX4" s="168">
        <v>126621.86666666667</v>
      </c>
      <c r="AY4" s="168">
        <v>128223.75555555556</v>
      </c>
      <c r="AZ4" s="168">
        <v>135447.56666666665</v>
      </c>
      <c r="BA4" s="168">
        <v>121915.35555555555</v>
      </c>
      <c r="BB4" s="168">
        <v>129174.05555555555</v>
      </c>
      <c r="BC4" s="168">
        <v>124503.7888888889</v>
      </c>
      <c r="BD4" s="168">
        <v>128145.9</v>
      </c>
      <c r="BE4" s="168">
        <v>123741.97777777778</v>
      </c>
      <c r="BF4" s="168">
        <v>127441.4111111111</v>
      </c>
      <c r="BG4" s="168">
        <v>127720.32222222222</v>
      </c>
      <c r="BH4" s="168">
        <v>116445.7888888889</v>
      </c>
      <c r="BI4" s="168">
        <v>0</v>
      </c>
      <c r="BJ4" s="168">
        <v>53875.033333333333</v>
      </c>
      <c r="BK4" s="168">
        <v>128975.42222222223</v>
      </c>
      <c r="BL4" s="168">
        <v>134767.73333333334</v>
      </c>
      <c r="BM4" s="168">
        <v>121748.57777777777</v>
      </c>
      <c r="BN4" s="168">
        <v>129748.17777777778</v>
      </c>
      <c r="BO4" s="168">
        <v>125252.65555555555</v>
      </c>
      <c r="BP4" s="168">
        <v>128806.54444444444</v>
      </c>
      <c r="BQ4" s="168">
        <v>123041.24444444444</v>
      </c>
      <c r="BR4" s="168">
        <v>129855.73333333332</v>
      </c>
      <c r="BS4" s="168">
        <v>130841.43333333333</v>
      </c>
      <c r="BT4" s="168">
        <v>123602.53333333333</v>
      </c>
      <c r="BU4" s="168">
        <v>129027.45555555556</v>
      </c>
      <c r="BV4" s="168">
        <v>99272.5</v>
      </c>
      <c r="BW4" s="168">
        <v>133755.61111111109</v>
      </c>
      <c r="BX4" s="168">
        <v>137154.97777777779</v>
      </c>
      <c r="BY4" s="168">
        <v>124323.2888888889</v>
      </c>
      <c r="BZ4" s="168">
        <v>137288.70000000001</v>
      </c>
      <c r="CA4" s="168">
        <v>130445.42222222223</v>
      </c>
      <c r="CB4" s="168">
        <v>133360.9</v>
      </c>
      <c r="CC4" s="168">
        <v>127977.7888888889</v>
      </c>
      <c r="CD4" s="168">
        <v>133261.68888888889</v>
      </c>
      <c r="CE4" s="168">
        <v>133818.66666666669</v>
      </c>
      <c r="CF4" s="168">
        <v>129520.56666666667</v>
      </c>
      <c r="CG4" s="168">
        <v>17773.245777777774</v>
      </c>
      <c r="CH4" s="168">
        <v>128243.36666666667</v>
      </c>
      <c r="CI4" s="168">
        <v>137179.62222222221</v>
      </c>
      <c r="CJ4" s="168">
        <v>138302.37777777779</v>
      </c>
      <c r="CK4" s="168">
        <v>129378.46666666667</v>
      </c>
      <c r="CL4" s="168">
        <v>138302.29999999999</v>
      </c>
      <c r="CM4" s="168">
        <v>132494.96666666667</v>
      </c>
      <c r="CN4" s="168">
        <v>134557.98888888888</v>
      </c>
      <c r="CO4" s="168">
        <v>130450.31111111111</v>
      </c>
      <c r="CP4" s="168">
        <v>135203.8222222222</v>
      </c>
      <c r="CQ4" s="168">
        <v>135240.86666666667</v>
      </c>
      <c r="CR4" s="168">
        <v>130341.63333333333</v>
      </c>
      <c r="CS4" s="168">
        <v>105098.04444444444</v>
      </c>
      <c r="CT4" s="168">
        <v>133369.66666666669</v>
      </c>
      <c r="CU4" s="168">
        <v>137436.48888888888</v>
      </c>
      <c r="CV4" s="168">
        <v>137989.02222222221</v>
      </c>
      <c r="CW4" s="168">
        <v>124743.5888888889</v>
      </c>
      <c r="CX4" s="168">
        <v>138302.31111111111</v>
      </c>
      <c r="CY4" s="168">
        <v>132766.2888888889</v>
      </c>
      <c r="CZ4" s="168">
        <v>134762.5</v>
      </c>
      <c r="DA4" s="168">
        <v>130438.82222222222</v>
      </c>
      <c r="DB4" s="168">
        <v>134334.25555555554</v>
      </c>
      <c r="DC4" s="168">
        <v>135629.62222222221</v>
      </c>
      <c r="DD4" s="168">
        <v>129486.15555555555</v>
      </c>
      <c r="DE4" s="168">
        <v>12986.573777777778</v>
      </c>
      <c r="DF4" s="168">
        <v>133572.33333333331</v>
      </c>
      <c r="DG4" s="168">
        <v>137345.70000000001</v>
      </c>
      <c r="DH4" s="168">
        <v>137816.37777777779</v>
      </c>
      <c r="DI4" s="168">
        <v>124429.34444444445</v>
      </c>
      <c r="DJ4" s="168">
        <v>138212.75555555554</v>
      </c>
      <c r="DK4" s="168">
        <v>132456.54444444444</v>
      </c>
      <c r="DL4" s="168">
        <v>134366.1777777778</v>
      </c>
      <c r="DM4" s="168">
        <v>130244.47777777778</v>
      </c>
      <c r="DN4" s="168">
        <v>134560.55555555556</v>
      </c>
      <c r="DO4" s="168">
        <v>135515.7111111111</v>
      </c>
      <c r="DP4" s="168">
        <v>128901.5888888889</v>
      </c>
      <c r="DQ4" s="168">
        <v>104989.86666666667</v>
      </c>
      <c r="DR4" s="168">
        <v>133572.35555555555</v>
      </c>
      <c r="DS4" s="168">
        <v>137694.8222222222</v>
      </c>
      <c r="DT4" s="168">
        <v>137767.76666666666</v>
      </c>
      <c r="DU4" s="168">
        <v>124296.4888888889</v>
      </c>
      <c r="DV4" s="168">
        <v>138064.1</v>
      </c>
      <c r="DW4" s="168">
        <v>132341.32222222222</v>
      </c>
      <c r="DX4" s="168">
        <v>134560.55555555556</v>
      </c>
      <c r="DY4" s="168">
        <v>129516.63333333333</v>
      </c>
      <c r="DZ4" s="168">
        <v>134815.03333333335</v>
      </c>
      <c r="EA4" s="168">
        <v>134609.20000000001</v>
      </c>
      <c r="EB4" s="168">
        <v>128956.94444444445</v>
      </c>
      <c r="EC4" s="168">
        <v>26053.536</v>
      </c>
      <c r="ED4" s="168">
        <v>88436.772444444447</v>
      </c>
      <c r="EE4" s="168">
        <v>136939.12222222221</v>
      </c>
      <c r="EF4" s="168">
        <v>137811.15555555554</v>
      </c>
      <c r="EG4" s="168">
        <v>128754.46666666667</v>
      </c>
      <c r="EH4" s="168">
        <v>138046.31111111111</v>
      </c>
      <c r="EI4" s="168">
        <v>132366.9</v>
      </c>
      <c r="EJ4" s="168">
        <v>133734.5</v>
      </c>
      <c r="EK4" s="168">
        <v>129841.56666666667</v>
      </c>
      <c r="EL4" s="168">
        <v>134798.29999999999</v>
      </c>
      <c r="EM4" s="168">
        <v>134690.93333333335</v>
      </c>
      <c r="EN4" s="168">
        <v>129254.5111111111</v>
      </c>
      <c r="EO4" s="168">
        <v>104586.64444444445</v>
      </c>
      <c r="EP4" s="168">
        <v>132537.32222222222</v>
      </c>
      <c r="EQ4" s="168">
        <v>137303.25555555554</v>
      </c>
      <c r="ER4" s="168">
        <v>137203.77777777778</v>
      </c>
      <c r="ES4" s="168">
        <v>124150.61111111111</v>
      </c>
      <c r="ET4" s="168">
        <v>137263.7888888889</v>
      </c>
      <c r="EU4" s="168">
        <v>130793.88888888889</v>
      </c>
      <c r="EV4" s="168">
        <v>134269.02222222221</v>
      </c>
      <c r="EW4" s="168">
        <v>129525.4111111111</v>
      </c>
      <c r="EX4" s="168">
        <v>133643.61111111109</v>
      </c>
      <c r="EY4" s="168">
        <v>134609.13333333333</v>
      </c>
      <c r="EZ4" s="168">
        <v>129175.34444444445</v>
      </c>
      <c r="FA4" s="168">
        <v>13060.439111111113</v>
      </c>
      <c r="FB4" s="168">
        <v>39718.358222222225</v>
      </c>
      <c r="FC4" s="168">
        <v>136249.60000000001</v>
      </c>
      <c r="FD4" s="168">
        <v>134631.0777777778</v>
      </c>
      <c r="FE4" s="168">
        <v>121942.7</v>
      </c>
      <c r="FF4" s="168">
        <v>135258.41111111111</v>
      </c>
      <c r="FG4" s="168">
        <v>128220.27777777778</v>
      </c>
      <c r="FH4" s="168">
        <v>132217.03333333333</v>
      </c>
      <c r="FI4" s="168">
        <v>127463.72222222222</v>
      </c>
      <c r="FJ4" s="168">
        <v>132321.38888888891</v>
      </c>
      <c r="FK4" s="168">
        <v>133498.65555555554</v>
      </c>
      <c r="FL4" s="168">
        <v>126591.0888888889</v>
      </c>
      <c r="FM4" s="168">
        <v>103702.56666666667</v>
      </c>
      <c r="FN4" s="168">
        <v>129920.86666666667</v>
      </c>
      <c r="FO4" s="168">
        <v>133628.62222222221</v>
      </c>
      <c r="FP4" s="168">
        <v>134710.33333333334</v>
      </c>
      <c r="FQ4" s="168">
        <v>122254.75555555556</v>
      </c>
      <c r="FR4" s="168">
        <v>21981.040444444443</v>
      </c>
      <c r="FS4" s="168">
        <v>119453.44444444445</v>
      </c>
      <c r="FT4" s="168">
        <v>131266.07777777777</v>
      </c>
      <c r="FU4" s="168">
        <v>127182.53333333333</v>
      </c>
      <c r="FV4" s="168">
        <v>132807.62222222221</v>
      </c>
      <c r="FW4" s="168">
        <v>133242.62222222221</v>
      </c>
      <c r="FX4" s="168">
        <v>126287.0111111111</v>
      </c>
      <c r="FY4" s="168">
        <v>134122.51111111112</v>
      </c>
      <c r="FZ4" s="168">
        <v>129817.1</v>
      </c>
      <c r="GA4" s="168">
        <v>133941.95555555556</v>
      </c>
    </row>
    <row r="5" spans="2:183">
      <c r="B5" s="96" t="s">
        <v>1</v>
      </c>
      <c r="C5" s="166" t="s">
        <v>36</v>
      </c>
      <c r="D5" s="169">
        <v>292783.78000000003</v>
      </c>
      <c r="E5" s="170">
        <v>263130</v>
      </c>
      <c r="F5" s="170">
        <v>283901.81</v>
      </c>
      <c r="G5" s="170">
        <v>268880.96999999997</v>
      </c>
      <c r="H5" s="170">
        <v>276856.81</v>
      </c>
      <c r="I5" s="170">
        <v>260833</v>
      </c>
      <c r="J5" s="170">
        <v>274090.78000000003</v>
      </c>
      <c r="K5" s="170">
        <v>272407.81</v>
      </c>
      <c r="L5" s="170">
        <v>265126.96999999997</v>
      </c>
      <c r="M5" s="170">
        <v>35950.199999999997</v>
      </c>
      <c r="N5" s="170">
        <v>135172</v>
      </c>
      <c r="O5" s="170">
        <v>283441.78000000003</v>
      </c>
      <c r="P5" s="170">
        <v>291775.78000000003</v>
      </c>
      <c r="Q5" s="170">
        <v>261772</v>
      </c>
      <c r="R5" s="170">
        <v>273801.78000000003</v>
      </c>
      <c r="S5" s="170">
        <v>266411</v>
      </c>
      <c r="T5" s="170">
        <v>275477.81</v>
      </c>
      <c r="U5" s="170">
        <v>263974.96999999997</v>
      </c>
      <c r="V5" s="170">
        <v>272350.81</v>
      </c>
      <c r="W5" s="170">
        <v>273037.81</v>
      </c>
      <c r="X5" s="170">
        <v>258749.97</v>
      </c>
      <c r="Y5" s="170">
        <v>210243</v>
      </c>
      <c r="Z5" s="170">
        <v>266370</v>
      </c>
      <c r="AA5" s="170">
        <v>276103.78000000003</v>
      </c>
      <c r="AB5" s="170">
        <v>290145.78000000003</v>
      </c>
      <c r="AC5" s="170">
        <v>261414</v>
      </c>
      <c r="AD5" s="170">
        <v>273291.78000000003</v>
      </c>
      <c r="AE5" s="170">
        <v>263839</v>
      </c>
      <c r="AF5" s="170">
        <v>273298.78000000003</v>
      </c>
      <c r="AG5" s="170">
        <v>263569.96999999997</v>
      </c>
      <c r="AH5" s="170">
        <v>271775.81</v>
      </c>
      <c r="AI5" s="170">
        <v>270463.78000000003</v>
      </c>
      <c r="AJ5" s="170">
        <v>258036</v>
      </c>
      <c r="AK5" s="170">
        <v>88074</v>
      </c>
      <c r="AL5" s="170">
        <v>264628.96999999997</v>
      </c>
      <c r="AM5" s="170">
        <v>271697.81</v>
      </c>
      <c r="AN5" s="170">
        <v>290032.78000000003</v>
      </c>
      <c r="AO5" s="170">
        <v>270887.19</v>
      </c>
      <c r="AP5" s="170">
        <v>276202.81</v>
      </c>
      <c r="AQ5" s="170">
        <v>266508</v>
      </c>
      <c r="AR5" s="170">
        <v>275641.78000000003</v>
      </c>
      <c r="AS5" s="170">
        <v>264660</v>
      </c>
      <c r="AT5" s="170">
        <v>274036.78000000003</v>
      </c>
      <c r="AU5" s="170">
        <v>273499.78000000003</v>
      </c>
      <c r="AV5" s="170">
        <v>261429</v>
      </c>
      <c r="AW5" s="170">
        <v>209892</v>
      </c>
      <c r="AX5" s="170">
        <v>270741</v>
      </c>
      <c r="AY5" s="170">
        <v>273464.81</v>
      </c>
      <c r="AZ5" s="170">
        <v>290854.81</v>
      </c>
      <c r="BA5" s="170">
        <v>261655</v>
      </c>
      <c r="BB5" s="170">
        <v>275754.81</v>
      </c>
      <c r="BC5" s="170">
        <v>265643</v>
      </c>
      <c r="BD5" s="170">
        <v>273281.78000000003</v>
      </c>
      <c r="BE5" s="170">
        <v>263811</v>
      </c>
      <c r="BF5" s="170">
        <v>271571.78000000003</v>
      </c>
      <c r="BG5" s="170">
        <v>272218.81</v>
      </c>
      <c r="BH5" s="170">
        <v>247376.19</v>
      </c>
      <c r="BI5" s="170">
        <v>0</v>
      </c>
      <c r="BJ5" s="170">
        <v>114928</v>
      </c>
      <c r="BK5" s="170">
        <v>275305.81</v>
      </c>
      <c r="BL5" s="170">
        <v>292315.78000000003</v>
      </c>
      <c r="BM5" s="170">
        <v>264100</v>
      </c>
      <c r="BN5" s="170">
        <v>280137.81</v>
      </c>
      <c r="BO5" s="170">
        <v>270305.96999999997</v>
      </c>
      <c r="BP5" s="170">
        <v>277807.81</v>
      </c>
      <c r="BQ5" s="170">
        <v>264924</v>
      </c>
      <c r="BR5" s="170">
        <v>280402.78000000003</v>
      </c>
      <c r="BS5" s="170">
        <v>282814.81</v>
      </c>
      <c r="BT5" s="170">
        <v>266314</v>
      </c>
      <c r="BU5" s="170">
        <v>278368.78000000003</v>
      </c>
      <c r="BV5" s="170">
        <v>215160</v>
      </c>
      <c r="BW5" s="170">
        <v>289860.78000000003</v>
      </c>
      <c r="BX5" s="170">
        <v>296540.78000000003</v>
      </c>
      <c r="BY5" s="170">
        <v>268884</v>
      </c>
      <c r="BZ5" s="170">
        <v>296860.81</v>
      </c>
      <c r="CA5" s="170">
        <v>281420.96999999997</v>
      </c>
      <c r="CB5" s="170">
        <v>287360.81</v>
      </c>
      <c r="CC5" s="170">
        <v>275456</v>
      </c>
      <c r="CD5" s="170">
        <v>287102.78000000003</v>
      </c>
      <c r="CE5" s="170">
        <v>288469.81</v>
      </c>
      <c r="CF5" s="170">
        <v>279188.96999999997</v>
      </c>
      <c r="CG5" s="170">
        <v>38407.199999999997</v>
      </c>
      <c r="CH5" s="170">
        <v>277248.19</v>
      </c>
      <c r="CI5" s="170">
        <v>296597.78000000003</v>
      </c>
      <c r="CJ5" s="170">
        <v>297697.78000000003</v>
      </c>
      <c r="CK5" s="170">
        <v>278482.19</v>
      </c>
      <c r="CL5" s="170">
        <v>297697.78000000003</v>
      </c>
      <c r="CM5" s="170">
        <v>284862</v>
      </c>
      <c r="CN5" s="170">
        <v>288690.81</v>
      </c>
      <c r="CO5" s="170">
        <v>279926.96999999997</v>
      </c>
      <c r="CP5" s="170">
        <v>290236.81</v>
      </c>
      <c r="CQ5" s="170">
        <v>290326.78000000003</v>
      </c>
      <c r="CR5" s="170">
        <v>279666</v>
      </c>
      <c r="CS5" s="170">
        <v>225759</v>
      </c>
      <c r="CT5" s="170">
        <v>286972.96999999997</v>
      </c>
      <c r="CU5" s="170">
        <v>295627.81</v>
      </c>
      <c r="CV5" s="170">
        <v>296950.78000000003</v>
      </c>
      <c r="CW5" s="170">
        <v>268464</v>
      </c>
      <c r="CX5" s="170">
        <v>297697.78000000003</v>
      </c>
      <c r="CY5" s="170">
        <v>285520</v>
      </c>
      <c r="CZ5" s="170">
        <v>289184.78000000003</v>
      </c>
      <c r="DA5" s="170">
        <v>279900</v>
      </c>
      <c r="DB5" s="170">
        <v>288152.81</v>
      </c>
      <c r="DC5" s="170">
        <v>291262.78000000003</v>
      </c>
      <c r="DD5" s="170">
        <v>277612</v>
      </c>
      <c r="DE5" s="170">
        <v>27813</v>
      </c>
      <c r="DF5" s="170">
        <v>287459.96999999997</v>
      </c>
      <c r="DG5" s="170">
        <v>295410.81</v>
      </c>
      <c r="DH5" s="170">
        <v>296527.81</v>
      </c>
      <c r="DI5" s="170">
        <v>267708</v>
      </c>
      <c r="DJ5" s="170">
        <v>297487.81</v>
      </c>
      <c r="DK5" s="170">
        <v>284772</v>
      </c>
      <c r="DL5" s="170">
        <v>288220.78000000003</v>
      </c>
      <c r="DM5" s="170">
        <v>279432</v>
      </c>
      <c r="DN5" s="170">
        <v>288688.78000000003</v>
      </c>
      <c r="DO5" s="170">
        <v>291000.78000000003</v>
      </c>
      <c r="DP5" s="170">
        <v>276207</v>
      </c>
      <c r="DQ5" s="170">
        <v>225498</v>
      </c>
      <c r="DR5" s="170">
        <v>287460</v>
      </c>
      <c r="DS5" s="170">
        <v>296253.81</v>
      </c>
      <c r="DT5" s="170">
        <v>296410.81</v>
      </c>
      <c r="DU5" s="170">
        <v>267388</v>
      </c>
      <c r="DV5" s="170">
        <v>297137.81</v>
      </c>
      <c r="DW5" s="170">
        <v>284502</v>
      </c>
      <c r="DX5" s="170">
        <v>288688.78000000003</v>
      </c>
      <c r="DY5" s="170">
        <v>277692</v>
      </c>
      <c r="DZ5" s="170">
        <v>289300.78000000003</v>
      </c>
      <c r="EA5" s="170">
        <v>288805.81</v>
      </c>
      <c r="EB5" s="170">
        <v>276341</v>
      </c>
      <c r="EC5" s="170">
        <v>55867.8</v>
      </c>
      <c r="ED5" s="170">
        <v>190179</v>
      </c>
      <c r="EE5" s="170">
        <v>294423.81</v>
      </c>
      <c r="EF5" s="170">
        <v>296521.78000000003</v>
      </c>
      <c r="EG5" s="170">
        <v>276986.19</v>
      </c>
      <c r="EH5" s="170">
        <v>297097.81</v>
      </c>
      <c r="EI5" s="170">
        <v>284561.96999999997</v>
      </c>
      <c r="EJ5" s="170">
        <v>286699.81</v>
      </c>
      <c r="EK5" s="170">
        <v>278478</v>
      </c>
      <c r="EL5" s="170">
        <v>289267.78000000003</v>
      </c>
      <c r="EM5" s="170">
        <v>289015.81</v>
      </c>
      <c r="EN5" s="170">
        <v>277055.96999999997</v>
      </c>
      <c r="EO5" s="170">
        <v>224517</v>
      </c>
      <c r="EP5" s="170">
        <v>284960</v>
      </c>
      <c r="EQ5" s="170">
        <v>295298.78000000003</v>
      </c>
      <c r="ER5" s="170">
        <v>295065.78000000003</v>
      </c>
      <c r="ES5" s="170">
        <v>267036</v>
      </c>
      <c r="ET5" s="170">
        <v>295204.78000000003</v>
      </c>
      <c r="EU5" s="170">
        <v>280782</v>
      </c>
      <c r="EV5" s="170">
        <v>287986.81</v>
      </c>
      <c r="EW5" s="170">
        <v>277707.96999999997</v>
      </c>
      <c r="EX5" s="170">
        <v>286486.81</v>
      </c>
      <c r="EY5" s="170">
        <v>288805.81</v>
      </c>
      <c r="EZ5" s="170">
        <v>276857.96999999997</v>
      </c>
      <c r="FA5" s="170">
        <v>27990</v>
      </c>
      <c r="FB5" s="170">
        <v>85367.2</v>
      </c>
      <c r="FC5" s="170">
        <v>292779.78000000003</v>
      </c>
      <c r="FD5" s="170">
        <v>291989.78000000003</v>
      </c>
      <c r="FE5" s="170">
        <v>264557</v>
      </c>
      <c r="FF5" s="170">
        <v>293529.78000000003</v>
      </c>
      <c r="FG5" s="170">
        <v>277545</v>
      </c>
      <c r="FH5" s="170">
        <v>286141.81</v>
      </c>
      <c r="FI5" s="170">
        <v>275702.96999999997</v>
      </c>
      <c r="FJ5" s="170">
        <v>286373.81</v>
      </c>
      <c r="FK5" s="170">
        <v>289234.78000000003</v>
      </c>
      <c r="FL5" s="170">
        <v>273586</v>
      </c>
      <c r="FM5" s="170">
        <v>224799</v>
      </c>
      <c r="FN5" s="170">
        <v>281681.96999999997</v>
      </c>
      <c r="FO5" s="170">
        <v>289559.81</v>
      </c>
      <c r="FP5" s="170">
        <v>290611.78000000003</v>
      </c>
      <c r="FQ5" s="170">
        <v>263884</v>
      </c>
      <c r="FR5" s="170">
        <v>47454</v>
      </c>
      <c r="FS5" s="170">
        <v>257152</v>
      </c>
      <c r="FT5" s="170">
        <v>282300.78000000003</v>
      </c>
      <c r="FU5" s="170">
        <v>273554</v>
      </c>
      <c r="FV5" s="170">
        <v>285997.81</v>
      </c>
      <c r="FW5" s="170">
        <v>287050.78000000003</v>
      </c>
      <c r="FX5" s="170">
        <v>271386</v>
      </c>
      <c r="FY5" s="170">
        <v>289198.81</v>
      </c>
      <c r="FZ5" s="170">
        <v>279899.96999999997</v>
      </c>
      <c r="GA5" s="170">
        <v>288765.81</v>
      </c>
    </row>
    <row r="6" spans="2:183">
      <c r="B6" s="171" t="s">
        <v>1</v>
      </c>
      <c r="C6" s="172" t="s">
        <v>95</v>
      </c>
      <c r="D6" s="83">
        <v>0.94370883938010885</v>
      </c>
      <c r="E6" s="84">
        <v>0.9389988009592326</v>
      </c>
      <c r="F6" s="84">
        <v>0.91508022614166729</v>
      </c>
      <c r="G6" s="84">
        <v>0.89555345723421254</v>
      </c>
      <c r="H6" s="84">
        <v>0.89237258580232592</v>
      </c>
      <c r="I6" s="84">
        <v>0.86874833466560086</v>
      </c>
      <c r="J6" s="84">
        <v>0.88345704081895782</v>
      </c>
      <c r="K6" s="84">
        <v>0.8780324450117325</v>
      </c>
      <c r="L6" s="84">
        <v>0.88305012656541426</v>
      </c>
      <c r="M6" s="84">
        <v>0.11587568654753616</v>
      </c>
      <c r="N6" s="84">
        <v>0.45021316280309087</v>
      </c>
      <c r="O6" s="84">
        <v>0.9135974446249453</v>
      </c>
      <c r="P6" s="84">
        <v>0.94045982568783693</v>
      </c>
      <c r="Q6" s="84">
        <v>0.93415267785771383</v>
      </c>
      <c r="R6" s="84">
        <v>0.88252552796472505</v>
      </c>
      <c r="S6" s="84">
        <v>0.88732680522248863</v>
      </c>
      <c r="T6" s="84">
        <v>0.88792775457053708</v>
      </c>
      <c r="U6" s="84">
        <v>0.87921319610977877</v>
      </c>
      <c r="V6" s="84">
        <v>0.87784872102318146</v>
      </c>
      <c r="W6" s="84">
        <v>0.88006307856940258</v>
      </c>
      <c r="X6" s="84">
        <v>0.86181045163868908</v>
      </c>
      <c r="Y6" s="84">
        <v>0.67766109692890852</v>
      </c>
      <c r="Z6" s="84">
        <v>0.88719024780175859</v>
      </c>
      <c r="AA6" s="84">
        <v>0.88994539851989385</v>
      </c>
      <c r="AB6" s="84">
        <v>0.93520596426084945</v>
      </c>
      <c r="AC6" s="84">
        <v>0.93287512846865361</v>
      </c>
      <c r="AD6" s="84">
        <v>0.88088168175137316</v>
      </c>
      <c r="AE6" s="84">
        <v>0.87876032507327473</v>
      </c>
      <c r="AF6" s="84">
        <v>0.88090424434645842</v>
      </c>
      <c r="AG6" s="84">
        <v>0.87786427524646937</v>
      </c>
      <c r="AH6" s="84">
        <v>0.87599536499832387</v>
      </c>
      <c r="AI6" s="84">
        <v>0.87176639333694339</v>
      </c>
      <c r="AJ6" s="84">
        <v>0.8594324540367706</v>
      </c>
      <c r="AK6" s="84">
        <v>0.28388257136226502</v>
      </c>
      <c r="AL6" s="84">
        <v>0.8813914535038635</v>
      </c>
      <c r="AM6" s="84">
        <v>0.87574395322451715</v>
      </c>
      <c r="AN6" s="84">
        <v>0.93484173951161664</v>
      </c>
      <c r="AO6" s="84">
        <v>0.93334708095592489</v>
      </c>
      <c r="AP6" s="84">
        <v>0.89026459477579223</v>
      </c>
      <c r="AQ6" s="84">
        <v>0.88764988009592327</v>
      </c>
      <c r="AR6" s="84">
        <v>0.88845626724426918</v>
      </c>
      <c r="AS6" s="84">
        <v>0.88149480415667469</v>
      </c>
      <c r="AT6" s="84">
        <v>0.88328298651401471</v>
      </c>
      <c r="AU6" s="84">
        <v>0.88155211314819126</v>
      </c>
      <c r="AV6" s="84">
        <v>0.87073341326938447</v>
      </c>
      <c r="AW6" s="84">
        <v>0.67652974394677801</v>
      </c>
      <c r="AX6" s="84">
        <v>0.90174860111910471</v>
      </c>
      <c r="AY6" s="84">
        <v>0.88143939686960104</v>
      </c>
      <c r="AZ6" s="84">
        <v>0.93749132951703151</v>
      </c>
      <c r="BA6" s="84">
        <v>0.93373515473335622</v>
      </c>
      <c r="BB6" s="84">
        <v>0.88882058869033809</v>
      </c>
      <c r="BC6" s="84">
        <v>0.88476885158539831</v>
      </c>
      <c r="BD6" s="84">
        <v>0.88084944947267996</v>
      </c>
      <c r="BE6" s="84">
        <v>0.87866706634692249</v>
      </c>
      <c r="BF6" s="84">
        <v>0.87533772981614721</v>
      </c>
      <c r="BG6" s="84">
        <v>0.87742325494443152</v>
      </c>
      <c r="BH6" s="84">
        <v>0.82392815747402082</v>
      </c>
      <c r="BI6" s="84">
        <v>0</v>
      </c>
      <c r="BJ6" s="84">
        <v>0.38278710365041302</v>
      </c>
      <c r="BK6" s="84">
        <v>0.88737335937701456</v>
      </c>
      <c r="BL6" s="84">
        <v>0.94220036873726831</v>
      </c>
      <c r="BM6" s="84">
        <v>0.94246031746031744</v>
      </c>
      <c r="BN6" s="84">
        <v>0.90294799644155643</v>
      </c>
      <c r="BO6" s="84">
        <v>0.90029966027178243</v>
      </c>
      <c r="BP6" s="84">
        <v>0.89543787550604681</v>
      </c>
      <c r="BQ6" s="84">
        <v>0.88237410071942446</v>
      </c>
      <c r="BR6" s="84">
        <v>0.9038020551300896</v>
      </c>
      <c r="BS6" s="84">
        <v>0.91157657744771925</v>
      </c>
      <c r="BT6" s="84">
        <v>0.88700373034905411</v>
      </c>
      <c r="BU6" s="84">
        <v>0.89724600964389789</v>
      </c>
      <c r="BV6" s="84">
        <v>0.71662669864108708</v>
      </c>
      <c r="BW6" s="84">
        <v>0.93428734431809402</v>
      </c>
      <c r="BX6" s="84">
        <v>0.95581850648513456</v>
      </c>
      <c r="BY6" s="84">
        <v>0.95953237410071945</v>
      </c>
      <c r="BZ6" s="84">
        <v>0.95685003610015218</v>
      </c>
      <c r="CA6" s="84">
        <v>0.93732004396482804</v>
      </c>
      <c r="CB6" s="84">
        <v>0.92622937134163641</v>
      </c>
      <c r="CC6" s="84">
        <v>0.91745270450306426</v>
      </c>
      <c r="CD6" s="84">
        <v>0.92539768185451643</v>
      </c>
      <c r="CE6" s="84">
        <v>0.9298039310487094</v>
      </c>
      <c r="CF6" s="84">
        <v>0.9298859912070343</v>
      </c>
      <c r="CG6" s="84">
        <v>0.12379515742244913</v>
      </c>
      <c r="CH6" s="84">
        <v>0.92342189581667999</v>
      </c>
      <c r="CI6" s="84">
        <v>0.95600223047368571</v>
      </c>
      <c r="CJ6" s="84">
        <v>0.95954778112993488</v>
      </c>
      <c r="CK6" s="84">
        <v>0.95951580115218171</v>
      </c>
      <c r="CL6" s="84">
        <v>0.95954778112993488</v>
      </c>
      <c r="CM6" s="84">
        <v>0.94878097521982419</v>
      </c>
      <c r="CN6" s="84">
        <v>0.93051626440782853</v>
      </c>
      <c r="CO6" s="84">
        <v>0.93234402478017575</v>
      </c>
      <c r="CP6" s="84">
        <v>0.9354993746937933</v>
      </c>
      <c r="CQ6" s="84">
        <v>0.9357893685051959</v>
      </c>
      <c r="CR6" s="84">
        <v>0.93147482014388494</v>
      </c>
      <c r="CS6" s="84">
        <v>0.72767270054923805</v>
      </c>
      <c r="CT6" s="84">
        <v>0.95581191713296021</v>
      </c>
      <c r="CU6" s="84">
        <v>0.95287579613728368</v>
      </c>
      <c r="CV6" s="84">
        <v>0.95714002991155467</v>
      </c>
      <c r="CW6" s="84">
        <v>0.95803357314148685</v>
      </c>
      <c r="CX6" s="84">
        <v>0.95954778112993488</v>
      </c>
      <c r="CY6" s="84">
        <v>0.95097255528910207</v>
      </c>
      <c r="CZ6" s="84">
        <v>0.93210844227843537</v>
      </c>
      <c r="DA6" s="84">
        <v>0.93225419664268583</v>
      </c>
      <c r="DB6" s="84">
        <v>0.92878216781413581</v>
      </c>
      <c r="DC6" s="84">
        <v>0.93880630979087709</v>
      </c>
      <c r="DD6" s="84">
        <v>0.92463362643218761</v>
      </c>
      <c r="DE6" s="84">
        <v>8.9647636729326213E-2</v>
      </c>
      <c r="DF6" s="84">
        <v>0.9574339528377297</v>
      </c>
      <c r="DG6" s="84">
        <v>0.95217635568964187</v>
      </c>
      <c r="DH6" s="84">
        <v>0.9557767012196694</v>
      </c>
      <c r="DI6" s="84">
        <v>0.95533573141486805</v>
      </c>
      <c r="DJ6" s="84">
        <v>0.95887099997421421</v>
      </c>
      <c r="DK6" s="84">
        <v>0.94848121502797766</v>
      </c>
      <c r="DL6" s="84">
        <v>0.92900125061241334</v>
      </c>
      <c r="DM6" s="84">
        <v>0.93069544364508394</v>
      </c>
      <c r="DN6" s="84">
        <v>0.930509721255254</v>
      </c>
      <c r="DO6" s="84">
        <v>0.93796182408911588</v>
      </c>
      <c r="DP6" s="84">
        <v>0.91995403677058352</v>
      </c>
      <c r="DQ6" s="84">
        <v>0.72683143807534623</v>
      </c>
      <c r="DR6" s="84">
        <v>0.95743405275779381</v>
      </c>
      <c r="DS6" s="84">
        <v>0.95489353678347644</v>
      </c>
      <c r="DT6" s="84">
        <v>0.95539958355895926</v>
      </c>
      <c r="DU6" s="84">
        <v>0.95419378782688136</v>
      </c>
      <c r="DV6" s="84">
        <v>0.95774287021995308</v>
      </c>
      <c r="DW6" s="84">
        <v>0.9475819344524381</v>
      </c>
      <c r="DX6" s="84">
        <v>0.930509721255254</v>
      </c>
      <c r="DY6" s="84">
        <v>0.92490007993605117</v>
      </c>
      <c r="DZ6" s="84">
        <v>0.93248233671127623</v>
      </c>
      <c r="EA6" s="84">
        <v>0.93088693561280011</v>
      </c>
      <c r="EB6" s="84">
        <v>0.92040034638955504</v>
      </c>
      <c r="EC6" s="84">
        <v>0.1800746499574534</v>
      </c>
      <c r="ED6" s="84">
        <v>0.63342326139088734</v>
      </c>
      <c r="EE6" s="84">
        <v>0.94899502978262551</v>
      </c>
      <c r="EF6" s="84">
        <v>0.95575726515561754</v>
      </c>
      <c r="EG6" s="84">
        <v>0.95436130406020014</v>
      </c>
      <c r="EH6" s="84">
        <v>0.95761394110518039</v>
      </c>
      <c r="EI6" s="84">
        <v>0.94778167466027174</v>
      </c>
      <c r="EJ6" s="84">
        <v>0.92409881772001756</v>
      </c>
      <c r="EK6" s="84">
        <v>0.92751798561151078</v>
      </c>
      <c r="EL6" s="84">
        <v>0.9323759701915888</v>
      </c>
      <c r="EM6" s="84">
        <v>0.93156381346535677</v>
      </c>
      <c r="EN6" s="84">
        <v>0.92278167466027172</v>
      </c>
      <c r="EO6" s="84">
        <v>0.72366945153554574</v>
      </c>
      <c r="EP6" s="84">
        <v>0.94910738076205703</v>
      </c>
      <c r="EQ6" s="84">
        <v>0.95181525747144224</v>
      </c>
      <c r="ER6" s="84">
        <v>0.95106424537789136</v>
      </c>
      <c r="ES6" s="84">
        <v>0.95293764988009588</v>
      </c>
      <c r="ET6" s="84">
        <v>0.95151227405172645</v>
      </c>
      <c r="EU6" s="84">
        <v>0.93519184652278176</v>
      </c>
      <c r="EV6" s="84">
        <v>0.92824711198782905</v>
      </c>
      <c r="EW6" s="84">
        <v>0.92495327071675981</v>
      </c>
      <c r="EX6" s="84">
        <v>0.92341227018385286</v>
      </c>
      <c r="EY6" s="84">
        <v>0.93088693561280011</v>
      </c>
      <c r="EZ6" s="84">
        <v>0.92212220223820929</v>
      </c>
      <c r="FA6" s="84">
        <v>9.02181480621954E-2</v>
      </c>
      <c r="FB6" s="84">
        <v>0.2843298694377831</v>
      </c>
      <c r="FC6" s="84">
        <v>0.94369594646863164</v>
      </c>
      <c r="FD6" s="84">
        <v>0.94114959645187091</v>
      </c>
      <c r="FE6" s="84">
        <v>0.94409115564691104</v>
      </c>
      <c r="FF6" s="84">
        <v>0.94611336737061968</v>
      </c>
      <c r="FG6" s="84">
        <v>0.92441047162270185</v>
      </c>
      <c r="FH6" s="84">
        <v>0.92230025656893844</v>
      </c>
      <c r="FI6" s="84">
        <v>0.91827527977617895</v>
      </c>
      <c r="FJ6" s="84">
        <v>0.92304804543462005</v>
      </c>
      <c r="FK6" s="84">
        <v>0.93226960367190126</v>
      </c>
      <c r="FL6" s="84">
        <v>0.91122435385025313</v>
      </c>
      <c r="FM6" s="84">
        <v>0.72457840179469324</v>
      </c>
      <c r="FN6" s="84">
        <v>0.93818934852118296</v>
      </c>
      <c r="FO6" s="84">
        <v>0.93331724942626548</v>
      </c>
      <c r="FP6" s="84">
        <v>0.93670798844795145</v>
      </c>
      <c r="FQ6" s="84">
        <v>0.94168950553842645</v>
      </c>
      <c r="FR6" s="84">
        <v>0.15295505531059023</v>
      </c>
      <c r="FS6" s="84">
        <v>0.85648814281907804</v>
      </c>
      <c r="FT6" s="84">
        <v>0.90991974162605405</v>
      </c>
      <c r="FU6" s="84">
        <v>0.91111777244870773</v>
      </c>
      <c r="FV6" s="84">
        <v>0.92183611175575664</v>
      </c>
      <c r="FW6" s="84">
        <v>0.92523007400531199</v>
      </c>
      <c r="FX6" s="84">
        <v>0.90389688249400479</v>
      </c>
      <c r="FY6" s="84">
        <v>0.93215366416544188</v>
      </c>
      <c r="FZ6" s="84">
        <v>0.93225409672262183</v>
      </c>
      <c r="GA6" s="84">
        <v>0.93075800649802742</v>
      </c>
    </row>
    <row r="7" spans="2:183">
      <c r="B7" s="96" t="s">
        <v>1</v>
      </c>
      <c r="C7" s="166" t="s">
        <v>268</v>
      </c>
      <c r="D7" s="169">
        <v>3051248.25</v>
      </c>
      <c r="E7" s="170">
        <v>2743387.75</v>
      </c>
      <c r="F7" s="170">
        <v>2968141</v>
      </c>
      <c r="G7" s="170">
        <v>2818286</v>
      </c>
      <c r="H7" s="170">
        <v>2903051</v>
      </c>
      <c r="I7" s="170">
        <v>2743501.75</v>
      </c>
      <c r="J7" s="170">
        <v>2877118</v>
      </c>
      <c r="K7" s="170">
        <v>2861696.25</v>
      </c>
      <c r="L7" s="170">
        <v>2783415.5</v>
      </c>
      <c r="M7" s="170">
        <v>377059.81</v>
      </c>
      <c r="N7" s="170">
        <v>1415922.62</v>
      </c>
      <c r="O7" s="170">
        <v>2964062.5</v>
      </c>
      <c r="P7" s="170">
        <v>3041740.25</v>
      </c>
      <c r="Q7" s="170">
        <v>2731105.5</v>
      </c>
      <c r="R7" s="170">
        <v>2874516.5</v>
      </c>
      <c r="S7" s="170">
        <v>2795314.25</v>
      </c>
      <c r="T7" s="170">
        <v>2890067</v>
      </c>
      <c r="U7" s="170">
        <v>2772562.25</v>
      </c>
      <c r="V7" s="170">
        <v>2861098.75</v>
      </c>
      <c r="W7" s="170">
        <v>2867712.75</v>
      </c>
      <c r="X7" s="170">
        <v>2724298</v>
      </c>
      <c r="Y7" s="170">
        <v>2209297.75</v>
      </c>
      <c r="Z7" s="170">
        <v>2794662.75</v>
      </c>
      <c r="AA7" s="170">
        <v>2896013.5</v>
      </c>
      <c r="AB7" s="170">
        <v>3040869.75</v>
      </c>
      <c r="AC7" s="170">
        <v>2740788.75</v>
      </c>
      <c r="AD7" s="170">
        <v>2883481.5</v>
      </c>
      <c r="AE7" s="170">
        <v>2784438</v>
      </c>
      <c r="AF7" s="170">
        <v>2883662</v>
      </c>
      <c r="AG7" s="170">
        <v>2781957</v>
      </c>
      <c r="AH7" s="170">
        <v>2869506.5</v>
      </c>
      <c r="AI7" s="170">
        <v>2857305.5</v>
      </c>
      <c r="AJ7" s="170">
        <v>2730407.5</v>
      </c>
      <c r="AK7" s="170">
        <v>929551.75</v>
      </c>
      <c r="AL7" s="170">
        <v>2791959</v>
      </c>
      <c r="AM7" s="170">
        <v>2868504.25</v>
      </c>
      <c r="AN7" s="170">
        <v>3039857.5</v>
      </c>
      <c r="AO7" s="170">
        <v>2839824.75</v>
      </c>
      <c r="AP7" s="170">
        <v>2910617</v>
      </c>
      <c r="AQ7" s="170">
        <v>2809506.75</v>
      </c>
      <c r="AR7" s="170">
        <v>2905373</v>
      </c>
      <c r="AS7" s="170">
        <v>2792148.25</v>
      </c>
      <c r="AT7" s="170">
        <v>2890412</v>
      </c>
      <c r="AU7" s="170">
        <v>2885442.75</v>
      </c>
      <c r="AV7" s="170">
        <v>2761750</v>
      </c>
      <c r="AW7" s="170">
        <v>2216527</v>
      </c>
      <c r="AX7" s="170">
        <v>2848992</v>
      </c>
      <c r="AY7" s="170">
        <v>2885034.5</v>
      </c>
      <c r="AZ7" s="170">
        <v>3047570.25</v>
      </c>
      <c r="BA7" s="170">
        <v>2743095.5</v>
      </c>
      <c r="BB7" s="170">
        <v>2906416.25</v>
      </c>
      <c r="BC7" s="170">
        <v>2801335.25</v>
      </c>
      <c r="BD7" s="170">
        <v>2883282.75</v>
      </c>
      <c r="BE7" s="170">
        <v>2784194.5</v>
      </c>
      <c r="BF7" s="170">
        <v>2867431.75</v>
      </c>
      <c r="BG7" s="170">
        <v>2873707.25</v>
      </c>
      <c r="BH7" s="170">
        <v>2620030.25</v>
      </c>
      <c r="BI7" s="170">
        <v>0</v>
      </c>
      <c r="BJ7" s="170">
        <v>1212188.25</v>
      </c>
      <c r="BK7" s="170">
        <v>2901947</v>
      </c>
      <c r="BL7" s="170">
        <v>3032274</v>
      </c>
      <c r="BM7" s="170">
        <v>2739343</v>
      </c>
      <c r="BN7" s="170">
        <v>2919334</v>
      </c>
      <c r="BO7" s="170">
        <v>2818184.75</v>
      </c>
      <c r="BP7" s="170">
        <v>2898147.25</v>
      </c>
      <c r="BQ7" s="170">
        <v>2768428</v>
      </c>
      <c r="BR7" s="170">
        <v>2921754</v>
      </c>
      <c r="BS7" s="170">
        <v>2943932.25</v>
      </c>
      <c r="BT7" s="170">
        <v>2781057</v>
      </c>
      <c r="BU7" s="170">
        <v>2903117.75</v>
      </c>
      <c r="BV7" s="170">
        <v>2233631.25</v>
      </c>
      <c r="BW7" s="170">
        <v>3009501.25</v>
      </c>
      <c r="BX7" s="170">
        <v>3085987</v>
      </c>
      <c r="BY7" s="170">
        <v>2797274</v>
      </c>
      <c r="BZ7" s="170">
        <v>3088995.75</v>
      </c>
      <c r="CA7" s="170">
        <v>2935022</v>
      </c>
      <c r="CB7" s="170">
        <v>3000620.25</v>
      </c>
      <c r="CC7" s="170">
        <v>2879500.25</v>
      </c>
      <c r="CD7" s="170">
        <v>2998388</v>
      </c>
      <c r="CE7" s="170">
        <v>3010920</v>
      </c>
      <c r="CF7" s="170">
        <v>2914212.75</v>
      </c>
      <c r="CG7" s="170">
        <v>399898.03</v>
      </c>
      <c r="CH7" s="170">
        <v>2885475.75</v>
      </c>
      <c r="CI7" s="170">
        <v>3086541.5</v>
      </c>
      <c r="CJ7" s="170">
        <v>3111803.5</v>
      </c>
      <c r="CK7" s="170">
        <v>2911015.5</v>
      </c>
      <c r="CL7" s="170">
        <v>3111801.75</v>
      </c>
      <c r="CM7" s="170">
        <v>2981136.75</v>
      </c>
      <c r="CN7" s="170">
        <v>3027554.75</v>
      </c>
      <c r="CO7" s="170">
        <v>2935132</v>
      </c>
      <c r="CP7" s="170">
        <v>3042086</v>
      </c>
      <c r="CQ7" s="170">
        <v>3042919.5</v>
      </c>
      <c r="CR7" s="170">
        <v>2932686.75</v>
      </c>
      <c r="CS7" s="170">
        <v>2364706</v>
      </c>
      <c r="CT7" s="170">
        <v>3000817.5</v>
      </c>
      <c r="CU7" s="170">
        <v>3092321</v>
      </c>
      <c r="CV7" s="170">
        <v>3104753</v>
      </c>
      <c r="CW7" s="170">
        <v>2806730.75</v>
      </c>
      <c r="CX7" s="170">
        <v>3111802</v>
      </c>
      <c r="CY7" s="170">
        <v>2987241.5</v>
      </c>
      <c r="CZ7" s="170">
        <v>3032156.25</v>
      </c>
      <c r="DA7" s="170">
        <v>2934873.5</v>
      </c>
      <c r="DB7" s="170">
        <v>3022520.75</v>
      </c>
      <c r="DC7" s="170">
        <v>3051666.5</v>
      </c>
      <c r="DD7" s="170">
        <v>2913438.5</v>
      </c>
      <c r="DE7" s="170">
        <v>292197.90999999997</v>
      </c>
      <c r="DF7" s="170">
        <v>3005377.5</v>
      </c>
      <c r="DG7" s="170">
        <v>3090278.25</v>
      </c>
      <c r="DH7" s="170">
        <v>3100868.5</v>
      </c>
      <c r="DI7" s="170">
        <v>2799660.25</v>
      </c>
      <c r="DJ7" s="170">
        <v>3109787</v>
      </c>
      <c r="DK7" s="170">
        <v>2980272.25</v>
      </c>
      <c r="DL7" s="170">
        <v>3023239</v>
      </c>
      <c r="DM7" s="170">
        <v>2930500.75</v>
      </c>
      <c r="DN7" s="170">
        <v>3027612.5</v>
      </c>
      <c r="DO7" s="170">
        <v>3049103.5</v>
      </c>
      <c r="DP7" s="170">
        <v>2900285.75</v>
      </c>
      <c r="DQ7" s="170">
        <v>2362272</v>
      </c>
      <c r="DR7" s="170">
        <v>3005378</v>
      </c>
      <c r="DS7" s="170">
        <v>3098133.5</v>
      </c>
      <c r="DT7" s="170">
        <v>3099774.75</v>
      </c>
      <c r="DU7" s="170">
        <v>2796671</v>
      </c>
      <c r="DV7" s="170">
        <v>3106442.25</v>
      </c>
      <c r="DW7" s="170">
        <v>2977679.75</v>
      </c>
      <c r="DX7" s="170">
        <v>3027612.5</v>
      </c>
      <c r="DY7" s="170">
        <v>2914124.25</v>
      </c>
      <c r="DZ7" s="170">
        <v>3033338.25</v>
      </c>
      <c r="EA7" s="170">
        <v>3028707</v>
      </c>
      <c r="EB7" s="170">
        <v>2901531.25</v>
      </c>
      <c r="EC7" s="170">
        <v>586204.56000000006</v>
      </c>
      <c r="ED7" s="170">
        <v>1989827.38</v>
      </c>
      <c r="EE7" s="170">
        <v>3081130.25</v>
      </c>
      <c r="EF7" s="170">
        <v>3100751</v>
      </c>
      <c r="EG7" s="170">
        <v>2896975.5</v>
      </c>
      <c r="EH7" s="170">
        <v>3106042</v>
      </c>
      <c r="EI7" s="170">
        <v>2978255.25</v>
      </c>
      <c r="EJ7" s="170">
        <v>3009026.25</v>
      </c>
      <c r="EK7" s="170">
        <v>2921435.25</v>
      </c>
      <c r="EL7" s="170">
        <v>3032961.75</v>
      </c>
      <c r="EM7" s="170">
        <v>3030546</v>
      </c>
      <c r="EN7" s="170">
        <v>2908226.5</v>
      </c>
      <c r="EO7" s="170">
        <v>2353199.5</v>
      </c>
      <c r="EP7" s="170">
        <v>2982089.75</v>
      </c>
      <c r="EQ7" s="170">
        <v>3089323.25</v>
      </c>
      <c r="ER7" s="170">
        <v>3087085</v>
      </c>
      <c r="ES7" s="170">
        <v>2793388.75</v>
      </c>
      <c r="ET7" s="170">
        <v>3088435.25</v>
      </c>
      <c r="EU7" s="170">
        <v>2942862.5</v>
      </c>
      <c r="EV7" s="170">
        <v>3021053</v>
      </c>
      <c r="EW7" s="170">
        <v>2914321.75</v>
      </c>
      <c r="EX7" s="170">
        <v>3006981.25</v>
      </c>
      <c r="EY7" s="170">
        <v>3028705.5</v>
      </c>
      <c r="EZ7" s="170">
        <v>2906445.25</v>
      </c>
      <c r="FA7" s="170">
        <v>293859.88</v>
      </c>
      <c r="FB7" s="170">
        <v>893663.06</v>
      </c>
      <c r="FC7" s="170">
        <v>3065616</v>
      </c>
      <c r="FD7" s="170">
        <v>3029199.25</v>
      </c>
      <c r="FE7" s="170">
        <v>2743710.75</v>
      </c>
      <c r="FF7" s="170">
        <v>3043314.25</v>
      </c>
      <c r="FG7" s="170">
        <v>2884956.25</v>
      </c>
      <c r="FH7" s="170">
        <v>2974883.25</v>
      </c>
      <c r="FI7" s="170">
        <v>2867933.75</v>
      </c>
      <c r="FJ7" s="170">
        <v>2977231.25</v>
      </c>
      <c r="FK7" s="170">
        <v>3003719.75</v>
      </c>
      <c r="FL7" s="170">
        <v>2848299.5</v>
      </c>
      <c r="FM7" s="170">
        <v>2333307.75</v>
      </c>
      <c r="FN7" s="170">
        <v>2923219.5</v>
      </c>
      <c r="FO7" s="170">
        <v>3006644</v>
      </c>
      <c r="FP7" s="170">
        <v>3030982.5</v>
      </c>
      <c r="FQ7" s="170">
        <v>2750732</v>
      </c>
      <c r="FR7" s="170">
        <v>494573.41</v>
      </c>
      <c r="FS7" s="170">
        <v>2687702.5</v>
      </c>
      <c r="FT7" s="170">
        <v>2953486.75</v>
      </c>
      <c r="FU7" s="170">
        <v>2861607</v>
      </c>
      <c r="FV7" s="170">
        <v>2988171.5</v>
      </c>
      <c r="FW7" s="170">
        <v>2997959</v>
      </c>
      <c r="FX7" s="170">
        <v>2841457.75</v>
      </c>
      <c r="FY7" s="170">
        <v>3017756.5</v>
      </c>
      <c r="FZ7" s="170">
        <v>2920884.75</v>
      </c>
      <c r="GA7" s="170">
        <v>3013694</v>
      </c>
    </row>
    <row r="8" spans="2:183">
      <c r="B8" s="171" t="s">
        <v>1</v>
      </c>
      <c r="C8" s="172" t="s">
        <v>269</v>
      </c>
      <c r="D8" s="455">
        <v>10.421507127204928</v>
      </c>
      <c r="E8" s="456">
        <v>10.425978603731995</v>
      </c>
      <c r="F8" s="456">
        <v>10.454815346193108</v>
      </c>
      <c r="G8" s="456">
        <v>10.481537611233701</v>
      </c>
      <c r="H8" s="456">
        <v>10.485748932814765</v>
      </c>
      <c r="I8" s="456">
        <v>10.518231013713756</v>
      </c>
      <c r="J8" s="456">
        <v>10.496952870870008</v>
      </c>
      <c r="K8" s="456">
        <v>10.50519164630412</v>
      </c>
      <c r="L8" s="456">
        <v>10.49842458502053</v>
      </c>
      <c r="M8" s="456">
        <v>10.488392554144346</v>
      </c>
      <c r="N8" s="456">
        <v>10.474969816234132</v>
      </c>
      <c r="O8" s="456">
        <v>10.457394460336792</v>
      </c>
      <c r="P8" s="456">
        <v>10.424923720536365</v>
      </c>
      <c r="Q8" s="456">
        <v>10.433146020200786</v>
      </c>
      <c r="R8" s="456">
        <v>10.4985310906306</v>
      </c>
      <c r="S8" s="456">
        <v>10.492488110475918</v>
      </c>
      <c r="T8" s="456">
        <v>10.491106343556311</v>
      </c>
      <c r="U8" s="456">
        <v>10.503125542546705</v>
      </c>
      <c r="V8" s="456">
        <v>10.505196404593033</v>
      </c>
      <c r="W8" s="456">
        <v>10.502987663137205</v>
      </c>
      <c r="X8" s="456">
        <v>10.528689143422897</v>
      </c>
      <c r="Y8" s="456">
        <v>10.508305865117983</v>
      </c>
      <c r="Z8" s="456">
        <v>10.491657281225363</v>
      </c>
      <c r="AA8" s="456">
        <v>10.488858573395843</v>
      </c>
      <c r="AB8" s="456">
        <v>10.480489325055839</v>
      </c>
      <c r="AC8" s="456">
        <v>10.484475774059538</v>
      </c>
      <c r="AD8" s="456">
        <v>10.550926559152272</v>
      </c>
      <c r="AE8" s="456">
        <v>10.553549702659577</v>
      </c>
      <c r="AF8" s="456">
        <v>10.551316767678216</v>
      </c>
      <c r="AG8" s="456">
        <v>10.554908816053667</v>
      </c>
      <c r="AH8" s="456">
        <v>10.558358744290009</v>
      </c>
      <c r="AI8" s="456">
        <v>10.564466340003085</v>
      </c>
      <c r="AJ8" s="456">
        <v>10.581498318064146</v>
      </c>
      <c r="AK8" s="456">
        <v>10.554212934577741</v>
      </c>
      <c r="AL8" s="456">
        <v>10.550466186676388</v>
      </c>
      <c r="AM8" s="456">
        <v>10.557701035573309</v>
      </c>
      <c r="AN8" s="456">
        <v>10.481082517638178</v>
      </c>
      <c r="AO8" s="456">
        <v>10.483422084300111</v>
      </c>
      <c r="AP8" s="456">
        <v>10.537970269020796</v>
      </c>
      <c r="AQ8" s="456">
        <v>10.541922756540142</v>
      </c>
      <c r="AR8" s="456">
        <v>10.540394130381831</v>
      </c>
      <c r="AS8" s="456">
        <v>10.549944268117585</v>
      </c>
      <c r="AT8" s="456">
        <v>10.547533072020478</v>
      </c>
      <c r="AU8" s="456">
        <v>10.550073385799431</v>
      </c>
      <c r="AV8" s="456">
        <v>10.564053720130513</v>
      </c>
      <c r="AW8" s="456">
        <v>10.56032149867551</v>
      </c>
      <c r="AX8" s="456">
        <v>10.522942590889448</v>
      </c>
      <c r="AY8" s="456">
        <v>10.549929623486108</v>
      </c>
      <c r="AZ8" s="456">
        <v>10.477977826806439</v>
      </c>
      <c r="BA8" s="456">
        <v>10.483634939137414</v>
      </c>
      <c r="BB8" s="456">
        <v>10.539856947554242</v>
      </c>
      <c r="BC8" s="456">
        <v>10.545488682178714</v>
      </c>
      <c r="BD8" s="456">
        <v>10.55058537016262</v>
      </c>
      <c r="BE8" s="456">
        <v>10.553746811164054</v>
      </c>
      <c r="BF8" s="456">
        <v>10.558651381229669</v>
      </c>
      <c r="BG8" s="456">
        <v>10.556607936093762</v>
      </c>
      <c r="BH8" s="456">
        <v>10.591279015171185</v>
      </c>
      <c r="BI8" s="456" t="e">
        <v>#DIV/0!</v>
      </c>
      <c r="BJ8" s="456">
        <v>10.547370962689683</v>
      </c>
      <c r="BK8" s="456">
        <v>10.540812778342746</v>
      </c>
      <c r="BL8" s="456">
        <v>10.373281935036143</v>
      </c>
      <c r="BM8" s="456">
        <v>10.372370314274896</v>
      </c>
      <c r="BN8" s="456">
        <v>10.421063832832848</v>
      </c>
      <c r="BO8" s="456">
        <v>10.425906427445906</v>
      </c>
      <c r="BP8" s="456">
        <v>10.432202212025645</v>
      </c>
      <c r="BQ8" s="456">
        <v>10.44989506424484</v>
      </c>
      <c r="BR8" s="456">
        <v>10.419846764714672</v>
      </c>
      <c r="BS8" s="456">
        <v>10.409399175382648</v>
      </c>
      <c r="BT8" s="456">
        <v>10.442774319036927</v>
      </c>
      <c r="BU8" s="456">
        <v>10.429035001698105</v>
      </c>
      <c r="BV8" s="456">
        <v>10.381256971556052</v>
      </c>
      <c r="BW8" s="456">
        <v>10.382574869218249</v>
      </c>
      <c r="BX8" s="456">
        <v>10.406619285212644</v>
      </c>
      <c r="BY8" s="456">
        <v>10.403274274408295</v>
      </c>
      <c r="BZ8" s="456">
        <v>10.405535678488514</v>
      </c>
      <c r="CA8" s="456">
        <v>10.429293879557022</v>
      </c>
      <c r="CB8" s="456">
        <v>10.441995378562581</v>
      </c>
      <c r="CC8" s="456">
        <v>10.453576070225372</v>
      </c>
      <c r="CD8" s="456">
        <v>10.443604899959519</v>
      </c>
      <c r="CE8" s="456">
        <v>10.437556706540626</v>
      </c>
      <c r="CF8" s="456">
        <v>10.438137115517137</v>
      </c>
      <c r="CG8" s="456">
        <v>10.412058936866005</v>
      </c>
      <c r="CH8" s="456">
        <v>10.407554869880304</v>
      </c>
      <c r="CI8" s="456">
        <v>10.406488882013884</v>
      </c>
      <c r="CJ8" s="456">
        <v>10.452894542915301</v>
      </c>
      <c r="CK8" s="456">
        <v>10.453147829669108</v>
      </c>
      <c r="CL8" s="456">
        <v>10.45288866447039</v>
      </c>
      <c r="CM8" s="456">
        <v>10.465196305579545</v>
      </c>
      <c r="CN8" s="456">
        <v>10.487187832546523</v>
      </c>
      <c r="CO8" s="456">
        <v>10.485349089442865</v>
      </c>
      <c r="CP8" s="456">
        <v>10.481392763378292</v>
      </c>
      <c r="CQ8" s="456">
        <v>10.481015564599311</v>
      </c>
      <c r="CR8" s="456">
        <v>10.486390015232455</v>
      </c>
      <c r="CS8" s="456">
        <v>10.474470563742752</v>
      </c>
      <c r="CT8" s="456">
        <v>10.456794937864707</v>
      </c>
      <c r="CU8" s="456">
        <v>10.460183025406169</v>
      </c>
      <c r="CV8" s="456">
        <v>10.455446522147541</v>
      </c>
      <c r="CW8" s="456">
        <v>10.454775128136362</v>
      </c>
      <c r="CX8" s="456">
        <v>10.452889504248233</v>
      </c>
      <c r="CY8" s="456">
        <v>10.462459722611376</v>
      </c>
      <c r="CZ8" s="456">
        <v>10.485186149838174</v>
      </c>
      <c r="DA8" s="456">
        <v>10.485435869953555</v>
      </c>
      <c r="DB8" s="456">
        <v>10.489298195634463</v>
      </c>
      <c r="DC8" s="456">
        <v>10.477365147719869</v>
      </c>
      <c r="DD8" s="456">
        <v>10.494641802227569</v>
      </c>
      <c r="DE8" s="456">
        <v>10.505803401287167</v>
      </c>
      <c r="DF8" s="456">
        <v>10.454942648188547</v>
      </c>
      <c r="DG8" s="456">
        <v>10.460951818249304</v>
      </c>
      <c r="DH8" s="456">
        <v>10.457260315651338</v>
      </c>
      <c r="DI8" s="456">
        <v>10.457887885307873</v>
      </c>
      <c r="DJ8" s="456">
        <v>10.453493875933942</v>
      </c>
      <c r="DK8" s="456">
        <v>10.465467988425829</v>
      </c>
      <c r="DL8" s="456">
        <v>10.489316557952552</v>
      </c>
      <c r="DM8" s="456">
        <v>10.487348442554897</v>
      </c>
      <c r="DN8" s="456">
        <v>10.487461618702326</v>
      </c>
      <c r="DO8" s="456">
        <v>10.477990815007436</v>
      </c>
      <c r="DP8" s="456">
        <v>10.500406398099976</v>
      </c>
      <c r="DQ8" s="456">
        <v>10.475800228826863</v>
      </c>
      <c r="DR8" s="456">
        <v>10.454943296458637</v>
      </c>
      <c r="DS8" s="456">
        <v>10.457700105190208</v>
      </c>
      <c r="DT8" s="456">
        <v>10.457698050890924</v>
      </c>
      <c r="DU8" s="456">
        <v>10.459224048947597</v>
      </c>
      <c r="DV8" s="456">
        <v>10.454550533303049</v>
      </c>
      <c r="DW8" s="456">
        <v>10.466287583215584</v>
      </c>
      <c r="DX8" s="456">
        <v>10.487461618702326</v>
      </c>
      <c r="DY8" s="456">
        <v>10.494087874335595</v>
      </c>
      <c r="DZ8" s="456">
        <v>10.485067651736022</v>
      </c>
      <c r="EA8" s="456">
        <v>10.487001629226226</v>
      </c>
      <c r="EB8" s="456">
        <v>10.499821778165382</v>
      </c>
      <c r="EC8" s="456">
        <v>10.492708859128157</v>
      </c>
      <c r="ED8" s="456">
        <v>10.462918513610861</v>
      </c>
      <c r="EE8" s="456">
        <v>10.464949319146438</v>
      </c>
      <c r="EF8" s="456">
        <v>10.457076711194704</v>
      </c>
      <c r="EG8" s="456">
        <v>10.458916742383439</v>
      </c>
      <c r="EH8" s="456">
        <v>10.454610890601987</v>
      </c>
      <c r="EI8" s="456">
        <v>10.466104272471828</v>
      </c>
      <c r="EJ8" s="456">
        <v>10.495389759763007</v>
      </c>
      <c r="EK8" s="456">
        <v>10.490721888264064</v>
      </c>
      <c r="EL8" s="456">
        <v>10.484962238103392</v>
      </c>
      <c r="EM8" s="456">
        <v>10.485744707184011</v>
      </c>
      <c r="EN8" s="456">
        <v>10.496891656945708</v>
      </c>
      <c r="EO8" s="456">
        <v>10.481164009852261</v>
      </c>
      <c r="EP8" s="456">
        <v>10.464941570746772</v>
      </c>
      <c r="EQ8" s="456">
        <v>10.461686465484211</v>
      </c>
      <c r="ER8" s="456">
        <v>10.462361985859559</v>
      </c>
      <c r="ES8" s="456">
        <v>10.460719715693765</v>
      </c>
      <c r="ET8" s="456">
        <v>10.462009625995892</v>
      </c>
      <c r="EU8" s="456">
        <v>10.480951414264448</v>
      </c>
      <c r="EV8" s="456">
        <v>10.490247799890557</v>
      </c>
      <c r="EW8" s="456">
        <v>10.494195575301639</v>
      </c>
      <c r="EX8" s="456">
        <v>10.496054774738147</v>
      </c>
      <c r="EY8" s="456">
        <v>10.486996435424897</v>
      </c>
      <c r="EZ8" s="456">
        <v>10.497964895141001</v>
      </c>
      <c r="FA8" s="456">
        <v>10.498745266166488</v>
      </c>
      <c r="FB8" s="456">
        <v>10.468459314584525</v>
      </c>
      <c r="FC8" s="456">
        <v>10.470723080671759</v>
      </c>
      <c r="FD8" s="456">
        <v>10.374333135906332</v>
      </c>
      <c r="FE8" s="456">
        <v>10.370962590292452</v>
      </c>
      <c r="FF8" s="456">
        <v>10.367991452179059</v>
      </c>
      <c r="FG8" s="456">
        <v>10.394553135527572</v>
      </c>
      <c r="FH8" s="456">
        <v>10.39653467628516</v>
      </c>
      <c r="FI8" s="456">
        <v>10.402259177694024</v>
      </c>
      <c r="FJ8" s="456">
        <v>10.396311205972362</v>
      </c>
      <c r="FK8" s="456">
        <v>10.385057253487979</v>
      </c>
      <c r="FL8" s="456">
        <v>10.410984114684231</v>
      </c>
      <c r="FM8" s="456">
        <v>10.379529045947713</v>
      </c>
      <c r="FN8" s="456">
        <v>10.3777302466324</v>
      </c>
      <c r="FO8" s="456">
        <v>10.383499008374125</v>
      </c>
      <c r="FP8" s="456">
        <v>10.429661523011902</v>
      </c>
      <c r="FQ8" s="456">
        <v>10.424019644995528</v>
      </c>
      <c r="FR8" s="456">
        <v>10.422164833312261</v>
      </c>
      <c r="FS8" s="456">
        <v>10.451804769163763</v>
      </c>
      <c r="FT8" s="456">
        <v>10.462198333281259</v>
      </c>
      <c r="FU8" s="456">
        <v>10.46084868069924</v>
      </c>
      <c r="FV8" s="456">
        <v>10.448232103595478</v>
      </c>
      <c r="FW8" s="456">
        <v>10.444002277227742</v>
      </c>
      <c r="FX8" s="456">
        <v>10.47017071624918</v>
      </c>
      <c r="FY8" s="456">
        <v>10.43488560689444</v>
      </c>
      <c r="FZ8" s="456">
        <v>10.4354593178413</v>
      </c>
      <c r="GA8" s="456">
        <v>10.436464067543175</v>
      </c>
    </row>
    <row r="9" spans="2:183">
      <c r="B9" s="96" t="s">
        <v>1</v>
      </c>
      <c r="C9" s="166" t="s">
        <v>37</v>
      </c>
      <c r="D9" s="99">
        <v>6413702</v>
      </c>
      <c r="E9" s="87">
        <v>5766585</v>
      </c>
      <c r="F9" s="87">
        <v>6239015</v>
      </c>
      <c r="G9" s="87">
        <v>5924021.5</v>
      </c>
      <c r="H9" s="87">
        <v>6102197</v>
      </c>
      <c r="I9" s="87">
        <v>5766827</v>
      </c>
      <c r="J9" s="87">
        <v>6047689.5</v>
      </c>
      <c r="K9" s="87">
        <v>6015270</v>
      </c>
      <c r="L9" s="87">
        <v>5850725.5</v>
      </c>
      <c r="M9" s="87">
        <v>792578.69</v>
      </c>
      <c r="N9" s="87">
        <v>2976262</v>
      </c>
      <c r="O9" s="87">
        <v>6230443.5</v>
      </c>
      <c r="P9" s="87">
        <v>6840859</v>
      </c>
      <c r="Q9" s="87">
        <v>6142244.5</v>
      </c>
      <c r="R9" s="87">
        <v>6464778</v>
      </c>
      <c r="S9" s="87">
        <v>6286650.5</v>
      </c>
      <c r="T9" s="87">
        <v>6499748</v>
      </c>
      <c r="U9" s="87">
        <v>6235481.5</v>
      </c>
      <c r="V9" s="87">
        <v>6434599</v>
      </c>
      <c r="W9" s="87">
        <v>6449475.5</v>
      </c>
      <c r="X9" s="87">
        <v>6126936</v>
      </c>
      <c r="Y9" s="87">
        <v>4968704</v>
      </c>
      <c r="Z9" s="87">
        <v>6285186</v>
      </c>
      <c r="AA9" s="87">
        <v>6513124</v>
      </c>
      <c r="AB9" s="87">
        <v>7255522.5</v>
      </c>
      <c r="AC9" s="87">
        <v>6539530</v>
      </c>
      <c r="AD9" s="87">
        <v>6879994</v>
      </c>
      <c r="AE9" s="87">
        <v>6643673.5</v>
      </c>
      <c r="AF9" s="87">
        <v>6880426</v>
      </c>
      <c r="AG9" s="87">
        <v>6637756</v>
      </c>
      <c r="AH9" s="87">
        <v>6846648.5</v>
      </c>
      <c r="AI9" s="87">
        <v>6817538.5</v>
      </c>
      <c r="AJ9" s="87">
        <v>6514757</v>
      </c>
      <c r="AK9" s="87">
        <v>2217910.5</v>
      </c>
      <c r="AL9" s="87">
        <v>6661621</v>
      </c>
      <c r="AM9" s="87">
        <v>6844255</v>
      </c>
      <c r="AN9" s="87">
        <v>7487160.5</v>
      </c>
      <c r="AO9" s="87">
        <v>6994482</v>
      </c>
      <c r="AP9" s="87">
        <v>7168842</v>
      </c>
      <c r="AQ9" s="87">
        <v>6919805</v>
      </c>
      <c r="AR9" s="87">
        <v>7155926.5</v>
      </c>
      <c r="AS9" s="87">
        <v>6877052.5</v>
      </c>
      <c r="AT9" s="87">
        <v>7119078.5</v>
      </c>
      <c r="AU9" s="87">
        <v>7106837.5</v>
      </c>
      <c r="AV9" s="87">
        <v>6802181.5</v>
      </c>
      <c r="AW9" s="87">
        <v>5459301</v>
      </c>
      <c r="AX9" s="87">
        <v>7017059.5</v>
      </c>
      <c r="AY9" s="87">
        <v>7105830.5</v>
      </c>
      <c r="AZ9" s="87">
        <v>7881026</v>
      </c>
      <c r="BA9" s="87">
        <v>7093651.5</v>
      </c>
      <c r="BB9" s="87">
        <v>7515996.5</v>
      </c>
      <c r="BC9" s="87">
        <v>7244260.5</v>
      </c>
      <c r="BD9" s="87">
        <v>7456178.5</v>
      </c>
      <c r="BE9" s="87">
        <v>7199930</v>
      </c>
      <c r="BF9" s="87">
        <v>7415184.5</v>
      </c>
      <c r="BG9" s="87">
        <v>7431411.5</v>
      </c>
      <c r="BH9" s="87">
        <v>6775401</v>
      </c>
      <c r="BI9" s="87">
        <v>0</v>
      </c>
      <c r="BJ9" s="87">
        <v>3134719.25</v>
      </c>
      <c r="BK9" s="87">
        <v>7504441.5</v>
      </c>
      <c r="BL9" s="87">
        <v>8077994</v>
      </c>
      <c r="BM9" s="87">
        <v>7297620.5</v>
      </c>
      <c r="BN9" s="87">
        <v>7777118.5</v>
      </c>
      <c r="BO9" s="87">
        <v>7507658</v>
      </c>
      <c r="BP9" s="87">
        <v>7720677</v>
      </c>
      <c r="BQ9" s="87">
        <v>7375104.5</v>
      </c>
      <c r="BR9" s="87">
        <v>7783565.5</v>
      </c>
      <c r="BS9" s="87">
        <v>7842648.5</v>
      </c>
      <c r="BT9" s="87">
        <v>7408746.5</v>
      </c>
      <c r="BU9" s="87">
        <v>7733917.5</v>
      </c>
      <c r="BV9" s="87">
        <v>5950402.5</v>
      </c>
      <c r="BW9" s="87">
        <v>8017327</v>
      </c>
      <c r="BX9" s="87">
        <v>8467937</v>
      </c>
      <c r="BY9" s="87">
        <v>7675711</v>
      </c>
      <c r="BZ9" s="87">
        <v>8476195</v>
      </c>
      <c r="CA9" s="87">
        <v>8053695.5</v>
      </c>
      <c r="CB9" s="87">
        <v>8233694</v>
      </c>
      <c r="CC9" s="87">
        <v>7901346</v>
      </c>
      <c r="CD9" s="87">
        <v>8227572</v>
      </c>
      <c r="CE9" s="87">
        <v>8261959</v>
      </c>
      <c r="CF9" s="87">
        <v>7996595.5</v>
      </c>
      <c r="CG9" s="87">
        <v>1097318.6200000001</v>
      </c>
      <c r="CH9" s="87">
        <v>7917736</v>
      </c>
      <c r="CI9" s="87">
        <v>8469460</v>
      </c>
      <c r="CJ9" s="87">
        <v>8965117</v>
      </c>
      <c r="CK9" s="87">
        <v>8386650</v>
      </c>
      <c r="CL9" s="87">
        <v>8965117</v>
      </c>
      <c r="CM9" s="87">
        <v>8588666</v>
      </c>
      <c r="CN9" s="87">
        <v>8722396</v>
      </c>
      <c r="CO9" s="87">
        <v>8456126</v>
      </c>
      <c r="CP9" s="87">
        <v>8764260</v>
      </c>
      <c r="CQ9" s="87">
        <v>8766663</v>
      </c>
      <c r="CR9" s="87">
        <v>8449079</v>
      </c>
      <c r="CS9" s="87">
        <v>6812726.5</v>
      </c>
      <c r="CT9" s="87">
        <v>8645371</v>
      </c>
      <c r="CU9" s="87">
        <v>8908990</v>
      </c>
      <c r="CV9" s="87">
        <v>9211800</v>
      </c>
      <c r="CW9" s="87">
        <v>8327567</v>
      </c>
      <c r="CX9" s="87">
        <v>9232714</v>
      </c>
      <c r="CY9" s="87">
        <v>8863142</v>
      </c>
      <c r="CZ9" s="87">
        <v>8996405</v>
      </c>
      <c r="DA9" s="87">
        <v>8707767</v>
      </c>
      <c r="DB9" s="87">
        <v>8967815</v>
      </c>
      <c r="DC9" s="87">
        <v>9054291</v>
      </c>
      <c r="DD9" s="87">
        <v>8644168</v>
      </c>
      <c r="DE9" s="87">
        <v>866951.56</v>
      </c>
      <c r="DF9" s="87">
        <v>8916952</v>
      </c>
      <c r="DG9" s="87">
        <v>9168852</v>
      </c>
      <c r="DH9" s="87">
        <v>9569302</v>
      </c>
      <c r="DI9" s="87">
        <v>8639770</v>
      </c>
      <c r="DJ9" s="87">
        <v>9596822</v>
      </c>
      <c r="DK9" s="87">
        <v>9197138</v>
      </c>
      <c r="DL9" s="87">
        <v>9329734</v>
      </c>
      <c r="DM9" s="87">
        <v>9043541</v>
      </c>
      <c r="DN9" s="87">
        <v>9343232</v>
      </c>
      <c r="DO9" s="87">
        <v>9409553</v>
      </c>
      <c r="DP9" s="87">
        <v>8950298</v>
      </c>
      <c r="DQ9" s="87">
        <v>7289988</v>
      </c>
      <c r="DR9" s="87">
        <v>9274618</v>
      </c>
      <c r="DS9" s="87">
        <v>9560860</v>
      </c>
      <c r="DT9" s="87">
        <v>10043259</v>
      </c>
      <c r="DU9" s="87">
        <v>9061203</v>
      </c>
      <c r="DV9" s="87">
        <v>10064859</v>
      </c>
      <c r="DW9" s="87">
        <v>9647671</v>
      </c>
      <c r="DX9" s="87">
        <v>9809457</v>
      </c>
      <c r="DY9" s="87">
        <v>9441754</v>
      </c>
      <c r="DZ9" s="87">
        <v>9828007</v>
      </c>
      <c r="EA9" s="87">
        <v>9812999</v>
      </c>
      <c r="EB9" s="87">
        <v>9400953</v>
      </c>
      <c r="EC9" s="87">
        <v>1899300.62</v>
      </c>
      <c r="ED9" s="87">
        <v>6447034</v>
      </c>
      <c r="EE9" s="87">
        <v>9982850</v>
      </c>
      <c r="EF9" s="87">
        <v>10247989</v>
      </c>
      <c r="EG9" s="87">
        <v>9574508</v>
      </c>
      <c r="EH9" s="87">
        <v>10265475</v>
      </c>
      <c r="EI9" s="87">
        <v>9843141</v>
      </c>
      <c r="EJ9" s="87">
        <v>9944836</v>
      </c>
      <c r="EK9" s="87">
        <v>9655350</v>
      </c>
      <c r="EL9" s="87">
        <v>10023946</v>
      </c>
      <c r="EM9" s="87">
        <v>10015960</v>
      </c>
      <c r="EN9" s="87">
        <v>9611695</v>
      </c>
      <c r="EO9" s="87">
        <v>7777327</v>
      </c>
      <c r="EP9" s="87">
        <v>9855815</v>
      </c>
      <c r="EQ9" s="87">
        <v>10210222</v>
      </c>
      <c r="ER9" s="87">
        <v>11122768</v>
      </c>
      <c r="ES9" s="87">
        <v>10064581</v>
      </c>
      <c r="ET9" s="87">
        <v>11127639</v>
      </c>
      <c r="EU9" s="87">
        <v>10603136</v>
      </c>
      <c r="EV9" s="87">
        <v>10884856</v>
      </c>
      <c r="EW9" s="87">
        <v>10500309</v>
      </c>
      <c r="EX9" s="87">
        <v>10834153</v>
      </c>
      <c r="EY9" s="87">
        <v>10912432</v>
      </c>
      <c r="EZ9" s="87">
        <v>10471927</v>
      </c>
      <c r="FA9" s="87">
        <v>1058777.1200000001</v>
      </c>
      <c r="FB9" s="87">
        <v>3219869.25</v>
      </c>
      <c r="FC9" s="87">
        <v>11045418</v>
      </c>
      <c r="FD9" s="87">
        <v>12549981</v>
      </c>
      <c r="FE9" s="87">
        <v>11367202</v>
      </c>
      <c r="FF9" s="87">
        <v>12608457</v>
      </c>
      <c r="FG9" s="87">
        <v>11952381</v>
      </c>
      <c r="FH9" s="87">
        <v>12324947</v>
      </c>
      <c r="FI9" s="87">
        <v>11881858</v>
      </c>
      <c r="FJ9" s="87">
        <v>12334678</v>
      </c>
      <c r="FK9" s="87">
        <v>12444421</v>
      </c>
      <c r="FL9" s="87">
        <v>11800513</v>
      </c>
      <c r="FM9" s="87">
        <v>9666900</v>
      </c>
      <c r="FN9" s="87">
        <v>12110907</v>
      </c>
      <c r="FO9" s="87">
        <v>12456536</v>
      </c>
      <c r="FP9" s="87">
        <v>13560607</v>
      </c>
      <c r="FQ9" s="87">
        <v>12306766</v>
      </c>
      <c r="FR9" s="87">
        <v>2212719.25</v>
      </c>
      <c r="FS9" s="87">
        <v>12024774</v>
      </c>
      <c r="FT9" s="87">
        <v>13213895</v>
      </c>
      <c r="FU9" s="87">
        <v>12802822</v>
      </c>
      <c r="FV9" s="87">
        <v>13369070</v>
      </c>
      <c r="FW9" s="87">
        <v>13412861</v>
      </c>
      <c r="FX9" s="87">
        <v>12712675</v>
      </c>
      <c r="FY9" s="87">
        <v>13501433</v>
      </c>
      <c r="FZ9" s="87">
        <v>13068029</v>
      </c>
      <c r="GA9" s="87">
        <v>13483258</v>
      </c>
    </row>
    <row r="10" spans="2:183">
      <c r="B10" s="171" t="s">
        <v>1</v>
      </c>
      <c r="C10" s="172" t="s">
        <v>270</v>
      </c>
      <c r="D10" s="81">
        <v>2.1019928483367423</v>
      </c>
      <c r="E10" s="82">
        <v>2.1019941493870125</v>
      </c>
      <c r="F10" s="82">
        <v>2.1019941438092058</v>
      </c>
      <c r="G10" s="82">
        <v>2.1019944391733132</v>
      </c>
      <c r="H10" s="82">
        <v>2.1019944189750714</v>
      </c>
      <c r="I10" s="82">
        <v>2.1019950142185984</v>
      </c>
      <c r="J10" s="82">
        <v>2.1019956428620583</v>
      </c>
      <c r="K10" s="82">
        <v>2.1019945775167437</v>
      </c>
      <c r="L10" s="82">
        <v>2.1019950129615932</v>
      </c>
      <c r="M10" s="82">
        <v>2.1019972666935782</v>
      </c>
      <c r="N10" s="82">
        <v>2.1019948109876228</v>
      </c>
      <c r="O10" s="82">
        <v>2.1019946441750132</v>
      </c>
      <c r="P10" s="82">
        <v>2.2489951270493922</v>
      </c>
      <c r="Q10" s="82">
        <v>2.24899569057292</v>
      </c>
      <c r="R10" s="82">
        <v>2.2489966573508973</v>
      </c>
      <c r="S10" s="82">
        <v>2.2489959760338216</v>
      </c>
      <c r="T10" s="82">
        <v>2.2489956115204248</v>
      </c>
      <c r="U10" s="82">
        <v>2.2489960324605875</v>
      </c>
      <c r="V10" s="82">
        <v>2.2489957747875708</v>
      </c>
      <c r="W10" s="82">
        <v>2.2489963473503405</v>
      </c>
      <c r="X10" s="82">
        <v>2.2489962551820688</v>
      </c>
      <c r="Y10" s="82">
        <v>2.2489969946332495</v>
      </c>
      <c r="Z10" s="82">
        <v>2.248996233982079</v>
      </c>
      <c r="AA10" s="82">
        <v>2.2489964221506562</v>
      </c>
      <c r="AB10" s="82">
        <v>2.3860023929009126</v>
      </c>
      <c r="AC10" s="82">
        <v>2.3860029343742744</v>
      </c>
      <c r="AD10" s="82">
        <v>2.3860024765201371</v>
      </c>
      <c r="AE10" s="82">
        <v>2.3860015917036042</v>
      </c>
      <c r="AF10" s="82">
        <v>2.3860029365438806</v>
      </c>
      <c r="AG10" s="82">
        <v>2.3860023717117125</v>
      </c>
      <c r="AH10" s="82">
        <v>2.3860020878154482</v>
      </c>
      <c r="AI10" s="82">
        <v>2.3860026517990462</v>
      </c>
      <c r="AJ10" s="82">
        <v>2.3860017231860078</v>
      </c>
      <c r="AK10" s="82">
        <v>2.3860000263567898</v>
      </c>
      <c r="AL10" s="82">
        <v>2.3860024448783093</v>
      </c>
      <c r="AM10" s="82">
        <v>2.3860013454747366</v>
      </c>
      <c r="AN10" s="82">
        <v>2.4629971964146344</v>
      </c>
      <c r="AO10" s="82">
        <v>2.4629977606892819</v>
      </c>
      <c r="AP10" s="82">
        <v>2.4629973644763292</v>
      </c>
      <c r="AQ10" s="82">
        <v>2.4629963960755745</v>
      </c>
      <c r="AR10" s="82">
        <v>2.4629975221770146</v>
      </c>
      <c r="AS10" s="82">
        <v>2.4629969056979695</v>
      </c>
      <c r="AT10" s="82">
        <v>2.4629978356026752</v>
      </c>
      <c r="AU10" s="82">
        <v>2.462997229801215</v>
      </c>
      <c r="AV10" s="82">
        <v>2.462996831719019</v>
      </c>
      <c r="AW10" s="82">
        <v>2.4629977437676147</v>
      </c>
      <c r="AX10" s="82">
        <v>2.46299726359358</v>
      </c>
      <c r="AY10" s="82">
        <v>2.4629967163304287</v>
      </c>
      <c r="AZ10" s="82">
        <v>2.5860030626037251</v>
      </c>
      <c r="BA10" s="82">
        <v>2.5860023830741583</v>
      </c>
      <c r="BB10" s="82">
        <v>2.5860014029304992</v>
      </c>
      <c r="BC10" s="82">
        <v>2.5860026928230031</v>
      </c>
      <c r="BD10" s="82">
        <v>2.5860032284381407</v>
      </c>
      <c r="BE10" s="82">
        <v>2.5860010857718452</v>
      </c>
      <c r="BF10" s="82">
        <v>2.5860020905467063</v>
      </c>
      <c r="BG10" s="82">
        <v>2.5860015838426129</v>
      </c>
      <c r="BH10" s="82">
        <v>2.5860010585755639</v>
      </c>
      <c r="BI10" s="82" t="e">
        <v>#DIV/0!</v>
      </c>
      <c r="BJ10" s="82">
        <v>2.5860003592676302</v>
      </c>
      <c r="BK10" s="82">
        <v>2.5860022598620858</v>
      </c>
      <c r="BL10" s="82">
        <v>2.6640052976742865</v>
      </c>
      <c r="BM10" s="82">
        <v>2.6640039235685347</v>
      </c>
      <c r="BN10" s="82">
        <v>2.6640043585283495</v>
      </c>
      <c r="BO10" s="82">
        <v>2.6640049059948963</v>
      </c>
      <c r="BP10" s="82">
        <v>2.664004391081233</v>
      </c>
      <c r="BQ10" s="82">
        <v>2.6640044458443564</v>
      </c>
      <c r="BR10" s="82">
        <v>2.6640043959895325</v>
      </c>
      <c r="BS10" s="82">
        <v>2.664004411106947</v>
      </c>
      <c r="BT10" s="82">
        <v>2.6640038301983742</v>
      </c>
      <c r="BU10" s="82">
        <v>2.664004069418128</v>
      </c>
      <c r="BV10" s="82">
        <v>2.6640039621580329</v>
      </c>
      <c r="BW10" s="82">
        <v>2.6640052068428282</v>
      </c>
      <c r="BX10" s="82">
        <v>2.7439963292133118</v>
      </c>
      <c r="BY10" s="82">
        <v>2.7439968340605891</v>
      </c>
      <c r="BZ10" s="82">
        <v>2.7439969770110562</v>
      </c>
      <c r="CA10" s="82">
        <v>2.743998341409366</v>
      </c>
      <c r="CB10" s="82">
        <v>2.7439973452155435</v>
      </c>
      <c r="CC10" s="82">
        <v>2.7439990671992476</v>
      </c>
      <c r="CD10" s="82">
        <v>2.7439984418294099</v>
      </c>
      <c r="CE10" s="82">
        <v>2.7439981799582851</v>
      </c>
      <c r="CF10" s="82">
        <v>2.7439985292769031</v>
      </c>
      <c r="CG10" s="82">
        <v>2.7439960631964104</v>
      </c>
      <c r="CH10" s="82">
        <v>2.7439967222043018</v>
      </c>
      <c r="CI10" s="82">
        <v>2.7439968003022153</v>
      </c>
      <c r="CJ10" s="82">
        <v>2.8810035723656715</v>
      </c>
      <c r="CK10" s="82">
        <v>2.8810049276618419</v>
      </c>
      <c r="CL10" s="82">
        <v>2.8810051925705098</v>
      </c>
      <c r="CM10" s="82">
        <v>2.8810036976666704</v>
      </c>
      <c r="CN10" s="82">
        <v>2.8810035557573319</v>
      </c>
      <c r="CO10" s="82">
        <v>2.8810036482175247</v>
      </c>
      <c r="CP10" s="82">
        <v>2.8810033641389494</v>
      </c>
      <c r="CQ10" s="82">
        <v>2.8810039174549309</v>
      </c>
      <c r="CR10" s="82">
        <v>2.8810028892448196</v>
      </c>
      <c r="CS10" s="82">
        <v>2.8810036004475821</v>
      </c>
      <c r="CT10" s="82">
        <v>2.8810052594001467</v>
      </c>
      <c r="CU10" s="82">
        <v>2.8810042683149648</v>
      </c>
      <c r="CV10" s="82">
        <v>2.9669993071912644</v>
      </c>
      <c r="CW10" s="82">
        <v>2.9669988829530585</v>
      </c>
      <c r="CX10" s="82">
        <v>2.9669991856808369</v>
      </c>
      <c r="CY10" s="82">
        <v>2.9669988181404148</v>
      </c>
      <c r="CZ10" s="82">
        <v>2.9669991445856394</v>
      </c>
      <c r="DA10" s="82">
        <v>2.9669990887171118</v>
      </c>
      <c r="DB10" s="82">
        <v>2.9669986550133691</v>
      </c>
      <c r="DC10" s="82">
        <v>2.9669988512833889</v>
      </c>
      <c r="DD10" s="82">
        <v>2.9669986169263569</v>
      </c>
      <c r="DE10" s="82">
        <v>2.9670012355666753</v>
      </c>
      <c r="DF10" s="82">
        <v>2.9669989876479743</v>
      </c>
      <c r="DG10" s="82">
        <v>2.9669988454923111</v>
      </c>
      <c r="DH10" s="82">
        <v>3.0860070331908624</v>
      </c>
      <c r="DI10" s="82">
        <v>3.086006596693295</v>
      </c>
      <c r="DJ10" s="82">
        <v>3.0860062120010148</v>
      </c>
      <c r="DK10" s="82">
        <v>3.0860059848559138</v>
      </c>
      <c r="DL10" s="82">
        <v>3.0860061014031639</v>
      </c>
      <c r="DM10" s="82">
        <v>3.0860053524982036</v>
      </c>
      <c r="DN10" s="82">
        <v>3.0860065480638621</v>
      </c>
      <c r="DO10" s="82">
        <v>3.0860064277909882</v>
      </c>
      <c r="DP10" s="82">
        <v>3.0860055772090731</v>
      </c>
      <c r="DQ10" s="82">
        <v>3.0860070305197707</v>
      </c>
      <c r="DR10" s="82">
        <v>3.0860071511803175</v>
      </c>
      <c r="DS10" s="82">
        <v>3.0860064616324636</v>
      </c>
      <c r="DT10" s="82">
        <v>3.239996390060278</v>
      </c>
      <c r="DU10" s="82">
        <v>3.2399960524495017</v>
      </c>
      <c r="DV10" s="82">
        <v>3.2399955286469595</v>
      </c>
      <c r="DW10" s="82">
        <v>3.2399961748740775</v>
      </c>
      <c r="DX10" s="82">
        <v>3.2399975228005564</v>
      </c>
      <c r="DY10" s="82">
        <v>3.2399970591507894</v>
      </c>
      <c r="DZ10" s="82">
        <v>3.2399970560487277</v>
      </c>
      <c r="EA10" s="82">
        <v>3.2399961435688565</v>
      </c>
      <c r="EB10" s="82">
        <v>3.2399971566737391</v>
      </c>
      <c r="EC10" s="82">
        <v>3.23999632483241</v>
      </c>
      <c r="ED10" s="82">
        <v>3.2399966272451235</v>
      </c>
      <c r="EE10" s="82">
        <v>3.2399961020797483</v>
      </c>
      <c r="EF10" s="82">
        <v>3.3050022397799759</v>
      </c>
      <c r="EG10" s="82">
        <v>3.3050013712577133</v>
      </c>
      <c r="EH10" s="82">
        <v>3.3050019928899865</v>
      </c>
      <c r="EI10" s="82">
        <v>3.3050024842565122</v>
      </c>
      <c r="EJ10" s="82">
        <v>3.305001410339973</v>
      </c>
      <c r="EK10" s="82">
        <v>3.305002224505917</v>
      </c>
      <c r="EL10" s="82">
        <v>3.3050024452171214</v>
      </c>
      <c r="EM10" s="82">
        <v>3.3050018049552787</v>
      </c>
      <c r="EN10" s="82">
        <v>3.3050022066713165</v>
      </c>
      <c r="EO10" s="82">
        <v>3.3050011271887487</v>
      </c>
      <c r="EP10" s="82">
        <v>3.3050028088524162</v>
      </c>
      <c r="EQ10" s="82">
        <v>3.3050028027983149</v>
      </c>
      <c r="ER10" s="82">
        <v>3.603000241327984</v>
      </c>
      <c r="ES10" s="82">
        <v>3.6030004774666611</v>
      </c>
      <c r="ET10" s="82">
        <v>3.6030021999004189</v>
      </c>
      <c r="EU10" s="82">
        <v>3.6030008197800609</v>
      </c>
      <c r="EV10" s="82">
        <v>3.6030006755922521</v>
      </c>
      <c r="EW10" s="82">
        <v>3.6030026540480646</v>
      </c>
      <c r="EX10" s="82">
        <v>3.6029998524267488</v>
      </c>
      <c r="EY10" s="82">
        <v>3.603002008613911</v>
      </c>
      <c r="EZ10" s="82">
        <v>3.6030016392017017</v>
      </c>
      <c r="FA10" s="82">
        <v>3.6029999059415667</v>
      </c>
      <c r="FB10" s="82">
        <v>3.6030013929410933</v>
      </c>
      <c r="FC10" s="82">
        <v>3.6030011586578357</v>
      </c>
      <c r="FD10" s="82">
        <v>4.1430028084154582</v>
      </c>
      <c r="FE10" s="82">
        <v>4.1430030479707094</v>
      </c>
      <c r="FF10" s="82">
        <v>4.1430019919894896</v>
      </c>
      <c r="FG10" s="82">
        <v>4.1430025152027872</v>
      </c>
      <c r="FH10" s="82">
        <v>4.143001914444878</v>
      </c>
      <c r="FI10" s="82">
        <v>4.143002954653328</v>
      </c>
      <c r="FJ10" s="82">
        <v>4.1430029998509523</v>
      </c>
      <c r="FK10" s="82">
        <v>4.1430033544241267</v>
      </c>
      <c r="FL10" s="82">
        <v>4.1430028689047624</v>
      </c>
      <c r="FM10" s="82">
        <v>4.1430025679210125</v>
      </c>
      <c r="FN10" s="82">
        <v>4.143002945895784</v>
      </c>
      <c r="FO10" s="82">
        <v>4.1430032953685236</v>
      </c>
      <c r="FP10" s="82">
        <v>4.4739971279939752</v>
      </c>
      <c r="FQ10" s="82">
        <v>4.4739967397769034</v>
      </c>
      <c r="FR10" s="82">
        <v>4.4739955793418007</v>
      </c>
      <c r="FS10" s="82">
        <v>4.4739974011260548</v>
      </c>
      <c r="FT10" s="82">
        <v>4.4739984020581778</v>
      </c>
      <c r="FU10" s="82">
        <v>4.4739973029140616</v>
      </c>
      <c r="FV10" s="82">
        <v>4.4739968907407084</v>
      </c>
      <c r="FW10" s="82">
        <v>4.4739974762830315</v>
      </c>
      <c r="FX10" s="82">
        <v>4.4739975458019741</v>
      </c>
      <c r="FY10" s="82">
        <v>4.4739968251248898</v>
      </c>
      <c r="FZ10" s="82">
        <v>4.4739967915543399</v>
      </c>
      <c r="GA10" s="82">
        <v>4.473997028231798</v>
      </c>
    </row>
    <row r="11" spans="2:183">
      <c r="B11" s="96" t="s">
        <v>1</v>
      </c>
      <c r="C11" s="166" t="s">
        <v>38</v>
      </c>
      <c r="D11" s="173">
        <v>785244.69</v>
      </c>
      <c r="E11" s="174">
        <v>705713.69</v>
      </c>
      <c r="F11" s="174">
        <v>761423.38</v>
      </c>
      <c r="G11" s="174">
        <v>721137.69</v>
      </c>
      <c r="H11" s="174">
        <v>742529</v>
      </c>
      <c r="I11" s="174">
        <v>699553.12</v>
      </c>
      <c r="J11" s="174">
        <v>735110.56</v>
      </c>
      <c r="K11" s="174">
        <v>730596.88</v>
      </c>
      <c r="L11" s="174">
        <v>711069.5</v>
      </c>
      <c r="M11" s="174">
        <v>96418.38</v>
      </c>
      <c r="N11" s="174">
        <v>362530.84</v>
      </c>
      <c r="O11" s="174">
        <v>760189.75</v>
      </c>
      <c r="P11" s="174">
        <v>783709.94</v>
      </c>
      <c r="Q11" s="174">
        <v>703119.75</v>
      </c>
      <c r="R11" s="174">
        <v>735431.5</v>
      </c>
      <c r="S11" s="174">
        <v>715579.94</v>
      </c>
      <c r="T11" s="174">
        <v>739933.31</v>
      </c>
      <c r="U11" s="174">
        <v>709036.69</v>
      </c>
      <c r="V11" s="174">
        <v>731534.12</v>
      </c>
      <c r="W11" s="174">
        <v>733379.38</v>
      </c>
      <c r="X11" s="174">
        <v>695002.19</v>
      </c>
      <c r="Y11" s="174">
        <v>564712.68999999994</v>
      </c>
      <c r="Z11" s="174">
        <v>715469.81</v>
      </c>
      <c r="AA11" s="174">
        <v>741614.75</v>
      </c>
      <c r="AB11" s="174">
        <v>764243.38</v>
      </c>
      <c r="AC11" s="174">
        <v>688563.88</v>
      </c>
      <c r="AD11" s="174">
        <v>719850.31</v>
      </c>
      <c r="AE11" s="174">
        <v>798112.19</v>
      </c>
      <c r="AF11" s="174">
        <v>826727.94</v>
      </c>
      <c r="AG11" s="174">
        <v>797298.38</v>
      </c>
      <c r="AH11" s="174">
        <v>822121</v>
      </c>
      <c r="AI11" s="174">
        <v>818152.12</v>
      </c>
      <c r="AJ11" s="174">
        <v>780558.25</v>
      </c>
      <c r="AK11" s="174">
        <v>266423.71999999997</v>
      </c>
      <c r="AL11" s="174">
        <v>800501.81</v>
      </c>
      <c r="AM11" s="174">
        <v>821885</v>
      </c>
      <c r="AN11" s="174">
        <v>909832.56</v>
      </c>
      <c r="AO11" s="174">
        <v>849772.75</v>
      </c>
      <c r="AP11" s="174">
        <v>866448</v>
      </c>
      <c r="AQ11" s="174">
        <v>836035.62</v>
      </c>
      <c r="AR11" s="174">
        <v>864687.88</v>
      </c>
      <c r="AS11" s="174">
        <v>830238.38</v>
      </c>
      <c r="AT11" s="174">
        <v>859652.94</v>
      </c>
      <c r="AU11" s="174">
        <v>857968.5</v>
      </c>
      <c r="AV11" s="174">
        <v>820102.75</v>
      </c>
      <c r="AW11" s="174">
        <v>658431</v>
      </c>
      <c r="AX11" s="174">
        <v>849314.38</v>
      </c>
      <c r="AY11" s="174">
        <v>857859.12</v>
      </c>
      <c r="AZ11" s="174">
        <v>934226.06</v>
      </c>
      <c r="BA11" s="174">
        <v>840436.12</v>
      </c>
      <c r="BB11" s="174">
        <v>885724.5</v>
      </c>
      <c r="BC11" s="174">
        <v>853245.5</v>
      </c>
      <c r="BD11" s="174">
        <v>877781.12</v>
      </c>
      <c r="BE11" s="174">
        <v>847361.19</v>
      </c>
      <c r="BF11" s="174">
        <v>872288.62</v>
      </c>
      <c r="BG11" s="174">
        <v>874367.06</v>
      </c>
      <c r="BH11" s="174">
        <v>794572.44</v>
      </c>
      <c r="BI11" s="174">
        <v>0</v>
      </c>
      <c r="BJ11" s="174">
        <v>369148.81</v>
      </c>
      <c r="BK11" s="174">
        <v>884282.25</v>
      </c>
      <c r="BL11" s="174">
        <v>962597.25</v>
      </c>
      <c r="BM11" s="174">
        <v>869682.12</v>
      </c>
      <c r="BN11" s="174">
        <v>922494.75</v>
      </c>
      <c r="BO11" s="174">
        <v>890118.75</v>
      </c>
      <c r="BP11" s="174">
        <v>914822</v>
      </c>
      <c r="BQ11" s="174">
        <v>872395.62</v>
      </c>
      <c r="BR11" s="174">
        <v>923367.44</v>
      </c>
      <c r="BS11" s="174">
        <v>931310.12</v>
      </c>
      <c r="BT11" s="174">
        <v>876973.12</v>
      </c>
      <c r="BU11" s="174">
        <v>916669.43999999994</v>
      </c>
      <c r="BV11" s="174">
        <v>708522.5</v>
      </c>
      <c r="BW11" s="174">
        <v>954512.94</v>
      </c>
      <c r="BX11" s="174">
        <v>1002013.06</v>
      </c>
      <c r="BY11" s="174">
        <v>908560.62</v>
      </c>
      <c r="BZ11" s="174">
        <v>1003094.5</v>
      </c>
      <c r="CA11" s="174">
        <v>950923.19</v>
      </c>
      <c r="CB11" s="174">
        <v>970993.88</v>
      </c>
      <c r="CC11" s="174">
        <v>930767.5</v>
      </c>
      <c r="CD11" s="174">
        <v>970122</v>
      </c>
      <c r="CE11" s="174">
        <v>974741.12</v>
      </c>
      <c r="CF11" s="174">
        <v>943381.25</v>
      </c>
      <c r="CG11" s="174">
        <v>129778.09</v>
      </c>
      <c r="CH11" s="174">
        <v>936823.25</v>
      </c>
      <c r="CI11" s="174">
        <v>1002205.69</v>
      </c>
      <c r="CJ11" s="174">
        <v>1032416</v>
      </c>
      <c r="CK11" s="174">
        <v>965776.38</v>
      </c>
      <c r="CL11" s="174">
        <v>1032416</v>
      </c>
      <c r="CM11" s="174">
        <v>987901.56</v>
      </c>
      <c r="CN11" s="174">
        <v>1001180</v>
      </c>
      <c r="CO11" s="174">
        <v>970787.31</v>
      </c>
      <c r="CP11" s="174">
        <v>1006541.62</v>
      </c>
      <c r="CQ11" s="174">
        <v>1006853.69</v>
      </c>
      <c r="CR11" s="174">
        <v>969882.19</v>
      </c>
      <c r="CS11" s="174">
        <v>782932.38</v>
      </c>
      <c r="CT11" s="174">
        <v>995222.31</v>
      </c>
      <c r="CU11" s="174">
        <v>1025237.25</v>
      </c>
      <c r="CV11" s="174">
        <v>1057442.1200000001</v>
      </c>
      <c r="CW11" s="174">
        <v>956000.62</v>
      </c>
      <c r="CX11" s="174">
        <v>1060102.1200000001</v>
      </c>
      <c r="CY11" s="174">
        <v>1016736.94</v>
      </c>
      <c r="CZ11" s="174">
        <v>1029787.06</v>
      </c>
      <c r="DA11" s="174">
        <v>996723.94</v>
      </c>
      <c r="DB11" s="174">
        <v>1026112.12</v>
      </c>
      <c r="DC11" s="174">
        <v>1037186.88</v>
      </c>
      <c r="DD11" s="174">
        <v>988576.38</v>
      </c>
      <c r="DE11" s="174">
        <v>99042.11</v>
      </c>
      <c r="DF11" s="174">
        <v>1023645.31</v>
      </c>
      <c r="DG11" s="174">
        <v>1051958.1200000001</v>
      </c>
      <c r="DH11" s="174">
        <v>1084699.5</v>
      </c>
      <c r="DI11" s="174">
        <v>979276.62</v>
      </c>
      <c r="DJ11" s="174">
        <v>1088211</v>
      </c>
      <c r="DK11" s="174">
        <v>1041696.5</v>
      </c>
      <c r="DL11" s="174">
        <v>1054312.5</v>
      </c>
      <c r="DM11" s="174">
        <v>1022162.81</v>
      </c>
      <c r="DN11" s="174">
        <v>1056024.5</v>
      </c>
      <c r="DO11" s="174">
        <v>1064481.6200000001</v>
      </c>
      <c r="DP11" s="174">
        <v>1010365.88</v>
      </c>
      <c r="DQ11" s="174">
        <v>824872.5</v>
      </c>
      <c r="DR11" s="174">
        <v>1051529.3799999999</v>
      </c>
      <c r="DS11" s="174">
        <v>1083697</v>
      </c>
      <c r="DT11" s="174">
        <v>1113616.5</v>
      </c>
      <c r="DU11" s="174">
        <v>1004577.69</v>
      </c>
      <c r="DV11" s="174">
        <v>1116347.8799999999</v>
      </c>
      <c r="DW11" s="174">
        <v>1068875</v>
      </c>
      <c r="DX11" s="174">
        <v>1084604.5</v>
      </c>
      <c r="DY11" s="174">
        <v>1043289.56</v>
      </c>
      <c r="DZ11" s="174">
        <v>1086903.8799999999</v>
      </c>
      <c r="EA11" s="174">
        <v>1085044.25</v>
      </c>
      <c r="EB11" s="174">
        <v>1038213.88</v>
      </c>
      <c r="EC11" s="174">
        <v>209895.41</v>
      </c>
      <c r="ED11" s="174">
        <v>714503.12</v>
      </c>
      <c r="EE11" s="174">
        <v>1106151.25</v>
      </c>
      <c r="EF11" s="174">
        <v>1144575</v>
      </c>
      <c r="EG11" s="174">
        <v>1069167.3799999999</v>
      </c>
      <c r="EH11" s="174">
        <v>1146798.3799999999</v>
      </c>
      <c r="EI11" s="174">
        <v>1098410.1200000001</v>
      </c>
      <c r="EJ11" s="174">
        <v>1106661.8799999999</v>
      </c>
      <c r="EK11" s="174">
        <v>1074926</v>
      </c>
      <c r="EL11" s="174">
        <v>1116574.5</v>
      </c>
      <c r="EM11" s="174">
        <v>1115601.6200000001</v>
      </c>
      <c r="EN11" s="174">
        <v>1069436.8799999999</v>
      </c>
      <c r="EO11" s="174">
        <v>866636</v>
      </c>
      <c r="EP11" s="174">
        <v>1099946.5</v>
      </c>
      <c r="EQ11" s="174">
        <v>1139854.3799999999</v>
      </c>
      <c r="ER11" s="174">
        <v>1170232.1200000001</v>
      </c>
      <c r="ES11" s="174">
        <v>1059065.8799999999</v>
      </c>
      <c r="ET11" s="174">
        <v>1170783.5</v>
      </c>
      <c r="EU11" s="174">
        <v>1113582.75</v>
      </c>
      <c r="EV11" s="174">
        <v>1142156.6200000001</v>
      </c>
      <c r="EW11" s="174">
        <v>1101391</v>
      </c>
      <c r="EX11" s="174">
        <v>1136207.75</v>
      </c>
      <c r="EY11" s="174">
        <v>1145404.8799999999</v>
      </c>
      <c r="EZ11" s="174">
        <v>1098020</v>
      </c>
      <c r="FA11" s="174">
        <v>111008.28</v>
      </c>
      <c r="FB11" s="174">
        <v>338566.66</v>
      </c>
      <c r="FC11" s="174">
        <v>1161165.75</v>
      </c>
      <c r="FD11" s="174">
        <v>1190149.6200000001</v>
      </c>
      <c r="FE11" s="174">
        <v>1078333.5</v>
      </c>
      <c r="FF11" s="174">
        <v>1196426.5</v>
      </c>
      <c r="FG11" s="174">
        <v>1131272.6200000001</v>
      </c>
      <c r="FH11" s="174">
        <v>1166313</v>
      </c>
      <c r="FI11" s="174">
        <v>1123764.25</v>
      </c>
      <c r="FJ11" s="174">
        <v>1167258.6200000001</v>
      </c>
      <c r="FK11" s="174">
        <v>1178919.8799999999</v>
      </c>
      <c r="FL11" s="174">
        <v>1115135.6200000001</v>
      </c>
      <c r="FM11" s="174">
        <v>916280.12</v>
      </c>
      <c r="FN11" s="174">
        <v>1148134.6200000001</v>
      </c>
      <c r="FO11" s="174">
        <v>1180244.8799999999</v>
      </c>
      <c r="FP11" s="174">
        <v>1217663.75</v>
      </c>
      <c r="FQ11" s="174">
        <v>1105674.3799999999</v>
      </c>
      <c r="FR11" s="174">
        <v>198832.3</v>
      </c>
      <c r="FS11" s="174">
        <v>1077467.25</v>
      </c>
      <c r="FT11" s="174">
        <v>1182840.8799999999</v>
      </c>
      <c r="FU11" s="174">
        <v>1146191.8799999999</v>
      </c>
      <c r="FV11" s="174">
        <v>1198331.25</v>
      </c>
      <c r="FW11" s="174">
        <v>1202743.25</v>
      </c>
      <c r="FX11" s="174">
        <v>1137107.8799999999</v>
      </c>
      <c r="FY11" s="174">
        <v>1211743.3799999999</v>
      </c>
      <c r="FZ11" s="174">
        <v>1172781.3799999999</v>
      </c>
      <c r="GA11" s="174">
        <v>1209929.1200000001</v>
      </c>
    </row>
    <row r="12" spans="2:183">
      <c r="B12" s="171" t="s">
        <v>1</v>
      </c>
      <c r="C12" s="172" t="s">
        <v>39</v>
      </c>
      <c r="D12" s="81">
        <v>2.681995191127049</v>
      </c>
      <c r="E12" s="82">
        <v>2.6819963136092424</v>
      </c>
      <c r="F12" s="82">
        <v>2.681995511053628</v>
      </c>
      <c r="G12" s="82">
        <v>2.6819960148165189</v>
      </c>
      <c r="H12" s="82">
        <v>2.6819965165386397</v>
      </c>
      <c r="I12" s="82">
        <v>2.6819962198034757</v>
      </c>
      <c r="J12" s="82">
        <v>2.6819966727811857</v>
      </c>
      <c r="K12" s="82">
        <v>2.6819968194010295</v>
      </c>
      <c r="L12" s="82">
        <v>2.6819961017168494</v>
      </c>
      <c r="M12" s="82">
        <v>2.6819984311631093</v>
      </c>
      <c r="N12" s="82">
        <v>2.681996567336431</v>
      </c>
      <c r="O12" s="82">
        <v>2.6819961051613488</v>
      </c>
      <c r="P12" s="82">
        <v>2.6860006680472241</v>
      </c>
      <c r="Q12" s="82">
        <v>2.686000603578687</v>
      </c>
      <c r="R12" s="82">
        <v>2.6859997038733638</v>
      </c>
      <c r="S12" s="82">
        <v>2.6859999774784074</v>
      </c>
      <c r="T12" s="82">
        <v>2.685999681789252</v>
      </c>
      <c r="U12" s="82">
        <v>2.6859996991381418</v>
      </c>
      <c r="V12" s="82">
        <v>2.6859994284577309</v>
      </c>
      <c r="W12" s="82">
        <v>2.6859993493208871</v>
      </c>
      <c r="X12" s="82">
        <v>2.6859991133525538</v>
      </c>
      <c r="Y12" s="82">
        <v>2.6859999619487924</v>
      </c>
      <c r="Z12" s="82">
        <v>2.6859999624582351</v>
      </c>
      <c r="AA12" s="82">
        <v>2.6859999888447739</v>
      </c>
      <c r="AB12" s="82">
        <v>2.6339979164956318</v>
      </c>
      <c r="AC12" s="82">
        <v>2.6339977200915023</v>
      </c>
      <c r="AD12" s="82">
        <v>2.6339991272331718</v>
      </c>
      <c r="AE12" s="82">
        <v>3.0249970247006694</v>
      </c>
      <c r="AF12" s="82">
        <v>3.0249968185002505</v>
      </c>
      <c r="AG12" s="82">
        <v>3.0249970434795741</v>
      </c>
      <c r="AH12" s="82">
        <v>3.0249969634898708</v>
      </c>
      <c r="AI12" s="82">
        <v>3.0249969885061869</v>
      </c>
      <c r="AJ12" s="82">
        <v>3.0249974809716473</v>
      </c>
      <c r="AK12" s="82">
        <v>3.0249985239684807</v>
      </c>
      <c r="AL12" s="82">
        <v>3.0249968852616558</v>
      </c>
      <c r="AM12" s="82">
        <v>3.0249967785901548</v>
      </c>
      <c r="AN12" s="82">
        <v>3.1369990661055622</v>
      </c>
      <c r="AO12" s="82">
        <v>3.1369986524648876</v>
      </c>
      <c r="AP12" s="82">
        <v>3.1369992216951017</v>
      </c>
      <c r="AQ12" s="82">
        <v>3.1370000900535819</v>
      </c>
      <c r="AR12" s="82">
        <v>3.136998607395439</v>
      </c>
      <c r="AS12" s="82">
        <v>3.1369998488626916</v>
      </c>
      <c r="AT12" s="82">
        <v>3.1369983985361376</v>
      </c>
      <c r="AU12" s="82">
        <v>3.1369988670557611</v>
      </c>
      <c r="AV12" s="82">
        <v>3.1369999120220022</v>
      </c>
      <c r="AW12" s="82">
        <v>3.1369990280715796</v>
      </c>
      <c r="AX12" s="82">
        <v>3.1369994939813326</v>
      </c>
      <c r="AY12" s="82">
        <v>3.1370000403342573</v>
      </c>
      <c r="AZ12" s="82">
        <v>3.2120014106007049</v>
      </c>
      <c r="BA12" s="82">
        <v>3.2120009936748772</v>
      </c>
      <c r="BB12" s="82">
        <v>3.2120001823358946</v>
      </c>
      <c r="BC12" s="82">
        <v>3.2120006926589446</v>
      </c>
      <c r="BD12" s="82">
        <v>3.2120001560294282</v>
      </c>
      <c r="BE12" s="82">
        <v>3.2120009779728669</v>
      </c>
      <c r="BF12" s="82">
        <v>3.2120002306572499</v>
      </c>
      <c r="BG12" s="82">
        <v>3.2120008900193198</v>
      </c>
      <c r="BH12" s="82">
        <v>3.2120004758744161</v>
      </c>
      <c r="BI12" s="82" t="e">
        <v>#DIV/0!</v>
      </c>
      <c r="BJ12" s="82">
        <v>3.2120006438813866</v>
      </c>
      <c r="BK12" s="82">
        <v>3.2119999574291587</v>
      </c>
      <c r="BL12" s="82">
        <v>3.2930047430213993</v>
      </c>
      <c r="BM12" s="82">
        <v>3.2930031048845136</v>
      </c>
      <c r="BN12" s="82">
        <v>3.2930033614527079</v>
      </c>
      <c r="BO12" s="82">
        <v>3.2930044053411032</v>
      </c>
      <c r="BP12" s="82">
        <v>3.2930031736688758</v>
      </c>
      <c r="BQ12" s="82">
        <v>3.2930033519046971</v>
      </c>
      <c r="BR12" s="82">
        <v>3.2930038710743164</v>
      </c>
      <c r="BS12" s="82">
        <v>3.2930033614576266</v>
      </c>
      <c r="BT12" s="82">
        <v>3.2930041980519236</v>
      </c>
      <c r="BU12" s="82">
        <v>3.2930037628501294</v>
      </c>
      <c r="BV12" s="82">
        <v>3.2930028815765011</v>
      </c>
      <c r="BW12" s="82">
        <v>3.2930048004424739</v>
      </c>
      <c r="BX12" s="82">
        <v>3.3790059498730662</v>
      </c>
      <c r="BY12" s="82">
        <v>3.3790058910162002</v>
      </c>
      <c r="BZ12" s="82">
        <v>3.3790061409587882</v>
      </c>
      <c r="CA12" s="82">
        <v>3.379006155795711</v>
      </c>
      <c r="CB12" s="82">
        <v>3.379005926382237</v>
      </c>
      <c r="CC12" s="82">
        <v>3.3790060844563197</v>
      </c>
      <c r="CD12" s="82">
        <v>3.3790059434464546</v>
      </c>
      <c r="CE12" s="82">
        <v>3.3790056574724407</v>
      </c>
      <c r="CF12" s="82">
        <v>3.3790061620271032</v>
      </c>
      <c r="CG12" s="82">
        <v>3.3790041971297051</v>
      </c>
      <c r="CH12" s="82">
        <v>3.379005828676465</v>
      </c>
      <c r="CI12" s="82">
        <v>3.3790060397619963</v>
      </c>
      <c r="CJ12" s="82">
        <v>3.4680003324176618</v>
      </c>
      <c r="CK12" s="82">
        <v>3.4680005209668883</v>
      </c>
      <c r="CL12" s="82">
        <v>3.4680003324176618</v>
      </c>
      <c r="CM12" s="82">
        <v>3.4680005055079302</v>
      </c>
      <c r="CN12" s="82">
        <v>3.4680009384434509</v>
      </c>
      <c r="CO12" s="82">
        <v>3.4680020649671595</v>
      </c>
      <c r="CP12" s="82">
        <v>3.4680012504271942</v>
      </c>
      <c r="CQ12" s="82">
        <v>3.4680014361747817</v>
      </c>
      <c r="CR12" s="82">
        <v>3.4680017949983193</v>
      </c>
      <c r="CS12" s="82">
        <v>3.4680007441563792</v>
      </c>
      <c r="CT12" s="82">
        <v>3.4680001743718236</v>
      </c>
      <c r="CU12" s="82">
        <v>3.4680000166425478</v>
      </c>
      <c r="CV12" s="82">
        <v>3.5610013214984653</v>
      </c>
      <c r="CW12" s="82">
        <v>3.5610011770665713</v>
      </c>
      <c r="CX12" s="82">
        <v>3.5610010931220248</v>
      </c>
      <c r="CY12" s="82">
        <v>3.5610007705239561</v>
      </c>
      <c r="CZ12" s="82">
        <v>3.5610002020161642</v>
      </c>
      <c r="DA12" s="82">
        <v>3.5610001429081812</v>
      </c>
      <c r="DB12" s="82">
        <v>3.5609998736434325</v>
      </c>
      <c r="DC12" s="82">
        <v>3.5610004134410853</v>
      </c>
      <c r="DD12" s="82">
        <v>3.5610001729031886</v>
      </c>
      <c r="DE12" s="82">
        <v>3.5610006112249666</v>
      </c>
      <c r="DF12" s="82">
        <v>3.5610012413206618</v>
      </c>
      <c r="DG12" s="82">
        <v>3.5610007636484262</v>
      </c>
      <c r="DH12" s="82">
        <v>3.6580026001608417</v>
      </c>
      <c r="DI12" s="82">
        <v>3.6580028239723879</v>
      </c>
      <c r="DJ12" s="82">
        <v>3.6580019867032534</v>
      </c>
      <c r="DK12" s="82">
        <v>3.6580018400685459</v>
      </c>
      <c r="DL12" s="82">
        <v>3.6580030766692113</v>
      </c>
      <c r="DM12" s="82">
        <v>3.6580019825932606</v>
      </c>
      <c r="DN12" s="82">
        <v>3.6580032656620736</v>
      </c>
      <c r="DO12" s="82">
        <v>3.6580026349070267</v>
      </c>
      <c r="DP12" s="82">
        <v>3.6580024401988362</v>
      </c>
      <c r="DQ12" s="82">
        <v>3.6580036186573719</v>
      </c>
      <c r="DR12" s="82">
        <v>3.658002435121408</v>
      </c>
      <c r="DS12" s="82">
        <v>3.6580019004650102</v>
      </c>
      <c r="DT12" s="82">
        <v>3.7570036666341555</v>
      </c>
      <c r="DU12" s="82">
        <v>3.7570036426466404</v>
      </c>
      <c r="DV12" s="82">
        <v>3.7570037956462015</v>
      </c>
      <c r="DW12" s="82">
        <v>3.7570034657049862</v>
      </c>
      <c r="DX12" s="82">
        <v>3.7570026102157481</v>
      </c>
      <c r="DY12" s="82">
        <v>3.7570025783962091</v>
      </c>
      <c r="DZ12" s="82">
        <v>3.7570029365285493</v>
      </c>
      <c r="EA12" s="82">
        <v>3.7570028456144979</v>
      </c>
      <c r="EB12" s="82">
        <v>3.7570026887070687</v>
      </c>
      <c r="EC12" s="82">
        <v>3.7570015286086083</v>
      </c>
      <c r="ED12" s="82">
        <v>3.7570032443119379</v>
      </c>
      <c r="EE12" s="82">
        <v>3.7570033823011801</v>
      </c>
      <c r="EF12" s="82">
        <v>3.8600031336652569</v>
      </c>
      <c r="EG12" s="82">
        <v>3.8600024788239438</v>
      </c>
      <c r="EH12" s="82">
        <v>3.8600028051367996</v>
      </c>
      <c r="EI12" s="82">
        <v>3.8600032182796604</v>
      </c>
      <c r="EJ12" s="82">
        <v>3.8600021395200783</v>
      </c>
      <c r="EK12" s="82">
        <v>3.8600033036721033</v>
      </c>
      <c r="EL12" s="82">
        <v>3.8600030048282594</v>
      </c>
      <c r="EM12" s="82">
        <v>3.8600020531748771</v>
      </c>
      <c r="EN12" s="82">
        <v>3.8600030167189683</v>
      </c>
      <c r="EO12" s="82">
        <v>3.8600016925221698</v>
      </c>
      <c r="EP12" s="82">
        <v>3.8600031583380123</v>
      </c>
      <c r="EQ12" s="82">
        <v>3.8600036884676592</v>
      </c>
      <c r="ER12" s="82">
        <v>3.9660041906587744</v>
      </c>
      <c r="ES12" s="82">
        <v>3.96600413427403</v>
      </c>
      <c r="ET12" s="82">
        <v>3.9660045477583385</v>
      </c>
      <c r="EU12" s="82">
        <v>3.9660047652627304</v>
      </c>
      <c r="EV12" s="82">
        <v>3.9660032346620322</v>
      </c>
      <c r="EW12" s="82">
        <v>3.9660042886057614</v>
      </c>
      <c r="EX12" s="82">
        <v>3.9660037053712873</v>
      </c>
      <c r="EY12" s="82">
        <v>3.9660035925177541</v>
      </c>
      <c r="EZ12" s="82">
        <v>3.9660046629685253</v>
      </c>
      <c r="FA12" s="82">
        <v>3.9659978563772778</v>
      </c>
      <c r="FB12" s="82">
        <v>3.966004039022013</v>
      </c>
      <c r="FC12" s="82">
        <v>3.966003902318664</v>
      </c>
      <c r="FD12" s="82">
        <v>4.0759975229270013</v>
      </c>
      <c r="FE12" s="82">
        <v>4.0759968551200689</v>
      </c>
      <c r="FF12" s="82">
        <v>4.0759969908334339</v>
      </c>
      <c r="FG12" s="82">
        <v>4.075997117584536</v>
      </c>
      <c r="FH12" s="82">
        <v>4.0759964438611753</v>
      </c>
      <c r="FI12" s="82">
        <v>4.0759961708065751</v>
      </c>
      <c r="FJ12" s="82">
        <v>4.0759964048388371</v>
      </c>
      <c r="FK12" s="82">
        <v>4.075996254668957</v>
      </c>
      <c r="FL12" s="82">
        <v>4.075996651875462</v>
      </c>
      <c r="FM12" s="82">
        <v>4.075997313155308</v>
      </c>
      <c r="FN12" s="82">
        <v>4.0759961313817854</v>
      </c>
      <c r="FO12" s="82">
        <v>4.075996872632289</v>
      </c>
      <c r="FP12" s="82">
        <v>4.1900013481903589</v>
      </c>
      <c r="FQ12" s="82">
        <v>4.1900015916084339</v>
      </c>
      <c r="FR12" s="82">
        <v>4.1900008429215658</v>
      </c>
      <c r="FS12" s="82">
        <v>4.1900014388377302</v>
      </c>
      <c r="FT12" s="82">
        <v>4.1900021671920271</v>
      </c>
      <c r="FU12" s="82">
        <v>4.1900022664629279</v>
      </c>
      <c r="FV12" s="82">
        <v>4.1900014898715483</v>
      </c>
      <c r="FW12" s="82">
        <v>4.1900016784486702</v>
      </c>
      <c r="FX12" s="82">
        <v>4.1900019897857659</v>
      </c>
      <c r="FY12" s="82">
        <v>4.1900012659111558</v>
      </c>
      <c r="FZ12" s="82">
        <v>4.1900018067168778</v>
      </c>
      <c r="GA12" s="82">
        <v>4.1900013024395104</v>
      </c>
    </row>
    <row r="13" spans="2:183">
      <c r="B13" s="96" t="s">
        <v>1</v>
      </c>
      <c r="C13" s="166" t="s">
        <v>40</v>
      </c>
      <c r="D13" s="175">
        <v>1.08</v>
      </c>
      <c r="E13" s="176">
        <v>1.08</v>
      </c>
      <c r="F13" s="176">
        <v>1.62</v>
      </c>
      <c r="G13" s="176">
        <v>1.62</v>
      </c>
      <c r="H13" s="176">
        <v>1.08</v>
      </c>
      <c r="I13" s="176">
        <v>1.62</v>
      </c>
      <c r="J13" s="176">
        <v>1.62</v>
      </c>
      <c r="K13" s="176">
        <v>1.08</v>
      </c>
      <c r="L13" s="176">
        <v>1.62</v>
      </c>
      <c r="M13" s="176">
        <v>0.54</v>
      </c>
      <c r="N13" s="176">
        <v>1.54</v>
      </c>
      <c r="O13" s="176">
        <v>1.08</v>
      </c>
      <c r="P13" s="176">
        <v>1.62</v>
      </c>
      <c r="Q13" s="176">
        <v>1.08</v>
      </c>
      <c r="R13" s="176">
        <v>1.62</v>
      </c>
      <c r="S13" s="176">
        <v>1.62</v>
      </c>
      <c r="T13" s="176">
        <v>1.08</v>
      </c>
      <c r="U13" s="176">
        <v>2.17</v>
      </c>
      <c r="V13" s="176">
        <v>1.08</v>
      </c>
      <c r="W13" s="176">
        <v>1.08</v>
      </c>
      <c r="X13" s="176">
        <v>1.08</v>
      </c>
      <c r="Y13" s="176">
        <v>2.62</v>
      </c>
      <c r="Z13" s="176">
        <v>1.62</v>
      </c>
      <c r="AA13" s="176">
        <v>1.08</v>
      </c>
      <c r="AB13" s="176">
        <v>1.62</v>
      </c>
      <c r="AC13" s="176">
        <v>1.62</v>
      </c>
      <c r="AD13" s="176">
        <v>1.08</v>
      </c>
      <c r="AE13" s="176">
        <v>1.08</v>
      </c>
      <c r="AF13" s="176">
        <v>1.62</v>
      </c>
      <c r="AG13" s="176">
        <v>1.62</v>
      </c>
      <c r="AH13" s="176">
        <v>1.62</v>
      </c>
      <c r="AI13" s="176">
        <v>1.62</v>
      </c>
      <c r="AJ13" s="176">
        <v>1.08</v>
      </c>
      <c r="AK13" s="176">
        <v>1.54</v>
      </c>
      <c r="AL13" s="176">
        <v>1.08</v>
      </c>
      <c r="AM13" s="176">
        <v>1.08</v>
      </c>
      <c r="AN13" s="176">
        <v>1.08</v>
      </c>
      <c r="AO13" s="176">
        <v>1.08</v>
      </c>
      <c r="AP13" s="176">
        <v>1.62</v>
      </c>
      <c r="AQ13" s="176">
        <v>1.08</v>
      </c>
      <c r="AR13" s="176">
        <v>1.08</v>
      </c>
      <c r="AS13" s="176">
        <v>1.08</v>
      </c>
      <c r="AT13" s="176">
        <v>1.62</v>
      </c>
      <c r="AU13" s="176">
        <v>1.62</v>
      </c>
      <c r="AV13" s="176">
        <v>1.62</v>
      </c>
      <c r="AW13" s="176">
        <v>2.08</v>
      </c>
      <c r="AX13" s="176">
        <v>1.62</v>
      </c>
      <c r="AY13" s="176">
        <v>1.62</v>
      </c>
      <c r="AZ13" s="176">
        <v>1.08</v>
      </c>
      <c r="BA13" s="176">
        <v>1.62</v>
      </c>
      <c r="BB13" s="176">
        <v>1.08</v>
      </c>
      <c r="BC13" s="176">
        <v>2.17</v>
      </c>
      <c r="BD13" s="176">
        <v>1.08</v>
      </c>
      <c r="BE13" s="176">
        <v>1.62</v>
      </c>
      <c r="BF13" s="176">
        <v>1.08</v>
      </c>
      <c r="BG13" s="176">
        <v>1.08</v>
      </c>
      <c r="BH13" s="176">
        <v>1.54</v>
      </c>
      <c r="BI13" s="176">
        <v>0</v>
      </c>
      <c r="BJ13" s="176">
        <v>1.54</v>
      </c>
      <c r="BK13" s="176">
        <v>1.62</v>
      </c>
      <c r="BL13" s="176">
        <v>1.62</v>
      </c>
      <c r="BM13" s="176">
        <v>1.08</v>
      </c>
      <c r="BN13" s="176">
        <v>1.62</v>
      </c>
      <c r="BO13" s="176">
        <v>1.08</v>
      </c>
      <c r="BP13" s="176">
        <v>1.08</v>
      </c>
      <c r="BQ13" s="176">
        <v>1.62</v>
      </c>
      <c r="BR13" s="176">
        <v>1.08</v>
      </c>
      <c r="BS13" s="176">
        <v>1.08</v>
      </c>
      <c r="BT13" s="176">
        <v>1.08</v>
      </c>
      <c r="BU13" s="176">
        <v>1.62</v>
      </c>
      <c r="BV13" s="176">
        <v>2.08</v>
      </c>
      <c r="BW13" s="176">
        <v>1.62</v>
      </c>
      <c r="BX13" s="176">
        <v>1.62</v>
      </c>
      <c r="BY13" s="176">
        <v>1.08</v>
      </c>
      <c r="BZ13" s="176">
        <v>1.62</v>
      </c>
      <c r="CA13" s="176">
        <v>1.62</v>
      </c>
      <c r="CB13" s="176">
        <v>1.08</v>
      </c>
      <c r="CC13" s="176">
        <v>1.62</v>
      </c>
      <c r="CD13" s="176">
        <v>1.62</v>
      </c>
      <c r="CE13" s="176">
        <v>1.08</v>
      </c>
      <c r="CF13" s="176">
        <v>1.08</v>
      </c>
      <c r="CG13" s="176">
        <v>0.54</v>
      </c>
      <c r="CH13" s="176">
        <v>2.62</v>
      </c>
      <c r="CI13" s="176">
        <v>0.54</v>
      </c>
      <c r="CJ13" s="176">
        <v>1.08</v>
      </c>
      <c r="CK13" s="176">
        <v>1.08</v>
      </c>
      <c r="CL13" s="176">
        <v>1.08</v>
      </c>
      <c r="CM13" s="176">
        <v>2.08</v>
      </c>
      <c r="CN13" s="176">
        <v>1.08</v>
      </c>
      <c r="CO13" s="176">
        <v>1.08</v>
      </c>
      <c r="CP13" s="176">
        <v>1.62</v>
      </c>
      <c r="CQ13" s="176">
        <v>1.08</v>
      </c>
      <c r="CR13" s="176">
        <v>1.62</v>
      </c>
      <c r="CS13" s="176">
        <v>1.54</v>
      </c>
      <c r="CT13" s="176">
        <v>1.62</v>
      </c>
      <c r="CU13" s="176">
        <v>1.62</v>
      </c>
      <c r="CV13" s="176">
        <v>1.62</v>
      </c>
      <c r="CW13" s="176">
        <v>1.08</v>
      </c>
      <c r="CX13" s="176">
        <v>1.08</v>
      </c>
      <c r="CY13" s="176">
        <v>1.08</v>
      </c>
      <c r="CZ13" s="176">
        <v>1.62</v>
      </c>
      <c r="DA13" s="176">
        <v>1.08</v>
      </c>
      <c r="DB13" s="176">
        <v>1.08</v>
      </c>
      <c r="DC13" s="176">
        <v>1.62</v>
      </c>
      <c r="DD13" s="176">
        <v>1.62</v>
      </c>
      <c r="DE13" s="176">
        <v>1.54</v>
      </c>
      <c r="DF13" s="176">
        <v>1.08</v>
      </c>
      <c r="DG13" s="176">
        <v>1.62</v>
      </c>
      <c r="DH13" s="176">
        <v>1.62</v>
      </c>
      <c r="DI13" s="176">
        <v>1.08</v>
      </c>
      <c r="DJ13" s="176">
        <v>1.08</v>
      </c>
      <c r="DK13" s="176">
        <v>1.08</v>
      </c>
      <c r="DL13" s="176">
        <v>1.08</v>
      </c>
      <c r="DM13" s="176">
        <v>1.08</v>
      </c>
      <c r="DN13" s="176">
        <v>1.62</v>
      </c>
      <c r="DO13" s="176">
        <v>1.08</v>
      </c>
      <c r="DP13" s="176">
        <v>1.62</v>
      </c>
      <c r="DQ13" s="176">
        <v>1.54</v>
      </c>
      <c r="DR13" s="176">
        <v>1.08</v>
      </c>
      <c r="DS13" s="176">
        <v>2.17</v>
      </c>
      <c r="DT13" s="176">
        <v>2.17</v>
      </c>
      <c r="DU13" s="176">
        <v>1.08</v>
      </c>
      <c r="DV13" s="176">
        <v>1.08</v>
      </c>
      <c r="DW13" s="176">
        <v>1.08</v>
      </c>
      <c r="DX13" s="176">
        <v>1.08</v>
      </c>
      <c r="DY13" s="176">
        <v>1.08</v>
      </c>
      <c r="DZ13" s="176">
        <v>1.08</v>
      </c>
      <c r="EA13" s="176">
        <v>1.08</v>
      </c>
      <c r="EB13" s="176">
        <v>1.62</v>
      </c>
      <c r="EC13" s="176">
        <v>0.54</v>
      </c>
      <c r="ED13" s="176">
        <v>1.54</v>
      </c>
      <c r="EE13" s="176">
        <v>2.17</v>
      </c>
      <c r="EF13" s="176">
        <v>1.08</v>
      </c>
      <c r="EG13" s="176">
        <v>1.08</v>
      </c>
      <c r="EH13" s="176">
        <v>1.08</v>
      </c>
      <c r="EI13" s="176">
        <v>1.08</v>
      </c>
      <c r="EJ13" s="176">
        <v>1.62</v>
      </c>
      <c r="EK13" s="176">
        <v>1.08</v>
      </c>
      <c r="EL13" s="176">
        <v>1.08</v>
      </c>
      <c r="EM13" s="176">
        <v>1.62</v>
      </c>
      <c r="EN13" s="176">
        <v>1.62</v>
      </c>
      <c r="EO13" s="176">
        <v>2.08</v>
      </c>
      <c r="EP13" s="176">
        <v>2.17</v>
      </c>
      <c r="EQ13" s="176">
        <v>2.17</v>
      </c>
      <c r="ER13" s="176">
        <v>1.08</v>
      </c>
      <c r="ES13" s="176">
        <v>1.08</v>
      </c>
      <c r="ET13" s="176">
        <v>1.62</v>
      </c>
      <c r="EU13" s="176">
        <v>1.08</v>
      </c>
      <c r="EV13" s="176">
        <v>1.08</v>
      </c>
      <c r="EW13" s="176">
        <v>1.08</v>
      </c>
      <c r="EX13" s="176">
        <v>1.08</v>
      </c>
      <c r="EY13" s="176">
        <v>2.17</v>
      </c>
      <c r="EZ13" s="176">
        <v>1.08</v>
      </c>
      <c r="FA13" s="176">
        <v>0.54</v>
      </c>
      <c r="FB13" s="176">
        <v>1.54</v>
      </c>
      <c r="FC13" s="176">
        <v>1.62</v>
      </c>
      <c r="FD13" s="176">
        <v>1.62</v>
      </c>
      <c r="FE13" s="176">
        <v>1.08</v>
      </c>
      <c r="FF13" s="176">
        <v>1.08</v>
      </c>
      <c r="FG13" s="176">
        <v>1.08</v>
      </c>
      <c r="FH13" s="176">
        <v>1.08</v>
      </c>
      <c r="FI13" s="176">
        <v>1.08</v>
      </c>
      <c r="FJ13" s="176">
        <v>1.08</v>
      </c>
      <c r="FK13" s="176">
        <v>1.62</v>
      </c>
      <c r="FL13" s="176">
        <v>1.08</v>
      </c>
      <c r="FM13" s="176">
        <v>2.62</v>
      </c>
      <c r="FN13" s="176">
        <v>1.08</v>
      </c>
      <c r="FO13" s="176">
        <v>1.62</v>
      </c>
      <c r="FP13" s="176">
        <v>1.62</v>
      </c>
      <c r="FQ13" s="176">
        <v>1.08</v>
      </c>
      <c r="FR13" s="176">
        <v>0.54</v>
      </c>
      <c r="FS13" s="176">
        <v>2.08</v>
      </c>
      <c r="FT13" s="176">
        <v>1.08</v>
      </c>
      <c r="FU13" s="176">
        <v>1.08</v>
      </c>
      <c r="FV13" s="176">
        <v>1.08</v>
      </c>
      <c r="FW13" s="176">
        <v>1.62</v>
      </c>
      <c r="FX13" s="176">
        <v>1.08</v>
      </c>
      <c r="FY13" s="176">
        <v>1.62</v>
      </c>
      <c r="FZ13" s="176">
        <v>1.08</v>
      </c>
      <c r="GA13" s="176">
        <v>2.17</v>
      </c>
    </row>
    <row r="14" spans="2:183">
      <c r="B14" s="96" t="s">
        <v>1</v>
      </c>
      <c r="C14" s="166" t="s">
        <v>41</v>
      </c>
      <c r="D14" s="175">
        <v>715</v>
      </c>
      <c r="E14" s="176">
        <v>646</v>
      </c>
      <c r="F14" s="176">
        <v>715</v>
      </c>
      <c r="G14" s="176">
        <v>692</v>
      </c>
      <c r="H14" s="176">
        <v>715</v>
      </c>
      <c r="I14" s="176">
        <v>692</v>
      </c>
      <c r="J14" s="176">
        <v>715</v>
      </c>
      <c r="K14" s="176">
        <v>715</v>
      </c>
      <c r="L14" s="176">
        <v>692</v>
      </c>
      <c r="M14" s="176">
        <v>93</v>
      </c>
      <c r="N14" s="176">
        <v>346</v>
      </c>
      <c r="O14" s="176">
        <v>715</v>
      </c>
      <c r="P14" s="176">
        <v>715</v>
      </c>
      <c r="Q14" s="176">
        <v>646</v>
      </c>
      <c r="R14" s="176">
        <v>715</v>
      </c>
      <c r="S14" s="176">
        <v>692</v>
      </c>
      <c r="T14" s="176">
        <v>715</v>
      </c>
      <c r="U14" s="176">
        <v>692</v>
      </c>
      <c r="V14" s="176">
        <v>715</v>
      </c>
      <c r="W14" s="176">
        <v>715</v>
      </c>
      <c r="X14" s="176">
        <v>692</v>
      </c>
      <c r="Y14" s="176">
        <v>553</v>
      </c>
      <c r="Z14" s="176">
        <v>692</v>
      </c>
      <c r="AA14" s="176">
        <v>715</v>
      </c>
      <c r="AB14" s="176">
        <v>715</v>
      </c>
      <c r="AC14" s="176">
        <v>646</v>
      </c>
      <c r="AD14" s="176">
        <v>715</v>
      </c>
      <c r="AE14" s="176">
        <v>692</v>
      </c>
      <c r="AF14" s="176">
        <v>715</v>
      </c>
      <c r="AG14" s="176">
        <v>692</v>
      </c>
      <c r="AH14" s="176">
        <v>715</v>
      </c>
      <c r="AI14" s="176">
        <v>715</v>
      </c>
      <c r="AJ14" s="176">
        <v>692</v>
      </c>
      <c r="AK14" s="176">
        <v>231</v>
      </c>
      <c r="AL14" s="176">
        <v>692</v>
      </c>
      <c r="AM14" s="176">
        <v>715</v>
      </c>
      <c r="AN14" s="176">
        <v>715</v>
      </c>
      <c r="AO14" s="176">
        <v>669</v>
      </c>
      <c r="AP14" s="176">
        <v>715</v>
      </c>
      <c r="AQ14" s="176">
        <v>692</v>
      </c>
      <c r="AR14" s="176">
        <v>715</v>
      </c>
      <c r="AS14" s="176">
        <v>692</v>
      </c>
      <c r="AT14" s="176">
        <v>715</v>
      </c>
      <c r="AU14" s="176">
        <v>715</v>
      </c>
      <c r="AV14" s="176">
        <v>692</v>
      </c>
      <c r="AW14" s="176">
        <v>553</v>
      </c>
      <c r="AX14" s="176">
        <v>692</v>
      </c>
      <c r="AY14" s="176">
        <v>715</v>
      </c>
      <c r="AZ14" s="176">
        <v>715</v>
      </c>
      <c r="BA14" s="176">
        <v>646</v>
      </c>
      <c r="BB14" s="176">
        <v>715</v>
      </c>
      <c r="BC14" s="176">
        <v>692</v>
      </c>
      <c r="BD14" s="176">
        <v>715</v>
      </c>
      <c r="BE14" s="176">
        <v>692</v>
      </c>
      <c r="BF14" s="176">
        <v>715</v>
      </c>
      <c r="BG14" s="176">
        <v>715</v>
      </c>
      <c r="BH14" s="176">
        <v>669</v>
      </c>
      <c r="BI14" s="176">
        <v>0</v>
      </c>
      <c r="BJ14" s="176">
        <v>300</v>
      </c>
      <c r="BK14" s="176">
        <v>715</v>
      </c>
      <c r="BL14" s="176">
        <v>715</v>
      </c>
      <c r="BM14" s="176">
        <v>646</v>
      </c>
      <c r="BN14" s="176">
        <v>715</v>
      </c>
      <c r="BO14" s="176">
        <v>692</v>
      </c>
      <c r="BP14" s="176">
        <v>715</v>
      </c>
      <c r="BQ14" s="176">
        <v>692</v>
      </c>
      <c r="BR14" s="176">
        <v>715</v>
      </c>
      <c r="BS14" s="176">
        <v>715</v>
      </c>
      <c r="BT14" s="176">
        <v>692</v>
      </c>
      <c r="BU14" s="176">
        <v>715</v>
      </c>
      <c r="BV14" s="176">
        <v>530</v>
      </c>
      <c r="BW14" s="176">
        <v>715</v>
      </c>
      <c r="BX14" s="176">
        <v>715</v>
      </c>
      <c r="BY14" s="176">
        <v>646</v>
      </c>
      <c r="BZ14" s="176">
        <v>715</v>
      </c>
      <c r="CA14" s="176">
        <v>692</v>
      </c>
      <c r="CB14" s="176">
        <v>715</v>
      </c>
      <c r="CC14" s="176">
        <v>692</v>
      </c>
      <c r="CD14" s="176">
        <v>715</v>
      </c>
      <c r="CE14" s="176">
        <v>715</v>
      </c>
      <c r="CF14" s="176">
        <v>692</v>
      </c>
      <c r="CG14" s="176">
        <v>93</v>
      </c>
      <c r="CH14" s="176">
        <v>669</v>
      </c>
      <c r="CI14" s="176">
        <v>715</v>
      </c>
      <c r="CJ14" s="176">
        <v>715</v>
      </c>
      <c r="CK14" s="176">
        <v>669</v>
      </c>
      <c r="CL14" s="176">
        <v>715</v>
      </c>
      <c r="CM14" s="176">
        <v>692</v>
      </c>
      <c r="CN14" s="176">
        <v>715</v>
      </c>
      <c r="CO14" s="176">
        <v>692</v>
      </c>
      <c r="CP14" s="176">
        <v>715</v>
      </c>
      <c r="CQ14" s="176">
        <v>715</v>
      </c>
      <c r="CR14" s="176">
        <v>692</v>
      </c>
      <c r="CS14" s="176">
        <v>553</v>
      </c>
      <c r="CT14" s="176">
        <v>692</v>
      </c>
      <c r="CU14" s="176">
        <v>715</v>
      </c>
      <c r="CV14" s="176">
        <v>715</v>
      </c>
      <c r="CW14" s="176">
        <v>646</v>
      </c>
      <c r="CX14" s="176">
        <v>715</v>
      </c>
      <c r="CY14" s="176">
        <v>692</v>
      </c>
      <c r="CZ14" s="176">
        <v>715</v>
      </c>
      <c r="DA14" s="176">
        <v>692</v>
      </c>
      <c r="DB14" s="176">
        <v>715</v>
      </c>
      <c r="DC14" s="176">
        <v>715</v>
      </c>
      <c r="DD14" s="176">
        <v>692</v>
      </c>
      <c r="DE14" s="176">
        <v>70</v>
      </c>
      <c r="DF14" s="176">
        <v>692</v>
      </c>
      <c r="DG14" s="176">
        <v>715</v>
      </c>
      <c r="DH14" s="176">
        <v>715</v>
      </c>
      <c r="DI14" s="176">
        <v>646</v>
      </c>
      <c r="DJ14" s="176">
        <v>715</v>
      </c>
      <c r="DK14" s="176">
        <v>692</v>
      </c>
      <c r="DL14" s="176">
        <v>715</v>
      </c>
      <c r="DM14" s="176">
        <v>692</v>
      </c>
      <c r="DN14" s="176">
        <v>715</v>
      </c>
      <c r="DO14" s="176">
        <v>715</v>
      </c>
      <c r="DP14" s="176">
        <v>692</v>
      </c>
      <c r="DQ14" s="176">
        <v>553</v>
      </c>
      <c r="DR14" s="176">
        <v>692</v>
      </c>
      <c r="DS14" s="176">
        <v>715</v>
      </c>
      <c r="DT14" s="176">
        <v>715</v>
      </c>
      <c r="DU14" s="176">
        <v>646</v>
      </c>
      <c r="DV14" s="176">
        <v>715</v>
      </c>
      <c r="DW14" s="176">
        <v>692</v>
      </c>
      <c r="DX14" s="176">
        <v>715</v>
      </c>
      <c r="DY14" s="176">
        <v>692</v>
      </c>
      <c r="DZ14" s="176">
        <v>715</v>
      </c>
      <c r="EA14" s="176">
        <v>715</v>
      </c>
      <c r="EB14" s="176">
        <v>692</v>
      </c>
      <c r="EC14" s="176">
        <v>139</v>
      </c>
      <c r="ED14" s="176">
        <v>461</v>
      </c>
      <c r="EE14" s="176">
        <v>715</v>
      </c>
      <c r="EF14" s="176">
        <v>715</v>
      </c>
      <c r="EG14" s="176">
        <v>669</v>
      </c>
      <c r="EH14" s="176">
        <v>715</v>
      </c>
      <c r="EI14" s="176">
        <v>692</v>
      </c>
      <c r="EJ14" s="176">
        <v>715</v>
      </c>
      <c r="EK14" s="176">
        <v>692</v>
      </c>
      <c r="EL14" s="176">
        <v>715</v>
      </c>
      <c r="EM14" s="176">
        <v>715</v>
      </c>
      <c r="EN14" s="176">
        <v>692</v>
      </c>
      <c r="EO14" s="176">
        <v>553</v>
      </c>
      <c r="EP14" s="176">
        <v>692</v>
      </c>
      <c r="EQ14" s="176">
        <v>715</v>
      </c>
      <c r="ER14" s="176">
        <v>715</v>
      </c>
      <c r="ES14" s="176">
        <v>646</v>
      </c>
      <c r="ET14" s="176">
        <v>715</v>
      </c>
      <c r="EU14" s="176">
        <v>692</v>
      </c>
      <c r="EV14" s="176">
        <v>715</v>
      </c>
      <c r="EW14" s="176">
        <v>692</v>
      </c>
      <c r="EX14" s="176">
        <v>715</v>
      </c>
      <c r="EY14" s="176">
        <v>715</v>
      </c>
      <c r="EZ14" s="176">
        <v>692</v>
      </c>
      <c r="FA14" s="176">
        <v>70</v>
      </c>
      <c r="FB14" s="176">
        <v>208</v>
      </c>
      <c r="FC14" s="176">
        <v>715</v>
      </c>
      <c r="FD14" s="176">
        <v>715</v>
      </c>
      <c r="FE14" s="176">
        <v>646</v>
      </c>
      <c r="FF14" s="176">
        <v>715</v>
      </c>
      <c r="FG14" s="176">
        <v>692</v>
      </c>
      <c r="FH14" s="176">
        <v>715</v>
      </c>
      <c r="FI14" s="176">
        <v>692</v>
      </c>
      <c r="FJ14" s="176">
        <v>715</v>
      </c>
      <c r="FK14" s="176">
        <v>715</v>
      </c>
      <c r="FL14" s="176">
        <v>692</v>
      </c>
      <c r="FM14" s="176">
        <v>553</v>
      </c>
      <c r="FN14" s="176">
        <v>692</v>
      </c>
      <c r="FO14" s="176">
        <v>715</v>
      </c>
      <c r="FP14" s="176">
        <v>715</v>
      </c>
      <c r="FQ14" s="176">
        <v>646</v>
      </c>
      <c r="FR14" s="176">
        <v>116</v>
      </c>
      <c r="FS14" s="176">
        <v>646</v>
      </c>
      <c r="FT14" s="176">
        <v>715</v>
      </c>
      <c r="FU14" s="176">
        <v>692</v>
      </c>
      <c r="FV14" s="176">
        <v>715</v>
      </c>
      <c r="FW14" s="176">
        <v>715</v>
      </c>
      <c r="FX14" s="176">
        <v>692</v>
      </c>
      <c r="FY14" s="176">
        <v>715</v>
      </c>
      <c r="FZ14" s="176">
        <v>692</v>
      </c>
      <c r="GA14" s="176">
        <v>715</v>
      </c>
    </row>
    <row r="15" spans="2:183">
      <c r="B15" s="96" t="s">
        <v>1</v>
      </c>
      <c r="C15" s="166" t="s">
        <v>271</v>
      </c>
      <c r="D15" s="88">
        <v>4333.33</v>
      </c>
      <c r="E15" s="89">
        <v>4333.33</v>
      </c>
      <c r="F15" s="89">
        <v>6500</v>
      </c>
      <c r="G15" s="89">
        <v>6500</v>
      </c>
      <c r="H15" s="89">
        <v>4333.33</v>
      </c>
      <c r="I15" s="89">
        <v>6500</v>
      </c>
      <c r="J15" s="89">
        <v>6500</v>
      </c>
      <c r="K15" s="89">
        <v>4333.33</v>
      </c>
      <c r="L15" s="89">
        <v>6500</v>
      </c>
      <c r="M15" s="89">
        <v>2166.67</v>
      </c>
      <c r="N15" s="89">
        <v>6166.67</v>
      </c>
      <c r="O15" s="89">
        <v>4333.33</v>
      </c>
      <c r="P15" s="89">
        <v>6500</v>
      </c>
      <c r="Q15" s="89">
        <v>4333.33</v>
      </c>
      <c r="R15" s="89">
        <v>6500</v>
      </c>
      <c r="S15" s="89">
        <v>6500</v>
      </c>
      <c r="T15" s="89">
        <v>4333.33</v>
      </c>
      <c r="U15" s="89">
        <v>8666.67</v>
      </c>
      <c r="V15" s="89">
        <v>4333.33</v>
      </c>
      <c r="W15" s="89">
        <v>4333.33</v>
      </c>
      <c r="X15" s="89">
        <v>4333.33</v>
      </c>
      <c r="Y15" s="89">
        <v>10500</v>
      </c>
      <c r="Z15" s="89">
        <v>6500</v>
      </c>
      <c r="AA15" s="89">
        <v>4333.33</v>
      </c>
      <c r="AB15" s="89">
        <v>6500</v>
      </c>
      <c r="AC15" s="89">
        <v>6500</v>
      </c>
      <c r="AD15" s="89">
        <v>4333.33</v>
      </c>
      <c r="AE15" s="89">
        <v>4333.33</v>
      </c>
      <c r="AF15" s="89">
        <v>6500</v>
      </c>
      <c r="AG15" s="89">
        <v>6500</v>
      </c>
      <c r="AH15" s="89">
        <v>6500</v>
      </c>
      <c r="AI15" s="89">
        <v>6500</v>
      </c>
      <c r="AJ15" s="89">
        <v>4333.33</v>
      </c>
      <c r="AK15" s="89">
        <v>6166.67</v>
      </c>
      <c r="AL15" s="89">
        <v>4333.33</v>
      </c>
      <c r="AM15" s="89">
        <v>4333.33</v>
      </c>
      <c r="AN15" s="89">
        <v>4333.33</v>
      </c>
      <c r="AO15" s="89">
        <v>4333.33</v>
      </c>
      <c r="AP15" s="89">
        <v>6500</v>
      </c>
      <c r="AQ15" s="89">
        <v>4333.33</v>
      </c>
      <c r="AR15" s="89">
        <v>4333.33</v>
      </c>
      <c r="AS15" s="89">
        <v>4333.33</v>
      </c>
      <c r="AT15" s="89">
        <v>6500</v>
      </c>
      <c r="AU15" s="89">
        <v>6500</v>
      </c>
      <c r="AV15" s="89">
        <v>6500</v>
      </c>
      <c r="AW15" s="89">
        <v>8333.33</v>
      </c>
      <c r="AX15" s="89">
        <v>6500</v>
      </c>
      <c r="AY15" s="89">
        <v>6500</v>
      </c>
      <c r="AZ15" s="89">
        <v>4333.33</v>
      </c>
      <c r="BA15" s="89">
        <v>6500</v>
      </c>
      <c r="BB15" s="89">
        <v>4333.33</v>
      </c>
      <c r="BC15" s="89">
        <v>8666.67</v>
      </c>
      <c r="BD15" s="89">
        <v>4333.33</v>
      </c>
      <c r="BE15" s="89">
        <v>6500</v>
      </c>
      <c r="BF15" s="89">
        <v>4333.33</v>
      </c>
      <c r="BG15" s="89">
        <v>4333.33</v>
      </c>
      <c r="BH15" s="89">
        <v>6166.67</v>
      </c>
      <c r="BI15" s="89">
        <v>0</v>
      </c>
      <c r="BJ15" s="89">
        <v>6166.67</v>
      </c>
      <c r="BK15" s="89">
        <v>6500</v>
      </c>
      <c r="BL15" s="89">
        <v>6500</v>
      </c>
      <c r="BM15" s="89">
        <v>4333.33</v>
      </c>
      <c r="BN15" s="89">
        <v>6500</v>
      </c>
      <c r="BO15" s="89">
        <v>4333.33</v>
      </c>
      <c r="BP15" s="89">
        <v>4333.33</v>
      </c>
      <c r="BQ15" s="89">
        <v>6500</v>
      </c>
      <c r="BR15" s="89">
        <v>4333.33</v>
      </c>
      <c r="BS15" s="89">
        <v>4333.33</v>
      </c>
      <c r="BT15" s="89">
        <v>4333.33</v>
      </c>
      <c r="BU15" s="89">
        <v>6500</v>
      </c>
      <c r="BV15" s="89">
        <v>8333.33</v>
      </c>
      <c r="BW15" s="89">
        <v>6500</v>
      </c>
      <c r="BX15" s="89">
        <v>6500</v>
      </c>
      <c r="BY15" s="89">
        <v>4333.33</v>
      </c>
      <c r="BZ15" s="89">
        <v>6500</v>
      </c>
      <c r="CA15" s="89">
        <v>6500</v>
      </c>
      <c r="CB15" s="89">
        <v>4333.33</v>
      </c>
      <c r="CC15" s="89">
        <v>6500</v>
      </c>
      <c r="CD15" s="89">
        <v>6500</v>
      </c>
      <c r="CE15" s="89">
        <v>4333.33</v>
      </c>
      <c r="CF15" s="89">
        <v>4333.33</v>
      </c>
      <c r="CG15" s="89">
        <v>2166.67</v>
      </c>
      <c r="CH15" s="89">
        <v>10500</v>
      </c>
      <c r="CI15" s="89">
        <v>2166.67</v>
      </c>
      <c r="CJ15" s="89">
        <v>4333.33</v>
      </c>
      <c r="CK15" s="89">
        <v>4333.33</v>
      </c>
      <c r="CL15" s="89">
        <v>4333.33</v>
      </c>
      <c r="CM15" s="89">
        <v>8333.33</v>
      </c>
      <c r="CN15" s="89">
        <v>4333.33</v>
      </c>
      <c r="CO15" s="89">
        <v>4333.33</v>
      </c>
      <c r="CP15" s="89">
        <v>6500</v>
      </c>
      <c r="CQ15" s="89">
        <v>4333.33</v>
      </c>
      <c r="CR15" s="89">
        <v>6500</v>
      </c>
      <c r="CS15" s="89">
        <v>6166.67</v>
      </c>
      <c r="CT15" s="89">
        <v>6500</v>
      </c>
      <c r="CU15" s="89">
        <v>6500</v>
      </c>
      <c r="CV15" s="89">
        <v>6500</v>
      </c>
      <c r="CW15" s="89">
        <v>4333.33</v>
      </c>
      <c r="CX15" s="89">
        <v>4333.33</v>
      </c>
      <c r="CY15" s="89">
        <v>4333.33</v>
      </c>
      <c r="CZ15" s="89">
        <v>6500</v>
      </c>
      <c r="DA15" s="89">
        <v>4333.33</v>
      </c>
      <c r="DB15" s="89">
        <v>4333.33</v>
      </c>
      <c r="DC15" s="89">
        <v>6500</v>
      </c>
      <c r="DD15" s="89">
        <v>6500</v>
      </c>
      <c r="DE15" s="89">
        <v>6166.67</v>
      </c>
      <c r="DF15" s="89">
        <v>4333.33</v>
      </c>
      <c r="DG15" s="89">
        <v>6500</v>
      </c>
      <c r="DH15" s="89">
        <v>6500</v>
      </c>
      <c r="DI15" s="89">
        <v>4333.33</v>
      </c>
      <c r="DJ15" s="89">
        <v>4333.33</v>
      </c>
      <c r="DK15" s="89">
        <v>4333.33</v>
      </c>
      <c r="DL15" s="89">
        <v>4333.33</v>
      </c>
      <c r="DM15" s="89">
        <v>4333.33</v>
      </c>
      <c r="DN15" s="89">
        <v>6500</v>
      </c>
      <c r="DO15" s="89">
        <v>4333.33</v>
      </c>
      <c r="DP15" s="89">
        <v>6500</v>
      </c>
      <c r="DQ15" s="89">
        <v>6166.67</v>
      </c>
      <c r="DR15" s="89">
        <v>4333.33</v>
      </c>
      <c r="DS15" s="89">
        <v>8666.67</v>
      </c>
      <c r="DT15" s="89">
        <v>8666.67</v>
      </c>
      <c r="DU15" s="89">
        <v>4333.33</v>
      </c>
      <c r="DV15" s="89">
        <v>4333.33</v>
      </c>
      <c r="DW15" s="89">
        <v>4333.33</v>
      </c>
      <c r="DX15" s="89">
        <v>4333.33</v>
      </c>
      <c r="DY15" s="89">
        <v>4333.33</v>
      </c>
      <c r="DZ15" s="89">
        <v>4333.33</v>
      </c>
      <c r="EA15" s="89">
        <v>4333.33</v>
      </c>
      <c r="EB15" s="89">
        <v>6500</v>
      </c>
      <c r="EC15" s="89">
        <v>2166.67</v>
      </c>
      <c r="ED15" s="89">
        <v>6166.67</v>
      </c>
      <c r="EE15" s="89">
        <v>8666.67</v>
      </c>
      <c r="EF15" s="89">
        <v>4333.33</v>
      </c>
      <c r="EG15" s="89">
        <v>4333.33</v>
      </c>
      <c r="EH15" s="89">
        <v>4333.33</v>
      </c>
      <c r="EI15" s="89">
        <v>4333.33</v>
      </c>
      <c r="EJ15" s="89">
        <v>6500</v>
      </c>
      <c r="EK15" s="89">
        <v>4333.33</v>
      </c>
      <c r="EL15" s="89">
        <v>4333.33</v>
      </c>
      <c r="EM15" s="89">
        <v>6500</v>
      </c>
      <c r="EN15" s="89">
        <v>6500</v>
      </c>
      <c r="EO15" s="89">
        <v>8333.33</v>
      </c>
      <c r="EP15" s="89">
        <v>8666.67</v>
      </c>
      <c r="EQ15" s="89">
        <v>8666.67</v>
      </c>
      <c r="ER15" s="89">
        <v>4333.33</v>
      </c>
      <c r="ES15" s="89">
        <v>4333.33</v>
      </c>
      <c r="ET15" s="89">
        <v>6500</v>
      </c>
      <c r="EU15" s="89">
        <v>4333.33</v>
      </c>
      <c r="EV15" s="89">
        <v>4333.33</v>
      </c>
      <c r="EW15" s="89">
        <v>4333.33</v>
      </c>
      <c r="EX15" s="89">
        <v>4333.33</v>
      </c>
      <c r="EY15" s="89">
        <v>8666.67</v>
      </c>
      <c r="EZ15" s="89">
        <v>4333.33</v>
      </c>
      <c r="FA15" s="89">
        <v>2166.67</v>
      </c>
      <c r="FB15" s="89">
        <v>6166.67</v>
      </c>
      <c r="FC15" s="89">
        <v>6500</v>
      </c>
      <c r="FD15" s="89">
        <v>6500</v>
      </c>
      <c r="FE15" s="89">
        <v>4333.33</v>
      </c>
      <c r="FF15" s="89">
        <v>4333.33</v>
      </c>
      <c r="FG15" s="89">
        <v>4333.33</v>
      </c>
      <c r="FH15" s="89">
        <v>4333.33</v>
      </c>
      <c r="FI15" s="89">
        <v>4333.33</v>
      </c>
      <c r="FJ15" s="89">
        <v>4333.33</v>
      </c>
      <c r="FK15" s="89">
        <v>6500</v>
      </c>
      <c r="FL15" s="89">
        <v>4333.33</v>
      </c>
      <c r="FM15" s="89">
        <v>10500</v>
      </c>
      <c r="FN15" s="89">
        <v>4333.33</v>
      </c>
      <c r="FO15" s="89">
        <v>6500</v>
      </c>
      <c r="FP15" s="89">
        <v>6500</v>
      </c>
      <c r="FQ15" s="89">
        <v>4333.33</v>
      </c>
      <c r="FR15" s="89">
        <v>2166.67</v>
      </c>
      <c r="FS15" s="89">
        <v>8333.33</v>
      </c>
      <c r="FT15" s="89">
        <v>4333.33</v>
      </c>
      <c r="FU15" s="89">
        <v>4333.33</v>
      </c>
      <c r="FV15" s="89">
        <v>4333.33</v>
      </c>
      <c r="FW15" s="89">
        <v>6500</v>
      </c>
      <c r="FX15" s="89">
        <v>4333.33</v>
      </c>
      <c r="FY15" s="89">
        <v>6500</v>
      </c>
      <c r="FZ15" s="89">
        <v>4333.33</v>
      </c>
      <c r="GA15" s="89">
        <v>8666.67</v>
      </c>
    </row>
    <row r="16" spans="2:183">
      <c r="B16" s="171" t="s">
        <v>1</v>
      </c>
      <c r="C16" s="177" t="s">
        <v>96</v>
      </c>
      <c r="D16" s="83">
        <v>0.9819851419563651</v>
      </c>
      <c r="E16" s="84">
        <v>0.9767913223600686</v>
      </c>
      <c r="F16" s="84">
        <v>0.95219536818097972</v>
      </c>
      <c r="G16" s="84">
        <v>0.93178972428993212</v>
      </c>
      <c r="H16" s="84">
        <v>0.92856671865304963</v>
      </c>
      <c r="I16" s="84">
        <v>0.90390000138617432</v>
      </c>
      <c r="J16" s="84">
        <v>0.91928956415287355</v>
      </c>
      <c r="K16" s="84">
        <v>0.91364494977444621</v>
      </c>
      <c r="L16" s="84">
        <v>0.91878047850736744</v>
      </c>
      <c r="M16" s="84">
        <v>0.92700549238028929</v>
      </c>
      <c r="N16" s="84">
        <v>0.93685976074631627</v>
      </c>
      <c r="O16" s="84">
        <v>0.9506524458754676</v>
      </c>
      <c r="P16" s="84">
        <v>0.97860435008636459</v>
      </c>
      <c r="Q16" s="84">
        <v>0.97175015405632148</v>
      </c>
      <c r="R16" s="84">
        <v>0.9183202696583993</v>
      </c>
      <c r="S16" s="84">
        <v>0.92323020196559513</v>
      </c>
      <c r="T16" s="84">
        <v>0.92394160755311838</v>
      </c>
      <c r="U16" s="84">
        <v>0.91478829653040561</v>
      </c>
      <c r="V16" s="84">
        <v>0.91345377404370209</v>
      </c>
      <c r="W16" s="84">
        <v>0.91575794469319649</v>
      </c>
      <c r="X16" s="84">
        <v>0.89668139476857822</v>
      </c>
      <c r="Y16" s="84">
        <v>0.91171764216113549</v>
      </c>
      <c r="Z16" s="84">
        <v>0.92308811910009569</v>
      </c>
      <c r="AA16" s="84">
        <v>0.92604108601230917</v>
      </c>
      <c r="AB16" s="84">
        <v>0.97313739497912166</v>
      </c>
      <c r="AC16" s="84">
        <v>0.97042118627079765</v>
      </c>
      <c r="AD16" s="84">
        <v>0.91660974996226807</v>
      </c>
      <c r="AE16" s="84">
        <v>0.91431710123230892</v>
      </c>
      <c r="AF16" s="84">
        <v>0.91663322768358746</v>
      </c>
      <c r="AG16" s="84">
        <v>0.91338479505413006</v>
      </c>
      <c r="AH16" s="84">
        <v>0.91152524693531889</v>
      </c>
      <c r="AI16" s="84">
        <v>0.90712475054921105</v>
      </c>
      <c r="AJ16" s="84">
        <v>0.89420717761051272</v>
      </c>
      <c r="AK16" s="84">
        <v>0.91432308698495746</v>
      </c>
      <c r="AL16" s="84">
        <v>0.91705469150690999</v>
      </c>
      <c r="AM16" s="84">
        <v>0.9112636380406165</v>
      </c>
      <c r="AN16" s="84">
        <v>0.972758397477822</v>
      </c>
      <c r="AO16" s="84">
        <v>0.97101579722768872</v>
      </c>
      <c r="AP16" s="84">
        <v>0.92637322868977545</v>
      </c>
      <c r="AQ16" s="84">
        <v>0.92356634923275249</v>
      </c>
      <c r="AR16" s="84">
        <v>0.92449155640522551</v>
      </c>
      <c r="AS16" s="84">
        <v>0.91716222397804303</v>
      </c>
      <c r="AT16" s="84">
        <v>0.91910845030269495</v>
      </c>
      <c r="AU16" s="84">
        <v>0.91730737368147452</v>
      </c>
      <c r="AV16" s="84">
        <v>0.90596540108953305</v>
      </c>
      <c r="AW16" s="84">
        <v>0.91019553254322405</v>
      </c>
      <c r="AX16" s="84">
        <v>0.93823553873664078</v>
      </c>
      <c r="AY16" s="84">
        <v>0.91719008569368277</v>
      </c>
      <c r="AZ16" s="84">
        <v>0.97551545337156842</v>
      </c>
      <c r="BA16" s="84">
        <v>0.97131582659568938</v>
      </c>
      <c r="BB16" s="84">
        <v>0.92487065452533079</v>
      </c>
      <c r="BC16" s="84">
        <v>0.92056874731428728</v>
      </c>
      <c r="BD16" s="84">
        <v>0.91657621036038317</v>
      </c>
      <c r="BE16" s="84">
        <v>0.91422006903148001</v>
      </c>
      <c r="BF16" s="84">
        <v>0.9108409384380608</v>
      </c>
      <c r="BG16" s="84">
        <v>0.9130110512988211</v>
      </c>
      <c r="BH16" s="84">
        <v>0.886738824187287</v>
      </c>
      <c r="BI16" s="84" t="e">
        <v>#DIV/0!</v>
      </c>
      <c r="BJ16" s="84">
        <v>0.91868904876099122</v>
      </c>
      <c r="BK16" s="84">
        <v>0.92336472640069767</v>
      </c>
      <c r="BL16" s="84">
        <v>0.98041548858815053</v>
      </c>
      <c r="BM16" s="84">
        <v>0.98039215686274506</v>
      </c>
      <c r="BN16" s="84">
        <v>0.93957106203149365</v>
      </c>
      <c r="BO16" s="84">
        <v>0.936727970224976</v>
      </c>
      <c r="BP16" s="84">
        <v>0.93175633479230602</v>
      </c>
      <c r="BQ16" s="84">
        <v>0.91807709901443002</v>
      </c>
      <c r="BR16" s="84">
        <v>0.94045976086263861</v>
      </c>
      <c r="BS16" s="84">
        <v>0.94854961345608824</v>
      </c>
      <c r="BT16" s="84">
        <v>0.92289405469843777</v>
      </c>
      <c r="BU16" s="84">
        <v>0.93363780583924483</v>
      </c>
      <c r="BV16" s="84">
        <v>0.97353060947468439</v>
      </c>
      <c r="BW16" s="84">
        <v>0.97218151632540128</v>
      </c>
      <c r="BX16" s="84">
        <v>0.99458597038453167</v>
      </c>
      <c r="BY16" s="84">
        <v>0.99815132414192487</v>
      </c>
      <c r="BZ16" s="84">
        <v>0.99565933826365483</v>
      </c>
      <c r="CA16" s="84">
        <v>0.97524628851831818</v>
      </c>
      <c r="CB16" s="84">
        <v>0.96379671647297549</v>
      </c>
      <c r="CC16" s="84">
        <v>0.95457506826908411</v>
      </c>
      <c r="CD16" s="84">
        <v>0.96293129412553879</v>
      </c>
      <c r="CE16" s="84">
        <v>0.96751625832201371</v>
      </c>
      <c r="CF16" s="84">
        <v>0.96751143593795474</v>
      </c>
      <c r="CG16" s="84">
        <v>0.99036125937959307</v>
      </c>
      <c r="CH16" s="84">
        <v>0.99381728697759286</v>
      </c>
      <c r="CI16" s="84">
        <v>0.99477714611527568</v>
      </c>
      <c r="CJ16" s="84">
        <v>0.99846650232261758</v>
      </c>
      <c r="CK16" s="84">
        <v>0.99824065411348051</v>
      </c>
      <c r="CL16" s="84">
        <v>0.99846650232261758</v>
      </c>
      <c r="CM16" s="84">
        <v>0.98717095687611756</v>
      </c>
      <c r="CN16" s="84">
        <v>0.96825748352367058</v>
      </c>
      <c r="CO16" s="84">
        <v>0.97006892751694584</v>
      </c>
      <c r="CP16" s="84">
        <v>0.97344270597508009</v>
      </c>
      <c r="CQ16" s="84">
        <v>0.97374446177323881</v>
      </c>
      <c r="CR16" s="84">
        <v>0.96916455275086288</v>
      </c>
      <c r="CS16" s="84">
        <v>0.97900269296317011</v>
      </c>
      <c r="CT16" s="84">
        <v>0.99448638776839793</v>
      </c>
      <c r="CU16" s="84">
        <v>0.99152390535124346</v>
      </c>
      <c r="CV16" s="84">
        <v>0.99596109406181355</v>
      </c>
      <c r="CW16" s="84">
        <v>0.99659219992427106</v>
      </c>
      <c r="CX16" s="84">
        <v>0.99846650232261758</v>
      </c>
      <c r="CY16" s="84">
        <v>0.98945121359559751</v>
      </c>
      <c r="CZ16" s="84">
        <v>0.96991423923798037</v>
      </c>
      <c r="DA16" s="84">
        <v>0.96997546471493323</v>
      </c>
      <c r="DB16" s="84">
        <v>0.96645305294226158</v>
      </c>
      <c r="DC16" s="84">
        <v>0.97688376850966785</v>
      </c>
      <c r="DD16" s="84">
        <v>0.96204654773291198</v>
      </c>
      <c r="DE16" s="84">
        <v>0.95282631038026722</v>
      </c>
      <c r="DF16" s="84">
        <v>0.99617405497567257</v>
      </c>
      <c r="DG16" s="84">
        <v>0.99079609599034058</v>
      </c>
      <c r="DH16" s="84">
        <v>0.99454246952088676</v>
      </c>
      <c r="DI16" s="84">
        <v>0.99378577633249443</v>
      </c>
      <c r="DJ16" s="84">
        <v>0.99776227130183959</v>
      </c>
      <c r="DK16" s="84">
        <v>0.98685906765916742</v>
      </c>
      <c r="DL16" s="84">
        <v>0.96668102161627356</v>
      </c>
      <c r="DM16" s="84">
        <v>0.96835364078679254</v>
      </c>
      <c r="DN16" s="84">
        <v>0.96825067498448802</v>
      </c>
      <c r="DO16" s="84">
        <v>0.97600503094028279</v>
      </c>
      <c r="DP16" s="84">
        <v>0.95717761051274586</v>
      </c>
      <c r="DQ16" s="84">
        <v>0.97787086786267186</v>
      </c>
      <c r="DR16" s="84">
        <v>0.99617415893874495</v>
      </c>
      <c r="DS16" s="84">
        <v>0.99362348442923987</v>
      </c>
      <c r="DT16" s="84">
        <v>0.99415005617883312</v>
      </c>
      <c r="DU16" s="84">
        <v>0.99259787216666295</v>
      </c>
      <c r="DV16" s="84">
        <v>0.99658838523586724</v>
      </c>
      <c r="DW16" s="84">
        <v>0.98592340000831702</v>
      </c>
      <c r="DX16" s="84">
        <v>0.96825067498448802</v>
      </c>
      <c r="DY16" s="84">
        <v>0.96232378259242313</v>
      </c>
      <c r="DZ16" s="84">
        <v>0.97030329861984543</v>
      </c>
      <c r="EA16" s="84">
        <v>0.96864318894534718</v>
      </c>
      <c r="EB16" s="84">
        <v>0.95764197890242719</v>
      </c>
      <c r="EC16" s="84">
        <v>0.96385280264996642</v>
      </c>
      <c r="ED16" s="84">
        <v>0.98929446464520354</v>
      </c>
      <c r="EE16" s="84">
        <v>0.98748573728429845</v>
      </c>
      <c r="EF16" s="84">
        <v>0.99452224514095022</v>
      </c>
      <c r="EG16" s="84">
        <v>0.99287812799088082</v>
      </c>
      <c r="EH16" s="84">
        <v>0.99645422682832752</v>
      </c>
      <c r="EI16" s="84">
        <v>0.98613122218987803</v>
      </c>
      <c r="EJ16" s="84">
        <v>0.96157974878838193</v>
      </c>
      <c r="EK16" s="84">
        <v>0.965047615087121</v>
      </c>
      <c r="EL16" s="84">
        <v>0.97019261793362521</v>
      </c>
      <c r="EM16" s="84">
        <v>0.96934752058493068</v>
      </c>
      <c r="EN16" s="84">
        <v>0.9601196614962364</v>
      </c>
      <c r="EO16" s="84">
        <v>0.97361676662286811</v>
      </c>
      <c r="EP16" s="84">
        <v>0.98751056957901884</v>
      </c>
      <c r="EQ16" s="84">
        <v>0.99042035183042387</v>
      </c>
      <c r="ER16" s="84">
        <v>0.98963887910650505</v>
      </c>
      <c r="ES16" s="84">
        <v>0.99129117758424834</v>
      </c>
      <c r="ET16" s="84">
        <v>0.99010507957270555</v>
      </c>
      <c r="EU16" s="84">
        <v>0.97303197904104466</v>
      </c>
      <c r="EV16" s="84">
        <v>0.96589629555097178</v>
      </c>
      <c r="EW16" s="84">
        <v>0.96237912560125305</v>
      </c>
      <c r="EX16" s="84">
        <v>0.96086535526823291</v>
      </c>
      <c r="EY16" s="84">
        <v>0.96864318894534718</v>
      </c>
      <c r="EZ16" s="84">
        <v>0.9594335052189461</v>
      </c>
      <c r="FA16" s="84">
        <v>0.95889003083247693</v>
      </c>
      <c r="FB16" s="84">
        <v>0.98421877882309539</v>
      </c>
      <c r="FC16" s="84">
        <v>0.98197172611561112</v>
      </c>
      <c r="FD16" s="84">
        <v>0.97932209756670197</v>
      </c>
      <c r="FE16" s="84">
        <v>0.98208863249957312</v>
      </c>
      <c r="FF16" s="84">
        <v>0.98448719625698056</v>
      </c>
      <c r="FG16" s="84">
        <v>0.96181436353807126</v>
      </c>
      <c r="FH16" s="84">
        <v>0.95970823900320301</v>
      </c>
      <c r="FI16" s="84">
        <v>0.95543092693475273</v>
      </c>
      <c r="FJ16" s="84">
        <v>0.96048635776693325</v>
      </c>
      <c r="FK16" s="84">
        <v>0.97008193724740499</v>
      </c>
      <c r="FL16" s="84">
        <v>0.94809470342800906</v>
      </c>
      <c r="FM16" s="84">
        <v>0.97483965811076279</v>
      </c>
      <c r="FN16" s="84">
        <v>0.97615076724747363</v>
      </c>
      <c r="FO16" s="84">
        <v>0.9711720749274706</v>
      </c>
      <c r="FP16" s="84">
        <v>0.97470034042695919</v>
      </c>
      <c r="FQ16" s="84">
        <v>0.97959032155080894</v>
      </c>
      <c r="FR16" s="84">
        <v>0.98102207888861326</v>
      </c>
      <c r="FS16" s="84">
        <v>0.95459978766213038</v>
      </c>
      <c r="FT16" s="84">
        <v>0.94682557730039751</v>
      </c>
      <c r="FU16" s="84">
        <v>0.94798380948420458</v>
      </c>
      <c r="FV16" s="84">
        <v>0.95922526873606007</v>
      </c>
      <c r="FW16" s="84">
        <v>0.96275688819573724</v>
      </c>
      <c r="FX16" s="84">
        <v>0.9404707447914501</v>
      </c>
      <c r="FY16" s="84">
        <v>0.96996129529942476</v>
      </c>
      <c r="FZ16" s="84">
        <v>0.96997536075186086</v>
      </c>
      <c r="GA16" s="84">
        <v>0.96850903053780746</v>
      </c>
    </row>
    <row r="17" spans="2:183">
      <c r="B17" s="96" t="s">
        <v>1</v>
      </c>
      <c r="C17" s="166" t="s">
        <v>42</v>
      </c>
      <c r="D17" s="178">
        <v>101616.68</v>
      </c>
      <c r="E17" s="179">
        <v>101010</v>
      </c>
      <c r="F17" s="179">
        <v>150215</v>
      </c>
      <c r="G17" s="179">
        <v>148720.01999999999</v>
      </c>
      <c r="H17" s="179">
        <v>99493.35</v>
      </c>
      <c r="I17" s="179">
        <v>148135</v>
      </c>
      <c r="J17" s="179">
        <v>147550.01999999999</v>
      </c>
      <c r="K17" s="179">
        <v>98150</v>
      </c>
      <c r="L17" s="179">
        <v>146965</v>
      </c>
      <c r="M17" s="179">
        <v>48966.67</v>
      </c>
      <c r="N17" s="179">
        <v>139305</v>
      </c>
      <c r="O17" s="179">
        <v>97890</v>
      </c>
      <c r="P17" s="179">
        <v>146770</v>
      </c>
      <c r="Q17" s="179">
        <v>97630.01</v>
      </c>
      <c r="R17" s="179">
        <v>145535.03</v>
      </c>
      <c r="S17" s="179">
        <v>144300</v>
      </c>
      <c r="T17" s="179">
        <v>95506.66</v>
      </c>
      <c r="U17" s="179">
        <v>190146.66</v>
      </c>
      <c r="V17" s="179">
        <v>95030</v>
      </c>
      <c r="W17" s="179">
        <v>94986.66</v>
      </c>
      <c r="X17" s="179">
        <v>94943.35</v>
      </c>
      <c r="Y17" s="179">
        <v>229950.02</v>
      </c>
      <c r="Z17" s="179">
        <v>142350.01999999999</v>
      </c>
      <c r="AA17" s="179">
        <v>94856.66</v>
      </c>
      <c r="AB17" s="179">
        <v>142350.01999999999</v>
      </c>
      <c r="AC17" s="179">
        <v>142089.98000000001</v>
      </c>
      <c r="AD17" s="179">
        <v>94293.35</v>
      </c>
      <c r="AE17" s="179">
        <v>93686.66</v>
      </c>
      <c r="AF17" s="179">
        <v>140075</v>
      </c>
      <c r="AG17" s="179">
        <v>140270.03</v>
      </c>
      <c r="AH17" s="179">
        <v>140335.01999999999</v>
      </c>
      <c r="AI17" s="179">
        <v>140465</v>
      </c>
      <c r="AJ17" s="179">
        <v>93730.01</v>
      </c>
      <c r="AK17" s="179">
        <v>133570</v>
      </c>
      <c r="AL17" s="179">
        <v>93989.98</v>
      </c>
      <c r="AM17" s="179">
        <v>94076.66</v>
      </c>
      <c r="AN17" s="179">
        <v>94120.01</v>
      </c>
      <c r="AO17" s="179">
        <v>96936.66</v>
      </c>
      <c r="AP17" s="179">
        <v>144755</v>
      </c>
      <c r="AQ17" s="179">
        <v>95940</v>
      </c>
      <c r="AR17" s="179">
        <v>95636.66</v>
      </c>
      <c r="AS17" s="179">
        <v>95766.66</v>
      </c>
      <c r="AT17" s="179">
        <v>143780</v>
      </c>
      <c r="AU17" s="179">
        <v>143975</v>
      </c>
      <c r="AV17" s="179">
        <v>144170</v>
      </c>
      <c r="AW17" s="179">
        <v>185000</v>
      </c>
      <c r="AX17" s="179">
        <v>144560</v>
      </c>
      <c r="AY17" s="179">
        <v>144690</v>
      </c>
      <c r="AZ17" s="179">
        <v>96503.34</v>
      </c>
      <c r="BA17" s="179">
        <v>149109.98000000001</v>
      </c>
      <c r="BB17" s="179">
        <v>98973.34</v>
      </c>
      <c r="BC17" s="179">
        <v>196819.97</v>
      </c>
      <c r="BD17" s="179">
        <v>98106.66</v>
      </c>
      <c r="BE17" s="179">
        <v>147420</v>
      </c>
      <c r="BF17" s="179">
        <v>98366.68</v>
      </c>
      <c r="BG17" s="179">
        <v>98453.35</v>
      </c>
      <c r="BH17" s="179">
        <v>140291.67000000001</v>
      </c>
      <c r="BI17" s="179">
        <v>0</v>
      </c>
      <c r="BJ17" s="179">
        <v>140723.31</v>
      </c>
      <c r="BK17" s="179">
        <v>148525</v>
      </c>
      <c r="BL17" s="179">
        <v>148655</v>
      </c>
      <c r="BM17" s="179">
        <v>102093.34</v>
      </c>
      <c r="BN17" s="179">
        <v>152490.01999999999</v>
      </c>
      <c r="BO17" s="179">
        <v>101053.35</v>
      </c>
      <c r="BP17" s="179">
        <v>100750.01</v>
      </c>
      <c r="BQ17" s="179">
        <v>151449.98000000001</v>
      </c>
      <c r="BR17" s="179">
        <v>101053.35</v>
      </c>
      <c r="BS17" s="179">
        <v>101183.33</v>
      </c>
      <c r="BT17" s="179">
        <v>101313.35</v>
      </c>
      <c r="BU17" s="179">
        <v>152230.01999999999</v>
      </c>
      <c r="BV17" s="179">
        <v>195500.02</v>
      </c>
      <c r="BW17" s="179">
        <v>152685</v>
      </c>
      <c r="BX17" s="179">
        <v>152750.03</v>
      </c>
      <c r="BY17" s="179">
        <v>104953.33</v>
      </c>
      <c r="BZ17" s="179">
        <v>156715.01999999999</v>
      </c>
      <c r="CA17" s="179">
        <v>155870</v>
      </c>
      <c r="CB17" s="179">
        <v>103609.98</v>
      </c>
      <c r="CC17" s="179">
        <v>155674.98000000001</v>
      </c>
      <c r="CD17" s="179">
        <v>155870</v>
      </c>
      <c r="CE17" s="179">
        <v>104000.01</v>
      </c>
      <c r="CF17" s="179">
        <v>104173.33</v>
      </c>
      <c r="CG17" s="179">
        <v>52173.33</v>
      </c>
      <c r="CH17" s="179">
        <v>253259.97</v>
      </c>
      <c r="CI17" s="179">
        <v>52324.99</v>
      </c>
      <c r="CJ17" s="179">
        <v>104736.68</v>
      </c>
      <c r="CK17" s="179">
        <v>107900</v>
      </c>
      <c r="CL17" s="179">
        <v>107466.66</v>
      </c>
      <c r="CM17" s="179">
        <v>205500</v>
      </c>
      <c r="CN17" s="179">
        <v>106556.66</v>
      </c>
      <c r="CO17" s="179">
        <v>106773.33</v>
      </c>
      <c r="CP17" s="179">
        <v>160290</v>
      </c>
      <c r="CQ17" s="179">
        <v>106990</v>
      </c>
      <c r="CR17" s="179">
        <v>160745</v>
      </c>
      <c r="CS17" s="179">
        <v>152748.32999999999</v>
      </c>
      <c r="CT17" s="179">
        <v>161264.97</v>
      </c>
      <c r="CU17" s="179">
        <v>161460.04999999999</v>
      </c>
      <c r="CV17" s="179">
        <v>161525</v>
      </c>
      <c r="CW17" s="179">
        <v>110976.66</v>
      </c>
      <c r="CX17" s="179">
        <v>110500</v>
      </c>
      <c r="CY17" s="179">
        <v>109850.01</v>
      </c>
      <c r="CZ17" s="179">
        <v>164255.01999999999</v>
      </c>
      <c r="DA17" s="179">
        <v>109719.98</v>
      </c>
      <c r="DB17" s="179">
        <v>109806.66</v>
      </c>
      <c r="DC17" s="179">
        <v>164905.01999999999</v>
      </c>
      <c r="DD17" s="179">
        <v>165164.97</v>
      </c>
      <c r="DE17" s="179">
        <v>156880.01999999999</v>
      </c>
      <c r="DF17" s="179">
        <v>110456.66</v>
      </c>
      <c r="DG17" s="179">
        <v>165944.97</v>
      </c>
      <c r="DH17" s="179">
        <v>166074.98000000001</v>
      </c>
      <c r="DI17" s="179">
        <v>114096.66</v>
      </c>
      <c r="DJ17" s="179">
        <v>113620</v>
      </c>
      <c r="DK17" s="179">
        <v>112970.03</v>
      </c>
      <c r="DL17" s="179">
        <v>112666.69</v>
      </c>
      <c r="DM17" s="179">
        <v>112883.36</v>
      </c>
      <c r="DN17" s="179">
        <v>169520.03</v>
      </c>
      <c r="DO17" s="179">
        <v>113143.34</v>
      </c>
      <c r="DP17" s="179">
        <v>170039.97</v>
      </c>
      <c r="DQ17" s="179">
        <v>161505</v>
      </c>
      <c r="DR17" s="179">
        <v>113706.66</v>
      </c>
      <c r="DS17" s="179">
        <v>227759.97</v>
      </c>
      <c r="DT17" s="179">
        <v>227933.31</v>
      </c>
      <c r="DU17" s="179">
        <v>117433.34</v>
      </c>
      <c r="DV17" s="179">
        <v>116956.69</v>
      </c>
      <c r="DW17" s="179">
        <v>116263.34</v>
      </c>
      <c r="DX17" s="179">
        <v>115960</v>
      </c>
      <c r="DY17" s="179">
        <v>116176.69</v>
      </c>
      <c r="DZ17" s="179">
        <v>116306.69</v>
      </c>
      <c r="EA17" s="179">
        <v>116436.66</v>
      </c>
      <c r="EB17" s="179">
        <v>174915.05</v>
      </c>
      <c r="EC17" s="179">
        <v>58391.67</v>
      </c>
      <c r="ED17" s="179">
        <v>166500</v>
      </c>
      <c r="EE17" s="179">
        <v>234346.66</v>
      </c>
      <c r="EF17" s="179">
        <v>117303.33</v>
      </c>
      <c r="EG17" s="179">
        <v>120856.69</v>
      </c>
      <c r="EH17" s="179">
        <v>120380</v>
      </c>
      <c r="EI17" s="179">
        <v>119686.68</v>
      </c>
      <c r="EJ17" s="179">
        <v>179010</v>
      </c>
      <c r="EK17" s="179">
        <v>119599.98</v>
      </c>
      <c r="EL17" s="179">
        <v>119730.02</v>
      </c>
      <c r="EM17" s="179">
        <v>179790.03</v>
      </c>
      <c r="EN17" s="179">
        <v>180114.98</v>
      </c>
      <c r="EO17" s="179">
        <v>231249.97</v>
      </c>
      <c r="EP17" s="179">
        <v>240846.69</v>
      </c>
      <c r="EQ17" s="179">
        <v>241193.33</v>
      </c>
      <c r="ER17" s="179">
        <v>120683.34</v>
      </c>
      <c r="ES17" s="179">
        <v>124323.32</v>
      </c>
      <c r="ET17" s="179">
        <v>185705.03</v>
      </c>
      <c r="EU17" s="179">
        <v>123066.66</v>
      </c>
      <c r="EV17" s="179">
        <v>122720.02</v>
      </c>
      <c r="EW17" s="179">
        <v>122936.68</v>
      </c>
      <c r="EX17" s="179">
        <v>123023.33</v>
      </c>
      <c r="EY17" s="179">
        <v>246306.67</v>
      </c>
      <c r="EZ17" s="179">
        <v>123326.66</v>
      </c>
      <c r="FA17" s="179">
        <v>61750</v>
      </c>
      <c r="FB17" s="179">
        <v>176058.36</v>
      </c>
      <c r="FC17" s="179">
        <v>185835</v>
      </c>
      <c r="FD17" s="179">
        <v>185965.02</v>
      </c>
      <c r="FE17" s="179">
        <v>127746.66</v>
      </c>
      <c r="FF17" s="179">
        <v>127183.34</v>
      </c>
      <c r="FG17" s="179">
        <v>126446.66</v>
      </c>
      <c r="FH17" s="179">
        <v>126056.66</v>
      </c>
      <c r="FI17" s="179">
        <v>126273.34</v>
      </c>
      <c r="FJ17" s="179">
        <v>126403.34</v>
      </c>
      <c r="FK17" s="179">
        <v>189800</v>
      </c>
      <c r="FL17" s="179">
        <v>126706.69</v>
      </c>
      <c r="FM17" s="179">
        <v>307440</v>
      </c>
      <c r="FN17" s="179">
        <v>127140.02</v>
      </c>
      <c r="FO17" s="179">
        <v>190905</v>
      </c>
      <c r="FP17" s="179">
        <v>191034.97</v>
      </c>
      <c r="FQ17" s="179">
        <v>131256.66</v>
      </c>
      <c r="FR17" s="179">
        <v>65346.66</v>
      </c>
      <c r="FS17" s="179">
        <v>249833.31</v>
      </c>
      <c r="FT17" s="179">
        <v>129523.34</v>
      </c>
      <c r="FU17" s="179">
        <v>129783.34</v>
      </c>
      <c r="FV17" s="179">
        <v>129913.33</v>
      </c>
      <c r="FW17" s="179">
        <v>195065</v>
      </c>
      <c r="FX17" s="179">
        <v>130216.68</v>
      </c>
      <c r="FY17" s="179">
        <v>195585</v>
      </c>
      <c r="FZ17" s="179">
        <v>130606.69</v>
      </c>
      <c r="GA17" s="179">
        <v>261560.03</v>
      </c>
    </row>
    <row r="18" spans="2:183">
      <c r="B18" s="96" t="s">
        <v>1</v>
      </c>
      <c r="C18" s="166" t="s">
        <v>318</v>
      </c>
      <c r="D18" s="178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0</v>
      </c>
      <c r="AX18" s="179">
        <v>0</v>
      </c>
      <c r="AY18" s="179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179">
        <v>0</v>
      </c>
      <c r="BF18" s="179">
        <v>0</v>
      </c>
      <c r="BG18" s="179">
        <v>0</v>
      </c>
      <c r="BH18" s="179">
        <v>0</v>
      </c>
      <c r="BI18" s="179">
        <v>0</v>
      </c>
      <c r="BJ18" s="179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0</v>
      </c>
      <c r="BW18" s="179">
        <v>0</v>
      </c>
      <c r="BX18" s="179">
        <v>0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179">
        <v>0</v>
      </c>
      <c r="CP18" s="179">
        <v>0</v>
      </c>
      <c r="CQ18" s="179">
        <v>0</v>
      </c>
      <c r="CR18" s="179">
        <v>0</v>
      </c>
      <c r="CS18" s="179">
        <v>0</v>
      </c>
      <c r="CT18" s="179">
        <v>0</v>
      </c>
      <c r="CU18" s="179">
        <v>0</v>
      </c>
      <c r="CV18" s="179">
        <v>0</v>
      </c>
      <c r="CW18" s="179">
        <v>0</v>
      </c>
      <c r="CX18" s="179">
        <v>0</v>
      </c>
      <c r="CY18" s="179">
        <v>0</v>
      </c>
      <c r="CZ18" s="179">
        <v>0</v>
      </c>
      <c r="DA18" s="179">
        <v>0</v>
      </c>
      <c r="DB18" s="179">
        <v>0</v>
      </c>
      <c r="DC18" s="179">
        <v>0</v>
      </c>
      <c r="DD18" s="179">
        <v>0</v>
      </c>
      <c r="DE18" s="179">
        <v>0</v>
      </c>
      <c r="DF18" s="179">
        <v>0</v>
      </c>
      <c r="DG18" s="179">
        <v>0</v>
      </c>
      <c r="DH18" s="179">
        <v>0</v>
      </c>
      <c r="DI18" s="179">
        <v>0</v>
      </c>
      <c r="DJ18" s="179">
        <v>0</v>
      </c>
      <c r="DK18" s="179">
        <v>0</v>
      </c>
      <c r="DL18" s="179">
        <v>0</v>
      </c>
      <c r="DM18" s="179">
        <v>0</v>
      </c>
      <c r="DN18" s="179">
        <v>0</v>
      </c>
      <c r="DO18" s="179">
        <v>0</v>
      </c>
      <c r="DP18" s="179">
        <v>0</v>
      </c>
      <c r="DQ18" s="179">
        <v>0</v>
      </c>
      <c r="DR18" s="179">
        <v>0</v>
      </c>
      <c r="DS18" s="179">
        <v>0</v>
      </c>
      <c r="DT18" s="179">
        <v>0</v>
      </c>
      <c r="DU18" s="179">
        <v>0</v>
      </c>
      <c r="DV18" s="179">
        <v>0</v>
      </c>
      <c r="DW18" s="179">
        <v>0</v>
      </c>
      <c r="DX18" s="179">
        <v>0</v>
      </c>
      <c r="DY18" s="179">
        <v>0</v>
      </c>
      <c r="DZ18" s="179">
        <v>0</v>
      </c>
      <c r="EA18" s="179">
        <v>0</v>
      </c>
      <c r="EB18" s="179">
        <v>0</v>
      </c>
      <c r="EC18" s="179">
        <v>0</v>
      </c>
      <c r="ED18" s="179">
        <v>0</v>
      </c>
      <c r="EE18" s="179">
        <v>0</v>
      </c>
      <c r="EF18" s="179">
        <v>0</v>
      </c>
      <c r="EG18" s="179">
        <v>0</v>
      </c>
      <c r="EH18" s="179">
        <v>0</v>
      </c>
      <c r="EI18" s="179">
        <v>0</v>
      </c>
      <c r="EJ18" s="179">
        <v>0</v>
      </c>
      <c r="EK18" s="179">
        <v>0</v>
      </c>
      <c r="EL18" s="179">
        <v>0</v>
      </c>
      <c r="EM18" s="179">
        <v>0</v>
      </c>
      <c r="EN18" s="179">
        <v>0</v>
      </c>
      <c r="EO18" s="179">
        <v>0</v>
      </c>
      <c r="EP18" s="179">
        <v>0</v>
      </c>
      <c r="EQ18" s="179">
        <v>0</v>
      </c>
      <c r="ER18" s="179">
        <v>0</v>
      </c>
      <c r="ES18" s="179">
        <v>0</v>
      </c>
      <c r="ET18" s="179">
        <v>0</v>
      </c>
      <c r="EU18" s="179">
        <v>0</v>
      </c>
      <c r="EV18" s="179">
        <v>0</v>
      </c>
      <c r="EW18" s="179">
        <v>0</v>
      </c>
      <c r="EX18" s="179">
        <v>0</v>
      </c>
      <c r="EY18" s="179">
        <v>0</v>
      </c>
      <c r="EZ18" s="179">
        <v>0</v>
      </c>
      <c r="FA18" s="179">
        <v>0</v>
      </c>
      <c r="FB18" s="179">
        <v>0</v>
      </c>
      <c r="FC18" s="179">
        <v>0</v>
      </c>
      <c r="FD18" s="179">
        <v>0</v>
      </c>
      <c r="FE18" s="179">
        <v>0</v>
      </c>
      <c r="FF18" s="179">
        <v>0</v>
      </c>
      <c r="FG18" s="179">
        <v>0</v>
      </c>
      <c r="FH18" s="179">
        <v>0</v>
      </c>
      <c r="FI18" s="179">
        <v>0</v>
      </c>
      <c r="FJ18" s="179">
        <v>0</v>
      </c>
      <c r="FK18" s="179">
        <v>0</v>
      </c>
      <c r="FL18" s="179">
        <v>0</v>
      </c>
      <c r="FM18" s="179">
        <v>0</v>
      </c>
      <c r="FN18" s="179">
        <v>0</v>
      </c>
      <c r="FO18" s="179">
        <v>0</v>
      </c>
      <c r="FP18" s="179">
        <v>0</v>
      </c>
      <c r="FQ18" s="179">
        <v>0</v>
      </c>
      <c r="FR18" s="179">
        <v>0</v>
      </c>
      <c r="FS18" s="179">
        <v>0</v>
      </c>
      <c r="FT18" s="179">
        <v>0</v>
      </c>
      <c r="FU18" s="179">
        <v>0</v>
      </c>
      <c r="FV18" s="179">
        <v>0</v>
      </c>
      <c r="FW18" s="179">
        <v>0</v>
      </c>
      <c r="FX18" s="179">
        <v>0</v>
      </c>
      <c r="FY18" s="179">
        <v>0</v>
      </c>
      <c r="FZ18" s="179">
        <v>0</v>
      </c>
      <c r="GA18" s="179">
        <v>0</v>
      </c>
    </row>
    <row r="19" spans="2:183">
      <c r="B19" s="96" t="s">
        <v>1</v>
      </c>
      <c r="C19" s="166" t="s">
        <v>43</v>
      </c>
      <c r="D19" s="175">
        <v>809.73</v>
      </c>
      <c r="E19" s="176">
        <v>728.15</v>
      </c>
      <c r="F19" s="176">
        <v>788.28</v>
      </c>
      <c r="G19" s="176">
        <v>748.57</v>
      </c>
      <c r="H19" s="176">
        <v>770.46</v>
      </c>
      <c r="I19" s="176">
        <v>728.75</v>
      </c>
      <c r="J19" s="176">
        <v>764.16</v>
      </c>
      <c r="K19" s="176">
        <v>759.5</v>
      </c>
      <c r="L19" s="176">
        <v>739.33</v>
      </c>
      <c r="M19" s="176">
        <v>100.5</v>
      </c>
      <c r="N19" s="176">
        <v>376.85</v>
      </c>
      <c r="O19" s="176">
        <v>786.62</v>
      </c>
      <c r="P19" s="176">
        <v>807.78</v>
      </c>
      <c r="Q19" s="176">
        <v>724.89</v>
      </c>
      <c r="R19" s="176">
        <v>763.47</v>
      </c>
      <c r="S19" s="176">
        <v>742.48</v>
      </c>
      <c r="T19" s="176">
        <v>767.02</v>
      </c>
      <c r="U19" s="176">
        <v>737.02</v>
      </c>
      <c r="V19" s="176">
        <v>759.34</v>
      </c>
      <c r="W19" s="176">
        <v>761.09</v>
      </c>
      <c r="X19" s="176">
        <v>723.09</v>
      </c>
      <c r="Y19" s="176">
        <v>588.25</v>
      </c>
      <c r="Z19" s="176">
        <v>742.31</v>
      </c>
      <c r="AA19" s="176">
        <v>768.59</v>
      </c>
      <c r="AB19" s="176">
        <v>807.55</v>
      </c>
      <c r="AC19" s="176">
        <v>728.03</v>
      </c>
      <c r="AD19" s="176">
        <v>765.27</v>
      </c>
      <c r="AE19" s="176">
        <v>739.02</v>
      </c>
      <c r="AF19" s="176">
        <v>765.89</v>
      </c>
      <c r="AG19" s="176">
        <v>738.94</v>
      </c>
      <c r="AH19" s="176">
        <v>762.14</v>
      </c>
      <c r="AI19" s="176">
        <v>758.91</v>
      </c>
      <c r="AJ19" s="176">
        <v>724.71</v>
      </c>
      <c r="AK19" s="176">
        <v>247.97</v>
      </c>
      <c r="AL19" s="176">
        <v>741.02</v>
      </c>
      <c r="AM19" s="176">
        <v>761.3</v>
      </c>
      <c r="AN19" s="176">
        <v>806.71</v>
      </c>
      <c r="AO19" s="176">
        <v>753.7</v>
      </c>
      <c r="AP19" s="176">
        <v>773.04</v>
      </c>
      <c r="AQ19" s="176">
        <v>745.67</v>
      </c>
      <c r="AR19" s="176">
        <v>771.07</v>
      </c>
      <c r="AS19" s="176">
        <v>741.07</v>
      </c>
      <c r="AT19" s="176">
        <v>767.68</v>
      </c>
      <c r="AU19" s="176">
        <v>766.36</v>
      </c>
      <c r="AV19" s="176">
        <v>733.59</v>
      </c>
      <c r="AW19" s="176">
        <v>589.59</v>
      </c>
      <c r="AX19" s="176">
        <v>756.7</v>
      </c>
      <c r="AY19" s="176">
        <v>766.26</v>
      </c>
      <c r="AZ19" s="176">
        <v>808.75</v>
      </c>
      <c r="BA19" s="176">
        <v>728.64</v>
      </c>
      <c r="BB19" s="176">
        <v>771.35</v>
      </c>
      <c r="BC19" s="176">
        <v>744.65</v>
      </c>
      <c r="BD19" s="176">
        <v>765.22</v>
      </c>
      <c r="BE19" s="176">
        <v>739.53</v>
      </c>
      <c r="BF19" s="176">
        <v>761.02</v>
      </c>
      <c r="BG19" s="176">
        <v>762.68</v>
      </c>
      <c r="BH19" s="176">
        <v>695.94</v>
      </c>
      <c r="BI19" s="176">
        <v>0</v>
      </c>
      <c r="BJ19" s="176">
        <v>322.86</v>
      </c>
      <c r="BK19" s="176">
        <v>770.74</v>
      </c>
      <c r="BL19" s="176">
        <v>805.28</v>
      </c>
      <c r="BM19" s="176">
        <v>727.08</v>
      </c>
      <c r="BN19" s="176">
        <v>775.35</v>
      </c>
      <c r="BO19" s="176">
        <v>747.97</v>
      </c>
      <c r="BP19" s="176">
        <v>769.16</v>
      </c>
      <c r="BQ19" s="176">
        <v>735.36</v>
      </c>
      <c r="BR19" s="176">
        <v>775.41</v>
      </c>
      <c r="BS19" s="176">
        <v>781.29</v>
      </c>
      <c r="BT19" s="176">
        <v>738.13</v>
      </c>
      <c r="BU19" s="176">
        <v>771.05</v>
      </c>
      <c r="BV19" s="176">
        <v>594.12</v>
      </c>
      <c r="BW19" s="176">
        <v>799.24</v>
      </c>
      <c r="BX19" s="176">
        <v>819.51</v>
      </c>
      <c r="BY19" s="176">
        <v>742.42</v>
      </c>
      <c r="BZ19" s="176">
        <v>820.3</v>
      </c>
      <c r="CA19" s="176">
        <v>779.5</v>
      </c>
      <c r="CB19" s="176">
        <v>796.31</v>
      </c>
      <c r="CC19" s="176">
        <v>764.79</v>
      </c>
      <c r="CD19" s="176">
        <v>796.29</v>
      </c>
      <c r="CE19" s="176">
        <v>799.04</v>
      </c>
      <c r="CF19" s="176">
        <v>773.41</v>
      </c>
      <c r="CG19" s="176">
        <v>106.55</v>
      </c>
      <c r="CH19" s="176">
        <v>767.43</v>
      </c>
      <c r="CI19" s="176">
        <v>818.51</v>
      </c>
      <c r="CJ19" s="176">
        <v>825.78</v>
      </c>
      <c r="CK19" s="176">
        <v>772.57</v>
      </c>
      <c r="CL19" s="176">
        <v>825.78</v>
      </c>
      <c r="CM19" s="176">
        <v>792.21</v>
      </c>
      <c r="CN19" s="176">
        <v>803.45</v>
      </c>
      <c r="CO19" s="176">
        <v>778.96</v>
      </c>
      <c r="CP19" s="176">
        <v>807.87</v>
      </c>
      <c r="CQ19" s="176">
        <v>807.52</v>
      </c>
      <c r="CR19" s="176">
        <v>778.88</v>
      </c>
      <c r="CS19" s="176">
        <v>628.28</v>
      </c>
      <c r="CT19" s="176">
        <v>796.94</v>
      </c>
      <c r="CU19" s="176">
        <v>821.19</v>
      </c>
      <c r="CV19" s="176">
        <v>824.48</v>
      </c>
      <c r="CW19" s="176">
        <v>744.93</v>
      </c>
      <c r="CX19" s="176">
        <v>825.78</v>
      </c>
      <c r="CY19" s="176">
        <v>792.77</v>
      </c>
      <c r="CZ19" s="176">
        <v>805.24</v>
      </c>
      <c r="DA19" s="176">
        <v>778.89</v>
      </c>
      <c r="DB19" s="176">
        <v>802.12</v>
      </c>
      <c r="DC19" s="176">
        <v>810.41</v>
      </c>
      <c r="DD19" s="176">
        <v>773.78</v>
      </c>
      <c r="DE19" s="176">
        <v>79.069999999999993</v>
      </c>
      <c r="DF19" s="176">
        <v>797.57</v>
      </c>
      <c r="DG19" s="176">
        <v>820.65</v>
      </c>
      <c r="DH19" s="176">
        <v>823.45</v>
      </c>
      <c r="DI19" s="176">
        <v>743.06</v>
      </c>
      <c r="DJ19" s="176">
        <v>825.24</v>
      </c>
      <c r="DK19" s="176">
        <v>790.92</v>
      </c>
      <c r="DL19" s="176">
        <v>802.31</v>
      </c>
      <c r="DM19" s="176">
        <v>777.73</v>
      </c>
      <c r="DN19" s="176">
        <v>804.04</v>
      </c>
      <c r="DO19" s="176">
        <v>809.16</v>
      </c>
      <c r="DP19" s="176">
        <v>770.3</v>
      </c>
      <c r="DQ19" s="176">
        <v>627.64</v>
      </c>
      <c r="DR19" s="176">
        <v>797.57</v>
      </c>
      <c r="DS19" s="176">
        <v>823.3</v>
      </c>
      <c r="DT19" s="176">
        <v>823.74</v>
      </c>
      <c r="DU19" s="176">
        <v>742.27</v>
      </c>
      <c r="DV19" s="176">
        <v>824.35</v>
      </c>
      <c r="DW19" s="176">
        <v>790.23</v>
      </c>
      <c r="DX19" s="176">
        <v>803.47</v>
      </c>
      <c r="DY19" s="176">
        <v>773.39</v>
      </c>
      <c r="DZ19" s="176">
        <v>804.98</v>
      </c>
      <c r="EA19" s="176">
        <v>803.76</v>
      </c>
      <c r="EB19" s="176">
        <v>770.63</v>
      </c>
      <c r="EC19" s="176">
        <v>155.91999999999999</v>
      </c>
      <c r="ED19" s="176">
        <v>528.94000000000005</v>
      </c>
      <c r="EE19" s="176">
        <v>818.8</v>
      </c>
      <c r="EF19" s="176">
        <v>822.85</v>
      </c>
      <c r="EG19" s="176">
        <v>768.85</v>
      </c>
      <c r="EH19" s="176">
        <v>824.25</v>
      </c>
      <c r="EI19" s="176">
        <v>790.39</v>
      </c>
      <c r="EJ19" s="176">
        <v>799.11</v>
      </c>
      <c r="EK19" s="176">
        <v>775.33</v>
      </c>
      <c r="EL19" s="176">
        <v>804.88</v>
      </c>
      <c r="EM19" s="176">
        <v>804.82</v>
      </c>
      <c r="EN19" s="176">
        <v>772.4</v>
      </c>
      <c r="EO19" s="176">
        <v>625.80999999999995</v>
      </c>
      <c r="EP19" s="176">
        <v>792.55</v>
      </c>
      <c r="EQ19" s="176">
        <v>820.97</v>
      </c>
      <c r="ER19" s="176">
        <v>819.22</v>
      </c>
      <c r="ES19" s="176">
        <v>741.4</v>
      </c>
      <c r="ET19" s="176">
        <v>820.16</v>
      </c>
      <c r="EU19" s="176">
        <v>781.01</v>
      </c>
      <c r="EV19" s="176">
        <v>801.73</v>
      </c>
      <c r="EW19" s="176">
        <v>773.44</v>
      </c>
      <c r="EX19" s="176">
        <v>798</v>
      </c>
      <c r="EY19" s="176">
        <v>804.9</v>
      </c>
      <c r="EZ19" s="176">
        <v>771.36</v>
      </c>
      <c r="FA19" s="176">
        <v>78.45</v>
      </c>
      <c r="FB19" s="176">
        <v>238.45</v>
      </c>
      <c r="FC19" s="176">
        <v>814.11</v>
      </c>
      <c r="FD19" s="176">
        <v>804.46</v>
      </c>
      <c r="FE19" s="176">
        <v>728.23</v>
      </c>
      <c r="FF19" s="176">
        <v>807.63</v>
      </c>
      <c r="FG19" s="176">
        <v>765.66</v>
      </c>
      <c r="FH19" s="176">
        <v>789.49</v>
      </c>
      <c r="FI19" s="176">
        <v>761.15</v>
      </c>
      <c r="FJ19" s="176">
        <v>790.12</v>
      </c>
      <c r="FK19" s="176">
        <v>797.71</v>
      </c>
      <c r="FL19" s="176">
        <v>755.95</v>
      </c>
      <c r="FM19" s="176">
        <v>621.11</v>
      </c>
      <c r="FN19" s="176">
        <v>775.8</v>
      </c>
      <c r="FO19" s="176">
        <v>798.48</v>
      </c>
      <c r="FP19" s="176">
        <v>804.93</v>
      </c>
      <c r="FQ19" s="176">
        <v>730.09</v>
      </c>
      <c r="FR19" s="176">
        <v>131.63999999999999</v>
      </c>
      <c r="FS19" s="176">
        <v>714.45</v>
      </c>
      <c r="FT19" s="176">
        <v>783.82</v>
      </c>
      <c r="FU19" s="176">
        <v>759.47</v>
      </c>
      <c r="FV19" s="176">
        <v>793.01</v>
      </c>
      <c r="FW19" s="176">
        <v>796.18</v>
      </c>
      <c r="FX19" s="176">
        <v>754.13</v>
      </c>
      <c r="FY19" s="176">
        <v>801.43</v>
      </c>
      <c r="FZ19" s="176">
        <v>775.18</v>
      </c>
      <c r="GA19" s="176">
        <v>800.92</v>
      </c>
    </row>
    <row r="20" spans="2:183">
      <c r="B20" s="96" t="s">
        <v>1</v>
      </c>
      <c r="C20" s="166" t="s">
        <v>44</v>
      </c>
      <c r="D20" s="178">
        <v>1113.78</v>
      </c>
      <c r="E20" s="179">
        <v>1001.56</v>
      </c>
      <c r="F20" s="179">
        <v>1084.28</v>
      </c>
      <c r="G20" s="179">
        <v>1029.6600000000001</v>
      </c>
      <c r="H20" s="179">
        <v>1059.76</v>
      </c>
      <c r="I20" s="179">
        <v>1002.4</v>
      </c>
      <c r="J20" s="179">
        <v>1051.0999999999999</v>
      </c>
      <c r="K20" s="179">
        <v>1044.69</v>
      </c>
      <c r="L20" s="179">
        <v>1016.94</v>
      </c>
      <c r="M20" s="179">
        <v>138.22999999999999</v>
      </c>
      <c r="N20" s="179">
        <v>518.36</v>
      </c>
      <c r="O20" s="179">
        <v>1082</v>
      </c>
      <c r="P20" s="179">
        <v>1111.1099999999999</v>
      </c>
      <c r="Q20" s="179">
        <v>997.09</v>
      </c>
      <c r="R20" s="179">
        <v>1050.1500000000001</v>
      </c>
      <c r="S20" s="179">
        <v>1021.28</v>
      </c>
      <c r="T20" s="179">
        <v>1055.03</v>
      </c>
      <c r="U20" s="179">
        <v>1013.78</v>
      </c>
      <c r="V20" s="179">
        <v>1044.47</v>
      </c>
      <c r="W20" s="179">
        <v>1046.8800000000001</v>
      </c>
      <c r="X20" s="179">
        <v>994.61</v>
      </c>
      <c r="Y20" s="179">
        <v>809.13</v>
      </c>
      <c r="Z20" s="179">
        <v>1021.04</v>
      </c>
      <c r="AA20" s="179">
        <v>1057.2</v>
      </c>
      <c r="AB20" s="179">
        <v>1588.45</v>
      </c>
      <c r="AC20" s="179">
        <v>1432.04</v>
      </c>
      <c r="AD20" s="179">
        <v>1505.29</v>
      </c>
      <c r="AE20" s="179">
        <v>1453.66</v>
      </c>
      <c r="AF20" s="179">
        <v>1506.51</v>
      </c>
      <c r="AG20" s="179">
        <v>1453.5</v>
      </c>
      <c r="AH20" s="179">
        <v>1499.13</v>
      </c>
      <c r="AI20" s="179">
        <v>1492.77</v>
      </c>
      <c r="AJ20" s="179">
        <v>1425.5</v>
      </c>
      <c r="AK20" s="179">
        <v>487.75</v>
      </c>
      <c r="AL20" s="179">
        <v>1457.58</v>
      </c>
      <c r="AM20" s="179">
        <v>1497.48</v>
      </c>
      <c r="AN20" s="179">
        <v>1586.8</v>
      </c>
      <c r="AO20" s="179">
        <v>1482.53</v>
      </c>
      <c r="AP20" s="179">
        <v>1520.56</v>
      </c>
      <c r="AQ20" s="179">
        <v>1466.73</v>
      </c>
      <c r="AR20" s="179">
        <v>1516.7</v>
      </c>
      <c r="AS20" s="179">
        <v>1457.68</v>
      </c>
      <c r="AT20" s="179">
        <v>1510.03</v>
      </c>
      <c r="AU20" s="179">
        <v>1507.44</v>
      </c>
      <c r="AV20" s="179">
        <v>1442.96</v>
      </c>
      <c r="AW20" s="179">
        <v>1159.72</v>
      </c>
      <c r="AX20" s="179">
        <v>1488.44</v>
      </c>
      <c r="AY20" s="179">
        <v>1507.23</v>
      </c>
      <c r="AZ20" s="179">
        <v>1625.6</v>
      </c>
      <c r="BA20" s="179">
        <v>1464.57</v>
      </c>
      <c r="BB20" s="179">
        <v>1550.41</v>
      </c>
      <c r="BC20" s="179">
        <v>1496.75</v>
      </c>
      <c r="BD20" s="179">
        <v>1538.09</v>
      </c>
      <c r="BE20" s="179">
        <v>1486.46</v>
      </c>
      <c r="BF20" s="179">
        <v>1529.65</v>
      </c>
      <c r="BG20" s="179">
        <v>1532.99</v>
      </c>
      <c r="BH20" s="179">
        <v>1398.84</v>
      </c>
      <c r="BI20" s="179">
        <v>0</v>
      </c>
      <c r="BJ20" s="179">
        <v>648.96</v>
      </c>
      <c r="BK20" s="179">
        <v>1549.19</v>
      </c>
      <c r="BL20" s="179">
        <v>1658.87</v>
      </c>
      <c r="BM20" s="179">
        <v>1497.78</v>
      </c>
      <c r="BN20" s="179">
        <v>1597.22</v>
      </c>
      <c r="BO20" s="179">
        <v>1540.82</v>
      </c>
      <c r="BP20" s="179">
        <v>1584.47</v>
      </c>
      <c r="BQ20" s="179">
        <v>1514.84</v>
      </c>
      <c r="BR20" s="179">
        <v>1597.35</v>
      </c>
      <c r="BS20" s="179">
        <v>1609.46</v>
      </c>
      <c r="BT20" s="179">
        <v>1520.55</v>
      </c>
      <c r="BU20" s="179">
        <v>1588.36</v>
      </c>
      <c r="BV20" s="179">
        <v>1223.8900000000001</v>
      </c>
      <c r="BW20" s="179">
        <v>1646.44</v>
      </c>
      <c r="BX20" s="179">
        <v>1737.36</v>
      </c>
      <c r="BY20" s="179">
        <v>1573.94</v>
      </c>
      <c r="BZ20" s="179">
        <v>1739.05</v>
      </c>
      <c r="CA20" s="179">
        <v>1652.55</v>
      </c>
      <c r="CB20" s="179">
        <v>1688.18</v>
      </c>
      <c r="CC20" s="179">
        <v>1621.35</v>
      </c>
      <c r="CD20" s="179">
        <v>1688.14</v>
      </c>
      <c r="CE20" s="179">
        <v>1693.97</v>
      </c>
      <c r="CF20" s="179">
        <v>1639.64</v>
      </c>
      <c r="CG20" s="179">
        <v>225.88</v>
      </c>
      <c r="CH20" s="179">
        <v>1626.96</v>
      </c>
      <c r="CI20" s="179">
        <v>1735.23</v>
      </c>
      <c r="CJ20" s="179">
        <v>1791.94</v>
      </c>
      <c r="CK20" s="179">
        <v>1676.47</v>
      </c>
      <c r="CL20" s="179">
        <v>1791.94</v>
      </c>
      <c r="CM20" s="179">
        <v>1719.1</v>
      </c>
      <c r="CN20" s="179">
        <v>1743.49</v>
      </c>
      <c r="CO20" s="179">
        <v>1690.34</v>
      </c>
      <c r="CP20" s="179">
        <v>1753.09</v>
      </c>
      <c r="CQ20" s="179">
        <v>1752.32</v>
      </c>
      <c r="CR20" s="179">
        <v>1690.18</v>
      </c>
      <c r="CS20" s="179">
        <v>1363.37</v>
      </c>
      <c r="CT20" s="179">
        <v>1729.36</v>
      </c>
      <c r="CU20" s="179">
        <v>1781.98</v>
      </c>
      <c r="CV20" s="179">
        <v>1838.59</v>
      </c>
      <c r="CW20" s="179">
        <v>1661.2</v>
      </c>
      <c r="CX20" s="179">
        <v>1841.48</v>
      </c>
      <c r="CY20" s="179">
        <v>1767.87</v>
      </c>
      <c r="CZ20" s="179">
        <v>1795.69</v>
      </c>
      <c r="DA20" s="179">
        <v>1736.92</v>
      </c>
      <c r="DB20" s="179">
        <v>1788.72</v>
      </c>
      <c r="DC20" s="179">
        <v>1807.22</v>
      </c>
      <c r="DD20" s="179">
        <v>1725.54</v>
      </c>
      <c r="DE20" s="179">
        <v>176.32</v>
      </c>
      <c r="DF20" s="179">
        <v>1778.59</v>
      </c>
      <c r="DG20" s="179">
        <v>1830.04</v>
      </c>
      <c r="DH20" s="179">
        <v>1885.71</v>
      </c>
      <c r="DI20" s="179">
        <v>1701.61</v>
      </c>
      <c r="DJ20" s="179">
        <v>1889.81</v>
      </c>
      <c r="DK20" s="179">
        <v>1811.21</v>
      </c>
      <c r="DL20" s="179">
        <v>1837.29</v>
      </c>
      <c r="DM20" s="179">
        <v>1781.01</v>
      </c>
      <c r="DN20" s="179">
        <v>1841.25</v>
      </c>
      <c r="DO20" s="179">
        <v>1852.98</v>
      </c>
      <c r="DP20" s="179">
        <v>1763.99</v>
      </c>
      <c r="DQ20" s="179">
        <v>1437.29</v>
      </c>
      <c r="DR20" s="179">
        <v>1826.45</v>
      </c>
      <c r="DS20" s="179">
        <v>1885.36</v>
      </c>
      <c r="DT20" s="179">
        <v>1944.02</v>
      </c>
      <c r="DU20" s="179">
        <v>1751.75</v>
      </c>
      <c r="DV20" s="179">
        <v>1945.48</v>
      </c>
      <c r="DW20" s="179">
        <v>1864.95</v>
      </c>
      <c r="DX20" s="179">
        <v>1896.18</v>
      </c>
      <c r="DY20" s="179">
        <v>1825.2</v>
      </c>
      <c r="DZ20" s="179">
        <v>1899.76</v>
      </c>
      <c r="EA20" s="179">
        <v>1896.86</v>
      </c>
      <c r="EB20" s="179">
        <v>1818.68</v>
      </c>
      <c r="EC20" s="179">
        <v>367.97</v>
      </c>
      <c r="ED20" s="179">
        <v>1248.3</v>
      </c>
      <c r="EE20" s="179">
        <v>1932.36</v>
      </c>
      <c r="EF20" s="179">
        <v>1991.29</v>
      </c>
      <c r="EG20" s="179">
        <v>1860.61</v>
      </c>
      <c r="EH20" s="179">
        <v>1994.69</v>
      </c>
      <c r="EI20" s="179">
        <v>1912.74</v>
      </c>
      <c r="EJ20" s="179">
        <v>1933.86</v>
      </c>
      <c r="EK20" s="179">
        <v>1876.3</v>
      </c>
      <c r="EL20" s="179">
        <v>1947.82</v>
      </c>
      <c r="EM20" s="179">
        <v>1947.66</v>
      </c>
      <c r="EN20" s="179">
        <v>1869.22</v>
      </c>
      <c r="EO20" s="179">
        <v>1514.45</v>
      </c>
      <c r="EP20" s="179">
        <v>1917.98</v>
      </c>
      <c r="EQ20" s="179">
        <v>1986.74</v>
      </c>
      <c r="ER20" s="179">
        <v>2039.87</v>
      </c>
      <c r="ES20" s="179">
        <v>1846.08</v>
      </c>
      <c r="ET20" s="179">
        <v>2042.2</v>
      </c>
      <c r="EU20" s="179">
        <v>1944.71</v>
      </c>
      <c r="EV20" s="179">
        <v>1996.3</v>
      </c>
      <c r="EW20" s="179">
        <v>1925.88</v>
      </c>
      <c r="EX20" s="179">
        <v>1987.02</v>
      </c>
      <c r="EY20" s="179">
        <v>2004.21</v>
      </c>
      <c r="EZ20" s="179">
        <v>1920.68</v>
      </c>
      <c r="FA20" s="179">
        <v>195.33</v>
      </c>
      <c r="FB20" s="179">
        <v>593.75</v>
      </c>
      <c r="FC20" s="179">
        <v>2027.14</v>
      </c>
      <c r="FD20" s="179">
        <v>2059.42</v>
      </c>
      <c r="FE20" s="179">
        <v>1864.28</v>
      </c>
      <c r="FF20" s="179">
        <v>2067.5300000000002</v>
      </c>
      <c r="FG20" s="179">
        <v>1960.1</v>
      </c>
      <c r="FH20" s="179">
        <v>2021.1</v>
      </c>
      <c r="FI20" s="179">
        <v>1948.55</v>
      </c>
      <c r="FJ20" s="179">
        <v>2022.7</v>
      </c>
      <c r="FK20" s="179">
        <v>2042.14</v>
      </c>
      <c r="FL20" s="179">
        <v>1935.23</v>
      </c>
      <c r="FM20" s="179">
        <v>1590.04</v>
      </c>
      <c r="FN20" s="179">
        <v>1986.06</v>
      </c>
      <c r="FO20" s="179">
        <v>2044.12</v>
      </c>
      <c r="FP20" s="179">
        <v>2116.9699999999998</v>
      </c>
      <c r="FQ20" s="179">
        <v>1920.14</v>
      </c>
      <c r="FR20" s="179">
        <v>346.2</v>
      </c>
      <c r="FS20" s="179">
        <v>1879</v>
      </c>
      <c r="FT20" s="179">
        <v>2061.4499999999998</v>
      </c>
      <c r="FU20" s="179">
        <v>1997.42</v>
      </c>
      <c r="FV20" s="179">
        <v>2085.62</v>
      </c>
      <c r="FW20" s="179">
        <v>2093.96</v>
      </c>
      <c r="FX20" s="179">
        <v>1983.37</v>
      </c>
      <c r="FY20" s="179">
        <v>2107.75</v>
      </c>
      <c r="FZ20" s="179">
        <v>2038.73</v>
      </c>
      <c r="GA20" s="179">
        <v>2106.4299999999998</v>
      </c>
    </row>
    <row r="21" spans="2:183">
      <c r="B21" s="171" t="s">
        <v>1</v>
      </c>
      <c r="C21" s="172" t="s">
        <v>45</v>
      </c>
      <c r="D21" s="92">
        <v>0.53075327450003451</v>
      </c>
      <c r="E21" s="93">
        <v>0.53084001705555472</v>
      </c>
      <c r="F21" s="93">
        <v>0.53116075011261255</v>
      </c>
      <c r="G21" s="93">
        <v>0.53122358766995259</v>
      </c>
      <c r="H21" s="93">
        <v>0.5307932929872744</v>
      </c>
      <c r="I21" s="93">
        <v>0.53125535640719024</v>
      </c>
      <c r="J21" s="93">
        <v>0.53119823378811715</v>
      </c>
      <c r="K21" s="93">
        <v>0.53080406419793857</v>
      </c>
      <c r="L21" s="93">
        <v>0.53123940712408912</v>
      </c>
      <c r="M21" s="93">
        <v>0.53307192829699879</v>
      </c>
      <c r="N21" s="93">
        <v>0.5323031000098013</v>
      </c>
      <c r="O21" s="93">
        <v>0.53077153400105426</v>
      </c>
      <c r="P21" s="93">
        <v>0.53113016471409746</v>
      </c>
      <c r="Q21" s="93">
        <v>0.53083998402844568</v>
      </c>
      <c r="R21" s="93">
        <v>0.53119889901484307</v>
      </c>
      <c r="S21" s="93">
        <v>0.53123186418128121</v>
      </c>
      <c r="T21" s="93">
        <v>0.53079738289804357</v>
      </c>
      <c r="U21" s="93">
        <v>0.53165262565340055</v>
      </c>
      <c r="V21" s="93">
        <v>0.5308030699744285</v>
      </c>
      <c r="W21" s="93">
        <v>0.53079932779180905</v>
      </c>
      <c r="X21" s="93">
        <v>0.53084501034761977</v>
      </c>
      <c r="Y21" s="93">
        <v>0.53252215551299054</v>
      </c>
      <c r="Z21" s="93">
        <v>0.53123404604008118</v>
      </c>
      <c r="AA21" s="93">
        <v>0.53079172455515145</v>
      </c>
      <c r="AB21" s="93">
        <v>0.53113093712744519</v>
      </c>
      <c r="AC21" s="93">
        <v>0.53125582918420833</v>
      </c>
      <c r="AD21" s="93">
        <v>0.53079584523084333</v>
      </c>
      <c r="AE21" s="93">
        <v>0.530821659523394</v>
      </c>
      <c r="AF21" s="93">
        <v>0.53119262937195832</v>
      </c>
      <c r="AG21" s="93">
        <v>0.53123754249256905</v>
      </c>
      <c r="AH21" s="93">
        <v>0.53119935431406062</v>
      </c>
      <c r="AI21" s="93">
        <v>0.53120676105512699</v>
      </c>
      <c r="AJ21" s="93">
        <v>0.53084383924377587</v>
      </c>
      <c r="AK21" s="93">
        <v>0.53352597098547772</v>
      </c>
      <c r="AL21" s="93">
        <v>0.53082441396882973</v>
      </c>
      <c r="AM21" s="93">
        <v>0.53079928328500825</v>
      </c>
      <c r="AN21" s="93">
        <v>0.53075514230519028</v>
      </c>
      <c r="AO21" s="93">
        <v>0.53080740281596606</v>
      </c>
      <c r="AP21" s="93">
        <v>0.53118634296439549</v>
      </c>
      <c r="AQ21" s="93">
        <v>0.530819155355295</v>
      </c>
      <c r="AR21" s="93">
        <v>0.53078898991626888</v>
      </c>
      <c r="AS21" s="93">
        <v>0.53082424975106535</v>
      </c>
      <c r="AT21" s="93">
        <v>0.53119070914457867</v>
      </c>
      <c r="AU21" s="93">
        <v>0.53119057725196595</v>
      </c>
      <c r="AV21" s="93">
        <v>0.53125011315289217</v>
      </c>
      <c r="AW21" s="93">
        <v>0.53199442190417712</v>
      </c>
      <c r="AX21" s="93">
        <v>0.53120542283025018</v>
      </c>
      <c r="AY21" s="93">
        <v>0.53119642070138151</v>
      </c>
      <c r="AZ21" s="93">
        <v>0.53075068573070627</v>
      </c>
      <c r="BA21" s="93">
        <v>0.53125383348848043</v>
      </c>
      <c r="BB21" s="93">
        <v>0.53079114184005816</v>
      </c>
      <c r="BC21" s="93">
        <v>0.53163933163658295</v>
      </c>
      <c r="BD21" s="93">
        <v>0.53079775127846895</v>
      </c>
      <c r="BE21" s="93">
        <v>0.53123443782393798</v>
      </c>
      <c r="BF21" s="93">
        <v>0.53080252040872467</v>
      </c>
      <c r="BG21" s="93">
        <v>0.53079867477802412</v>
      </c>
      <c r="BH21" s="93">
        <v>0.53124577473866952</v>
      </c>
      <c r="BI21" s="93" t="e">
        <v>#DIV/0!</v>
      </c>
      <c r="BJ21" s="93">
        <v>0.53268953893918702</v>
      </c>
      <c r="BK21" s="93">
        <v>0.53118819881962009</v>
      </c>
      <c r="BL21" s="93">
        <v>0.53113933635284938</v>
      </c>
      <c r="BM21" s="93">
        <v>0.53084261445171343</v>
      </c>
      <c r="BN21" s="93">
        <v>0.53118279717223171</v>
      </c>
      <c r="BO21" s="93">
        <v>0.53081686713406562</v>
      </c>
      <c r="BP21" s="93">
        <v>0.53079428590110456</v>
      </c>
      <c r="BQ21" s="93">
        <v>0.53124733603330121</v>
      </c>
      <c r="BR21" s="93">
        <v>0.53078390583190782</v>
      </c>
      <c r="BS21" s="93">
        <v>0.53077987783176739</v>
      </c>
      <c r="BT21" s="93">
        <v>0.53082694817114495</v>
      </c>
      <c r="BU21" s="93">
        <v>0.53118754828322068</v>
      </c>
      <c r="BV21" s="93">
        <v>0.53197679787117946</v>
      </c>
      <c r="BW21" s="93">
        <v>0.5311444878117263</v>
      </c>
      <c r="BX21" s="93">
        <v>0.53111694896964889</v>
      </c>
      <c r="BY21" s="93">
        <v>0.53081678805865995</v>
      </c>
      <c r="BZ21" s="93">
        <v>0.53111112244165437</v>
      </c>
      <c r="CA21" s="93">
        <v>0.53117148695989336</v>
      </c>
      <c r="CB21" s="93">
        <v>0.53076359795945527</v>
      </c>
      <c r="CC21" s="93">
        <v>0.53119634214305067</v>
      </c>
      <c r="CD21" s="93">
        <v>0.53114540212941086</v>
      </c>
      <c r="CE21" s="93">
        <v>0.53076136197574164</v>
      </c>
      <c r="CF21" s="93">
        <v>0.53078485776304429</v>
      </c>
      <c r="CG21" s="93">
        <v>0.53288584592427224</v>
      </c>
      <c r="CH21" s="93">
        <v>0.53192614770718483</v>
      </c>
      <c r="CI21" s="93">
        <v>0.53037355888459625</v>
      </c>
      <c r="CJ21" s="93">
        <v>0.53074045324520014</v>
      </c>
      <c r="CK21" s="93">
        <v>0.5307907154736895</v>
      </c>
      <c r="CL21" s="93">
        <v>0.53074075172044621</v>
      </c>
      <c r="CM21" s="93">
        <v>0.53148182484416384</v>
      </c>
      <c r="CN21" s="93">
        <v>0.53075836200815196</v>
      </c>
      <c r="CO21" s="93">
        <v>0.53078362404144008</v>
      </c>
      <c r="CP21" s="93">
        <v>0.53112896874052873</v>
      </c>
      <c r="CQ21" s="93">
        <v>0.53075344254095447</v>
      </c>
      <c r="CR21" s="93">
        <v>0.5311716295645964</v>
      </c>
      <c r="CS21" s="93">
        <v>0.53138106809049412</v>
      </c>
      <c r="CT21" s="93">
        <v>0.53114859534110292</v>
      </c>
      <c r="CU21" s="93">
        <v>0.53111562480091812</v>
      </c>
      <c r="CV21" s="93">
        <v>0.53110827173691433</v>
      </c>
      <c r="CW21" s="93">
        <v>0.53081685872433615</v>
      </c>
      <c r="CX21" s="93">
        <v>0.53074070908110482</v>
      </c>
      <c r="CY21" s="93">
        <v>0.5307706122856154</v>
      </c>
      <c r="CZ21" s="93">
        <v>0.53113357862082466</v>
      </c>
      <c r="DA21" s="93">
        <v>0.53078267257515532</v>
      </c>
      <c r="DB21" s="93">
        <v>0.53076227847236446</v>
      </c>
      <c r="DC21" s="93">
        <v>0.53112618957543367</v>
      </c>
      <c r="DD21" s="93">
        <v>0.53117990992430419</v>
      </c>
      <c r="DE21" s="93">
        <v>0.54120852541347753</v>
      </c>
      <c r="DF21" s="93">
        <v>0.53076194255131015</v>
      </c>
      <c r="DG21" s="93">
        <v>0.53111722221130087</v>
      </c>
      <c r="DH21" s="93">
        <v>0.53110926825823157</v>
      </c>
      <c r="DI21" s="93">
        <v>0.53082155236514861</v>
      </c>
      <c r="DJ21" s="93">
        <v>0.53073731416331726</v>
      </c>
      <c r="DK21" s="93">
        <v>0.53077030127029501</v>
      </c>
      <c r="DL21" s="93">
        <v>0.53076187492950444</v>
      </c>
      <c r="DM21" s="93">
        <v>0.53078300696561842</v>
      </c>
      <c r="DN21" s="93">
        <v>0.53113798413766622</v>
      </c>
      <c r="DO21" s="93">
        <v>0.53075272780999394</v>
      </c>
      <c r="DP21" s="93">
        <v>0.53118903887315239</v>
      </c>
      <c r="DQ21" s="93">
        <v>0.53138673277251736</v>
      </c>
      <c r="DR21" s="93">
        <v>0.53076185424928246</v>
      </c>
      <c r="DS21" s="93">
        <v>0.53148129349493811</v>
      </c>
      <c r="DT21" s="93">
        <v>0.5314837795875329</v>
      </c>
      <c r="DU21" s="93">
        <v>0.53082396892591233</v>
      </c>
      <c r="DV21" s="93">
        <v>0.53073576371812481</v>
      </c>
      <c r="DW21" s="93">
        <v>0.53076896533282336</v>
      </c>
      <c r="DX21" s="93">
        <v>0.53076144982226092</v>
      </c>
      <c r="DY21" s="93">
        <v>0.53078725109267388</v>
      </c>
      <c r="DZ21" s="93">
        <v>0.53075518366604846</v>
      </c>
      <c r="EA21" s="93">
        <v>0.53076114658829654</v>
      </c>
      <c r="EB21" s="93">
        <v>0.53118848883671332</v>
      </c>
      <c r="EC21" s="93">
        <v>0.53196447328898289</v>
      </c>
      <c r="ED21" s="93">
        <v>0.53164410673653517</v>
      </c>
      <c r="EE21" s="93">
        <v>0.53149327263915569</v>
      </c>
      <c r="EF21" s="93">
        <v>0.53074239111750665</v>
      </c>
      <c r="EG21" s="93">
        <v>0.53079496184900421</v>
      </c>
      <c r="EH21" s="93">
        <v>0.53073976462649253</v>
      </c>
      <c r="EI21" s="93">
        <v>0.53077384821196905</v>
      </c>
      <c r="EJ21" s="93">
        <v>0.53114192672795724</v>
      </c>
      <c r="EK21" s="93">
        <v>0.53078705064573994</v>
      </c>
      <c r="EL21" s="93">
        <v>0.53075512739321551</v>
      </c>
      <c r="EM21" s="93">
        <v>0.53113861330598511</v>
      </c>
      <c r="EN21" s="93">
        <v>0.53118283599987826</v>
      </c>
      <c r="EO21" s="93">
        <v>0.53188010621283921</v>
      </c>
      <c r="EP21" s="93">
        <v>0.53154000479026497</v>
      </c>
      <c r="EQ21" s="93">
        <v>0.53148857116198511</v>
      </c>
      <c r="ER21" s="93">
        <v>0.53074016426499437</v>
      </c>
      <c r="ES21" s="93">
        <v>0.53082479121461346</v>
      </c>
      <c r="ET21" s="93">
        <v>0.53111684954379401</v>
      </c>
      <c r="EU21" s="93">
        <v>0.53078252891529931</v>
      </c>
      <c r="EV21" s="93">
        <v>0.53076195617885547</v>
      </c>
      <c r="EW21" s="93">
        <v>0.53078559359480471</v>
      </c>
      <c r="EX21" s="93">
        <v>0.53076486592658334</v>
      </c>
      <c r="EY21" s="93">
        <v>0.5315142063168572</v>
      </c>
      <c r="EZ21" s="93">
        <v>0.53079272695744051</v>
      </c>
      <c r="FA21" s="93">
        <v>0.53392793871691502</v>
      </c>
      <c r="FB21" s="93">
        <v>0.53364631631971005</v>
      </c>
      <c r="FC21" s="93">
        <v>0.53112327179920771</v>
      </c>
      <c r="FD21" s="93">
        <v>0.53113706534821037</v>
      </c>
      <c r="FE21" s="93">
        <v>0.53083583974732029</v>
      </c>
      <c r="FF21" s="93">
        <v>0.53075688782385844</v>
      </c>
      <c r="FG21" s="93">
        <v>0.53079487773861389</v>
      </c>
      <c r="FH21" s="93">
        <v>0.53077040922530316</v>
      </c>
      <c r="FI21" s="93">
        <v>0.53080026691690485</v>
      </c>
      <c r="FJ21" s="93">
        <v>0.53077502797271792</v>
      </c>
      <c r="FK21" s="93">
        <v>0.53114808730075436</v>
      </c>
      <c r="FL21" s="93">
        <v>0.53080794347644977</v>
      </c>
      <c r="FM21" s="93">
        <v>0.53238583723042965</v>
      </c>
      <c r="FN21" s="93">
        <v>0.53078463659673858</v>
      </c>
      <c r="FO21" s="93">
        <v>0.53114369376620574</v>
      </c>
      <c r="FP21" s="93">
        <v>0.53113470632047532</v>
      </c>
      <c r="FQ21" s="93">
        <v>0.53083324729562897</v>
      </c>
      <c r="FR21" s="93">
        <v>0.53233755530852334</v>
      </c>
      <c r="FS21" s="93">
        <v>0.53164366219847625</v>
      </c>
      <c r="FT21" s="93">
        <v>0.53077603954038388</v>
      </c>
      <c r="FU21" s="93">
        <v>0.53079965208360202</v>
      </c>
      <c r="FV21" s="93">
        <v>0.53076605542888022</v>
      </c>
      <c r="FW21" s="93">
        <v>0.53114802437258146</v>
      </c>
      <c r="FX21" s="93">
        <v>0.53080500669066788</v>
      </c>
      <c r="FY21" s="93">
        <v>0.53114292024555332</v>
      </c>
      <c r="FZ21" s="93">
        <v>0.53078437963017888</v>
      </c>
      <c r="GA21" s="93">
        <v>0.5315204529723323</v>
      </c>
    </row>
    <row r="22" spans="2:183">
      <c r="B22" s="96" t="s">
        <v>1</v>
      </c>
      <c r="C22" s="166" t="s">
        <v>46</v>
      </c>
      <c r="D22" s="96">
        <v>91.35</v>
      </c>
      <c r="E22" s="17">
        <v>82.1</v>
      </c>
      <c r="F22" s="17">
        <v>88.58</v>
      </c>
      <c r="G22" s="17">
        <v>83.89</v>
      </c>
      <c r="H22" s="17">
        <v>86.38</v>
      </c>
      <c r="I22" s="17">
        <v>81.38</v>
      </c>
      <c r="J22" s="17">
        <v>85.52</v>
      </c>
      <c r="K22" s="17">
        <v>84.99</v>
      </c>
      <c r="L22" s="17">
        <v>82.72</v>
      </c>
      <c r="M22" s="17">
        <v>11.22</v>
      </c>
      <c r="N22" s="17">
        <v>42.17</v>
      </c>
      <c r="O22" s="17">
        <v>88.43</v>
      </c>
      <c r="P22" s="17">
        <v>91.03</v>
      </c>
      <c r="Q22" s="17">
        <v>81.67</v>
      </c>
      <c r="R22" s="17">
        <v>85.43</v>
      </c>
      <c r="S22" s="17">
        <v>83.12</v>
      </c>
      <c r="T22" s="17">
        <v>85.95</v>
      </c>
      <c r="U22" s="17">
        <v>82.36</v>
      </c>
      <c r="V22" s="17">
        <v>84.97</v>
      </c>
      <c r="W22" s="17">
        <v>85.19</v>
      </c>
      <c r="X22" s="17">
        <v>80.73</v>
      </c>
      <c r="Y22" s="17">
        <v>65.599999999999994</v>
      </c>
      <c r="Z22" s="17">
        <v>83.11</v>
      </c>
      <c r="AA22" s="17">
        <v>86.14</v>
      </c>
      <c r="AB22" s="17">
        <v>90.96</v>
      </c>
      <c r="AC22" s="17">
        <v>81.95</v>
      </c>
      <c r="AD22" s="17">
        <v>85.68</v>
      </c>
      <c r="AE22" s="17">
        <v>82.71</v>
      </c>
      <c r="AF22" s="17">
        <v>85.68</v>
      </c>
      <c r="AG22" s="17">
        <v>82.63</v>
      </c>
      <c r="AH22" s="17">
        <v>85.2</v>
      </c>
      <c r="AI22" s="17">
        <v>84.79</v>
      </c>
      <c r="AJ22" s="17">
        <v>80.89</v>
      </c>
      <c r="AK22" s="17">
        <v>27.61</v>
      </c>
      <c r="AL22" s="17">
        <v>82.96</v>
      </c>
      <c r="AM22" s="17">
        <v>85.18</v>
      </c>
      <c r="AN22" s="17">
        <v>90.93</v>
      </c>
      <c r="AO22" s="17">
        <v>84.92</v>
      </c>
      <c r="AP22" s="17">
        <v>86.59</v>
      </c>
      <c r="AQ22" s="17">
        <v>83.55</v>
      </c>
      <c r="AR22" s="17">
        <v>86.41</v>
      </c>
      <c r="AS22" s="17">
        <v>82.97</v>
      </c>
      <c r="AT22" s="17">
        <v>85.91</v>
      </c>
      <c r="AU22" s="17">
        <v>85.74</v>
      </c>
      <c r="AV22" s="17">
        <v>81.96</v>
      </c>
      <c r="AW22" s="17">
        <v>65.8</v>
      </c>
      <c r="AX22" s="17">
        <v>84.88</v>
      </c>
      <c r="AY22" s="17">
        <v>85.73</v>
      </c>
      <c r="AZ22" s="17">
        <v>91.18</v>
      </c>
      <c r="BA22" s="17">
        <v>82.03</v>
      </c>
      <c r="BB22" s="17">
        <v>86.45</v>
      </c>
      <c r="BC22" s="17">
        <v>83.28</v>
      </c>
      <c r="BD22" s="17">
        <v>85.67</v>
      </c>
      <c r="BE22" s="17">
        <v>82.7</v>
      </c>
      <c r="BF22" s="17">
        <v>85.14</v>
      </c>
      <c r="BG22" s="17">
        <v>85.34</v>
      </c>
      <c r="BH22" s="17">
        <v>77.55</v>
      </c>
      <c r="BI22" s="17">
        <v>0</v>
      </c>
      <c r="BJ22" s="17">
        <v>36.03</v>
      </c>
      <c r="BK22" s="17">
        <v>86.31</v>
      </c>
      <c r="BL22" s="17">
        <v>90.76</v>
      </c>
      <c r="BM22" s="17">
        <v>82</v>
      </c>
      <c r="BN22" s="17">
        <v>86.98</v>
      </c>
      <c r="BO22" s="17">
        <v>83.93</v>
      </c>
      <c r="BP22" s="17">
        <v>86.26</v>
      </c>
      <c r="BQ22" s="17">
        <v>82.26</v>
      </c>
      <c r="BR22" s="17">
        <v>87.06</v>
      </c>
      <c r="BS22" s="17">
        <v>87.81</v>
      </c>
      <c r="BT22" s="17">
        <v>82.69</v>
      </c>
      <c r="BU22" s="17">
        <v>86.43</v>
      </c>
      <c r="BV22" s="17">
        <v>66.81</v>
      </c>
      <c r="BW22" s="17">
        <v>90</v>
      </c>
      <c r="BX22" s="17">
        <v>92.52</v>
      </c>
      <c r="BY22" s="17">
        <v>83.89</v>
      </c>
      <c r="BZ22" s="17">
        <v>92.62</v>
      </c>
      <c r="CA22" s="17">
        <v>87.8</v>
      </c>
      <c r="CB22" s="17">
        <v>89.66</v>
      </c>
      <c r="CC22" s="17">
        <v>85.94</v>
      </c>
      <c r="CD22" s="17">
        <v>89.58</v>
      </c>
      <c r="CE22" s="17">
        <v>90</v>
      </c>
      <c r="CF22" s="17">
        <v>87.11</v>
      </c>
      <c r="CG22" s="17">
        <v>11.98</v>
      </c>
      <c r="CH22" s="17">
        <v>86.5</v>
      </c>
      <c r="CI22" s="17">
        <v>92.54</v>
      </c>
      <c r="CJ22" s="17">
        <v>93.33</v>
      </c>
      <c r="CK22" s="17">
        <v>87.3</v>
      </c>
      <c r="CL22" s="17">
        <v>93.33</v>
      </c>
      <c r="CM22" s="17">
        <v>89.3</v>
      </c>
      <c r="CN22" s="17">
        <v>90.5</v>
      </c>
      <c r="CO22" s="17">
        <v>87.76</v>
      </c>
      <c r="CP22" s="17">
        <v>90.99</v>
      </c>
      <c r="CQ22" s="17">
        <v>91.02</v>
      </c>
      <c r="CR22" s="17">
        <v>87.68</v>
      </c>
      <c r="CS22" s="17">
        <v>70.78</v>
      </c>
      <c r="CT22" s="17">
        <v>89.97</v>
      </c>
      <c r="CU22" s="17">
        <v>92.68</v>
      </c>
      <c r="CV22" s="17">
        <v>93.09</v>
      </c>
      <c r="CW22" s="17">
        <v>84.16</v>
      </c>
      <c r="CX22" s="17">
        <v>93.33</v>
      </c>
      <c r="CY22" s="17">
        <v>89.51</v>
      </c>
      <c r="CZ22" s="17">
        <v>90.66</v>
      </c>
      <c r="DA22" s="17">
        <v>87.75</v>
      </c>
      <c r="DB22" s="17">
        <v>90.34</v>
      </c>
      <c r="DC22" s="17">
        <v>91.31</v>
      </c>
      <c r="DD22" s="17">
        <v>87.03</v>
      </c>
      <c r="DE22" s="17">
        <v>8.7200000000000006</v>
      </c>
      <c r="DF22" s="17">
        <v>90.12</v>
      </c>
      <c r="DG22" s="17">
        <v>92.61</v>
      </c>
      <c r="DH22" s="17">
        <v>92.96</v>
      </c>
      <c r="DI22" s="17">
        <v>83.93</v>
      </c>
      <c r="DJ22" s="17">
        <v>93.26</v>
      </c>
      <c r="DK22" s="17">
        <v>89.28</v>
      </c>
      <c r="DL22" s="17">
        <v>90.36</v>
      </c>
      <c r="DM22" s="17">
        <v>87.6</v>
      </c>
      <c r="DN22" s="17">
        <v>90.5</v>
      </c>
      <c r="DO22" s="17">
        <v>91.23</v>
      </c>
      <c r="DP22" s="17">
        <v>86.59</v>
      </c>
      <c r="DQ22" s="17">
        <v>70.69</v>
      </c>
      <c r="DR22" s="17">
        <v>90.12</v>
      </c>
      <c r="DS22" s="17">
        <v>92.88</v>
      </c>
      <c r="DT22" s="17">
        <v>92.92</v>
      </c>
      <c r="DU22" s="17">
        <v>83.83</v>
      </c>
      <c r="DV22" s="17">
        <v>93.15</v>
      </c>
      <c r="DW22" s="17">
        <v>89.19</v>
      </c>
      <c r="DX22" s="17">
        <v>90.5</v>
      </c>
      <c r="DY22" s="17">
        <v>87.06</v>
      </c>
      <c r="DZ22" s="17">
        <v>90.7</v>
      </c>
      <c r="EA22" s="17">
        <v>90.54</v>
      </c>
      <c r="EB22" s="17">
        <v>86.63</v>
      </c>
      <c r="EC22" s="17">
        <v>17.510000000000002</v>
      </c>
      <c r="ED22" s="17">
        <v>59.62</v>
      </c>
      <c r="EE22" s="17">
        <v>92.3</v>
      </c>
      <c r="EF22" s="17">
        <v>92.96</v>
      </c>
      <c r="EG22" s="17">
        <v>86.84</v>
      </c>
      <c r="EH22" s="17">
        <v>93.14</v>
      </c>
      <c r="EI22" s="17">
        <v>89.21</v>
      </c>
      <c r="EJ22" s="17">
        <v>89.88</v>
      </c>
      <c r="EK22" s="17">
        <v>87.3</v>
      </c>
      <c r="EL22" s="17">
        <v>90.69</v>
      </c>
      <c r="EM22" s="17">
        <v>90.61</v>
      </c>
      <c r="EN22" s="17">
        <v>86.86</v>
      </c>
      <c r="EO22" s="17">
        <v>70.39</v>
      </c>
      <c r="EP22" s="17">
        <v>89.34</v>
      </c>
      <c r="EQ22" s="17">
        <v>92.58</v>
      </c>
      <c r="ER22" s="17">
        <v>92.5</v>
      </c>
      <c r="ES22" s="17">
        <v>83.72</v>
      </c>
      <c r="ET22" s="17">
        <v>92.55</v>
      </c>
      <c r="EU22" s="17">
        <v>88.03</v>
      </c>
      <c r="EV22" s="17">
        <v>90.28</v>
      </c>
      <c r="EW22" s="17">
        <v>87.06</v>
      </c>
      <c r="EX22" s="17">
        <v>89.81</v>
      </c>
      <c r="EY22" s="17">
        <v>90.54</v>
      </c>
      <c r="EZ22" s="17">
        <v>86.8</v>
      </c>
      <c r="FA22" s="17">
        <v>8.77</v>
      </c>
      <c r="FB22" s="17">
        <v>26.76</v>
      </c>
      <c r="FC22" s="17">
        <v>91.79</v>
      </c>
      <c r="FD22" s="17">
        <v>90.66</v>
      </c>
      <c r="FE22" s="17">
        <v>82.14</v>
      </c>
      <c r="FF22" s="17">
        <v>91.14</v>
      </c>
      <c r="FG22" s="17">
        <v>86.18</v>
      </c>
      <c r="FH22" s="17">
        <v>88.85</v>
      </c>
      <c r="FI22" s="17">
        <v>85.61</v>
      </c>
      <c r="FJ22" s="17">
        <v>88.92</v>
      </c>
      <c r="FK22" s="17">
        <v>89.81</v>
      </c>
      <c r="FL22" s="17">
        <v>84.95</v>
      </c>
      <c r="FM22" s="17">
        <v>69.8</v>
      </c>
      <c r="FN22" s="17">
        <v>87.46</v>
      </c>
      <c r="FO22" s="17">
        <v>89.91</v>
      </c>
      <c r="FP22" s="17">
        <v>90.67</v>
      </c>
      <c r="FQ22" s="17">
        <v>82.33</v>
      </c>
      <c r="FR22" s="17">
        <v>14.81</v>
      </c>
      <c r="FS22" s="17">
        <v>80.23</v>
      </c>
      <c r="FT22" s="17">
        <v>88.08</v>
      </c>
      <c r="FU22" s="17">
        <v>85.35</v>
      </c>
      <c r="FV22" s="17">
        <v>89.23</v>
      </c>
      <c r="FW22" s="17">
        <v>89.56</v>
      </c>
      <c r="FX22" s="17">
        <v>84.67</v>
      </c>
      <c r="FY22" s="17">
        <v>90.23</v>
      </c>
      <c r="FZ22" s="17">
        <v>87.33</v>
      </c>
      <c r="GA22" s="17">
        <v>90.1</v>
      </c>
    </row>
    <row r="23" spans="2:183">
      <c r="B23" s="96" t="s">
        <v>1</v>
      </c>
      <c r="C23" s="166" t="s">
        <v>47</v>
      </c>
      <c r="D23" s="178">
        <v>3399.08</v>
      </c>
      <c r="E23" s="179">
        <v>3054.81</v>
      </c>
      <c r="F23" s="179">
        <v>3295.96</v>
      </c>
      <c r="G23" s="179">
        <v>3121.58</v>
      </c>
      <c r="H23" s="179">
        <v>4328.47</v>
      </c>
      <c r="I23" s="179">
        <v>4077.95</v>
      </c>
      <c r="J23" s="179">
        <v>4285.2299999999996</v>
      </c>
      <c r="K23" s="179">
        <v>4258.91</v>
      </c>
      <c r="L23" s="179">
        <v>4145.08</v>
      </c>
      <c r="M23" s="179">
        <v>417.36</v>
      </c>
      <c r="N23" s="179">
        <v>1569.28</v>
      </c>
      <c r="O23" s="179">
        <v>3290.62</v>
      </c>
      <c r="P23" s="179">
        <v>3387.38</v>
      </c>
      <c r="Q23" s="179">
        <v>3039.05</v>
      </c>
      <c r="R23" s="179">
        <v>3178.71</v>
      </c>
      <c r="S23" s="179">
        <v>3092.9</v>
      </c>
      <c r="T23" s="179">
        <v>4306.91</v>
      </c>
      <c r="U23" s="179">
        <v>4127.07</v>
      </c>
      <c r="V23" s="179">
        <v>4258.0200000000004</v>
      </c>
      <c r="W23" s="179">
        <v>4268.76</v>
      </c>
      <c r="X23" s="179">
        <v>4045.38</v>
      </c>
      <c r="Y23" s="179">
        <v>2440.8200000000002</v>
      </c>
      <c r="Z23" s="179">
        <v>3092.43</v>
      </c>
      <c r="AA23" s="179">
        <v>3205.43</v>
      </c>
      <c r="AB23" s="179">
        <v>3384.64</v>
      </c>
      <c r="AC23" s="179">
        <v>3049.48</v>
      </c>
      <c r="AD23" s="179">
        <v>3188.04</v>
      </c>
      <c r="AE23" s="179">
        <v>3077.77</v>
      </c>
      <c r="AF23" s="179">
        <v>4293.38</v>
      </c>
      <c r="AG23" s="179">
        <v>4140.54</v>
      </c>
      <c r="AH23" s="179">
        <v>4269.45</v>
      </c>
      <c r="AI23" s="179">
        <v>4248.84</v>
      </c>
      <c r="AJ23" s="179">
        <v>4053.61</v>
      </c>
      <c r="AK23" s="179">
        <v>1027.4100000000001</v>
      </c>
      <c r="AL23" s="179">
        <v>3086.98</v>
      </c>
      <c r="AM23" s="179">
        <v>3169.44</v>
      </c>
      <c r="AN23" s="179">
        <v>3383.33</v>
      </c>
      <c r="AO23" s="179">
        <v>3159.99</v>
      </c>
      <c r="AP23" s="179">
        <v>3221.99</v>
      </c>
      <c r="AQ23" s="179">
        <v>3108.9</v>
      </c>
      <c r="AR23" s="179">
        <v>4330.18</v>
      </c>
      <c r="AS23" s="179">
        <v>4157.67</v>
      </c>
      <c r="AT23" s="179">
        <v>4304.97</v>
      </c>
      <c r="AU23" s="179">
        <v>4296.53</v>
      </c>
      <c r="AV23" s="179">
        <v>4106.91</v>
      </c>
      <c r="AW23" s="179">
        <v>2448.46</v>
      </c>
      <c r="AX23" s="179">
        <v>3158.28</v>
      </c>
      <c r="AY23" s="179">
        <v>3190.06</v>
      </c>
      <c r="AZ23" s="179">
        <v>3474.07</v>
      </c>
      <c r="BA23" s="179">
        <v>3125.3</v>
      </c>
      <c r="BB23" s="179">
        <v>3293.71</v>
      </c>
      <c r="BC23" s="179">
        <v>3172.93</v>
      </c>
      <c r="BD23" s="179">
        <v>4395.92</v>
      </c>
      <c r="BE23" s="179">
        <v>4243.57</v>
      </c>
      <c r="BF23" s="179">
        <v>4368.41</v>
      </c>
      <c r="BG23" s="179">
        <v>4378.82</v>
      </c>
      <c r="BH23" s="179">
        <v>3979.21</v>
      </c>
      <c r="BI23" s="179">
        <v>0</v>
      </c>
      <c r="BJ23" s="179">
        <v>1372.74</v>
      </c>
      <c r="BK23" s="179">
        <v>3288.35</v>
      </c>
      <c r="BL23" s="179">
        <v>3545.25</v>
      </c>
      <c r="BM23" s="179">
        <v>3203.04</v>
      </c>
      <c r="BN23" s="179">
        <v>3397.55</v>
      </c>
      <c r="BO23" s="179">
        <v>3278.31</v>
      </c>
      <c r="BP23" s="179">
        <v>4537.24</v>
      </c>
      <c r="BQ23" s="179">
        <v>4326.82</v>
      </c>
      <c r="BR23" s="179">
        <v>4579.62</v>
      </c>
      <c r="BS23" s="179">
        <v>4619.01</v>
      </c>
      <c r="BT23" s="179">
        <v>4349.5200000000004</v>
      </c>
      <c r="BU23" s="179">
        <v>3376.09</v>
      </c>
      <c r="BV23" s="179">
        <v>2609.4899999999998</v>
      </c>
      <c r="BW23" s="179">
        <v>3515.47</v>
      </c>
      <c r="BX23" s="179">
        <v>3708.24</v>
      </c>
      <c r="BY23" s="179">
        <v>3362.39</v>
      </c>
      <c r="BZ23" s="179">
        <v>3712.24</v>
      </c>
      <c r="CA23" s="179">
        <v>3519.16</v>
      </c>
      <c r="CB23" s="179">
        <v>4838.7700000000004</v>
      </c>
      <c r="CC23" s="179">
        <v>4638.3100000000004</v>
      </c>
      <c r="CD23" s="179">
        <v>4834.42</v>
      </c>
      <c r="CE23" s="179">
        <v>4857.4399999999996</v>
      </c>
      <c r="CF23" s="179">
        <v>4701.16</v>
      </c>
      <c r="CG23" s="179">
        <v>480.28</v>
      </c>
      <c r="CH23" s="179">
        <v>3466.98</v>
      </c>
      <c r="CI23" s="179">
        <v>3708.95</v>
      </c>
      <c r="CJ23" s="179">
        <v>3839.53</v>
      </c>
      <c r="CK23" s="179">
        <v>3591.7</v>
      </c>
      <c r="CL23" s="179">
        <v>3839.53</v>
      </c>
      <c r="CM23" s="179">
        <v>3673.98</v>
      </c>
      <c r="CN23" s="179">
        <v>5013.96</v>
      </c>
      <c r="CO23" s="179">
        <v>4861.75</v>
      </c>
      <c r="CP23" s="179">
        <v>5040.8100000000004</v>
      </c>
      <c r="CQ23" s="179">
        <v>5042.37</v>
      </c>
      <c r="CR23" s="179">
        <v>4857.21</v>
      </c>
      <c r="CS23" s="179">
        <v>2911.7</v>
      </c>
      <c r="CT23" s="179">
        <v>3701.21</v>
      </c>
      <c r="CU23" s="179">
        <v>3812.83</v>
      </c>
      <c r="CV23" s="179">
        <v>3932.3</v>
      </c>
      <c r="CW23" s="179">
        <v>3555.07</v>
      </c>
      <c r="CX23" s="179">
        <v>3942.19</v>
      </c>
      <c r="CY23" s="179">
        <v>3780.93</v>
      </c>
      <c r="CZ23" s="179">
        <v>5157.62</v>
      </c>
      <c r="DA23" s="179">
        <v>4992.0200000000004</v>
      </c>
      <c r="DB23" s="179">
        <v>5139.21</v>
      </c>
      <c r="DC23" s="179">
        <v>5194.68</v>
      </c>
      <c r="DD23" s="179">
        <v>4951.21</v>
      </c>
      <c r="DE23" s="179">
        <v>368.31</v>
      </c>
      <c r="DF23" s="179">
        <v>3806.62</v>
      </c>
      <c r="DG23" s="179">
        <v>3911.9</v>
      </c>
      <c r="DH23" s="179">
        <v>4033.6</v>
      </c>
      <c r="DI23" s="179">
        <v>3641.57</v>
      </c>
      <c r="DJ23" s="179">
        <v>4046.66</v>
      </c>
      <c r="DK23" s="179">
        <v>3873.69</v>
      </c>
      <c r="DL23" s="179">
        <v>5279.58</v>
      </c>
      <c r="DM23" s="179">
        <v>5118.59</v>
      </c>
      <c r="DN23" s="179">
        <v>5288.15</v>
      </c>
      <c r="DO23" s="179">
        <v>5330.5</v>
      </c>
      <c r="DP23" s="179">
        <v>5059.51</v>
      </c>
      <c r="DQ23" s="179">
        <v>3067.4</v>
      </c>
      <c r="DR23" s="179">
        <v>3910.26</v>
      </c>
      <c r="DS23" s="179">
        <v>4029.88</v>
      </c>
      <c r="DT23" s="179">
        <v>4141.6499999999996</v>
      </c>
      <c r="DU23" s="179">
        <v>3736.13</v>
      </c>
      <c r="DV23" s="179">
        <v>4151.8100000000004</v>
      </c>
      <c r="DW23" s="179">
        <v>3975.25</v>
      </c>
      <c r="DX23" s="179">
        <v>5432.05</v>
      </c>
      <c r="DY23" s="179">
        <v>5225.13</v>
      </c>
      <c r="DZ23" s="179">
        <v>5443.56</v>
      </c>
      <c r="EA23" s="179">
        <v>5434.25</v>
      </c>
      <c r="EB23" s="179">
        <v>5199.71</v>
      </c>
      <c r="EC23" s="179">
        <v>780.62</v>
      </c>
      <c r="ED23" s="179">
        <v>2657.31</v>
      </c>
      <c r="EE23" s="179">
        <v>4113.8900000000003</v>
      </c>
      <c r="EF23" s="179">
        <v>4256.6099999999997</v>
      </c>
      <c r="EG23" s="179">
        <v>3976.18</v>
      </c>
      <c r="EH23" s="179">
        <v>4264.88</v>
      </c>
      <c r="EI23" s="179">
        <v>4084.93</v>
      </c>
      <c r="EJ23" s="179">
        <v>5542.92</v>
      </c>
      <c r="EK23" s="179">
        <v>5383.97</v>
      </c>
      <c r="EL23" s="179">
        <v>5592.57</v>
      </c>
      <c r="EM23" s="179">
        <v>5587.7</v>
      </c>
      <c r="EN23" s="179">
        <v>5356.47</v>
      </c>
      <c r="EO23" s="179">
        <v>3222.98</v>
      </c>
      <c r="EP23" s="179">
        <v>4090.64</v>
      </c>
      <c r="EQ23" s="179">
        <v>4239.0600000000004</v>
      </c>
      <c r="ER23" s="179">
        <v>4354.12</v>
      </c>
      <c r="ES23" s="179">
        <v>3940.5</v>
      </c>
      <c r="ET23" s="179">
        <v>4356.18</v>
      </c>
      <c r="EU23" s="179">
        <v>4143.3500000000004</v>
      </c>
      <c r="EV23" s="179">
        <v>5722.19</v>
      </c>
      <c r="EW23" s="179">
        <v>5517.96</v>
      </c>
      <c r="EX23" s="179">
        <v>5692.39</v>
      </c>
      <c r="EY23" s="179">
        <v>5738.47</v>
      </c>
      <c r="EZ23" s="179">
        <v>5501.07</v>
      </c>
      <c r="FA23" s="179">
        <v>413.03</v>
      </c>
      <c r="FB23" s="179">
        <v>1259.72</v>
      </c>
      <c r="FC23" s="179">
        <v>4320.3900000000003</v>
      </c>
      <c r="FD23" s="179">
        <v>4387.17</v>
      </c>
      <c r="FE23" s="179">
        <v>3974.99</v>
      </c>
      <c r="FF23" s="179">
        <v>4410.3100000000004</v>
      </c>
      <c r="FG23" s="179">
        <v>4170.1400000000003</v>
      </c>
      <c r="FH23" s="179">
        <v>5790.16</v>
      </c>
      <c r="FI23" s="179">
        <v>5578.93</v>
      </c>
      <c r="FJ23" s="179">
        <v>5794.85</v>
      </c>
      <c r="FK23" s="179">
        <v>5852.75</v>
      </c>
      <c r="FL23" s="179">
        <v>5536.09</v>
      </c>
      <c r="FM23" s="179">
        <v>3377.62</v>
      </c>
      <c r="FN23" s="179">
        <v>4232.29</v>
      </c>
      <c r="FO23" s="179">
        <v>4350.66</v>
      </c>
      <c r="FP23" s="179">
        <v>4511.79</v>
      </c>
      <c r="FQ23" s="179">
        <v>4096.84</v>
      </c>
      <c r="FR23" s="179">
        <v>736.73</v>
      </c>
      <c r="FS23" s="179">
        <v>3992.32</v>
      </c>
      <c r="FT23" s="179">
        <v>5902.98</v>
      </c>
      <c r="FU23" s="179">
        <v>5720.08</v>
      </c>
      <c r="FV23" s="179">
        <v>5980.28</v>
      </c>
      <c r="FW23" s="179">
        <v>6002.3</v>
      </c>
      <c r="FX23" s="179">
        <v>5674.74</v>
      </c>
      <c r="FY23" s="179">
        <v>4489.8500000000004</v>
      </c>
      <c r="FZ23" s="179">
        <v>4345.49</v>
      </c>
      <c r="GA23" s="179">
        <v>4483.13</v>
      </c>
    </row>
    <row r="24" spans="2:183">
      <c r="B24" s="180" t="s">
        <v>1</v>
      </c>
      <c r="C24" s="181" t="s">
        <v>48</v>
      </c>
      <c r="D24" s="94">
        <v>5.9877133891023122E-2</v>
      </c>
      <c r="E24" s="95">
        <v>5.9853004738393251E-2</v>
      </c>
      <c r="F24" s="95">
        <v>5.9687191410381112E-2</v>
      </c>
      <c r="G24" s="95">
        <v>5.9532637922481965E-2</v>
      </c>
      <c r="H24" s="95">
        <v>5.9509805373725778E-2</v>
      </c>
      <c r="I24" s="95">
        <v>5.9325641035220769E-2</v>
      </c>
      <c r="J24" s="95">
        <v>5.9448378551036143E-2</v>
      </c>
      <c r="K24" s="95">
        <v>5.9398337611827251E-2</v>
      </c>
      <c r="L24" s="95">
        <v>5.9437766298276344E-2</v>
      </c>
      <c r="M24" s="95">
        <v>5.9513104830769423E-2</v>
      </c>
      <c r="N24" s="95">
        <v>5.9565401956782067E-2</v>
      </c>
      <c r="O24" s="95">
        <v>5.9668107538218239E-2</v>
      </c>
      <c r="P24" s="95">
        <v>5.9853894493456503E-2</v>
      </c>
      <c r="Q24" s="95">
        <v>5.9807283167933281E-2</v>
      </c>
      <c r="R24" s="95">
        <v>5.9439561401021704E-2</v>
      </c>
      <c r="S24" s="95">
        <v>5.947095214786674E-2</v>
      </c>
      <c r="T24" s="95">
        <v>5.9479589919541657E-2</v>
      </c>
      <c r="U24" s="95">
        <v>5.9410749028267984E-2</v>
      </c>
      <c r="V24" s="95">
        <v>5.9396761471445195E-2</v>
      </c>
      <c r="W24" s="95">
        <v>5.9413203083188856E-2</v>
      </c>
      <c r="X24" s="95">
        <v>5.9266644104279342E-2</v>
      </c>
      <c r="Y24" s="95">
        <v>5.9385386148154994E-2</v>
      </c>
      <c r="Z24" s="95">
        <v>5.9477659692569344E-2</v>
      </c>
      <c r="AA24" s="95">
        <v>5.948867296371374E-2</v>
      </c>
      <c r="AB24" s="95">
        <v>5.9824989215667652E-2</v>
      </c>
      <c r="AC24" s="95">
        <v>5.9800303835893957E-2</v>
      </c>
      <c r="AD24" s="95">
        <v>5.942816002114111E-2</v>
      </c>
      <c r="AE24" s="95">
        <v>5.9408756811967084E-2</v>
      </c>
      <c r="AF24" s="95">
        <v>5.9424440173640319E-2</v>
      </c>
      <c r="AG24" s="95">
        <v>5.9404225155169542E-2</v>
      </c>
      <c r="AH24" s="95">
        <v>5.9383033284643193E-2</v>
      </c>
      <c r="AI24" s="95">
        <v>5.9349621522794813E-2</v>
      </c>
      <c r="AJ24" s="95">
        <v>5.9251228983219537E-2</v>
      </c>
      <c r="AK24" s="95">
        <v>5.9404976646001688E-2</v>
      </c>
      <c r="AL24" s="95">
        <v>5.9427806783695608E-2</v>
      </c>
      <c r="AM24" s="95">
        <v>5.9389837055322477E-2</v>
      </c>
      <c r="AN24" s="95">
        <v>5.9825172726024167E-2</v>
      </c>
      <c r="AO24" s="95">
        <v>5.9806507426206496E-2</v>
      </c>
      <c r="AP24" s="95">
        <v>5.9499411980346438E-2</v>
      </c>
      <c r="AQ24" s="95">
        <v>5.9476632330568345E-2</v>
      </c>
      <c r="AR24" s="95">
        <v>5.9482895999928412E-2</v>
      </c>
      <c r="AS24" s="95">
        <v>5.9430941748884573E-2</v>
      </c>
      <c r="AT24" s="95">
        <v>5.9444812711821012E-2</v>
      </c>
      <c r="AU24" s="95">
        <v>5.9429354472550183E-2</v>
      </c>
      <c r="AV24" s="95">
        <v>5.9353670679822577E-2</v>
      </c>
      <c r="AW24" s="95">
        <v>5.9372161945241364E-2</v>
      </c>
      <c r="AX24" s="95">
        <v>5.958598690343813E-2</v>
      </c>
      <c r="AY24" s="95">
        <v>5.9430831763017049E-2</v>
      </c>
      <c r="AZ24" s="95">
        <v>5.9837833106554314E-2</v>
      </c>
      <c r="BA24" s="95">
        <v>5.9808344259250176E-2</v>
      </c>
      <c r="BB24" s="95">
        <v>5.9489070087603589E-2</v>
      </c>
      <c r="BC24" s="95">
        <v>5.9457360556898715E-2</v>
      </c>
      <c r="BD24" s="95">
        <v>5.9425319975989176E-2</v>
      </c>
      <c r="BE24" s="95">
        <v>5.9406769175070206E-2</v>
      </c>
      <c r="BF24" s="95">
        <v>5.9384150991562398E-2</v>
      </c>
      <c r="BG24" s="95">
        <v>5.9393663011428878E-2</v>
      </c>
      <c r="BH24" s="95">
        <v>5.9197789796510934E-2</v>
      </c>
      <c r="BI24" s="95" t="e">
        <v>#DIV/0!</v>
      </c>
      <c r="BJ24" s="95">
        <v>5.944621225292359E-2</v>
      </c>
      <c r="BK24" s="95">
        <v>5.9484201468875897E-2</v>
      </c>
      <c r="BL24" s="95">
        <v>5.9862664125999165E-2</v>
      </c>
      <c r="BM24" s="95">
        <v>5.9868369897453512E-2</v>
      </c>
      <c r="BN24" s="95">
        <v>5.9588933640343997E-2</v>
      </c>
      <c r="BO24" s="95">
        <v>5.9563163841547292E-2</v>
      </c>
      <c r="BP24" s="95">
        <v>5.952768617950658E-2</v>
      </c>
      <c r="BQ24" s="95">
        <v>5.9427227292889684E-2</v>
      </c>
      <c r="BR24" s="95">
        <v>5.9594339564521856E-2</v>
      </c>
      <c r="BS24" s="95">
        <v>5.9654905441522986E-2</v>
      </c>
      <c r="BT24" s="95">
        <v>5.9466598491149228E-2</v>
      </c>
      <c r="BU24" s="95">
        <v>5.9542882819685838E-2</v>
      </c>
      <c r="BV24" s="95">
        <v>5.9821870776566186E-2</v>
      </c>
      <c r="BW24" s="95">
        <v>5.9810574924997952E-2</v>
      </c>
      <c r="BX24" s="95">
        <v>5.9961367303232323E-2</v>
      </c>
      <c r="BY24" s="95">
        <v>5.9979823213600097E-2</v>
      </c>
      <c r="BZ24" s="95">
        <v>5.996770957033528E-2</v>
      </c>
      <c r="CA24" s="95">
        <v>5.9829193784578107E-2</v>
      </c>
      <c r="CB24" s="95">
        <v>5.9760977751183275E-2</v>
      </c>
      <c r="CC24" s="95">
        <v>5.969091337984777E-2</v>
      </c>
      <c r="CD24" s="95">
        <v>5.9752106798719846E-2</v>
      </c>
      <c r="CE24" s="95">
        <v>5.9782392092782272E-2</v>
      </c>
      <c r="CF24" s="95">
        <v>5.9782869318652183E-2</v>
      </c>
      <c r="CG24" s="95">
        <v>5.9915273901199259E-2</v>
      </c>
      <c r="CH24" s="95">
        <v>5.9955451020511953E-2</v>
      </c>
      <c r="CI24" s="95">
        <v>5.996355467762219E-2</v>
      </c>
      <c r="CJ24" s="95">
        <v>5.9984507376510114E-2</v>
      </c>
      <c r="CK24" s="95">
        <v>5.9979069159885955E-2</v>
      </c>
      <c r="CL24" s="95">
        <v>5.9984541110306912E-2</v>
      </c>
      <c r="CM24" s="95">
        <v>5.9910032641072232E-2</v>
      </c>
      <c r="CN24" s="95">
        <v>5.9784220252334E-2</v>
      </c>
      <c r="CO24" s="95">
        <v>5.9799695550319373E-2</v>
      </c>
      <c r="CP24" s="95">
        <v>5.982079402094484E-2</v>
      </c>
      <c r="CQ24" s="95">
        <v>5.9824126139386861E-2</v>
      </c>
      <c r="CR24" s="95">
        <v>5.9794998562325147E-2</v>
      </c>
      <c r="CS24" s="95">
        <v>5.9863678613747334E-2</v>
      </c>
      <c r="CT24" s="95">
        <v>5.9963659902676519E-2</v>
      </c>
      <c r="CU24" s="95">
        <v>5.9942030597729019E-2</v>
      </c>
      <c r="CV24" s="95">
        <v>5.9966122908972144E-2</v>
      </c>
      <c r="CW24" s="95">
        <v>5.9970127166633282E-2</v>
      </c>
      <c r="CX24" s="95">
        <v>5.9984536291190764E-2</v>
      </c>
      <c r="CY24" s="95">
        <v>5.9928197971272155E-2</v>
      </c>
      <c r="CZ24" s="95">
        <v>5.9799029156231642E-2</v>
      </c>
      <c r="DA24" s="95">
        <v>5.9798148029208076E-2</v>
      </c>
      <c r="DB24" s="95">
        <v>5.9777918811640914E-2</v>
      </c>
      <c r="DC24" s="95">
        <v>5.9842712170546812E-2</v>
      </c>
      <c r="DD24" s="95">
        <v>5.9743838766461006E-2</v>
      </c>
      <c r="DE24" s="95">
        <v>5.9685574068616715E-2</v>
      </c>
      <c r="DF24" s="95">
        <v>5.9972499295013686E-2</v>
      </c>
      <c r="DG24" s="95">
        <v>5.9936350391748702E-2</v>
      </c>
      <c r="DH24" s="95">
        <v>5.9957395807013425E-2</v>
      </c>
      <c r="DI24" s="95">
        <v>5.9957275172942859E-2</v>
      </c>
      <c r="DJ24" s="95">
        <v>5.9978384371662752E-2</v>
      </c>
      <c r="DK24" s="95">
        <v>5.9913989401471628E-2</v>
      </c>
      <c r="DL24" s="95">
        <v>5.977694783640989E-2</v>
      </c>
      <c r="DM24" s="95">
        <v>5.9785004320507339E-2</v>
      </c>
      <c r="DN24" s="95">
        <v>5.9783079902068048E-2</v>
      </c>
      <c r="DO24" s="95">
        <v>5.9840540014466551E-2</v>
      </c>
      <c r="DP24" s="95">
        <v>5.9711357751559481E-2</v>
      </c>
      <c r="DQ24" s="95">
        <v>5.984916216252828E-2</v>
      </c>
      <c r="DR24" s="95">
        <v>5.9972489317483522E-2</v>
      </c>
      <c r="DS24" s="95">
        <v>5.9958681573921847E-2</v>
      </c>
      <c r="DT24" s="95">
        <v>5.9952743340463688E-2</v>
      </c>
      <c r="DU24" s="95">
        <v>5.9949847515134956E-2</v>
      </c>
      <c r="DV24" s="95">
        <v>5.9972143373983537E-2</v>
      </c>
      <c r="DW24" s="95">
        <v>5.9905703425628627E-2</v>
      </c>
      <c r="DX24" s="95">
        <v>5.9783079902068048E-2</v>
      </c>
      <c r="DY24" s="95">
        <v>5.9750369257590856E-2</v>
      </c>
      <c r="DZ24" s="95">
        <v>5.9802100870221114E-2</v>
      </c>
      <c r="EA24" s="95">
        <v>5.9787889683617465E-2</v>
      </c>
      <c r="EB24" s="95">
        <v>5.9713297935357408E-2</v>
      </c>
      <c r="EC24" s="95">
        <v>5.9740238117560865E-2</v>
      </c>
      <c r="ED24" s="95">
        <v>5.9924796089598491E-2</v>
      </c>
      <c r="EE24" s="95">
        <v>5.9913078974833993E-2</v>
      </c>
      <c r="EF24" s="95">
        <v>5.9959667835308282E-2</v>
      </c>
      <c r="EG24" s="95">
        <v>5.9952181162733341E-2</v>
      </c>
      <c r="EH24" s="95">
        <v>5.9973432426219608E-2</v>
      </c>
      <c r="EI24" s="95">
        <v>5.9907558292728605E-2</v>
      </c>
      <c r="EJ24" s="95">
        <v>5.974025650324586E-2</v>
      </c>
      <c r="EK24" s="95">
        <v>5.9765144546674448E-2</v>
      </c>
      <c r="EL24" s="95">
        <v>5.9802930254560578E-2</v>
      </c>
      <c r="EM24" s="95">
        <v>5.9797805411962071E-2</v>
      </c>
      <c r="EN24" s="95">
        <v>5.9733999397914843E-2</v>
      </c>
      <c r="EO24" s="95">
        <v>5.9824931970281311E-2</v>
      </c>
      <c r="EP24" s="95">
        <v>5.9917713744195661E-2</v>
      </c>
      <c r="EQ24" s="95">
        <v>5.9935456737976511E-2</v>
      </c>
      <c r="ER24" s="95">
        <v>5.9927083316461967E-2</v>
      </c>
      <c r="ES24" s="95">
        <v>5.9941531589543344E-2</v>
      </c>
      <c r="ET24" s="95">
        <v>5.993326232110581E-2</v>
      </c>
      <c r="EU24" s="95">
        <v>5.9826104685489045E-2</v>
      </c>
      <c r="EV24" s="95">
        <v>5.9767240098071765E-2</v>
      </c>
      <c r="EW24" s="95">
        <v>5.9746320048567045E-2</v>
      </c>
      <c r="EX24" s="95">
        <v>5.9734326577526878E-2</v>
      </c>
      <c r="EY24" s="95">
        <v>5.9787919294233133E-2</v>
      </c>
      <c r="EZ24" s="95">
        <v>5.9729320550593545E-2</v>
      </c>
      <c r="FA24" s="95">
        <v>5.968831131354168E-2</v>
      </c>
      <c r="FB24" s="95">
        <v>5.9888343152507607E-2</v>
      </c>
      <c r="FC24" s="95">
        <v>5.9883560106680028E-2</v>
      </c>
      <c r="FD24" s="95">
        <v>5.9857402909366232E-2</v>
      </c>
      <c r="FE24" s="95">
        <v>5.9875116208951688E-2</v>
      </c>
      <c r="FF24" s="95">
        <v>5.9895227711039042E-2</v>
      </c>
      <c r="FG24" s="95">
        <v>5.9744406869254953E-2</v>
      </c>
      <c r="FH24" s="95">
        <v>5.9733436597890016E-2</v>
      </c>
      <c r="FI24" s="95">
        <v>5.9701518558439505E-2</v>
      </c>
      <c r="FJ24" s="95">
        <v>5.9733351247068897E-2</v>
      </c>
      <c r="FK24" s="95">
        <v>5.9799187324316792E-2</v>
      </c>
      <c r="FL24" s="95">
        <v>5.9649626031251277E-2</v>
      </c>
      <c r="FM24" s="95">
        <v>5.9829227413314853E-2</v>
      </c>
      <c r="FN24" s="95">
        <v>5.9838133947861256E-2</v>
      </c>
      <c r="FO24" s="95">
        <v>5.9807546220969295E-2</v>
      </c>
      <c r="FP24" s="95">
        <v>5.9828784890707878E-2</v>
      </c>
      <c r="FQ24" s="95">
        <v>5.9860429878301487E-2</v>
      </c>
      <c r="FR24" s="95">
        <v>5.9889996916736792E-2</v>
      </c>
      <c r="FS24" s="95">
        <v>5.9701548069401283E-2</v>
      </c>
      <c r="FT24" s="95">
        <v>5.9644757167100888E-2</v>
      </c>
      <c r="FU24" s="95">
        <v>5.9651797049699695E-2</v>
      </c>
      <c r="FV24" s="95">
        <v>5.9722141115394478E-2</v>
      </c>
      <c r="FW24" s="95">
        <v>5.9747314756472651E-2</v>
      </c>
      <c r="FX24" s="95">
        <v>5.9596170310820214E-2</v>
      </c>
      <c r="FY24" s="95">
        <v>5.9799390706307812E-2</v>
      </c>
      <c r="FZ24" s="95">
        <v>5.9796950222017489E-2</v>
      </c>
      <c r="GA24" s="95">
        <v>5.9793728228546096E-2</v>
      </c>
    </row>
    <row r="25" spans="2:183">
      <c r="B25" s="44" t="s">
        <v>1</v>
      </c>
      <c r="C25" s="651" t="s">
        <v>94</v>
      </c>
      <c r="D25" s="182">
        <v>135611.03333333335</v>
      </c>
      <c r="E25" s="182">
        <v>121928.34444444445</v>
      </c>
      <c r="F25" s="182">
        <v>131917.37777777779</v>
      </c>
      <c r="G25" s="182">
        <v>125257.15555555555</v>
      </c>
      <c r="H25" s="182">
        <v>129024.4888888889</v>
      </c>
      <c r="I25" s="182">
        <v>121933.4111111111</v>
      </c>
      <c r="J25" s="182">
        <v>127871.9111111111</v>
      </c>
      <c r="K25" s="182">
        <v>127186.5</v>
      </c>
      <c r="L25" s="182">
        <v>123707.35555555555</v>
      </c>
      <c r="M25" s="182">
        <v>16758.213777777779</v>
      </c>
      <c r="N25" s="182">
        <v>62929.894222222225</v>
      </c>
      <c r="O25" s="182">
        <v>131736.11111111109</v>
      </c>
      <c r="P25" s="182">
        <v>135188.45555555556</v>
      </c>
      <c r="Q25" s="182">
        <v>121382.46666666667</v>
      </c>
      <c r="R25" s="182">
        <v>127756.2888888889</v>
      </c>
      <c r="S25" s="182">
        <v>124236.18888888889</v>
      </c>
      <c r="T25" s="182">
        <v>128447.42222222223</v>
      </c>
      <c r="U25" s="182">
        <v>123224.9888888889</v>
      </c>
      <c r="V25" s="182">
        <v>127159.94444444445</v>
      </c>
      <c r="W25" s="182">
        <v>127453.9</v>
      </c>
      <c r="X25" s="182">
        <v>121079.9111111111</v>
      </c>
      <c r="Y25" s="182">
        <v>98191.011111111104</v>
      </c>
      <c r="Z25" s="182">
        <v>124207.23333333332</v>
      </c>
      <c r="AA25" s="182">
        <v>128711.7111111111</v>
      </c>
      <c r="AB25" s="182">
        <v>135149.76666666666</v>
      </c>
      <c r="AC25" s="182">
        <v>121812.83333333333</v>
      </c>
      <c r="AD25" s="182">
        <v>128154.73333333332</v>
      </c>
      <c r="AE25" s="182">
        <v>123752.8</v>
      </c>
      <c r="AF25" s="182">
        <v>128162.75555555556</v>
      </c>
      <c r="AG25" s="182">
        <v>123642.53333333333</v>
      </c>
      <c r="AH25" s="182">
        <v>127533.62222222223</v>
      </c>
      <c r="AI25" s="182">
        <v>126991.35555555555</v>
      </c>
      <c r="AJ25" s="182">
        <v>121351.44444444445</v>
      </c>
      <c r="AK25" s="182">
        <v>41313.411111111112</v>
      </c>
      <c r="AL25" s="182">
        <v>124087.06666666667</v>
      </c>
      <c r="AM25" s="182">
        <v>127489.07777777777</v>
      </c>
      <c r="AN25" s="182">
        <v>135104.77777777778</v>
      </c>
      <c r="AO25" s="182">
        <v>126214.43333333333</v>
      </c>
      <c r="AP25" s="182">
        <v>129360.75555555556</v>
      </c>
      <c r="AQ25" s="182">
        <v>124866.96666666667</v>
      </c>
      <c r="AR25" s="182">
        <v>129127.68888888889</v>
      </c>
      <c r="AS25" s="182">
        <v>124095.47777777778</v>
      </c>
      <c r="AT25" s="182">
        <v>128462.75555555556</v>
      </c>
      <c r="AU25" s="182">
        <v>128241.9</v>
      </c>
      <c r="AV25" s="182">
        <v>122744.44444444445</v>
      </c>
      <c r="AW25" s="182">
        <v>98512.311111111107</v>
      </c>
      <c r="AX25" s="182">
        <v>126621.86666666667</v>
      </c>
      <c r="AY25" s="182">
        <v>128223.75555555556</v>
      </c>
      <c r="AZ25" s="182">
        <v>135447.56666666665</v>
      </c>
      <c r="BA25" s="182">
        <v>121915.35555555555</v>
      </c>
      <c r="BB25" s="182">
        <v>129174.05555555555</v>
      </c>
      <c r="BC25" s="182">
        <v>124503.7888888889</v>
      </c>
      <c r="BD25" s="182">
        <v>128145.9</v>
      </c>
      <c r="BE25" s="182">
        <v>123741.97777777778</v>
      </c>
      <c r="BF25" s="182">
        <v>127441.4111111111</v>
      </c>
      <c r="BG25" s="182">
        <v>127720.32222222222</v>
      </c>
      <c r="BH25" s="182">
        <v>116445.7888888889</v>
      </c>
      <c r="BI25" s="182">
        <v>0</v>
      </c>
      <c r="BJ25" s="182">
        <v>53875.033333333333</v>
      </c>
      <c r="BK25" s="182">
        <v>128975.42222222223</v>
      </c>
      <c r="BL25" s="182">
        <v>134767.73333333334</v>
      </c>
      <c r="BM25" s="182">
        <v>121748.57777777777</v>
      </c>
      <c r="BN25" s="182">
        <v>129748.17777777778</v>
      </c>
      <c r="BO25" s="182">
        <v>125252.65555555555</v>
      </c>
      <c r="BP25" s="182">
        <v>128806.54444444444</v>
      </c>
      <c r="BQ25" s="182">
        <v>123041.24444444444</v>
      </c>
      <c r="BR25" s="182">
        <v>129855.73333333332</v>
      </c>
      <c r="BS25" s="182">
        <v>130841.43333333333</v>
      </c>
      <c r="BT25" s="182">
        <v>123602.53333333333</v>
      </c>
      <c r="BU25" s="182">
        <v>129027.45555555556</v>
      </c>
      <c r="BV25" s="182">
        <v>99272.5</v>
      </c>
      <c r="BW25" s="182">
        <v>133755.61111111109</v>
      </c>
      <c r="BX25" s="182">
        <v>137154.97777777779</v>
      </c>
      <c r="BY25" s="182">
        <v>124323.2888888889</v>
      </c>
      <c r="BZ25" s="182">
        <v>137288.70000000001</v>
      </c>
      <c r="CA25" s="182">
        <v>130445.42222222223</v>
      </c>
      <c r="CB25" s="182">
        <v>133360.9</v>
      </c>
      <c r="CC25" s="182">
        <v>127977.7888888889</v>
      </c>
      <c r="CD25" s="182">
        <v>133261.68888888889</v>
      </c>
      <c r="CE25" s="182">
        <v>133818.66666666669</v>
      </c>
      <c r="CF25" s="182">
        <v>129520.56666666667</v>
      </c>
      <c r="CG25" s="182">
        <v>17773.245777777774</v>
      </c>
      <c r="CH25" s="182">
        <v>128243.36666666667</v>
      </c>
      <c r="CI25" s="182">
        <v>137179.62222222221</v>
      </c>
      <c r="CJ25" s="182">
        <v>138302.37777777779</v>
      </c>
      <c r="CK25" s="182">
        <v>129378.46666666667</v>
      </c>
      <c r="CL25" s="182">
        <v>138302.29999999999</v>
      </c>
      <c r="CM25" s="182">
        <v>132494.96666666667</v>
      </c>
      <c r="CN25" s="182">
        <v>134557.98888888888</v>
      </c>
      <c r="CO25" s="182">
        <v>130450.31111111111</v>
      </c>
      <c r="CP25" s="182">
        <v>135203.8222222222</v>
      </c>
      <c r="CQ25" s="182">
        <v>135240.86666666667</v>
      </c>
      <c r="CR25" s="182">
        <v>130341.63333333333</v>
      </c>
      <c r="CS25" s="182">
        <v>105098.04444444444</v>
      </c>
      <c r="CT25" s="182">
        <v>133369.66666666669</v>
      </c>
      <c r="CU25" s="182">
        <v>137436.48888888888</v>
      </c>
      <c r="CV25" s="182">
        <v>137989.02222222221</v>
      </c>
      <c r="CW25" s="182">
        <v>124743.5888888889</v>
      </c>
      <c r="CX25" s="182">
        <v>138302.31111111111</v>
      </c>
      <c r="CY25" s="182">
        <v>132766.2888888889</v>
      </c>
      <c r="CZ25" s="182">
        <v>134762.5</v>
      </c>
      <c r="DA25" s="182">
        <v>130438.82222222222</v>
      </c>
      <c r="DB25" s="182">
        <v>134334.25555555554</v>
      </c>
      <c r="DC25" s="182">
        <v>135629.62222222221</v>
      </c>
      <c r="DD25" s="182">
        <v>129486.15555555555</v>
      </c>
      <c r="DE25" s="182">
        <v>12986.573777777778</v>
      </c>
      <c r="DF25" s="182">
        <v>133572.33333333331</v>
      </c>
      <c r="DG25" s="182">
        <v>137345.70000000001</v>
      </c>
      <c r="DH25" s="182">
        <v>137816.37777777779</v>
      </c>
      <c r="DI25" s="182">
        <v>124429.34444444445</v>
      </c>
      <c r="DJ25" s="182">
        <v>138212.75555555554</v>
      </c>
      <c r="DK25" s="182">
        <v>132456.54444444444</v>
      </c>
      <c r="DL25" s="182">
        <v>134366.1777777778</v>
      </c>
      <c r="DM25" s="182">
        <v>130244.47777777778</v>
      </c>
      <c r="DN25" s="182">
        <v>134560.55555555556</v>
      </c>
      <c r="DO25" s="182">
        <v>135515.7111111111</v>
      </c>
      <c r="DP25" s="182">
        <v>128901.5888888889</v>
      </c>
      <c r="DQ25" s="182">
        <v>104989.86666666667</v>
      </c>
      <c r="DR25" s="182">
        <v>133572.35555555555</v>
      </c>
      <c r="DS25" s="182">
        <v>137694.8222222222</v>
      </c>
      <c r="DT25" s="182">
        <v>137767.76666666666</v>
      </c>
      <c r="DU25" s="182">
        <v>124296.4888888889</v>
      </c>
      <c r="DV25" s="182">
        <v>138064.1</v>
      </c>
      <c r="DW25" s="182">
        <v>132341.32222222222</v>
      </c>
      <c r="DX25" s="182">
        <v>134560.55555555556</v>
      </c>
      <c r="DY25" s="182">
        <v>129516.63333333333</v>
      </c>
      <c r="DZ25" s="182">
        <v>134815.03333333335</v>
      </c>
      <c r="EA25" s="182">
        <v>134609.20000000001</v>
      </c>
      <c r="EB25" s="182">
        <v>128956.94444444445</v>
      </c>
      <c r="EC25" s="182">
        <v>26053.536</v>
      </c>
      <c r="ED25" s="182">
        <v>88436.772444444447</v>
      </c>
      <c r="EE25" s="182">
        <v>136939.12222222221</v>
      </c>
      <c r="EF25" s="182">
        <v>137811.15555555554</v>
      </c>
      <c r="EG25" s="182">
        <v>128754.46666666667</v>
      </c>
      <c r="EH25" s="182">
        <v>138046.31111111111</v>
      </c>
      <c r="EI25" s="182">
        <v>132366.9</v>
      </c>
      <c r="EJ25" s="182">
        <v>133734.5</v>
      </c>
      <c r="EK25" s="182">
        <v>129841.56666666667</v>
      </c>
      <c r="EL25" s="182">
        <v>134798.29999999999</v>
      </c>
      <c r="EM25" s="182">
        <v>134690.93333333335</v>
      </c>
      <c r="EN25" s="182">
        <v>129254.5111111111</v>
      </c>
      <c r="EO25" s="182">
        <v>104586.64444444445</v>
      </c>
      <c r="EP25" s="182">
        <v>132537.32222222222</v>
      </c>
      <c r="EQ25" s="182">
        <v>137303.25555555554</v>
      </c>
      <c r="ER25" s="182">
        <v>137203.77777777778</v>
      </c>
      <c r="ES25" s="182">
        <v>124150.61111111111</v>
      </c>
      <c r="ET25" s="182">
        <v>137263.7888888889</v>
      </c>
      <c r="EU25" s="182">
        <v>130793.88888888889</v>
      </c>
      <c r="EV25" s="182">
        <v>134269.02222222221</v>
      </c>
      <c r="EW25" s="182">
        <v>129525.4111111111</v>
      </c>
      <c r="EX25" s="182">
        <v>133643.61111111109</v>
      </c>
      <c r="EY25" s="182">
        <v>134609.13333333333</v>
      </c>
      <c r="EZ25" s="182">
        <v>129175.34444444445</v>
      </c>
      <c r="FA25" s="182">
        <v>13060.439111111113</v>
      </c>
      <c r="FB25" s="182">
        <v>39718.358222222225</v>
      </c>
      <c r="FC25" s="182">
        <v>136249.60000000001</v>
      </c>
      <c r="FD25" s="182">
        <v>134631.0777777778</v>
      </c>
      <c r="FE25" s="182">
        <v>121942.7</v>
      </c>
      <c r="FF25" s="182">
        <v>135258.41111111111</v>
      </c>
      <c r="FG25" s="182">
        <v>128220.27777777778</v>
      </c>
      <c r="FH25" s="182">
        <v>132217.03333333333</v>
      </c>
      <c r="FI25" s="182">
        <v>127463.72222222222</v>
      </c>
      <c r="FJ25" s="182">
        <v>132321.38888888891</v>
      </c>
      <c r="FK25" s="182">
        <v>133498.65555555554</v>
      </c>
      <c r="FL25" s="182">
        <v>126591.0888888889</v>
      </c>
      <c r="FM25" s="182">
        <v>103702.56666666667</v>
      </c>
      <c r="FN25" s="182">
        <v>129920.86666666667</v>
      </c>
      <c r="FO25" s="182">
        <v>133628.62222222221</v>
      </c>
      <c r="FP25" s="182">
        <v>134710.33333333334</v>
      </c>
      <c r="FQ25" s="182">
        <v>122254.75555555556</v>
      </c>
      <c r="FR25" s="182">
        <v>21981.040444444443</v>
      </c>
      <c r="FS25" s="182">
        <v>119453.44444444445</v>
      </c>
      <c r="FT25" s="182">
        <v>131266.07777777777</v>
      </c>
      <c r="FU25" s="182">
        <v>127182.53333333333</v>
      </c>
      <c r="FV25" s="182">
        <v>132807.62222222221</v>
      </c>
      <c r="FW25" s="182">
        <v>133242.62222222221</v>
      </c>
      <c r="FX25" s="182">
        <v>126287.0111111111</v>
      </c>
      <c r="FY25" s="182">
        <v>134122.51111111112</v>
      </c>
      <c r="FZ25" s="182">
        <v>129817.1</v>
      </c>
      <c r="GA25" s="182">
        <v>133941.95555555556</v>
      </c>
    </row>
    <row r="26" spans="2:183">
      <c r="B26" s="43" t="s">
        <v>1</v>
      </c>
      <c r="C26" s="652" t="s">
        <v>49</v>
      </c>
      <c r="D26" s="17">
        <v>744</v>
      </c>
      <c r="E26" s="17">
        <v>672</v>
      </c>
      <c r="F26" s="17">
        <v>744</v>
      </c>
      <c r="G26" s="17">
        <v>720</v>
      </c>
      <c r="H26" s="17">
        <v>744</v>
      </c>
      <c r="I26" s="17">
        <v>720</v>
      </c>
      <c r="J26" s="17">
        <v>744</v>
      </c>
      <c r="K26" s="17">
        <v>744</v>
      </c>
      <c r="L26" s="17">
        <v>720</v>
      </c>
      <c r="M26" s="17">
        <v>744</v>
      </c>
      <c r="N26" s="17">
        <v>720</v>
      </c>
      <c r="O26" s="17">
        <v>744</v>
      </c>
      <c r="P26" s="17">
        <v>744</v>
      </c>
      <c r="Q26" s="17">
        <v>672</v>
      </c>
      <c r="R26" s="17">
        <v>744</v>
      </c>
      <c r="S26" s="17">
        <v>720</v>
      </c>
      <c r="T26" s="17">
        <v>744</v>
      </c>
      <c r="U26" s="17">
        <v>720</v>
      </c>
      <c r="V26" s="17">
        <v>744</v>
      </c>
      <c r="W26" s="17">
        <v>744</v>
      </c>
      <c r="X26" s="17">
        <v>720</v>
      </c>
      <c r="Y26" s="17">
        <v>744</v>
      </c>
      <c r="Z26" s="17">
        <v>720</v>
      </c>
      <c r="AA26" s="17">
        <v>744</v>
      </c>
      <c r="AB26" s="17">
        <v>744</v>
      </c>
      <c r="AC26" s="17">
        <v>672</v>
      </c>
      <c r="AD26" s="17">
        <v>744</v>
      </c>
      <c r="AE26" s="17">
        <v>720</v>
      </c>
      <c r="AF26" s="17">
        <v>744</v>
      </c>
      <c r="AG26" s="17">
        <v>720</v>
      </c>
      <c r="AH26" s="17">
        <v>744</v>
      </c>
      <c r="AI26" s="17">
        <v>744</v>
      </c>
      <c r="AJ26" s="17">
        <v>720</v>
      </c>
      <c r="AK26" s="17">
        <v>744</v>
      </c>
      <c r="AL26" s="17">
        <v>720</v>
      </c>
      <c r="AM26" s="17">
        <v>744</v>
      </c>
      <c r="AN26" s="17">
        <v>744</v>
      </c>
      <c r="AO26" s="17">
        <v>696</v>
      </c>
      <c r="AP26" s="17">
        <v>744</v>
      </c>
      <c r="AQ26" s="17">
        <v>720</v>
      </c>
      <c r="AR26" s="17">
        <v>744</v>
      </c>
      <c r="AS26" s="17">
        <v>720</v>
      </c>
      <c r="AT26" s="17">
        <v>744</v>
      </c>
      <c r="AU26" s="17">
        <v>744</v>
      </c>
      <c r="AV26" s="17">
        <v>720</v>
      </c>
      <c r="AW26" s="17">
        <v>744</v>
      </c>
      <c r="AX26" s="17">
        <v>720</v>
      </c>
      <c r="AY26" s="17">
        <v>744</v>
      </c>
      <c r="AZ26" s="17">
        <v>744</v>
      </c>
      <c r="BA26" s="17">
        <v>672</v>
      </c>
      <c r="BB26" s="17">
        <v>744</v>
      </c>
      <c r="BC26" s="17">
        <v>720</v>
      </c>
      <c r="BD26" s="17">
        <v>744</v>
      </c>
      <c r="BE26" s="17">
        <v>720</v>
      </c>
      <c r="BF26" s="17">
        <v>744</v>
      </c>
      <c r="BG26" s="17">
        <v>744</v>
      </c>
      <c r="BH26" s="17">
        <v>720</v>
      </c>
      <c r="BI26" s="17">
        <v>744</v>
      </c>
      <c r="BJ26" s="17">
        <v>720</v>
      </c>
      <c r="BK26" s="17">
        <v>744</v>
      </c>
      <c r="BL26" s="17">
        <v>744</v>
      </c>
      <c r="BM26" s="17">
        <v>672</v>
      </c>
      <c r="BN26" s="17">
        <v>744</v>
      </c>
      <c r="BO26" s="17">
        <v>720</v>
      </c>
      <c r="BP26" s="17">
        <v>744</v>
      </c>
      <c r="BQ26" s="17">
        <v>720</v>
      </c>
      <c r="BR26" s="17">
        <v>744</v>
      </c>
      <c r="BS26" s="17">
        <v>744</v>
      </c>
      <c r="BT26" s="17">
        <v>720</v>
      </c>
      <c r="BU26" s="17">
        <v>744</v>
      </c>
      <c r="BV26" s="17">
        <v>720</v>
      </c>
      <c r="BW26" s="17">
        <v>744</v>
      </c>
      <c r="BX26" s="17">
        <v>744</v>
      </c>
      <c r="BY26" s="17">
        <v>672</v>
      </c>
      <c r="BZ26" s="17">
        <v>744</v>
      </c>
      <c r="CA26" s="17">
        <v>720</v>
      </c>
      <c r="CB26" s="17">
        <v>744</v>
      </c>
      <c r="CC26" s="17">
        <v>720</v>
      </c>
      <c r="CD26" s="17">
        <v>744</v>
      </c>
      <c r="CE26" s="17">
        <v>744</v>
      </c>
      <c r="CF26" s="17">
        <v>720</v>
      </c>
      <c r="CG26" s="17">
        <v>744</v>
      </c>
      <c r="CH26" s="17">
        <v>720</v>
      </c>
      <c r="CI26" s="17">
        <v>744</v>
      </c>
      <c r="CJ26" s="17">
        <v>744</v>
      </c>
      <c r="CK26" s="17">
        <v>696</v>
      </c>
      <c r="CL26" s="17">
        <v>744</v>
      </c>
      <c r="CM26" s="17">
        <v>720</v>
      </c>
      <c r="CN26" s="17">
        <v>744</v>
      </c>
      <c r="CO26" s="17">
        <v>720</v>
      </c>
      <c r="CP26" s="17">
        <v>744</v>
      </c>
      <c r="CQ26" s="17">
        <v>744</v>
      </c>
      <c r="CR26" s="17">
        <v>720</v>
      </c>
      <c r="CS26" s="17">
        <v>744</v>
      </c>
      <c r="CT26" s="17">
        <v>720</v>
      </c>
      <c r="CU26" s="17">
        <v>744</v>
      </c>
      <c r="CV26" s="17">
        <v>744</v>
      </c>
      <c r="CW26" s="17">
        <v>672</v>
      </c>
      <c r="CX26" s="17">
        <v>744</v>
      </c>
      <c r="CY26" s="17">
        <v>720</v>
      </c>
      <c r="CZ26" s="17">
        <v>744</v>
      </c>
      <c r="DA26" s="17">
        <v>720</v>
      </c>
      <c r="DB26" s="17">
        <v>744</v>
      </c>
      <c r="DC26" s="17">
        <v>744</v>
      </c>
      <c r="DD26" s="17">
        <v>720</v>
      </c>
      <c r="DE26" s="17">
        <v>744</v>
      </c>
      <c r="DF26" s="17">
        <v>720</v>
      </c>
      <c r="DG26" s="17">
        <v>744</v>
      </c>
      <c r="DH26" s="17">
        <v>744</v>
      </c>
      <c r="DI26" s="17">
        <v>672</v>
      </c>
      <c r="DJ26" s="17">
        <v>744</v>
      </c>
      <c r="DK26" s="17">
        <v>720</v>
      </c>
      <c r="DL26" s="17">
        <v>744</v>
      </c>
      <c r="DM26" s="17">
        <v>720</v>
      </c>
      <c r="DN26" s="17">
        <v>744</v>
      </c>
      <c r="DO26" s="17">
        <v>744</v>
      </c>
      <c r="DP26" s="17">
        <v>720</v>
      </c>
      <c r="DQ26" s="17">
        <v>744</v>
      </c>
      <c r="DR26" s="17">
        <v>720</v>
      </c>
      <c r="DS26" s="17">
        <v>744</v>
      </c>
      <c r="DT26" s="17">
        <v>744</v>
      </c>
      <c r="DU26" s="17">
        <v>672</v>
      </c>
      <c r="DV26" s="17">
        <v>744</v>
      </c>
      <c r="DW26" s="17">
        <v>720</v>
      </c>
      <c r="DX26" s="17">
        <v>744</v>
      </c>
      <c r="DY26" s="17">
        <v>720</v>
      </c>
      <c r="DZ26" s="17">
        <v>744</v>
      </c>
      <c r="EA26" s="17">
        <v>744</v>
      </c>
      <c r="EB26" s="17">
        <v>720</v>
      </c>
      <c r="EC26" s="17">
        <v>744</v>
      </c>
      <c r="ED26" s="17">
        <v>720</v>
      </c>
      <c r="EE26" s="17">
        <v>744</v>
      </c>
      <c r="EF26" s="17">
        <v>744</v>
      </c>
      <c r="EG26" s="17">
        <v>696</v>
      </c>
      <c r="EH26" s="17">
        <v>744</v>
      </c>
      <c r="EI26" s="17">
        <v>720</v>
      </c>
      <c r="EJ26" s="17">
        <v>744</v>
      </c>
      <c r="EK26" s="17">
        <v>720</v>
      </c>
      <c r="EL26" s="17">
        <v>744</v>
      </c>
      <c r="EM26" s="17">
        <v>744</v>
      </c>
      <c r="EN26" s="17">
        <v>720</v>
      </c>
      <c r="EO26" s="17">
        <v>744</v>
      </c>
      <c r="EP26" s="17">
        <v>720</v>
      </c>
      <c r="EQ26" s="17">
        <v>744</v>
      </c>
      <c r="ER26" s="17">
        <v>744</v>
      </c>
      <c r="ES26" s="17">
        <v>672</v>
      </c>
      <c r="ET26" s="17">
        <v>744</v>
      </c>
      <c r="EU26" s="17">
        <v>720</v>
      </c>
      <c r="EV26" s="17">
        <v>744</v>
      </c>
      <c r="EW26" s="17">
        <v>720</v>
      </c>
      <c r="EX26" s="17">
        <v>744</v>
      </c>
      <c r="EY26" s="17">
        <v>744</v>
      </c>
      <c r="EZ26" s="17">
        <v>720</v>
      </c>
      <c r="FA26" s="17">
        <v>744</v>
      </c>
      <c r="FB26" s="17">
        <v>720</v>
      </c>
      <c r="FC26" s="17">
        <v>744</v>
      </c>
      <c r="FD26" s="17">
        <v>744</v>
      </c>
      <c r="FE26" s="17">
        <v>672</v>
      </c>
      <c r="FF26" s="17">
        <v>744</v>
      </c>
      <c r="FG26" s="17">
        <v>720</v>
      </c>
      <c r="FH26" s="17">
        <v>744</v>
      </c>
      <c r="FI26" s="17">
        <v>720</v>
      </c>
      <c r="FJ26" s="17">
        <v>744</v>
      </c>
      <c r="FK26" s="17">
        <v>744</v>
      </c>
      <c r="FL26" s="17">
        <v>720</v>
      </c>
      <c r="FM26" s="17">
        <v>744</v>
      </c>
      <c r="FN26" s="17">
        <v>720</v>
      </c>
      <c r="FO26" s="17">
        <v>744</v>
      </c>
      <c r="FP26" s="17">
        <v>744</v>
      </c>
      <c r="FQ26" s="17">
        <v>672</v>
      </c>
      <c r="FR26" s="17">
        <v>744</v>
      </c>
      <c r="FS26" s="17">
        <v>720</v>
      </c>
      <c r="FT26" s="17">
        <v>744</v>
      </c>
      <c r="FU26" s="17">
        <v>720</v>
      </c>
      <c r="FV26" s="17">
        <v>744</v>
      </c>
      <c r="FW26" s="17">
        <v>744</v>
      </c>
      <c r="FX26" s="17">
        <v>720</v>
      </c>
      <c r="FY26" s="17">
        <v>744</v>
      </c>
      <c r="FZ26" s="17">
        <v>720</v>
      </c>
      <c r="GA26" s="17">
        <v>744</v>
      </c>
    </row>
    <row r="27" spans="2:183">
      <c r="B27" s="43" t="s">
        <v>1</v>
      </c>
      <c r="C27" s="653" t="s">
        <v>50</v>
      </c>
      <c r="D27" s="85">
        <v>7300563.3699999992</v>
      </c>
      <c r="E27" s="85">
        <v>6573308.6899999995</v>
      </c>
      <c r="F27" s="85">
        <v>7150653.3799999999</v>
      </c>
      <c r="G27" s="85">
        <v>6793879.209999999</v>
      </c>
      <c r="H27" s="85">
        <v>6944219.3499999996</v>
      </c>
      <c r="I27" s="85">
        <v>6614515.1200000001</v>
      </c>
      <c r="J27" s="85">
        <v>6930350.0800000001</v>
      </c>
      <c r="K27" s="85">
        <v>6844016.8799999999</v>
      </c>
      <c r="L27" s="85">
        <v>6708760</v>
      </c>
      <c r="M27" s="85">
        <v>937963.74</v>
      </c>
      <c r="N27" s="85">
        <v>3478097.84</v>
      </c>
      <c r="O27" s="85">
        <v>7088523.25</v>
      </c>
      <c r="P27" s="85">
        <v>7771338.9399999995</v>
      </c>
      <c r="Q27" s="85">
        <v>6942994.2599999998</v>
      </c>
      <c r="R27" s="85">
        <v>7345744.5300000003</v>
      </c>
      <c r="S27" s="85">
        <v>7146530.4399999995</v>
      </c>
      <c r="T27" s="85">
        <v>7335187.9700000007</v>
      </c>
      <c r="U27" s="85">
        <v>7134664.8499999996</v>
      </c>
      <c r="V27" s="85">
        <v>7261163.1200000001</v>
      </c>
      <c r="W27" s="85">
        <v>7277841.54</v>
      </c>
      <c r="X27" s="85">
        <v>6916881.5399999991</v>
      </c>
      <c r="Y27" s="85">
        <v>5763366.709999999</v>
      </c>
      <c r="Z27" s="85">
        <v>7143005.8300000001</v>
      </c>
      <c r="AA27" s="85">
        <v>7349595.4100000001</v>
      </c>
      <c r="AB27" s="85">
        <v>8162115.8999999994</v>
      </c>
      <c r="AC27" s="85">
        <v>7370183.8600000003</v>
      </c>
      <c r="AD27" s="85">
        <v>7694137.6600000001</v>
      </c>
      <c r="AE27" s="85">
        <v>7535472.3499999996</v>
      </c>
      <c r="AF27" s="85">
        <v>7847228.9399999995</v>
      </c>
      <c r="AG27" s="85">
        <v>7575324.4100000001</v>
      </c>
      <c r="AH27" s="85">
        <v>7809104.5199999996</v>
      </c>
      <c r="AI27" s="85">
        <v>7776155.6200000001</v>
      </c>
      <c r="AJ27" s="85">
        <v>7389045.2599999998</v>
      </c>
      <c r="AK27" s="85">
        <v>2617904.2199999997</v>
      </c>
      <c r="AL27" s="85">
        <v>7556112.790000001</v>
      </c>
      <c r="AM27" s="85">
        <v>7760216.6600000001</v>
      </c>
      <c r="AN27" s="85">
        <v>8491113.0700000003</v>
      </c>
      <c r="AO27" s="85">
        <v>7941191.4100000001</v>
      </c>
      <c r="AP27" s="85">
        <v>8180045</v>
      </c>
      <c r="AQ27" s="85">
        <v>7851780.6200000001</v>
      </c>
      <c r="AR27" s="85">
        <v>8116251.04</v>
      </c>
      <c r="AS27" s="85">
        <v>7803057.54</v>
      </c>
      <c r="AT27" s="85">
        <v>8122511.4399999995</v>
      </c>
      <c r="AU27" s="85">
        <v>8108781</v>
      </c>
      <c r="AV27" s="85">
        <v>7766454.25</v>
      </c>
      <c r="AW27" s="85">
        <v>6302732</v>
      </c>
      <c r="AX27" s="85">
        <v>8010933.8799999999</v>
      </c>
      <c r="AY27" s="85">
        <v>8108379.6200000001</v>
      </c>
      <c r="AZ27" s="85">
        <v>8911755.4000000004</v>
      </c>
      <c r="BA27" s="85">
        <v>8083197.6000000006</v>
      </c>
      <c r="BB27" s="85">
        <v>8500694.3399999999</v>
      </c>
      <c r="BC27" s="85">
        <v>8294325.9699999997</v>
      </c>
      <c r="BD27" s="85">
        <v>8432066.2799999993</v>
      </c>
      <c r="BE27" s="85">
        <v>8194711.1899999995</v>
      </c>
      <c r="BF27" s="85">
        <v>8385839.7999999998</v>
      </c>
      <c r="BG27" s="85">
        <v>8404231.9100000001</v>
      </c>
      <c r="BH27" s="85">
        <v>7710265.1099999994</v>
      </c>
      <c r="BI27" s="85">
        <v>0</v>
      </c>
      <c r="BJ27" s="85">
        <v>3644591.37</v>
      </c>
      <c r="BK27" s="85">
        <v>8537248.75</v>
      </c>
      <c r="BL27" s="85">
        <v>9189246.25</v>
      </c>
      <c r="BM27" s="85">
        <v>8269395.96</v>
      </c>
      <c r="BN27" s="85">
        <v>8852103.2699999996</v>
      </c>
      <c r="BO27" s="85">
        <v>8498830.0999999996</v>
      </c>
      <c r="BP27" s="85">
        <v>8736249.0099999998</v>
      </c>
      <c r="BQ27" s="85">
        <v>8398950.0999999996</v>
      </c>
      <c r="BR27" s="85">
        <v>8807986.2899999991</v>
      </c>
      <c r="BS27" s="85">
        <v>8875141.9499999993</v>
      </c>
      <c r="BT27" s="85">
        <v>8387032.9699999997</v>
      </c>
      <c r="BU27" s="85">
        <v>8802816.959999999</v>
      </c>
      <c r="BV27" s="85">
        <v>6854425.0199999996</v>
      </c>
      <c r="BW27" s="85">
        <v>9124524.9399999995</v>
      </c>
      <c r="BX27" s="85">
        <v>9622700.0899999999</v>
      </c>
      <c r="BY27" s="85">
        <v>8689224.9499999993</v>
      </c>
      <c r="BZ27" s="85">
        <v>9636004.5199999996</v>
      </c>
      <c r="CA27" s="85">
        <v>9160488.6899999995</v>
      </c>
      <c r="CB27" s="85">
        <v>9308297.8600000013</v>
      </c>
      <c r="CC27" s="85">
        <v>8987788.4800000004</v>
      </c>
      <c r="CD27" s="85">
        <v>9353564</v>
      </c>
      <c r="CE27" s="85">
        <v>9340700.129999999</v>
      </c>
      <c r="CF27" s="85">
        <v>9044150.0800000001</v>
      </c>
      <c r="CG27" s="85">
        <v>1279270.0400000003</v>
      </c>
      <c r="CH27" s="85">
        <v>9107819.2200000007</v>
      </c>
      <c r="CI27" s="85">
        <v>9523990.6799999997</v>
      </c>
      <c r="CJ27" s="85">
        <v>10102269.68</v>
      </c>
      <c r="CK27" s="85">
        <v>9460326.3800000008</v>
      </c>
      <c r="CL27" s="85">
        <v>10104999.66</v>
      </c>
      <c r="CM27" s="85">
        <v>9782067.5600000005</v>
      </c>
      <c r="CN27" s="85">
        <v>9830132.6600000001</v>
      </c>
      <c r="CO27" s="85">
        <v>9533686.6400000006</v>
      </c>
      <c r="CP27" s="85">
        <v>9931091.6199999992</v>
      </c>
      <c r="CQ27" s="85">
        <v>9880506.6899999995</v>
      </c>
      <c r="CR27" s="85">
        <v>9579706.1899999995</v>
      </c>
      <c r="CS27" s="85">
        <v>7748407.21</v>
      </c>
      <c r="CT27" s="85">
        <v>9801858.2800000012</v>
      </c>
      <c r="CU27" s="85">
        <v>10095687.300000001</v>
      </c>
      <c r="CV27" s="85">
        <v>10430767.120000001</v>
      </c>
      <c r="CW27" s="85">
        <v>9394544.2799999993</v>
      </c>
      <c r="CX27" s="85">
        <v>10403316.120000001</v>
      </c>
      <c r="CY27" s="85">
        <v>9989728.9499999993</v>
      </c>
      <c r="CZ27" s="85">
        <v>10190447.08</v>
      </c>
      <c r="DA27" s="85">
        <v>9814210.9199999999</v>
      </c>
      <c r="DB27" s="85">
        <v>10103733.779999999</v>
      </c>
      <c r="DC27" s="85">
        <v>10256382.9</v>
      </c>
      <c r="DD27" s="85">
        <v>9797909.3500000015</v>
      </c>
      <c r="DE27" s="85">
        <v>1122873.69</v>
      </c>
      <c r="DF27" s="85">
        <v>10051053.970000001</v>
      </c>
      <c r="DG27" s="85">
        <v>10386755.090000002</v>
      </c>
      <c r="DH27" s="85">
        <v>10820076.48</v>
      </c>
      <c r="DI27" s="85">
        <v>9733143.2799999993</v>
      </c>
      <c r="DJ27" s="85">
        <v>10798653</v>
      </c>
      <c r="DK27" s="85">
        <v>10351804.529999999</v>
      </c>
      <c r="DL27" s="85">
        <v>10496713.189999999</v>
      </c>
      <c r="DM27" s="85">
        <v>10178587.17</v>
      </c>
      <c r="DN27" s="85">
        <v>10568776.529999999</v>
      </c>
      <c r="DO27" s="85">
        <v>10587177.960000001</v>
      </c>
      <c r="DP27" s="85">
        <v>10130703.850000001</v>
      </c>
      <c r="DQ27" s="85">
        <v>8276365.5</v>
      </c>
      <c r="DR27" s="85">
        <v>10439854.039999999</v>
      </c>
      <c r="DS27" s="85">
        <v>10872316.970000001</v>
      </c>
      <c r="DT27" s="85">
        <v>11384808.810000001</v>
      </c>
      <c r="DU27" s="85">
        <v>10183214.029999999</v>
      </c>
      <c r="DV27" s="85">
        <v>11298163.569999998</v>
      </c>
      <c r="DW27" s="85">
        <v>10832809.34</v>
      </c>
      <c r="DX27" s="85">
        <v>11010021.5</v>
      </c>
      <c r="DY27" s="85">
        <v>10601220.25</v>
      </c>
      <c r="DZ27" s="85">
        <v>11031217.569999998</v>
      </c>
      <c r="EA27" s="85">
        <v>11014479.91</v>
      </c>
      <c r="EB27" s="85">
        <v>10614081.930000002</v>
      </c>
      <c r="EC27" s="85">
        <v>2167587.7000000002</v>
      </c>
      <c r="ED27" s="85">
        <v>7328037.1200000001</v>
      </c>
      <c r="EE27" s="85">
        <v>11323347.91</v>
      </c>
      <c r="EF27" s="85">
        <v>11509867.33</v>
      </c>
      <c r="EG27" s="85">
        <v>10764532.069999998</v>
      </c>
      <c r="EH27" s="85">
        <v>11532653.379999999</v>
      </c>
      <c r="EI27" s="85">
        <v>11061237.800000001</v>
      </c>
      <c r="EJ27" s="85">
        <v>11230507.879999999</v>
      </c>
      <c r="EK27" s="85">
        <v>10849875.98</v>
      </c>
      <c r="EL27" s="85">
        <v>11260250.52</v>
      </c>
      <c r="EM27" s="85">
        <v>11311351.65</v>
      </c>
      <c r="EN27" s="85">
        <v>10861246.859999999</v>
      </c>
      <c r="EO27" s="85">
        <v>8875212.9700000007</v>
      </c>
      <c r="EP27" s="85">
        <v>11196608.189999999</v>
      </c>
      <c r="EQ27" s="85">
        <v>11591269.709999999</v>
      </c>
      <c r="ER27" s="85">
        <v>12413683.460000001</v>
      </c>
      <c r="ES27" s="85">
        <v>11247970.199999999</v>
      </c>
      <c r="ET27" s="85">
        <v>12484127.529999999</v>
      </c>
      <c r="EU27" s="85">
        <v>11839785.41</v>
      </c>
      <c r="EV27" s="85">
        <v>12149732.640000001</v>
      </c>
      <c r="EW27" s="85">
        <v>11724636.68</v>
      </c>
      <c r="EX27" s="85">
        <v>12093384.08</v>
      </c>
      <c r="EY27" s="85">
        <v>12304143.549999999</v>
      </c>
      <c r="EZ27" s="85">
        <v>11693273.66</v>
      </c>
      <c r="FA27" s="85">
        <v>1231535.4000000001</v>
      </c>
      <c r="FB27" s="85">
        <v>3734494.27</v>
      </c>
      <c r="FC27" s="85">
        <v>12392418.75</v>
      </c>
      <c r="FD27" s="85">
        <v>13926095.640000001</v>
      </c>
      <c r="FE27" s="85">
        <v>12573282.16</v>
      </c>
      <c r="FF27" s="85">
        <v>13932066.84</v>
      </c>
      <c r="FG27" s="85">
        <v>13210100.280000001</v>
      </c>
      <c r="FH27" s="85">
        <v>13617316.66</v>
      </c>
      <c r="FI27" s="85">
        <v>13131895.59</v>
      </c>
      <c r="FJ27" s="85">
        <v>13628339.960000001</v>
      </c>
      <c r="FK27" s="85">
        <v>13813140.879999999</v>
      </c>
      <c r="FL27" s="85">
        <v>13042355.310000001</v>
      </c>
      <c r="FM27" s="85">
        <v>10890620.119999999</v>
      </c>
      <c r="FN27" s="85">
        <v>13386181.640000001</v>
      </c>
      <c r="FO27" s="85">
        <v>13827685.879999999</v>
      </c>
      <c r="FP27" s="85">
        <v>14969305.720000001</v>
      </c>
      <c r="FQ27" s="85">
        <v>13543697.039999999</v>
      </c>
      <c r="FR27" s="85">
        <v>2476898.21</v>
      </c>
      <c r="FS27" s="85">
        <v>13352074.560000001</v>
      </c>
      <c r="FT27" s="85">
        <v>14526259.219999999</v>
      </c>
      <c r="FU27" s="85">
        <v>14078797.219999999</v>
      </c>
      <c r="FV27" s="85">
        <v>14697314.58</v>
      </c>
      <c r="FW27" s="85">
        <v>14810669.25</v>
      </c>
      <c r="FX27" s="85">
        <v>13979999.559999999</v>
      </c>
      <c r="FY27" s="85">
        <v>14908761.379999999</v>
      </c>
      <c r="FZ27" s="85">
        <v>14371417.069999998</v>
      </c>
      <c r="GA27" s="85">
        <v>14954747.15</v>
      </c>
    </row>
    <row r="28" spans="2:183">
      <c r="B28" s="43" t="s">
        <v>1</v>
      </c>
      <c r="C28" s="653" t="s">
        <v>51</v>
      </c>
      <c r="D28" s="86">
        <v>24.934999370525233</v>
      </c>
      <c r="E28" s="86">
        <v>24.981221031429328</v>
      </c>
      <c r="F28" s="86">
        <v>25.187065133540361</v>
      </c>
      <c r="G28" s="86">
        <v>25.267237060324497</v>
      </c>
      <c r="H28" s="86">
        <v>25.082349789409189</v>
      </c>
      <c r="I28" s="86">
        <v>25.359195807278986</v>
      </c>
      <c r="J28" s="86">
        <v>25.28487123864582</v>
      </c>
      <c r="K28" s="86">
        <v>25.124158077552917</v>
      </c>
      <c r="L28" s="86">
        <v>25.303951536880614</v>
      </c>
      <c r="M28" s="86">
        <v>26.090640385867118</v>
      </c>
      <c r="N28" s="86">
        <v>25.730904625218241</v>
      </c>
      <c r="O28" s="86">
        <v>25.008745182167566</v>
      </c>
      <c r="P28" s="86">
        <v>26.634626561532965</v>
      </c>
      <c r="Q28" s="86">
        <v>26.52305922711367</v>
      </c>
      <c r="R28" s="86">
        <v>26.828695306509694</v>
      </c>
      <c r="S28" s="86">
        <v>26.825207817995501</v>
      </c>
      <c r="T28" s="86">
        <v>26.627146375237995</v>
      </c>
      <c r="U28" s="86">
        <v>27.027808166812182</v>
      </c>
      <c r="V28" s="86">
        <v>26.661066732278123</v>
      </c>
      <c r="W28" s="86">
        <v>26.655068541606013</v>
      </c>
      <c r="X28" s="86">
        <v>26.731912432685498</v>
      </c>
      <c r="Y28" s="86">
        <v>27.412882759473558</v>
      </c>
      <c r="Z28" s="86">
        <v>26.816104779066713</v>
      </c>
      <c r="AA28" s="86">
        <v>26.618959762158994</v>
      </c>
      <c r="AB28" s="86">
        <v>28.131086035440525</v>
      </c>
      <c r="AC28" s="86">
        <v>28.193531562961436</v>
      </c>
      <c r="AD28" s="86">
        <v>28.153564150374372</v>
      </c>
      <c r="AE28" s="86">
        <v>28.560873676749836</v>
      </c>
      <c r="AF28" s="86">
        <v>28.713003914616809</v>
      </c>
      <c r="AG28" s="86">
        <v>28.741227272591036</v>
      </c>
      <c r="AH28" s="86">
        <v>28.733626145755945</v>
      </c>
      <c r="AI28" s="86">
        <v>28.751190344230192</v>
      </c>
      <c r="AJ28" s="86">
        <v>28.6357146289665</v>
      </c>
      <c r="AK28" s="86">
        <v>29.723916479324203</v>
      </c>
      <c r="AL28" s="86">
        <v>28.553611458337315</v>
      </c>
      <c r="AM28" s="86">
        <v>28.561940414609893</v>
      </c>
      <c r="AN28" s="86">
        <v>29.276390999665622</v>
      </c>
      <c r="AO28" s="86">
        <v>29.315492585677454</v>
      </c>
      <c r="AP28" s="86">
        <v>29.616081748045939</v>
      </c>
      <c r="AQ28" s="86">
        <v>29.461707040689209</v>
      </c>
      <c r="AR28" s="86">
        <v>29.444923189800903</v>
      </c>
      <c r="AS28" s="86">
        <v>29.483327816821582</v>
      </c>
      <c r="AT28" s="86">
        <v>29.640223622537086</v>
      </c>
      <c r="AU28" s="86">
        <v>29.64821763293557</v>
      </c>
      <c r="AV28" s="86">
        <v>29.707699796120554</v>
      </c>
      <c r="AW28" s="86">
        <v>30.028452728069674</v>
      </c>
      <c r="AX28" s="86">
        <v>29.588920333455221</v>
      </c>
      <c r="AY28" s="86">
        <v>29.650541215888069</v>
      </c>
      <c r="AZ28" s="86">
        <v>30.639876301168961</v>
      </c>
      <c r="BA28" s="86">
        <v>30.892578395215075</v>
      </c>
      <c r="BB28" s="86">
        <v>30.827002945116352</v>
      </c>
      <c r="BC28" s="86">
        <v>31.223581912566864</v>
      </c>
      <c r="BD28" s="86">
        <v>30.85484249992809</v>
      </c>
      <c r="BE28" s="86">
        <v>31.062810838062095</v>
      </c>
      <c r="BF28" s="86">
        <v>30.878907226663973</v>
      </c>
      <c r="BG28" s="86">
        <v>30.873075633531716</v>
      </c>
      <c r="BH28" s="86">
        <v>31.168177947926189</v>
      </c>
      <c r="BI28" s="86" t="e">
        <v>#DIV/0!</v>
      </c>
      <c r="BJ28" s="86">
        <v>31.711953309898373</v>
      </c>
      <c r="BK28" s="86">
        <v>31.010056598514939</v>
      </c>
      <c r="BL28" s="86">
        <v>31.436025280605786</v>
      </c>
      <c r="BM28" s="86">
        <v>31.31160908746687</v>
      </c>
      <c r="BN28" s="86">
        <v>31.599102134767168</v>
      </c>
      <c r="BO28" s="86">
        <v>31.441518291290425</v>
      </c>
      <c r="BP28" s="86">
        <v>31.447096501714618</v>
      </c>
      <c r="BQ28" s="86">
        <v>31.703243571741329</v>
      </c>
      <c r="BR28" s="86">
        <v>31.411907863395641</v>
      </c>
      <c r="BS28" s="86">
        <v>31.381461069878199</v>
      </c>
      <c r="BT28" s="86">
        <v>31.493023160629932</v>
      </c>
      <c r="BU28" s="86">
        <v>31.622860006068201</v>
      </c>
      <c r="BV28" s="86">
        <v>31.857338817624093</v>
      </c>
      <c r="BW28" s="86">
        <v>31.47899119018447</v>
      </c>
      <c r="BX28" s="86">
        <v>32.449837388301191</v>
      </c>
      <c r="BY28" s="86">
        <v>32.315886962407575</v>
      </c>
      <c r="BZ28" s="86">
        <v>32.459671992406136</v>
      </c>
      <c r="CA28" s="86">
        <v>32.550839015301527</v>
      </c>
      <c r="CB28" s="86">
        <v>32.392370622841717</v>
      </c>
      <c r="CC28" s="86">
        <v>32.628762778810412</v>
      </c>
      <c r="CD28" s="86">
        <v>32.579148136426959</v>
      </c>
      <c r="CE28" s="86">
        <v>32.380165293553596</v>
      </c>
      <c r="CF28" s="86">
        <v>32.394367442238142</v>
      </c>
      <c r="CG28" s="86">
        <v>33.308078693578295</v>
      </c>
      <c r="CH28" s="86">
        <v>32.850779729166135</v>
      </c>
      <c r="CI28" s="86">
        <v>32.110795569676881</v>
      </c>
      <c r="CJ28" s="86">
        <v>33.934649025599043</v>
      </c>
      <c r="CK28" s="86">
        <v>33.971028380665928</v>
      </c>
      <c r="CL28" s="86">
        <v>33.943819332478725</v>
      </c>
      <c r="CM28" s="86">
        <v>34.339671700683141</v>
      </c>
      <c r="CN28" s="86">
        <v>34.050729429177188</v>
      </c>
      <c r="CO28" s="86">
        <v>34.057763851764626</v>
      </c>
      <c r="CP28" s="86">
        <v>34.217202221868412</v>
      </c>
      <c r="CQ28" s="86">
        <v>34.032364117426575</v>
      </c>
      <c r="CR28" s="86">
        <v>34.25409663670235</v>
      </c>
      <c r="CS28" s="86">
        <v>34.321587223543688</v>
      </c>
      <c r="CT28" s="86">
        <v>34.156033162287031</v>
      </c>
      <c r="CU28" s="86">
        <v>34.14999184278367</v>
      </c>
      <c r="CV28" s="86">
        <v>35.126249272690913</v>
      </c>
      <c r="CW28" s="86">
        <v>34.99368362238512</v>
      </c>
      <c r="CX28" s="86">
        <v>34.945897547506064</v>
      </c>
      <c r="CY28" s="86">
        <v>34.98784305827963</v>
      </c>
      <c r="CZ28" s="86">
        <v>35.23853184804539</v>
      </c>
      <c r="DA28" s="86">
        <v>35.063275884244369</v>
      </c>
      <c r="DB28" s="86">
        <v>35.063804444593131</v>
      </c>
      <c r="DC28" s="86">
        <v>35.213503421206099</v>
      </c>
      <c r="DD28" s="86">
        <v>35.29353684278778</v>
      </c>
      <c r="DE28" s="86">
        <v>40.372260813288747</v>
      </c>
      <c r="DF28" s="86">
        <v>34.965056073720461</v>
      </c>
      <c r="DG28" s="86">
        <v>35.160375783134008</v>
      </c>
      <c r="DH28" s="86">
        <v>36.489246927632188</v>
      </c>
      <c r="DI28" s="86">
        <v>36.357311996653067</v>
      </c>
      <c r="DJ28" s="86">
        <v>36.299480640904243</v>
      </c>
      <c r="DK28" s="86">
        <v>36.351202119590404</v>
      </c>
      <c r="DL28" s="86">
        <v>36.419002092770683</v>
      </c>
      <c r="DM28" s="86">
        <v>36.425989757794383</v>
      </c>
      <c r="DN28" s="86">
        <v>36.609585346545153</v>
      </c>
      <c r="DO28" s="86">
        <v>36.381957326712318</v>
      </c>
      <c r="DP28" s="86">
        <v>36.677940276676559</v>
      </c>
      <c r="DQ28" s="86">
        <v>36.702611553095814</v>
      </c>
      <c r="DR28" s="86">
        <v>36.317588673206707</v>
      </c>
      <c r="DS28" s="86">
        <v>36.699332136859269</v>
      </c>
      <c r="DT28" s="86">
        <v>38.408885323716774</v>
      </c>
      <c r="DU28" s="86">
        <v>38.084035297021558</v>
      </c>
      <c r="DV28" s="86">
        <v>38.023311708462813</v>
      </c>
      <c r="DW28" s="86">
        <v>38.076390816233278</v>
      </c>
      <c r="DX28" s="86">
        <v>38.138030511611845</v>
      </c>
      <c r="DY28" s="86">
        <v>38.176181704910476</v>
      </c>
      <c r="DZ28" s="86">
        <v>38.130618140746101</v>
      </c>
      <c r="EA28" s="86">
        <v>38.138013601596171</v>
      </c>
      <c r="EB28" s="86">
        <v>38.409363539974166</v>
      </c>
      <c r="EC28" s="86">
        <v>38.798515423911446</v>
      </c>
      <c r="ED28" s="86">
        <v>38.532314924360733</v>
      </c>
      <c r="EE28" s="86">
        <v>38.459348481360934</v>
      </c>
      <c r="EF28" s="86">
        <v>38.816262771658792</v>
      </c>
      <c r="EG28" s="86">
        <v>38.863064147710752</v>
      </c>
      <c r="EH28" s="86">
        <v>38.817699060117604</v>
      </c>
      <c r="EI28" s="86">
        <v>38.871103542050967</v>
      </c>
      <c r="EJ28" s="86">
        <v>39.17166139733402</v>
      </c>
      <c r="EK28" s="86">
        <v>38.961339782675836</v>
      </c>
      <c r="EL28" s="86">
        <v>38.926736050589518</v>
      </c>
      <c r="EM28" s="86">
        <v>39.137484035907931</v>
      </c>
      <c r="EN28" s="86">
        <v>39.20235633254898</v>
      </c>
      <c r="EO28" s="86">
        <v>39.530249246159535</v>
      </c>
      <c r="EP28" s="86">
        <v>39.29185917321729</v>
      </c>
      <c r="EQ28" s="86">
        <v>39.252684044275419</v>
      </c>
      <c r="ER28" s="86">
        <v>42.07090181721513</v>
      </c>
      <c r="ES28" s="86">
        <v>42.121549903383809</v>
      </c>
      <c r="ET28" s="86">
        <v>42.28972013935546</v>
      </c>
      <c r="EU28" s="86">
        <v>42.167180980262266</v>
      </c>
      <c r="EV28" s="86">
        <v>42.188503841547465</v>
      </c>
      <c r="EW28" s="86">
        <v>42.219302096371237</v>
      </c>
      <c r="EX28" s="86">
        <v>42.212708082441914</v>
      </c>
      <c r="EY28" s="86">
        <v>42.603518087118815</v>
      </c>
      <c r="EZ28" s="86">
        <v>42.235640389908234</v>
      </c>
      <c r="FA28" s="86">
        <v>43.999121114683824</v>
      </c>
      <c r="FB28" s="86">
        <v>43.746242936397117</v>
      </c>
      <c r="FC28" s="86">
        <v>42.326757503540712</v>
      </c>
      <c r="FD28" s="86">
        <v>47.693777638381725</v>
      </c>
      <c r="FE28" s="86">
        <v>47.525796558019636</v>
      </c>
      <c r="FF28" s="86">
        <v>47.463895622447573</v>
      </c>
      <c r="FG28" s="86">
        <v>47.596246662703351</v>
      </c>
      <c r="FH28" s="86">
        <v>47.589398627205163</v>
      </c>
      <c r="FI28" s="86">
        <v>47.630591683506353</v>
      </c>
      <c r="FJ28" s="86">
        <v>47.589337726100027</v>
      </c>
      <c r="FK28" s="86">
        <v>47.757537596273856</v>
      </c>
      <c r="FL28" s="86">
        <v>47.671866652533389</v>
      </c>
      <c r="FM28" s="86">
        <v>48.446034546417017</v>
      </c>
      <c r="FN28" s="86">
        <v>47.522323278270179</v>
      </c>
      <c r="FO28" s="86">
        <v>47.754161325081675</v>
      </c>
      <c r="FP28" s="86">
        <v>51.509631577907818</v>
      </c>
      <c r="FQ28" s="86">
        <v>51.324434372678901</v>
      </c>
      <c r="FR28" s="86">
        <v>52.195772959076159</v>
      </c>
      <c r="FS28" s="86">
        <v>51.922888252862123</v>
      </c>
      <c r="FT28" s="86">
        <v>51.456674048155293</v>
      </c>
      <c r="FU28" s="86">
        <v>51.466245128932492</v>
      </c>
      <c r="FV28" s="86">
        <v>51.389605325998822</v>
      </c>
      <c r="FW28" s="86">
        <v>51.595990263464877</v>
      </c>
      <c r="FX28" s="86">
        <v>51.513340997693319</v>
      </c>
      <c r="FY28" s="86">
        <v>51.551945805032872</v>
      </c>
      <c r="FZ28" s="86">
        <v>51.344832477116732</v>
      </c>
      <c r="GA28" s="86">
        <v>51.788496532882476</v>
      </c>
    </row>
    <row r="29" spans="2:183">
      <c r="B29" s="43" t="s">
        <v>1</v>
      </c>
      <c r="C29" s="653" t="s">
        <v>52</v>
      </c>
      <c r="D29" s="87">
        <v>4512.8599999999997</v>
      </c>
      <c r="E29" s="87">
        <v>4056.37</v>
      </c>
      <c r="F29" s="87">
        <v>4380.24</v>
      </c>
      <c r="G29" s="87">
        <v>4151.24</v>
      </c>
      <c r="H29" s="87">
        <v>5388.2300000000005</v>
      </c>
      <c r="I29" s="87">
        <v>5080.3499999999995</v>
      </c>
      <c r="J29" s="87">
        <v>5336.33</v>
      </c>
      <c r="K29" s="87">
        <v>5303.6</v>
      </c>
      <c r="L29" s="87">
        <v>5162.0200000000004</v>
      </c>
      <c r="M29" s="87">
        <v>555.59</v>
      </c>
      <c r="N29" s="87">
        <v>2087.64</v>
      </c>
      <c r="O29" s="87">
        <v>4372.62</v>
      </c>
      <c r="P29" s="87">
        <v>4498.49</v>
      </c>
      <c r="Q29" s="87">
        <v>4036.1400000000003</v>
      </c>
      <c r="R29" s="87">
        <v>4228.8600000000006</v>
      </c>
      <c r="S29" s="87">
        <v>4114.18</v>
      </c>
      <c r="T29" s="87">
        <v>5361.94</v>
      </c>
      <c r="U29" s="87">
        <v>5140.8499999999995</v>
      </c>
      <c r="V29" s="87">
        <v>5302.4900000000007</v>
      </c>
      <c r="W29" s="87">
        <v>5315.64</v>
      </c>
      <c r="X29" s="87">
        <v>5039.99</v>
      </c>
      <c r="Y29" s="87">
        <v>3249.9500000000003</v>
      </c>
      <c r="Z29" s="87">
        <v>4113.4699999999993</v>
      </c>
      <c r="AA29" s="87">
        <v>4262.63</v>
      </c>
      <c r="AB29" s="87">
        <v>4973.09</v>
      </c>
      <c r="AC29" s="87">
        <v>4481.5200000000004</v>
      </c>
      <c r="AD29" s="87">
        <v>4693.33</v>
      </c>
      <c r="AE29" s="87">
        <v>4531.43</v>
      </c>
      <c r="AF29" s="87">
        <v>5799.89</v>
      </c>
      <c r="AG29" s="87">
        <v>5594.04</v>
      </c>
      <c r="AH29" s="87">
        <v>5768.58</v>
      </c>
      <c r="AI29" s="87">
        <v>5741.6100000000006</v>
      </c>
      <c r="AJ29" s="87">
        <v>5479.1100000000006</v>
      </c>
      <c r="AK29" s="87">
        <v>1515.16</v>
      </c>
      <c r="AL29" s="87">
        <v>4544.5599999999995</v>
      </c>
      <c r="AM29" s="87">
        <v>4666.92</v>
      </c>
      <c r="AN29" s="87">
        <v>4970.13</v>
      </c>
      <c r="AO29" s="87">
        <v>4642.5199999999995</v>
      </c>
      <c r="AP29" s="87">
        <v>4742.5499999999993</v>
      </c>
      <c r="AQ29" s="87">
        <v>4575.63</v>
      </c>
      <c r="AR29" s="87">
        <v>5846.88</v>
      </c>
      <c r="AS29" s="87">
        <v>5615.35</v>
      </c>
      <c r="AT29" s="87">
        <v>5815</v>
      </c>
      <c r="AU29" s="87">
        <v>5803.9699999999993</v>
      </c>
      <c r="AV29" s="87">
        <v>5549.87</v>
      </c>
      <c r="AW29" s="87">
        <v>3608.1800000000003</v>
      </c>
      <c r="AX29" s="87">
        <v>4646.72</v>
      </c>
      <c r="AY29" s="87">
        <v>4697.29</v>
      </c>
      <c r="AZ29" s="87">
        <v>5099.67</v>
      </c>
      <c r="BA29" s="87">
        <v>4589.87</v>
      </c>
      <c r="BB29" s="87">
        <v>4844.12</v>
      </c>
      <c r="BC29" s="87">
        <v>4669.68</v>
      </c>
      <c r="BD29" s="87">
        <v>5934.01</v>
      </c>
      <c r="BE29" s="87">
        <v>5730.03</v>
      </c>
      <c r="BF29" s="87">
        <v>5898.0599999999995</v>
      </c>
      <c r="BG29" s="87">
        <v>5911.8099999999995</v>
      </c>
      <c r="BH29" s="87">
        <v>5378.05</v>
      </c>
      <c r="BI29" s="87">
        <v>0</v>
      </c>
      <c r="BJ29" s="87">
        <v>2021.7</v>
      </c>
      <c r="BK29" s="87">
        <v>4837.54</v>
      </c>
      <c r="BL29" s="87">
        <v>5204.12</v>
      </c>
      <c r="BM29" s="87">
        <v>4700.82</v>
      </c>
      <c r="BN29" s="87">
        <v>4994.7700000000004</v>
      </c>
      <c r="BO29" s="87">
        <v>4819.13</v>
      </c>
      <c r="BP29" s="87">
        <v>6121.71</v>
      </c>
      <c r="BQ29" s="87">
        <v>5841.66</v>
      </c>
      <c r="BR29" s="87">
        <v>6176.9699999999993</v>
      </c>
      <c r="BS29" s="87">
        <v>6228.47</v>
      </c>
      <c r="BT29" s="87">
        <v>5870.0700000000006</v>
      </c>
      <c r="BU29" s="87">
        <v>4964.45</v>
      </c>
      <c r="BV29" s="87">
        <v>3833.38</v>
      </c>
      <c r="BW29" s="87">
        <v>5161.91</v>
      </c>
      <c r="BX29" s="87">
        <v>5445.5999999999995</v>
      </c>
      <c r="BY29" s="87">
        <v>4936.33</v>
      </c>
      <c r="BZ29" s="87">
        <v>5451.29</v>
      </c>
      <c r="CA29" s="87">
        <v>5171.71</v>
      </c>
      <c r="CB29" s="87">
        <v>6526.9500000000007</v>
      </c>
      <c r="CC29" s="87">
        <v>6259.66</v>
      </c>
      <c r="CD29" s="87">
        <v>6522.56</v>
      </c>
      <c r="CE29" s="87">
        <v>6551.41</v>
      </c>
      <c r="CF29" s="87">
        <v>6340.8</v>
      </c>
      <c r="CG29" s="87">
        <v>706.16</v>
      </c>
      <c r="CH29" s="87">
        <v>5093.9400000000005</v>
      </c>
      <c r="CI29" s="87">
        <v>5444.18</v>
      </c>
      <c r="CJ29" s="87">
        <v>5631.47</v>
      </c>
      <c r="CK29" s="87">
        <v>5268.17</v>
      </c>
      <c r="CL29" s="87">
        <v>5631.47</v>
      </c>
      <c r="CM29" s="87">
        <v>5393.08</v>
      </c>
      <c r="CN29" s="87">
        <v>6757.45</v>
      </c>
      <c r="CO29" s="87">
        <v>6552.09</v>
      </c>
      <c r="CP29" s="87">
        <v>6793.9000000000005</v>
      </c>
      <c r="CQ29" s="87">
        <v>6794.69</v>
      </c>
      <c r="CR29" s="87">
        <v>6547.39</v>
      </c>
      <c r="CS29" s="87">
        <v>4275.07</v>
      </c>
      <c r="CT29" s="87">
        <v>5430.57</v>
      </c>
      <c r="CU29" s="87">
        <v>5594.8099999999995</v>
      </c>
      <c r="CV29" s="87">
        <v>5770.89</v>
      </c>
      <c r="CW29" s="87">
        <v>5216.2700000000004</v>
      </c>
      <c r="CX29" s="87">
        <v>5783.67</v>
      </c>
      <c r="CY29" s="87">
        <v>5548.7999999999993</v>
      </c>
      <c r="CZ29" s="87">
        <v>6953.3099999999995</v>
      </c>
      <c r="DA29" s="87">
        <v>6728.9400000000005</v>
      </c>
      <c r="DB29" s="87">
        <v>6927.93</v>
      </c>
      <c r="DC29" s="87">
        <v>7001.9000000000005</v>
      </c>
      <c r="DD29" s="87">
        <v>6676.75</v>
      </c>
      <c r="DE29" s="87">
        <v>544.63</v>
      </c>
      <c r="DF29" s="87">
        <v>5585.21</v>
      </c>
      <c r="DG29" s="87">
        <v>5741.9400000000005</v>
      </c>
      <c r="DH29" s="87">
        <v>5919.3099999999995</v>
      </c>
      <c r="DI29" s="87">
        <v>5343.18</v>
      </c>
      <c r="DJ29" s="87">
        <v>5936.4699999999993</v>
      </c>
      <c r="DK29" s="87">
        <v>5684.9</v>
      </c>
      <c r="DL29" s="87">
        <v>7116.87</v>
      </c>
      <c r="DM29" s="87">
        <v>6899.6</v>
      </c>
      <c r="DN29" s="87">
        <v>7129.4</v>
      </c>
      <c r="DO29" s="87">
        <v>7183.48</v>
      </c>
      <c r="DP29" s="87">
        <v>6823.5</v>
      </c>
      <c r="DQ29" s="87">
        <v>4504.6900000000005</v>
      </c>
      <c r="DR29" s="87">
        <v>5736.71</v>
      </c>
      <c r="DS29" s="87">
        <v>5915.24</v>
      </c>
      <c r="DT29" s="87">
        <v>6085.67</v>
      </c>
      <c r="DU29" s="87">
        <v>5487.88</v>
      </c>
      <c r="DV29" s="87">
        <v>6097.2900000000009</v>
      </c>
      <c r="DW29" s="87">
        <v>5840.2</v>
      </c>
      <c r="DX29" s="87">
        <v>7328.2300000000005</v>
      </c>
      <c r="DY29" s="87">
        <v>7050.33</v>
      </c>
      <c r="DZ29" s="87">
        <v>7343.3200000000006</v>
      </c>
      <c r="EA29" s="87">
        <v>7331.11</v>
      </c>
      <c r="EB29" s="87">
        <v>7018.39</v>
      </c>
      <c r="EC29" s="87">
        <v>1148.5900000000001</v>
      </c>
      <c r="ED29" s="87">
        <v>3905.6099999999997</v>
      </c>
      <c r="EE29" s="87">
        <v>6046.25</v>
      </c>
      <c r="EF29" s="87">
        <v>6247.9</v>
      </c>
      <c r="EG29" s="87">
        <v>5836.79</v>
      </c>
      <c r="EH29" s="87">
        <v>6259.57</v>
      </c>
      <c r="EI29" s="87">
        <v>5997.67</v>
      </c>
      <c r="EJ29" s="87">
        <v>7476.78</v>
      </c>
      <c r="EK29" s="87">
        <v>7260.27</v>
      </c>
      <c r="EL29" s="87">
        <v>7540.3899999999994</v>
      </c>
      <c r="EM29" s="87">
        <v>7535.36</v>
      </c>
      <c r="EN29" s="87">
        <v>7225.6900000000005</v>
      </c>
      <c r="EO29" s="87">
        <v>4737.43</v>
      </c>
      <c r="EP29" s="87">
        <v>6008.62</v>
      </c>
      <c r="EQ29" s="87">
        <v>6225.8</v>
      </c>
      <c r="ER29" s="87">
        <v>6393.99</v>
      </c>
      <c r="ES29" s="87">
        <v>5786.58</v>
      </c>
      <c r="ET29" s="87">
        <v>6398.38</v>
      </c>
      <c r="EU29" s="87">
        <v>6088.06</v>
      </c>
      <c r="EV29" s="87">
        <v>7718.49</v>
      </c>
      <c r="EW29" s="87">
        <v>7443.84</v>
      </c>
      <c r="EX29" s="87">
        <v>7679.41</v>
      </c>
      <c r="EY29" s="87">
        <v>7742.68</v>
      </c>
      <c r="EZ29" s="87">
        <v>7421.75</v>
      </c>
      <c r="FA29" s="87">
        <v>608.36</v>
      </c>
      <c r="FB29" s="87">
        <v>1853.47</v>
      </c>
      <c r="FC29" s="87">
        <v>6347.5300000000007</v>
      </c>
      <c r="FD29" s="87">
        <v>6446.59</v>
      </c>
      <c r="FE29" s="87">
        <v>5839.2699999999995</v>
      </c>
      <c r="FF29" s="87">
        <v>6477.84</v>
      </c>
      <c r="FG29" s="87">
        <v>6130.24</v>
      </c>
      <c r="FH29" s="87">
        <v>7811.26</v>
      </c>
      <c r="FI29" s="87">
        <v>7527.4800000000005</v>
      </c>
      <c r="FJ29" s="87">
        <v>7817.55</v>
      </c>
      <c r="FK29" s="87">
        <v>7894.89</v>
      </c>
      <c r="FL29" s="87">
        <v>7471.32</v>
      </c>
      <c r="FM29" s="87">
        <v>4967.66</v>
      </c>
      <c r="FN29" s="87">
        <v>6218.35</v>
      </c>
      <c r="FO29" s="87">
        <v>6394.78</v>
      </c>
      <c r="FP29" s="87">
        <v>6628.76</v>
      </c>
      <c r="FQ29" s="87">
        <v>6016.9800000000005</v>
      </c>
      <c r="FR29" s="87">
        <v>1082.93</v>
      </c>
      <c r="FS29" s="87">
        <v>5871.32</v>
      </c>
      <c r="FT29" s="87">
        <v>7964.4299999999994</v>
      </c>
      <c r="FU29" s="87">
        <v>7717.5</v>
      </c>
      <c r="FV29" s="87">
        <v>8065.9</v>
      </c>
      <c r="FW29" s="87">
        <v>8096.26</v>
      </c>
      <c r="FX29" s="87">
        <v>7658.11</v>
      </c>
      <c r="FY29" s="87">
        <v>6597.6</v>
      </c>
      <c r="FZ29" s="87">
        <v>6384.2199999999993</v>
      </c>
      <c r="GA29" s="87">
        <v>6589.5599999999995</v>
      </c>
    </row>
    <row r="30" spans="2:183">
      <c r="B30" s="43" t="s">
        <v>1</v>
      </c>
      <c r="C30" s="653" t="s">
        <v>53</v>
      </c>
      <c r="D30" s="86">
        <v>1.5413627080024717E-2</v>
      </c>
      <c r="E30" s="86">
        <v>1.5415840079048379E-2</v>
      </c>
      <c r="F30" s="86">
        <v>1.5428714596782599E-2</v>
      </c>
      <c r="G30" s="86">
        <v>1.5438950551242062E-2</v>
      </c>
      <c r="H30" s="86">
        <v>1.9462154461723374E-2</v>
      </c>
      <c r="I30" s="86">
        <v>1.9477405082945792E-2</v>
      </c>
      <c r="J30" s="86">
        <v>1.9469206516176864E-2</v>
      </c>
      <c r="K30" s="86">
        <v>1.9469339003165879E-2</v>
      </c>
      <c r="L30" s="86">
        <v>1.9469992057013292E-2</v>
      </c>
      <c r="M30" s="86">
        <v>1.5454434189517724E-2</v>
      </c>
      <c r="N30" s="86">
        <v>1.544432278874323E-2</v>
      </c>
      <c r="O30" s="86">
        <v>1.5426871790037443E-2</v>
      </c>
      <c r="P30" s="86">
        <v>1.5417626507587434E-2</v>
      </c>
      <c r="Q30" s="86">
        <v>1.5418532157755606E-2</v>
      </c>
      <c r="R30" s="86">
        <v>1.5444968984496741E-2</v>
      </c>
      <c r="S30" s="86">
        <v>1.5442980957993478E-2</v>
      </c>
      <c r="T30" s="86">
        <v>1.9464144861613353E-2</v>
      </c>
      <c r="U30" s="86">
        <v>1.947476308075724E-2</v>
      </c>
      <c r="V30" s="86">
        <v>1.9469338093762237E-2</v>
      </c>
      <c r="W30" s="86">
        <v>1.9468512437892761E-2</v>
      </c>
      <c r="X30" s="86">
        <v>1.9478224480567088E-2</v>
      </c>
      <c r="Y30" s="86">
        <v>1.54580651912311E-2</v>
      </c>
      <c r="Z30" s="86">
        <v>1.5442692495401131E-2</v>
      </c>
      <c r="AA30" s="86">
        <v>1.543850649201543E-2</v>
      </c>
      <c r="AB30" s="86">
        <v>1.7139970121226644E-2</v>
      </c>
      <c r="AC30" s="86">
        <v>1.7143381762262159E-2</v>
      </c>
      <c r="AD30" s="86">
        <v>1.7173330277258977E-2</v>
      </c>
      <c r="AE30" s="86">
        <v>1.7174981712332144E-2</v>
      </c>
      <c r="AF30" s="86">
        <v>2.1221792501232534E-2</v>
      </c>
      <c r="AG30" s="86">
        <v>2.1224117451620155E-2</v>
      </c>
      <c r="AH30" s="86">
        <v>2.122550936376567E-2</v>
      </c>
      <c r="AI30" s="86">
        <v>2.1228757506827716E-2</v>
      </c>
      <c r="AJ30" s="86">
        <v>2.1233897595684326E-2</v>
      </c>
      <c r="AK30" s="86">
        <v>1.7203260894248021E-2</v>
      </c>
      <c r="AL30" s="86">
        <v>1.7173327621688585E-2</v>
      </c>
      <c r="AM30" s="86">
        <v>1.7176877502251491E-2</v>
      </c>
      <c r="AN30" s="86">
        <v>1.7136442301452958E-2</v>
      </c>
      <c r="AO30" s="86">
        <v>1.7138204283487897E-2</v>
      </c>
      <c r="AP30" s="86">
        <v>1.7170534941335316E-2</v>
      </c>
      <c r="AQ30" s="86">
        <v>1.7168827952631815E-2</v>
      </c>
      <c r="AR30" s="86">
        <v>2.1211878692700359E-2</v>
      </c>
      <c r="AS30" s="86">
        <v>2.1217222096274468E-2</v>
      </c>
      <c r="AT30" s="86">
        <v>2.1219779330351202E-2</v>
      </c>
      <c r="AU30" s="86">
        <v>2.1221113962139198E-2</v>
      </c>
      <c r="AV30" s="86">
        <v>2.1228976127361538E-2</v>
      </c>
      <c r="AW30" s="86">
        <v>1.7190650429744821E-2</v>
      </c>
      <c r="AX30" s="86">
        <v>1.7162971252968704E-2</v>
      </c>
      <c r="AY30" s="86">
        <v>1.717694499705465E-2</v>
      </c>
      <c r="AZ30" s="86">
        <v>1.7533387190674276E-2</v>
      </c>
      <c r="BA30" s="86">
        <v>1.7541686572012764E-2</v>
      </c>
      <c r="BB30" s="86">
        <v>1.7566765199852723E-2</v>
      </c>
      <c r="BC30" s="86">
        <v>1.7578780543812563E-2</v>
      </c>
      <c r="BD30" s="86">
        <v>2.1713888134071723E-2</v>
      </c>
      <c r="BE30" s="86">
        <v>2.1720208785835311E-2</v>
      </c>
      <c r="BF30" s="86">
        <v>2.1718235966932935E-2</v>
      </c>
      <c r="BG30" s="86">
        <v>2.1717125278741759E-2</v>
      </c>
      <c r="BH30" s="86">
        <v>2.1740370405090321E-2</v>
      </c>
      <c r="BI30" s="86" t="e">
        <v>#DIV/0!</v>
      </c>
      <c r="BJ30" s="86">
        <v>1.7591013504106918E-2</v>
      </c>
      <c r="BK30" s="86">
        <v>1.7571514382497048E-2</v>
      </c>
      <c r="BL30" s="86">
        <v>1.7803075838054312E-2</v>
      </c>
      <c r="BM30" s="86">
        <v>1.7799394168875424E-2</v>
      </c>
      <c r="BN30" s="86">
        <v>1.7829688894904976E-2</v>
      </c>
      <c r="BO30" s="86">
        <v>1.7828426061030026E-2</v>
      </c>
      <c r="BP30" s="86">
        <v>2.2035773580303591E-2</v>
      </c>
      <c r="BQ30" s="86">
        <v>2.2050323866467363E-2</v>
      </c>
      <c r="BR30" s="86">
        <v>2.2028918543532266E-2</v>
      </c>
      <c r="BS30" s="86">
        <v>2.2023139452986923E-2</v>
      </c>
      <c r="BT30" s="86">
        <v>2.2041912929849729E-2</v>
      </c>
      <c r="BU30" s="86">
        <v>1.7834076077065823E-2</v>
      </c>
      <c r="BV30" s="86">
        <v>1.7816415690648821E-2</v>
      </c>
      <c r="BW30" s="86">
        <v>1.7808238837969038E-2</v>
      </c>
      <c r="BX30" s="86">
        <v>1.8363747475136468E-2</v>
      </c>
      <c r="BY30" s="86">
        <v>1.8358585858585859E-2</v>
      </c>
      <c r="BZ30" s="86">
        <v>1.8363117718367742E-2</v>
      </c>
      <c r="CA30" s="86">
        <v>1.8377130886870301E-2</v>
      </c>
      <c r="CB30" s="86">
        <v>2.2713431243460099E-2</v>
      </c>
      <c r="CC30" s="86">
        <v>2.2724718285315984E-2</v>
      </c>
      <c r="CD30" s="86">
        <v>2.2718553961755438E-2</v>
      </c>
      <c r="CE30" s="86">
        <v>2.2710903439080853E-2</v>
      </c>
      <c r="CF30" s="86">
        <v>2.2711498953558232E-2</v>
      </c>
      <c r="CG30" s="86">
        <v>1.8386135932845927E-2</v>
      </c>
      <c r="CH30" s="86">
        <v>1.8373212824220785E-2</v>
      </c>
      <c r="CI30" s="86">
        <v>1.8355430711585231E-2</v>
      </c>
      <c r="CJ30" s="86">
        <v>1.8916734951802461E-2</v>
      </c>
      <c r="CK30" s="86">
        <v>1.8917439567679356E-2</v>
      </c>
      <c r="CL30" s="86">
        <v>1.8916734951802461E-2</v>
      </c>
      <c r="CM30" s="86">
        <v>1.8932254916415668E-2</v>
      </c>
      <c r="CN30" s="86">
        <v>2.3407222419030243E-2</v>
      </c>
      <c r="CO30" s="86">
        <v>2.3406426326123563E-2</v>
      </c>
      <c r="CP30" s="86">
        <v>2.3408126625978284E-2</v>
      </c>
      <c r="CQ30" s="86">
        <v>2.3403593702241311E-2</v>
      </c>
      <c r="CR30" s="86">
        <v>2.3411462244248497E-2</v>
      </c>
      <c r="CS30" s="86">
        <v>1.8936432213112211E-2</v>
      </c>
      <c r="CT30" s="86">
        <v>1.8923628939687246E-2</v>
      </c>
      <c r="CU30" s="86">
        <v>1.892518163294583E-2</v>
      </c>
      <c r="CV30" s="86">
        <v>1.9433826710271648E-2</v>
      </c>
      <c r="CW30" s="86">
        <v>1.9430053936468204E-2</v>
      </c>
      <c r="CX30" s="86">
        <v>1.9427991703532353E-2</v>
      </c>
      <c r="CY30" s="86">
        <v>1.9434015130288595E-2</v>
      </c>
      <c r="CZ30" s="86">
        <v>2.4044522675086839E-2</v>
      </c>
      <c r="DA30" s="86">
        <v>2.4040514469453378E-2</v>
      </c>
      <c r="DB30" s="86">
        <v>2.4042555753664176E-2</v>
      </c>
      <c r="DC30" s="86">
        <v>2.4039803506647844E-2</v>
      </c>
      <c r="DD30" s="86">
        <v>2.4050653429967005E-2</v>
      </c>
      <c r="DE30" s="86">
        <v>1.9581850213928737E-2</v>
      </c>
      <c r="DF30" s="86">
        <v>1.9429522656667642E-2</v>
      </c>
      <c r="DG30" s="86">
        <v>1.9437135695880597E-2</v>
      </c>
      <c r="DH30" s="86">
        <v>1.9962073709039296E-2</v>
      </c>
      <c r="DI30" s="86">
        <v>1.9958985162938727E-2</v>
      </c>
      <c r="DJ30" s="86">
        <v>1.9955338674213237E-2</v>
      </c>
      <c r="DK30" s="86">
        <v>1.9962987934207012E-2</v>
      </c>
      <c r="DL30" s="86">
        <v>2.4692425022234687E-2</v>
      </c>
      <c r="DM30" s="86">
        <v>2.4691517077500072E-2</v>
      </c>
      <c r="DN30" s="86">
        <v>2.469579870752164E-2</v>
      </c>
      <c r="DO30" s="86">
        <v>2.4685432114649311E-2</v>
      </c>
      <c r="DP30" s="86">
        <v>2.4704297863558853E-2</v>
      </c>
      <c r="DQ30" s="86">
        <v>1.9976629504474545E-2</v>
      </c>
      <c r="DR30" s="86">
        <v>1.9956550476588047E-2</v>
      </c>
      <c r="DS30" s="86">
        <v>1.9966798064132912E-2</v>
      </c>
      <c r="DT30" s="86">
        <v>2.0531201274339488E-2</v>
      </c>
      <c r="DU30" s="86">
        <v>2.0524032492108844E-2</v>
      </c>
      <c r="DV30" s="86">
        <v>2.0520074506842467E-2</v>
      </c>
      <c r="DW30" s="86">
        <v>2.0527799453079414E-2</v>
      </c>
      <c r="DX30" s="86">
        <v>2.5384533475807408E-2</v>
      </c>
      <c r="DY30" s="86">
        <v>2.5389028131887127E-2</v>
      </c>
      <c r="DZ30" s="86">
        <v>2.5382994128118147E-2</v>
      </c>
      <c r="EA30" s="86">
        <v>2.538421924406576E-2</v>
      </c>
      <c r="EB30" s="86">
        <v>2.5397570393101278E-2</v>
      </c>
      <c r="EC30" s="86">
        <v>2.0559069804073189E-2</v>
      </c>
      <c r="ED30" s="86">
        <v>2.0536494565646046E-2</v>
      </c>
      <c r="EE30" s="86">
        <v>2.0535873100752281E-2</v>
      </c>
      <c r="EF30" s="86">
        <v>2.1070627594370974E-2</v>
      </c>
      <c r="EG30" s="86">
        <v>2.107249462509304E-2</v>
      </c>
      <c r="EH30" s="86">
        <v>2.1069054665869127E-2</v>
      </c>
      <c r="EI30" s="86">
        <v>2.10768501497231E-2</v>
      </c>
      <c r="EJ30" s="86">
        <v>2.6078775566680704E-2</v>
      </c>
      <c r="EK30" s="86">
        <v>2.6071251588994464E-2</v>
      </c>
      <c r="EL30" s="86">
        <v>2.6067161714311903E-2</v>
      </c>
      <c r="EM30" s="86">
        <v>2.6072483716375237E-2</v>
      </c>
      <c r="EN30" s="86">
        <v>2.6080253748006228E-2</v>
      </c>
      <c r="EO30" s="86">
        <v>2.1100540270892629E-2</v>
      </c>
      <c r="EP30" s="86">
        <v>2.1085836608646828E-2</v>
      </c>
      <c r="EQ30" s="86">
        <v>2.1083053577126188E-2</v>
      </c>
      <c r="ER30" s="86">
        <v>2.1669710394746553E-2</v>
      </c>
      <c r="ES30" s="86">
        <v>2.1669662517413382E-2</v>
      </c>
      <c r="ET30" s="86">
        <v>2.1674378036832601E-2</v>
      </c>
      <c r="EU30" s="86">
        <v>2.1682515260949779E-2</v>
      </c>
      <c r="EV30" s="86">
        <v>2.6801539973306417E-2</v>
      </c>
      <c r="EW30" s="86">
        <v>2.6804560200414849E-2</v>
      </c>
      <c r="EX30" s="86">
        <v>2.6805457465912653E-2</v>
      </c>
      <c r="EY30" s="86">
        <v>2.6809294452905919E-2</v>
      </c>
      <c r="EZ30" s="86">
        <v>2.6807066453604353E-2</v>
      </c>
      <c r="FA30" s="86">
        <v>2.1734905323329761E-2</v>
      </c>
      <c r="FB30" s="86">
        <v>2.1711734717783881E-2</v>
      </c>
      <c r="FC30" s="86">
        <v>2.1680219856712781E-2</v>
      </c>
      <c r="FD30" s="86">
        <v>2.2078135748449825E-2</v>
      </c>
      <c r="FE30" s="86">
        <v>2.2071878649969571E-2</v>
      </c>
      <c r="FF30" s="86">
        <v>2.2068765901708507E-2</v>
      </c>
      <c r="FG30" s="86">
        <v>2.2087373218757318E-2</v>
      </c>
      <c r="FH30" s="86">
        <v>2.7298562205921605E-2</v>
      </c>
      <c r="FI30" s="86">
        <v>2.7302861481688069E-2</v>
      </c>
      <c r="FJ30" s="86">
        <v>2.7298411122162324E-2</v>
      </c>
      <c r="FK30" s="86">
        <v>2.7295783722828905E-2</v>
      </c>
      <c r="FL30" s="86">
        <v>2.7308853523206597E-2</v>
      </c>
      <c r="FM30" s="86">
        <v>2.2098229974332625E-2</v>
      </c>
      <c r="FN30" s="86">
        <v>2.2075782841194987E-2</v>
      </c>
      <c r="FO30" s="86">
        <v>2.2084487484640911E-2</v>
      </c>
      <c r="FP30" s="86">
        <v>2.2809674129520834E-2</v>
      </c>
      <c r="FQ30" s="86">
        <v>2.2801609798244686E-2</v>
      </c>
      <c r="FR30" s="86">
        <v>2.282062629072365E-2</v>
      </c>
      <c r="FS30" s="86">
        <v>2.2832099303135886E-2</v>
      </c>
      <c r="FT30" s="86">
        <v>2.8212568169312172E-2</v>
      </c>
      <c r="FU30" s="86">
        <v>2.8211980084370911E-2</v>
      </c>
      <c r="FV30" s="86">
        <v>2.8202663509905898E-2</v>
      </c>
      <c r="FW30" s="86">
        <v>2.8204974743493118E-2</v>
      </c>
      <c r="FX30" s="86">
        <v>2.8218515325035189E-2</v>
      </c>
      <c r="FY30" s="86">
        <v>2.2813371880748751E-2</v>
      </c>
      <c r="FZ30" s="86">
        <v>2.280893420603082E-2</v>
      </c>
      <c r="GA30" s="86">
        <v>2.2819737558265638E-2</v>
      </c>
    </row>
    <row r="31" spans="2:183" s="41" customFormat="1">
      <c r="B31" s="43" t="s">
        <v>1</v>
      </c>
      <c r="C31" s="653" t="s">
        <v>228</v>
      </c>
      <c r="D31" s="85">
        <v>7305076.2299999995</v>
      </c>
      <c r="E31" s="85">
        <v>6577365.0599999996</v>
      </c>
      <c r="F31" s="85">
        <v>7155033.6200000001</v>
      </c>
      <c r="G31" s="85">
        <v>6798030.4499999993</v>
      </c>
      <c r="H31" s="85">
        <v>6949607.5800000001</v>
      </c>
      <c r="I31" s="85">
        <v>6619595.4699999997</v>
      </c>
      <c r="J31" s="85">
        <v>6935686.4100000001</v>
      </c>
      <c r="K31" s="85">
        <v>6849320.4799999995</v>
      </c>
      <c r="L31" s="85">
        <v>6713922.0199999996</v>
      </c>
      <c r="M31" s="85">
        <v>938519.33</v>
      </c>
      <c r="N31" s="85">
        <v>3480185.48</v>
      </c>
      <c r="O31" s="85">
        <v>7092895.8700000001</v>
      </c>
      <c r="P31" s="85">
        <v>7775837.4299999997</v>
      </c>
      <c r="Q31" s="85">
        <v>6947030.3999999994</v>
      </c>
      <c r="R31" s="85">
        <v>7349973.3900000006</v>
      </c>
      <c r="S31" s="85">
        <v>7150644.6199999992</v>
      </c>
      <c r="T31" s="85">
        <v>7340549.9100000011</v>
      </c>
      <c r="U31" s="85">
        <v>7139805.6999999993</v>
      </c>
      <c r="V31" s="85">
        <v>7266465.6100000003</v>
      </c>
      <c r="W31" s="85">
        <v>7283157.1799999997</v>
      </c>
      <c r="X31" s="85">
        <v>6921921.5299999993</v>
      </c>
      <c r="Y31" s="85">
        <v>5766616.6599999992</v>
      </c>
      <c r="Z31" s="85">
        <v>7147119.2999999998</v>
      </c>
      <c r="AA31" s="85">
        <v>7353858.04</v>
      </c>
      <c r="AB31" s="85">
        <v>8167088.9899999993</v>
      </c>
      <c r="AC31" s="85">
        <v>7374665.3799999999</v>
      </c>
      <c r="AD31" s="85">
        <v>7698830.9900000002</v>
      </c>
      <c r="AE31" s="85">
        <v>7540003.7799999993</v>
      </c>
      <c r="AF31" s="85">
        <v>7853028.8299999991</v>
      </c>
      <c r="AG31" s="85">
        <v>7580918.4500000002</v>
      </c>
      <c r="AH31" s="85">
        <v>7814873.0999999996</v>
      </c>
      <c r="AI31" s="85">
        <v>7781897.2300000004</v>
      </c>
      <c r="AJ31" s="85">
        <v>7394524.3700000001</v>
      </c>
      <c r="AK31" s="85">
        <v>2619419.38</v>
      </c>
      <c r="AL31" s="85">
        <v>7560657.3500000006</v>
      </c>
      <c r="AM31" s="85">
        <v>7764883.5800000001</v>
      </c>
      <c r="AN31" s="85">
        <v>8496083.2000000011</v>
      </c>
      <c r="AO31" s="85">
        <v>7945833.9299999997</v>
      </c>
      <c r="AP31" s="85">
        <v>8184787.5499999998</v>
      </c>
      <c r="AQ31" s="85">
        <v>7856356.25</v>
      </c>
      <c r="AR31" s="85">
        <v>8122097.9199999999</v>
      </c>
      <c r="AS31" s="85">
        <v>7808672.8899999997</v>
      </c>
      <c r="AT31" s="85">
        <v>8128326.4399999995</v>
      </c>
      <c r="AU31" s="85">
        <v>8114584.9699999997</v>
      </c>
      <c r="AV31" s="85">
        <v>7772004.1200000001</v>
      </c>
      <c r="AW31" s="85">
        <v>6306340.1799999997</v>
      </c>
      <c r="AX31" s="85">
        <v>8015580.5999999996</v>
      </c>
      <c r="AY31" s="85">
        <v>8113076.9100000001</v>
      </c>
      <c r="AZ31" s="85">
        <v>8916855.0700000003</v>
      </c>
      <c r="BA31" s="85">
        <v>8087787.4700000007</v>
      </c>
      <c r="BB31" s="85">
        <v>8505538.459999999</v>
      </c>
      <c r="BC31" s="85">
        <v>8298995.6499999994</v>
      </c>
      <c r="BD31" s="85">
        <v>8438000.2899999991</v>
      </c>
      <c r="BE31" s="85">
        <v>8200441.2199999997</v>
      </c>
      <c r="BF31" s="85">
        <v>8391737.8599999994</v>
      </c>
      <c r="BG31" s="85">
        <v>8410143.7200000007</v>
      </c>
      <c r="BH31" s="85">
        <v>7715643.1599999992</v>
      </c>
      <c r="BI31" s="85">
        <v>0</v>
      </c>
      <c r="BJ31" s="85">
        <v>3646613.0700000003</v>
      </c>
      <c r="BK31" s="85">
        <v>8542086.2899999991</v>
      </c>
      <c r="BL31" s="85">
        <v>9194450.3699999992</v>
      </c>
      <c r="BM31" s="85">
        <v>8274096.7800000003</v>
      </c>
      <c r="BN31" s="85">
        <v>8857098.0399999991</v>
      </c>
      <c r="BO31" s="85">
        <v>8503649.2300000004</v>
      </c>
      <c r="BP31" s="85">
        <v>8742370.7200000007</v>
      </c>
      <c r="BQ31" s="85">
        <v>8404791.7599999998</v>
      </c>
      <c r="BR31" s="85">
        <v>8814163.2599999998</v>
      </c>
      <c r="BS31" s="85">
        <v>8881370.4199999999</v>
      </c>
      <c r="BT31" s="85">
        <v>8392903.0399999991</v>
      </c>
      <c r="BU31" s="85">
        <v>8807781.4099999983</v>
      </c>
      <c r="BV31" s="85">
        <v>6858258.3999999994</v>
      </c>
      <c r="BW31" s="85">
        <v>9129686.8499999996</v>
      </c>
      <c r="BX31" s="85">
        <v>9628145.6899999995</v>
      </c>
      <c r="BY31" s="85">
        <v>8694161.2799999993</v>
      </c>
      <c r="BZ31" s="85">
        <v>9641455.8099999987</v>
      </c>
      <c r="CA31" s="85">
        <v>9165660.4000000004</v>
      </c>
      <c r="CB31" s="85">
        <v>9314824.8100000005</v>
      </c>
      <c r="CC31" s="85">
        <v>8994048.1400000006</v>
      </c>
      <c r="CD31" s="85">
        <v>9360086.5600000005</v>
      </c>
      <c r="CE31" s="85">
        <v>9347251.5399999991</v>
      </c>
      <c r="CF31" s="85">
        <v>9050490.8800000008</v>
      </c>
      <c r="CG31" s="85">
        <v>1279976.2000000002</v>
      </c>
      <c r="CH31" s="85">
        <v>9112913.1600000001</v>
      </c>
      <c r="CI31" s="85">
        <v>9529434.8599999994</v>
      </c>
      <c r="CJ31" s="85">
        <v>10107901.15</v>
      </c>
      <c r="CK31" s="85">
        <v>9465594.5500000007</v>
      </c>
      <c r="CL31" s="85">
        <v>10110631.130000001</v>
      </c>
      <c r="CM31" s="85">
        <v>9787460.6400000006</v>
      </c>
      <c r="CN31" s="85">
        <v>9836890.1099999994</v>
      </c>
      <c r="CO31" s="85">
        <v>9540238.7300000004</v>
      </c>
      <c r="CP31" s="85">
        <v>9937885.5199999996</v>
      </c>
      <c r="CQ31" s="85">
        <v>9887301.379999999</v>
      </c>
      <c r="CR31" s="85">
        <v>9586253.5800000001</v>
      </c>
      <c r="CS31" s="85">
        <v>7752682.2800000003</v>
      </c>
      <c r="CT31" s="85">
        <v>9807288.8500000015</v>
      </c>
      <c r="CU31" s="85">
        <v>10101282.110000001</v>
      </c>
      <c r="CV31" s="85">
        <v>10436538.010000002</v>
      </c>
      <c r="CW31" s="85">
        <v>9399760.5499999989</v>
      </c>
      <c r="CX31" s="85">
        <v>10409099.790000001</v>
      </c>
      <c r="CY31" s="85">
        <v>9995277.75</v>
      </c>
      <c r="CZ31" s="85">
        <v>10197400.390000001</v>
      </c>
      <c r="DA31" s="85">
        <v>9820939.8599999994</v>
      </c>
      <c r="DB31" s="85">
        <v>10110661.709999999</v>
      </c>
      <c r="DC31" s="85">
        <v>10263384.800000001</v>
      </c>
      <c r="DD31" s="85">
        <v>9804586.1000000015</v>
      </c>
      <c r="DE31" s="85">
        <v>1123418.3199999998</v>
      </c>
      <c r="DF31" s="85">
        <v>10056639.180000002</v>
      </c>
      <c r="DG31" s="85">
        <v>10392497.030000001</v>
      </c>
      <c r="DH31" s="85">
        <v>10825995.790000001</v>
      </c>
      <c r="DI31" s="85">
        <v>9738486.459999999</v>
      </c>
      <c r="DJ31" s="85">
        <v>10804589.470000001</v>
      </c>
      <c r="DK31" s="85">
        <v>10357489.43</v>
      </c>
      <c r="DL31" s="85">
        <v>10503830.059999999</v>
      </c>
      <c r="DM31" s="85">
        <v>10185486.77</v>
      </c>
      <c r="DN31" s="85">
        <v>10575905.93</v>
      </c>
      <c r="DO31" s="85">
        <v>10594361.440000001</v>
      </c>
      <c r="DP31" s="85">
        <v>10137527.350000001</v>
      </c>
      <c r="DQ31" s="85">
        <v>8280870.1900000004</v>
      </c>
      <c r="DR31" s="85">
        <v>10445590.75</v>
      </c>
      <c r="DS31" s="85">
        <v>10878232.210000001</v>
      </c>
      <c r="DT31" s="85">
        <v>11390894.48</v>
      </c>
      <c r="DU31" s="85">
        <v>10188701.91</v>
      </c>
      <c r="DV31" s="85">
        <v>11304260.859999998</v>
      </c>
      <c r="DW31" s="85">
        <v>10838649.539999999</v>
      </c>
      <c r="DX31" s="85">
        <v>11017349.73</v>
      </c>
      <c r="DY31" s="85">
        <v>10608270.58</v>
      </c>
      <c r="DZ31" s="85">
        <v>11038560.889999999</v>
      </c>
      <c r="EA31" s="85">
        <v>11021811.02</v>
      </c>
      <c r="EB31" s="85">
        <v>10621100.320000002</v>
      </c>
      <c r="EC31" s="85">
        <v>2168736.29</v>
      </c>
      <c r="ED31" s="85">
        <v>7331942.7300000004</v>
      </c>
      <c r="EE31" s="85">
        <v>11329394.16</v>
      </c>
      <c r="EF31" s="85">
        <v>11516115.23</v>
      </c>
      <c r="EG31" s="85">
        <v>10770368.859999998</v>
      </c>
      <c r="EH31" s="85">
        <v>11538912.949999999</v>
      </c>
      <c r="EI31" s="85">
        <v>11067235.470000001</v>
      </c>
      <c r="EJ31" s="85">
        <v>11237984.659999998</v>
      </c>
      <c r="EK31" s="85">
        <v>10857136.25</v>
      </c>
      <c r="EL31" s="85">
        <v>11267790.91</v>
      </c>
      <c r="EM31" s="85">
        <v>11318887.01</v>
      </c>
      <c r="EN31" s="85">
        <v>10868472.549999999</v>
      </c>
      <c r="EO31" s="85">
        <v>8879950.4000000004</v>
      </c>
      <c r="EP31" s="85">
        <v>11202616.809999999</v>
      </c>
      <c r="EQ31" s="85">
        <v>11597495.51</v>
      </c>
      <c r="ER31" s="85">
        <v>12420077.450000001</v>
      </c>
      <c r="ES31" s="85">
        <v>11253756.779999999</v>
      </c>
      <c r="ET31" s="85">
        <v>12490525.91</v>
      </c>
      <c r="EU31" s="85">
        <v>11845873.470000001</v>
      </c>
      <c r="EV31" s="85">
        <v>12157451.130000001</v>
      </c>
      <c r="EW31" s="85">
        <v>11732080.52</v>
      </c>
      <c r="EX31" s="85">
        <v>12101063.49</v>
      </c>
      <c r="EY31" s="85">
        <v>12311886.229999999</v>
      </c>
      <c r="EZ31" s="85">
        <v>11700695.41</v>
      </c>
      <c r="FA31" s="85">
        <v>1232143.7600000002</v>
      </c>
      <c r="FB31" s="85">
        <v>3736347.74</v>
      </c>
      <c r="FC31" s="85">
        <v>12398766.279999999</v>
      </c>
      <c r="FD31" s="85">
        <v>13932542.23</v>
      </c>
      <c r="FE31" s="85">
        <v>12579121.43</v>
      </c>
      <c r="FF31" s="85">
        <v>13938544.68</v>
      </c>
      <c r="FG31" s="85">
        <v>13216230.520000001</v>
      </c>
      <c r="FH31" s="85">
        <v>13625127.92</v>
      </c>
      <c r="FI31" s="85">
        <v>13139423.07</v>
      </c>
      <c r="FJ31" s="85">
        <v>13636157.510000002</v>
      </c>
      <c r="FK31" s="85">
        <v>13821035.77</v>
      </c>
      <c r="FL31" s="85">
        <v>13049826.630000001</v>
      </c>
      <c r="FM31" s="85">
        <v>10895587.779999999</v>
      </c>
      <c r="FN31" s="85">
        <v>13392399.99</v>
      </c>
      <c r="FO31" s="85">
        <v>13834080.659999998</v>
      </c>
      <c r="FP31" s="85">
        <v>14975934.48</v>
      </c>
      <c r="FQ31" s="85">
        <v>13549714.02</v>
      </c>
      <c r="FR31" s="85">
        <v>2477981.14</v>
      </c>
      <c r="FS31" s="85">
        <v>13357945.880000001</v>
      </c>
      <c r="FT31" s="85">
        <v>14534223.649999999</v>
      </c>
      <c r="FU31" s="85">
        <v>14086514.719999999</v>
      </c>
      <c r="FV31" s="85">
        <v>14705380.48</v>
      </c>
      <c r="FW31" s="85">
        <v>14818765.51</v>
      </c>
      <c r="FX31" s="85">
        <v>13987657.669999998</v>
      </c>
      <c r="FY31" s="85">
        <v>14915358.979999999</v>
      </c>
      <c r="FZ31" s="85">
        <v>14377801.289999999</v>
      </c>
      <c r="GA31" s="85">
        <v>14961336.710000001</v>
      </c>
    </row>
    <row r="32" spans="2:183" s="41" customFormat="1">
      <c r="B32" s="183" t="s">
        <v>1</v>
      </c>
      <c r="C32" s="654" t="s">
        <v>229</v>
      </c>
      <c r="D32" s="184">
        <v>24.950412997605259</v>
      </c>
      <c r="E32" s="184">
        <v>24.996636871508379</v>
      </c>
      <c r="F32" s="184">
        <v>25.202493848137145</v>
      </c>
      <c r="G32" s="184">
        <v>25.282676010875743</v>
      </c>
      <c r="H32" s="184">
        <v>25.101811943870914</v>
      </c>
      <c r="I32" s="184">
        <v>25.378673212361932</v>
      </c>
      <c r="J32" s="184">
        <v>25.304340445161998</v>
      </c>
      <c r="K32" s="184">
        <v>25.143627416556079</v>
      </c>
      <c r="L32" s="184">
        <v>25.323421528937626</v>
      </c>
      <c r="M32" s="184">
        <v>26.106094820056637</v>
      </c>
      <c r="N32" s="184">
        <v>25.746348948006982</v>
      </c>
      <c r="O32" s="184">
        <v>25.024172053957603</v>
      </c>
      <c r="P32" s="184">
        <v>26.650044188040553</v>
      </c>
      <c r="Q32" s="184">
        <v>26.538477759271426</v>
      </c>
      <c r="R32" s="184">
        <v>26.84414027549419</v>
      </c>
      <c r="S32" s="184">
        <v>26.840650798953494</v>
      </c>
      <c r="T32" s="184">
        <v>26.646610520099607</v>
      </c>
      <c r="U32" s="184">
        <v>27.047282929892937</v>
      </c>
      <c r="V32" s="184">
        <v>26.680536070371886</v>
      </c>
      <c r="W32" s="184">
        <v>26.674537054043906</v>
      </c>
      <c r="X32" s="184">
        <v>26.751390657166063</v>
      </c>
      <c r="Y32" s="184">
        <v>27.42834082466479</v>
      </c>
      <c r="Z32" s="184">
        <v>26.831547471562111</v>
      </c>
      <c r="AA32" s="184">
        <v>26.634398268651008</v>
      </c>
      <c r="AB32" s="184">
        <v>28.148226005561749</v>
      </c>
      <c r="AC32" s="184">
        <v>28.210674944723696</v>
      </c>
      <c r="AD32" s="184">
        <v>28.170737480651631</v>
      </c>
      <c r="AE32" s="184">
        <v>28.578048658462166</v>
      </c>
      <c r="AF32" s="184">
        <v>28.734225707118043</v>
      </c>
      <c r="AG32" s="184">
        <v>28.762451390042656</v>
      </c>
      <c r="AH32" s="184">
        <v>28.754851655119708</v>
      </c>
      <c r="AI32" s="184">
        <v>28.772419101737022</v>
      </c>
      <c r="AJ32" s="184">
        <v>28.656948526562186</v>
      </c>
      <c r="AK32" s="184">
        <v>29.741119740218451</v>
      </c>
      <c r="AL32" s="184">
        <v>28.570784785959003</v>
      </c>
      <c r="AM32" s="184">
        <v>28.579117292112144</v>
      </c>
      <c r="AN32" s="184">
        <v>29.293527441967079</v>
      </c>
      <c r="AO32" s="184">
        <v>29.332630789960941</v>
      </c>
      <c r="AP32" s="184">
        <v>29.633252282987272</v>
      </c>
      <c r="AQ32" s="184">
        <v>29.478875868641843</v>
      </c>
      <c r="AR32" s="184">
        <v>29.466135068493603</v>
      </c>
      <c r="AS32" s="184">
        <v>29.504545038917854</v>
      </c>
      <c r="AT32" s="184">
        <v>29.661443401867437</v>
      </c>
      <c r="AU32" s="184">
        <v>29.669438746897708</v>
      </c>
      <c r="AV32" s="184">
        <v>29.728928772247915</v>
      </c>
      <c r="AW32" s="184">
        <v>30.045643378499417</v>
      </c>
      <c r="AX32" s="184">
        <v>29.606083304708189</v>
      </c>
      <c r="AY32" s="184">
        <v>29.667718160885126</v>
      </c>
      <c r="AZ32" s="184">
        <v>30.657409688359632</v>
      </c>
      <c r="BA32" s="184">
        <v>30.910120081787088</v>
      </c>
      <c r="BB32" s="184">
        <v>30.8445697103162</v>
      </c>
      <c r="BC32" s="184">
        <v>31.241160693110675</v>
      </c>
      <c r="BD32" s="184">
        <v>30.876556388062163</v>
      </c>
      <c r="BE32" s="184">
        <v>31.084531046847932</v>
      </c>
      <c r="BF32" s="184">
        <v>30.900625462630906</v>
      </c>
      <c r="BG32" s="184">
        <v>30.89479275881046</v>
      </c>
      <c r="BH32" s="184">
        <v>31.18991831833128</v>
      </c>
      <c r="BI32" s="184" t="e">
        <v>#DIV/0!</v>
      </c>
      <c r="BJ32" s="184">
        <v>31.729544323402482</v>
      </c>
      <c r="BK32" s="184">
        <v>31.027628112897432</v>
      </c>
      <c r="BL32" s="184">
        <v>31.453828356443836</v>
      </c>
      <c r="BM32" s="184">
        <v>31.329408481635745</v>
      </c>
      <c r="BN32" s="184">
        <v>31.616931823662071</v>
      </c>
      <c r="BO32" s="184">
        <v>31.459346717351458</v>
      </c>
      <c r="BP32" s="184">
        <v>31.469132275294928</v>
      </c>
      <c r="BQ32" s="184">
        <v>31.725293895607795</v>
      </c>
      <c r="BR32" s="184">
        <v>31.433936781939178</v>
      </c>
      <c r="BS32" s="184">
        <v>31.403484209331186</v>
      </c>
      <c r="BT32" s="184">
        <v>31.515065073559779</v>
      </c>
      <c r="BU32" s="184">
        <v>31.640694082145266</v>
      </c>
      <c r="BV32" s="184">
        <v>31.875155233314739</v>
      </c>
      <c r="BW32" s="184">
        <v>31.496799429022438</v>
      </c>
      <c r="BX32" s="184">
        <v>32.468201135776326</v>
      </c>
      <c r="BY32" s="184">
        <v>32.334245548266168</v>
      </c>
      <c r="BZ32" s="184">
        <v>32.478035110124502</v>
      </c>
      <c r="CA32" s="184">
        <v>32.569216146188403</v>
      </c>
      <c r="CB32" s="184">
        <v>32.415084054085177</v>
      </c>
      <c r="CC32" s="184">
        <v>32.651487497095729</v>
      </c>
      <c r="CD32" s="184">
        <v>32.601866690388718</v>
      </c>
      <c r="CE32" s="184">
        <v>32.402876196992672</v>
      </c>
      <c r="CF32" s="184">
        <v>32.417078941191704</v>
      </c>
      <c r="CG32" s="184">
        <v>33.326464829511139</v>
      </c>
      <c r="CH32" s="184">
        <v>32.86915294199035</v>
      </c>
      <c r="CI32" s="184">
        <v>32.129151000388468</v>
      </c>
      <c r="CJ32" s="184">
        <v>33.953565760550852</v>
      </c>
      <c r="CK32" s="184">
        <v>33.989945820233608</v>
      </c>
      <c r="CL32" s="184">
        <v>33.962736067430534</v>
      </c>
      <c r="CM32" s="184">
        <v>34.358603955599555</v>
      </c>
      <c r="CN32" s="184">
        <v>34.07413665159622</v>
      </c>
      <c r="CO32" s="184">
        <v>34.081170278090752</v>
      </c>
      <c r="CP32" s="184">
        <v>34.240610348494386</v>
      </c>
      <c r="CQ32" s="184">
        <v>34.055767711128809</v>
      </c>
      <c r="CR32" s="184">
        <v>34.277508098946598</v>
      </c>
      <c r="CS32" s="184">
        <v>34.340523655756805</v>
      </c>
      <c r="CT32" s="184">
        <v>34.17495679122672</v>
      </c>
      <c r="CU32" s="184">
        <v>34.168917024416615</v>
      </c>
      <c r="CV32" s="184">
        <v>35.14568309940119</v>
      </c>
      <c r="CW32" s="184">
        <v>35.013113676321588</v>
      </c>
      <c r="CX32" s="184">
        <v>34.965325539209594</v>
      </c>
      <c r="CY32" s="184">
        <v>35.007277073409917</v>
      </c>
      <c r="CZ32" s="184">
        <v>35.262576370720474</v>
      </c>
      <c r="DA32" s="184">
        <v>35.087316398713824</v>
      </c>
      <c r="DB32" s="184">
        <v>35.087847000346791</v>
      </c>
      <c r="DC32" s="184">
        <v>35.237543224712745</v>
      </c>
      <c r="DD32" s="184">
        <v>35.317587496217747</v>
      </c>
      <c r="DE32" s="184">
        <v>40.391842663502672</v>
      </c>
      <c r="DF32" s="184">
        <v>34.984485596377134</v>
      </c>
      <c r="DG32" s="184">
        <v>35.179812918829889</v>
      </c>
      <c r="DH32" s="184">
        <v>36.509209001341226</v>
      </c>
      <c r="DI32" s="184">
        <v>36.377270981816004</v>
      </c>
      <c r="DJ32" s="184">
        <v>36.319435979578458</v>
      </c>
      <c r="DK32" s="184">
        <v>36.371165107524618</v>
      </c>
      <c r="DL32" s="184">
        <v>36.443694517792913</v>
      </c>
      <c r="DM32" s="184">
        <v>36.450681274871883</v>
      </c>
      <c r="DN32" s="184">
        <v>36.634281145252679</v>
      </c>
      <c r="DO32" s="184">
        <v>36.406642758826969</v>
      </c>
      <c r="DP32" s="184">
        <v>36.702644574540116</v>
      </c>
      <c r="DQ32" s="184">
        <v>36.72258818260029</v>
      </c>
      <c r="DR32" s="184">
        <v>36.337545223683293</v>
      </c>
      <c r="DS32" s="184">
        <v>36.719298934923408</v>
      </c>
      <c r="DT32" s="184">
        <v>38.429416524991112</v>
      </c>
      <c r="DU32" s="184">
        <v>38.104559329513663</v>
      </c>
      <c r="DV32" s="184">
        <v>38.043831782969654</v>
      </c>
      <c r="DW32" s="184">
        <v>38.096918615686356</v>
      </c>
      <c r="DX32" s="184">
        <v>38.163415045087653</v>
      </c>
      <c r="DY32" s="184">
        <v>38.201570733042367</v>
      </c>
      <c r="DZ32" s="184">
        <v>38.156001134874224</v>
      </c>
      <c r="EA32" s="184">
        <v>38.163397820840238</v>
      </c>
      <c r="EB32" s="184">
        <v>38.434761110367269</v>
      </c>
      <c r="EC32" s="184">
        <v>38.819074493715519</v>
      </c>
      <c r="ED32" s="184">
        <v>38.55285141892638</v>
      </c>
      <c r="EE32" s="184">
        <v>38.479884354461689</v>
      </c>
      <c r="EF32" s="184">
        <v>38.837333399253168</v>
      </c>
      <c r="EG32" s="184">
        <v>38.884136642335839</v>
      </c>
      <c r="EH32" s="184">
        <v>38.838768114783477</v>
      </c>
      <c r="EI32" s="184">
        <v>38.892180392200693</v>
      </c>
      <c r="EJ32" s="184">
        <v>39.197740172900701</v>
      </c>
      <c r="EK32" s="184">
        <v>38.987411034264824</v>
      </c>
      <c r="EL32" s="184">
        <v>38.952803212303834</v>
      </c>
      <c r="EM32" s="184">
        <v>39.163556519624308</v>
      </c>
      <c r="EN32" s="184">
        <v>39.228436586296986</v>
      </c>
      <c r="EO32" s="184">
        <v>39.551349786430428</v>
      </c>
      <c r="EP32" s="184">
        <v>39.312945009825938</v>
      </c>
      <c r="EQ32" s="184">
        <v>39.273767097852549</v>
      </c>
      <c r="ER32" s="184">
        <v>42.092571527609877</v>
      </c>
      <c r="ES32" s="184">
        <v>42.143219565901227</v>
      </c>
      <c r="ET32" s="184">
        <v>42.311394517392294</v>
      </c>
      <c r="EU32" s="184">
        <v>42.188863495523222</v>
      </c>
      <c r="EV32" s="184">
        <v>42.215305381520778</v>
      </c>
      <c r="EW32" s="184">
        <v>42.246106656571655</v>
      </c>
      <c r="EX32" s="184">
        <v>42.239513539907826</v>
      </c>
      <c r="EY32" s="184">
        <v>42.630327381571718</v>
      </c>
      <c r="EZ32" s="184">
        <v>42.262447456361834</v>
      </c>
      <c r="FA32" s="184">
        <v>44.020856020007152</v>
      </c>
      <c r="FB32" s="184">
        <v>43.767954671114907</v>
      </c>
      <c r="FC32" s="184">
        <v>42.348437723397424</v>
      </c>
      <c r="FD32" s="184">
        <v>47.715855774130176</v>
      </c>
      <c r="FE32" s="184">
        <v>47.547868436669603</v>
      </c>
      <c r="FF32" s="184">
        <v>47.485964388349281</v>
      </c>
      <c r="FG32" s="184">
        <v>47.618334035922111</v>
      </c>
      <c r="FH32" s="184">
        <v>47.616697189411084</v>
      </c>
      <c r="FI32" s="184">
        <v>47.657894544988039</v>
      </c>
      <c r="FJ32" s="184">
        <v>47.616636137222194</v>
      </c>
      <c r="FK32" s="184">
        <v>47.784833379996684</v>
      </c>
      <c r="FL32" s="184">
        <v>47.699175506056598</v>
      </c>
      <c r="FM32" s="184">
        <v>48.46813277639135</v>
      </c>
      <c r="FN32" s="184">
        <v>47.54439906111137</v>
      </c>
      <c r="FO32" s="184">
        <v>47.776245812566316</v>
      </c>
      <c r="FP32" s="184">
        <v>51.532441252037337</v>
      </c>
      <c r="FQ32" s="184">
        <v>51.347235982477144</v>
      </c>
      <c r="FR32" s="184">
        <v>52.218593585366882</v>
      </c>
      <c r="FS32" s="184">
        <v>51.94572035216526</v>
      </c>
      <c r="FT32" s="184">
        <v>51.484886616324609</v>
      </c>
      <c r="FU32" s="184">
        <v>51.494457109016864</v>
      </c>
      <c r="FV32" s="184">
        <v>51.417807989508731</v>
      </c>
      <c r="FW32" s="184">
        <v>51.624195238208372</v>
      </c>
      <c r="FX32" s="184">
        <v>51.541559513018349</v>
      </c>
      <c r="FY32" s="184">
        <v>51.574759176913624</v>
      </c>
      <c r="FZ32" s="184">
        <v>51.367641411322765</v>
      </c>
      <c r="GA32" s="184">
        <v>51.811316270440749</v>
      </c>
    </row>
    <row r="33" spans="2:183">
      <c r="B33" s="42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</row>
    <row r="34" spans="2:183">
      <c r="B34" s="188" t="s">
        <v>32</v>
      </c>
      <c r="C34" s="189" t="s">
        <v>33</v>
      </c>
      <c r="D34" s="162">
        <v>41275</v>
      </c>
      <c r="E34" s="162">
        <v>41306</v>
      </c>
      <c r="F34" s="162">
        <v>41334</v>
      </c>
      <c r="G34" s="162">
        <v>41365</v>
      </c>
      <c r="H34" s="162">
        <v>41395</v>
      </c>
      <c r="I34" s="162">
        <v>41426</v>
      </c>
      <c r="J34" s="162">
        <v>41456</v>
      </c>
      <c r="K34" s="162">
        <v>41487</v>
      </c>
      <c r="L34" s="162">
        <v>41518</v>
      </c>
      <c r="M34" s="162">
        <v>41548</v>
      </c>
      <c r="N34" s="162">
        <v>41579</v>
      </c>
      <c r="O34" s="162">
        <v>41609</v>
      </c>
      <c r="P34" s="162">
        <v>41640</v>
      </c>
      <c r="Q34" s="162">
        <v>41671</v>
      </c>
      <c r="R34" s="162">
        <v>41699</v>
      </c>
      <c r="S34" s="162">
        <v>41730</v>
      </c>
      <c r="T34" s="162">
        <v>41760</v>
      </c>
      <c r="U34" s="162">
        <v>41791</v>
      </c>
      <c r="V34" s="162">
        <v>41821</v>
      </c>
      <c r="W34" s="162">
        <v>41852</v>
      </c>
      <c r="X34" s="162">
        <v>41883</v>
      </c>
      <c r="Y34" s="162">
        <v>41913</v>
      </c>
      <c r="Z34" s="162">
        <v>41944</v>
      </c>
      <c r="AA34" s="162">
        <v>41974</v>
      </c>
      <c r="AB34" s="162">
        <v>42005</v>
      </c>
      <c r="AC34" s="162">
        <v>42036</v>
      </c>
      <c r="AD34" s="162">
        <v>42064</v>
      </c>
      <c r="AE34" s="162">
        <v>42095</v>
      </c>
      <c r="AF34" s="162">
        <v>42125</v>
      </c>
      <c r="AG34" s="162">
        <v>42156</v>
      </c>
      <c r="AH34" s="162">
        <v>42186</v>
      </c>
      <c r="AI34" s="162">
        <v>42217</v>
      </c>
      <c r="AJ34" s="162">
        <v>42248</v>
      </c>
      <c r="AK34" s="162">
        <v>42278</v>
      </c>
      <c r="AL34" s="162">
        <v>42309</v>
      </c>
      <c r="AM34" s="162">
        <v>42339</v>
      </c>
      <c r="AN34" s="162">
        <v>42370</v>
      </c>
      <c r="AO34" s="162">
        <v>42401</v>
      </c>
      <c r="AP34" s="162">
        <v>42430</v>
      </c>
      <c r="AQ34" s="162">
        <v>42461</v>
      </c>
      <c r="AR34" s="162">
        <v>42491</v>
      </c>
      <c r="AS34" s="162">
        <v>42522</v>
      </c>
      <c r="AT34" s="162">
        <v>42552</v>
      </c>
      <c r="AU34" s="162">
        <v>42583</v>
      </c>
      <c r="AV34" s="162">
        <v>42614</v>
      </c>
      <c r="AW34" s="162">
        <v>42644</v>
      </c>
      <c r="AX34" s="162">
        <v>42675</v>
      </c>
      <c r="AY34" s="162">
        <v>42705</v>
      </c>
      <c r="AZ34" s="162">
        <v>42736</v>
      </c>
      <c r="BA34" s="162">
        <v>42767</v>
      </c>
      <c r="BB34" s="162">
        <v>42795</v>
      </c>
      <c r="BC34" s="162">
        <v>42826</v>
      </c>
      <c r="BD34" s="162">
        <v>42856</v>
      </c>
      <c r="BE34" s="162">
        <v>42887</v>
      </c>
      <c r="BF34" s="162">
        <v>42917</v>
      </c>
      <c r="BG34" s="162">
        <v>42948</v>
      </c>
      <c r="BH34" s="162">
        <v>42979</v>
      </c>
      <c r="BI34" s="162">
        <v>43009</v>
      </c>
      <c r="BJ34" s="162">
        <v>43040</v>
      </c>
      <c r="BK34" s="162">
        <v>43070</v>
      </c>
      <c r="BL34" s="162">
        <v>43101</v>
      </c>
      <c r="BM34" s="162">
        <v>43132</v>
      </c>
      <c r="BN34" s="162">
        <v>43160</v>
      </c>
      <c r="BO34" s="162">
        <v>43191</v>
      </c>
      <c r="BP34" s="162">
        <v>43221</v>
      </c>
      <c r="BQ34" s="162">
        <v>43252</v>
      </c>
      <c r="BR34" s="162">
        <v>43282</v>
      </c>
      <c r="BS34" s="162">
        <v>43313</v>
      </c>
      <c r="BT34" s="162">
        <v>43344</v>
      </c>
      <c r="BU34" s="162">
        <v>43374</v>
      </c>
      <c r="BV34" s="162">
        <v>43405</v>
      </c>
      <c r="BW34" s="162">
        <v>43435</v>
      </c>
      <c r="BX34" s="162">
        <v>43466</v>
      </c>
      <c r="BY34" s="162">
        <v>43497</v>
      </c>
      <c r="BZ34" s="162">
        <v>43525</v>
      </c>
      <c r="CA34" s="162">
        <v>43556</v>
      </c>
      <c r="CB34" s="162">
        <v>43586</v>
      </c>
      <c r="CC34" s="162">
        <v>43617</v>
      </c>
      <c r="CD34" s="162">
        <v>43647</v>
      </c>
      <c r="CE34" s="162">
        <v>43678</v>
      </c>
      <c r="CF34" s="162">
        <v>43709</v>
      </c>
      <c r="CG34" s="162">
        <v>43739</v>
      </c>
      <c r="CH34" s="162">
        <v>43770</v>
      </c>
      <c r="CI34" s="162">
        <v>43800</v>
      </c>
      <c r="CJ34" s="162">
        <v>43831</v>
      </c>
      <c r="CK34" s="162">
        <v>43862</v>
      </c>
      <c r="CL34" s="162">
        <v>43891</v>
      </c>
      <c r="CM34" s="162">
        <v>43922</v>
      </c>
      <c r="CN34" s="162">
        <v>43952</v>
      </c>
      <c r="CO34" s="162">
        <v>43983</v>
      </c>
      <c r="CP34" s="162">
        <v>44013</v>
      </c>
      <c r="CQ34" s="162">
        <v>44044</v>
      </c>
      <c r="CR34" s="162">
        <v>44075</v>
      </c>
      <c r="CS34" s="162">
        <v>44105</v>
      </c>
      <c r="CT34" s="162">
        <v>44136</v>
      </c>
      <c r="CU34" s="162">
        <v>44166</v>
      </c>
      <c r="CV34" s="162">
        <v>44197</v>
      </c>
      <c r="CW34" s="162">
        <v>44228</v>
      </c>
      <c r="CX34" s="162">
        <v>44256</v>
      </c>
      <c r="CY34" s="162">
        <v>44287</v>
      </c>
      <c r="CZ34" s="162">
        <v>44317</v>
      </c>
      <c r="DA34" s="162">
        <v>44348</v>
      </c>
      <c r="DB34" s="162">
        <v>44378</v>
      </c>
      <c r="DC34" s="162">
        <v>44409</v>
      </c>
      <c r="DD34" s="162">
        <v>44440</v>
      </c>
      <c r="DE34" s="162">
        <v>44470</v>
      </c>
      <c r="DF34" s="162">
        <v>44501</v>
      </c>
      <c r="DG34" s="162">
        <v>44531</v>
      </c>
      <c r="DH34" s="162">
        <v>44562</v>
      </c>
      <c r="DI34" s="162">
        <v>44593</v>
      </c>
      <c r="DJ34" s="162">
        <v>44621</v>
      </c>
      <c r="DK34" s="162">
        <v>44652</v>
      </c>
      <c r="DL34" s="162">
        <v>44682</v>
      </c>
      <c r="DM34" s="162">
        <v>44713</v>
      </c>
      <c r="DN34" s="162">
        <v>44743</v>
      </c>
      <c r="DO34" s="162">
        <v>44774</v>
      </c>
      <c r="DP34" s="162">
        <v>44805</v>
      </c>
      <c r="DQ34" s="162">
        <v>44835</v>
      </c>
      <c r="DR34" s="162">
        <v>44866</v>
      </c>
      <c r="DS34" s="162">
        <v>44896</v>
      </c>
      <c r="DT34" s="162">
        <v>44927</v>
      </c>
      <c r="DU34" s="162">
        <v>44958</v>
      </c>
      <c r="DV34" s="162">
        <v>44986</v>
      </c>
      <c r="DW34" s="162">
        <v>45017</v>
      </c>
      <c r="DX34" s="162">
        <v>45047</v>
      </c>
      <c r="DY34" s="162">
        <v>45078</v>
      </c>
      <c r="DZ34" s="162">
        <v>45108</v>
      </c>
      <c r="EA34" s="162">
        <v>45139</v>
      </c>
      <c r="EB34" s="162">
        <v>45170</v>
      </c>
      <c r="EC34" s="162">
        <v>45200</v>
      </c>
      <c r="ED34" s="162">
        <v>45231</v>
      </c>
      <c r="EE34" s="162">
        <v>45261</v>
      </c>
      <c r="EF34" s="162">
        <v>45292</v>
      </c>
      <c r="EG34" s="162">
        <v>45323</v>
      </c>
      <c r="EH34" s="162">
        <v>45352</v>
      </c>
      <c r="EI34" s="162">
        <v>45383</v>
      </c>
      <c r="EJ34" s="162">
        <v>45413</v>
      </c>
      <c r="EK34" s="162">
        <v>45444</v>
      </c>
      <c r="EL34" s="162">
        <v>45474</v>
      </c>
      <c r="EM34" s="162">
        <v>45505</v>
      </c>
      <c r="EN34" s="162">
        <v>45536</v>
      </c>
      <c r="EO34" s="162">
        <v>45566</v>
      </c>
      <c r="EP34" s="162">
        <v>45597</v>
      </c>
      <c r="EQ34" s="162">
        <v>45627</v>
      </c>
      <c r="ER34" s="162">
        <v>45658</v>
      </c>
      <c r="ES34" s="162">
        <v>45689</v>
      </c>
      <c r="ET34" s="162">
        <v>45717</v>
      </c>
      <c r="EU34" s="162">
        <v>45748</v>
      </c>
      <c r="EV34" s="162">
        <v>45778</v>
      </c>
      <c r="EW34" s="162">
        <v>45809</v>
      </c>
      <c r="EX34" s="162">
        <v>45839</v>
      </c>
      <c r="EY34" s="162">
        <v>45870</v>
      </c>
      <c r="EZ34" s="162">
        <v>45901</v>
      </c>
      <c r="FA34" s="162">
        <v>45931</v>
      </c>
      <c r="FB34" s="162">
        <v>45962</v>
      </c>
      <c r="FC34" s="162">
        <v>45992</v>
      </c>
      <c r="FD34" s="162">
        <v>46023</v>
      </c>
      <c r="FE34" s="162">
        <v>46054</v>
      </c>
      <c r="FF34" s="162">
        <v>46082</v>
      </c>
      <c r="FG34" s="162">
        <v>46113</v>
      </c>
      <c r="FH34" s="162">
        <v>46143</v>
      </c>
      <c r="FI34" s="162">
        <v>46174</v>
      </c>
      <c r="FJ34" s="162">
        <v>46204</v>
      </c>
      <c r="FK34" s="162">
        <v>46235</v>
      </c>
      <c r="FL34" s="162">
        <v>46266</v>
      </c>
      <c r="FM34" s="162">
        <v>46296</v>
      </c>
      <c r="FN34" s="162">
        <v>46327</v>
      </c>
      <c r="FO34" s="162">
        <v>46357</v>
      </c>
      <c r="FP34" s="162">
        <v>46388</v>
      </c>
      <c r="FQ34" s="162">
        <v>46419</v>
      </c>
      <c r="FR34" s="162">
        <v>46447</v>
      </c>
      <c r="FS34" s="162">
        <v>46478</v>
      </c>
      <c r="FT34" s="162">
        <v>46508</v>
      </c>
      <c r="FU34" s="162">
        <v>46539</v>
      </c>
      <c r="FV34" s="162">
        <v>46569</v>
      </c>
      <c r="FW34" s="162">
        <v>46600</v>
      </c>
      <c r="FX34" s="162">
        <v>46631</v>
      </c>
      <c r="FY34" s="162">
        <v>46661</v>
      </c>
      <c r="FZ34" s="162">
        <v>46692</v>
      </c>
      <c r="GA34" s="162">
        <v>46722</v>
      </c>
    </row>
    <row r="35" spans="2:183">
      <c r="B35" s="75" t="s">
        <v>2</v>
      </c>
      <c r="C35" s="163" t="s">
        <v>34</v>
      </c>
      <c r="D35" s="164">
        <v>153</v>
      </c>
      <c r="E35" s="165">
        <v>153</v>
      </c>
      <c r="F35" s="165">
        <v>153</v>
      </c>
      <c r="G35" s="165">
        <v>153</v>
      </c>
      <c r="H35" s="165">
        <v>153</v>
      </c>
      <c r="I35" s="165">
        <v>153</v>
      </c>
      <c r="J35" s="165">
        <v>153</v>
      </c>
      <c r="K35" s="165">
        <v>153</v>
      </c>
      <c r="L35" s="165">
        <v>153</v>
      </c>
      <c r="M35" s="165">
        <v>153</v>
      </c>
      <c r="N35" s="165">
        <v>153</v>
      </c>
      <c r="O35" s="165">
        <v>153</v>
      </c>
      <c r="P35" s="165">
        <v>153</v>
      </c>
      <c r="Q35" s="165">
        <v>153</v>
      </c>
      <c r="R35" s="165">
        <v>153</v>
      </c>
      <c r="S35" s="165">
        <v>153</v>
      </c>
      <c r="T35" s="165">
        <v>153</v>
      </c>
      <c r="U35" s="165">
        <v>153</v>
      </c>
      <c r="V35" s="165">
        <v>153</v>
      </c>
      <c r="W35" s="165">
        <v>153</v>
      </c>
      <c r="X35" s="165">
        <v>153</v>
      </c>
      <c r="Y35" s="165">
        <v>153</v>
      </c>
      <c r="Z35" s="165">
        <v>153</v>
      </c>
      <c r="AA35" s="165">
        <v>153</v>
      </c>
      <c r="AB35" s="165">
        <v>153</v>
      </c>
      <c r="AC35" s="165">
        <v>153</v>
      </c>
      <c r="AD35" s="165">
        <v>153</v>
      </c>
      <c r="AE35" s="165">
        <v>153</v>
      </c>
      <c r="AF35" s="165">
        <v>153</v>
      </c>
      <c r="AG35" s="165">
        <v>153</v>
      </c>
      <c r="AH35" s="165">
        <v>153</v>
      </c>
      <c r="AI35" s="165">
        <v>153</v>
      </c>
      <c r="AJ35" s="165">
        <v>153</v>
      </c>
      <c r="AK35" s="165">
        <v>153</v>
      </c>
      <c r="AL35" s="165">
        <v>153</v>
      </c>
      <c r="AM35" s="165">
        <v>153</v>
      </c>
      <c r="AN35" s="165">
        <v>153</v>
      </c>
      <c r="AO35" s="165">
        <v>153</v>
      </c>
      <c r="AP35" s="165">
        <v>153</v>
      </c>
      <c r="AQ35" s="165">
        <v>153</v>
      </c>
      <c r="AR35" s="165">
        <v>153</v>
      </c>
      <c r="AS35" s="165">
        <v>153</v>
      </c>
      <c r="AT35" s="165">
        <v>153</v>
      </c>
      <c r="AU35" s="165">
        <v>153</v>
      </c>
      <c r="AV35" s="165">
        <v>153</v>
      </c>
      <c r="AW35" s="165">
        <v>153</v>
      </c>
      <c r="AX35" s="165">
        <v>153</v>
      </c>
      <c r="AY35" s="165">
        <v>153</v>
      </c>
      <c r="AZ35" s="165">
        <v>153</v>
      </c>
      <c r="BA35" s="165">
        <v>153</v>
      </c>
      <c r="BB35" s="165">
        <v>153</v>
      </c>
      <c r="BC35" s="165">
        <v>153</v>
      </c>
      <c r="BD35" s="165">
        <v>153</v>
      </c>
      <c r="BE35" s="165">
        <v>153</v>
      </c>
      <c r="BF35" s="165">
        <v>153</v>
      </c>
      <c r="BG35" s="165">
        <v>153</v>
      </c>
      <c r="BH35" s="165">
        <v>153</v>
      </c>
      <c r="BI35" s="165">
        <v>153</v>
      </c>
      <c r="BJ35" s="165">
        <v>153</v>
      </c>
      <c r="BK35" s="165">
        <v>153</v>
      </c>
      <c r="BL35" s="165">
        <v>153</v>
      </c>
      <c r="BM35" s="165">
        <v>153</v>
      </c>
      <c r="BN35" s="165">
        <v>153</v>
      </c>
      <c r="BO35" s="165">
        <v>153</v>
      </c>
      <c r="BP35" s="165">
        <v>153</v>
      </c>
      <c r="BQ35" s="165">
        <v>153</v>
      </c>
      <c r="BR35" s="165">
        <v>153</v>
      </c>
      <c r="BS35" s="165">
        <v>153</v>
      </c>
      <c r="BT35" s="165">
        <v>153</v>
      </c>
      <c r="BU35" s="165">
        <v>153</v>
      </c>
      <c r="BV35" s="165">
        <v>153</v>
      </c>
      <c r="BW35" s="165">
        <v>153</v>
      </c>
      <c r="BX35" s="165">
        <v>153</v>
      </c>
      <c r="BY35" s="165">
        <v>153</v>
      </c>
      <c r="BZ35" s="165">
        <v>153</v>
      </c>
      <c r="CA35" s="165">
        <v>153</v>
      </c>
      <c r="CB35" s="165">
        <v>153</v>
      </c>
      <c r="CC35" s="165">
        <v>153</v>
      </c>
      <c r="CD35" s="165">
        <v>153</v>
      </c>
      <c r="CE35" s="165">
        <v>153</v>
      </c>
      <c r="CF35" s="165">
        <v>153</v>
      </c>
      <c r="CG35" s="165">
        <v>153</v>
      </c>
      <c r="CH35" s="165">
        <v>153</v>
      </c>
      <c r="CI35" s="165">
        <v>153</v>
      </c>
      <c r="CJ35" s="165">
        <v>153</v>
      </c>
      <c r="CK35" s="165">
        <v>153</v>
      </c>
      <c r="CL35" s="165">
        <v>153</v>
      </c>
      <c r="CM35" s="165">
        <v>153</v>
      </c>
      <c r="CN35" s="165">
        <v>153</v>
      </c>
      <c r="CO35" s="165">
        <v>153</v>
      </c>
      <c r="CP35" s="165">
        <v>153</v>
      </c>
      <c r="CQ35" s="165">
        <v>153</v>
      </c>
      <c r="CR35" s="165">
        <v>153</v>
      </c>
      <c r="CS35" s="165">
        <v>153</v>
      </c>
      <c r="CT35" s="165">
        <v>153</v>
      </c>
      <c r="CU35" s="165">
        <v>153</v>
      </c>
      <c r="CV35" s="165">
        <v>153</v>
      </c>
      <c r="CW35" s="165">
        <v>153</v>
      </c>
      <c r="CX35" s="165">
        <v>153</v>
      </c>
      <c r="CY35" s="165">
        <v>153</v>
      </c>
      <c r="CZ35" s="165">
        <v>153</v>
      </c>
      <c r="DA35" s="165">
        <v>153</v>
      </c>
      <c r="DB35" s="165">
        <v>153</v>
      </c>
      <c r="DC35" s="165">
        <v>153</v>
      </c>
      <c r="DD35" s="165">
        <v>153</v>
      </c>
      <c r="DE35" s="165">
        <v>153</v>
      </c>
      <c r="DF35" s="165">
        <v>153</v>
      </c>
      <c r="DG35" s="165">
        <v>153</v>
      </c>
      <c r="DH35" s="165">
        <v>153</v>
      </c>
      <c r="DI35" s="165">
        <v>153</v>
      </c>
      <c r="DJ35" s="165">
        <v>153</v>
      </c>
      <c r="DK35" s="165">
        <v>153</v>
      </c>
      <c r="DL35" s="165">
        <v>153</v>
      </c>
      <c r="DM35" s="165">
        <v>153</v>
      </c>
      <c r="DN35" s="165">
        <v>153</v>
      </c>
      <c r="DO35" s="165">
        <v>153</v>
      </c>
      <c r="DP35" s="165">
        <v>153</v>
      </c>
      <c r="DQ35" s="165">
        <v>153</v>
      </c>
      <c r="DR35" s="165">
        <v>153</v>
      </c>
      <c r="DS35" s="165">
        <v>153</v>
      </c>
      <c r="DT35" s="165">
        <v>153</v>
      </c>
      <c r="DU35" s="165">
        <v>153</v>
      </c>
      <c r="DV35" s="165">
        <v>153</v>
      </c>
      <c r="DW35" s="165">
        <v>153</v>
      </c>
      <c r="DX35" s="165">
        <v>153</v>
      </c>
      <c r="DY35" s="165">
        <v>153</v>
      </c>
      <c r="DZ35" s="165">
        <v>153</v>
      </c>
      <c r="EA35" s="165">
        <v>153</v>
      </c>
      <c r="EB35" s="165">
        <v>153</v>
      </c>
      <c r="EC35" s="165">
        <v>153</v>
      </c>
      <c r="ED35" s="165">
        <v>153</v>
      </c>
      <c r="EE35" s="165">
        <v>153</v>
      </c>
      <c r="EF35" s="165">
        <v>153</v>
      </c>
      <c r="EG35" s="165">
        <v>153</v>
      </c>
      <c r="EH35" s="165">
        <v>153</v>
      </c>
      <c r="EI35" s="165">
        <v>153</v>
      </c>
      <c r="EJ35" s="165">
        <v>153</v>
      </c>
      <c r="EK35" s="165">
        <v>153</v>
      </c>
      <c r="EL35" s="165">
        <v>153</v>
      </c>
      <c r="EM35" s="165">
        <v>153</v>
      </c>
      <c r="EN35" s="165">
        <v>153</v>
      </c>
      <c r="EO35" s="165">
        <v>153</v>
      </c>
      <c r="EP35" s="165">
        <v>153</v>
      </c>
      <c r="EQ35" s="165">
        <v>153</v>
      </c>
      <c r="ER35" s="165">
        <v>153</v>
      </c>
      <c r="ES35" s="165">
        <v>153</v>
      </c>
      <c r="ET35" s="165">
        <v>153</v>
      </c>
      <c r="EU35" s="165">
        <v>153</v>
      </c>
      <c r="EV35" s="165">
        <v>153</v>
      </c>
      <c r="EW35" s="165">
        <v>153</v>
      </c>
      <c r="EX35" s="165">
        <v>153</v>
      </c>
      <c r="EY35" s="165">
        <v>153</v>
      </c>
      <c r="EZ35" s="165">
        <v>153</v>
      </c>
      <c r="FA35" s="165">
        <v>153</v>
      </c>
      <c r="FB35" s="165">
        <v>153</v>
      </c>
      <c r="FC35" s="165">
        <v>153</v>
      </c>
      <c r="FD35" s="165">
        <v>153</v>
      </c>
      <c r="FE35" s="165">
        <v>153</v>
      </c>
      <c r="FF35" s="165">
        <v>153</v>
      </c>
      <c r="FG35" s="165">
        <v>153</v>
      </c>
      <c r="FH35" s="165">
        <v>153</v>
      </c>
      <c r="FI35" s="165">
        <v>153</v>
      </c>
      <c r="FJ35" s="165">
        <v>153</v>
      </c>
      <c r="FK35" s="165">
        <v>153</v>
      </c>
      <c r="FL35" s="165">
        <v>153</v>
      </c>
      <c r="FM35" s="165">
        <v>153</v>
      </c>
      <c r="FN35" s="165">
        <v>153</v>
      </c>
      <c r="FO35" s="165">
        <v>153</v>
      </c>
      <c r="FP35" s="165">
        <v>153</v>
      </c>
      <c r="FQ35" s="165">
        <v>153</v>
      </c>
      <c r="FR35" s="165">
        <v>153</v>
      </c>
      <c r="FS35" s="165">
        <v>153</v>
      </c>
      <c r="FT35" s="165">
        <v>153</v>
      </c>
      <c r="FU35" s="165">
        <v>153</v>
      </c>
      <c r="FV35" s="165">
        <v>153</v>
      </c>
      <c r="FW35" s="165">
        <v>153</v>
      </c>
      <c r="FX35" s="165">
        <v>153</v>
      </c>
      <c r="FY35" s="165">
        <v>153</v>
      </c>
      <c r="FZ35" s="165">
        <v>153</v>
      </c>
      <c r="GA35" s="165">
        <v>153</v>
      </c>
    </row>
    <row r="36" spans="2:183">
      <c r="B36" s="96" t="s">
        <v>2</v>
      </c>
      <c r="C36" s="166" t="s">
        <v>35</v>
      </c>
      <c r="D36" s="167">
        <v>44419.359166666669</v>
      </c>
      <c r="E36" s="168">
        <v>39849.828333333338</v>
      </c>
      <c r="F36" s="168">
        <v>43841.729166666664</v>
      </c>
      <c r="G36" s="168">
        <v>42505.817499999997</v>
      </c>
      <c r="H36" s="168">
        <v>43844.34375</v>
      </c>
      <c r="I36" s="168">
        <v>42666.052083333336</v>
      </c>
      <c r="J36" s="168">
        <v>44584.083333333336</v>
      </c>
      <c r="K36" s="168">
        <v>44571.9375</v>
      </c>
      <c r="L36" s="168">
        <v>42420.398333333338</v>
      </c>
      <c r="M36" s="168">
        <v>43826.5</v>
      </c>
      <c r="N36" s="168">
        <v>42074.65625</v>
      </c>
      <c r="O36" s="168">
        <v>43699.869999999995</v>
      </c>
      <c r="P36" s="168">
        <v>44700.541666666664</v>
      </c>
      <c r="Q36" s="168">
        <v>40433.697916666664</v>
      </c>
      <c r="R36" s="168">
        <v>44038.349166666667</v>
      </c>
      <c r="S36" s="168">
        <v>35707.645833333336</v>
      </c>
      <c r="T36" s="168">
        <v>21133.149583333332</v>
      </c>
      <c r="U36" s="168">
        <v>42935.265833333338</v>
      </c>
      <c r="V36" s="168">
        <v>44811.380000000005</v>
      </c>
      <c r="W36" s="168">
        <v>44863.21875</v>
      </c>
      <c r="X36" s="168">
        <v>42438.004999999997</v>
      </c>
      <c r="Y36" s="168">
        <v>44390.458333333336</v>
      </c>
      <c r="Z36" s="168">
        <v>42253.731666666667</v>
      </c>
      <c r="AA36" s="168">
        <v>43948.275833333333</v>
      </c>
      <c r="AB36" s="168">
        <v>44297.833333333336</v>
      </c>
      <c r="AC36" s="168">
        <v>40063.072916666664</v>
      </c>
      <c r="AD36" s="168">
        <v>43985.640833333331</v>
      </c>
      <c r="AE36" s="168">
        <v>42392.174583333333</v>
      </c>
      <c r="AF36" s="168">
        <v>43753.78125</v>
      </c>
      <c r="AG36" s="168">
        <v>42848.729166666664</v>
      </c>
      <c r="AH36" s="168">
        <v>44697.057499999995</v>
      </c>
      <c r="AI36" s="168">
        <v>44607.395833333336</v>
      </c>
      <c r="AJ36" s="168">
        <v>42367.674583333333</v>
      </c>
      <c r="AK36" s="168">
        <v>44085.442500000005</v>
      </c>
      <c r="AL36" s="168">
        <v>42262.453333333338</v>
      </c>
      <c r="AM36" s="168">
        <v>43696.567500000005</v>
      </c>
      <c r="AN36" s="168">
        <v>44570.760416666664</v>
      </c>
      <c r="AO36" s="168">
        <v>41897.572916666664</v>
      </c>
      <c r="AP36" s="168">
        <v>44200.552083333336</v>
      </c>
      <c r="AQ36" s="168">
        <v>21354.751250000001</v>
      </c>
      <c r="AR36" s="168">
        <v>30012.877499999999</v>
      </c>
      <c r="AS36" s="168">
        <v>43093.804583333338</v>
      </c>
      <c r="AT36" s="168">
        <v>44753.307499999995</v>
      </c>
      <c r="AU36" s="168">
        <v>44895.088333333333</v>
      </c>
      <c r="AV36" s="168">
        <v>42742.393333333333</v>
      </c>
      <c r="AW36" s="168">
        <v>44165.630000000005</v>
      </c>
      <c r="AX36" s="168">
        <v>42543.302083333336</v>
      </c>
      <c r="AY36" s="168">
        <v>43734.911666666667</v>
      </c>
      <c r="AZ36" s="168">
        <v>44643.390833333331</v>
      </c>
      <c r="BA36" s="168">
        <v>40388.721250000002</v>
      </c>
      <c r="BB36" s="168">
        <v>44242.786666666667</v>
      </c>
      <c r="BC36" s="168">
        <v>42471.570416666662</v>
      </c>
      <c r="BD36" s="168">
        <v>44036.572916666664</v>
      </c>
      <c r="BE36" s="168">
        <v>42988.56</v>
      </c>
      <c r="BF36" s="168">
        <v>44752.546666666669</v>
      </c>
      <c r="BG36" s="168">
        <v>44873.088333333333</v>
      </c>
      <c r="BH36" s="168">
        <v>42486.395833333336</v>
      </c>
      <c r="BI36" s="168">
        <v>43841.145833333336</v>
      </c>
      <c r="BJ36" s="168">
        <v>42388.460833333338</v>
      </c>
      <c r="BK36" s="168">
        <v>43887.869999999995</v>
      </c>
      <c r="BL36" s="168">
        <v>44830.864583333336</v>
      </c>
      <c r="BM36" s="168">
        <v>40657.382916666662</v>
      </c>
      <c r="BN36" s="168">
        <v>44319.447916666664</v>
      </c>
      <c r="BO36" s="168">
        <v>8600.8462500000005</v>
      </c>
      <c r="BP36" s="168">
        <v>8580.0645833333347</v>
      </c>
      <c r="BQ36" s="168">
        <v>43315.447916666664</v>
      </c>
      <c r="BR36" s="168">
        <v>45207.875</v>
      </c>
      <c r="BS36" s="168">
        <v>45490.416666666664</v>
      </c>
      <c r="BT36" s="168">
        <v>43083.393333333333</v>
      </c>
      <c r="BU36" s="168">
        <v>44960.114583333336</v>
      </c>
      <c r="BV36" s="168">
        <v>43297.59375</v>
      </c>
      <c r="BW36" s="168">
        <v>44851.791666666664</v>
      </c>
      <c r="BX36" s="168">
        <v>45178.645833333336</v>
      </c>
      <c r="BY36" s="168">
        <v>41309.085833333338</v>
      </c>
      <c r="BZ36" s="168">
        <v>44849.650833333333</v>
      </c>
      <c r="CA36" s="168">
        <v>43769.572916666664</v>
      </c>
      <c r="CB36" s="168">
        <v>45149.161666666667</v>
      </c>
      <c r="CC36" s="168">
        <v>43791.15625</v>
      </c>
      <c r="CD36" s="168">
        <v>46057.828333333338</v>
      </c>
      <c r="CE36" s="168">
        <v>45882.708333333336</v>
      </c>
      <c r="CF36" s="168">
        <v>43951.734166666669</v>
      </c>
      <c r="CG36" s="168">
        <v>45365.796666666669</v>
      </c>
      <c r="CH36" s="168">
        <v>44942.46875</v>
      </c>
      <c r="CI36" s="168">
        <v>46583.40625</v>
      </c>
      <c r="CJ36" s="168">
        <v>46928.583333333336</v>
      </c>
      <c r="CK36" s="168">
        <v>43726.630000000005</v>
      </c>
      <c r="CL36" s="168">
        <v>46447.754999999997</v>
      </c>
      <c r="CM36" s="168">
        <v>23724.96875</v>
      </c>
      <c r="CN36" s="168">
        <v>35392.221250000002</v>
      </c>
      <c r="CO36" s="168">
        <v>44306.072916666664</v>
      </c>
      <c r="CP36" s="168">
        <v>46381.552083333336</v>
      </c>
      <c r="CQ36" s="168">
        <v>46463.34375</v>
      </c>
      <c r="CR36" s="168">
        <v>44418.119999999995</v>
      </c>
      <c r="CS36" s="168">
        <v>45738</v>
      </c>
      <c r="CT36" s="168">
        <v>45127.880000000005</v>
      </c>
      <c r="CU36" s="168">
        <v>46858.088333333333</v>
      </c>
      <c r="CV36" s="168">
        <v>47045.474166666667</v>
      </c>
      <c r="CW36" s="168">
        <v>42452.903749999998</v>
      </c>
      <c r="CX36" s="168">
        <v>28661.601666666669</v>
      </c>
      <c r="CY36" s="168">
        <v>20798.045416666668</v>
      </c>
      <c r="CZ36" s="168">
        <v>45775.010416666664</v>
      </c>
      <c r="DA36" s="168">
        <v>44827.880000000005</v>
      </c>
      <c r="DB36" s="168">
        <v>46628.125</v>
      </c>
      <c r="DC36" s="168">
        <v>46907.317499999997</v>
      </c>
      <c r="DD36" s="168">
        <v>44500.520833333336</v>
      </c>
      <c r="DE36" s="168">
        <v>46016.510416666664</v>
      </c>
      <c r="DF36" s="168">
        <v>45414.213333333333</v>
      </c>
      <c r="DG36" s="168">
        <v>46704.458333333336</v>
      </c>
      <c r="DH36" s="168">
        <v>46949.411666666667</v>
      </c>
      <c r="DI36" s="168">
        <v>42506.729166666664</v>
      </c>
      <c r="DJ36" s="168">
        <v>46449.072916666664</v>
      </c>
      <c r="DK36" s="168">
        <v>42944.424583333333</v>
      </c>
      <c r="DL36" s="168">
        <v>16239.399583333334</v>
      </c>
      <c r="DM36" s="168">
        <v>44585.927083333336</v>
      </c>
      <c r="DN36" s="168">
        <v>46641.745000000003</v>
      </c>
      <c r="DO36" s="168">
        <v>46765.052083333336</v>
      </c>
      <c r="DP36" s="168">
        <v>44390.359166666669</v>
      </c>
      <c r="DQ36" s="168">
        <v>46091.859166666662</v>
      </c>
      <c r="DR36" s="168">
        <v>45297.807499999995</v>
      </c>
      <c r="DS36" s="168">
        <v>46671.34375</v>
      </c>
      <c r="DT36" s="168">
        <v>46981.442499999997</v>
      </c>
      <c r="DU36" s="168">
        <v>42302.557500000003</v>
      </c>
      <c r="DV36" s="168">
        <v>46247.677083333336</v>
      </c>
      <c r="DW36" s="168">
        <v>44408.645833333336</v>
      </c>
      <c r="DX36" s="168">
        <v>45755.432499999995</v>
      </c>
      <c r="DY36" s="168">
        <v>44564.90625</v>
      </c>
      <c r="DZ36" s="168">
        <v>46691.599166666667</v>
      </c>
      <c r="EA36" s="168">
        <v>46389.88</v>
      </c>
      <c r="EB36" s="168">
        <v>44395.90625</v>
      </c>
      <c r="EC36" s="168">
        <v>45710.541666666664</v>
      </c>
      <c r="ED36" s="168">
        <v>44930.078333333331</v>
      </c>
      <c r="EE36" s="168">
        <v>46636.875</v>
      </c>
      <c r="EF36" s="168">
        <v>46965.692499999997</v>
      </c>
      <c r="EG36" s="168">
        <v>43742.630000000005</v>
      </c>
      <c r="EH36" s="168">
        <v>46226.125</v>
      </c>
      <c r="EI36" s="168">
        <v>17757.55875</v>
      </c>
      <c r="EJ36" s="168">
        <v>41253.15625</v>
      </c>
      <c r="EK36" s="168">
        <v>44490.833333333336</v>
      </c>
      <c r="EL36" s="168">
        <v>46682.849166666667</v>
      </c>
      <c r="EM36" s="168">
        <v>46588.010416666664</v>
      </c>
      <c r="EN36" s="168">
        <v>44445.6875</v>
      </c>
      <c r="EO36" s="168">
        <v>45719.96875</v>
      </c>
      <c r="EP36" s="168">
        <v>44921.775833333333</v>
      </c>
      <c r="EQ36" s="168">
        <v>46727.833333333336</v>
      </c>
      <c r="ER36" s="168">
        <v>46657.020833333336</v>
      </c>
      <c r="ES36" s="168">
        <v>42066.838333333333</v>
      </c>
      <c r="ET36" s="168">
        <v>45941.083333333336</v>
      </c>
      <c r="EU36" s="168">
        <v>44119.833333333336</v>
      </c>
      <c r="EV36" s="168">
        <v>45682.161666666667</v>
      </c>
      <c r="EW36" s="168">
        <v>44407.807499999995</v>
      </c>
      <c r="EX36" s="168">
        <v>46394.734166666662</v>
      </c>
      <c r="EY36" s="168">
        <v>46357.765833333338</v>
      </c>
      <c r="EZ36" s="168">
        <v>44087.052083333336</v>
      </c>
      <c r="FA36" s="168">
        <v>45663.4375</v>
      </c>
      <c r="FB36" s="168">
        <v>44604.9375</v>
      </c>
      <c r="FC36" s="168">
        <v>46604.052083333336</v>
      </c>
      <c r="FD36" s="168">
        <v>45808.786666666667</v>
      </c>
      <c r="FE36" s="168">
        <v>41558.841249999998</v>
      </c>
      <c r="FF36" s="168">
        <v>45530.4375</v>
      </c>
      <c r="FG36" s="168">
        <v>4428.8308333333334</v>
      </c>
      <c r="FH36" s="168">
        <v>12983</v>
      </c>
      <c r="FI36" s="168">
        <v>43881.880000000005</v>
      </c>
      <c r="FJ36" s="168">
        <v>46067.150833333333</v>
      </c>
      <c r="FK36" s="168">
        <v>46057.333333333336</v>
      </c>
      <c r="FL36" s="168">
        <v>43843.838333333333</v>
      </c>
      <c r="FM36" s="168">
        <v>45402.349166666667</v>
      </c>
      <c r="FN36" s="168">
        <v>44059.015833333331</v>
      </c>
      <c r="FO36" s="168">
        <v>46086.614583333336</v>
      </c>
      <c r="FP36" s="168">
        <v>45293.9375</v>
      </c>
      <c r="FQ36" s="168">
        <v>41012.362083333333</v>
      </c>
      <c r="FR36" s="168">
        <v>45152.864583333336</v>
      </c>
      <c r="FS36" s="168">
        <v>43497.192499999997</v>
      </c>
      <c r="FT36" s="168">
        <v>44798.541666666664</v>
      </c>
      <c r="FU36" s="168">
        <v>43420.955833333333</v>
      </c>
      <c r="FV36" s="168">
        <v>45500.28125</v>
      </c>
      <c r="FW36" s="168">
        <v>45460.661666666667</v>
      </c>
      <c r="FX36" s="168">
        <v>43289.849166666667</v>
      </c>
      <c r="FY36" s="168">
        <v>44913.770833333336</v>
      </c>
      <c r="FZ36" s="168">
        <v>43601.580833333333</v>
      </c>
      <c r="GA36" s="168">
        <v>45656.525833333333</v>
      </c>
    </row>
    <row r="37" spans="2:183">
      <c r="B37" s="96" t="s">
        <v>2</v>
      </c>
      <c r="C37" s="166" t="s">
        <v>36</v>
      </c>
      <c r="D37" s="169">
        <v>98376</v>
      </c>
      <c r="E37" s="170">
        <v>88234</v>
      </c>
      <c r="F37" s="170">
        <v>97045</v>
      </c>
      <c r="G37" s="170">
        <v>94088</v>
      </c>
      <c r="H37" s="170">
        <v>97056</v>
      </c>
      <c r="I37" s="170">
        <v>94453</v>
      </c>
      <c r="J37" s="170">
        <v>98759</v>
      </c>
      <c r="K37" s="170">
        <v>98728</v>
      </c>
      <c r="L37" s="170">
        <v>93892</v>
      </c>
      <c r="M37" s="170">
        <v>97022</v>
      </c>
      <c r="N37" s="170">
        <v>93099</v>
      </c>
      <c r="O37" s="170">
        <v>96722</v>
      </c>
      <c r="P37" s="170">
        <v>99032</v>
      </c>
      <c r="Q37" s="170">
        <v>89580</v>
      </c>
      <c r="R37" s="170">
        <v>97498</v>
      </c>
      <c r="S37" s="170">
        <v>79067</v>
      </c>
      <c r="T37" s="170">
        <v>46774</v>
      </c>
      <c r="U37" s="170">
        <v>95077</v>
      </c>
      <c r="V37" s="170">
        <v>99278</v>
      </c>
      <c r="W37" s="170">
        <v>99394</v>
      </c>
      <c r="X37" s="170">
        <v>93935</v>
      </c>
      <c r="Y37" s="170">
        <v>98306</v>
      </c>
      <c r="Z37" s="170">
        <v>93517</v>
      </c>
      <c r="AA37" s="170">
        <v>97293</v>
      </c>
      <c r="AB37" s="170">
        <v>98095</v>
      </c>
      <c r="AC37" s="170">
        <v>88726</v>
      </c>
      <c r="AD37" s="170">
        <v>97378</v>
      </c>
      <c r="AE37" s="170">
        <v>93826</v>
      </c>
      <c r="AF37" s="170">
        <v>96850</v>
      </c>
      <c r="AG37" s="170">
        <v>94878</v>
      </c>
      <c r="AH37" s="170">
        <v>99012</v>
      </c>
      <c r="AI37" s="170">
        <v>98806</v>
      </c>
      <c r="AJ37" s="170">
        <v>93768</v>
      </c>
      <c r="AK37" s="170">
        <v>97605</v>
      </c>
      <c r="AL37" s="170">
        <v>93538</v>
      </c>
      <c r="AM37" s="170">
        <v>96708</v>
      </c>
      <c r="AN37" s="170">
        <v>98730</v>
      </c>
      <c r="AO37" s="170">
        <v>92817</v>
      </c>
      <c r="AP37" s="170">
        <v>97871</v>
      </c>
      <c r="AQ37" s="170">
        <v>47282</v>
      </c>
      <c r="AR37" s="170">
        <v>66464.600000000006</v>
      </c>
      <c r="AS37" s="170">
        <v>95443</v>
      </c>
      <c r="AT37" s="170">
        <v>99142</v>
      </c>
      <c r="AU37" s="170">
        <v>99480</v>
      </c>
      <c r="AV37" s="170">
        <v>94634</v>
      </c>
      <c r="AW37" s="170">
        <v>97799</v>
      </c>
      <c r="AX37" s="170">
        <v>94184</v>
      </c>
      <c r="AY37" s="170">
        <v>96804</v>
      </c>
      <c r="AZ37" s="170">
        <v>98894</v>
      </c>
      <c r="BA37" s="170">
        <v>89474</v>
      </c>
      <c r="BB37" s="170">
        <v>97964</v>
      </c>
      <c r="BC37" s="170">
        <v>94013</v>
      </c>
      <c r="BD37" s="170">
        <v>97498</v>
      </c>
      <c r="BE37" s="170">
        <v>95199</v>
      </c>
      <c r="BF37" s="170">
        <v>99137</v>
      </c>
      <c r="BG37" s="170">
        <v>99422</v>
      </c>
      <c r="BH37" s="170">
        <v>94045</v>
      </c>
      <c r="BI37" s="170">
        <v>97053</v>
      </c>
      <c r="BJ37" s="170">
        <v>93827</v>
      </c>
      <c r="BK37" s="170">
        <v>97157</v>
      </c>
      <c r="BL37" s="170">
        <v>99326</v>
      </c>
      <c r="BM37" s="170">
        <v>90097</v>
      </c>
      <c r="BN37" s="170">
        <v>98142</v>
      </c>
      <c r="BO37" s="170">
        <v>19048</v>
      </c>
      <c r="BP37" s="170">
        <v>19001</v>
      </c>
      <c r="BQ37" s="170">
        <v>95960</v>
      </c>
      <c r="BR37" s="170">
        <v>100193</v>
      </c>
      <c r="BS37" s="170">
        <v>100839</v>
      </c>
      <c r="BT37" s="170">
        <v>95417</v>
      </c>
      <c r="BU37" s="170">
        <v>99628</v>
      </c>
      <c r="BV37" s="170">
        <v>95929</v>
      </c>
      <c r="BW37" s="170">
        <v>99384</v>
      </c>
      <c r="BX37" s="170">
        <v>101117</v>
      </c>
      <c r="BY37" s="170">
        <v>92494</v>
      </c>
      <c r="BZ37" s="170">
        <v>100349</v>
      </c>
      <c r="CA37" s="170">
        <v>97952</v>
      </c>
      <c r="CB37" s="170">
        <v>101038</v>
      </c>
      <c r="CC37" s="170">
        <v>97988</v>
      </c>
      <c r="CD37" s="170">
        <v>103139</v>
      </c>
      <c r="CE37" s="170">
        <v>102740</v>
      </c>
      <c r="CF37" s="170">
        <v>98369</v>
      </c>
      <c r="CG37" s="170">
        <v>101541</v>
      </c>
      <c r="CH37" s="170">
        <v>100673</v>
      </c>
      <c r="CI37" s="170">
        <v>104365</v>
      </c>
      <c r="CJ37" s="170">
        <v>104666</v>
      </c>
      <c r="CK37" s="170">
        <v>97502.399999999994</v>
      </c>
      <c r="CL37" s="170">
        <v>103562</v>
      </c>
      <c r="CM37" s="170">
        <v>52860.6</v>
      </c>
      <c r="CN37" s="170">
        <v>78849.399999999994</v>
      </c>
      <c r="CO37" s="170">
        <v>98720</v>
      </c>
      <c r="CP37" s="170">
        <v>103393</v>
      </c>
      <c r="CQ37" s="170">
        <v>103583</v>
      </c>
      <c r="CR37" s="170">
        <v>98977</v>
      </c>
      <c r="CS37" s="170">
        <v>101917</v>
      </c>
      <c r="CT37" s="170">
        <v>100617</v>
      </c>
      <c r="CU37" s="170">
        <v>104496</v>
      </c>
      <c r="CV37" s="170">
        <v>104429</v>
      </c>
      <c r="CW37" s="170">
        <v>94233</v>
      </c>
      <c r="CX37" s="170">
        <v>63601.4</v>
      </c>
      <c r="CY37" s="170">
        <v>46125.4</v>
      </c>
      <c r="CZ37" s="170">
        <v>101501</v>
      </c>
      <c r="DA37" s="170">
        <v>99449</v>
      </c>
      <c r="DB37" s="170">
        <v>103465</v>
      </c>
      <c r="DC37" s="170">
        <v>104109</v>
      </c>
      <c r="DD37" s="170">
        <v>98686</v>
      </c>
      <c r="DE37" s="170">
        <v>102069</v>
      </c>
      <c r="DF37" s="170">
        <v>100793</v>
      </c>
      <c r="DG37" s="170">
        <v>103642</v>
      </c>
      <c r="DH37" s="170">
        <v>104208</v>
      </c>
      <c r="DI37" s="170">
        <v>94357</v>
      </c>
      <c r="DJ37" s="170">
        <v>103066</v>
      </c>
      <c r="DK37" s="170">
        <v>95234.41</v>
      </c>
      <c r="DL37" s="170">
        <v>36003.599999999999</v>
      </c>
      <c r="DM37" s="170">
        <v>98887</v>
      </c>
      <c r="DN37" s="170">
        <v>103497</v>
      </c>
      <c r="DO37" s="170">
        <v>103782</v>
      </c>
      <c r="DP37" s="170">
        <v>98432</v>
      </c>
      <c r="DQ37" s="170">
        <v>102243</v>
      </c>
      <c r="DR37" s="170">
        <v>100528</v>
      </c>
      <c r="DS37" s="170">
        <v>103566</v>
      </c>
      <c r="DT37" s="170">
        <v>104283</v>
      </c>
      <c r="DU37" s="170">
        <v>93889</v>
      </c>
      <c r="DV37" s="170">
        <v>102603</v>
      </c>
      <c r="DW37" s="170">
        <v>98480</v>
      </c>
      <c r="DX37" s="170">
        <v>101459</v>
      </c>
      <c r="DY37" s="170">
        <v>98836</v>
      </c>
      <c r="DZ37" s="170">
        <v>103612</v>
      </c>
      <c r="EA37" s="170">
        <v>102925</v>
      </c>
      <c r="EB37" s="170">
        <v>98445</v>
      </c>
      <c r="EC37" s="170">
        <v>101361</v>
      </c>
      <c r="ED37" s="170">
        <v>99686</v>
      </c>
      <c r="EE37" s="170">
        <v>103485</v>
      </c>
      <c r="EF37" s="170">
        <v>104245</v>
      </c>
      <c r="EG37" s="170">
        <v>97070.41</v>
      </c>
      <c r="EH37" s="170">
        <v>102554</v>
      </c>
      <c r="EI37" s="170">
        <v>39378</v>
      </c>
      <c r="EJ37" s="170">
        <v>91469</v>
      </c>
      <c r="EK37" s="170">
        <v>98668</v>
      </c>
      <c r="EL37" s="170">
        <v>103592</v>
      </c>
      <c r="EM37" s="170">
        <v>103374</v>
      </c>
      <c r="EN37" s="170">
        <v>98560</v>
      </c>
      <c r="EO37" s="170">
        <v>101381</v>
      </c>
      <c r="EP37" s="170">
        <v>99668</v>
      </c>
      <c r="EQ37" s="170">
        <v>103695</v>
      </c>
      <c r="ER37" s="170">
        <v>103539</v>
      </c>
      <c r="ES37" s="170">
        <v>93347</v>
      </c>
      <c r="ET37" s="170">
        <v>101891</v>
      </c>
      <c r="EU37" s="170">
        <v>97811</v>
      </c>
      <c r="EV37" s="170">
        <v>101291</v>
      </c>
      <c r="EW37" s="170">
        <v>98474</v>
      </c>
      <c r="EX37" s="170">
        <v>102930</v>
      </c>
      <c r="EY37" s="170">
        <v>102849</v>
      </c>
      <c r="EZ37" s="170">
        <v>97737</v>
      </c>
      <c r="FA37" s="170">
        <v>101248</v>
      </c>
      <c r="FB37" s="170">
        <v>98938</v>
      </c>
      <c r="FC37" s="170">
        <v>103413</v>
      </c>
      <c r="FD37" s="170">
        <v>101594</v>
      </c>
      <c r="FE37" s="170">
        <v>92180</v>
      </c>
      <c r="FF37" s="170">
        <v>100944</v>
      </c>
      <c r="FG37" s="170">
        <v>9820</v>
      </c>
      <c r="FH37" s="170">
        <v>28762</v>
      </c>
      <c r="FI37" s="170">
        <v>97268</v>
      </c>
      <c r="FJ37" s="170">
        <v>102179</v>
      </c>
      <c r="FK37" s="170">
        <v>102148</v>
      </c>
      <c r="FL37" s="170">
        <v>97178</v>
      </c>
      <c r="FM37" s="170">
        <v>100644</v>
      </c>
      <c r="FN37" s="170">
        <v>97681</v>
      </c>
      <c r="FO37" s="170">
        <v>102229</v>
      </c>
      <c r="FP37" s="170">
        <v>101378</v>
      </c>
      <c r="FQ37" s="170">
        <v>91800</v>
      </c>
      <c r="FR37" s="170">
        <v>101043</v>
      </c>
      <c r="FS37" s="170">
        <v>97309</v>
      </c>
      <c r="FT37" s="170">
        <v>100216</v>
      </c>
      <c r="FU37" s="170">
        <v>97138</v>
      </c>
      <c r="FV37" s="170">
        <v>101846</v>
      </c>
      <c r="FW37" s="170">
        <v>101755</v>
      </c>
      <c r="FX37" s="170">
        <v>96833</v>
      </c>
      <c r="FY37" s="170">
        <v>100481</v>
      </c>
      <c r="FZ37" s="170">
        <v>97562</v>
      </c>
      <c r="GA37" s="170">
        <v>102223</v>
      </c>
    </row>
    <row r="38" spans="2:183">
      <c r="B38" s="171" t="s">
        <v>2</v>
      </c>
      <c r="C38" s="172" t="s">
        <v>95</v>
      </c>
      <c r="D38" s="83">
        <v>0.86422095720008429</v>
      </c>
      <c r="E38" s="84">
        <v>0.85817382508558981</v>
      </c>
      <c r="F38" s="84">
        <v>0.85252828730058328</v>
      </c>
      <c r="G38" s="84">
        <v>0.85410312273057376</v>
      </c>
      <c r="H38" s="84">
        <v>0.85262492093611641</v>
      </c>
      <c r="I38" s="84">
        <v>0.85741648511256352</v>
      </c>
      <c r="J38" s="84">
        <v>0.86758556469182657</v>
      </c>
      <c r="K38" s="84">
        <v>0.8673132335371424</v>
      </c>
      <c r="L38" s="84">
        <v>0.85232389251997098</v>
      </c>
      <c r="M38" s="84">
        <v>0.85232623515355965</v>
      </c>
      <c r="N38" s="84">
        <v>0.84512527233115464</v>
      </c>
      <c r="O38" s="84">
        <v>0.8496907723662942</v>
      </c>
      <c r="P38" s="84">
        <v>0.86998383582823813</v>
      </c>
      <c r="Q38" s="84">
        <v>0.87126517273576098</v>
      </c>
      <c r="R38" s="84">
        <v>0.8565078361093541</v>
      </c>
      <c r="S38" s="84">
        <v>0.71774691358024689</v>
      </c>
      <c r="T38" s="84">
        <v>0.41090378803851291</v>
      </c>
      <c r="U38" s="84">
        <v>0.86308097312999277</v>
      </c>
      <c r="V38" s="84">
        <v>0.87214491531379579</v>
      </c>
      <c r="W38" s="84">
        <v>0.8731639609248717</v>
      </c>
      <c r="X38" s="84">
        <v>0.85271423384168488</v>
      </c>
      <c r="Y38" s="84">
        <v>0.86360601588305574</v>
      </c>
      <c r="Z38" s="84">
        <v>0.84891975308641976</v>
      </c>
      <c r="AA38" s="84">
        <v>0.85470693653805607</v>
      </c>
      <c r="AB38" s="84">
        <v>0.86175240705601241</v>
      </c>
      <c r="AC38" s="84">
        <v>0.86295907251789605</v>
      </c>
      <c r="AD38" s="84">
        <v>0.85545365099444792</v>
      </c>
      <c r="AE38" s="84">
        <v>0.8517247639796659</v>
      </c>
      <c r="AF38" s="84">
        <v>0.85081523648886082</v>
      </c>
      <c r="AG38" s="84">
        <v>0.86127450980392162</v>
      </c>
      <c r="AH38" s="84">
        <v>0.8698081383090871</v>
      </c>
      <c r="AI38" s="84">
        <v>0.8679984538618315</v>
      </c>
      <c r="AJ38" s="84">
        <v>0.85119825708061003</v>
      </c>
      <c r="AK38" s="84">
        <v>0.85744781783681212</v>
      </c>
      <c r="AL38" s="84">
        <v>0.84911038489469859</v>
      </c>
      <c r="AM38" s="84">
        <v>0.84956778410288847</v>
      </c>
      <c r="AN38" s="84">
        <v>0.86733080328905754</v>
      </c>
      <c r="AO38" s="84">
        <v>0.87161933739012842</v>
      </c>
      <c r="AP38" s="84">
        <v>0.85978459484152081</v>
      </c>
      <c r="AQ38" s="84">
        <v>0.42921205519244737</v>
      </c>
      <c r="AR38" s="84">
        <v>0.58388326656827616</v>
      </c>
      <c r="AS38" s="84">
        <v>0.86640341321713876</v>
      </c>
      <c r="AT38" s="84">
        <v>0.87095017218356874</v>
      </c>
      <c r="AU38" s="84">
        <v>0.87391946025722111</v>
      </c>
      <c r="AV38" s="84">
        <v>0.85905954974582421</v>
      </c>
      <c r="AW38" s="84">
        <v>0.85915208377257712</v>
      </c>
      <c r="AX38" s="84">
        <v>0.85497458242556279</v>
      </c>
      <c r="AY38" s="84">
        <v>0.85041113219481346</v>
      </c>
      <c r="AZ38" s="84">
        <v>0.86877152294609605</v>
      </c>
      <c r="BA38" s="84">
        <v>0.87023420479302838</v>
      </c>
      <c r="BB38" s="84">
        <v>0.8606015883055731</v>
      </c>
      <c r="BC38" s="84">
        <v>0.85342229484386345</v>
      </c>
      <c r="BD38" s="84">
        <v>0.8565078361093541</v>
      </c>
      <c r="BE38" s="84">
        <v>0.86418845315904136</v>
      </c>
      <c r="BF38" s="84">
        <v>0.87090624780378101</v>
      </c>
      <c r="BG38" s="84">
        <v>0.87340993745168316</v>
      </c>
      <c r="BH38" s="84">
        <v>0.85371278140885987</v>
      </c>
      <c r="BI38" s="84">
        <v>0.85259856630824371</v>
      </c>
      <c r="BJ38" s="84">
        <v>0.85173384168482202</v>
      </c>
      <c r="BK38" s="84">
        <v>0.85351219340782913</v>
      </c>
      <c r="BL38" s="84">
        <v>0.87256658935975828</v>
      </c>
      <c r="BM38" s="84">
        <v>0.87629357298474941</v>
      </c>
      <c r="BN38" s="84">
        <v>0.86216529622601734</v>
      </c>
      <c r="BO38" s="84">
        <v>0.1729121278140886</v>
      </c>
      <c r="BP38" s="84">
        <v>0.16692142806943566</v>
      </c>
      <c r="BQ38" s="84">
        <v>0.87109658678286128</v>
      </c>
      <c r="BR38" s="84">
        <v>0.88018307681495533</v>
      </c>
      <c r="BS38" s="84">
        <v>0.8858581066835336</v>
      </c>
      <c r="BT38" s="84">
        <v>0.8661673928830792</v>
      </c>
      <c r="BU38" s="84">
        <v>0.87521962189893876</v>
      </c>
      <c r="BV38" s="84">
        <v>0.8708151779230211</v>
      </c>
      <c r="BW38" s="84">
        <v>0.87307611216529624</v>
      </c>
      <c r="BX38" s="84">
        <v>0.88830030219973299</v>
      </c>
      <c r="BY38" s="84">
        <v>0.89960706504824151</v>
      </c>
      <c r="BZ38" s="84">
        <v>0.88155351746433341</v>
      </c>
      <c r="CA38" s="84">
        <v>0.88917937545388526</v>
      </c>
      <c r="CB38" s="84">
        <v>0.88760629699908633</v>
      </c>
      <c r="CC38" s="84">
        <v>0.88950617283950617</v>
      </c>
      <c r="CD38" s="84">
        <v>0.90606332138590207</v>
      </c>
      <c r="CE38" s="84">
        <v>0.90255815587883903</v>
      </c>
      <c r="CF38" s="84">
        <v>0.89296477850399414</v>
      </c>
      <c r="CG38" s="84">
        <v>0.89202508960573479</v>
      </c>
      <c r="CH38" s="84">
        <v>0.91387981118373274</v>
      </c>
      <c r="CI38" s="84">
        <v>0.91683357930986009</v>
      </c>
      <c r="CJ38" s="84">
        <v>0.91947782697308311</v>
      </c>
      <c r="CK38" s="84">
        <v>0.91561866125760638</v>
      </c>
      <c r="CL38" s="84">
        <v>0.90977932391594629</v>
      </c>
      <c r="CM38" s="84">
        <v>0.47985294117647059</v>
      </c>
      <c r="CN38" s="84">
        <v>0.69268219832735956</v>
      </c>
      <c r="CO38" s="84">
        <v>0.89615105301379816</v>
      </c>
      <c r="CP38" s="84">
        <v>0.90829467987912016</v>
      </c>
      <c r="CQ38" s="84">
        <v>0.90996380631105489</v>
      </c>
      <c r="CR38" s="84">
        <v>0.89848402323892518</v>
      </c>
      <c r="CS38" s="84">
        <v>0.89532820296577409</v>
      </c>
      <c r="CT38" s="84">
        <v>0.91337145969498912</v>
      </c>
      <c r="CU38" s="84">
        <v>0.91798439806029941</v>
      </c>
      <c r="CV38" s="84">
        <v>0.91739581137114345</v>
      </c>
      <c r="CW38" s="84">
        <v>0.91652077497665729</v>
      </c>
      <c r="CX38" s="84">
        <v>0.5587304097266147</v>
      </c>
      <c r="CY38" s="84">
        <v>0.41871278140885987</v>
      </c>
      <c r="CZ38" s="84">
        <v>0.89167369456743273</v>
      </c>
      <c r="DA38" s="84">
        <v>0.90276870007262167</v>
      </c>
      <c r="DB38" s="84">
        <v>0.90892719094806385</v>
      </c>
      <c r="DC38" s="84">
        <v>0.91458465106472697</v>
      </c>
      <c r="DD38" s="84">
        <v>0.89584241103848949</v>
      </c>
      <c r="DE38" s="84">
        <v>0.8966635041113219</v>
      </c>
      <c r="DF38" s="84">
        <v>0.91496913580246919</v>
      </c>
      <c r="DG38" s="84">
        <v>0.91048211399255041</v>
      </c>
      <c r="DH38" s="84">
        <v>0.91545435378452455</v>
      </c>
      <c r="DI38" s="84">
        <v>0.91772681294740122</v>
      </c>
      <c r="DJ38" s="84">
        <v>0.90542202544100081</v>
      </c>
      <c r="DK38" s="84">
        <v>0.86450989469862027</v>
      </c>
      <c r="DL38" s="84">
        <v>0.31628716002530044</v>
      </c>
      <c r="DM38" s="84">
        <v>0.89766702977487289</v>
      </c>
      <c r="DN38" s="84">
        <v>0.90920830697870547</v>
      </c>
      <c r="DO38" s="84">
        <v>0.91171199662660762</v>
      </c>
      <c r="DP38" s="84">
        <v>0.89353667392883074</v>
      </c>
      <c r="DQ38" s="84">
        <v>0.89819207252793587</v>
      </c>
      <c r="DR38" s="84">
        <v>0.91256354393609296</v>
      </c>
      <c r="DS38" s="84">
        <v>0.90981446341977656</v>
      </c>
      <c r="DT38" s="84">
        <v>0.91611321948134095</v>
      </c>
      <c r="DU38" s="84">
        <v>0.91317499221910992</v>
      </c>
      <c r="DV38" s="84">
        <v>0.90135462787265441</v>
      </c>
      <c r="DW38" s="84">
        <v>0.89397240377632536</v>
      </c>
      <c r="DX38" s="84">
        <v>0.89130472977721553</v>
      </c>
      <c r="DY38" s="84">
        <v>0.89720406681190989</v>
      </c>
      <c r="DZ38" s="84">
        <v>0.91021856771382392</v>
      </c>
      <c r="EA38" s="84">
        <v>0.90418335793098603</v>
      </c>
      <c r="EB38" s="84">
        <v>0.89365468409586057</v>
      </c>
      <c r="EC38" s="84">
        <v>0.89044381193337552</v>
      </c>
      <c r="ED38" s="84">
        <v>0.90492011619462598</v>
      </c>
      <c r="EE38" s="84">
        <v>0.90910288846721488</v>
      </c>
      <c r="EF38" s="84">
        <v>0.91577939419495402</v>
      </c>
      <c r="EG38" s="84">
        <v>0.91156196003305545</v>
      </c>
      <c r="EH38" s="84">
        <v>0.90092416895073446</v>
      </c>
      <c r="EI38" s="84">
        <v>0.35746187363834425</v>
      </c>
      <c r="EJ38" s="84">
        <v>0.80354381896127625</v>
      </c>
      <c r="EK38" s="84">
        <v>0.89567901234567904</v>
      </c>
      <c r="EL38" s="84">
        <v>0.91004287019467289</v>
      </c>
      <c r="EM38" s="84">
        <v>0.90812776723592659</v>
      </c>
      <c r="EN38" s="84">
        <v>0.8946986201888163</v>
      </c>
      <c r="EO38" s="84">
        <v>0.89061950945252655</v>
      </c>
      <c r="EP38" s="84">
        <v>0.90475671750181552</v>
      </c>
      <c r="EQ38" s="84">
        <v>0.91094771241830064</v>
      </c>
      <c r="ER38" s="84">
        <v>0.90957727176892267</v>
      </c>
      <c r="ES38" s="84">
        <v>0.90790343915343918</v>
      </c>
      <c r="ET38" s="84">
        <v>0.89509979619087776</v>
      </c>
      <c r="EU38" s="84">
        <v>0.88789941902686997</v>
      </c>
      <c r="EV38" s="84">
        <v>0.88982887061634686</v>
      </c>
      <c r="EW38" s="84">
        <v>0.89391793754538851</v>
      </c>
      <c r="EX38" s="84">
        <v>0.90422728231077376</v>
      </c>
      <c r="EY38" s="84">
        <v>0.90351570735821207</v>
      </c>
      <c r="EZ38" s="84">
        <v>0.8872276688453159</v>
      </c>
      <c r="FA38" s="84">
        <v>0.8894511209501722</v>
      </c>
      <c r="FB38" s="84">
        <v>0.89812999273783589</v>
      </c>
      <c r="FC38" s="84">
        <v>0.90847037739827119</v>
      </c>
      <c r="FD38" s="84">
        <v>0.89249068803148501</v>
      </c>
      <c r="FE38" s="84">
        <v>0.89655306567071269</v>
      </c>
      <c r="FF38" s="84">
        <v>0.88678051865907659</v>
      </c>
      <c r="FG38" s="84">
        <v>8.9143064633260716E-2</v>
      </c>
      <c r="FH38" s="84">
        <v>0.25267060229109567</v>
      </c>
      <c r="FI38" s="84">
        <v>0.88297022512708789</v>
      </c>
      <c r="FJ38" s="84">
        <v>0.89762984046665262</v>
      </c>
      <c r="FK38" s="84">
        <v>0.89735750931196856</v>
      </c>
      <c r="FL38" s="84">
        <v>0.88215323166303561</v>
      </c>
      <c r="FM38" s="84">
        <v>0.88414505587181114</v>
      </c>
      <c r="FN38" s="84">
        <v>0.88671931735657228</v>
      </c>
      <c r="FO38" s="84">
        <v>0.89806908426453014</v>
      </c>
      <c r="FP38" s="84">
        <v>0.89059315482465384</v>
      </c>
      <c r="FQ38" s="84">
        <v>0.8928571428571429</v>
      </c>
      <c r="FR38" s="84">
        <v>0.88765022137887417</v>
      </c>
      <c r="FS38" s="84">
        <v>0.88334241103848943</v>
      </c>
      <c r="FT38" s="84">
        <v>0.88038512896197907</v>
      </c>
      <c r="FU38" s="84">
        <v>0.88179012345679009</v>
      </c>
      <c r="FV38" s="84">
        <v>0.89470447677278797</v>
      </c>
      <c r="FW38" s="84">
        <v>0.89390505306065082</v>
      </c>
      <c r="FX38" s="84">
        <v>0.87902142338416844</v>
      </c>
      <c r="FY38" s="84">
        <v>0.88271312109073019</v>
      </c>
      <c r="FZ38" s="84">
        <v>0.88563907044299206</v>
      </c>
      <c r="GA38" s="84">
        <v>0.89801637500878484</v>
      </c>
    </row>
    <row r="39" spans="2:183">
      <c r="B39" s="96" t="s">
        <v>2</v>
      </c>
      <c r="C39" s="166" t="s">
        <v>268</v>
      </c>
      <c r="D39" s="169">
        <v>1066064.6200000001</v>
      </c>
      <c r="E39" s="170">
        <v>956395.88</v>
      </c>
      <c r="F39" s="170">
        <v>1052201.5</v>
      </c>
      <c r="G39" s="170">
        <v>1020139.62</v>
      </c>
      <c r="H39" s="170">
        <v>1052264.25</v>
      </c>
      <c r="I39" s="170">
        <v>1023985.25</v>
      </c>
      <c r="J39" s="170">
        <v>1070018</v>
      </c>
      <c r="K39" s="170">
        <v>1069726.5</v>
      </c>
      <c r="L39" s="170">
        <v>1018089.56</v>
      </c>
      <c r="M39" s="170">
        <v>1051836</v>
      </c>
      <c r="N39" s="170">
        <v>1009791.75</v>
      </c>
      <c r="O39" s="170">
        <v>1048796.8799999999</v>
      </c>
      <c r="P39" s="170">
        <v>1072813</v>
      </c>
      <c r="Q39" s="170">
        <v>970408.75</v>
      </c>
      <c r="R39" s="170">
        <v>1056920.3799999999</v>
      </c>
      <c r="S39" s="170">
        <v>856983.5</v>
      </c>
      <c r="T39" s="170">
        <v>507195.59</v>
      </c>
      <c r="U39" s="170">
        <v>1030446.38</v>
      </c>
      <c r="V39" s="170">
        <v>1075473.1200000001</v>
      </c>
      <c r="W39" s="170">
        <v>1076717.25</v>
      </c>
      <c r="X39" s="170">
        <v>1018512.12</v>
      </c>
      <c r="Y39" s="170">
        <v>1065371</v>
      </c>
      <c r="Z39" s="170">
        <v>1014089.56</v>
      </c>
      <c r="AA39" s="170">
        <v>1054758.6200000001</v>
      </c>
      <c r="AB39" s="170">
        <v>1063148</v>
      </c>
      <c r="AC39" s="170">
        <v>961513.75</v>
      </c>
      <c r="AD39" s="170">
        <v>1055655.3799999999</v>
      </c>
      <c r="AE39" s="170">
        <v>1017412.19</v>
      </c>
      <c r="AF39" s="170">
        <v>1050090.75</v>
      </c>
      <c r="AG39" s="170">
        <v>1028369.5</v>
      </c>
      <c r="AH39" s="170">
        <v>1072729.3799999999</v>
      </c>
      <c r="AI39" s="170">
        <v>1070577.5</v>
      </c>
      <c r="AJ39" s="170">
        <v>1016824.19</v>
      </c>
      <c r="AK39" s="170">
        <v>1058050.6200000001</v>
      </c>
      <c r="AL39" s="170">
        <v>1014298.88</v>
      </c>
      <c r="AM39" s="170">
        <v>1048717.6200000001</v>
      </c>
      <c r="AN39" s="170">
        <v>1069698.25</v>
      </c>
      <c r="AO39" s="170">
        <v>1005541.75</v>
      </c>
      <c r="AP39" s="170">
        <v>1060813.25</v>
      </c>
      <c r="AQ39" s="170">
        <v>512514.03</v>
      </c>
      <c r="AR39" s="170">
        <v>720309.06</v>
      </c>
      <c r="AS39" s="170">
        <v>1034251.31</v>
      </c>
      <c r="AT39" s="170">
        <v>1074079.3799999999</v>
      </c>
      <c r="AU39" s="170">
        <v>1077482.1200000001</v>
      </c>
      <c r="AV39" s="170">
        <v>1025817.44</v>
      </c>
      <c r="AW39" s="170">
        <v>1059975.1200000001</v>
      </c>
      <c r="AX39" s="170">
        <v>1021039.25</v>
      </c>
      <c r="AY39" s="170">
        <v>1049637.8799999999</v>
      </c>
      <c r="AZ39" s="170">
        <v>1071441.3799999999</v>
      </c>
      <c r="BA39" s="170">
        <v>969329.31</v>
      </c>
      <c r="BB39" s="170">
        <v>1061826.8799999999</v>
      </c>
      <c r="BC39" s="170">
        <v>1019317.69</v>
      </c>
      <c r="BD39" s="170">
        <v>1056877.75</v>
      </c>
      <c r="BE39" s="170">
        <v>1031725.44</v>
      </c>
      <c r="BF39" s="170">
        <v>1074061.1200000001</v>
      </c>
      <c r="BG39" s="170">
        <v>1076954.1200000001</v>
      </c>
      <c r="BH39" s="170">
        <v>1019673.5</v>
      </c>
      <c r="BI39" s="170">
        <v>1052187.5</v>
      </c>
      <c r="BJ39" s="170">
        <v>1017323.06</v>
      </c>
      <c r="BK39" s="170">
        <v>1053308.8799999999</v>
      </c>
      <c r="BL39" s="170">
        <v>1075940.75</v>
      </c>
      <c r="BM39" s="170">
        <v>975777.19</v>
      </c>
      <c r="BN39" s="170">
        <v>1063666.75</v>
      </c>
      <c r="BO39" s="170">
        <v>206420.31</v>
      </c>
      <c r="BP39" s="170">
        <v>205921.55</v>
      </c>
      <c r="BQ39" s="170">
        <v>1039570.75</v>
      </c>
      <c r="BR39" s="170">
        <v>1084989</v>
      </c>
      <c r="BS39" s="170">
        <v>1091770</v>
      </c>
      <c r="BT39" s="170">
        <v>1034001.44</v>
      </c>
      <c r="BU39" s="170">
        <v>1079042.75</v>
      </c>
      <c r="BV39" s="170">
        <v>1039142.25</v>
      </c>
      <c r="BW39" s="170">
        <v>1076443</v>
      </c>
      <c r="BX39" s="170">
        <v>1084287.5</v>
      </c>
      <c r="BY39" s="170">
        <v>991418.06</v>
      </c>
      <c r="BZ39" s="170">
        <v>1076391.6200000001</v>
      </c>
      <c r="CA39" s="170">
        <v>1050469.75</v>
      </c>
      <c r="CB39" s="170">
        <v>1083579.8799999999</v>
      </c>
      <c r="CC39" s="170">
        <v>1050987.75</v>
      </c>
      <c r="CD39" s="170">
        <v>1105387.8799999999</v>
      </c>
      <c r="CE39" s="170">
        <v>1101185</v>
      </c>
      <c r="CF39" s="170">
        <v>1054841.6200000001</v>
      </c>
      <c r="CG39" s="170">
        <v>1088779.1200000001</v>
      </c>
      <c r="CH39" s="170">
        <v>1078619.25</v>
      </c>
      <c r="CI39" s="170">
        <v>1118001.75</v>
      </c>
      <c r="CJ39" s="170">
        <v>1126286</v>
      </c>
      <c r="CK39" s="170">
        <v>1049439.1200000001</v>
      </c>
      <c r="CL39" s="170">
        <v>1114746.1200000001</v>
      </c>
      <c r="CM39" s="170">
        <v>569399.25</v>
      </c>
      <c r="CN39" s="170">
        <v>849413.31</v>
      </c>
      <c r="CO39" s="170">
        <v>1063345.75</v>
      </c>
      <c r="CP39" s="170">
        <v>1113157.25</v>
      </c>
      <c r="CQ39" s="170">
        <v>1115120.25</v>
      </c>
      <c r="CR39" s="170">
        <v>1066034.8799999999</v>
      </c>
      <c r="CS39" s="170">
        <v>1097712</v>
      </c>
      <c r="CT39" s="170">
        <v>1083069.1200000001</v>
      </c>
      <c r="CU39" s="170">
        <v>1124594.1200000001</v>
      </c>
      <c r="CV39" s="170">
        <v>1129091.3799999999</v>
      </c>
      <c r="CW39" s="170">
        <v>1018869.69</v>
      </c>
      <c r="CX39" s="170">
        <v>687878.44</v>
      </c>
      <c r="CY39" s="170">
        <v>499153.09</v>
      </c>
      <c r="CZ39" s="170">
        <v>1098600.25</v>
      </c>
      <c r="DA39" s="170">
        <v>1075869.1200000001</v>
      </c>
      <c r="DB39" s="170">
        <v>1119075</v>
      </c>
      <c r="DC39" s="170">
        <v>1125775.6200000001</v>
      </c>
      <c r="DD39" s="170">
        <v>1068012.5</v>
      </c>
      <c r="DE39" s="170">
        <v>1104396.25</v>
      </c>
      <c r="DF39" s="170">
        <v>1089941.1200000001</v>
      </c>
      <c r="DG39" s="170">
        <v>1120907</v>
      </c>
      <c r="DH39" s="170">
        <v>1126785.8799999999</v>
      </c>
      <c r="DI39" s="170">
        <v>1020161.5</v>
      </c>
      <c r="DJ39" s="170">
        <v>1114777.75</v>
      </c>
      <c r="DK39" s="170">
        <v>1030666.19</v>
      </c>
      <c r="DL39" s="170">
        <v>389745.59</v>
      </c>
      <c r="DM39" s="170">
        <v>1070062.25</v>
      </c>
      <c r="DN39" s="170">
        <v>1119401.8799999999</v>
      </c>
      <c r="DO39" s="170">
        <v>1122361.25</v>
      </c>
      <c r="DP39" s="170">
        <v>1065368.6200000001</v>
      </c>
      <c r="DQ39" s="170">
        <v>1106204.6200000001</v>
      </c>
      <c r="DR39" s="170">
        <v>1087147.3799999999</v>
      </c>
      <c r="DS39" s="170">
        <v>1120112.25</v>
      </c>
      <c r="DT39" s="170">
        <v>1127554.6200000001</v>
      </c>
      <c r="DU39" s="170">
        <v>1015261.38</v>
      </c>
      <c r="DV39" s="170">
        <v>1109944.25</v>
      </c>
      <c r="DW39" s="170">
        <v>1065807.5</v>
      </c>
      <c r="DX39" s="170">
        <v>1098130.3799999999</v>
      </c>
      <c r="DY39" s="170">
        <v>1069557.75</v>
      </c>
      <c r="DZ39" s="170">
        <v>1120598.3799999999</v>
      </c>
      <c r="EA39" s="170">
        <v>1113357.1200000001</v>
      </c>
      <c r="EB39" s="170">
        <v>1065501.75</v>
      </c>
      <c r="EC39" s="170">
        <v>1097053</v>
      </c>
      <c r="ED39" s="170">
        <v>1078321.8799999999</v>
      </c>
      <c r="EE39" s="170">
        <v>1119285</v>
      </c>
      <c r="EF39" s="170">
        <v>1127176.6200000001</v>
      </c>
      <c r="EG39" s="170">
        <v>1049823.1200000001</v>
      </c>
      <c r="EH39" s="170">
        <v>1109427</v>
      </c>
      <c r="EI39" s="170">
        <v>426181.41</v>
      </c>
      <c r="EJ39" s="170">
        <v>990075.75</v>
      </c>
      <c r="EK39" s="170">
        <v>1067780</v>
      </c>
      <c r="EL39" s="170">
        <v>1120388.3799999999</v>
      </c>
      <c r="EM39" s="170">
        <v>1118112.25</v>
      </c>
      <c r="EN39" s="170">
        <v>1066696.5</v>
      </c>
      <c r="EO39" s="170">
        <v>1097279.25</v>
      </c>
      <c r="EP39" s="170">
        <v>1078122.6200000001</v>
      </c>
      <c r="EQ39" s="170">
        <v>1121468</v>
      </c>
      <c r="ER39" s="170">
        <v>1119768.5</v>
      </c>
      <c r="ES39" s="170">
        <v>1009604.12</v>
      </c>
      <c r="ET39" s="170">
        <v>1102586</v>
      </c>
      <c r="EU39" s="170">
        <v>1058876</v>
      </c>
      <c r="EV39" s="170">
        <v>1096371.8799999999</v>
      </c>
      <c r="EW39" s="170">
        <v>1065787.3799999999</v>
      </c>
      <c r="EX39" s="170">
        <v>1113473.6200000001</v>
      </c>
      <c r="EY39" s="170">
        <v>1112586.3799999999</v>
      </c>
      <c r="EZ39" s="170">
        <v>1058089.25</v>
      </c>
      <c r="FA39" s="170">
        <v>1095922.5</v>
      </c>
      <c r="FB39" s="170">
        <v>1070518.5</v>
      </c>
      <c r="FC39" s="170">
        <v>1118497.25</v>
      </c>
      <c r="FD39" s="170">
        <v>1099410.8799999999</v>
      </c>
      <c r="FE39" s="170">
        <v>997412.19</v>
      </c>
      <c r="FF39" s="170">
        <v>1092730.5</v>
      </c>
      <c r="FG39" s="170">
        <v>106291.94</v>
      </c>
      <c r="FH39" s="170">
        <v>311592</v>
      </c>
      <c r="FI39" s="170">
        <v>1053165.1200000001</v>
      </c>
      <c r="FJ39" s="170">
        <v>1105611.6200000001</v>
      </c>
      <c r="FK39" s="170">
        <v>1105376</v>
      </c>
      <c r="FL39" s="170">
        <v>1052252.1200000001</v>
      </c>
      <c r="FM39" s="170">
        <v>1089656.3799999999</v>
      </c>
      <c r="FN39" s="170">
        <v>1057416.3799999999</v>
      </c>
      <c r="FO39" s="170">
        <v>1106078.75</v>
      </c>
      <c r="FP39" s="170">
        <v>1087054.5</v>
      </c>
      <c r="FQ39" s="170">
        <v>984296.69</v>
      </c>
      <c r="FR39" s="170">
        <v>1083668.75</v>
      </c>
      <c r="FS39" s="170">
        <v>1043932.62</v>
      </c>
      <c r="FT39" s="170">
        <v>1075165</v>
      </c>
      <c r="FU39" s="170">
        <v>1042102.94</v>
      </c>
      <c r="FV39" s="170">
        <v>1092006.75</v>
      </c>
      <c r="FW39" s="170">
        <v>1091055.8799999999</v>
      </c>
      <c r="FX39" s="170">
        <v>1038956.38</v>
      </c>
      <c r="FY39" s="170">
        <v>1077930.5</v>
      </c>
      <c r="FZ39" s="170">
        <v>1046437.94</v>
      </c>
      <c r="GA39" s="170">
        <v>1095756.6200000001</v>
      </c>
    </row>
    <row r="40" spans="2:183">
      <c r="B40" s="171" t="s">
        <v>2</v>
      </c>
      <c r="C40" s="172" t="s">
        <v>269</v>
      </c>
      <c r="D40" s="455">
        <v>10.836633121899652</v>
      </c>
      <c r="E40" s="456">
        <v>10.839312283246821</v>
      </c>
      <c r="F40" s="456">
        <v>10.842408161162348</v>
      </c>
      <c r="G40" s="456">
        <v>10.842398818127711</v>
      </c>
      <c r="H40" s="456">
        <v>10.841825853115727</v>
      </c>
      <c r="I40" s="456">
        <v>10.841214678199739</v>
      </c>
      <c r="J40" s="456">
        <v>10.834637855790358</v>
      </c>
      <c r="K40" s="456">
        <v>10.835087310590714</v>
      </c>
      <c r="L40" s="456">
        <v>10.843198142546756</v>
      </c>
      <c r="M40" s="456">
        <v>10.841211271670343</v>
      </c>
      <c r="N40" s="456">
        <v>10.846429607192343</v>
      </c>
      <c r="O40" s="456">
        <v>10.843415975682884</v>
      </c>
      <c r="P40" s="456">
        <v>10.832993375878504</v>
      </c>
      <c r="Q40" s="456">
        <v>10.832872851082831</v>
      </c>
      <c r="R40" s="456">
        <v>10.840431393464479</v>
      </c>
      <c r="S40" s="456">
        <v>10.838700089797261</v>
      </c>
      <c r="T40" s="456">
        <v>10.843536793945354</v>
      </c>
      <c r="U40" s="456">
        <v>10.838019499984224</v>
      </c>
      <c r="V40" s="456">
        <v>10.832945063357442</v>
      </c>
      <c r="W40" s="456">
        <v>10.832819385475984</v>
      </c>
      <c r="X40" s="456">
        <v>10.842732953638153</v>
      </c>
      <c r="Y40" s="456">
        <v>10.837293756230546</v>
      </c>
      <c r="Z40" s="456">
        <v>10.843906027781046</v>
      </c>
      <c r="AA40" s="456">
        <v>10.841053518752634</v>
      </c>
      <c r="AB40" s="456">
        <v>10.837942810540802</v>
      </c>
      <c r="AC40" s="456">
        <v>10.836888285282781</v>
      </c>
      <c r="AD40" s="456">
        <v>10.840799564583374</v>
      </c>
      <c r="AE40" s="456">
        <v>10.843606143286509</v>
      </c>
      <c r="AF40" s="456">
        <v>10.842444501806918</v>
      </c>
      <c r="AG40" s="456">
        <v>10.838861485275828</v>
      </c>
      <c r="AH40" s="456">
        <v>10.834337050054538</v>
      </c>
      <c r="AI40" s="456">
        <v>10.835146651013096</v>
      </c>
      <c r="AJ40" s="456">
        <v>10.844042637147</v>
      </c>
      <c r="AK40" s="456">
        <v>10.840127247579531</v>
      </c>
      <c r="AL40" s="456">
        <v>10.843709294618231</v>
      </c>
      <c r="AM40" s="456">
        <v>10.844166149646359</v>
      </c>
      <c r="AN40" s="456">
        <v>10.834581687430365</v>
      </c>
      <c r="AO40" s="456">
        <v>10.833594600127132</v>
      </c>
      <c r="AP40" s="456">
        <v>10.838892521788885</v>
      </c>
      <c r="AQ40" s="456">
        <v>10.83951672941077</v>
      </c>
      <c r="AR40" s="456">
        <v>10.83748431495864</v>
      </c>
      <c r="AS40" s="456">
        <v>10.836324403046845</v>
      </c>
      <c r="AT40" s="456">
        <v>10.833747352282584</v>
      </c>
      <c r="AU40" s="456">
        <v>10.831143144350625</v>
      </c>
      <c r="AV40" s="456">
        <v>10.839840226557051</v>
      </c>
      <c r="AW40" s="456">
        <v>10.838302232129164</v>
      </c>
      <c r="AX40" s="456">
        <v>10.840899197315892</v>
      </c>
      <c r="AY40" s="456">
        <v>10.842918474443204</v>
      </c>
      <c r="AZ40" s="456">
        <v>10.834240499929216</v>
      </c>
      <c r="BA40" s="456">
        <v>10.833642287144869</v>
      </c>
      <c r="BB40" s="456">
        <v>10.838949818300598</v>
      </c>
      <c r="BC40" s="456">
        <v>10.842305744950165</v>
      </c>
      <c r="BD40" s="456">
        <v>10.839994153726231</v>
      </c>
      <c r="BE40" s="456">
        <v>10.837565940818706</v>
      </c>
      <c r="BF40" s="456">
        <v>10.834109565550703</v>
      </c>
      <c r="BG40" s="456">
        <v>10.832151032970572</v>
      </c>
      <c r="BH40" s="456">
        <v>10.84239991493434</v>
      </c>
      <c r="BI40" s="456">
        <v>10.841370179180448</v>
      </c>
      <c r="BJ40" s="456">
        <v>10.84254063329319</v>
      </c>
      <c r="BK40" s="456">
        <v>10.841307162633674</v>
      </c>
      <c r="BL40" s="456">
        <v>10.832417997301814</v>
      </c>
      <c r="BM40" s="456">
        <v>10.830296125287189</v>
      </c>
      <c r="BN40" s="456">
        <v>10.838038250697968</v>
      </c>
      <c r="BO40" s="456">
        <v>10.83684953800924</v>
      </c>
      <c r="BP40" s="456">
        <v>10.837405926003894</v>
      </c>
      <c r="BQ40" s="456">
        <v>10.833375885785744</v>
      </c>
      <c r="BR40" s="456">
        <v>10.828990049205034</v>
      </c>
      <c r="BS40" s="456">
        <v>10.826862622596416</v>
      </c>
      <c r="BT40" s="456">
        <v>10.836658457088358</v>
      </c>
      <c r="BU40" s="456">
        <v>10.830717770104791</v>
      </c>
      <c r="BV40" s="456">
        <v>10.832409907327294</v>
      </c>
      <c r="BW40" s="456">
        <v>10.831149883281011</v>
      </c>
      <c r="BX40" s="456">
        <v>10.723097995391477</v>
      </c>
      <c r="BY40" s="456">
        <v>10.718728349947025</v>
      </c>
      <c r="BZ40" s="456">
        <v>10.726480782070574</v>
      </c>
      <c r="CA40" s="456">
        <v>10.724331815583144</v>
      </c>
      <c r="CB40" s="456">
        <v>10.724478710980026</v>
      </c>
      <c r="CC40" s="456">
        <v>10.725678144262563</v>
      </c>
      <c r="CD40" s="456">
        <v>10.717457799668408</v>
      </c>
      <c r="CE40" s="456">
        <v>10.718172084874441</v>
      </c>
      <c r="CF40" s="456">
        <v>10.723313442242985</v>
      </c>
      <c r="CG40" s="456">
        <v>10.722556602751599</v>
      </c>
      <c r="CH40" s="456">
        <v>10.714086696532338</v>
      </c>
      <c r="CI40" s="456">
        <v>10.712420351650458</v>
      </c>
      <c r="CJ40" s="456">
        <v>10.760762807406417</v>
      </c>
      <c r="CK40" s="456">
        <v>10.763213213213215</v>
      </c>
      <c r="CL40" s="456">
        <v>10.764045885556479</v>
      </c>
      <c r="CM40" s="456">
        <v>10.771713714940807</v>
      </c>
      <c r="CN40" s="456">
        <v>10.77260334257458</v>
      </c>
      <c r="CO40" s="456">
        <v>10.771330530794165</v>
      </c>
      <c r="CP40" s="456">
        <v>10.766272861799155</v>
      </c>
      <c r="CQ40" s="456">
        <v>10.76547551239103</v>
      </c>
      <c r="CR40" s="456">
        <v>10.770531335562806</v>
      </c>
      <c r="CS40" s="456">
        <v>10.770646702709067</v>
      </c>
      <c r="CT40" s="456">
        <v>10.76427561942813</v>
      </c>
      <c r="CU40" s="456">
        <v>10.762078165671415</v>
      </c>
      <c r="CV40" s="456">
        <v>10.812048185848758</v>
      </c>
      <c r="CW40" s="456">
        <v>10.812238706185731</v>
      </c>
      <c r="CX40" s="456">
        <v>10.815460665960183</v>
      </c>
      <c r="CY40" s="456">
        <v>10.821653362355665</v>
      </c>
      <c r="CZ40" s="456">
        <v>10.823541147377858</v>
      </c>
      <c r="DA40" s="456">
        <v>10.818300033182839</v>
      </c>
      <c r="DB40" s="456">
        <v>10.815976417145894</v>
      </c>
      <c r="DC40" s="456">
        <v>10.813432268103623</v>
      </c>
      <c r="DD40" s="456">
        <v>10.822330421741686</v>
      </c>
      <c r="DE40" s="456">
        <v>10.820094739832857</v>
      </c>
      <c r="DF40" s="456">
        <v>10.813658885041621</v>
      </c>
      <c r="DG40" s="456">
        <v>10.815181104185562</v>
      </c>
      <c r="DH40" s="456">
        <v>10.812853907569476</v>
      </c>
      <c r="DI40" s="456">
        <v>10.8117203811058</v>
      </c>
      <c r="DJ40" s="456">
        <v>10.816154211864243</v>
      </c>
      <c r="DK40" s="456">
        <v>10.822413768300763</v>
      </c>
      <c r="DL40" s="456">
        <v>10.82518387050184</v>
      </c>
      <c r="DM40" s="456">
        <v>10.821060907904982</v>
      </c>
      <c r="DN40" s="456">
        <v>10.815790602626162</v>
      </c>
      <c r="DO40" s="456">
        <v>10.81460417028001</v>
      </c>
      <c r="DP40" s="456">
        <v>10.823397065994799</v>
      </c>
      <c r="DQ40" s="456">
        <v>10.819367780679363</v>
      </c>
      <c r="DR40" s="456">
        <v>10.814373905777494</v>
      </c>
      <c r="DS40" s="456">
        <v>10.815443774984068</v>
      </c>
      <c r="DT40" s="456">
        <v>10.812449008946809</v>
      </c>
      <c r="DU40" s="456">
        <v>10.813422019618912</v>
      </c>
      <c r="DV40" s="456">
        <v>10.81785376645907</v>
      </c>
      <c r="DW40" s="456">
        <v>10.822578188464663</v>
      </c>
      <c r="DX40" s="456">
        <v>10.823390532136132</v>
      </c>
      <c r="DY40" s="456">
        <v>10.821540228256911</v>
      </c>
      <c r="DZ40" s="456">
        <v>10.815333938153881</v>
      </c>
      <c r="EA40" s="456">
        <v>10.817169006558174</v>
      </c>
      <c r="EB40" s="456">
        <v>10.823320127990248</v>
      </c>
      <c r="EC40" s="456">
        <v>10.823225895561409</v>
      </c>
      <c r="ED40" s="456">
        <v>10.81718476014686</v>
      </c>
      <c r="EE40" s="456">
        <v>10.815915350050732</v>
      </c>
      <c r="EF40" s="456">
        <v>10.81276435320639</v>
      </c>
      <c r="EG40" s="456">
        <v>10.815068361202966</v>
      </c>
      <c r="EH40" s="456">
        <v>10.81797882091386</v>
      </c>
      <c r="EI40" s="456">
        <v>10.822830260551576</v>
      </c>
      <c r="EJ40" s="456">
        <v>10.824167204189397</v>
      </c>
      <c r="EK40" s="456">
        <v>10.821948352049297</v>
      </c>
      <c r="EL40" s="456">
        <v>10.815394818132674</v>
      </c>
      <c r="EM40" s="456">
        <v>10.816184437092499</v>
      </c>
      <c r="EN40" s="456">
        <v>10.82281351461039</v>
      </c>
      <c r="EO40" s="456">
        <v>10.823322417415492</v>
      </c>
      <c r="EP40" s="456">
        <v>10.817139101818038</v>
      </c>
      <c r="EQ40" s="456">
        <v>10.815063407107383</v>
      </c>
      <c r="ER40" s="456">
        <v>10.814944127333662</v>
      </c>
      <c r="ES40" s="456">
        <v>10.815603286661595</v>
      </c>
      <c r="ET40" s="456">
        <v>10.821230530665122</v>
      </c>
      <c r="EU40" s="456">
        <v>10.825735346740142</v>
      </c>
      <c r="EV40" s="456">
        <v>10.823981202673485</v>
      </c>
      <c r="EW40" s="456">
        <v>10.823033287974489</v>
      </c>
      <c r="EX40" s="456">
        <v>10.817775381327117</v>
      </c>
      <c r="EY40" s="456">
        <v>10.817668426528209</v>
      </c>
      <c r="EZ40" s="456">
        <v>10.825882214514463</v>
      </c>
      <c r="FA40" s="456">
        <v>10.824139736093553</v>
      </c>
      <c r="FB40" s="456">
        <v>10.820094402555135</v>
      </c>
      <c r="FC40" s="456">
        <v>10.815828280777078</v>
      </c>
      <c r="FD40" s="456">
        <v>10.821612299938971</v>
      </c>
      <c r="FE40" s="456">
        <v>10.820266760685614</v>
      </c>
      <c r="FF40" s="456">
        <v>10.825115905848788</v>
      </c>
      <c r="FG40" s="456">
        <v>10.824026476578412</v>
      </c>
      <c r="FH40" s="456">
        <v>10.833460816354913</v>
      </c>
      <c r="FI40" s="456">
        <v>10.827457334375129</v>
      </c>
      <c r="FJ40" s="456">
        <v>10.820340970258078</v>
      </c>
      <c r="FK40" s="456">
        <v>10.821318087480909</v>
      </c>
      <c r="FL40" s="456">
        <v>10.828089896890244</v>
      </c>
      <c r="FM40" s="456">
        <v>10.826838957116172</v>
      </c>
      <c r="FN40" s="456">
        <v>10.825200192463221</v>
      </c>
      <c r="FO40" s="456">
        <v>10.819618210096939</v>
      </c>
      <c r="FP40" s="456">
        <v>10.722785022391445</v>
      </c>
      <c r="FQ40" s="456">
        <v>10.722186165577341</v>
      </c>
      <c r="FR40" s="456">
        <v>10.724827548667399</v>
      </c>
      <c r="FS40" s="456">
        <v>10.72801714127162</v>
      </c>
      <c r="FT40" s="456">
        <v>10.728476490779915</v>
      </c>
      <c r="FU40" s="456">
        <v>10.728066668039284</v>
      </c>
      <c r="FV40" s="456">
        <v>10.722136853681048</v>
      </c>
      <c r="FW40" s="456">
        <v>10.722381013218023</v>
      </c>
      <c r="FX40" s="456">
        <v>10.729362717255482</v>
      </c>
      <c r="FY40" s="456">
        <v>10.727704740199639</v>
      </c>
      <c r="FZ40" s="456">
        <v>10.725876263299234</v>
      </c>
      <c r="GA40" s="456">
        <v>10.71927667941657</v>
      </c>
    </row>
    <row r="41" spans="2:183">
      <c r="B41" s="96" t="s">
        <v>2</v>
      </c>
      <c r="C41" s="166" t="s">
        <v>37</v>
      </c>
      <c r="D41" s="99">
        <v>2599066.5</v>
      </c>
      <c r="E41" s="87">
        <v>2331693.75</v>
      </c>
      <c r="F41" s="87">
        <v>2565268.75</v>
      </c>
      <c r="G41" s="87">
        <v>2487101.5</v>
      </c>
      <c r="H41" s="87">
        <v>2565421</v>
      </c>
      <c r="I41" s="87">
        <v>2496477</v>
      </c>
      <c r="J41" s="87">
        <v>2608704.75</v>
      </c>
      <c r="K41" s="87">
        <v>2607993.75</v>
      </c>
      <c r="L41" s="87">
        <v>2482103.75</v>
      </c>
      <c r="M41" s="87">
        <v>2564377.25</v>
      </c>
      <c r="N41" s="87">
        <v>2461874</v>
      </c>
      <c r="O41" s="87">
        <v>2556967.5</v>
      </c>
      <c r="P41" s="87">
        <v>2588698.75</v>
      </c>
      <c r="Q41" s="87">
        <v>2341597.5</v>
      </c>
      <c r="R41" s="87">
        <v>2550350</v>
      </c>
      <c r="S41" s="87">
        <v>2067901.25</v>
      </c>
      <c r="T41" s="87">
        <v>1223863</v>
      </c>
      <c r="U41" s="87">
        <v>2486468</v>
      </c>
      <c r="V41" s="87">
        <v>2595117.75</v>
      </c>
      <c r="W41" s="87">
        <v>2598120.25</v>
      </c>
      <c r="X41" s="87">
        <v>2457670.5</v>
      </c>
      <c r="Y41" s="87">
        <v>2570740.5</v>
      </c>
      <c r="Z41" s="87">
        <v>2446998.5</v>
      </c>
      <c r="AA41" s="87">
        <v>2545133.25</v>
      </c>
      <c r="AB41" s="87">
        <v>2732292</v>
      </c>
      <c r="AC41" s="87">
        <v>2471092</v>
      </c>
      <c r="AD41" s="87">
        <v>2713037</v>
      </c>
      <c r="AE41" s="87">
        <v>2614752</v>
      </c>
      <c r="AF41" s="87">
        <v>2698736.25</v>
      </c>
      <c r="AG41" s="87">
        <v>2642911</v>
      </c>
      <c r="AH41" s="87">
        <v>2756915.25</v>
      </c>
      <c r="AI41" s="87">
        <v>2751385</v>
      </c>
      <c r="AJ41" s="87">
        <v>2613240.5</v>
      </c>
      <c r="AK41" s="87">
        <v>2719192.5</v>
      </c>
      <c r="AL41" s="87">
        <v>2606750.75</v>
      </c>
      <c r="AM41" s="87">
        <v>2695207.25</v>
      </c>
      <c r="AN41" s="87">
        <v>2768378.25</v>
      </c>
      <c r="AO41" s="87">
        <v>2602340.75</v>
      </c>
      <c r="AP41" s="87">
        <v>2745384.75</v>
      </c>
      <c r="AQ41" s="87">
        <v>1326386.3799999999</v>
      </c>
      <c r="AR41" s="87">
        <v>1864159.38</v>
      </c>
      <c r="AS41" s="87">
        <v>2676641.75</v>
      </c>
      <c r="AT41" s="87">
        <v>2779716.25</v>
      </c>
      <c r="AU41" s="87">
        <v>2788522.5</v>
      </c>
      <c r="AV41" s="87">
        <v>2654815</v>
      </c>
      <c r="AW41" s="87">
        <v>2743215.5</v>
      </c>
      <c r="AX41" s="87">
        <v>2642449.75</v>
      </c>
      <c r="AY41" s="87">
        <v>2716463</v>
      </c>
      <c r="AZ41" s="87">
        <v>2911109.75</v>
      </c>
      <c r="BA41" s="87">
        <v>2633670.75</v>
      </c>
      <c r="BB41" s="87">
        <v>2884987.75</v>
      </c>
      <c r="BC41" s="87">
        <v>2769489.75</v>
      </c>
      <c r="BD41" s="87">
        <v>2871540.25</v>
      </c>
      <c r="BE41" s="87">
        <v>2803201</v>
      </c>
      <c r="BF41" s="87">
        <v>2918227.75</v>
      </c>
      <c r="BG41" s="87">
        <v>2926087.5</v>
      </c>
      <c r="BH41" s="87">
        <v>2770456.5</v>
      </c>
      <c r="BI41" s="87">
        <v>2858797.5</v>
      </c>
      <c r="BJ41" s="87">
        <v>2764069.5</v>
      </c>
      <c r="BK41" s="87">
        <v>2861843.75</v>
      </c>
      <c r="BL41" s="87">
        <v>3010482.5</v>
      </c>
      <c r="BM41" s="87">
        <v>2730224.75</v>
      </c>
      <c r="BN41" s="87">
        <v>2976140</v>
      </c>
      <c r="BO41" s="87">
        <v>577564.06000000006</v>
      </c>
      <c r="BP41" s="87">
        <v>576168.68999999994</v>
      </c>
      <c r="BQ41" s="87">
        <v>2908719.75</v>
      </c>
      <c r="BR41" s="87">
        <v>3035799.75</v>
      </c>
      <c r="BS41" s="87">
        <v>3054773</v>
      </c>
      <c r="BT41" s="87">
        <v>2893136</v>
      </c>
      <c r="BU41" s="87">
        <v>3019162</v>
      </c>
      <c r="BV41" s="87">
        <v>2907520</v>
      </c>
      <c r="BW41" s="87">
        <v>3011888.5</v>
      </c>
      <c r="BX41" s="87">
        <v>3124916</v>
      </c>
      <c r="BY41" s="87">
        <v>2857266.75</v>
      </c>
      <c r="BZ41" s="87">
        <v>3102160.75</v>
      </c>
      <c r="CA41" s="87">
        <v>3027453.25</v>
      </c>
      <c r="CB41" s="87">
        <v>3122877</v>
      </c>
      <c r="CC41" s="87">
        <v>3028946.75</v>
      </c>
      <c r="CD41" s="87">
        <v>3185728</v>
      </c>
      <c r="CE41" s="87">
        <v>3173614.5</v>
      </c>
      <c r="CF41" s="87">
        <v>3040054</v>
      </c>
      <c r="CG41" s="87">
        <v>3137861.25</v>
      </c>
      <c r="CH41" s="87">
        <v>3108581</v>
      </c>
      <c r="CI41" s="87">
        <v>3222081.25</v>
      </c>
      <c r="CJ41" s="87">
        <v>3408148</v>
      </c>
      <c r="CK41" s="87">
        <v>3175610.25</v>
      </c>
      <c r="CL41" s="87">
        <v>3373228.5</v>
      </c>
      <c r="CM41" s="87">
        <v>1723005</v>
      </c>
      <c r="CN41" s="87">
        <v>2570329.5</v>
      </c>
      <c r="CO41" s="87">
        <v>3217691</v>
      </c>
      <c r="CP41" s="87">
        <v>3368420</v>
      </c>
      <c r="CQ41" s="87">
        <v>3374361.5</v>
      </c>
      <c r="CR41" s="87">
        <v>3225827.75</v>
      </c>
      <c r="CS41" s="87">
        <v>3321682</v>
      </c>
      <c r="CT41" s="87">
        <v>3277373.25</v>
      </c>
      <c r="CU41" s="87">
        <v>3403028.5</v>
      </c>
      <c r="CV41" s="87">
        <v>3519375.5</v>
      </c>
      <c r="CW41" s="87">
        <v>3175815.25</v>
      </c>
      <c r="CX41" s="87">
        <v>2144116.5</v>
      </c>
      <c r="CY41" s="87">
        <v>1555859.62</v>
      </c>
      <c r="CZ41" s="87">
        <v>3424336.25</v>
      </c>
      <c r="DA41" s="87">
        <v>3353482.25</v>
      </c>
      <c r="DB41" s="87">
        <v>3488154.75</v>
      </c>
      <c r="DC41" s="87">
        <v>3509040.5</v>
      </c>
      <c r="DD41" s="87">
        <v>3328993.5</v>
      </c>
      <c r="DE41" s="87">
        <v>3442401.75</v>
      </c>
      <c r="DF41" s="87">
        <v>3397345</v>
      </c>
      <c r="DG41" s="87">
        <v>3493865.5</v>
      </c>
      <c r="DH41" s="87">
        <v>3653042</v>
      </c>
      <c r="DI41" s="87">
        <v>3307365.75</v>
      </c>
      <c r="DJ41" s="87">
        <v>3614110.5</v>
      </c>
      <c r="DK41" s="87">
        <v>3341419.75</v>
      </c>
      <c r="DL41" s="87">
        <v>1263555.5</v>
      </c>
      <c r="DM41" s="87">
        <v>3469142.5</v>
      </c>
      <c r="DN41" s="87">
        <v>3629104.5</v>
      </c>
      <c r="DO41" s="87">
        <v>3638697.25</v>
      </c>
      <c r="DP41" s="87">
        <v>3453927</v>
      </c>
      <c r="DQ41" s="87">
        <v>3586317.5</v>
      </c>
      <c r="DR41" s="87">
        <v>3524532.75</v>
      </c>
      <c r="DS41" s="87">
        <v>3631405.25</v>
      </c>
      <c r="DT41" s="87">
        <v>3838202.5</v>
      </c>
      <c r="DU41" s="87">
        <v>3455955.5</v>
      </c>
      <c r="DV41" s="87">
        <v>3778257</v>
      </c>
      <c r="DW41" s="87">
        <v>3628015.5</v>
      </c>
      <c r="DX41" s="87">
        <v>3738042.75</v>
      </c>
      <c r="DY41" s="87">
        <v>3640781.25</v>
      </c>
      <c r="DZ41" s="87">
        <v>3814524.25</v>
      </c>
      <c r="EA41" s="87">
        <v>3789875.25</v>
      </c>
      <c r="EB41" s="87">
        <v>3626975.5</v>
      </c>
      <c r="EC41" s="87">
        <v>3734374.75</v>
      </c>
      <c r="ED41" s="87">
        <v>3670614.25</v>
      </c>
      <c r="EE41" s="87">
        <v>3810053.5</v>
      </c>
      <c r="EF41" s="87">
        <v>3913554.25</v>
      </c>
      <c r="EG41" s="87">
        <v>3644983.5</v>
      </c>
      <c r="EH41" s="87">
        <v>3851928.5</v>
      </c>
      <c r="EI41" s="87">
        <v>1479701.5</v>
      </c>
      <c r="EJ41" s="87">
        <v>3437542.5</v>
      </c>
      <c r="EK41" s="87">
        <v>3707331</v>
      </c>
      <c r="EL41" s="87">
        <v>3889985.5</v>
      </c>
      <c r="EM41" s="87">
        <v>3882083.5</v>
      </c>
      <c r="EN41" s="87">
        <v>3703568.75</v>
      </c>
      <c r="EO41" s="87">
        <v>3809752.75</v>
      </c>
      <c r="EP41" s="87">
        <v>3743240.75</v>
      </c>
      <c r="EQ41" s="87">
        <v>3893734.25</v>
      </c>
      <c r="ER41" s="87">
        <v>4238327</v>
      </c>
      <c r="ES41" s="87">
        <v>3821353</v>
      </c>
      <c r="ET41" s="87">
        <v>4173289.75</v>
      </c>
      <c r="EU41" s="87">
        <v>4007848.25</v>
      </c>
      <c r="EV41" s="87">
        <v>4149770</v>
      </c>
      <c r="EW41" s="87">
        <v>4034006.25</v>
      </c>
      <c r="EX41" s="87">
        <v>4214499.5</v>
      </c>
      <c r="EY41" s="87">
        <v>4211140.5</v>
      </c>
      <c r="EZ41" s="87">
        <v>4004869.75</v>
      </c>
      <c r="FA41" s="87">
        <v>4148069</v>
      </c>
      <c r="FB41" s="87">
        <v>4051913.75</v>
      </c>
      <c r="FC41" s="87">
        <v>4233513</v>
      </c>
      <c r="FD41" s="87">
        <v>4784637.5</v>
      </c>
      <c r="FE41" s="87">
        <v>4340739.5</v>
      </c>
      <c r="FF41" s="87">
        <v>4755566.5</v>
      </c>
      <c r="FG41" s="87">
        <v>462582.44</v>
      </c>
      <c r="FH41" s="87">
        <v>1356049.5</v>
      </c>
      <c r="FI41" s="87">
        <v>4583378</v>
      </c>
      <c r="FJ41" s="87">
        <v>4811623</v>
      </c>
      <c r="FK41" s="87">
        <v>4810598.5</v>
      </c>
      <c r="FL41" s="87">
        <v>4579405</v>
      </c>
      <c r="FM41" s="87">
        <v>4742186.5</v>
      </c>
      <c r="FN41" s="87">
        <v>4601879.5</v>
      </c>
      <c r="FO41" s="87">
        <v>4813657</v>
      </c>
      <c r="FP41" s="87">
        <v>5109155.5</v>
      </c>
      <c r="FQ41" s="87">
        <v>4626194</v>
      </c>
      <c r="FR41" s="87">
        <v>5093242</v>
      </c>
      <c r="FS41" s="87">
        <v>4906482</v>
      </c>
      <c r="FT41" s="87">
        <v>5053274.5</v>
      </c>
      <c r="FU41" s="87">
        <v>4897882.5</v>
      </c>
      <c r="FV41" s="87">
        <v>5132431</v>
      </c>
      <c r="FW41" s="87">
        <v>5127963.5</v>
      </c>
      <c r="FX41" s="87">
        <v>4883093.5</v>
      </c>
      <c r="FY41" s="87">
        <v>5066272.5</v>
      </c>
      <c r="FZ41" s="87">
        <v>4918258</v>
      </c>
      <c r="GA41" s="87">
        <v>5150055.5</v>
      </c>
    </row>
    <row r="42" spans="2:183">
      <c r="B42" s="171" t="s">
        <v>2</v>
      </c>
      <c r="C42" s="172" t="s">
        <v>270</v>
      </c>
      <c r="D42" s="81">
        <v>2.4380008971688785</v>
      </c>
      <c r="E42" s="82">
        <v>2.4380006216672534</v>
      </c>
      <c r="F42" s="82">
        <v>2.4380014189297392</v>
      </c>
      <c r="G42" s="82">
        <v>2.4380010845966358</v>
      </c>
      <c r="H42" s="82">
        <v>2.4380007208265413</v>
      </c>
      <c r="I42" s="82">
        <v>2.4380009380017924</v>
      </c>
      <c r="J42" s="82">
        <v>2.4380008093321797</v>
      </c>
      <c r="K42" s="82">
        <v>2.4380005076063833</v>
      </c>
      <c r="L42" s="82">
        <v>2.4380013777962715</v>
      </c>
      <c r="M42" s="82">
        <v>2.4380010286774745</v>
      </c>
      <c r="N42" s="82">
        <v>2.4380016968845308</v>
      </c>
      <c r="O42" s="82">
        <v>2.438000673686215</v>
      </c>
      <c r="P42" s="82">
        <v>2.4130009144184497</v>
      </c>
      <c r="Q42" s="82">
        <v>2.4130012224230253</v>
      </c>
      <c r="R42" s="82">
        <v>2.4130010625776754</v>
      </c>
      <c r="S42" s="82">
        <v>2.4130000752639926</v>
      </c>
      <c r="T42" s="82">
        <v>2.4130000814873016</v>
      </c>
      <c r="U42" s="82">
        <v>2.4130008589093204</v>
      </c>
      <c r="V42" s="82">
        <v>2.413001033442844</v>
      </c>
      <c r="W42" s="82">
        <v>2.4130014170386889</v>
      </c>
      <c r="X42" s="82">
        <v>2.4130007407275627</v>
      </c>
      <c r="Y42" s="82">
        <v>2.4130002600033227</v>
      </c>
      <c r="Z42" s="82">
        <v>2.4130003862775196</v>
      </c>
      <c r="AA42" s="82">
        <v>2.4130006636020664</v>
      </c>
      <c r="AB42" s="82">
        <v>2.570001542588614</v>
      </c>
      <c r="AC42" s="82">
        <v>2.5700017290444364</v>
      </c>
      <c r="AD42" s="82">
        <v>2.5700025324552414</v>
      </c>
      <c r="AE42" s="82">
        <v>2.5700026259760071</v>
      </c>
      <c r="AF42" s="82">
        <v>2.5700028783226592</v>
      </c>
      <c r="AG42" s="82">
        <v>2.5700013467921794</v>
      </c>
      <c r="AH42" s="82">
        <v>2.5700006929986388</v>
      </c>
      <c r="AI42" s="82">
        <v>2.5700007706121228</v>
      </c>
      <c r="AJ42" s="82">
        <v>2.5700022931201119</v>
      </c>
      <c r="AK42" s="82">
        <v>2.5700022745603603</v>
      </c>
      <c r="AL42" s="82">
        <v>2.5700025913466451</v>
      </c>
      <c r="AM42" s="82">
        <v>2.5700028287881724</v>
      </c>
      <c r="AN42" s="82">
        <v>2.5879992324938366</v>
      </c>
      <c r="AO42" s="82">
        <v>2.5879987081590596</v>
      </c>
      <c r="AP42" s="82">
        <v>2.5880000556177065</v>
      </c>
      <c r="AQ42" s="82">
        <v>2.5880001372840464</v>
      </c>
      <c r="AR42" s="82">
        <v>2.5879993512784631</v>
      </c>
      <c r="AS42" s="82">
        <v>2.5879993809241584</v>
      </c>
      <c r="AT42" s="82">
        <v>2.5879988963199354</v>
      </c>
      <c r="AU42" s="82">
        <v>2.5879988616423626</v>
      </c>
      <c r="AV42" s="82">
        <v>2.5879994787376592</v>
      </c>
      <c r="AW42" s="82">
        <v>2.5879998956956647</v>
      </c>
      <c r="AX42" s="82">
        <v>2.5880001674764217</v>
      </c>
      <c r="AY42" s="82">
        <v>2.5880001586832977</v>
      </c>
      <c r="AZ42" s="82">
        <v>2.7170032857980528</v>
      </c>
      <c r="BA42" s="82">
        <v>2.7170031101195113</v>
      </c>
      <c r="BB42" s="82">
        <v>2.7170038773175533</v>
      </c>
      <c r="BC42" s="82">
        <v>2.7170035183044847</v>
      </c>
      <c r="BD42" s="82">
        <v>2.7170032200980669</v>
      </c>
      <c r="BE42" s="82">
        <v>2.7170028879000987</v>
      </c>
      <c r="BF42" s="82">
        <v>2.7170034327282973</v>
      </c>
      <c r="BG42" s="82">
        <v>2.7170029304498131</v>
      </c>
      <c r="BH42" s="82">
        <v>2.7170035310322374</v>
      </c>
      <c r="BI42" s="82">
        <v>2.7170038610038612</v>
      </c>
      <c r="BJ42" s="82">
        <v>2.7170026992212284</v>
      </c>
      <c r="BK42" s="82">
        <v>2.7170033447358768</v>
      </c>
      <c r="BL42" s="82">
        <v>2.7980002616315072</v>
      </c>
      <c r="BM42" s="82">
        <v>2.798000176659182</v>
      </c>
      <c r="BN42" s="82">
        <v>2.7980004075524594</v>
      </c>
      <c r="BO42" s="82">
        <v>2.7980001580270861</v>
      </c>
      <c r="BP42" s="82">
        <v>2.798000937735754</v>
      </c>
      <c r="BQ42" s="82">
        <v>2.7980007613719411</v>
      </c>
      <c r="BR42" s="82">
        <v>2.7980004866408783</v>
      </c>
      <c r="BS42" s="82">
        <v>2.7980004946096706</v>
      </c>
      <c r="BT42" s="82">
        <v>2.7979999718375637</v>
      </c>
      <c r="BU42" s="82">
        <v>2.7980003572611003</v>
      </c>
      <c r="BV42" s="82">
        <v>2.7979999850838517</v>
      </c>
      <c r="BW42" s="82">
        <v>2.7980009159797592</v>
      </c>
      <c r="BX42" s="82">
        <v>2.8819994696978433</v>
      </c>
      <c r="BY42" s="82">
        <v>2.8819999002237258</v>
      </c>
      <c r="BZ42" s="82">
        <v>2.8820000939806643</v>
      </c>
      <c r="CA42" s="82">
        <v>2.88199945786159</v>
      </c>
      <c r="CB42" s="82">
        <v>2.881999802358826</v>
      </c>
      <c r="CC42" s="82">
        <v>2.8820000518559801</v>
      </c>
      <c r="CD42" s="82">
        <v>2.8820001174610312</v>
      </c>
      <c r="CE42" s="82">
        <v>2.8819993915645417</v>
      </c>
      <c r="CF42" s="82">
        <v>2.8820004277040185</v>
      </c>
      <c r="CG42" s="82">
        <v>2.8819998403349247</v>
      </c>
      <c r="CH42" s="82">
        <v>2.8820002980662545</v>
      </c>
      <c r="CI42" s="82">
        <v>2.8820001847045411</v>
      </c>
      <c r="CJ42" s="82">
        <v>3.0260058280046098</v>
      </c>
      <c r="CK42" s="82">
        <v>3.0260071208323165</v>
      </c>
      <c r="CL42" s="82">
        <v>3.0260060470091608</v>
      </c>
      <c r="CM42" s="82">
        <v>3.0260050395219174</v>
      </c>
      <c r="CN42" s="82">
        <v>3.0260056791434078</v>
      </c>
      <c r="CO42" s="82">
        <v>3.0260063577627503</v>
      </c>
      <c r="CP42" s="82">
        <v>3.0260055351568704</v>
      </c>
      <c r="CQ42" s="82">
        <v>3.0260068364824333</v>
      </c>
      <c r="CR42" s="82">
        <v>3.0260058188715178</v>
      </c>
      <c r="CS42" s="82">
        <v>3.0260049994898481</v>
      </c>
      <c r="CT42" s="82">
        <v>3.0260056255689385</v>
      </c>
      <c r="CU42" s="82">
        <v>3.0260059513738162</v>
      </c>
      <c r="CV42" s="82">
        <v>3.1169979351007004</v>
      </c>
      <c r="CW42" s="82">
        <v>3.1169984554158248</v>
      </c>
      <c r="CX42" s="82">
        <v>3.1169991314163012</v>
      </c>
      <c r="CY42" s="82">
        <v>3.1169988750345112</v>
      </c>
      <c r="CZ42" s="82">
        <v>3.1169993362007702</v>
      </c>
      <c r="DA42" s="82">
        <v>3.1169983296853054</v>
      </c>
      <c r="DB42" s="82">
        <v>3.1169981904698076</v>
      </c>
      <c r="DC42" s="82">
        <v>3.1169981279217964</v>
      </c>
      <c r="DD42" s="82">
        <v>3.1169986306340047</v>
      </c>
      <c r="DE42" s="82">
        <v>3.1169987674260935</v>
      </c>
      <c r="DF42" s="82">
        <v>3.1169986503491121</v>
      </c>
      <c r="DG42" s="82">
        <v>3.1169985556339643</v>
      </c>
      <c r="DH42" s="82">
        <v>3.2420019320795892</v>
      </c>
      <c r="DI42" s="82">
        <v>3.2420021241734767</v>
      </c>
      <c r="DJ42" s="82">
        <v>3.242000927987664</v>
      </c>
      <c r="DK42" s="82">
        <v>3.241999963150048</v>
      </c>
      <c r="DL42" s="82">
        <v>3.2420007626000333</v>
      </c>
      <c r="DM42" s="82">
        <v>3.2420006406169359</v>
      </c>
      <c r="DN42" s="82">
        <v>3.2420032205055795</v>
      </c>
      <c r="DO42" s="82">
        <v>3.2420018510083093</v>
      </c>
      <c r="DP42" s="82">
        <v>3.2420018152965682</v>
      </c>
      <c r="DQ42" s="82">
        <v>3.2420019182346205</v>
      </c>
      <c r="DR42" s="82">
        <v>3.2420008683643244</v>
      </c>
      <c r="DS42" s="82">
        <v>3.2420011922912191</v>
      </c>
      <c r="DT42" s="82">
        <v>3.4040058298905285</v>
      </c>
      <c r="DU42" s="82">
        <v>3.4040056758585657</v>
      </c>
      <c r="DV42" s="82">
        <v>3.4040061021082817</v>
      </c>
      <c r="DW42" s="82">
        <v>3.4040063519913306</v>
      </c>
      <c r="DX42" s="82">
        <v>3.4040063166269934</v>
      </c>
      <c r="DY42" s="82">
        <v>3.4040062352874352</v>
      </c>
      <c r="DZ42" s="82">
        <v>3.4040065719174075</v>
      </c>
      <c r="EA42" s="82">
        <v>3.4040068383449147</v>
      </c>
      <c r="EB42" s="82">
        <v>3.404007079293863</v>
      </c>
      <c r="EC42" s="82">
        <v>3.4040057772960832</v>
      </c>
      <c r="ED42" s="82">
        <v>3.4040060932455534</v>
      </c>
      <c r="EE42" s="82">
        <v>3.4040065756264042</v>
      </c>
      <c r="EF42" s="82">
        <v>3.4719973609814581</v>
      </c>
      <c r="EG42" s="82">
        <v>3.4719977399621373</v>
      </c>
      <c r="EH42" s="82">
        <v>3.4719981576074859</v>
      </c>
      <c r="EI42" s="82">
        <v>3.471999165801249</v>
      </c>
      <c r="EJ42" s="82">
        <v>3.4719994909480412</v>
      </c>
      <c r="EK42" s="82">
        <v>3.4719989136338945</v>
      </c>
      <c r="EL42" s="82">
        <v>3.4719973622004185</v>
      </c>
      <c r="EM42" s="82">
        <v>3.4719980037782432</v>
      </c>
      <c r="EN42" s="82">
        <v>3.4719985956642776</v>
      </c>
      <c r="EO42" s="82">
        <v>3.4719992654558993</v>
      </c>
      <c r="EP42" s="82">
        <v>3.4719990848536315</v>
      </c>
      <c r="EQ42" s="82">
        <v>3.4719976405925093</v>
      </c>
      <c r="ER42" s="82">
        <v>3.7850028822921882</v>
      </c>
      <c r="ES42" s="82">
        <v>3.7850013924269645</v>
      </c>
      <c r="ET42" s="82">
        <v>3.7850015781081927</v>
      </c>
      <c r="EU42" s="82">
        <v>3.7850024459898988</v>
      </c>
      <c r="EV42" s="82">
        <v>3.7850022202320623</v>
      </c>
      <c r="EW42" s="82">
        <v>3.7850009539426153</v>
      </c>
      <c r="EX42" s="82">
        <v>3.7850016599405376</v>
      </c>
      <c r="EY42" s="82">
        <v>3.7850009452749194</v>
      </c>
      <c r="EZ42" s="82">
        <v>3.78500183231235</v>
      </c>
      <c r="FA42" s="82">
        <v>3.7850021329062957</v>
      </c>
      <c r="FB42" s="82">
        <v>3.785001146640623</v>
      </c>
      <c r="FC42" s="82">
        <v>3.7850008124740584</v>
      </c>
      <c r="FD42" s="82">
        <v>4.3520012281486613</v>
      </c>
      <c r="FE42" s="82">
        <v>4.3520016533986823</v>
      </c>
      <c r="FF42" s="82">
        <v>4.3520030785266819</v>
      </c>
      <c r="FG42" s="82">
        <v>4.3519992202607272</v>
      </c>
      <c r="FH42" s="82">
        <v>4.3520035816067164</v>
      </c>
      <c r="FI42" s="82">
        <v>4.3520032262367359</v>
      </c>
      <c r="FJ42" s="82">
        <v>4.3520011122893223</v>
      </c>
      <c r="FK42" s="82">
        <v>4.3520019432301771</v>
      </c>
      <c r="FL42" s="82">
        <v>4.3520035863648339</v>
      </c>
      <c r="FM42" s="82">
        <v>4.3520017750917042</v>
      </c>
      <c r="FN42" s="82">
        <v>4.3520032288510606</v>
      </c>
      <c r="FO42" s="82">
        <v>4.3520020613360488</v>
      </c>
      <c r="FP42" s="82">
        <v>4.6999994020538987</v>
      </c>
      <c r="FQ42" s="82">
        <v>4.6999995499324498</v>
      </c>
      <c r="FR42" s="82">
        <v>4.6999989618598859</v>
      </c>
      <c r="FS42" s="82">
        <v>4.6999987412980735</v>
      </c>
      <c r="FT42" s="82">
        <v>4.6999990699101994</v>
      </c>
      <c r="FU42" s="82">
        <v>4.6999987352497063</v>
      </c>
      <c r="FV42" s="82">
        <v>4.6999993360846899</v>
      </c>
      <c r="FW42" s="82">
        <v>4.7000007918934461</v>
      </c>
      <c r="FX42" s="82">
        <v>4.699998569718586</v>
      </c>
      <c r="FY42" s="82">
        <v>4.699999211451944</v>
      </c>
      <c r="FZ42" s="82">
        <v>4.6999996961119361</v>
      </c>
      <c r="GA42" s="82">
        <v>4.6999994396565903</v>
      </c>
    </row>
    <row r="43" spans="2:183">
      <c r="B43" s="96" t="s">
        <v>2</v>
      </c>
      <c r="C43" s="166" t="s">
        <v>38</v>
      </c>
      <c r="D43" s="173">
        <v>388289.81</v>
      </c>
      <c r="E43" s="174">
        <v>348259.41</v>
      </c>
      <c r="F43" s="174">
        <v>383036.41</v>
      </c>
      <c r="G43" s="174">
        <v>371365.12</v>
      </c>
      <c r="H43" s="174">
        <v>383079.81</v>
      </c>
      <c r="I43" s="174">
        <v>372805.75</v>
      </c>
      <c r="J43" s="174">
        <v>389801.56</v>
      </c>
      <c r="K43" s="174">
        <v>389679.16</v>
      </c>
      <c r="L43" s="174">
        <v>370591.53</v>
      </c>
      <c r="M43" s="174">
        <v>382945.66</v>
      </c>
      <c r="N43" s="174">
        <v>367461.53</v>
      </c>
      <c r="O43" s="174">
        <v>381761.5</v>
      </c>
      <c r="P43" s="174">
        <v>431481.91</v>
      </c>
      <c r="Q43" s="174">
        <v>390299.62</v>
      </c>
      <c r="R43" s="174">
        <v>424798.25</v>
      </c>
      <c r="S43" s="174">
        <v>344494.44</v>
      </c>
      <c r="T43" s="174">
        <v>203794.16</v>
      </c>
      <c r="U43" s="174">
        <v>414249.84</v>
      </c>
      <c r="V43" s="174">
        <v>432553.62</v>
      </c>
      <c r="W43" s="174">
        <v>433058.97</v>
      </c>
      <c r="X43" s="174">
        <v>409274.25</v>
      </c>
      <c r="Y43" s="174">
        <v>428318.75</v>
      </c>
      <c r="Z43" s="174">
        <v>407453</v>
      </c>
      <c r="AA43" s="174">
        <v>423905</v>
      </c>
      <c r="AB43" s="174">
        <v>455258.41</v>
      </c>
      <c r="AC43" s="174">
        <v>411776.88</v>
      </c>
      <c r="AD43" s="174">
        <v>451930.78</v>
      </c>
      <c r="AE43" s="174">
        <v>435446</v>
      </c>
      <c r="AF43" s="174">
        <v>449480.38</v>
      </c>
      <c r="AG43" s="174">
        <v>440328.22</v>
      </c>
      <c r="AH43" s="174">
        <v>459514.19</v>
      </c>
      <c r="AI43" s="174">
        <v>458558.09</v>
      </c>
      <c r="AJ43" s="174">
        <v>435176.78</v>
      </c>
      <c r="AK43" s="174">
        <v>452984.28</v>
      </c>
      <c r="AL43" s="174">
        <v>434109.38</v>
      </c>
      <c r="AM43" s="174">
        <v>448821.28</v>
      </c>
      <c r="AN43" s="174">
        <v>488910.91</v>
      </c>
      <c r="AO43" s="174">
        <v>459629.72</v>
      </c>
      <c r="AP43" s="174">
        <v>484657.09</v>
      </c>
      <c r="AQ43" s="174">
        <v>234140.5</v>
      </c>
      <c r="AR43" s="174">
        <v>329132.71999999997</v>
      </c>
      <c r="AS43" s="174">
        <v>472633.78</v>
      </c>
      <c r="AT43" s="174">
        <v>490951.16</v>
      </c>
      <c r="AU43" s="174">
        <v>492624.97</v>
      </c>
      <c r="AV43" s="174">
        <v>468627.56</v>
      </c>
      <c r="AW43" s="174">
        <v>484300.53</v>
      </c>
      <c r="AX43" s="174">
        <v>466399.06</v>
      </c>
      <c r="AY43" s="174">
        <v>479373.31</v>
      </c>
      <c r="AZ43" s="174">
        <v>501393.16</v>
      </c>
      <c r="BA43" s="174">
        <v>453633.72</v>
      </c>
      <c r="BB43" s="174">
        <v>496678.09</v>
      </c>
      <c r="BC43" s="174">
        <v>476646.5</v>
      </c>
      <c r="BD43" s="174">
        <v>494315.5</v>
      </c>
      <c r="BE43" s="174">
        <v>482659.5</v>
      </c>
      <c r="BF43" s="174">
        <v>502625.16</v>
      </c>
      <c r="BG43" s="174">
        <v>504070.16</v>
      </c>
      <c r="BH43" s="174">
        <v>476808.72</v>
      </c>
      <c r="BI43" s="174">
        <v>492059.25</v>
      </c>
      <c r="BJ43" s="174">
        <v>475703.44</v>
      </c>
      <c r="BK43" s="174">
        <v>492586.56</v>
      </c>
      <c r="BL43" s="174">
        <v>516297.03</v>
      </c>
      <c r="BM43" s="174">
        <v>468324.62</v>
      </c>
      <c r="BN43" s="174">
        <v>510142.53</v>
      </c>
      <c r="BO43" s="174">
        <v>99011.520000000004</v>
      </c>
      <c r="BP43" s="174">
        <v>98767.17</v>
      </c>
      <c r="BQ43" s="174">
        <v>498800.56</v>
      </c>
      <c r="BR43" s="174">
        <v>520803.81</v>
      </c>
      <c r="BS43" s="174">
        <v>524161.66</v>
      </c>
      <c r="BT43" s="174">
        <v>495978.09</v>
      </c>
      <c r="BU43" s="174">
        <v>517866.91</v>
      </c>
      <c r="BV43" s="174">
        <v>498639.34</v>
      </c>
      <c r="BW43" s="174">
        <v>516598.62</v>
      </c>
      <c r="BX43" s="174">
        <v>539358.06000000006</v>
      </c>
      <c r="BY43" s="174">
        <v>493362.97</v>
      </c>
      <c r="BZ43" s="174">
        <v>535261.62</v>
      </c>
      <c r="CA43" s="174">
        <v>522476.09</v>
      </c>
      <c r="CB43" s="174">
        <v>538936.75</v>
      </c>
      <c r="CC43" s="174">
        <v>522668.03</v>
      </c>
      <c r="CD43" s="174">
        <v>550143.43999999994</v>
      </c>
      <c r="CE43" s="174">
        <v>548015.12</v>
      </c>
      <c r="CF43" s="174">
        <v>524700.25</v>
      </c>
      <c r="CG43" s="174">
        <v>541619.75</v>
      </c>
      <c r="CH43" s="174">
        <v>536989.75</v>
      </c>
      <c r="CI43" s="174">
        <v>556682.81000000006</v>
      </c>
      <c r="CJ43" s="174">
        <v>573045.75</v>
      </c>
      <c r="CK43" s="174">
        <v>533825</v>
      </c>
      <c r="CL43" s="174">
        <v>567001.25</v>
      </c>
      <c r="CM43" s="174">
        <v>289411.56</v>
      </c>
      <c r="CN43" s="174">
        <v>431700.06</v>
      </c>
      <c r="CO43" s="174">
        <v>540491.56000000006</v>
      </c>
      <c r="CP43" s="174">
        <v>566076.18999999994</v>
      </c>
      <c r="CQ43" s="174">
        <v>567116.31000000006</v>
      </c>
      <c r="CR43" s="174">
        <v>541898.68999999994</v>
      </c>
      <c r="CS43" s="174">
        <v>557995.12</v>
      </c>
      <c r="CT43" s="174">
        <v>550877.43999999994</v>
      </c>
      <c r="CU43" s="174">
        <v>572115.06000000006</v>
      </c>
      <c r="CV43" s="174">
        <v>587099.18999999994</v>
      </c>
      <c r="CW43" s="174">
        <v>529777.31000000006</v>
      </c>
      <c r="CX43" s="174">
        <v>357566.66</v>
      </c>
      <c r="CY43" s="174">
        <v>259316.72</v>
      </c>
      <c r="CZ43" s="174">
        <v>570638</v>
      </c>
      <c r="DA43" s="174">
        <v>559101.62</v>
      </c>
      <c r="DB43" s="174">
        <v>581679.43999999994</v>
      </c>
      <c r="DC43" s="174">
        <v>585300.18999999994</v>
      </c>
      <c r="DD43" s="174">
        <v>554812.06000000006</v>
      </c>
      <c r="DE43" s="174">
        <v>573831.25</v>
      </c>
      <c r="DF43" s="174">
        <v>566657.5</v>
      </c>
      <c r="DG43" s="174">
        <v>582674.62</v>
      </c>
      <c r="DH43" s="174">
        <v>601696.88</v>
      </c>
      <c r="DI43" s="174">
        <v>544817.25</v>
      </c>
      <c r="DJ43" s="174">
        <v>595103</v>
      </c>
      <c r="DK43" s="174">
        <v>549883.38</v>
      </c>
      <c r="DL43" s="174">
        <v>207884.72</v>
      </c>
      <c r="DM43" s="174">
        <v>570973.43999999994</v>
      </c>
      <c r="DN43" s="174">
        <v>597591.5</v>
      </c>
      <c r="DO43" s="174">
        <v>599237.12</v>
      </c>
      <c r="DP43" s="174">
        <v>568346.12</v>
      </c>
      <c r="DQ43" s="174">
        <v>590351</v>
      </c>
      <c r="DR43" s="174">
        <v>580448.56000000006</v>
      </c>
      <c r="DS43" s="174">
        <v>597989.93999999994</v>
      </c>
      <c r="DT43" s="174">
        <v>618502.68999999994</v>
      </c>
      <c r="DU43" s="174">
        <v>556855.88</v>
      </c>
      <c r="DV43" s="174">
        <v>608538.56000000006</v>
      </c>
      <c r="DW43" s="174">
        <v>584085.18999999994</v>
      </c>
      <c r="DX43" s="174">
        <v>601753.62</v>
      </c>
      <c r="DY43" s="174">
        <v>586196.5</v>
      </c>
      <c r="DZ43" s="174">
        <v>614522.93999999994</v>
      </c>
      <c r="EA43" s="174">
        <v>610448.38</v>
      </c>
      <c r="EB43" s="174">
        <v>583877.56000000006</v>
      </c>
      <c r="EC43" s="174">
        <v>601172.38</v>
      </c>
      <c r="ED43" s="174">
        <v>591237.75</v>
      </c>
      <c r="EE43" s="174">
        <v>613769.75</v>
      </c>
      <c r="EF43" s="174">
        <v>635164.81000000006</v>
      </c>
      <c r="EG43" s="174">
        <v>591449.93999999994</v>
      </c>
      <c r="EH43" s="174">
        <v>624861.38</v>
      </c>
      <c r="EI43" s="174">
        <v>239930.22</v>
      </c>
      <c r="EJ43" s="174">
        <v>557320.75</v>
      </c>
      <c r="EK43" s="174">
        <v>601184.43999999994</v>
      </c>
      <c r="EL43" s="174">
        <v>631186.25</v>
      </c>
      <c r="EM43" s="174">
        <v>629857.75</v>
      </c>
      <c r="EN43" s="174">
        <v>600526.31000000006</v>
      </c>
      <c r="EO43" s="174">
        <v>617714.5</v>
      </c>
      <c r="EP43" s="174">
        <v>607277.06000000006</v>
      </c>
      <c r="EQ43" s="174">
        <v>631813.68999999994</v>
      </c>
      <c r="ER43" s="174">
        <v>648154.5</v>
      </c>
      <c r="ES43" s="174">
        <v>584352.56000000006</v>
      </c>
      <c r="ET43" s="174">
        <v>637837.81000000006</v>
      </c>
      <c r="EU43" s="174">
        <v>612297.06000000006</v>
      </c>
      <c r="EV43" s="174">
        <v>634081.81000000006</v>
      </c>
      <c r="EW43" s="174">
        <v>616447.43999999994</v>
      </c>
      <c r="EX43" s="174">
        <v>644342.25</v>
      </c>
      <c r="EY43" s="174">
        <v>643835.12</v>
      </c>
      <c r="EZ43" s="174">
        <v>611833.75</v>
      </c>
      <c r="FA43" s="174">
        <v>633812.62</v>
      </c>
      <c r="FB43" s="174">
        <v>619352.18999999994</v>
      </c>
      <c r="FC43" s="174">
        <v>647365.81000000006</v>
      </c>
      <c r="FD43" s="174">
        <v>653655.25</v>
      </c>
      <c r="FE43" s="174">
        <v>593085.62</v>
      </c>
      <c r="FF43" s="174">
        <v>649473.38</v>
      </c>
      <c r="FG43" s="174">
        <v>63181.9</v>
      </c>
      <c r="FH43" s="174">
        <v>185054.69</v>
      </c>
      <c r="FI43" s="174">
        <v>625822.06000000006</v>
      </c>
      <c r="FJ43" s="174">
        <v>657419.31000000006</v>
      </c>
      <c r="FK43" s="174">
        <v>657219.93999999994</v>
      </c>
      <c r="FL43" s="174">
        <v>625243</v>
      </c>
      <c r="FM43" s="174">
        <v>647543.12</v>
      </c>
      <c r="FN43" s="174">
        <v>628479.25</v>
      </c>
      <c r="FO43" s="174">
        <v>657740.88</v>
      </c>
      <c r="FP43" s="174">
        <v>670615.18999999994</v>
      </c>
      <c r="FQ43" s="174">
        <v>607256.75</v>
      </c>
      <c r="FR43" s="174">
        <v>668399.31000000006</v>
      </c>
      <c r="FS43" s="174">
        <v>643698.88</v>
      </c>
      <c r="FT43" s="174">
        <v>662928.75</v>
      </c>
      <c r="FU43" s="174">
        <v>642567.81000000006</v>
      </c>
      <c r="FV43" s="174">
        <v>673711</v>
      </c>
      <c r="FW43" s="174">
        <v>673109.06</v>
      </c>
      <c r="FX43" s="174">
        <v>640550.25</v>
      </c>
      <c r="FY43" s="174">
        <v>664681.75</v>
      </c>
      <c r="FZ43" s="174">
        <v>645372.5</v>
      </c>
      <c r="GA43" s="174">
        <v>676204.88</v>
      </c>
    </row>
    <row r="44" spans="2:183">
      <c r="B44" s="171" t="s">
        <v>2</v>
      </c>
      <c r="C44" s="172" t="s">
        <v>39</v>
      </c>
      <c r="D44" s="81">
        <v>3.9469973367488005</v>
      </c>
      <c r="E44" s="82">
        <v>3.9469978693020829</v>
      </c>
      <c r="F44" s="82">
        <v>3.9469978875779277</v>
      </c>
      <c r="G44" s="82">
        <v>3.9469977042768472</v>
      </c>
      <c r="H44" s="82">
        <v>3.9469977126607318</v>
      </c>
      <c r="I44" s="82">
        <v>3.946997448466433</v>
      </c>
      <c r="J44" s="82">
        <v>3.9469978432345405</v>
      </c>
      <c r="K44" s="82">
        <v>3.9469974070172591</v>
      </c>
      <c r="L44" s="82">
        <v>3.9469979337962768</v>
      </c>
      <c r="M44" s="82">
        <v>3.946998206592319</v>
      </c>
      <c r="N44" s="82">
        <v>3.946997604700373</v>
      </c>
      <c r="O44" s="82">
        <v>3.9469975806951885</v>
      </c>
      <c r="P44" s="82">
        <v>4.3569948097584614</v>
      </c>
      <c r="Q44" s="82">
        <v>4.3569950881893282</v>
      </c>
      <c r="R44" s="82">
        <v>4.3569945024513324</v>
      </c>
      <c r="S44" s="82">
        <v>4.3569939418467882</v>
      </c>
      <c r="T44" s="82">
        <v>4.3569966220549876</v>
      </c>
      <c r="U44" s="82">
        <v>4.3569931739537431</v>
      </c>
      <c r="V44" s="82">
        <v>4.3569936944741032</v>
      </c>
      <c r="W44" s="82">
        <v>4.3569930780530006</v>
      </c>
      <c r="X44" s="82">
        <v>4.3569941981157188</v>
      </c>
      <c r="Y44" s="82">
        <v>4.3569949952190097</v>
      </c>
      <c r="Z44" s="82">
        <v>4.3569939155447672</v>
      </c>
      <c r="AA44" s="82">
        <v>4.3569938227827283</v>
      </c>
      <c r="AB44" s="82">
        <v>4.6409950558132422</v>
      </c>
      <c r="AC44" s="82">
        <v>4.6409945224624121</v>
      </c>
      <c r="AD44" s="82">
        <v>4.6409946805233222</v>
      </c>
      <c r="AE44" s="82">
        <v>4.6409950333596228</v>
      </c>
      <c r="AF44" s="82">
        <v>4.6409951471347446</v>
      </c>
      <c r="AG44" s="82">
        <v>4.6409939079660196</v>
      </c>
      <c r="AH44" s="82">
        <v>4.6409949299074862</v>
      </c>
      <c r="AI44" s="82">
        <v>4.6409943728113676</v>
      </c>
      <c r="AJ44" s="82">
        <v>4.6409945823735175</v>
      </c>
      <c r="AK44" s="82">
        <v>4.6409946211771942</v>
      </c>
      <c r="AL44" s="82">
        <v>4.6409948897774171</v>
      </c>
      <c r="AM44" s="82">
        <v>4.6409943334574182</v>
      </c>
      <c r="AN44" s="82">
        <v>4.9519994935683176</v>
      </c>
      <c r="AO44" s="82">
        <v>4.9519993104711419</v>
      </c>
      <c r="AP44" s="82">
        <v>4.9519989578118135</v>
      </c>
      <c r="AQ44" s="82">
        <v>4.9520007613891117</v>
      </c>
      <c r="AR44" s="82">
        <v>4.9520003129485461</v>
      </c>
      <c r="AS44" s="82">
        <v>4.952000461008141</v>
      </c>
      <c r="AT44" s="82">
        <v>4.9519997579229793</v>
      </c>
      <c r="AU44" s="82">
        <v>4.9520001005227181</v>
      </c>
      <c r="AV44" s="82">
        <v>4.9519999154637864</v>
      </c>
      <c r="AW44" s="82">
        <v>4.9519987934436962</v>
      </c>
      <c r="AX44" s="82">
        <v>4.9519988533084174</v>
      </c>
      <c r="AY44" s="82">
        <v>4.9519989876451387</v>
      </c>
      <c r="AZ44" s="82">
        <v>5.0700058648654114</v>
      </c>
      <c r="BA44" s="82">
        <v>5.070006035272816</v>
      </c>
      <c r="BB44" s="82">
        <v>5.0700062267771839</v>
      </c>
      <c r="BC44" s="82">
        <v>5.0700062757278248</v>
      </c>
      <c r="BD44" s="82">
        <v>5.0700065642372154</v>
      </c>
      <c r="BE44" s="82">
        <v>5.0700059874578516</v>
      </c>
      <c r="BF44" s="82">
        <v>5.0700057496192139</v>
      </c>
      <c r="BG44" s="82">
        <v>5.0700062360443363</v>
      </c>
      <c r="BH44" s="82">
        <v>5.0700060609282787</v>
      </c>
      <c r="BI44" s="82">
        <v>5.0700055639702022</v>
      </c>
      <c r="BJ44" s="82">
        <v>5.070005861852132</v>
      </c>
      <c r="BK44" s="82">
        <v>5.0700058667929229</v>
      </c>
      <c r="BL44" s="82">
        <v>5.1980048527072471</v>
      </c>
      <c r="BM44" s="82">
        <v>5.1980045950475597</v>
      </c>
      <c r="BN44" s="82">
        <v>5.1980042183774531</v>
      </c>
      <c r="BO44" s="82">
        <v>5.1980008399832007</v>
      </c>
      <c r="BP44" s="82">
        <v>5.1979985263933477</v>
      </c>
      <c r="BQ44" s="82">
        <v>5.1980050020842015</v>
      </c>
      <c r="BR44" s="82">
        <v>5.1980059485193575</v>
      </c>
      <c r="BS44" s="82">
        <v>5.1980053352373581</v>
      </c>
      <c r="BT44" s="82">
        <v>5.1980054916838725</v>
      </c>
      <c r="BU44" s="82">
        <v>5.1980056811338171</v>
      </c>
      <c r="BV44" s="82">
        <v>5.1980041489017923</v>
      </c>
      <c r="BW44" s="82">
        <v>5.198005916445303</v>
      </c>
      <c r="BX44" s="82">
        <v>5.3339998219883906</v>
      </c>
      <c r="BY44" s="82">
        <v>5.3339997189006851</v>
      </c>
      <c r="BZ44" s="82">
        <v>5.3340005381219546</v>
      </c>
      <c r="CA44" s="82">
        <v>5.3340012455080039</v>
      </c>
      <c r="CB44" s="82">
        <v>5.3340005740414496</v>
      </c>
      <c r="CC44" s="82">
        <v>5.3340003878025888</v>
      </c>
      <c r="CD44" s="82">
        <v>5.3340001357391476</v>
      </c>
      <c r="CE44" s="82">
        <v>5.3339996106677052</v>
      </c>
      <c r="CF44" s="82">
        <v>5.3340000406632173</v>
      </c>
      <c r="CG44" s="82">
        <v>5.3340005515013642</v>
      </c>
      <c r="CH44" s="82">
        <v>5.3339996821392033</v>
      </c>
      <c r="CI44" s="82">
        <v>5.3339990418243666</v>
      </c>
      <c r="CJ44" s="82">
        <v>5.4749942674794108</v>
      </c>
      <c r="CK44" s="82">
        <v>5.4749934360590098</v>
      </c>
      <c r="CL44" s="82">
        <v>5.474993240763987</v>
      </c>
      <c r="CM44" s="82">
        <v>5.4749957435216396</v>
      </c>
      <c r="CN44" s="82">
        <v>5.4749948636261028</v>
      </c>
      <c r="CO44" s="82">
        <v>5.4749955429497579</v>
      </c>
      <c r="CP44" s="82">
        <v>5.4749953091601942</v>
      </c>
      <c r="CQ44" s="82">
        <v>5.4749940627323026</v>
      </c>
      <c r="CR44" s="82">
        <v>5.4749961102074209</v>
      </c>
      <c r="CS44" s="82">
        <v>5.4749955355828765</v>
      </c>
      <c r="CT44" s="82">
        <v>5.4749936889392439</v>
      </c>
      <c r="CU44" s="82">
        <v>5.4749948323380808</v>
      </c>
      <c r="CV44" s="82">
        <v>5.621993794827107</v>
      </c>
      <c r="CW44" s="82">
        <v>5.6219934630118971</v>
      </c>
      <c r="CX44" s="82">
        <v>5.6219935410226816</v>
      </c>
      <c r="CY44" s="82">
        <v>5.621993955607973</v>
      </c>
      <c r="CZ44" s="82">
        <v>5.621993871981557</v>
      </c>
      <c r="DA44" s="82">
        <v>5.621993383543324</v>
      </c>
      <c r="DB44" s="82">
        <v>5.6219923645677277</v>
      </c>
      <c r="DC44" s="82">
        <v>5.6219941599669569</v>
      </c>
      <c r="DD44" s="82">
        <v>5.6219935958494629</v>
      </c>
      <c r="DE44" s="82">
        <v>5.6219934554076163</v>
      </c>
      <c r="DF44" s="82">
        <v>5.6219925986923691</v>
      </c>
      <c r="DG44" s="82">
        <v>5.621993207386967</v>
      </c>
      <c r="DH44" s="82">
        <v>5.7739989252264703</v>
      </c>
      <c r="DI44" s="82">
        <v>5.773999279332747</v>
      </c>
      <c r="DJ44" s="82">
        <v>5.7739991849882601</v>
      </c>
      <c r="DK44" s="82">
        <v>5.7739989148880113</v>
      </c>
      <c r="DL44" s="82">
        <v>5.7739981557399815</v>
      </c>
      <c r="DM44" s="82">
        <v>5.7739990089698336</v>
      </c>
      <c r="DN44" s="82">
        <v>5.7739982801433856</v>
      </c>
      <c r="DO44" s="82">
        <v>5.7739985739338229</v>
      </c>
      <c r="DP44" s="82">
        <v>5.7739974804941481</v>
      </c>
      <c r="DQ44" s="82">
        <v>5.7739991979891041</v>
      </c>
      <c r="DR44" s="82">
        <v>5.7739988858825404</v>
      </c>
      <c r="DS44" s="82">
        <v>5.7739986095822946</v>
      </c>
      <c r="DT44" s="82">
        <v>5.9310020808760768</v>
      </c>
      <c r="DU44" s="82">
        <v>5.9310023538433683</v>
      </c>
      <c r="DV44" s="82">
        <v>5.9310016276327211</v>
      </c>
      <c r="DW44" s="82">
        <v>5.931003147847278</v>
      </c>
      <c r="DX44" s="82">
        <v>5.9310028681536382</v>
      </c>
      <c r="DY44" s="82">
        <v>5.931001861669837</v>
      </c>
      <c r="DZ44" s="82">
        <v>5.9310016214338104</v>
      </c>
      <c r="EA44" s="82">
        <v>5.9310019917415593</v>
      </c>
      <c r="EB44" s="82">
        <v>5.9310026918583985</v>
      </c>
      <c r="EC44" s="82">
        <v>5.9310028511952329</v>
      </c>
      <c r="ED44" s="82">
        <v>5.9310008426459078</v>
      </c>
      <c r="EE44" s="82">
        <v>5.931002077595787</v>
      </c>
      <c r="EF44" s="82">
        <v>6.0930002398196565</v>
      </c>
      <c r="EG44" s="82">
        <v>6.0929992981383299</v>
      </c>
      <c r="EH44" s="82">
        <v>6.0929986153636131</v>
      </c>
      <c r="EI44" s="82">
        <v>6.0930016760627765</v>
      </c>
      <c r="EJ44" s="82">
        <v>6.0930014540445399</v>
      </c>
      <c r="EK44" s="82">
        <v>6.093003202659423</v>
      </c>
      <c r="EL44" s="82">
        <v>6.0930018727314854</v>
      </c>
      <c r="EM44" s="82">
        <v>6.0929996904444055</v>
      </c>
      <c r="EN44" s="82">
        <v>6.0930023336038968</v>
      </c>
      <c r="EO44" s="82">
        <v>6.0930006608733391</v>
      </c>
      <c r="EP44" s="82">
        <v>6.0929993578681225</v>
      </c>
      <c r="EQ44" s="82">
        <v>6.0930005304016586</v>
      </c>
      <c r="ER44" s="82">
        <v>6.2600034769507138</v>
      </c>
      <c r="ES44" s="82">
        <v>6.2600036423238032</v>
      </c>
      <c r="ET44" s="82">
        <v>6.2600014721614281</v>
      </c>
      <c r="EU44" s="82">
        <v>6.2600020447597924</v>
      </c>
      <c r="EV44" s="82">
        <v>6.2600014808818161</v>
      </c>
      <c r="EW44" s="82">
        <v>6.2600020309929523</v>
      </c>
      <c r="EX44" s="82">
        <v>6.2600043719032348</v>
      </c>
      <c r="EY44" s="82">
        <v>6.2600036947369446</v>
      </c>
      <c r="EZ44" s="82">
        <v>6.2600013301001667</v>
      </c>
      <c r="FA44" s="82">
        <v>6.2600013827433632</v>
      </c>
      <c r="FB44" s="82">
        <v>6.2600031332753838</v>
      </c>
      <c r="FC44" s="82">
        <v>6.2600041580845742</v>
      </c>
      <c r="FD44" s="82">
        <v>6.4339946256668705</v>
      </c>
      <c r="FE44" s="82">
        <v>6.4339945758298978</v>
      </c>
      <c r="FF44" s="82">
        <v>6.4339968695514349</v>
      </c>
      <c r="FG44" s="82">
        <v>6.4340020366598782</v>
      </c>
      <c r="FH44" s="82">
        <v>6.4339993741742578</v>
      </c>
      <c r="FI44" s="82">
        <v>6.4339974092198879</v>
      </c>
      <c r="FJ44" s="82">
        <v>6.4339963201832084</v>
      </c>
      <c r="FK44" s="82">
        <v>6.4339971414026698</v>
      </c>
      <c r="FL44" s="82">
        <v>6.4339974068204739</v>
      </c>
      <c r="FM44" s="82">
        <v>6.4339962640594575</v>
      </c>
      <c r="FN44" s="82">
        <v>6.4339968878287488</v>
      </c>
      <c r="FO44" s="82">
        <v>6.4339950503281846</v>
      </c>
      <c r="FP44" s="82">
        <v>6.614997238059539</v>
      </c>
      <c r="FQ44" s="82">
        <v>6.6149972766884533</v>
      </c>
      <c r="FR44" s="82">
        <v>6.6149986639351566</v>
      </c>
      <c r="FS44" s="82">
        <v>6.6149984071360306</v>
      </c>
      <c r="FT44" s="82">
        <v>6.6149991019398104</v>
      </c>
      <c r="FU44" s="82">
        <v>6.6149993823220576</v>
      </c>
      <c r="FV44" s="82">
        <v>6.6149971525636744</v>
      </c>
      <c r="FW44" s="82">
        <v>6.6149973957053714</v>
      </c>
      <c r="FX44" s="82">
        <v>6.6149995352823936</v>
      </c>
      <c r="FY44" s="82">
        <v>6.6149993531115339</v>
      </c>
      <c r="FZ44" s="82">
        <v>6.6149986675139907</v>
      </c>
      <c r="GA44" s="82">
        <v>6.6149974076284206</v>
      </c>
    </row>
    <row r="45" spans="2:183">
      <c r="B45" s="96" t="s">
        <v>2</v>
      </c>
      <c r="C45" s="166" t="s">
        <v>40</v>
      </c>
      <c r="D45" s="175">
        <v>3.61</v>
      </c>
      <c r="E45" s="176">
        <v>2.17</v>
      </c>
      <c r="F45" s="176">
        <v>2.89</v>
      </c>
      <c r="G45" s="176">
        <v>1.44</v>
      </c>
      <c r="H45" s="176">
        <v>3.61</v>
      </c>
      <c r="I45" s="176">
        <v>2.17</v>
      </c>
      <c r="J45" s="176">
        <v>1.44</v>
      </c>
      <c r="K45" s="176">
        <v>3.61</v>
      </c>
      <c r="L45" s="176">
        <v>2.17</v>
      </c>
      <c r="M45" s="176">
        <v>2.89</v>
      </c>
      <c r="N45" s="176">
        <v>2.44</v>
      </c>
      <c r="O45" s="176">
        <v>3.61</v>
      </c>
      <c r="P45" s="176">
        <v>4.33</v>
      </c>
      <c r="Q45" s="176">
        <v>1.44</v>
      </c>
      <c r="R45" s="176">
        <v>2.17</v>
      </c>
      <c r="S45" s="176">
        <v>1.44</v>
      </c>
      <c r="T45" s="176">
        <v>2.44</v>
      </c>
      <c r="U45" s="176">
        <v>2.89</v>
      </c>
      <c r="V45" s="176">
        <v>2.17</v>
      </c>
      <c r="W45" s="176">
        <v>1.44</v>
      </c>
      <c r="X45" s="176">
        <v>2.89</v>
      </c>
      <c r="Y45" s="176">
        <v>2.17</v>
      </c>
      <c r="Z45" s="176">
        <v>2.89</v>
      </c>
      <c r="AA45" s="176">
        <v>2.89</v>
      </c>
      <c r="AB45" s="176">
        <v>2.89</v>
      </c>
      <c r="AC45" s="176">
        <v>2.89</v>
      </c>
      <c r="AD45" s="176">
        <v>2.17</v>
      </c>
      <c r="AE45" s="176">
        <v>2.17</v>
      </c>
      <c r="AF45" s="176">
        <v>2.17</v>
      </c>
      <c r="AG45" s="176">
        <v>2.89</v>
      </c>
      <c r="AH45" s="176">
        <v>3.61</v>
      </c>
      <c r="AI45" s="176">
        <v>2.89</v>
      </c>
      <c r="AJ45" s="176">
        <v>1.44</v>
      </c>
      <c r="AK45" s="176">
        <v>2.17</v>
      </c>
      <c r="AL45" s="176">
        <v>2.44</v>
      </c>
      <c r="AM45" s="176">
        <v>2.17</v>
      </c>
      <c r="AN45" s="176">
        <v>2.89</v>
      </c>
      <c r="AO45" s="176">
        <v>2.17</v>
      </c>
      <c r="AP45" s="176">
        <v>2.89</v>
      </c>
      <c r="AQ45" s="176">
        <v>2.17</v>
      </c>
      <c r="AR45" s="176">
        <v>3.17</v>
      </c>
      <c r="AS45" s="176">
        <v>2.17</v>
      </c>
      <c r="AT45" s="176">
        <v>2.89</v>
      </c>
      <c r="AU45" s="176">
        <v>3.17</v>
      </c>
      <c r="AV45" s="176">
        <v>2.17</v>
      </c>
      <c r="AW45" s="176">
        <v>2.89</v>
      </c>
      <c r="AX45" s="176">
        <v>1.44</v>
      </c>
      <c r="AY45" s="176">
        <v>2.89</v>
      </c>
      <c r="AZ45" s="176">
        <v>2.89</v>
      </c>
      <c r="BA45" s="176">
        <v>2.89</v>
      </c>
      <c r="BB45" s="176">
        <v>2.17</v>
      </c>
      <c r="BC45" s="176">
        <v>1.44</v>
      </c>
      <c r="BD45" s="176">
        <v>2.17</v>
      </c>
      <c r="BE45" s="176">
        <v>2.17</v>
      </c>
      <c r="BF45" s="176">
        <v>2.17</v>
      </c>
      <c r="BG45" s="176">
        <v>2.17</v>
      </c>
      <c r="BH45" s="176">
        <v>2.89</v>
      </c>
      <c r="BI45" s="176">
        <v>2.89</v>
      </c>
      <c r="BJ45" s="176">
        <v>2.17</v>
      </c>
      <c r="BK45" s="176">
        <v>2.89</v>
      </c>
      <c r="BL45" s="176">
        <v>2.89</v>
      </c>
      <c r="BM45" s="176">
        <v>2.17</v>
      </c>
      <c r="BN45" s="176">
        <v>2.17</v>
      </c>
      <c r="BO45" s="176">
        <v>0.72</v>
      </c>
      <c r="BP45" s="176">
        <v>1.72</v>
      </c>
      <c r="BQ45" s="176">
        <v>2.17</v>
      </c>
      <c r="BR45" s="176">
        <v>2.89</v>
      </c>
      <c r="BS45" s="176">
        <v>2.89</v>
      </c>
      <c r="BT45" s="176">
        <v>2.17</v>
      </c>
      <c r="BU45" s="176">
        <v>2.89</v>
      </c>
      <c r="BV45" s="176">
        <v>2.17</v>
      </c>
      <c r="BW45" s="176">
        <v>2.89</v>
      </c>
      <c r="BX45" s="176">
        <v>1.44</v>
      </c>
      <c r="BY45" s="176">
        <v>2.89</v>
      </c>
      <c r="BZ45" s="176">
        <v>2.89</v>
      </c>
      <c r="CA45" s="176">
        <v>2.89</v>
      </c>
      <c r="CB45" s="176">
        <v>2.17</v>
      </c>
      <c r="CC45" s="176">
        <v>1.44</v>
      </c>
      <c r="CD45" s="176">
        <v>1.44</v>
      </c>
      <c r="CE45" s="176">
        <v>2.17</v>
      </c>
      <c r="CF45" s="176">
        <v>2.89</v>
      </c>
      <c r="CG45" s="176">
        <v>2.17</v>
      </c>
      <c r="CH45" s="176">
        <v>2.17</v>
      </c>
      <c r="CI45" s="176">
        <v>2.17</v>
      </c>
      <c r="CJ45" s="176">
        <v>2.89</v>
      </c>
      <c r="CK45" s="176">
        <v>2.89</v>
      </c>
      <c r="CL45" s="176">
        <v>2.17</v>
      </c>
      <c r="CM45" s="176">
        <v>0.72</v>
      </c>
      <c r="CN45" s="176">
        <v>2.44</v>
      </c>
      <c r="CO45" s="176">
        <v>2.17</v>
      </c>
      <c r="CP45" s="176">
        <v>3.61</v>
      </c>
      <c r="CQ45" s="176">
        <v>2.89</v>
      </c>
      <c r="CR45" s="176">
        <v>2.17</v>
      </c>
      <c r="CS45" s="176">
        <v>2.89</v>
      </c>
      <c r="CT45" s="176">
        <v>1.44</v>
      </c>
      <c r="CU45" s="176">
        <v>2.17</v>
      </c>
      <c r="CV45" s="176">
        <v>2.89</v>
      </c>
      <c r="CW45" s="176">
        <v>2.89</v>
      </c>
      <c r="CX45" s="176">
        <v>3.89</v>
      </c>
      <c r="CY45" s="176">
        <v>2.44</v>
      </c>
      <c r="CZ45" s="176">
        <v>2.17</v>
      </c>
      <c r="DA45" s="176">
        <v>3.61</v>
      </c>
      <c r="DB45" s="176">
        <v>2.17</v>
      </c>
      <c r="DC45" s="176">
        <v>1.44</v>
      </c>
      <c r="DD45" s="176">
        <v>2.89</v>
      </c>
      <c r="DE45" s="176">
        <v>2.17</v>
      </c>
      <c r="DF45" s="176">
        <v>2.89</v>
      </c>
      <c r="DG45" s="176">
        <v>2.89</v>
      </c>
      <c r="DH45" s="176">
        <v>3.61</v>
      </c>
      <c r="DI45" s="176">
        <v>1.44</v>
      </c>
      <c r="DJ45" s="176">
        <v>2.89</v>
      </c>
      <c r="DK45" s="176">
        <v>2.17</v>
      </c>
      <c r="DL45" s="176">
        <v>1.72</v>
      </c>
      <c r="DM45" s="176">
        <v>2.89</v>
      </c>
      <c r="DN45" s="176">
        <v>2.89</v>
      </c>
      <c r="DO45" s="176">
        <v>3.17</v>
      </c>
      <c r="DP45" s="176">
        <v>2.89</v>
      </c>
      <c r="DQ45" s="176">
        <v>2.89</v>
      </c>
      <c r="DR45" s="176">
        <v>2.89</v>
      </c>
      <c r="DS45" s="176">
        <v>2.17</v>
      </c>
      <c r="DT45" s="176">
        <v>2.17</v>
      </c>
      <c r="DU45" s="176">
        <v>2.89</v>
      </c>
      <c r="DV45" s="176">
        <v>2.17</v>
      </c>
      <c r="DW45" s="176">
        <v>3.17</v>
      </c>
      <c r="DX45" s="176">
        <v>2.89</v>
      </c>
      <c r="DY45" s="176">
        <v>2.89</v>
      </c>
      <c r="DZ45" s="176">
        <v>1.44</v>
      </c>
      <c r="EA45" s="176">
        <v>2.89</v>
      </c>
      <c r="EB45" s="176">
        <v>1.44</v>
      </c>
      <c r="EC45" s="176">
        <v>2.89</v>
      </c>
      <c r="ED45" s="176">
        <v>2.89</v>
      </c>
      <c r="EE45" s="176">
        <v>2.89</v>
      </c>
      <c r="EF45" s="176">
        <v>2.89</v>
      </c>
      <c r="EG45" s="176">
        <v>2.17</v>
      </c>
      <c r="EH45" s="176">
        <v>2.17</v>
      </c>
      <c r="EI45" s="176">
        <v>1.44</v>
      </c>
      <c r="EJ45" s="176">
        <v>3.17</v>
      </c>
      <c r="EK45" s="176">
        <v>2.89</v>
      </c>
      <c r="EL45" s="176">
        <v>2.89</v>
      </c>
      <c r="EM45" s="176">
        <v>2.89</v>
      </c>
      <c r="EN45" s="176">
        <v>2.17</v>
      </c>
      <c r="EO45" s="176">
        <v>2.17</v>
      </c>
      <c r="EP45" s="176">
        <v>2.89</v>
      </c>
      <c r="EQ45" s="176">
        <v>2.89</v>
      </c>
      <c r="ER45" s="176">
        <v>2.89</v>
      </c>
      <c r="ES45" s="176">
        <v>2.17</v>
      </c>
      <c r="ET45" s="176">
        <v>3.61</v>
      </c>
      <c r="EU45" s="176">
        <v>2.17</v>
      </c>
      <c r="EV45" s="176">
        <v>2.89</v>
      </c>
      <c r="EW45" s="176">
        <v>2.17</v>
      </c>
      <c r="EX45" s="176">
        <v>2.17</v>
      </c>
      <c r="EY45" s="176">
        <v>2.89</v>
      </c>
      <c r="EZ45" s="176">
        <v>2.89</v>
      </c>
      <c r="FA45" s="176">
        <v>2.17</v>
      </c>
      <c r="FB45" s="176">
        <v>2.89</v>
      </c>
      <c r="FC45" s="176">
        <v>2.17</v>
      </c>
      <c r="FD45" s="176">
        <v>2.17</v>
      </c>
      <c r="FE45" s="176">
        <v>2.17</v>
      </c>
      <c r="FF45" s="176">
        <v>2.17</v>
      </c>
      <c r="FG45" s="176">
        <v>0.72</v>
      </c>
      <c r="FH45" s="176">
        <v>1.72</v>
      </c>
      <c r="FI45" s="176">
        <v>2.17</v>
      </c>
      <c r="FJ45" s="176">
        <v>2.17</v>
      </c>
      <c r="FK45" s="176">
        <v>2.17</v>
      </c>
      <c r="FL45" s="176">
        <v>2.89</v>
      </c>
      <c r="FM45" s="176">
        <v>3.61</v>
      </c>
      <c r="FN45" s="176">
        <v>2.17</v>
      </c>
      <c r="FO45" s="176">
        <v>2.17</v>
      </c>
      <c r="FP45" s="176">
        <v>2.89</v>
      </c>
      <c r="FQ45" s="176">
        <v>2.17</v>
      </c>
      <c r="FR45" s="176">
        <v>3.61</v>
      </c>
      <c r="FS45" s="176">
        <v>2.17</v>
      </c>
      <c r="FT45" s="176">
        <v>1.44</v>
      </c>
      <c r="FU45" s="176">
        <v>2.17</v>
      </c>
      <c r="FV45" s="176">
        <v>2.89</v>
      </c>
      <c r="FW45" s="176">
        <v>2.89</v>
      </c>
      <c r="FX45" s="176">
        <v>2.17</v>
      </c>
      <c r="FY45" s="176">
        <v>1.44</v>
      </c>
      <c r="FZ45" s="176">
        <v>2.89</v>
      </c>
      <c r="GA45" s="176">
        <v>3.61</v>
      </c>
    </row>
    <row r="46" spans="2:183">
      <c r="B46" s="96" t="s">
        <v>2</v>
      </c>
      <c r="C46" s="166" t="s">
        <v>41</v>
      </c>
      <c r="D46" s="175">
        <v>692</v>
      </c>
      <c r="E46" s="176">
        <v>625</v>
      </c>
      <c r="F46" s="176">
        <v>692</v>
      </c>
      <c r="G46" s="176">
        <v>670</v>
      </c>
      <c r="H46" s="176">
        <v>692</v>
      </c>
      <c r="I46" s="176">
        <v>670</v>
      </c>
      <c r="J46" s="176">
        <v>692</v>
      </c>
      <c r="K46" s="176">
        <v>692</v>
      </c>
      <c r="L46" s="176">
        <v>670</v>
      </c>
      <c r="M46" s="176">
        <v>692</v>
      </c>
      <c r="N46" s="176">
        <v>670</v>
      </c>
      <c r="O46" s="176">
        <v>692</v>
      </c>
      <c r="P46" s="176">
        <v>692</v>
      </c>
      <c r="Q46" s="176">
        <v>625</v>
      </c>
      <c r="R46" s="176">
        <v>692</v>
      </c>
      <c r="S46" s="176">
        <v>558</v>
      </c>
      <c r="T46" s="176">
        <v>335</v>
      </c>
      <c r="U46" s="176">
        <v>670</v>
      </c>
      <c r="V46" s="176">
        <v>692</v>
      </c>
      <c r="W46" s="176">
        <v>692</v>
      </c>
      <c r="X46" s="176">
        <v>670</v>
      </c>
      <c r="Y46" s="176">
        <v>692</v>
      </c>
      <c r="Z46" s="176">
        <v>670</v>
      </c>
      <c r="AA46" s="176">
        <v>692</v>
      </c>
      <c r="AB46" s="176">
        <v>692</v>
      </c>
      <c r="AC46" s="176">
        <v>625</v>
      </c>
      <c r="AD46" s="176">
        <v>692</v>
      </c>
      <c r="AE46" s="176">
        <v>670</v>
      </c>
      <c r="AF46" s="176">
        <v>692</v>
      </c>
      <c r="AG46" s="176">
        <v>670</v>
      </c>
      <c r="AH46" s="176">
        <v>692</v>
      </c>
      <c r="AI46" s="176">
        <v>692</v>
      </c>
      <c r="AJ46" s="176">
        <v>670</v>
      </c>
      <c r="AK46" s="176">
        <v>692</v>
      </c>
      <c r="AL46" s="176">
        <v>670</v>
      </c>
      <c r="AM46" s="176">
        <v>692</v>
      </c>
      <c r="AN46" s="176">
        <v>692</v>
      </c>
      <c r="AO46" s="176">
        <v>648</v>
      </c>
      <c r="AP46" s="176">
        <v>692</v>
      </c>
      <c r="AQ46" s="176">
        <v>335</v>
      </c>
      <c r="AR46" s="176">
        <v>469</v>
      </c>
      <c r="AS46" s="176">
        <v>670</v>
      </c>
      <c r="AT46" s="176">
        <v>692</v>
      </c>
      <c r="AU46" s="176">
        <v>692</v>
      </c>
      <c r="AV46" s="176">
        <v>670</v>
      </c>
      <c r="AW46" s="176">
        <v>692</v>
      </c>
      <c r="AX46" s="176">
        <v>670</v>
      </c>
      <c r="AY46" s="176">
        <v>692</v>
      </c>
      <c r="AZ46" s="176">
        <v>692</v>
      </c>
      <c r="BA46" s="176">
        <v>625</v>
      </c>
      <c r="BB46" s="176">
        <v>692</v>
      </c>
      <c r="BC46" s="176">
        <v>670</v>
      </c>
      <c r="BD46" s="176">
        <v>692</v>
      </c>
      <c r="BE46" s="176">
        <v>670</v>
      </c>
      <c r="BF46" s="176">
        <v>692</v>
      </c>
      <c r="BG46" s="176">
        <v>692</v>
      </c>
      <c r="BH46" s="176">
        <v>670</v>
      </c>
      <c r="BI46" s="176">
        <v>692</v>
      </c>
      <c r="BJ46" s="176">
        <v>670</v>
      </c>
      <c r="BK46" s="176">
        <v>692</v>
      </c>
      <c r="BL46" s="176">
        <v>692</v>
      </c>
      <c r="BM46" s="176">
        <v>625</v>
      </c>
      <c r="BN46" s="176">
        <v>692</v>
      </c>
      <c r="BO46" s="176">
        <v>134</v>
      </c>
      <c r="BP46" s="176">
        <v>134</v>
      </c>
      <c r="BQ46" s="176">
        <v>670</v>
      </c>
      <c r="BR46" s="176">
        <v>692</v>
      </c>
      <c r="BS46" s="176">
        <v>692</v>
      </c>
      <c r="BT46" s="176">
        <v>670</v>
      </c>
      <c r="BU46" s="176">
        <v>692</v>
      </c>
      <c r="BV46" s="176">
        <v>670</v>
      </c>
      <c r="BW46" s="176">
        <v>692</v>
      </c>
      <c r="BX46" s="176">
        <v>692</v>
      </c>
      <c r="BY46" s="176">
        <v>625</v>
      </c>
      <c r="BZ46" s="176">
        <v>692</v>
      </c>
      <c r="CA46" s="176">
        <v>670</v>
      </c>
      <c r="CB46" s="176">
        <v>692</v>
      </c>
      <c r="CC46" s="176">
        <v>670</v>
      </c>
      <c r="CD46" s="176">
        <v>692</v>
      </c>
      <c r="CE46" s="176">
        <v>692</v>
      </c>
      <c r="CF46" s="176">
        <v>670</v>
      </c>
      <c r="CG46" s="176">
        <v>692</v>
      </c>
      <c r="CH46" s="176">
        <v>670</v>
      </c>
      <c r="CI46" s="176">
        <v>692</v>
      </c>
      <c r="CJ46" s="176">
        <v>692</v>
      </c>
      <c r="CK46" s="176">
        <v>648</v>
      </c>
      <c r="CL46" s="176">
        <v>692</v>
      </c>
      <c r="CM46" s="176">
        <v>358</v>
      </c>
      <c r="CN46" s="176">
        <v>536</v>
      </c>
      <c r="CO46" s="176">
        <v>670</v>
      </c>
      <c r="CP46" s="176">
        <v>692</v>
      </c>
      <c r="CQ46" s="176">
        <v>692</v>
      </c>
      <c r="CR46" s="176">
        <v>670</v>
      </c>
      <c r="CS46" s="176">
        <v>692</v>
      </c>
      <c r="CT46" s="176">
        <v>670</v>
      </c>
      <c r="CU46" s="176">
        <v>692</v>
      </c>
      <c r="CV46" s="176">
        <v>692</v>
      </c>
      <c r="CW46" s="176">
        <v>625</v>
      </c>
      <c r="CX46" s="176">
        <v>425</v>
      </c>
      <c r="CY46" s="176">
        <v>313</v>
      </c>
      <c r="CZ46" s="176">
        <v>692</v>
      </c>
      <c r="DA46" s="176">
        <v>670</v>
      </c>
      <c r="DB46" s="176">
        <v>692</v>
      </c>
      <c r="DC46" s="176">
        <v>692</v>
      </c>
      <c r="DD46" s="176">
        <v>670</v>
      </c>
      <c r="DE46" s="176">
        <v>692</v>
      </c>
      <c r="DF46" s="176">
        <v>670</v>
      </c>
      <c r="DG46" s="176">
        <v>692</v>
      </c>
      <c r="DH46" s="176">
        <v>692</v>
      </c>
      <c r="DI46" s="176">
        <v>625</v>
      </c>
      <c r="DJ46" s="176">
        <v>692</v>
      </c>
      <c r="DK46" s="176">
        <v>648</v>
      </c>
      <c r="DL46" s="176">
        <v>246</v>
      </c>
      <c r="DM46" s="176">
        <v>670</v>
      </c>
      <c r="DN46" s="176">
        <v>692</v>
      </c>
      <c r="DO46" s="176">
        <v>692</v>
      </c>
      <c r="DP46" s="176">
        <v>670</v>
      </c>
      <c r="DQ46" s="176">
        <v>692</v>
      </c>
      <c r="DR46" s="176">
        <v>670</v>
      </c>
      <c r="DS46" s="176">
        <v>692</v>
      </c>
      <c r="DT46" s="176">
        <v>692</v>
      </c>
      <c r="DU46" s="176">
        <v>625</v>
      </c>
      <c r="DV46" s="176">
        <v>692</v>
      </c>
      <c r="DW46" s="176">
        <v>670</v>
      </c>
      <c r="DX46" s="176">
        <v>692</v>
      </c>
      <c r="DY46" s="176">
        <v>670</v>
      </c>
      <c r="DZ46" s="176">
        <v>692</v>
      </c>
      <c r="EA46" s="176">
        <v>692</v>
      </c>
      <c r="EB46" s="176">
        <v>670</v>
      </c>
      <c r="EC46" s="176">
        <v>692</v>
      </c>
      <c r="ED46" s="176">
        <v>670</v>
      </c>
      <c r="EE46" s="176">
        <v>692</v>
      </c>
      <c r="EF46" s="176">
        <v>692</v>
      </c>
      <c r="EG46" s="176">
        <v>648</v>
      </c>
      <c r="EH46" s="176">
        <v>692</v>
      </c>
      <c r="EI46" s="176">
        <v>268</v>
      </c>
      <c r="EJ46" s="176">
        <v>625</v>
      </c>
      <c r="EK46" s="176">
        <v>670</v>
      </c>
      <c r="EL46" s="176">
        <v>692</v>
      </c>
      <c r="EM46" s="176">
        <v>692</v>
      </c>
      <c r="EN46" s="176">
        <v>670</v>
      </c>
      <c r="EO46" s="176">
        <v>692</v>
      </c>
      <c r="EP46" s="176">
        <v>670</v>
      </c>
      <c r="EQ46" s="176">
        <v>692</v>
      </c>
      <c r="ER46" s="176">
        <v>692</v>
      </c>
      <c r="ES46" s="176">
        <v>625</v>
      </c>
      <c r="ET46" s="176">
        <v>692</v>
      </c>
      <c r="EU46" s="176">
        <v>670</v>
      </c>
      <c r="EV46" s="176">
        <v>692</v>
      </c>
      <c r="EW46" s="176">
        <v>670</v>
      </c>
      <c r="EX46" s="176">
        <v>692</v>
      </c>
      <c r="EY46" s="176">
        <v>692</v>
      </c>
      <c r="EZ46" s="176">
        <v>670</v>
      </c>
      <c r="FA46" s="176">
        <v>692</v>
      </c>
      <c r="FB46" s="176">
        <v>670</v>
      </c>
      <c r="FC46" s="176">
        <v>692</v>
      </c>
      <c r="FD46" s="176">
        <v>692</v>
      </c>
      <c r="FE46" s="176">
        <v>625</v>
      </c>
      <c r="FF46" s="176">
        <v>692</v>
      </c>
      <c r="FG46" s="176">
        <v>67</v>
      </c>
      <c r="FH46" s="176">
        <v>201</v>
      </c>
      <c r="FI46" s="176">
        <v>670</v>
      </c>
      <c r="FJ46" s="176">
        <v>692</v>
      </c>
      <c r="FK46" s="176">
        <v>692</v>
      </c>
      <c r="FL46" s="176">
        <v>670</v>
      </c>
      <c r="FM46" s="176">
        <v>692</v>
      </c>
      <c r="FN46" s="176">
        <v>670</v>
      </c>
      <c r="FO46" s="176">
        <v>692</v>
      </c>
      <c r="FP46" s="176">
        <v>692</v>
      </c>
      <c r="FQ46" s="176">
        <v>625</v>
      </c>
      <c r="FR46" s="176">
        <v>692</v>
      </c>
      <c r="FS46" s="176">
        <v>670</v>
      </c>
      <c r="FT46" s="176">
        <v>692</v>
      </c>
      <c r="FU46" s="176">
        <v>670</v>
      </c>
      <c r="FV46" s="176">
        <v>692</v>
      </c>
      <c r="FW46" s="176">
        <v>692</v>
      </c>
      <c r="FX46" s="176">
        <v>670</v>
      </c>
      <c r="FY46" s="176">
        <v>692</v>
      </c>
      <c r="FZ46" s="176">
        <v>670</v>
      </c>
      <c r="GA46" s="176">
        <v>692</v>
      </c>
    </row>
    <row r="47" spans="2:183">
      <c r="B47" s="96" t="s">
        <v>2</v>
      </c>
      <c r="C47" s="166" t="s">
        <v>271</v>
      </c>
      <c r="D47" s="88">
        <v>3333.06</v>
      </c>
      <c r="E47" s="89">
        <v>1999.83</v>
      </c>
      <c r="F47" s="89">
        <v>2666.44</v>
      </c>
      <c r="G47" s="89">
        <v>1333.22</v>
      </c>
      <c r="H47" s="89">
        <v>3333.06</v>
      </c>
      <c r="I47" s="89">
        <v>1999.83</v>
      </c>
      <c r="J47" s="89">
        <v>1333.22</v>
      </c>
      <c r="K47" s="89">
        <v>3333.06</v>
      </c>
      <c r="L47" s="89">
        <v>1999.83</v>
      </c>
      <c r="M47" s="89">
        <v>2666.44</v>
      </c>
      <c r="N47" s="89">
        <v>2256.2199999999998</v>
      </c>
      <c r="O47" s="89">
        <v>3333.06</v>
      </c>
      <c r="P47" s="89">
        <v>3999.67</v>
      </c>
      <c r="Q47" s="89">
        <v>1333.22</v>
      </c>
      <c r="R47" s="89">
        <v>1999.83</v>
      </c>
      <c r="S47" s="89">
        <v>1333.22</v>
      </c>
      <c r="T47" s="89">
        <v>2256.2199999999998</v>
      </c>
      <c r="U47" s="89">
        <v>2666.44</v>
      </c>
      <c r="V47" s="89">
        <v>1999.83</v>
      </c>
      <c r="W47" s="89">
        <v>1333.22</v>
      </c>
      <c r="X47" s="89">
        <v>2666.44</v>
      </c>
      <c r="Y47" s="89">
        <v>1999.83</v>
      </c>
      <c r="Z47" s="89">
        <v>2666.44</v>
      </c>
      <c r="AA47" s="89">
        <v>2666.44</v>
      </c>
      <c r="AB47" s="89">
        <v>2666.44</v>
      </c>
      <c r="AC47" s="89">
        <v>2666.44</v>
      </c>
      <c r="AD47" s="89">
        <v>1999.83</v>
      </c>
      <c r="AE47" s="89">
        <v>1999.83</v>
      </c>
      <c r="AF47" s="89">
        <v>1999.83</v>
      </c>
      <c r="AG47" s="89">
        <v>2666.44</v>
      </c>
      <c r="AH47" s="89">
        <v>3333.06</v>
      </c>
      <c r="AI47" s="89">
        <v>2666.44</v>
      </c>
      <c r="AJ47" s="89">
        <v>1333.22</v>
      </c>
      <c r="AK47" s="89">
        <v>1999.83</v>
      </c>
      <c r="AL47" s="89">
        <v>2256.2199999999998</v>
      </c>
      <c r="AM47" s="89">
        <v>1999.83</v>
      </c>
      <c r="AN47" s="89">
        <v>2666.44</v>
      </c>
      <c r="AO47" s="89">
        <v>1999.83</v>
      </c>
      <c r="AP47" s="89">
        <v>2666.44</v>
      </c>
      <c r="AQ47" s="89">
        <v>1999.83</v>
      </c>
      <c r="AR47" s="89">
        <v>2922.83</v>
      </c>
      <c r="AS47" s="89">
        <v>1999.83</v>
      </c>
      <c r="AT47" s="89">
        <v>2666.44</v>
      </c>
      <c r="AU47" s="89">
        <v>2922.83</v>
      </c>
      <c r="AV47" s="89">
        <v>1999.83</v>
      </c>
      <c r="AW47" s="89">
        <v>2666.44</v>
      </c>
      <c r="AX47" s="89">
        <v>1333.22</v>
      </c>
      <c r="AY47" s="89">
        <v>2666.44</v>
      </c>
      <c r="AZ47" s="89">
        <v>2666.44</v>
      </c>
      <c r="BA47" s="89">
        <v>2666.44</v>
      </c>
      <c r="BB47" s="89">
        <v>1999.83</v>
      </c>
      <c r="BC47" s="89">
        <v>1333.22</v>
      </c>
      <c r="BD47" s="89">
        <v>1999.83</v>
      </c>
      <c r="BE47" s="89">
        <v>1999.83</v>
      </c>
      <c r="BF47" s="89">
        <v>1999.83</v>
      </c>
      <c r="BG47" s="89">
        <v>1999.83</v>
      </c>
      <c r="BH47" s="89">
        <v>2666.44</v>
      </c>
      <c r="BI47" s="89">
        <v>2666.44</v>
      </c>
      <c r="BJ47" s="89">
        <v>1999.83</v>
      </c>
      <c r="BK47" s="89">
        <v>2666.44</v>
      </c>
      <c r="BL47" s="89">
        <v>2666.44</v>
      </c>
      <c r="BM47" s="89">
        <v>1999.83</v>
      </c>
      <c r="BN47" s="89">
        <v>1999.83</v>
      </c>
      <c r="BO47" s="89">
        <v>666.61</v>
      </c>
      <c r="BP47" s="89">
        <v>1589.61</v>
      </c>
      <c r="BQ47" s="89">
        <v>1999.83</v>
      </c>
      <c r="BR47" s="89">
        <v>2666.44</v>
      </c>
      <c r="BS47" s="89">
        <v>2666.44</v>
      </c>
      <c r="BT47" s="89">
        <v>1999.83</v>
      </c>
      <c r="BU47" s="89">
        <v>2666.44</v>
      </c>
      <c r="BV47" s="89">
        <v>1999.83</v>
      </c>
      <c r="BW47" s="89">
        <v>2666.44</v>
      </c>
      <c r="BX47" s="89">
        <v>1333.22</v>
      </c>
      <c r="BY47" s="89">
        <v>2666.44</v>
      </c>
      <c r="BZ47" s="89">
        <v>2666.44</v>
      </c>
      <c r="CA47" s="89">
        <v>2666.44</v>
      </c>
      <c r="CB47" s="89">
        <v>1999.83</v>
      </c>
      <c r="CC47" s="89">
        <v>1333.22</v>
      </c>
      <c r="CD47" s="89">
        <v>1333.22</v>
      </c>
      <c r="CE47" s="89">
        <v>1999.83</v>
      </c>
      <c r="CF47" s="89">
        <v>2666.44</v>
      </c>
      <c r="CG47" s="89">
        <v>1999.83</v>
      </c>
      <c r="CH47" s="89">
        <v>1999.83</v>
      </c>
      <c r="CI47" s="89">
        <v>1999.83</v>
      </c>
      <c r="CJ47" s="89">
        <v>2666.44</v>
      </c>
      <c r="CK47" s="89">
        <v>2666.44</v>
      </c>
      <c r="CL47" s="89">
        <v>1999.83</v>
      </c>
      <c r="CM47" s="89">
        <v>666.61</v>
      </c>
      <c r="CN47" s="89">
        <v>2256.2199999999998</v>
      </c>
      <c r="CO47" s="89">
        <v>1999.83</v>
      </c>
      <c r="CP47" s="89">
        <v>3333.06</v>
      </c>
      <c r="CQ47" s="89">
        <v>2666.44</v>
      </c>
      <c r="CR47" s="89">
        <v>1999.83</v>
      </c>
      <c r="CS47" s="89">
        <v>2666.44</v>
      </c>
      <c r="CT47" s="89">
        <v>1333.22</v>
      </c>
      <c r="CU47" s="89">
        <v>1999.83</v>
      </c>
      <c r="CV47" s="89">
        <v>2666.44</v>
      </c>
      <c r="CW47" s="89">
        <v>2666.44</v>
      </c>
      <c r="CX47" s="89">
        <v>3589.44</v>
      </c>
      <c r="CY47" s="89">
        <v>2256.2199999999998</v>
      </c>
      <c r="CZ47" s="89">
        <v>1999.83</v>
      </c>
      <c r="DA47" s="89">
        <v>3333.06</v>
      </c>
      <c r="DB47" s="89">
        <v>1999.83</v>
      </c>
      <c r="DC47" s="89">
        <v>1333.22</v>
      </c>
      <c r="DD47" s="89">
        <v>2666.44</v>
      </c>
      <c r="DE47" s="89">
        <v>1999.83</v>
      </c>
      <c r="DF47" s="89">
        <v>2666.44</v>
      </c>
      <c r="DG47" s="89">
        <v>2666.44</v>
      </c>
      <c r="DH47" s="89">
        <v>3333.06</v>
      </c>
      <c r="DI47" s="89">
        <v>1333.22</v>
      </c>
      <c r="DJ47" s="89">
        <v>2666.44</v>
      </c>
      <c r="DK47" s="89">
        <v>1999.83</v>
      </c>
      <c r="DL47" s="89">
        <v>1589.61</v>
      </c>
      <c r="DM47" s="89">
        <v>2666.44</v>
      </c>
      <c r="DN47" s="89">
        <v>2666.44</v>
      </c>
      <c r="DO47" s="89">
        <v>2922.83</v>
      </c>
      <c r="DP47" s="89">
        <v>2666.44</v>
      </c>
      <c r="DQ47" s="89">
        <v>2666.44</v>
      </c>
      <c r="DR47" s="89">
        <v>2666.44</v>
      </c>
      <c r="DS47" s="89">
        <v>1999.83</v>
      </c>
      <c r="DT47" s="89">
        <v>1999.83</v>
      </c>
      <c r="DU47" s="89">
        <v>2666.44</v>
      </c>
      <c r="DV47" s="89">
        <v>1999.83</v>
      </c>
      <c r="DW47" s="89">
        <v>2922.83</v>
      </c>
      <c r="DX47" s="89">
        <v>2666.44</v>
      </c>
      <c r="DY47" s="89">
        <v>2666.44</v>
      </c>
      <c r="DZ47" s="89">
        <v>1333.22</v>
      </c>
      <c r="EA47" s="89">
        <v>2666.44</v>
      </c>
      <c r="EB47" s="89">
        <v>1333.22</v>
      </c>
      <c r="EC47" s="89">
        <v>2666.44</v>
      </c>
      <c r="ED47" s="89">
        <v>2666.44</v>
      </c>
      <c r="EE47" s="89">
        <v>2666.44</v>
      </c>
      <c r="EF47" s="89">
        <v>2666.44</v>
      </c>
      <c r="EG47" s="89">
        <v>1999.83</v>
      </c>
      <c r="EH47" s="89">
        <v>1999.83</v>
      </c>
      <c r="EI47" s="89">
        <v>1333.22</v>
      </c>
      <c r="EJ47" s="89">
        <v>2922.83</v>
      </c>
      <c r="EK47" s="89">
        <v>2666.44</v>
      </c>
      <c r="EL47" s="89">
        <v>2666.44</v>
      </c>
      <c r="EM47" s="89">
        <v>2666.44</v>
      </c>
      <c r="EN47" s="89">
        <v>1999.83</v>
      </c>
      <c r="EO47" s="89">
        <v>1999.83</v>
      </c>
      <c r="EP47" s="89">
        <v>2666.44</v>
      </c>
      <c r="EQ47" s="89">
        <v>2666.44</v>
      </c>
      <c r="ER47" s="89">
        <v>2666.44</v>
      </c>
      <c r="ES47" s="89">
        <v>1999.83</v>
      </c>
      <c r="ET47" s="89">
        <v>3333.06</v>
      </c>
      <c r="EU47" s="89">
        <v>1999.83</v>
      </c>
      <c r="EV47" s="89">
        <v>2666.44</v>
      </c>
      <c r="EW47" s="89">
        <v>1999.83</v>
      </c>
      <c r="EX47" s="89">
        <v>1999.83</v>
      </c>
      <c r="EY47" s="89">
        <v>2666.44</v>
      </c>
      <c r="EZ47" s="89">
        <v>2666.44</v>
      </c>
      <c r="FA47" s="89">
        <v>1999.83</v>
      </c>
      <c r="FB47" s="89">
        <v>2666.44</v>
      </c>
      <c r="FC47" s="89">
        <v>1999.83</v>
      </c>
      <c r="FD47" s="89">
        <v>1999.83</v>
      </c>
      <c r="FE47" s="89">
        <v>1999.83</v>
      </c>
      <c r="FF47" s="89">
        <v>1999.83</v>
      </c>
      <c r="FG47" s="89">
        <v>666.61</v>
      </c>
      <c r="FH47" s="89">
        <v>1589.61</v>
      </c>
      <c r="FI47" s="89">
        <v>1999.83</v>
      </c>
      <c r="FJ47" s="89">
        <v>1999.83</v>
      </c>
      <c r="FK47" s="89">
        <v>1999.83</v>
      </c>
      <c r="FL47" s="89">
        <v>2666.44</v>
      </c>
      <c r="FM47" s="89">
        <v>3333.06</v>
      </c>
      <c r="FN47" s="89">
        <v>1999.83</v>
      </c>
      <c r="FO47" s="89">
        <v>1999.83</v>
      </c>
      <c r="FP47" s="89">
        <v>2666.44</v>
      </c>
      <c r="FQ47" s="89">
        <v>1999.83</v>
      </c>
      <c r="FR47" s="89">
        <v>3333.06</v>
      </c>
      <c r="FS47" s="89">
        <v>1999.83</v>
      </c>
      <c r="FT47" s="89">
        <v>1333.22</v>
      </c>
      <c r="FU47" s="89">
        <v>1999.83</v>
      </c>
      <c r="FV47" s="89">
        <v>2666.44</v>
      </c>
      <c r="FW47" s="89">
        <v>2666.44</v>
      </c>
      <c r="FX47" s="89">
        <v>1999.83</v>
      </c>
      <c r="FY47" s="89">
        <v>1333.22</v>
      </c>
      <c r="FZ47" s="89">
        <v>2666.44</v>
      </c>
      <c r="GA47" s="89">
        <v>3333.06</v>
      </c>
    </row>
    <row r="48" spans="2:183">
      <c r="B48" s="171" t="s">
        <v>2</v>
      </c>
      <c r="C48" s="177" t="s">
        <v>96</v>
      </c>
      <c r="D48" s="83">
        <v>0.92916241641165132</v>
      </c>
      <c r="E48" s="84">
        <v>0.92270849673202615</v>
      </c>
      <c r="F48" s="84">
        <v>0.91659110657750575</v>
      </c>
      <c r="G48" s="84">
        <v>0.91784216174031796</v>
      </c>
      <c r="H48" s="84">
        <v>0.91669500170010199</v>
      </c>
      <c r="I48" s="84">
        <v>0.9214027899717101</v>
      </c>
      <c r="J48" s="84">
        <v>0.9327798556802297</v>
      </c>
      <c r="K48" s="84">
        <v>0.93248706033473117</v>
      </c>
      <c r="L48" s="84">
        <v>0.91593015315578963</v>
      </c>
      <c r="M48" s="84">
        <v>0.91637387132116821</v>
      </c>
      <c r="N48" s="84">
        <v>0.90819432250512144</v>
      </c>
      <c r="O48" s="84">
        <v>0.91354036797763416</v>
      </c>
      <c r="P48" s="84">
        <v>0.93535834372284554</v>
      </c>
      <c r="Q48" s="84">
        <v>0.9367843137254902</v>
      </c>
      <c r="R48" s="84">
        <v>0.92086969662624207</v>
      </c>
      <c r="S48" s="84">
        <v>0.92612504978096377</v>
      </c>
      <c r="T48" s="84">
        <v>0.91257438298702565</v>
      </c>
      <c r="U48" s="84">
        <v>0.92749000097551459</v>
      </c>
      <c r="V48" s="84">
        <v>0.93768181646454341</v>
      </c>
      <c r="W48" s="84">
        <v>0.93877743775737654</v>
      </c>
      <c r="X48" s="84">
        <v>0.91634962442688517</v>
      </c>
      <c r="Y48" s="84">
        <v>0.92850126563149349</v>
      </c>
      <c r="Z48" s="84">
        <v>0.91227197346600331</v>
      </c>
      <c r="AA48" s="84">
        <v>0.91893346934149378</v>
      </c>
      <c r="AB48" s="84">
        <v>0.92650836827987459</v>
      </c>
      <c r="AC48" s="84">
        <v>0.92785359477124185</v>
      </c>
      <c r="AD48" s="84">
        <v>0.91973629528882839</v>
      </c>
      <c r="AE48" s="84">
        <v>0.91528631353038725</v>
      </c>
      <c r="AF48" s="84">
        <v>0.91474932940420872</v>
      </c>
      <c r="AG48" s="84">
        <v>0.9255487269534679</v>
      </c>
      <c r="AH48" s="84">
        <v>0.93516944349994335</v>
      </c>
      <c r="AI48" s="84">
        <v>0.93322377120404998</v>
      </c>
      <c r="AJ48" s="84">
        <v>0.91472051507170027</v>
      </c>
      <c r="AK48" s="84">
        <v>0.92188031281876914</v>
      </c>
      <c r="AL48" s="84">
        <v>0.91247683152863135</v>
      </c>
      <c r="AM48" s="84">
        <v>0.91340813782160268</v>
      </c>
      <c r="AN48" s="84">
        <v>0.93250595035702144</v>
      </c>
      <c r="AO48" s="84">
        <v>0.93618373275236022</v>
      </c>
      <c r="AP48" s="84">
        <v>0.92439268578336919</v>
      </c>
      <c r="AQ48" s="84">
        <v>0.92248561115988681</v>
      </c>
      <c r="AR48" s="84">
        <v>0.92624552308485586</v>
      </c>
      <c r="AS48" s="84">
        <v>0.93106038435274607</v>
      </c>
      <c r="AT48" s="84">
        <v>0.93639729494880808</v>
      </c>
      <c r="AU48" s="84">
        <v>0.93958970871585623</v>
      </c>
      <c r="AV48" s="84">
        <v>0.92316847136864699</v>
      </c>
      <c r="AW48" s="84">
        <v>0.92371264498092109</v>
      </c>
      <c r="AX48" s="84">
        <v>0.91877865574090334</v>
      </c>
      <c r="AY48" s="84">
        <v>0.91431485889153352</v>
      </c>
      <c r="AZ48" s="84">
        <v>0.93405493218481994</v>
      </c>
      <c r="BA48" s="84">
        <v>0.93567581699346403</v>
      </c>
      <c r="BB48" s="84">
        <v>0.92527107181986479</v>
      </c>
      <c r="BC48" s="84">
        <v>0.91711052580236074</v>
      </c>
      <c r="BD48" s="84">
        <v>0.92086969662624207</v>
      </c>
      <c r="BE48" s="84">
        <v>0.92868012876792505</v>
      </c>
      <c r="BF48" s="84">
        <v>0.93635006989308245</v>
      </c>
      <c r="BG48" s="84">
        <v>0.93904189806943972</v>
      </c>
      <c r="BH48" s="84">
        <v>0.91742269046922253</v>
      </c>
      <c r="BI48" s="84">
        <v>0.91666666666666663</v>
      </c>
      <c r="BJ48" s="84">
        <v>0.9152960686762267</v>
      </c>
      <c r="BK48" s="84">
        <v>0.91764894782575845</v>
      </c>
      <c r="BL48" s="84">
        <v>0.93813517699950888</v>
      </c>
      <c r="BM48" s="84">
        <v>0.94219084967320266</v>
      </c>
      <c r="BN48" s="84">
        <v>0.92695228380369488</v>
      </c>
      <c r="BO48" s="84">
        <v>0.92908008974734169</v>
      </c>
      <c r="BP48" s="84">
        <v>0.92678763047507562</v>
      </c>
      <c r="BQ48" s="84">
        <v>0.93610379475173155</v>
      </c>
      <c r="BR48" s="84">
        <v>0.946324001662322</v>
      </c>
      <c r="BS48" s="84">
        <v>0.95242547886206508</v>
      </c>
      <c r="BT48" s="84">
        <v>0.93080675056092088</v>
      </c>
      <c r="BU48" s="84">
        <v>0.94098757036533298</v>
      </c>
      <c r="BV48" s="84">
        <v>0.93580138523070922</v>
      </c>
      <c r="BW48" s="84">
        <v>0.93868298764592539</v>
      </c>
      <c r="BX48" s="84">
        <v>0.95505119196040655</v>
      </c>
      <c r="BY48" s="84">
        <v>0.96725751633986923</v>
      </c>
      <c r="BZ48" s="84">
        <v>0.94779742340095963</v>
      </c>
      <c r="CA48" s="84">
        <v>0.9555360452638767</v>
      </c>
      <c r="CB48" s="84">
        <v>0.95430503607994255</v>
      </c>
      <c r="CC48" s="84">
        <v>0.95588723051409619</v>
      </c>
      <c r="CD48" s="84">
        <v>0.97414900449582531</v>
      </c>
      <c r="CE48" s="84">
        <v>0.97038044504892518</v>
      </c>
      <c r="CF48" s="84">
        <v>0.95960394107891911</v>
      </c>
      <c r="CG48" s="84">
        <v>0.95905587668593451</v>
      </c>
      <c r="CH48" s="84">
        <v>0.98207979709296656</v>
      </c>
      <c r="CI48" s="84">
        <v>0.98572858815973408</v>
      </c>
      <c r="CJ48" s="84">
        <v>0.9885715365144131</v>
      </c>
      <c r="CK48" s="84">
        <v>0.98344226579520688</v>
      </c>
      <c r="CL48" s="84">
        <v>0.97814424421020818</v>
      </c>
      <c r="CM48" s="84">
        <v>0.96506736772921453</v>
      </c>
      <c r="CN48" s="84">
        <v>0.9614842454394692</v>
      </c>
      <c r="CO48" s="84">
        <v>0.96302799726855914</v>
      </c>
      <c r="CP48" s="84">
        <v>0.97654803732668405</v>
      </c>
      <c r="CQ48" s="84">
        <v>0.97834258944425556</v>
      </c>
      <c r="CR48" s="84">
        <v>0.96553506974929271</v>
      </c>
      <c r="CS48" s="84">
        <v>0.96260720087649698</v>
      </c>
      <c r="CT48" s="84">
        <v>0.98153350892595848</v>
      </c>
      <c r="CU48" s="84">
        <v>0.98696588461974388</v>
      </c>
      <c r="CV48" s="84">
        <v>0.9863330688730213</v>
      </c>
      <c r="CW48" s="84">
        <v>0.98544313725490196</v>
      </c>
      <c r="CX48" s="84">
        <v>0.97810688196847373</v>
      </c>
      <c r="CY48" s="84">
        <v>0.96317317129194602</v>
      </c>
      <c r="CZ48" s="84">
        <v>0.95867807624013002</v>
      </c>
      <c r="DA48" s="84">
        <v>0.97013949858550386</v>
      </c>
      <c r="DB48" s="84">
        <v>0.97722807812913215</v>
      </c>
      <c r="DC48" s="84">
        <v>0.98331066530658506</v>
      </c>
      <c r="DD48" s="84">
        <v>0.96269632231001856</v>
      </c>
      <c r="DE48" s="84">
        <v>0.96404284257055428</v>
      </c>
      <c r="DF48" s="84">
        <v>0.98325041459369822</v>
      </c>
      <c r="DG48" s="84">
        <v>0.97889984510181727</v>
      </c>
      <c r="DH48" s="84">
        <v>0.98424572140995126</v>
      </c>
      <c r="DI48" s="84">
        <v>0.98673986928104573</v>
      </c>
      <c r="DJ48" s="84">
        <v>0.97345951868223202</v>
      </c>
      <c r="DK48" s="84">
        <v>0.96056654966513355</v>
      </c>
      <c r="DL48" s="84">
        <v>0.95657580105212814</v>
      </c>
      <c r="DM48" s="84">
        <v>0.96465710662374404</v>
      </c>
      <c r="DN48" s="84">
        <v>0.97753031848577576</v>
      </c>
      <c r="DO48" s="84">
        <v>0.98022214666213303</v>
      </c>
      <c r="DP48" s="84">
        <v>0.96021851526680324</v>
      </c>
      <c r="DQ48" s="84">
        <v>0.96568627450980393</v>
      </c>
      <c r="DR48" s="84">
        <v>0.98066530094624915</v>
      </c>
      <c r="DS48" s="84">
        <v>0.97818202425478862</v>
      </c>
      <c r="DT48" s="84">
        <v>0.98495409724583471</v>
      </c>
      <c r="DU48" s="84">
        <v>0.98184575163398691</v>
      </c>
      <c r="DV48" s="84">
        <v>0.96908647852204466</v>
      </c>
      <c r="DW48" s="84">
        <v>0.96068676226709593</v>
      </c>
      <c r="DX48" s="84">
        <v>0.95828138577203525</v>
      </c>
      <c r="DY48" s="84">
        <v>0.96415959418593311</v>
      </c>
      <c r="DZ48" s="84">
        <v>0.97861649476746382</v>
      </c>
      <c r="EA48" s="84">
        <v>0.97212777211077106</v>
      </c>
      <c r="EB48" s="84">
        <v>0.96034533216271578</v>
      </c>
      <c r="EC48" s="84">
        <v>0.95735577467981414</v>
      </c>
      <c r="ED48" s="84">
        <v>0.97245146814944883</v>
      </c>
      <c r="EE48" s="84">
        <v>0.97741697835203445</v>
      </c>
      <c r="EF48" s="84">
        <v>0.9845951868223205</v>
      </c>
      <c r="EG48" s="84">
        <v>0.97908506818365215</v>
      </c>
      <c r="EH48" s="84">
        <v>0.9686236729759341</v>
      </c>
      <c r="EI48" s="84">
        <v>0.96034533216271578</v>
      </c>
      <c r="EJ48" s="84">
        <v>0.95653856209150323</v>
      </c>
      <c r="EK48" s="84">
        <v>0.96252072968490876</v>
      </c>
      <c r="EL48" s="84">
        <v>0.97842759454456152</v>
      </c>
      <c r="EM48" s="84">
        <v>0.97636858211492694</v>
      </c>
      <c r="EN48" s="84">
        <v>0.9614671739342503</v>
      </c>
      <c r="EO48" s="84">
        <v>0.95754467490271633</v>
      </c>
      <c r="EP48" s="84">
        <v>0.97227587552433914</v>
      </c>
      <c r="EQ48" s="84">
        <v>0.97940043069250826</v>
      </c>
      <c r="ER48" s="84">
        <v>0.97792700895387052</v>
      </c>
      <c r="ES48" s="84">
        <v>0.97617777777777781</v>
      </c>
      <c r="ET48" s="84">
        <v>0.96236163058672408</v>
      </c>
      <c r="EU48" s="84">
        <v>0.95416056970051699</v>
      </c>
      <c r="EV48" s="84">
        <v>0.9566946238996562</v>
      </c>
      <c r="EW48" s="84">
        <v>0.96062823139205933</v>
      </c>
      <c r="EX48" s="84">
        <v>0.97217499716649669</v>
      </c>
      <c r="EY48" s="84">
        <v>0.97140995126374252</v>
      </c>
      <c r="EZ48" s="84">
        <v>0.95343868890839922</v>
      </c>
      <c r="FA48" s="84">
        <v>0.95628848842041636</v>
      </c>
      <c r="FB48" s="84">
        <v>0.96515461906155497</v>
      </c>
      <c r="FC48" s="84">
        <v>0.97673693754958635</v>
      </c>
      <c r="FD48" s="84">
        <v>0.9595564622766255</v>
      </c>
      <c r="FE48" s="84">
        <v>0.96397385620915033</v>
      </c>
      <c r="FF48" s="84">
        <v>0.95341720503230198</v>
      </c>
      <c r="FG48" s="84">
        <v>0.95795532143205542</v>
      </c>
      <c r="FH48" s="84">
        <v>0.93525834877898095</v>
      </c>
      <c r="FI48" s="84">
        <v>0.94886352550970632</v>
      </c>
      <c r="FJ48" s="84">
        <v>0.96508179379651671</v>
      </c>
      <c r="FK48" s="84">
        <v>0.96478899845101818</v>
      </c>
      <c r="FL48" s="84">
        <v>0.94798556238415765</v>
      </c>
      <c r="FM48" s="84">
        <v>0.95058370168876805</v>
      </c>
      <c r="FN48" s="84">
        <v>0.95289240074139103</v>
      </c>
      <c r="FO48" s="84">
        <v>0.96555404435377234</v>
      </c>
      <c r="FP48" s="84">
        <v>0.95751633986928109</v>
      </c>
      <c r="FQ48" s="84">
        <v>0.96</v>
      </c>
      <c r="FR48" s="84">
        <v>0.95435226113566818</v>
      </c>
      <c r="FS48" s="84">
        <v>0.94926348648912307</v>
      </c>
      <c r="FT48" s="84">
        <v>0.94654123691865955</v>
      </c>
      <c r="FU48" s="84">
        <v>0.94759535655058047</v>
      </c>
      <c r="FV48" s="84">
        <v>0.96193660508519396</v>
      </c>
      <c r="FW48" s="84">
        <v>0.96107710907098876</v>
      </c>
      <c r="FX48" s="84">
        <v>0.94462003706955422</v>
      </c>
      <c r="FY48" s="84">
        <v>0.94904416487211452</v>
      </c>
      <c r="FZ48" s="84">
        <v>0.95173153838649893</v>
      </c>
      <c r="GA48" s="84">
        <v>0.96549737428690163</v>
      </c>
    </row>
    <row r="49" spans="2:183">
      <c r="B49" s="96" t="s">
        <v>2</v>
      </c>
      <c r="C49" s="166" t="s">
        <v>42</v>
      </c>
      <c r="D49" s="178">
        <v>78160.160000000003</v>
      </c>
      <c r="E49" s="179">
        <v>46616.11</v>
      </c>
      <c r="F49" s="179">
        <v>61621.52</v>
      </c>
      <c r="G49" s="179">
        <v>30504.13</v>
      </c>
      <c r="H49" s="179">
        <v>76526.97</v>
      </c>
      <c r="I49" s="179">
        <v>45576.2</v>
      </c>
      <c r="J49" s="179">
        <v>30264.15</v>
      </c>
      <c r="K49" s="179">
        <v>75493.7</v>
      </c>
      <c r="L49" s="179">
        <v>45216.23</v>
      </c>
      <c r="M49" s="179">
        <v>60261.64</v>
      </c>
      <c r="N49" s="179">
        <v>50968.06</v>
      </c>
      <c r="O49" s="179">
        <v>75293.73</v>
      </c>
      <c r="P49" s="179">
        <v>90312.47</v>
      </c>
      <c r="Q49" s="179">
        <v>30037.5</v>
      </c>
      <c r="R49" s="179">
        <v>44776.27</v>
      </c>
      <c r="S49" s="179">
        <v>29597.53</v>
      </c>
      <c r="T49" s="179">
        <v>49727.14</v>
      </c>
      <c r="U49" s="179">
        <v>58501.78</v>
      </c>
      <c r="V49" s="179">
        <v>43856.34</v>
      </c>
      <c r="W49" s="179">
        <v>29224.23</v>
      </c>
      <c r="X49" s="179">
        <v>58421.8</v>
      </c>
      <c r="Y49" s="179">
        <v>43796.35</v>
      </c>
      <c r="Z49" s="179">
        <v>58395.13</v>
      </c>
      <c r="AA49" s="179">
        <v>58368.46</v>
      </c>
      <c r="AB49" s="179">
        <v>58395.13</v>
      </c>
      <c r="AC49" s="179">
        <v>58288.46</v>
      </c>
      <c r="AD49" s="179">
        <v>43516.38</v>
      </c>
      <c r="AE49" s="179">
        <v>43236.39</v>
      </c>
      <c r="AF49" s="179">
        <v>43096.4</v>
      </c>
      <c r="AG49" s="179">
        <v>57541.88</v>
      </c>
      <c r="AH49" s="179">
        <v>71960.67</v>
      </c>
      <c r="AI49" s="179">
        <v>57621.86</v>
      </c>
      <c r="AJ49" s="179">
        <v>28837.599999999999</v>
      </c>
      <c r="AK49" s="179">
        <v>43316.39</v>
      </c>
      <c r="AL49" s="179">
        <v>48937.45</v>
      </c>
      <c r="AM49" s="179">
        <v>43416.38</v>
      </c>
      <c r="AN49" s="179">
        <v>57915.17</v>
      </c>
      <c r="AO49" s="179">
        <v>44736.27</v>
      </c>
      <c r="AP49" s="179">
        <v>59381.71</v>
      </c>
      <c r="AQ49" s="179">
        <v>44276.31</v>
      </c>
      <c r="AR49" s="179">
        <v>64506.92</v>
      </c>
      <c r="AS49" s="179">
        <v>44196.31</v>
      </c>
      <c r="AT49" s="179">
        <v>58981.75</v>
      </c>
      <c r="AU49" s="179">
        <v>64740.75</v>
      </c>
      <c r="AV49" s="179">
        <v>44356.3</v>
      </c>
      <c r="AW49" s="179">
        <v>59195.06</v>
      </c>
      <c r="AX49" s="179">
        <v>29650.86</v>
      </c>
      <c r="AY49" s="179">
        <v>59355.05</v>
      </c>
      <c r="AZ49" s="179">
        <v>59381.71</v>
      </c>
      <c r="BA49" s="179">
        <v>61168.22</v>
      </c>
      <c r="BB49" s="179">
        <v>45676.19</v>
      </c>
      <c r="BC49" s="179">
        <v>30277.47</v>
      </c>
      <c r="BD49" s="179">
        <v>45276.22</v>
      </c>
      <c r="BE49" s="179">
        <v>45356.22</v>
      </c>
      <c r="BF49" s="179">
        <v>45396.22</v>
      </c>
      <c r="BG49" s="179">
        <v>45436.21</v>
      </c>
      <c r="BH49" s="179">
        <v>60661.61</v>
      </c>
      <c r="BI49" s="179">
        <v>60768.26</v>
      </c>
      <c r="BJ49" s="179">
        <v>45636.19</v>
      </c>
      <c r="BK49" s="179">
        <v>60928.25</v>
      </c>
      <c r="BL49" s="179">
        <v>60981.57</v>
      </c>
      <c r="BM49" s="179">
        <v>47116.07</v>
      </c>
      <c r="BN49" s="179">
        <v>46916.09</v>
      </c>
      <c r="BO49" s="179">
        <v>15545.37</v>
      </c>
      <c r="BP49" s="179">
        <v>36958.46</v>
      </c>
      <c r="BQ49" s="179">
        <v>46596.11</v>
      </c>
      <c r="BR49" s="179">
        <v>62181.49</v>
      </c>
      <c r="BS49" s="179">
        <v>62261.47</v>
      </c>
      <c r="BT49" s="179">
        <v>46756.11</v>
      </c>
      <c r="BU49" s="179">
        <v>62448.13</v>
      </c>
      <c r="BV49" s="179">
        <v>46916.09</v>
      </c>
      <c r="BW49" s="179">
        <v>62634.77</v>
      </c>
      <c r="BX49" s="179">
        <v>31330.720000000001</v>
      </c>
      <c r="BY49" s="179">
        <v>64581.27</v>
      </c>
      <c r="BZ49" s="179">
        <v>64287.98</v>
      </c>
      <c r="CA49" s="179">
        <v>63941.33</v>
      </c>
      <c r="CB49" s="179">
        <v>47816.01</v>
      </c>
      <c r="CC49" s="179">
        <v>31930.67</v>
      </c>
      <c r="CD49" s="179">
        <v>31970.66</v>
      </c>
      <c r="CE49" s="179">
        <v>47996</v>
      </c>
      <c r="CF49" s="179">
        <v>64101.31</v>
      </c>
      <c r="CG49" s="179">
        <v>48155.98</v>
      </c>
      <c r="CH49" s="179">
        <v>48235.97</v>
      </c>
      <c r="CI49" s="179">
        <v>48295.97</v>
      </c>
      <c r="CJ49" s="179">
        <v>64447.96</v>
      </c>
      <c r="CK49" s="179">
        <v>66394.460000000006</v>
      </c>
      <c r="CL49" s="179">
        <v>49595.87</v>
      </c>
      <c r="CM49" s="179">
        <v>16438.63</v>
      </c>
      <c r="CN49" s="179">
        <v>55480.51</v>
      </c>
      <c r="CO49" s="179">
        <v>49275.88</v>
      </c>
      <c r="CP49" s="179">
        <v>82193.14</v>
      </c>
      <c r="CQ49" s="179">
        <v>65834.509999999995</v>
      </c>
      <c r="CR49" s="179">
        <v>49455.88</v>
      </c>
      <c r="CS49" s="179">
        <v>66047.820000000007</v>
      </c>
      <c r="CT49" s="179">
        <v>33077.24</v>
      </c>
      <c r="CU49" s="179">
        <v>49675.87</v>
      </c>
      <c r="CV49" s="179">
        <v>66261.13</v>
      </c>
      <c r="CW49" s="179">
        <v>68287.63</v>
      </c>
      <c r="CX49" s="179">
        <v>91530.83</v>
      </c>
      <c r="CY49" s="179">
        <v>57195.23</v>
      </c>
      <c r="CZ49" s="179">
        <v>50535.79</v>
      </c>
      <c r="DA49" s="179">
        <v>84392.960000000006</v>
      </c>
      <c r="DB49" s="179">
        <v>50675.77</v>
      </c>
      <c r="DC49" s="179">
        <v>33823.85</v>
      </c>
      <c r="DD49" s="179">
        <v>67754.34</v>
      </c>
      <c r="DE49" s="179">
        <v>50875.77</v>
      </c>
      <c r="DF49" s="179">
        <v>67967.66</v>
      </c>
      <c r="DG49" s="179">
        <v>68074.31</v>
      </c>
      <c r="DH49" s="179">
        <v>85159.55</v>
      </c>
      <c r="DI49" s="179">
        <v>35103.74</v>
      </c>
      <c r="DJ49" s="179">
        <v>69914.17</v>
      </c>
      <c r="DK49" s="179">
        <v>52135.66</v>
      </c>
      <c r="DL49" s="179">
        <v>41329.89</v>
      </c>
      <c r="DM49" s="179">
        <v>69460.89</v>
      </c>
      <c r="DN49" s="179">
        <v>69540.88</v>
      </c>
      <c r="DO49" s="179">
        <v>76315.17</v>
      </c>
      <c r="DP49" s="179">
        <v>69754.17</v>
      </c>
      <c r="DQ49" s="179">
        <v>69834.17</v>
      </c>
      <c r="DR49" s="179">
        <v>69967.5</v>
      </c>
      <c r="DS49" s="179">
        <v>52555.61</v>
      </c>
      <c r="DT49" s="179">
        <v>52595.61</v>
      </c>
      <c r="DU49" s="179">
        <v>72260.649999999994</v>
      </c>
      <c r="DV49" s="179">
        <v>53975.51</v>
      </c>
      <c r="DW49" s="179">
        <v>78419.61</v>
      </c>
      <c r="DX49" s="179">
        <v>71354.05</v>
      </c>
      <c r="DY49" s="179">
        <v>71487.38</v>
      </c>
      <c r="DZ49" s="179">
        <v>35783.69</v>
      </c>
      <c r="EA49" s="179">
        <v>71647.360000000001</v>
      </c>
      <c r="EB49" s="179">
        <v>35877.019999999997</v>
      </c>
      <c r="EC49" s="179">
        <v>71860.67</v>
      </c>
      <c r="ED49" s="179">
        <v>71993.990000000005</v>
      </c>
      <c r="EE49" s="179">
        <v>72100.649999999994</v>
      </c>
      <c r="EF49" s="179">
        <v>72180.639999999999</v>
      </c>
      <c r="EG49" s="179">
        <v>55775.360000000001</v>
      </c>
      <c r="EH49" s="179">
        <v>55555.37</v>
      </c>
      <c r="EI49" s="179">
        <v>36823.599999999999</v>
      </c>
      <c r="EJ49" s="179">
        <v>80494.83</v>
      </c>
      <c r="EK49" s="179">
        <v>73593.86</v>
      </c>
      <c r="EL49" s="179">
        <v>73673.87</v>
      </c>
      <c r="EM49" s="179">
        <v>73753.87</v>
      </c>
      <c r="EN49" s="179">
        <v>55415.38</v>
      </c>
      <c r="EO49" s="179">
        <v>55495.37</v>
      </c>
      <c r="EP49" s="179">
        <v>74100.490000000005</v>
      </c>
      <c r="EQ49" s="179">
        <v>74207.14</v>
      </c>
      <c r="ER49" s="179">
        <v>74260.479999999996</v>
      </c>
      <c r="ES49" s="179">
        <v>57375.199999999997</v>
      </c>
      <c r="ET49" s="179">
        <v>95225.41</v>
      </c>
      <c r="EU49" s="179">
        <v>56795.26</v>
      </c>
      <c r="EV49" s="179">
        <v>75513.710000000006</v>
      </c>
      <c r="EW49" s="179">
        <v>56735.27</v>
      </c>
      <c r="EX49" s="179">
        <v>56775.27</v>
      </c>
      <c r="EY49" s="179">
        <v>75780.350000000006</v>
      </c>
      <c r="EZ49" s="179">
        <v>75887</v>
      </c>
      <c r="FA49" s="179">
        <v>56995.25</v>
      </c>
      <c r="FB49" s="179">
        <v>76127</v>
      </c>
      <c r="FC49" s="179">
        <v>57175.23</v>
      </c>
      <c r="FD49" s="179">
        <v>57215.23</v>
      </c>
      <c r="FE49" s="179">
        <v>58955.09</v>
      </c>
      <c r="FF49" s="179">
        <v>58695.11</v>
      </c>
      <c r="FG49" s="179">
        <v>19451.71</v>
      </c>
      <c r="FH49" s="179">
        <v>46241.79</v>
      </c>
      <c r="FI49" s="179">
        <v>58275.14</v>
      </c>
      <c r="FJ49" s="179">
        <v>58335.13</v>
      </c>
      <c r="FK49" s="179">
        <v>58395.13</v>
      </c>
      <c r="FL49" s="179">
        <v>77966.84</v>
      </c>
      <c r="FM49" s="179">
        <v>97591.86</v>
      </c>
      <c r="FN49" s="179">
        <v>58675.11</v>
      </c>
      <c r="FO49" s="179">
        <v>58735.1</v>
      </c>
      <c r="FP49" s="179">
        <v>78366.78</v>
      </c>
      <c r="FQ49" s="179">
        <v>60574.94</v>
      </c>
      <c r="FR49" s="179">
        <v>100524.94</v>
      </c>
      <c r="FS49" s="179">
        <v>59954.99</v>
      </c>
      <c r="FT49" s="179">
        <v>39850.01</v>
      </c>
      <c r="FU49" s="179">
        <v>59895.01</v>
      </c>
      <c r="FV49" s="179">
        <v>79939.990000000005</v>
      </c>
      <c r="FW49" s="179">
        <v>80019.990000000005</v>
      </c>
      <c r="FX49" s="179">
        <v>60094.98</v>
      </c>
      <c r="FY49" s="179">
        <v>40116.65</v>
      </c>
      <c r="FZ49" s="179">
        <v>80366.64</v>
      </c>
      <c r="GA49" s="179">
        <v>100591.62</v>
      </c>
    </row>
    <row r="50" spans="2:183">
      <c r="B50" s="96" t="s">
        <v>2</v>
      </c>
      <c r="C50" s="166" t="s">
        <v>318</v>
      </c>
      <c r="D50" s="178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9">
        <v>0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9">
        <v>0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</row>
    <row r="51" spans="2:183">
      <c r="B51" s="96" t="s">
        <v>2</v>
      </c>
      <c r="C51" s="166" t="s">
        <v>43</v>
      </c>
      <c r="D51" s="175">
        <v>245.96</v>
      </c>
      <c r="E51" s="176">
        <v>220.43</v>
      </c>
      <c r="F51" s="176">
        <v>242.62</v>
      </c>
      <c r="G51" s="176">
        <v>234.94</v>
      </c>
      <c r="H51" s="176">
        <v>242.79</v>
      </c>
      <c r="I51" s="176">
        <v>235.98</v>
      </c>
      <c r="J51" s="176">
        <v>246.41</v>
      </c>
      <c r="K51" s="176">
        <v>246.8</v>
      </c>
      <c r="L51" s="176">
        <v>234.62</v>
      </c>
      <c r="M51" s="176">
        <v>242.54</v>
      </c>
      <c r="N51" s="176">
        <v>232.77</v>
      </c>
      <c r="O51" s="176">
        <v>241.99</v>
      </c>
      <c r="P51" s="176">
        <v>263.82</v>
      </c>
      <c r="Q51" s="176">
        <v>238.08</v>
      </c>
      <c r="R51" s="176">
        <v>259.44</v>
      </c>
      <c r="S51" s="176">
        <v>210.29</v>
      </c>
      <c r="T51" s="176">
        <v>124.82</v>
      </c>
      <c r="U51" s="176">
        <v>253.11</v>
      </c>
      <c r="V51" s="176">
        <v>263.98</v>
      </c>
      <c r="W51" s="176">
        <v>264.12</v>
      </c>
      <c r="X51" s="176">
        <v>250.19</v>
      </c>
      <c r="Y51" s="176">
        <v>261.51</v>
      </c>
      <c r="Z51" s="176">
        <v>249.11</v>
      </c>
      <c r="AA51" s="176">
        <v>259.07</v>
      </c>
      <c r="AB51" s="176">
        <v>261.12</v>
      </c>
      <c r="AC51" s="176">
        <v>236.22</v>
      </c>
      <c r="AD51" s="176">
        <v>259.13</v>
      </c>
      <c r="AE51" s="176">
        <v>249.76</v>
      </c>
      <c r="AF51" s="176">
        <v>257.76</v>
      </c>
      <c r="AG51" s="176">
        <v>252.6</v>
      </c>
      <c r="AH51" s="176">
        <v>263.64</v>
      </c>
      <c r="AI51" s="176">
        <v>262.94</v>
      </c>
      <c r="AJ51" s="176">
        <v>249.45</v>
      </c>
      <c r="AK51" s="176">
        <v>259.70999999999998</v>
      </c>
      <c r="AL51" s="176">
        <v>249.06</v>
      </c>
      <c r="AM51" s="176">
        <v>257.43</v>
      </c>
      <c r="AN51" s="176">
        <v>262.73</v>
      </c>
      <c r="AO51" s="176">
        <v>246.85</v>
      </c>
      <c r="AP51" s="176">
        <v>260.55</v>
      </c>
      <c r="AQ51" s="176">
        <v>126.06</v>
      </c>
      <c r="AR51" s="176">
        <v>177.19</v>
      </c>
      <c r="AS51" s="176">
        <v>253.88</v>
      </c>
      <c r="AT51" s="176">
        <v>263.8</v>
      </c>
      <c r="AU51" s="176">
        <v>264.7</v>
      </c>
      <c r="AV51" s="176">
        <v>251.82</v>
      </c>
      <c r="AW51" s="176">
        <v>260.35000000000002</v>
      </c>
      <c r="AX51" s="176">
        <v>250.48</v>
      </c>
      <c r="AY51" s="176">
        <v>257.81</v>
      </c>
      <c r="AZ51" s="176">
        <v>263.16000000000003</v>
      </c>
      <c r="BA51" s="176">
        <v>238.14</v>
      </c>
      <c r="BB51" s="176">
        <v>260.64</v>
      </c>
      <c r="BC51" s="176">
        <v>250.06</v>
      </c>
      <c r="BD51" s="176">
        <v>259.43</v>
      </c>
      <c r="BE51" s="176">
        <v>253.26</v>
      </c>
      <c r="BF51" s="176">
        <v>263.63</v>
      </c>
      <c r="BG51" s="176">
        <v>264.33999999999997</v>
      </c>
      <c r="BH51" s="176">
        <v>250.47</v>
      </c>
      <c r="BI51" s="176">
        <v>258.44</v>
      </c>
      <c r="BJ51" s="176">
        <v>249.73</v>
      </c>
      <c r="BK51" s="176">
        <v>258.70999999999998</v>
      </c>
      <c r="BL51" s="176">
        <v>264.26</v>
      </c>
      <c r="BM51" s="176">
        <v>239.56</v>
      </c>
      <c r="BN51" s="176">
        <v>261.08999999999997</v>
      </c>
      <c r="BO51" s="176">
        <v>50.74</v>
      </c>
      <c r="BP51" s="176">
        <v>50.84</v>
      </c>
      <c r="BQ51" s="176">
        <v>255.18</v>
      </c>
      <c r="BR51" s="176">
        <v>266.48</v>
      </c>
      <c r="BS51" s="176">
        <v>268.14</v>
      </c>
      <c r="BT51" s="176">
        <v>253.82</v>
      </c>
      <c r="BU51" s="176">
        <v>265.02</v>
      </c>
      <c r="BV51" s="176">
        <v>255.08</v>
      </c>
      <c r="BW51" s="176">
        <v>264.38</v>
      </c>
      <c r="BX51" s="176">
        <v>265.98</v>
      </c>
      <c r="BY51" s="176">
        <v>243.55</v>
      </c>
      <c r="BZ51" s="176">
        <v>264.37</v>
      </c>
      <c r="CA51" s="176">
        <v>258.02</v>
      </c>
      <c r="CB51" s="176">
        <v>265.97000000000003</v>
      </c>
      <c r="CC51" s="176">
        <v>257.82</v>
      </c>
      <c r="CD51" s="176">
        <v>271.14999999999998</v>
      </c>
      <c r="CE51" s="176">
        <v>270.27999999999997</v>
      </c>
      <c r="CF51" s="176">
        <v>259.08999999999997</v>
      </c>
      <c r="CG51" s="176">
        <v>267.24</v>
      </c>
      <c r="CH51" s="176">
        <v>264.75</v>
      </c>
      <c r="CI51" s="176">
        <v>274.39999999999998</v>
      </c>
      <c r="CJ51" s="176">
        <v>276.58999999999997</v>
      </c>
      <c r="CK51" s="176">
        <v>257.77</v>
      </c>
      <c r="CL51" s="176">
        <v>273.60000000000002</v>
      </c>
      <c r="CM51" s="176">
        <v>139.66999999999999</v>
      </c>
      <c r="CN51" s="176">
        <v>208.66</v>
      </c>
      <c r="CO51" s="176">
        <v>261.01</v>
      </c>
      <c r="CP51" s="176">
        <v>273.54000000000002</v>
      </c>
      <c r="CQ51" s="176">
        <v>273.86</v>
      </c>
      <c r="CR51" s="176">
        <v>261.67</v>
      </c>
      <c r="CS51" s="176">
        <v>269.58999999999997</v>
      </c>
      <c r="CT51" s="176">
        <v>265.68</v>
      </c>
      <c r="CU51" s="176">
        <v>276.02</v>
      </c>
      <c r="CV51" s="176">
        <v>277.27999999999997</v>
      </c>
      <c r="CW51" s="176">
        <v>250.28</v>
      </c>
      <c r="CX51" s="176">
        <v>169.41</v>
      </c>
      <c r="CY51" s="176">
        <v>122.85</v>
      </c>
      <c r="CZ51" s="176">
        <v>269.64999999999998</v>
      </c>
      <c r="DA51" s="176">
        <v>264.39999999999998</v>
      </c>
      <c r="DB51" s="176">
        <v>274.66000000000003</v>
      </c>
      <c r="DC51" s="176">
        <v>276.14</v>
      </c>
      <c r="DD51" s="176">
        <v>262.32</v>
      </c>
      <c r="DE51" s="176">
        <v>271.07</v>
      </c>
      <c r="DF51" s="176">
        <v>267.69</v>
      </c>
      <c r="DG51" s="176">
        <v>275.27999999999997</v>
      </c>
      <c r="DH51" s="176">
        <v>276.88</v>
      </c>
      <c r="DI51" s="176">
        <v>250.27</v>
      </c>
      <c r="DJ51" s="176">
        <v>273.77</v>
      </c>
      <c r="DK51" s="176">
        <v>253</v>
      </c>
      <c r="DL51" s="176">
        <v>95.88</v>
      </c>
      <c r="DM51" s="176">
        <v>262.82</v>
      </c>
      <c r="DN51" s="176">
        <v>274.91000000000003</v>
      </c>
      <c r="DO51" s="176">
        <v>275.69</v>
      </c>
      <c r="DP51" s="176">
        <v>261.67</v>
      </c>
      <c r="DQ51" s="176">
        <v>271.67</v>
      </c>
      <c r="DR51" s="176">
        <v>267</v>
      </c>
      <c r="DS51" s="176">
        <v>274.92</v>
      </c>
      <c r="DT51" s="176">
        <v>276.74</v>
      </c>
      <c r="DU51" s="176">
        <v>249.39</v>
      </c>
      <c r="DV51" s="176">
        <v>272.43</v>
      </c>
      <c r="DW51" s="176">
        <v>261.83999999999997</v>
      </c>
      <c r="DX51" s="176">
        <v>269.7</v>
      </c>
      <c r="DY51" s="176">
        <v>262.69</v>
      </c>
      <c r="DZ51" s="176">
        <v>274.87</v>
      </c>
      <c r="EA51" s="176">
        <v>273.43</v>
      </c>
      <c r="EB51" s="176">
        <v>261.37</v>
      </c>
      <c r="EC51" s="176">
        <v>269.43</v>
      </c>
      <c r="ED51" s="176">
        <v>264.83999999999997</v>
      </c>
      <c r="EE51" s="176">
        <v>274.88</v>
      </c>
      <c r="EF51" s="176">
        <v>276.81</v>
      </c>
      <c r="EG51" s="176">
        <v>257.7</v>
      </c>
      <c r="EH51" s="176">
        <v>272.3</v>
      </c>
      <c r="EI51" s="176">
        <v>104.74</v>
      </c>
      <c r="EJ51" s="176">
        <v>243.28</v>
      </c>
      <c r="EK51" s="176">
        <v>262.26</v>
      </c>
      <c r="EL51" s="176">
        <v>275.14999999999998</v>
      </c>
      <c r="EM51" s="176">
        <v>274.58999999999997</v>
      </c>
      <c r="EN51" s="176">
        <v>261.83</v>
      </c>
      <c r="EO51" s="176">
        <v>269.32</v>
      </c>
      <c r="EP51" s="176">
        <v>264.79000000000002</v>
      </c>
      <c r="EQ51" s="176">
        <v>275.41000000000003</v>
      </c>
      <c r="ER51" s="176">
        <v>275</v>
      </c>
      <c r="ES51" s="176">
        <v>247.84</v>
      </c>
      <c r="ET51" s="176">
        <v>270.95</v>
      </c>
      <c r="EU51" s="176">
        <v>259.91000000000003</v>
      </c>
      <c r="EV51" s="176">
        <v>269.26</v>
      </c>
      <c r="EW51" s="176">
        <v>261.61</v>
      </c>
      <c r="EX51" s="176">
        <v>273.29000000000002</v>
      </c>
      <c r="EY51" s="176">
        <v>273.24</v>
      </c>
      <c r="EZ51" s="176">
        <v>259.88</v>
      </c>
      <c r="FA51" s="176">
        <v>268.99</v>
      </c>
      <c r="FB51" s="176">
        <v>262.93</v>
      </c>
      <c r="FC51" s="176">
        <v>274.52</v>
      </c>
      <c r="FD51" s="176">
        <v>269.85000000000002</v>
      </c>
      <c r="FE51" s="176">
        <v>244.86</v>
      </c>
      <c r="FF51" s="176">
        <v>268.20999999999998</v>
      </c>
      <c r="FG51" s="176">
        <v>26.2</v>
      </c>
      <c r="FH51" s="176">
        <v>76.73</v>
      </c>
      <c r="FI51" s="176">
        <v>258.52</v>
      </c>
      <c r="FJ51" s="176">
        <v>271.36</v>
      </c>
      <c r="FK51" s="176">
        <v>271.31</v>
      </c>
      <c r="FL51" s="176">
        <v>258.45</v>
      </c>
      <c r="FM51" s="176">
        <v>267.77999999999997</v>
      </c>
      <c r="FN51" s="176">
        <v>259.56</v>
      </c>
      <c r="FO51" s="176">
        <v>271.48</v>
      </c>
      <c r="FP51" s="176">
        <v>266.98</v>
      </c>
      <c r="FQ51" s="176">
        <v>241.64</v>
      </c>
      <c r="FR51" s="176">
        <v>266.32</v>
      </c>
      <c r="FS51" s="176">
        <v>256.25</v>
      </c>
      <c r="FT51" s="176">
        <v>263.74</v>
      </c>
      <c r="FU51" s="176">
        <v>255.81</v>
      </c>
      <c r="FV51" s="176">
        <v>268.19</v>
      </c>
      <c r="FW51" s="176">
        <v>267.95999999999998</v>
      </c>
      <c r="FX51" s="176">
        <v>255.03</v>
      </c>
      <c r="FY51" s="176">
        <v>264.42</v>
      </c>
      <c r="FZ51" s="176">
        <v>257.02999999999997</v>
      </c>
      <c r="GA51" s="176">
        <v>269.27999999999997</v>
      </c>
    </row>
    <row r="52" spans="2:183">
      <c r="B52" s="96" t="s">
        <v>2</v>
      </c>
      <c r="C52" s="166" t="s">
        <v>44</v>
      </c>
      <c r="D52" s="178">
        <v>338.32</v>
      </c>
      <c r="E52" s="179">
        <v>303.2</v>
      </c>
      <c r="F52" s="179">
        <v>333.72</v>
      </c>
      <c r="G52" s="179">
        <v>323.16000000000003</v>
      </c>
      <c r="H52" s="179">
        <v>333.95</v>
      </c>
      <c r="I52" s="179">
        <v>324.58999999999997</v>
      </c>
      <c r="J52" s="179">
        <v>338.94</v>
      </c>
      <c r="K52" s="179">
        <v>339.48</v>
      </c>
      <c r="L52" s="179">
        <v>322.72000000000003</v>
      </c>
      <c r="M52" s="179">
        <v>333.61</v>
      </c>
      <c r="N52" s="179">
        <v>320.18</v>
      </c>
      <c r="O52" s="179">
        <v>332.86</v>
      </c>
      <c r="P52" s="179">
        <v>362.88</v>
      </c>
      <c r="Q52" s="179">
        <v>327.47000000000003</v>
      </c>
      <c r="R52" s="179">
        <v>356.85</v>
      </c>
      <c r="S52" s="179">
        <v>289.25</v>
      </c>
      <c r="T52" s="179">
        <v>171.68</v>
      </c>
      <c r="U52" s="179">
        <v>348.16</v>
      </c>
      <c r="V52" s="179">
        <v>363.11</v>
      </c>
      <c r="W52" s="179">
        <v>363.3</v>
      </c>
      <c r="X52" s="179">
        <v>344.13</v>
      </c>
      <c r="Y52" s="179">
        <v>359.7</v>
      </c>
      <c r="Z52" s="179">
        <v>342.64</v>
      </c>
      <c r="AA52" s="179">
        <v>356.35</v>
      </c>
      <c r="AB52" s="179">
        <v>513.63</v>
      </c>
      <c r="AC52" s="179">
        <v>464.65</v>
      </c>
      <c r="AD52" s="179">
        <v>509.7</v>
      </c>
      <c r="AE52" s="179">
        <v>491.27</v>
      </c>
      <c r="AF52" s="179">
        <v>507.02</v>
      </c>
      <c r="AG52" s="179">
        <v>496.87</v>
      </c>
      <c r="AH52" s="179">
        <v>518.57000000000005</v>
      </c>
      <c r="AI52" s="179">
        <v>517.21</v>
      </c>
      <c r="AJ52" s="179">
        <v>490.67</v>
      </c>
      <c r="AK52" s="179">
        <v>510.85</v>
      </c>
      <c r="AL52" s="179">
        <v>489.89</v>
      </c>
      <c r="AM52" s="179">
        <v>506.36</v>
      </c>
      <c r="AN52" s="179">
        <v>516.79</v>
      </c>
      <c r="AO52" s="179">
        <v>485.55</v>
      </c>
      <c r="AP52" s="179">
        <v>512.51</v>
      </c>
      <c r="AQ52" s="179">
        <v>247.95</v>
      </c>
      <c r="AR52" s="179">
        <v>348.54</v>
      </c>
      <c r="AS52" s="179">
        <v>499.38</v>
      </c>
      <c r="AT52" s="179">
        <v>518.9</v>
      </c>
      <c r="AU52" s="179">
        <v>520.66</v>
      </c>
      <c r="AV52" s="179">
        <v>495.32</v>
      </c>
      <c r="AW52" s="179">
        <v>512.1</v>
      </c>
      <c r="AX52" s="179">
        <v>492.7</v>
      </c>
      <c r="AY52" s="179">
        <v>507.12</v>
      </c>
      <c r="AZ52" s="179">
        <v>528.94000000000005</v>
      </c>
      <c r="BA52" s="179">
        <v>478.66</v>
      </c>
      <c r="BB52" s="179">
        <v>523.88</v>
      </c>
      <c r="BC52" s="179">
        <v>502.62</v>
      </c>
      <c r="BD52" s="179">
        <v>521.44000000000005</v>
      </c>
      <c r="BE52" s="179">
        <v>509.06</v>
      </c>
      <c r="BF52" s="179">
        <v>529.91</v>
      </c>
      <c r="BG52" s="179">
        <v>531.33000000000004</v>
      </c>
      <c r="BH52" s="179">
        <v>503.45</v>
      </c>
      <c r="BI52" s="179">
        <v>519.46</v>
      </c>
      <c r="BJ52" s="179">
        <v>501.97</v>
      </c>
      <c r="BK52" s="179">
        <v>520.02</v>
      </c>
      <c r="BL52" s="179">
        <v>544.37</v>
      </c>
      <c r="BM52" s="179">
        <v>493.48</v>
      </c>
      <c r="BN52" s="179">
        <v>537.84</v>
      </c>
      <c r="BO52" s="179">
        <v>104.52</v>
      </c>
      <c r="BP52" s="179">
        <v>104.73</v>
      </c>
      <c r="BQ52" s="179">
        <v>525.67999999999995</v>
      </c>
      <c r="BR52" s="179">
        <v>548.94000000000005</v>
      </c>
      <c r="BS52" s="179">
        <v>552.36</v>
      </c>
      <c r="BT52" s="179">
        <v>522.87</v>
      </c>
      <c r="BU52" s="179">
        <v>545.94000000000005</v>
      </c>
      <c r="BV52" s="179">
        <v>525.46</v>
      </c>
      <c r="BW52" s="179">
        <v>544.63</v>
      </c>
      <c r="BX52" s="179">
        <v>563.87</v>
      </c>
      <c r="BY52" s="179">
        <v>516.33000000000004</v>
      </c>
      <c r="BZ52" s="179">
        <v>560.46</v>
      </c>
      <c r="CA52" s="179">
        <v>547</v>
      </c>
      <c r="CB52" s="179">
        <v>563.85</v>
      </c>
      <c r="CC52" s="179">
        <v>546.57000000000005</v>
      </c>
      <c r="CD52" s="179">
        <v>574.83000000000004</v>
      </c>
      <c r="CE52" s="179">
        <v>572.99</v>
      </c>
      <c r="CF52" s="179">
        <v>549.27</v>
      </c>
      <c r="CG52" s="179">
        <v>566.54999999999995</v>
      </c>
      <c r="CH52" s="179">
        <v>561.27</v>
      </c>
      <c r="CI52" s="179">
        <v>581.73</v>
      </c>
      <c r="CJ52" s="179">
        <v>600.21</v>
      </c>
      <c r="CK52" s="179">
        <v>559.35</v>
      </c>
      <c r="CL52" s="179">
        <v>593.72</v>
      </c>
      <c r="CM52" s="179">
        <v>303.08</v>
      </c>
      <c r="CN52" s="179">
        <v>452.79</v>
      </c>
      <c r="CO52" s="179">
        <v>566.39</v>
      </c>
      <c r="CP52" s="179">
        <v>593.58000000000004</v>
      </c>
      <c r="CQ52" s="179">
        <v>594.27</v>
      </c>
      <c r="CR52" s="179">
        <v>567.82000000000005</v>
      </c>
      <c r="CS52" s="179">
        <v>585.02</v>
      </c>
      <c r="CT52" s="179">
        <v>576.52</v>
      </c>
      <c r="CU52" s="179">
        <v>598.95000000000005</v>
      </c>
      <c r="CV52" s="179">
        <v>618.34</v>
      </c>
      <c r="CW52" s="179">
        <v>558.12</v>
      </c>
      <c r="CX52" s="179">
        <v>377.78</v>
      </c>
      <c r="CY52" s="179">
        <v>273.95</v>
      </c>
      <c r="CZ52" s="179">
        <v>601.30999999999995</v>
      </c>
      <c r="DA52" s="179">
        <v>589.62</v>
      </c>
      <c r="DB52" s="179">
        <v>612.5</v>
      </c>
      <c r="DC52" s="179">
        <v>615.79999999999995</v>
      </c>
      <c r="DD52" s="179">
        <v>584.97</v>
      </c>
      <c r="DE52" s="179">
        <v>604.48</v>
      </c>
      <c r="DF52" s="179">
        <v>596.95000000000005</v>
      </c>
      <c r="DG52" s="179">
        <v>613.87</v>
      </c>
      <c r="DH52" s="179">
        <v>634.04999999999995</v>
      </c>
      <c r="DI52" s="179">
        <v>573.11</v>
      </c>
      <c r="DJ52" s="179">
        <v>626.94000000000005</v>
      </c>
      <c r="DK52" s="179">
        <v>579.38</v>
      </c>
      <c r="DL52" s="179">
        <v>219.56</v>
      </c>
      <c r="DM52" s="179">
        <v>601.85</v>
      </c>
      <c r="DN52" s="179">
        <v>629.54</v>
      </c>
      <c r="DO52" s="179">
        <v>631.34</v>
      </c>
      <c r="DP52" s="179">
        <v>599.22</v>
      </c>
      <c r="DQ52" s="179">
        <v>622.13</v>
      </c>
      <c r="DR52" s="179">
        <v>611.44000000000005</v>
      </c>
      <c r="DS52" s="179">
        <v>629.55999999999995</v>
      </c>
      <c r="DT52" s="179">
        <v>653.11</v>
      </c>
      <c r="DU52" s="179">
        <v>588.57000000000005</v>
      </c>
      <c r="DV52" s="179">
        <v>642.92999999999995</v>
      </c>
      <c r="DW52" s="179">
        <v>617.94000000000005</v>
      </c>
      <c r="DX52" s="179">
        <v>636.48</v>
      </c>
      <c r="DY52" s="179">
        <v>619.96</v>
      </c>
      <c r="DZ52" s="179">
        <v>648.70000000000005</v>
      </c>
      <c r="EA52" s="179">
        <v>645.28</v>
      </c>
      <c r="EB52" s="179">
        <v>616.84</v>
      </c>
      <c r="EC52" s="179">
        <v>635.86</v>
      </c>
      <c r="ED52" s="179">
        <v>625.03</v>
      </c>
      <c r="EE52" s="179">
        <v>648.71</v>
      </c>
      <c r="EF52" s="179">
        <v>669.88</v>
      </c>
      <c r="EG52" s="179">
        <v>623.63</v>
      </c>
      <c r="EH52" s="179">
        <v>658.96</v>
      </c>
      <c r="EI52" s="179">
        <v>253.47</v>
      </c>
      <c r="EJ52" s="179">
        <v>588.75</v>
      </c>
      <c r="EK52" s="179">
        <v>634.66999999999996</v>
      </c>
      <c r="EL52" s="179">
        <v>665.86</v>
      </c>
      <c r="EM52" s="179">
        <v>664.51</v>
      </c>
      <c r="EN52" s="179">
        <v>633.63</v>
      </c>
      <c r="EO52" s="179">
        <v>651.76</v>
      </c>
      <c r="EP52" s="179">
        <v>640.79999999999995</v>
      </c>
      <c r="EQ52" s="179">
        <v>666.5</v>
      </c>
      <c r="ER52" s="179">
        <v>684.74</v>
      </c>
      <c r="ES52" s="179">
        <v>617.13</v>
      </c>
      <c r="ET52" s="179">
        <v>674.67</v>
      </c>
      <c r="EU52" s="179">
        <v>647.19000000000005</v>
      </c>
      <c r="EV52" s="179">
        <v>670.47</v>
      </c>
      <c r="EW52" s="179">
        <v>651.4</v>
      </c>
      <c r="EX52" s="179">
        <v>680.5</v>
      </c>
      <c r="EY52" s="179">
        <v>680.36</v>
      </c>
      <c r="EZ52" s="179">
        <v>647.12</v>
      </c>
      <c r="FA52" s="179">
        <v>669.79</v>
      </c>
      <c r="FB52" s="179">
        <v>654.70000000000005</v>
      </c>
      <c r="FC52" s="179">
        <v>683.56</v>
      </c>
      <c r="FD52" s="179">
        <v>690.8</v>
      </c>
      <c r="FE52" s="179">
        <v>626.83000000000004</v>
      </c>
      <c r="FF52" s="179">
        <v>686.61</v>
      </c>
      <c r="FG52" s="179">
        <v>67.08</v>
      </c>
      <c r="FH52" s="179">
        <v>196.43</v>
      </c>
      <c r="FI52" s="179">
        <v>661.8</v>
      </c>
      <c r="FJ52" s="179">
        <v>694.69</v>
      </c>
      <c r="FK52" s="179">
        <v>694.55</v>
      </c>
      <c r="FL52" s="179">
        <v>661.64</v>
      </c>
      <c r="FM52" s="179">
        <v>685.52</v>
      </c>
      <c r="FN52" s="179">
        <v>664.47</v>
      </c>
      <c r="FO52" s="179">
        <v>694.99</v>
      </c>
      <c r="FP52" s="179">
        <v>702.16</v>
      </c>
      <c r="FQ52" s="179">
        <v>635.52</v>
      </c>
      <c r="FR52" s="179">
        <v>700.41</v>
      </c>
      <c r="FS52" s="179">
        <v>673.95</v>
      </c>
      <c r="FT52" s="179">
        <v>693.64</v>
      </c>
      <c r="FU52" s="179">
        <v>672.77</v>
      </c>
      <c r="FV52" s="179">
        <v>705.35</v>
      </c>
      <c r="FW52" s="179">
        <v>704.74</v>
      </c>
      <c r="FX52" s="179">
        <v>670.74</v>
      </c>
      <c r="FY52" s="179">
        <v>695.42</v>
      </c>
      <c r="FZ52" s="179">
        <v>675.99</v>
      </c>
      <c r="GA52" s="179">
        <v>708.2</v>
      </c>
    </row>
    <row r="53" spans="2:183" s="41" customFormat="1">
      <c r="B53" s="171" t="s">
        <v>2</v>
      </c>
      <c r="C53" s="172" t="s">
        <v>45</v>
      </c>
      <c r="D53" s="92">
        <v>0.46143544281583976</v>
      </c>
      <c r="E53" s="93">
        <v>0.46095974399220541</v>
      </c>
      <c r="F53" s="93">
        <v>0.46116642107048889</v>
      </c>
      <c r="G53" s="93">
        <v>0.46060361815963974</v>
      </c>
      <c r="H53" s="93">
        <v>0.46146203294467147</v>
      </c>
      <c r="I53" s="93">
        <v>0.46090507651355328</v>
      </c>
      <c r="J53" s="93">
        <v>0.46057169131734232</v>
      </c>
      <c r="K53" s="93">
        <v>0.46142635524126963</v>
      </c>
      <c r="L53" s="93">
        <v>0.46090247698837022</v>
      </c>
      <c r="M53" s="93">
        <v>0.46117455572922017</v>
      </c>
      <c r="N53" s="93">
        <v>0.46102575110165039</v>
      </c>
      <c r="O53" s="93">
        <v>0.46146208978043496</v>
      </c>
      <c r="P53" s="93">
        <v>0.49182849201118928</v>
      </c>
      <c r="Q53" s="93">
        <v>0.49067982950483496</v>
      </c>
      <c r="R53" s="93">
        <v>0.49093575052455707</v>
      </c>
      <c r="S53" s="93">
        <v>0.49076790860034064</v>
      </c>
      <c r="T53" s="93">
        <v>0.49219670857153941</v>
      </c>
      <c r="U53" s="93">
        <v>0.4912628253398299</v>
      </c>
      <c r="V53" s="93">
        <v>0.49090952640452784</v>
      </c>
      <c r="W53" s="93">
        <v>0.49060233780038354</v>
      </c>
      <c r="X53" s="93">
        <v>0.49128526816156098</v>
      </c>
      <c r="Y53" s="93">
        <v>0.49092757358704153</v>
      </c>
      <c r="Z53" s="93">
        <v>0.49129782974986941</v>
      </c>
      <c r="AA53" s="93">
        <v>0.49124035601624183</v>
      </c>
      <c r="AB53" s="93">
        <v>0.49122041333850036</v>
      </c>
      <c r="AC53" s="93">
        <v>0.4913502277008519</v>
      </c>
      <c r="AD53" s="93">
        <v>0.49093672974981672</v>
      </c>
      <c r="AE53" s="93">
        <v>0.49097111761556544</v>
      </c>
      <c r="AF53" s="93">
        <v>0.49092899827943443</v>
      </c>
      <c r="AG53" s="93">
        <v>0.49126311116772714</v>
      </c>
      <c r="AH53" s="93">
        <v>0.49153123782253455</v>
      </c>
      <c r="AI53" s="93">
        <v>0.49121151901660554</v>
      </c>
      <c r="AJ53" s="93">
        <v>0.49064529041151156</v>
      </c>
      <c r="AK53" s="93">
        <v>0.49092169144043402</v>
      </c>
      <c r="AL53" s="93">
        <v>0.49109785076367235</v>
      </c>
      <c r="AM53" s="93">
        <v>0.49094245217315979</v>
      </c>
      <c r="AN53" s="93">
        <v>0.49122264152530865</v>
      </c>
      <c r="AO53" s="93">
        <v>0.4909791164812401</v>
      </c>
      <c r="AP53" s="93">
        <v>0.49122689596872965</v>
      </c>
      <c r="AQ53" s="93">
        <v>0.49192799658577147</v>
      </c>
      <c r="AR53" s="93">
        <v>0.49198326062981906</v>
      </c>
      <c r="AS53" s="93">
        <v>0.49094450748145535</v>
      </c>
      <c r="AT53" s="93">
        <v>0.4912113665192977</v>
      </c>
      <c r="AU53" s="93">
        <v>0.49133065892545852</v>
      </c>
      <c r="AV53" s="93">
        <v>0.49096455213317491</v>
      </c>
      <c r="AW53" s="93">
        <v>0.49123794528309306</v>
      </c>
      <c r="AX53" s="93">
        <v>0.49063735796640529</v>
      </c>
      <c r="AY53" s="93">
        <v>0.4912360822953532</v>
      </c>
      <c r="AZ53" s="93">
        <v>0.49122612755538719</v>
      </c>
      <c r="BA53" s="93">
        <v>0.49135004490888651</v>
      </c>
      <c r="BB53" s="93">
        <v>0.49092748527895624</v>
      </c>
      <c r="BC53" s="93">
        <v>0.49064193127071115</v>
      </c>
      <c r="BD53" s="93">
        <v>0.4909366291418284</v>
      </c>
      <c r="BE53" s="93">
        <v>0.49094456757797889</v>
      </c>
      <c r="BF53" s="93">
        <v>0.49090316200999806</v>
      </c>
      <c r="BG53" s="93">
        <v>0.49090299222774686</v>
      </c>
      <c r="BH53" s="93">
        <v>0.49127490319205119</v>
      </c>
      <c r="BI53" s="93">
        <v>0.49124324324324325</v>
      </c>
      <c r="BJ53" s="93">
        <v>0.49095515440296811</v>
      </c>
      <c r="BK53" s="93">
        <v>0.49123292305292254</v>
      </c>
      <c r="BL53" s="93">
        <v>0.49121663994973702</v>
      </c>
      <c r="BM53" s="93">
        <v>0.49101373234600826</v>
      </c>
      <c r="BN53" s="93">
        <v>0.49092443662453483</v>
      </c>
      <c r="BO53" s="93">
        <v>0.49161829085519737</v>
      </c>
      <c r="BP53" s="93">
        <v>0.49378027700354821</v>
      </c>
      <c r="BQ53" s="93">
        <v>0.49093339726997898</v>
      </c>
      <c r="BR53" s="93">
        <v>0.49121235330496438</v>
      </c>
      <c r="BS53" s="93">
        <v>0.49120235947131724</v>
      </c>
      <c r="BT53" s="93">
        <v>0.49094709191120667</v>
      </c>
      <c r="BU53" s="93">
        <v>0.49121316092434708</v>
      </c>
      <c r="BV53" s="93">
        <v>0.49094337180496705</v>
      </c>
      <c r="BW53" s="93">
        <v>0.49121040315186221</v>
      </c>
      <c r="BX53" s="93">
        <v>0.49060788766816921</v>
      </c>
      <c r="BY53" s="93">
        <v>0.49131644828015336</v>
      </c>
      <c r="BZ53" s="93">
        <v>0.49121526977328189</v>
      </c>
      <c r="CA53" s="93">
        <v>0.49124689216419604</v>
      </c>
      <c r="CB53" s="93">
        <v>0.49090981645026488</v>
      </c>
      <c r="CC53" s="93">
        <v>0.49062417711338691</v>
      </c>
      <c r="CD53" s="93">
        <v>0.49059702011569012</v>
      </c>
      <c r="CE53" s="93">
        <v>0.49088936009843942</v>
      </c>
      <c r="CF53" s="93">
        <v>0.4912396232526357</v>
      </c>
      <c r="CG53" s="93">
        <v>0.49089846616456051</v>
      </c>
      <c r="CH53" s="93">
        <v>0.49090538667838535</v>
      </c>
      <c r="CI53" s="93">
        <v>0.49087579692965599</v>
      </c>
      <c r="CJ53" s="93">
        <v>0.4911541118330513</v>
      </c>
      <c r="CK53" s="93">
        <v>0.49125288944822249</v>
      </c>
      <c r="CL53" s="93">
        <v>0.49087410145011312</v>
      </c>
      <c r="CM53" s="93">
        <v>0.49058722855711523</v>
      </c>
      <c r="CN53" s="93">
        <v>0.49130381533578743</v>
      </c>
      <c r="CO53" s="93">
        <v>0.49092216713143394</v>
      </c>
      <c r="CP53" s="93">
        <v>0.49146695132246587</v>
      </c>
      <c r="CQ53" s="93">
        <v>0.49117572746078281</v>
      </c>
      <c r="CR53" s="93">
        <v>0.49092202311429067</v>
      </c>
      <c r="CS53" s="93">
        <v>0.49118530179136238</v>
      </c>
      <c r="CT53" s="93">
        <v>0.4906058073191118</v>
      </c>
      <c r="CU53" s="93">
        <v>0.49087932275512869</v>
      </c>
      <c r="CV53" s="93">
        <v>0.49115599483187983</v>
      </c>
      <c r="CW53" s="93">
        <v>0.49128951907480928</v>
      </c>
      <c r="CX53" s="93">
        <v>0.49255795835089705</v>
      </c>
      <c r="CY53" s="93">
        <v>0.49223375537953695</v>
      </c>
      <c r="CZ53" s="93">
        <v>0.49089739420685552</v>
      </c>
      <c r="DA53" s="93">
        <v>0.49150959923452392</v>
      </c>
      <c r="DB53" s="93">
        <v>0.49086969148627213</v>
      </c>
      <c r="DC53" s="93">
        <v>0.49057733191983671</v>
      </c>
      <c r="DD53" s="93">
        <v>0.49123020563897896</v>
      </c>
      <c r="DE53" s="93">
        <v>0.49089264835877522</v>
      </c>
      <c r="DF53" s="93">
        <v>0.4912008457851374</v>
      </c>
      <c r="DG53" s="93">
        <v>0.49117366561186609</v>
      </c>
      <c r="DH53" s="93">
        <v>0.49145095783415393</v>
      </c>
      <c r="DI53" s="93">
        <v>0.49064780429373195</v>
      </c>
      <c r="DJ53" s="93">
        <v>0.49116516722727915</v>
      </c>
      <c r="DK53" s="93">
        <v>0.49094459962832393</v>
      </c>
      <c r="DL53" s="93">
        <v>0.49201326434508208</v>
      </c>
      <c r="DM53" s="93">
        <v>0.4912237582439713</v>
      </c>
      <c r="DN53" s="93">
        <v>0.49117301821933695</v>
      </c>
      <c r="DO53" s="93">
        <v>0.491267851594128</v>
      </c>
      <c r="DP53" s="93">
        <v>0.49122903582423894</v>
      </c>
      <c r="DQ53" s="93">
        <v>0.491174950977876</v>
      </c>
      <c r="DR53" s="93">
        <v>0.4911937514856542</v>
      </c>
      <c r="DS53" s="93">
        <v>0.49087937391989062</v>
      </c>
      <c r="DT53" s="93">
        <v>0.49086757322674085</v>
      </c>
      <c r="DU53" s="93">
        <v>0.4912823533187089</v>
      </c>
      <c r="DV53" s="93">
        <v>0.4908895199015626</v>
      </c>
      <c r="DW53" s="93">
        <v>0.49134576365807142</v>
      </c>
      <c r="DX53" s="93">
        <v>0.49119850413390809</v>
      </c>
      <c r="DY53" s="93">
        <v>0.49121237259044687</v>
      </c>
      <c r="DZ53" s="93">
        <v>0.49057718609230905</v>
      </c>
      <c r="EA53" s="93">
        <v>0.49118112254942953</v>
      </c>
      <c r="EB53" s="93">
        <v>0.4906045438217253</v>
      </c>
      <c r="EC53" s="93">
        <v>0.49118866636343</v>
      </c>
      <c r="ED53" s="93">
        <v>0.4912076902306759</v>
      </c>
      <c r="EE53" s="93">
        <v>0.49117070272540059</v>
      </c>
      <c r="EF53" s="93">
        <v>0.49115639038006303</v>
      </c>
      <c r="EG53" s="93">
        <v>0.49093984518077671</v>
      </c>
      <c r="EH53" s="93">
        <v>0.49088403292871002</v>
      </c>
      <c r="EI53" s="93">
        <v>0.49152777452212199</v>
      </c>
      <c r="EJ53" s="93">
        <v>0.49143714508713093</v>
      </c>
      <c r="EK53" s="93">
        <v>0.49122478413156268</v>
      </c>
      <c r="EL53" s="93">
        <v>0.49116896410510796</v>
      </c>
      <c r="EM53" s="93">
        <v>0.49116714354931718</v>
      </c>
      <c r="EN53" s="93">
        <v>0.49091751965062219</v>
      </c>
      <c r="EO53" s="93">
        <v>0.490886891372456</v>
      </c>
      <c r="EP53" s="93">
        <v>0.4912057220355881</v>
      </c>
      <c r="EQ53" s="93">
        <v>0.49115980126049069</v>
      </c>
      <c r="ER53" s="93">
        <v>0.49117295226647295</v>
      </c>
      <c r="ES53" s="93">
        <v>0.4909647159522289</v>
      </c>
      <c r="ET53" s="93">
        <v>0.49148093663442127</v>
      </c>
      <c r="EU53" s="93">
        <v>0.49091678345717538</v>
      </c>
      <c r="EV53" s="93">
        <v>0.49118370310628551</v>
      </c>
      <c r="EW53" s="93">
        <v>0.49092343352761414</v>
      </c>
      <c r="EX53" s="93">
        <v>0.4908782661595521</v>
      </c>
      <c r="EY53" s="93">
        <v>0.49117983989701552</v>
      </c>
      <c r="EZ53" s="93">
        <v>0.49122510223027027</v>
      </c>
      <c r="FA53" s="93">
        <v>0.49089237605761354</v>
      </c>
      <c r="FB53" s="93">
        <v>0.49121990885725003</v>
      </c>
      <c r="FC53" s="93">
        <v>0.49087291005856293</v>
      </c>
      <c r="FD53" s="93">
        <v>0.4908992714352618</v>
      </c>
      <c r="FE53" s="93">
        <v>0.4909905903596386</v>
      </c>
      <c r="FF53" s="93">
        <v>0.49089871656369066</v>
      </c>
      <c r="FG53" s="93">
        <v>0.49298187614225497</v>
      </c>
      <c r="FH53" s="93">
        <v>0.49250301676551389</v>
      </c>
      <c r="FI53" s="93">
        <v>0.49093916061329479</v>
      </c>
      <c r="FJ53" s="93">
        <v>0.49087761939405083</v>
      </c>
      <c r="FK53" s="93">
        <v>0.49089178704802711</v>
      </c>
      <c r="FL53" s="93">
        <v>0.49123208228841575</v>
      </c>
      <c r="FM53" s="93">
        <v>0.49149439202108841</v>
      </c>
      <c r="FN53" s="93">
        <v>0.49093243666227304</v>
      </c>
      <c r="FO53" s="93">
        <v>0.4908872898968541</v>
      </c>
      <c r="FP53" s="93">
        <v>0.49119892332905113</v>
      </c>
      <c r="FQ53" s="93">
        <v>0.49099017085996705</v>
      </c>
      <c r="FR53" s="93">
        <v>0.49151551154354134</v>
      </c>
      <c r="FS53" s="93">
        <v>0.49093206801028977</v>
      </c>
      <c r="FT53" s="93">
        <v>0.49060376779378051</v>
      </c>
      <c r="FU53" s="93">
        <v>0.4909495793189107</v>
      </c>
      <c r="FV53" s="93">
        <v>0.49118744000437725</v>
      </c>
      <c r="FW53" s="93">
        <v>0.49119390658524298</v>
      </c>
      <c r="FX53" s="93">
        <v>0.49093495147505617</v>
      </c>
      <c r="FY53" s="93">
        <v>0.49060676917482154</v>
      </c>
      <c r="FZ53" s="93">
        <v>0.49124747904304766</v>
      </c>
      <c r="GA53" s="93">
        <v>0.49149600392101667</v>
      </c>
    </row>
    <row r="54" spans="2:183">
      <c r="B54" s="96" t="s">
        <v>2</v>
      </c>
      <c r="C54" s="166" t="s">
        <v>46</v>
      </c>
      <c r="D54" s="96">
        <v>37.19</v>
      </c>
      <c r="E54" s="17">
        <v>33.35</v>
      </c>
      <c r="F54" s="17">
        <v>36.68</v>
      </c>
      <c r="G54" s="17">
        <v>35.57</v>
      </c>
      <c r="H54" s="17">
        <v>36.69</v>
      </c>
      <c r="I54" s="17">
        <v>35.700000000000003</v>
      </c>
      <c r="J54" s="17">
        <v>37.33</v>
      </c>
      <c r="K54" s="17">
        <v>37.32</v>
      </c>
      <c r="L54" s="17">
        <v>35.49</v>
      </c>
      <c r="M54" s="17">
        <v>36.67</v>
      </c>
      <c r="N54" s="17">
        <v>35.19</v>
      </c>
      <c r="O54" s="17">
        <v>36.56</v>
      </c>
      <c r="P54" s="17">
        <v>37.43</v>
      </c>
      <c r="Q54" s="17">
        <v>33.86</v>
      </c>
      <c r="R54" s="17">
        <v>36.85</v>
      </c>
      <c r="S54" s="17">
        <v>29.89</v>
      </c>
      <c r="T54" s="17">
        <v>17.68</v>
      </c>
      <c r="U54" s="17">
        <v>35.94</v>
      </c>
      <c r="V54" s="17">
        <v>37.53</v>
      </c>
      <c r="W54" s="17">
        <v>37.57</v>
      </c>
      <c r="X54" s="17">
        <v>35.51</v>
      </c>
      <c r="Y54" s="17">
        <v>37.159999999999997</v>
      </c>
      <c r="Z54" s="17">
        <v>35.35</v>
      </c>
      <c r="AA54" s="17">
        <v>36.78</v>
      </c>
      <c r="AB54" s="17">
        <v>37.08</v>
      </c>
      <c r="AC54" s="17">
        <v>33.54</v>
      </c>
      <c r="AD54" s="17">
        <v>36.81</v>
      </c>
      <c r="AE54" s="17">
        <v>35.47</v>
      </c>
      <c r="AF54" s="17">
        <v>36.61</v>
      </c>
      <c r="AG54" s="17">
        <v>35.86</v>
      </c>
      <c r="AH54" s="17">
        <v>37.43</v>
      </c>
      <c r="AI54" s="17">
        <v>37.35</v>
      </c>
      <c r="AJ54" s="17">
        <v>35.44</v>
      </c>
      <c r="AK54" s="17">
        <v>36.89</v>
      </c>
      <c r="AL54" s="17">
        <v>35.36</v>
      </c>
      <c r="AM54" s="17">
        <v>36.56</v>
      </c>
      <c r="AN54" s="17">
        <v>37.32</v>
      </c>
      <c r="AO54" s="17">
        <v>35.08</v>
      </c>
      <c r="AP54" s="17">
        <v>37</v>
      </c>
      <c r="AQ54" s="17">
        <v>17.87</v>
      </c>
      <c r="AR54" s="17">
        <v>25.12</v>
      </c>
      <c r="AS54" s="17">
        <v>36.08</v>
      </c>
      <c r="AT54" s="17">
        <v>37.479999999999997</v>
      </c>
      <c r="AU54" s="17">
        <v>37.6</v>
      </c>
      <c r="AV54" s="17">
        <v>35.770000000000003</v>
      </c>
      <c r="AW54" s="17">
        <v>36.97</v>
      </c>
      <c r="AX54" s="17">
        <v>35.6</v>
      </c>
      <c r="AY54" s="17">
        <v>36.590000000000003</v>
      </c>
      <c r="AZ54" s="17">
        <v>37.380000000000003</v>
      </c>
      <c r="BA54" s="17">
        <v>33.82</v>
      </c>
      <c r="BB54" s="17">
        <v>37.03</v>
      </c>
      <c r="BC54" s="17">
        <v>35.54</v>
      </c>
      <c r="BD54" s="17">
        <v>36.85</v>
      </c>
      <c r="BE54" s="17">
        <v>35.99</v>
      </c>
      <c r="BF54" s="17">
        <v>37.47</v>
      </c>
      <c r="BG54" s="17">
        <v>37.58</v>
      </c>
      <c r="BH54" s="17">
        <v>35.549999999999997</v>
      </c>
      <c r="BI54" s="17">
        <v>36.69</v>
      </c>
      <c r="BJ54" s="17">
        <v>35.47</v>
      </c>
      <c r="BK54" s="17">
        <v>36.729999999999997</v>
      </c>
      <c r="BL54" s="17">
        <v>37.549999999999997</v>
      </c>
      <c r="BM54" s="17">
        <v>34.06</v>
      </c>
      <c r="BN54" s="17">
        <v>37.1</v>
      </c>
      <c r="BO54" s="17">
        <v>7.2</v>
      </c>
      <c r="BP54" s="17">
        <v>7.18</v>
      </c>
      <c r="BQ54" s="17">
        <v>36.270000000000003</v>
      </c>
      <c r="BR54" s="17">
        <v>37.869999999999997</v>
      </c>
      <c r="BS54" s="17">
        <v>38.119999999999997</v>
      </c>
      <c r="BT54" s="17">
        <v>36.07</v>
      </c>
      <c r="BU54" s="17">
        <v>37.659999999999997</v>
      </c>
      <c r="BV54" s="17">
        <v>36.26</v>
      </c>
      <c r="BW54" s="17">
        <v>37.57</v>
      </c>
      <c r="BX54" s="17">
        <v>37.869999999999997</v>
      </c>
      <c r="BY54" s="17">
        <v>34.64</v>
      </c>
      <c r="BZ54" s="17">
        <v>37.58</v>
      </c>
      <c r="CA54" s="17">
        <v>36.68</v>
      </c>
      <c r="CB54" s="17">
        <v>37.840000000000003</v>
      </c>
      <c r="CC54" s="17">
        <v>36.700000000000003</v>
      </c>
      <c r="CD54" s="17">
        <v>38.630000000000003</v>
      </c>
      <c r="CE54" s="17">
        <v>38.479999999999997</v>
      </c>
      <c r="CF54" s="17">
        <v>36.840000000000003</v>
      </c>
      <c r="CG54" s="17">
        <v>38.03</v>
      </c>
      <c r="CH54" s="17">
        <v>37.700000000000003</v>
      </c>
      <c r="CI54" s="17">
        <v>39.08</v>
      </c>
      <c r="CJ54" s="17">
        <v>39.409999999999997</v>
      </c>
      <c r="CK54" s="17">
        <v>36.71</v>
      </c>
      <c r="CL54" s="17">
        <v>38.99</v>
      </c>
      <c r="CM54" s="17">
        <v>19.899999999999999</v>
      </c>
      <c r="CN54" s="17">
        <v>29.69</v>
      </c>
      <c r="CO54" s="17">
        <v>37.17</v>
      </c>
      <c r="CP54" s="17">
        <v>38.93</v>
      </c>
      <c r="CQ54" s="17">
        <v>39</v>
      </c>
      <c r="CR54" s="17">
        <v>37.26</v>
      </c>
      <c r="CS54" s="17">
        <v>38.369999999999997</v>
      </c>
      <c r="CT54" s="17">
        <v>37.880000000000003</v>
      </c>
      <c r="CU54" s="17">
        <v>39.340000000000003</v>
      </c>
      <c r="CV54" s="17">
        <v>39.47</v>
      </c>
      <c r="CW54" s="17">
        <v>35.619999999999997</v>
      </c>
      <c r="CX54" s="17">
        <v>24.04</v>
      </c>
      <c r="CY54" s="17">
        <v>17.440000000000001</v>
      </c>
      <c r="CZ54" s="17">
        <v>38.369999999999997</v>
      </c>
      <c r="DA54" s="17">
        <v>37.590000000000003</v>
      </c>
      <c r="DB54" s="17">
        <v>39.11</v>
      </c>
      <c r="DC54" s="17">
        <v>39.35</v>
      </c>
      <c r="DD54" s="17">
        <v>37.299999999999997</v>
      </c>
      <c r="DE54" s="17">
        <v>38.58</v>
      </c>
      <c r="DF54" s="17">
        <v>38.1</v>
      </c>
      <c r="DG54" s="17">
        <v>39.18</v>
      </c>
      <c r="DH54" s="17">
        <v>39.39</v>
      </c>
      <c r="DI54" s="17">
        <v>35.67</v>
      </c>
      <c r="DJ54" s="17">
        <v>38.96</v>
      </c>
      <c r="DK54" s="17">
        <v>36</v>
      </c>
      <c r="DL54" s="17">
        <v>13.61</v>
      </c>
      <c r="DM54" s="17">
        <v>37.380000000000003</v>
      </c>
      <c r="DN54" s="17">
        <v>39.119999999999997</v>
      </c>
      <c r="DO54" s="17">
        <v>39.229999999999997</v>
      </c>
      <c r="DP54" s="17">
        <v>37.21</v>
      </c>
      <c r="DQ54" s="17">
        <v>38.65</v>
      </c>
      <c r="DR54" s="17">
        <v>38</v>
      </c>
      <c r="DS54" s="17">
        <v>39.15</v>
      </c>
      <c r="DT54" s="17">
        <v>39.42</v>
      </c>
      <c r="DU54" s="17">
        <v>35.49</v>
      </c>
      <c r="DV54" s="17">
        <v>38.78</v>
      </c>
      <c r="DW54" s="17">
        <v>37.229999999999997</v>
      </c>
      <c r="DX54" s="17">
        <v>38.35</v>
      </c>
      <c r="DY54" s="17">
        <v>37.36</v>
      </c>
      <c r="DZ54" s="17">
        <v>39.17</v>
      </c>
      <c r="EA54" s="17">
        <v>38.909999999999997</v>
      </c>
      <c r="EB54" s="17">
        <v>37.21</v>
      </c>
      <c r="EC54" s="17">
        <v>38.31</v>
      </c>
      <c r="ED54" s="17">
        <v>37.68</v>
      </c>
      <c r="EE54" s="17">
        <v>39.119999999999997</v>
      </c>
      <c r="EF54" s="17">
        <v>39.4</v>
      </c>
      <c r="EG54" s="17">
        <v>36.69</v>
      </c>
      <c r="EH54" s="17">
        <v>38.770000000000003</v>
      </c>
      <c r="EI54" s="17">
        <v>14.88</v>
      </c>
      <c r="EJ54" s="17">
        <v>34.58</v>
      </c>
      <c r="EK54" s="17">
        <v>37.299999999999997</v>
      </c>
      <c r="EL54" s="17">
        <v>39.159999999999997</v>
      </c>
      <c r="EM54" s="17">
        <v>39.08</v>
      </c>
      <c r="EN54" s="17">
        <v>37.26</v>
      </c>
      <c r="EO54" s="17">
        <v>38.32</v>
      </c>
      <c r="EP54" s="17">
        <v>37.67</v>
      </c>
      <c r="EQ54" s="17">
        <v>39.200000000000003</v>
      </c>
      <c r="ER54" s="17">
        <v>39.14</v>
      </c>
      <c r="ES54" s="17">
        <v>35.29</v>
      </c>
      <c r="ET54" s="17">
        <v>38.51</v>
      </c>
      <c r="EU54" s="17">
        <v>36.97</v>
      </c>
      <c r="EV54" s="17">
        <v>38.29</v>
      </c>
      <c r="EW54" s="17">
        <v>37.22</v>
      </c>
      <c r="EX54" s="17">
        <v>38.909999999999997</v>
      </c>
      <c r="EY54" s="17">
        <v>38.880000000000003</v>
      </c>
      <c r="EZ54" s="17">
        <v>36.94</v>
      </c>
      <c r="FA54" s="17">
        <v>38.270000000000003</v>
      </c>
      <c r="FB54" s="17">
        <v>37.4</v>
      </c>
      <c r="FC54" s="17">
        <v>39.090000000000003</v>
      </c>
      <c r="FD54" s="17">
        <v>38.4</v>
      </c>
      <c r="FE54" s="17">
        <v>34.840000000000003</v>
      </c>
      <c r="FF54" s="17">
        <v>38.159999999999997</v>
      </c>
      <c r="FG54" s="17">
        <v>3.71</v>
      </c>
      <c r="FH54" s="17">
        <v>10.87</v>
      </c>
      <c r="FI54" s="17">
        <v>36.770000000000003</v>
      </c>
      <c r="FJ54" s="17">
        <v>38.619999999999997</v>
      </c>
      <c r="FK54" s="17">
        <v>38.61</v>
      </c>
      <c r="FL54" s="17">
        <v>36.729999999999997</v>
      </c>
      <c r="FM54" s="17">
        <v>38.04</v>
      </c>
      <c r="FN54" s="17">
        <v>36.92</v>
      </c>
      <c r="FO54" s="17">
        <v>38.64</v>
      </c>
      <c r="FP54" s="17">
        <v>37.97</v>
      </c>
      <c r="FQ54" s="17">
        <v>34.380000000000003</v>
      </c>
      <c r="FR54" s="17">
        <v>37.840000000000003</v>
      </c>
      <c r="FS54" s="17">
        <v>36.44</v>
      </c>
      <c r="FT54" s="17">
        <v>37.53</v>
      </c>
      <c r="FU54" s="17">
        <v>36.380000000000003</v>
      </c>
      <c r="FV54" s="17">
        <v>38.14</v>
      </c>
      <c r="FW54" s="17">
        <v>38.11</v>
      </c>
      <c r="FX54" s="17">
        <v>36.26</v>
      </c>
      <c r="FY54" s="17">
        <v>37.630000000000003</v>
      </c>
      <c r="FZ54" s="17">
        <v>36.54</v>
      </c>
      <c r="GA54" s="17">
        <v>38.28</v>
      </c>
    </row>
    <row r="55" spans="2:183">
      <c r="B55" s="96" t="s">
        <v>2</v>
      </c>
      <c r="C55" s="166" t="s">
        <v>47</v>
      </c>
      <c r="D55" s="178">
        <v>1383.7</v>
      </c>
      <c r="E55" s="179">
        <v>1241.05</v>
      </c>
      <c r="F55" s="179">
        <v>1364.98</v>
      </c>
      <c r="G55" s="179">
        <v>1323.38</v>
      </c>
      <c r="H55" s="179">
        <v>1838.39</v>
      </c>
      <c r="I55" s="179">
        <v>1789.09</v>
      </c>
      <c r="J55" s="179">
        <v>1870.65</v>
      </c>
      <c r="K55" s="179">
        <v>1870.06</v>
      </c>
      <c r="L55" s="179">
        <v>1778.46</v>
      </c>
      <c r="M55" s="179">
        <v>1364.65</v>
      </c>
      <c r="N55" s="179">
        <v>1309.47</v>
      </c>
      <c r="O55" s="179">
        <v>1360.43</v>
      </c>
      <c r="P55" s="179">
        <v>1392.92</v>
      </c>
      <c r="Q55" s="179">
        <v>1259.98</v>
      </c>
      <c r="R55" s="179">
        <v>1371.35</v>
      </c>
      <c r="S55" s="179">
        <v>1112.1099999999999</v>
      </c>
      <c r="T55" s="179">
        <v>885.97</v>
      </c>
      <c r="U55" s="179">
        <v>1800.91</v>
      </c>
      <c r="V55" s="179">
        <v>1880.48</v>
      </c>
      <c r="W55" s="179">
        <v>1882.68</v>
      </c>
      <c r="X55" s="179">
        <v>1779.28</v>
      </c>
      <c r="Y55" s="179">
        <v>1382.71</v>
      </c>
      <c r="Z55" s="179">
        <v>1315.35</v>
      </c>
      <c r="AA55" s="179">
        <v>1368.46</v>
      </c>
      <c r="AB55" s="179">
        <v>1379.74</v>
      </c>
      <c r="AC55" s="179">
        <v>1247.97</v>
      </c>
      <c r="AD55" s="179">
        <v>1369.66</v>
      </c>
      <c r="AE55" s="179">
        <v>1319.7</v>
      </c>
      <c r="AF55" s="179">
        <v>1834.49</v>
      </c>
      <c r="AG55" s="179">
        <v>1797.14</v>
      </c>
      <c r="AH55" s="179">
        <v>1875.44</v>
      </c>
      <c r="AI55" s="179">
        <v>1871.54</v>
      </c>
      <c r="AJ55" s="179">
        <v>1776.11</v>
      </c>
      <c r="AK55" s="179">
        <v>1372.85</v>
      </c>
      <c r="AL55" s="179">
        <v>1315.65</v>
      </c>
      <c r="AM55" s="179">
        <v>1360.24</v>
      </c>
      <c r="AN55" s="179">
        <v>1388.68</v>
      </c>
      <c r="AO55" s="179">
        <v>1305.51</v>
      </c>
      <c r="AP55" s="179">
        <v>1376.59</v>
      </c>
      <c r="AQ55" s="179">
        <v>665.04</v>
      </c>
      <c r="AR55" s="179">
        <v>1258.94</v>
      </c>
      <c r="AS55" s="179">
        <v>1807.84</v>
      </c>
      <c r="AT55" s="179">
        <v>1877.91</v>
      </c>
      <c r="AU55" s="179">
        <v>1884.31</v>
      </c>
      <c r="AV55" s="179">
        <v>1792.52</v>
      </c>
      <c r="AW55" s="179">
        <v>1375.58</v>
      </c>
      <c r="AX55" s="179">
        <v>1324.73</v>
      </c>
      <c r="AY55" s="179">
        <v>1361.59</v>
      </c>
      <c r="AZ55" s="179">
        <v>1424.25</v>
      </c>
      <c r="BA55" s="179">
        <v>1288.5899999999999</v>
      </c>
      <c r="BB55" s="179">
        <v>1410.86</v>
      </c>
      <c r="BC55" s="179">
        <v>1353.96</v>
      </c>
      <c r="BD55" s="179">
        <v>1890.99</v>
      </c>
      <c r="BE55" s="179">
        <v>1846.4</v>
      </c>
      <c r="BF55" s="179">
        <v>1922.78</v>
      </c>
      <c r="BG55" s="179">
        <v>1928.31</v>
      </c>
      <c r="BH55" s="179">
        <v>1824.02</v>
      </c>
      <c r="BI55" s="179">
        <v>1397.74</v>
      </c>
      <c r="BJ55" s="179">
        <v>1351.28</v>
      </c>
      <c r="BK55" s="179">
        <v>1399.23</v>
      </c>
      <c r="BL55" s="179">
        <v>1466.52</v>
      </c>
      <c r="BM55" s="179">
        <v>1330.25</v>
      </c>
      <c r="BN55" s="179">
        <v>1449.04</v>
      </c>
      <c r="BO55" s="179">
        <v>281.24</v>
      </c>
      <c r="BP55" s="179">
        <v>377.79</v>
      </c>
      <c r="BQ55" s="179">
        <v>1907.95</v>
      </c>
      <c r="BR55" s="179">
        <v>1992.12</v>
      </c>
      <c r="BS55" s="179">
        <v>2004.96</v>
      </c>
      <c r="BT55" s="179">
        <v>1897.16</v>
      </c>
      <c r="BU55" s="179">
        <v>1470.98</v>
      </c>
      <c r="BV55" s="179">
        <v>1416.36</v>
      </c>
      <c r="BW55" s="179">
        <v>1467.37</v>
      </c>
      <c r="BX55" s="179">
        <v>1517.76</v>
      </c>
      <c r="BY55" s="179">
        <v>1388.33</v>
      </c>
      <c r="BZ55" s="179">
        <v>1506.24</v>
      </c>
      <c r="CA55" s="179">
        <v>1470.26</v>
      </c>
      <c r="CB55" s="179">
        <v>2042.16</v>
      </c>
      <c r="CC55" s="179">
        <v>1980.51</v>
      </c>
      <c r="CD55" s="179">
        <v>2084.62</v>
      </c>
      <c r="CE55" s="179">
        <v>2076.56</v>
      </c>
      <c r="CF55" s="179">
        <v>1988.21</v>
      </c>
      <c r="CG55" s="179">
        <v>1524.13</v>
      </c>
      <c r="CH55" s="179">
        <v>1511.1</v>
      </c>
      <c r="CI55" s="179">
        <v>1566.52</v>
      </c>
      <c r="CJ55" s="179">
        <v>1621.19</v>
      </c>
      <c r="CK55" s="179">
        <v>1510.23</v>
      </c>
      <c r="CL55" s="179">
        <v>1604.09</v>
      </c>
      <c r="CM55" s="179">
        <v>818.77</v>
      </c>
      <c r="CN55" s="179">
        <v>1644.65</v>
      </c>
      <c r="CO55" s="179">
        <v>2059.11</v>
      </c>
      <c r="CP55" s="179">
        <v>2156.58</v>
      </c>
      <c r="CQ55" s="179">
        <v>2160.54</v>
      </c>
      <c r="CR55" s="179">
        <v>2064.4699999999998</v>
      </c>
      <c r="CS55" s="179">
        <v>1578.61</v>
      </c>
      <c r="CT55" s="179">
        <v>1558.48</v>
      </c>
      <c r="CU55" s="179">
        <v>1618.56</v>
      </c>
      <c r="CV55" s="179">
        <v>1667.39</v>
      </c>
      <c r="CW55" s="179">
        <v>1504.59</v>
      </c>
      <c r="CX55" s="179">
        <v>1015.5</v>
      </c>
      <c r="CY55" s="179">
        <v>736.47</v>
      </c>
      <c r="CZ55" s="179">
        <v>2182.7199999999998</v>
      </c>
      <c r="DA55" s="179">
        <v>2138.6</v>
      </c>
      <c r="DB55" s="179">
        <v>2224.96</v>
      </c>
      <c r="DC55" s="179">
        <v>2238.81</v>
      </c>
      <c r="DD55" s="179">
        <v>2122.19</v>
      </c>
      <c r="DE55" s="179">
        <v>1629.7</v>
      </c>
      <c r="DF55" s="179">
        <v>1609.33</v>
      </c>
      <c r="DG55" s="179">
        <v>1654.82</v>
      </c>
      <c r="DH55" s="179">
        <v>1709.16</v>
      </c>
      <c r="DI55" s="179">
        <v>1547.59</v>
      </c>
      <c r="DJ55" s="179">
        <v>1690.43</v>
      </c>
      <c r="DK55" s="179">
        <v>1561.98</v>
      </c>
      <c r="DL55" s="179">
        <v>795.2</v>
      </c>
      <c r="DM55" s="179">
        <v>2184.0700000000002</v>
      </c>
      <c r="DN55" s="179">
        <v>2285.89</v>
      </c>
      <c r="DO55" s="179">
        <v>2292.1799999999998</v>
      </c>
      <c r="DP55" s="179">
        <v>2174.02</v>
      </c>
      <c r="DQ55" s="179">
        <v>1676.93</v>
      </c>
      <c r="DR55" s="179">
        <v>1648.8</v>
      </c>
      <c r="DS55" s="179">
        <v>1698.63</v>
      </c>
      <c r="DT55" s="179">
        <v>1756.91</v>
      </c>
      <c r="DU55" s="179">
        <v>1581.79</v>
      </c>
      <c r="DV55" s="179">
        <v>1728.6</v>
      </c>
      <c r="DW55" s="179">
        <v>1659.14</v>
      </c>
      <c r="DX55" s="179">
        <v>2301.86</v>
      </c>
      <c r="DY55" s="179">
        <v>2242.35</v>
      </c>
      <c r="DZ55" s="179">
        <v>2350.6999999999998</v>
      </c>
      <c r="EA55" s="179">
        <v>2335.12</v>
      </c>
      <c r="EB55" s="179">
        <v>2233.4699999999998</v>
      </c>
      <c r="EC55" s="179">
        <v>1707.68</v>
      </c>
      <c r="ED55" s="179">
        <v>1679.46</v>
      </c>
      <c r="EE55" s="179">
        <v>1743.46</v>
      </c>
      <c r="EF55" s="179">
        <v>1804.34</v>
      </c>
      <c r="EG55" s="179">
        <v>1680.16</v>
      </c>
      <c r="EH55" s="179">
        <v>1775.07</v>
      </c>
      <c r="EI55" s="179">
        <v>681.58</v>
      </c>
      <c r="EJ55" s="179">
        <v>2132.2600000000002</v>
      </c>
      <c r="EK55" s="179">
        <v>2300.0700000000002</v>
      </c>
      <c r="EL55" s="179">
        <v>2414.86</v>
      </c>
      <c r="EM55" s="179">
        <v>2409.7800000000002</v>
      </c>
      <c r="EN55" s="179">
        <v>2297.56</v>
      </c>
      <c r="EO55" s="179">
        <v>1754.77</v>
      </c>
      <c r="EP55" s="179">
        <v>1725.12</v>
      </c>
      <c r="EQ55" s="179">
        <v>1794.82</v>
      </c>
      <c r="ER55" s="179">
        <v>1842.22</v>
      </c>
      <c r="ES55" s="179">
        <v>1660.87</v>
      </c>
      <c r="ET55" s="179">
        <v>1812.89</v>
      </c>
      <c r="EU55" s="179">
        <v>1740.3</v>
      </c>
      <c r="EV55" s="179">
        <v>2426.69</v>
      </c>
      <c r="EW55" s="179">
        <v>2359.21</v>
      </c>
      <c r="EX55" s="179">
        <v>2465.96</v>
      </c>
      <c r="EY55" s="179">
        <v>2464.02</v>
      </c>
      <c r="EZ55" s="179">
        <v>2341.5500000000002</v>
      </c>
      <c r="FA55" s="179">
        <v>1801.45</v>
      </c>
      <c r="FB55" s="179">
        <v>1760.35</v>
      </c>
      <c r="FC55" s="179">
        <v>1839.97</v>
      </c>
      <c r="FD55" s="179">
        <v>1858.3</v>
      </c>
      <c r="FE55" s="179">
        <v>1686.1</v>
      </c>
      <c r="FF55" s="179">
        <v>1846.41</v>
      </c>
      <c r="FG55" s="179">
        <v>179.62</v>
      </c>
      <c r="FH55" s="179">
        <v>708.53</v>
      </c>
      <c r="FI55" s="179">
        <v>2396.13</v>
      </c>
      <c r="FJ55" s="179">
        <v>2517.1</v>
      </c>
      <c r="FK55" s="179">
        <v>2516.34</v>
      </c>
      <c r="FL55" s="179">
        <v>2393.91</v>
      </c>
      <c r="FM55" s="179">
        <v>1840.92</v>
      </c>
      <c r="FN55" s="179">
        <v>1786.72</v>
      </c>
      <c r="FO55" s="179">
        <v>1869.91</v>
      </c>
      <c r="FP55" s="179">
        <v>1889.19</v>
      </c>
      <c r="FQ55" s="179">
        <v>1710.7</v>
      </c>
      <c r="FR55" s="179">
        <v>1882.95</v>
      </c>
      <c r="FS55" s="179">
        <v>1813.37</v>
      </c>
      <c r="FT55" s="179">
        <v>2515.3200000000002</v>
      </c>
      <c r="FU55" s="179">
        <v>2438.0700000000002</v>
      </c>
      <c r="FV55" s="179">
        <v>2556.23</v>
      </c>
      <c r="FW55" s="179">
        <v>2553.9499999999998</v>
      </c>
      <c r="FX55" s="179">
        <v>2430.41</v>
      </c>
      <c r="FY55" s="179">
        <v>1872.48</v>
      </c>
      <c r="FZ55" s="179">
        <v>1818.08</v>
      </c>
      <c r="GA55" s="179">
        <v>1904.94</v>
      </c>
    </row>
    <row r="56" spans="2:183">
      <c r="B56" s="180" t="s">
        <v>2</v>
      </c>
      <c r="C56" s="181" t="s">
        <v>48</v>
      </c>
      <c r="D56" s="94">
        <v>6.9770629851687596E-2</v>
      </c>
      <c r="E56" s="95">
        <v>6.9740994701901052E-2</v>
      </c>
      <c r="F56" s="95">
        <v>6.9720486047586891E-2</v>
      </c>
      <c r="G56" s="95">
        <v>6.9735552472709572E-2</v>
      </c>
      <c r="H56" s="95">
        <v>6.9735335016845812E-2</v>
      </c>
      <c r="I56" s="95">
        <v>6.9727566876573666E-2</v>
      </c>
      <c r="J56" s="95">
        <v>6.9774527157487068E-2</v>
      </c>
      <c r="K56" s="95">
        <v>6.9774844317683077E-2</v>
      </c>
      <c r="L56" s="95">
        <v>6.9718817271832156E-2</v>
      </c>
      <c r="M56" s="95">
        <v>6.9725698683064663E-2</v>
      </c>
      <c r="N56" s="95">
        <v>6.9697539121308924E-2</v>
      </c>
      <c r="O56" s="95">
        <v>6.9717980091626525E-2</v>
      </c>
      <c r="P56" s="95">
        <v>6.977916934265338E-2</v>
      </c>
      <c r="Q56" s="95">
        <v>6.9785026155215521E-2</v>
      </c>
      <c r="R56" s="95">
        <v>6.9730891176495252E-2</v>
      </c>
      <c r="S56" s="95">
        <v>6.9756302192515954E-2</v>
      </c>
      <c r="T56" s="95">
        <v>6.9716694500439172E-2</v>
      </c>
      <c r="U56" s="95">
        <v>6.9756176929846661E-2</v>
      </c>
      <c r="V56" s="95">
        <v>6.9792539305863821E-2</v>
      </c>
      <c r="W56" s="95">
        <v>6.9786195029382131E-2</v>
      </c>
      <c r="X56" s="95">
        <v>6.9729165324021875E-2</v>
      </c>
      <c r="Y56" s="95">
        <v>6.9759736279662199E-2</v>
      </c>
      <c r="Z56" s="95">
        <v>6.9717708167708572E-2</v>
      </c>
      <c r="AA56" s="95">
        <v>6.9741074976945899E-2</v>
      </c>
      <c r="AB56" s="95">
        <v>6.975510465146903E-2</v>
      </c>
      <c r="AC56" s="95">
        <v>6.9764992960319086E-2</v>
      </c>
      <c r="AD56" s="95">
        <v>6.9738667935363541E-2</v>
      </c>
      <c r="AE56" s="95">
        <v>6.9725919049584029E-2</v>
      </c>
      <c r="AF56" s="95">
        <v>6.9727306901808242E-2</v>
      </c>
      <c r="AG56" s="95">
        <v>6.9741469384302049E-2</v>
      </c>
      <c r="AH56" s="95">
        <v>6.9784608677353463E-2</v>
      </c>
      <c r="AI56" s="95">
        <v>6.9775424945882014E-2</v>
      </c>
      <c r="AJ56" s="95">
        <v>6.9707232279751341E-2</v>
      </c>
      <c r="AK56" s="95">
        <v>6.973201338892461E-2</v>
      </c>
      <c r="AL56" s="95">
        <v>6.9723038637290027E-2</v>
      </c>
      <c r="AM56" s="95">
        <v>6.9723249238436549E-2</v>
      </c>
      <c r="AN56" s="95">
        <v>6.9776687023653639E-2</v>
      </c>
      <c r="AO56" s="95">
        <v>6.9773333628365006E-2</v>
      </c>
      <c r="AP56" s="95">
        <v>6.9757801384928028E-2</v>
      </c>
      <c r="AQ56" s="95">
        <v>6.9734676336567797E-2</v>
      </c>
      <c r="AR56" s="95">
        <v>6.974783851809388E-2</v>
      </c>
      <c r="AS56" s="95">
        <v>6.9770276626480651E-2</v>
      </c>
      <c r="AT56" s="95">
        <v>6.9790000064985896E-2</v>
      </c>
      <c r="AU56" s="95">
        <v>6.9792341426510154E-2</v>
      </c>
      <c r="AV56" s="95">
        <v>6.9739504526263471E-2</v>
      </c>
      <c r="AW56" s="95">
        <v>6.9756354281221233E-2</v>
      </c>
      <c r="AX56" s="95">
        <v>6.973287265891101E-2</v>
      </c>
      <c r="AY56" s="95">
        <v>6.9719282615829381E-2</v>
      </c>
      <c r="AZ56" s="95">
        <v>6.9775165861150526E-2</v>
      </c>
      <c r="BA56" s="95">
        <v>6.9780207100103062E-2</v>
      </c>
      <c r="BB56" s="95">
        <v>6.9747716313228014E-2</v>
      </c>
      <c r="BC56" s="95">
        <v>6.9732921048392682E-2</v>
      </c>
      <c r="BD56" s="95">
        <v>6.9733703827145568E-2</v>
      </c>
      <c r="BE56" s="95">
        <v>6.9766623182229565E-2</v>
      </c>
      <c r="BF56" s="95">
        <v>6.9772565643191689E-2</v>
      </c>
      <c r="BG56" s="95">
        <v>6.9789416841638516E-2</v>
      </c>
      <c r="BH56" s="95">
        <v>6.9728202213747828E-2</v>
      </c>
      <c r="BI56" s="95">
        <v>6.9740421740421735E-2</v>
      </c>
      <c r="BJ56" s="95">
        <v>6.9732027896821674E-2</v>
      </c>
      <c r="BK56" s="95">
        <v>6.9742125405797398E-2</v>
      </c>
      <c r="BL56" s="95">
        <v>6.9799382540348995E-2</v>
      </c>
      <c r="BM56" s="95">
        <v>6.981101905036334E-2</v>
      </c>
      <c r="BN56" s="95">
        <v>6.9758690868169007E-2</v>
      </c>
      <c r="BO56" s="95">
        <v>6.9760577338538049E-2</v>
      </c>
      <c r="BP56" s="95">
        <v>6.9735294824655319E-2</v>
      </c>
      <c r="BQ56" s="95">
        <v>6.9778800528968329E-2</v>
      </c>
      <c r="BR56" s="95">
        <v>6.9807159335255928E-2</v>
      </c>
      <c r="BS56" s="95">
        <v>6.9831557928867805E-2</v>
      </c>
      <c r="BT56" s="95">
        <v>6.9767794520673013E-2</v>
      </c>
      <c r="BU56" s="95">
        <v>6.9802609766851223E-2</v>
      </c>
      <c r="BV56" s="95">
        <v>6.9788327825184668E-2</v>
      </c>
      <c r="BW56" s="95">
        <v>6.9803974757604442E-2</v>
      </c>
      <c r="BX56" s="95">
        <v>6.9852322377598197E-2</v>
      </c>
      <c r="BY56" s="95">
        <v>6.9879703421985268E-2</v>
      </c>
      <c r="BZ56" s="95">
        <v>6.9825887347580787E-2</v>
      </c>
      <c r="CA56" s="95">
        <v>6.9835423628333892E-2</v>
      </c>
      <c r="CB56" s="95">
        <v>6.9842566659691033E-2</v>
      </c>
      <c r="CC56" s="95">
        <v>6.9839063300214485E-2</v>
      </c>
      <c r="CD56" s="95">
        <v>6.9894017654689694E-2</v>
      </c>
      <c r="CE56" s="95">
        <v>6.9888347552863508E-2</v>
      </c>
      <c r="CF56" s="95">
        <v>6.9849348568555722E-2</v>
      </c>
      <c r="CG56" s="95">
        <v>6.9858062671150412E-2</v>
      </c>
      <c r="CH56" s="95">
        <v>6.990418537403259E-2</v>
      </c>
      <c r="CI56" s="95">
        <v>6.991044513123526E-2</v>
      </c>
      <c r="CJ56" s="95">
        <v>6.9982224763514775E-2</v>
      </c>
      <c r="CK56" s="95">
        <v>6.9961180787695421E-2</v>
      </c>
      <c r="CL56" s="95">
        <v>6.9953147717616626E-2</v>
      </c>
      <c r="CM56" s="95">
        <v>6.989823045955891E-2</v>
      </c>
      <c r="CN56" s="95">
        <v>6.9907075037474981E-2</v>
      </c>
      <c r="CO56" s="95">
        <v>6.9911409341693417E-2</v>
      </c>
      <c r="CP56" s="95">
        <v>6.9945194176294495E-2</v>
      </c>
      <c r="CQ56" s="95">
        <v>6.9947613273097675E-2</v>
      </c>
      <c r="CR56" s="95">
        <v>6.9903904082388002E-2</v>
      </c>
      <c r="CS56" s="95">
        <v>6.9909047181774459E-2</v>
      </c>
      <c r="CT56" s="95">
        <v>6.9949367589761946E-2</v>
      </c>
      <c r="CU56" s="95">
        <v>6.9963019191314993E-2</v>
      </c>
      <c r="CV56" s="95">
        <v>6.9914624624979424E-2</v>
      </c>
      <c r="CW56" s="95">
        <v>6.992061958384492E-2</v>
      </c>
      <c r="CX56" s="95">
        <v>6.9896070590611911E-2</v>
      </c>
      <c r="CY56" s="95">
        <v>6.9878361366049038E-2</v>
      </c>
      <c r="CZ56" s="95">
        <v>6.9852523700044675E-2</v>
      </c>
      <c r="DA56" s="95">
        <v>6.9878388181640522E-2</v>
      </c>
      <c r="DB56" s="95">
        <v>6.9897013158188678E-2</v>
      </c>
      <c r="DC56" s="95">
        <v>6.9907358626224284E-2</v>
      </c>
      <c r="DD56" s="95">
        <v>6.9849369740522693E-2</v>
      </c>
      <c r="DE56" s="95">
        <v>6.9866227814518567E-2</v>
      </c>
      <c r="DF56" s="95">
        <v>6.9912033413327856E-2</v>
      </c>
      <c r="DG56" s="95">
        <v>6.9907672982682773E-2</v>
      </c>
      <c r="DH56" s="95">
        <v>6.9915679099564157E-2</v>
      </c>
      <c r="DI56" s="95">
        <v>6.9930104204089252E-2</v>
      </c>
      <c r="DJ56" s="95">
        <v>6.989734052370529E-2</v>
      </c>
      <c r="DK56" s="95">
        <v>6.9857729591382062E-2</v>
      </c>
      <c r="DL56" s="95">
        <v>6.9840431036050976E-2</v>
      </c>
      <c r="DM56" s="95">
        <v>6.9865094297084124E-2</v>
      </c>
      <c r="DN56" s="95">
        <v>6.9894468999819798E-2</v>
      </c>
      <c r="DO56" s="95">
        <v>6.9906191077070773E-2</v>
      </c>
      <c r="DP56" s="95">
        <v>6.9853756345855195E-2</v>
      </c>
      <c r="DQ56" s="95">
        <v>6.9878572736389394E-2</v>
      </c>
      <c r="DR56" s="95">
        <v>6.9907724930542536E-2</v>
      </c>
      <c r="DS56" s="95">
        <v>6.9903708311376822E-2</v>
      </c>
      <c r="DT56" s="95">
        <v>6.9921224747409569E-2</v>
      </c>
      <c r="DU56" s="95">
        <v>6.9913030671963514E-2</v>
      </c>
      <c r="DV56" s="95">
        <v>6.9877383481197361E-2</v>
      </c>
      <c r="DW56" s="95">
        <v>6.9862522078330283E-2</v>
      </c>
      <c r="DX56" s="95">
        <v>6.984598677617862E-2</v>
      </c>
      <c r="DY56" s="95">
        <v>6.9860650348239725E-2</v>
      </c>
      <c r="DZ56" s="95">
        <v>6.9909078397918087E-2</v>
      </c>
      <c r="EA56" s="95">
        <v>6.9896710230765838E-2</v>
      </c>
      <c r="EB56" s="95">
        <v>6.9845028410324056E-2</v>
      </c>
      <c r="EC56" s="95">
        <v>6.9841657604509541E-2</v>
      </c>
      <c r="ED56" s="95">
        <v>6.9886368252121536E-2</v>
      </c>
      <c r="EE56" s="95">
        <v>6.9901767646309926E-2</v>
      </c>
      <c r="EF56" s="95">
        <v>6.9909186015586447E-2</v>
      </c>
      <c r="EG56" s="95">
        <v>6.9897489017006972E-2</v>
      </c>
      <c r="EH56" s="95">
        <v>6.9891935206192024E-2</v>
      </c>
      <c r="EI56" s="95">
        <v>6.9829418415974551E-2</v>
      </c>
      <c r="EJ56" s="95">
        <v>6.985324102726484E-2</v>
      </c>
      <c r="EK56" s="95">
        <v>6.9864578845829667E-2</v>
      </c>
      <c r="EL56" s="95">
        <v>6.9904330853556337E-2</v>
      </c>
      <c r="EM56" s="95">
        <v>6.9903536071624292E-2</v>
      </c>
      <c r="EN56" s="95">
        <v>6.986054608785161E-2</v>
      </c>
      <c r="EO56" s="95">
        <v>6.984548372713692E-2</v>
      </c>
      <c r="EP56" s="95">
        <v>6.9880733974397077E-2</v>
      </c>
      <c r="EQ56" s="95">
        <v>6.9908370100618122E-2</v>
      </c>
      <c r="ER56" s="95">
        <v>6.9907306733490007E-2</v>
      </c>
      <c r="ES56" s="95">
        <v>6.9908589517245628E-2</v>
      </c>
      <c r="ET56" s="95">
        <v>6.9853961505043596E-2</v>
      </c>
      <c r="EU56" s="95">
        <v>6.9828761819136512E-2</v>
      </c>
      <c r="EV56" s="95">
        <v>6.9848562697540195E-2</v>
      </c>
      <c r="EW56" s="95">
        <v>6.9845075478375443E-2</v>
      </c>
      <c r="EX56" s="95">
        <v>6.9889397110279083E-2</v>
      </c>
      <c r="EY56" s="95">
        <v>6.9891202514990355E-2</v>
      </c>
      <c r="EZ56" s="95">
        <v>6.9823977514184177E-2</v>
      </c>
      <c r="FA56" s="95">
        <v>6.984070497685739E-2</v>
      </c>
      <c r="FB56" s="95">
        <v>6.9872683190435284E-2</v>
      </c>
      <c r="FC56" s="95">
        <v>6.9897355581339152E-2</v>
      </c>
      <c r="FD56" s="95">
        <v>6.9855593934089508E-2</v>
      </c>
      <c r="FE56" s="95">
        <v>6.9860786441761857E-2</v>
      </c>
      <c r="FF56" s="95">
        <v>6.9843387733755036E-2</v>
      </c>
      <c r="FG56" s="95">
        <v>6.9807738949914738E-2</v>
      </c>
      <c r="FH56" s="95">
        <v>6.9770725820945345E-2</v>
      </c>
      <c r="FI56" s="95">
        <v>6.9827606899856301E-2</v>
      </c>
      <c r="FJ56" s="95">
        <v>6.9861783833277721E-2</v>
      </c>
      <c r="FK56" s="95">
        <v>6.9858582057146165E-2</v>
      </c>
      <c r="FL56" s="95">
        <v>6.9812166308583903E-2</v>
      </c>
      <c r="FM56" s="95">
        <v>6.9820175787893804E-2</v>
      </c>
      <c r="FN56" s="95">
        <v>6.9830580835148412E-2</v>
      </c>
      <c r="FO56" s="95">
        <v>6.9868442911501558E-2</v>
      </c>
      <c r="FP56" s="95">
        <v>6.9858502954543683E-2</v>
      </c>
      <c r="FQ56" s="95">
        <v>6.9856985905337149E-2</v>
      </c>
      <c r="FR56" s="95">
        <v>6.9836838978700827E-2</v>
      </c>
      <c r="FS56" s="95">
        <v>6.9812934861638865E-2</v>
      </c>
      <c r="FT56" s="95">
        <v>6.9812540400775697E-2</v>
      </c>
      <c r="FU56" s="95">
        <v>6.9820357670231703E-2</v>
      </c>
      <c r="FV56" s="95">
        <v>6.985304806952887E-2</v>
      </c>
      <c r="FW56" s="95">
        <v>6.9858933348125124E-2</v>
      </c>
      <c r="FX56" s="95">
        <v>6.980081300429572E-2</v>
      </c>
      <c r="FY56" s="95">
        <v>6.9818972558991513E-2</v>
      </c>
      <c r="FZ56" s="95">
        <v>6.9836917419106581E-2</v>
      </c>
      <c r="GA56" s="95">
        <v>6.9869529969164137E-2</v>
      </c>
    </row>
    <row r="57" spans="2:183">
      <c r="B57" s="44" t="s">
        <v>2</v>
      </c>
      <c r="C57" s="651" t="s">
        <v>94</v>
      </c>
      <c r="D57" s="182">
        <v>88721.125</v>
      </c>
      <c r="E57" s="182">
        <v>79771.411666666681</v>
      </c>
      <c r="F57" s="182">
        <v>84907.710833333331</v>
      </c>
      <c r="G57" s="182">
        <v>42505.817499999997</v>
      </c>
      <c r="H57" s="182">
        <v>63476.472500000003</v>
      </c>
      <c r="I57" s="182">
        <v>85413.997499999998</v>
      </c>
      <c r="J57" s="182">
        <v>89244.822916666672</v>
      </c>
      <c r="K57" s="182">
        <v>89006.260416666657</v>
      </c>
      <c r="L57" s="182">
        <v>84994.020833333343</v>
      </c>
      <c r="M57" s="182">
        <v>87567.822916666657</v>
      </c>
      <c r="N57" s="182">
        <v>84220.320416666655</v>
      </c>
      <c r="O57" s="182">
        <v>87550.484583333338</v>
      </c>
      <c r="P57" s="182">
        <v>88967.578333333338</v>
      </c>
      <c r="Q57" s="182">
        <v>80475.510416666657</v>
      </c>
      <c r="R57" s="182">
        <v>87759.036666666667</v>
      </c>
      <c r="S57" s="182">
        <v>77987.208333333343</v>
      </c>
      <c r="T57" s="182">
        <v>64819.04041666667</v>
      </c>
      <c r="U57" s="182">
        <v>85537.398749999993</v>
      </c>
      <c r="V57" s="182">
        <v>89257.13</v>
      </c>
      <c r="W57" s="182">
        <v>89183.635416666657</v>
      </c>
      <c r="X57" s="182">
        <v>84661.294166666659</v>
      </c>
      <c r="Y57" s="182">
        <v>88237.63</v>
      </c>
      <c r="Z57" s="182">
        <v>84089.674166666664</v>
      </c>
      <c r="AA57" s="182">
        <v>87541.934583333335</v>
      </c>
      <c r="AB57" s="182">
        <v>88615.828333333338</v>
      </c>
      <c r="AC57" s="182">
        <v>80149.520833333328</v>
      </c>
      <c r="AD57" s="182">
        <v>87717.344166666662</v>
      </c>
      <c r="AE57" s="182">
        <v>84642.208333333343</v>
      </c>
      <c r="AF57" s="182">
        <v>57711.688750000001</v>
      </c>
      <c r="AG57" s="182">
        <v>85567.942500000005</v>
      </c>
      <c r="AH57" s="182">
        <v>89178.703333333338</v>
      </c>
      <c r="AI57" s="182">
        <v>89216.953333333338</v>
      </c>
      <c r="AJ57" s="182">
        <v>84729.770833333343</v>
      </c>
      <c r="AK57" s="182">
        <v>88009.567500000005</v>
      </c>
      <c r="AL57" s="182">
        <v>84435.885833333334</v>
      </c>
      <c r="AM57" s="182">
        <v>87177.981666666659</v>
      </c>
      <c r="AN57" s="182">
        <v>89039.848750000005</v>
      </c>
      <c r="AO57" s="182">
        <v>83884.705833333326</v>
      </c>
      <c r="AP57" s="182">
        <v>88520.973750000005</v>
      </c>
      <c r="AQ57" s="182">
        <v>63940.407500000001</v>
      </c>
      <c r="AR57" s="182">
        <v>74284.908750000002</v>
      </c>
      <c r="AS57" s="182">
        <v>86213.197916666672</v>
      </c>
      <c r="AT57" s="182">
        <v>89616.031666666662</v>
      </c>
      <c r="AU57" s="182">
        <v>89897.208333333328</v>
      </c>
      <c r="AV57" s="182">
        <v>85369.6875</v>
      </c>
      <c r="AW57" s="182">
        <v>88258.791666666672</v>
      </c>
      <c r="AX57" s="182">
        <v>85012.841249999998</v>
      </c>
      <c r="AY57" s="182">
        <v>87463.385833333334</v>
      </c>
      <c r="AZ57" s="182">
        <v>89309.557499999995</v>
      </c>
      <c r="BA57" s="182">
        <v>80885.492083333345</v>
      </c>
      <c r="BB57" s="182">
        <v>88432.166666666672</v>
      </c>
      <c r="BC57" s="182">
        <v>55115.783749999995</v>
      </c>
      <c r="BD57" s="182">
        <v>87971.229166666657</v>
      </c>
      <c r="BE57" s="182">
        <v>86118.034166666665</v>
      </c>
      <c r="BF57" s="182">
        <v>89600.150833333333</v>
      </c>
      <c r="BG57" s="182">
        <v>89731.270833333328</v>
      </c>
      <c r="BH57" s="182">
        <v>85026.695416666669</v>
      </c>
      <c r="BI57" s="182">
        <v>87889.203333333338</v>
      </c>
      <c r="BJ57" s="182">
        <v>84728.385416666672</v>
      </c>
      <c r="BK57" s="182">
        <v>87706.307499999995</v>
      </c>
      <c r="BL57" s="182">
        <v>89524.354166666672</v>
      </c>
      <c r="BM57" s="182">
        <v>81330.434999999998</v>
      </c>
      <c r="BN57" s="182">
        <v>88647.416666666657</v>
      </c>
      <c r="BO57" s="182">
        <v>51345.767916666664</v>
      </c>
      <c r="BP57" s="182">
        <v>53239.470833333333</v>
      </c>
      <c r="BQ57" s="182">
        <v>86707.005416666667</v>
      </c>
      <c r="BR57" s="182">
        <v>90397.692500000005</v>
      </c>
      <c r="BS57" s="182">
        <v>91009.349166666652</v>
      </c>
      <c r="BT57" s="182">
        <v>86154.40625</v>
      </c>
      <c r="BU57" s="182">
        <v>89773.864583333343</v>
      </c>
      <c r="BV57" s="182">
        <v>86580.789166666655</v>
      </c>
      <c r="BW57" s="182">
        <v>89816.828333333338</v>
      </c>
      <c r="BX57" s="182">
        <v>90675.578333333338</v>
      </c>
      <c r="BY57" s="182">
        <v>82875.789166666684</v>
      </c>
      <c r="BZ57" s="182">
        <v>89977.604166666657</v>
      </c>
      <c r="CA57" s="182">
        <v>71713.375</v>
      </c>
      <c r="CB57" s="182">
        <v>65736.814166666663</v>
      </c>
      <c r="CC57" s="182">
        <v>87949.302083333343</v>
      </c>
      <c r="CD57" s="182">
        <v>92305.547083333338</v>
      </c>
      <c r="CE57" s="182">
        <v>92409.645833333343</v>
      </c>
      <c r="CF57" s="182">
        <v>88360.364166666666</v>
      </c>
      <c r="CG57" s="182">
        <v>91084.817500000005</v>
      </c>
      <c r="CH57" s="182">
        <v>90248.729166666657</v>
      </c>
      <c r="CI57" s="182">
        <v>93663.739583333343</v>
      </c>
      <c r="CJ57" s="182">
        <v>94059.322916666672</v>
      </c>
      <c r="CK57" s="182">
        <v>87701.286250000005</v>
      </c>
      <c r="CL57" s="182">
        <v>93011.114166666666</v>
      </c>
      <c r="CM57" s="182">
        <v>68388.125</v>
      </c>
      <c r="CN57" s="182">
        <v>81377.726250000007</v>
      </c>
      <c r="CO57" s="182">
        <v>88994.932083333333</v>
      </c>
      <c r="CP57" s="182">
        <v>93049.864583333343</v>
      </c>
      <c r="CQ57" s="182">
        <v>93236.239583333343</v>
      </c>
      <c r="CR57" s="182">
        <v>89013.234583333338</v>
      </c>
      <c r="CS57" s="182">
        <v>91836.338333333333</v>
      </c>
      <c r="CT57" s="182">
        <v>90424.0625</v>
      </c>
      <c r="CU57" s="182">
        <v>93948.51</v>
      </c>
      <c r="CV57" s="182">
        <v>94119.302500000005</v>
      </c>
      <c r="CW57" s="182">
        <v>85038.692916666652</v>
      </c>
      <c r="CX57" s="182">
        <v>46772.648333333338</v>
      </c>
      <c r="CY57" s="182">
        <v>20798.045416666668</v>
      </c>
      <c r="CZ57" s="182">
        <v>91675.46875</v>
      </c>
      <c r="DA57" s="182">
        <v>89664.291666666672</v>
      </c>
      <c r="DB57" s="182">
        <v>93336</v>
      </c>
      <c r="DC57" s="182">
        <v>93790.083333333343</v>
      </c>
      <c r="DD57" s="182">
        <v>88953.260416666672</v>
      </c>
      <c r="DE57" s="182">
        <v>92122.109583333338</v>
      </c>
      <c r="DF57" s="182">
        <v>90814.734166666662</v>
      </c>
      <c r="DG57" s="182">
        <v>93420.400833333333</v>
      </c>
      <c r="DH57" s="182">
        <v>93518.515833333338</v>
      </c>
      <c r="DI57" s="182">
        <v>84614.84375</v>
      </c>
      <c r="DJ57" s="182">
        <v>92747.755416666667</v>
      </c>
      <c r="DK57" s="182">
        <v>87066.492083333345</v>
      </c>
      <c r="DL57" s="182">
        <v>61638.779583333337</v>
      </c>
      <c r="DM57" s="182">
        <v>88886.109583333338</v>
      </c>
      <c r="DN57" s="182">
        <v>93005.932499999995</v>
      </c>
      <c r="DO57" s="182">
        <v>93015.859583333338</v>
      </c>
      <c r="DP57" s="182">
        <v>88463.536250000005</v>
      </c>
      <c r="DQ57" s="182">
        <v>91797.030833333323</v>
      </c>
      <c r="DR57" s="182">
        <v>90236.614999999991</v>
      </c>
      <c r="DS57" s="182">
        <v>92979.130416666667</v>
      </c>
      <c r="DT57" s="182">
        <v>93756.458333333343</v>
      </c>
      <c r="DU57" s="182">
        <v>84557.757916666669</v>
      </c>
      <c r="DV57" s="182">
        <v>92528.765416666662</v>
      </c>
      <c r="DW57" s="182">
        <v>65039.40625</v>
      </c>
      <c r="DX57" s="182">
        <v>84054.049583333341</v>
      </c>
      <c r="DY57" s="182">
        <v>88879.239583333343</v>
      </c>
      <c r="DZ57" s="182">
        <v>93181.219166666677</v>
      </c>
      <c r="EA57" s="182">
        <v>92690</v>
      </c>
      <c r="EB57" s="182">
        <v>88617.416666666657</v>
      </c>
      <c r="EC57" s="182">
        <v>91315.90625</v>
      </c>
      <c r="ED57" s="182">
        <v>89669.724166666667</v>
      </c>
      <c r="EE57" s="182">
        <v>93060.34375</v>
      </c>
      <c r="EF57" s="182">
        <v>93902.384999999995</v>
      </c>
      <c r="EG57" s="182">
        <v>87571.505000000005</v>
      </c>
      <c r="EH57" s="182">
        <v>92609.099166666667</v>
      </c>
      <c r="EI57" s="182">
        <v>62217.595416666663</v>
      </c>
      <c r="EJ57" s="182">
        <v>87051.307083333333</v>
      </c>
      <c r="EK57" s="182">
        <v>89038.572916666672</v>
      </c>
      <c r="EL57" s="182">
        <v>93384.172083333338</v>
      </c>
      <c r="EM57" s="182">
        <v>93059.8125</v>
      </c>
      <c r="EN57" s="182">
        <v>88976.291666666657</v>
      </c>
      <c r="EO57" s="182">
        <v>91652.317916666667</v>
      </c>
      <c r="EP57" s="182">
        <v>89734.119583333333</v>
      </c>
      <c r="EQ57" s="182">
        <v>93532.786666666681</v>
      </c>
      <c r="ER57" s="182">
        <v>93129.395833333343</v>
      </c>
      <c r="ES57" s="182">
        <v>84119.354166666672</v>
      </c>
      <c r="ET57" s="182">
        <v>91892.958333333343</v>
      </c>
      <c r="EU57" s="182">
        <v>60409.834583333337</v>
      </c>
      <c r="EV57" s="182">
        <v>88281.427500000005</v>
      </c>
      <c r="EW57" s="182">
        <v>88853.234583333338</v>
      </c>
      <c r="EX57" s="182">
        <v>92675.729166666657</v>
      </c>
      <c r="EY57" s="182">
        <v>92628.552500000005</v>
      </c>
      <c r="EZ57" s="182">
        <v>88372.713749999995</v>
      </c>
      <c r="FA57" s="182">
        <v>91352.515833333338</v>
      </c>
      <c r="FB57" s="182">
        <v>89198.041666666657</v>
      </c>
      <c r="FC57" s="182">
        <v>93107.307083333333</v>
      </c>
      <c r="FD57" s="182">
        <v>91618.786666666667</v>
      </c>
      <c r="FE57" s="182">
        <v>83027.262916666659</v>
      </c>
      <c r="FF57" s="182">
        <v>91203.088333333333</v>
      </c>
      <c r="FG57" s="182">
        <v>48477.106666666667</v>
      </c>
      <c r="FH57" s="182">
        <v>58300.640833333331</v>
      </c>
      <c r="FI57" s="182">
        <v>88023.395833333343</v>
      </c>
      <c r="FJ57" s="182">
        <v>92116.801666666666</v>
      </c>
      <c r="FK57" s="182">
        <v>92009.260416666672</v>
      </c>
      <c r="FL57" s="182">
        <v>87712.1875</v>
      </c>
      <c r="FM57" s="182">
        <v>90998.948333333334</v>
      </c>
      <c r="FN57" s="182">
        <v>88312.682499999995</v>
      </c>
      <c r="FO57" s="182">
        <v>92077.911250000005</v>
      </c>
      <c r="FP57" s="182">
        <v>91023.046666666662</v>
      </c>
      <c r="FQ57" s="182">
        <v>82497.916666666672</v>
      </c>
      <c r="FR57" s="182">
        <v>90802.447916666672</v>
      </c>
      <c r="FS57" s="182">
        <v>87523.791666666657</v>
      </c>
      <c r="FT57" s="182">
        <v>59292.820416666662</v>
      </c>
      <c r="FU57" s="182">
        <v>87431.898333333345</v>
      </c>
      <c r="FV57" s="182">
        <v>91493.984583333338</v>
      </c>
      <c r="FW57" s="182">
        <v>91241.989999999991</v>
      </c>
      <c r="FX57" s="182">
        <v>87026.765833333338</v>
      </c>
      <c r="FY57" s="182">
        <v>90097.099166666667</v>
      </c>
      <c r="FZ57" s="182">
        <v>87716.94</v>
      </c>
      <c r="GA57" s="182">
        <v>91648.770833333343</v>
      </c>
    </row>
    <row r="58" spans="2:183">
      <c r="B58" s="43" t="s">
        <v>2</v>
      </c>
      <c r="C58" s="652" t="s">
        <v>49</v>
      </c>
      <c r="D58" s="17">
        <v>744</v>
      </c>
      <c r="E58" s="17">
        <v>672</v>
      </c>
      <c r="F58" s="17">
        <v>744</v>
      </c>
      <c r="G58" s="17">
        <v>720</v>
      </c>
      <c r="H58" s="17">
        <v>744</v>
      </c>
      <c r="I58" s="17">
        <v>720</v>
      </c>
      <c r="J58" s="17">
        <v>744</v>
      </c>
      <c r="K58" s="17">
        <v>744</v>
      </c>
      <c r="L58" s="17">
        <v>720</v>
      </c>
      <c r="M58" s="17">
        <v>744</v>
      </c>
      <c r="N58" s="17">
        <v>720</v>
      </c>
      <c r="O58" s="17">
        <v>744</v>
      </c>
      <c r="P58" s="17">
        <v>744</v>
      </c>
      <c r="Q58" s="17">
        <v>672</v>
      </c>
      <c r="R58" s="17">
        <v>744</v>
      </c>
      <c r="S58" s="17">
        <v>720</v>
      </c>
      <c r="T58" s="17">
        <v>744</v>
      </c>
      <c r="U58" s="17">
        <v>720</v>
      </c>
      <c r="V58" s="17">
        <v>744</v>
      </c>
      <c r="W58" s="17">
        <v>744</v>
      </c>
      <c r="X58" s="17">
        <v>720</v>
      </c>
      <c r="Y58" s="17">
        <v>744</v>
      </c>
      <c r="Z58" s="17">
        <v>720</v>
      </c>
      <c r="AA58" s="17">
        <v>744</v>
      </c>
      <c r="AB58" s="17">
        <v>744</v>
      </c>
      <c r="AC58" s="17">
        <v>672</v>
      </c>
      <c r="AD58" s="17">
        <v>744</v>
      </c>
      <c r="AE58" s="17">
        <v>720</v>
      </c>
      <c r="AF58" s="17">
        <v>744</v>
      </c>
      <c r="AG58" s="17">
        <v>720</v>
      </c>
      <c r="AH58" s="17">
        <v>744</v>
      </c>
      <c r="AI58" s="17">
        <v>744</v>
      </c>
      <c r="AJ58" s="17">
        <v>720</v>
      </c>
      <c r="AK58" s="17">
        <v>744</v>
      </c>
      <c r="AL58" s="17">
        <v>720</v>
      </c>
      <c r="AM58" s="17">
        <v>744</v>
      </c>
      <c r="AN58" s="17">
        <v>744</v>
      </c>
      <c r="AO58" s="17">
        <v>696</v>
      </c>
      <c r="AP58" s="17">
        <v>744</v>
      </c>
      <c r="AQ58" s="17">
        <v>720</v>
      </c>
      <c r="AR58" s="17">
        <v>744</v>
      </c>
      <c r="AS58" s="17">
        <v>720</v>
      </c>
      <c r="AT58" s="17">
        <v>744</v>
      </c>
      <c r="AU58" s="17">
        <v>744</v>
      </c>
      <c r="AV58" s="17">
        <v>720</v>
      </c>
      <c r="AW58" s="17">
        <v>744</v>
      </c>
      <c r="AX58" s="17">
        <v>720</v>
      </c>
      <c r="AY58" s="17">
        <v>744</v>
      </c>
      <c r="AZ58" s="17">
        <v>744</v>
      </c>
      <c r="BA58" s="17">
        <v>672</v>
      </c>
      <c r="BB58" s="17">
        <v>744</v>
      </c>
      <c r="BC58" s="17">
        <v>720</v>
      </c>
      <c r="BD58" s="17">
        <v>744</v>
      </c>
      <c r="BE58" s="17">
        <v>720</v>
      </c>
      <c r="BF58" s="17">
        <v>744</v>
      </c>
      <c r="BG58" s="17">
        <v>744</v>
      </c>
      <c r="BH58" s="17">
        <v>720</v>
      </c>
      <c r="BI58" s="17">
        <v>744</v>
      </c>
      <c r="BJ58" s="17">
        <v>720</v>
      </c>
      <c r="BK58" s="17">
        <v>744</v>
      </c>
      <c r="BL58" s="17">
        <v>744</v>
      </c>
      <c r="BM58" s="17">
        <v>672</v>
      </c>
      <c r="BN58" s="17">
        <v>744</v>
      </c>
      <c r="BO58" s="17">
        <v>720</v>
      </c>
      <c r="BP58" s="17">
        <v>744</v>
      </c>
      <c r="BQ58" s="17">
        <v>720</v>
      </c>
      <c r="BR58" s="17">
        <v>744</v>
      </c>
      <c r="BS58" s="17">
        <v>744</v>
      </c>
      <c r="BT58" s="17">
        <v>720</v>
      </c>
      <c r="BU58" s="17">
        <v>744</v>
      </c>
      <c r="BV58" s="17">
        <v>720</v>
      </c>
      <c r="BW58" s="17">
        <v>744</v>
      </c>
      <c r="BX58" s="17">
        <v>744</v>
      </c>
      <c r="BY58" s="17">
        <v>672</v>
      </c>
      <c r="BZ58" s="17">
        <v>744</v>
      </c>
      <c r="CA58" s="17">
        <v>720</v>
      </c>
      <c r="CB58" s="17">
        <v>744</v>
      </c>
      <c r="CC58" s="17">
        <v>720</v>
      </c>
      <c r="CD58" s="17">
        <v>744</v>
      </c>
      <c r="CE58" s="17">
        <v>744</v>
      </c>
      <c r="CF58" s="17">
        <v>720</v>
      </c>
      <c r="CG58" s="17">
        <v>744</v>
      </c>
      <c r="CH58" s="17">
        <v>720</v>
      </c>
      <c r="CI58" s="17">
        <v>744</v>
      </c>
      <c r="CJ58" s="17">
        <v>744</v>
      </c>
      <c r="CK58" s="17">
        <v>696</v>
      </c>
      <c r="CL58" s="17">
        <v>744</v>
      </c>
      <c r="CM58" s="17">
        <v>720</v>
      </c>
      <c r="CN58" s="17">
        <v>744</v>
      </c>
      <c r="CO58" s="17">
        <v>720</v>
      </c>
      <c r="CP58" s="17">
        <v>744</v>
      </c>
      <c r="CQ58" s="17">
        <v>744</v>
      </c>
      <c r="CR58" s="17">
        <v>720</v>
      </c>
      <c r="CS58" s="17">
        <v>744</v>
      </c>
      <c r="CT58" s="17">
        <v>720</v>
      </c>
      <c r="CU58" s="17">
        <v>744</v>
      </c>
      <c r="CV58" s="17">
        <v>744</v>
      </c>
      <c r="CW58" s="17">
        <v>672</v>
      </c>
      <c r="CX58" s="17">
        <v>744</v>
      </c>
      <c r="CY58" s="17">
        <v>720</v>
      </c>
      <c r="CZ58" s="17">
        <v>744</v>
      </c>
      <c r="DA58" s="17">
        <v>720</v>
      </c>
      <c r="DB58" s="17">
        <v>744</v>
      </c>
      <c r="DC58" s="17">
        <v>744</v>
      </c>
      <c r="DD58" s="17">
        <v>720</v>
      </c>
      <c r="DE58" s="17">
        <v>744</v>
      </c>
      <c r="DF58" s="17">
        <v>720</v>
      </c>
      <c r="DG58" s="17">
        <v>744</v>
      </c>
      <c r="DH58" s="17">
        <v>744</v>
      </c>
      <c r="DI58" s="17">
        <v>672</v>
      </c>
      <c r="DJ58" s="17">
        <v>744</v>
      </c>
      <c r="DK58" s="17">
        <v>720</v>
      </c>
      <c r="DL58" s="17">
        <v>744</v>
      </c>
      <c r="DM58" s="17">
        <v>720</v>
      </c>
      <c r="DN58" s="17">
        <v>744</v>
      </c>
      <c r="DO58" s="17">
        <v>744</v>
      </c>
      <c r="DP58" s="17">
        <v>720</v>
      </c>
      <c r="DQ58" s="17">
        <v>744</v>
      </c>
      <c r="DR58" s="17">
        <v>720</v>
      </c>
      <c r="DS58" s="17">
        <v>744</v>
      </c>
      <c r="DT58" s="17">
        <v>744</v>
      </c>
      <c r="DU58" s="17">
        <v>672</v>
      </c>
      <c r="DV58" s="17">
        <v>744</v>
      </c>
      <c r="DW58" s="17">
        <v>720</v>
      </c>
      <c r="DX58" s="17">
        <v>744</v>
      </c>
      <c r="DY58" s="17">
        <v>720</v>
      </c>
      <c r="DZ58" s="17">
        <v>744</v>
      </c>
      <c r="EA58" s="17">
        <v>744</v>
      </c>
      <c r="EB58" s="17">
        <v>720</v>
      </c>
      <c r="EC58" s="17">
        <v>744</v>
      </c>
      <c r="ED58" s="17">
        <v>720</v>
      </c>
      <c r="EE58" s="17">
        <v>744</v>
      </c>
      <c r="EF58" s="17">
        <v>744</v>
      </c>
      <c r="EG58" s="17">
        <v>696</v>
      </c>
      <c r="EH58" s="17">
        <v>744</v>
      </c>
      <c r="EI58" s="17">
        <v>720</v>
      </c>
      <c r="EJ58" s="17">
        <v>744</v>
      </c>
      <c r="EK58" s="17">
        <v>720</v>
      </c>
      <c r="EL58" s="17">
        <v>744</v>
      </c>
      <c r="EM58" s="17">
        <v>744</v>
      </c>
      <c r="EN58" s="17">
        <v>720</v>
      </c>
      <c r="EO58" s="17">
        <v>744</v>
      </c>
      <c r="EP58" s="17">
        <v>720</v>
      </c>
      <c r="EQ58" s="17">
        <v>744</v>
      </c>
      <c r="ER58" s="17">
        <v>744</v>
      </c>
      <c r="ES58" s="17">
        <v>672</v>
      </c>
      <c r="ET58" s="17">
        <v>744</v>
      </c>
      <c r="EU58" s="17">
        <v>720</v>
      </c>
      <c r="EV58" s="17">
        <v>744</v>
      </c>
      <c r="EW58" s="17">
        <v>720</v>
      </c>
      <c r="EX58" s="17">
        <v>744</v>
      </c>
      <c r="EY58" s="17">
        <v>744</v>
      </c>
      <c r="EZ58" s="17">
        <v>720</v>
      </c>
      <c r="FA58" s="17">
        <v>744</v>
      </c>
      <c r="FB58" s="17">
        <v>720</v>
      </c>
      <c r="FC58" s="17">
        <v>744</v>
      </c>
      <c r="FD58" s="17">
        <v>744</v>
      </c>
      <c r="FE58" s="17">
        <v>672</v>
      </c>
      <c r="FF58" s="17">
        <v>744</v>
      </c>
      <c r="FG58" s="17">
        <v>720</v>
      </c>
      <c r="FH58" s="17">
        <v>744</v>
      </c>
      <c r="FI58" s="17">
        <v>720</v>
      </c>
      <c r="FJ58" s="17">
        <v>744</v>
      </c>
      <c r="FK58" s="17">
        <v>744</v>
      </c>
      <c r="FL58" s="17">
        <v>720</v>
      </c>
      <c r="FM58" s="17">
        <v>744</v>
      </c>
      <c r="FN58" s="17">
        <v>720</v>
      </c>
      <c r="FO58" s="17">
        <v>744</v>
      </c>
      <c r="FP58" s="17">
        <v>744</v>
      </c>
      <c r="FQ58" s="17">
        <v>672</v>
      </c>
      <c r="FR58" s="17">
        <v>744</v>
      </c>
      <c r="FS58" s="17">
        <v>720</v>
      </c>
      <c r="FT58" s="17">
        <v>744</v>
      </c>
      <c r="FU58" s="17">
        <v>720</v>
      </c>
      <c r="FV58" s="17">
        <v>744</v>
      </c>
      <c r="FW58" s="17">
        <v>744</v>
      </c>
      <c r="FX58" s="17">
        <v>720</v>
      </c>
      <c r="FY58" s="17">
        <v>744</v>
      </c>
      <c r="FZ58" s="17">
        <v>720</v>
      </c>
      <c r="GA58" s="17">
        <v>744</v>
      </c>
    </row>
    <row r="59" spans="2:183">
      <c r="B59" s="43" t="s">
        <v>2</v>
      </c>
      <c r="C59" s="653" t="s">
        <v>50</v>
      </c>
      <c r="D59" s="85">
        <v>3065516.47</v>
      </c>
      <c r="E59" s="85">
        <v>2726569.27</v>
      </c>
      <c r="F59" s="85">
        <v>3009926.68</v>
      </c>
      <c r="G59" s="85">
        <v>2888970.75</v>
      </c>
      <c r="H59" s="85">
        <v>3025027.7800000003</v>
      </c>
      <c r="I59" s="85">
        <v>2914858.95</v>
      </c>
      <c r="J59" s="85">
        <v>3028770.46</v>
      </c>
      <c r="K59" s="85">
        <v>3073166.6100000003</v>
      </c>
      <c r="L59" s="85">
        <v>2897911.5100000002</v>
      </c>
      <c r="M59" s="85">
        <v>3007584.5500000003</v>
      </c>
      <c r="N59" s="85">
        <v>2880303.5900000003</v>
      </c>
      <c r="O59" s="85">
        <v>3014022.73</v>
      </c>
      <c r="P59" s="85">
        <v>3110493.1300000004</v>
      </c>
      <c r="Q59" s="85">
        <v>2761934.62</v>
      </c>
      <c r="R59" s="85">
        <v>3019924.52</v>
      </c>
      <c r="S59" s="85">
        <v>2441993.2199999997</v>
      </c>
      <c r="T59" s="85">
        <v>1477384.2999999998</v>
      </c>
      <c r="U59" s="85">
        <v>2959219.6199999996</v>
      </c>
      <c r="V59" s="85">
        <v>3071527.71</v>
      </c>
      <c r="W59" s="85">
        <v>3060403.4499999997</v>
      </c>
      <c r="X59" s="85">
        <v>2925366.55</v>
      </c>
      <c r="Y59" s="85">
        <v>3042855.6</v>
      </c>
      <c r="Z59" s="85">
        <v>2912846.63</v>
      </c>
      <c r="AA59" s="85">
        <v>3027406.71</v>
      </c>
      <c r="AB59" s="85">
        <v>3245945.54</v>
      </c>
      <c r="AC59" s="85">
        <v>2941157.34</v>
      </c>
      <c r="AD59" s="85">
        <v>3208484.16</v>
      </c>
      <c r="AE59" s="85">
        <v>3093434.39</v>
      </c>
      <c r="AF59" s="85">
        <v>3191313.03</v>
      </c>
      <c r="AG59" s="85">
        <v>3140781.0999999996</v>
      </c>
      <c r="AH59" s="85">
        <v>3288390.11</v>
      </c>
      <c r="AI59" s="85">
        <v>3267564.9499999997</v>
      </c>
      <c r="AJ59" s="85">
        <v>3077254.8800000004</v>
      </c>
      <c r="AK59" s="85">
        <v>3215493.1700000004</v>
      </c>
      <c r="AL59" s="85">
        <v>3089797.58</v>
      </c>
      <c r="AM59" s="85">
        <v>3187444.91</v>
      </c>
      <c r="AN59" s="85">
        <v>3315204.33</v>
      </c>
      <c r="AO59" s="85">
        <v>3106706.7399999998</v>
      </c>
      <c r="AP59" s="85">
        <v>3289423.55</v>
      </c>
      <c r="AQ59" s="85">
        <v>1604803.19</v>
      </c>
      <c r="AR59" s="85">
        <v>2257799.0199999996</v>
      </c>
      <c r="AS59" s="85">
        <v>3193471.8400000003</v>
      </c>
      <c r="AT59" s="85">
        <v>3329649.16</v>
      </c>
      <c r="AU59" s="85">
        <v>3345888.2199999997</v>
      </c>
      <c r="AV59" s="85">
        <v>3167798.86</v>
      </c>
      <c r="AW59" s="85">
        <v>3286711.0900000003</v>
      </c>
      <c r="AX59" s="85">
        <v>3138499.67</v>
      </c>
      <c r="AY59" s="85">
        <v>3255191.36</v>
      </c>
      <c r="AZ59" s="85">
        <v>3471884.62</v>
      </c>
      <c r="BA59" s="85">
        <v>3148472.69</v>
      </c>
      <c r="BB59" s="85">
        <v>3427342.03</v>
      </c>
      <c r="BC59" s="85">
        <v>3276413.72</v>
      </c>
      <c r="BD59" s="85">
        <v>3411131.97</v>
      </c>
      <c r="BE59" s="85">
        <v>3331216.72</v>
      </c>
      <c r="BF59" s="85">
        <v>3466249.1300000004</v>
      </c>
      <c r="BG59" s="85">
        <v>3475593.87</v>
      </c>
      <c r="BH59" s="85">
        <v>3307926.8299999996</v>
      </c>
      <c r="BI59" s="85">
        <v>3411625.01</v>
      </c>
      <c r="BJ59" s="85">
        <v>3285409.13</v>
      </c>
      <c r="BK59" s="85">
        <v>3415358.56</v>
      </c>
      <c r="BL59" s="85">
        <v>3587761.1</v>
      </c>
      <c r="BM59" s="85">
        <v>3245665.44</v>
      </c>
      <c r="BN59" s="85">
        <v>3533198.62</v>
      </c>
      <c r="BO59" s="85">
        <v>692120.95000000007</v>
      </c>
      <c r="BP59" s="85">
        <v>711894.32</v>
      </c>
      <c r="BQ59" s="85">
        <v>3454116.42</v>
      </c>
      <c r="BR59" s="85">
        <v>3618785.0500000003</v>
      </c>
      <c r="BS59" s="85">
        <v>3641196.1300000004</v>
      </c>
      <c r="BT59" s="85">
        <v>3435870.1999999997</v>
      </c>
      <c r="BU59" s="85">
        <v>3599477.04</v>
      </c>
      <c r="BV59" s="85">
        <v>3453075.4299999997</v>
      </c>
      <c r="BW59" s="85">
        <v>3591121.89</v>
      </c>
      <c r="BX59" s="85">
        <v>3695604.7800000003</v>
      </c>
      <c r="BY59" s="85">
        <v>3415210.9899999998</v>
      </c>
      <c r="BZ59" s="85">
        <v>3701710.35</v>
      </c>
      <c r="CA59" s="85">
        <v>3613870.67</v>
      </c>
      <c r="CB59" s="85">
        <v>3709629.76</v>
      </c>
      <c r="CC59" s="85">
        <v>3583545.45</v>
      </c>
      <c r="CD59" s="85">
        <v>3767842.1</v>
      </c>
      <c r="CE59" s="85">
        <v>3769625.62</v>
      </c>
      <c r="CF59" s="85">
        <v>3628855.56</v>
      </c>
      <c r="CG59" s="85">
        <v>3727636.98</v>
      </c>
      <c r="CH59" s="85">
        <v>3693806.72</v>
      </c>
      <c r="CI59" s="85">
        <v>3827060.0300000003</v>
      </c>
      <c r="CJ59" s="85">
        <v>4045641.71</v>
      </c>
      <c r="CK59" s="85">
        <v>3775829.71</v>
      </c>
      <c r="CL59" s="85">
        <v>3989825.62</v>
      </c>
      <c r="CM59" s="85">
        <v>2028855.19</v>
      </c>
      <c r="CN59" s="85">
        <v>3057510.07</v>
      </c>
      <c r="CO59" s="85">
        <v>3807458.44</v>
      </c>
      <c r="CP59" s="85">
        <v>4016689.33</v>
      </c>
      <c r="CQ59" s="85">
        <v>4007312.32</v>
      </c>
      <c r="CR59" s="85">
        <v>3817182.32</v>
      </c>
      <c r="CS59" s="85">
        <v>3945724.94</v>
      </c>
      <c r="CT59" s="85">
        <v>3861327.93</v>
      </c>
      <c r="CU59" s="85">
        <v>4024819.43</v>
      </c>
      <c r="CV59" s="85">
        <v>4172735.82</v>
      </c>
      <c r="CW59" s="85">
        <v>3773880.19</v>
      </c>
      <c r="CX59" s="85">
        <v>2593213.9900000002</v>
      </c>
      <c r="CY59" s="85">
        <v>1872371.57</v>
      </c>
      <c r="CZ59" s="85">
        <v>4045510.04</v>
      </c>
      <c r="DA59" s="85">
        <v>3996976.83</v>
      </c>
      <c r="DB59" s="85">
        <v>4120509.96</v>
      </c>
      <c r="DC59" s="85">
        <v>4128164.54</v>
      </c>
      <c r="DD59" s="85">
        <v>3951559.9</v>
      </c>
      <c r="DE59" s="85">
        <v>4067108.77</v>
      </c>
      <c r="DF59" s="85">
        <v>4031970.16</v>
      </c>
      <c r="DG59" s="85">
        <v>4144614.43</v>
      </c>
      <c r="DH59" s="85">
        <v>4339898.43</v>
      </c>
      <c r="DI59" s="85">
        <v>3887286.74</v>
      </c>
      <c r="DJ59" s="85">
        <v>4279127.67</v>
      </c>
      <c r="DK59" s="85">
        <v>3943438.79</v>
      </c>
      <c r="DL59" s="85">
        <v>1512770.1099999999</v>
      </c>
      <c r="DM59" s="85">
        <v>4109576.83</v>
      </c>
      <c r="DN59" s="85">
        <v>4296236.88</v>
      </c>
      <c r="DO59" s="85">
        <v>4314249.54</v>
      </c>
      <c r="DP59" s="85">
        <v>4092027.29</v>
      </c>
      <c r="DQ59" s="85">
        <v>4246502.67</v>
      </c>
      <c r="DR59" s="85">
        <v>4174948.81</v>
      </c>
      <c r="DS59" s="85">
        <v>4281950.8</v>
      </c>
      <c r="DT59" s="85">
        <v>4509300.8</v>
      </c>
      <c r="DU59" s="85">
        <v>4085072.03</v>
      </c>
      <c r="DV59" s="85">
        <v>4440771.07</v>
      </c>
      <c r="DW59" s="85">
        <v>4290520.3</v>
      </c>
      <c r="DX59" s="85">
        <v>4411150.42</v>
      </c>
      <c r="DY59" s="85">
        <v>4298465.13</v>
      </c>
      <c r="DZ59" s="85">
        <v>4464830.88</v>
      </c>
      <c r="EA59" s="85">
        <v>4471970.99</v>
      </c>
      <c r="EB59" s="85">
        <v>4246730.08</v>
      </c>
      <c r="EC59" s="85">
        <v>4407407.8</v>
      </c>
      <c r="ED59" s="85">
        <v>4333845.99</v>
      </c>
      <c r="EE59" s="85">
        <v>4495923.9000000004</v>
      </c>
      <c r="EF59" s="85">
        <v>4620899.7</v>
      </c>
      <c r="EG59" s="85">
        <v>4292208.8</v>
      </c>
      <c r="EH59" s="85">
        <v>4532345.25</v>
      </c>
      <c r="EI59" s="85">
        <v>1756455.32</v>
      </c>
      <c r="EJ59" s="85">
        <v>4075358.08</v>
      </c>
      <c r="EK59" s="85">
        <v>4382109.3</v>
      </c>
      <c r="EL59" s="85">
        <v>4594845.62</v>
      </c>
      <c r="EM59" s="85">
        <v>4585695.12</v>
      </c>
      <c r="EN59" s="85">
        <v>4359510.4400000004</v>
      </c>
      <c r="EO59" s="85">
        <v>4482962.62</v>
      </c>
      <c r="EP59" s="85">
        <v>4424618.3000000007</v>
      </c>
      <c r="EQ59" s="85">
        <v>4599755.0799999991</v>
      </c>
      <c r="ER59" s="85">
        <v>4960741.9800000004</v>
      </c>
      <c r="ES59" s="85">
        <v>4463080.7600000007</v>
      </c>
      <c r="ET59" s="85">
        <v>4906352.9700000007</v>
      </c>
      <c r="EU59" s="85">
        <v>4676940.57</v>
      </c>
      <c r="EV59" s="85">
        <v>4859365.5200000005</v>
      </c>
      <c r="EW59" s="85">
        <v>4707188.959999999</v>
      </c>
      <c r="EX59" s="85">
        <v>4915617.0199999996</v>
      </c>
      <c r="EY59" s="85">
        <v>4930755.97</v>
      </c>
      <c r="EZ59" s="85">
        <v>4692590.5</v>
      </c>
      <c r="FA59" s="85">
        <v>4838876.87</v>
      </c>
      <c r="FB59" s="85">
        <v>4747392.9399999995</v>
      </c>
      <c r="FC59" s="85">
        <v>4938054.040000001</v>
      </c>
      <c r="FD59" s="85">
        <v>5495507.9800000004</v>
      </c>
      <c r="FE59" s="85">
        <v>4992780.21</v>
      </c>
      <c r="FF59" s="85">
        <v>5463734.9900000002</v>
      </c>
      <c r="FG59" s="85">
        <v>545216.04999999993</v>
      </c>
      <c r="FH59" s="85">
        <v>1587345.98</v>
      </c>
      <c r="FI59" s="85">
        <v>5267475.2</v>
      </c>
      <c r="FJ59" s="85">
        <v>5527377.4400000004</v>
      </c>
      <c r="FK59" s="85">
        <v>5526213.5699999994</v>
      </c>
      <c r="FL59" s="85">
        <v>5282614.84</v>
      </c>
      <c r="FM59" s="85">
        <v>5487321.4800000004</v>
      </c>
      <c r="FN59" s="85">
        <v>5289033.8600000003</v>
      </c>
      <c r="FO59" s="85">
        <v>5530132.9799999995</v>
      </c>
      <c r="FP59" s="85">
        <v>5858137.4699999997</v>
      </c>
      <c r="FQ59" s="85">
        <v>5294025.6900000004</v>
      </c>
      <c r="FR59" s="85">
        <v>5862166.2500000009</v>
      </c>
      <c r="FS59" s="85">
        <v>5610135.8700000001</v>
      </c>
      <c r="FT59" s="85">
        <v>5756053.2599999998</v>
      </c>
      <c r="FU59" s="85">
        <v>5600345.3200000003</v>
      </c>
      <c r="FV59" s="85">
        <v>5886081.9900000002</v>
      </c>
      <c r="FW59" s="85">
        <v>5881092.5500000007</v>
      </c>
      <c r="FX59" s="85">
        <v>5583738.7300000004</v>
      </c>
      <c r="FY59" s="85">
        <v>5771070.9000000004</v>
      </c>
      <c r="FZ59" s="85">
        <v>5643997.1399999997</v>
      </c>
      <c r="GA59" s="85">
        <v>5926852</v>
      </c>
    </row>
    <row r="60" spans="2:183">
      <c r="B60" s="43" t="s">
        <v>2</v>
      </c>
      <c r="C60" s="653" t="s">
        <v>51</v>
      </c>
      <c r="D60" s="86">
        <v>31.161222960884771</v>
      </c>
      <c r="E60" s="86">
        <v>30.901571616383706</v>
      </c>
      <c r="F60" s="86">
        <v>31.015783193363905</v>
      </c>
      <c r="G60" s="86">
        <v>30.704986289431172</v>
      </c>
      <c r="H60" s="86">
        <v>31.167859586218267</v>
      </c>
      <c r="I60" s="86">
        <v>30.860416821064447</v>
      </c>
      <c r="J60" s="86">
        <v>30.668298180419001</v>
      </c>
      <c r="K60" s="86">
        <v>31.127609290170977</v>
      </c>
      <c r="L60" s="86">
        <v>30.864306969709883</v>
      </c>
      <c r="M60" s="86">
        <v>30.998995588629384</v>
      </c>
      <c r="N60" s="86">
        <v>30.938072267156471</v>
      </c>
      <c r="O60" s="86">
        <v>31.161708091230537</v>
      </c>
      <c r="P60" s="86">
        <v>31.408970130866795</v>
      </c>
      <c r="Q60" s="86">
        <v>30.832045322616658</v>
      </c>
      <c r="R60" s="86">
        <v>30.974220189132083</v>
      </c>
      <c r="S60" s="86">
        <v>30.885112878950761</v>
      </c>
      <c r="T60" s="86">
        <v>31.585588147261294</v>
      </c>
      <c r="U60" s="86">
        <v>31.124453022287195</v>
      </c>
      <c r="V60" s="86">
        <v>30.938654183202722</v>
      </c>
      <c r="W60" s="86">
        <v>30.790625691691648</v>
      </c>
      <c r="X60" s="86">
        <v>31.14245542130196</v>
      </c>
      <c r="Y60" s="86">
        <v>30.952898093707404</v>
      </c>
      <c r="Z60" s="86">
        <v>31.14777666092796</v>
      </c>
      <c r="AA60" s="86">
        <v>31.116387715457432</v>
      </c>
      <c r="AB60" s="86">
        <v>33.089816402466994</v>
      </c>
      <c r="AC60" s="86">
        <v>33.148765187205555</v>
      </c>
      <c r="AD60" s="86">
        <v>32.948758035695953</v>
      </c>
      <c r="AE60" s="86">
        <v>32.96990588962548</v>
      </c>
      <c r="AF60" s="86">
        <v>32.951089623128546</v>
      </c>
      <c r="AG60" s="86">
        <v>33.103365374480909</v>
      </c>
      <c r="AH60" s="86">
        <v>33.21203601583646</v>
      </c>
      <c r="AI60" s="86">
        <v>33.070511406189908</v>
      </c>
      <c r="AJ60" s="86">
        <v>32.817751045132674</v>
      </c>
      <c r="AK60" s="86">
        <v>32.943939040008203</v>
      </c>
      <c r="AL60" s="86">
        <v>33.032538433577798</v>
      </c>
      <c r="AM60" s="86">
        <v>32.95947501757869</v>
      </c>
      <c r="AN60" s="86">
        <v>33.578490124582196</v>
      </c>
      <c r="AO60" s="86">
        <v>33.471311720913192</v>
      </c>
      <c r="AP60" s="86">
        <v>33.609787884051457</v>
      </c>
      <c r="AQ60" s="86">
        <v>33.941102110739813</v>
      </c>
      <c r="AR60" s="86">
        <v>33.969948213033696</v>
      </c>
      <c r="AS60" s="86">
        <v>33.459466278302237</v>
      </c>
      <c r="AT60" s="86">
        <v>33.584647878800105</v>
      </c>
      <c r="AU60" s="86">
        <v>33.633777844792924</v>
      </c>
      <c r="AV60" s="86">
        <v>33.474214975590165</v>
      </c>
      <c r="AW60" s="86">
        <v>33.606796490761667</v>
      </c>
      <c r="AX60" s="86">
        <v>33.323066232056398</v>
      </c>
      <c r="AY60" s="86">
        <v>33.626620387587288</v>
      </c>
      <c r="AZ60" s="86">
        <v>35.107131069630107</v>
      </c>
      <c r="BA60" s="86">
        <v>35.188688222276859</v>
      </c>
      <c r="BB60" s="86">
        <v>34.985729757870239</v>
      </c>
      <c r="BC60" s="86">
        <v>34.850645336283279</v>
      </c>
      <c r="BD60" s="86">
        <v>34.986686598699464</v>
      </c>
      <c r="BE60" s="86">
        <v>34.992139833401616</v>
      </c>
      <c r="BF60" s="86">
        <v>34.964232627575981</v>
      </c>
      <c r="BG60" s="86">
        <v>34.957995916396776</v>
      </c>
      <c r="BH60" s="86">
        <v>35.173872401509911</v>
      </c>
      <c r="BI60" s="86">
        <v>35.15218499170556</v>
      </c>
      <c r="BJ60" s="86">
        <v>35.015604570113076</v>
      </c>
      <c r="BK60" s="86">
        <v>35.152984962483401</v>
      </c>
      <c r="BL60" s="86">
        <v>36.121066991522866</v>
      </c>
      <c r="BM60" s="86">
        <v>36.024123333740299</v>
      </c>
      <c r="BN60" s="86">
        <v>36.000882598683539</v>
      </c>
      <c r="BO60" s="86">
        <v>36.335623162536756</v>
      </c>
      <c r="BP60" s="86">
        <v>37.466150202620909</v>
      </c>
      <c r="BQ60" s="86">
        <v>35.995377448937056</v>
      </c>
      <c r="BR60" s="86">
        <v>36.118142485003943</v>
      </c>
      <c r="BS60" s="86">
        <v>36.109006733505886</v>
      </c>
      <c r="BT60" s="86">
        <v>36.008994204387058</v>
      </c>
      <c r="BU60" s="86">
        <v>36.129170915806803</v>
      </c>
      <c r="BV60" s="86">
        <v>35.996157887604369</v>
      </c>
      <c r="BW60" s="86">
        <v>36.133803127263945</v>
      </c>
      <c r="BX60" s="86">
        <v>36.547808775972392</v>
      </c>
      <c r="BY60" s="86">
        <v>36.923594935887728</v>
      </c>
      <c r="BZ60" s="86">
        <v>36.888363112736549</v>
      </c>
      <c r="CA60" s="86">
        <v>36.894302005063707</v>
      </c>
      <c r="CB60" s="86">
        <v>36.715193887448287</v>
      </c>
      <c r="CC60" s="86">
        <v>36.571268420622935</v>
      </c>
      <c r="CD60" s="86">
        <v>36.531691212829287</v>
      </c>
      <c r="CE60" s="86">
        <v>36.690924858867042</v>
      </c>
      <c r="CF60" s="86">
        <v>36.890235338368797</v>
      </c>
      <c r="CG60" s="86">
        <v>36.710658551718026</v>
      </c>
      <c r="CH60" s="86">
        <v>36.691135855691201</v>
      </c>
      <c r="CI60" s="86">
        <v>36.669956690461362</v>
      </c>
      <c r="CJ60" s="86">
        <v>38.652873999197446</v>
      </c>
      <c r="CK60" s="86">
        <v>38.725505320894669</v>
      </c>
      <c r="CL60" s="86">
        <v>38.525961453042626</v>
      </c>
      <c r="CM60" s="86">
        <v>38.381236497504759</v>
      </c>
      <c r="CN60" s="86">
        <v>38.776580037387731</v>
      </c>
      <c r="CO60" s="86">
        <v>38.568258103727715</v>
      </c>
      <c r="CP60" s="86">
        <v>38.848755041443809</v>
      </c>
      <c r="CQ60" s="86">
        <v>38.686969097245687</v>
      </c>
      <c r="CR60" s="86">
        <v>38.566357032441879</v>
      </c>
      <c r="CS60" s="86">
        <v>38.715081291639272</v>
      </c>
      <c r="CT60" s="86">
        <v>38.376496317719671</v>
      </c>
      <c r="CU60" s="86">
        <v>38.516492784412804</v>
      </c>
      <c r="CV60" s="86">
        <v>39.957634565111221</v>
      </c>
      <c r="CW60" s="86">
        <v>40.048392707437948</v>
      </c>
      <c r="CX60" s="86">
        <v>40.772907357385215</v>
      </c>
      <c r="CY60" s="86">
        <v>40.593069545196357</v>
      </c>
      <c r="CZ60" s="86">
        <v>39.856849095082808</v>
      </c>
      <c r="DA60" s="86">
        <v>40.191221932850006</v>
      </c>
      <c r="DB60" s="86">
        <v>39.825157879476151</v>
      </c>
      <c r="DC60" s="86">
        <v>39.652331114504989</v>
      </c>
      <c r="DD60" s="86">
        <v>40.041747562977527</v>
      </c>
      <c r="DE60" s="86">
        <v>39.846660298425576</v>
      </c>
      <c r="DF60" s="86">
        <v>40.00248191838719</v>
      </c>
      <c r="DG60" s="86">
        <v>39.989718743366588</v>
      </c>
      <c r="DH60" s="86">
        <v>41.64649959695992</v>
      </c>
      <c r="DI60" s="86">
        <v>41.19765083671588</v>
      </c>
      <c r="DJ60" s="86">
        <v>41.518324859798575</v>
      </c>
      <c r="DK60" s="86">
        <v>41.407709566321671</v>
      </c>
      <c r="DL60" s="86">
        <v>42.017190225421899</v>
      </c>
      <c r="DM60" s="86">
        <v>41.558312316077945</v>
      </c>
      <c r="DN60" s="86">
        <v>41.510738282269052</v>
      </c>
      <c r="DO60" s="86">
        <v>41.570306411516448</v>
      </c>
      <c r="DP60" s="86">
        <v>41.572123801202864</v>
      </c>
      <c r="DQ60" s="86">
        <v>41.533431824183559</v>
      </c>
      <c r="DR60" s="86">
        <v>41.530208598599394</v>
      </c>
      <c r="DS60" s="86">
        <v>41.345140297008669</v>
      </c>
      <c r="DT60" s="86">
        <v>43.240996135515857</v>
      </c>
      <c r="DU60" s="86">
        <v>43.509591432436174</v>
      </c>
      <c r="DV60" s="86">
        <v>43.281103573969574</v>
      </c>
      <c r="DW60" s="86">
        <v>43.567427904142974</v>
      </c>
      <c r="DX60" s="86">
        <v>43.47717225677367</v>
      </c>
      <c r="DY60" s="86">
        <v>43.490885203771903</v>
      </c>
      <c r="DZ60" s="86">
        <v>43.091831834150483</v>
      </c>
      <c r="EA60" s="86">
        <v>43.448831576390575</v>
      </c>
      <c r="EB60" s="86">
        <v>43.138098227436643</v>
      </c>
      <c r="EC60" s="86">
        <v>43.482284113219087</v>
      </c>
      <c r="ED60" s="86">
        <v>43.47497130991313</v>
      </c>
      <c r="EE60" s="86">
        <v>43.445174662994638</v>
      </c>
      <c r="EF60" s="86">
        <v>44.327302988152908</v>
      </c>
      <c r="EG60" s="86">
        <v>44.217478838298916</v>
      </c>
      <c r="EH60" s="86">
        <v>44.194719367357685</v>
      </c>
      <c r="EI60" s="86">
        <v>44.604990603890499</v>
      </c>
      <c r="EJ60" s="86">
        <v>44.554527544851261</v>
      </c>
      <c r="EK60" s="86">
        <v>44.412669761219441</v>
      </c>
      <c r="EL60" s="86">
        <v>44.355216812109042</v>
      </c>
      <c r="EM60" s="86">
        <v>44.360236810029605</v>
      </c>
      <c r="EN60" s="86">
        <v>44.232045860389611</v>
      </c>
      <c r="EO60" s="86">
        <v>44.218962330219668</v>
      </c>
      <c r="EP60" s="86">
        <v>44.393569651242132</v>
      </c>
      <c r="EQ60" s="86">
        <v>44.358504074449094</v>
      </c>
      <c r="ER60" s="86">
        <v>47.911820473444791</v>
      </c>
      <c r="ES60" s="86">
        <v>47.811721426505414</v>
      </c>
      <c r="ET60" s="86">
        <v>48.15295727787538</v>
      </c>
      <c r="EU60" s="86">
        <v>47.816100131887012</v>
      </c>
      <c r="EV60" s="86">
        <v>47.9743068979475</v>
      </c>
      <c r="EW60" s="86">
        <v>47.801338018157068</v>
      </c>
      <c r="EX60" s="86">
        <v>47.756893228407648</v>
      </c>
      <c r="EY60" s="86">
        <v>47.941700648523565</v>
      </c>
      <c r="EZ60" s="86">
        <v>48.012426205019594</v>
      </c>
      <c r="FA60" s="86">
        <v>47.792320539664985</v>
      </c>
      <c r="FB60" s="86">
        <v>47.983514322100703</v>
      </c>
      <c r="FC60" s="86">
        <v>47.75080541131193</v>
      </c>
      <c r="FD60" s="86">
        <v>54.092839931492023</v>
      </c>
      <c r="FE60" s="86">
        <v>54.163378281622911</v>
      </c>
      <c r="FF60" s="86">
        <v>54.126396715010308</v>
      </c>
      <c r="FG60" s="86">
        <v>55.52098268839103</v>
      </c>
      <c r="FH60" s="86">
        <v>55.188998678812318</v>
      </c>
      <c r="FI60" s="86">
        <v>54.154246000740223</v>
      </c>
      <c r="FJ60" s="86">
        <v>54.095043404222004</v>
      </c>
      <c r="FK60" s="86">
        <v>54.100066276383281</v>
      </c>
      <c r="FL60" s="86">
        <v>54.360193047809176</v>
      </c>
      <c r="FM60" s="86">
        <v>54.522092524144512</v>
      </c>
      <c r="FN60" s="86">
        <v>54.145983968223099</v>
      </c>
      <c r="FO60" s="86">
        <v>54.095540208747025</v>
      </c>
      <c r="FP60" s="86">
        <v>57.785096076071731</v>
      </c>
      <c r="FQ60" s="86">
        <v>57.669125163398697</v>
      </c>
      <c r="FR60" s="86">
        <v>58.016549884702563</v>
      </c>
      <c r="FS60" s="86">
        <v>57.652795424883621</v>
      </c>
      <c r="FT60" s="86">
        <v>57.436469825177618</v>
      </c>
      <c r="FU60" s="86">
        <v>57.653496263048453</v>
      </c>
      <c r="FV60" s="86">
        <v>57.793943699310724</v>
      </c>
      <c r="FW60" s="86">
        <v>57.79659525330451</v>
      </c>
      <c r="FX60" s="86">
        <v>57.663593299804823</v>
      </c>
      <c r="FY60" s="86">
        <v>57.43444929887243</v>
      </c>
      <c r="FZ60" s="86">
        <v>57.850363256185808</v>
      </c>
      <c r="GA60" s="86">
        <v>57.979632763663751</v>
      </c>
    </row>
    <row r="61" spans="2:183">
      <c r="B61" s="43" t="s">
        <v>2</v>
      </c>
      <c r="C61" s="653" t="s">
        <v>52</v>
      </c>
      <c r="D61" s="87">
        <v>1722.02</v>
      </c>
      <c r="E61" s="87">
        <v>1544.25</v>
      </c>
      <c r="F61" s="87">
        <v>1698.7</v>
      </c>
      <c r="G61" s="87">
        <v>1646.5400000000002</v>
      </c>
      <c r="H61" s="87">
        <v>2172.34</v>
      </c>
      <c r="I61" s="87">
        <v>2113.6799999999998</v>
      </c>
      <c r="J61" s="87">
        <v>2209.59</v>
      </c>
      <c r="K61" s="87">
        <v>2209.54</v>
      </c>
      <c r="L61" s="87">
        <v>2101.1800000000003</v>
      </c>
      <c r="M61" s="87">
        <v>1698.2600000000002</v>
      </c>
      <c r="N61" s="87">
        <v>1629.65</v>
      </c>
      <c r="O61" s="87">
        <v>1693.29</v>
      </c>
      <c r="P61" s="87">
        <v>1755.8000000000002</v>
      </c>
      <c r="Q61" s="87">
        <v>1587.45</v>
      </c>
      <c r="R61" s="87">
        <v>1728.1999999999998</v>
      </c>
      <c r="S61" s="87">
        <v>1401.36</v>
      </c>
      <c r="T61" s="87">
        <v>1057.6500000000001</v>
      </c>
      <c r="U61" s="87">
        <v>2149.0700000000002</v>
      </c>
      <c r="V61" s="87">
        <v>2243.59</v>
      </c>
      <c r="W61" s="87">
        <v>2245.98</v>
      </c>
      <c r="X61" s="87">
        <v>2123.41</v>
      </c>
      <c r="Y61" s="87">
        <v>1742.41</v>
      </c>
      <c r="Z61" s="87">
        <v>1657.9899999999998</v>
      </c>
      <c r="AA61" s="87">
        <v>1724.81</v>
      </c>
      <c r="AB61" s="87">
        <v>1893.37</v>
      </c>
      <c r="AC61" s="87">
        <v>1712.62</v>
      </c>
      <c r="AD61" s="87">
        <v>1879.3600000000001</v>
      </c>
      <c r="AE61" s="87">
        <v>1810.97</v>
      </c>
      <c r="AF61" s="87">
        <v>2341.5100000000002</v>
      </c>
      <c r="AG61" s="87">
        <v>2294.0100000000002</v>
      </c>
      <c r="AH61" s="87">
        <v>2394.0100000000002</v>
      </c>
      <c r="AI61" s="87">
        <v>2388.75</v>
      </c>
      <c r="AJ61" s="87">
        <v>2266.7799999999997</v>
      </c>
      <c r="AK61" s="87">
        <v>1883.6999999999998</v>
      </c>
      <c r="AL61" s="87">
        <v>1805.54</v>
      </c>
      <c r="AM61" s="87">
        <v>1866.6</v>
      </c>
      <c r="AN61" s="87">
        <v>1905.47</v>
      </c>
      <c r="AO61" s="87">
        <v>1791.06</v>
      </c>
      <c r="AP61" s="87">
        <v>1889.1</v>
      </c>
      <c r="AQ61" s="87">
        <v>912.99</v>
      </c>
      <c r="AR61" s="87">
        <v>1607.48</v>
      </c>
      <c r="AS61" s="87">
        <v>2307.2199999999998</v>
      </c>
      <c r="AT61" s="87">
        <v>2396.81</v>
      </c>
      <c r="AU61" s="87">
        <v>2404.9699999999998</v>
      </c>
      <c r="AV61" s="87">
        <v>2287.84</v>
      </c>
      <c r="AW61" s="87">
        <v>1887.6799999999998</v>
      </c>
      <c r="AX61" s="87">
        <v>1817.43</v>
      </c>
      <c r="AY61" s="87">
        <v>1868.71</v>
      </c>
      <c r="AZ61" s="87">
        <v>1953.19</v>
      </c>
      <c r="BA61" s="87">
        <v>1767.25</v>
      </c>
      <c r="BB61" s="87">
        <v>1934.7399999999998</v>
      </c>
      <c r="BC61" s="87">
        <v>1856.58</v>
      </c>
      <c r="BD61" s="87">
        <v>2412.4300000000003</v>
      </c>
      <c r="BE61" s="87">
        <v>2355.46</v>
      </c>
      <c r="BF61" s="87">
        <v>2452.69</v>
      </c>
      <c r="BG61" s="87">
        <v>2459.64</v>
      </c>
      <c r="BH61" s="87">
        <v>2327.4699999999998</v>
      </c>
      <c r="BI61" s="87">
        <v>1917.2</v>
      </c>
      <c r="BJ61" s="87">
        <v>1853.25</v>
      </c>
      <c r="BK61" s="87">
        <v>1919.25</v>
      </c>
      <c r="BL61" s="87">
        <v>2010.8899999999999</v>
      </c>
      <c r="BM61" s="87">
        <v>1823.73</v>
      </c>
      <c r="BN61" s="87">
        <v>1986.88</v>
      </c>
      <c r="BO61" s="87">
        <v>385.76</v>
      </c>
      <c r="BP61" s="87">
        <v>482.52000000000004</v>
      </c>
      <c r="BQ61" s="87">
        <v>2433.63</v>
      </c>
      <c r="BR61" s="87">
        <v>2541.06</v>
      </c>
      <c r="BS61" s="87">
        <v>2557.3200000000002</v>
      </c>
      <c r="BT61" s="87">
        <v>2420.0300000000002</v>
      </c>
      <c r="BU61" s="87">
        <v>2016.92</v>
      </c>
      <c r="BV61" s="87">
        <v>1941.82</v>
      </c>
      <c r="BW61" s="87">
        <v>2012</v>
      </c>
      <c r="BX61" s="87">
        <v>2081.63</v>
      </c>
      <c r="BY61" s="87">
        <v>1904.6599999999999</v>
      </c>
      <c r="BZ61" s="87">
        <v>2066.6999999999998</v>
      </c>
      <c r="CA61" s="87">
        <v>2017.26</v>
      </c>
      <c r="CB61" s="87">
        <v>2606.0100000000002</v>
      </c>
      <c r="CC61" s="87">
        <v>2527.08</v>
      </c>
      <c r="CD61" s="87">
        <v>2659.45</v>
      </c>
      <c r="CE61" s="87">
        <v>2649.55</v>
      </c>
      <c r="CF61" s="87">
        <v>2537.48</v>
      </c>
      <c r="CG61" s="87">
        <v>2090.6800000000003</v>
      </c>
      <c r="CH61" s="87">
        <v>2072.37</v>
      </c>
      <c r="CI61" s="87">
        <v>2148.25</v>
      </c>
      <c r="CJ61" s="87">
        <v>2221.4</v>
      </c>
      <c r="CK61" s="87">
        <v>2069.58</v>
      </c>
      <c r="CL61" s="87">
        <v>2197.81</v>
      </c>
      <c r="CM61" s="87">
        <v>1121.8499999999999</v>
      </c>
      <c r="CN61" s="87">
        <v>2097.44</v>
      </c>
      <c r="CO61" s="87">
        <v>2625.5</v>
      </c>
      <c r="CP61" s="87">
        <v>2750.16</v>
      </c>
      <c r="CQ61" s="87">
        <v>2754.81</v>
      </c>
      <c r="CR61" s="87">
        <v>2632.29</v>
      </c>
      <c r="CS61" s="87">
        <v>2163.63</v>
      </c>
      <c r="CT61" s="87">
        <v>2135</v>
      </c>
      <c r="CU61" s="87">
        <v>2217.5100000000002</v>
      </c>
      <c r="CV61" s="87">
        <v>2285.73</v>
      </c>
      <c r="CW61" s="87">
        <v>2062.71</v>
      </c>
      <c r="CX61" s="87">
        <v>1393.28</v>
      </c>
      <c r="CY61" s="87">
        <v>1010.4200000000001</v>
      </c>
      <c r="CZ61" s="87">
        <v>2784.0299999999997</v>
      </c>
      <c r="DA61" s="87">
        <v>2728.22</v>
      </c>
      <c r="DB61" s="87">
        <v>2837.46</v>
      </c>
      <c r="DC61" s="87">
        <v>2854.6099999999997</v>
      </c>
      <c r="DD61" s="87">
        <v>2707.16</v>
      </c>
      <c r="DE61" s="87">
        <v>2234.1800000000003</v>
      </c>
      <c r="DF61" s="87">
        <v>2206.2799999999997</v>
      </c>
      <c r="DG61" s="87">
        <v>2268.69</v>
      </c>
      <c r="DH61" s="87">
        <v>2343.21</v>
      </c>
      <c r="DI61" s="87">
        <v>2120.6999999999998</v>
      </c>
      <c r="DJ61" s="87">
        <v>2317.37</v>
      </c>
      <c r="DK61" s="87">
        <v>2141.36</v>
      </c>
      <c r="DL61" s="87">
        <v>1014.76</v>
      </c>
      <c r="DM61" s="87">
        <v>2785.92</v>
      </c>
      <c r="DN61" s="87">
        <v>2915.43</v>
      </c>
      <c r="DO61" s="87">
        <v>2923.52</v>
      </c>
      <c r="DP61" s="87">
        <v>2773.24</v>
      </c>
      <c r="DQ61" s="87">
        <v>2299.06</v>
      </c>
      <c r="DR61" s="87">
        <v>2260.2399999999998</v>
      </c>
      <c r="DS61" s="87">
        <v>2328.19</v>
      </c>
      <c r="DT61" s="87">
        <v>2410.02</v>
      </c>
      <c r="DU61" s="87">
        <v>2170.36</v>
      </c>
      <c r="DV61" s="87">
        <v>2371.5299999999997</v>
      </c>
      <c r="DW61" s="87">
        <v>2277.08</v>
      </c>
      <c r="DX61" s="87">
        <v>2938.34</v>
      </c>
      <c r="DY61" s="87">
        <v>2862.31</v>
      </c>
      <c r="DZ61" s="87">
        <v>2999.3999999999996</v>
      </c>
      <c r="EA61" s="87">
        <v>2980.3999999999996</v>
      </c>
      <c r="EB61" s="87">
        <v>2850.31</v>
      </c>
      <c r="EC61" s="87">
        <v>2343.54</v>
      </c>
      <c r="ED61" s="87">
        <v>2304.4899999999998</v>
      </c>
      <c r="EE61" s="87">
        <v>2392.17</v>
      </c>
      <c r="EF61" s="87">
        <v>2474.2199999999998</v>
      </c>
      <c r="EG61" s="87">
        <v>2303.79</v>
      </c>
      <c r="EH61" s="87">
        <v>2434.0299999999997</v>
      </c>
      <c r="EI61" s="87">
        <v>935.05000000000007</v>
      </c>
      <c r="EJ61" s="87">
        <v>2721.01</v>
      </c>
      <c r="EK61" s="87">
        <v>2934.7400000000002</v>
      </c>
      <c r="EL61" s="87">
        <v>3080.7200000000003</v>
      </c>
      <c r="EM61" s="87">
        <v>3074.29</v>
      </c>
      <c r="EN61" s="87">
        <v>2931.19</v>
      </c>
      <c r="EO61" s="87">
        <v>2406.5299999999997</v>
      </c>
      <c r="EP61" s="87">
        <v>2365.92</v>
      </c>
      <c r="EQ61" s="87">
        <v>2461.3199999999997</v>
      </c>
      <c r="ER61" s="87">
        <v>2526.96</v>
      </c>
      <c r="ES61" s="87">
        <v>2278</v>
      </c>
      <c r="ET61" s="87">
        <v>2487.56</v>
      </c>
      <c r="EU61" s="87">
        <v>2387.4899999999998</v>
      </c>
      <c r="EV61" s="87">
        <v>3097.16</v>
      </c>
      <c r="EW61" s="87">
        <v>3010.61</v>
      </c>
      <c r="EX61" s="87">
        <v>3146.46</v>
      </c>
      <c r="EY61" s="87">
        <v>3144.38</v>
      </c>
      <c r="EZ61" s="87">
        <v>2988.67</v>
      </c>
      <c r="FA61" s="87">
        <v>2471.2399999999998</v>
      </c>
      <c r="FB61" s="87">
        <v>2415.0500000000002</v>
      </c>
      <c r="FC61" s="87">
        <v>2523.5299999999997</v>
      </c>
      <c r="FD61" s="87">
        <v>2549.1</v>
      </c>
      <c r="FE61" s="87">
        <v>2312.9299999999998</v>
      </c>
      <c r="FF61" s="87">
        <v>2533.02</v>
      </c>
      <c r="FG61" s="87">
        <v>246.7</v>
      </c>
      <c r="FH61" s="87">
        <v>904.96</v>
      </c>
      <c r="FI61" s="87">
        <v>3057.9300000000003</v>
      </c>
      <c r="FJ61" s="87">
        <v>3211.79</v>
      </c>
      <c r="FK61" s="87">
        <v>3210.8900000000003</v>
      </c>
      <c r="FL61" s="87">
        <v>3055.5499999999997</v>
      </c>
      <c r="FM61" s="87">
        <v>2526.44</v>
      </c>
      <c r="FN61" s="87">
        <v>2451.19</v>
      </c>
      <c r="FO61" s="87">
        <v>2564.9</v>
      </c>
      <c r="FP61" s="87">
        <v>2591.35</v>
      </c>
      <c r="FQ61" s="87">
        <v>2346.2200000000003</v>
      </c>
      <c r="FR61" s="87">
        <v>2583.36</v>
      </c>
      <c r="FS61" s="87">
        <v>2487.3199999999997</v>
      </c>
      <c r="FT61" s="87">
        <v>3208.96</v>
      </c>
      <c r="FU61" s="87">
        <v>3110.84</v>
      </c>
      <c r="FV61" s="87">
        <v>3261.58</v>
      </c>
      <c r="FW61" s="87">
        <v>3258.6899999999996</v>
      </c>
      <c r="FX61" s="87">
        <v>3101.1499999999996</v>
      </c>
      <c r="FY61" s="87">
        <v>2567.9</v>
      </c>
      <c r="FZ61" s="87">
        <v>2494.0699999999997</v>
      </c>
      <c r="GA61" s="87">
        <v>2613.1400000000003</v>
      </c>
    </row>
    <row r="62" spans="2:183">
      <c r="B62" s="43" t="s">
        <v>2</v>
      </c>
      <c r="C62" s="653" t="s">
        <v>53</v>
      </c>
      <c r="D62" s="86">
        <v>1.7504472635602179E-2</v>
      </c>
      <c r="E62" s="86">
        <v>1.7501756692431487E-2</v>
      </c>
      <c r="F62" s="86">
        <v>1.7504250605389252E-2</v>
      </c>
      <c r="G62" s="86">
        <v>1.7500000000000002E-2</v>
      </c>
      <c r="H62" s="86">
        <v>2.2382335970985823E-2</v>
      </c>
      <c r="I62" s="86">
        <v>2.2378113982615692E-2</v>
      </c>
      <c r="J62" s="86">
        <v>2.2373555827823289E-2</v>
      </c>
      <c r="K62" s="86">
        <v>2.2380074548253789E-2</v>
      </c>
      <c r="L62" s="86">
        <v>2.2378690410258598E-2</v>
      </c>
      <c r="M62" s="86">
        <v>1.75038651027602E-2</v>
      </c>
      <c r="N62" s="86">
        <v>1.7504484473517438E-2</v>
      </c>
      <c r="O62" s="86">
        <v>1.750677198569095E-2</v>
      </c>
      <c r="P62" s="86">
        <v>1.7729622748202604E-2</v>
      </c>
      <c r="Q62" s="86">
        <v>1.7721031480241126E-2</v>
      </c>
      <c r="R62" s="86">
        <v>1.7725491804960102E-2</v>
      </c>
      <c r="S62" s="86">
        <v>1.7723702682535064E-2</v>
      </c>
      <c r="T62" s="86">
        <v>2.2611921152777187E-2</v>
      </c>
      <c r="U62" s="86">
        <v>2.2603468767420094E-2</v>
      </c>
      <c r="V62" s="86">
        <v>2.2599065251113038E-2</v>
      </c>
      <c r="W62" s="86">
        <v>2.2596736221502305E-2</v>
      </c>
      <c r="X62" s="86">
        <v>2.2605099270772342E-2</v>
      </c>
      <c r="Y62" s="86">
        <v>1.7724350497426405E-2</v>
      </c>
      <c r="Z62" s="86">
        <v>1.7729289861736365E-2</v>
      </c>
      <c r="AA62" s="86">
        <v>1.7727996875417554E-2</v>
      </c>
      <c r="AB62" s="86">
        <v>1.9301391508231815E-2</v>
      </c>
      <c r="AC62" s="86">
        <v>1.930234655005297E-2</v>
      </c>
      <c r="AD62" s="86">
        <v>1.9299636468196102E-2</v>
      </c>
      <c r="AE62" s="86">
        <v>1.9301366359004968E-2</v>
      </c>
      <c r="AF62" s="86">
        <v>2.4176664945792466E-2</v>
      </c>
      <c r="AG62" s="86">
        <v>2.4178523999241135E-2</v>
      </c>
      <c r="AH62" s="86">
        <v>2.4178988405445807E-2</v>
      </c>
      <c r="AI62" s="86">
        <v>2.4176163390887195E-2</v>
      </c>
      <c r="AJ62" s="86">
        <v>2.4174345192389726E-2</v>
      </c>
      <c r="AK62" s="86">
        <v>1.9299216228676808E-2</v>
      </c>
      <c r="AL62" s="86">
        <v>1.930274327011482E-2</v>
      </c>
      <c r="AM62" s="86">
        <v>1.9301402159076806E-2</v>
      </c>
      <c r="AN62" s="86">
        <v>1.92998075559607E-2</v>
      </c>
      <c r="AO62" s="86">
        <v>1.9296680564982707E-2</v>
      </c>
      <c r="AP62" s="86">
        <v>1.9301938265676246E-2</v>
      </c>
      <c r="AQ62" s="86">
        <v>1.930946237468804E-2</v>
      </c>
      <c r="AR62" s="86">
        <v>2.418550626950286E-2</v>
      </c>
      <c r="AS62" s="86">
        <v>2.4173800069151218E-2</v>
      </c>
      <c r="AT62" s="86">
        <v>2.4175526013193196E-2</v>
      </c>
      <c r="AU62" s="86">
        <v>2.4175412143144347E-2</v>
      </c>
      <c r="AV62" s="86">
        <v>2.4175666251030285E-2</v>
      </c>
      <c r="AW62" s="86">
        <v>1.9301628851010746E-2</v>
      </c>
      <c r="AX62" s="86">
        <v>1.9296589654293723E-2</v>
      </c>
      <c r="AY62" s="86">
        <v>1.9304057683566796E-2</v>
      </c>
      <c r="AZ62" s="86">
        <v>1.9750338746536696E-2</v>
      </c>
      <c r="BA62" s="86">
        <v>1.9751547935713168E-2</v>
      </c>
      <c r="BB62" s="86">
        <v>1.9749499816259033E-2</v>
      </c>
      <c r="BC62" s="86">
        <v>1.9748119940859243E-2</v>
      </c>
      <c r="BD62" s="86">
        <v>2.4743379351371313E-2</v>
      </c>
      <c r="BE62" s="86">
        <v>2.4742486790827634E-2</v>
      </c>
      <c r="BF62" s="86">
        <v>2.474040973602187E-2</v>
      </c>
      <c r="BG62" s="86">
        <v>2.4739393695560337E-2</v>
      </c>
      <c r="BH62" s="86">
        <v>2.4748471476420859E-2</v>
      </c>
      <c r="BI62" s="86">
        <v>1.9754154946266474E-2</v>
      </c>
      <c r="BJ62" s="86">
        <v>1.9751777206987328E-2</v>
      </c>
      <c r="BK62" s="86">
        <v>1.9754109328200747E-2</v>
      </c>
      <c r="BL62" s="86">
        <v>2.0245353683829008E-2</v>
      </c>
      <c r="BM62" s="86">
        <v>2.024185045007048E-2</v>
      </c>
      <c r="BN62" s="86">
        <v>2.0244951193169082E-2</v>
      </c>
      <c r="BO62" s="86">
        <v>2.0251994960100796E-2</v>
      </c>
      <c r="BP62" s="86">
        <v>2.5394452923530344E-2</v>
      </c>
      <c r="BQ62" s="86">
        <v>2.536087953313881E-2</v>
      </c>
      <c r="BR62" s="86">
        <v>2.5361652011617577E-2</v>
      </c>
      <c r="BS62" s="86">
        <v>2.5360426025644842E-2</v>
      </c>
      <c r="BT62" s="86">
        <v>2.5362671222109268E-2</v>
      </c>
      <c r="BU62" s="86">
        <v>2.0244509575621312E-2</v>
      </c>
      <c r="BV62" s="86">
        <v>2.0242262506645538E-2</v>
      </c>
      <c r="BW62" s="86">
        <v>2.0244707397569024E-2</v>
      </c>
      <c r="BX62" s="86">
        <v>2.0586350465302571E-2</v>
      </c>
      <c r="BY62" s="86">
        <v>2.0592254632732933E-2</v>
      </c>
      <c r="BZ62" s="86">
        <v>2.0595123020657902E-2</v>
      </c>
      <c r="CA62" s="86">
        <v>2.0594372754001961E-2</v>
      </c>
      <c r="CB62" s="86">
        <v>2.5792375145984682E-2</v>
      </c>
      <c r="CC62" s="86">
        <v>2.5789688533289789E-2</v>
      </c>
      <c r="CD62" s="86">
        <v>2.5785105537187675E-2</v>
      </c>
      <c r="CE62" s="86">
        <v>2.5788884562974502E-2</v>
      </c>
      <c r="CF62" s="86">
        <v>2.5795525012961399E-2</v>
      </c>
      <c r="CG62" s="86">
        <v>2.0589515565141176E-2</v>
      </c>
      <c r="CH62" s="86">
        <v>2.0585161860677638E-2</v>
      </c>
      <c r="CI62" s="86">
        <v>2.0584008048675322E-2</v>
      </c>
      <c r="CJ62" s="86">
        <v>2.1223702061796572E-2</v>
      </c>
      <c r="CK62" s="86">
        <v>2.1225939053807905E-2</v>
      </c>
      <c r="CL62" s="86">
        <v>2.1222166431702747E-2</v>
      </c>
      <c r="CM62" s="86">
        <v>2.122280110327919E-2</v>
      </c>
      <c r="CN62" s="86">
        <v>2.6600582883319342E-2</v>
      </c>
      <c r="CO62" s="86">
        <v>2.6595421393841166E-2</v>
      </c>
      <c r="CP62" s="86">
        <v>2.6599092781909799E-2</v>
      </c>
      <c r="CQ62" s="86">
        <v>2.6595194192097157E-2</v>
      </c>
      <c r="CR62" s="86">
        <v>2.65949665073704E-2</v>
      </c>
      <c r="CS62" s="86">
        <v>2.12293336734794E-2</v>
      </c>
      <c r="CT62" s="86">
        <v>2.1219078286969398E-2</v>
      </c>
      <c r="CU62" s="86">
        <v>2.1221003674781812E-2</v>
      </c>
      <c r="CV62" s="86">
        <v>2.1887885549033315E-2</v>
      </c>
      <c r="CW62" s="86">
        <v>2.1889465473878579E-2</v>
      </c>
      <c r="CX62" s="86">
        <v>2.1906436021848576E-2</v>
      </c>
      <c r="CY62" s="86">
        <v>2.1905934691081271E-2</v>
      </c>
      <c r="CZ62" s="86">
        <v>2.7428596762593471E-2</v>
      </c>
      <c r="DA62" s="86">
        <v>2.7433357801486188E-2</v>
      </c>
      <c r="DB62" s="86">
        <v>2.7424346397332433E-2</v>
      </c>
      <c r="DC62" s="86">
        <v>2.7419435399437125E-2</v>
      </c>
      <c r="DD62" s="86">
        <v>2.7432057232028857E-2</v>
      </c>
      <c r="DE62" s="86">
        <v>2.1888918280770855E-2</v>
      </c>
      <c r="DF62" s="86">
        <v>2.188921849731628E-2</v>
      </c>
      <c r="DG62" s="86">
        <v>2.1889677929796802E-2</v>
      </c>
      <c r="DH62" s="86">
        <v>2.2485893597420543E-2</v>
      </c>
      <c r="DI62" s="86">
        <v>2.2475280053414159E-2</v>
      </c>
      <c r="DJ62" s="86">
        <v>2.2484330429045466E-2</v>
      </c>
      <c r="DK62" s="86">
        <v>2.2485150062881685E-2</v>
      </c>
      <c r="DL62" s="86">
        <v>2.8184959281849595E-2</v>
      </c>
      <c r="DM62" s="86">
        <v>2.8172762850526358E-2</v>
      </c>
      <c r="DN62" s="86">
        <v>2.8169222296298441E-2</v>
      </c>
      <c r="DO62" s="86">
        <v>2.8169817502071651E-2</v>
      </c>
      <c r="DP62" s="86">
        <v>2.8174171001300388E-2</v>
      </c>
      <c r="DQ62" s="86">
        <v>2.2486233776395449E-2</v>
      </c>
      <c r="DR62" s="86">
        <v>2.2483686137195605E-2</v>
      </c>
      <c r="DS62" s="86">
        <v>2.2480254137458241E-2</v>
      </c>
      <c r="DT62" s="86">
        <v>2.311038232501942E-2</v>
      </c>
      <c r="DU62" s="86">
        <v>2.311623299854083E-2</v>
      </c>
      <c r="DV62" s="86">
        <v>2.311365164761264E-2</v>
      </c>
      <c r="DW62" s="86">
        <v>2.3122258326563769E-2</v>
      </c>
      <c r="DX62" s="86">
        <v>2.8960861037463412E-2</v>
      </c>
      <c r="DY62" s="86">
        <v>2.8960196689465378E-2</v>
      </c>
      <c r="DZ62" s="86">
        <v>2.8948384357024279E-2</v>
      </c>
      <c r="EA62" s="86">
        <v>2.8957007529754671E-2</v>
      </c>
      <c r="EB62" s="86">
        <v>2.8953324191172736E-2</v>
      </c>
      <c r="EC62" s="86">
        <v>2.3120726906798471E-2</v>
      </c>
      <c r="ED62" s="86">
        <v>2.3117488915193708E-2</v>
      </c>
      <c r="EE62" s="86">
        <v>2.3116103783156979E-2</v>
      </c>
      <c r="EF62" s="86">
        <v>2.3734663533023163E-2</v>
      </c>
      <c r="EG62" s="86">
        <v>2.3733185014877343E-2</v>
      </c>
      <c r="EH62" s="86">
        <v>2.3734130311835713E-2</v>
      </c>
      <c r="EI62" s="86">
        <v>2.3745492406927728E-2</v>
      </c>
      <c r="EJ62" s="86">
        <v>2.9747892728684038E-2</v>
      </c>
      <c r="EK62" s="86">
        <v>2.9743584546154785E-2</v>
      </c>
      <c r="EL62" s="86">
        <v>2.9738975982701369E-2</v>
      </c>
      <c r="EM62" s="86">
        <v>2.9739489620213978E-2</v>
      </c>
      <c r="EN62" s="86">
        <v>2.9740158279220781E-2</v>
      </c>
      <c r="EO62" s="86">
        <v>2.3737485327625488E-2</v>
      </c>
      <c r="EP62" s="86">
        <v>2.373801019384356E-2</v>
      </c>
      <c r="EQ62" s="86">
        <v>2.3736149283957758E-2</v>
      </c>
      <c r="ER62" s="86">
        <v>2.4405876046707038E-2</v>
      </c>
      <c r="ES62" s="86">
        <v>2.4403569477326536E-2</v>
      </c>
      <c r="ET62" s="86">
        <v>2.4413932535748986E-2</v>
      </c>
      <c r="EU62" s="86">
        <v>2.4409217777141629E-2</v>
      </c>
      <c r="EV62" s="86">
        <v>3.0576852829965147E-2</v>
      </c>
      <c r="EW62" s="86">
        <v>3.0572638462944536E-2</v>
      </c>
      <c r="EX62" s="86">
        <v>3.0568930341008452E-2</v>
      </c>
      <c r="EY62" s="86">
        <v>3.0572781456309737E-2</v>
      </c>
      <c r="EZ62" s="86">
        <v>3.0578695887944176E-2</v>
      </c>
      <c r="FA62" s="86">
        <v>2.4407790771175726E-2</v>
      </c>
      <c r="FB62" s="86">
        <v>2.4409731346904124E-2</v>
      </c>
      <c r="FC62" s="86">
        <v>2.4402444566930654E-2</v>
      </c>
      <c r="FD62" s="86">
        <v>2.50910486839774E-2</v>
      </c>
      <c r="FE62" s="86">
        <v>2.5091451507919287E-2</v>
      </c>
      <c r="FF62" s="86">
        <v>2.5093319067998096E-2</v>
      </c>
      <c r="FG62" s="86">
        <v>2.5122199592668024E-2</v>
      </c>
      <c r="FH62" s="86">
        <v>3.146373687504346E-2</v>
      </c>
      <c r="FI62" s="86">
        <v>3.1438191388740391E-2</v>
      </c>
      <c r="FJ62" s="86">
        <v>3.1432975464625805E-2</v>
      </c>
      <c r="FK62" s="86">
        <v>3.1433704037279242E-2</v>
      </c>
      <c r="FL62" s="86">
        <v>3.1442816275288644E-2</v>
      </c>
      <c r="FM62" s="86">
        <v>2.5102738364929853E-2</v>
      </c>
      <c r="FN62" s="86">
        <v>2.5093825820783983E-2</v>
      </c>
      <c r="FO62" s="86">
        <v>2.5089749484001604E-2</v>
      </c>
      <c r="FP62" s="86">
        <v>2.5561265757856732E-2</v>
      </c>
      <c r="FQ62" s="86">
        <v>2.5557952069716779E-2</v>
      </c>
      <c r="FR62" s="86">
        <v>2.5566936848668391E-2</v>
      </c>
      <c r="FS62" s="86">
        <v>2.556104779619562E-2</v>
      </c>
      <c r="FT62" s="86">
        <v>3.202043585854554E-2</v>
      </c>
      <c r="FU62" s="86">
        <v>3.2024954188885915E-2</v>
      </c>
      <c r="FV62" s="86">
        <v>3.2024625414842016E-2</v>
      </c>
      <c r="FW62" s="86">
        <v>3.2024863643064221E-2</v>
      </c>
      <c r="FX62" s="86">
        <v>3.2025755682463616E-2</v>
      </c>
      <c r="FY62" s="86">
        <v>2.5556075277913239E-2</v>
      </c>
      <c r="FZ62" s="86">
        <v>2.5563949078534671E-2</v>
      </c>
      <c r="GA62" s="86">
        <v>2.5563131584868379E-2</v>
      </c>
    </row>
    <row r="63" spans="2:183">
      <c r="B63" s="43" t="s">
        <v>2</v>
      </c>
      <c r="C63" s="653" t="s">
        <v>228</v>
      </c>
      <c r="D63" s="85">
        <v>3067238.49</v>
      </c>
      <c r="E63" s="85">
        <v>2728113.52</v>
      </c>
      <c r="F63" s="85">
        <v>3011625.3800000004</v>
      </c>
      <c r="G63" s="85">
        <v>2890617.29</v>
      </c>
      <c r="H63" s="85">
        <v>3027200.12</v>
      </c>
      <c r="I63" s="85">
        <v>2916972.6300000004</v>
      </c>
      <c r="J63" s="85">
        <v>3030980.05</v>
      </c>
      <c r="K63" s="85">
        <v>3075376.1500000004</v>
      </c>
      <c r="L63" s="85">
        <v>2900012.6900000004</v>
      </c>
      <c r="M63" s="85">
        <v>3009282.81</v>
      </c>
      <c r="N63" s="85">
        <v>2881933.24</v>
      </c>
      <c r="O63" s="85">
        <v>3015716.02</v>
      </c>
      <c r="P63" s="85">
        <v>3112248.93</v>
      </c>
      <c r="Q63" s="85">
        <v>2763522.0700000003</v>
      </c>
      <c r="R63" s="85">
        <v>3021652.72</v>
      </c>
      <c r="S63" s="85">
        <v>2443394.5799999996</v>
      </c>
      <c r="T63" s="85">
        <v>1478441.9499999997</v>
      </c>
      <c r="U63" s="85">
        <v>2961368.6899999995</v>
      </c>
      <c r="V63" s="85">
        <v>3073771.3</v>
      </c>
      <c r="W63" s="85">
        <v>3062649.4299999997</v>
      </c>
      <c r="X63" s="85">
        <v>2927489.96</v>
      </c>
      <c r="Y63" s="85">
        <v>3044598.0100000002</v>
      </c>
      <c r="Z63" s="85">
        <v>2914504.62</v>
      </c>
      <c r="AA63" s="85">
        <v>3029131.52</v>
      </c>
      <c r="AB63" s="85">
        <v>3247838.91</v>
      </c>
      <c r="AC63" s="85">
        <v>2942869.96</v>
      </c>
      <c r="AD63" s="85">
        <v>3210363.52</v>
      </c>
      <c r="AE63" s="85">
        <v>3095245.3600000003</v>
      </c>
      <c r="AF63" s="85">
        <v>3193654.5399999996</v>
      </c>
      <c r="AG63" s="85">
        <v>3143075.1099999994</v>
      </c>
      <c r="AH63" s="85">
        <v>3290784.1199999996</v>
      </c>
      <c r="AI63" s="85">
        <v>3269953.6999999997</v>
      </c>
      <c r="AJ63" s="85">
        <v>3079521.66</v>
      </c>
      <c r="AK63" s="85">
        <v>3217376.8700000006</v>
      </c>
      <c r="AL63" s="85">
        <v>3091603.12</v>
      </c>
      <c r="AM63" s="85">
        <v>3189311.5100000002</v>
      </c>
      <c r="AN63" s="85">
        <v>3317109.8000000003</v>
      </c>
      <c r="AO63" s="85">
        <v>3108497.8</v>
      </c>
      <c r="AP63" s="85">
        <v>3291312.65</v>
      </c>
      <c r="AQ63" s="85">
        <v>1605716.18</v>
      </c>
      <c r="AR63" s="85">
        <v>2259406.4999999995</v>
      </c>
      <c r="AS63" s="85">
        <v>3195779.0600000005</v>
      </c>
      <c r="AT63" s="85">
        <v>3332045.97</v>
      </c>
      <c r="AU63" s="85">
        <v>3348293.19</v>
      </c>
      <c r="AV63" s="85">
        <v>3170086.6999999997</v>
      </c>
      <c r="AW63" s="85">
        <v>3288598.7700000005</v>
      </c>
      <c r="AX63" s="85">
        <v>3140317.1</v>
      </c>
      <c r="AY63" s="85">
        <v>3257060.07</v>
      </c>
      <c r="AZ63" s="85">
        <v>3473837.81</v>
      </c>
      <c r="BA63" s="85">
        <v>3150239.94</v>
      </c>
      <c r="BB63" s="85">
        <v>3429276.77</v>
      </c>
      <c r="BC63" s="85">
        <v>3278270.3000000003</v>
      </c>
      <c r="BD63" s="85">
        <v>3413544.4000000004</v>
      </c>
      <c r="BE63" s="85">
        <v>3333572.18</v>
      </c>
      <c r="BF63" s="85">
        <v>3468701.8200000003</v>
      </c>
      <c r="BG63" s="85">
        <v>3478053.5100000002</v>
      </c>
      <c r="BH63" s="85">
        <v>3310254.3</v>
      </c>
      <c r="BI63" s="85">
        <v>3413542.21</v>
      </c>
      <c r="BJ63" s="85">
        <v>3287262.38</v>
      </c>
      <c r="BK63" s="85">
        <v>3417277.81</v>
      </c>
      <c r="BL63" s="85">
        <v>3589771.99</v>
      </c>
      <c r="BM63" s="85">
        <v>3247489.17</v>
      </c>
      <c r="BN63" s="85">
        <v>3535185.5</v>
      </c>
      <c r="BO63" s="85">
        <v>692506.71000000008</v>
      </c>
      <c r="BP63" s="85">
        <v>712376.84</v>
      </c>
      <c r="BQ63" s="85">
        <v>3456550.05</v>
      </c>
      <c r="BR63" s="85">
        <v>3621326.1100000003</v>
      </c>
      <c r="BS63" s="85">
        <v>3643753.45</v>
      </c>
      <c r="BT63" s="85">
        <v>3438290.2299999995</v>
      </c>
      <c r="BU63" s="85">
        <v>3601493.96</v>
      </c>
      <c r="BV63" s="85">
        <v>3455017.2499999995</v>
      </c>
      <c r="BW63" s="85">
        <v>3593133.89</v>
      </c>
      <c r="BX63" s="85">
        <v>3697686.41</v>
      </c>
      <c r="BY63" s="85">
        <v>3417115.65</v>
      </c>
      <c r="BZ63" s="85">
        <v>3703777.0500000003</v>
      </c>
      <c r="CA63" s="85">
        <v>3615887.9299999997</v>
      </c>
      <c r="CB63" s="85">
        <v>3712235.7699999996</v>
      </c>
      <c r="CC63" s="85">
        <v>3586072.5300000003</v>
      </c>
      <c r="CD63" s="85">
        <v>3770501.5500000003</v>
      </c>
      <c r="CE63" s="85">
        <v>3772275.17</v>
      </c>
      <c r="CF63" s="85">
        <v>3631393.04</v>
      </c>
      <c r="CG63" s="85">
        <v>3729727.66</v>
      </c>
      <c r="CH63" s="85">
        <v>3695879.0900000003</v>
      </c>
      <c r="CI63" s="85">
        <v>3829208.2800000003</v>
      </c>
      <c r="CJ63" s="85">
        <v>4047863.11</v>
      </c>
      <c r="CK63" s="85">
        <v>3777899.29</v>
      </c>
      <c r="CL63" s="85">
        <v>3992023.43</v>
      </c>
      <c r="CM63" s="85">
        <v>2029977.04</v>
      </c>
      <c r="CN63" s="85">
        <v>3059607.51</v>
      </c>
      <c r="CO63" s="85">
        <v>3810083.94</v>
      </c>
      <c r="CP63" s="85">
        <v>4019439.49</v>
      </c>
      <c r="CQ63" s="85">
        <v>4010067.13</v>
      </c>
      <c r="CR63" s="85">
        <v>3819814.61</v>
      </c>
      <c r="CS63" s="85">
        <v>3947888.57</v>
      </c>
      <c r="CT63" s="85">
        <v>3863462.93</v>
      </c>
      <c r="CU63" s="85">
        <v>4027036.94</v>
      </c>
      <c r="CV63" s="85">
        <v>4175021.55</v>
      </c>
      <c r="CW63" s="85">
        <v>3775942.9</v>
      </c>
      <c r="CX63" s="85">
        <v>2594607.27</v>
      </c>
      <c r="CY63" s="85">
        <v>1873381.99</v>
      </c>
      <c r="CZ63" s="85">
        <v>4048294.07</v>
      </c>
      <c r="DA63" s="85">
        <v>3999705.0500000003</v>
      </c>
      <c r="DB63" s="85">
        <v>4123347.42</v>
      </c>
      <c r="DC63" s="85">
        <v>4131019.15</v>
      </c>
      <c r="DD63" s="85">
        <v>3954267.06</v>
      </c>
      <c r="DE63" s="85">
        <v>4069342.95</v>
      </c>
      <c r="DF63" s="85">
        <v>4034176.44</v>
      </c>
      <c r="DG63" s="85">
        <v>4146883.12</v>
      </c>
      <c r="DH63" s="85">
        <v>4342241.6399999997</v>
      </c>
      <c r="DI63" s="85">
        <v>3889407.4400000004</v>
      </c>
      <c r="DJ63" s="85">
        <v>4281445.04</v>
      </c>
      <c r="DK63" s="85">
        <v>3945580.15</v>
      </c>
      <c r="DL63" s="85">
        <v>1513784.8699999999</v>
      </c>
      <c r="DM63" s="85">
        <v>4112362.75</v>
      </c>
      <c r="DN63" s="85">
        <v>4299152.3099999996</v>
      </c>
      <c r="DO63" s="85">
        <v>4317173.0599999996</v>
      </c>
      <c r="DP63" s="85">
        <v>4094800.5300000003</v>
      </c>
      <c r="DQ63" s="85">
        <v>4248801.7299999995</v>
      </c>
      <c r="DR63" s="85">
        <v>4177209.0500000003</v>
      </c>
      <c r="DS63" s="85">
        <v>4284278.99</v>
      </c>
      <c r="DT63" s="85">
        <v>4511710.8199999994</v>
      </c>
      <c r="DU63" s="85">
        <v>4087242.3899999997</v>
      </c>
      <c r="DV63" s="85">
        <v>4443142.6000000006</v>
      </c>
      <c r="DW63" s="85">
        <v>4292797.38</v>
      </c>
      <c r="DX63" s="85">
        <v>4414088.76</v>
      </c>
      <c r="DY63" s="85">
        <v>4301327.4399999995</v>
      </c>
      <c r="DZ63" s="85">
        <v>4467830.28</v>
      </c>
      <c r="EA63" s="85">
        <v>4474951.3900000006</v>
      </c>
      <c r="EB63" s="85">
        <v>4249580.3899999997</v>
      </c>
      <c r="EC63" s="85">
        <v>4409751.34</v>
      </c>
      <c r="ED63" s="85">
        <v>4336150.4800000004</v>
      </c>
      <c r="EE63" s="85">
        <v>4498316.07</v>
      </c>
      <c r="EF63" s="85">
        <v>4623373.92</v>
      </c>
      <c r="EG63" s="85">
        <v>4294512.59</v>
      </c>
      <c r="EH63" s="85">
        <v>4534779.28</v>
      </c>
      <c r="EI63" s="85">
        <v>1757390.37</v>
      </c>
      <c r="EJ63" s="85">
        <v>4078079.09</v>
      </c>
      <c r="EK63" s="85">
        <v>4385044.04</v>
      </c>
      <c r="EL63" s="85">
        <v>4597926.34</v>
      </c>
      <c r="EM63" s="85">
        <v>4588769.41</v>
      </c>
      <c r="EN63" s="85">
        <v>4362441.6300000008</v>
      </c>
      <c r="EO63" s="85">
        <v>4485369.1500000004</v>
      </c>
      <c r="EP63" s="85">
        <v>4426984.2200000007</v>
      </c>
      <c r="EQ63" s="85">
        <v>4602216.3999999994</v>
      </c>
      <c r="ER63" s="85">
        <v>4963268.9400000004</v>
      </c>
      <c r="ES63" s="85">
        <v>4465358.7600000007</v>
      </c>
      <c r="ET63" s="85">
        <v>4908840.53</v>
      </c>
      <c r="EU63" s="85">
        <v>4679328.0600000005</v>
      </c>
      <c r="EV63" s="85">
        <v>4862462.6800000006</v>
      </c>
      <c r="EW63" s="85">
        <v>4710199.5699999994</v>
      </c>
      <c r="EX63" s="85">
        <v>4918763.4799999995</v>
      </c>
      <c r="EY63" s="85">
        <v>4933900.3499999996</v>
      </c>
      <c r="EZ63" s="85">
        <v>4695579.17</v>
      </c>
      <c r="FA63" s="85">
        <v>4841348.1100000003</v>
      </c>
      <c r="FB63" s="85">
        <v>4749807.9899999993</v>
      </c>
      <c r="FC63" s="85">
        <v>4940577.5700000012</v>
      </c>
      <c r="FD63" s="85">
        <v>5498057.0800000001</v>
      </c>
      <c r="FE63" s="85">
        <v>4995093.1399999997</v>
      </c>
      <c r="FF63" s="85">
        <v>5466268.0099999998</v>
      </c>
      <c r="FG63" s="85">
        <v>545462.74999999988</v>
      </c>
      <c r="FH63" s="85">
        <v>1588250.94</v>
      </c>
      <c r="FI63" s="85">
        <v>5270533.13</v>
      </c>
      <c r="FJ63" s="85">
        <v>5530589.2300000004</v>
      </c>
      <c r="FK63" s="85">
        <v>5529424.459999999</v>
      </c>
      <c r="FL63" s="85">
        <v>5285670.3899999997</v>
      </c>
      <c r="FM63" s="85">
        <v>5489847.9200000009</v>
      </c>
      <c r="FN63" s="85">
        <v>5291485.0500000007</v>
      </c>
      <c r="FO63" s="85">
        <v>5532697.8799999999</v>
      </c>
      <c r="FP63" s="85">
        <v>5860728.8199999994</v>
      </c>
      <c r="FQ63" s="85">
        <v>5296371.91</v>
      </c>
      <c r="FR63" s="85">
        <v>5864749.6100000013</v>
      </c>
      <c r="FS63" s="85">
        <v>5612623.1900000004</v>
      </c>
      <c r="FT63" s="85">
        <v>5759262.2199999997</v>
      </c>
      <c r="FU63" s="85">
        <v>5603456.1600000001</v>
      </c>
      <c r="FV63" s="85">
        <v>5889343.5700000003</v>
      </c>
      <c r="FW63" s="85">
        <v>5884351.2400000012</v>
      </c>
      <c r="FX63" s="85">
        <v>5586839.8800000008</v>
      </c>
      <c r="FY63" s="85">
        <v>5773638.8000000007</v>
      </c>
      <c r="FZ63" s="85">
        <v>5646491.21</v>
      </c>
      <c r="GA63" s="85">
        <v>5929465.1399999997</v>
      </c>
    </row>
    <row r="64" spans="2:183">
      <c r="B64" s="183" t="s">
        <v>2</v>
      </c>
      <c r="C64" s="654" t="s">
        <v>229</v>
      </c>
      <c r="D64" s="184">
        <v>31.178727433520372</v>
      </c>
      <c r="E64" s="184">
        <v>30.919073373076138</v>
      </c>
      <c r="F64" s="184">
        <v>31.033287443969297</v>
      </c>
      <c r="G64" s="184">
        <v>30.722486289431171</v>
      </c>
      <c r="H64" s="184">
        <v>31.190241922189252</v>
      </c>
      <c r="I64" s="184">
        <v>30.882794935047063</v>
      </c>
      <c r="J64" s="184">
        <v>30.69067173624682</v>
      </c>
      <c r="K64" s="184">
        <v>31.149989364719232</v>
      </c>
      <c r="L64" s="184">
        <v>30.886685660120143</v>
      </c>
      <c r="M64" s="184">
        <v>31.016499453732145</v>
      </c>
      <c r="N64" s="184">
        <v>30.955576751629987</v>
      </c>
      <c r="O64" s="184">
        <v>31.179214863216227</v>
      </c>
      <c r="P64" s="184">
        <v>31.426699753614994</v>
      </c>
      <c r="Q64" s="184">
        <v>30.8497663540969</v>
      </c>
      <c r="R64" s="184">
        <v>30.991945680937047</v>
      </c>
      <c r="S64" s="184">
        <v>30.902836581633295</v>
      </c>
      <c r="T64" s="184">
        <v>31.608200068414071</v>
      </c>
      <c r="U64" s="184">
        <v>31.147056491054613</v>
      </c>
      <c r="V64" s="184">
        <v>30.961253248453836</v>
      </c>
      <c r="W64" s="184">
        <v>30.81322242791315</v>
      </c>
      <c r="X64" s="184">
        <v>31.165060520572737</v>
      </c>
      <c r="Y64" s="184">
        <v>30.970622444204832</v>
      </c>
      <c r="Z64" s="184">
        <v>31.165505950789697</v>
      </c>
      <c r="AA64" s="184">
        <v>31.13411571233285</v>
      </c>
      <c r="AB64" s="184">
        <v>33.10911779397523</v>
      </c>
      <c r="AC64" s="184">
        <v>33.168067533755604</v>
      </c>
      <c r="AD64" s="184">
        <v>32.968057672164143</v>
      </c>
      <c r="AE64" s="184">
        <v>32.989207255984482</v>
      </c>
      <c r="AF64" s="184">
        <v>32.975266288074337</v>
      </c>
      <c r="AG64" s="184">
        <v>33.127543898480148</v>
      </c>
      <c r="AH64" s="184">
        <v>33.236215004241906</v>
      </c>
      <c r="AI64" s="184">
        <v>33.094687569580792</v>
      </c>
      <c r="AJ64" s="184">
        <v>32.841925390325059</v>
      </c>
      <c r="AK64" s="184">
        <v>32.963238256236878</v>
      </c>
      <c r="AL64" s="184">
        <v>33.051841176847915</v>
      </c>
      <c r="AM64" s="184">
        <v>32.97877641973777</v>
      </c>
      <c r="AN64" s="184">
        <v>33.597789932138156</v>
      </c>
      <c r="AO64" s="184">
        <v>33.490608401478177</v>
      </c>
      <c r="AP64" s="184">
        <v>33.629089822317134</v>
      </c>
      <c r="AQ64" s="184">
        <v>33.960411573114506</v>
      </c>
      <c r="AR64" s="184">
        <v>33.9941337193032</v>
      </c>
      <c r="AS64" s="184">
        <v>33.483640078371387</v>
      </c>
      <c r="AT64" s="184">
        <v>33.6088234048133</v>
      </c>
      <c r="AU64" s="184">
        <v>33.657953256936068</v>
      </c>
      <c r="AV64" s="184">
        <v>33.498390641841198</v>
      </c>
      <c r="AW64" s="184">
        <v>33.626098119612678</v>
      </c>
      <c r="AX64" s="184">
        <v>33.342362821710694</v>
      </c>
      <c r="AY64" s="184">
        <v>33.645924445270857</v>
      </c>
      <c r="AZ64" s="184">
        <v>35.126881408376647</v>
      </c>
      <c r="BA64" s="184">
        <v>35.208439770212578</v>
      </c>
      <c r="BB64" s="184">
        <v>35.005479257686495</v>
      </c>
      <c r="BC64" s="184">
        <v>34.870393456224143</v>
      </c>
      <c r="BD64" s="184">
        <v>35.011429978050835</v>
      </c>
      <c r="BE64" s="184">
        <v>35.016882320192444</v>
      </c>
      <c r="BF64" s="184">
        <v>34.988973037312007</v>
      </c>
      <c r="BG64" s="184">
        <v>34.982735310092337</v>
      </c>
      <c r="BH64" s="184">
        <v>35.198620872986332</v>
      </c>
      <c r="BI64" s="184">
        <v>35.17193914665183</v>
      </c>
      <c r="BJ64" s="184">
        <v>35.035356347320068</v>
      </c>
      <c r="BK64" s="184">
        <v>35.172739071811606</v>
      </c>
      <c r="BL64" s="184">
        <v>36.141312345206693</v>
      </c>
      <c r="BM64" s="184">
        <v>36.044365184190369</v>
      </c>
      <c r="BN64" s="184">
        <v>36.021127549876709</v>
      </c>
      <c r="BO64" s="184">
        <v>36.355875157496854</v>
      </c>
      <c r="BP64" s="184">
        <v>37.491544655544445</v>
      </c>
      <c r="BQ64" s="184">
        <v>36.020738328470195</v>
      </c>
      <c r="BR64" s="184">
        <v>36.143504137015562</v>
      </c>
      <c r="BS64" s="184">
        <v>36.134367159531536</v>
      </c>
      <c r="BT64" s="184">
        <v>36.034356875609163</v>
      </c>
      <c r="BU64" s="184">
        <v>36.149415425382422</v>
      </c>
      <c r="BV64" s="184">
        <v>36.016400150111018</v>
      </c>
      <c r="BW64" s="184">
        <v>36.154047834661519</v>
      </c>
      <c r="BX64" s="184">
        <v>36.568395126437693</v>
      </c>
      <c r="BY64" s="184">
        <v>36.944187190520466</v>
      </c>
      <c r="BZ64" s="184">
        <v>36.908958235757211</v>
      </c>
      <c r="CA64" s="184">
        <v>36.914896377817705</v>
      </c>
      <c r="CB64" s="184">
        <v>36.740986262594269</v>
      </c>
      <c r="CC64" s="184">
        <v>36.597058109156222</v>
      </c>
      <c r="CD64" s="184">
        <v>36.557476318366476</v>
      </c>
      <c r="CE64" s="184">
        <v>36.71671374343002</v>
      </c>
      <c r="CF64" s="184">
        <v>36.916030863381756</v>
      </c>
      <c r="CG64" s="184">
        <v>36.731248067283168</v>
      </c>
      <c r="CH64" s="184">
        <v>36.711721017551881</v>
      </c>
      <c r="CI64" s="184">
        <v>36.690540698510041</v>
      </c>
      <c r="CJ64" s="184">
        <v>38.674097701259242</v>
      </c>
      <c r="CK64" s="184">
        <v>38.746731259948476</v>
      </c>
      <c r="CL64" s="184">
        <v>38.547183619474325</v>
      </c>
      <c r="CM64" s="184">
        <v>38.402459298608036</v>
      </c>
      <c r="CN64" s="184">
        <v>38.80318062027105</v>
      </c>
      <c r="CO64" s="184">
        <v>38.594853525121557</v>
      </c>
      <c r="CP64" s="184">
        <v>38.875354134225724</v>
      </c>
      <c r="CQ64" s="184">
        <v>38.713564291437784</v>
      </c>
      <c r="CR64" s="184">
        <v>38.592951998949246</v>
      </c>
      <c r="CS64" s="184">
        <v>38.736310625312754</v>
      </c>
      <c r="CT64" s="184">
        <v>38.397715396006639</v>
      </c>
      <c r="CU64" s="184">
        <v>38.537713788087579</v>
      </c>
      <c r="CV64" s="184">
        <v>39.979522450660255</v>
      </c>
      <c r="CW64" s="184">
        <v>40.070282172911824</v>
      </c>
      <c r="CX64" s="184">
        <v>40.794813793407066</v>
      </c>
      <c r="CY64" s="184">
        <v>40.614975479887434</v>
      </c>
      <c r="CZ64" s="184">
        <v>39.884277691845398</v>
      </c>
      <c r="DA64" s="184">
        <v>40.21865529065149</v>
      </c>
      <c r="DB64" s="184">
        <v>39.852582225873483</v>
      </c>
      <c r="DC64" s="184">
        <v>39.679750549904426</v>
      </c>
      <c r="DD64" s="184">
        <v>40.069179620209553</v>
      </c>
      <c r="DE64" s="184">
        <v>39.868549216706349</v>
      </c>
      <c r="DF64" s="184">
        <v>40.024371136884504</v>
      </c>
      <c r="DG64" s="184">
        <v>40.011608421296387</v>
      </c>
      <c r="DH64" s="184">
        <v>41.668985490557347</v>
      </c>
      <c r="DI64" s="184">
        <v>41.220126116769293</v>
      </c>
      <c r="DJ64" s="184">
        <v>41.54080919022762</v>
      </c>
      <c r="DK64" s="184">
        <v>41.430194716384548</v>
      </c>
      <c r="DL64" s="184">
        <v>42.045375184703751</v>
      </c>
      <c r="DM64" s="184">
        <v>41.586485078928476</v>
      </c>
      <c r="DN64" s="184">
        <v>41.538907504565344</v>
      </c>
      <c r="DO64" s="184">
        <v>41.598476229018516</v>
      </c>
      <c r="DP64" s="184">
        <v>41.600297972204167</v>
      </c>
      <c r="DQ64" s="184">
        <v>41.55591805795995</v>
      </c>
      <c r="DR64" s="184">
        <v>41.552692284736594</v>
      </c>
      <c r="DS64" s="184">
        <v>41.367620551146132</v>
      </c>
      <c r="DT64" s="184">
        <v>43.264106517840872</v>
      </c>
      <c r="DU64" s="184">
        <v>43.532707665434714</v>
      </c>
      <c r="DV64" s="184">
        <v>43.304217225617187</v>
      </c>
      <c r="DW64" s="184">
        <v>43.590550162469533</v>
      </c>
      <c r="DX64" s="184">
        <v>43.506133117811132</v>
      </c>
      <c r="DY64" s="184">
        <v>43.519845400461364</v>
      </c>
      <c r="DZ64" s="184">
        <v>43.120780218507512</v>
      </c>
      <c r="EA64" s="184">
        <v>43.477788583920336</v>
      </c>
      <c r="EB64" s="184">
        <v>43.167051551627807</v>
      </c>
      <c r="EC64" s="184">
        <v>43.505404840125884</v>
      </c>
      <c r="ED64" s="184">
        <v>43.498088798828327</v>
      </c>
      <c r="EE64" s="184">
        <v>43.468290766777798</v>
      </c>
      <c r="EF64" s="184">
        <v>44.351037651685928</v>
      </c>
      <c r="EG64" s="184">
        <v>44.241212023313793</v>
      </c>
      <c r="EH64" s="184">
        <v>44.218453497669522</v>
      </c>
      <c r="EI64" s="184">
        <v>44.62873609629743</v>
      </c>
      <c r="EJ64" s="184">
        <v>44.58427543757994</v>
      </c>
      <c r="EK64" s="184">
        <v>44.442413345765601</v>
      </c>
      <c r="EL64" s="184">
        <v>44.384955788091744</v>
      </c>
      <c r="EM64" s="184">
        <v>44.389976299649817</v>
      </c>
      <c r="EN64" s="184">
        <v>44.261786018668836</v>
      </c>
      <c r="EO64" s="184">
        <v>44.242699815547297</v>
      </c>
      <c r="EP64" s="184">
        <v>44.417307661435977</v>
      </c>
      <c r="EQ64" s="184">
        <v>44.382240223733056</v>
      </c>
      <c r="ER64" s="184">
        <v>47.936226349491498</v>
      </c>
      <c r="ES64" s="184">
        <v>47.836124995982736</v>
      </c>
      <c r="ET64" s="184">
        <v>48.177371210411131</v>
      </c>
      <c r="EU64" s="184">
        <v>47.840509349664153</v>
      </c>
      <c r="EV64" s="184">
        <v>48.004883750777466</v>
      </c>
      <c r="EW64" s="184">
        <v>47.831910656620018</v>
      </c>
      <c r="EX64" s="184">
        <v>47.78746215874866</v>
      </c>
      <c r="EY64" s="184">
        <v>47.972273429979872</v>
      </c>
      <c r="EZ64" s="184">
        <v>48.043004900907533</v>
      </c>
      <c r="FA64" s="184">
        <v>47.816728330436163</v>
      </c>
      <c r="FB64" s="184">
        <v>48.00792405344761</v>
      </c>
      <c r="FC64" s="184">
        <v>47.775207855878868</v>
      </c>
      <c r="FD64" s="184">
        <v>54.117930980175998</v>
      </c>
      <c r="FE64" s="184">
        <v>54.18846973313083</v>
      </c>
      <c r="FF64" s="184">
        <v>54.1514900340783</v>
      </c>
      <c r="FG64" s="184">
        <v>55.546104887983695</v>
      </c>
      <c r="FH64" s="184">
        <v>55.220462415687365</v>
      </c>
      <c r="FI64" s="184">
        <v>54.18568419212896</v>
      </c>
      <c r="FJ64" s="184">
        <v>54.126476379686636</v>
      </c>
      <c r="FK64" s="184">
        <v>54.131499980420557</v>
      </c>
      <c r="FL64" s="184">
        <v>54.391635864084463</v>
      </c>
      <c r="FM64" s="184">
        <v>54.547195262509447</v>
      </c>
      <c r="FN64" s="184">
        <v>54.171077794043882</v>
      </c>
      <c r="FO64" s="184">
        <v>54.120629958231028</v>
      </c>
      <c r="FP64" s="184">
        <v>57.810657341829582</v>
      </c>
      <c r="FQ64" s="184">
        <v>57.694683115468408</v>
      </c>
      <c r="FR64" s="184">
        <v>58.042116821551232</v>
      </c>
      <c r="FS64" s="184">
        <v>57.678356472679816</v>
      </c>
      <c r="FT64" s="184">
        <v>57.468490261036159</v>
      </c>
      <c r="FU64" s="184">
        <v>57.685521217237337</v>
      </c>
      <c r="FV64" s="184">
        <v>57.825968324725572</v>
      </c>
      <c r="FW64" s="184">
        <v>57.828620116947583</v>
      </c>
      <c r="FX64" s="184">
        <v>57.695619055487292</v>
      </c>
      <c r="FY64" s="184">
        <v>57.460005374150342</v>
      </c>
      <c r="FZ64" s="184">
        <v>57.875927205264347</v>
      </c>
      <c r="GA64" s="184">
        <v>58.005195895248619</v>
      </c>
    </row>
    <row r="65" spans="2:183">
      <c r="B65" s="42"/>
      <c r="C65" s="185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</row>
    <row r="66" spans="2:183">
      <c r="B66" s="188" t="s">
        <v>32</v>
      </c>
      <c r="C66" s="189" t="s">
        <v>33</v>
      </c>
      <c r="D66" s="162">
        <v>41275</v>
      </c>
      <c r="E66" s="162">
        <v>41306</v>
      </c>
      <c r="F66" s="162">
        <v>41334</v>
      </c>
      <c r="G66" s="162">
        <v>41365</v>
      </c>
      <c r="H66" s="162">
        <v>41395</v>
      </c>
      <c r="I66" s="162">
        <v>41426</v>
      </c>
      <c r="J66" s="162">
        <v>41456</v>
      </c>
      <c r="K66" s="162">
        <v>41487</v>
      </c>
      <c r="L66" s="162">
        <v>41518</v>
      </c>
      <c r="M66" s="162">
        <v>41548</v>
      </c>
      <c r="N66" s="162">
        <v>41579</v>
      </c>
      <c r="O66" s="162">
        <v>41609</v>
      </c>
      <c r="P66" s="162">
        <v>41640</v>
      </c>
      <c r="Q66" s="162">
        <v>41671</v>
      </c>
      <c r="R66" s="162">
        <v>41699</v>
      </c>
      <c r="S66" s="162">
        <v>41730</v>
      </c>
      <c r="T66" s="162">
        <v>41760</v>
      </c>
      <c r="U66" s="162">
        <v>41791</v>
      </c>
      <c r="V66" s="162">
        <v>41821</v>
      </c>
      <c r="W66" s="162">
        <v>41852</v>
      </c>
      <c r="X66" s="162">
        <v>41883</v>
      </c>
      <c r="Y66" s="162">
        <v>41913</v>
      </c>
      <c r="Z66" s="162">
        <v>41944</v>
      </c>
      <c r="AA66" s="162">
        <v>41974</v>
      </c>
      <c r="AB66" s="162">
        <v>42005</v>
      </c>
      <c r="AC66" s="162">
        <v>42036</v>
      </c>
      <c r="AD66" s="162">
        <v>42064</v>
      </c>
      <c r="AE66" s="162">
        <v>42095</v>
      </c>
      <c r="AF66" s="162">
        <v>42125</v>
      </c>
      <c r="AG66" s="162">
        <v>42156</v>
      </c>
      <c r="AH66" s="162">
        <v>42186</v>
      </c>
      <c r="AI66" s="162">
        <v>42217</v>
      </c>
      <c r="AJ66" s="162">
        <v>42248</v>
      </c>
      <c r="AK66" s="162">
        <v>42278</v>
      </c>
      <c r="AL66" s="162">
        <v>42309</v>
      </c>
      <c r="AM66" s="162">
        <v>42339</v>
      </c>
      <c r="AN66" s="162">
        <v>42370</v>
      </c>
      <c r="AO66" s="162">
        <v>42401</v>
      </c>
      <c r="AP66" s="162">
        <v>42430</v>
      </c>
      <c r="AQ66" s="162">
        <v>42461</v>
      </c>
      <c r="AR66" s="162">
        <v>42491</v>
      </c>
      <c r="AS66" s="162">
        <v>42522</v>
      </c>
      <c r="AT66" s="162">
        <v>42552</v>
      </c>
      <c r="AU66" s="162">
        <v>42583</v>
      </c>
      <c r="AV66" s="162">
        <v>42614</v>
      </c>
      <c r="AW66" s="162">
        <v>42644</v>
      </c>
      <c r="AX66" s="162">
        <v>42675</v>
      </c>
      <c r="AY66" s="162">
        <v>42705</v>
      </c>
      <c r="AZ66" s="162">
        <v>42736</v>
      </c>
      <c r="BA66" s="162">
        <v>42767</v>
      </c>
      <c r="BB66" s="162">
        <v>42795</v>
      </c>
      <c r="BC66" s="162">
        <v>42826</v>
      </c>
      <c r="BD66" s="162">
        <v>42856</v>
      </c>
      <c r="BE66" s="162">
        <v>42887</v>
      </c>
      <c r="BF66" s="162">
        <v>42917</v>
      </c>
      <c r="BG66" s="162">
        <v>42948</v>
      </c>
      <c r="BH66" s="162">
        <v>42979</v>
      </c>
      <c r="BI66" s="162">
        <v>43009</v>
      </c>
      <c r="BJ66" s="162">
        <v>43040</v>
      </c>
      <c r="BK66" s="162">
        <v>43070</v>
      </c>
      <c r="BL66" s="162">
        <v>43101</v>
      </c>
      <c r="BM66" s="162">
        <v>43132</v>
      </c>
      <c r="BN66" s="162">
        <v>43160</v>
      </c>
      <c r="BO66" s="162">
        <v>43191</v>
      </c>
      <c r="BP66" s="162">
        <v>43221</v>
      </c>
      <c r="BQ66" s="162">
        <v>43252</v>
      </c>
      <c r="BR66" s="162">
        <v>43282</v>
      </c>
      <c r="BS66" s="162">
        <v>43313</v>
      </c>
      <c r="BT66" s="162">
        <v>43344</v>
      </c>
      <c r="BU66" s="162">
        <v>43374</v>
      </c>
      <c r="BV66" s="162">
        <v>43405</v>
      </c>
      <c r="BW66" s="162">
        <v>43435</v>
      </c>
      <c r="BX66" s="162">
        <v>43466</v>
      </c>
      <c r="BY66" s="162">
        <v>43497</v>
      </c>
      <c r="BZ66" s="162">
        <v>43525</v>
      </c>
      <c r="CA66" s="162">
        <v>43556</v>
      </c>
      <c r="CB66" s="162">
        <v>43586</v>
      </c>
      <c r="CC66" s="162">
        <v>43617</v>
      </c>
      <c r="CD66" s="162">
        <v>43647</v>
      </c>
      <c r="CE66" s="162">
        <v>43678</v>
      </c>
      <c r="CF66" s="162">
        <v>43709</v>
      </c>
      <c r="CG66" s="162">
        <v>43739</v>
      </c>
      <c r="CH66" s="162">
        <v>43770</v>
      </c>
      <c r="CI66" s="162">
        <v>43800</v>
      </c>
      <c r="CJ66" s="162">
        <v>43831</v>
      </c>
      <c r="CK66" s="162">
        <v>43862</v>
      </c>
      <c r="CL66" s="162">
        <v>43891</v>
      </c>
      <c r="CM66" s="162">
        <v>43922</v>
      </c>
      <c r="CN66" s="162">
        <v>43952</v>
      </c>
      <c r="CO66" s="162">
        <v>43983</v>
      </c>
      <c r="CP66" s="162">
        <v>44013</v>
      </c>
      <c r="CQ66" s="162">
        <v>44044</v>
      </c>
      <c r="CR66" s="162">
        <v>44075</v>
      </c>
      <c r="CS66" s="162">
        <v>44105</v>
      </c>
      <c r="CT66" s="162">
        <v>44136</v>
      </c>
      <c r="CU66" s="162">
        <v>44166</v>
      </c>
      <c r="CV66" s="162">
        <v>44197</v>
      </c>
      <c r="CW66" s="162">
        <v>44228</v>
      </c>
      <c r="CX66" s="162">
        <v>44256</v>
      </c>
      <c r="CY66" s="162">
        <v>44287</v>
      </c>
      <c r="CZ66" s="162">
        <v>44317</v>
      </c>
      <c r="DA66" s="162">
        <v>44348</v>
      </c>
      <c r="DB66" s="162">
        <v>44378</v>
      </c>
      <c r="DC66" s="162">
        <v>44409</v>
      </c>
      <c r="DD66" s="162">
        <v>44440</v>
      </c>
      <c r="DE66" s="162">
        <v>44470</v>
      </c>
      <c r="DF66" s="162">
        <v>44501</v>
      </c>
      <c r="DG66" s="162">
        <v>44531</v>
      </c>
      <c r="DH66" s="162">
        <v>44562</v>
      </c>
      <c r="DI66" s="162">
        <v>44593</v>
      </c>
      <c r="DJ66" s="162">
        <v>44621</v>
      </c>
      <c r="DK66" s="162">
        <v>44652</v>
      </c>
      <c r="DL66" s="162">
        <v>44682</v>
      </c>
      <c r="DM66" s="162">
        <v>44713</v>
      </c>
      <c r="DN66" s="162">
        <v>44743</v>
      </c>
      <c r="DO66" s="162">
        <v>44774</v>
      </c>
      <c r="DP66" s="162">
        <v>44805</v>
      </c>
      <c r="DQ66" s="162">
        <v>44835</v>
      </c>
      <c r="DR66" s="162">
        <v>44866</v>
      </c>
      <c r="DS66" s="162">
        <v>44896</v>
      </c>
      <c r="DT66" s="162">
        <v>44927</v>
      </c>
      <c r="DU66" s="162">
        <v>44958</v>
      </c>
      <c r="DV66" s="162">
        <v>44986</v>
      </c>
      <c r="DW66" s="162">
        <v>45017</v>
      </c>
      <c r="DX66" s="162">
        <v>45047</v>
      </c>
      <c r="DY66" s="162">
        <v>45078</v>
      </c>
      <c r="DZ66" s="162">
        <v>45108</v>
      </c>
      <c r="EA66" s="162">
        <v>45139</v>
      </c>
      <c r="EB66" s="162">
        <v>45170</v>
      </c>
      <c r="EC66" s="162">
        <v>45200</v>
      </c>
      <c r="ED66" s="162">
        <v>45231</v>
      </c>
      <c r="EE66" s="162">
        <v>45261</v>
      </c>
      <c r="EF66" s="162">
        <v>45292</v>
      </c>
      <c r="EG66" s="162">
        <v>45323</v>
      </c>
      <c r="EH66" s="162">
        <v>45352</v>
      </c>
      <c r="EI66" s="162">
        <v>45383</v>
      </c>
      <c r="EJ66" s="162">
        <v>45413</v>
      </c>
      <c r="EK66" s="162">
        <v>45444</v>
      </c>
      <c r="EL66" s="162">
        <v>45474</v>
      </c>
      <c r="EM66" s="162">
        <v>45505</v>
      </c>
      <c r="EN66" s="162">
        <v>45536</v>
      </c>
      <c r="EO66" s="162">
        <v>45566</v>
      </c>
      <c r="EP66" s="162">
        <v>45597</v>
      </c>
      <c r="EQ66" s="162">
        <v>45627</v>
      </c>
      <c r="ER66" s="162">
        <v>45658</v>
      </c>
      <c r="ES66" s="162">
        <v>45689</v>
      </c>
      <c r="ET66" s="162">
        <v>45717</v>
      </c>
      <c r="EU66" s="162">
        <v>45748</v>
      </c>
      <c r="EV66" s="162">
        <v>45778</v>
      </c>
      <c r="EW66" s="162">
        <v>45809</v>
      </c>
      <c r="EX66" s="162">
        <v>45839</v>
      </c>
      <c r="EY66" s="162">
        <v>45870</v>
      </c>
      <c r="EZ66" s="162">
        <v>45901</v>
      </c>
      <c r="FA66" s="162">
        <v>45931</v>
      </c>
      <c r="FB66" s="162">
        <v>45962</v>
      </c>
      <c r="FC66" s="162">
        <v>45992</v>
      </c>
      <c r="FD66" s="162">
        <v>46023</v>
      </c>
      <c r="FE66" s="162">
        <v>46054</v>
      </c>
      <c r="FF66" s="162">
        <v>46082</v>
      </c>
      <c r="FG66" s="162">
        <v>46113</v>
      </c>
      <c r="FH66" s="162">
        <v>46143</v>
      </c>
      <c r="FI66" s="162">
        <v>46174</v>
      </c>
      <c r="FJ66" s="162">
        <v>46204</v>
      </c>
      <c r="FK66" s="162">
        <v>46235</v>
      </c>
      <c r="FL66" s="162">
        <v>46266</v>
      </c>
      <c r="FM66" s="162">
        <v>46296</v>
      </c>
      <c r="FN66" s="162">
        <v>46327</v>
      </c>
      <c r="FO66" s="162">
        <v>46357</v>
      </c>
      <c r="FP66" s="162">
        <v>46388</v>
      </c>
      <c r="FQ66" s="162">
        <v>46419</v>
      </c>
      <c r="FR66" s="162">
        <v>46447</v>
      </c>
      <c r="FS66" s="162">
        <v>46478</v>
      </c>
      <c r="FT66" s="162">
        <v>46508</v>
      </c>
      <c r="FU66" s="162">
        <v>46539</v>
      </c>
      <c r="FV66" s="162">
        <v>46569</v>
      </c>
      <c r="FW66" s="162">
        <v>46600</v>
      </c>
      <c r="FX66" s="162">
        <v>46631</v>
      </c>
      <c r="FY66" s="162">
        <v>46661</v>
      </c>
      <c r="FZ66" s="162">
        <v>46692</v>
      </c>
      <c r="GA66" s="162">
        <v>46722</v>
      </c>
    </row>
    <row r="67" spans="2:183">
      <c r="B67" s="75" t="s">
        <v>3</v>
      </c>
      <c r="C67" s="163" t="s">
        <v>34</v>
      </c>
      <c r="D67" s="164">
        <v>152</v>
      </c>
      <c r="E67" s="165">
        <v>152</v>
      </c>
      <c r="F67" s="165">
        <v>152</v>
      </c>
      <c r="G67" s="165">
        <v>152</v>
      </c>
      <c r="H67" s="165">
        <v>152</v>
      </c>
      <c r="I67" s="165">
        <v>152</v>
      </c>
      <c r="J67" s="165">
        <v>152</v>
      </c>
      <c r="K67" s="165">
        <v>152</v>
      </c>
      <c r="L67" s="165">
        <v>152</v>
      </c>
      <c r="M67" s="165">
        <v>152</v>
      </c>
      <c r="N67" s="165">
        <v>152</v>
      </c>
      <c r="O67" s="165">
        <v>152</v>
      </c>
      <c r="P67" s="165">
        <v>152</v>
      </c>
      <c r="Q67" s="165">
        <v>152</v>
      </c>
      <c r="R67" s="165">
        <v>152</v>
      </c>
      <c r="S67" s="165">
        <v>152</v>
      </c>
      <c r="T67" s="165">
        <v>152</v>
      </c>
      <c r="U67" s="165">
        <v>152</v>
      </c>
      <c r="V67" s="165">
        <v>152</v>
      </c>
      <c r="W67" s="165">
        <v>152</v>
      </c>
      <c r="X67" s="165">
        <v>152</v>
      </c>
      <c r="Y67" s="165">
        <v>152</v>
      </c>
      <c r="Z67" s="165">
        <v>152</v>
      </c>
      <c r="AA67" s="165">
        <v>152</v>
      </c>
      <c r="AB67" s="165">
        <v>152</v>
      </c>
      <c r="AC67" s="165">
        <v>152</v>
      </c>
      <c r="AD67" s="165">
        <v>152</v>
      </c>
      <c r="AE67" s="165">
        <v>152</v>
      </c>
      <c r="AF67" s="165">
        <v>152</v>
      </c>
      <c r="AG67" s="165">
        <v>152</v>
      </c>
      <c r="AH67" s="165">
        <v>152</v>
      </c>
      <c r="AI67" s="165">
        <v>152</v>
      </c>
      <c r="AJ67" s="165">
        <v>152</v>
      </c>
      <c r="AK67" s="165">
        <v>152</v>
      </c>
      <c r="AL67" s="165">
        <v>152</v>
      </c>
      <c r="AM67" s="165">
        <v>152</v>
      </c>
      <c r="AN67" s="165">
        <v>152</v>
      </c>
      <c r="AO67" s="165">
        <v>152</v>
      </c>
      <c r="AP67" s="165">
        <v>152</v>
      </c>
      <c r="AQ67" s="165">
        <v>152</v>
      </c>
      <c r="AR67" s="165">
        <v>152</v>
      </c>
      <c r="AS67" s="165">
        <v>152</v>
      </c>
      <c r="AT67" s="165">
        <v>152</v>
      </c>
      <c r="AU67" s="165">
        <v>152</v>
      </c>
      <c r="AV67" s="165">
        <v>152</v>
      </c>
      <c r="AW67" s="165">
        <v>152</v>
      </c>
      <c r="AX67" s="165">
        <v>152</v>
      </c>
      <c r="AY67" s="165">
        <v>152</v>
      </c>
      <c r="AZ67" s="165">
        <v>152</v>
      </c>
      <c r="BA67" s="165">
        <v>152</v>
      </c>
      <c r="BB67" s="165">
        <v>152</v>
      </c>
      <c r="BC67" s="165">
        <v>152</v>
      </c>
      <c r="BD67" s="165">
        <v>152</v>
      </c>
      <c r="BE67" s="165">
        <v>152</v>
      </c>
      <c r="BF67" s="165">
        <v>152</v>
      </c>
      <c r="BG67" s="165">
        <v>152</v>
      </c>
      <c r="BH67" s="165">
        <v>152</v>
      </c>
      <c r="BI67" s="165">
        <v>152</v>
      </c>
      <c r="BJ67" s="165">
        <v>152</v>
      </c>
      <c r="BK67" s="165">
        <v>152</v>
      </c>
      <c r="BL67" s="165">
        <v>152</v>
      </c>
      <c r="BM67" s="165">
        <v>152</v>
      </c>
      <c r="BN67" s="165">
        <v>152</v>
      </c>
      <c r="BO67" s="165">
        <v>152</v>
      </c>
      <c r="BP67" s="165">
        <v>152</v>
      </c>
      <c r="BQ67" s="165">
        <v>152</v>
      </c>
      <c r="BR67" s="165">
        <v>152</v>
      </c>
      <c r="BS67" s="165">
        <v>152</v>
      </c>
      <c r="BT67" s="165">
        <v>152</v>
      </c>
      <c r="BU67" s="165">
        <v>152</v>
      </c>
      <c r="BV67" s="165">
        <v>152</v>
      </c>
      <c r="BW67" s="165">
        <v>152</v>
      </c>
      <c r="BX67" s="165">
        <v>152</v>
      </c>
      <c r="BY67" s="165">
        <v>152</v>
      </c>
      <c r="BZ67" s="165">
        <v>152</v>
      </c>
      <c r="CA67" s="165">
        <v>152</v>
      </c>
      <c r="CB67" s="165">
        <v>152</v>
      </c>
      <c r="CC67" s="165">
        <v>152</v>
      </c>
      <c r="CD67" s="165">
        <v>152</v>
      </c>
      <c r="CE67" s="165">
        <v>152</v>
      </c>
      <c r="CF67" s="165">
        <v>152</v>
      </c>
      <c r="CG67" s="165">
        <v>152</v>
      </c>
      <c r="CH67" s="165">
        <v>152</v>
      </c>
      <c r="CI67" s="165">
        <v>152</v>
      </c>
      <c r="CJ67" s="165">
        <v>152</v>
      </c>
      <c r="CK67" s="165">
        <v>152</v>
      </c>
      <c r="CL67" s="165">
        <v>152</v>
      </c>
      <c r="CM67" s="165">
        <v>152</v>
      </c>
      <c r="CN67" s="165">
        <v>152</v>
      </c>
      <c r="CO67" s="165">
        <v>152</v>
      </c>
      <c r="CP67" s="165">
        <v>152</v>
      </c>
      <c r="CQ67" s="165">
        <v>152</v>
      </c>
      <c r="CR67" s="165">
        <v>152</v>
      </c>
      <c r="CS67" s="165">
        <v>152</v>
      </c>
      <c r="CT67" s="165">
        <v>152</v>
      </c>
      <c r="CU67" s="165">
        <v>152</v>
      </c>
      <c r="CV67" s="165">
        <v>152</v>
      </c>
      <c r="CW67" s="165">
        <v>152</v>
      </c>
      <c r="CX67" s="165">
        <v>152</v>
      </c>
      <c r="CY67" s="165">
        <v>152</v>
      </c>
      <c r="CZ67" s="165">
        <v>152</v>
      </c>
      <c r="DA67" s="165">
        <v>152</v>
      </c>
      <c r="DB67" s="165">
        <v>152</v>
      </c>
      <c r="DC67" s="165">
        <v>152</v>
      </c>
      <c r="DD67" s="165">
        <v>152</v>
      </c>
      <c r="DE67" s="165">
        <v>152</v>
      </c>
      <c r="DF67" s="165">
        <v>152</v>
      </c>
      <c r="DG67" s="165">
        <v>152</v>
      </c>
      <c r="DH67" s="165">
        <v>152</v>
      </c>
      <c r="DI67" s="165">
        <v>152</v>
      </c>
      <c r="DJ67" s="165">
        <v>152</v>
      </c>
      <c r="DK67" s="165">
        <v>152</v>
      </c>
      <c r="DL67" s="165">
        <v>152</v>
      </c>
      <c r="DM67" s="165">
        <v>152</v>
      </c>
      <c r="DN67" s="165">
        <v>152</v>
      </c>
      <c r="DO67" s="165">
        <v>152</v>
      </c>
      <c r="DP67" s="165">
        <v>152</v>
      </c>
      <c r="DQ67" s="165">
        <v>152</v>
      </c>
      <c r="DR67" s="165">
        <v>152</v>
      </c>
      <c r="DS67" s="165">
        <v>152</v>
      </c>
      <c r="DT67" s="165">
        <v>152</v>
      </c>
      <c r="DU67" s="165">
        <v>152</v>
      </c>
      <c r="DV67" s="165">
        <v>152</v>
      </c>
      <c r="DW67" s="165">
        <v>152</v>
      </c>
      <c r="DX67" s="165">
        <v>152</v>
      </c>
      <c r="DY67" s="165">
        <v>152</v>
      </c>
      <c r="DZ67" s="165">
        <v>152</v>
      </c>
      <c r="EA67" s="165">
        <v>152</v>
      </c>
      <c r="EB67" s="165">
        <v>152</v>
      </c>
      <c r="EC67" s="165">
        <v>152</v>
      </c>
      <c r="ED67" s="165">
        <v>152</v>
      </c>
      <c r="EE67" s="165">
        <v>152</v>
      </c>
      <c r="EF67" s="165">
        <v>152</v>
      </c>
      <c r="EG67" s="165">
        <v>152</v>
      </c>
      <c r="EH67" s="165">
        <v>152</v>
      </c>
      <c r="EI67" s="165">
        <v>152</v>
      </c>
      <c r="EJ67" s="165">
        <v>152</v>
      </c>
      <c r="EK67" s="165">
        <v>152</v>
      </c>
      <c r="EL67" s="165">
        <v>152</v>
      </c>
      <c r="EM67" s="165">
        <v>152</v>
      </c>
      <c r="EN67" s="165">
        <v>152</v>
      </c>
      <c r="EO67" s="165">
        <v>152</v>
      </c>
      <c r="EP67" s="165">
        <v>152</v>
      </c>
      <c r="EQ67" s="165">
        <v>152</v>
      </c>
      <c r="ER67" s="165">
        <v>152</v>
      </c>
      <c r="ES67" s="165">
        <v>152</v>
      </c>
      <c r="ET67" s="165">
        <v>152</v>
      </c>
      <c r="EU67" s="165">
        <v>152</v>
      </c>
      <c r="EV67" s="165">
        <v>152</v>
      </c>
      <c r="EW67" s="165">
        <v>152</v>
      </c>
      <c r="EX67" s="165">
        <v>152</v>
      </c>
      <c r="EY67" s="165">
        <v>152</v>
      </c>
      <c r="EZ67" s="165">
        <v>152</v>
      </c>
      <c r="FA67" s="165">
        <v>152</v>
      </c>
      <c r="FB67" s="165">
        <v>152</v>
      </c>
      <c r="FC67" s="165">
        <v>152</v>
      </c>
      <c r="FD67" s="165">
        <v>152</v>
      </c>
      <c r="FE67" s="165">
        <v>152</v>
      </c>
      <c r="FF67" s="165">
        <v>152</v>
      </c>
      <c r="FG67" s="165">
        <v>152</v>
      </c>
      <c r="FH67" s="165">
        <v>152</v>
      </c>
      <c r="FI67" s="165">
        <v>152</v>
      </c>
      <c r="FJ67" s="165">
        <v>152</v>
      </c>
      <c r="FK67" s="165">
        <v>152</v>
      </c>
      <c r="FL67" s="165">
        <v>152</v>
      </c>
      <c r="FM67" s="165">
        <v>152</v>
      </c>
      <c r="FN67" s="165">
        <v>152</v>
      </c>
      <c r="FO67" s="165">
        <v>152</v>
      </c>
      <c r="FP67" s="165">
        <v>152</v>
      </c>
      <c r="FQ67" s="165">
        <v>152</v>
      </c>
      <c r="FR67" s="165">
        <v>152</v>
      </c>
      <c r="FS67" s="165">
        <v>152</v>
      </c>
      <c r="FT67" s="165">
        <v>152</v>
      </c>
      <c r="FU67" s="165">
        <v>152</v>
      </c>
      <c r="FV67" s="165">
        <v>152</v>
      </c>
      <c r="FW67" s="165">
        <v>152</v>
      </c>
      <c r="FX67" s="165">
        <v>152</v>
      </c>
      <c r="FY67" s="165">
        <v>152</v>
      </c>
      <c r="FZ67" s="165">
        <v>152</v>
      </c>
      <c r="GA67" s="165">
        <v>152</v>
      </c>
    </row>
    <row r="68" spans="2:183">
      <c r="B68" s="96" t="s">
        <v>3</v>
      </c>
      <c r="C68" s="166" t="s">
        <v>35</v>
      </c>
      <c r="D68" s="167">
        <v>44301.765833333331</v>
      </c>
      <c r="E68" s="168">
        <v>39921.583333333336</v>
      </c>
      <c r="F68" s="168">
        <v>41065.981666666667</v>
      </c>
      <c r="G68" s="168">
        <v>0</v>
      </c>
      <c r="H68" s="168">
        <v>19632.12875</v>
      </c>
      <c r="I68" s="168">
        <v>42747.945416666662</v>
      </c>
      <c r="J68" s="168">
        <v>44660.739583333336</v>
      </c>
      <c r="K68" s="168">
        <v>44434.322916666664</v>
      </c>
      <c r="L68" s="168">
        <v>42573.622499999998</v>
      </c>
      <c r="M68" s="168">
        <v>43741.322916666664</v>
      </c>
      <c r="N68" s="168">
        <v>42145.664166666662</v>
      </c>
      <c r="O68" s="168">
        <v>43850.614583333336</v>
      </c>
      <c r="P68" s="168">
        <v>44267.036666666667</v>
      </c>
      <c r="Q68" s="168">
        <v>40041.8125</v>
      </c>
      <c r="R68" s="168">
        <v>43720.6875</v>
      </c>
      <c r="S68" s="168">
        <v>42279.5625</v>
      </c>
      <c r="T68" s="168">
        <v>43685.890833333338</v>
      </c>
      <c r="U68" s="168">
        <v>42602.132916666662</v>
      </c>
      <c r="V68" s="168">
        <v>44445.75</v>
      </c>
      <c r="W68" s="168">
        <v>44320.416666666664</v>
      </c>
      <c r="X68" s="168">
        <v>42223.289166666662</v>
      </c>
      <c r="Y68" s="168">
        <v>43847.171666666669</v>
      </c>
      <c r="Z68" s="168">
        <v>41835.942499999997</v>
      </c>
      <c r="AA68" s="168">
        <v>43593.658750000002</v>
      </c>
      <c r="AB68" s="168">
        <v>44317.994999999995</v>
      </c>
      <c r="AC68" s="168">
        <v>40086.447916666664</v>
      </c>
      <c r="AD68" s="168">
        <v>43731.703333333331</v>
      </c>
      <c r="AE68" s="168">
        <v>42250.033750000002</v>
      </c>
      <c r="AF68" s="168">
        <v>13957.907499999999</v>
      </c>
      <c r="AG68" s="168">
        <v>42719.213333333333</v>
      </c>
      <c r="AH68" s="168">
        <v>44481.645833333336</v>
      </c>
      <c r="AI68" s="168">
        <v>44609.557499999995</v>
      </c>
      <c r="AJ68" s="168">
        <v>42362.096250000002</v>
      </c>
      <c r="AK68" s="168">
        <v>43924.125</v>
      </c>
      <c r="AL68" s="168">
        <v>42173.432500000003</v>
      </c>
      <c r="AM68" s="168">
        <v>43481.414166666662</v>
      </c>
      <c r="AN68" s="168">
        <v>44469.088333333333</v>
      </c>
      <c r="AO68" s="168">
        <v>41987.132916666662</v>
      </c>
      <c r="AP68" s="168">
        <v>44320.421666666669</v>
      </c>
      <c r="AQ68" s="168">
        <v>42585.65625</v>
      </c>
      <c r="AR68" s="168">
        <v>44272.03125</v>
      </c>
      <c r="AS68" s="168">
        <v>43119.393333333333</v>
      </c>
      <c r="AT68" s="168">
        <v>44862.724166666667</v>
      </c>
      <c r="AU68" s="168">
        <v>45002.119999999995</v>
      </c>
      <c r="AV68" s="168">
        <v>42627.294166666667</v>
      </c>
      <c r="AW68" s="168">
        <v>44093.161666666667</v>
      </c>
      <c r="AX68" s="168">
        <v>42469.539166666662</v>
      </c>
      <c r="AY68" s="168">
        <v>43728.474166666667</v>
      </c>
      <c r="AZ68" s="168">
        <v>44666.166666666664</v>
      </c>
      <c r="BA68" s="168">
        <v>40496.770833333336</v>
      </c>
      <c r="BB68" s="168">
        <v>44189.380000000005</v>
      </c>
      <c r="BC68" s="168">
        <v>12644.213333333333</v>
      </c>
      <c r="BD68" s="168">
        <v>43934.65625</v>
      </c>
      <c r="BE68" s="168">
        <v>43129.474166666667</v>
      </c>
      <c r="BF68" s="168">
        <v>44847.604166666664</v>
      </c>
      <c r="BG68" s="168">
        <v>44858.182499999995</v>
      </c>
      <c r="BH68" s="168">
        <v>42540.299583333333</v>
      </c>
      <c r="BI68" s="168">
        <v>44048.057499999995</v>
      </c>
      <c r="BJ68" s="168">
        <v>42339.924583333333</v>
      </c>
      <c r="BK68" s="168">
        <v>43818.4375</v>
      </c>
      <c r="BL68" s="168">
        <v>44693.489583333336</v>
      </c>
      <c r="BM68" s="168">
        <v>40673.052083333336</v>
      </c>
      <c r="BN68" s="168">
        <v>44327.96875</v>
      </c>
      <c r="BO68" s="168">
        <v>42744.921666666662</v>
      </c>
      <c r="BP68" s="168">
        <v>44659.40625</v>
      </c>
      <c r="BQ68" s="168">
        <v>43391.557500000003</v>
      </c>
      <c r="BR68" s="168">
        <v>45189.817500000005</v>
      </c>
      <c r="BS68" s="168">
        <v>45518.932499999995</v>
      </c>
      <c r="BT68" s="168">
        <v>43071.012916666667</v>
      </c>
      <c r="BU68" s="168">
        <v>44813.75</v>
      </c>
      <c r="BV68" s="168">
        <v>43283.195416666662</v>
      </c>
      <c r="BW68" s="168">
        <v>44965.036666666667</v>
      </c>
      <c r="BX68" s="168">
        <v>45496.932499999995</v>
      </c>
      <c r="BY68" s="168">
        <v>41566.703333333338</v>
      </c>
      <c r="BZ68" s="168">
        <v>45127.953333333331</v>
      </c>
      <c r="CA68" s="168">
        <v>27943.802083333332</v>
      </c>
      <c r="CB68" s="168">
        <v>20587.6525</v>
      </c>
      <c r="CC68" s="168">
        <v>44158.145833333336</v>
      </c>
      <c r="CD68" s="168">
        <v>46247.71875</v>
      </c>
      <c r="CE68" s="168">
        <v>46526.9375</v>
      </c>
      <c r="CF68" s="168">
        <v>44408.630000000005</v>
      </c>
      <c r="CG68" s="168">
        <v>45719.020833333336</v>
      </c>
      <c r="CH68" s="168">
        <v>45306.260416666664</v>
      </c>
      <c r="CI68" s="168">
        <v>47080.333333333336</v>
      </c>
      <c r="CJ68" s="168">
        <v>47130.739583333336</v>
      </c>
      <c r="CK68" s="168">
        <v>43974.65625</v>
      </c>
      <c r="CL68" s="168">
        <v>46563.359166666662</v>
      </c>
      <c r="CM68" s="168">
        <v>44663.15625</v>
      </c>
      <c r="CN68" s="168">
        <v>45985.504999999997</v>
      </c>
      <c r="CO68" s="168">
        <v>44688.859166666669</v>
      </c>
      <c r="CP68" s="168">
        <v>46668.3125</v>
      </c>
      <c r="CQ68" s="168">
        <v>46772.895833333336</v>
      </c>
      <c r="CR68" s="168">
        <v>44595.114583333336</v>
      </c>
      <c r="CS68" s="168">
        <v>46098.338333333333</v>
      </c>
      <c r="CT68" s="168">
        <v>45296.182499999995</v>
      </c>
      <c r="CU68" s="168">
        <v>47090.421666666662</v>
      </c>
      <c r="CV68" s="168">
        <v>47073.828333333338</v>
      </c>
      <c r="CW68" s="168">
        <v>42585.789166666662</v>
      </c>
      <c r="CX68" s="168">
        <v>18111.046666666669</v>
      </c>
      <c r="CY68" s="168">
        <v>0</v>
      </c>
      <c r="CZ68" s="168">
        <v>45900.458333333336</v>
      </c>
      <c r="DA68" s="168">
        <v>44836.411666666667</v>
      </c>
      <c r="DB68" s="168">
        <v>46707.875</v>
      </c>
      <c r="DC68" s="168">
        <v>46882.765833333338</v>
      </c>
      <c r="DD68" s="168">
        <v>44452.739583333336</v>
      </c>
      <c r="DE68" s="168">
        <v>46105.599166666667</v>
      </c>
      <c r="DF68" s="168">
        <v>45400.520833333336</v>
      </c>
      <c r="DG68" s="168">
        <v>46715.942499999997</v>
      </c>
      <c r="DH68" s="168">
        <v>46569.104166666664</v>
      </c>
      <c r="DI68" s="168">
        <v>42108.114583333336</v>
      </c>
      <c r="DJ68" s="168">
        <v>46298.682500000003</v>
      </c>
      <c r="DK68" s="168">
        <v>44122.067500000005</v>
      </c>
      <c r="DL68" s="168">
        <v>45399.380000000005</v>
      </c>
      <c r="DM68" s="168">
        <v>44300.182499999995</v>
      </c>
      <c r="DN68" s="168">
        <v>46364.1875</v>
      </c>
      <c r="DO68" s="168">
        <v>46250.807500000003</v>
      </c>
      <c r="DP68" s="168">
        <v>44073.177083333336</v>
      </c>
      <c r="DQ68" s="168">
        <v>45705.171666666669</v>
      </c>
      <c r="DR68" s="168">
        <v>44938.807499999995</v>
      </c>
      <c r="DS68" s="168">
        <v>46307.786666666667</v>
      </c>
      <c r="DT68" s="168">
        <v>46775.015833333338</v>
      </c>
      <c r="DU68" s="168">
        <v>42255.200416666667</v>
      </c>
      <c r="DV68" s="168">
        <v>46281.088333333333</v>
      </c>
      <c r="DW68" s="168">
        <v>20630.760416666668</v>
      </c>
      <c r="DX68" s="168">
        <v>38298.617083333338</v>
      </c>
      <c r="DY68" s="168">
        <v>44314.333333333336</v>
      </c>
      <c r="DZ68" s="168">
        <v>46489.62</v>
      </c>
      <c r="EA68" s="168">
        <v>46300.12</v>
      </c>
      <c r="EB68" s="168">
        <v>44221.510416666664</v>
      </c>
      <c r="EC68" s="168">
        <v>45605.364583333336</v>
      </c>
      <c r="ED68" s="168">
        <v>44739.645833333336</v>
      </c>
      <c r="EE68" s="168">
        <v>46423.46875</v>
      </c>
      <c r="EF68" s="168">
        <v>46936.692499999997</v>
      </c>
      <c r="EG68" s="168">
        <v>43828.875</v>
      </c>
      <c r="EH68" s="168">
        <v>46382.974166666667</v>
      </c>
      <c r="EI68" s="168">
        <v>44460.036666666667</v>
      </c>
      <c r="EJ68" s="168">
        <v>45798.150833333333</v>
      </c>
      <c r="EK68" s="168">
        <v>44547.739583333336</v>
      </c>
      <c r="EL68" s="168">
        <v>46701.322916666664</v>
      </c>
      <c r="EM68" s="168">
        <v>46471.802083333336</v>
      </c>
      <c r="EN68" s="168">
        <v>44530.604166666664</v>
      </c>
      <c r="EO68" s="168">
        <v>45932.349166666667</v>
      </c>
      <c r="EP68" s="168">
        <v>44812.34375</v>
      </c>
      <c r="EQ68" s="168">
        <v>46804.953333333338</v>
      </c>
      <c r="ER68" s="168">
        <v>46472.375</v>
      </c>
      <c r="ES68" s="168">
        <v>42052.515833333338</v>
      </c>
      <c r="ET68" s="168">
        <v>45951.875</v>
      </c>
      <c r="EU68" s="168">
        <v>16290.001249999999</v>
      </c>
      <c r="EV68" s="168">
        <v>42599.265833333338</v>
      </c>
      <c r="EW68" s="168">
        <v>44445.427083333336</v>
      </c>
      <c r="EX68" s="168">
        <v>46280.995000000003</v>
      </c>
      <c r="EY68" s="168">
        <v>46270.786666666667</v>
      </c>
      <c r="EZ68" s="168">
        <v>44285.661666666667</v>
      </c>
      <c r="FA68" s="168">
        <v>45689.078333333331</v>
      </c>
      <c r="FB68" s="168">
        <v>44593.104166666664</v>
      </c>
      <c r="FC68" s="168">
        <v>46503.254999999997</v>
      </c>
      <c r="FD68" s="168">
        <v>45810</v>
      </c>
      <c r="FE68" s="168">
        <v>41468.421666666662</v>
      </c>
      <c r="FF68" s="168">
        <v>45672.650833333333</v>
      </c>
      <c r="FG68" s="168">
        <v>44048.275833333333</v>
      </c>
      <c r="FH68" s="168">
        <v>45317.640833333331</v>
      </c>
      <c r="FI68" s="168">
        <v>44141.515833333331</v>
      </c>
      <c r="FJ68" s="168">
        <v>46049.650833333333</v>
      </c>
      <c r="FK68" s="168">
        <v>45951.927083333336</v>
      </c>
      <c r="FL68" s="168">
        <v>43868.349166666667</v>
      </c>
      <c r="FM68" s="168">
        <v>45596.599166666667</v>
      </c>
      <c r="FN68" s="168">
        <v>44253.666666666664</v>
      </c>
      <c r="FO68" s="168">
        <v>45991.296666666662</v>
      </c>
      <c r="FP68" s="168">
        <v>45729.109166666669</v>
      </c>
      <c r="FQ68" s="168">
        <v>41485.554583333338</v>
      </c>
      <c r="FR68" s="168">
        <v>45649.583333333336</v>
      </c>
      <c r="FS68" s="168">
        <v>44026.599166666667</v>
      </c>
      <c r="FT68" s="168">
        <v>14494.278749999999</v>
      </c>
      <c r="FU68" s="168">
        <v>44010.942500000005</v>
      </c>
      <c r="FV68" s="168">
        <v>45993.703333333338</v>
      </c>
      <c r="FW68" s="168">
        <v>45781.328333333331</v>
      </c>
      <c r="FX68" s="168">
        <v>43736.916666666664</v>
      </c>
      <c r="FY68" s="168">
        <v>45183.328333333331</v>
      </c>
      <c r="FZ68" s="168">
        <v>44115.359166666669</v>
      </c>
      <c r="GA68" s="168">
        <v>45992.245000000003</v>
      </c>
    </row>
    <row r="69" spans="2:183">
      <c r="B69" s="96" t="s">
        <v>3</v>
      </c>
      <c r="C69" s="166" t="s">
        <v>36</v>
      </c>
      <c r="D69" s="169">
        <v>96176.8</v>
      </c>
      <c r="E69" s="170">
        <v>86649.41</v>
      </c>
      <c r="F69" s="170">
        <v>89111.2</v>
      </c>
      <c r="G69" s="170">
        <v>0</v>
      </c>
      <c r="H69" s="170">
        <v>42571.199999999997</v>
      </c>
      <c r="I69" s="170">
        <v>92776</v>
      </c>
      <c r="J69" s="170">
        <v>96991.8</v>
      </c>
      <c r="K69" s="170">
        <v>96476.800000000003</v>
      </c>
      <c r="L69" s="170">
        <v>92386</v>
      </c>
      <c r="M69" s="170">
        <v>94921.8</v>
      </c>
      <c r="N69" s="170">
        <v>91414</v>
      </c>
      <c r="O69" s="170">
        <v>95140.800000000003</v>
      </c>
      <c r="P69" s="170">
        <v>97013.8</v>
      </c>
      <c r="Q69" s="170">
        <v>87769</v>
      </c>
      <c r="R69" s="170">
        <v>95758.8</v>
      </c>
      <c r="S69" s="170">
        <v>92593</v>
      </c>
      <c r="T69" s="170">
        <v>95694.8</v>
      </c>
      <c r="U69" s="170">
        <v>93335</v>
      </c>
      <c r="V69" s="170">
        <v>97424.8</v>
      </c>
      <c r="W69" s="170">
        <v>97142.8</v>
      </c>
      <c r="X69" s="170">
        <v>92467</v>
      </c>
      <c r="Y69" s="170">
        <v>96056.8</v>
      </c>
      <c r="Z69" s="170">
        <v>91575</v>
      </c>
      <c r="AA69" s="170">
        <v>95463.8</v>
      </c>
      <c r="AB69" s="170">
        <v>96669.8</v>
      </c>
      <c r="AC69" s="170">
        <v>87448</v>
      </c>
      <c r="AD69" s="170">
        <v>95333.8</v>
      </c>
      <c r="AE69" s="170">
        <v>92092</v>
      </c>
      <c r="AF69" s="170">
        <v>30413</v>
      </c>
      <c r="AG69" s="170">
        <v>93155.99</v>
      </c>
      <c r="AH69" s="170">
        <v>97047.8</v>
      </c>
      <c r="AI69" s="170">
        <v>97342.8</v>
      </c>
      <c r="AJ69" s="170">
        <v>92341</v>
      </c>
      <c r="AK69" s="170">
        <v>95779.8</v>
      </c>
      <c r="AL69" s="170">
        <v>91909</v>
      </c>
      <c r="AM69" s="170">
        <v>94756.800000000003</v>
      </c>
      <c r="AN69" s="170">
        <v>96562.8</v>
      </c>
      <c r="AO69" s="170">
        <v>91218.2</v>
      </c>
      <c r="AP69" s="170">
        <v>96214.8</v>
      </c>
      <c r="AQ69" s="170">
        <v>92419</v>
      </c>
      <c r="AR69" s="170">
        <v>96105.8</v>
      </c>
      <c r="AS69" s="170">
        <v>93633</v>
      </c>
      <c r="AT69" s="170">
        <v>97443.8</v>
      </c>
      <c r="AU69" s="170">
        <v>97772.800000000003</v>
      </c>
      <c r="AV69" s="170">
        <v>92508</v>
      </c>
      <c r="AW69" s="170">
        <v>95717.8</v>
      </c>
      <c r="AX69" s="170">
        <v>92161</v>
      </c>
      <c r="AY69" s="170">
        <v>94868.800000000003</v>
      </c>
      <c r="AZ69" s="170">
        <v>97012.800000000003</v>
      </c>
      <c r="BA69" s="170">
        <v>87975</v>
      </c>
      <c r="BB69" s="170">
        <v>95922.8</v>
      </c>
      <c r="BC69" s="170">
        <v>27423.200000000001</v>
      </c>
      <c r="BD69" s="170">
        <v>95353.8</v>
      </c>
      <c r="BE69" s="170">
        <v>93656</v>
      </c>
      <c r="BF69" s="170">
        <v>97412.800000000003</v>
      </c>
      <c r="BG69" s="170">
        <v>97440.8</v>
      </c>
      <c r="BH69" s="170">
        <v>92312</v>
      </c>
      <c r="BI69" s="170">
        <v>95617.8</v>
      </c>
      <c r="BJ69" s="170">
        <v>91856</v>
      </c>
      <c r="BK69" s="170">
        <v>95084.800000000003</v>
      </c>
      <c r="BL69" s="170">
        <v>97069.8</v>
      </c>
      <c r="BM69" s="170">
        <v>88378.41</v>
      </c>
      <c r="BN69" s="170">
        <v>96226.8</v>
      </c>
      <c r="BO69" s="170">
        <v>92795</v>
      </c>
      <c r="BP69" s="170">
        <v>96997.8</v>
      </c>
      <c r="BQ69" s="170">
        <v>94254</v>
      </c>
      <c r="BR69" s="170">
        <v>98196.800000000003</v>
      </c>
      <c r="BS69" s="170">
        <v>98948.800000000003</v>
      </c>
      <c r="BT69" s="170">
        <v>93517</v>
      </c>
      <c r="BU69" s="170">
        <v>97364.800000000003</v>
      </c>
      <c r="BV69" s="170">
        <v>94012</v>
      </c>
      <c r="BW69" s="170">
        <v>97688.8</v>
      </c>
      <c r="BX69" s="170">
        <v>98910.8</v>
      </c>
      <c r="BY69" s="170">
        <v>90429.41</v>
      </c>
      <c r="BZ69" s="170">
        <v>98070.8</v>
      </c>
      <c r="CA69" s="170">
        <v>60758.2</v>
      </c>
      <c r="CB69" s="170">
        <v>44754.2</v>
      </c>
      <c r="CC69" s="170">
        <v>96000</v>
      </c>
      <c r="CD69" s="170">
        <v>100620.8</v>
      </c>
      <c r="CE69" s="170">
        <v>101255.8</v>
      </c>
      <c r="CF69" s="170">
        <v>96581</v>
      </c>
      <c r="CG69" s="170">
        <v>99407.8</v>
      </c>
      <c r="CH69" s="170">
        <v>98633</v>
      </c>
      <c r="CI69" s="170">
        <v>102503.8</v>
      </c>
      <c r="CJ69" s="170">
        <v>102632.8</v>
      </c>
      <c r="CK69" s="170">
        <v>95741.2</v>
      </c>
      <c r="CL69" s="170">
        <v>101355.8</v>
      </c>
      <c r="CM69" s="170">
        <v>97146</v>
      </c>
      <c r="CN69" s="170">
        <v>100007.8</v>
      </c>
      <c r="CO69" s="170">
        <v>97212</v>
      </c>
      <c r="CP69" s="170">
        <v>101563.8</v>
      </c>
      <c r="CQ69" s="170">
        <v>101805.8</v>
      </c>
      <c r="CR69" s="170">
        <v>97003</v>
      </c>
      <c r="CS69" s="170">
        <v>100277.8</v>
      </c>
      <c r="CT69" s="170">
        <v>98610</v>
      </c>
      <c r="CU69" s="170">
        <v>102526.8</v>
      </c>
      <c r="CV69" s="170">
        <v>102495.8</v>
      </c>
      <c r="CW69" s="170">
        <v>92727.41</v>
      </c>
      <c r="CX69" s="170">
        <v>39434</v>
      </c>
      <c r="CY69" s="170">
        <v>0</v>
      </c>
      <c r="CZ69" s="170">
        <v>99828.800000000003</v>
      </c>
      <c r="DA69" s="170">
        <v>97551</v>
      </c>
      <c r="DB69" s="170">
        <v>101657.8</v>
      </c>
      <c r="DC69" s="170">
        <v>102055.8</v>
      </c>
      <c r="DD69" s="170">
        <v>96673</v>
      </c>
      <c r="DE69" s="170">
        <v>100302.8</v>
      </c>
      <c r="DF69" s="170">
        <v>98839.99</v>
      </c>
      <c r="DG69" s="170">
        <v>101674.8</v>
      </c>
      <c r="DH69" s="170">
        <v>102316.8</v>
      </c>
      <c r="DI69" s="170">
        <v>92520.41</v>
      </c>
      <c r="DJ69" s="170">
        <v>101718.8</v>
      </c>
      <c r="DK69" s="170">
        <v>96845</v>
      </c>
      <c r="DL69" s="170">
        <v>99624.8</v>
      </c>
      <c r="DM69" s="170">
        <v>97252</v>
      </c>
      <c r="DN69" s="170">
        <v>101841.8</v>
      </c>
      <c r="DO69" s="170">
        <v>101595.8</v>
      </c>
      <c r="DP69" s="170">
        <v>96726</v>
      </c>
      <c r="DQ69" s="170">
        <v>100337.8</v>
      </c>
      <c r="DR69" s="170">
        <v>98726</v>
      </c>
      <c r="DS69" s="170">
        <v>101710.8</v>
      </c>
      <c r="DT69" s="170">
        <v>102302.8</v>
      </c>
      <c r="DU69" s="170">
        <v>92414.41</v>
      </c>
      <c r="DV69" s="170">
        <v>101178.8</v>
      </c>
      <c r="DW69" s="170">
        <v>45061.2</v>
      </c>
      <c r="DX69" s="170">
        <v>83657.8</v>
      </c>
      <c r="DY69" s="170">
        <v>96813</v>
      </c>
      <c r="DZ69" s="170">
        <v>101641.8</v>
      </c>
      <c r="EA69" s="170">
        <v>101213.8</v>
      </c>
      <c r="EB69" s="170">
        <v>96609</v>
      </c>
      <c r="EC69" s="170">
        <v>99629.8</v>
      </c>
      <c r="ED69" s="170">
        <v>97805</v>
      </c>
      <c r="EE69" s="170">
        <v>101488.8</v>
      </c>
      <c r="EF69" s="170">
        <v>102191.8</v>
      </c>
      <c r="EG69" s="170">
        <v>95412.2</v>
      </c>
      <c r="EH69" s="170">
        <v>100931.8</v>
      </c>
      <c r="EI69" s="170">
        <v>96685</v>
      </c>
      <c r="EJ69" s="170">
        <v>99583.8</v>
      </c>
      <c r="EK69" s="170">
        <v>96890</v>
      </c>
      <c r="EL69" s="170">
        <v>101641.8</v>
      </c>
      <c r="EM69" s="170">
        <v>101133.8</v>
      </c>
      <c r="EN69" s="170">
        <v>96853</v>
      </c>
      <c r="EO69" s="170">
        <v>99897.8</v>
      </c>
      <c r="EP69" s="170">
        <v>97506</v>
      </c>
      <c r="EQ69" s="170">
        <v>101876.8</v>
      </c>
      <c r="ER69" s="170">
        <v>101146.8</v>
      </c>
      <c r="ES69" s="170">
        <v>91528.41</v>
      </c>
      <c r="ET69" s="170">
        <v>99939.8</v>
      </c>
      <c r="EU69" s="170">
        <v>35427</v>
      </c>
      <c r="EV69" s="170">
        <v>92600.2</v>
      </c>
      <c r="EW69" s="170">
        <v>96652</v>
      </c>
      <c r="EX69" s="170">
        <v>100698.8</v>
      </c>
      <c r="EY69" s="170">
        <v>100662.8</v>
      </c>
      <c r="EZ69" s="170">
        <v>96292</v>
      </c>
      <c r="FA69" s="170">
        <v>99337.8</v>
      </c>
      <c r="FB69" s="170">
        <v>96997</v>
      </c>
      <c r="FC69" s="170">
        <v>101202.8</v>
      </c>
      <c r="FD69" s="170">
        <v>99614.8</v>
      </c>
      <c r="FE69" s="170">
        <v>90182.41</v>
      </c>
      <c r="FF69" s="170">
        <v>99304.8</v>
      </c>
      <c r="FG69" s="170">
        <v>95750</v>
      </c>
      <c r="FH69" s="170">
        <v>98496.8</v>
      </c>
      <c r="FI69" s="170">
        <v>95975</v>
      </c>
      <c r="FJ69" s="170">
        <v>100153.8</v>
      </c>
      <c r="FK69" s="170">
        <v>99940.800000000003</v>
      </c>
      <c r="FL69" s="170">
        <v>95351</v>
      </c>
      <c r="FM69" s="170">
        <v>99124.800000000003</v>
      </c>
      <c r="FN69" s="170">
        <v>96231</v>
      </c>
      <c r="FO69" s="170">
        <v>100039.8</v>
      </c>
      <c r="FP69" s="170">
        <v>99437.8</v>
      </c>
      <c r="FQ69" s="170">
        <v>90226.41</v>
      </c>
      <c r="FR69" s="170">
        <v>99246.8</v>
      </c>
      <c r="FS69" s="170">
        <v>95703</v>
      </c>
      <c r="FT69" s="170">
        <v>31491</v>
      </c>
      <c r="FU69" s="170">
        <v>95668</v>
      </c>
      <c r="FV69" s="170">
        <v>100039.8</v>
      </c>
      <c r="FW69" s="170">
        <v>99554.8</v>
      </c>
      <c r="FX69" s="170">
        <v>95044</v>
      </c>
      <c r="FY69" s="170">
        <v>98188.800000000003</v>
      </c>
      <c r="FZ69" s="170">
        <v>95912</v>
      </c>
      <c r="GA69" s="170">
        <v>100039.8</v>
      </c>
    </row>
    <row r="70" spans="2:183">
      <c r="B70" s="171" t="s">
        <v>3</v>
      </c>
      <c r="C70" s="172" t="s">
        <v>95</v>
      </c>
      <c r="D70" s="83">
        <v>0.85045981890209399</v>
      </c>
      <c r="E70" s="84">
        <v>0.84830641055764411</v>
      </c>
      <c r="F70" s="84">
        <v>0.78798104131295976</v>
      </c>
      <c r="G70" s="84">
        <v>0</v>
      </c>
      <c r="H70" s="84">
        <v>0.37644312393887941</v>
      </c>
      <c r="I70" s="84">
        <v>0.84773391812865495</v>
      </c>
      <c r="J70" s="84">
        <v>0.85766659592529715</v>
      </c>
      <c r="K70" s="84">
        <v>0.8531126202603283</v>
      </c>
      <c r="L70" s="84">
        <v>0.84417032163742689</v>
      </c>
      <c r="M70" s="84">
        <v>0.83936226655348045</v>
      </c>
      <c r="N70" s="84">
        <v>0.83528874269005848</v>
      </c>
      <c r="O70" s="84">
        <v>0.84129881154499153</v>
      </c>
      <c r="P70" s="84">
        <v>0.85786113469156766</v>
      </c>
      <c r="Q70" s="84">
        <v>0.85926730889724312</v>
      </c>
      <c r="R70" s="84">
        <v>0.84676358234295424</v>
      </c>
      <c r="S70" s="84">
        <v>0.84606176900584795</v>
      </c>
      <c r="T70" s="84">
        <v>0.84619765138653091</v>
      </c>
      <c r="U70" s="84">
        <v>0.85284173976608191</v>
      </c>
      <c r="V70" s="84">
        <v>0.8614954725523486</v>
      </c>
      <c r="W70" s="84">
        <v>0.85900183927560836</v>
      </c>
      <c r="X70" s="84">
        <v>0.84491045321637426</v>
      </c>
      <c r="Y70" s="84">
        <v>0.84939869835880022</v>
      </c>
      <c r="Z70" s="84">
        <v>0.83675986842105265</v>
      </c>
      <c r="AA70" s="84">
        <v>0.84415499434069041</v>
      </c>
      <c r="AB70" s="84">
        <v>0.85481925580079232</v>
      </c>
      <c r="AC70" s="84">
        <v>0.85612468671679198</v>
      </c>
      <c r="AD70" s="84">
        <v>0.84300544708545555</v>
      </c>
      <c r="AE70" s="84">
        <v>0.84148391812865497</v>
      </c>
      <c r="AF70" s="84">
        <v>0.26893215902659878</v>
      </c>
      <c r="AG70" s="84">
        <v>0.85120604897660823</v>
      </c>
      <c r="AH70" s="84">
        <v>0.8581617855121676</v>
      </c>
      <c r="AI70" s="84">
        <v>0.86077037351443131</v>
      </c>
      <c r="AJ70" s="84">
        <v>0.84375913742690056</v>
      </c>
      <c r="AK70" s="84">
        <v>0.84694927843803058</v>
      </c>
      <c r="AL70" s="84">
        <v>0.83981176900584797</v>
      </c>
      <c r="AM70" s="84">
        <v>0.8379032258064516</v>
      </c>
      <c r="AN70" s="84">
        <v>0.85387308998302214</v>
      </c>
      <c r="AO70" s="84">
        <v>0.86224100120992131</v>
      </c>
      <c r="AP70" s="84">
        <v>0.85079584040747036</v>
      </c>
      <c r="AQ70" s="84">
        <v>0.84447185672514624</v>
      </c>
      <c r="AR70" s="84">
        <v>0.84983198924731185</v>
      </c>
      <c r="AS70" s="84">
        <v>0.85556469298245619</v>
      </c>
      <c r="AT70" s="84">
        <v>0.86166348330503684</v>
      </c>
      <c r="AU70" s="84">
        <v>0.86457272212790037</v>
      </c>
      <c r="AV70" s="84">
        <v>0.84528508771929822</v>
      </c>
      <c r="AW70" s="84">
        <v>0.84640103282399548</v>
      </c>
      <c r="AX70" s="84">
        <v>0.84211440058479536</v>
      </c>
      <c r="AY70" s="84">
        <v>0.8388936049801925</v>
      </c>
      <c r="AZ70" s="84">
        <v>0.8578522920203735</v>
      </c>
      <c r="BA70" s="84">
        <v>0.86128406954887216</v>
      </c>
      <c r="BB70" s="84">
        <v>0.84821378041878892</v>
      </c>
      <c r="BC70" s="84">
        <v>0.25057748538011698</v>
      </c>
      <c r="BD70" s="84">
        <v>0.84318230050933785</v>
      </c>
      <c r="BE70" s="84">
        <v>0.85577485380116958</v>
      </c>
      <c r="BF70" s="84">
        <v>0.86138936049801929</v>
      </c>
      <c r="BG70" s="84">
        <v>0.86163695529145445</v>
      </c>
      <c r="BH70" s="84">
        <v>0.84349415204678357</v>
      </c>
      <c r="BI70" s="84">
        <v>0.84551676570458412</v>
      </c>
      <c r="BJ70" s="84">
        <v>0.83932748538011692</v>
      </c>
      <c r="BK70" s="84">
        <v>0.84080362195812108</v>
      </c>
      <c r="BL70" s="84">
        <v>0.85835632427843811</v>
      </c>
      <c r="BM70" s="84">
        <v>0.86523349389097748</v>
      </c>
      <c r="BN70" s="84">
        <v>0.85090195246179967</v>
      </c>
      <c r="BO70" s="84">
        <v>0.84790752923976609</v>
      </c>
      <c r="BP70" s="84">
        <v>0.8577196519524618</v>
      </c>
      <c r="BQ70" s="84">
        <v>0.86123903508771926</v>
      </c>
      <c r="BR70" s="84">
        <v>0.86832201471420489</v>
      </c>
      <c r="BS70" s="84">
        <v>0.87497170345217889</v>
      </c>
      <c r="BT70" s="84">
        <v>0.85450475146198834</v>
      </c>
      <c r="BU70" s="84">
        <v>0.86096491228070182</v>
      </c>
      <c r="BV70" s="84">
        <v>0.85902777777777772</v>
      </c>
      <c r="BW70" s="84">
        <v>0.86382993774759487</v>
      </c>
      <c r="BX70" s="84">
        <v>0.87463568194680252</v>
      </c>
      <c r="BY70" s="84">
        <v>0.88531298950501258</v>
      </c>
      <c r="BZ70" s="84">
        <v>0.86720783814374647</v>
      </c>
      <c r="CA70" s="84">
        <v>0.55517361111111108</v>
      </c>
      <c r="CB70" s="84">
        <v>0.395746675155631</v>
      </c>
      <c r="CC70" s="84">
        <v>0.8771929824561403</v>
      </c>
      <c r="CD70" s="84">
        <v>0.88975664968873802</v>
      </c>
      <c r="CE70" s="84">
        <v>0.89537174589700064</v>
      </c>
      <c r="CF70" s="84">
        <v>0.88250182748538009</v>
      </c>
      <c r="CG70" s="84">
        <v>0.87903048953027729</v>
      </c>
      <c r="CH70" s="84">
        <v>0.90125182748538013</v>
      </c>
      <c r="CI70" s="84">
        <v>0.90640739954725524</v>
      </c>
      <c r="CJ70" s="84">
        <v>0.90754810413129605</v>
      </c>
      <c r="CK70" s="84">
        <v>0.90499470659407133</v>
      </c>
      <c r="CL70" s="84">
        <v>0.896256013016412</v>
      </c>
      <c r="CM70" s="84">
        <v>0.88766447368421053</v>
      </c>
      <c r="CN70" s="84">
        <v>0.88433609224674592</v>
      </c>
      <c r="CO70" s="84">
        <v>0.88826754385964912</v>
      </c>
      <c r="CP70" s="84">
        <v>0.89809528862478782</v>
      </c>
      <c r="CQ70" s="84">
        <v>0.90023521505376347</v>
      </c>
      <c r="CR70" s="84">
        <v>0.88635782163742693</v>
      </c>
      <c r="CS70" s="84">
        <v>0.88672361346915674</v>
      </c>
      <c r="CT70" s="84">
        <v>0.90104166666666663</v>
      </c>
      <c r="CU70" s="84">
        <v>0.90661078098471992</v>
      </c>
      <c r="CV70" s="84">
        <v>0.90633665817770237</v>
      </c>
      <c r="CW70" s="84">
        <v>0.90781063988095245</v>
      </c>
      <c r="CX70" s="84">
        <v>0.34870189586870404</v>
      </c>
      <c r="CY70" s="84">
        <v>0</v>
      </c>
      <c r="CZ70" s="84">
        <v>0.88275325410299943</v>
      </c>
      <c r="DA70" s="84">
        <v>0.89136513157894737</v>
      </c>
      <c r="DB70" s="84">
        <v>0.89892649971703453</v>
      </c>
      <c r="DC70" s="84">
        <v>0.90244588285229199</v>
      </c>
      <c r="DD70" s="84">
        <v>0.88334247076023387</v>
      </c>
      <c r="DE70" s="84">
        <v>0.88694468024900963</v>
      </c>
      <c r="DF70" s="84">
        <v>0.90314318347953226</v>
      </c>
      <c r="DG70" s="84">
        <v>0.89907682512733444</v>
      </c>
      <c r="DH70" s="84">
        <v>0.90475382003395588</v>
      </c>
      <c r="DI70" s="84">
        <v>0.90578408912907271</v>
      </c>
      <c r="DJ70" s="84">
        <v>0.89946590265987547</v>
      </c>
      <c r="DK70" s="84">
        <v>0.88491410818713445</v>
      </c>
      <c r="DL70" s="84">
        <v>0.88094934917940015</v>
      </c>
      <c r="DM70" s="84">
        <v>0.88863304093567252</v>
      </c>
      <c r="DN70" s="84">
        <v>0.90055355121675162</v>
      </c>
      <c r="DO70" s="84">
        <v>0.89837825410299943</v>
      </c>
      <c r="DP70" s="84">
        <v>0.88382675438596492</v>
      </c>
      <c r="DQ70" s="84">
        <v>0.88725417374080362</v>
      </c>
      <c r="DR70" s="84">
        <v>0.90210160818713447</v>
      </c>
      <c r="DS70" s="84">
        <v>0.8993951612903226</v>
      </c>
      <c r="DT70" s="84">
        <v>0.90463002263723824</v>
      </c>
      <c r="DU70" s="84">
        <v>0.9047463385025063</v>
      </c>
      <c r="DV70" s="84">
        <v>0.89469086021505384</v>
      </c>
      <c r="DW70" s="84">
        <v>0.41174342105263156</v>
      </c>
      <c r="DX70" s="84">
        <v>0.73975841822297683</v>
      </c>
      <c r="DY70" s="84">
        <v>0.88462171052631577</v>
      </c>
      <c r="DZ70" s="84">
        <v>0.89878501697792867</v>
      </c>
      <c r="EA70" s="84">
        <v>0.89500035370684783</v>
      </c>
      <c r="EB70" s="84">
        <v>0.88275767543859651</v>
      </c>
      <c r="EC70" s="84">
        <v>0.88099356253537076</v>
      </c>
      <c r="ED70" s="84">
        <v>0.89368603801169588</v>
      </c>
      <c r="EE70" s="84">
        <v>0.89743208828522925</v>
      </c>
      <c r="EF70" s="84">
        <v>0.90364848613469162</v>
      </c>
      <c r="EG70" s="84">
        <v>0.90188483061101021</v>
      </c>
      <c r="EH70" s="84">
        <v>0.89250672043010759</v>
      </c>
      <c r="EI70" s="84">
        <v>0.88345211988304095</v>
      </c>
      <c r="EJ70" s="84">
        <v>0.8805867996604414</v>
      </c>
      <c r="EK70" s="84">
        <v>0.88532529239766078</v>
      </c>
      <c r="EL70" s="84">
        <v>0.89878501697792867</v>
      </c>
      <c r="EM70" s="84">
        <v>0.89429294001131865</v>
      </c>
      <c r="EN70" s="84">
        <v>0.88498720760233918</v>
      </c>
      <c r="EO70" s="84">
        <v>0.88336339841539335</v>
      </c>
      <c r="EP70" s="84">
        <v>0.89095394736842104</v>
      </c>
      <c r="EQ70" s="84">
        <v>0.90086304470854561</v>
      </c>
      <c r="ER70" s="84">
        <v>0.89440789473684212</v>
      </c>
      <c r="ES70" s="84">
        <v>0.89607230968045115</v>
      </c>
      <c r="ET70" s="84">
        <v>0.88373479060554616</v>
      </c>
      <c r="EU70" s="84">
        <v>0.32371162280701754</v>
      </c>
      <c r="EV70" s="84">
        <v>0.81883312110922468</v>
      </c>
      <c r="EW70" s="84">
        <v>0.8831505847953216</v>
      </c>
      <c r="EX70" s="84">
        <v>0.89044637804187887</v>
      </c>
      <c r="EY70" s="84">
        <v>0.89012804187889083</v>
      </c>
      <c r="EZ70" s="84">
        <v>0.87986111111111109</v>
      </c>
      <c r="FA70" s="84">
        <v>0.87841150254668932</v>
      </c>
      <c r="FB70" s="84">
        <v>0.88630299707602345</v>
      </c>
      <c r="FC70" s="84">
        <v>0.89490308432371257</v>
      </c>
      <c r="FD70" s="84">
        <v>0.88086092246745895</v>
      </c>
      <c r="FE70" s="84">
        <v>0.88289483474310781</v>
      </c>
      <c r="FF70" s="84">
        <v>0.87811969439728355</v>
      </c>
      <c r="FG70" s="84">
        <v>0.87490862573099415</v>
      </c>
      <c r="FH70" s="84">
        <v>0.87097481607243921</v>
      </c>
      <c r="FI70" s="84">
        <v>0.87696454678362568</v>
      </c>
      <c r="FJ70" s="84">
        <v>0.88562712224108664</v>
      </c>
      <c r="FK70" s="84">
        <v>0.88374363327674021</v>
      </c>
      <c r="FL70" s="84">
        <v>0.8712627923976608</v>
      </c>
      <c r="FM70" s="84">
        <v>0.876528013582343</v>
      </c>
      <c r="FN70" s="84">
        <v>0.87930372807017543</v>
      </c>
      <c r="FO70" s="84">
        <v>0.88461905772495764</v>
      </c>
      <c r="FP70" s="84">
        <v>0.87929576966610079</v>
      </c>
      <c r="FQ70" s="84">
        <v>0.88332559915413533</v>
      </c>
      <c r="FR70" s="84">
        <v>0.87760681946802488</v>
      </c>
      <c r="FS70" s="84">
        <v>0.8744791666666667</v>
      </c>
      <c r="FT70" s="84">
        <v>0.27846455857385399</v>
      </c>
      <c r="FU70" s="84">
        <v>0.87415935672514622</v>
      </c>
      <c r="FV70" s="84">
        <v>0.88461905772495764</v>
      </c>
      <c r="FW70" s="84">
        <v>0.88033036219581218</v>
      </c>
      <c r="FX70" s="84">
        <v>0.86845760233918123</v>
      </c>
      <c r="FY70" s="84">
        <v>0.86825127334465202</v>
      </c>
      <c r="FZ70" s="84">
        <v>0.87638888888888888</v>
      </c>
      <c r="GA70" s="84">
        <v>0.88461905772495764</v>
      </c>
    </row>
    <row r="71" spans="2:183">
      <c r="B71" s="96" t="s">
        <v>3</v>
      </c>
      <c r="C71" s="166" t="s">
        <v>268</v>
      </c>
      <c r="D71" s="169">
        <v>1063242.3799999999</v>
      </c>
      <c r="E71" s="170">
        <v>958118</v>
      </c>
      <c r="F71" s="170">
        <v>985583.56</v>
      </c>
      <c r="G71" s="170">
        <v>0</v>
      </c>
      <c r="H71" s="170">
        <v>471171.09</v>
      </c>
      <c r="I71" s="170">
        <v>1025950.69</v>
      </c>
      <c r="J71" s="170">
        <v>1071857.75</v>
      </c>
      <c r="K71" s="170">
        <v>1066423.75</v>
      </c>
      <c r="L71" s="170">
        <v>1021766.94</v>
      </c>
      <c r="M71" s="170">
        <v>1049791.75</v>
      </c>
      <c r="N71" s="170">
        <v>1011495.94</v>
      </c>
      <c r="O71" s="170">
        <v>1052414.75</v>
      </c>
      <c r="P71" s="170">
        <v>1062408.8799999999</v>
      </c>
      <c r="Q71" s="170">
        <v>961003.5</v>
      </c>
      <c r="R71" s="170">
        <v>1049296.5</v>
      </c>
      <c r="S71" s="170">
        <v>1014709.5</v>
      </c>
      <c r="T71" s="170">
        <v>1048461.38</v>
      </c>
      <c r="U71" s="170">
        <v>1022451.19</v>
      </c>
      <c r="V71" s="170">
        <v>1066698</v>
      </c>
      <c r="W71" s="170">
        <v>1063690</v>
      </c>
      <c r="X71" s="170">
        <v>1013358.94</v>
      </c>
      <c r="Y71" s="170">
        <v>1052332.1200000001</v>
      </c>
      <c r="Z71" s="170">
        <v>1004062.62</v>
      </c>
      <c r="AA71" s="170">
        <v>1046247.81</v>
      </c>
      <c r="AB71" s="170">
        <v>1063631.8799999999</v>
      </c>
      <c r="AC71" s="170">
        <v>962074.75</v>
      </c>
      <c r="AD71" s="170">
        <v>1049560.8799999999</v>
      </c>
      <c r="AE71" s="170">
        <v>1014000.81</v>
      </c>
      <c r="AF71" s="170">
        <v>334989.78000000003</v>
      </c>
      <c r="AG71" s="170">
        <v>1025261.12</v>
      </c>
      <c r="AH71" s="170">
        <v>1067559.5</v>
      </c>
      <c r="AI71" s="170">
        <v>1070629.3799999999</v>
      </c>
      <c r="AJ71" s="170">
        <v>1016690.31</v>
      </c>
      <c r="AK71" s="170">
        <v>1054179</v>
      </c>
      <c r="AL71" s="170">
        <v>1012162.38</v>
      </c>
      <c r="AM71" s="170">
        <v>1043553.94</v>
      </c>
      <c r="AN71" s="170">
        <v>1067258.1200000001</v>
      </c>
      <c r="AO71" s="170">
        <v>1007691.19</v>
      </c>
      <c r="AP71" s="170">
        <v>1063690.1200000001</v>
      </c>
      <c r="AQ71" s="170">
        <v>1022055.75</v>
      </c>
      <c r="AR71" s="170">
        <v>1062528.75</v>
      </c>
      <c r="AS71" s="170">
        <v>1034865.44</v>
      </c>
      <c r="AT71" s="170">
        <v>1076705.3799999999</v>
      </c>
      <c r="AU71" s="170">
        <v>1080050.8799999999</v>
      </c>
      <c r="AV71" s="170">
        <v>1023055.06</v>
      </c>
      <c r="AW71" s="170">
        <v>1058235.8799999999</v>
      </c>
      <c r="AX71" s="170">
        <v>1019268.94</v>
      </c>
      <c r="AY71" s="170">
        <v>1049483.3799999999</v>
      </c>
      <c r="AZ71" s="170">
        <v>1071988</v>
      </c>
      <c r="BA71" s="170">
        <v>971922.5</v>
      </c>
      <c r="BB71" s="170">
        <v>1060545.1200000001</v>
      </c>
      <c r="BC71" s="170">
        <v>303461.12</v>
      </c>
      <c r="BD71" s="170">
        <v>1054431.75</v>
      </c>
      <c r="BE71" s="170">
        <v>1035107.38</v>
      </c>
      <c r="BF71" s="170">
        <v>1076342.5</v>
      </c>
      <c r="BG71" s="170">
        <v>1076596.3799999999</v>
      </c>
      <c r="BH71" s="170">
        <v>1020967.19</v>
      </c>
      <c r="BI71" s="170">
        <v>1057153.3799999999</v>
      </c>
      <c r="BJ71" s="170">
        <v>1016158.19</v>
      </c>
      <c r="BK71" s="170">
        <v>1051642.5</v>
      </c>
      <c r="BL71" s="170">
        <v>1072643.75</v>
      </c>
      <c r="BM71" s="170">
        <v>976153.25</v>
      </c>
      <c r="BN71" s="170">
        <v>1063871.25</v>
      </c>
      <c r="BO71" s="170">
        <v>1025878.12</v>
      </c>
      <c r="BP71" s="170">
        <v>1071825.75</v>
      </c>
      <c r="BQ71" s="170">
        <v>1041397.38</v>
      </c>
      <c r="BR71" s="170">
        <v>1084555.6200000001</v>
      </c>
      <c r="BS71" s="170">
        <v>1092454.3799999999</v>
      </c>
      <c r="BT71" s="170">
        <v>1033704.31</v>
      </c>
      <c r="BU71" s="170">
        <v>1075530</v>
      </c>
      <c r="BV71" s="170">
        <v>1038796.69</v>
      </c>
      <c r="BW71" s="170">
        <v>1079160.8799999999</v>
      </c>
      <c r="BX71" s="170">
        <v>1091926.3799999999</v>
      </c>
      <c r="BY71" s="170">
        <v>997600.88</v>
      </c>
      <c r="BZ71" s="170">
        <v>1083070.8799999999</v>
      </c>
      <c r="CA71" s="170">
        <v>670651.25</v>
      </c>
      <c r="CB71" s="170">
        <v>494103.66</v>
      </c>
      <c r="CC71" s="170">
        <v>1059795.5</v>
      </c>
      <c r="CD71" s="170">
        <v>1109945.25</v>
      </c>
      <c r="CE71" s="170">
        <v>1116646.5</v>
      </c>
      <c r="CF71" s="170">
        <v>1065807.1200000001</v>
      </c>
      <c r="CG71" s="170">
        <v>1097256.5</v>
      </c>
      <c r="CH71" s="170">
        <v>1087350.25</v>
      </c>
      <c r="CI71" s="170">
        <v>1129928</v>
      </c>
      <c r="CJ71" s="170">
        <v>1131137.75</v>
      </c>
      <c r="CK71" s="170">
        <v>1055391.75</v>
      </c>
      <c r="CL71" s="170">
        <v>1117520.6200000001</v>
      </c>
      <c r="CM71" s="170">
        <v>1071915.75</v>
      </c>
      <c r="CN71" s="170">
        <v>1103652.1200000001</v>
      </c>
      <c r="CO71" s="170">
        <v>1072532.6200000001</v>
      </c>
      <c r="CP71" s="170">
        <v>1120039.5</v>
      </c>
      <c r="CQ71" s="170">
        <v>1122549.5</v>
      </c>
      <c r="CR71" s="170">
        <v>1070282.75</v>
      </c>
      <c r="CS71" s="170">
        <v>1106360.1200000001</v>
      </c>
      <c r="CT71" s="170">
        <v>1087108.3799999999</v>
      </c>
      <c r="CU71" s="170">
        <v>1130170.1200000001</v>
      </c>
      <c r="CV71" s="170">
        <v>1129771.8799999999</v>
      </c>
      <c r="CW71" s="170">
        <v>1022058.94</v>
      </c>
      <c r="CX71" s="170">
        <v>434665.12</v>
      </c>
      <c r="CY71" s="170">
        <v>0</v>
      </c>
      <c r="CZ71" s="170">
        <v>1101611</v>
      </c>
      <c r="DA71" s="170">
        <v>1076073.8799999999</v>
      </c>
      <c r="DB71" s="170">
        <v>1120989</v>
      </c>
      <c r="DC71" s="170">
        <v>1125186.3799999999</v>
      </c>
      <c r="DD71" s="170">
        <v>1066865.75</v>
      </c>
      <c r="DE71" s="170">
        <v>1106534.3799999999</v>
      </c>
      <c r="DF71" s="170">
        <v>1089612.5</v>
      </c>
      <c r="DG71" s="170">
        <v>1121182.6200000001</v>
      </c>
      <c r="DH71" s="170">
        <v>1117658.5</v>
      </c>
      <c r="DI71" s="170">
        <v>1010594.75</v>
      </c>
      <c r="DJ71" s="170">
        <v>1111168.3799999999</v>
      </c>
      <c r="DK71" s="170">
        <v>1058929.6200000001</v>
      </c>
      <c r="DL71" s="170">
        <v>1089585.1200000001</v>
      </c>
      <c r="DM71" s="170">
        <v>1063204.3799999999</v>
      </c>
      <c r="DN71" s="170">
        <v>1112740.5</v>
      </c>
      <c r="DO71" s="170">
        <v>1110019.3799999999</v>
      </c>
      <c r="DP71" s="170">
        <v>1057756.25</v>
      </c>
      <c r="DQ71" s="170">
        <v>1096924.1200000001</v>
      </c>
      <c r="DR71" s="170">
        <v>1078531.3799999999</v>
      </c>
      <c r="DS71" s="170">
        <v>1111386.8799999999</v>
      </c>
      <c r="DT71" s="170">
        <v>1122600.3799999999</v>
      </c>
      <c r="DU71" s="170">
        <v>1014124.81</v>
      </c>
      <c r="DV71" s="170">
        <v>1110746.1200000001</v>
      </c>
      <c r="DW71" s="170">
        <v>495138.25</v>
      </c>
      <c r="DX71" s="170">
        <v>919166.81</v>
      </c>
      <c r="DY71" s="170">
        <v>1063544</v>
      </c>
      <c r="DZ71" s="170">
        <v>1115750.8799999999</v>
      </c>
      <c r="EA71" s="170">
        <v>1111202.8799999999</v>
      </c>
      <c r="EB71" s="170">
        <v>1061316.25</v>
      </c>
      <c r="EC71" s="170">
        <v>1094528.75</v>
      </c>
      <c r="ED71" s="170">
        <v>1073751.5</v>
      </c>
      <c r="EE71" s="170">
        <v>1114163.25</v>
      </c>
      <c r="EF71" s="170">
        <v>1126480.6200000001</v>
      </c>
      <c r="EG71" s="170">
        <v>1051893</v>
      </c>
      <c r="EH71" s="170">
        <v>1113191.3799999999</v>
      </c>
      <c r="EI71" s="170">
        <v>1067040.8799999999</v>
      </c>
      <c r="EJ71" s="170">
        <v>1099155.6200000001</v>
      </c>
      <c r="EK71" s="170">
        <v>1069145.75</v>
      </c>
      <c r="EL71" s="170">
        <v>1120831.75</v>
      </c>
      <c r="EM71" s="170">
        <v>1115323.25</v>
      </c>
      <c r="EN71" s="170">
        <v>1068734.5</v>
      </c>
      <c r="EO71" s="170">
        <v>1102376.3799999999</v>
      </c>
      <c r="EP71" s="170">
        <v>1075496.25</v>
      </c>
      <c r="EQ71" s="170">
        <v>1123318.8799999999</v>
      </c>
      <c r="ER71" s="170">
        <v>1115337</v>
      </c>
      <c r="ES71" s="170">
        <v>1009260.38</v>
      </c>
      <c r="ET71" s="170">
        <v>1102845</v>
      </c>
      <c r="EU71" s="170">
        <v>390960.03</v>
      </c>
      <c r="EV71" s="170">
        <v>1022382.38</v>
      </c>
      <c r="EW71" s="170">
        <v>1066690.25</v>
      </c>
      <c r="EX71" s="170">
        <v>1110743.8799999999</v>
      </c>
      <c r="EY71" s="170">
        <v>1110498.8799999999</v>
      </c>
      <c r="EZ71" s="170">
        <v>1062855.8799999999</v>
      </c>
      <c r="FA71" s="170">
        <v>1096537.8799999999</v>
      </c>
      <c r="FB71" s="170">
        <v>1070234.5</v>
      </c>
      <c r="FC71" s="170">
        <v>1116078.1200000001</v>
      </c>
      <c r="FD71" s="170">
        <v>1099440</v>
      </c>
      <c r="FE71" s="170">
        <v>995242.12</v>
      </c>
      <c r="FF71" s="170">
        <v>1096143.6200000001</v>
      </c>
      <c r="FG71" s="170">
        <v>1057158.6200000001</v>
      </c>
      <c r="FH71" s="170">
        <v>1087623.3799999999</v>
      </c>
      <c r="FI71" s="170">
        <v>1059396.3799999999</v>
      </c>
      <c r="FJ71" s="170">
        <v>1105191.6200000001</v>
      </c>
      <c r="FK71" s="170">
        <v>1102846.25</v>
      </c>
      <c r="FL71" s="170">
        <v>1052840.3799999999</v>
      </c>
      <c r="FM71" s="170">
        <v>1094318.3799999999</v>
      </c>
      <c r="FN71" s="170">
        <v>1062088</v>
      </c>
      <c r="FO71" s="170">
        <v>1103791.1200000001</v>
      </c>
      <c r="FP71" s="170">
        <v>1097498.6200000001</v>
      </c>
      <c r="FQ71" s="170">
        <v>995653.31</v>
      </c>
      <c r="FR71" s="170">
        <v>1095590</v>
      </c>
      <c r="FS71" s="170">
        <v>1056638.3799999999</v>
      </c>
      <c r="FT71" s="170">
        <v>347862.69</v>
      </c>
      <c r="FU71" s="170">
        <v>1056262.6200000001</v>
      </c>
      <c r="FV71" s="170">
        <v>1103848.8799999999</v>
      </c>
      <c r="FW71" s="170">
        <v>1098751.8799999999</v>
      </c>
      <c r="FX71" s="170">
        <v>1049686</v>
      </c>
      <c r="FY71" s="170">
        <v>1084399.8799999999</v>
      </c>
      <c r="FZ71" s="170">
        <v>1058768.6200000001</v>
      </c>
      <c r="GA71" s="170">
        <v>1103813.8799999999</v>
      </c>
    </row>
    <row r="72" spans="2:183">
      <c r="B72" s="171" t="s">
        <v>3</v>
      </c>
      <c r="C72" s="172" t="s">
        <v>269</v>
      </c>
      <c r="D72" s="455">
        <v>11.055081682900656</v>
      </c>
      <c r="E72" s="456">
        <v>11.057409392631756</v>
      </c>
      <c r="F72" s="456">
        <v>11.060153605831816</v>
      </c>
      <c r="G72" s="456" t="e">
        <v>#DIV/0!</v>
      </c>
      <c r="H72" s="456">
        <v>11.067836706505808</v>
      </c>
      <c r="I72" s="456">
        <v>11.058363046477536</v>
      </c>
      <c r="J72" s="456">
        <v>11.051014106347134</v>
      </c>
      <c r="K72" s="456">
        <v>11.053680781286278</v>
      </c>
      <c r="L72" s="456">
        <v>11.059759487368215</v>
      </c>
      <c r="M72" s="456">
        <v>11.05954322400123</v>
      </c>
      <c r="N72" s="456">
        <v>11.065000328177304</v>
      </c>
      <c r="O72" s="456">
        <v>11.061655462220203</v>
      </c>
      <c r="P72" s="456">
        <v>10.951110872886124</v>
      </c>
      <c r="Q72" s="456">
        <v>10.949236062846792</v>
      </c>
      <c r="R72" s="456">
        <v>10.957703104048923</v>
      </c>
      <c r="S72" s="456">
        <v>10.958814381216722</v>
      </c>
      <c r="T72" s="456">
        <v>10.956304626792678</v>
      </c>
      <c r="U72" s="456">
        <v>10.954638560025714</v>
      </c>
      <c r="V72" s="456">
        <v>10.94893702630131</v>
      </c>
      <c r="W72" s="456">
        <v>10.9497564410332</v>
      </c>
      <c r="X72" s="456">
        <v>10.959141531573426</v>
      </c>
      <c r="Y72" s="456">
        <v>10.955311024310618</v>
      </c>
      <c r="Z72" s="456">
        <v>10.964374774774775</v>
      </c>
      <c r="AA72" s="456">
        <v>10.959628780752494</v>
      </c>
      <c r="AB72" s="456">
        <v>11.002731773521822</v>
      </c>
      <c r="AC72" s="456">
        <v>11.001678140151862</v>
      </c>
      <c r="AD72" s="456">
        <v>11.009325968334419</v>
      </c>
      <c r="AE72" s="456">
        <v>11.010737197585025</v>
      </c>
      <c r="AF72" s="456">
        <v>11.014690428435209</v>
      </c>
      <c r="AG72" s="456">
        <v>11.005852871082149</v>
      </c>
      <c r="AH72" s="456">
        <v>11.000347251560571</v>
      </c>
      <c r="AI72" s="456">
        <v>10.998547196094625</v>
      </c>
      <c r="AJ72" s="456">
        <v>11.010172187868879</v>
      </c>
      <c r="AK72" s="456">
        <v>11.006276897633947</v>
      </c>
      <c r="AL72" s="456">
        <v>11.01265795515129</v>
      </c>
      <c r="AM72" s="456">
        <v>11.012971522888066</v>
      </c>
      <c r="AN72" s="456">
        <v>11.05247693728848</v>
      </c>
      <c r="AO72" s="456">
        <v>11.047040941391082</v>
      </c>
      <c r="AP72" s="456">
        <v>11.055369028465476</v>
      </c>
      <c r="AQ72" s="456">
        <v>11.058935392073058</v>
      </c>
      <c r="AR72" s="456">
        <v>11.055823373823431</v>
      </c>
      <c r="AS72" s="456">
        <v>11.052358036162463</v>
      </c>
      <c r="AT72" s="456">
        <v>11.04950114835423</v>
      </c>
      <c r="AU72" s="456">
        <v>11.046537278261438</v>
      </c>
      <c r="AV72" s="456">
        <v>11.059098240152204</v>
      </c>
      <c r="AW72" s="456">
        <v>11.05578983219422</v>
      </c>
      <c r="AX72" s="456">
        <v>11.059655819706817</v>
      </c>
      <c r="AY72" s="456">
        <v>11.06247132882465</v>
      </c>
      <c r="AZ72" s="456">
        <v>11.04996454076163</v>
      </c>
      <c r="BA72" s="456">
        <v>11.047712418300653</v>
      </c>
      <c r="BB72" s="456">
        <v>11.056236056495433</v>
      </c>
      <c r="BC72" s="456">
        <v>11.06585372968873</v>
      </c>
      <c r="BD72" s="456">
        <v>11.058098890657739</v>
      </c>
      <c r="BE72" s="456">
        <v>11.052227086358588</v>
      </c>
      <c r="BF72" s="456">
        <v>11.04929229013025</v>
      </c>
      <c r="BG72" s="456">
        <v>11.048722711636191</v>
      </c>
      <c r="BH72" s="456">
        <v>11.05996176011786</v>
      </c>
      <c r="BI72" s="456">
        <v>11.05603119921186</v>
      </c>
      <c r="BJ72" s="456">
        <v>11.062512955060093</v>
      </c>
      <c r="BK72" s="456">
        <v>11.060048504072155</v>
      </c>
      <c r="BL72" s="456">
        <v>11.050231379893644</v>
      </c>
      <c r="BM72" s="456">
        <v>11.045155145923083</v>
      </c>
      <c r="BN72" s="456">
        <v>11.055872688273952</v>
      </c>
      <c r="BO72" s="456">
        <v>11.055316773533058</v>
      </c>
      <c r="BP72" s="456">
        <v>11.05000061857073</v>
      </c>
      <c r="BQ72" s="456">
        <v>11.048840155324973</v>
      </c>
      <c r="BR72" s="456">
        <v>11.044714491714599</v>
      </c>
      <c r="BS72" s="456">
        <v>11.040602614685573</v>
      </c>
      <c r="BT72" s="456">
        <v>11.053651314734219</v>
      </c>
      <c r="BU72" s="456">
        <v>11.046394590242059</v>
      </c>
      <c r="BV72" s="456">
        <v>11.049618027485852</v>
      </c>
      <c r="BW72" s="456">
        <v>11.046925338421598</v>
      </c>
      <c r="BX72" s="456">
        <v>11.039506100446056</v>
      </c>
      <c r="BY72" s="456">
        <v>11.031818962437109</v>
      </c>
      <c r="BZ72" s="456">
        <v>11.043765116630025</v>
      </c>
      <c r="CA72" s="456">
        <v>11.038036841117743</v>
      </c>
      <c r="CB72" s="456">
        <v>11.040386377144491</v>
      </c>
      <c r="CC72" s="456">
        <v>11.039536458333334</v>
      </c>
      <c r="CD72" s="456">
        <v>11.030972224430734</v>
      </c>
      <c r="CE72" s="456">
        <v>11.027975681393066</v>
      </c>
      <c r="CF72" s="456">
        <v>11.03537051801079</v>
      </c>
      <c r="CG72" s="456">
        <v>11.037931631119489</v>
      </c>
      <c r="CH72" s="456">
        <v>11.024203359930246</v>
      </c>
      <c r="CI72" s="456">
        <v>11.023279136968581</v>
      </c>
      <c r="CJ72" s="456">
        <v>11.021211055335137</v>
      </c>
      <c r="CK72" s="456">
        <v>11.023381261149851</v>
      </c>
      <c r="CL72" s="456">
        <v>11.02571949508563</v>
      </c>
      <c r="CM72" s="456">
        <v>11.034069853622382</v>
      </c>
      <c r="CN72" s="456">
        <v>11.035660418487359</v>
      </c>
      <c r="CO72" s="456">
        <v>11.032924124593674</v>
      </c>
      <c r="CP72" s="456">
        <v>11.027940073136294</v>
      </c>
      <c r="CQ72" s="456">
        <v>11.026380618785963</v>
      </c>
      <c r="CR72" s="456">
        <v>11.033501541189448</v>
      </c>
      <c r="CS72" s="456">
        <v>11.032951660287722</v>
      </c>
      <c r="CT72" s="456">
        <v>11.024321874049283</v>
      </c>
      <c r="CU72" s="456">
        <v>11.023167796127453</v>
      </c>
      <c r="CV72" s="456">
        <v>11.022616341352522</v>
      </c>
      <c r="CW72" s="456">
        <v>11.022187937741386</v>
      </c>
      <c r="CX72" s="456">
        <v>11.022597758279657</v>
      </c>
      <c r="CY72" s="456" t="e">
        <v>#DIV/0!</v>
      </c>
      <c r="CZ72" s="456">
        <v>11.035001923292677</v>
      </c>
      <c r="DA72" s="456">
        <v>11.03088517800945</v>
      </c>
      <c r="DB72" s="456">
        <v>11.027083017732037</v>
      </c>
      <c r="DC72" s="456">
        <v>11.025207582518581</v>
      </c>
      <c r="DD72" s="456">
        <v>11.035819204948641</v>
      </c>
      <c r="DE72" s="456">
        <v>11.031939088440202</v>
      </c>
      <c r="DF72" s="456">
        <v>11.024004555241254</v>
      </c>
      <c r="DG72" s="456">
        <v>11.027143599003884</v>
      </c>
      <c r="DH72" s="456">
        <v>10.923509140238943</v>
      </c>
      <c r="DI72" s="456">
        <v>10.922938517025594</v>
      </c>
      <c r="DJ72" s="456">
        <v>10.923923404523057</v>
      </c>
      <c r="DK72" s="456">
        <v>10.934272497289484</v>
      </c>
      <c r="DL72" s="456">
        <v>10.936886397764413</v>
      </c>
      <c r="DM72" s="456">
        <v>10.932468021223213</v>
      </c>
      <c r="DN72" s="456">
        <v>10.926166858794719</v>
      </c>
      <c r="DO72" s="456">
        <v>10.925839257134644</v>
      </c>
      <c r="DP72" s="456">
        <v>10.935593842400182</v>
      </c>
      <c r="DQ72" s="456">
        <v>10.93231185056878</v>
      </c>
      <c r="DR72" s="456">
        <v>10.924491825861475</v>
      </c>
      <c r="DS72" s="456">
        <v>10.926930866731949</v>
      </c>
      <c r="DT72" s="456">
        <v>10.973310407926272</v>
      </c>
      <c r="DU72" s="456">
        <v>10.973665362360697</v>
      </c>
      <c r="DV72" s="456">
        <v>10.978051923920821</v>
      </c>
      <c r="DW72" s="456">
        <v>10.988128367642229</v>
      </c>
      <c r="DX72" s="456">
        <v>10.987221872915615</v>
      </c>
      <c r="DY72" s="456">
        <v>10.985549461332672</v>
      </c>
      <c r="DZ72" s="456">
        <v>10.977283755305395</v>
      </c>
      <c r="EA72" s="456">
        <v>10.978768507851695</v>
      </c>
      <c r="EB72" s="456">
        <v>10.985687151300603</v>
      </c>
      <c r="EC72" s="456">
        <v>10.985957514719491</v>
      </c>
      <c r="ED72" s="456">
        <v>10.978492919584887</v>
      </c>
      <c r="EE72" s="456">
        <v>10.978189218908884</v>
      </c>
      <c r="EF72" s="456">
        <v>11.023199708782897</v>
      </c>
      <c r="EG72" s="456">
        <v>11.024722205336424</v>
      </c>
      <c r="EH72" s="456">
        <v>11.029144234027331</v>
      </c>
      <c r="EI72" s="456">
        <v>11.036260847080724</v>
      </c>
      <c r="EJ72" s="456">
        <v>11.037494251072966</v>
      </c>
      <c r="EK72" s="456">
        <v>11.034634637217463</v>
      </c>
      <c r="EL72" s="456">
        <v>11.027271752369595</v>
      </c>
      <c r="EM72" s="456">
        <v>11.028194827050896</v>
      </c>
      <c r="EN72" s="456">
        <v>11.034603987486191</v>
      </c>
      <c r="EO72" s="456">
        <v>11.035041612528001</v>
      </c>
      <c r="EP72" s="456">
        <v>11.030051996800196</v>
      </c>
      <c r="EQ72" s="456">
        <v>11.026248174265385</v>
      </c>
      <c r="ER72" s="456">
        <v>11.026913357614871</v>
      </c>
      <c r="ES72" s="456">
        <v>11.026744373686814</v>
      </c>
      <c r="ET72" s="456">
        <v>11.03509312606189</v>
      </c>
      <c r="EU72" s="456">
        <v>11.03565162164451</v>
      </c>
      <c r="EV72" s="456">
        <v>11.040822590016004</v>
      </c>
      <c r="EW72" s="456">
        <v>11.036401212597774</v>
      </c>
      <c r="EX72" s="456">
        <v>11.030358653727749</v>
      </c>
      <c r="EY72" s="456">
        <v>11.03186956849998</v>
      </c>
      <c r="EZ72" s="456">
        <v>11.037841980642211</v>
      </c>
      <c r="FA72" s="456">
        <v>11.038475585326028</v>
      </c>
      <c r="FB72" s="456">
        <v>11.033686608864192</v>
      </c>
      <c r="FC72" s="456">
        <v>11.028134794689477</v>
      </c>
      <c r="FD72" s="456">
        <v>11.036914193473258</v>
      </c>
      <c r="FE72" s="456">
        <v>11.03587850446667</v>
      </c>
      <c r="FF72" s="456">
        <v>11.038173582747259</v>
      </c>
      <c r="FG72" s="456">
        <v>11.040821096605745</v>
      </c>
      <c r="FH72" s="456">
        <v>11.042220457923504</v>
      </c>
      <c r="FI72" s="456">
        <v>11.03825350351654</v>
      </c>
      <c r="FJ72" s="456">
        <v>11.034944455427553</v>
      </c>
      <c r="FK72" s="456">
        <v>11.034995217168564</v>
      </c>
      <c r="FL72" s="456">
        <v>11.041734014326016</v>
      </c>
      <c r="FM72" s="456">
        <v>11.039804166061367</v>
      </c>
      <c r="FN72" s="456">
        <v>11.036859224158535</v>
      </c>
      <c r="FO72" s="456">
        <v>11.03351985909608</v>
      </c>
      <c r="FP72" s="456">
        <v>11.037036418746192</v>
      </c>
      <c r="FQ72" s="456">
        <v>11.035054037947425</v>
      </c>
      <c r="FR72" s="456">
        <v>11.039046095188963</v>
      </c>
      <c r="FS72" s="456">
        <v>11.040807289217682</v>
      </c>
      <c r="FT72" s="456">
        <v>11.046416118891111</v>
      </c>
      <c r="FU72" s="456">
        <v>11.040918802525402</v>
      </c>
      <c r="FV72" s="456">
        <v>11.034097229302736</v>
      </c>
      <c r="FW72" s="456">
        <v>11.036653983534695</v>
      </c>
      <c r="FX72" s="456">
        <v>11.044211102226337</v>
      </c>
      <c r="FY72" s="456">
        <v>11.04402823947334</v>
      </c>
      <c r="FZ72" s="456">
        <v>11.038958837267497</v>
      </c>
      <c r="GA72" s="456">
        <v>11.033747368547317</v>
      </c>
    </row>
    <row r="73" spans="2:183">
      <c r="B73" s="96" t="s">
        <v>3</v>
      </c>
      <c r="C73" s="166" t="s">
        <v>37</v>
      </c>
      <c r="D73" s="99">
        <v>2592183.25</v>
      </c>
      <c r="E73" s="87">
        <v>2335890.5</v>
      </c>
      <c r="F73" s="87">
        <v>2402851.5</v>
      </c>
      <c r="G73" s="87">
        <v>0</v>
      </c>
      <c r="H73" s="87">
        <v>1148714.8799999999</v>
      </c>
      <c r="I73" s="87">
        <v>2501266</v>
      </c>
      <c r="J73" s="87">
        <v>2613187</v>
      </c>
      <c r="K73" s="87">
        <v>2599939.25</v>
      </c>
      <c r="L73" s="87">
        <v>2491066.25</v>
      </c>
      <c r="M73" s="87">
        <v>2559390.75</v>
      </c>
      <c r="N73" s="87">
        <v>2466025.5</v>
      </c>
      <c r="O73" s="87">
        <v>2565785.75</v>
      </c>
      <c r="P73" s="87">
        <v>2563589.75</v>
      </c>
      <c r="Q73" s="87">
        <v>2318899.5</v>
      </c>
      <c r="R73" s="87">
        <v>2531949.5</v>
      </c>
      <c r="S73" s="87">
        <v>2448490.5</v>
      </c>
      <c r="T73" s="87">
        <v>2529933.5</v>
      </c>
      <c r="U73" s="87">
        <v>2467173</v>
      </c>
      <c r="V73" s="87">
        <v>2573940</v>
      </c>
      <c r="W73" s="87">
        <v>2566682</v>
      </c>
      <c r="X73" s="87">
        <v>2445232</v>
      </c>
      <c r="Y73" s="87">
        <v>2539274</v>
      </c>
      <c r="Z73" s="87">
        <v>2422800.25</v>
      </c>
      <c r="AA73" s="87">
        <v>2524592.5</v>
      </c>
      <c r="AB73" s="87">
        <v>2733535</v>
      </c>
      <c r="AC73" s="87">
        <v>2472533.25</v>
      </c>
      <c r="AD73" s="87">
        <v>2697375</v>
      </c>
      <c r="AE73" s="87">
        <v>2605985.5</v>
      </c>
      <c r="AF73" s="87">
        <v>860924.5</v>
      </c>
      <c r="AG73" s="87">
        <v>2634921.5</v>
      </c>
      <c r="AH73" s="87">
        <v>2743628.5</v>
      </c>
      <c r="AI73" s="87">
        <v>2751517.25</v>
      </c>
      <c r="AJ73" s="87">
        <v>2612897</v>
      </c>
      <c r="AK73" s="87">
        <v>2709243.25</v>
      </c>
      <c r="AL73" s="87">
        <v>2601260.25</v>
      </c>
      <c r="AM73" s="87">
        <v>2681937.5</v>
      </c>
      <c r="AN73" s="87">
        <v>2762066.75</v>
      </c>
      <c r="AO73" s="87">
        <v>2607906.75</v>
      </c>
      <c r="AP73" s="87">
        <v>2752832</v>
      </c>
      <c r="AQ73" s="87">
        <v>2645083.5</v>
      </c>
      <c r="AR73" s="87">
        <v>2749826.75</v>
      </c>
      <c r="AS73" s="87">
        <v>2678234.25</v>
      </c>
      <c r="AT73" s="87">
        <v>2786515.5</v>
      </c>
      <c r="AU73" s="87">
        <v>2795173.5</v>
      </c>
      <c r="AV73" s="87">
        <v>2647669.25</v>
      </c>
      <c r="AW73" s="87">
        <v>2738716.5</v>
      </c>
      <c r="AX73" s="87">
        <v>2637871</v>
      </c>
      <c r="AY73" s="87">
        <v>2716066</v>
      </c>
      <c r="AZ73" s="87">
        <v>2912593</v>
      </c>
      <c r="BA73" s="87">
        <v>2640715.75</v>
      </c>
      <c r="BB73" s="87">
        <v>2881502.5</v>
      </c>
      <c r="BC73" s="87">
        <v>824504.25</v>
      </c>
      <c r="BD73" s="87">
        <v>2864892.25</v>
      </c>
      <c r="BE73" s="87">
        <v>2812389</v>
      </c>
      <c r="BF73" s="87">
        <v>2924425</v>
      </c>
      <c r="BG73" s="87">
        <v>2925114.5</v>
      </c>
      <c r="BH73" s="87">
        <v>2773969.75</v>
      </c>
      <c r="BI73" s="87">
        <v>2872287</v>
      </c>
      <c r="BJ73" s="87">
        <v>2760904.5</v>
      </c>
      <c r="BK73" s="87">
        <v>2857313.5</v>
      </c>
      <c r="BL73" s="87">
        <v>3001259.25</v>
      </c>
      <c r="BM73" s="87">
        <v>2731278.75</v>
      </c>
      <c r="BN73" s="87">
        <v>2976715</v>
      </c>
      <c r="BO73" s="87">
        <v>2870409</v>
      </c>
      <c r="BP73" s="87">
        <v>2998970.5</v>
      </c>
      <c r="BQ73" s="87">
        <v>2913832</v>
      </c>
      <c r="BR73" s="87">
        <v>3034588.5</v>
      </c>
      <c r="BS73" s="87">
        <v>3056689</v>
      </c>
      <c r="BT73" s="87">
        <v>2892306.5</v>
      </c>
      <c r="BU73" s="87">
        <v>3009334.75</v>
      </c>
      <c r="BV73" s="87">
        <v>2906555.5</v>
      </c>
      <c r="BW73" s="87">
        <v>3019493.5</v>
      </c>
      <c r="BX73" s="87">
        <v>3146932.5</v>
      </c>
      <c r="BY73" s="87">
        <v>2875085.5</v>
      </c>
      <c r="BZ73" s="87">
        <v>3121411.25</v>
      </c>
      <c r="CA73" s="87">
        <v>1932816.75</v>
      </c>
      <c r="CB73" s="87">
        <v>1424007.12</v>
      </c>
      <c r="CC73" s="87">
        <v>3054331.75</v>
      </c>
      <c r="CD73" s="87">
        <v>3198862.5</v>
      </c>
      <c r="CE73" s="87">
        <v>3218175</v>
      </c>
      <c r="CF73" s="87">
        <v>3071657</v>
      </c>
      <c r="CG73" s="87">
        <v>3162294.5</v>
      </c>
      <c r="CH73" s="87">
        <v>3133743</v>
      </c>
      <c r="CI73" s="87">
        <v>3256452.75</v>
      </c>
      <c r="CJ73" s="87">
        <v>3422824.5</v>
      </c>
      <c r="CK73" s="87">
        <v>3193616.5</v>
      </c>
      <c r="CL73" s="87">
        <v>3381618.5</v>
      </c>
      <c r="CM73" s="87">
        <v>3243620</v>
      </c>
      <c r="CN73" s="87">
        <v>3339654</v>
      </c>
      <c r="CO73" s="87">
        <v>3245486</v>
      </c>
      <c r="CP73" s="87">
        <v>3389243</v>
      </c>
      <c r="CQ73" s="87">
        <v>3396836.75</v>
      </c>
      <c r="CR73" s="87">
        <v>3238677.75</v>
      </c>
      <c r="CS73" s="87">
        <v>3347848.25</v>
      </c>
      <c r="CT73" s="87">
        <v>3289592.25</v>
      </c>
      <c r="CU73" s="87">
        <v>3419896.5</v>
      </c>
      <c r="CV73" s="87">
        <v>3521503.5</v>
      </c>
      <c r="CW73" s="87">
        <v>3185762.25</v>
      </c>
      <c r="CX73" s="87">
        <v>1354852.5</v>
      </c>
      <c r="CY73" s="87">
        <v>0</v>
      </c>
      <c r="CZ73" s="87">
        <v>3433725.25</v>
      </c>
      <c r="DA73" s="87">
        <v>3354126.25</v>
      </c>
      <c r="DB73" s="87">
        <v>3494127.25</v>
      </c>
      <c r="DC73" s="87">
        <v>3507209.75</v>
      </c>
      <c r="DD73" s="87">
        <v>3325424.25</v>
      </c>
      <c r="DE73" s="87">
        <v>3449070.5</v>
      </c>
      <c r="DF73" s="87">
        <v>3396325.25</v>
      </c>
      <c r="DG73" s="87">
        <v>3494730.25</v>
      </c>
      <c r="DH73" s="87">
        <v>3623451.75</v>
      </c>
      <c r="DI73" s="87">
        <v>3276351.25</v>
      </c>
      <c r="DJ73" s="87">
        <v>3602409.5</v>
      </c>
      <c r="DK73" s="87">
        <v>3433051.5</v>
      </c>
      <c r="DL73" s="87">
        <v>3532437</v>
      </c>
      <c r="DM73" s="87">
        <v>3446910.5</v>
      </c>
      <c r="DN73" s="87">
        <v>3607508</v>
      </c>
      <c r="DO73" s="87">
        <v>3598684.5</v>
      </c>
      <c r="DP73" s="87">
        <v>3429247.25</v>
      </c>
      <c r="DQ73" s="87">
        <v>3556231</v>
      </c>
      <c r="DR73" s="87">
        <v>3496602.5</v>
      </c>
      <c r="DS73" s="87">
        <v>3603119.25</v>
      </c>
      <c r="DT73" s="87">
        <v>3821328.5</v>
      </c>
      <c r="DU73" s="87">
        <v>3452078.5</v>
      </c>
      <c r="DV73" s="87">
        <v>3780977</v>
      </c>
      <c r="DW73" s="87">
        <v>1685449.5</v>
      </c>
      <c r="DX73" s="87">
        <v>3128841</v>
      </c>
      <c r="DY73" s="87">
        <v>3620300.5</v>
      </c>
      <c r="DZ73" s="87">
        <v>3798012.5</v>
      </c>
      <c r="EA73" s="87">
        <v>3782531.5</v>
      </c>
      <c r="EB73" s="87">
        <v>3612718</v>
      </c>
      <c r="EC73" s="87">
        <v>3725772.75</v>
      </c>
      <c r="ED73" s="87">
        <v>3655048.25</v>
      </c>
      <c r="EE73" s="87">
        <v>3792608.75</v>
      </c>
      <c r="EF73" s="87">
        <v>3911144</v>
      </c>
      <c r="EG73" s="87">
        <v>3652175.5</v>
      </c>
      <c r="EH73" s="87">
        <v>3865004</v>
      </c>
      <c r="EI73" s="87">
        <v>3704769.25</v>
      </c>
      <c r="EJ73" s="87">
        <v>3816270</v>
      </c>
      <c r="EK73" s="87">
        <v>3712077</v>
      </c>
      <c r="EL73" s="87">
        <v>3891532.5</v>
      </c>
      <c r="EM73" s="87">
        <v>3872405.5</v>
      </c>
      <c r="EN73" s="87">
        <v>3710648.75</v>
      </c>
      <c r="EO73" s="87">
        <v>3827453</v>
      </c>
      <c r="EP73" s="87">
        <v>3734125.5</v>
      </c>
      <c r="EQ73" s="87">
        <v>3900167.25</v>
      </c>
      <c r="ER73" s="87">
        <v>4221544</v>
      </c>
      <c r="ES73" s="87">
        <v>3820045.5</v>
      </c>
      <c r="ET73" s="87">
        <v>4174264</v>
      </c>
      <c r="EU73" s="87">
        <v>1479783</v>
      </c>
      <c r="EV73" s="87">
        <v>3869714.5</v>
      </c>
      <c r="EW73" s="87">
        <v>4037418.5</v>
      </c>
      <c r="EX73" s="87">
        <v>4204161</v>
      </c>
      <c r="EY73" s="87">
        <v>4203234.5</v>
      </c>
      <c r="EZ73" s="87">
        <v>4022905</v>
      </c>
      <c r="FA73" s="87">
        <v>4150392.25</v>
      </c>
      <c r="FB73" s="87">
        <v>4050833</v>
      </c>
      <c r="FC73" s="87">
        <v>4224350.5</v>
      </c>
      <c r="FD73" s="87">
        <v>4784768</v>
      </c>
      <c r="FE73" s="87">
        <v>4331298.5</v>
      </c>
      <c r="FF73" s="87">
        <v>4770422</v>
      </c>
      <c r="FG73" s="87">
        <v>4600759.5</v>
      </c>
      <c r="FH73" s="87">
        <v>4733343</v>
      </c>
      <c r="FI73" s="87">
        <v>4610497</v>
      </c>
      <c r="FJ73" s="87">
        <v>4809801</v>
      </c>
      <c r="FK73" s="87">
        <v>4799592.5</v>
      </c>
      <c r="FL73" s="87">
        <v>4581966</v>
      </c>
      <c r="FM73" s="87">
        <v>4762480</v>
      </c>
      <c r="FN73" s="87">
        <v>4622211.5</v>
      </c>
      <c r="FO73" s="87">
        <v>4803705</v>
      </c>
      <c r="FP73" s="87">
        <v>5158243</v>
      </c>
      <c r="FQ73" s="87">
        <v>4679571</v>
      </c>
      <c r="FR73" s="87">
        <v>5149273.5</v>
      </c>
      <c r="FS73" s="87">
        <v>4966201</v>
      </c>
      <c r="FT73" s="87">
        <v>1634954.62</v>
      </c>
      <c r="FU73" s="87">
        <v>4964435.5</v>
      </c>
      <c r="FV73" s="87">
        <v>5188090.5</v>
      </c>
      <c r="FW73" s="87">
        <v>5164133.5</v>
      </c>
      <c r="FX73" s="87">
        <v>4933524.5</v>
      </c>
      <c r="FY73" s="87">
        <v>5096678</v>
      </c>
      <c r="FZ73" s="87">
        <v>4976212</v>
      </c>
      <c r="GA73" s="87">
        <v>5187925.5</v>
      </c>
    </row>
    <row r="74" spans="2:183" s="41" customFormat="1">
      <c r="B74" s="171" t="s">
        <v>3</v>
      </c>
      <c r="C74" s="172" t="s">
        <v>270</v>
      </c>
      <c r="D74" s="81">
        <v>2.437998427037869</v>
      </c>
      <c r="E74" s="82">
        <v>2.4379987642440701</v>
      </c>
      <c r="F74" s="82">
        <v>2.4379987628852087</v>
      </c>
      <c r="G74" s="82" t="e">
        <v>#DIV/0!</v>
      </c>
      <c r="H74" s="82">
        <v>2.4379994961066052</v>
      </c>
      <c r="I74" s="82">
        <v>2.4379982628599821</v>
      </c>
      <c r="J74" s="82">
        <v>2.4379979526201123</v>
      </c>
      <c r="K74" s="82">
        <v>2.4379982628856491</v>
      </c>
      <c r="L74" s="82">
        <v>2.4379984832940478</v>
      </c>
      <c r="M74" s="82">
        <v>2.4379985363763814</v>
      </c>
      <c r="N74" s="82">
        <v>2.4379984164840049</v>
      </c>
      <c r="O74" s="82">
        <v>2.4379986597489252</v>
      </c>
      <c r="P74" s="82">
        <v>2.4129972915889035</v>
      </c>
      <c r="Q74" s="82">
        <v>2.412997975553679</v>
      </c>
      <c r="R74" s="82">
        <v>2.4129971843039599</v>
      </c>
      <c r="S74" s="82">
        <v>2.4129965275775973</v>
      </c>
      <c r="T74" s="82">
        <v>2.4129963661608596</v>
      </c>
      <c r="U74" s="82">
        <v>2.4129983163303863</v>
      </c>
      <c r="V74" s="82">
        <v>2.4129978681876221</v>
      </c>
      <c r="W74" s="82">
        <v>2.4129981479566416</v>
      </c>
      <c r="X74" s="82">
        <v>2.4129969189397</v>
      </c>
      <c r="Y74" s="82">
        <v>2.4129967637973455</v>
      </c>
      <c r="Z74" s="82">
        <v>2.4129971594799535</v>
      </c>
      <c r="AA74" s="82">
        <v>2.4129966876585383</v>
      </c>
      <c r="AB74" s="82">
        <v>2.5700010044828669</v>
      </c>
      <c r="AC74" s="82">
        <v>2.5700011875376627</v>
      </c>
      <c r="AD74" s="82">
        <v>2.5700033713146779</v>
      </c>
      <c r="AE74" s="82">
        <v>2.5700033711018433</v>
      </c>
      <c r="AF74" s="82">
        <v>2.5700022848458239</v>
      </c>
      <c r="AG74" s="82">
        <v>2.5700004112123165</v>
      </c>
      <c r="AH74" s="82">
        <v>2.5700005479788244</v>
      </c>
      <c r="AI74" s="82">
        <v>2.5699997603278928</v>
      </c>
      <c r="AJ74" s="82">
        <v>2.5700028556385077</v>
      </c>
      <c r="AK74" s="82">
        <v>2.5700030545097179</v>
      </c>
      <c r="AL74" s="82">
        <v>2.570002898151579</v>
      </c>
      <c r="AM74" s="82">
        <v>2.5700037125057476</v>
      </c>
      <c r="AN74" s="82">
        <v>2.5880025630538186</v>
      </c>
      <c r="AO74" s="82">
        <v>2.5880019353945132</v>
      </c>
      <c r="AP74" s="82">
        <v>2.5880018515166801</v>
      </c>
      <c r="AQ74" s="82">
        <v>2.5880031495346509</v>
      </c>
      <c r="AR74" s="82">
        <v>2.5880022069991049</v>
      </c>
      <c r="AS74" s="82">
        <v>2.5880024073467949</v>
      </c>
      <c r="AT74" s="82">
        <v>2.5880018357482344</v>
      </c>
      <c r="AU74" s="82">
        <v>2.5880016874760567</v>
      </c>
      <c r="AV74" s="82">
        <v>2.588002692641</v>
      </c>
      <c r="AW74" s="82">
        <v>2.5880019301556856</v>
      </c>
      <c r="AX74" s="82">
        <v>2.5880029268820848</v>
      </c>
      <c r="AY74" s="82">
        <v>2.5880028705171112</v>
      </c>
      <c r="AZ74" s="82">
        <v>2.7170014962854063</v>
      </c>
      <c r="BA74" s="82">
        <v>2.7170023844493776</v>
      </c>
      <c r="BB74" s="82">
        <v>2.7170013285243346</v>
      </c>
      <c r="BC74" s="82">
        <v>2.7170012751551171</v>
      </c>
      <c r="BD74" s="82">
        <v>2.7170011240651659</v>
      </c>
      <c r="BE74" s="82">
        <v>2.7170021722770445</v>
      </c>
      <c r="BF74" s="82">
        <v>2.7170022553230035</v>
      </c>
      <c r="BG74" s="82">
        <v>2.7170019836031774</v>
      </c>
      <c r="BH74" s="82">
        <v>2.7170018558578755</v>
      </c>
      <c r="BI74" s="82">
        <v>2.7170011980664532</v>
      </c>
      <c r="BJ74" s="82">
        <v>2.7170026548720729</v>
      </c>
      <c r="BK74" s="82">
        <v>2.7170007868643573</v>
      </c>
      <c r="BL74" s="82">
        <v>2.798001899512303</v>
      </c>
      <c r="BM74" s="82">
        <v>2.7980020042959444</v>
      </c>
      <c r="BN74" s="82">
        <v>2.7980030478312106</v>
      </c>
      <c r="BO74" s="82">
        <v>2.7980019692787677</v>
      </c>
      <c r="BP74" s="82">
        <v>2.7980019140238048</v>
      </c>
      <c r="BQ74" s="82">
        <v>2.7980020460585373</v>
      </c>
      <c r="BR74" s="82">
        <v>2.7980017290399544</v>
      </c>
      <c r="BS74" s="82">
        <v>2.7980015055640131</v>
      </c>
      <c r="BT74" s="82">
        <v>2.7980017806059063</v>
      </c>
      <c r="BU74" s="82">
        <v>2.7980016828912255</v>
      </c>
      <c r="BV74" s="82">
        <v>2.7980022731878362</v>
      </c>
      <c r="BW74" s="82">
        <v>2.7980012581627314</v>
      </c>
      <c r="BX74" s="82">
        <v>2.8820006161953891</v>
      </c>
      <c r="BY74" s="82">
        <v>2.8819997632720611</v>
      </c>
      <c r="BZ74" s="82">
        <v>2.8820008991470627</v>
      </c>
      <c r="CA74" s="82">
        <v>2.8819997726090869</v>
      </c>
      <c r="CB74" s="82">
        <v>2.8820007526355909</v>
      </c>
      <c r="CC74" s="82">
        <v>2.8820010558640794</v>
      </c>
      <c r="CD74" s="82">
        <v>2.8820002608236757</v>
      </c>
      <c r="CE74" s="82">
        <v>2.8819998092502863</v>
      </c>
      <c r="CF74" s="82">
        <v>2.8820008258154624</v>
      </c>
      <c r="CG74" s="82">
        <v>2.8820011546981039</v>
      </c>
      <c r="CH74" s="82">
        <v>2.8819996132800814</v>
      </c>
      <c r="CI74" s="82">
        <v>2.8820002247930843</v>
      </c>
      <c r="CJ74" s="82">
        <v>3.0260014750634925</v>
      </c>
      <c r="CK74" s="82">
        <v>3.0260010086302076</v>
      </c>
      <c r="CL74" s="82">
        <v>3.0260009877938536</v>
      </c>
      <c r="CM74" s="82">
        <v>3.0260027432193248</v>
      </c>
      <c r="CN74" s="82">
        <v>3.0260024327230934</v>
      </c>
      <c r="CO74" s="82">
        <v>3.0260021368860555</v>
      </c>
      <c r="CP74" s="82">
        <v>3.0260031007834991</v>
      </c>
      <c r="CQ74" s="82">
        <v>3.0260017486979418</v>
      </c>
      <c r="CR74" s="82">
        <v>3.0260020074134615</v>
      </c>
      <c r="CS74" s="82">
        <v>3.0260022839579572</v>
      </c>
      <c r="CT74" s="82">
        <v>3.0260021084558288</v>
      </c>
      <c r="CU74" s="82">
        <v>3.0260015191341281</v>
      </c>
      <c r="CV74" s="82">
        <v>3.1170040273971065</v>
      </c>
      <c r="CW74" s="82">
        <v>3.1170044361629481</v>
      </c>
      <c r="CX74" s="82">
        <v>3.1170030390292185</v>
      </c>
      <c r="CY74" s="82" t="e">
        <v>#DIV/0!</v>
      </c>
      <c r="CZ74" s="82">
        <v>3.1170034159063409</v>
      </c>
      <c r="DA74" s="82">
        <v>3.1170036856577172</v>
      </c>
      <c r="DB74" s="82">
        <v>3.1170040473189298</v>
      </c>
      <c r="DC74" s="82">
        <v>3.1170033803644159</v>
      </c>
      <c r="DD74" s="82">
        <v>3.117003474898318</v>
      </c>
      <c r="DE74" s="82">
        <v>3.1170025643487014</v>
      </c>
      <c r="DF74" s="82">
        <v>3.1170028335761568</v>
      </c>
      <c r="DG74" s="82">
        <v>3.1170035885857734</v>
      </c>
      <c r="DH74" s="82">
        <v>3.2420025884471868</v>
      </c>
      <c r="DI74" s="82">
        <v>3.2420030383098664</v>
      </c>
      <c r="DJ74" s="82">
        <v>3.2420014507612254</v>
      </c>
      <c r="DK74" s="82">
        <v>3.2420015789151311</v>
      </c>
      <c r="DL74" s="82">
        <v>3.2420018731533333</v>
      </c>
      <c r="DM74" s="82">
        <v>3.2420017870881987</v>
      </c>
      <c r="DN74" s="82">
        <v>3.2420029647523387</v>
      </c>
      <c r="DO74" s="82">
        <v>3.2420015045142727</v>
      </c>
      <c r="DP74" s="82">
        <v>3.2420014062786202</v>
      </c>
      <c r="DQ74" s="82">
        <v>3.2420027376187148</v>
      </c>
      <c r="DR74" s="82">
        <v>3.2420034918223708</v>
      </c>
      <c r="DS74" s="82">
        <v>3.2420026858693891</v>
      </c>
      <c r="DT74" s="82">
        <v>3.403997155247712</v>
      </c>
      <c r="DU74" s="82">
        <v>3.4039976795361113</v>
      </c>
      <c r="DV74" s="82">
        <v>3.4039974859421518</v>
      </c>
      <c r="DW74" s="82">
        <v>3.4039977723393418</v>
      </c>
      <c r="DX74" s="82">
        <v>3.4039969306550568</v>
      </c>
      <c r="DY74" s="82">
        <v>3.4039969197325171</v>
      </c>
      <c r="DZ74" s="82">
        <v>3.4039968671142793</v>
      </c>
      <c r="EA74" s="82">
        <v>3.4039972070626745</v>
      </c>
      <c r="EB74" s="82">
        <v>3.4039976303010531</v>
      </c>
      <c r="EC74" s="82">
        <v>3.4039971540263334</v>
      </c>
      <c r="ED74" s="82">
        <v>3.4039982714808779</v>
      </c>
      <c r="EE74" s="82">
        <v>3.4039973495805036</v>
      </c>
      <c r="EF74" s="82">
        <v>3.47200291825704</v>
      </c>
      <c r="EG74" s="82">
        <v>3.4720028558037748</v>
      </c>
      <c r="EH74" s="82">
        <v>3.4720031698412903</v>
      </c>
      <c r="EI74" s="82">
        <v>3.4720031063852028</v>
      </c>
      <c r="EJ74" s="82">
        <v>3.4720015351420388</v>
      </c>
      <c r="EK74" s="82">
        <v>3.4720027648241598</v>
      </c>
      <c r="EL74" s="82">
        <v>3.4720041611954695</v>
      </c>
      <c r="EM74" s="82">
        <v>3.4720028476049434</v>
      </c>
      <c r="EN74" s="82">
        <v>3.4720024009704935</v>
      </c>
      <c r="EO74" s="82">
        <v>3.4720020035262369</v>
      </c>
      <c r="EP74" s="82">
        <v>3.4720023431044043</v>
      </c>
      <c r="EQ74" s="82">
        <v>3.4720036486878958</v>
      </c>
      <c r="ER74" s="82">
        <v>3.784994131818455</v>
      </c>
      <c r="ES74" s="82">
        <v>3.7849950079284791</v>
      </c>
      <c r="ET74" s="82">
        <v>3.7849960783246965</v>
      </c>
      <c r="EU74" s="82">
        <v>3.7849981748773649</v>
      </c>
      <c r="EV74" s="82">
        <v>3.7849972531803608</v>
      </c>
      <c r="EW74" s="82">
        <v>3.7849961598505284</v>
      </c>
      <c r="EX74" s="82">
        <v>3.7849958714154703</v>
      </c>
      <c r="EY74" s="82">
        <v>3.7849966134139645</v>
      </c>
      <c r="EZ74" s="82">
        <v>3.7849957606670062</v>
      </c>
      <c r="FA74" s="82">
        <v>3.7849966934110846</v>
      </c>
      <c r="FB74" s="82">
        <v>3.784995718228108</v>
      </c>
      <c r="FC74" s="82">
        <v>3.7849953549846491</v>
      </c>
      <c r="FD74" s="82">
        <v>4.3520046569162485</v>
      </c>
      <c r="FE74" s="82">
        <v>4.3520048166771721</v>
      </c>
      <c r="FF74" s="82">
        <v>4.35200453020928</v>
      </c>
      <c r="FG74" s="82">
        <v>4.3520049053755052</v>
      </c>
      <c r="FH74" s="82">
        <v>4.3520055628079648</v>
      </c>
      <c r="FI74" s="82">
        <v>4.3520037325406005</v>
      </c>
      <c r="FJ74" s="82">
        <v>4.3520063968635592</v>
      </c>
      <c r="FK74" s="82">
        <v>4.3520050959052545</v>
      </c>
      <c r="FL74" s="82">
        <v>4.3520044320488545</v>
      </c>
      <c r="FM74" s="82">
        <v>4.3520058577468106</v>
      </c>
      <c r="FN74" s="82">
        <v>4.3520042595340502</v>
      </c>
      <c r="FO74" s="82">
        <v>4.3520054772681984</v>
      </c>
      <c r="FP74" s="82">
        <v>4.6999995316622805</v>
      </c>
      <c r="FQ74" s="82">
        <v>4.7000004449339903</v>
      </c>
      <c r="FR74" s="82">
        <v>4.7000004563751041</v>
      </c>
      <c r="FS74" s="82">
        <v>4.7000005810881111</v>
      </c>
      <c r="FT74" s="82">
        <v>4.6999999338819585</v>
      </c>
      <c r="FU74" s="82">
        <v>4.700001122826821</v>
      </c>
      <c r="FV74" s="82">
        <v>4.7000006921237265</v>
      </c>
      <c r="FW74" s="82">
        <v>4.6999996941984756</v>
      </c>
      <c r="FX74" s="82">
        <v>4.7000002857997538</v>
      </c>
      <c r="FY74" s="82">
        <v>4.6999986757652543</v>
      </c>
      <c r="FZ74" s="82">
        <v>4.6999995145303792</v>
      </c>
      <c r="GA74" s="82">
        <v>4.7000002391707563</v>
      </c>
    </row>
    <row r="75" spans="2:183">
      <c r="B75" s="96" t="s">
        <v>3</v>
      </c>
      <c r="C75" s="166" t="s">
        <v>38</v>
      </c>
      <c r="D75" s="173">
        <v>379610.16</v>
      </c>
      <c r="E75" s="174">
        <v>342005.47</v>
      </c>
      <c r="F75" s="174">
        <v>351722.22</v>
      </c>
      <c r="G75" s="174">
        <v>0</v>
      </c>
      <c r="H75" s="174">
        <v>168028.64</v>
      </c>
      <c r="I75" s="174">
        <v>366187.22</v>
      </c>
      <c r="J75" s="174">
        <v>382827</v>
      </c>
      <c r="K75" s="174">
        <v>380794.28</v>
      </c>
      <c r="L75" s="174">
        <v>364647.91</v>
      </c>
      <c r="M75" s="174">
        <v>374656.59</v>
      </c>
      <c r="N75" s="174">
        <v>360811.34</v>
      </c>
      <c r="O75" s="174">
        <v>375521.06</v>
      </c>
      <c r="P75" s="174">
        <v>422689.75</v>
      </c>
      <c r="Q75" s="174">
        <v>382410.03</v>
      </c>
      <c r="R75" s="174">
        <v>417221.72</v>
      </c>
      <c r="S75" s="174">
        <v>403428.28</v>
      </c>
      <c r="T75" s="174">
        <v>416942.88</v>
      </c>
      <c r="U75" s="174">
        <v>406661.22</v>
      </c>
      <c r="V75" s="174">
        <v>424480.5</v>
      </c>
      <c r="W75" s="174">
        <v>423251.78</v>
      </c>
      <c r="X75" s="174">
        <v>402879.28</v>
      </c>
      <c r="Y75" s="174">
        <v>418520.12</v>
      </c>
      <c r="Z75" s="174">
        <v>398992.84</v>
      </c>
      <c r="AA75" s="174">
        <v>415936.38</v>
      </c>
      <c r="AB75" s="174">
        <v>448644.25</v>
      </c>
      <c r="AC75" s="174">
        <v>405845.91</v>
      </c>
      <c r="AD75" s="174">
        <v>442443.81</v>
      </c>
      <c r="AE75" s="174">
        <v>427398.72</v>
      </c>
      <c r="AF75" s="174">
        <v>141146.69</v>
      </c>
      <c r="AG75" s="174">
        <v>432336.56</v>
      </c>
      <c r="AH75" s="174">
        <v>450398.59</v>
      </c>
      <c r="AI75" s="174">
        <v>451767.59</v>
      </c>
      <c r="AJ75" s="174">
        <v>428554.31</v>
      </c>
      <c r="AK75" s="174">
        <v>444513.78</v>
      </c>
      <c r="AL75" s="174">
        <v>426549.34</v>
      </c>
      <c r="AM75" s="174">
        <v>439766</v>
      </c>
      <c r="AN75" s="174">
        <v>478178.44</v>
      </c>
      <c r="AO75" s="174">
        <v>451712</v>
      </c>
      <c r="AP75" s="174">
        <v>476455.22</v>
      </c>
      <c r="AQ75" s="174">
        <v>457658.34</v>
      </c>
      <c r="AR75" s="174">
        <v>475915.34</v>
      </c>
      <c r="AS75" s="174">
        <v>463670.09</v>
      </c>
      <c r="AT75" s="174">
        <v>482541.12</v>
      </c>
      <c r="AU75" s="174">
        <v>484170.38</v>
      </c>
      <c r="AV75" s="174">
        <v>458099.16</v>
      </c>
      <c r="AW75" s="174">
        <v>473993.94</v>
      </c>
      <c r="AX75" s="174">
        <v>456380.78</v>
      </c>
      <c r="AY75" s="174">
        <v>469789.75</v>
      </c>
      <c r="AZ75" s="174">
        <v>491855.22</v>
      </c>
      <c r="BA75" s="174">
        <v>446033.53</v>
      </c>
      <c r="BB75" s="174">
        <v>486328.97</v>
      </c>
      <c r="BC75" s="174">
        <v>139035.66</v>
      </c>
      <c r="BD75" s="174">
        <v>483444.09</v>
      </c>
      <c r="BE75" s="174">
        <v>474836.31</v>
      </c>
      <c r="BF75" s="174">
        <v>493883.22</v>
      </c>
      <c r="BG75" s="174">
        <v>494025.25</v>
      </c>
      <c r="BH75" s="174">
        <v>468022.22</v>
      </c>
      <c r="BI75" s="174">
        <v>484782.62</v>
      </c>
      <c r="BJ75" s="174">
        <v>465710.38</v>
      </c>
      <c r="BK75" s="174">
        <v>482080.25</v>
      </c>
      <c r="BL75" s="174">
        <v>504568.28</v>
      </c>
      <c r="BM75" s="174">
        <v>459390.81</v>
      </c>
      <c r="BN75" s="174">
        <v>500186.59</v>
      </c>
      <c r="BO75" s="174">
        <v>482348</v>
      </c>
      <c r="BP75" s="174">
        <v>504194.28</v>
      </c>
      <c r="BQ75" s="174">
        <v>489932</v>
      </c>
      <c r="BR75" s="174">
        <v>510426.53</v>
      </c>
      <c r="BS75" s="174">
        <v>514335.47</v>
      </c>
      <c r="BT75" s="174">
        <v>486101</v>
      </c>
      <c r="BU75" s="174">
        <v>506101.97</v>
      </c>
      <c r="BV75" s="174">
        <v>488674.19</v>
      </c>
      <c r="BW75" s="174">
        <v>507786.03</v>
      </c>
      <c r="BX75" s="174">
        <v>527590.06000000006</v>
      </c>
      <c r="BY75" s="174">
        <v>482350.38</v>
      </c>
      <c r="BZ75" s="174">
        <v>523109.5</v>
      </c>
      <c r="CA75" s="174">
        <v>324084.12</v>
      </c>
      <c r="CB75" s="174">
        <v>238718.84</v>
      </c>
      <c r="CC75" s="174">
        <v>512063.69</v>
      </c>
      <c r="CD75" s="174">
        <v>536711.06000000006</v>
      </c>
      <c r="CE75" s="174">
        <v>540098.18999999994</v>
      </c>
      <c r="CF75" s="174">
        <v>515162.78</v>
      </c>
      <c r="CG75" s="174">
        <v>530241</v>
      </c>
      <c r="CH75" s="174">
        <v>526108.18999999994</v>
      </c>
      <c r="CI75" s="174">
        <v>546754.88</v>
      </c>
      <c r="CJ75" s="174">
        <v>561915.06000000006</v>
      </c>
      <c r="CK75" s="174">
        <v>524183.62</v>
      </c>
      <c r="CL75" s="174">
        <v>554923.43999999994</v>
      </c>
      <c r="CM75" s="174">
        <v>531874.62</v>
      </c>
      <c r="CN75" s="174">
        <v>547543.06000000006</v>
      </c>
      <c r="CO75" s="174">
        <v>532236</v>
      </c>
      <c r="CP75" s="174">
        <v>556062.12</v>
      </c>
      <c r="CQ75" s="174">
        <v>557387.18999999994</v>
      </c>
      <c r="CR75" s="174">
        <v>531091.68999999994</v>
      </c>
      <c r="CS75" s="174">
        <v>549021.31000000006</v>
      </c>
      <c r="CT75" s="174">
        <v>539890.25</v>
      </c>
      <c r="CU75" s="174">
        <v>561334.68999999994</v>
      </c>
      <c r="CV75" s="174">
        <v>576231.88</v>
      </c>
      <c r="CW75" s="174">
        <v>521313.94</v>
      </c>
      <c r="CX75" s="174">
        <v>221698.06</v>
      </c>
      <c r="CY75" s="174">
        <v>0</v>
      </c>
      <c r="CZ75" s="174">
        <v>561237.62</v>
      </c>
      <c r="DA75" s="174">
        <v>548432</v>
      </c>
      <c r="DB75" s="174">
        <v>571520.56000000006</v>
      </c>
      <c r="DC75" s="174">
        <v>573758.06000000006</v>
      </c>
      <c r="DD75" s="174">
        <v>543495.81000000006</v>
      </c>
      <c r="DE75" s="174">
        <v>563902.5</v>
      </c>
      <c r="DF75" s="174">
        <v>555678.88</v>
      </c>
      <c r="DG75" s="174">
        <v>571616.06000000006</v>
      </c>
      <c r="DH75" s="174">
        <v>590777.18999999994</v>
      </c>
      <c r="DI75" s="174">
        <v>534212.75</v>
      </c>
      <c r="DJ75" s="174">
        <v>587324.25</v>
      </c>
      <c r="DK75" s="174">
        <v>559182.93999999994</v>
      </c>
      <c r="DL75" s="174">
        <v>575233.62</v>
      </c>
      <c r="DM75" s="174">
        <v>561533.12</v>
      </c>
      <c r="DN75" s="174">
        <v>588034.5</v>
      </c>
      <c r="DO75" s="174">
        <v>586614.12</v>
      </c>
      <c r="DP75" s="174">
        <v>558495.88</v>
      </c>
      <c r="DQ75" s="174">
        <v>579350.31000000006</v>
      </c>
      <c r="DR75" s="174">
        <v>570043.93999999994</v>
      </c>
      <c r="DS75" s="174">
        <v>587278.25</v>
      </c>
      <c r="DT75" s="174">
        <v>606758.88</v>
      </c>
      <c r="DU75" s="174">
        <v>548110.62</v>
      </c>
      <c r="DV75" s="174">
        <v>600092.31000000006</v>
      </c>
      <c r="DW75" s="174">
        <v>267258.25</v>
      </c>
      <c r="DX75" s="174">
        <v>496175.09</v>
      </c>
      <c r="DY75" s="174">
        <v>574198.68999999994</v>
      </c>
      <c r="DZ75" s="174">
        <v>602838.43999999994</v>
      </c>
      <c r="EA75" s="174">
        <v>600299.88</v>
      </c>
      <c r="EB75" s="174">
        <v>572988.88</v>
      </c>
      <c r="EC75" s="174">
        <v>590905.12</v>
      </c>
      <c r="ED75" s="174">
        <v>580082.25</v>
      </c>
      <c r="EE75" s="174">
        <v>601931</v>
      </c>
      <c r="EF75" s="174">
        <v>622654.25</v>
      </c>
      <c r="EG75" s="174">
        <v>581346.38</v>
      </c>
      <c r="EH75" s="174">
        <v>614977.12</v>
      </c>
      <c r="EI75" s="174">
        <v>589101.5</v>
      </c>
      <c r="EJ75" s="174">
        <v>606763.88</v>
      </c>
      <c r="EK75" s="174">
        <v>590350.68999999994</v>
      </c>
      <c r="EL75" s="174">
        <v>619303.31000000006</v>
      </c>
      <c r="EM75" s="174">
        <v>616208</v>
      </c>
      <c r="EN75" s="174">
        <v>590125.18999999994</v>
      </c>
      <c r="EO75" s="174">
        <v>608677.06000000006</v>
      </c>
      <c r="EP75" s="174">
        <v>594103.81000000006</v>
      </c>
      <c r="EQ75" s="174">
        <v>620735.18999999994</v>
      </c>
      <c r="ER75" s="174">
        <v>633179.56000000006</v>
      </c>
      <c r="ES75" s="174">
        <v>572968.31000000006</v>
      </c>
      <c r="ET75" s="174">
        <v>625623.56000000006</v>
      </c>
      <c r="EU75" s="174">
        <v>221773.19</v>
      </c>
      <c r="EV75" s="174">
        <v>579677.62</v>
      </c>
      <c r="EW75" s="174">
        <v>605042</v>
      </c>
      <c r="EX75" s="174">
        <v>630375</v>
      </c>
      <c r="EY75" s="174">
        <v>630149.56000000006</v>
      </c>
      <c r="EZ75" s="174">
        <v>602788.31000000006</v>
      </c>
      <c r="FA75" s="174">
        <v>621855.12</v>
      </c>
      <c r="FB75" s="174">
        <v>607201.81000000006</v>
      </c>
      <c r="FC75" s="174">
        <v>633530</v>
      </c>
      <c r="FD75" s="174">
        <v>640921.62</v>
      </c>
      <c r="FE75" s="174">
        <v>580233.62</v>
      </c>
      <c r="FF75" s="174">
        <v>638927</v>
      </c>
      <c r="FG75" s="174">
        <v>616055.5</v>
      </c>
      <c r="FH75" s="174">
        <v>633728.38</v>
      </c>
      <c r="FI75" s="174">
        <v>617503.06000000006</v>
      </c>
      <c r="FJ75" s="174">
        <v>644389.68999999994</v>
      </c>
      <c r="FK75" s="174">
        <v>643019.18999999994</v>
      </c>
      <c r="FL75" s="174">
        <v>613488.25</v>
      </c>
      <c r="FM75" s="174">
        <v>637769</v>
      </c>
      <c r="FN75" s="174">
        <v>619150.12</v>
      </c>
      <c r="FO75" s="174">
        <v>643656.06000000006</v>
      </c>
      <c r="FP75" s="174">
        <v>657780.56000000006</v>
      </c>
      <c r="FQ75" s="174">
        <v>596847.12</v>
      </c>
      <c r="FR75" s="174">
        <v>656517.12</v>
      </c>
      <c r="FS75" s="174">
        <v>633074.93999999994</v>
      </c>
      <c r="FT75" s="174">
        <v>208312.83</v>
      </c>
      <c r="FU75" s="174">
        <v>632843.5</v>
      </c>
      <c r="FV75" s="174">
        <v>661762.81000000006</v>
      </c>
      <c r="FW75" s="174">
        <v>658554.62</v>
      </c>
      <c r="FX75" s="174">
        <v>628715.68999999994</v>
      </c>
      <c r="FY75" s="174">
        <v>649518.5</v>
      </c>
      <c r="FZ75" s="174">
        <v>634457.5</v>
      </c>
      <c r="GA75" s="174">
        <v>661762.81000000006</v>
      </c>
    </row>
    <row r="76" spans="2:183">
      <c r="B76" s="171" t="s">
        <v>3</v>
      </c>
      <c r="C76" s="172" t="s">
        <v>39</v>
      </c>
      <c r="D76" s="81">
        <v>3.9470034353399153</v>
      </c>
      <c r="E76" s="82">
        <v>3.9470028705331055</v>
      </c>
      <c r="F76" s="82">
        <v>3.9470035191984842</v>
      </c>
      <c r="G76" s="82" t="e">
        <v>#DIV/0!</v>
      </c>
      <c r="H76" s="82">
        <v>3.9470026684707036</v>
      </c>
      <c r="I76" s="82">
        <v>3.9470037509700782</v>
      </c>
      <c r="J76" s="82">
        <v>3.9470037673287846</v>
      </c>
      <c r="K76" s="82">
        <v>3.9470036319612594</v>
      </c>
      <c r="L76" s="82">
        <v>3.947003983287511</v>
      </c>
      <c r="M76" s="82">
        <v>3.9470025852859933</v>
      </c>
      <c r="N76" s="82">
        <v>3.9470030848666511</v>
      </c>
      <c r="O76" s="82">
        <v>3.947003388661857</v>
      </c>
      <c r="P76" s="82">
        <v>4.3570064258899244</v>
      </c>
      <c r="Q76" s="82">
        <v>4.3570056625915763</v>
      </c>
      <c r="R76" s="82">
        <v>4.3570065623211649</v>
      </c>
      <c r="S76" s="82">
        <v>4.3570062531724867</v>
      </c>
      <c r="T76" s="82">
        <v>4.3570066503091081</v>
      </c>
      <c r="U76" s="82">
        <v>4.3570066963089946</v>
      </c>
      <c r="V76" s="82">
        <v>4.3570066348609391</v>
      </c>
      <c r="W76" s="82">
        <v>4.3570061805918714</v>
      </c>
      <c r="X76" s="82">
        <v>4.3570060670293191</v>
      </c>
      <c r="Y76" s="82">
        <v>4.357006687709772</v>
      </c>
      <c r="Z76" s="82">
        <v>4.3570061698061702</v>
      </c>
      <c r="AA76" s="82">
        <v>4.3570063207205241</v>
      </c>
      <c r="AB76" s="82">
        <v>4.6409969814771523</v>
      </c>
      <c r="AC76" s="82">
        <v>4.6409970496752351</v>
      </c>
      <c r="AD76" s="82">
        <v>4.6409962678504373</v>
      </c>
      <c r="AE76" s="82">
        <v>4.6409972636059589</v>
      </c>
      <c r="AF76" s="82">
        <v>4.6409985861309311</v>
      </c>
      <c r="AG76" s="82">
        <v>4.6409958178749422</v>
      </c>
      <c r="AH76" s="82">
        <v>4.6409974260106877</v>
      </c>
      <c r="AI76" s="82">
        <v>4.6409964578787548</v>
      </c>
      <c r="AJ76" s="82">
        <v>4.6409970652256307</v>
      </c>
      <c r="AK76" s="82">
        <v>4.6409971622408905</v>
      </c>
      <c r="AL76" s="82">
        <v>4.6409964203723248</v>
      </c>
      <c r="AM76" s="82">
        <v>4.6409967411309792</v>
      </c>
      <c r="AN76" s="82">
        <v>4.9519943497910166</v>
      </c>
      <c r="AO76" s="82">
        <v>4.9519942292217998</v>
      </c>
      <c r="AP76" s="82">
        <v>4.9519951192540024</v>
      </c>
      <c r="AQ76" s="82">
        <v>4.9519940704833427</v>
      </c>
      <c r="AR76" s="82">
        <v>4.9519939483361046</v>
      </c>
      <c r="AS76" s="82">
        <v>4.9519943823224724</v>
      </c>
      <c r="AT76" s="82">
        <v>4.951994072480753</v>
      </c>
      <c r="AU76" s="82">
        <v>4.9519946242717809</v>
      </c>
      <c r="AV76" s="82">
        <v>4.9519950706965883</v>
      </c>
      <c r="AW76" s="82">
        <v>4.9519936730681229</v>
      </c>
      <c r="AX76" s="82">
        <v>4.9519946615162596</v>
      </c>
      <c r="AY76" s="82">
        <v>4.951994227817786</v>
      </c>
      <c r="AZ76" s="82">
        <v>5.0700033397654742</v>
      </c>
      <c r="BA76" s="82">
        <v>5.0700031827223651</v>
      </c>
      <c r="BB76" s="82">
        <v>5.0700038989687535</v>
      </c>
      <c r="BC76" s="82">
        <v>5.070001312757082</v>
      </c>
      <c r="BD76" s="82">
        <v>5.0700033978719254</v>
      </c>
      <c r="BE76" s="82">
        <v>5.0700041641752795</v>
      </c>
      <c r="BF76" s="82">
        <v>5.0700033260516069</v>
      </c>
      <c r="BG76" s="82">
        <v>5.0700040434807594</v>
      </c>
      <c r="BH76" s="82">
        <v>5.0700041164745642</v>
      </c>
      <c r="BI76" s="82">
        <v>5.0700039114056166</v>
      </c>
      <c r="BJ76" s="82">
        <v>5.0700050078383558</v>
      </c>
      <c r="BK76" s="82">
        <v>5.0700033023154063</v>
      </c>
      <c r="BL76" s="82">
        <v>5.197994432872016</v>
      </c>
      <c r="BM76" s="82">
        <v>5.1979981309914942</v>
      </c>
      <c r="BN76" s="82">
        <v>5.1979967119347208</v>
      </c>
      <c r="BO76" s="82">
        <v>5.1979955816584944</v>
      </c>
      <c r="BP76" s="82">
        <v>5.1979970679747378</v>
      </c>
      <c r="BQ76" s="82">
        <v>5.1979969019882448</v>
      </c>
      <c r="BR76" s="82">
        <v>5.1979955558633275</v>
      </c>
      <c r="BS76" s="82">
        <v>5.1979960343126947</v>
      </c>
      <c r="BT76" s="82">
        <v>5.1979960862730836</v>
      </c>
      <c r="BU76" s="82">
        <v>5.1979973255221594</v>
      </c>
      <c r="BV76" s="82">
        <v>5.1979980215291661</v>
      </c>
      <c r="BW76" s="82">
        <v>5.197996392626381</v>
      </c>
      <c r="BX76" s="82">
        <v>5.3339985117904218</v>
      </c>
      <c r="BY76" s="82">
        <v>5.3339989722370191</v>
      </c>
      <c r="BZ76" s="82">
        <v>5.3339984990435481</v>
      </c>
      <c r="CA76" s="82">
        <v>5.3339980447083688</v>
      </c>
      <c r="CB76" s="82">
        <v>5.3339985967797441</v>
      </c>
      <c r="CC76" s="82">
        <v>5.3339967708333331</v>
      </c>
      <c r="CD76" s="82">
        <v>5.3339971457193744</v>
      </c>
      <c r="CE76" s="82">
        <v>5.3339975586583677</v>
      </c>
      <c r="CF76" s="82">
        <v>5.3339971630030751</v>
      </c>
      <c r="CG76" s="82">
        <v>5.3339979357756633</v>
      </c>
      <c r="CH76" s="82">
        <v>5.3339976478460551</v>
      </c>
      <c r="CI76" s="82">
        <v>5.3339962030675938</v>
      </c>
      <c r="CJ76" s="82">
        <v>5.4750046768674343</v>
      </c>
      <c r="CK76" s="82">
        <v>5.4750057446532949</v>
      </c>
      <c r="CL76" s="82">
        <v>5.4750042918116177</v>
      </c>
      <c r="CM76" s="82">
        <v>5.4750027793218452</v>
      </c>
      <c r="CN76" s="82">
        <v>5.4750035497231222</v>
      </c>
      <c r="CO76" s="82">
        <v>5.4750030860387611</v>
      </c>
      <c r="CP76" s="82">
        <v>5.4750031014987623</v>
      </c>
      <c r="CQ76" s="82">
        <v>5.4750042728410362</v>
      </c>
      <c r="CR76" s="82">
        <v>5.4750027318742713</v>
      </c>
      <c r="CS76" s="82">
        <v>5.4750035401654209</v>
      </c>
      <c r="CT76" s="82">
        <v>5.4750050704796678</v>
      </c>
      <c r="CU76" s="82">
        <v>5.4750044866317875</v>
      </c>
      <c r="CV76" s="82">
        <v>5.6220048040992898</v>
      </c>
      <c r="CW76" s="82">
        <v>5.622004755659626</v>
      </c>
      <c r="CX76" s="82">
        <v>5.6220028401886699</v>
      </c>
      <c r="CY76" s="82" t="e">
        <v>#DIV/0!</v>
      </c>
      <c r="CZ76" s="82">
        <v>5.6220010658246915</v>
      </c>
      <c r="DA76" s="82">
        <v>5.6220028497913912</v>
      </c>
      <c r="DB76" s="82">
        <v>5.6220040173995507</v>
      </c>
      <c r="DC76" s="82">
        <v>5.6220034530129599</v>
      </c>
      <c r="DD76" s="82">
        <v>5.6220021102065729</v>
      </c>
      <c r="DE76" s="82">
        <v>5.6220015792181277</v>
      </c>
      <c r="DF76" s="82">
        <v>5.622004615743081</v>
      </c>
      <c r="DG76" s="82">
        <v>5.6220032889172149</v>
      </c>
      <c r="DH76" s="82">
        <v>5.773999870988928</v>
      </c>
      <c r="DI76" s="82">
        <v>5.7739989479078178</v>
      </c>
      <c r="DJ76" s="82">
        <v>5.7739990051003351</v>
      </c>
      <c r="DK76" s="82">
        <v>5.7739990706799516</v>
      </c>
      <c r="DL76" s="82">
        <v>5.7740002489340005</v>
      </c>
      <c r="DM76" s="82">
        <v>5.7740007403446718</v>
      </c>
      <c r="DN76" s="82">
        <v>5.7739994776211727</v>
      </c>
      <c r="DO76" s="82">
        <v>5.7739997125865434</v>
      </c>
      <c r="DP76" s="82">
        <v>5.7739995451067969</v>
      </c>
      <c r="DQ76" s="82">
        <v>5.7739985329556758</v>
      </c>
      <c r="DR76" s="82">
        <v>5.7740001620647039</v>
      </c>
      <c r="DS76" s="82">
        <v>5.7740008927272228</v>
      </c>
      <c r="DT76" s="82">
        <v>5.9310095129361073</v>
      </c>
      <c r="DU76" s="82">
        <v>5.9310081620387987</v>
      </c>
      <c r="DV76" s="82">
        <v>5.9310083732955921</v>
      </c>
      <c r="DW76" s="82">
        <v>5.9310060539887974</v>
      </c>
      <c r="DX76" s="82">
        <v>5.9310081068352263</v>
      </c>
      <c r="DY76" s="82">
        <v>5.9310081290735743</v>
      </c>
      <c r="DZ76" s="82">
        <v>5.931009092715791</v>
      </c>
      <c r="EA76" s="82">
        <v>5.9310082221989493</v>
      </c>
      <c r="EB76" s="82">
        <v>5.9310093262532479</v>
      </c>
      <c r="EC76" s="82">
        <v>5.9310077908416954</v>
      </c>
      <c r="ED76" s="82">
        <v>5.9310081284187923</v>
      </c>
      <c r="EE76" s="82">
        <v>5.9310091359834782</v>
      </c>
      <c r="EF76" s="82">
        <v>6.0929962090891827</v>
      </c>
      <c r="EG76" s="82">
        <v>6.0929983796621396</v>
      </c>
      <c r="EH76" s="82">
        <v>6.0929966571486887</v>
      </c>
      <c r="EI76" s="82">
        <v>6.0929978797124686</v>
      </c>
      <c r="EJ76" s="82">
        <v>6.0929978570811718</v>
      </c>
      <c r="EK76" s="82">
        <v>6.0929991743213945</v>
      </c>
      <c r="EL76" s="82">
        <v>6.0929982546550736</v>
      </c>
      <c r="EM76" s="82">
        <v>6.0929975932873086</v>
      </c>
      <c r="EN76" s="82">
        <v>6.0929985648353684</v>
      </c>
      <c r="EO76" s="82">
        <v>6.092997643591751</v>
      </c>
      <c r="EP76" s="82">
        <v>6.0929974565667759</v>
      </c>
      <c r="EQ76" s="82">
        <v>6.0929985040755099</v>
      </c>
      <c r="ER76" s="82">
        <v>6.260005852879182</v>
      </c>
      <c r="ES76" s="82">
        <v>6.260005062908883</v>
      </c>
      <c r="ET76" s="82">
        <v>6.2600041224817344</v>
      </c>
      <c r="EU76" s="82">
        <v>6.2600047985999376</v>
      </c>
      <c r="EV76" s="82">
        <v>6.2600039740734905</v>
      </c>
      <c r="EW76" s="82">
        <v>6.2600049662707447</v>
      </c>
      <c r="EX76" s="82">
        <v>6.260005084469725</v>
      </c>
      <c r="EY76" s="82">
        <v>6.2600042915555703</v>
      </c>
      <c r="EZ76" s="82">
        <v>6.2600040501807008</v>
      </c>
      <c r="FA76" s="82">
        <v>6.2600049527974244</v>
      </c>
      <c r="FB76" s="82">
        <v>6.2600060826623514</v>
      </c>
      <c r="FC76" s="82">
        <v>6.2600046639025795</v>
      </c>
      <c r="FD76" s="82">
        <v>6.4339999678762592</v>
      </c>
      <c r="FE76" s="82">
        <v>6.4339999341334968</v>
      </c>
      <c r="FF76" s="82">
        <v>6.4339991621754438</v>
      </c>
      <c r="FG76" s="82">
        <v>6.4340000000000002</v>
      </c>
      <c r="FH76" s="82">
        <v>6.4339996832384401</v>
      </c>
      <c r="FI76" s="82">
        <v>6.4339990622557961</v>
      </c>
      <c r="FJ76" s="82">
        <v>6.4340014058378205</v>
      </c>
      <c r="FK76" s="82">
        <v>6.4340008284904657</v>
      </c>
      <c r="FL76" s="82">
        <v>6.4339991190443726</v>
      </c>
      <c r="FM76" s="82">
        <v>6.4340003712491729</v>
      </c>
      <c r="FN76" s="82">
        <v>6.4339986075173279</v>
      </c>
      <c r="FO76" s="82">
        <v>6.4339998680525152</v>
      </c>
      <c r="FP76" s="82">
        <v>6.6149951024660645</v>
      </c>
      <c r="FQ76" s="82">
        <v>6.6149935478980044</v>
      </c>
      <c r="FR76" s="82">
        <v>6.6149953449380732</v>
      </c>
      <c r="FS76" s="82">
        <v>6.6149957681577378</v>
      </c>
      <c r="FT76" s="82">
        <v>6.6149957130608739</v>
      </c>
      <c r="FU76" s="82">
        <v>6.6149966550988832</v>
      </c>
      <c r="FV76" s="82">
        <v>6.6149953318579211</v>
      </c>
      <c r="FW76" s="82">
        <v>6.6149961629173077</v>
      </c>
      <c r="FX76" s="82">
        <v>6.6149961070662</v>
      </c>
      <c r="FY76" s="82">
        <v>6.6149958040020858</v>
      </c>
      <c r="FZ76" s="82">
        <v>6.6149960380348656</v>
      </c>
      <c r="GA76" s="82">
        <v>6.6149953318579211</v>
      </c>
    </row>
    <row r="77" spans="2:183">
      <c r="B77" s="96" t="s">
        <v>3</v>
      </c>
      <c r="C77" s="166" t="s">
        <v>40</v>
      </c>
      <c r="D77" s="175">
        <v>4.4400000000000004</v>
      </c>
      <c r="E77" s="176">
        <v>3.67</v>
      </c>
      <c r="F77" s="176">
        <v>3.56</v>
      </c>
      <c r="G77" s="176">
        <v>0</v>
      </c>
      <c r="H77" s="176">
        <v>1.89</v>
      </c>
      <c r="I77" s="176">
        <v>2.67</v>
      </c>
      <c r="J77" s="176">
        <v>2.67</v>
      </c>
      <c r="K77" s="176">
        <v>3.56</v>
      </c>
      <c r="L77" s="176">
        <v>2.67</v>
      </c>
      <c r="M77" s="176">
        <v>2.67</v>
      </c>
      <c r="N77" s="176">
        <v>4.4400000000000004</v>
      </c>
      <c r="O77" s="176">
        <v>3.56</v>
      </c>
      <c r="P77" s="176">
        <v>3.56</v>
      </c>
      <c r="Q77" s="176">
        <v>2.67</v>
      </c>
      <c r="R77" s="176">
        <v>1.78</v>
      </c>
      <c r="S77" s="176">
        <v>2.67</v>
      </c>
      <c r="T77" s="176">
        <v>2.67</v>
      </c>
      <c r="U77" s="176">
        <v>3.56</v>
      </c>
      <c r="V77" s="176">
        <v>3.56</v>
      </c>
      <c r="W77" s="176">
        <v>2.67</v>
      </c>
      <c r="X77" s="176">
        <v>3.56</v>
      </c>
      <c r="Y77" s="176">
        <v>4.4400000000000004</v>
      </c>
      <c r="Z77" s="176">
        <v>2.67</v>
      </c>
      <c r="AA77" s="176">
        <v>3.56</v>
      </c>
      <c r="AB77" s="176">
        <v>3.56</v>
      </c>
      <c r="AC77" s="176">
        <v>2.67</v>
      </c>
      <c r="AD77" s="176">
        <v>3.67</v>
      </c>
      <c r="AE77" s="176">
        <v>4.4400000000000004</v>
      </c>
      <c r="AF77" s="176">
        <v>2.78</v>
      </c>
      <c r="AG77" s="176">
        <v>3.56</v>
      </c>
      <c r="AH77" s="176">
        <v>4.4400000000000004</v>
      </c>
      <c r="AI77" s="176">
        <v>3.56</v>
      </c>
      <c r="AJ77" s="176">
        <v>4.4400000000000004</v>
      </c>
      <c r="AK77" s="176">
        <v>5.33</v>
      </c>
      <c r="AL77" s="176">
        <v>3.56</v>
      </c>
      <c r="AM77" s="176">
        <v>3.56</v>
      </c>
      <c r="AN77" s="176">
        <v>4.4400000000000004</v>
      </c>
      <c r="AO77" s="176">
        <v>3.56</v>
      </c>
      <c r="AP77" s="176">
        <v>3.56</v>
      </c>
      <c r="AQ77" s="176">
        <v>2.67</v>
      </c>
      <c r="AR77" s="176">
        <v>2.67</v>
      </c>
      <c r="AS77" s="176">
        <v>3.56</v>
      </c>
      <c r="AT77" s="176">
        <v>2.67</v>
      </c>
      <c r="AU77" s="176">
        <v>1.78</v>
      </c>
      <c r="AV77" s="176">
        <v>3.56</v>
      </c>
      <c r="AW77" s="176">
        <v>4.4400000000000004</v>
      </c>
      <c r="AX77" s="176">
        <v>2.67</v>
      </c>
      <c r="AY77" s="176">
        <v>3.56</v>
      </c>
      <c r="AZ77" s="176">
        <v>2.67</v>
      </c>
      <c r="BA77" s="176">
        <v>1.78</v>
      </c>
      <c r="BB77" s="176">
        <v>3.56</v>
      </c>
      <c r="BC77" s="176">
        <v>1.89</v>
      </c>
      <c r="BD77" s="176">
        <v>3.56</v>
      </c>
      <c r="BE77" s="176">
        <v>4.4400000000000004</v>
      </c>
      <c r="BF77" s="176">
        <v>2.67</v>
      </c>
      <c r="BG77" s="176">
        <v>2.67</v>
      </c>
      <c r="BH77" s="176">
        <v>1.78</v>
      </c>
      <c r="BI77" s="176">
        <v>3.56</v>
      </c>
      <c r="BJ77" s="176">
        <v>3.56</v>
      </c>
      <c r="BK77" s="176">
        <v>3.56</v>
      </c>
      <c r="BL77" s="176">
        <v>3.56</v>
      </c>
      <c r="BM77" s="176">
        <v>2.67</v>
      </c>
      <c r="BN77" s="176">
        <v>4.4400000000000004</v>
      </c>
      <c r="BO77" s="176">
        <v>3.56</v>
      </c>
      <c r="BP77" s="176">
        <v>3.56</v>
      </c>
      <c r="BQ77" s="176">
        <v>4.4400000000000004</v>
      </c>
      <c r="BR77" s="176">
        <v>4.4400000000000004</v>
      </c>
      <c r="BS77" s="176">
        <v>3.56</v>
      </c>
      <c r="BT77" s="176">
        <v>3.56</v>
      </c>
      <c r="BU77" s="176">
        <v>4.4400000000000004</v>
      </c>
      <c r="BV77" s="176">
        <v>3.56</v>
      </c>
      <c r="BW77" s="176">
        <v>4.4400000000000004</v>
      </c>
      <c r="BX77" s="176">
        <v>2.67</v>
      </c>
      <c r="BY77" s="176">
        <v>2.67</v>
      </c>
      <c r="BZ77" s="176">
        <v>3.56</v>
      </c>
      <c r="CA77" s="176">
        <v>2.67</v>
      </c>
      <c r="CB77" s="176">
        <v>2.78</v>
      </c>
      <c r="CC77" s="176">
        <v>3.56</v>
      </c>
      <c r="CD77" s="176">
        <v>1.78</v>
      </c>
      <c r="CE77" s="176">
        <v>3.56</v>
      </c>
      <c r="CF77" s="176">
        <v>2.67</v>
      </c>
      <c r="CG77" s="176">
        <v>2.67</v>
      </c>
      <c r="CH77" s="176">
        <v>2.67</v>
      </c>
      <c r="CI77" s="176">
        <v>4.4400000000000004</v>
      </c>
      <c r="CJ77" s="176">
        <v>3.56</v>
      </c>
      <c r="CK77" s="176">
        <v>3.56</v>
      </c>
      <c r="CL77" s="176">
        <v>2.67</v>
      </c>
      <c r="CM77" s="176">
        <v>3.56</v>
      </c>
      <c r="CN77" s="176">
        <v>2.67</v>
      </c>
      <c r="CO77" s="176">
        <v>3.56</v>
      </c>
      <c r="CP77" s="176">
        <v>2.67</v>
      </c>
      <c r="CQ77" s="176">
        <v>2.67</v>
      </c>
      <c r="CR77" s="176">
        <v>3.56</v>
      </c>
      <c r="CS77" s="176">
        <v>2.67</v>
      </c>
      <c r="CT77" s="176">
        <v>2.67</v>
      </c>
      <c r="CU77" s="176">
        <v>3.56</v>
      </c>
      <c r="CV77" s="176">
        <v>3.56</v>
      </c>
      <c r="CW77" s="176">
        <v>3.56</v>
      </c>
      <c r="CX77" s="176">
        <v>1.89</v>
      </c>
      <c r="CY77" s="176">
        <v>0</v>
      </c>
      <c r="CZ77" s="176">
        <v>4.4400000000000004</v>
      </c>
      <c r="DA77" s="176">
        <v>2.67</v>
      </c>
      <c r="DB77" s="176">
        <v>5.33</v>
      </c>
      <c r="DC77" s="176">
        <v>3.56</v>
      </c>
      <c r="DD77" s="176">
        <v>2.67</v>
      </c>
      <c r="DE77" s="176">
        <v>5.33</v>
      </c>
      <c r="DF77" s="176">
        <v>2.67</v>
      </c>
      <c r="DG77" s="176">
        <v>3.56</v>
      </c>
      <c r="DH77" s="176">
        <v>3.56</v>
      </c>
      <c r="DI77" s="176">
        <v>2.67</v>
      </c>
      <c r="DJ77" s="176">
        <v>2.67</v>
      </c>
      <c r="DK77" s="176">
        <v>4.4400000000000004</v>
      </c>
      <c r="DL77" s="176">
        <v>2.67</v>
      </c>
      <c r="DM77" s="176">
        <v>3.56</v>
      </c>
      <c r="DN77" s="176">
        <v>2.67</v>
      </c>
      <c r="DO77" s="176">
        <v>3.56</v>
      </c>
      <c r="DP77" s="176">
        <v>3.56</v>
      </c>
      <c r="DQ77" s="176">
        <v>2.67</v>
      </c>
      <c r="DR77" s="176">
        <v>2.67</v>
      </c>
      <c r="DS77" s="176">
        <v>4.4400000000000004</v>
      </c>
      <c r="DT77" s="176">
        <v>3.56</v>
      </c>
      <c r="DU77" s="176">
        <v>3.56</v>
      </c>
      <c r="DV77" s="176">
        <v>4.4400000000000004</v>
      </c>
      <c r="DW77" s="176">
        <v>0.89</v>
      </c>
      <c r="DX77" s="176">
        <v>3.67</v>
      </c>
      <c r="DY77" s="176">
        <v>3.56</v>
      </c>
      <c r="DZ77" s="176">
        <v>1.78</v>
      </c>
      <c r="EA77" s="176">
        <v>5.33</v>
      </c>
      <c r="EB77" s="176">
        <v>4.4400000000000004</v>
      </c>
      <c r="EC77" s="176">
        <v>2.67</v>
      </c>
      <c r="ED77" s="176">
        <v>2.67</v>
      </c>
      <c r="EE77" s="176">
        <v>5.44</v>
      </c>
      <c r="EF77" s="176">
        <v>3.56</v>
      </c>
      <c r="EG77" s="176">
        <v>5.33</v>
      </c>
      <c r="EH77" s="176">
        <v>3.56</v>
      </c>
      <c r="EI77" s="176">
        <v>1.78</v>
      </c>
      <c r="EJ77" s="176">
        <v>2.67</v>
      </c>
      <c r="EK77" s="176">
        <v>2.67</v>
      </c>
      <c r="EL77" s="176">
        <v>4.4400000000000004</v>
      </c>
      <c r="EM77" s="176">
        <v>5.33</v>
      </c>
      <c r="EN77" s="176">
        <v>3.56</v>
      </c>
      <c r="EO77" s="176">
        <v>4.4400000000000004</v>
      </c>
      <c r="EP77" s="176">
        <v>3.56</v>
      </c>
      <c r="EQ77" s="176">
        <v>4.4400000000000004</v>
      </c>
      <c r="ER77" s="176">
        <v>2.67</v>
      </c>
      <c r="ES77" s="176">
        <v>2.67</v>
      </c>
      <c r="ET77" s="176">
        <v>2.67</v>
      </c>
      <c r="EU77" s="176">
        <v>1.78</v>
      </c>
      <c r="EV77" s="176">
        <v>4.5599999999999996</v>
      </c>
      <c r="EW77" s="176">
        <v>1.78</v>
      </c>
      <c r="EX77" s="176">
        <v>3.56</v>
      </c>
      <c r="EY77" s="176">
        <v>3.56</v>
      </c>
      <c r="EZ77" s="176">
        <v>3.56</v>
      </c>
      <c r="FA77" s="176">
        <v>5.33</v>
      </c>
      <c r="FB77" s="176">
        <v>2.67</v>
      </c>
      <c r="FC77" s="176">
        <v>4.4400000000000004</v>
      </c>
      <c r="FD77" s="176">
        <v>2.67</v>
      </c>
      <c r="FE77" s="176">
        <v>5.33</v>
      </c>
      <c r="FF77" s="176">
        <v>4.4400000000000004</v>
      </c>
      <c r="FG77" s="176">
        <v>1.78</v>
      </c>
      <c r="FH77" s="176">
        <v>4.4400000000000004</v>
      </c>
      <c r="FI77" s="176">
        <v>2.67</v>
      </c>
      <c r="FJ77" s="176">
        <v>3.56</v>
      </c>
      <c r="FK77" s="176">
        <v>4.4400000000000004</v>
      </c>
      <c r="FL77" s="176">
        <v>4.4400000000000004</v>
      </c>
      <c r="FM77" s="176">
        <v>2.67</v>
      </c>
      <c r="FN77" s="176">
        <v>3.56</v>
      </c>
      <c r="FO77" s="176">
        <v>7.11</v>
      </c>
      <c r="FP77" s="176">
        <v>2.67</v>
      </c>
      <c r="FQ77" s="176">
        <v>3.56</v>
      </c>
      <c r="FR77" s="176">
        <v>3.56</v>
      </c>
      <c r="FS77" s="176">
        <v>2.67</v>
      </c>
      <c r="FT77" s="176">
        <v>1.89</v>
      </c>
      <c r="FU77" s="176">
        <v>1.78</v>
      </c>
      <c r="FV77" s="176">
        <v>2.67</v>
      </c>
      <c r="FW77" s="176">
        <v>3.56</v>
      </c>
      <c r="FX77" s="176">
        <v>2.67</v>
      </c>
      <c r="FY77" s="176">
        <v>3.56</v>
      </c>
      <c r="FZ77" s="176">
        <v>3.56</v>
      </c>
      <c r="GA77" s="176">
        <v>5.33</v>
      </c>
    </row>
    <row r="78" spans="2:183">
      <c r="B78" s="96" t="s">
        <v>3</v>
      </c>
      <c r="C78" s="166" t="s">
        <v>41</v>
      </c>
      <c r="D78" s="175">
        <v>685</v>
      </c>
      <c r="E78" s="176">
        <v>619</v>
      </c>
      <c r="F78" s="176">
        <v>641</v>
      </c>
      <c r="G78" s="176">
        <v>0</v>
      </c>
      <c r="H78" s="176">
        <v>310</v>
      </c>
      <c r="I78" s="176">
        <v>663</v>
      </c>
      <c r="J78" s="176">
        <v>685</v>
      </c>
      <c r="K78" s="176">
        <v>685</v>
      </c>
      <c r="L78" s="176">
        <v>663</v>
      </c>
      <c r="M78" s="176">
        <v>685</v>
      </c>
      <c r="N78" s="176">
        <v>663</v>
      </c>
      <c r="O78" s="176">
        <v>685</v>
      </c>
      <c r="P78" s="176">
        <v>685</v>
      </c>
      <c r="Q78" s="176">
        <v>619</v>
      </c>
      <c r="R78" s="176">
        <v>685</v>
      </c>
      <c r="S78" s="176">
        <v>663</v>
      </c>
      <c r="T78" s="176">
        <v>685</v>
      </c>
      <c r="U78" s="176">
        <v>663</v>
      </c>
      <c r="V78" s="176">
        <v>685</v>
      </c>
      <c r="W78" s="176">
        <v>685</v>
      </c>
      <c r="X78" s="176">
        <v>663</v>
      </c>
      <c r="Y78" s="176">
        <v>685</v>
      </c>
      <c r="Z78" s="176">
        <v>663</v>
      </c>
      <c r="AA78" s="176">
        <v>685</v>
      </c>
      <c r="AB78" s="176">
        <v>685</v>
      </c>
      <c r="AC78" s="176">
        <v>619</v>
      </c>
      <c r="AD78" s="176">
        <v>685</v>
      </c>
      <c r="AE78" s="176">
        <v>663</v>
      </c>
      <c r="AF78" s="176">
        <v>221</v>
      </c>
      <c r="AG78" s="176">
        <v>663</v>
      </c>
      <c r="AH78" s="176">
        <v>685</v>
      </c>
      <c r="AI78" s="176">
        <v>685</v>
      </c>
      <c r="AJ78" s="176">
        <v>663</v>
      </c>
      <c r="AK78" s="176">
        <v>685</v>
      </c>
      <c r="AL78" s="176">
        <v>663</v>
      </c>
      <c r="AM78" s="176">
        <v>685</v>
      </c>
      <c r="AN78" s="176">
        <v>685</v>
      </c>
      <c r="AO78" s="176">
        <v>641</v>
      </c>
      <c r="AP78" s="176">
        <v>685</v>
      </c>
      <c r="AQ78" s="176">
        <v>663</v>
      </c>
      <c r="AR78" s="176">
        <v>685</v>
      </c>
      <c r="AS78" s="176">
        <v>663</v>
      </c>
      <c r="AT78" s="176">
        <v>685</v>
      </c>
      <c r="AU78" s="176">
        <v>685</v>
      </c>
      <c r="AV78" s="176">
        <v>663</v>
      </c>
      <c r="AW78" s="176">
        <v>685</v>
      </c>
      <c r="AX78" s="176">
        <v>663</v>
      </c>
      <c r="AY78" s="176">
        <v>685</v>
      </c>
      <c r="AZ78" s="176">
        <v>685</v>
      </c>
      <c r="BA78" s="176">
        <v>619</v>
      </c>
      <c r="BB78" s="176">
        <v>685</v>
      </c>
      <c r="BC78" s="176">
        <v>199</v>
      </c>
      <c r="BD78" s="176">
        <v>685</v>
      </c>
      <c r="BE78" s="176">
        <v>663</v>
      </c>
      <c r="BF78" s="176">
        <v>685</v>
      </c>
      <c r="BG78" s="176">
        <v>685</v>
      </c>
      <c r="BH78" s="176">
        <v>663</v>
      </c>
      <c r="BI78" s="176">
        <v>685</v>
      </c>
      <c r="BJ78" s="176">
        <v>663</v>
      </c>
      <c r="BK78" s="176">
        <v>685</v>
      </c>
      <c r="BL78" s="176">
        <v>685</v>
      </c>
      <c r="BM78" s="176">
        <v>619</v>
      </c>
      <c r="BN78" s="176">
        <v>685</v>
      </c>
      <c r="BO78" s="176">
        <v>663</v>
      </c>
      <c r="BP78" s="176">
        <v>685</v>
      </c>
      <c r="BQ78" s="176">
        <v>663</v>
      </c>
      <c r="BR78" s="176">
        <v>685</v>
      </c>
      <c r="BS78" s="176">
        <v>685</v>
      </c>
      <c r="BT78" s="176">
        <v>663</v>
      </c>
      <c r="BU78" s="176">
        <v>685</v>
      </c>
      <c r="BV78" s="176">
        <v>663</v>
      </c>
      <c r="BW78" s="176">
        <v>685</v>
      </c>
      <c r="BX78" s="176">
        <v>685</v>
      </c>
      <c r="BY78" s="176">
        <v>619</v>
      </c>
      <c r="BZ78" s="176">
        <v>685</v>
      </c>
      <c r="CA78" s="176">
        <v>420</v>
      </c>
      <c r="CB78" s="176">
        <v>310</v>
      </c>
      <c r="CC78" s="176">
        <v>663</v>
      </c>
      <c r="CD78" s="176">
        <v>685</v>
      </c>
      <c r="CE78" s="176">
        <v>685</v>
      </c>
      <c r="CF78" s="176">
        <v>663</v>
      </c>
      <c r="CG78" s="176">
        <v>685</v>
      </c>
      <c r="CH78" s="176">
        <v>663</v>
      </c>
      <c r="CI78" s="176">
        <v>685</v>
      </c>
      <c r="CJ78" s="176">
        <v>685</v>
      </c>
      <c r="CK78" s="176">
        <v>641</v>
      </c>
      <c r="CL78" s="176">
        <v>685</v>
      </c>
      <c r="CM78" s="176">
        <v>663</v>
      </c>
      <c r="CN78" s="176">
        <v>685</v>
      </c>
      <c r="CO78" s="176">
        <v>663</v>
      </c>
      <c r="CP78" s="176">
        <v>685</v>
      </c>
      <c r="CQ78" s="176">
        <v>685</v>
      </c>
      <c r="CR78" s="176">
        <v>663</v>
      </c>
      <c r="CS78" s="176">
        <v>685</v>
      </c>
      <c r="CT78" s="176">
        <v>663</v>
      </c>
      <c r="CU78" s="176">
        <v>685</v>
      </c>
      <c r="CV78" s="176">
        <v>685</v>
      </c>
      <c r="CW78" s="176">
        <v>619</v>
      </c>
      <c r="CX78" s="176">
        <v>265</v>
      </c>
      <c r="CY78" s="176">
        <v>0</v>
      </c>
      <c r="CZ78" s="176">
        <v>685</v>
      </c>
      <c r="DA78" s="176">
        <v>663</v>
      </c>
      <c r="DB78" s="176">
        <v>685</v>
      </c>
      <c r="DC78" s="176">
        <v>685</v>
      </c>
      <c r="DD78" s="176">
        <v>663</v>
      </c>
      <c r="DE78" s="176">
        <v>685</v>
      </c>
      <c r="DF78" s="176">
        <v>663</v>
      </c>
      <c r="DG78" s="176">
        <v>685</v>
      </c>
      <c r="DH78" s="176">
        <v>685</v>
      </c>
      <c r="DI78" s="176">
        <v>619</v>
      </c>
      <c r="DJ78" s="176">
        <v>685</v>
      </c>
      <c r="DK78" s="176">
        <v>663</v>
      </c>
      <c r="DL78" s="176">
        <v>685</v>
      </c>
      <c r="DM78" s="176">
        <v>663</v>
      </c>
      <c r="DN78" s="176">
        <v>685</v>
      </c>
      <c r="DO78" s="176">
        <v>685</v>
      </c>
      <c r="DP78" s="176">
        <v>663</v>
      </c>
      <c r="DQ78" s="176">
        <v>685</v>
      </c>
      <c r="DR78" s="176">
        <v>663</v>
      </c>
      <c r="DS78" s="176">
        <v>685</v>
      </c>
      <c r="DT78" s="176">
        <v>685</v>
      </c>
      <c r="DU78" s="176">
        <v>619</v>
      </c>
      <c r="DV78" s="176">
        <v>685</v>
      </c>
      <c r="DW78" s="176">
        <v>310</v>
      </c>
      <c r="DX78" s="176">
        <v>575</v>
      </c>
      <c r="DY78" s="176">
        <v>663</v>
      </c>
      <c r="DZ78" s="176">
        <v>685</v>
      </c>
      <c r="EA78" s="176">
        <v>685</v>
      </c>
      <c r="EB78" s="176">
        <v>663</v>
      </c>
      <c r="EC78" s="176">
        <v>685</v>
      </c>
      <c r="ED78" s="176">
        <v>663</v>
      </c>
      <c r="EE78" s="176">
        <v>685</v>
      </c>
      <c r="EF78" s="176">
        <v>685</v>
      </c>
      <c r="EG78" s="176">
        <v>641</v>
      </c>
      <c r="EH78" s="176">
        <v>685</v>
      </c>
      <c r="EI78" s="176">
        <v>663</v>
      </c>
      <c r="EJ78" s="176">
        <v>685</v>
      </c>
      <c r="EK78" s="176">
        <v>663</v>
      </c>
      <c r="EL78" s="176">
        <v>685</v>
      </c>
      <c r="EM78" s="176">
        <v>685</v>
      </c>
      <c r="EN78" s="176">
        <v>663</v>
      </c>
      <c r="EO78" s="176">
        <v>685</v>
      </c>
      <c r="EP78" s="176">
        <v>663</v>
      </c>
      <c r="EQ78" s="176">
        <v>685</v>
      </c>
      <c r="ER78" s="176">
        <v>685</v>
      </c>
      <c r="ES78" s="176">
        <v>619</v>
      </c>
      <c r="ET78" s="176">
        <v>685</v>
      </c>
      <c r="EU78" s="176">
        <v>243</v>
      </c>
      <c r="EV78" s="176">
        <v>641</v>
      </c>
      <c r="EW78" s="176">
        <v>663</v>
      </c>
      <c r="EX78" s="176">
        <v>685</v>
      </c>
      <c r="EY78" s="176">
        <v>685</v>
      </c>
      <c r="EZ78" s="176">
        <v>663</v>
      </c>
      <c r="FA78" s="176">
        <v>685</v>
      </c>
      <c r="FB78" s="176">
        <v>663</v>
      </c>
      <c r="FC78" s="176">
        <v>685</v>
      </c>
      <c r="FD78" s="176">
        <v>685</v>
      </c>
      <c r="FE78" s="176">
        <v>619</v>
      </c>
      <c r="FF78" s="176">
        <v>685</v>
      </c>
      <c r="FG78" s="176">
        <v>663</v>
      </c>
      <c r="FH78" s="176">
        <v>685</v>
      </c>
      <c r="FI78" s="176">
        <v>663</v>
      </c>
      <c r="FJ78" s="176">
        <v>685</v>
      </c>
      <c r="FK78" s="176">
        <v>685</v>
      </c>
      <c r="FL78" s="176">
        <v>663</v>
      </c>
      <c r="FM78" s="176">
        <v>685</v>
      </c>
      <c r="FN78" s="176">
        <v>663</v>
      </c>
      <c r="FO78" s="176">
        <v>685</v>
      </c>
      <c r="FP78" s="176">
        <v>685</v>
      </c>
      <c r="FQ78" s="176">
        <v>619</v>
      </c>
      <c r="FR78" s="176">
        <v>685</v>
      </c>
      <c r="FS78" s="176">
        <v>663</v>
      </c>
      <c r="FT78" s="176">
        <v>221</v>
      </c>
      <c r="FU78" s="176">
        <v>663</v>
      </c>
      <c r="FV78" s="176">
        <v>685</v>
      </c>
      <c r="FW78" s="176">
        <v>685</v>
      </c>
      <c r="FX78" s="176">
        <v>663</v>
      </c>
      <c r="FY78" s="176">
        <v>685</v>
      </c>
      <c r="FZ78" s="176">
        <v>663</v>
      </c>
      <c r="GA78" s="176">
        <v>685</v>
      </c>
    </row>
    <row r="79" spans="2:183">
      <c r="B79" s="96" t="s">
        <v>3</v>
      </c>
      <c r="C79" s="166" t="s">
        <v>271</v>
      </c>
      <c r="D79" s="88">
        <v>4733.33</v>
      </c>
      <c r="E79" s="89">
        <v>3905</v>
      </c>
      <c r="F79" s="89">
        <v>3786.67</v>
      </c>
      <c r="G79" s="89">
        <v>0</v>
      </c>
      <c r="H79" s="89">
        <v>2011.67</v>
      </c>
      <c r="I79" s="89">
        <v>2840</v>
      </c>
      <c r="J79" s="89">
        <v>2840</v>
      </c>
      <c r="K79" s="89">
        <v>3786.67</v>
      </c>
      <c r="L79" s="89">
        <v>2840</v>
      </c>
      <c r="M79" s="89">
        <v>2840</v>
      </c>
      <c r="N79" s="89">
        <v>4733.33</v>
      </c>
      <c r="O79" s="89">
        <v>3786.67</v>
      </c>
      <c r="P79" s="89">
        <v>3786.67</v>
      </c>
      <c r="Q79" s="89">
        <v>2840</v>
      </c>
      <c r="R79" s="89">
        <v>1893.33</v>
      </c>
      <c r="S79" s="89">
        <v>2840</v>
      </c>
      <c r="T79" s="89">
        <v>2840</v>
      </c>
      <c r="U79" s="89">
        <v>3786.67</v>
      </c>
      <c r="V79" s="89">
        <v>3786.67</v>
      </c>
      <c r="W79" s="89">
        <v>2840</v>
      </c>
      <c r="X79" s="89">
        <v>3786.67</v>
      </c>
      <c r="Y79" s="89">
        <v>4733.33</v>
      </c>
      <c r="Z79" s="89">
        <v>2840</v>
      </c>
      <c r="AA79" s="89">
        <v>3786.67</v>
      </c>
      <c r="AB79" s="89">
        <v>3786.67</v>
      </c>
      <c r="AC79" s="89">
        <v>2840</v>
      </c>
      <c r="AD79" s="89">
        <v>3905</v>
      </c>
      <c r="AE79" s="89">
        <v>4733.33</v>
      </c>
      <c r="AF79" s="89">
        <v>2958.33</v>
      </c>
      <c r="AG79" s="89">
        <v>3786.67</v>
      </c>
      <c r="AH79" s="89">
        <v>4733.33</v>
      </c>
      <c r="AI79" s="89">
        <v>3786.67</v>
      </c>
      <c r="AJ79" s="89">
        <v>4733.33</v>
      </c>
      <c r="AK79" s="89">
        <v>5680</v>
      </c>
      <c r="AL79" s="89">
        <v>3786.67</v>
      </c>
      <c r="AM79" s="89">
        <v>3786.67</v>
      </c>
      <c r="AN79" s="89">
        <v>4733.33</v>
      </c>
      <c r="AO79" s="89">
        <v>3786.67</v>
      </c>
      <c r="AP79" s="89">
        <v>3786.67</v>
      </c>
      <c r="AQ79" s="89">
        <v>2840</v>
      </c>
      <c r="AR79" s="89">
        <v>2840</v>
      </c>
      <c r="AS79" s="89">
        <v>3786.67</v>
      </c>
      <c r="AT79" s="89">
        <v>2840</v>
      </c>
      <c r="AU79" s="89">
        <v>1893.33</v>
      </c>
      <c r="AV79" s="89">
        <v>3786.67</v>
      </c>
      <c r="AW79" s="89">
        <v>4733.33</v>
      </c>
      <c r="AX79" s="89">
        <v>2840</v>
      </c>
      <c r="AY79" s="89">
        <v>3786.67</v>
      </c>
      <c r="AZ79" s="89">
        <v>2840</v>
      </c>
      <c r="BA79" s="89">
        <v>1893.33</v>
      </c>
      <c r="BB79" s="89">
        <v>3786.67</v>
      </c>
      <c r="BC79" s="89">
        <v>2011.67</v>
      </c>
      <c r="BD79" s="89">
        <v>3786.67</v>
      </c>
      <c r="BE79" s="89">
        <v>4733.33</v>
      </c>
      <c r="BF79" s="89">
        <v>2840</v>
      </c>
      <c r="BG79" s="89">
        <v>2840</v>
      </c>
      <c r="BH79" s="89">
        <v>1893.33</v>
      </c>
      <c r="BI79" s="89">
        <v>3786.67</v>
      </c>
      <c r="BJ79" s="89">
        <v>3786.67</v>
      </c>
      <c r="BK79" s="89">
        <v>3786.67</v>
      </c>
      <c r="BL79" s="89">
        <v>3786.67</v>
      </c>
      <c r="BM79" s="89">
        <v>2840</v>
      </c>
      <c r="BN79" s="89">
        <v>4733.33</v>
      </c>
      <c r="BO79" s="89">
        <v>3786.67</v>
      </c>
      <c r="BP79" s="89">
        <v>3786.67</v>
      </c>
      <c r="BQ79" s="89">
        <v>4733.33</v>
      </c>
      <c r="BR79" s="89">
        <v>4733.33</v>
      </c>
      <c r="BS79" s="89">
        <v>3786.67</v>
      </c>
      <c r="BT79" s="89">
        <v>3786.67</v>
      </c>
      <c r="BU79" s="89">
        <v>4733.33</v>
      </c>
      <c r="BV79" s="89">
        <v>3786.67</v>
      </c>
      <c r="BW79" s="89">
        <v>4733.33</v>
      </c>
      <c r="BX79" s="89">
        <v>2840</v>
      </c>
      <c r="BY79" s="89">
        <v>2840</v>
      </c>
      <c r="BZ79" s="89">
        <v>3786.67</v>
      </c>
      <c r="CA79" s="89">
        <v>2840</v>
      </c>
      <c r="CB79" s="89">
        <v>2958.33</v>
      </c>
      <c r="CC79" s="89">
        <v>3786.67</v>
      </c>
      <c r="CD79" s="89">
        <v>1893.33</v>
      </c>
      <c r="CE79" s="89">
        <v>3786.67</v>
      </c>
      <c r="CF79" s="89">
        <v>2840</v>
      </c>
      <c r="CG79" s="89">
        <v>2840</v>
      </c>
      <c r="CH79" s="89">
        <v>2840</v>
      </c>
      <c r="CI79" s="89">
        <v>4733.33</v>
      </c>
      <c r="CJ79" s="89">
        <v>3786.67</v>
      </c>
      <c r="CK79" s="89">
        <v>3786.67</v>
      </c>
      <c r="CL79" s="89">
        <v>2840</v>
      </c>
      <c r="CM79" s="89">
        <v>3786.67</v>
      </c>
      <c r="CN79" s="89">
        <v>2840</v>
      </c>
      <c r="CO79" s="89">
        <v>3786.67</v>
      </c>
      <c r="CP79" s="89">
        <v>2840</v>
      </c>
      <c r="CQ79" s="89">
        <v>2840</v>
      </c>
      <c r="CR79" s="89">
        <v>3786.67</v>
      </c>
      <c r="CS79" s="89">
        <v>2840</v>
      </c>
      <c r="CT79" s="89">
        <v>2840</v>
      </c>
      <c r="CU79" s="89">
        <v>3786.67</v>
      </c>
      <c r="CV79" s="89">
        <v>3786.67</v>
      </c>
      <c r="CW79" s="89">
        <v>3786.67</v>
      </c>
      <c r="CX79" s="89">
        <v>2011.67</v>
      </c>
      <c r="CY79" s="89">
        <v>0</v>
      </c>
      <c r="CZ79" s="89">
        <v>4733.33</v>
      </c>
      <c r="DA79" s="89">
        <v>2840</v>
      </c>
      <c r="DB79" s="89">
        <v>5680</v>
      </c>
      <c r="DC79" s="89">
        <v>3786.67</v>
      </c>
      <c r="DD79" s="89">
        <v>2840</v>
      </c>
      <c r="DE79" s="89">
        <v>5680</v>
      </c>
      <c r="DF79" s="89">
        <v>2840</v>
      </c>
      <c r="DG79" s="89">
        <v>3786.67</v>
      </c>
      <c r="DH79" s="89">
        <v>3786.67</v>
      </c>
      <c r="DI79" s="89">
        <v>2840</v>
      </c>
      <c r="DJ79" s="89">
        <v>2840</v>
      </c>
      <c r="DK79" s="89">
        <v>4733.33</v>
      </c>
      <c r="DL79" s="89">
        <v>2840</v>
      </c>
      <c r="DM79" s="89">
        <v>3786.67</v>
      </c>
      <c r="DN79" s="89">
        <v>2840</v>
      </c>
      <c r="DO79" s="89">
        <v>3786.67</v>
      </c>
      <c r="DP79" s="89">
        <v>3786.67</v>
      </c>
      <c r="DQ79" s="89">
        <v>2840</v>
      </c>
      <c r="DR79" s="89">
        <v>2840</v>
      </c>
      <c r="DS79" s="89">
        <v>4733.33</v>
      </c>
      <c r="DT79" s="89">
        <v>3786.67</v>
      </c>
      <c r="DU79" s="89">
        <v>3786.67</v>
      </c>
      <c r="DV79" s="89">
        <v>4733.33</v>
      </c>
      <c r="DW79" s="89">
        <v>946.67</v>
      </c>
      <c r="DX79" s="89">
        <v>3905</v>
      </c>
      <c r="DY79" s="89">
        <v>3786.67</v>
      </c>
      <c r="DZ79" s="89">
        <v>1893.33</v>
      </c>
      <c r="EA79" s="89">
        <v>5680</v>
      </c>
      <c r="EB79" s="89">
        <v>4733.33</v>
      </c>
      <c r="EC79" s="89">
        <v>2840</v>
      </c>
      <c r="ED79" s="89">
        <v>2840</v>
      </c>
      <c r="EE79" s="89">
        <v>5798.33</v>
      </c>
      <c r="EF79" s="89">
        <v>3786.67</v>
      </c>
      <c r="EG79" s="89">
        <v>5680</v>
      </c>
      <c r="EH79" s="89">
        <v>3786.67</v>
      </c>
      <c r="EI79" s="89">
        <v>1893.33</v>
      </c>
      <c r="EJ79" s="89">
        <v>2840</v>
      </c>
      <c r="EK79" s="89">
        <v>2840</v>
      </c>
      <c r="EL79" s="89">
        <v>4733.33</v>
      </c>
      <c r="EM79" s="89">
        <v>5680</v>
      </c>
      <c r="EN79" s="89">
        <v>3786.67</v>
      </c>
      <c r="EO79" s="89">
        <v>4733.33</v>
      </c>
      <c r="EP79" s="89">
        <v>3786.67</v>
      </c>
      <c r="EQ79" s="89">
        <v>4733.33</v>
      </c>
      <c r="ER79" s="89">
        <v>2840</v>
      </c>
      <c r="ES79" s="89">
        <v>2840</v>
      </c>
      <c r="ET79" s="89">
        <v>2840</v>
      </c>
      <c r="EU79" s="89">
        <v>1893.33</v>
      </c>
      <c r="EV79" s="89">
        <v>4851.67</v>
      </c>
      <c r="EW79" s="89">
        <v>1893.33</v>
      </c>
      <c r="EX79" s="89">
        <v>3786.67</v>
      </c>
      <c r="EY79" s="89">
        <v>3786.67</v>
      </c>
      <c r="EZ79" s="89">
        <v>3786.67</v>
      </c>
      <c r="FA79" s="89">
        <v>5680</v>
      </c>
      <c r="FB79" s="89">
        <v>2840</v>
      </c>
      <c r="FC79" s="89">
        <v>4733.33</v>
      </c>
      <c r="FD79" s="89">
        <v>2840</v>
      </c>
      <c r="FE79" s="89">
        <v>5680</v>
      </c>
      <c r="FF79" s="89">
        <v>4733.33</v>
      </c>
      <c r="FG79" s="89">
        <v>1893.33</v>
      </c>
      <c r="FH79" s="89">
        <v>4733.33</v>
      </c>
      <c r="FI79" s="89">
        <v>2840</v>
      </c>
      <c r="FJ79" s="89">
        <v>3786.67</v>
      </c>
      <c r="FK79" s="89">
        <v>4733.33</v>
      </c>
      <c r="FL79" s="89">
        <v>4733.33</v>
      </c>
      <c r="FM79" s="89">
        <v>2840</v>
      </c>
      <c r="FN79" s="89">
        <v>3786.67</v>
      </c>
      <c r="FO79" s="89">
        <v>7573.33</v>
      </c>
      <c r="FP79" s="89">
        <v>2840</v>
      </c>
      <c r="FQ79" s="89">
        <v>3786.67</v>
      </c>
      <c r="FR79" s="89">
        <v>3786.67</v>
      </c>
      <c r="FS79" s="89">
        <v>2840</v>
      </c>
      <c r="FT79" s="89">
        <v>2011.67</v>
      </c>
      <c r="FU79" s="89">
        <v>1893.33</v>
      </c>
      <c r="FV79" s="89">
        <v>2840</v>
      </c>
      <c r="FW79" s="89">
        <v>3786.67</v>
      </c>
      <c r="FX79" s="89">
        <v>2840</v>
      </c>
      <c r="FY79" s="89">
        <v>3786.67</v>
      </c>
      <c r="FZ79" s="89">
        <v>3786.67</v>
      </c>
      <c r="GA79" s="89">
        <v>5680</v>
      </c>
    </row>
    <row r="80" spans="2:183">
      <c r="B80" s="171" t="s">
        <v>3</v>
      </c>
      <c r="C80" s="177" t="s">
        <v>96</v>
      </c>
      <c r="D80" s="83">
        <v>0.92371110257395317</v>
      </c>
      <c r="E80" s="84">
        <v>0.920940077374373</v>
      </c>
      <c r="F80" s="84">
        <v>0.91459889974546349</v>
      </c>
      <c r="G80" s="84" t="e">
        <v>#DIV/0!</v>
      </c>
      <c r="H80" s="84">
        <v>0.90346349745331067</v>
      </c>
      <c r="I80" s="84">
        <v>0.92061601968722717</v>
      </c>
      <c r="J80" s="84">
        <v>0.93153860929696508</v>
      </c>
      <c r="K80" s="84">
        <v>0.92659239339223975</v>
      </c>
      <c r="L80" s="84">
        <v>0.91674605064697945</v>
      </c>
      <c r="M80" s="84">
        <v>0.9116577026507876</v>
      </c>
      <c r="N80" s="84">
        <v>0.90710089703897756</v>
      </c>
      <c r="O80" s="84">
        <v>0.91376104494813681</v>
      </c>
      <c r="P80" s="84">
        <v>0.93174990395697277</v>
      </c>
      <c r="Q80" s="84">
        <v>0.93283946943287133</v>
      </c>
      <c r="R80" s="84">
        <v>0.91969650403380721</v>
      </c>
      <c r="S80" s="84">
        <v>0.91880011113757243</v>
      </c>
      <c r="T80" s="84">
        <v>0.91908182865923937</v>
      </c>
      <c r="U80" s="84">
        <v>0.92616297531158209</v>
      </c>
      <c r="V80" s="84">
        <v>0.93569727237802536</v>
      </c>
      <c r="W80" s="84">
        <v>0.93298885900883599</v>
      </c>
      <c r="X80" s="84">
        <v>0.9175498134476463</v>
      </c>
      <c r="Y80" s="84">
        <v>0.92255858624663856</v>
      </c>
      <c r="Z80" s="84">
        <v>0.90869849964277205</v>
      </c>
      <c r="AA80" s="84">
        <v>0.91686323472915865</v>
      </c>
      <c r="AB80" s="84">
        <v>0.92844602381867081</v>
      </c>
      <c r="AC80" s="84">
        <v>0.92942776974747043</v>
      </c>
      <c r="AD80" s="84">
        <v>0.91561467537456787</v>
      </c>
      <c r="AE80" s="84">
        <v>0.913828689370485</v>
      </c>
      <c r="AF80" s="84">
        <v>0.90536437246963564</v>
      </c>
      <c r="AG80" s="84">
        <v>0.92438665952210852</v>
      </c>
      <c r="AH80" s="84">
        <v>0.93207645024971186</v>
      </c>
      <c r="AI80" s="84">
        <v>0.93490971955436042</v>
      </c>
      <c r="AJ80" s="84">
        <v>0.91629951575772006</v>
      </c>
      <c r="AK80" s="84">
        <v>0.91989819439108722</v>
      </c>
      <c r="AL80" s="84">
        <v>0.91201278082083037</v>
      </c>
      <c r="AM80" s="84">
        <v>0.91007299270072994</v>
      </c>
      <c r="AN80" s="84">
        <v>0.92741836342681527</v>
      </c>
      <c r="AO80" s="84">
        <v>0.93622423844322189</v>
      </c>
      <c r="AP80" s="84">
        <v>0.92407606607760284</v>
      </c>
      <c r="AQ80" s="84">
        <v>0.91707350956576961</v>
      </c>
      <c r="AR80" s="84">
        <v>0.92302919708029196</v>
      </c>
      <c r="AS80" s="84">
        <v>0.92912002857823295</v>
      </c>
      <c r="AT80" s="84">
        <v>0.93587975412985025</v>
      </c>
      <c r="AU80" s="84">
        <v>0.93903956972723779</v>
      </c>
      <c r="AV80" s="84">
        <v>0.91795665634674928</v>
      </c>
      <c r="AW80" s="84">
        <v>0.91930272762197462</v>
      </c>
      <c r="AX80" s="84">
        <v>0.91451337620068274</v>
      </c>
      <c r="AY80" s="84">
        <v>0.91114867460622362</v>
      </c>
      <c r="AZ80" s="84">
        <v>0.9317402996542451</v>
      </c>
      <c r="BA80" s="84">
        <v>0.93502890910636849</v>
      </c>
      <c r="BB80" s="84">
        <v>0.92127160968113719</v>
      </c>
      <c r="BC80" s="84">
        <v>0.90661200740544834</v>
      </c>
      <c r="BD80" s="84">
        <v>0.91580676142912032</v>
      </c>
      <c r="BE80" s="84">
        <v>0.92934825752163208</v>
      </c>
      <c r="BF80" s="84">
        <v>0.93558202074529395</v>
      </c>
      <c r="BG80" s="84">
        <v>0.93585094122166734</v>
      </c>
      <c r="BH80" s="84">
        <v>0.91601174882908631</v>
      </c>
      <c r="BI80" s="84">
        <v>0.91834229734921247</v>
      </c>
      <c r="BJ80" s="84">
        <v>0.91148686195125828</v>
      </c>
      <c r="BK80" s="84">
        <v>0.91322320399538992</v>
      </c>
      <c r="BL80" s="84">
        <v>0.93228774490971955</v>
      </c>
      <c r="BM80" s="84">
        <v>0.93931649094464764</v>
      </c>
      <c r="BN80" s="84">
        <v>0.92419131771033425</v>
      </c>
      <c r="BO80" s="84">
        <v>0.92080455664047001</v>
      </c>
      <c r="BP80" s="84">
        <v>0.93159623511333078</v>
      </c>
      <c r="BQ80" s="84">
        <v>0.93528221005001189</v>
      </c>
      <c r="BR80" s="84">
        <v>0.94311179408374957</v>
      </c>
      <c r="BS80" s="84">
        <v>0.95033422973492132</v>
      </c>
      <c r="BT80" s="84">
        <v>0.92796896086369773</v>
      </c>
      <c r="BU80" s="84">
        <v>0.93512101421436811</v>
      </c>
      <c r="BV80" s="84">
        <v>0.93288084464555054</v>
      </c>
      <c r="BW80" s="84">
        <v>0.93823280829811762</v>
      </c>
      <c r="BX80" s="84">
        <v>0.94996926623127165</v>
      </c>
      <c r="BY80" s="84">
        <v>0.96111523254825271</v>
      </c>
      <c r="BZ80" s="84">
        <v>0.94190165194006914</v>
      </c>
      <c r="CA80" s="84">
        <v>0.95172619047619045</v>
      </c>
      <c r="CB80" s="84">
        <v>0.9497920203735144</v>
      </c>
      <c r="CC80" s="84">
        <v>0.95260776375327461</v>
      </c>
      <c r="CD80" s="84">
        <v>0.96639262389550518</v>
      </c>
      <c r="CE80" s="84">
        <v>0.97249135612754511</v>
      </c>
      <c r="CF80" s="84">
        <v>0.95837302532348967</v>
      </c>
      <c r="CG80" s="84">
        <v>0.95474260468689975</v>
      </c>
      <c r="CH80" s="84">
        <v>0.97873501627371595</v>
      </c>
      <c r="CI80" s="84">
        <v>0.98447752593161741</v>
      </c>
      <c r="CJ80" s="84">
        <v>0.98571648098348064</v>
      </c>
      <c r="CK80" s="84">
        <v>0.9826463584859183</v>
      </c>
      <c r="CL80" s="84">
        <v>0.97345178640030738</v>
      </c>
      <c r="CM80" s="84">
        <v>0.96397951893307932</v>
      </c>
      <c r="CN80" s="84">
        <v>0.96050518632347293</v>
      </c>
      <c r="CO80" s="84">
        <v>0.96463443677065963</v>
      </c>
      <c r="CP80" s="84">
        <v>0.97544948136765275</v>
      </c>
      <c r="CQ80" s="84">
        <v>0.97777372262773721</v>
      </c>
      <c r="CR80" s="84">
        <v>0.96256053028498845</v>
      </c>
      <c r="CS80" s="84">
        <v>0.96309834805993089</v>
      </c>
      <c r="CT80" s="84">
        <v>0.97850678733031671</v>
      </c>
      <c r="CU80" s="84">
        <v>0.98469842489435266</v>
      </c>
      <c r="CV80" s="84">
        <v>0.98440069150979637</v>
      </c>
      <c r="CW80" s="84">
        <v>0.98553917609046848</v>
      </c>
      <c r="CX80" s="84">
        <v>0.97899702085402185</v>
      </c>
      <c r="CY80" s="84" t="e">
        <v>#DIV/0!</v>
      </c>
      <c r="CZ80" s="84">
        <v>0.95878601613522862</v>
      </c>
      <c r="DA80" s="84">
        <v>0.96799833293641346</v>
      </c>
      <c r="DB80" s="84">
        <v>0.9763522858240492</v>
      </c>
      <c r="DC80" s="84">
        <v>0.98017479830964271</v>
      </c>
      <c r="DD80" s="84">
        <v>0.95928594109708665</v>
      </c>
      <c r="DE80" s="84">
        <v>0.96333845562812148</v>
      </c>
      <c r="DF80" s="84">
        <v>0.98078897753433358</v>
      </c>
      <c r="DG80" s="84">
        <v>0.97651555897041875</v>
      </c>
      <c r="DH80" s="84">
        <v>0.98268152132155207</v>
      </c>
      <c r="DI80" s="84">
        <v>0.98333910806904179</v>
      </c>
      <c r="DJ80" s="84">
        <v>0.97693814829043413</v>
      </c>
      <c r="DK80" s="84">
        <v>0.96099269667381126</v>
      </c>
      <c r="DL80" s="84">
        <v>0.95682673837879373</v>
      </c>
      <c r="DM80" s="84">
        <v>0.96503135667222351</v>
      </c>
      <c r="DN80" s="84">
        <v>0.97811947752593165</v>
      </c>
      <c r="DO80" s="84">
        <v>0.97575681905493661</v>
      </c>
      <c r="DP80" s="84">
        <v>0.95981185996665874</v>
      </c>
      <c r="DQ80" s="84">
        <v>0.96367460622358825</v>
      </c>
      <c r="DR80" s="84">
        <v>0.97965785504485192</v>
      </c>
      <c r="DS80" s="84">
        <v>0.97686131386861319</v>
      </c>
      <c r="DT80" s="84">
        <v>0.98254706108336543</v>
      </c>
      <c r="DU80" s="84">
        <v>0.98221250318850439</v>
      </c>
      <c r="DV80" s="84">
        <v>0.97175182481751832</v>
      </c>
      <c r="DW80" s="84">
        <v>0.95630730050933777</v>
      </c>
      <c r="DX80" s="84">
        <v>0.95718306636155615</v>
      </c>
      <c r="DY80" s="84">
        <v>0.9606751607525601</v>
      </c>
      <c r="DZ80" s="84">
        <v>0.97619861698040722</v>
      </c>
      <c r="EA80" s="84">
        <v>0.97208797541298508</v>
      </c>
      <c r="EB80" s="84">
        <v>0.95865086925458443</v>
      </c>
      <c r="EC80" s="84">
        <v>0.95687475989243187</v>
      </c>
      <c r="ED80" s="84">
        <v>0.97051877431134392</v>
      </c>
      <c r="EE80" s="84">
        <v>0.97472915866308107</v>
      </c>
      <c r="EF80" s="84">
        <v>0.98148098348059931</v>
      </c>
      <c r="EG80" s="84">
        <v>0.97926964446998932</v>
      </c>
      <c r="EH80" s="84">
        <v>0.96937956204379561</v>
      </c>
      <c r="EI80" s="84">
        <v>0.95940501706755577</v>
      </c>
      <c r="EJ80" s="84">
        <v>0.95643296196696126</v>
      </c>
      <c r="EK80" s="84">
        <v>0.96143923156307054</v>
      </c>
      <c r="EL80" s="84">
        <v>0.97619861698040722</v>
      </c>
      <c r="EM80" s="84">
        <v>0.97131963119477527</v>
      </c>
      <c r="EN80" s="84">
        <v>0.96107208065412397</v>
      </c>
      <c r="EO80" s="84">
        <v>0.95944871302343449</v>
      </c>
      <c r="EP80" s="84">
        <v>0.96755179804715408</v>
      </c>
      <c r="EQ80" s="84">
        <v>0.97845562812139841</v>
      </c>
      <c r="ER80" s="84">
        <v>0.97144448713023435</v>
      </c>
      <c r="ES80" s="84">
        <v>0.97279578692288071</v>
      </c>
      <c r="ET80" s="84">
        <v>0.95985209373799463</v>
      </c>
      <c r="EU80" s="84">
        <v>0.95914554905782978</v>
      </c>
      <c r="EV80" s="84">
        <v>0.95040849002381145</v>
      </c>
      <c r="EW80" s="84">
        <v>0.95907755814876561</v>
      </c>
      <c r="EX80" s="84">
        <v>0.96714175950825976</v>
      </c>
      <c r="EY80" s="84">
        <v>0.96679600461006532</v>
      </c>
      <c r="EZ80" s="84">
        <v>0.95550527903469085</v>
      </c>
      <c r="FA80" s="84">
        <v>0.95407030349596622</v>
      </c>
      <c r="FB80" s="84">
        <v>0.96250099229975394</v>
      </c>
      <c r="FC80" s="84">
        <v>0.97198232808298124</v>
      </c>
      <c r="FD80" s="84">
        <v>0.95673069535151756</v>
      </c>
      <c r="FE80" s="84">
        <v>0.95849003060964211</v>
      </c>
      <c r="FF80" s="84">
        <v>0.95375336150595469</v>
      </c>
      <c r="FG80" s="84">
        <v>0.95012701436850044</v>
      </c>
      <c r="FH80" s="84">
        <v>0.94599308490203615</v>
      </c>
      <c r="FI80" s="84">
        <v>0.95235968881479716</v>
      </c>
      <c r="FJ80" s="84">
        <v>0.96190741452170581</v>
      </c>
      <c r="FK80" s="84">
        <v>0.9598616980407223</v>
      </c>
      <c r="FL80" s="84">
        <v>0.94616773835040091</v>
      </c>
      <c r="FM80" s="84">
        <v>0.95202458701498271</v>
      </c>
      <c r="FN80" s="84">
        <v>0.95489997618480593</v>
      </c>
      <c r="FO80" s="84">
        <v>0.9608125240107569</v>
      </c>
      <c r="FP80" s="84">
        <v>0.95503073376872838</v>
      </c>
      <c r="FQ80" s="84">
        <v>0.95895767791854436</v>
      </c>
      <c r="FR80" s="84">
        <v>0.95319631194775267</v>
      </c>
      <c r="FS80" s="84">
        <v>0.94966063348416285</v>
      </c>
      <c r="FT80" s="84">
        <v>0.93745534651107409</v>
      </c>
      <c r="FU80" s="84">
        <v>0.94931332857029449</v>
      </c>
      <c r="FV80" s="84">
        <v>0.9608125240107569</v>
      </c>
      <c r="FW80" s="84">
        <v>0.9561544371878602</v>
      </c>
      <c r="FX80" s="84">
        <v>0.94312137810589824</v>
      </c>
      <c r="FY80" s="84">
        <v>0.94303495966192852</v>
      </c>
      <c r="FZ80" s="84">
        <v>0.95173453996983404</v>
      </c>
      <c r="GA80" s="84">
        <v>0.9608125240107569</v>
      </c>
    </row>
    <row r="81" spans="2:183">
      <c r="B81" s="96" t="s">
        <v>3</v>
      </c>
      <c r="C81" s="166" t="s">
        <v>42</v>
      </c>
      <c r="D81" s="178">
        <v>110996.67</v>
      </c>
      <c r="E81" s="179">
        <v>91025.55</v>
      </c>
      <c r="F81" s="179">
        <v>87509.86</v>
      </c>
      <c r="G81" s="179">
        <v>0</v>
      </c>
      <c r="H81" s="179">
        <v>46187.87</v>
      </c>
      <c r="I81" s="179">
        <v>64723.61</v>
      </c>
      <c r="J81" s="179">
        <v>64468</v>
      </c>
      <c r="K81" s="179">
        <v>85768</v>
      </c>
      <c r="L81" s="179">
        <v>64212.41</v>
      </c>
      <c r="M81" s="179">
        <v>64184</v>
      </c>
      <c r="N81" s="179">
        <v>106926</v>
      </c>
      <c r="O81" s="179">
        <v>85540.800000000003</v>
      </c>
      <c r="P81" s="179">
        <v>85502.94</v>
      </c>
      <c r="Q81" s="179">
        <v>63985.21</v>
      </c>
      <c r="R81" s="179">
        <v>42391.74</v>
      </c>
      <c r="S81" s="179">
        <v>63048</v>
      </c>
      <c r="T81" s="179">
        <v>62593.599999999999</v>
      </c>
      <c r="U81" s="179">
        <v>83079.460000000006</v>
      </c>
      <c r="V81" s="179">
        <v>83041.600000000006</v>
      </c>
      <c r="W81" s="179">
        <v>62252.800000000003</v>
      </c>
      <c r="X81" s="179">
        <v>82965.88</v>
      </c>
      <c r="Y81" s="179">
        <v>103660.01</v>
      </c>
      <c r="Z81" s="179">
        <v>62196.01</v>
      </c>
      <c r="AA81" s="179">
        <v>82890.13</v>
      </c>
      <c r="AB81" s="179">
        <v>82928.009999999995</v>
      </c>
      <c r="AC81" s="179">
        <v>62082.39</v>
      </c>
      <c r="AD81" s="179">
        <v>84972.81</v>
      </c>
      <c r="AE81" s="179">
        <v>102334.66</v>
      </c>
      <c r="AF81" s="179">
        <v>63752.07</v>
      </c>
      <c r="AG81" s="179">
        <v>81716.28</v>
      </c>
      <c r="AH81" s="179">
        <v>102192.67</v>
      </c>
      <c r="AI81" s="179">
        <v>81829.87</v>
      </c>
      <c r="AJ81" s="179">
        <v>102382.02</v>
      </c>
      <c r="AK81" s="179">
        <v>123028.8</v>
      </c>
      <c r="AL81" s="179">
        <v>82132.800000000003</v>
      </c>
      <c r="AM81" s="179">
        <v>82208.53</v>
      </c>
      <c r="AN81" s="179">
        <v>102808.01</v>
      </c>
      <c r="AO81" s="179">
        <v>84707.73</v>
      </c>
      <c r="AP81" s="179">
        <v>84329.07</v>
      </c>
      <c r="AQ81" s="179">
        <v>62877.599999999999</v>
      </c>
      <c r="AR81" s="179">
        <v>62678.8</v>
      </c>
      <c r="AS81" s="179">
        <v>83685.34</v>
      </c>
      <c r="AT81" s="179">
        <v>62820.800000000003</v>
      </c>
      <c r="AU81" s="179">
        <v>41937.33</v>
      </c>
      <c r="AV81" s="179">
        <v>83988.27</v>
      </c>
      <c r="AW81" s="179">
        <v>105080</v>
      </c>
      <c r="AX81" s="179">
        <v>63161.599999999999</v>
      </c>
      <c r="AY81" s="179">
        <v>84291.199999999997</v>
      </c>
      <c r="AZ81" s="179">
        <v>63246.8</v>
      </c>
      <c r="BA81" s="179">
        <v>43433.06</v>
      </c>
      <c r="BB81" s="179">
        <v>86487.47</v>
      </c>
      <c r="BC81" s="179">
        <v>45684.95</v>
      </c>
      <c r="BD81" s="179">
        <v>85730.14</v>
      </c>
      <c r="BE81" s="179">
        <v>107352</v>
      </c>
      <c r="BF81" s="179">
        <v>64468</v>
      </c>
      <c r="BG81" s="179">
        <v>64524.81</v>
      </c>
      <c r="BH81" s="179">
        <v>43073.34</v>
      </c>
      <c r="BI81" s="179">
        <v>86298.14</v>
      </c>
      <c r="BJ81" s="179">
        <v>86411.73</v>
      </c>
      <c r="BK81" s="179">
        <v>86525.34</v>
      </c>
      <c r="BL81" s="179">
        <v>86601.05</v>
      </c>
      <c r="BM81" s="179">
        <v>66910.399999999994</v>
      </c>
      <c r="BN81" s="179">
        <v>111044.02</v>
      </c>
      <c r="BO81" s="179">
        <v>88305.08</v>
      </c>
      <c r="BP81" s="179">
        <v>88040.01</v>
      </c>
      <c r="BQ81" s="179">
        <v>110286.66</v>
      </c>
      <c r="BR81" s="179">
        <v>110381.34</v>
      </c>
      <c r="BS81" s="179">
        <v>88418.66</v>
      </c>
      <c r="BT81" s="179">
        <v>88532.28</v>
      </c>
      <c r="BU81" s="179">
        <v>110854.67</v>
      </c>
      <c r="BV81" s="179">
        <v>88835.21</v>
      </c>
      <c r="BW81" s="179">
        <v>111186</v>
      </c>
      <c r="BX81" s="179">
        <v>66740.009999999995</v>
      </c>
      <c r="BY81" s="179">
        <v>68784.789999999994</v>
      </c>
      <c r="BZ81" s="179">
        <v>91296.54</v>
      </c>
      <c r="CA81" s="179">
        <v>68103.199999999997</v>
      </c>
      <c r="CB81" s="179">
        <v>70733.740000000005</v>
      </c>
      <c r="CC81" s="179">
        <v>90690.66</v>
      </c>
      <c r="CD81" s="179">
        <v>45402.13</v>
      </c>
      <c r="CE81" s="179">
        <v>90880.01</v>
      </c>
      <c r="CF81" s="179">
        <v>68273.59</v>
      </c>
      <c r="CG81" s="179">
        <v>68387.199999999997</v>
      </c>
      <c r="CH81" s="179">
        <v>68500.800000000003</v>
      </c>
      <c r="CI81" s="179">
        <v>114309.98</v>
      </c>
      <c r="CJ81" s="179">
        <v>91523.73</v>
      </c>
      <c r="CK81" s="179">
        <v>94288</v>
      </c>
      <c r="CL81" s="179">
        <v>70432</v>
      </c>
      <c r="CM81" s="179">
        <v>93379.199999999997</v>
      </c>
      <c r="CN81" s="179">
        <v>69835.61</v>
      </c>
      <c r="CO81" s="179">
        <v>93303.46</v>
      </c>
      <c r="CP81" s="179">
        <v>70034.399999999994</v>
      </c>
      <c r="CQ81" s="179">
        <v>70119.59</v>
      </c>
      <c r="CR81" s="179">
        <v>93644.27</v>
      </c>
      <c r="CS81" s="179">
        <v>70346.8</v>
      </c>
      <c r="CT81" s="179">
        <v>70460.399999999994</v>
      </c>
      <c r="CU81" s="179">
        <v>94060.82</v>
      </c>
      <c r="CV81" s="179">
        <v>94098.66</v>
      </c>
      <c r="CW81" s="179">
        <v>96976.53</v>
      </c>
      <c r="CX81" s="179">
        <v>51297.5</v>
      </c>
      <c r="CY81" s="179">
        <v>0</v>
      </c>
      <c r="CZ81" s="179">
        <v>119611.35</v>
      </c>
      <c r="DA81" s="179">
        <v>71908.800000000003</v>
      </c>
      <c r="DB81" s="179">
        <v>143931.22</v>
      </c>
      <c r="DC81" s="179">
        <v>96067.73</v>
      </c>
      <c r="DD81" s="179">
        <v>72164.39</v>
      </c>
      <c r="DE81" s="179">
        <v>144499.20000000001</v>
      </c>
      <c r="DF81" s="179">
        <v>72391.59</v>
      </c>
      <c r="DG81" s="179">
        <v>96673.59</v>
      </c>
      <c r="DH81" s="179">
        <v>96749.33</v>
      </c>
      <c r="DI81" s="179">
        <v>74777.2</v>
      </c>
      <c r="DJ81" s="179">
        <v>74464.800000000003</v>
      </c>
      <c r="DK81" s="179">
        <v>123398.02</v>
      </c>
      <c r="DL81" s="179">
        <v>73840.02</v>
      </c>
      <c r="DM81" s="179">
        <v>98642.69</v>
      </c>
      <c r="DN81" s="179">
        <v>74067.22</v>
      </c>
      <c r="DO81" s="179">
        <v>98869.87</v>
      </c>
      <c r="DP81" s="179">
        <v>99059.19</v>
      </c>
      <c r="DQ81" s="179">
        <v>74379.59</v>
      </c>
      <c r="DR81" s="179">
        <v>74521.61</v>
      </c>
      <c r="DS81" s="179">
        <v>124391.98</v>
      </c>
      <c r="DT81" s="179">
        <v>99589.33</v>
      </c>
      <c r="DU81" s="179">
        <v>102618.68</v>
      </c>
      <c r="DV81" s="179">
        <v>127752.69</v>
      </c>
      <c r="DW81" s="179">
        <v>25399.07</v>
      </c>
      <c r="DX81" s="179">
        <v>104497.79</v>
      </c>
      <c r="DY81" s="179">
        <v>101520.55</v>
      </c>
      <c r="DZ81" s="179">
        <v>50817.07</v>
      </c>
      <c r="EA81" s="179">
        <v>152621.59</v>
      </c>
      <c r="EB81" s="179">
        <v>127374.02</v>
      </c>
      <c r="EC81" s="179">
        <v>76538</v>
      </c>
      <c r="ED81" s="179">
        <v>76680</v>
      </c>
      <c r="EE81" s="179">
        <v>156786.92000000001</v>
      </c>
      <c r="EF81" s="179">
        <v>102505.05</v>
      </c>
      <c r="EG81" s="179">
        <v>158415.22</v>
      </c>
      <c r="EH81" s="179">
        <v>105193.59</v>
      </c>
      <c r="EI81" s="179">
        <v>52293.87</v>
      </c>
      <c r="EJ81" s="179">
        <v>78213.59</v>
      </c>
      <c r="EK81" s="179">
        <v>78383.98</v>
      </c>
      <c r="EL81" s="179">
        <v>130782.02</v>
      </c>
      <c r="EM81" s="179">
        <v>157108.82999999999</v>
      </c>
      <c r="EN81" s="179">
        <v>104928.53</v>
      </c>
      <c r="EO81" s="179">
        <v>131349.97</v>
      </c>
      <c r="EP81" s="179">
        <v>105231.48</v>
      </c>
      <c r="EQ81" s="179">
        <v>131728.67000000001</v>
      </c>
      <c r="ER81" s="179">
        <v>79094.009999999995</v>
      </c>
      <c r="ES81" s="179">
        <v>81479.59</v>
      </c>
      <c r="ET81" s="179">
        <v>81138.8</v>
      </c>
      <c r="EU81" s="179">
        <v>53770.67</v>
      </c>
      <c r="EV81" s="179">
        <v>137399.22</v>
      </c>
      <c r="EW81" s="179">
        <v>53713.87</v>
      </c>
      <c r="EX81" s="179">
        <v>107503.46</v>
      </c>
      <c r="EY81" s="179">
        <v>107617.07</v>
      </c>
      <c r="EZ81" s="179">
        <v>107768.54</v>
      </c>
      <c r="FA81" s="179">
        <v>161880</v>
      </c>
      <c r="FB81" s="179">
        <v>81082.009999999995</v>
      </c>
      <c r="FC81" s="179">
        <v>135326</v>
      </c>
      <c r="FD81" s="179">
        <v>81252.41</v>
      </c>
      <c r="FE81" s="179">
        <v>167446.41</v>
      </c>
      <c r="FF81" s="179">
        <v>138923.32999999999</v>
      </c>
      <c r="FG81" s="179">
        <v>55247.46</v>
      </c>
      <c r="FH81" s="179">
        <v>137692.67000000001</v>
      </c>
      <c r="FI81" s="179">
        <v>82757.600000000006</v>
      </c>
      <c r="FJ81" s="179">
        <v>110457.07</v>
      </c>
      <c r="FK81" s="179">
        <v>138213.31</v>
      </c>
      <c r="FL81" s="179">
        <v>138402.69</v>
      </c>
      <c r="FM81" s="179">
        <v>83155.199999999997</v>
      </c>
      <c r="FN81" s="179">
        <v>111100.82</v>
      </c>
      <c r="FO81" s="179">
        <v>222428.79999999999</v>
      </c>
      <c r="FP81" s="179">
        <v>83467.59</v>
      </c>
      <c r="FQ81" s="179">
        <v>114698.12</v>
      </c>
      <c r="FR81" s="179">
        <v>114205.86</v>
      </c>
      <c r="FS81" s="179">
        <v>85143.2</v>
      </c>
      <c r="FT81" s="179">
        <v>60128.72</v>
      </c>
      <c r="FU81" s="179">
        <v>56705.33</v>
      </c>
      <c r="FV81" s="179">
        <v>85143.2</v>
      </c>
      <c r="FW81" s="179">
        <v>113637.87</v>
      </c>
      <c r="FX81" s="179">
        <v>85342</v>
      </c>
      <c r="FY81" s="179">
        <v>113940.8</v>
      </c>
      <c r="FZ81" s="179">
        <v>114130.15</v>
      </c>
      <c r="GA81" s="179">
        <v>171422.41</v>
      </c>
    </row>
    <row r="82" spans="2:183">
      <c r="B82" s="96" t="s">
        <v>3</v>
      </c>
      <c r="C82" s="166" t="s">
        <v>318</v>
      </c>
      <c r="D82" s="178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79">
        <v>0</v>
      </c>
      <c r="DI82" s="179">
        <v>0</v>
      </c>
      <c r="DJ82" s="179">
        <v>0</v>
      </c>
      <c r="DK82" s="179">
        <v>0</v>
      </c>
      <c r="DL82" s="179">
        <v>0</v>
      </c>
      <c r="DM82" s="179">
        <v>0</v>
      </c>
      <c r="DN82" s="179">
        <v>0</v>
      </c>
      <c r="DO82" s="179">
        <v>0</v>
      </c>
      <c r="DP82" s="179">
        <v>0</v>
      </c>
      <c r="DQ82" s="179">
        <v>0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179">
        <v>0</v>
      </c>
      <c r="EB82" s="179">
        <v>0</v>
      </c>
      <c r="EC82" s="179">
        <v>0</v>
      </c>
      <c r="ED82" s="179">
        <v>0</v>
      </c>
      <c r="EE82" s="179">
        <v>0</v>
      </c>
      <c r="EF82" s="179">
        <v>0</v>
      </c>
      <c r="EG82" s="179">
        <v>0</v>
      </c>
      <c r="EH82" s="179">
        <v>0</v>
      </c>
      <c r="EI82" s="179">
        <v>0</v>
      </c>
      <c r="EJ82" s="179">
        <v>0</v>
      </c>
      <c r="EK82" s="179">
        <v>0</v>
      </c>
      <c r="EL82" s="179">
        <v>0</v>
      </c>
      <c r="EM82" s="179">
        <v>0</v>
      </c>
      <c r="EN82" s="179">
        <v>0</v>
      </c>
      <c r="EO82" s="179">
        <v>0</v>
      </c>
      <c r="EP82" s="179">
        <v>0</v>
      </c>
      <c r="EQ82" s="179">
        <v>0</v>
      </c>
      <c r="ER82" s="179">
        <v>0</v>
      </c>
      <c r="ES82" s="179">
        <v>0</v>
      </c>
      <c r="ET82" s="179">
        <v>0</v>
      </c>
      <c r="EU82" s="179">
        <v>0</v>
      </c>
      <c r="EV82" s="179">
        <v>0</v>
      </c>
      <c r="EW82" s="179">
        <v>0</v>
      </c>
      <c r="EX82" s="179">
        <v>0</v>
      </c>
      <c r="EY82" s="179">
        <v>0</v>
      </c>
      <c r="EZ82" s="179">
        <v>0</v>
      </c>
      <c r="FA82" s="179">
        <v>0</v>
      </c>
      <c r="FB82" s="179">
        <v>0</v>
      </c>
      <c r="FC82" s="179">
        <v>0</v>
      </c>
      <c r="FD82" s="179">
        <v>0</v>
      </c>
      <c r="FE82" s="179">
        <v>0</v>
      </c>
      <c r="FF82" s="179">
        <v>0</v>
      </c>
      <c r="FG82" s="179">
        <v>0</v>
      </c>
      <c r="FH82" s="179">
        <v>0</v>
      </c>
      <c r="FI82" s="179">
        <v>0</v>
      </c>
      <c r="FJ82" s="179">
        <v>0</v>
      </c>
      <c r="FK82" s="179">
        <v>0</v>
      </c>
      <c r="FL82" s="179">
        <v>0</v>
      </c>
      <c r="FM82" s="179">
        <v>0</v>
      </c>
      <c r="FN82" s="179">
        <v>0</v>
      </c>
      <c r="FO82" s="179">
        <v>0</v>
      </c>
      <c r="FP82" s="179">
        <v>0</v>
      </c>
      <c r="FQ82" s="179">
        <v>0</v>
      </c>
      <c r="FR82" s="179">
        <v>0</v>
      </c>
      <c r="FS82" s="179">
        <v>0</v>
      </c>
      <c r="FT82" s="179">
        <v>0</v>
      </c>
      <c r="FU82" s="179">
        <v>0</v>
      </c>
      <c r="FV82" s="179">
        <v>0</v>
      </c>
      <c r="FW82" s="179">
        <v>0</v>
      </c>
      <c r="FX82" s="179">
        <v>0</v>
      </c>
      <c r="FY82" s="179">
        <v>0</v>
      </c>
      <c r="FZ82" s="179">
        <v>0</v>
      </c>
      <c r="GA82" s="179">
        <v>0</v>
      </c>
    </row>
    <row r="83" spans="2:183">
      <c r="B83" s="96" t="s">
        <v>3</v>
      </c>
      <c r="C83" s="166" t="s">
        <v>43</v>
      </c>
      <c r="D83" s="175">
        <v>245.63</v>
      </c>
      <c r="E83" s="176">
        <v>221.27</v>
      </c>
      <c r="F83" s="176">
        <v>227.56</v>
      </c>
      <c r="G83" s="176">
        <v>0</v>
      </c>
      <c r="H83" s="176">
        <v>108.83</v>
      </c>
      <c r="I83" s="176">
        <v>236.62</v>
      </c>
      <c r="J83" s="176">
        <v>247.18</v>
      </c>
      <c r="K83" s="176">
        <v>246.15</v>
      </c>
      <c r="L83" s="176">
        <v>235.66</v>
      </c>
      <c r="M83" s="176">
        <v>242.11</v>
      </c>
      <c r="N83" s="176">
        <v>233.73</v>
      </c>
      <c r="O83" s="176">
        <v>242.93</v>
      </c>
      <c r="P83" s="176">
        <v>261.22000000000003</v>
      </c>
      <c r="Q83" s="176">
        <v>236.14</v>
      </c>
      <c r="R83" s="176">
        <v>257.54000000000002</v>
      </c>
      <c r="S83" s="176">
        <v>249.3</v>
      </c>
      <c r="T83" s="176">
        <v>257.57</v>
      </c>
      <c r="U83" s="176">
        <v>251.43</v>
      </c>
      <c r="V83" s="176">
        <v>262.27</v>
      </c>
      <c r="W83" s="176">
        <v>261.3</v>
      </c>
      <c r="X83" s="176">
        <v>249.2</v>
      </c>
      <c r="Y83" s="176">
        <v>258.98</v>
      </c>
      <c r="Z83" s="176">
        <v>246.69</v>
      </c>
      <c r="AA83" s="176">
        <v>257.26</v>
      </c>
      <c r="AB83" s="176">
        <v>261.52</v>
      </c>
      <c r="AC83" s="176">
        <v>236.4</v>
      </c>
      <c r="AD83" s="176">
        <v>258.10000000000002</v>
      </c>
      <c r="AE83" s="176">
        <v>249.59</v>
      </c>
      <c r="AF83" s="176">
        <v>82.8</v>
      </c>
      <c r="AG83" s="176">
        <v>252.12</v>
      </c>
      <c r="AH83" s="176">
        <v>262.70999999999998</v>
      </c>
      <c r="AI83" s="176">
        <v>263.23</v>
      </c>
      <c r="AJ83" s="176">
        <v>250.25</v>
      </c>
      <c r="AK83" s="176">
        <v>259.67</v>
      </c>
      <c r="AL83" s="176">
        <v>248.91</v>
      </c>
      <c r="AM83" s="176">
        <v>256.60000000000002</v>
      </c>
      <c r="AN83" s="176">
        <v>262.64</v>
      </c>
      <c r="AO83" s="176">
        <v>247.81</v>
      </c>
      <c r="AP83" s="176">
        <v>261.52999999999997</v>
      </c>
      <c r="AQ83" s="176">
        <v>251.1</v>
      </c>
      <c r="AR83" s="176">
        <v>261.02</v>
      </c>
      <c r="AS83" s="176">
        <v>254.47</v>
      </c>
      <c r="AT83" s="176">
        <v>264.49</v>
      </c>
      <c r="AU83" s="176">
        <v>265.08</v>
      </c>
      <c r="AV83" s="176">
        <v>251.58</v>
      </c>
      <c r="AW83" s="176">
        <v>260.43</v>
      </c>
      <c r="AX83" s="176">
        <v>250.42</v>
      </c>
      <c r="AY83" s="176">
        <v>258.05</v>
      </c>
      <c r="AZ83" s="176">
        <v>263.33</v>
      </c>
      <c r="BA83" s="176">
        <v>238.59</v>
      </c>
      <c r="BB83" s="176">
        <v>260.76</v>
      </c>
      <c r="BC83" s="176">
        <v>74.84</v>
      </c>
      <c r="BD83" s="176">
        <v>259.26</v>
      </c>
      <c r="BE83" s="176">
        <v>254.76</v>
      </c>
      <c r="BF83" s="176">
        <v>264.39999999999998</v>
      </c>
      <c r="BG83" s="176">
        <v>264.45999999999998</v>
      </c>
      <c r="BH83" s="176">
        <v>250.6</v>
      </c>
      <c r="BI83" s="176">
        <v>259.93</v>
      </c>
      <c r="BJ83" s="176">
        <v>249.89</v>
      </c>
      <c r="BK83" s="176">
        <v>258.58</v>
      </c>
      <c r="BL83" s="176">
        <v>263.73</v>
      </c>
      <c r="BM83" s="176">
        <v>239.85</v>
      </c>
      <c r="BN83" s="176">
        <v>261.81</v>
      </c>
      <c r="BO83" s="176">
        <v>252.27</v>
      </c>
      <c r="BP83" s="176">
        <v>263.52999999999997</v>
      </c>
      <c r="BQ83" s="176">
        <v>256.3</v>
      </c>
      <c r="BR83" s="176">
        <v>266.88</v>
      </c>
      <c r="BS83" s="176">
        <v>268.58</v>
      </c>
      <c r="BT83" s="176">
        <v>254.19</v>
      </c>
      <c r="BU83" s="176">
        <v>264.66000000000003</v>
      </c>
      <c r="BV83" s="176">
        <v>255.43</v>
      </c>
      <c r="BW83" s="176">
        <v>265.55</v>
      </c>
      <c r="BX83" s="176">
        <v>268.22000000000003</v>
      </c>
      <c r="BY83" s="176">
        <v>245.11</v>
      </c>
      <c r="BZ83" s="176">
        <v>266.27999999999997</v>
      </c>
      <c r="CA83" s="176">
        <v>165.01</v>
      </c>
      <c r="CB83" s="176">
        <v>121.78</v>
      </c>
      <c r="CC83" s="176">
        <v>260.58</v>
      </c>
      <c r="CD83" s="176">
        <v>272.39999999999998</v>
      </c>
      <c r="CE83" s="176">
        <v>274.51</v>
      </c>
      <c r="CF83" s="176">
        <v>261.82</v>
      </c>
      <c r="CG83" s="176">
        <v>269.52</v>
      </c>
      <c r="CH83" s="176">
        <v>267.10000000000002</v>
      </c>
      <c r="CI83" s="176">
        <v>277.99</v>
      </c>
      <c r="CJ83" s="176">
        <v>278.06</v>
      </c>
      <c r="CK83" s="176">
        <v>259.5</v>
      </c>
      <c r="CL83" s="176">
        <v>274.49</v>
      </c>
      <c r="CM83" s="176">
        <v>263.55</v>
      </c>
      <c r="CN83" s="176">
        <v>271.08999999999997</v>
      </c>
      <c r="CO83" s="176">
        <v>263.7</v>
      </c>
      <c r="CP83" s="176">
        <v>275.11</v>
      </c>
      <c r="CQ83" s="176">
        <v>275.72000000000003</v>
      </c>
      <c r="CR83" s="176">
        <v>263.14999999999998</v>
      </c>
      <c r="CS83" s="176">
        <v>271.75</v>
      </c>
      <c r="CT83" s="176">
        <v>267.04000000000002</v>
      </c>
      <c r="CU83" s="176">
        <v>277.82</v>
      </c>
      <c r="CV83" s="176">
        <v>277.72000000000003</v>
      </c>
      <c r="CW83" s="176">
        <v>251.33</v>
      </c>
      <c r="CX83" s="176">
        <v>106.99</v>
      </c>
      <c r="CY83" s="176">
        <v>0</v>
      </c>
      <c r="CZ83" s="176">
        <v>271.05</v>
      </c>
      <c r="DA83" s="176">
        <v>264.33</v>
      </c>
      <c r="DB83" s="176">
        <v>276.02999999999997</v>
      </c>
      <c r="DC83" s="176">
        <v>276.60000000000002</v>
      </c>
      <c r="DD83" s="176">
        <v>262.08</v>
      </c>
      <c r="DE83" s="176">
        <v>272.49</v>
      </c>
      <c r="DF83" s="176">
        <v>267.64999999999998</v>
      </c>
      <c r="DG83" s="176">
        <v>275.62</v>
      </c>
      <c r="DH83" s="176">
        <v>274.75</v>
      </c>
      <c r="DI83" s="176">
        <v>248.29</v>
      </c>
      <c r="DJ83" s="176">
        <v>272.93</v>
      </c>
      <c r="DK83" s="176">
        <v>260.60000000000002</v>
      </c>
      <c r="DL83" s="176">
        <v>267.64</v>
      </c>
      <c r="DM83" s="176">
        <v>261.41000000000003</v>
      </c>
      <c r="DN83" s="176">
        <v>273.32</v>
      </c>
      <c r="DO83" s="176">
        <v>272.88</v>
      </c>
      <c r="DP83" s="176">
        <v>260.08</v>
      </c>
      <c r="DQ83" s="176">
        <v>269.44</v>
      </c>
      <c r="DR83" s="176">
        <v>264.94</v>
      </c>
      <c r="DS83" s="176">
        <v>273.45</v>
      </c>
      <c r="DT83" s="176">
        <v>275.95999999999998</v>
      </c>
      <c r="DU83" s="176">
        <v>249.39</v>
      </c>
      <c r="DV83" s="176">
        <v>273.29000000000002</v>
      </c>
      <c r="DW83" s="176">
        <v>121.54</v>
      </c>
      <c r="DX83" s="176">
        <v>226.15</v>
      </c>
      <c r="DY83" s="176">
        <v>261.5</v>
      </c>
      <c r="DZ83" s="176">
        <v>273.82</v>
      </c>
      <c r="EA83" s="176">
        <v>273.64</v>
      </c>
      <c r="EB83" s="176">
        <v>261.18</v>
      </c>
      <c r="EC83" s="176">
        <v>268.86</v>
      </c>
      <c r="ED83" s="176">
        <v>263.76</v>
      </c>
      <c r="EE83" s="176">
        <v>274.39</v>
      </c>
      <c r="EF83" s="176">
        <v>276.92</v>
      </c>
      <c r="EG83" s="176">
        <v>259.11</v>
      </c>
      <c r="EH83" s="176">
        <v>273.66000000000003</v>
      </c>
      <c r="EI83" s="176">
        <v>261.89</v>
      </c>
      <c r="EJ83" s="176">
        <v>269.99</v>
      </c>
      <c r="EK83" s="176">
        <v>262.64</v>
      </c>
      <c r="EL83" s="176">
        <v>275.76</v>
      </c>
      <c r="EM83" s="176">
        <v>274.64999999999998</v>
      </c>
      <c r="EN83" s="176">
        <v>262.77</v>
      </c>
      <c r="EO83" s="176">
        <v>271.24</v>
      </c>
      <c r="EP83" s="176">
        <v>264.42</v>
      </c>
      <c r="EQ83" s="176">
        <v>276.37</v>
      </c>
      <c r="ER83" s="176">
        <v>273.95</v>
      </c>
      <c r="ES83" s="176">
        <v>247.96</v>
      </c>
      <c r="ET83" s="176">
        <v>270.89</v>
      </c>
      <c r="EU83" s="176">
        <v>96.25</v>
      </c>
      <c r="EV83" s="176">
        <v>251.67</v>
      </c>
      <c r="EW83" s="176">
        <v>261.8</v>
      </c>
      <c r="EX83" s="176">
        <v>273.06</v>
      </c>
      <c r="EY83" s="176">
        <v>273</v>
      </c>
      <c r="EZ83" s="176">
        <v>261.33</v>
      </c>
      <c r="FA83" s="176">
        <v>270.04000000000002</v>
      </c>
      <c r="FB83" s="176">
        <v>262.89999999999998</v>
      </c>
      <c r="FC83" s="176">
        <v>274.60000000000002</v>
      </c>
      <c r="FD83" s="176">
        <v>270.06</v>
      </c>
      <c r="FE83" s="176">
        <v>245.23</v>
      </c>
      <c r="FF83" s="176">
        <v>269.70999999999998</v>
      </c>
      <c r="FG83" s="176">
        <v>259.47000000000003</v>
      </c>
      <c r="FH83" s="176">
        <v>267.63</v>
      </c>
      <c r="FI83" s="176">
        <v>260.25</v>
      </c>
      <c r="FJ83" s="176">
        <v>271.7</v>
      </c>
      <c r="FK83" s="176">
        <v>271.36</v>
      </c>
      <c r="FL83" s="176">
        <v>259.11</v>
      </c>
      <c r="FM83" s="176">
        <v>268.8</v>
      </c>
      <c r="FN83" s="176">
        <v>261.14</v>
      </c>
      <c r="FO83" s="176">
        <v>272.27999999999997</v>
      </c>
      <c r="FP83" s="176">
        <v>269.58</v>
      </c>
      <c r="FQ83" s="176">
        <v>244.86</v>
      </c>
      <c r="FR83" s="176">
        <v>269.35000000000002</v>
      </c>
      <c r="FS83" s="176">
        <v>259.57</v>
      </c>
      <c r="FT83" s="176">
        <v>85.72</v>
      </c>
      <c r="FU83" s="176">
        <v>259.25</v>
      </c>
      <c r="FV83" s="176">
        <v>271.14</v>
      </c>
      <c r="FW83" s="176">
        <v>270.12</v>
      </c>
      <c r="FX83" s="176">
        <v>257.87</v>
      </c>
      <c r="FY83" s="176">
        <v>266.61</v>
      </c>
      <c r="FZ83" s="176">
        <v>260.33</v>
      </c>
      <c r="GA83" s="176">
        <v>271.83</v>
      </c>
    </row>
    <row r="84" spans="2:183">
      <c r="B84" s="96" t="s">
        <v>3</v>
      </c>
      <c r="C84" s="166" t="s">
        <v>44</v>
      </c>
      <c r="D84" s="178">
        <v>337.87</v>
      </c>
      <c r="E84" s="179">
        <v>304.35000000000002</v>
      </c>
      <c r="F84" s="179">
        <v>313</v>
      </c>
      <c r="G84" s="179">
        <v>0</v>
      </c>
      <c r="H84" s="179">
        <v>149.69999999999999</v>
      </c>
      <c r="I84" s="179">
        <v>325.47000000000003</v>
      </c>
      <c r="J84" s="179">
        <v>340</v>
      </c>
      <c r="K84" s="179">
        <v>338.58</v>
      </c>
      <c r="L84" s="179">
        <v>324.14999999999998</v>
      </c>
      <c r="M84" s="179">
        <v>333.02</v>
      </c>
      <c r="N84" s="179">
        <v>321.5</v>
      </c>
      <c r="O84" s="179">
        <v>334.15</v>
      </c>
      <c r="P84" s="179">
        <v>359.31</v>
      </c>
      <c r="Q84" s="179">
        <v>324.81</v>
      </c>
      <c r="R84" s="179">
        <v>354.25</v>
      </c>
      <c r="S84" s="179">
        <v>342.91</v>
      </c>
      <c r="T84" s="179">
        <v>354.29</v>
      </c>
      <c r="U84" s="179">
        <v>345.84</v>
      </c>
      <c r="V84" s="179">
        <v>360.75</v>
      </c>
      <c r="W84" s="179">
        <v>359.42</v>
      </c>
      <c r="X84" s="179">
        <v>342.78</v>
      </c>
      <c r="Y84" s="179">
        <v>356.23</v>
      </c>
      <c r="Z84" s="179">
        <v>339.32</v>
      </c>
      <c r="AA84" s="179">
        <v>353.86</v>
      </c>
      <c r="AB84" s="179">
        <v>514.41</v>
      </c>
      <c r="AC84" s="179">
        <v>465.01</v>
      </c>
      <c r="AD84" s="179">
        <v>507.68</v>
      </c>
      <c r="AE84" s="179">
        <v>490.94</v>
      </c>
      <c r="AF84" s="179">
        <v>162.86000000000001</v>
      </c>
      <c r="AG84" s="179">
        <v>495.91</v>
      </c>
      <c r="AH84" s="179">
        <v>516.75</v>
      </c>
      <c r="AI84" s="179">
        <v>517.78</v>
      </c>
      <c r="AJ84" s="179">
        <v>492.24</v>
      </c>
      <c r="AK84" s="179">
        <v>510.76</v>
      </c>
      <c r="AL84" s="179">
        <v>489.6</v>
      </c>
      <c r="AM84" s="179">
        <v>504.73</v>
      </c>
      <c r="AN84" s="179">
        <v>516.61</v>
      </c>
      <c r="AO84" s="179">
        <v>487.45</v>
      </c>
      <c r="AP84" s="179">
        <v>514.42999999999995</v>
      </c>
      <c r="AQ84" s="179">
        <v>493.91</v>
      </c>
      <c r="AR84" s="179">
        <v>513.41999999999996</v>
      </c>
      <c r="AS84" s="179">
        <v>500.54</v>
      </c>
      <c r="AT84" s="179">
        <v>520.25</v>
      </c>
      <c r="AU84" s="179">
        <v>521.41</v>
      </c>
      <c r="AV84" s="179">
        <v>494.85</v>
      </c>
      <c r="AW84" s="179">
        <v>512.26</v>
      </c>
      <c r="AX84" s="179">
        <v>492.57</v>
      </c>
      <c r="AY84" s="179">
        <v>507.59</v>
      </c>
      <c r="AZ84" s="179">
        <v>529.29999999999995</v>
      </c>
      <c r="BA84" s="179">
        <v>479.56</v>
      </c>
      <c r="BB84" s="179">
        <v>524.13</v>
      </c>
      <c r="BC84" s="179">
        <v>150.43</v>
      </c>
      <c r="BD84" s="179">
        <v>521.12</v>
      </c>
      <c r="BE84" s="179">
        <v>512.07000000000005</v>
      </c>
      <c r="BF84" s="179">
        <v>531.44000000000005</v>
      </c>
      <c r="BG84" s="179">
        <v>531.57000000000005</v>
      </c>
      <c r="BH84" s="179">
        <v>503.71</v>
      </c>
      <c r="BI84" s="179">
        <v>522.46</v>
      </c>
      <c r="BJ84" s="179">
        <v>502.27</v>
      </c>
      <c r="BK84" s="179">
        <v>519.75</v>
      </c>
      <c r="BL84" s="179">
        <v>543.28</v>
      </c>
      <c r="BM84" s="179">
        <v>494.1</v>
      </c>
      <c r="BN84" s="179">
        <v>539.33000000000004</v>
      </c>
      <c r="BO84" s="179">
        <v>519.66999999999996</v>
      </c>
      <c r="BP84" s="179">
        <v>542.86</v>
      </c>
      <c r="BQ84" s="179">
        <v>527.98</v>
      </c>
      <c r="BR84" s="179">
        <v>549.76</v>
      </c>
      <c r="BS84" s="179">
        <v>553.27</v>
      </c>
      <c r="BT84" s="179">
        <v>523.62</v>
      </c>
      <c r="BU84" s="179">
        <v>545.21</v>
      </c>
      <c r="BV84" s="179">
        <v>526.19000000000005</v>
      </c>
      <c r="BW84" s="179">
        <v>547.04</v>
      </c>
      <c r="BX84" s="179">
        <v>568.62</v>
      </c>
      <c r="BY84" s="179">
        <v>519.63</v>
      </c>
      <c r="BZ84" s="179">
        <v>564.51</v>
      </c>
      <c r="CA84" s="179">
        <v>349.81</v>
      </c>
      <c r="CB84" s="179">
        <v>258.17</v>
      </c>
      <c r="CC84" s="179">
        <v>552.41999999999996</v>
      </c>
      <c r="CD84" s="179">
        <v>577.49</v>
      </c>
      <c r="CE84" s="179">
        <v>581.95000000000005</v>
      </c>
      <c r="CF84" s="179">
        <v>555.05999999999995</v>
      </c>
      <c r="CG84" s="179">
        <v>571.39</v>
      </c>
      <c r="CH84" s="179">
        <v>566.24</v>
      </c>
      <c r="CI84" s="179">
        <v>589.34</v>
      </c>
      <c r="CJ84" s="179">
        <v>603.38</v>
      </c>
      <c r="CK84" s="179">
        <v>563.11</v>
      </c>
      <c r="CL84" s="179">
        <v>595.64</v>
      </c>
      <c r="CM84" s="179">
        <v>571.9</v>
      </c>
      <c r="CN84" s="179">
        <v>588.27</v>
      </c>
      <c r="CO84" s="179">
        <v>572.22</v>
      </c>
      <c r="CP84" s="179">
        <v>596.98</v>
      </c>
      <c r="CQ84" s="179">
        <v>598.30999999999995</v>
      </c>
      <c r="CR84" s="179">
        <v>571.03</v>
      </c>
      <c r="CS84" s="179">
        <v>589.71</v>
      </c>
      <c r="CT84" s="179">
        <v>579.47</v>
      </c>
      <c r="CU84" s="179">
        <v>602.87</v>
      </c>
      <c r="CV84" s="179">
        <v>619.32000000000005</v>
      </c>
      <c r="CW84" s="179">
        <v>560.47</v>
      </c>
      <c r="CX84" s="179">
        <v>238.58</v>
      </c>
      <c r="CY84" s="179">
        <v>0</v>
      </c>
      <c r="CZ84" s="179">
        <v>604.45000000000005</v>
      </c>
      <c r="DA84" s="179">
        <v>589.46</v>
      </c>
      <c r="DB84" s="179">
        <v>615.54999999999995</v>
      </c>
      <c r="DC84" s="179">
        <v>616.80999999999995</v>
      </c>
      <c r="DD84" s="179">
        <v>584.42999999999995</v>
      </c>
      <c r="DE84" s="179">
        <v>607.66</v>
      </c>
      <c r="DF84" s="179">
        <v>596.86</v>
      </c>
      <c r="DG84" s="179">
        <v>614.63</v>
      </c>
      <c r="DH84" s="179">
        <v>629.19000000000005</v>
      </c>
      <c r="DI84" s="179">
        <v>568.59</v>
      </c>
      <c r="DJ84" s="179">
        <v>625.01</v>
      </c>
      <c r="DK84" s="179">
        <v>596.77</v>
      </c>
      <c r="DL84" s="179">
        <v>612.91</v>
      </c>
      <c r="DM84" s="179">
        <v>598.64</v>
      </c>
      <c r="DN84" s="179">
        <v>625.9</v>
      </c>
      <c r="DO84" s="179">
        <v>624.9</v>
      </c>
      <c r="DP84" s="179">
        <v>595.58000000000004</v>
      </c>
      <c r="DQ84" s="179">
        <v>617.02</v>
      </c>
      <c r="DR84" s="179">
        <v>606.70000000000005</v>
      </c>
      <c r="DS84" s="179">
        <v>626.20000000000005</v>
      </c>
      <c r="DT84" s="179">
        <v>651.28</v>
      </c>
      <c r="DU84" s="179">
        <v>588.55999999999995</v>
      </c>
      <c r="DV84" s="179">
        <v>644.97</v>
      </c>
      <c r="DW84" s="179">
        <v>286.83999999999997</v>
      </c>
      <c r="DX84" s="179">
        <v>533.72</v>
      </c>
      <c r="DY84" s="179">
        <v>617.13</v>
      </c>
      <c r="DZ84" s="179">
        <v>646.22</v>
      </c>
      <c r="EA84" s="179">
        <v>645.78</v>
      </c>
      <c r="EB84" s="179">
        <v>616.39</v>
      </c>
      <c r="EC84" s="179">
        <v>634.5</v>
      </c>
      <c r="ED84" s="179">
        <v>622.48</v>
      </c>
      <c r="EE84" s="179">
        <v>647.55999999999995</v>
      </c>
      <c r="EF84" s="179">
        <v>670.14</v>
      </c>
      <c r="EG84" s="179">
        <v>627.04</v>
      </c>
      <c r="EH84" s="179">
        <v>662.26</v>
      </c>
      <c r="EI84" s="179">
        <v>633.77</v>
      </c>
      <c r="EJ84" s="179">
        <v>653.37</v>
      </c>
      <c r="EK84" s="179">
        <v>635.58000000000004</v>
      </c>
      <c r="EL84" s="179">
        <v>667.35</v>
      </c>
      <c r="EM84" s="179">
        <v>664.64</v>
      </c>
      <c r="EN84" s="179">
        <v>635.9</v>
      </c>
      <c r="EO84" s="179">
        <v>656.41</v>
      </c>
      <c r="EP84" s="179">
        <v>639.91</v>
      </c>
      <c r="EQ84" s="179">
        <v>668.82</v>
      </c>
      <c r="ER84" s="179">
        <v>682.14</v>
      </c>
      <c r="ES84" s="179">
        <v>617.42999999999995</v>
      </c>
      <c r="ET84" s="179">
        <v>674.52</v>
      </c>
      <c r="EU84" s="179">
        <v>239.66</v>
      </c>
      <c r="EV84" s="179">
        <v>626.66999999999996</v>
      </c>
      <c r="EW84" s="179">
        <v>651.89</v>
      </c>
      <c r="EX84" s="179">
        <v>679.92</v>
      </c>
      <c r="EY84" s="179">
        <v>679.77</v>
      </c>
      <c r="EZ84" s="179">
        <v>650.71</v>
      </c>
      <c r="FA84" s="179">
        <v>672.41</v>
      </c>
      <c r="FB84" s="179">
        <v>654.63</v>
      </c>
      <c r="FC84" s="179">
        <v>683.75</v>
      </c>
      <c r="FD84" s="179">
        <v>691.35</v>
      </c>
      <c r="FE84" s="179">
        <v>627.78</v>
      </c>
      <c r="FF84" s="179">
        <v>690.47</v>
      </c>
      <c r="FG84" s="179">
        <v>664.24</v>
      </c>
      <c r="FH84" s="179">
        <v>685.13</v>
      </c>
      <c r="FI84" s="179">
        <v>666.24</v>
      </c>
      <c r="FJ84" s="179">
        <v>695.55</v>
      </c>
      <c r="FK84" s="179">
        <v>694.67</v>
      </c>
      <c r="FL84" s="179">
        <v>663.31</v>
      </c>
      <c r="FM84" s="179">
        <v>688.14</v>
      </c>
      <c r="FN84" s="179">
        <v>668.52</v>
      </c>
      <c r="FO84" s="179">
        <v>697.05</v>
      </c>
      <c r="FP84" s="179">
        <v>709</v>
      </c>
      <c r="FQ84" s="179">
        <v>643.99</v>
      </c>
      <c r="FR84" s="179">
        <v>708.38</v>
      </c>
      <c r="FS84" s="179">
        <v>682.68</v>
      </c>
      <c r="FT84" s="179">
        <v>225.44</v>
      </c>
      <c r="FU84" s="179">
        <v>681.82</v>
      </c>
      <c r="FV84" s="179">
        <v>713.1</v>
      </c>
      <c r="FW84" s="179">
        <v>710.42</v>
      </c>
      <c r="FX84" s="179">
        <v>678.2</v>
      </c>
      <c r="FY84" s="179">
        <v>701.17</v>
      </c>
      <c r="FZ84" s="179">
        <v>684.66</v>
      </c>
      <c r="GA84" s="179">
        <v>714.9</v>
      </c>
    </row>
    <row r="85" spans="2:183">
      <c r="B85" s="171" t="s">
        <v>3</v>
      </c>
      <c r="C85" s="172" t="s">
        <v>45</v>
      </c>
      <c r="D85" s="92">
        <v>0.46203952103564577</v>
      </c>
      <c r="E85" s="93">
        <v>0.46188465303856102</v>
      </c>
      <c r="F85" s="93">
        <v>0.46177718305285043</v>
      </c>
      <c r="G85" s="93" t="e">
        <v>#DIV/0!</v>
      </c>
      <c r="H85" s="93">
        <v>0.46195533770970537</v>
      </c>
      <c r="I85" s="93">
        <v>0.46126973217397027</v>
      </c>
      <c r="J85" s="93">
        <v>0.46121791814258933</v>
      </c>
      <c r="K85" s="93">
        <v>0.46163638047258421</v>
      </c>
      <c r="L85" s="93">
        <v>0.46127935985088736</v>
      </c>
      <c r="M85" s="93">
        <v>0.461253386683597</v>
      </c>
      <c r="N85" s="93">
        <v>0.46214718370495883</v>
      </c>
      <c r="O85" s="93">
        <v>0.46166209662112773</v>
      </c>
      <c r="P85" s="93">
        <v>0.49175040780909146</v>
      </c>
      <c r="Q85" s="93">
        <v>0.49144462012885487</v>
      </c>
      <c r="R85" s="93">
        <v>0.49088127140422183</v>
      </c>
      <c r="S85" s="93">
        <v>0.49137216119490357</v>
      </c>
      <c r="T85" s="93">
        <v>0.49132949465434766</v>
      </c>
      <c r="U85" s="93">
        <v>0.49181809842678165</v>
      </c>
      <c r="V85" s="93">
        <v>0.49174180508447562</v>
      </c>
      <c r="W85" s="93">
        <v>0.49130855794451389</v>
      </c>
      <c r="X85" s="93">
        <v>0.49182967685665263</v>
      </c>
      <c r="Y85" s="93">
        <v>0.49220202458516615</v>
      </c>
      <c r="Z85" s="93">
        <v>0.49138369477393751</v>
      </c>
      <c r="AA85" s="93">
        <v>0.49177641767297936</v>
      </c>
      <c r="AB85" s="93">
        <v>0.49174908145852114</v>
      </c>
      <c r="AC85" s="93">
        <v>0.49143790542262961</v>
      </c>
      <c r="AD85" s="93">
        <v>0.49182473340660343</v>
      </c>
      <c r="AE85" s="93">
        <v>0.49228757519434324</v>
      </c>
      <c r="AF85" s="93">
        <v>0.49434343937298619</v>
      </c>
      <c r="AG85" s="93">
        <v>0.49181617264487704</v>
      </c>
      <c r="AH85" s="93">
        <v>0.4921692889248796</v>
      </c>
      <c r="AI85" s="93">
        <v>0.49172945356683567</v>
      </c>
      <c r="AJ85" s="93">
        <v>0.49228363354815485</v>
      </c>
      <c r="AK85" s="93">
        <v>0.49264878165852294</v>
      </c>
      <c r="AL85" s="93">
        <v>0.49183807839212518</v>
      </c>
      <c r="AM85" s="93">
        <v>0.49178099983983586</v>
      </c>
      <c r="AN85" s="93">
        <v>0.49217709395361636</v>
      </c>
      <c r="AO85" s="93">
        <v>0.49183718674765831</v>
      </c>
      <c r="AP85" s="93">
        <v>0.4917409592936709</v>
      </c>
      <c r="AQ85" s="93">
        <v>0.49136262870200575</v>
      </c>
      <c r="AR85" s="93">
        <v>0.49131847020610026</v>
      </c>
      <c r="AS85" s="93">
        <v>0.49179340649350511</v>
      </c>
      <c r="AT85" s="93">
        <v>0.49129502817195919</v>
      </c>
      <c r="AU85" s="93">
        <v>0.49086576365735662</v>
      </c>
      <c r="AV85" s="93">
        <v>0.49182103649436032</v>
      </c>
      <c r="AW85" s="93">
        <v>0.49219650348653843</v>
      </c>
      <c r="AX85" s="93">
        <v>0.49137178652770486</v>
      </c>
      <c r="AY85" s="93">
        <v>0.49176576764845964</v>
      </c>
      <c r="AZ85" s="93">
        <v>0.49129281297924976</v>
      </c>
      <c r="BA85" s="93">
        <v>0.49096507180356458</v>
      </c>
      <c r="BB85" s="93">
        <v>0.49174711208892269</v>
      </c>
      <c r="BC85" s="93">
        <v>0.49324275874286633</v>
      </c>
      <c r="BD85" s="93">
        <v>0.49175302242179258</v>
      </c>
      <c r="BE85" s="93">
        <v>0.49223878589291864</v>
      </c>
      <c r="BF85" s="93">
        <v>0.49129343122658448</v>
      </c>
      <c r="BG85" s="93">
        <v>0.49128903814445302</v>
      </c>
      <c r="BH85" s="93">
        <v>0.49090705843348409</v>
      </c>
      <c r="BI85" s="93">
        <v>0.49175456450794308</v>
      </c>
      <c r="BJ85" s="93">
        <v>0.49183287102178452</v>
      </c>
      <c r="BK85" s="93">
        <v>0.49176407381786102</v>
      </c>
      <c r="BL85" s="93">
        <v>0.49173828682635778</v>
      </c>
      <c r="BM85" s="93">
        <v>0.49141873983413975</v>
      </c>
      <c r="BN85" s="93">
        <v>0.49218361714352182</v>
      </c>
      <c r="BO85" s="93">
        <v>0.49181280910835684</v>
      </c>
      <c r="BP85" s="93">
        <v>0.49174037850835361</v>
      </c>
      <c r="BQ85" s="93">
        <v>0.49222324719119226</v>
      </c>
      <c r="BR85" s="93">
        <v>0.49214626724261495</v>
      </c>
      <c r="BS85" s="93">
        <v>0.49170016600601668</v>
      </c>
      <c r="BT85" s="93">
        <v>0.49180408273619364</v>
      </c>
      <c r="BU85" s="93">
        <v>0.49214805723689714</v>
      </c>
      <c r="BV85" s="93">
        <v>0.49178054273546062</v>
      </c>
      <c r="BW85" s="93">
        <v>0.49214163508225023</v>
      </c>
      <c r="BX85" s="93">
        <v>0.49127854205702043</v>
      </c>
      <c r="BY85" s="93">
        <v>0.49139892498891941</v>
      </c>
      <c r="BZ85" s="93">
        <v>0.49171297080759852</v>
      </c>
      <c r="CA85" s="93">
        <v>0.49208884647572043</v>
      </c>
      <c r="CB85" s="93">
        <v>0.49293300114393002</v>
      </c>
      <c r="CC85" s="93">
        <v>0.49175524900794537</v>
      </c>
      <c r="CD85" s="93">
        <v>0.49083502091657222</v>
      </c>
      <c r="CE85" s="93">
        <v>0.49166858088034127</v>
      </c>
      <c r="CF85" s="93">
        <v>0.49130840859835873</v>
      </c>
      <c r="CG85" s="93">
        <v>0.4912616147637312</v>
      </c>
      <c r="CH85" s="93">
        <v>0.49128604145720295</v>
      </c>
      <c r="CI85" s="93">
        <v>0.49204905091297851</v>
      </c>
      <c r="CJ85" s="93">
        <v>0.49164657443357362</v>
      </c>
      <c r="CK85" s="93">
        <v>0.49176052399499998</v>
      </c>
      <c r="CL85" s="93">
        <v>0.49124820622996646</v>
      </c>
      <c r="CM85" s="93">
        <v>0.49173640745552999</v>
      </c>
      <c r="CN85" s="93">
        <v>0.49125987272148758</v>
      </c>
      <c r="CO85" s="93">
        <v>0.49173329572018049</v>
      </c>
      <c r="CP85" s="93">
        <v>0.49125053178928063</v>
      </c>
      <c r="CQ85" s="93">
        <v>0.49123891641304013</v>
      </c>
      <c r="CR85" s="93">
        <v>0.49173921564184792</v>
      </c>
      <c r="CS85" s="93">
        <v>0.49125053422930676</v>
      </c>
      <c r="CT85" s="93">
        <v>0.49128496277436484</v>
      </c>
      <c r="CU85" s="93">
        <v>0.49164279798867799</v>
      </c>
      <c r="CV85" s="93">
        <v>0.49163907319059846</v>
      </c>
      <c r="CW85" s="93">
        <v>0.49181116697633898</v>
      </c>
      <c r="CX85" s="93">
        <v>0.49228702776979205</v>
      </c>
      <c r="CY85" s="93" t="e">
        <v>#DIV/0!</v>
      </c>
      <c r="CZ85" s="93">
        <v>0.49209748268671971</v>
      </c>
      <c r="DA85" s="93">
        <v>0.49128597006740843</v>
      </c>
      <c r="DB85" s="93">
        <v>0.49247584053010335</v>
      </c>
      <c r="DC85" s="93">
        <v>0.49165188081995809</v>
      </c>
      <c r="DD85" s="93">
        <v>0.49130830191146352</v>
      </c>
      <c r="DE85" s="93">
        <v>0.49251068005677334</v>
      </c>
      <c r="DF85" s="93">
        <v>0.49127556814922735</v>
      </c>
      <c r="DG85" s="93">
        <v>0.4916594229760714</v>
      </c>
      <c r="DH85" s="93">
        <v>0.49165286176412565</v>
      </c>
      <c r="DI85" s="93">
        <v>0.4913740151529582</v>
      </c>
      <c r="DJ85" s="93">
        <v>0.49124868006053235</v>
      </c>
      <c r="DK85" s="93">
        <v>0.49219512813325594</v>
      </c>
      <c r="DL85" s="93">
        <v>0.49126955771936381</v>
      </c>
      <c r="DM85" s="93">
        <v>0.4917398854207129</v>
      </c>
      <c r="DN85" s="93">
        <v>0.4912555982279786</v>
      </c>
      <c r="DO85" s="93">
        <v>0.49166709143402526</v>
      </c>
      <c r="DP85" s="93">
        <v>0.491757907362873</v>
      </c>
      <c r="DQ85" s="93">
        <v>0.49126460998961347</v>
      </c>
      <c r="DR85" s="93">
        <v>0.49129771263586236</v>
      </c>
      <c r="DS85" s="93">
        <v>0.49208786772793289</v>
      </c>
      <c r="DT85" s="93">
        <v>0.49164423051415684</v>
      </c>
      <c r="DU85" s="93">
        <v>0.49183295298731522</v>
      </c>
      <c r="DV85" s="93">
        <v>0.49208364554089096</v>
      </c>
      <c r="DW85" s="93">
        <v>0.49093359278948862</v>
      </c>
      <c r="DX85" s="93">
        <v>0.49207607920481811</v>
      </c>
      <c r="DY85" s="93">
        <v>0.4917521042852952</v>
      </c>
      <c r="DZ85" s="93">
        <v>0.49082641099955937</v>
      </c>
      <c r="EA85" s="93">
        <v>0.49251132250485175</v>
      </c>
      <c r="EB85" s="93">
        <v>0.49218128903613789</v>
      </c>
      <c r="EC85" s="93">
        <v>0.49127992298055212</v>
      </c>
      <c r="ED85" s="93">
        <v>0.49128685734082794</v>
      </c>
      <c r="EE85" s="93">
        <v>0.49254900482492131</v>
      </c>
      <c r="EF85" s="93">
        <v>0.49165515159950107</v>
      </c>
      <c r="EG85" s="93">
        <v>0.49265467115001238</v>
      </c>
      <c r="EH85" s="93">
        <v>0.49166747949485562</v>
      </c>
      <c r="EI85" s="93">
        <v>0.49087153999198235</v>
      </c>
      <c r="EJ85" s="93">
        <v>0.49126801535163866</v>
      </c>
      <c r="EK85" s="93">
        <v>0.49130813081378288</v>
      </c>
      <c r="EL85" s="93">
        <v>0.49206314863939216</v>
      </c>
      <c r="EM85" s="93">
        <v>0.49250295822309809</v>
      </c>
      <c r="EN85" s="93">
        <v>0.49174046500791357</v>
      </c>
      <c r="EO85" s="93">
        <v>0.49210052922215192</v>
      </c>
      <c r="EP85" s="93">
        <v>0.49171719566665156</v>
      </c>
      <c r="EQ85" s="93">
        <v>0.49205974353426701</v>
      </c>
      <c r="ER85" s="93">
        <v>0.49124166059226942</v>
      </c>
      <c r="ES85" s="93">
        <v>0.49136972958355901</v>
      </c>
      <c r="ET85" s="93">
        <v>0.49125670425127738</v>
      </c>
      <c r="EU85" s="93">
        <v>0.49237769907066969</v>
      </c>
      <c r="EV85" s="93">
        <v>0.49232069120753041</v>
      </c>
      <c r="EW85" s="93">
        <v>0.49086414730049327</v>
      </c>
      <c r="EX85" s="93">
        <v>0.49167050103395576</v>
      </c>
      <c r="EY85" s="93">
        <v>0.49167091460731599</v>
      </c>
      <c r="EZ85" s="93">
        <v>0.49175058428429635</v>
      </c>
      <c r="FA85" s="93">
        <v>0.49253200445752049</v>
      </c>
      <c r="FB85" s="93">
        <v>0.49129419767350052</v>
      </c>
      <c r="FC85" s="93">
        <v>0.49208024972302111</v>
      </c>
      <c r="FD85" s="93">
        <v>0.4912682820344903</v>
      </c>
      <c r="FE85" s="93">
        <v>0.492804705652932</v>
      </c>
      <c r="FF85" s="93">
        <v>0.49210704706742714</v>
      </c>
      <c r="FG85" s="93">
        <v>0.49088186974249898</v>
      </c>
      <c r="FH85" s="93">
        <v>0.49213726906091337</v>
      </c>
      <c r="FI85" s="93">
        <v>0.49131751800020312</v>
      </c>
      <c r="FJ85" s="93">
        <v>0.49167944288249305</v>
      </c>
      <c r="FK85" s="93">
        <v>0.4921084874704883</v>
      </c>
      <c r="FL85" s="93">
        <v>0.49221136446153407</v>
      </c>
      <c r="FM85" s="93">
        <v>0.49126470853939241</v>
      </c>
      <c r="FN85" s="93">
        <v>0.49174832970525983</v>
      </c>
      <c r="FO85" s="93">
        <v>0.49335421361244503</v>
      </c>
      <c r="FP85" s="93">
        <v>0.49126257671285267</v>
      </c>
      <c r="FQ85" s="93">
        <v>0.49185795405029081</v>
      </c>
      <c r="FR85" s="93">
        <v>0.49169853686141712</v>
      </c>
      <c r="FS85" s="93">
        <v>0.49131283684773974</v>
      </c>
      <c r="FT85" s="93">
        <v>0.49283813679472205</v>
      </c>
      <c r="FU85" s="93">
        <v>0.49088170894469402</v>
      </c>
      <c r="FV85" s="93">
        <v>0.49126289823295383</v>
      </c>
      <c r="FW85" s="93">
        <v>0.49168516553527997</v>
      </c>
      <c r="FX85" s="93">
        <v>0.49132788281447975</v>
      </c>
      <c r="FY85" s="93">
        <v>0.49171897732043279</v>
      </c>
      <c r="FZ85" s="93">
        <v>0.49175994656887345</v>
      </c>
      <c r="GA85" s="93">
        <v>0.49252868608610001</v>
      </c>
    </row>
    <row r="86" spans="2:183">
      <c r="B86" s="96" t="s">
        <v>3</v>
      </c>
      <c r="C86" s="166" t="s">
        <v>46</v>
      </c>
      <c r="D86" s="96">
        <v>37.08</v>
      </c>
      <c r="E86" s="17">
        <v>33.4</v>
      </c>
      <c r="F86" s="17">
        <v>34.35</v>
      </c>
      <c r="G86" s="17">
        <v>0</v>
      </c>
      <c r="H86" s="17">
        <v>16.41</v>
      </c>
      <c r="I86" s="17">
        <v>35.770000000000003</v>
      </c>
      <c r="J86" s="17">
        <v>37.39</v>
      </c>
      <c r="K86" s="17">
        <v>37.19</v>
      </c>
      <c r="L86" s="17">
        <v>35.61</v>
      </c>
      <c r="M86" s="17">
        <v>36.590000000000003</v>
      </c>
      <c r="N86" s="17">
        <v>35.24</v>
      </c>
      <c r="O86" s="17">
        <v>36.68</v>
      </c>
      <c r="P86" s="17">
        <v>37.06</v>
      </c>
      <c r="Q86" s="17">
        <v>33.53</v>
      </c>
      <c r="R86" s="17">
        <v>36.58</v>
      </c>
      <c r="S86" s="17">
        <v>35.369999999999997</v>
      </c>
      <c r="T86" s="17">
        <v>36.56</v>
      </c>
      <c r="U86" s="17">
        <v>35.65</v>
      </c>
      <c r="V86" s="17">
        <v>37.22</v>
      </c>
      <c r="W86" s="17">
        <v>37.11</v>
      </c>
      <c r="X86" s="17">
        <v>35.32</v>
      </c>
      <c r="Y86" s="17">
        <v>36.69</v>
      </c>
      <c r="Z86" s="17">
        <v>34.979999999999997</v>
      </c>
      <c r="AA86" s="17">
        <v>36.47</v>
      </c>
      <c r="AB86" s="17">
        <v>37.07</v>
      </c>
      <c r="AC86" s="17">
        <v>33.54</v>
      </c>
      <c r="AD86" s="17">
        <v>36.56</v>
      </c>
      <c r="AE86" s="17">
        <v>35.32</v>
      </c>
      <c r="AF86" s="17">
        <v>11.66</v>
      </c>
      <c r="AG86" s="17">
        <v>35.729999999999997</v>
      </c>
      <c r="AH86" s="17">
        <v>37.22</v>
      </c>
      <c r="AI86" s="17">
        <v>37.33</v>
      </c>
      <c r="AJ86" s="17">
        <v>35.409999999999997</v>
      </c>
      <c r="AK86" s="17">
        <v>36.729999999999997</v>
      </c>
      <c r="AL86" s="17">
        <v>35.25</v>
      </c>
      <c r="AM86" s="17">
        <v>36.340000000000003</v>
      </c>
      <c r="AN86" s="17">
        <v>37.22</v>
      </c>
      <c r="AO86" s="17">
        <v>35.159999999999997</v>
      </c>
      <c r="AP86" s="17">
        <v>37.090000000000003</v>
      </c>
      <c r="AQ86" s="17">
        <v>35.630000000000003</v>
      </c>
      <c r="AR86" s="17">
        <v>37.049999999999997</v>
      </c>
      <c r="AS86" s="17">
        <v>36.1</v>
      </c>
      <c r="AT86" s="17">
        <v>37.56</v>
      </c>
      <c r="AU86" s="17">
        <v>37.69</v>
      </c>
      <c r="AV86" s="17">
        <v>35.659999999999997</v>
      </c>
      <c r="AW86" s="17">
        <v>36.9</v>
      </c>
      <c r="AX86" s="17">
        <v>35.53</v>
      </c>
      <c r="AY86" s="17">
        <v>36.57</v>
      </c>
      <c r="AZ86" s="17">
        <v>37.4</v>
      </c>
      <c r="BA86" s="17">
        <v>33.909999999999997</v>
      </c>
      <c r="BB86" s="17">
        <v>36.979999999999997</v>
      </c>
      <c r="BC86" s="17">
        <v>10.57</v>
      </c>
      <c r="BD86" s="17">
        <v>36.76</v>
      </c>
      <c r="BE86" s="17">
        <v>36.1</v>
      </c>
      <c r="BF86" s="17">
        <v>37.549999999999997</v>
      </c>
      <c r="BG86" s="17">
        <v>37.56</v>
      </c>
      <c r="BH86" s="17">
        <v>35.590000000000003</v>
      </c>
      <c r="BI86" s="17">
        <v>36.86</v>
      </c>
      <c r="BJ86" s="17">
        <v>35.409999999999997</v>
      </c>
      <c r="BK86" s="17">
        <v>36.659999999999997</v>
      </c>
      <c r="BL86" s="17">
        <v>37.42</v>
      </c>
      <c r="BM86" s="17">
        <v>34.07</v>
      </c>
      <c r="BN86" s="17">
        <v>37.1</v>
      </c>
      <c r="BO86" s="17">
        <v>35.770000000000003</v>
      </c>
      <c r="BP86" s="17">
        <v>37.39</v>
      </c>
      <c r="BQ86" s="17">
        <v>36.33</v>
      </c>
      <c r="BR86" s="17">
        <v>37.85</v>
      </c>
      <c r="BS86" s="17">
        <v>38.14</v>
      </c>
      <c r="BT86" s="17">
        <v>36.049999999999997</v>
      </c>
      <c r="BU86" s="17">
        <v>37.53</v>
      </c>
      <c r="BV86" s="17">
        <v>36.24</v>
      </c>
      <c r="BW86" s="17">
        <v>37.659999999999997</v>
      </c>
      <c r="BX86" s="17">
        <v>38.130000000000003</v>
      </c>
      <c r="BY86" s="17">
        <v>34.86</v>
      </c>
      <c r="BZ86" s="17">
        <v>37.81</v>
      </c>
      <c r="CA86" s="17">
        <v>23.42</v>
      </c>
      <c r="CB86" s="17">
        <v>17.25</v>
      </c>
      <c r="CC86" s="17">
        <v>37.01</v>
      </c>
      <c r="CD86" s="17">
        <v>38.79</v>
      </c>
      <c r="CE86" s="17">
        <v>39.03</v>
      </c>
      <c r="CF86" s="17">
        <v>37.229999999999997</v>
      </c>
      <c r="CG86" s="17">
        <v>38.32</v>
      </c>
      <c r="CH86" s="17">
        <v>38.020000000000003</v>
      </c>
      <c r="CI86" s="17">
        <v>39.520000000000003</v>
      </c>
      <c r="CJ86" s="17">
        <v>39.56</v>
      </c>
      <c r="CK86" s="17">
        <v>36.909999999999997</v>
      </c>
      <c r="CL86" s="17">
        <v>39.07</v>
      </c>
      <c r="CM86" s="17">
        <v>37.450000000000003</v>
      </c>
      <c r="CN86" s="17">
        <v>38.549999999999997</v>
      </c>
      <c r="CO86" s="17">
        <v>37.479999999999997</v>
      </c>
      <c r="CP86" s="17">
        <v>39.15</v>
      </c>
      <c r="CQ86" s="17">
        <v>39.25</v>
      </c>
      <c r="CR86" s="17">
        <v>37.39</v>
      </c>
      <c r="CS86" s="17">
        <v>38.659999999999997</v>
      </c>
      <c r="CT86" s="17">
        <v>38.01</v>
      </c>
      <c r="CU86" s="17">
        <v>39.520000000000003</v>
      </c>
      <c r="CV86" s="17">
        <v>39.51</v>
      </c>
      <c r="CW86" s="17">
        <v>35.75</v>
      </c>
      <c r="CX86" s="17">
        <v>15.2</v>
      </c>
      <c r="CY86" s="17">
        <v>0</v>
      </c>
      <c r="CZ86" s="17">
        <v>38.479999999999997</v>
      </c>
      <c r="DA86" s="17">
        <v>37.61</v>
      </c>
      <c r="DB86" s="17">
        <v>39.19</v>
      </c>
      <c r="DC86" s="17">
        <v>39.340000000000003</v>
      </c>
      <c r="DD86" s="17">
        <v>37.270000000000003</v>
      </c>
      <c r="DE86" s="17">
        <v>38.67</v>
      </c>
      <c r="DF86" s="17">
        <v>38.1</v>
      </c>
      <c r="DG86" s="17">
        <v>39.200000000000003</v>
      </c>
      <c r="DH86" s="17">
        <v>39.08</v>
      </c>
      <c r="DI86" s="17">
        <v>35.340000000000003</v>
      </c>
      <c r="DJ86" s="17">
        <v>38.86</v>
      </c>
      <c r="DK86" s="17">
        <v>36.99</v>
      </c>
      <c r="DL86" s="17">
        <v>38.06</v>
      </c>
      <c r="DM86" s="17">
        <v>37.15</v>
      </c>
      <c r="DN86" s="17">
        <v>38.9</v>
      </c>
      <c r="DO86" s="17">
        <v>38.81</v>
      </c>
      <c r="DP86" s="17">
        <v>36.950000000000003</v>
      </c>
      <c r="DQ86" s="17">
        <v>38.33</v>
      </c>
      <c r="DR86" s="17">
        <v>37.71</v>
      </c>
      <c r="DS86" s="17">
        <v>38.85</v>
      </c>
      <c r="DT86" s="17">
        <v>39.229999999999997</v>
      </c>
      <c r="DU86" s="17">
        <v>35.44</v>
      </c>
      <c r="DV86" s="17">
        <v>38.799999999999997</v>
      </c>
      <c r="DW86" s="17">
        <v>17.28</v>
      </c>
      <c r="DX86" s="17">
        <v>32.08</v>
      </c>
      <c r="DY86" s="17">
        <v>37.130000000000003</v>
      </c>
      <c r="DZ86" s="17">
        <v>38.979999999999997</v>
      </c>
      <c r="EA86" s="17">
        <v>38.82</v>
      </c>
      <c r="EB86" s="17">
        <v>37.049999999999997</v>
      </c>
      <c r="EC86" s="17">
        <v>38.21</v>
      </c>
      <c r="ED86" s="17">
        <v>37.51</v>
      </c>
      <c r="EE86" s="17">
        <v>38.92</v>
      </c>
      <c r="EF86" s="17">
        <v>39.39</v>
      </c>
      <c r="EG86" s="17">
        <v>36.78</v>
      </c>
      <c r="EH86" s="17">
        <v>38.909999999999997</v>
      </c>
      <c r="EI86" s="17">
        <v>37.270000000000003</v>
      </c>
      <c r="EJ86" s="17">
        <v>38.39</v>
      </c>
      <c r="EK86" s="17">
        <v>37.35</v>
      </c>
      <c r="EL86" s="17">
        <v>39.18</v>
      </c>
      <c r="EM86" s="17">
        <v>38.99</v>
      </c>
      <c r="EN86" s="17">
        <v>37.340000000000003</v>
      </c>
      <c r="EO86" s="17">
        <v>38.51</v>
      </c>
      <c r="EP86" s="17">
        <v>37.590000000000003</v>
      </c>
      <c r="EQ86" s="17">
        <v>39.270000000000003</v>
      </c>
      <c r="ER86" s="17">
        <v>38.99</v>
      </c>
      <c r="ES86" s="17">
        <v>35.28</v>
      </c>
      <c r="ET86" s="17">
        <v>38.53</v>
      </c>
      <c r="EU86" s="17">
        <v>13.66</v>
      </c>
      <c r="EV86" s="17">
        <v>35.700000000000003</v>
      </c>
      <c r="EW86" s="17">
        <v>37.26</v>
      </c>
      <c r="EX86" s="17">
        <v>38.82</v>
      </c>
      <c r="EY86" s="17">
        <v>38.81</v>
      </c>
      <c r="EZ86" s="17">
        <v>37.119999999999997</v>
      </c>
      <c r="FA86" s="17">
        <v>38.29</v>
      </c>
      <c r="FB86" s="17">
        <v>37.39</v>
      </c>
      <c r="FC86" s="17">
        <v>39.01</v>
      </c>
      <c r="FD86" s="17">
        <v>38.4</v>
      </c>
      <c r="FE86" s="17">
        <v>34.770000000000003</v>
      </c>
      <c r="FF86" s="17">
        <v>38.28</v>
      </c>
      <c r="FG86" s="17">
        <v>36.909999999999997</v>
      </c>
      <c r="FH86" s="17">
        <v>37.97</v>
      </c>
      <c r="FI86" s="17">
        <v>37</v>
      </c>
      <c r="FJ86" s="17">
        <v>38.61</v>
      </c>
      <c r="FK86" s="17">
        <v>38.53</v>
      </c>
      <c r="FL86" s="17">
        <v>36.76</v>
      </c>
      <c r="FM86" s="17">
        <v>38.21</v>
      </c>
      <c r="FN86" s="17">
        <v>37.1</v>
      </c>
      <c r="FO86" s="17">
        <v>38.57</v>
      </c>
      <c r="FP86" s="17">
        <v>38.33</v>
      </c>
      <c r="FQ86" s="17">
        <v>34.78</v>
      </c>
      <c r="FR86" s="17">
        <v>38.26</v>
      </c>
      <c r="FS86" s="17">
        <v>36.89</v>
      </c>
      <c r="FT86" s="17">
        <v>12.14</v>
      </c>
      <c r="FU86" s="17">
        <v>36.880000000000003</v>
      </c>
      <c r="FV86" s="17">
        <v>38.57</v>
      </c>
      <c r="FW86" s="17">
        <v>38.380000000000003</v>
      </c>
      <c r="FX86" s="17">
        <v>36.64</v>
      </c>
      <c r="FY86" s="17">
        <v>37.85</v>
      </c>
      <c r="FZ86" s="17">
        <v>36.97</v>
      </c>
      <c r="GA86" s="17">
        <v>38.57</v>
      </c>
    </row>
    <row r="87" spans="2:183">
      <c r="B87" s="96" t="s">
        <v>3</v>
      </c>
      <c r="C87" s="166" t="s">
        <v>47</v>
      </c>
      <c r="D87" s="178">
        <v>1379.6</v>
      </c>
      <c r="E87" s="179">
        <v>1242.94</v>
      </c>
      <c r="F87" s="179">
        <v>1278.25</v>
      </c>
      <c r="G87" s="179">
        <v>0</v>
      </c>
      <c r="H87" s="179">
        <v>822.37</v>
      </c>
      <c r="I87" s="179">
        <v>1792.19</v>
      </c>
      <c r="J87" s="179">
        <v>1873.63</v>
      </c>
      <c r="K87" s="179">
        <v>1863.68</v>
      </c>
      <c r="L87" s="179">
        <v>1784.66</v>
      </c>
      <c r="M87" s="179">
        <v>1361.6</v>
      </c>
      <c r="N87" s="179">
        <v>1311.28</v>
      </c>
      <c r="O87" s="179">
        <v>1364.74</v>
      </c>
      <c r="P87" s="179">
        <v>1378.98</v>
      </c>
      <c r="Q87" s="179">
        <v>1247.57</v>
      </c>
      <c r="R87" s="179">
        <v>1361.14</v>
      </c>
      <c r="S87" s="179">
        <v>1316.14</v>
      </c>
      <c r="T87" s="179">
        <v>1831.79</v>
      </c>
      <c r="U87" s="179">
        <v>1786.62</v>
      </c>
      <c r="V87" s="179">
        <v>1864.91</v>
      </c>
      <c r="W87" s="179">
        <v>1859.51</v>
      </c>
      <c r="X87" s="179">
        <v>1770.01</v>
      </c>
      <c r="Y87" s="179">
        <v>1365.37</v>
      </c>
      <c r="Z87" s="179">
        <v>1301.67</v>
      </c>
      <c r="AA87" s="179">
        <v>1356.94</v>
      </c>
      <c r="AB87" s="179">
        <v>1379.48</v>
      </c>
      <c r="AC87" s="179">
        <v>1247.8900000000001</v>
      </c>
      <c r="AD87" s="179">
        <v>1360.42</v>
      </c>
      <c r="AE87" s="179">
        <v>1314.16</v>
      </c>
      <c r="AF87" s="179">
        <v>584.45000000000005</v>
      </c>
      <c r="AG87" s="179">
        <v>1790.19</v>
      </c>
      <c r="AH87" s="179">
        <v>1864.98</v>
      </c>
      <c r="AI87" s="179">
        <v>1870.65</v>
      </c>
      <c r="AJ87" s="179">
        <v>1774.53</v>
      </c>
      <c r="AK87" s="179">
        <v>1366.78</v>
      </c>
      <c r="AL87" s="179">
        <v>1311.54</v>
      </c>
      <c r="AM87" s="179">
        <v>1352.18</v>
      </c>
      <c r="AN87" s="179">
        <v>1385.14</v>
      </c>
      <c r="AO87" s="179">
        <v>1308.48</v>
      </c>
      <c r="AP87" s="179">
        <v>1380.15</v>
      </c>
      <c r="AQ87" s="179">
        <v>1325.7</v>
      </c>
      <c r="AR87" s="179">
        <v>1856.51</v>
      </c>
      <c r="AS87" s="179">
        <v>1808.75</v>
      </c>
      <c r="AT87" s="179">
        <v>1882.36</v>
      </c>
      <c r="AU87" s="179">
        <v>1888.72</v>
      </c>
      <c r="AV87" s="179">
        <v>1787.01</v>
      </c>
      <c r="AW87" s="179">
        <v>1373.02</v>
      </c>
      <c r="AX87" s="179">
        <v>1322</v>
      </c>
      <c r="AY87" s="179">
        <v>1360.84</v>
      </c>
      <c r="AZ87" s="179">
        <v>1424.88</v>
      </c>
      <c r="BA87" s="179">
        <v>1292.1400000000001</v>
      </c>
      <c r="BB87" s="179">
        <v>1408.87</v>
      </c>
      <c r="BC87" s="179">
        <v>402.78</v>
      </c>
      <c r="BD87" s="179">
        <v>1886.1</v>
      </c>
      <c r="BE87" s="179">
        <v>1852.52</v>
      </c>
      <c r="BF87" s="179">
        <v>1926.83</v>
      </c>
      <c r="BG87" s="179">
        <v>1927.38</v>
      </c>
      <c r="BH87" s="179">
        <v>1825.93</v>
      </c>
      <c r="BI87" s="179">
        <v>1404.39</v>
      </c>
      <c r="BJ87" s="179">
        <v>1349.14</v>
      </c>
      <c r="BK87" s="179">
        <v>1396.56</v>
      </c>
      <c r="BL87" s="179">
        <v>1461.64</v>
      </c>
      <c r="BM87" s="179">
        <v>1330.77</v>
      </c>
      <c r="BN87" s="179">
        <v>1448.95</v>
      </c>
      <c r="BO87" s="179">
        <v>1397.27</v>
      </c>
      <c r="BP87" s="179">
        <v>1966.85</v>
      </c>
      <c r="BQ87" s="179">
        <v>1911.22</v>
      </c>
      <c r="BR87" s="179">
        <v>1991.17</v>
      </c>
      <c r="BS87" s="179">
        <v>2006.42</v>
      </c>
      <c r="BT87" s="179">
        <v>1896.27</v>
      </c>
      <c r="BU87" s="179">
        <v>1466.08</v>
      </c>
      <c r="BV87" s="179">
        <v>1415.6</v>
      </c>
      <c r="BW87" s="179">
        <v>1470.96</v>
      </c>
      <c r="BX87" s="179">
        <v>1528.26</v>
      </c>
      <c r="BY87" s="179">
        <v>1397.21</v>
      </c>
      <c r="BZ87" s="179">
        <v>1515.28</v>
      </c>
      <c r="CA87" s="179">
        <v>938.77</v>
      </c>
      <c r="CB87" s="179">
        <v>931.13</v>
      </c>
      <c r="CC87" s="179">
        <v>1997.32</v>
      </c>
      <c r="CD87" s="179">
        <v>2093.46</v>
      </c>
      <c r="CE87" s="179">
        <v>2106.67</v>
      </c>
      <c r="CF87" s="179">
        <v>2009.41</v>
      </c>
      <c r="CG87" s="179">
        <v>1535.94</v>
      </c>
      <c r="CH87" s="179">
        <v>1523.96</v>
      </c>
      <c r="CI87" s="179">
        <v>1583.77</v>
      </c>
      <c r="CJ87" s="179">
        <v>1627.7</v>
      </c>
      <c r="CK87" s="179">
        <v>1518.41</v>
      </c>
      <c r="CL87" s="179">
        <v>1607.45</v>
      </c>
      <c r="CM87" s="179">
        <v>1540.69</v>
      </c>
      <c r="CN87" s="179">
        <v>2135.84</v>
      </c>
      <c r="CO87" s="179">
        <v>2076.13</v>
      </c>
      <c r="CP87" s="179">
        <v>2169.0700000000002</v>
      </c>
      <c r="CQ87" s="179">
        <v>2174.23</v>
      </c>
      <c r="CR87" s="179">
        <v>2071.66</v>
      </c>
      <c r="CS87" s="179">
        <v>1590.35</v>
      </c>
      <c r="CT87" s="179">
        <v>1563.9</v>
      </c>
      <c r="CU87" s="179">
        <v>1626.02</v>
      </c>
      <c r="CV87" s="179">
        <v>1668.99</v>
      </c>
      <c r="CW87" s="179">
        <v>1509.93</v>
      </c>
      <c r="CX87" s="179">
        <v>642.12</v>
      </c>
      <c r="CY87" s="179">
        <v>0</v>
      </c>
      <c r="CZ87" s="179">
        <v>2189.35</v>
      </c>
      <c r="DA87" s="179">
        <v>2139.4</v>
      </c>
      <c r="DB87" s="179">
        <v>2229.4699999999998</v>
      </c>
      <c r="DC87" s="179">
        <v>2238.1999999999998</v>
      </c>
      <c r="DD87" s="179">
        <v>2120.14</v>
      </c>
      <c r="DE87" s="179">
        <v>1633.28</v>
      </c>
      <c r="DF87" s="179">
        <v>1609.46</v>
      </c>
      <c r="DG87" s="179">
        <v>1655.62</v>
      </c>
      <c r="DH87" s="179">
        <v>1695.9</v>
      </c>
      <c r="DI87" s="179">
        <v>1533.53</v>
      </c>
      <c r="DJ87" s="179">
        <v>1685.99</v>
      </c>
      <c r="DK87" s="179">
        <v>1605.2</v>
      </c>
      <c r="DL87" s="179">
        <v>2223.65</v>
      </c>
      <c r="DM87" s="179">
        <v>2170.69</v>
      </c>
      <c r="DN87" s="179">
        <v>2273.13</v>
      </c>
      <c r="DO87" s="179">
        <v>2267.64</v>
      </c>
      <c r="DP87" s="179">
        <v>2158.9499999999998</v>
      </c>
      <c r="DQ87" s="179">
        <v>1663.1</v>
      </c>
      <c r="DR87" s="179">
        <v>1636.38</v>
      </c>
      <c r="DS87" s="179">
        <v>1685.86</v>
      </c>
      <c r="DT87" s="179">
        <v>1748.62</v>
      </c>
      <c r="DU87" s="179">
        <v>1579.6</v>
      </c>
      <c r="DV87" s="179">
        <v>1729.41</v>
      </c>
      <c r="DW87" s="179">
        <v>770.21</v>
      </c>
      <c r="DX87" s="179">
        <v>1925.61</v>
      </c>
      <c r="DY87" s="179">
        <v>2228.41</v>
      </c>
      <c r="DZ87" s="179">
        <v>2339.56</v>
      </c>
      <c r="EA87" s="179">
        <v>2329.71</v>
      </c>
      <c r="EB87" s="179">
        <v>2223.71</v>
      </c>
      <c r="EC87" s="179">
        <v>1702.93</v>
      </c>
      <c r="ED87" s="179">
        <v>1671.74</v>
      </c>
      <c r="EE87" s="179">
        <v>1734.71</v>
      </c>
      <c r="EF87" s="179">
        <v>1803.89</v>
      </c>
      <c r="EG87" s="179">
        <v>1684.22</v>
      </c>
      <c r="EH87" s="179">
        <v>1781.65</v>
      </c>
      <c r="EI87" s="179">
        <v>1706.69</v>
      </c>
      <c r="EJ87" s="179">
        <v>2367.4899999999998</v>
      </c>
      <c r="EK87" s="179">
        <v>2303.44</v>
      </c>
      <c r="EL87" s="179">
        <v>2416.41</v>
      </c>
      <c r="EM87" s="179">
        <v>2404.33</v>
      </c>
      <c r="EN87" s="179">
        <v>2302.56</v>
      </c>
      <c r="EO87" s="179">
        <v>1763.4</v>
      </c>
      <c r="EP87" s="179">
        <v>1721.18</v>
      </c>
      <c r="EQ87" s="179">
        <v>1798.33</v>
      </c>
      <c r="ER87" s="179">
        <v>1835.36</v>
      </c>
      <c r="ES87" s="179">
        <v>1660.83</v>
      </c>
      <c r="ET87" s="179">
        <v>1813.46</v>
      </c>
      <c r="EU87" s="179">
        <v>642.84</v>
      </c>
      <c r="EV87" s="179">
        <v>2262.5</v>
      </c>
      <c r="EW87" s="179">
        <v>2361.5</v>
      </c>
      <c r="EX87" s="179">
        <v>2460.37</v>
      </c>
      <c r="EY87" s="179">
        <v>2459.4899999999998</v>
      </c>
      <c r="EZ87" s="179">
        <v>2352.6999999999998</v>
      </c>
      <c r="FA87" s="179">
        <v>1802.53</v>
      </c>
      <c r="FB87" s="179">
        <v>1760.06</v>
      </c>
      <c r="FC87" s="179">
        <v>1836.37</v>
      </c>
      <c r="FD87" s="179">
        <v>1858.25</v>
      </c>
      <c r="FE87" s="179">
        <v>1682.29</v>
      </c>
      <c r="FF87" s="179">
        <v>1852.46</v>
      </c>
      <c r="FG87" s="179">
        <v>1786.15</v>
      </c>
      <c r="FH87" s="179">
        <v>2474.54</v>
      </c>
      <c r="FI87" s="179">
        <v>2411.1799999999998</v>
      </c>
      <c r="FJ87" s="179">
        <v>2516.17</v>
      </c>
      <c r="FK87" s="179">
        <v>2510.8200000000002</v>
      </c>
      <c r="FL87" s="179">
        <v>2395.5100000000002</v>
      </c>
      <c r="FM87" s="179">
        <v>1849.11</v>
      </c>
      <c r="FN87" s="179">
        <v>1795.13</v>
      </c>
      <c r="FO87" s="179">
        <v>1866.18</v>
      </c>
      <c r="FP87" s="179">
        <v>1907.47</v>
      </c>
      <c r="FQ87" s="179">
        <v>1730.77</v>
      </c>
      <c r="FR87" s="179">
        <v>1903.8</v>
      </c>
      <c r="FS87" s="179">
        <v>1835.82</v>
      </c>
      <c r="FT87" s="179">
        <v>813.61</v>
      </c>
      <c r="FU87" s="179">
        <v>2471.6999999999998</v>
      </c>
      <c r="FV87" s="179">
        <v>2584.65</v>
      </c>
      <c r="FW87" s="179">
        <v>2572.12</v>
      </c>
      <c r="FX87" s="179">
        <v>2455.58</v>
      </c>
      <c r="FY87" s="179">
        <v>1883.51</v>
      </c>
      <c r="FZ87" s="179">
        <v>1839.83</v>
      </c>
      <c r="GA87" s="179">
        <v>1919.01</v>
      </c>
    </row>
    <row r="88" spans="2:183">
      <c r="B88" s="180" t="s">
        <v>3</v>
      </c>
      <c r="C88" s="181" t="s">
        <v>48</v>
      </c>
      <c r="D88" s="94">
        <v>6.9748912754963741E-2</v>
      </c>
      <c r="E88" s="95">
        <v>6.9720013610014633E-2</v>
      </c>
      <c r="F88" s="95">
        <v>6.9704896457485552E-2</v>
      </c>
      <c r="G88" s="95" t="e">
        <v>#DIV/0!</v>
      </c>
      <c r="H88" s="95">
        <v>6.9656226149189246E-2</v>
      </c>
      <c r="I88" s="95">
        <v>6.9730446791745906E-2</v>
      </c>
      <c r="J88" s="95">
        <v>6.9766720444014149E-2</v>
      </c>
      <c r="K88" s="95">
        <v>6.9747133819928517E-2</v>
      </c>
      <c r="L88" s="95">
        <v>6.9702783689595593E-2</v>
      </c>
      <c r="M88" s="95">
        <v>6.9709063726210455E-2</v>
      </c>
      <c r="N88" s="95">
        <v>6.9678974687728365E-2</v>
      </c>
      <c r="O88" s="95">
        <v>6.9706358638550056E-2</v>
      </c>
      <c r="P88" s="95">
        <v>6.9765983130713291E-2</v>
      </c>
      <c r="Q88" s="95">
        <v>6.9781223481496166E-2</v>
      </c>
      <c r="R88" s="95">
        <v>6.9722904822421494E-2</v>
      </c>
      <c r="S88" s="95">
        <v>6.9714534061226394E-2</v>
      </c>
      <c r="T88" s="95">
        <v>6.9740289337123701E-2</v>
      </c>
      <c r="U88" s="95">
        <v>6.9734380181023611E-2</v>
      </c>
      <c r="V88" s="95">
        <v>6.9785450052404704E-2</v>
      </c>
      <c r="W88" s="95">
        <v>6.9775968562269086E-2</v>
      </c>
      <c r="X88" s="95">
        <v>6.9708764793647557E-2</v>
      </c>
      <c r="Y88" s="95">
        <v>6.9730837447021951E-2</v>
      </c>
      <c r="Z88" s="95">
        <v>6.9676929114241892E-2</v>
      </c>
      <c r="AA88" s="95">
        <v>6.9715797063412729E-2</v>
      </c>
      <c r="AB88" s="95">
        <v>6.9704567335834286E-2</v>
      </c>
      <c r="AC88" s="95">
        <v>6.9724311962246183E-2</v>
      </c>
      <c r="AD88" s="95">
        <v>6.9667230737487096E-2</v>
      </c>
      <c r="AE88" s="95">
        <v>6.9664638630811349E-2</v>
      </c>
      <c r="AF88" s="95">
        <v>6.9614064046968835E-2</v>
      </c>
      <c r="AG88" s="95">
        <v>6.969931718467974E-2</v>
      </c>
      <c r="AH88" s="95">
        <v>6.972913453535845E-2</v>
      </c>
      <c r="AI88" s="95">
        <v>6.973468260323662E-2</v>
      </c>
      <c r="AJ88" s="95">
        <v>6.9657396459301357E-2</v>
      </c>
      <c r="AK88" s="95">
        <v>6.9684560212259966E-2</v>
      </c>
      <c r="AL88" s="95">
        <v>6.965285550328397E-2</v>
      </c>
      <c r="AM88" s="95">
        <v>6.9646615487839569E-2</v>
      </c>
      <c r="AN88" s="95">
        <v>6.9748825148315569E-2</v>
      </c>
      <c r="AO88" s="95">
        <v>6.9783283507718272E-2</v>
      </c>
      <c r="AP88" s="95">
        <v>6.9738355753459463E-2</v>
      </c>
      <c r="AQ88" s="95">
        <v>6.972222405676011E-2</v>
      </c>
      <c r="AR88" s="95">
        <v>6.9739289407463087E-2</v>
      </c>
      <c r="AS88" s="95">
        <v>6.9767524558555172E-2</v>
      </c>
      <c r="AT88" s="95">
        <v>6.9768389194823199E-2</v>
      </c>
      <c r="AU88" s="95">
        <v>6.9793008270128909E-2</v>
      </c>
      <c r="AV88" s="95">
        <v>6.9712767952098298E-2</v>
      </c>
      <c r="AW88" s="95">
        <v>6.9738705136325574E-2</v>
      </c>
      <c r="AX88" s="95">
        <v>6.9716634355600007E-2</v>
      </c>
      <c r="AY88" s="95">
        <v>6.969143236932443E-2</v>
      </c>
      <c r="AZ88" s="95">
        <v>6.9776900487692028E-2</v>
      </c>
      <c r="BA88" s="95">
        <v>6.9779226224313151E-2</v>
      </c>
      <c r="BB88" s="95">
        <v>6.9737721295629551E-2</v>
      </c>
      <c r="BC88" s="95">
        <v>6.9662960447783223E-2</v>
      </c>
      <c r="BD88" s="95">
        <v>6.9724759331270134E-2</v>
      </c>
      <c r="BE88" s="95">
        <v>6.9751217501704987E-2</v>
      </c>
      <c r="BF88" s="95">
        <v>6.9773329586075059E-2</v>
      </c>
      <c r="BG88" s="95">
        <v>6.9775452895355278E-2</v>
      </c>
      <c r="BH88" s="95">
        <v>6.9718205146239817E-2</v>
      </c>
      <c r="BI88" s="95">
        <v>6.9734440994740049E-2</v>
      </c>
      <c r="BJ88" s="95">
        <v>6.969387315571407E-2</v>
      </c>
      <c r="BK88" s="95">
        <v>6.9719510194766757E-2</v>
      </c>
      <c r="BL88" s="95">
        <v>6.9771534118387393E-2</v>
      </c>
      <c r="BM88" s="95">
        <v>6.9804613158845702E-2</v>
      </c>
      <c r="BN88" s="95">
        <v>6.9745281677646612E-2</v>
      </c>
      <c r="BO88" s="95">
        <v>6.9735379481531398E-2</v>
      </c>
      <c r="BP88" s="95">
        <v>6.9768803371256946E-2</v>
      </c>
      <c r="BQ88" s="95">
        <v>6.9771637028700803E-2</v>
      </c>
      <c r="BR88" s="95">
        <v>6.9798172268933506E-2</v>
      </c>
      <c r="BS88" s="95">
        <v>6.9824425986556998E-2</v>
      </c>
      <c r="BT88" s="95">
        <v>6.9749152927494326E-2</v>
      </c>
      <c r="BU88" s="95">
        <v>6.9788848288750663E-2</v>
      </c>
      <c r="BV88" s="95">
        <v>6.9773037108926489E-2</v>
      </c>
      <c r="BW88" s="95">
        <v>6.979496884653566E-2</v>
      </c>
      <c r="BX88" s="95">
        <v>6.9839873270577099E-2</v>
      </c>
      <c r="BY88" s="95">
        <v>6.9887668904221489E-2</v>
      </c>
      <c r="BZ88" s="95">
        <v>6.9819991836545373E-2</v>
      </c>
      <c r="CA88" s="95">
        <v>6.9842559750690092E-2</v>
      </c>
      <c r="CB88" s="95">
        <v>6.9823405072530736E-2</v>
      </c>
      <c r="CC88" s="95">
        <v>6.9843663235029774E-2</v>
      </c>
      <c r="CD88" s="95">
        <v>6.9895339432282808E-2</v>
      </c>
      <c r="CE88" s="95">
        <v>6.9905740088738913E-2</v>
      </c>
      <c r="CF88" s="95">
        <v>6.9862546986925733E-2</v>
      </c>
      <c r="CG88" s="95">
        <v>6.9846931870533466E-2</v>
      </c>
      <c r="CH88" s="95">
        <v>6.9931468724084081E-2</v>
      </c>
      <c r="CI88" s="95">
        <v>6.9951359732655538E-2</v>
      </c>
      <c r="CJ88" s="95">
        <v>6.9947272116061901E-2</v>
      </c>
      <c r="CK88" s="95">
        <v>6.994559129346993E-2</v>
      </c>
      <c r="CL88" s="95">
        <v>6.9922647154376433E-2</v>
      </c>
      <c r="CM88" s="95">
        <v>6.987489455211382E-2</v>
      </c>
      <c r="CN88" s="95">
        <v>6.9858969690557923E-2</v>
      </c>
      <c r="CO88" s="95">
        <v>6.9890648174411693E-2</v>
      </c>
      <c r="CP88" s="95">
        <v>6.9908248771583498E-2</v>
      </c>
      <c r="CQ88" s="95">
        <v>6.9930101077948004E-2</v>
      </c>
      <c r="CR88" s="95">
        <v>6.9869387318444595E-2</v>
      </c>
      <c r="CS88" s="95">
        <v>6.9886828531021156E-2</v>
      </c>
      <c r="CT88" s="95">
        <v>6.9928630299032388E-2</v>
      </c>
      <c r="CU88" s="95">
        <v>6.9936373826623544E-2</v>
      </c>
      <c r="CV88" s="95">
        <v>6.9943323425610493E-2</v>
      </c>
      <c r="CW88" s="95">
        <v>6.9956826560315599E-2</v>
      </c>
      <c r="CX88" s="95">
        <v>6.9938899169089075E-2</v>
      </c>
      <c r="CY88" s="95" t="e">
        <v>#DIV/0!</v>
      </c>
      <c r="CZ88" s="95">
        <v>6.9861321283102656E-2</v>
      </c>
      <c r="DA88" s="95">
        <v>6.9902263588072597E-2</v>
      </c>
      <c r="DB88" s="95">
        <v>6.9920400646215089E-2</v>
      </c>
      <c r="DC88" s="95">
        <v>6.9926193027683117E-2</v>
      </c>
      <c r="DD88" s="95">
        <v>6.9868209753663951E-2</v>
      </c>
      <c r="DE88" s="95">
        <v>6.9893897015653517E-2</v>
      </c>
      <c r="DF88" s="95">
        <v>6.9933118425128199E-2</v>
      </c>
      <c r="DG88" s="95">
        <v>6.9926164213997527E-2</v>
      </c>
      <c r="DH88" s="95">
        <v>6.9931915696968258E-2</v>
      </c>
      <c r="DI88" s="95">
        <v>6.9939013635287539E-2</v>
      </c>
      <c r="DJ88" s="95">
        <v>6.9944394925996731E-2</v>
      </c>
      <c r="DK88" s="95">
        <v>6.9862999960280642E-2</v>
      </c>
      <c r="DL88" s="95">
        <v>6.9861453320875011E-2</v>
      </c>
      <c r="DM88" s="95">
        <v>6.9883083062543441E-2</v>
      </c>
      <c r="DN88" s="95">
        <v>6.9917469526812409E-2</v>
      </c>
      <c r="DO88" s="95">
        <v>6.9926707045421144E-2</v>
      </c>
      <c r="DP88" s="95">
        <v>6.9864867260297447E-2</v>
      </c>
      <c r="DQ88" s="95">
        <v>6.9886329056197613E-2</v>
      </c>
      <c r="DR88" s="95">
        <v>6.9928424335692491E-2</v>
      </c>
      <c r="DS88" s="95">
        <v>6.9912648240008021E-2</v>
      </c>
      <c r="DT88" s="95">
        <v>6.9891300054610708E-2</v>
      </c>
      <c r="DU88" s="95">
        <v>6.9892777793297445E-2</v>
      </c>
      <c r="DV88" s="95">
        <v>6.9862949419980863E-2</v>
      </c>
      <c r="DW88" s="95">
        <v>6.9798687538278448E-2</v>
      </c>
      <c r="DX88" s="95">
        <v>6.9802346322752881E-2</v>
      </c>
      <c r="DY88" s="95">
        <v>6.9823157292975183E-2</v>
      </c>
      <c r="DZ88" s="95">
        <v>6.9872228108840931E-2</v>
      </c>
      <c r="EA88" s="95">
        <v>6.9870229278023471E-2</v>
      </c>
      <c r="EB88" s="95">
        <v>6.9818963009376331E-2</v>
      </c>
      <c r="EC88" s="95">
        <v>6.9820002443974183E-2</v>
      </c>
      <c r="ED88" s="95">
        <v>6.986718994106178E-2</v>
      </c>
      <c r="EE88" s="95">
        <v>6.9864088588454165E-2</v>
      </c>
      <c r="EF88" s="95">
        <v>6.9934625240157255E-2</v>
      </c>
      <c r="EG88" s="95">
        <v>6.9931067133254046E-2</v>
      </c>
      <c r="EH88" s="95">
        <v>6.9907116959529461E-2</v>
      </c>
      <c r="EI88" s="95">
        <v>6.9856742508309533E-2</v>
      </c>
      <c r="EJ88" s="95">
        <v>6.9853620909475944E-2</v>
      </c>
      <c r="EK88" s="95">
        <v>6.9868864932587538E-2</v>
      </c>
      <c r="EL88" s="95">
        <v>6.9912366418956276E-2</v>
      </c>
      <c r="EM88" s="95">
        <v>6.9916950085995244E-2</v>
      </c>
      <c r="EN88" s="95">
        <v>6.9877036813165483E-2</v>
      </c>
      <c r="EO88" s="95">
        <v>6.9867244434246689E-2</v>
      </c>
      <c r="EP88" s="95">
        <v>6.990261472320336E-2</v>
      </c>
      <c r="EQ88" s="95">
        <v>6.991781354195703E-2</v>
      </c>
      <c r="ER88" s="95">
        <v>6.9916088141969646E-2</v>
      </c>
      <c r="ES88" s="95">
        <v>6.9912582915421684E-2</v>
      </c>
      <c r="ET88" s="95">
        <v>6.9873826330989403E-2</v>
      </c>
      <c r="EU88" s="95">
        <v>6.987926617460101E-2</v>
      </c>
      <c r="EV88" s="95">
        <v>6.9836884317196465E-2</v>
      </c>
      <c r="EW88" s="95">
        <v>6.9860955417938811E-2</v>
      </c>
      <c r="EX88" s="95">
        <v>6.9899102212474043E-2</v>
      </c>
      <c r="EY88" s="95">
        <v>6.989651353813163E-2</v>
      </c>
      <c r="EZ88" s="95">
        <v>6.984954535886842E-2</v>
      </c>
      <c r="FA88" s="95">
        <v>6.9837988633826314E-2</v>
      </c>
      <c r="FB88" s="95">
        <v>6.9872537280381078E-2</v>
      </c>
      <c r="FC88" s="95">
        <v>6.9905500880171362E-2</v>
      </c>
      <c r="FD88" s="95">
        <v>6.985374372407771E-2</v>
      </c>
      <c r="FE88" s="95">
        <v>6.9872444707223605E-2</v>
      </c>
      <c r="FF88" s="95">
        <v>6.9844862117611914E-2</v>
      </c>
      <c r="FG88" s="95">
        <v>6.9828688527365929E-2</v>
      </c>
      <c r="FH88" s="95">
        <v>6.9821963555068117E-2</v>
      </c>
      <c r="FI88" s="95">
        <v>6.9851097659971245E-2</v>
      </c>
      <c r="FJ88" s="95">
        <v>6.9870236620143744E-2</v>
      </c>
      <c r="FK88" s="95">
        <v>6.987374713383665E-2</v>
      </c>
      <c r="FL88" s="95">
        <v>6.9830148421928889E-2</v>
      </c>
      <c r="FM88" s="95">
        <v>6.9833424528609314E-2</v>
      </c>
      <c r="FN88" s="95">
        <v>6.986238428454139E-2</v>
      </c>
      <c r="FO88" s="95">
        <v>6.9886411117349806E-2</v>
      </c>
      <c r="FP88" s="95">
        <v>6.9849746143644351E-2</v>
      </c>
      <c r="FQ88" s="95">
        <v>6.9863675740705358E-2</v>
      </c>
      <c r="FR88" s="95">
        <v>6.9843645889429443E-2</v>
      </c>
      <c r="FS88" s="95">
        <v>6.9825213049709595E-2</v>
      </c>
      <c r="FT88" s="95">
        <v>6.9797654931030406E-2</v>
      </c>
      <c r="FU88" s="95">
        <v>6.9831118325478558E-2</v>
      </c>
      <c r="FV88" s="95">
        <v>6.9882754240779776E-2</v>
      </c>
      <c r="FW88" s="95">
        <v>6.9861086381030821E-2</v>
      </c>
      <c r="FX88" s="95">
        <v>6.9811353109406046E-2</v>
      </c>
      <c r="FY88" s="95">
        <v>6.9808196585193286E-2</v>
      </c>
      <c r="FZ88" s="95">
        <v>6.9835843831487929E-2</v>
      </c>
      <c r="GA88" s="95">
        <v>6.9884970100212912E-2</v>
      </c>
    </row>
    <row r="89" spans="2:183">
      <c r="B89" s="44" t="s">
        <v>3</v>
      </c>
      <c r="C89" s="651" t="s">
        <v>94</v>
      </c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</row>
    <row r="90" spans="2:183">
      <c r="B90" s="43" t="s">
        <v>3</v>
      </c>
      <c r="C90" s="652" t="s">
        <v>49</v>
      </c>
      <c r="D90" s="17">
        <v>744</v>
      </c>
      <c r="E90" s="17">
        <v>672</v>
      </c>
      <c r="F90" s="17">
        <v>744</v>
      </c>
      <c r="G90" s="17">
        <v>720</v>
      </c>
      <c r="H90" s="17">
        <v>744</v>
      </c>
      <c r="I90" s="17">
        <v>720</v>
      </c>
      <c r="J90" s="17">
        <v>744</v>
      </c>
      <c r="K90" s="17">
        <v>744</v>
      </c>
      <c r="L90" s="17">
        <v>720</v>
      </c>
      <c r="M90" s="17">
        <v>744</v>
      </c>
      <c r="N90" s="17">
        <v>720</v>
      </c>
      <c r="O90" s="17">
        <v>744</v>
      </c>
      <c r="P90" s="17">
        <v>744</v>
      </c>
      <c r="Q90" s="17">
        <v>672</v>
      </c>
      <c r="R90" s="17">
        <v>744</v>
      </c>
      <c r="S90" s="17">
        <v>720</v>
      </c>
      <c r="T90" s="17">
        <v>744</v>
      </c>
      <c r="U90" s="17">
        <v>720</v>
      </c>
      <c r="V90" s="17">
        <v>744</v>
      </c>
      <c r="W90" s="17">
        <v>744</v>
      </c>
      <c r="X90" s="17">
        <v>720</v>
      </c>
      <c r="Y90" s="17">
        <v>744</v>
      </c>
      <c r="Z90" s="17">
        <v>720</v>
      </c>
      <c r="AA90" s="17">
        <v>744</v>
      </c>
      <c r="AB90" s="17">
        <v>744</v>
      </c>
      <c r="AC90" s="17">
        <v>672</v>
      </c>
      <c r="AD90" s="17">
        <v>744</v>
      </c>
      <c r="AE90" s="17">
        <v>720</v>
      </c>
      <c r="AF90" s="17">
        <v>744</v>
      </c>
      <c r="AG90" s="17">
        <v>720</v>
      </c>
      <c r="AH90" s="17">
        <v>744</v>
      </c>
      <c r="AI90" s="17">
        <v>744</v>
      </c>
      <c r="AJ90" s="17">
        <v>720</v>
      </c>
      <c r="AK90" s="17">
        <v>744</v>
      </c>
      <c r="AL90" s="17">
        <v>720</v>
      </c>
      <c r="AM90" s="17">
        <v>744</v>
      </c>
      <c r="AN90" s="17">
        <v>744</v>
      </c>
      <c r="AO90" s="17">
        <v>696</v>
      </c>
      <c r="AP90" s="17">
        <v>744</v>
      </c>
      <c r="AQ90" s="17">
        <v>720</v>
      </c>
      <c r="AR90" s="17">
        <v>744</v>
      </c>
      <c r="AS90" s="17">
        <v>720</v>
      </c>
      <c r="AT90" s="17">
        <v>744</v>
      </c>
      <c r="AU90" s="17">
        <v>744</v>
      </c>
      <c r="AV90" s="17">
        <v>720</v>
      </c>
      <c r="AW90" s="17">
        <v>744</v>
      </c>
      <c r="AX90" s="17">
        <v>720</v>
      </c>
      <c r="AY90" s="17">
        <v>744</v>
      </c>
      <c r="AZ90" s="17">
        <v>744</v>
      </c>
      <c r="BA90" s="17">
        <v>672</v>
      </c>
      <c r="BB90" s="17">
        <v>744</v>
      </c>
      <c r="BC90" s="17">
        <v>720</v>
      </c>
      <c r="BD90" s="17">
        <v>744</v>
      </c>
      <c r="BE90" s="17">
        <v>720</v>
      </c>
      <c r="BF90" s="17">
        <v>744</v>
      </c>
      <c r="BG90" s="17">
        <v>744</v>
      </c>
      <c r="BH90" s="17">
        <v>720</v>
      </c>
      <c r="BI90" s="17">
        <v>744</v>
      </c>
      <c r="BJ90" s="17">
        <v>720</v>
      </c>
      <c r="BK90" s="17">
        <v>744</v>
      </c>
      <c r="BL90" s="17">
        <v>744</v>
      </c>
      <c r="BM90" s="17">
        <v>672</v>
      </c>
      <c r="BN90" s="17">
        <v>744</v>
      </c>
      <c r="BO90" s="17">
        <v>720</v>
      </c>
      <c r="BP90" s="17">
        <v>744</v>
      </c>
      <c r="BQ90" s="17">
        <v>720</v>
      </c>
      <c r="BR90" s="17">
        <v>744</v>
      </c>
      <c r="BS90" s="17">
        <v>744</v>
      </c>
      <c r="BT90" s="17">
        <v>720</v>
      </c>
      <c r="BU90" s="17">
        <v>744</v>
      </c>
      <c r="BV90" s="17">
        <v>720</v>
      </c>
      <c r="BW90" s="17">
        <v>744</v>
      </c>
      <c r="BX90" s="17">
        <v>744</v>
      </c>
      <c r="BY90" s="17">
        <v>672</v>
      </c>
      <c r="BZ90" s="17">
        <v>744</v>
      </c>
      <c r="CA90" s="17">
        <v>720</v>
      </c>
      <c r="CB90" s="17">
        <v>744</v>
      </c>
      <c r="CC90" s="17">
        <v>720</v>
      </c>
      <c r="CD90" s="17">
        <v>744</v>
      </c>
      <c r="CE90" s="17">
        <v>744</v>
      </c>
      <c r="CF90" s="17">
        <v>720</v>
      </c>
      <c r="CG90" s="17">
        <v>744</v>
      </c>
      <c r="CH90" s="17">
        <v>720</v>
      </c>
      <c r="CI90" s="17">
        <v>744</v>
      </c>
      <c r="CJ90" s="17">
        <v>744</v>
      </c>
      <c r="CK90" s="17">
        <v>696</v>
      </c>
      <c r="CL90" s="17">
        <v>744</v>
      </c>
      <c r="CM90" s="17">
        <v>720</v>
      </c>
      <c r="CN90" s="17">
        <v>744</v>
      </c>
      <c r="CO90" s="17">
        <v>720</v>
      </c>
      <c r="CP90" s="17">
        <v>744</v>
      </c>
      <c r="CQ90" s="17">
        <v>744</v>
      </c>
      <c r="CR90" s="17">
        <v>720</v>
      </c>
      <c r="CS90" s="17">
        <v>744</v>
      </c>
      <c r="CT90" s="17">
        <v>720</v>
      </c>
      <c r="CU90" s="17">
        <v>744</v>
      </c>
      <c r="CV90" s="17">
        <v>744</v>
      </c>
      <c r="CW90" s="17">
        <v>672</v>
      </c>
      <c r="CX90" s="17">
        <v>744</v>
      </c>
      <c r="CY90" s="17">
        <v>720</v>
      </c>
      <c r="CZ90" s="17">
        <v>744</v>
      </c>
      <c r="DA90" s="17">
        <v>720</v>
      </c>
      <c r="DB90" s="17">
        <v>744</v>
      </c>
      <c r="DC90" s="17">
        <v>744</v>
      </c>
      <c r="DD90" s="17">
        <v>720</v>
      </c>
      <c r="DE90" s="17">
        <v>744</v>
      </c>
      <c r="DF90" s="17">
        <v>720</v>
      </c>
      <c r="DG90" s="17">
        <v>744</v>
      </c>
      <c r="DH90" s="17">
        <v>744</v>
      </c>
      <c r="DI90" s="17">
        <v>672</v>
      </c>
      <c r="DJ90" s="17">
        <v>744</v>
      </c>
      <c r="DK90" s="17">
        <v>720</v>
      </c>
      <c r="DL90" s="17">
        <v>744</v>
      </c>
      <c r="DM90" s="17">
        <v>720</v>
      </c>
      <c r="DN90" s="17">
        <v>744</v>
      </c>
      <c r="DO90" s="17">
        <v>744</v>
      </c>
      <c r="DP90" s="17">
        <v>720</v>
      </c>
      <c r="DQ90" s="17">
        <v>744</v>
      </c>
      <c r="DR90" s="17">
        <v>720</v>
      </c>
      <c r="DS90" s="17">
        <v>744</v>
      </c>
      <c r="DT90" s="17">
        <v>744</v>
      </c>
      <c r="DU90" s="17">
        <v>672</v>
      </c>
      <c r="DV90" s="17">
        <v>744</v>
      </c>
      <c r="DW90" s="17">
        <v>720</v>
      </c>
      <c r="DX90" s="17">
        <v>744</v>
      </c>
      <c r="DY90" s="17">
        <v>720</v>
      </c>
      <c r="DZ90" s="17">
        <v>744</v>
      </c>
      <c r="EA90" s="17">
        <v>744</v>
      </c>
      <c r="EB90" s="17">
        <v>720</v>
      </c>
      <c r="EC90" s="17">
        <v>744</v>
      </c>
      <c r="ED90" s="17">
        <v>720</v>
      </c>
      <c r="EE90" s="17">
        <v>744</v>
      </c>
      <c r="EF90" s="17">
        <v>744</v>
      </c>
      <c r="EG90" s="17">
        <v>696</v>
      </c>
      <c r="EH90" s="17">
        <v>744</v>
      </c>
      <c r="EI90" s="17">
        <v>720</v>
      </c>
      <c r="EJ90" s="17">
        <v>744</v>
      </c>
      <c r="EK90" s="17">
        <v>720</v>
      </c>
      <c r="EL90" s="17">
        <v>744</v>
      </c>
      <c r="EM90" s="17">
        <v>744</v>
      </c>
      <c r="EN90" s="17">
        <v>720</v>
      </c>
      <c r="EO90" s="17">
        <v>744</v>
      </c>
      <c r="EP90" s="17">
        <v>720</v>
      </c>
      <c r="EQ90" s="17">
        <v>744</v>
      </c>
      <c r="ER90" s="17">
        <v>744</v>
      </c>
      <c r="ES90" s="17">
        <v>672</v>
      </c>
      <c r="ET90" s="17">
        <v>744</v>
      </c>
      <c r="EU90" s="17">
        <v>720</v>
      </c>
      <c r="EV90" s="17">
        <v>744</v>
      </c>
      <c r="EW90" s="17">
        <v>720</v>
      </c>
      <c r="EX90" s="17">
        <v>744</v>
      </c>
      <c r="EY90" s="17">
        <v>744</v>
      </c>
      <c r="EZ90" s="17">
        <v>720</v>
      </c>
      <c r="FA90" s="17">
        <v>744</v>
      </c>
      <c r="FB90" s="17">
        <v>720</v>
      </c>
      <c r="FC90" s="17">
        <v>744</v>
      </c>
      <c r="FD90" s="17">
        <v>744</v>
      </c>
      <c r="FE90" s="17">
        <v>672</v>
      </c>
      <c r="FF90" s="17">
        <v>744</v>
      </c>
      <c r="FG90" s="17">
        <v>720</v>
      </c>
      <c r="FH90" s="17">
        <v>744</v>
      </c>
      <c r="FI90" s="17">
        <v>720</v>
      </c>
      <c r="FJ90" s="17">
        <v>744</v>
      </c>
      <c r="FK90" s="17">
        <v>744</v>
      </c>
      <c r="FL90" s="17">
        <v>720</v>
      </c>
      <c r="FM90" s="17">
        <v>744</v>
      </c>
      <c r="FN90" s="17">
        <v>720</v>
      </c>
      <c r="FO90" s="17">
        <v>744</v>
      </c>
      <c r="FP90" s="17">
        <v>744</v>
      </c>
      <c r="FQ90" s="17">
        <v>672</v>
      </c>
      <c r="FR90" s="17">
        <v>744</v>
      </c>
      <c r="FS90" s="17">
        <v>720</v>
      </c>
      <c r="FT90" s="17">
        <v>744</v>
      </c>
      <c r="FU90" s="17">
        <v>720</v>
      </c>
      <c r="FV90" s="17">
        <v>744</v>
      </c>
      <c r="FW90" s="17">
        <v>744</v>
      </c>
      <c r="FX90" s="17">
        <v>720</v>
      </c>
      <c r="FY90" s="17">
        <v>744</v>
      </c>
      <c r="FZ90" s="17">
        <v>720</v>
      </c>
      <c r="GA90" s="17">
        <v>744</v>
      </c>
    </row>
    <row r="91" spans="2:183">
      <c r="B91" s="43" t="s">
        <v>3</v>
      </c>
      <c r="C91" s="653" t="s">
        <v>50</v>
      </c>
      <c r="D91" s="85">
        <v>3082790.08</v>
      </c>
      <c r="E91" s="85">
        <v>2768921.5199999996</v>
      </c>
      <c r="F91" s="85">
        <v>2842083.5799999996</v>
      </c>
      <c r="G91" s="85">
        <v>0</v>
      </c>
      <c r="H91" s="85">
        <v>1362931.3900000001</v>
      </c>
      <c r="I91" s="85">
        <v>2932176.8299999996</v>
      </c>
      <c r="J91" s="85">
        <v>3060482</v>
      </c>
      <c r="K91" s="85">
        <v>3066501.5300000003</v>
      </c>
      <c r="L91" s="85">
        <v>2919926.5700000003</v>
      </c>
      <c r="M91" s="85">
        <v>2998231.34</v>
      </c>
      <c r="N91" s="85">
        <v>2933762.84</v>
      </c>
      <c r="O91" s="85">
        <v>3026847.61</v>
      </c>
      <c r="P91" s="85">
        <v>3071782.44</v>
      </c>
      <c r="Q91" s="85">
        <v>2765294.74</v>
      </c>
      <c r="R91" s="85">
        <v>2991562.96</v>
      </c>
      <c r="S91" s="85">
        <v>2914966.7800000003</v>
      </c>
      <c r="T91" s="85">
        <v>3009469.98</v>
      </c>
      <c r="U91" s="85">
        <v>2956913.6799999997</v>
      </c>
      <c r="V91" s="85">
        <v>3081462.1</v>
      </c>
      <c r="W91" s="85">
        <v>3052186.58</v>
      </c>
      <c r="X91" s="85">
        <v>2931077.16</v>
      </c>
      <c r="Y91" s="85">
        <v>3061454.13</v>
      </c>
      <c r="Z91" s="85">
        <v>2883989.0999999996</v>
      </c>
      <c r="AA91" s="85">
        <v>3023419.01</v>
      </c>
      <c r="AB91" s="85">
        <v>3265107.26</v>
      </c>
      <c r="AC91" s="85">
        <v>2940461.5500000003</v>
      </c>
      <c r="AD91" s="85">
        <v>3224791.62</v>
      </c>
      <c r="AE91" s="85">
        <v>3135718.88</v>
      </c>
      <c r="AF91" s="85">
        <v>1065823.26</v>
      </c>
      <c r="AG91" s="85">
        <v>3148974.34</v>
      </c>
      <c r="AH91" s="85">
        <v>3296219.76</v>
      </c>
      <c r="AI91" s="85">
        <v>3285114.71</v>
      </c>
      <c r="AJ91" s="85">
        <v>3143833.33</v>
      </c>
      <c r="AK91" s="85">
        <v>3276785.83</v>
      </c>
      <c r="AL91" s="85">
        <v>3109942.3899999997</v>
      </c>
      <c r="AM91" s="85">
        <v>3203912.03</v>
      </c>
      <c r="AN91" s="85">
        <v>3343053.1999999997</v>
      </c>
      <c r="AO91" s="85">
        <v>3144326.48</v>
      </c>
      <c r="AP91" s="85">
        <v>3313616.2899999996</v>
      </c>
      <c r="AQ91" s="85">
        <v>3165619.44</v>
      </c>
      <c r="AR91" s="85">
        <v>3288420.8899999997</v>
      </c>
      <c r="AS91" s="85">
        <v>3225589.6799999997</v>
      </c>
      <c r="AT91" s="85">
        <v>3331877.42</v>
      </c>
      <c r="AU91" s="85">
        <v>3321281.21</v>
      </c>
      <c r="AV91" s="85">
        <v>3189756.68</v>
      </c>
      <c r="AW91" s="85">
        <v>3317790.44</v>
      </c>
      <c r="AX91" s="85">
        <v>3157413.3800000004</v>
      </c>
      <c r="AY91" s="85">
        <v>3270146.95</v>
      </c>
      <c r="AZ91" s="85">
        <v>3467695.0199999996</v>
      </c>
      <c r="BA91" s="85">
        <v>3130182.3400000003</v>
      </c>
      <c r="BB91" s="85">
        <v>3454318.94</v>
      </c>
      <c r="BC91" s="85">
        <v>1009224.86</v>
      </c>
      <c r="BD91" s="85">
        <v>3434066.48</v>
      </c>
      <c r="BE91" s="85">
        <v>3394577.31</v>
      </c>
      <c r="BF91" s="85">
        <v>3482776.2199999997</v>
      </c>
      <c r="BG91" s="85">
        <v>3483664.56</v>
      </c>
      <c r="BH91" s="85">
        <v>3285065.3099999996</v>
      </c>
      <c r="BI91" s="85">
        <v>3443367.7600000002</v>
      </c>
      <c r="BJ91" s="85">
        <v>3313026.61</v>
      </c>
      <c r="BK91" s="85">
        <v>3425919.09</v>
      </c>
      <c r="BL91" s="85">
        <v>3592428.58</v>
      </c>
      <c r="BM91" s="85">
        <v>3257579.96</v>
      </c>
      <c r="BN91" s="85">
        <v>3587945.61</v>
      </c>
      <c r="BO91" s="85">
        <v>3441062.08</v>
      </c>
      <c r="BP91" s="85">
        <v>3591204.79</v>
      </c>
      <c r="BQ91" s="85">
        <v>3514050.66</v>
      </c>
      <c r="BR91" s="85">
        <v>3655396.37</v>
      </c>
      <c r="BS91" s="85">
        <v>3659443.13</v>
      </c>
      <c r="BT91" s="85">
        <v>3466939.78</v>
      </c>
      <c r="BU91" s="85">
        <v>3626291.3899999997</v>
      </c>
      <c r="BV91" s="85">
        <v>3484064.9</v>
      </c>
      <c r="BW91" s="85">
        <v>3638465.5300000003</v>
      </c>
      <c r="BX91" s="85">
        <v>3741262.57</v>
      </c>
      <c r="BY91" s="85">
        <v>3426220.67</v>
      </c>
      <c r="BZ91" s="85">
        <v>3735817.29</v>
      </c>
      <c r="CA91" s="85">
        <v>2325004.0700000003</v>
      </c>
      <c r="CB91" s="85">
        <v>1733459.7000000002</v>
      </c>
      <c r="CC91" s="85">
        <v>3657086.1</v>
      </c>
      <c r="CD91" s="85">
        <v>3780975.69</v>
      </c>
      <c r="CE91" s="85">
        <v>3849153.1999999997</v>
      </c>
      <c r="CF91" s="85">
        <v>3655093.37</v>
      </c>
      <c r="CG91" s="85">
        <v>3760922.7</v>
      </c>
      <c r="CH91" s="85">
        <v>3728351.9899999998</v>
      </c>
      <c r="CI91" s="85">
        <v>3917517.61</v>
      </c>
      <c r="CJ91" s="85">
        <v>4076263.29</v>
      </c>
      <c r="CK91" s="85">
        <v>3812088.12</v>
      </c>
      <c r="CL91" s="85">
        <v>4006973.94</v>
      </c>
      <c r="CM91" s="85">
        <v>3868873.8200000003</v>
      </c>
      <c r="CN91" s="85">
        <v>3957032.67</v>
      </c>
      <c r="CO91" s="85">
        <v>3871025.46</v>
      </c>
      <c r="CP91" s="85">
        <v>4015339.52</v>
      </c>
      <c r="CQ91" s="85">
        <v>4024343.53</v>
      </c>
      <c r="CR91" s="85">
        <v>3863413.71</v>
      </c>
      <c r="CS91" s="85">
        <v>3967216.36</v>
      </c>
      <c r="CT91" s="85">
        <v>3899942.9</v>
      </c>
      <c r="CU91" s="85">
        <v>4075292.01</v>
      </c>
      <c r="CV91" s="85">
        <v>4191834.04</v>
      </c>
      <c r="CW91" s="85">
        <v>3804052.7199999997</v>
      </c>
      <c r="CX91" s="85">
        <v>1627848.06</v>
      </c>
      <c r="CY91" s="85">
        <v>0</v>
      </c>
      <c r="CZ91" s="85">
        <v>4114574.22</v>
      </c>
      <c r="DA91" s="85">
        <v>3974467.05</v>
      </c>
      <c r="DB91" s="85">
        <v>4209579.03</v>
      </c>
      <c r="DC91" s="85">
        <v>4177035.54</v>
      </c>
      <c r="DD91" s="85">
        <v>3941084.45</v>
      </c>
      <c r="DE91" s="85">
        <v>4157472.2</v>
      </c>
      <c r="DF91" s="85">
        <v>4024395.7199999997</v>
      </c>
      <c r="DG91" s="85">
        <v>4163019.9</v>
      </c>
      <c r="DH91" s="85">
        <v>4310978.2699999996</v>
      </c>
      <c r="DI91" s="85">
        <v>3885341.2</v>
      </c>
      <c r="DJ91" s="85">
        <v>4264198.55</v>
      </c>
      <c r="DK91" s="85">
        <v>4115632.46</v>
      </c>
      <c r="DL91" s="85">
        <v>4181510.64</v>
      </c>
      <c r="DM91" s="85">
        <v>4107086.31</v>
      </c>
      <c r="DN91" s="85">
        <v>4269609.72</v>
      </c>
      <c r="DO91" s="85">
        <v>4284168.49</v>
      </c>
      <c r="DP91" s="85">
        <v>4086802.32</v>
      </c>
      <c r="DQ91" s="85">
        <v>4209960.9000000004</v>
      </c>
      <c r="DR91" s="85">
        <v>4141168.05</v>
      </c>
      <c r="DS91" s="85">
        <v>4314789.4800000004</v>
      </c>
      <c r="DT91" s="85">
        <v>4527676.71</v>
      </c>
      <c r="DU91" s="85">
        <v>4102807.8000000003</v>
      </c>
      <c r="DV91" s="85">
        <v>4508822.0000000009</v>
      </c>
      <c r="DW91" s="85">
        <v>1978106.82</v>
      </c>
      <c r="DX91" s="85">
        <v>3729513.88</v>
      </c>
      <c r="DY91" s="85">
        <v>4296019.7399999993</v>
      </c>
      <c r="DZ91" s="85">
        <v>4451668.01</v>
      </c>
      <c r="EA91" s="85">
        <v>4535452.97</v>
      </c>
      <c r="EB91" s="85">
        <v>4313080.8999999994</v>
      </c>
      <c r="EC91" s="85">
        <v>4393215.87</v>
      </c>
      <c r="ED91" s="85">
        <v>4311810.5</v>
      </c>
      <c r="EE91" s="85">
        <v>4551326.67</v>
      </c>
      <c r="EF91" s="85">
        <v>4636303.3</v>
      </c>
      <c r="EG91" s="85">
        <v>4391937.0999999996</v>
      </c>
      <c r="EH91" s="85">
        <v>4585174.71</v>
      </c>
      <c r="EI91" s="85">
        <v>4346164.62</v>
      </c>
      <c r="EJ91" s="85">
        <v>4501247.47</v>
      </c>
      <c r="EK91" s="85">
        <v>4380811.67</v>
      </c>
      <c r="EL91" s="85">
        <v>4641617.83</v>
      </c>
      <c r="EM91" s="85">
        <v>4645722.33</v>
      </c>
      <c r="EN91" s="85">
        <v>4405702.47</v>
      </c>
      <c r="EO91" s="85">
        <v>4567480.03</v>
      </c>
      <c r="EP91" s="85">
        <v>4433460.790000001</v>
      </c>
      <c r="EQ91" s="85">
        <v>4652631.1099999994</v>
      </c>
      <c r="ER91" s="85">
        <v>4933817.57</v>
      </c>
      <c r="ES91" s="85">
        <v>4474493.4000000004</v>
      </c>
      <c r="ET91" s="85">
        <v>4881026.3600000003</v>
      </c>
      <c r="EU91" s="85">
        <v>1755326.8599999999</v>
      </c>
      <c r="EV91" s="85">
        <v>4586791.34</v>
      </c>
      <c r="EW91" s="85">
        <v>4696174.37</v>
      </c>
      <c r="EX91" s="85">
        <v>4942039.46</v>
      </c>
      <c r="EY91" s="85">
        <v>4941001.1300000008</v>
      </c>
      <c r="EZ91" s="85">
        <v>4733461.8500000006</v>
      </c>
      <c r="FA91" s="85">
        <v>4934127.37</v>
      </c>
      <c r="FB91" s="85">
        <v>4739116.82</v>
      </c>
      <c r="FC91" s="85">
        <v>4993206.5</v>
      </c>
      <c r="FD91" s="85">
        <v>5506942.0300000003</v>
      </c>
      <c r="FE91" s="85">
        <v>5078978.53</v>
      </c>
      <c r="FF91" s="85">
        <v>5548272.3300000001</v>
      </c>
      <c r="FG91" s="85">
        <v>5272062.46</v>
      </c>
      <c r="FH91" s="85">
        <v>5504764.0499999998</v>
      </c>
      <c r="FI91" s="85">
        <v>5310757.66</v>
      </c>
      <c r="FJ91" s="85">
        <v>5564647.7599999998</v>
      </c>
      <c r="FK91" s="85">
        <v>5580824.9999999991</v>
      </c>
      <c r="FL91" s="85">
        <v>5333856.9400000004</v>
      </c>
      <c r="FM91" s="85">
        <v>5483404.2000000002</v>
      </c>
      <c r="FN91" s="85">
        <v>5352462.4400000004</v>
      </c>
      <c r="FO91" s="85">
        <v>5669789.8600000003</v>
      </c>
      <c r="FP91" s="85">
        <v>5899491.1500000004</v>
      </c>
      <c r="FQ91" s="85">
        <v>5391116.2400000002</v>
      </c>
      <c r="FR91" s="85">
        <v>5919996.4800000004</v>
      </c>
      <c r="FS91" s="85">
        <v>5684419.1399999997</v>
      </c>
      <c r="FT91" s="85">
        <v>1903396.1700000002</v>
      </c>
      <c r="FU91" s="85">
        <v>5653984.3300000001</v>
      </c>
      <c r="FV91" s="85">
        <v>5934996.5100000007</v>
      </c>
      <c r="FW91" s="85">
        <v>5936325.9900000002</v>
      </c>
      <c r="FX91" s="85">
        <v>5647582.1899999995</v>
      </c>
      <c r="FY91" s="85">
        <v>5860137.2999999998</v>
      </c>
      <c r="FZ91" s="85">
        <v>5724799.6500000004</v>
      </c>
      <c r="GA91" s="85">
        <v>6021110.7200000007</v>
      </c>
    </row>
    <row r="92" spans="2:183">
      <c r="B92" s="43" t="s">
        <v>3</v>
      </c>
      <c r="C92" s="653" t="s">
        <v>51</v>
      </c>
      <c r="D92" s="86">
        <v>32.053365052694623</v>
      </c>
      <c r="E92" s="86">
        <v>31.955457284706259</v>
      </c>
      <c r="F92" s="86">
        <v>31.893674195836212</v>
      </c>
      <c r="G92" s="86" t="e">
        <v>#DIV/0!</v>
      </c>
      <c r="H92" s="86">
        <v>32.015338773631008</v>
      </c>
      <c r="I92" s="86">
        <v>31.604906764680518</v>
      </c>
      <c r="J92" s="86">
        <v>31.554028278679226</v>
      </c>
      <c r="K92" s="86">
        <v>31.784859468804939</v>
      </c>
      <c r="L92" s="86">
        <v>31.605725651072678</v>
      </c>
      <c r="M92" s="86">
        <v>31.586330431997705</v>
      </c>
      <c r="N92" s="86">
        <v>32.09314590762903</v>
      </c>
      <c r="O92" s="86">
        <v>31.814401497569914</v>
      </c>
      <c r="P92" s="86">
        <v>31.663355522616367</v>
      </c>
      <c r="Q92" s="86">
        <v>31.506508448313188</v>
      </c>
      <c r="R92" s="86">
        <v>31.240606189718331</v>
      </c>
      <c r="S92" s="86">
        <v>31.481502705388099</v>
      </c>
      <c r="T92" s="86">
        <v>31.448626048646322</v>
      </c>
      <c r="U92" s="86">
        <v>31.680652274066532</v>
      </c>
      <c r="V92" s="86">
        <v>31.629134470894474</v>
      </c>
      <c r="W92" s="86">
        <v>31.419586217403658</v>
      </c>
      <c r="X92" s="86">
        <v>31.69862934884878</v>
      </c>
      <c r="Y92" s="86">
        <v>31.871290007578846</v>
      </c>
      <c r="Z92" s="86">
        <v>31.493192465192461</v>
      </c>
      <c r="AA92" s="86">
        <v>31.670842874471784</v>
      </c>
      <c r="AB92" s="86">
        <v>33.775876850888281</v>
      </c>
      <c r="AC92" s="86">
        <v>33.62525786753271</v>
      </c>
      <c r="AD92" s="86">
        <v>33.826319941091199</v>
      </c>
      <c r="AE92" s="86">
        <v>34.049851018546669</v>
      </c>
      <c r="AF92" s="86">
        <v>35.044989313780292</v>
      </c>
      <c r="AG92" s="86">
        <v>33.803240564562728</v>
      </c>
      <c r="AH92" s="86">
        <v>33.964909663073243</v>
      </c>
      <c r="AI92" s="86">
        <v>33.747896197767062</v>
      </c>
      <c r="AJ92" s="86">
        <v>34.045909509318719</v>
      </c>
      <c r="AK92" s="86">
        <v>34.211658721358781</v>
      </c>
      <c r="AL92" s="86">
        <v>33.837191025906058</v>
      </c>
      <c r="AM92" s="86">
        <v>33.811948377319617</v>
      </c>
      <c r="AN92" s="86">
        <v>34.620508104570284</v>
      </c>
      <c r="AO92" s="86">
        <v>34.470385076662332</v>
      </c>
      <c r="AP92" s="86">
        <v>34.439777352340798</v>
      </c>
      <c r="AQ92" s="86">
        <v>34.252907302610936</v>
      </c>
      <c r="AR92" s="86">
        <v>34.216674643986103</v>
      </c>
      <c r="AS92" s="86">
        <v>34.449282624715643</v>
      </c>
      <c r="AT92" s="86">
        <v>34.192810830447911</v>
      </c>
      <c r="AU92" s="86">
        <v>33.969378088793611</v>
      </c>
      <c r="AV92" s="86">
        <v>34.480873870367972</v>
      </c>
      <c r="AW92" s="86">
        <v>34.662209536784168</v>
      </c>
      <c r="AX92" s="86">
        <v>34.259756079035604</v>
      </c>
      <c r="AY92" s="86">
        <v>34.470204640514055</v>
      </c>
      <c r="AZ92" s="86">
        <v>35.74471636732472</v>
      </c>
      <c r="BA92" s="86">
        <v>35.580361921000289</v>
      </c>
      <c r="BB92" s="86">
        <v>36.011448164565671</v>
      </c>
      <c r="BC92" s="86">
        <v>36.801863385746373</v>
      </c>
      <c r="BD92" s="86">
        <v>36.013944698585689</v>
      </c>
      <c r="BE92" s="86">
        <v>36.245166460237463</v>
      </c>
      <c r="BF92" s="86">
        <v>35.752757543156541</v>
      </c>
      <c r="BG92" s="86">
        <v>35.751600561571742</v>
      </c>
      <c r="BH92" s="86">
        <v>35.586546819481754</v>
      </c>
      <c r="BI92" s="86">
        <v>36.011786090037631</v>
      </c>
      <c r="BJ92" s="86">
        <v>36.067612458630897</v>
      </c>
      <c r="BK92" s="86">
        <v>36.030144565692936</v>
      </c>
      <c r="BL92" s="86">
        <v>37.008715171969037</v>
      </c>
      <c r="BM92" s="86">
        <v>36.859454249063766</v>
      </c>
      <c r="BN92" s="86">
        <v>37.286344448739847</v>
      </c>
      <c r="BO92" s="86">
        <v>37.082408319413766</v>
      </c>
      <c r="BP92" s="86">
        <v>37.023569503638228</v>
      </c>
      <c r="BQ92" s="86">
        <v>37.282774842447004</v>
      </c>
      <c r="BR92" s="86">
        <v>37.225208662604075</v>
      </c>
      <c r="BS92" s="86">
        <v>36.983198684572223</v>
      </c>
      <c r="BT92" s="86">
        <v>37.072829325149435</v>
      </c>
      <c r="BU92" s="86">
        <v>37.244377742264142</v>
      </c>
      <c r="BV92" s="86">
        <v>37.059789175849893</v>
      </c>
      <c r="BW92" s="86">
        <v>37.245472664215349</v>
      </c>
      <c r="BX92" s="86">
        <v>37.824611367009467</v>
      </c>
      <c r="BY92" s="86">
        <v>37.888344842678947</v>
      </c>
      <c r="BZ92" s="86">
        <v>38.093064296406268</v>
      </c>
      <c r="CA92" s="86">
        <v>38.266506743122747</v>
      </c>
      <c r="CB92" s="86">
        <v>38.732894342877323</v>
      </c>
      <c r="CC92" s="86">
        <v>38.094646875000002</v>
      </c>
      <c r="CD92" s="86">
        <v>37.576482099128611</v>
      </c>
      <c r="CE92" s="86">
        <v>38.014150300525991</v>
      </c>
      <c r="CF92" s="86">
        <v>37.844849090400807</v>
      </c>
      <c r="CG92" s="86">
        <v>37.833275658449338</v>
      </c>
      <c r="CH92" s="86">
        <v>37.800249308040918</v>
      </c>
      <c r="CI92" s="86">
        <v>38.218267127657704</v>
      </c>
      <c r="CJ92" s="86">
        <v>39.716964654574369</v>
      </c>
      <c r="CK92" s="86">
        <v>39.816590140921569</v>
      </c>
      <c r="CL92" s="86">
        <v>39.533740940330993</v>
      </c>
      <c r="CM92" s="86">
        <v>39.825353797377147</v>
      </c>
      <c r="CN92" s="86">
        <v>39.567240455244487</v>
      </c>
      <c r="CO92" s="86">
        <v>39.820448710035798</v>
      </c>
      <c r="CP92" s="86">
        <v>39.535144608610544</v>
      </c>
      <c r="CQ92" s="86">
        <v>39.529609609668604</v>
      </c>
      <c r="CR92" s="86">
        <v>39.827775532715485</v>
      </c>
      <c r="CS92" s="86">
        <v>39.56225964271254</v>
      </c>
      <c r="CT92" s="86">
        <v>39.549162356758949</v>
      </c>
      <c r="CU92" s="86">
        <v>39.748553646461218</v>
      </c>
      <c r="CV92" s="86">
        <v>40.89761765847966</v>
      </c>
      <c r="CW92" s="86">
        <v>41.024037229121355</v>
      </c>
      <c r="CX92" s="86">
        <v>41.280317999695697</v>
      </c>
      <c r="CY92" s="86" t="e">
        <v>#DIV/0!</v>
      </c>
      <c r="CZ92" s="86">
        <v>41.216304513326818</v>
      </c>
      <c r="DA92" s="86">
        <v>40.742453178337485</v>
      </c>
      <c r="DB92" s="86">
        <v>41.409306811676039</v>
      </c>
      <c r="DC92" s="86">
        <v>40.928938286701978</v>
      </c>
      <c r="DD92" s="86">
        <v>40.767168185532675</v>
      </c>
      <c r="DE92" s="86">
        <v>41.449213780672125</v>
      </c>
      <c r="DF92" s="86">
        <v>40.716270003669564</v>
      </c>
      <c r="DG92" s="86">
        <v>40.944461164418321</v>
      </c>
      <c r="DH92" s="86">
        <v>42.133630742947389</v>
      </c>
      <c r="DI92" s="86">
        <v>41.994422636043225</v>
      </c>
      <c r="DJ92" s="86">
        <v>41.921439792840651</v>
      </c>
      <c r="DK92" s="86">
        <v>42.497108369043318</v>
      </c>
      <c r="DL92" s="86">
        <v>41.972587548481904</v>
      </c>
      <c r="DM92" s="86">
        <v>42.231381462592033</v>
      </c>
      <c r="DN92" s="86">
        <v>41.923942035588524</v>
      </c>
      <c r="DO92" s="86">
        <v>42.168755893452293</v>
      </c>
      <c r="DP92" s="86">
        <v>42.25133180323801</v>
      </c>
      <c r="DQ92" s="86">
        <v>41.957875297245906</v>
      </c>
      <c r="DR92" s="86">
        <v>41.946073476085324</v>
      </c>
      <c r="DS92" s="86">
        <v>42.422136882219</v>
      </c>
      <c r="DT92" s="86">
        <v>44.257603017708213</v>
      </c>
      <c r="DU92" s="86">
        <v>44.395758193987284</v>
      </c>
      <c r="DV92" s="86">
        <v>44.562912388761291</v>
      </c>
      <c r="DW92" s="86">
        <v>43.898227743602035</v>
      </c>
      <c r="DX92" s="86">
        <v>44.580587584182226</v>
      </c>
      <c r="DY92" s="86">
        <v>44.374409841653488</v>
      </c>
      <c r="DZ92" s="86">
        <v>43.79761092385219</v>
      </c>
      <c r="EA92" s="86">
        <v>44.81061841369457</v>
      </c>
      <c r="EB92" s="86">
        <v>44.644711155275381</v>
      </c>
      <c r="EC92" s="86">
        <v>44.095399870319923</v>
      </c>
      <c r="ED92" s="86">
        <v>44.085788047645828</v>
      </c>
      <c r="EE92" s="86">
        <v>44.845605327878545</v>
      </c>
      <c r="EF92" s="86">
        <v>45.368643080951699</v>
      </c>
      <c r="EG92" s="86">
        <v>46.03118993168588</v>
      </c>
      <c r="EH92" s="86">
        <v>45.428444850879501</v>
      </c>
      <c r="EI92" s="86">
        <v>44.951798314112843</v>
      </c>
      <c r="EJ92" s="86">
        <v>45.200599595516536</v>
      </c>
      <c r="EK92" s="86">
        <v>45.214280833935391</v>
      </c>
      <c r="EL92" s="86">
        <v>45.666426903104828</v>
      </c>
      <c r="EM92" s="86">
        <v>45.936396437195079</v>
      </c>
      <c r="EN92" s="86">
        <v>45.488549347980957</v>
      </c>
      <c r="EO92" s="86">
        <v>45.721527701310741</v>
      </c>
      <c r="EP92" s="86">
        <v>45.468594650585615</v>
      </c>
      <c r="EQ92" s="86">
        <v>45.669191709986954</v>
      </c>
      <c r="ER92" s="86">
        <v>48.778780643579431</v>
      </c>
      <c r="ES92" s="86">
        <v>48.886388390227694</v>
      </c>
      <c r="ET92" s="86">
        <v>48.839665078377188</v>
      </c>
      <c r="EU92" s="86">
        <v>49.547713890535462</v>
      </c>
      <c r="EV92" s="86">
        <v>49.533276817976635</v>
      </c>
      <c r="EW92" s="86">
        <v>48.588486218598682</v>
      </c>
      <c r="EX92" s="86">
        <v>49.07744143922271</v>
      </c>
      <c r="EY92" s="86">
        <v>49.084678053859029</v>
      </c>
      <c r="EZ92" s="86">
        <v>49.157373925144356</v>
      </c>
      <c r="FA92" s="86">
        <v>49.670189696168023</v>
      </c>
      <c r="FB92" s="86">
        <v>48.858385517077849</v>
      </c>
      <c r="FC92" s="86">
        <v>49.338620077705357</v>
      </c>
      <c r="FD92" s="86">
        <v>55.282367981464603</v>
      </c>
      <c r="FE92" s="86">
        <v>56.318948783914735</v>
      </c>
      <c r="FF92" s="86">
        <v>55.8711394615366</v>
      </c>
      <c r="FG92" s="86">
        <v>55.060704543080938</v>
      </c>
      <c r="FH92" s="86">
        <v>55.887745084104253</v>
      </c>
      <c r="FI92" s="86">
        <v>55.334802396457412</v>
      </c>
      <c r="FJ92" s="86">
        <v>55.561024743943811</v>
      </c>
      <c r="FK92" s="86">
        <v>55.841308054368177</v>
      </c>
      <c r="FL92" s="86">
        <v>55.939181969774836</v>
      </c>
      <c r="FM92" s="86">
        <v>55.318186770616435</v>
      </c>
      <c r="FN92" s="86">
        <v>55.620979102368267</v>
      </c>
      <c r="FO92" s="86">
        <v>56.675341813958049</v>
      </c>
      <c r="FP92" s="86">
        <v>59.328456080082226</v>
      </c>
      <c r="FQ92" s="86">
        <v>59.750978011870359</v>
      </c>
      <c r="FR92" s="86">
        <v>59.649242897504003</v>
      </c>
      <c r="FS92" s="86">
        <v>59.396457164352213</v>
      </c>
      <c r="FT92" s="86">
        <v>60.44254453653425</v>
      </c>
      <c r="FU92" s="86">
        <v>59.100057804072421</v>
      </c>
      <c r="FV92" s="86">
        <v>59.326353211421861</v>
      </c>
      <c r="FW92" s="86">
        <v>59.628726992570925</v>
      </c>
      <c r="FX92" s="86">
        <v>59.420712406885229</v>
      </c>
      <c r="FY92" s="86">
        <v>59.682339533633161</v>
      </c>
      <c r="FZ92" s="86">
        <v>59.688043727583619</v>
      </c>
      <c r="GA92" s="86">
        <v>60.187152713220144</v>
      </c>
    </row>
    <row r="93" spans="2:183">
      <c r="B93" s="43" t="s">
        <v>3</v>
      </c>
      <c r="C93" s="653" t="s">
        <v>52</v>
      </c>
      <c r="D93" s="87">
        <v>1717.4699999999998</v>
      </c>
      <c r="E93" s="87">
        <v>1547.29</v>
      </c>
      <c r="F93" s="87">
        <v>1591.25</v>
      </c>
      <c r="G93" s="87">
        <v>0</v>
      </c>
      <c r="H93" s="87">
        <v>972.06999999999994</v>
      </c>
      <c r="I93" s="87">
        <v>2117.66</v>
      </c>
      <c r="J93" s="87">
        <v>2213.63</v>
      </c>
      <c r="K93" s="87">
        <v>2202.2600000000002</v>
      </c>
      <c r="L93" s="87">
        <v>2108.81</v>
      </c>
      <c r="M93" s="87">
        <v>1694.62</v>
      </c>
      <c r="N93" s="87">
        <v>1632.78</v>
      </c>
      <c r="O93" s="87">
        <v>1698.8899999999999</v>
      </c>
      <c r="P93" s="87">
        <v>1738.29</v>
      </c>
      <c r="Q93" s="87">
        <v>1572.3799999999999</v>
      </c>
      <c r="R93" s="87">
        <v>1715.39</v>
      </c>
      <c r="S93" s="87">
        <v>1659.0500000000002</v>
      </c>
      <c r="T93" s="87">
        <v>2186.08</v>
      </c>
      <c r="U93" s="87">
        <v>2132.46</v>
      </c>
      <c r="V93" s="87">
        <v>2225.66</v>
      </c>
      <c r="W93" s="87">
        <v>2218.9299999999998</v>
      </c>
      <c r="X93" s="87">
        <v>2112.79</v>
      </c>
      <c r="Y93" s="87">
        <v>1721.6</v>
      </c>
      <c r="Z93" s="87">
        <v>1640.99</v>
      </c>
      <c r="AA93" s="87">
        <v>1710.8000000000002</v>
      </c>
      <c r="AB93" s="87">
        <v>1893.8899999999999</v>
      </c>
      <c r="AC93" s="87">
        <v>1712.9</v>
      </c>
      <c r="AD93" s="87">
        <v>1868.1000000000001</v>
      </c>
      <c r="AE93" s="87">
        <v>1805.1000000000001</v>
      </c>
      <c r="AF93" s="87">
        <v>747.31000000000006</v>
      </c>
      <c r="AG93" s="87">
        <v>2286.1</v>
      </c>
      <c r="AH93" s="87">
        <v>2381.73</v>
      </c>
      <c r="AI93" s="87">
        <v>2388.4300000000003</v>
      </c>
      <c r="AJ93" s="87">
        <v>2266.77</v>
      </c>
      <c r="AK93" s="87">
        <v>1877.54</v>
      </c>
      <c r="AL93" s="87">
        <v>1801.1399999999999</v>
      </c>
      <c r="AM93" s="87">
        <v>1856.91</v>
      </c>
      <c r="AN93" s="87">
        <v>1901.75</v>
      </c>
      <c r="AO93" s="87">
        <v>1795.93</v>
      </c>
      <c r="AP93" s="87">
        <v>1894.58</v>
      </c>
      <c r="AQ93" s="87">
        <v>1819.6100000000001</v>
      </c>
      <c r="AR93" s="87">
        <v>2369.9299999999998</v>
      </c>
      <c r="AS93" s="87">
        <v>2309.29</v>
      </c>
      <c r="AT93" s="87">
        <v>2402.6099999999997</v>
      </c>
      <c r="AU93" s="87">
        <v>2410.13</v>
      </c>
      <c r="AV93" s="87">
        <v>2281.86</v>
      </c>
      <c r="AW93" s="87">
        <v>1885.28</v>
      </c>
      <c r="AX93" s="87">
        <v>1814.57</v>
      </c>
      <c r="AY93" s="87">
        <v>1868.4299999999998</v>
      </c>
      <c r="AZ93" s="87">
        <v>1954.18</v>
      </c>
      <c r="BA93" s="87">
        <v>1771.7</v>
      </c>
      <c r="BB93" s="87">
        <v>1933</v>
      </c>
      <c r="BC93" s="87">
        <v>553.21</v>
      </c>
      <c r="BD93" s="87">
        <v>2407.2199999999998</v>
      </c>
      <c r="BE93" s="87">
        <v>2364.59</v>
      </c>
      <c r="BF93" s="87">
        <v>2458.27</v>
      </c>
      <c r="BG93" s="87">
        <v>2458.9500000000003</v>
      </c>
      <c r="BH93" s="87">
        <v>2329.64</v>
      </c>
      <c r="BI93" s="87">
        <v>1926.8500000000001</v>
      </c>
      <c r="BJ93" s="87">
        <v>1851.41</v>
      </c>
      <c r="BK93" s="87">
        <v>1916.31</v>
      </c>
      <c r="BL93" s="87">
        <v>2004.92</v>
      </c>
      <c r="BM93" s="87">
        <v>1824.87</v>
      </c>
      <c r="BN93" s="87">
        <v>1988.2800000000002</v>
      </c>
      <c r="BO93" s="87">
        <v>1916.94</v>
      </c>
      <c r="BP93" s="87">
        <v>2509.71</v>
      </c>
      <c r="BQ93" s="87">
        <v>2439.1999999999998</v>
      </c>
      <c r="BR93" s="87">
        <v>2540.9300000000003</v>
      </c>
      <c r="BS93" s="87">
        <v>2559.69</v>
      </c>
      <c r="BT93" s="87">
        <v>2419.89</v>
      </c>
      <c r="BU93" s="87">
        <v>2011.29</v>
      </c>
      <c r="BV93" s="87">
        <v>1941.79</v>
      </c>
      <c r="BW93" s="87">
        <v>2018</v>
      </c>
      <c r="BX93" s="87">
        <v>2096.88</v>
      </c>
      <c r="BY93" s="87">
        <v>1916.8400000000001</v>
      </c>
      <c r="BZ93" s="87">
        <v>2079.79</v>
      </c>
      <c r="CA93" s="87">
        <v>1288.58</v>
      </c>
      <c r="CB93" s="87">
        <v>1189.3</v>
      </c>
      <c r="CC93" s="87">
        <v>2549.7399999999998</v>
      </c>
      <c r="CD93" s="87">
        <v>2670.95</v>
      </c>
      <c r="CE93" s="87">
        <v>2688.62</v>
      </c>
      <c r="CF93" s="87">
        <v>2564.4700000000003</v>
      </c>
      <c r="CG93" s="87">
        <v>2107.33</v>
      </c>
      <c r="CH93" s="87">
        <v>2090.1999999999998</v>
      </c>
      <c r="CI93" s="87">
        <v>2173.11</v>
      </c>
      <c r="CJ93" s="87">
        <v>2231.08</v>
      </c>
      <c r="CK93" s="87">
        <v>2081.52</v>
      </c>
      <c r="CL93" s="87">
        <v>2203.09</v>
      </c>
      <c r="CM93" s="87">
        <v>2112.59</v>
      </c>
      <c r="CN93" s="87">
        <v>2724.11</v>
      </c>
      <c r="CO93" s="87">
        <v>2648.3500000000004</v>
      </c>
      <c r="CP93" s="87">
        <v>2766.05</v>
      </c>
      <c r="CQ93" s="87">
        <v>2772.54</v>
      </c>
      <c r="CR93" s="87">
        <v>2642.6899999999996</v>
      </c>
      <c r="CS93" s="87">
        <v>2180.06</v>
      </c>
      <c r="CT93" s="87">
        <v>2143.37</v>
      </c>
      <c r="CU93" s="87">
        <v>2228.89</v>
      </c>
      <c r="CV93" s="87">
        <v>2288.31</v>
      </c>
      <c r="CW93" s="87">
        <v>2070.4</v>
      </c>
      <c r="CX93" s="87">
        <v>880.7</v>
      </c>
      <c r="CY93" s="87">
        <v>0</v>
      </c>
      <c r="CZ93" s="87">
        <v>2793.8</v>
      </c>
      <c r="DA93" s="87">
        <v>2728.86</v>
      </c>
      <c r="DB93" s="87">
        <v>2845.0199999999995</v>
      </c>
      <c r="DC93" s="87">
        <v>2855.0099999999998</v>
      </c>
      <c r="DD93" s="87">
        <v>2704.5699999999997</v>
      </c>
      <c r="DE93" s="87">
        <v>2240.94</v>
      </c>
      <c r="DF93" s="87">
        <v>2206.3200000000002</v>
      </c>
      <c r="DG93" s="87">
        <v>2270.25</v>
      </c>
      <c r="DH93" s="87">
        <v>2325.09</v>
      </c>
      <c r="DI93" s="87">
        <v>2102.12</v>
      </c>
      <c r="DJ93" s="87">
        <v>2311</v>
      </c>
      <c r="DK93" s="87">
        <v>2201.9700000000003</v>
      </c>
      <c r="DL93" s="87">
        <v>2836.56</v>
      </c>
      <c r="DM93" s="87">
        <v>2769.33</v>
      </c>
      <c r="DN93" s="87">
        <v>2899.03</v>
      </c>
      <c r="DO93" s="87">
        <v>2892.54</v>
      </c>
      <c r="DP93" s="87">
        <v>2754.5299999999997</v>
      </c>
      <c r="DQ93" s="87">
        <v>2280.12</v>
      </c>
      <c r="DR93" s="87">
        <v>2243.08</v>
      </c>
      <c r="DS93" s="87">
        <v>2312.06</v>
      </c>
      <c r="DT93" s="87">
        <v>2399.8999999999996</v>
      </c>
      <c r="DU93" s="87">
        <v>2168.16</v>
      </c>
      <c r="DV93" s="87">
        <v>2374.38</v>
      </c>
      <c r="DW93" s="87">
        <v>1057.05</v>
      </c>
      <c r="DX93" s="87">
        <v>2459.33</v>
      </c>
      <c r="DY93" s="87">
        <v>2845.54</v>
      </c>
      <c r="DZ93" s="87">
        <v>2985.7799999999997</v>
      </c>
      <c r="EA93" s="87">
        <v>2975.49</v>
      </c>
      <c r="EB93" s="87">
        <v>2840.1</v>
      </c>
      <c r="EC93" s="87">
        <v>2337.4300000000003</v>
      </c>
      <c r="ED93" s="87">
        <v>2294.2200000000003</v>
      </c>
      <c r="EE93" s="87">
        <v>2382.27</v>
      </c>
      <c r="EF93" s="87">
        <v>2474.0300000000002</v>
      </c>
      <c r="EG93" s="87">
        <v>2311.2600000000002</v>
      </c>
      <c r="EH93" s="87">
        <v>2443.91</v>
      </c>
      <c r="EI93" s="87">
        <v>2340.46</v>
      </c>
      <c r="EJ93" s="87">
        <v>3020.8599999999997</v>
      </c>
      <c r="EK93" s="87">
        <v>2939.02</v>
      </c>
      <c r="EL93" s="87">
        <v>3083.7599999999998</v>
      </c>
      <c r="EM93" s="87">
        <v>3068.97</v>
      </c>
      <c r="EN93" s="87">
        <v>2938.46</v>
      </c>
      <c r="EO93" s="87">
        <v>2419.81</v>
      </c>
      <c r="EP93" s="87">
        <v>2361.09</v>
      </c>
      <c r="EQ93" s="87">
        <v>2467.15</v>
      </c>
      <c r="ER93" s="87">
        <v>2517.5</v>
      </c>
      <c r="ES93" s="87">
        <v>2278.2599999999998</v>
      </c>
      <c r="ET93" s="87">
        <v>2487.98</v>
      </c>
      <c r="EU93" s="87">
        <v>882.5</v>
      </c>
      <c r="EV93" s="87">
        <v>2889.17</v>
      </c>
      <c r="EW93" s="87">
        <v>3013.39</v>
      </c>
      <c r="EX93" s="87">
        <v>3140.29</v>
      </c>
      <c r="EY93" s="87">
        <v>3139.2599999999998</v>
      </c>
      <c r="EZ93" s="87">
        <v>3003.41</v>
      </c>
      <c r="FA93" s="87">
        <v>2474.94</v>
      </c>
      <c r="FB93" s="87">
        <v>2414.69</v>
      </c>
      <c r="FC93" s="87">
        <v>2520.12</v>
      </c>
      <c r="FD93" s="87">
        <v>2549.6</v>
      </c>
      <c r="FE93" s="87">
        <v>2310.0699999999997</v>
      </c>
      <c r="FF93" s="87">
        <v>2542.9300000000003</v>
      </c>
      <c r="FG93" s="87">
        <v>2450.3900000000003</v>
      </c>
      <c r="FH93" s="87">
        <v>3159.67</v>
      </c>
      <c r="FI93" s="87">
        <v>3077.42</v>
      </c>
      <c r="FJ93" s="87">
        <v>3211.7200000000003</v>
      </c>
      <c r="FK93" s="87">
        <v>3205.4900000000002</v>
      </c>
      <c r="FL93" s="87">
        <v>3058.82</v>
      </c>
      <c r="FM93" s="87">
        <v>2537.25</v>
      </c>
      <c r="FN93" s="87">
        <v>2463.65</v>
      </c>
      <c r="FO93" s="87">
        <v>2563.23</v>
      </c>
      <c r="FP93" s="87">
        <v>2616.4700000000003</v>
      </c>
      <c r="FQ93" s="87">
        <v>2374.7600000000002</v>
      </c>
      <c r="FR93" s="87">
        <v>2612.1799999999998</v>
      </c>
      <c r="FS93" s="87">
        <v>2518.5</v>
      </c>
      <c r="FT93" s="87">
        <v>1039.05</v>
      </c>
      <c r="FU93" s="87">
        <v>3153.52</v>
      </c>
      <c r="FV93" s="87">
        <v>3297.75</v>
      </c>
      <c r="FW93" s="87">
        <v>3282.54</v>
      </c>
      <c r="FX93" s="87">
        <v>3133.7799999999997</v>
      </c>
      <c r="FY93" s="87">
        <v>2584.6799999999998</v>
      </c>
      <c r="FZ93" s="87">
        <v>2524.4899999999998</v>
      </c>
      <c r="GA93" s="87">
        <v>2633.91</v>
      </c>
    </row>
    <row r="94" spans="2:183">
      <c r="B94" s="43" t="s">
        <v>3</v>
      </c>
      <c r="C94" s="653" t="s">
        <v>53</v>
      </c>
      <c r="D94" s="86">
        <v>1.7857425075485978E-2</v>
      </c>
      <c r="E94" s="86">
        <v>1.7856901737703695E-2</v>
      </c>
      <c r="F94" s="86">
        <v>1.7856902387129787E-2</v>
      </c>
      <c r="G94" s="86" t="e">
        <v>#DIV/0!</v>
      </c>
      <c r="H94" s="86">
        <v>2.2833981658961926E-2</v>
      </c>
      <c r="I94" s="86">
        <v>2.2825515219453304E-2</v>
      </c>
      <c r="J94" s="86">
        <v>2.2822857189989259E-2</v>
      </c>
      <c r="K94" s="86">
        <v>2.2826835052572225E-2</v>
      </c>
      <c r="L94" s="86">
        <v>2.2826077544216655E-2</v>
      </c>
      <c r="M94" s="86">
        <v>1.785280093719251E-2</v>
      </c>
      <c r="N94" s="86">
        <v>1.7861377907103945E-2</v>
      </c>
      <c r="O94" s="86">
        <v>1.7856587289575027E-2</v>
      </c>
      <c r="P94" s="86">
        <v>1.7917966309947655E-2</v>
      </c>
      <c r="Q94" s="86">
        <v>1.7914981371554877E-2</v>
      </c>
      <c r="R94" s="86">
        <v>1.7913653888728766E-2</v>
      </c>
      <c r="S94" s="86">
        <v>1.7917661162290887E-2</v>
      </c>
      <c r="T94" s="86">
        <v>2.2844292479842165E-2</v>
      </c>
      <c r="U94" s="86">
        <v>2.2847377725397761E-2</v>
      </c>
      <c r="V94" s="86">
        <v>2.2844901914091689E-2</v>
      </c>
      <c r="W94" s="86">
        <v>2.2841939907023472E-2</v>
      </c>
      <c r="X94" s="86">
        <v>2.2849124552543069E-2</v>
      </c>
      <c r="Y94" s="86">
        <v>1.7922729051977577E-2</v>
      </c>
      <c r="Z94" s="86">
        <v>1.7919628719628721E-2</v>
      </c>
      <c r="AA94" s="86">
        <v>1.7920929189912827E-2</v>
      </c>
      <c r="AB94" s="86">
        <v>1.9591330487908322E-2</v>
      </c>
      <c r="AC94" s="86">
        <v>1.9587640655017838E-2</v>
      </c>
      <c r="AD94" s="86">
        <v>1.9595358624118625E-2</v>
      </c>
      <c r="AE94" s="86">
        <v>1.9601051122790255E-2</v>
      </c>
      <c r="AF94" s="86">
        <v>2.4572058001512513E-2</v>
      </c>
      <c r="AG94" s="86">
        <v>2.4540558261470891E-2</v>
      </c>
      <c r="AH94" s="86">
        <v>2.4541823719857636E-2</v>
      </c>
      <c r="AI94" s="86">
        <v>2.4536277978443193E-2</v>
      </c>
      <c r="AJ94" s="86">
        <v>2.4547817329247029E-2</v>
      </c>
      <c r="AK94" s="86">
        <v>1.9602671962146507E-2</v>
      </c>
      <c r="AL94" s="86">
        <v>1.959699267753974E-2</v>
      </c>
      <c r="AM94" s="86">
        <v>1.9596588318727522E-2</v>
      </c>
      <c r="AN94" s="86">
        <v>1.9694437195276027E-2</v>
      </c>
      <c r="AO94" s="86">
        <v>1.9688285890315748E-2</v>
      </c>
      <c r="AP94" s="86">
        <v>1.9691149386580856E-2</v>
      </c>
      <c r="AQ94" s="86">
        <v>1.968870037546392E-2</v>
      </c>
      <c r="AR94" s="86">
        <v>2.465959390588289E-2</v>
      </c>
      <c r="AS94" s="86">
        <v>2.4663206348189207E-2</v>
      </c>
      <c r="AT94" s="86">
        <v>2.4656366028418426E-2</v>
      </c>
      <c r="AU94" s="86">
        <v>2.4650311743143288E-2</v>
      </c>
      <c r="AV94" s="86">
        <v>2.4666623427163057E-2</v>
      </c>
      <c r="AW94" s="86">
        <v>1.9696232048793432E-2</v>
      </c>
      <c r="AX94" s="86">
        <v>1.9689130977311443E-2</v>
      </c>
      <c r="AY94" s="86">
        <v>1.9694883881739834E-2</v>
      </c>
      <c r="AZ94" s="86">
        <v>2.0143527452047564E-2</v>
      </c>
      <c r="BA94" s="86">
        <v>2.0138675760159135E-2</v>
      </c>
      <c r="BB94" s="86">
        <v>2.0151621929301481E-2</v>
      </c>
      <c r="BC94" s="86">
        <v>2.0173065141923626E-2</v>
      </c>
      <c r="BD94" s="86">
        <v>2.5245139679803005E-2</v>
      </c>
      <c r="BE94" s="86">
        <v>2.5247608268557275E-2</v>
      </c>
      <c r="BF94" s="86">
        <v>2.5235595322175317E-2</v>
      </c>
      <c r="BG94" s="86">
        <v>2.5235322370095487E-2</v>
      </c>
      <c r="BH94" s="86">
        <v>2.5236588959181905E-2</v>
      </c>
      <c r="BI94" s="86">
        <v>2.0151582655112334E-2</v>
      </c>
      <c r="BJ94" s="86">
        <v>2.0155569587179935E-2</v>
      </c>
      <c r="BK94" s="86">
        <v>2.0153694386484483E-2</v>
      </c>
      <c r="BL94" s="86">
        <v>2.0654415688504561E-2</v>
      </c>
      <c r="BM94" s="86">
        <v>2.0648368758840532E-2</v>
      </c>
      <c r="BN94" s="86">
        <v>2.0662434997318836E-2</v>
      </c>
      <c r="BO94" s="86">
        <v>2.0657794062180074E-2</v>
      </c>
      <c r="BP94" s="86">
        <v>2.5873885799471742E-2</v>
      </c>
      <c r="BQ94" s="86">
        <v>2.5879007787467902E-2</v>
      </c>
      <c r="BR94" s="86">
        <v>2.5875894122822742E-2</v>
      </c>
      <c r="BS94" s="86">
        <v>2.5868833174328542E-2</v>
      </c>
      <c r="BT94" s="86">
        <v>2.5876471657559588E-2</v>
      </c>
      <c r="BU94" s="86">
        <v>2.0657260118646572E-2</v>
      </c>
      <c r="BV94" s="86">
        <v>2.0654703654852571E-2</v>
      </c>
      <c r="BW94" s="86">
        <v>2.0657434629148888E-2</v>
      </c>
      <c r="BX94" s="86">
        <v>2.1199707210941575E-2</v>
      </c>
      <c r="BY94" s="86">
        <v>2.1197086213434326E-2</v>
      </c>
      <c r="BZ94" s="86">
        <v>2.1207025944521712E-2</v>
      </c>
      <c r="CA94" s="86">
        <v>2.1208330727375071E-2</v>
      </c>
      <c r="CB94" s="86">
        <v>2.6574042212797907E-2</v>
      </c>
      <c r="CC94" s="86">
        <v>2.6559791666666666E-2</v>
      </c>
      <c r="CD94" s="86">
        <v>2.6544710437603355E-2</v>
      </c>
      <c r="CE94" s="86">
        <v>2.6552750558486524E-2</v>
      </c>
      <c r="CF94" s="86">
        <v>2.6552531036125121E-2</v>
      </c>
      <c r="CG94" s="86">
        <v>2.1198839527682936E-2</v>
      </c>
      <c r="CH94" s="86">
        <v>2.1191690407875659E-2</v>
      </c>
      <c r="CI94" s="86">
        <v>2.1200287208864452E-2</v>
      </c>
      <c r="CJ94" s="86">
        <v>2.1738469573079951E-2</v>
      </c>
      <c r="CK94" s="86">
        <v>2.1741110410147355E-2</v>
      </c>
      <c r="CL94" s="86">
        <v>2.1736200592368665E-2</v>
      </c>
      <c r="CM94" s="86">
        <v>2.1746546435262391E-2</v>
      </c>
      <c r="CN94" s="86">
        <v>2.7238975359921928E-2</v>
      </c>
      <c r="CO94" s="86">
        <v>2.7243035839196812E-2</v>
      </c>
      <c r="CP94" s="86">
        <v>2.7234605243206735E-2</v>
      </c>
      <c r="CQ94" s="86">
        <v>2.7233615373583823E-2</v>
      </c>
      <c r="CR94" s="86">
        <v>2.7243384225230143E-2</v>
      </c>
      <c r="CS94" s="86">
        <v>2.1740205708541668E-2</v>
      </c>
      <c r="CT94" s="86">
        <v>2.1735828009329682E-2</v>
      </c>
      <c r="CU94" s="86">
        <v>2.1739584186768725E-2</v>
      </c>
      <c r="CV94" s="86">
        <v>2.232589042672968E-2</v>
      </c>
      <c r="CW94" s="86">
        <v>2.2327810083339974E-2</v>
      </c>
      <c r="CX94" s="86">
        <v>2.2333519298067657E-2</v>
      </c>
      <c r="CY94" s="86" t="e">
        <v>#DIV/0!</v>
      </c>
      <c r="CZ94" s="86">
        <v>2.7985911881140513E-2</v>
      </c>
      <c r="DA94" s="86">
        <v>2.7973675308300274E-2</v>
      </c>
      <c r="DB94" s="86">
        <v>2.7986244046202056E-2</v>
      </c>
      <c r="DC94" s="86">
        <v>2.7974990152446012E-2</v>
      </c>
      <c r="DD94" s="86">
        <v>2.7976477403204615E-2</v>
      </c>
      <c r="DE94" s="86">
        <v>2.2341749183472447E-2</v>
      </c>
      <c r="DF94" s="86">
        <v>2.2322139045137499E-2</v>
      </c>
      <c r="DG94" s="86">
        <v>2.2328541585525618E-2</v>
      </c>
      <c r="DH94" s="86">
        <v>2.2724420623006194E-2</v>
      </c>
      <c r="DI94" s="86">
        <v>2.2720608350092698E-2</v>
      </c>
      <c r="DJ94" s="86">
        <v>2.2719497280738663E-2</v>
      </c>
      <c r="DK94" s="86">
        <v>2.2737054055449433E-2</v>
      </c>
      <c r="DL94" s="86">
        <v>2.8472428551926828E-2</v>
      </c>
      <c r="DM94" s="86">
        <v>2.847581540739522E-2</v>
      </c>
      <c r="DN94" s="86">
        <v>2.8466012973062144E-2</v>
      </c>
      <c r="DO94" s="86">
        <v>2.8471058842983666E-2</v>
      </c>
      <c r="DP94" s="86">
        <v>2.8477658540619892E-2</v>
      </c>
      <c r="DQ94" s="86">
        <v>2.2724436852312884E-2</v>
      </c>
      <c r="DR94" s="86">
        <v>2.2720256062232845E-2</v>
      </c>
      <c r="DS94" s="86">
        <v>2.2731705974193498E-2</v>
      </c>
      <c r="DT94" s="86">
        <v>2.3458790961733204E-2</v>
      </c>
      <c r="DU94" s="86">
        <v>2.3461276223047896E-2</v>
      </c>
      <c r="DV94" s="86">
        <v>2.3467169011690197E-2</v>
      </c>
      <c r="DW94" s="86">
        <v>2.3458096988096189E-2</v>
      </c>
      <c r="DX94" s="86">
        <v>2.9397497902168116E-2</v>
      </c>
      <c r="DY94" s="86">
        <v>2.9392127090370094E-2</v>
      </c>
      <c r="DZ94" s="86">
        <v>2.9375512830351291E-2</v>
      </c>
      <c r="EA94" s="86">
        <v>2.9398066271595372E-2</v>
      </c>
      <c r="EB94" s="86">
        <v>2.9397882184889607E-2</v>
      </c>
      <c r="EC94" s="86">
        <v>2.3461153189106073E-2</v>
      </c>
      <c r="ED94" s="86">
        <v>2.3457082971218242E-2</v>
      </c>
      <c r="EE94" s="86">
        <v>2.3473230543665902E-2</v>
      </c>
      <c r="EF94" s="86">
        <v>2.4209672400329577E-2</v>
      </c>
      <c r="EG94" s="86">
        <v>2.4223946203944573E-2</v>
      </c>
      <c r="EH94" s="86">
        <v>2.4213478804499668E-2</v>
      </c>
      <c r="EI94" s="86">
        <v>2.420706417748358E-2</v>
      </c>
      <c r="EJ94" s="86">
        <v>3.0334853660936814E-2</v>
      </c>
      <c r="EK94" s="86">
        <v>3.0333574156259677E-2</v>
      </c>
      <c r="EL94" s="86">
        <v>3.0339486313701643E-2</v>
      </c>
      <c r="EM94" s="86">
        <v>3.0345641120970435E-2</v>
      </c>
      <c r="EN94" s="86">
        <v>3.0339380297977347E-2</v>
      </c>
      <c r="EO94" s="86">
        <v>2.4222855758585272E-2</v>
      </c>
      <c r="EP94" s="86">
        <v>2.4214817549689252E-2</v>
      </c>
      <c r="EQ94" s="86">
        <v>2.4216995429774003E-2</v>
      </c>
      <c r="ER94" s="86">
        <v>2.4889566451929274E-2</v>
      </c>
      <c r="ES94" s="86">
        <v>2.4891287852591339E-2</v>
      </c>
      <c r="ET94" s="86">
        <v>2.4894786661570266E-2</v>
      </c>
      <c r="EU94" s="86">
        <v>2.4910379089395095E-2</v>
      </c>
      <c r="EV94" s="86">
        <v>3.1200472569173719E-2</v>
      </c>
      <c r="EW94" s="86">
        <v>3.1177730414269751E-2</v>
      </c>
      <c r="EX94" s="86">
        <v>3.1184979364202947E-2</v>
      </c>
      <c r="EY94" s="86">
        <v>3.1185899855756045E-2</v>
      </c>
      <c r="EZ94" s="86">
        <v>3.1190649275121503E-2</v>
      </c>
      <c r="FA94" s="86">
        <v>2.4914383044520816E-2</v>
      </c>
      <c r="FB94" s="86">
        <v>2.4894481272616679E-2</v>
      </c>
      <c r="FC94" s="86">
        <v>2.4901682562142549E-2</v>
      </c>
      <c r="FD94" s="86">
        <v>2.5594590362074711E-2</v>
      </c>
      <c r="FE94" s="86">
        <v>2.5615527462617152E-2</v>
      </c>
      <c r="FF94" s="86">
        <v>2.560732210326188E-2</v>
      </c>
      <c r="FG94" s="86">
        <v>2.5591540469973893E-2</v>
      </c>
      <c r="FH94" s="86">
        <v>3.2078910177792574E-2</v>
      </c>
      <c r="FI94" s="86">
        <v>3.206480854389164E-2</v>
      </c>
      <c r="FJ94" s="86">
        <v>3.2067879601173396E-2</v>
      </c>
      <c r="FK94" s="86">
        <v>3.2073887741542996E-2</v>
      </c>
      <c r="FL94" s="86">
        <v>3.2079579658315066E-2</v>
      </c>
      <c r="FM94" s="86">
        <v>2.5596520749600504E-2</v>
      </c>
      <c r="FN94" s="86">
        <v>2.5601417422660058E-2</v>
      </c>
      <c r="FO94" s="86">
        <v>2.5622102403243509E-2</v>
      </c>
      <c r="FP94" s="86">
        <v>2.6312629603631617E-2</v>
      </c>
      <c r="FQ94" s="86">
        <v>2.6320009850774293E-2</v>
      </c>
      <c r="FR94" s="86">
        <v>2.6320042560566182E-2</v>
      </c>
      <c r="FS94" s="86">
        <v>2.6315789473684209E-2</v>
      </c>
      <c r="FT94" s="86">
        <v>3.2995141468991136E-2</v>
      </c>
      <c r="FU94" s="86">
        <v>3.2963164276456076E-2</v>
      </c>
      <c r="FV94" s="86">
        <v>3.2964380176689678E-2</v>
      </c>
      <c r="FW94" s="86">
        <v>3.2972192199672942E-2</v>
      </c>
      <c r="FX94" s="86">
        <v>3.2971886705105001E-2</v>
      </c>
      <c r="FY94" s="86">
        <v>2.6323572545952287E-2</v>
      </c>
      <c r="FZ94" s="86">
        <v>2.6320898323463172E-2</v>
      </c>
      <c r="GA94" s="86">
        <v>2.6328621208758913E-2</v>
      </c>
    </row>
    <row r="95" spans="2:183">
      <c r="B95" s="43" t="s">
        <v>3</v>
      </c>
      <c r="C95" s="653" t="s">
        <v>228</v>
      </c>
      <c r="D95" s="85">
        <v>3084507.5500000003</v>
      </c>
      <c r="E95" s="85">
        <v>2770468.8099999996</v>
      </c>
      <c r="F95" s="85">
        <v>2843674.8299999996</v>
      </c>
      <c r="G95" s="85">
        <v>0</v>
      </c>
      <c r="H95" s="85">
        <v>1363903.4600000002</v>
      </c>
      <c r="I95" s="85">
        <v>2934294.4899999998</v>
      </c>
      <c r="J95" s="85">
        <v>3062695.63</v>
      </c>
      <c r="K95" s="85">
        <v>3068703.79</v>
      </c>
      <c r="L95" s="85">
        <v>2922035.3800000004</v>
      </c>
      <c r="M95" s="85">
        <v>2999925.96</v>
      </c>
      <c r="N95" s="85">
        <v>2935395.6199999996</v>
      </c>
      <c r="O95" s="85">
        <v>3028546.5</v>
      </c>
      <c r="P95" s="85">
        <v>3073520.73</v>
      </c>
      <c r="Q95" s="85">
        <v>2766867.12</v>
      </c>
      <c r="R95" s="85">
        <v>2993278.35</v>
      </c>
      <c r="S95" s="85">
        <v>2916625.83</v>
      </c>
      <c r="T95" s="85">
        <v>3011656.06</v>
      </c>
      <c r="U95" s="85">
        <v>2959046.1399999997</v>
      </c>
      <c r="V95" s="85">
        <v>3083687.7600000002</v>
      </c>
      <c r="W95" s="85">
        <v>3054405.5100000002</v>
      </c>
      <c r="X95" s="85">
        <v>2933189.95</v>
      </c>
      <c r="Y95" s="85">
        <v>3063175.73</v>
      </c>
      <c r="Z95" s="85">
        <v>2885630.09</v>
      </c>
      <c r="AA95" s="85">
        <v>3025129.8099999996</v>
      </c>
      <c r="AB95" s="85">
        <v>3267001.15</v>
      </c>
      <c r="AC95" s="85">
        <v>2942174.45</v>
      </c>
      <c r="AD95" s="85">
        <v>3226659.72</v>
      </c>
      <c r="AE95" s="85">
        <v>3137523.98</v>
      </c>
      <c r="AF95" s="85">
        <v>1066570.57</v>
      </c>
      <c r="AG95" s="85">
        <v>3151260.44</v>
      </c>
      <c r="AH95" s="85">
        <v>3298601.4899999998</v>
      </c>
      <c r="AI95" s="85">
        <v>3287503.14</v>
      </c>
      <c r="AJ95" s="85">
        <v>3146100.1</v>
      </c>
      <c r="AK95" s="85">
        <v>3278663.37</v>
      </c>
      <c r="AL95" s="85">
        <v>3111743.53</v>
      </c>
      <c r="AM95" s="85">
        <v>3205768.94</v>
      </c>
      <c r="AN95" s="85">
        <v>3344954.9499999997</v>
      </c>
      <c r="AO95" s="85">
        <v>3146122.41</v>
      </c>
      <c r="AP95" s="85">
        <v>3315510.8699999996</v>
      </c>
      <c r="AQ95" s="85">
        <v>3167439.05</v>
      </c>
      <c r="AR95" s="85">
        <v>3290790.82</v>
      </c>
      <c r="AS95" s="85">
        <v>3227898.9699999997</v>
      </c>
      <c r="AT95" s="85">
        <v>3334280.03</v>
      </c>
      <c r="AU95" s="85">
        <v>3323691.34</v>
      </c>
      <c r="AV95" s="85">
        <v>3192038.54</v>
      </c>
      <c r="AW95" s="85">
        <v>3319675.7199999997</v>
      </c>
      <c r="AX95" s="85">
        <v>3159227.95</v>
      </c>
      <c r="AY95" s="85">
        <v>3272015.3800000004</v>
      </c>
      <c r="AZ95" s="85">
        <v>3469649.1999999997</v>
      </c>
      <c r="BA95" s="85">
        <v>3131954.0400000005</v>
      </c>
      <c r="BB95" s="85">
        <v>3456251.94</v>
      </c>
      <c r="BC95" s="85">
        <v>1009778.07</v>
      </c>
      <c r="BD95" s="85">
        <v>3436473.7</v>
      </c>
      <c r="BE95" s="85">
        <v>3396941.9</v>
      </c>
      <c r="BF95" s="85">
        <v>3485234.4899999998</v>
      </c>
      <c r="BG95" s="85">
        <v>3486123.5100000002</v>
      </c>
      <c r="BH95" s="85">
        <v>3287394.9499999997</v>
      </c>
      <c r="BI95" s="85">
        <v>3445294.6100000003</v>
      </c>
      <c r="BJ95" s="85">
        <v>3314878.02</v>
      </c>
      <c r="BK95" s="85">
        <v>3427835.4</v>
      </c>
      <c r="BL95" s="85">
        <v>3594433.5</v>
      </c>
      <c r="BM95" s="85">
        <v>3259404.83</v>
      </c>
      <c r="BN95" s="85">
        <v>3589933.8899999997</v>
      </c>
      <c r="BO95" s="85">
        <v>3442979.02</v>
      </c>
      <c r="BP95" s="85">
        <v>3593714.5</v>
      </c>
      <c r="BQ95" s="85">
        <v>3516489.8600000003</v>
      </c>
      <c r="BR95" s="85">
        <v>3657937.3000000003</v>
      </c>
      <c r="BS95" s="85">
        <v>3662002.82</v>
      </c>
      <c r="BT95" s="85">
        <v>3469359.67</v>
      </c>
      <c r="BU95" s="85">
        <v>3628302.6799999997</v>
      </c>
      <c r="BV95" s="85">
        <v>3486006.69</v>
      </c>
      <c r="BW95" s="85">
        <v>3640483.5300000003</v>
      </c>
      <c r="BX95" s="85">
        <v>3743359.4499999997</v>
      </c>
      <c r="BY95" s="85">
        <v>3428137.51</v>
      </c>
      <c r="BZ95" s="85">
        <v>3737897.08</v>
      </c>
      <c r="CA95" s="85">
        <v>2326292.6500000004</v>
      </c>
      <c r="CB95" s="85">
        <v>1734649.0000000002</v>
      </c>
      <c r="CC95" s="85">
        <v>3659635.8400000003</v>
      </c>
      <c r="CD95" s="85">
        <v>3783646.64</v>
      </c>
      <c r="CE95" s="85">
        <v>3851841.82</v>
      </c>
      <c r="CF95" s="85">
        <v>3657657.8400000003</v>
      </c>
      <c r="CG95" s="85">
        <v>3763030.0300000003</v>
      </c>
      <c r="CH95" s="85">
        <v>3730442.19</v>
      </c>
      <c r="CI95" s="85">
        <v>3919690.7199999997</v>
      </c>
      <c r="CJ95" s="85">
        <v>4078494.37</v>
      </c>
      <c r="CK95" s="85">
        <v>3814169.64</v>
      </c>
      <c r="CL95" s="85">
        <v>4009177.03</v>
      </c>
      <c r="CM95" s="85">
        <v>3870986.41</v>
      </c>
      <c r="CN95" s="85">
        <v>3959756.78</v>
      </c>
      <c r="CO95" s="85">
        <v>3873673.81</v>
      </c>
      <c r="CP95" s="85">
        <v>4018105.57</v>
      </c>
      <c r="CQ95" s="85">
        <v>4027116.07</v>
      </c>
      <c r="CR95" s="85">
        <v>3866056.4</v>
      </c>
      <c r="CS95" s="85">
        <v>3969396.42</v>
      </c>
      <c r="CT95" s="85">
        <v>3902086.27</v>
      </c>
      <c r="CU95" s="85">
        <v>4077520.9</v>
      </c>
      <c r="CV95" s="85">
        <v>4194122.35</v>
      </c>
      <c r="CW95" s="85">
        <v>3806123.1199999996</v>
      </c>
      <c r="CX95" s="85">
        <v>1628728.76</v>
      </c>
      <c r="CY95" s="85">
        <v>0</v>
      </c>
      <c r="CZ95" s="85">
        <v>4117368.02</v>
      </c>
      <c r="DA95" s="85">
        <v>3977195.9099999997</v>
      </c>
      <c r="DB95" s="85">
        <v>4212424.05</v>
      </c>
      <c r="DC95" s="85">
        <v>4179890.55</v>
      </c>
      <c r="DD95" s="85">
        <v>3943789.02</v>
      </c>
      <c r="DE95" s="85">
        <v>4159713.14</v>
      </c>
      <c r="DF95" s="85">
        <v>4026602.0399999996</v>
      </c>
      <c r="DG95" s="85">
        <v>4165290.15</v>
      </c>
      <c r="DH95" s="85">
        <v>4313303.3599999994</v>
      </c>
      <c r="DI95" s="85">
        <v>3887443.3200000003</v>
      </c>
      <c r="DJ95" s="85">
        <v>4266509.55</v>
      </c>
      <c r="DK95" s="85">
        <v>4117834.43</v>
      </c>
      <c r="DL95" s="85">
        <v>4184347.2</v>
      </c>
      <c r="DM95" s="85">
        <v>4109855.64</v>
      </c>
      <c r="DN95" s="85">
        <v>4272508.75</v>
      </c>
      <c r="DO95" s="85">
        <v>4287061.03</v>
      </c>
      <c r="DP95" s="85">
        <v>4089556.8499999996</v>
      </c>
      <c r="DQ95" s="85">
        <v>4212241.0200000005</v>
      </c>
      <c r="DR95" s="85">
        <v>4143411.13</v>
      </c>
      <c r="DS95" s="85">
        <v>4317101.54</v>
      </c>
      <c r="DT95" s="85">
        <v>4530076.6100000003</v>
      </c>
      <c r="DU95" s="85">
        <v>4104975.9600000004</v>
      </c>
      <c r="DV95" s="85">
        <v>4511196.3800000008</v>
      </c>
      <c r="DW95" s="85">
        <v>1979163.87</v>
      </c>
      <c r="DX95" s="85">
        <v>3731973.21</v>
      </c>
      <c r="DY95" s="85">
        <v>4298865.2799999993</v>
      </c>
      <c r="DZ95" s="85">
        <v>4454653.79</v>
      </c>
      <c r="EA95" s="85">
        <v>4538428.46</v>
      </c>
      <c r="EB95" s="85">
        <v>4315920.9999999991</v>
      </c>
      <c r="EC95" s="85">
        <v>4395553.3</v>
      </c>
      <c r="ED95" s="85">
        <v>4314104.72</v>
      </c>
      <c r="EE95" s="85">
        <v>4553708.9399999995</v>
      </c>
      <c r="EF95" s="85">
        <v>4638777.33</v>
      </c>
      <c r="EG95" s="85">
        <v>4394248.3599999994</v>
      </c>
      <c r="EH95" s="85">
        <v>4587618.62</v>
      </c>
      <c r="EI95" s="85">
        <v>4348505.08</v>
      </c>
      <c r="EJ95" s="85">
        <v>4504268.33</v>
      </c>
      <c r="EK95" s="85">
        <v>4383750.6899999995</v>
      </c>
      <c r="EL95" s="85">
        <v>4644701.59</v>
      </c>
      <c r="EM95" s="85">
        <v>4648791.3</v>
      </c>
      <c r="EN95" s="85">
        <v>4408640.93</v>
      </c>
      <c r="EO95" s="85">
        <v>4569899.84</v>
      </c>
      <c r="EP95" s="85">
        <v>4435821.8800000008</v>
      </c>
      <c r="EQ95" s="85">
        <v>4655098.26</v>
      </c>
      <c r="ER95" s="85">
        <v>4936335.07</v>
      </c>
      <c r="ES95" s="85">
        <v>4476771.66</v>
      </c>
      <c r="ET95" s="85">
        <v>4883514.3400000008</v>
      </c>
      <c r="EU95" s="85">
        <v>1756209.3599999999</v>
      </c>
      <c r="EV95" s="85">
        <v>4589680.51</v>
      </c>
      <c r="EW95" s="85">
        <v>4699187.76</v>
      </c>
      <c r="EX95" s="85">
        <v>4945179.75</v>
      </c>
      <c r="EY95" s="85">
        <v>4944140.3900000006</v>
      </c>
      <c r="EZ95" s="85">
        <v>4736465.2600000007</v>
      </c>
      <c r="FA95" s="85">
        <v>4936602.3100000005</v>
      </c>
      <c r="FB95" s="85">
        <v>4741531.5100000007</v>
      </c>
      <c r="FC95" s="85">
        <v>4995726.62</v>
      </c>
      <c r="FD95" s="85">
        <v>5509491.6299999999</v>
      </c>
      <c r="FE95" s="85">
        <v>5081288.6000000006</v>
      </c>
      <c r="FF95" s="85">
        <v>5550815.2599999998</v>
      </c>
      <c r="FG95" s="85">
        <v>5274512.8499999996</v>
      </c>
      <c r="FH95" s="85">
        <v>5507923.7199999997</v>
      </c>
      <c r="FI95" s="85">
        <v>5313835.08</v>
      </c>
      <c r="FJ95" s="85">
        <v>5567859.4799999995</v>
      </c>
      <c r="FK95" s="85">
        <v>5584030.4899999993</v>
      </c>
      <c r="FL95" s="85">
        <v>5336915.7600000007</v>
      </c>
      <c r="FM95" s="85">
        <v>5485941.4500000002</v>
      </c>
      <c r="FN95" s="85">
        <v>5354926.0900000008</v>
      </c>
      <c r="FO95" s="85">
        <v>5672353.0900000008</v>
      </c>
      <c r="FP95" s="85">
        <v>5902107.6200000001</v>
      </c>
      <c r="FQ95" s="85">
        <v>5393491</v>
      </c>
      <c r="FR95" s="85">
        <v>5922608.6600000001</v>
      </c>
      <c r="FS95" s="85">
        <v>5686937.6399999997</v>
      </c>
      <c r="FT95" s="85">
        <v>1904435.2200000002</v>
      </c>
      <c r="FU95" s="85">
        <v>5657137.8499999996</v>
      </c>
      <c r="FV95" s="85">
        <v>5938294.2600000007</v>
      </c>
      <c r="FW95" s="85">
        <v>5939608.5300000003</v>
      </c>
      <c r="FX95" s="85">
        <v>5650715.9699999997</v>
      </c>
      <c r="FY95" s="85">
        <v>5862721.9799999995</v>
      </c>
      <c r="FZ95" s="85">
        <v>5727324.1400000006</v>
      </c>
      <c r="GA95" s="85">
        <v>6023744.6300000008</v>
      </c>
    </row>
    <row r="96" spans="2:183">
      <c r="B96" s="183" t="s">
        <v>3</v>
      </c>
      <c r="C96" s="654" t="s">
        <v>229</v>
      </c>
      <c r="D96" s="184">
        <v>32.071222477770107</v>
      </c>
      <c r="E96" s="184">
        <v>31.973314186443965</v>
      </c>
      <c r="F96" s="184">
        <v>31.911531098223339</v>
      </c>
      <c r="G96" s="184" t="e">
        <v>#DIV/0!</v>
      </c>
      <c r="H96" s="184">
        <v>32.03817275528997</v>
      </c>
      <c r="I96" s="184">
        <v>31.62773227989997</v>
      </c>
      <c r="J96" s="184">
        <v>31.576851135869216</v>
      </c>
      <c r="K96" s="184">
        <v>31.807686303857508</v>
      </c>
      <c r="L96" s="184">
        <v>31.628551728616895</v>
      </c>
      <c r="M96" s="184">
        <v>31.604183232934897</v>
      </c>
      <c r="N96" s="184">
        <v>32.111007285536125</v>
      </c>
      <c r="O96" s="184">
        <v>31.832258084859493</v>
      </c>
      <c r="P96" s="184">
        <v>31.681273488926315</v>
      </c>
      <c r="Q96" s="184">
        <v>31.524423429684742</v>
      </c>
      <c r="R96" s="184">
        <v>31.258519843607061</v>
      </c>
      <c r="S96" s="184">
        <v>31.499420366550389</v>
      </c>
      <c r="T96" s="184">
        <v>31.471470341126164</v>
      </c>
      <c r="U96" s="184">
        <v>31.70349965179193</v>
      </c>
      <c r="V96" s="184">
        <v>31.651979372808569</v>
      </c>
      <c r="W96" s="184">
        <v>31.442428157310683</v>
      </c>
      <c r="X96" s="184">
        <v>31.721478473401323</v>
      </c>
      <c r="Y96" s="184">
        <v>31.889212736630824</v>
      </c>
      <c r="Z96" s="184">
        <v>31.511112093912093</v>
      </c>
      <c r="AA96" s="184">
        <v>31.688763803661697</v>
      </c>
      <c r="AB96" s="184">
        <v>33.795468181376187</v>
      </c>
      <c r="AC96" s="184">
        <v>33.644845508187728</v>
      </c>
      <c r="AD96" s="184">
        <v>33.845915299715315</v>
      </c>
      <c r="AE96" s="184">
        <v>34.06945206966946</v>
      </c>
      <c r="AF96" s="184">
        <v>35.069561371781809</v>
      </c>
      <c r="AG96" s="184">
        <v>33.827781122824199</v>
      </c>
      <c r="AH96" s="184">
        <v>33.989451486793101</v>
      </c>
      <c r="AI96" s="184">
        <v>33.772432475745511</v>
      </c>
      <c r="AJ96" s="184">
        <v>34.070457326647968</v>
      </c>
      <c r="AK96" s="184">
        <v>34.231261393320928</v>
      </c>
      <c r="AL96" s="184">
        <v>33.8567880185836</v>
      </c>
      <c r="AM96" s="184">
        <v>33.831544965638351</v>
      </c>
      <c r="AN96" s="184">
        <v>34.640202541765561</v>
      </c>
      <c r="AO96" s="184">
        <v>34.49007336255265</v>
      </c>
      <c r="AP96" s="184">
        <v>34.459468501727379</v>
      </c>
      <c r="AQ96" s="184">
        <v>34.272596002986397</v>
      </c>
      <c r="AR96" s="184">
        <v>34.241334237891984</v>
      </c>
      <c r="AS96" s="184">
        <v>34.47394583106383</v>
      </c>
      <c r="AT96" s="184">
        <v>34.217467196476328</v>
      </c>
      <c r="AU96" s="184">
        <v>33.994028400536749</v>
      </c>
      <c r="AV96" s="184">
        <v>34.505540493795131</v>
      </c>
      <c r="AW96" s="184">
        <v>34.681905768832962</v>
      </c>
      <c r="AX96" s="184">
        <v>34.279445210012916</v>
      </c>
      <c r="AY96" s="184">
        <v>34.489899524395803</v>
      </c>
      <c r="AZ96" s="184">
        <v>35.76485989477677</v>
      </c>
      <c r="BA96" s="184">
        <v>35.600500596760448</v>
      </c>
      <c r="BB96" s="184">
        <v>36.031599786494972</v>
      </c>
      <c r="BC96" s="184">
        <v>36.822036450888298</v>
      </c>
      <c r="BD96" s="184">
        <v>36.039189838265493</v>
      </c>
      <c r="BE96" s="184">
        <v>36.270414068506021</v>
      </c>
      <c r="BF96" s="184">
        <v>35.77799313847872</v>
      </c>
      <c r="BG96" s="184">
        <v>35.776835883941843</v>
      </c>
      <c r="BH96" s="184">
        <v>35.611783408440935</v>
      </c>
      <c r="BI96" s="184">
        <v>36.031937672692742</v>
      </c>
      <c r="BJ96" s="184">
        <v>36.087768028218079</v>
      </c>
      <c r="BK96" s="184">
        <v>36.050298260079423</v>
      </c>
      <c r="BL96" s="184">
        <v>37.029369587657541</v>
      </c>
      <c r="BM96" s="184">
        <v>36.880102617822608</v>
      </c>
      <c r="BN96" s="184">
        <v>37.307006883737166</v>
      </c>
      <c r="BO96" s="184">
        <v>37.10306611347594</v>
      </c>
      <c r="BP96" s="184">
        <v>37.049443389437698</v>
      </c>
      <c r="BQ96" s="184">
        <v>37.308653850234478</v>
      </c>
      <c r="BR96" s="184">
        <v>37.251084556726902</v>
      </c>
      <c r="BS96" s="184">
        <v>37.009067517746551</v>
      </c>
      <c r="BT96" s="184">
        <v>37.098705796806996</v>
      </c>
      <c r="BU96" s="184">
        <v>37.265035002382788</v>
      </c>
      <c r="BV96" s="184">
        <v>37.080443879504742</v>
      </c>
      <c r="BW96" s="184">
        <v>37.266130098844492</v>
      </c>
      <c r="BX96" s="184">
        <v>37.845811074220407</v>
      </c>
      <c r="BY96" s="184">
        <v>37.909541928892381</v>
      </c>
      <c r="BZ96" s="184">
        <v>38.114271322350788</v>
      </c>
      <c r="CA96" s="184">
        <v>38.287715073850123</v>
      </c>
      <c r="CB96" s="184">
        <v>38.759468385090123</v>
      </c>
      <c r="CC96" s="184">
        <v>38.121206666666673</v>
      </c>
      <c r="CD96" s="184">
        <v>37.603026809566217</v>
      </c>
      <c r="CE96" s="184">
        <v>38.040703051084478</v>
      </c>
      <c r="CF96" s="184">
        <v>37.871401621436931</v>
      </c>
      <c r="CG96" s="184">
        <v>37.854474497977023</v>
      </c>
      <c r="CH96" s="184">
        <v>37.821440998448793</v>
      </c>
      <c r="CI96" s="184">
        <v>38.239467414866567</v>
      </c>
      <c r="CJ96" s="184">
        <v>39.738703124147449</v>
      </c>
      <c r="CK96" s="184">
        <v>39.838331251331716</v>
      </c>
      <c r="CL96" s="184">
        <v>39.555477140923358</v>
      </c>
      <c r="CM96" s="184">
        <v>39.847100343812407</v>
      </c>
      <c r="CN96" s="184">
        <v>39.594479430604409</v>
      </c>
      <c r="CO96" s="184">
        <v>39.847691745874997</v>
      </c>
      <c r="CP96" s="184">
        <v>39.562379213853752</v>
      </c>
      <c r="CQ96" s="184">
        <v>39.556843225042186</v>
      </c>
      <c r="CR96" s="184">
        <v>39.855018916940715</v>
      </c>
      <c r="CS96" s="184">
        <v>39.583999848421087</v>
      </c>
      <c r="CT96" s="184">
        <v>39.570898184768282</v>
      </c>
      <c r="CU96" s="184">
        <v>39.770293230647987</v>
      </c>
      <c r="CV96" s="184">
        <v>40.919943548906396</v>
      </c>
      <c r="CW96" s="184">
        <v>41.046365039204694</v>
      </c>
      <c r="CX96" s="184">
        <v>41.302651518993763</v>
      </c>
      <c r="CY96" s="184" t="e">
        <v>#DIV/0!</v>
      </c>
      <c r="CZ96" s="184">
        <v>41.244290425207957</v>
      </c>
      <c r="DA96" s="184">
        <v>40.77042685364578</v>
      </c>
      <c r="DB96" s="184">
        <v>41.437293055722236</v>
      </c>
      <c r="DC96" s="184">
        <v>40.956913276854422</v>
      </c>
      <c r="DD96" s="184">
        <v>40.795144662935876</v>
      </c>
      <c r="DE96" s="184">
        <v>41.4715555298556</v>
      </c>
      <c r="DF96" s="184">
        <v>40.738592142714701</v>
      </c>
      <c r="DG96" s="184">
        <v>40.966789706003844</v>
      </c>
      <c r="DH96" s="184">
        <v>42.156355163570396</v>
      </c>
      <c r="DI96" s="184">
        <v>42.017143244393317</v>
      </c>
      <c r="DJ96" s="184">
        <v>41.944159290121391</v>
      </c>
      <c r="DK96" s="184">
        <v>42.519845423098765</v>
      </c>
      <c r="DL96" s="184">
        <v>42.001059977033833</v>
      </c>
      <c r="DM96" s="184">
        <v>42.259857277999423</v>
      </c>
      <c r="DN96" s="184">
        <v>41.952408048561594</v>
      </c>
      <c r="DO96" s="184">
        <v>42.197226952295274</v>
      </c>
      <c r="DP96" s="184">
        <v>42.279809461778626</v>
      </c>
      <c r="DQ96" s="184">
        <v>41.98059973409822</v>
      </c>
      <c r="DR96" s="184">
        <v>41.96879373214756</v>
      </c>
      <c r="DS96" s="184">
        <v>42.444868588193188</v>
      </c>
      <c r="DT96" s="184">
        <v>44.281061808669953</v>
      </c>
      <c r="DU96" s="184">
        <v>44.419219470210329</v>
      </c>
      <c r="DV96" s="184">
        <v>44.586379557772979</v>
      </c>
      <c r="DW96" s="184">
        <v>43.921685840590136</v>
      </c>
      <c r="DX96" s="184">
        <v>44.609985082084393</v>
      </c>
      <c r="DY96" s="184">
        <v>44.403801968743863</v>
      </c>
      <c r="DZ96" s="184">
        <v>43.826986436682546</v>
      </c>
      <c r="EA96" s="184">
        <v>44.840016479966167</v>
      </c>
      <c r="EB96" s="184">
        <v>44.674109037460269</v>
      </c>
      <c r="EC96" s="184">
        <v>44.118861023509027</v>
      </c>
      <c r="ED96" s="184">
        <v>44.10924513061704</v>
      </c>
      <c r="EE96" s="184">
        <v>44.869078558422203</v>
      </c>
      <c r="EF96" s="184">
        <v>45.392852753352031</v>
      </c>
      <c r="EG96" s="184">
        <v>46.055413877889826</v>
      </c>
      <c r="EH96" s="184">
        <v>45.452658329684006</v>
      </c>
      <c r="EI96" s="184">
        <v>44.976005378290324</v>
      </c>
      <c r="EJ96" s="184">
        <v>45.230934449177475</v>
      </c>
      <c r="EK96" s="184">
        <v>45.244614408091643</v>
      </c>
      <c r="EL96" s="184">
        <v>45.696766389418521</v>
      </c>
      <c r="EM96" s="184">
        <v>45.966742078316052</v>
      </c>
      <c r="EN96" s="184">
        <v>45.518888728278938</v>
      </c>
      <c r="EO96" s="184">
        <v>45.745750557069321</v>
      </c>
      <c r="EP96" s="184">
        <v>45.492809468135306</v>
      </c>
      <c r="EQ96" s="184">
        <v>45.693408705416736</v>
      </c>
      <c r="ER96" s="184">
        <v>48.803670210031363</v>
      </c>
      <c r="ES96" s="184">
        <v>48.911279678080284</v>
      </c>
      <c r="ET96" s="184">
        <v>48.864559865038757</v>
      </c>
      <c r="EU96" s="184">
        <v>49.57262426962486</v>
      </c>
      <c r="EV96" s="184">
        <v>49.56447729054581</v>
      </c>
      <c r="EW96" s="184">
        <v>48.619663949012953</v>
      </c>
      <c r="EX96" s="184">
        <v>49.108626418586915</v>
      </c>
      <c r="EY96" s="184">
        <v>49.115863953714786</v>
      </c>
      <c r="EZ96" s="184">
        <v>49.18856457441948</v>
      </c>
      <c r="FA96" s="184">
        <v>49.695104079212548</v>
      </c>
      <c r="FB96" s="184">
        <v>48.883279998350474</v>
      </c>
      <c r="FC96" s="184">
        <v>49.363521760267503</v>
      </c>
      <c r="FD96" s="184">
        <v>55.307962571826671</v>
      </c>
      <c r="FE96" s="184">
        <v>56.344564311377354</v>
      </c>
      <c r="FF96" s="184">
        <v>55.896746783639863</v>
      </c>
      <c r="FG96" s="184">
        <v>55.086296083550913</v>
      </c>
      <c r="FH96" s="184">
        <v>55.919823994282041</v>
      </c>
      <c r="FI96" s="184">
        <v>55.366867205001306</v>
      </c>
      <c r="FJ96" s="184">
        <v>55.593092623544983</v>
      </c>
      <c r="FK96" s="184">
        <v>55.873381942109724</v>
      </c>
      <c r="FL96" s="184">
        <v>55.971261549433152</v>
      </c>
      <c r="FM96" s="184">
        <v>55.343783291366037</v>
      </c>
      <c r="FN96" s="184">
        <v>55.64658051979093</v>
      </c>
      <c r="FO96" s="184">
        <v>56.700963916361296</v>
      </c>
      <c r="FP96" s="184">
        <v>59.354768709685857</v>
      </c>
      <c r="FQ96" s="184">
        <v>59.77729802172113</v>
      </c>
      <c r="FR96" s="184">
        <v>59.675562940064566</v>
      </c>
      <c r="FS96" s="184">
        <v>59.422772953825898</v>
      </c>
      <c r="FT96" s="184">
        <v>60.475539678003244</v>
      </c>
      <c r="FU96" s="184">
        <v>59.133020968348866</v>
      </c>
      <c r="FV96" s="184">
        <v>59.359317591598547</v>
      </c>
      <c r="FW96" s="184">
        <v>59.661699184770598</v>
      </c>
      <c r="FX96" s="184">
        <v>59.453684293590335</v>
      </c>
      <c r="FY96" s="184">
        <v>59.70866310617911</v>
      </c>
      <c r="FZ96" s="184">
        <v>59.714364625907088</v>
      </c>
      <c r="GA96" s="184">
        <v>60.213481334428906</v>
      </c>
    </row>
    <row r="97" spans="2:183">
      <c r="B97" s="42"/>
      <c r="C97" s="185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</row>
    <row r="98" spans="2:183">
      <c r="B98" s="188" t="s">
        <v>32</v>
      </c>
      <c r="C98" s="189" t="s">
        <v>33</v>
      </c>
      <c r="D98" s="162">
        <v>41275</v>
      </c>
      <c r="E98" s="162">
        <v>41306</v>
      </c>
      <c r="F98" s="162">
        <v>41334</v>
      </c>
      <c r="G98" s="162">
        <v>41365</v>
      </c>
      <c r="H98" s="162">
        <v>41395</v>
      </c>
      <c r="I98" s="162">
        <v>41426</v>
      </c>
      <c r="J98" s="162">
        <v>41456</v>
      </c>
      <c r="K98" s="162">
        <v>41487</v>
      </c>
      <c r="L98" s="162">
        <v>41518</v>
      </c>
      <c r="M98" s="162">
        <v>41548</v>
      </c>
      <c r="N98" s="162">
        <v>41579</v>
      </c>
      <c r="O98" s="162">
        <v>41609</v>
      </c>
      <c r="P98" s="162">
        <v>41640</v>
      </c>
      <c r="Q98" s="162">
        <v>41671</v>
      </c>
      <c r="R98" s="162">
        <v>41699</v>
      </c>
      <c r="S98" s="162">
        <v>41730</v>
      </c>
      <c r="T98" s="162">
        <v>41760</v>
      </c>
      <c r="U98" s="162">
        <v>41791</v>
      </c>
      <c r="V98" s="162">
        <v>41821</v>
      </c>
      <c r="W98" s="162">
        <v>41852</v>
      </c>
      <c r="X98" s="162">
        <v>41883</v>
      </c>
      <c r="Y98" s="162">
        <v>41913</v>
      </c>
      <c r="Z98" s="162">
        <v>41944</v>
      </c>
      <c r="AA98" s="162">
        <v>41974</v>
      </c>
      <c r="AB98" s="162">
        <v>42005</v>
      </c>
      <c r="AC98" s="162">
        <v>42036</v>
      </c>
      <c r="AD98" s="162">
        <v>42064</v>
      </c>
      <c r="AE98" s="162">
        <v>42095</v>
      </c>
      <c r="AF98" s="162">
        <v>42125</v>
      </c>
      <c r="AG98" s="162">
        <v>42156</v>
      </c>
      <c r="AH98" s="162">
        <v>42186</v>
      </c>
      <c r="AI98" s="162">
        <v>42217</v>
      </c>
      <c r="AJ98" s="162">
        <v>42248</v>
      </c>
      <c r="AK98" s="162">
        <v>42278</v>
      </c>
      <c r="AL98" s="162">
        <v>42309</v>
      </c>
      <c r="AM98" s="162">
        <v>42339</v>
      </c>
      <c r="AN98" s="162">
        <v>42370</v>
      </c>
      <c r="AO98" s="162">
        <v>42401</v>
      </c>
      <c r="AP98" s="162">
        <v>42430</v>
      </c>
      <c r="AQ98" s="162">
        <v>42461</v>
      </c>
      <c r="AR98" s="162">
        <v>42491</v>
      </c>
      <c r="AS98" s="162">
        <v>42522</v>
      </c>
      <c r="AT98" s="162">
        <v>42552</v>
      </c>
      <c r="AU98" s="162">
        <v>42583</v>
      </c>
      <c r="AV98" s="162">
        <v>42614</v>
      </c>
      <c r="AW98" s="162">
        <v>42644</v>
      </c>
      <c r="AX98" s="162">
        <v>42675</v>
      </c>
      <c r="AY98" s="162">
        <v>42705</v>
      </c>
      <c r="AZ98" s="162">
        <v>42736</v>
      </c>
      <c r="BA98" s="162">
        <v>42767</v>
      </c>
      <c r="BB98" s="162">
        <v>42795</v>
      </c>
      <c r="BC98" s="162">
        <v>42826</v>
      </c>
      <c r="BD98" s="162">
        <v>42856</v>
      </c>
      <c r="BE98" s="162">
        <v>42887</v>
      </c>
      <c r="BF98" s="162">
        <v>42917</v>
      </c>
      <c r="BG98" s="162">
        <v>42948</v>
      </c>
      <c r="BH98" s="162">
        <v>42979</v>
      </c>
      <c r="BI98" s="162">
        <v>43009</v>
      </c>
      <c r="BJ98" s="162">
        <v>43040</v>
      </c>
      <c r="BK98" s="162">
        <v>43070</v>
      </c>
      <c r="BL98" s="162">
        <v>43101</v>
      </c>
      <c r="BM98" s="162">
        <v>43132</v>
      </c>
      <c r="BN98" s="162">
        <v>43160</v>
      </c>
      <c r="BO98" s="162">
        <v>43191</v>
      </c>
      <c r="BP98" s="162">
        <v>43221</v>
      </c>
      <c r="BQ98" s="162">
        <v>43252</v>
      </c>
      <c r="BR98" s="162">
        <v>43282</v>
      </c>
      <c r="BS98" s="162">
        <v>43313</v>
      </c>
      <c r="BT98" s="162">
        <v>43344</v>
      </c>
      <c r="BU98" s="162">
        <v>43374</v>
      </c>
      <c r="BV98" s="162">
        <v>43405</v>
      </c>
      <c r="BW98" s="162">
        <v>43435</v>
      </c>
      <c r="BX98" s="162">
        <v>43466</v>
      </c>
      <c r="BY98" s="162">
        <v>43497</v>
      </c>
      <c r="BZ98" s="162">
        <v>43525</v>
      </c>
      <c r="CA98" s="162">
        <v>43556</v>
      </c>
      <c r="CB98" s="162">
        <v>43586</v>
      </c>
      <c r="CC98" s="162">
        <v>43617</v>
      </c>
      <c r="CD98" s="162">
        <v>43647</v>
      </c>
      <c r="CE98" s="162">
        <v>43678</v>
      </c>
      <c r="CF98" s="162">
        <v>43709</v>
      </c>
      <c r="CG98" s="162">
        <v>43739</v>
      </c>
      <c r="CH98" s="162">
        <v>43770</v>
      </c>
      <c r="CI98" s="162">
        <v>43800</v>
      </c>
      <c r="CJ98" s="162">
        <v>43831</v>
      </c>
      <c r="CK98" s="162">
        <v>43862</v>
      </c>
      <c r="CL98" s="162">
        <v>43891</v>
      </c>
      <c r="CM98" s="162">
        <v>43922</v>
      </c>
      <c r="CN98" s="162">
        <v>43952</v>
      </c>
      <c r="CO98" s="162">
        <v>43983</v>
      </c>
      <c r="CP98" s="162">
        <v>44013</v>
      </c>
      <c r="CQ98" s="162">
        <v>44044</v>
      </c>
      <c r="CR98" s="162">
        <v>44075</v>
      </c>
      <c r="CS98" s="162">
        <v>44105</v>
      </c>
      <c r="CT98" s="162">
        <v>44136</v>
      </c>
      <c r="CU98" s="162">
        <v>44166</v>
      </c>
      <c r="CV98" s="162">
        <v>44197</v>
      </c>
      <c r="CW98" s="162">
        <v>44228</v>
      </c>
      <c r="CX98" s="162">
        <v>44256</v>
      </c>
      <c r="CY98" s="162">
        <v>44287</v>
      </c>
      <c r="CZ98" s="162">
        <v>44317</v>
      </c>
      <c r="DA98" s="162">
        <v>44348</v>
      </c>
      <c r="DB98" s="162">
        <v>44378</v>
      </c>
      <c r="DC98" s="162">
        <v>44409</v>
      </c>
      <c r="DD98" s="162">
        <v>44440</v>
      </c>
      <c r="DE98" s="162">
        <v>44470</v>
      </c>
      <c r="DF98" s="162">
        <v>44501</v>
      </c>
      <c r="DG98" s="162">
        <v>44531</v>
      </c>
      <c r="DH98" s="162">
        <v>44562</v>
      </c>
      <c r="DI98" s="162">
        <v>44593</v>
      </c>
      <c r="DJ98" s="162">
        <v>44621</v>
      </c>
      <c r="DK98" s="162">
        <v>44652</v>
      </c>
      <c r="DL98" s="162">
        <v>44682</v>
      </c>
      <c r="DM98" s="162">
        <v>44713</v>
      </c>
      <c r="DN98" s="162">
        <v>44743</v>
      </c>
      <c r="DO98" s="162">
        <v>44774</v>
      </c>
      <c r="DP98" s="162">
        <v>44805</v>
      </c>
      <c r="DQ98" s="162">
        <v>44835</v>
      </c>
      <c r="DR98" s="162">
        <v>44866</v>
      </c>
      <c r="DS98" s="162">
        <v>44896</v>
      </c>
      <c r="DT98" s="162">
        <v>44927</v>
      </c>
      <c r="DU98" s="162">
        <v>44958</v>
      </c>
      <c r="DV98" s="162">
        <v>44986</v>
      </c>
      <c r="DW98" s="162">
        <v>45017</v>
      </c>
      <c r="DX98" s="162">
        <v>45047</v>
      </c>
      <c r="DY98" s="162">
        <v>45078</v>
      </c>
      <c r="DZ98" s="162">
        <v>45108</v>
      </c>
      <c r="EA98" s="162">
        <v>45139</v>
      </c>
      <c r="EB98" s="162">
        <v>45170</v>
      </c>
      <c r="EC98" s="162">
        <v>45200</v>
      </c>
      <c r="ED98" s="162">
        <v>45231</v>
      </c>
      <c r="EE98" s="162">
        <v>45261</v>
      </c>
      <c r="EF98" s="162">
        <v>45292</v>
      </c>
      <c r="EG98" s="162">
        <v>45323</v>
      </c>
      <c r="EH98" s="162">
        <v>45352</v>
      </c>
      <c r="EI98" s="162">
        <v>45383</v>
      </c>
      <c r="EJ98" s="162">
        <v>45413</v>
      </c>
      <c r="EK98" s="162">
        <v>45444</v>
      </c>
      <c r="EL98" s="162">
        <v>45474</v>
      </c>
      <c r="EM98" s="162">
        <v>45505</v>
      </c>
      <c r="EN98" s="162">
        <v>45536</v>
      </c>
      <c r="EO98" s="162">
        <v>45566</v>
      </c>
      <c r="EP98" s="162">
        <v>45597</v>
      </c>
      <c r="EQ98" s="162">
        <v>45627</v>
      </c>
      <c r="ER98" s="162">
        <v>45658</v>
      </c>
      <c r="ES98" s="162">
        <v>45689</v>
      </c>
      <c r="ET98" s="162">
        <v>45717</v>
      </c>
      <c r="EU98" s="162">
        <v>45748</v>
      </c>
      <c r="EV98" s="162">
        <v>45778</v>
      </c>
      <c r="EW98" s="162">
        <v>45809</v>
      </c>
      <c r="EX98" s="162">
        <v>45839</v>
      </c>
      <c r="EY98" s="162">
        <v>45870</v>
      </c>
      <c r="EZ98" s="162">
        <v>45901</v>
      </c>
      <c r="FA98" s="162">
        <v>45931</v>
      </c>
      <c r="FB98" s="162">
        <v>45962</v>
      </c>
      <c r="FC98" s="162">
        <v>45992</v>
      </c>
      <c r="FD98" s="162">
        <v>46023</v>
      </c>
      <c r="FE98" s="162">
        <v>46054</v>
      </c>
      <c r="FF98" s="162">
        <v>46082</v>
      </c>
      <c r="FG98" s="162">
        <v>46113</v>
      </c>
      <c r="FH98" s="162">
        <v>46143</v>
      </c>
      <c r="FI98" s="162">
        <v>46174</v>
      </c>
      <c r="FJ98" s="162">
        <v>46204</v>
      </c>
      <c r="FK98" s="162">
        <v>46235</v>
      </c>
      <c r="FL98" s="162">
        <v>46266</v>
      </c>
      <c r="FM98" s="162">
        <v>46296</v>
      </c>
      <c r="FN98" s="162">
        <v>46327</v>
      </c>
      <c r="FO98" s="162">
        <v>46357</v>
      </c>
      <c r="FP98" s="162">
        <v>46388</v>
      </c>
      <c r="FQ98" s="162">
        <v>46419</v>
      </c>
      <c r="FR98" s="162">
        <v>46447</v>
      </c>
      <c r="FS98" s="162">
        <v>46478</v>
      </c>
      <c r="FT98" s="162">
        <v>46508</v>
      </c>
      <c r="FU98" s="162">
        <v>46539</v>
      </c>
      <c r="FV98" s="162">
        <v>46569</v>
      </c>
      <c r="FW98" s="162">
        <v>46600</v>
      </c>
      <c r="FX98" s="162">
        <v>46631</v>
      </c>
      <c r="FY98" s="162">
        <v>46661</v>
      </c>
      <c r="FZ98" s="162">
        <v>46692</v>
      </c>
      <c r="GA98" s="162">
        <v>46722</v>
      </c>
    </row>
    <row r="99" spans="2:183">
      <c r="B99" s="75" t="s">
        <v>4</v>
      </c>
      <c r="C99" s="163" t="s">
        <v>34</v>
      </c>
      <c r="D99" s="164">
        <v>146</v>
      </c>
      <c r="E99" s="165">
        <v>146</v>
      </c>
      <c r="F99" s="165">
        <v>146</v>
      </c>
      <c r="G99" s="165">
        <v>146</v>
      </c>
      <c r="H99" s="165">
        <v>146</v>
      </c>
      <c r="I99" s="165">
        <v>146</v>
      </c>
      <c r="J99" s="165">
        <v>146</v>
      </c>
      <c r="K99" s="165">
        <v>146</v>
      </c>
      <c r="L99" s="165">
        <v>146</v>
      </c>
      <c r="M99" s="165">
        <v>146</v>
      </c>
      <c r="N99" s="165">
        <v>146</v>
      </c>
      <c r="O99" s="165">
        <v>146</v>
      </c>
      <c r="P99" s="165">
        <v>146</v>
      </c>
      <c r="Q99" s="165">
        <v>146</v>
      </c>
      <c r="R99" s="165">
        <v>146</v>
      </c>
      <c r="S99" s="165">
        <v>146</v>
      </c>
      <c r="T99" s="165">
        <v>146</v>
      </c>
      <c r="U99" s="165">
        <v>146</v>
      </c>
      <c r="V99" s="165">
        <v>146</v>
      </c>
      <c r="W99" s="165">
        <v>146</v>
      </c>
      <c r="X99" s="165">
        <v>146</v>
      </c>
      <c r="Y99" s="165">
        <v>146</v>
      </c>
      <c r="Z99" s="165">
        <v>146</v>
      </c>
      <c r="AA99" s="165">
        <v>146</v>
      </c>
      <c r="AB99" s="165">
        <v>146</v>
      </c>
      <c r="AC99" s="165">
        <v>146</v>
      </c>
      <c r="AD99" s="165">
        <v>146</v>
      </c>
      <c r="AE99" s="165">
        <v>146</v>
      </c>
      <c r="AF99" s="165">
        <v>146</v>
      </c>
      <c r="AG99" s="165">
        <v>146</v>
      </c>
      <c r="AH99" s="165">
        <v>146</v>
      </c>
      <c r="AI99" s="165">
        <v>146</v>
      </c>
      <c r="AJ99" s="165">
        <v>146</v>
      </c>
      <c r="AK99" s="165">
        <v>146</v>
      </c>
      <c r="AL99" s="165">
        <v>146</v>
      </c>
      <c r="AM99" s="165">
        <v>146</v>
      </c>
      <c r="AN99" s="165">
        <v>146</v>
      </c>
      <c r="AO99" s="165">
        <v>146</v>
      </c>
      <c r="AP99" s="165">
        <v>146</v>
      </c>
      <c r="AQ99" s="165">
        <v>146</v>
      </c>
      <c r="AR99" s="165">
        <v>146</v>
      </c>
      <c r="AS99" s="165">
        <v>146</v>
      </c>
      <c r="AT99" s="165">
        <v>146</v>
      </c>
      <c r="AU99" s="165">
        <v>146</v>
      </c>
      <c r="AV99" s="165">
        <v>146</v>
      </c>
      <c r="AW99" s="165">
        <v>146</v>
      </c>
      <c r="AX99" s="165">
        <v>146</v>
      </c>
      <c r="AY99" s="165">
        <v>146</v>
      </c>
      <c r="AZ99" s="165">
        <v>146</v>
      </c>
      <c r="BA99" s="165">
        <v>146</v>
      </c>
      <c r="BB99" s="165">
        <v>146</v>
      </c>
      <c r="BC99" s="165">
        <v>146</v>
      </c>
      <c r="BD99" s="165">
        <v>146</v>
      </c>
      <c r="BE99" s="165">
        <v>146</v>
      </c>
      <c r="BF99" s="165">
        <v>146</v>
      </c>
      <c r="BG99" s="165">
        <v>146</v>
      </c>
      <c r="BH99" s="165">
        <v>146</v>
      </c>
      <c r="BI99" s="165">
        <v>146</v>
      </c>
      <c r="BJ99" s="165">
        <v>146</v>
      </c>
      <c r="BK99" s="165">
        <v>146</v>
      </c>
      <c r="BL99" s="165">
        <v>146</v>
      </c>
      <c r="BM99" s="165">
        <v>146</v>
      </c>
      <c r="BN99" s="165">
        <v>146</v>
      </c>
      <c r="BO99" s="165">
        <v>146</v>
      </c>
      <c r="BP99" s="165">
        <v>146</v>
      </c>
      <c r="BQ99" s="165">
        <v>146</v>
      </c>
      <c r="BR99" s="165">
        <v>146</v>
      </c>
      <c r="BS99" s="165">
        <v>146</v>
      </c>
      <c r="BT99" s="165">
        <v>146</v>
      </c>
      <c r="BU99" s="165">
        <v>146</v>
      </c>
      <c r="BV99" s="165">
        <v>146</v>
      </c>
      <c r="BW99" s="165">
        <v>146</v>
      </c>
      <c r="BX99" s="165">
        <v>146</v>
      </c>
      <c r="BY99" s="165">
        <v>146</v>
      </c>
      <c r="BZ99" s="165">
        <v>146</v>
      </c>
      <c r="CA99" s="165">
        <v>146</v>
      </c>
      <c r="CB99" s="165">
        <v>146</v>
      </c>
      <c r="CC99" s="165">
        <v>146</v>
      </c>
      <c r="CD99" s="165">
        <v>146</v>
      </c>
      <c r="CE99" s="165">
        <v>146</v>
      </c>
      <c r="CF99" s="165">
        <v>146</v>
      </c>
      <c r="CG99" s="165">
        <v>146</v>
      </c>
      <c r="CH99" s="165">
        <v>146</v>
      </c>
      <c r="CI99" s="165">
        <v>146</v>
      </c>
      <c r="CJ99" s="165">
        <v>146</v>
      </c>
      <c r="CK99" s="165">
        <v>146</v>
      </c>
      <c r="CL99" s="165">
        <v>146</v>
      </c>
      <c r="CM99" s="165">
        <v>146</v>
      </c>
      <c r="CN99" s="165">
        <v>146</v>
      </c>
      <c r="CO99" s="165">
        <v>146</v>
      </c>
      <c r="CP99" s="165">
        <v>146</v>
      </c>
      <c r="CQ99" s="165">
        <v>146</v>
      </c>
      <c r="CR99" s="165">
        <v>146</v>
      </c>
      <c r="CS99" s="165">
        <v>146</v>
      </c>
      <c r="CT99" s="165">
        <v>146</v>
      </c>
      <c r="CU99" s="165">
        <v>146</v>
      </c>
      <c r="CV99" s="165">
        <v>146</v>
      </c>
      <c r="CW99" s="165">
        <v>146</v>
      </c>
      <c r="CX99" s="165">
        <v>146</v>
      </c>
      <c r="CY99" s="165">
        <v>146</v>
      </c>
      <c r="CZ99" s="165">
        <v>146</v>
      </c>
      <c r="DA99" s="165">
        <v>146</v>
      </c>
      <c r="DB99" s="165">
        <v>146</v>
      </c>
      <c r="DC99" s="165">
        <v>146</v>
      </c>
      <c r="DD99" s="165">
        <v>146</v>
      </c>
      <c r="DE99" s="165">
        <v>146</v>
      </c>
      <c r="DF99" s="165">
        <v>146</v>
      </c>
      <c r="DG99" s="165">
        <v>146</v>
      </c>
      <c r="DH99" s="165">
        <v>146</v>
      </c>
      <c r="DI99" s="165">
        <v>146</v>
      </c>
      <c r="DJ99" s="165">
        <v>146</v>
      </c>
      <c r="DK99" s="165">
        <v>146</v>
      </c>
      <c r="DL99" s="165">
        <v>146</v>
      </c>
      <c r="DM99" s="165">
        <v>146</v>
      </c>
      <c r="DN99" s="165">
        <v>146</v>
      </c>
      <c r="DO99" s="165">
        <v>146</v>
      </c>
      <c r="DP99" s="165">
        <v>146</v>
      </c>
      <c r="DQ99" s="165">
        <v>146</v>
      </c>
      <c r="DR99" s="165">
        <v>146</v>
      </c>
      <c r="DS99" s="165">
        <v>146</v>
      </c>
      <c r="DT99" s="165">
        <v>146</v>
      </c>
      <c r="DU99" s="165">
        <v>146</v>
      </c>
      <c r="DV99" s="165">
        <v>146</v>
      </c>
      <c r="DW99" s="165">
        <v>146</v>
      </c>
      <c r="DX99" s="165">
        <v>146</v>
      </c>
      <c r="DY99" s="165">
        <v>146</v>
      </c>
      <c r="DZ99" s="165">
        <v>146</v>
      </c>
      <c r="EA99" s="165">
        <v>146</v>
      </c>
      <c r="EB99" s="165">
        <v>146</v>
      </c>
      <c r="EC99" s="165">
        <v>146</v>
      </c>
      <c r="ED99" s="165">
        <v>146</v>
      </c>
      <c r="EE99" s="165">
        <v>146</v>
      </c>
      <c r="EF99" s="165">
        <v>146</v>
      </c>
      <c r="EG99" s="165">
        <v>146</v>
      </c>
      <c r="EH99" s="165">
        <v>146</v>
      </c>
      <c r="EI99" s="165">
        <v>146</v>
      </c>
      <c r="EJ99" s="165">
        <v>146</v>
      </c>
      <c r="EK99" s="165">
        <v>146</v>
      </c>
      <c r="EL99" s="165">
        <v>146</v>
      </c>
      <c r="EM99" s="165">
        <v>146</v>
      </c>
      <c r="EN99" s="165">
        <v>146</v>
      </c>
      <c r="EO99" s="165">
        <v>146</v>
      </c>
      <c r="EP99" s="165">
        <v>146</v>
      </c>
      <c r="EQ99" s="165">
        <v>146</v>
      </c>
      <c r="ER99" s="165">
        <v>146</v>
      </c>
      <c r="ES99" s="165">
        <v>146</v>
      </c>
      <c r="ET99" s="165">
        <v>146</v>
      </c>
      <c r="EU99" s="165">
        <v>146</v>
      </c>
      <c r="EV99" s="165">
        <v>146</v>
      </c>
      <c r="EW99" s="165">
        <v>146</v>
      </c>
      <c r="EX99" s="165">
        <v>146</v>
      </c>
      <c r="EY99" s="165">
        <v>146</v>
      </c>
      <c r="EZ99" s="165">
        <v>146</v>
      </c>
      <c r="FA99" s="165">
        <v>146</v>
      </c>
      <c r="FB99" s="165">
        <v>146</v>
      </c>
      <c r="FC99" s="165">
        <v>146</v>
      </c>
      <c r="FD99" s="165">
        <v>146</v>
      </c>
      <c r="FE99" s="165">
        <v>146</v>
      </c>
      <c r="FF99" s="165">
        <v>146</v>
      </c>
      <c r="FG99" s="165">
        <v>146</v>
      </c>
      <c r="FH99" s="165">
        <v>146</v>
      </c>
      <c r="FI99" s="165">
        <v>146</v>
      </c>
      <c r="FJ99" s="165">
        <v>146</v>
      </c>
      <c r="FK99" s="165">
        <v>146</v>
      </c>
      <c r="FL99" s="165">
        <v>146</v>
      </c>
      <c r="FM99" s="165">
        <v>146</v>
      </c>
      <c r="FN99" s="165">
        <v>146</v>
      </c>
      <c r="FO99" s="165">
        <v>146</v>
      </c>
      <c r="FP99" s="165">
        <v>146</v>
      </c>
      <c r="FQ99" s="165">
        <v>146</v>
      </c>
      <c r="FR99" s="165">
        <v>146</v>
      </c>
      <c r="FS99" s="165">
        <v>146</v>
      </c>
      <c r="FT99" s="165">
        <v>146</v>
      </c>
      <c r="FU99" s="165">
        <v>146</v>
      </c>
      <c r="FV99" s="165">
        <v>146</v>
      </c>
      <c r="FW99" s="165">
        <v>146</v>
      </c>
      <c r="FX99" s="165">
        <v>146</v>
      </c>
      <c r="FY99" s="165">
        <v>146</v>
      </c>
      <c r="FZ99" s="165">
        <v>146</v>
      </c>
      <c r="GA99" s="165">
        <v>146</v>
      </c>
    </row>
    <row r="100" spans="2:183">
      <c r="B100" s="96" t="s">
        <v>4</v>
      </c>
      <c r="C100" s="166" t="s">
        <v>35</v>
      </c>
      <c r="D100" s="167">
        <v>45820.439667374383</v>
      </c>
      <c r="E100" s="168">
        <v>40690.21762208068</v>
      </c>
      <c r="F100" s="168">
        <v>43661.588375796178</v>
      </c>
      <c r="G100" s="168">
        <v>37277.340764331209</v>
      </c>
      <c r="H100" s="168">
        <v>9926.7728237791944</v>
      </c>
      <c r="I100" s="168">
        <v>41328.136058032556</v>
      </c>
      <c r="J100" s="168">
        <v>43239.298478414719</v>
      </c>
      <c r="K100" s="168">
        <v>43714.702760084925</v>
      </c>
      <c r="L100" s="168">
        <v>42390.204794762918</v>
      </c>
      <c r="M100" s="168">
        <v>44546.606953290873</v>
      </c>
      <c r="N100" s="168">
        <v>43419.461694975224</v>
      </c>
      <c r="O100" s="168">
        <v>44306.523354564757</v>
      </c>
      <c r="P100" s="168">
        <v>46386.517162066521</v>
      </c>
      <c r="Q100" s="168">
        <v>41382.198779193204</v>
      </c>
      <c r="R100" s="168">
        <v>43502.153662420387</v>
      </c>
      <c r="S100" s="168">
        <v>42924.85491861288</v>
      </c>
      <c r="T100" s="168">
        <v>44459.532908704881</v>
      </c>
      <c r="U100" s="168">
        <v>41942.011677282375</v>
      </c>
      <c r="V100" s="168">
        <v>43765.306970983722</v>
      </c>
      <c r="W100" s="168">
        <v>43630.927105449402</v>
      </c>
      <c r="X100" s="168">
        <v>42228.906581740972</v>
      </c>
      <c r="Y100" s="168">
        <v>44371.914808917194</v>
      </c>
      <c r="Z100" s="168">
        <v>43424.694798301491</v>
      </c>
      <c r="AA100" s="168">
        <v>43428.614649681535</v>
      </c>
      <c r="AB100" s="168">
        <v>44990.401627742394</v>
      </c>
      <c r="AC100" s="168">
        <v>41059.033085633404</v>
      </c>
      <c r="AD100" s="168">
        <v>43262.531404812456</v>
      </c>
      <c r="AE100" s="168">
        <v>42050.725849256902</v>
      </c>
      <c r="AF100" s="168">
        <v>43985.038481953292</v>
      </c>
      <c r="AG100" s="168">
        <v>41955.010615711246</v>
      </c>
      <c r="AH100" s="168">
        <v>43878.828733191789</v>
      </c>
      <c r="AI100" s="168">
        <v>43696.763977353148</v>
      </c>
      <c r="AJ100" s="168">
        <v>41725.567055909407</v>
      </c>
      <c r="AK100" s="168">
        <v>43977.193029016278</v>
      </c>
      <c r="AL100" s="168">
        <v>42690.797947629158</v>
      </c>
      <c r="AM100" s="168">
        <v>42726.36323425336</v>
      </c>
      <c r="AN100" s="168">
        <v>44936.76176574664</v>
      </c>
      <c r="AO100" s="168">
        <v>42503.740268931353</v>
      </c>
      <c r="AP100" s="168">
        <v>43819.731953290873</v>
      </c>
      <c r="AQ100" s="168">
        <v>40574.592179759376</v>
      </c>
      <c r="AR100" s="168">
        <v>9786.0969568294422</v>
      </c>
      <c r="AS100" s="168">
        <v>42566.287154989383</v>
      </c>
      <c r="AT100" s="168">
        <v>43304.347576079264</v>
      </c>
      <c r="AU100" s="168">
        <v>44258.489915074308</v>
      </c>
      <c r="AV100" s="168">
        <v>42000.044232130225</v>
      </c>
      <c r="AW100" s="168">
        <v>44004.987172682231</v>
      </c>
      <c r="AX100" s="168">
        <v>43160.908085633404</v>
      </c>
      <c r="AY100" s="168">
        <v>42696.047859164901</v>
      </c>
      <c r="AZ100" s="168">
        <v>44748.844656758665</v>
      </c>
      <c r="BA100" s="168">
        <v>40728.04715145081</v>
      </c>
      <c r="BB100" s="168">
        <v>41964.782820240624</v>
      </c>
      <c r="BC100" s="168">
        <v>39416.263269639065</v>
      </c>
      <c r="BD100" s="168">
        <v>40597.918878273173</v>
      </c>
      <c r="BE100" s="168">
        <v>40046.283616418965</v>
      </c>
      <c r="BF100" s="168">
        <v>41222.230626326964</v>
      </c>
      <c r="BG100" s="168">
        <v>41813.467799009202</v>
      </c>
      <c r="BH100" s="168">
        <v>38437.615888181172</v>
      </c>
      <c r="BI100" s="168">
        <v>41113.89508138712</v>
      </c>
      <c r="BJ100" s="168">
        <v>40269.655874026896</v>
      </c>
      <c r="BK100" s="168">
        <v>40255.29414366596</v>
      </c>
      <c r="BL100" s="168">
        <v>45131.806440198161</v>
      </c>
      <c r="BM100" s="168">
        <v>41456.110668789814</v>
      </c>
      <c r="BN100" s="168">
        <v>42361.00318471338</v>
      </c>
      <c r="BO100" s="168">
        <v>40456.204883227176</v>
      </c>
      <c r="BP100" s="168">
        <v>42015.774062278841</v>
      </c>
      <c r="BQ100" s="168">
        <v>41128.002476999289</v>
      </c>
      <c r="BR100" s="168">
        <v>43097.315994338293</v>
      </c>
      <c r="BS100" s="168">
        <v>43314.731068648267</v>
      </c>
      <c r="BT100" s="168">
        <v>40510.062809624913</v>
      </c>
      <c r="BU100" s="168">
        <v>42599.848726114651</v>
      </c>
      <c r="BV100" s="168">
        <v>44481.939578910118</v>
      </c>
      <c r="BW100" s="168">
        <v>44954.175513092712</v>
      </c>
      <c r="BX100" s="168">
        <v>47332.139065817406</v>
      </c>
      <c r="BY100" s="168">
        <v>43254.387384996458</v>
      </c>
      <c r="BZ100" s="168">
        <v>47529.176397735318</v>
      </c>
      <c r="CA100" s="168">
        <v>7686.6839171974516</v>
      </c>
      <c r="CB100" s="168">
        <v>9790.3153750884649</v>
      </c>
      <c r="CC100" s="168">
        <v>42164.759377211609</v>
      </c>
      <c r="CD100" s="168">
        <v>45719.590410474164</v>
      </c>
      <c r="CE100" s="168">
        <v>46260.662597310686</v>
      </c>
      <c r="CF100" s="168">
        <v>44265.326433121016</v>
      </c>
      <c r="CG100" s="168">
        <v>46574.531139419676</v>
      </c>
      <c r="CH100" s="168">
        <v>46556.583952583154</v>
      </c>
      <c r="CI100" s="168">
        <v>47283.577494692145</v>
      </c>
      <c r="CJ100" s="168">
        <v>48070.898796886046</v>
      </c>
      <c r="CK100" s="168">
        <v>45108.822098372257</v>
      </c>
      <c r="CL100" s="168">
        <v>48103.298832271757</v>
      </c>
      <c r="CM100" s="168">
        <v>45413.819002123142</v>
      </c>
      <c r="CN100" s="168">
        <v>45322.770258315635</v>
      </c>
      <c r="CO100" s="168">
        <v>44182.219568294408</v>
      </c>
      <c r="CP100" s="168">
        <v>45852.416843595187</v>
      </c>
      <c r="CQ100" s="168">
        <v>45782.416843595187</v>
      </c>
      <c r="CR100" s="168">
        <v>44779.077317763629</v>
      </c>
      <c r="CS100" s="168">
        <v>46901.644550601552</v>
      </c>
      <c r="CT100" s="168">
        <v>46264.768223637649</v>
      </c>
      <c r="CU100" s="168">
        <v>46983.42400920028</v>
      </c>
      <c r="CV100" s="168">
        <v>48139.154281670206</v>
      </c>
      <c r="CW100" s="168">
        <v>43491.960810332625</v>
      </c>
      <c r="CX100" s="168">
        <v>48342.964879688603</v>
      </c>
      <c r="CY100" s="168">
        <v>45358.205502476994</v>
      </c>
      <c r="CZ100" s="168">
        <v>45700.990799716914</v>
      </c>
      <c r="DA100" s="168">
        <v>44440.989030431701</v>
      </c>
      <c r="DB100" s="168">
        <v>45545.495399858461</v>
      </c>
      <c r="DC100" s="168">
        <v>46177.135969568299</v>
      </c>
      <c r="DD100" s="168">
        <v>44170.3821656051</v>
      </c>
      <c r="DE100" s="168">
        <v>46527.838818117474</v>
      </c>
      <c r="DF100" s="168">
        <v>46698.076786978068</v>
      </c>
      <c r="DG100" s="168">
        <v>46871.544585987256</v>
      </c>
      <c r="DH100" s="168">
        <v>48184.735491861291</v>
      </c>
      <c r="DI100" s="168">
        <v>43566.666224345361</v>
      </c>
      <c r="DJ100" s="168">
        <v>48271.557855626321</v>
      </c>
      <c r="DK100" s="168">
        <v>43821.890923566876</v>
      </c>
      <c r="DL100" s="168">
        <v>5899.6647204529372</v>
      </c>
      <c r="DM100" s="168">
        <v>43992.39207360227</v>
      </c>
      <c r="DN100" s="168">
        <v>45876.780343241335</v>
      </c>
      <c r="DO100" s="168">
        <v>46292.131104033971</v>
      </c>
      <c r="DP100" s="168">
        <v>44214.16357041755</v>
      </c>
      <c r="DQ100" s="168">
        <v>46877.216914366603</v>
      </c>
      <c r="DR100" s="168">
        <v>46791.987349610761</v>
      </c>
      <c r="DS100" s="168">
        <v>46677.525654635523</v>
      </c>
      <c r="DT100" s="168">
        <v>48055.063694267512</v>
      </c>
      <c r="DU100" s="168">
        <v>43532.120930644021</v>
      </c>
      <c r="DV100" s="168">
        <v>48083.7703467799</v>
      </c>
      <c r="DW100" s="168">
        <v>45400.010615711246</v>
      </c>
      <c r="DX100" s="168">
        <v>46373.794674451521</v>
      </c>
      <c r="DY100" s="168">
        <v>43408.046709129514</v>
      </c>
      <c r="DZ100" s="168">
        <v>45863.394373673036</v>
      </c>
      <c r="EA100" s="168">
        <v>46242.842799009202</v>
      </c>
      <c r="EB100" s="168">
        <v>44102.377919320592</v>
      </c>
      <c r="EC100" s="168">
        <v>46442.127565463561</v>
      </c>
      <c r="ED100" s="168">
        <v>45975.951433121016</v>
      </c>
      <c r="EE100" s="168">
        <v>46453.959660297245</v>
      </c>
      <c r="EF100" s="168">
        <v>48056.274327671614</v>
      </c>
      <c r="EG100" s="168">
        <v>45049.78857041755</v>
      </c>
      <c r="EH100" s="168">
        <v>48101.844479830143</v>
      </c>
      <c r="EI100" s="168">
        <v>45416.838287331913</v>
      </c>
      <c r="EJ100" s="168">
        <v>45864.025123849962</v>
      </c>
      <c r="EK100" s="168">
        <v>43798.058209483374</v>
      </c>
      <c r="EL100" s="168">
        <v>46045.802370842182</v>
      </c>
      <c r="EM100" s="168">
        <v>45714.849168435954</v>
      </c>
      <c r="EN100" s="168">
        <v>44299.30776716207</v>
      </c>
      <c r="EO100" s="168">
        <v>46619.222399150734</v>
      </c>
      <c r="EP100" s="168">
        <v>46051.043878273173</v>
      </c>
      <c r="EQ100" s="168">
        <v>46647.619426751582</v>
      </c>
      <c r="ER100" s="168">
        <v>47596.730360934176</v>
      </c>
      <c r="ES100" s="168">
        <v>43119.313517338996</v>
      </c>
      <c r="ET100" s="168">
        <v>47703.384642604397</v>
      </c>
      <c r="EU100" s="168">
        <v>36716.505219391365</v>
      </c>
      <c r="EV100" s="168">
        <v>15890.353857041755</v>
      </c>
      <c r="EW100" s="168">
        <v>43083.233811040343</v>
      </c>
      <c r="EX100" s="168">
        <v>45501.473372257606</v>
      </c>
      <c r="EY100" s="168">
        <v>46055.796178343953</v>
      </c>
      <c r="EZ100" s="168">
        <v>43753.450106157106</v>
      </c>
      <c r="FA100" s="168">
        <v>46103.210368011329</v>
      </c>
      <c r="FB100" s="168">
        <v>45697.048832271765</v>
      </c>
      <c r="FC100" s="168">
        <v>45582.810951875443</v>
      </c>
      <c r="FD100" s="168">
        <v>46442.310244161359</v>
      </c>
      <c r="FE100" s="168">
        <v>42479.49840764331</v>
      </c>
      <c r="FF100" s="168">
        <v>46807.778220099077</v>
      </c>
      <c r="FG100" s="168">
        <v>42981.624203821659</v>
      </c>
      <c r="FH100" s="168">
        <v>44036.438871196042</v>
      </c>
      <c r="FI100" s="168">
        <v>41512.415516631285</v>
      </c>
      <c r="FJ100" s="168">
        <v>45074.343152866248</v>
      </c>
      <c r="FK100" s="168">
        <v>45316.397735314938</v>
      </c>
      <c r="FL100" s="168">
        <v>43036.043878273173</v>
      </c>
      <c r="FM100" s="168">
        <v>45799.601026185424</v>
      </c>
      <c r="FN100" s="168">
        <v>44830.568825194619</v>
      </c>
      <c r="FO100" s="168">
        <v>45568.311217268223</v>
      </c>
      <c r="FP100" s="168">
        <v>46273.064401981603</v>
      </c>
      <c r="FQ100" s="168">
        <v>42189.794762915786</v>
      </c>
      <c r="FR100" s="168">
        <v>45943.742038216558</v>
      </c>
      <c r="FS100" s="168">
        <v>41612.233722576078</v>
      </c>
      <c r="FT100" s="168">
        <v>42846.514508138709</v>
      </c>
      <c r="FU100" s="168">
        <v>41192.699929228591</v>
      </c>
      <c r="FV100" s="168">
        <v>45005.028750884645</v>
      </c>
      <c r="FW100" s="168">
        <v>44148.064401981603</v>
      </c>
      <c r="FX100" s="168">
        <v>42732.766277423922</v>
      </c>
      <c r="FY100" s="168">
        <v>45494.299363057326</v>
      </c>
      <c r="FZ100" s="168">
        <v>44392.258934890306</v>
      </c>
      <c r="GA100" s="168">
        <v>45364.052547770698</v>
      </c>
    </row>
    <row r="101" spans="2:183">
      <c r="B101" s="96" t="s">
        <v>4</v>
      </c>
      <c r="C101" s="166" t="s">
        <v>36</v>
      </c>
      <c r="D101" s="169">
        <v>94441</v>
      </c>
      <c r="E101" s="170">
        <v>83718</v>
      </c>
      <c r="F101" s="170">
        <v>89565</v>
      </c>
      <c r="G101" s="170">
        <v>76586.64</v>
      </c>
      <c r="H101" s="170">
        <v>20359.240000000002</v>
      </c>
      <c r="I101" s="170">
        <v>84534.6</v>
      </c>
      <c r="J101" s="170">
        <v>88568</v>
      </c>
      <c r="K101" s="170">
        <v>89653</v>
      </c>
      <c r="L101" s="170">
        <v>86953.600000000006</v>
      </c>
      <c r="M101" s="170">
        <v>91510</v>
      </c>
      <c r="N101" s="170">
        <v>89298.6</v>
      </c>
      <c r="O101" s="170">
        <v>90984</v>
      </c>
      <c r="P101" s="170">
        <v>95713</v>
      </c>
      <c r="Q101" s="170">
        <v>85284</v>
      </c>
      <c r="R101" s="170">
        <v>89153</v>
      </c>
      <c r="S101" s="170">
        <v>88167.6</v>
      </c>
      <c r="T101" s="170">
        <v>91320</v>
      </c>
      <c r="U101" s="170">
        <v>85921.600000000006</v>
      </c>
      <c r="V101" s="170">
        <v>89768</v>
      </c>
      <c r="W101" s="170">
        <v>89446</v>
      </c>
      <c r="X101" s="170">
        <v>86564.6</v>
      </c>
      <c r="Y101" s="170">
        <v>91126</v>
      </c>
      <c r="Z101" s="170">
        <v>89308.6</v>
      </c>
      <c r="AA101" s="170">
        <v>88987</v>
      </c>
      <c r="AB101" s="170">
        <v>92557</v>
      </c>
      <c r="AC101" s="170">
        <v>84563</v>
      </c>
      <c r="AD101" s="170">
        <v>88621</v>
      </c>
      <c r="AE101" s="170">
        <v>86184</v>
      </c>
      <c r="AF101" s="170">
        <v>90270</v>
      </c>
      <c r="AG101" s="170">
        <v>85960.6</v>
      </c>
      <c r="AH101" s="170">
        <v>90029</v>
      </c>
      <c r="AI101" s="170">
        <v>89606</v>
      </c>
      <c r="AJ101" s="170">
        <v>85442.6</v>
      </c>
      <c r="AK101" s="170">
        <v>90252</v>
      </c>
      <c r="AL101" s="170">
        <v>87623</v>
      </c>
      <c r="AM101" s="170">
        <v>87425</v>
      </c>
      <c r="AN101" s="170">
        <v>92454</v>
      </c>
      <c r="AO101" s="170">
        <v>87514</v>
      </c>
      <c r="AP101" s="170">
        <v>89892</v>
      </c>
      <c r="AQ101" s="170">
        <v>83168</v>
      </c>
      <c r="AR101" s="170">
        <v>20045.240000000002</v>
      </c>
      <c r="AS101" s="170">
        <v>87337.600000000006</v>
      </c>
      <c r="AT101" s="170">
        <v>88705</v>
      </c>
      <c r="AU101" s="170">
        <v>90857</v>
      </c>
      <c r="AV101" s="170">
        <v>86075</v>
      </c>
      <c r="AW101" s="170">
        <v>90305</v>
      </c>
      <c r="AX101" s="170">
        <v>88702.6</v>
      </c>
      <c r="AY101" s="170">
        <v>87347</v>
      </c>
      <c r="AZ101" s="170">
        <v>92020</v>
      </c>
      <c r="BA101" s="170">
        <v>83793</v>
      </c>
      <c r="BB101" s="170">
        <v>85645</v>
      </c>
      <c r="BC101" s="170">
        <v>80169.600000000006</v>
      </c>
      <c r="BD101" s="170">
        <v>82518</v>
      </c>
      <c r="BE101" s="170">
        <v>81559</v>
      </c>
      <c r="BF101" s="170">
        <v>83927</v>
      </c>
      <c r="BG101" s="170">
        <v>85271</v>
      </c>
      <c r="BH101" s="170">
        <v>77925</v>
      </c>
      <c r="BI101" s="170">
        <v>83684</v>
      </c>
      <c r="BJ101" s="170">
        <v>82083</v>
      </c>
      <c r="BK101" s="170">
        <v>81768</v>
      </c>
      <c r="BL101" s="170">
        <v>92881</v>
      </c>
      <c r="BM101" s="170">
        <v>85446</v>
      </c>
      <c r="BN101" s="170">
        <v>86551</v>
      </c>
      <c r="BO101" s="170">
        <v>82533.600000000006</v>
      </c>
      <c r="BP101" s="170">
        <v>85742</v>
      </c>
      <c r="BQ101" s="170">
        <v>84028</v>
      </c>
      <c r="BR101" s="170">
        <v>88192</v>
      </c>
      <c r="BS101" s="170">
        <v>88690</v>
      </c>
      <c r="BT101" s="170">
        <v>82646.600000000006</v>
      </c>
      <c r="BU101" s="170">
        <v>87075</v>
      </c>
      <c r="BV101" s="170">
        <v>91636.6</v>
      </c>
      <c r="BW101" s="170">
        <v>92437</v>
      </c>
      <c r="BX101" s="170">
        <v>97797</v>
      </c>
      <c r="BY101" s="170">
        <v>89486</v>
      </c>
      <c r="BZ101" s="170">
        <v>98262</v>
      </c>
      <c r="CA101" s="170">
        <v>15896.6</v>
      </c>
      <c r="CB101" s="170">
        <v>20036.240000000002</v>
      </c>
      <c r="CC101" s="170">
        <v>86382.6</v>
      </c>
      <c r="CD101" s="170">
        <v>94136</v>
      </c>
      <c r="CE101" s="170">
        <v>95351</v>
      </c>
      <c r="CF101" s="170">
        <v>91131.6</v>
      </c>
      <c r="CG101" s="170">
        <v>96057</v>
      </c>
      <c r="CH101" s="170">
        <v>96337.600000000006</v>
      </c>
      <c r="CI101" s="170">
        <v>97682</v>
      </c>
      <c r="CJ101" s="170">
        <v>100478</v>
      </c>
      <c r="CK101" s="170">
        <v>94296</v>
      </c>
      <c r="CL101" s="170">
        <v>100546</v>
      </c>
      <c r="CM101" s="170">
        <v>94692.6</v>
      </c>
      <c r="CN101" s="170">
        <v>94167</v>
      </c>
      <c r="CO101" s="170">
        <v>91873.600000000006</v>
      </c>
      <c r="CP101" s="170">
        <v>95388</v>
      </c>
      <c r="CQ101" s="170">
        <v>95219</v>
      </c>
      <c r="CR101" s="170">
        <v>93222.6</v>
      </c>
      <c r="CS101" s="170">
        <v>97789</v>
      </c>
      <c r="CT101" s="170">
        <v>96655</v>
      </c>
      <c r="CU101" s="170">
        <v>97985</v>
      </c>
      <c r="CV101" s="170">
        <v>100130</v>
      </c>
      <c r="CW101" s="170">
        <v>90459</v>
      </c>
      <c r="CX101" s="170">
        <v>100591</v>
      </c>
      <c r="CY101" s="170">
        <v>94107</v>
      </c>
      <c r="CZ101" s="170">
        <v>94564</v>
      </c>
      <c r="DA101" s="170">
        <v>91996</v>
      </c>
      <c r="DB101" s="170">
        <v>94202</v>
      </c>
      <c r="DC101" s="170">
        <v>95641</v>
      </c>
      <c r="DD101" s="170">
        <v>91373.6</v>
      </c>
      <c r="DE101" s="170">
        <v>96441</v>
      </c>
      <c r="DF101" s="170">
        <v>97148</v>
      </c>
      <c r="DG101" s="170">
        <v>97244</v>
      </c>
      <c r="DH101" s="170">
        <v>99740</v>
      </c>
      <c r="DI101" s="170">
        <v>90182</v>
      </c>
      <c r="DJ101" s="170">
        <v>99929</v>
      </c>
      <c r="DK101" s="170">
        <v>90450</v>
      </c>
      <c r="DL101" s="170">
        <v>12140</v>
      </c>
      <c r="DM101" s="170">
        <v>90525</v>
      </c>
      <c r="DN101" s="170">
        <v>94486</v>
      </c>
      <c r="DO101" s="170">
        <v>95422</v>
      </c>
      <c r="DP101" s="170">
        <v>91016</v>
      </c>
      <c r="DQ101" s="170">
        <v>96749</v>
      </c>
      <c r="DR101" s="170">
        <v>96876</v>
      </c>
      <c r="DS101" s="170">
        <v>96319</v>
      </c>
      <c r="DT101" s="170">
        <v>99443</v>
      </c>
      <c r="DU101" s="170">
        <v>90105</v>
      </c>
      <c r="DV101" s="170">
        <v>99511</v>
      </c>
      <c r="DW101" s="170">
        <v>93727.6</v>
      </c>
      <c r="DX101" s="170">
        <v>95629</v>
      </c>
      <c r="DY101" s="170">
        <v>89204.6</v>
      </c>
      <c r="DZ101" s="170">
        <v>94447</v>
      </c>
      <c r="EA101" s="170">
        <v>95310</v>
      </c>
      <c r="EB101" s="170">
        <v>90766</v>
      </c>
      <c r="EC101" s="170">
        <v>95759</v>
      </c>
      <c r="ED101" s="170">
        <v>95023.6</v>
      </c>
      <c r="EE101" s="170">
        <v>95806</v>
      </c>
      <c r="EF101" s="170">
        <v>99445</v>
      </c>
      <c r="EG101" s="170">
        <v>93231</v>
      </c>
      <c r="EH101" s="170">
        <v>99549</v>
      </c>
      <c r="EI101" s="170">
        <v>93750.6</v>
      </c>
      <c r="EJ101" s="170">
        <v>94471</v>
      </c>
      <c r="EK101" s="170">
        <v>90110</v>
      </c>
      <c r="EL101" s="170">
        <v>94861</v>
      </c>
      <c r="EM101" s="170">
        <v>94112</v>
      </c>
      <c r="EN101" s="170">
        <v>91211.6</v>
      </c>
      <c r="EO101" s="170">
        <v>96158</v>
      </c>
      <c r="EP101" s="170">
        <v>95198</v>
      </c>
      <c r="EQ101" s="170">
        <v>96244</v>
      </c>
      <c r="ER101" s="170">
        <v>98398</v>
      </c>
      <c r="ES101" s="170">
        <v>89164</v>
      </c>
      <c r="ET101" s="170">
        <v>98649</v>
      </c>
      <c r="EU101" s="170">
        <v>75586</v>
      </c>
      <c r="EV101" s="170">
        <v>32652.04</v>
      </c>
      <c r="EW101" s="170">
        <v>88462</v>
      </c>
      <c r="EX101" s="170">
        <v>93632</v>
      </c>
      <c r="EY101" s="170">
        <v>94892</v>
      </c>
      <c r="EZ101" s="170">
        <v>89983</v>
      </c>
      <c r="FA101" s="170">
        <v>94994</v>
      </c>
      <c r="FB101" s="170">
        <v>94391</v>
      </c>
      <c r="FC101" s="170">
        <v>93822</v>
      </c>
      <c r="FD101" s="170">
        <v>95782</v>
      </c>
      <c r="FE101" s="170">
        <v>87721</v>
      </c>
      <c r="FF101" s="170">
        <v>96643</v>
      </c>
      <c r="FG101" s="170">
        <v>88257.600000000006</v>
      </c>
      <c r="FH101" s="170">
        <v>90331</v>
      </c>
      <c r="FI101" s="170">
        <v>84893</v>
      </c>
      <c r="FJ101" s="170">
        <v>92689</v>
      </c>
      <c r="FK101" s="170">
        <v>93247</v>
      </c>
      <c r="FL101" s="170">
        <v>88372</v>
      </c>
      <c r="FM101" s="170">
        <v>94341</v>
      </c>
      <c r="FN101" s="170">
        <v>92412</v>
      </c>
      <c r="FO101" s="170">
        <v>93788</v>
      </c>
      <c r="FP101" s="170">
        <v>95409</v>
      </c>
      <c r="FQ101" s="170">
        <v>87072</v>
      </c>
      <c r="FR101" s="170">
        <v>94693</v>
      </c>
      <c r="FS101" s="170">
        <v>85126.6</v>
      </c>
      <c r="FT101" s="170">
        <v>87622</v>
      </c>
      <c r="FU101" s="170">
        <v>84168.6</v>
      </c>
      <c r="FV101" s="170">
        <v>92544</v>
      </c>
      <c r="FW101" s="170">
        <v>90585</v>
      </c>
      <c r="FX101" s="170">
        <v>87667</v>
      </c>
      <c r="FY101" s="170">
        <v>93648</v>
      </c>
      <c r="FZ101" s="170">
        <v>91432</v>
      </c>
      <c r="GA101" s="170">
        <v>93339</v>
      </c>
    </row>
    <row r="102" spans="2:183">
      <c r="B102" s="171" t="s">
        <v>4</v>
      </c>
      <c r="C102" s="172" t="s">
        <v>95</v>
      </c>
      <c r="D102" s="83">
        <v>0.8694303284725291</v>
      </c>
      <c r="E102" s="84">
        <v>0.8532901174168297</v>
      </c>
      <c r="F102" s="84">
        <v>0.82454153778170569</v>
      </c>
      <c r="G102" s="84">
        <v>0.72856392694063932</v>
      </c>
      <c r="H102" s="84">
        <v>0.18742856090735013</v>
      </c>
      <c r="I102" s="84">
        <v>0.80417237442922385</v>
      </c>
      <c r="J102" s="84">
        <v>0.81536308734717922</v>
      </c>
      <c r="K102" s="84">
        <v>0.82535167182206515</v>
      </c>
      <c r="L102" s="84">
        <v>0.82718417047184178</v>
      </c>
      <c r="M102" s="84">
        <v>0.84244734128737664</v>
      </c>
      <c r="N102" s="84">
        <v>0.84949200913242018</v>
      </c>
      <c r="O102" s="84">
        <v>0.83760494918250106</v>
      </c>
      <c r="P102" s="84">
        <v>0.88114044778317868</v>
      </c>
      <c r="Q102" s="84">
        <v>0.86925146771037187</v>
      </c>
      <c r="R102" s="84">
        <v>0.82074863750184124</v>
      </c>
      <c r="S102" s="84">
        <v>0.83873287671232877</v>
      </c>
      <c r="T102" s="84">
        <v>0.84069818824569154</v>
      </c>
      <c r="U102" s="84">
        <v>0.81736681887366824</v>
      </c>
      <c r="V102" s="84">
        <v>0.82641036971571658</v>
      </c>
      <c r="W102" s="84">
        <v>0.8234460156134924</v>
      </c>
      <c r="X102" s="84">
        <v>0.82348363774733646</v>
      </c>
      <c r="Y102" s="84">
        <v>0.83891221092944468</v>
      </c>
      <c r="Z102" s="84">
        <v>0.84958713850837142</v>
      </c>
      <c r="AA102" s="84">
        <v>0.81922043010752688</v>
      </c>
      <c r="AB102" s="84">
        <v>0.85208609515392542</v>
      </c>
      <c r="AC102" s="84">
        <v>0.86190272341813434</v>
      </c>
      <c r="AD102" s="84">
        <v>0.81585100898512297</v>
      </c>
      <c r="AE102" s="84">
        <v>0.81986301369863013</v>
      </c>
      <c r="AF102" s="84">
        <v>0.83103181617322142</v>
      </c>
      <c r="AG102" s="84">
        <v>0.81773782343987833</v>
      </c>
      <c r="AH102" s="84">
        <v>0.82881315363087349</v>
      </c>
      <c r="AI102" s="84">
        <v>0.82491898659596408</v>
      </c>
      <c r="AJ102" s="84">
        <v>0.8128101217656013</v>
      </c>
      <c r="AK102" s="84">
        <v>0.83086610693769336</v>
      </c>
      <c r="AL102" s="84">
        <v>0.83355213089802127</v>
      </c>
      <c r="AM102" s="84">
        <v>0.80484055089114748</v>
      </c>
      <c r="AN102" s="84">
        <v>0.85113787008395936</v>
      </c>
      <c r="AO102" s="84">
        <v>0.86122264210360577</v>
      </c>
      <c r="AP102" s="84">
        <v>0.82755192222713214</v>
      </c>
      <c r="AQ102" s="84">
        <v>0.79117199391171988</v>
      </c>
      <c r="AR102" s="84">
        <v>0.18453785535424955</v>
      </c>
      <c r="AS102" s="84">
        <v>0.83083713850837149</v>
      </c>
      <c r="AT102" s="84">
        <v>0.81662431875092056</v>
      </c>
      <c r="AU102" s="84">
        <v>0.83643577846516426</v>
      </c>
      <c r="AV102" s="84">
        <v>0.81882610350076102</v>
      </c>
      <c r="AW102" s="84">
        <v>0.83135402857563701</v>
      </c>
      <c r="AX102" s="84">
        <v>0.84382229832572309</v>
      </c>
      <c r="AY102" s="84">
        <v>0.80412247753719257</v>
      </c>
      <c r="AZ102" s="84">
        <v>0.84714243629400499</v>
      </c>
      <c r="BA102" s="84">
        <v>0.85405454990215268</v>
      </c>
      <c r="BB102" s="84">
        <v>0.78845374871115037</v>
      </c>
      <c r="BC102" s="84">
        <v>0.76264840182648408</v>
      </c>
      <c r="BD102" s="84">
        <v>0.75966637207247012</v>
      </c>
      <c r="BE102" s="84">
        <v>0.77586567732115674</v>
      </c>
      <c r="BF102" s="84">
        <v>0.77263772278686105</v>
      </c>
      <c r="BG102" s="84">
        <v>0.78501067903962296</v>
      </c>
      <c r="BH102" s="84">
        <v>0.74129566210045661</v>
      </c>
      <c r="BI102" s="84">
        <v>0.7704006481072323</v>
      </c>
      <c r="BJ102" s="84">
        <v>0.78085045662100461</v>
      </c>
      <c r="BK102" s="84">
        <v>0.75276182059213437</v>
      </c>
      <c r="BL102" s="84">
        <v>0.85506886139343052</v>
      </c>
      <c r="BM102" s="84">
        <v>0.87090264187866928</v>
      </c>
      <c r="BN102" s="84">
        <v>0.79679444689939605</v>
      </c>
      <c r="BO102" s="84">
        <v>0.78513698630136997</v>
      </c>
      <c r="BP102" s="84">
        <v>0.78934673736927385</v>
      </c>
      <c r="BQ102" s="84">
        <v>0.79935312024353122</v>
      </c>
      <c r="BR102" s="84">
        <v>0.81190160553837087</v>
      </c>
      <c r="BS102" s="84">
        <v>0.81648622772131385</v>
      </c>
      <c r="BT102" s="84">
        <v>0.78621194824961949</v>
      </c>
      <c r="BU102" s="84">
        <v>0.8016184268669907</v>
      </c>
      <c r="BV102" s="84">
        <v>0.87173325722983264</v>
      </c>
      <c r="BW102" s="84">
        <v>0.85098136691707171</v>
      </c>
      <c r="BX102" s="84">
        <v>0.9003258948298718</v>
      </c>
      <c r="BY102" s="84">
        <v>0.91208007175472927</v>
      </c>
      <c r="BZ102" s="84">
        <v>0.90460671674768012</v>
      </c>
      <c r="CA102" s="84">
        <v>0.15122336377473364</v>
      </c>
      <c r="CB102" s="84">
        <v>0.18445500073648552</v>
      </c>
      <c r="CC102" s="84">
        <v>0.82175228310502291</v>
      </c>
      <c r="CD102" s="84">
        <v>0.86662247753719257</v>
      </c>
      <c r="CE102" s="84">
        <v>0.87780785093533653</v>
      </c>
      <c r="CF102" s="84">
        <v>0.86692922374429227</v>
      </c>
      <c r="CG102" s="84">
        <v>0.88430733539549267</v>
      </c>
      <c r="CH102" s="84">
        <v>0.91645357686453588</v>
      </c>
      <c r="CI102" s="84">
        <v>0.89926719693622037</v>
      </c>
      <c r="CJ102" s="84">
        <v>0.92500736485491231</v>
      </c>
      <c r="CK102" s="84">
        <v>0.92796410014170994</v>
      </c>
      <c r="CL102" s="84">
        <v>0.92563337752246277</v>
      </c>
      <c r="CM102" s="84">
        <v>0.90080479452054796</v>
      </c>
      <c r="CN102" s="84">
        <v>0.86690786566504641</v>
      </c>
      <c r="CO102" s="84">
        <v>0.87398782343987824</v>
      </c>
      <c r="CP102" s="84">
        <v>0.87814847547503316</v>
      </c>
      <c r="CQ102" s="84">
        <v>0.87659264987479746</v>
      </c>
      <c r="CR102" s="84">
        <v>0.88682077625570777</v>
      </c>
      <c r="CS102" s="84">
        <v>0.90025224628074829</v>
      </c>
      <c r="CT102" s="84">
        <v>0.91947298325722981</v>
      </c>
      <c r="CU102" s="84">
        <v>0.90205663573427608</v>
      </c>
      <c r="CV102" s="84">
        <v>0.92180365296803657</v>
      </c>
      <c r="CW102" s="84">
        <v>0.92199730919765166</v>
      </c>
      <c r="CX102" s="84">
        <v>0.92604765061128291</v>
      </c>
      <c r="CY102" s="84">
        <v>0.89523401826484017</v>
      </c>
      <c r="CZ102" s="84">
        <v>0.87056267491530415</v>
      </c>
      <c r="DA102" s="84">
        <v>0.87515220700152208</v>
      </c>
      <c r="DB102" s="84">
        <v>0.86723007806746211</v>
      </c>
      <c r="DC102" s="84">
        <v>0.88047761084106646</v>
      </c>
      <c r="DD102" s="84">
        <v>0.8692313546423136</v>
      </c>
      <c r="DE102" s="84">
        <v>0.88784246575342463</v>
      </c>
      <c r="DF102" s="84">
        <v>0.92416286149162863</v>
      </c>
      <c r="DG102" s="84">
        <v>0.89523493887170424</v>
      </c>
      <c r="DH102" s="84">
        <v>0.91821328619826192</v>
      </c>
      <c r="DI102" s="84">
        <v>0.91917400521852577</v>
      </c>
      <c r="DJ102" s="84">
        <v>0.91995323317130651</v>
      </c>
      <c r="DK102" s="84">
        <v>0.86044520547945202</v>
      </c>
      <c r="DL102" s="84">
        <v>0.11176167329503608</v>
      </c>
      <c r="DM102" s="84">
        <v>0.86115867579908678</v>
      </c>
      <c r="DN102" s="84">
        <v>0.86984460156134924</v>
      </c>
      <c r="DO102" s="84">
        <v>0.87846148180880834</v>
      </c>
      <c r="DP102" s="84">
        <v>0.86582952815829528</v>
      </c>
      <c r="DQ102" s="84">
        <v>0.89067793489468261</v>
      </c>
      <c r="DR102" s="84">
        <v>0.92157534246575346</v>
      </c>
      <c r="DS102" s="84">
        <v>0.88671932537928999</v>
      </c>
      <c r="DT102" s="84">
        <v>0.9154790838120489</v>
      </c>
      <c r="DU102" s="84">
        <v>0.91838918786692758</v>
      </c>
      <c r="DV102" s="84">
        <v>0.91610509647959937</v>
      </c>
      <c r="DW102" s="84">
        <v>0.89162480974124814</v>
      </c>
      <c r="DX102" s="84">
        <v>0.88036713801738109</v>
      </c>
      <c r="DY102" s="84">
        <v>0.84859779299847804</v>
      </c>
      <c r="DZ102" s="84">
        <v>0.86948556488437179</v>
      </c>
      <c r="EA102" s="84">
        <v>0.87743040212107826</v>
      </c>
      <c r="EB102" s="84">
        <v>0.86345129375951291</v>
      </c>
      <c r="EC102" s="84">
        <v>0.88156392694063923</v>
      </c>
      <c r="ED102" s="84">
        <v>0.90395357686453581</v>
      </c>
      <c r="EE102" s="84">
        <v>0.8819966121667403</v>
      </c>
      <c r="EF102" s="84">
        <v>0.91549749594932983</v>
      </c>
      <c r="EG102" s="84">
        <v>0.91748346717052431</v>
      </c>
      <c r="EH102" s="84">
        <v>0.91645492708793641</v>
      </c>
      <c r="EI102" s="84">
        <v>0.89184360730593615</v>
      </c>
      <c r="EJ102" s="84">
        <v>0.86970651053174253</v>
      </c>
      <c r="EK102" s="84">
        <v>0.85721080669710803</v>
      </c>
      <c r="EL102" s="84">
        <v>0.87329687730151717</v>
      </c>
      <c r="EM102" s="84">
        <v>0.86640153188982172</v>
      </c>
      <c r="EN102" s="84">
        <v>0.86769025875190264</v>
      </c>
      <c r="EO102" s="84">
        <v>0.8852371483281779</v>
      </c>
      <c r="EP102" s="84">
        <v>0.90561263318112628</v>
      </c>
      <c r="EQ102" s="84">
        <v>0.88602887023125643</v>
      </c>
      <c r="ER102" s="84">
        <v>0.90585874208278094</v>
      </c>
      <c r="ES102" s="84">
        <v>0.90879810828440966</v>
      </c>
      <c r="ET102" s="84">
        <v>0.90816946531153331</v>
      </c>
      <c r="EU102" s="84">
        <v>0.71904490106544905</v>
      </c>
      <c r="EV102" s="84">
        <v>0.30059692149064665</v>
      </c>
      <c r="EW102" s="84">
        <v>0.8415334855403348</v>
      </c>
      <c r="EX102" s="84">
        <v>0.8619826189424068</v>
      </c>
      <c r="EY102" s="84">
        <v>0.87358226542937101</v>
      </c>
      <c r="EZ102" s="84">
        <v>0.85600266362252664</v>
      </c>
      <c r="FA102" s="84">
        <v>0.87452128443069677</v>
      </c>
      <c r="FB102" s="84">
        <v>0.8979356925418569</v>
      </c>
      <c r="FC102" s="84">
        <v>0.8637317719840919</v>
      </c>
      <c r="FD102" s="84">
        <v>0.88177566651936956</v>
      </c>
      <c r="FE102" s="84">
        <v>0.89409042726679711</v>
      </c>
      <c r="FF102" s="84">
        <v>0.8897020916187951</v>
      </c>
      <c r="FG102" s="84">
        <v>0.8395890410958905</v>
      </c>
      <c r="FH102" s="84">
        <v>0.83159338636028868</v>
      </c>
      <c r="FI102" s="84">
        <v>0.80758181126331807</v>
      </c>
      <c r="FJ102" s="84">
        <v>0.8533012962144646</v>
      </c>
      <c r="FK102" s="84">
        <v>0.85843828251583443</v>
      </c>
      <c r="FL102" s="84">
        <v>0.84067732115677318</v>
      </c>
      <c r="FM102" s="84">
        <v>0.86850972160848428</v>
      </c>
      <c r="FN102" s="84">
        <v>0.87910958904109593</v>
      </c>
      <c r="FO102" s="84">
        <v>0.86341876565031672</v>
      </c>
      <c r="FP102" s="84">
        <v>0.87834180291648256</v>
      </c>
      <c r="FQ102" s="84">
        <v>0.88747553816046965</v>
      </c>
      <c r="FR102" s="84">
        <v>0.87175025776992199</v>
      </c>
      <c r="FS102" s="84">
        <v>0.80980403348554042</v>
      </c>
      <c r="FT102" s="84">
        <v>0.80665414641331568</v>
      </c>
      <c r="FU102" s="84">
        <v>0.80069063926940642</v>
      </c>
      <c r="FV102" s="84">
        <v>0.85196641626159964</v>
      </c>
      <c r="FW102" s="84">
        <v>0.83393172779496239</v>
      </c>
      <c r="FX102" s="84">
        <v>0.83397070015220698</v>
      </c>
      <c r="FY102" s="84">
        <v>0.86212991604065403</v>
      </c>
      <c r="FZ102" s="84">
        <v>0.86978691019786913</v>
      </c>
      <c r="GA102" s="84">
        <v>0.85928524083075564</v>
      </c>
    </row>
    <row r="103" spans="2:183">
      <c r="B103" s="96" t="s">
        <v>4</v>
      </c>
      <c r="C103" s="166" t="s">
        <v>268</v>
      </c>
      <c r="D103" s="169">
        <v>1035908.5</v>
      </c>
      <c r="E103" s="170">
        <v>919924.44</v>
      </c>
      <c r="F103" s="170">
        <v>987101.19</v>
      </c>
      <c r="G103" s="170">
        <v>842766.12</v>
      </c>
      <c r="H103" s="170">
        <v>224424.48</v>
      </c>
      <c r="I103" s="170">
        <v>934346.5</v>
      </c>
      <c r="J103" s="170">
        <v>977554.06</v>
      </c>
      <c r="K103" s="170">
        <v>988302</v>
      </c>
      <c r="L103" s="170">
        <v>958357.75</v>
      </c>
      <c r="M103" s="170">
        <v>1007109.69</v>
      </c>
      <c r="N103" s="170">
        <v>981627.19</v>
      </c>
      <c r="O103" s="170">
        <v>1001681.88</v>
      </c>
      <c r="P103" s="170">
        <v>1048706.3799999999</v>
      </c>
      <c r="Q103" s="170">
        <v>935568.75</v>
      </c>
      <c r="R103" s="170">
        <v>983496.69</v>
      </c>
      <c r="S103" s="170">
        <v>970445.12</v>
      </c>
      <c r="T103" s="170">
        <v>1005141.12</v>
      </c>
      <c r="U103" s="170">
        <v>948225</v>
      </c>
      <c r="V103" s="170">
        <v>989446.06</v>
      </c>
      <c r="W103" s="170">
        <v>986408</v>
      </c>
      <c r="X103" s="170">
        <v>954711.12</v>
      </c>
      <c r="Y103" s="170">
        <v>1003160.25</v>
      </c>
      <c r="Z103" s="170">
        <v>981745.5</v>
      </c>
      <c r="AA103" s="170">
        <v>981834.12</v>
      </c>
      <c r="AB103" s="170">
        <v>1017143</v>
      </c>
      <c r="AC103" s="170">
        <v>928262.62</v>
      </c>
      <c r="AD103" s="170">
        <v>978079.31</v>
      </c>
      <c r="AE103" s="170">
        <v>950682.81</v>
      </c>
      <c r="AF103" s="170">
        <v>994413.75</v>
      </c>
      <c r="AG103" s="170">
        <v>948518.88</v>
      </c>
      <c r="AH103" s="170">
        <v>992012.56</v>
      </c>
      <c r="AI103" s="170">
        <v>987896.44</v>
      </c>
      <c r="AJ103" s="170">
        <v>943331.62</v>
      </c>
      <c r="AK103" s="170">
        <v>994236.38</v>
      </c>
      <c r="AL103" s="170">
        <v>965153.56</v>
      </c>
      <c r="AM103" s="170">
        <v>965957.62</v>
      </c>
      <c r="AN103" s="170">
        <v>1015930.31</v>
      </c>
      <c r="AO103" s="170">
        <v>960924.56</v>
      </c>
      <c r="AP103" s="170">
        <v>990676.5</v>
      </c>
      <c r="AQ103" s="170">
        <v>917310.38</v>
      </c>
      <c r="AR103" s="170">
        <v>221244.08</v>
      </c>
      <c r="AS103" s="170">
        <v>962338.62</v>
      </c>
      <c r="AT103" s="170">
        <v>979024.69</v>
      </c>
      <c r="AU103" s="170">
        <v>1000595.94</v>
      </c>
      <c r="AV103" s="170">
        <v>949537</v>
      </c>
      <c r="AW103" s="170">
        <v>994864.75</v>
      </c>
      <c r="AX103" s="170">
        <v>975781.81</v>
      </c>
      <c r="AY103" s="170">
        <v>965272.25</v>
      </c>
      <c r="AZ103" s="170">
        <v>1011681.88</v>
      </c>
      <c r="BA103" s="170">
        <v>920779.69</v>
      </c>
      <c r="BB103" s="170">
        <v>948739.81</v>
      </c>
      <c r="BC103" s="170">
        <v>891122.88</v>
      </c>
      <c r="BD103" s="170">
        <v>917837.75</v>
      </c>
      <c r="BE103" s="170">
        <v>905366.38</v>
      </c>
      <c r="BF103" s="170">
        <v>931952.19</v>
      </c>
      <c r="BG103" s="170">
        <v>945318.88</v>
      </c>
      <c r="BH103" s="170">
        <v>868997.62</v>
      </c>
      <c r="BI103" s="170">
        <v>929502.94</v>
      </c>
      <c r="BJ103" s="170">
        <v>910416.38</v>
      </c>
      <c r="BK103" s="170">
        <v>910091.69</v>
      </c>
      <c r="BL103" s="170">
        <v>1020339.88</v>
      </c>
      <c r="BM103" s="170">
        <v>937239.75</v>
      </c>
      <c r="BN103" s="170">
        <v>957697.56</v>
      </c>
      <c r="BO103" s="170">
        <v>914633.88</v>
      </c>
      <c r="BP103" s="170">
        <v>949892.62</v>
      </c>
      <c r="BQ103" s="170">
        <v>929821.88</v>
      </c>
      <c r="BR103" s="170">
        <v>974344.12</v>
      </c>
      <c r="BS103" s="170">
        <v>979259.44</v>
      </c>
      <c r="BT103" s="170">
        <v>915851.5</v>
      </c>
      <c r="BU103" s="170">
        <v>963097.38</v>
      </c>
      <c r="BV103" s="170">
        <v>1005647.69</v>
      </c>
      <c r="BW103" s="170">
        <v>1016324</v>
      </c>
      <c r="BX103" s="170">
        <v>1070085</v>
      </c>
      <c r="BY103" s="170">
        <v>977895.19</v>
      </c>
      <c r="BZ103" s="170">
        <v>1074539.6200000001</v>
      </c>
      <c r="CA103" s="170">
        <v>173780.55</v>
      </c>
      <c r="CB103" s="170">
        <v>221339.45</v>
      </c>
      <c r="CC103" s="170">
        <v>953260.88</v>
      </c>
      <c r="CD103" s="170">
        <v>1033628.5</v>
      </c>
      <c r="CE103" s="170">
        <v>1045861.06</v>
      </c>
      <c r="CF103" s="170">
        <v>1000750.5</v>
      </c>
      <c r="CG103" s="170">
        <v>1052957</v>
      </c>
      <c r="CH103" s="170">
        <v>1052551.25</v>
      </c>
      <c r="CI103" s="170">
        <v>1068987.1200000001</v>
      </c>
      <c r="CJ103" s="170">
        <v>1086786.8799999999</v>
      </c>
      <c r="CK103" s="170">
        <v>1019820.25</v>
      </c>
      <c r="CL103" s="170">
        <v>1087519.3799999999</v>
      </c>
      <c r="CM103" s="170">
        <v>1026715.62</v>
      </c>
      <c r="CN103" s="170">
        <v>1024657.19</v>
      </c>
      <c r="CO103" s="170">
        <v>998871.62</v>
      </c>
      <c r="CP103" s="170">
        <v>1036631.44</v>
      </c>
      <c r="CQ103" s="170">
        <v>1035048.88</v>
      </c>
      <c r="CR103" s="170">
        <v>1012365.38</v>
      </c>
      <c r="CS103" s="170">
        <v>1060352.3799999999</v>
      </c>
      <c r="CT103" s="170">
        <v>1045953.88</v>
      </c>
      <c r="CU103" s="170">
        <v>1062201.25</v>
      </c>
      <c r="CV103" s="170">
        <v>1088330</v>
      </c>
      <c r="CW103" s="170">
        <v>983266.25</v>
      </c>
      <c r="CX103" s="170">
        <v>1092937.75</v>
      </c>
      <c r="CY103" s="170">
        <v>1025458.31</v>
      </c>
      <c r="CZ103" s="170">
        <v>1033208</v>
      </c>
      <c r="DA103" s="170">
        <v>1004721.88</v>
      </c>
      <c r="DB103" s="170">
        <v>1029692.56</v>
      </c>
      <c r="DC103" s="170">
        <v>1043972.69</v>
      </c>
      <c r="DD103" s="170">
        <v>998604</v>
      </c>
      <c r="DE103" s="170">
        <v>1051901.3799999999</v>
      </c>
      <c r="DF103" s="170">
        <v>1055750.1200000001</v>
      </c>
      <c r="DG103" s="170">
        <v>1059671.8799999999</v>
      </c>
      <c r="DH103" s="170">
        <v>1089360.5</v>
      </c>
      <c r="DI103" s="170">
        <v>984955.19</v>
      </c>
      <c r="DJ103" s="170">
        <v>1091323.3799999999</v>
      </c>
      <c r="DK103" s="170">
        <v>990725.31</v>
      </c>
      <c r="DL103" s="170">
        <v>133379.62</v>
      </c>
      <c r="DM103" s="170">
        <v>994580</v>
      </c>
      <c r="DN103" s="170">
        <v>1037182.25</v>
      </c>
      <c r="DO103" s="170">
        <v>1046572.5</v>
      </c>
      <c r="DP103" s="170">
        <v>999593.81</v>
      </c>
      <c r="DQ103" s="170">
        <v>1059800.1200000001</v>
      </c>
      <c r="DR103" s="170">
        <v>1057873.25</v>
      </c>
      <c r="DS103" s="170">
        <v>1055285.5</v>
      </c>
      <c r="DT103" s="170">
        <v>1086428.8799999999</v>
      </c>
      <c r="DU103" s="170">
        <v>984174.19</v>
      </c>
      <c r="DV103" s="170">
        <v>1087077.8799999999</v>
      </c>
      <c r="DW103" s="170">
        <v>1026403.44</v>
      </c>
      <c r="DX103" s="170">
        <v>1048418.75</v>
      </c>
      <c r="DY103" s="170">
        <v>981369.12</v>
      </c>
      <c r="DZ103" s="170">
        <v>1036879.62</v>
      </c>
      <c r="EA103" s="170">
        <v>1045458.19</v>
      </c>
      <c r="EB103" s="170">
        <v>997066.56</v>
      </c>
      <c r="EC103" s="170">
        <v>1049963.6200000001</v>
      </c>
      <c r="ED103" s="170">
        <v>1039424.31</v>
      </c>
      <c r="EE103" s="170">
        <v>1050231.1200000001</v>
      </c>
      <c r="EF103" s="170">
        <v>1086456.25</v>
      </c>
      <c r="EG103" s="170">
        <v>1018485.62</v>
      </c>
      <c r="EH103" s="170">
        <v>1087486.5</v>
      </c>
      <c r="EI103" s="170">
        <v>1026783.88</v>
      </c>
      <c r="EJ103" s="170">
        <v>1036893.88</v>
      </c>
      <c r="EK103" s="170">
        <v>990186.5</v>
      </c>
      <c r="EL103" s="170">
        <v>1041003.5</v>
      </c>
      <c r="EM103" s="170">
        <v>1033521.31</v>
      </c>
      <c r="EN103" s="170">
        <v>1001518.75</v>
      </c>
      <c r="EO103" s="170">
        <v>1053967.3799999999</v>
      </c>
      <c r="EP103" s="170">
        <v>1041122</v>
      </c>
      <c r="EQ103" s="170">
        <v>1054609.3799999999</v>
      </c>
      <c r="ER103" s="170">
        <v>1076066.8799999999</v>
      </c>
      <c r="ES103" s="170">
        <v>974841.44</v>
      </c>
      <c r="ET103" s="170">
        <v>1078478.1200000001</v>
      </c>
      <c r="EU103" s="170">
        <v>830086.75</v>
      </c>
      <c r="EV103" s="170">
        <v>359249.12</v>
      </c>
      <c r="EW103" s="170">
        <v>974025.75</v>
      </c>
      <c r="EX103" s="170">
        <v>1028697.31</v>
      </c>
      <c r="EY103" s="170">
        <v>1041229.44</v>
      </c>
      <c r="EZ103" s="170">
        <v>989178</v>
      </c>
      <c r="FA103" s="170">
        <v>1042301.38</v>
      </c>
      <c r="FB103" s="170">
        <v>1033118.88</v>
      </c>
      <c r="FC103" s="170">
        <v>1030536.19</v>
      </c>
      <c r="FD103" s="170">
        <v>1049967.75</v>
      </c>
      <c r="FE103" s="170">
        <v>960376.5</v>
      </c>
      <c r="FF103" s="170">
        <v>1058230.25</v>
      </c>
      <c r="FG103" s="170">
        <v>971728.56</v>
      </c>
      <c r="FH103" s="170">
        <v>995575.81</v>
      </c>
      <c r="FI103" s="170">
        <v>938512.69</v>
      </c>
      <c r="FJ103" s="170">
        <v>1019040.75</v>
      </c>
      <c r="FK103" s="170">
        <v>1024513.12</v>
      </c>
      <c r="FL103" s="170">
        <v>972958.88</v>
      </c>
      <c r="FM103" s="170">
        <v>1035437.38</v>
      </c>
      <c r="FN103" s="170">
        <v>1013529.5</v>
      </c>
      <c r="FO103" s="170">
        <v>1030208.38</v>
      </c>
      <c r="FP103" s="170">
        <v>1046141.4399999999</v>
      </c>
      <c r="FQ103" s="170">
        <v>953826.88</v>
      </c>
      <c r="FR103" s="170">
        <v>1038696.12</v>
      </c>
      <c r="FS103" s="170">
        <v>940769.38</v>
      </c>
      <c r="FT103" s="170">
        <v>968674</v>
      </c>
      <c r="FU103" s="170">
        <v>931284.56</v>
      </c>
      <c r="FV103" s="170">
        <v>1017473.69</v>
      </c>
      <c r="FW103" s="170">
        <v>998099.44</v>
      </c>
      <c r="FX103" s="170">
        <v>966102.38</v>
      </c>
      <c r="FY103" s="170">
        <v>1028535.12</v>
      </c>
      <c r="FZ103" s="170">
        <v>1003620.19</v>
      </c>
      <c r="GA103" s="170">
        <v>1025590.5</v>
      </c>
    </row>
    <row r="104" spans="2:183">
      <c r="B104" s="171" t="s">
        <v>4</v>
      </c>
      <c r="C104" s="172" t="s">
        <v>269</v>
      </c>
      <c r="D104" s="455">
        <v>10.96884298133226</v>
      </c>
      <c r="E104" s="456">
        <v>10.988370959650254</v>
      </c>
      <c r="F104" s="456">
        <v>11.021059454027801</v>
      </c>
      <c r="G104" s="456">
        <v>11.004087919250669</v>
      </c>
      <c r="H104" s="456">
        <v>11.023224835504665</v>
      </c>
      <c r="I104" s="456">
        <v>11.052829255713045</v>
      </c>
      <c r="J104" s="456">
        <v>11.037327928823052</v>
      </c>
      <c r="K104" s="456">
        <v>11.023635572708107</v>
      </c>
      <c r="L104" s="456">
        <v>11.021484446877414</v>
      </c>
      <c r="M104" s="456">
        <v>11.005460496120643</v>
      </c>
      <c r="N104" s="456">
        <v>10.992638070473667</v>
      </c>
      <c r="O104" s="456">
        <v>11.009428910577684</v>
      </c>
      <c r="P104" s="456">
        <v>10.956781001535841</v>
      </c>
      <c r="Q104" s="456">
        <v>10.970038342479246</v>
      </c>
      <c r="R104" s="456">
        <v>11.031560239139456</v>
      </c>
      <c r="S104" s="456">
        <v>11.006822460858636</v>
      </c>
      <c r="T104" s="456">
        <v>11.006801576872537</v>
      </c>
      <c r="U104" s="456">
        <v>11.035932757304332</v>
      </c>
      <c r="V104" s="456">
        <v>11.022258042955174</v>
      </c>
      <c r="W104" s="456">
        <v>11.027972184334683</v>
      </c>
      <c r="X104" s="456">
        <v>11.02888617286974</v>
      </c>
      <c r="Y104" s="456">
        <v>11.008496477404911</v>
      </c>
      <c r="Z104" s="456">
        <v>10.992731942948383</v>
      </c>
      <c r="AA104" s="456">
        <v>11.033455673300594</v>
      </c>
      <c r="AB104" s="456">
        <v>10.989368713333405</v>
      </c>
      <c r="AC104" s="456">
        <v>10.977172285751452</v>
      </c>
      <c r="AD104" s="456">
        <v>11.036653953351914</v>
      </c>
      <c r="AE104" s="456">
        <v>11.030850389863549</v>
      </c>
      <c r="AF104" s="456">
        <v>11.015993685609837</v>
      </c>
      <c r="AG104" s="456">
        <v>11.03434457181546</v>
      </c>
      <c r="AH104" s="456">
        <v>11.018811271923491</v>
      </c>
      <c r="AI104" s="456">
        <v>11.024891636720755</v>
      </c>
      <c r="AJ104" s="456">
        <v>11.040530367755663</v>
      </c>
      <c r="AK104" s="456">
        <v>11.016225457607588</v>
      </c>
      <c r="AL104" s="456">
        <v>11.014842678292229</v>
      </c>
      <c r="AM104" s="456">
        <v>11.048986216757221</v>
      </c>
      <c r="AN104" s="456">
        <v>10.988494927207045</v>
      </c>
      <c r="AO104" s="456">
        <v>10.980238133327239</v>
      </c>
      <c r="AP104" s="456">
        <v>11.020741556534508</v>
      </c>
      <c r="AQ104" s="456">
        <v>11.029607300884956</v>
      </c>
      <c r="AR104" s="456">
        <v>11.037237768168401</v>
      </c>
      <c r="AS104" s="456">
        <v>11.018606190231926</v>
      </c>
      <c r="AT104" s="456">
        <v>11.036860267177723</v>
      </c>
      <c r="AU104" s="456">
        <v>11.012865712053006</v>
      </c>
      <c r="AV104" s="456">
        <v>11.031507406331688</v>
      </c>
      <c r="AW104" s="456">
        <v>11.016718343391839</v>
      </c>
      <c r="AX104" s="456">
        <v>11.000599869676876</v>
      </c>
      <c r="AY104" s="456">
        <v>11.051006331070329</v>
      </c>
      <c r="AZ104" s="456">
        <v>10.994152140838947</v>
      </c>
      <c r="BA104" s="456">
        <v>10.988742377048201</v>
      </c>
      <c r="BB104" s="456">
        <v>11.077585498277775</v>
      </c>
      <c r="BC104" s="456">
        <v>11.115471201053765</v>
      </c>
      <c r="BD104" s="456">
        <v>11.122879250587751</v>
      </c>
      <c r="BE104" s="456">
        <v>11.100753810125186</v>
      </c>
      <c r="BF104" s="456">
        <v>11.104319110655688</v>
      </c>
      <c r="BG104" s="456">
        <v>11.086053640745389</v>
      </c>
      <c r="BH104" s="456">
        <v>11.151717933910811</v>
      </c>
      <c r="BI104" s="456">
        <v>11.107295779360451</v>
      </c>
      <c r="BJ104" s="456">
        <v>11.091412107257288</v>
      </c>
      <c r="BK104" s="456">
        <v>11.130169381665198</v>
      </c>
      <c r="BL104" s="456">
        <v>10.985453214328011</v>
      </c>
      <c r="BM104" s="456">
        <v>10.968796081735833</v>
      </c>
      <c r="BN104" s="456">
        <v>11.065124146457002</v>
      </c>
      <c r="BO104" s="456">
        <v>11.08195789351246</v>
      </c>
      <c r="BP104" s="456">
        <v>11.07849851881225</v>
      </c>
      <c r="BQ104" s="456">
        <v>11.0656195553863</v>
      </c>
      <c r="BR104" s="456">
        <v>11.047987572568941</v>
      </c>
      <c r="BS104" s="456">
        <v>11.041373773818918</v>
      </c>
      <c r="BT104" s="456">
        <v>11.081538744485556</v>
      </c>
      <c r="BU104" s="456">
        <v>11.060549870801033</v>
      </c>
      <c r="BV104" s="456">
        <v>10.974301643666394</v>
      </c>
      <c r="BW104" s="456">
        <v>10.994774819606867</v>
      </c>
      <c r="BX104" s="456">
        <v>10.941900058283997</v>
      </c>
      <c r="BY104" s="456">
        <v>10.927912634378561</v>
      </c>
      <c r="BZ104" s="456">
        <v>10.935454397427288</v>
      </c>
      <c r="CA104" s="456">
        <v>10.931931985456009</v>
      </c>
      <c r="CB104" s="456">
        <v>11.046955416784785</v>
      </c>
      <c r="CC104" s="456">
        <v>11.035334430776567</v>
      </c>
      <c r="CD104" s="456">
        <v>10.980161680972211</v>
      </c>
      <c r="CE104" s="456">
        <v>10.968537928286018</v>
      </c>
      <c r="CF104" s="456">
        <v>10.981377480478779</v>
      </c>
      <c r="CG104" s="456">
        <v>10.961793518431765</v>
      </c>
      <c r="CH104" s="456">
        <v>10.925653638869973</v>
      </c>
      <c r="CI104" s="456">
        <v>10.943542515509511</v>
      </c>
      <c r="CJ104" s="456">
        <v>10.816167519257945</v>
      </c>
      <c r="CK104" s="456">
        <v>10.815095550182404</v>
      </c>
      <c r="CL104" s="456">
        <v>10.816137688222305</v>
      </c>
      <c r="CM104" s="456">
        <v>10.842617268931257</v>
      </c>
      <c r="CN104" s="456">
        <v>10.881276774241506</v>
      </c>
      <c r="CO104" s="456">
        <v>10.872237726615698</v>
      </c>
      <c r="CP104" s="456">
        <v>10.867524636222585</v>
      </c>
      <c r="CQ104" s="456">
        <v>10.870192713639085</v>
      </c>
      <c r="CR104" s="456">
        <v>10.859656134885746</v>
      </c>
      <c r="CS104" s="456">
        <v>10.843268465778358</v>
      </c>
      <c r="CT104" s="456">
        <v>10.82151859707206</v>
      </c>
      <c r="CU104" s="456">
        <v>10.840447517477164</v>
      </c>
      <c r="CV104" s="456">
        <v>10.869170078897433</v>
      </c>
      <c r="CW104" s="456">
        <v>10.869744856785948</v>
      </c>
      <c r="CX104" s="456">
        <v>10.865164378522929</v>
      </c>
      <c r="CY104" s="456">
        <v>10.896727236018576</v>
      </c>
      <c r="CZ104" s="456">
        <v>10.926018357937481</v>
      </c>
      <c r="DA104" s="456">
        <v>10.92136484194965</v>
      </c>
      <c r="DB104" s="456">
        <v>10.93068682193584</v>
      </c>
      <c r="DC104" s="456">
        <v>10.915535073869993</v>
      </c>
      <c r="DD104" s="456">
        <v>10.92880219231813</v>
      </c>
      <c r="DE104" s="456">
        <v>10.907201086674753</v>
      </c>
      <c r="DF104" s="456">
        <v>10.867440606085561</v>
      </c>
      <c r="DG104" s="456">
        <v>10.897041257044135</v>
      </c>
      <c r="DH104" s="456">
        <v>10.922002205734911</v>
      </c>
      <c r="DI104" s="456">
        <v>10.92186012729813</v>
      </c>
      <c r="DJ104" s="456">
        <v>10.920987701267899</v>
      </c>
      <c r="DK104" s="456">
        <v>10.953292537313434</v>
      </c>
      <c r="DL104" s="456">
        <v>10.986789126853377</v>
      </c>
      <c r="DM104" s="456">
        <v>10.986799226732947</v>
      </c>
      <c r="DN104" s="456">
        <v>10.977099781978282</v>
      </c>
      <c r="DO104" s="456">
        <v>10.967832365701829</v>
      </c>
      <c r="DP104" s="456">
        <v>10.982616353168675</v>
      </c>
      <c r="DQ104" s="456">
        <v>10.954119629143454</v>
      </c>
      <c r="DR104" s="456">
        <v>10.919869214253271</v>
      </c>
      <c r="DS104" s="456">
        <v>10.956150915188074</v>
      </c>
      <c r="DT104" s="456">
        <v>10.925141840049072</v>
      </c>
      <c r="DU104" s="456">
        <v>10.922525830974973</v>
      </c>
      <c r="DV104" s="456">
        <v>10.924198128850076</v>
      </c>
      <c r="DW104" s="456">
        <v>10.950919899794723</v>
      </c>
      <c r="DX104" s="456">
        <v>10.963397609511759</v>
      </c>
      <c r="DY104" s="456">
        <v>11.001328631034722</v>
      </c>
      <c r="DZ104" s="456">
        <v>10.978428324880621</v>
      </c>
      <c r="EA104" s="456">
        <v>10.969029377819746</v>
      </c>
      <c r="EB104" s="456">
        <v>10.985022585549656</v>
      </c>
      <c r="EC104" s="456">
        <v>10.964646873923078</v>
      </c>
      <c r="ED104" s="456">
        <v>10.938591149988003</v>
      </c>
      <c r="EE104" s="456">
        <v>10.962059996242408</v>
      </c>
      <c r="EF104" s="456">
        <v>10.925197345266227</v>
      </c>
      <c r="EG104" s="456">
        <v>10.924323669165835</v>
      </c>
      <c r="EH104" s="456">
        <v>10.924132839104361</v>
      </c>
      <c r="EI104" s="456">
        <v>10.952291292002398</v>
      </c>
      <c r="EJ104" s="456">
        <v>10.975790242508284</v>
      </c>
      <c r="EK104" s="456">
        <v>10.988641660193098</v>
      </c>
      <c r="EL104" s="456">
        <v>10.973988256501618</v>
      </c>
      <c r="EM104" s="456">
        <v>10.981822828119688</v>
      </c>
      <c r="EN104" s="456">
        <v>10.980168640830771</v>
      </c>
      <c r="EO104" s="456">
        <v>10.960787245990971</v>
      </c>
      <c r="EP104" s="456">
        <v>10.936385218176852</v>
      </c>
      <c r="EQ104" s="456">
        <v>10.957663646564979</v>
      </c>
      <c r="ER104" s="456">
        <v>10.93586129799386</v>
      </c>
      <c r="ES104" s="456">
        <v>10.933128168319051</v>
      </c>
      <c r="ET104" s="456">
        <v>10.932478991170717</v>
      </c>
      <c r="EU104" s="456">
        <v>10.982017172492261</v>
      </c>
      <c r="EV104" s="456">
        <v>11.002348398446161</v>
      </c>
      <c r="EW104" s="456">
        <v>11.010668422599535</v>
      </c>
      <c r="EX104" s="456">
        <v>10.986599773581682</v>
      </c>
      <c r="EY104" s="456">
        <v>10.972784217847657</v>
      </c>
      <c r="EZ104" s="456">
        <v>10.992943111476611</v>
      </c>
      <c r="FA104" s="456">
        <v>10.972286460197486</v>
      </c>
      <c r="FB104" s="456">
        <v>10.945099426852137</v>
      </c>
      <c r="FC104" s="456">
        <v>10.983950352795718</v>
      </c>
      <c r="FD104" s="456">
        <v>10.96205706708985</v>
      </c>
      <c r="FE104" s="456">
        <v>10.94807970725368</v>
      </c>
      <c r="FF104" s="456">
        <v>10.9498903179744</v>
      </c>
      <c r="FG104" s="456">
        <v>11.010140316527982</v>
      </c>
      <c r="FH104" s="456">
        <v>11.021419114146861</v>
      </c>
      <c r="FI104" s="456">
        <v>11.05524236391693</v>
      </c>
      <c r="FJ104" s="456">
        <v>10.994192946304308</v>
      </c>
      <c r="FK104" s="456">
        <v>10.987089343356891</v>
      </c>
      <c r="FL104" s="456">
        <v>11.009809441904675</v>
      </c>
      <c r="FM104" s="456">
        <v>10.975475986050604</v>
      </c>
      <c r="FN104" s="456">
        <v>10.967509630783882</v>
      </c>
      <c r="FO104" s="456">
        <v>10.984437028191239</v>
      </c>
      <c r="FP104" s="456">
        <v>10.964808770661048</v>
      </c>
      <c r="FQ104" s="456">
        <v>10.954461595001838</v>
      </c>
      <c r="FR104" s="456">
        <v>10.969090851488493</v>
      </c>
      <c r="FS104" s="456">
        <v>11.0514149513783</v>
      </c>
      <c r="FT104" s="456">
        <v>11.055145967907603</v>
      </c>
      <c r="FU104" s="456">
        <v>11.064512894357279</v>
      </c>
      <c r="FV104" s="456">
        <v>10.994485758125863</v>
      </c>
      <c r="FW104" s="456">
        <v>11.018374344538278</v>
      </c>
      <c r="FX104" s="456">
        <v>11.020137337880845</v>
      </c>
      <c r="FY104" s="456">
        <v>10.98299077396207</v>
      </c>
      <c r="FZ104" s="456">
        <v>10.976684202467407</v>
      </c>
      <c r="GA104" s="456">
        <v>10.987802526275191</v>
      </c>
    </row>
    <row r="105" spans="2:183">
      <c r="B105" s="96" t="s">
        <v>4</v>
      </c>
      <c r="C105" s="166" t="s">
        <v>37</v>
      </c>
      <c r="D105" s="99">
        <v>2424026.75</v>
      </c>
      <c r="E105" s="87">
        <v>2152624</v>
      </c>
      <c r="F105" s="87">
        <v>2309816.25</v>
      </c>
      <c r="G105" s="87">
        <v>1972072.75</v>
      </c>
      <c r="H105" s="87">
        <v>525153.56000000006</v>
      </c>
      <c r="I105" s="87">
        <v>2186370.25</v>
      </c>
      <c r="J105" s="87">
        <v>2287476.25</v>
      </c>
      <c r="K105" s="87">
        <v>2312626.75</v>
      </c>
      <c r="L105" s="87">
        <v>2242556.75</v>
      </c>
      <c r="M105" s="87">
        <v>2356637</v>
      </c>
      <c r="N105" s="87">
        <v>2297007.5</v>
      </c>
      <c r="O105" s="87">
        <v>2343935.75</v>
      </c>
      <c r="P105" s="87">
        <v>2527380.25</v>
      </c>
      <c r="Q105" s="87">
        <v>2254719.5</v>
      </c>
      <c r="R105" s="87">
        <v>2370224.25</v>
      </c>
      <c r="S105" s="87">
        <v>2338771.5</v>
      </c>
      <c r="T105" s="87">
        <v>2422388.75</v>
      </c>
      <c r="U105" s="87">
        <v>2285220.5</v>
      </c>
      <c r="V105" s="87">
        <v>2384564</v>
      </c>
      <c r="W105" s="87">
        <v>2377241.75</v>
      </c>
      <c r="X105" s="87">
        <v>2300852.5</v>
      </c>
      <c r="Y105" s="87">
        <v>2417614.75</v>
      </c>
      <c r="Z105" s="87">
        <v>2366005</v>
      </c>
      <c r="AA105" s="87">
        <v>2366218.75</v>
      </c>
      <c r="AB105" s="87">
        <v>2585577</v>
      </c>
      <c r="AC105" s="87">
        <v>2359643</v>
      </c>
      <c r="AD105" s="87">
        <v>2486276.25</v>
      </c>
      <c r="AE105" s="87">
        <v>2416634.75</v>
      </c>
      <c r="AF105" s="87">
        <v>2527798.5</v>
      </c>
      <c r="AG105" s="87">
        <v>2411133.75</v>
      </c>
      <c r="AH105" s="87">
        <v>2521694.75</v>
      </c>
      <c r="AI105" s="87">
        <v>2511231.5</v>
      </c>
      <c r="AJ105" s="87">
        <v>2397947.5</v>
      </c>
      <c r="AK105" s="87">
        <v>2527347.5</v>
      </c>
      <c r="AL105" s="87">
        <v>2453419.25</v>
      </c>
      <c r="AM105" s="87">
        <v>2455462.75</v>
      </c>
      <c r="AN105" s="87">
        <v>2697294.5</v>
      </c>
      <c r="AO105" s="87">
        <v>2551253.5</v>
      </c>
      <c r="AP105" s="87">
        <v>2630245.5</v>
      </c>
      <c r="AQ105" s="87">
        <v>2435458</v>
      </c>
      <c r="AR105" s="87">
        <v>587403.18999999994</v>
      </c>
      <c r="AS105" s="87">
        <v>2555008.5</v>
      </c>
      <c r="AT105" s="87">
        <v>2599309</v>
      </c>
      <c r="AU105" s="87">
        <v>2656580.75</v>
      </c>
      <c r="AV105" s="87">
        <v>2521019.5</v>
      </c>
      <c r="AW105" s="87">
        <v>2641364.25</v>
      </c>
      <c r="AX105" s="87">
        <v>2590700</v>
      </c>
      <c r="AY105" s="87">
        <v>2562796</v>
      </c>
      <c r="AZ105" s="87">
        <v>2820565.5</v>
      </c>
      <c r="BA105" s="87">
        <v>2567130.75</v>
      </c>
      <c r="BB105" s="87">
        <v>2645084.25</v>
      </c>
      <c r="BC105" s="87">
        <v>2484447.5</v>
      </c>
      <c r="BD105" s="87">
        <v>2558927.75</v>
      </c>
      <c r="BE105" s="87">
        <v>2524159</v>
      </c>
      <c r="BF105" s="87">
        <v>2598278.75</v>
      </c>
      <c r="BG105" s="87">
        <v>2635545.75</v>
      </c>
      <c r="BH105" s="87">
        <v>2422762.5</v>
      </c>
      <c r="BI105" s="87">
        <v>2591451.5</v>
      </c>
      <c r="BJ105" s="87">
        <v>2538237.75</v>
      </c>
      <c r="BK105" s="87">
        <v>2537331.25</v>
      </c>
      <c r="BL105" s="87">
        <v>2930414.5</v>
      </c>
      <c r="BM105" s="87">
        <v>2691751.75</v>
      </c>
      <c r="BN105" s="87">
        <v>2750509</v>
      </c>
      <c r="BO105" s="87">
        <v>2626829.75</v>
      </c>
      <c r="BP105" s="87">
        <v>2728092.75</v>
      </c>
      <c r="BQ105" s="87">
        <v>2670449</v>
      </c>
      <c r="BR105" s="87">
        <v>2798316.25</v>
      </c>
      <c r="BS105" s="87">
        <v>2812433.5</v>
      </c>
      <c r="BT105" s="87">
        <v>2630326</v>
      </c>
      <c r="BU105" s="87">
        <v>2766016.25</v>
      </c>
      <c r="BV105" s="87">
        <v>2888218.25</v>
      </c>
      <c r="BW105" s="87">
        <v>2918881.5</v>
      </c>
      <c r="BX105" s="87">
        <v>3165305.25</v>
      </c>
      <c r="BY105" s="87">
        <v>2892609.75</v>
      </c>
      <c r="BZ105" s="87">
        <v>3178480.5</v>
      </c>
      <c r="CA105" s="87">
        <v>514042.34</v>
      </c>
      <c r="CB105" s="87">
        <v>654721.93999999994</v>
      </c>
      <c r="CC105" s="87">
        <v>2819740.25</v>
      </c>
      <c r="CD105" s="87">
        <v>3057467.25</v>
      </c>
      <c r="CE105" s="87">
        <v>3093651</v>
      </c>
      <c r="CF105" s="87">
        <v>2960214.25</v>
      </c>
      <c r="CG105" s="87">
        <v>3114641.5</v>
      </c>
      <c r="CH105" s="87">
        <v>3113441</v>
      </c>
      <c r="CI105" s="87">
        <v>3162056.75</v>
      </c>
      <c r="CJ105" s="87">
        <v>3375567</v>
      </c>
      <c r="CK105" s="87">
        <v>3167568.5</v>
      </c>
      <c r="CL105" s="87">
        <v>3377842.25</v>
      </c>
      <c r="CM105" s="87">
        <v>3188985.25</v>
      </c>
      <c r="CN105" s="87">
        <v>3182590</v>
      </c>
      <c r="CO105" s="87">
        <v>3102500</v>
      </c>
      <c r="CP105" s="87">
        <v>3219783</v>
      </c>
      <c r="CQ105" s="87">
        <v>3214867.75</v>
      </c>
      <c r="CR105" s="87">
        <v>3144412</v>
      </c>
      <c r="CS105" s="87">
        <v>3293461</v>
      </c>
      <c r="CT105" s="87">
        <v>3248739.5</v>
      </c>
      <c r="CU105" s="87">
        <v>3299203.25</v>
      </c>
      <c r="CV105" s="87">
        <v>3481574.5</v>
      </c>
      <c r="CW105" s="87">
        <v>3145475.25</v>
      </c>
      <c r="CX105" s="87">
        <v>3496314.5</v>
      </c>
      <c r="CY105" s="87">
        <v>3280446.5</v>
      </c>
      <c r="CZ105" s="87">
        <v>3305237.25</v>
      </c>
      <c r="DA105" s="87">
        <v>3214110</v>
      </c>
      <c r="DB105" s="87">
        <v>3293991</v>
      </c>
      <c r="DC105" s="87">
        <v>3339674</v>
      </c>
      <c r="DD105" s="87">
        <v>3194538.5</v>
      </c>
      <c r="DE105" s="87">
        <v>3365038</v>
      </c>
      <c r="DF105" s="87">
        <v>3377351</v>
      </c>
      <c r="DG105" s="87">
        <v>3389895.25</v>
      </c>
      <c r="DH105" s="87">
        <v>3624296.25</v>
      </c>
      <c r="DI105" s="87">
        <v>3276940.25</v>
      </c>
      <c r="DJ105" s="87">
        <v>3630827.25</v>
      </c>
      <c r="DK105" s="87">
        <v>3296139.5</v>
      </c>
      <c r="DL105" s="87">
        <v>443754.12</v>
      </c>
      <c r="DM105" s="87">
        <v>3308964</v>
      </c>
      <c r="DN105" s="87">
        <v>3450700.5</v>
      </c>
      <c r="DO105" s="87">
        <v>3481942</v>
      </c>
      <c r="DP105" s="87">
        <v>3325644.5</v>
      </c>
      <c r="DQ105" s="87">
        <v>3525949.75</v>
      </c>
      <c r="DR105" s="87">
        <v>3519539</v>
      </c>
      <c r="DS105" s="87">
        <v>3510930.75</v>
      </c>
      <c r="DT105" s="87">
        <v>3794891.5</v>
      </c>
      <c r="DU105" s="87">
        <v>3437716.5</v>
      </c>
      <c r="DV105" s="87">
        <v>3797158.5</v>
      </c>
      <c r="DW105" s="87">
        <v>3585223</v>
      </c>
      <c r="DX105" s="87">
        <v>3662123</v>
      </c>
      <c r="DY105" s="87">
        <v>3427919.75</v>
      </c>
      <c r="DZ105" s="87">
        <v>3621816.5</v>
      </c>
      <c r="EA105" s="87">
        <v>3651782.75</v>
      </c>
      <c r="EB105" s="87">
        <v>3482750.25</v>
      </c>
      <c r="EC105" s="87">
        <v>3667519</v>
      </c>
      <c r="ED105" s="87">
        <v>3630705</v>
      </c>
      <c r="EE105" s="87">
        <v>3668453.5</v>
      </c>
      <c r="EF105" s="87">
        <v>3871035</v>
      </c>
      <c r="EG105" s="87">
        <v>3628858</v>
      </c>
      <c r="EH105" s="87">
        <v>3874706.5</v>
      </c>
      <c r="EI105" s="87">
        <v>3658423.25</v>
      </c>
      <c r="EJ105" s="87">
        <v>3694446.5</v>
      </c>
      <c r="EK105" s="87">
        <v>3528028.5</v>
      </c>
      <c r="EL105" s="87">
        <v>3709089</v>
      </c>
      <c r="EM105" s="87">
        <v>3682430.25</v>
      </c>
      <c r="EN105" s="87">
        <v>3568404</v>
      </c>
      <c r="EO105" s="87">
        <v>3755278.75</v>
      </c>
      <c r="EP105" s="87">
        <v>3709510</v>
      </c>
      <c r="EQ105" s="87">
        <v>3757566.5</v>
      </c>
      <c r="ER105" s="87">
        <v>4179439</v>
      </c>
      <c r="ES105" s="87">
        <v>3786280.75</v>
      </c>
      <c r="ET105" s="87">
        <v>4188803.75</v>
      </c>
      <c r="EU105" s="87">
        <v>3224053.75</v>
      </c>
      <c r="EV105" s="87">
        <v>1395323.12</v>
      </c>
      <c r="EW105" s="87">
        <v>3783112.25</v>
      </c>
      <c r="EX105" s="87">
        <v>3995456.5</v>
      </c>
      <c r="EY105" s="87">
        <v>4044130</v>
      </c>
      <c r="EZ105" s="87">
        <v>3841963.25</v>
      </c>
      <c r="FA105" s="87">
        <v>4048294.5</v>
      </c>
      <c r="FB105" s="87">
        <v>4012629</v>
      </c>
      <c r="FC105" s="87">
        <v>4002598.5</v>
      </c>
      <c r="FD105" s="87">
        <v>4689154</v>
      </c>
      <c r="FE105" s="87">
        <v>4289039.5</v>
      </c>
      <c r="FF105" s="87">
        <v>4726053</v>
      </c>
      <c r="FG105" s="87">
        <v>4339739.5</v>
      </c>
      <c r="FH105" s="87">
        <v>4446240.5</v>
      </c>
      <c r="FI105" s="87">
        <v>4191395.5</v>
      </c>
      <c r="FJ105" s="87">
        <v>4551035</v>
      </c>
      <c r="FK105" s="87">
        <v>4575473</v>
      </c>
      <c r="FL105" s="87">
        <v>4345233</v>
      </c>
      <c r="FM105" s="87">
        <v>4624262.5</v>
      </c>
      <c r="FN105" s="87">
        <v>4526421.5</v>
      </c>
      <c r="FO105" s="87">
        <v>4600909.5</v>
      </c>
      <c r="FP105" s="87">
        <v>5046586</v>
      </c>
      <c r="FQ105" s="87">
        <v>4601259.5</v>
      </c>
      <c r="FR105" s="87">
        <v>5010668.5</v>
      </c>
      <c r="FS105" s="87">
        <v>4538271</v>
      </c>
      <c r="FT105" s="87">
        <v>4672882</v>
      </c>
      <c r="FU105" s="87">
        <v>4492515</v>
      </c>
      <c r="FV105" s="87">
        <v>4908291.5</v>
      </c>
      <c r="FW105" s="87">
        <v>4814831.5</v>
      </c>
      <c r="FX105" s="87">
        <v>4660477</v>
      </c>
      <c r="FY105" s="87">
        <v>4961653</v>
      </c>
      <c r="FZ105" s="87">
        <v>4841463</v>
      </c>
      <c r="GA105" s="87">
        <v>4947447.5</v>
      </c>
    </row>
    <row r="106" spans="2:183">
      <c r="B106" s="171" t="s">
        <v>4</v>
      </c>
      <c r="C106" s="172" t="s">
        <v>270</v>
      </c>
      <c r="D106" s="81">
        <v>2.3400008301891528</v>
      </c>
      <c r="E106" s="82">
        <v>2.3400008809419175</v>
      </c>
      <c r="F106" s="82">
        <v>2.3399994584141877</v>
      </c>
      <c r="G106" s="82">
        <v>2.3400000346478094</v>
      </c>
      <c r="H106" s="82">
        <v>2.3400012333770364</v>
      </c>
      <c r="I106" s="82">
        <v>2.3399994006506151</v>
      </c>
      <c r="J106" s="82">
        <v>2.3399997438504831</v>
      </c>
      <c r="K106" s="82">
        <v>2.3400000708285522</v>
      </c>
      <c r="L106" s="82">
        <v>2.3399995982711048</v>
      </c>
      <c r="M106" s="82">
        <v>2.340000323102839</v>
      </c>
      <c r="N106" s="82">
        <v>2.3399998730679008</v>
      </c>
      <c r="O106" s="82">
        <v>2.3400001505467984</v>
      </c>
      <c r="P106" s="82">
        <v>2.4099979729311842</v>
      </c>
      <c r="Q106" s="82">
        <v>2.4099987307186135</v>
      </c>
      <c r="R106" s="82">
        <v>2.4099971805700742</v>
      </c>
      <c r="S106" s="82">
        <v>2.4099987230601974</v>
      </c>
      <c r="T106" s="82">
        <v>2.4099986577009207</v>
      </c>
      <c r="U106" s="82">
        <v>2.4099981544464657</v>
      </c>
      <c r="V106" s="82">
        <v>2.4099989846844201</v>
      </c>
      <c r="W106" s="82">
        <v>2.4099984489176891</v>
      </c>
      <c r="X106" s="82">
        <v>2.4099986391695114</v>
      </c>
      <c r="Y106" s="82">
        <v>2.4099985520758023</v>
      </c>
      <c r="Z106" s="82">
        <v>2.409998314227058</v>
      </c>
      <c r="AA106" s="82">
        <v>2.4099984934318641</v>
      </c>
      <c r="AB106" s="82">
        <v>2.5419995025281596</v>
      </c>
      <c r="AC106" s="82">
        <v>2.5419993751337309</v>
      </c>
      <c r="AD106" s="82">
        <v>2.5419986135889121</v>
      </c>
      <c r="AE106" s="82">
        <v>2.5419989975415667</v>
      </c>
      <c r="AF106" s="82">
        <v>2.5419987404639164</v>
      </c>
      <c r="AG106" s="82">
        <v>2.541998689578008</v>
      </c>
      <c r="AH106" s="82">
        <v>2.5419988129988997</v>
      </c>
      <c r="AI106" s="82">
        <v>2.5419987341993053</v>
      </c>
      <c r="AJ106" s="82">
        <v>2.5419984331702992</v>
      </c>
      <c r="AK106" s="82">
        <v>2.5419986140519217</v>
      </c>
      <c r="AL106" s="82">
        <v>2.5419988607823192</v>
      </c>
      <c r="AM106" s="82">
        <v>2.5419984263905904</v>
      </c>
      <c r="AN106" s="82">
        <v>2.6549995343676671</v>
      </c>
      <c r="AO106" s="82">
        <v>2.6549987441261775</v>
      </c>
      <c r="AP106" s="82">
        <v>2.6549993867826682</v>
      </c>
      <c r="AQ106" s="82">
        <v>2.654998845646988</v>
      </c>
      <c r="AR106" s="82">
        <v>2.6550007123354442</v>
      </c>
      <c r="AS106" s="82">
        <v>2.6549994429195829</v>
      </c>
      <c r="AT106" s="82">
        <v>2.6549984147999375</v>
      </c>
      <c r="AU106" s="82">
        <v>2.6549985301759271</v>
      </c>
      <c r="AV106" s="82">
        <v>2.6549986993661121</v>
      </c>
      <c r="AW106" s="82">
        <v>2.6549983301750313</v>
      </c>
      <c r="AX106" s="82">
        <v>2.6549992769387654</v>
      </c>
      <c r="AY106" s="82">
        <v>2.6549981106366625</v>
      </c>
      <c r="AZ106" s="82">
        <v>2.7879964599148499</v>
      </c>
      <c r="BA106" s="82">
        <v>2.7879967139587976</v>
      </c>
      <c r="BB106" s="82">
        <v>2.7879975332752189</v>
      </c>
      <c r="BC106" s="82">
        <v>2.7879965330931689</v>
      </c>
      <c r="BD106" s="82">
        <v>2.7879957541515372</v>
      </c>
      <c r="BE106" s="82">
        <v>2.7879972746502912</v>
      </c>
      <c r="BF106" s="82">
        <v>2.7879957554474979</v>
      </c>
      <c r="BG106" s="82">
        <v>2.7879965224009915</v>
      </c>
      <c r="BH106" s="82">
        <v>2.7879967036043207</v>
      </c>
      <c r="BI106" s="82">
        <v>2.7879970987504357</v>
      </c>
      <c r="BJ106" s="82">
        <v>2.787996575808533</v>
      </c>
      <c r="BK106" s="82">
        <v>2.787995185408187</v>
      </c>
      <c r="BL106" s="82">
        <v>2.8719983972399472</v>
      </c>
      <c r="BM106" s="82">
        <v>2.8719991336261614</v>
      </c>
      <c r="BN106" s="82">
        <v>2.8720016786928015</v>
      </c>
      <c r="BO106" s="82">
        <v>2.8720013629934638</v>
      </c>
      <c r="BP106" s="82">
        <v>2.8720012057783961</v>
      </c>
      <c r="BQ106" s="82">
        <v>2.8720006029541918</v>
      </c>
      <c r="BR106" s="82">
        <v>2.871999935710599</v>
      </c>
      <c r="BS106" s="82">
        <v>2.8720003965445562</v>
      </c>
      <c r="BT106" s="82">
        <v>2.8720005372049946</v>
      </c>
      <c r="BU106" s="82">
        <v>2.8720005966582529</v>
      </c>
      <c r="BV106" s="82">
        <v>2.871998095078407</v>
      </c>
      <c r="BW106" s="82">
        <v>2.8719989885115376</v>
      </c>
      <c r="BX106" s="82">
        <v>2.9579942247578463</v>
      </c>
      <c r="BY106" s="82">
        <v>2.9579956825434435</v>
      </c>
      <c r="BZ106" s="82">
        <v>2.9579928379001972</v>
      </c>
      <c r="CA106" s="82">
        <v>2.9579969680151206</v>
      </c>
      <c r="CB106" s="82">
        <v>2.9579993083022478</v>
      </c>
      <c r="CC106" s="82">
        <v>2.9579943005738367</v>
      </c>
      <c r="CD106" s="82">
        <v>2.9579943374239392</v>
      </c>
      <c r="CE106" s="82">
        <v>2.9579942482990997</v>
      </c>
      <c r="CF106" s="82">
        <v>2.9579942752963899</v>
      </c>
      <c r="CG106" s="82">
        <v>2.9579949608578509</v>
      </c>
      <c r="CH106" s="82">
        <v>2.9579946819691676</v>
      </c>
      <c r="CI106" s="82">
        <v>2.9579933105274456</v>
      </c>
      <c r="CJ106" s="82">
        <v>3.1060063956605735</v>
      </c>
      <c r="CK106" s="82">
        <v>3.1060066712736876</v>
      </c>
      <c r="CL106" s="82">
        <v>3.1060064879027722</v>
      </c>
      <c r="CM106" s="82">
        <v>3.1060063642549824</v>
      </c>
      <c r="CN106" s="82">
        <v>3.1060046531269645</v>
      </c>
      <c r="CO106" s="82">
        <v>3.1060047536439166</v>
      </c>
      <c r="CP106" s="82">
        <v>3.1060055442655687</v>
      </c>
      <c r="CQ106" s="82">
        <v>3.1060057279613691</v>
      </c>
      <c r="CR106" s="82">
        <v>3.1060050670638302</v>
      </c>
      <c r="CS106" s="82">
        <v>3.1060061373182379</v>
      </c>
      <c r="CT106" s="82">
        <v>3.1060064522156559</v>
      </c>
      <c r="CU106" s="82">
        <v>3.1060058063384881</v>
      </c>
      <c r="CV106" s="82">
        <v>3.1990062756700635</v>
      </c>
      <c r="CW106" s="82">
        <v>3.1990066271470217</v>
      </c>
      <c r="CX106" s="82">
        <v>3.1990060733102137</v>
      </c>
      <c r="CY106" s="82">
        <v>3.1990052330845122</v>
      </c>
      <c r="CZ106" s="82">
        <v>3.1990047018606127</v>
      </c>
      <c r="DA106" s="82">
        <v>3.1990046837638291</v>
      </c>
      <c r="DB106" s="82">
        <v>3.1990043707803424</v>
      </c>
      <c r="DC106" s="82">
        <v>3.199005138726378</v>
      </c>
      <c r="DD106" s="82">
        <v>3.1990043100167833</v>
      </c>
      <c r="DE106" s="82">
        <v>3.1990052147284</v>
      </c>
      <c r="DF106" s="82">
        <v>3.1990060299495866</v>
      </c>
      <c r="DG106" s="82">
        <v>3.1990046296217658</v>
      </c>
      <c r="DH106" s="82">
        <v>3.3269943696324589</v>
      </c>
      <c r="DI106" s="82">
        <v>3.326994246306779</v>
      </c>
      <c r="DJ106" s="82">
        <v>3.3269948363059907</v>
      </c>
      <c r="DK106" s="82">
        <v>3.3269963598689123</v>
      </c>
      <c r="DL106" s="82">
        <v>3.3270009316265861</v>
      </c>
      <c r="DM106" s="82">
        <v>3.3269963200546964</v>
      </c>
      <c r="DN106" s="82">
        <v>3.3269953279667099</v>
      </c>
      <c r="DO106" s="82">
        <v>3.3269955019838569</v>
      </c>
      <c r="DP106" s="82">
        <v>3.3269958924615586</v>
      </c>
      <c r="DQ106" s="82">
        <v>3.3269950469528156</v>
      </c>
      <c r="DR106" s="82">
        <v>3.3269949873484372</v>
      </c>
      <c r="DS106" s="82">
        <v>3.3269961067407823</v>
      </c>
      <c r="DT106" s="82">
        <v>3.4929957863417624</v>
      </c>
      <c r="DU106" s="82">
        <v>3.4929959908824677</v>
      </c>
      <c r="DV106" s="82">
        <v>3.4929958284129565</v>
      </c>
      <c r="DW106" s="82">
        <v>3.4929958925313036</v>
      </c>
      <c r="DX106" s="82">
        <v>3.4929964768371415</v>
      </c>
      <c r="DY106" s="82">
        <v>3.4929973647428403</v>
      </c>
      <c r="DZ106" s="82">
        <v>3.4929961300618486</v>
      </c>
      <c r="EA106" s="82">
        <v>3.4929974100638117</v>
      </c>
      <c r="EB106" s="82">
        <v>3.4929967463756881</v>
      </c>
      <c r="EC106" s="82">
        <v>3.4929962620990618</v>
      </c>
      <c r="ED106" s="82">
        <v>3.4929960412413288</v>
      </c>
      <c r="EE106" s="82">
        <v>3.4929963796921193</v>
      </c>
      <c r="EF106" s="82">
        <v>3.5629920670988824</v>
      </c>
      <c r="EG106" s="82">
        <v>3.5629938496333411</v>
      </c>
      <c r="EH106" s="82">
        <v>3.5629927360017803</v>
      </c>
      <c r="EI106" s="82">
        <v>3.5629924867928389</v>
      </c>
      <c r="EJ106" s="82">
        <v>3.5629938330815492</v>
      </c>
      <c r="EK106" s="82">
        <v>3.5629939410403999</v>
      </c>
      <c r="EL106" s="82">
        <v>3.5629937843628769</v>
      </c>
      <c r="EM106" s="82">
        <v>3.562994022832485</v>
      </c>
      <c r="EN106" s="82">
        <v>3.56299270482954</v>
      </c>
      <c r="EO106" s="82">
        <v>3.5629933347652565</v>
      </c>
      <c r="EP106" s="82">
        <v>3.5629926175798801</v>
      </c>
      <c r="EQ106" s="82">
        <v>3.5629936270811475</v>
      </c>
      <c r="ER106" s="82">
        <v>3.8839955746988517</v>
      </c>
      <c r="ES106" s="82">
        <v>3.8839965092169249</v>
      </c>
      <c r="ET106" s="82">
        <v>3.8839951152648324</v>
      </c>
      <c r="EU106" s="82">
        <v>3.883996160642246</v>
      </c>
      <c r="EV106" s="82">
        <v>3.8839987137616374</v>
      </c>
      <c r="EW106" s="82">
        <v>3.8839961366524447</v>
      </c>
      <c r="EX106" s="82">
        <v>3.8839962554193903</v>
      </c>
      <c r="EY106" s="82">
        <v>3.8839950587643779</v>
      </c>
      <c r="EZ106" s="82">
        <v>3.8839958531224914</v>
      </c>
      <c r="FA106" s="82">
        <v>3.8839961048502114</v>
      </c>
      <c r="FB106" s="82">
        <v>3.8839954217079065</v>
      </c>
      <c r="FC106" s="82">
        <v>3.8839960584014039</v>
      </c>
      <c r="FD106" s="82">
        <v>4.4659981223232812</v>
      </c>
      <c r="FE106" s="82">
        <v>4.4659979705875772</v>
      </c>
      <c r="FF106" s="82">
        <v>4.4659968848934337</v>
      </c>
      <c r="FG106" s="82">
        <v>4.4659997437967656</v>
      </c>
      <c r="FH106" s="82">
        <v>4.4659989277963668</v>
      </c>
      <c r="FI106" s="82">
        <v>4.465997684059019</v>
      </c>
      <c r="FJ106" s="82">
        <v>4.4659990289887821</v>
      </c>
      <c r="FK106" s="82">
        <v>4.4659974681436978</v>
      </c>
      <c r="FL106" s="82">
        <v>4.4659986041753381</v>
      </c>
      <c r="FM106" s="82">
        <v>4.4659991896371363</v>
      </c>
      <c r="FN106" s="82">
        <v>4.465998769646073</v>
      </c>
      <c r="FO106" s="82">
        <v>4.4659989079102616</v>
      </c>
      <c r="FP106" s="82">
        <v>4.8239997069612315</v>
      </c>
      <c r="FQ106" s="82">
        <v>4.8239985646032535</v>
      </c>
      <c r="FR106" s="82">
        <v>4.8239984760894261</v>
      </c>
      <c r="FS106" s="82">
        <v>4.8239994800851189</v>
      </c>
      <c r="FT106" s="82">
        <v>4.8239985795014633</v>
      </c>
      <c r="FU106" s="82">
        <v>4.8239981558375664</v>
      </c>
      <c r="FV106" s="82">
        <v>4.8239984465839116</v>
      </c>
      <c r="FW106" s="82">
        <v>4.8239998010619063</v>
      </c>
      <c r="FX106" s="82">
        <v>4.8239990879641557</v>
      </c>
      <c r="FY106" s="82">
        <v>4.8239995927411794</v>
      </c>
      <c r="FZ106" s="82">
        <v>4.8239992063132968</v>
      </c>
      <c r="GA106" s="82">
        <v>4.8239989547485083</v>
      </c>
    </row>
    <row r="107" spans="2:183">
      <c r="B107" s="96" t="s">
        <v>4</v>
      </c>
      <c r="C107" s="166" t="s">
        <v>38</v>
      </c>
      <c r="D107" s="173">
        <v>131839.78</v>
      </c>
      <c r="E107" s="174">
        <v>116870.44</v>
      </c>
      <c r="F107" s="174">
        <v>125032.85</v>
      </c>
      <c r="G107" s="174">
        <v>106915.05</v>
      </c>
      <c r="H107" s="174">
        <v>28421.52</v>
      </c>
      <c r="I107" s="174">
        <v>118010.41</v>
      </c>
      <c r="J107" s="174">
        <v>123641.03</v>
      </c>
      <c r="K107" s="174">
        <v>125155.69</v>
      </c>
      <c r="L107" s="174">
        <v>121387.33</v>
      </c>
      <c r="M107" s="174">
        <v>127748.09</v>
      </c>
      <c r="N107" s="174">
        <v>124660.95</v>
      </c>
      <c r="O107" s="174">
        <v>127013.77</v>
      </c>
      <c r="P107" s="174">
        <v>137252.31</v>
      </c>
      <c r="Q107" s="174">
        <v>122297.13</v>
      </c>
      <c r="R107" s="174">
        <v>127845.28</v>
      </c>
      <c r="S107" s="174">
        <v>126432.28</v>
      </c>
      <c r="T107" s="174">
        <v>130952.79</v>
      </c>
      <c r="U107" s="174">
        <v>123211.48</v>
      </c>
      <c r="V107" s="174">
        <v>128727.23</v>
      </c>
      <c r="W107" s="174">
        <v>128265.48</v>
      </c>
      <c r="X107" s="174">
        <v>124133.55</v>
      </c>
      <c r="Y107" s="174">
        <v>130674.62</v>
      </c>
      <c r="Z107" s="174">
        <v>128068.44</v>
      </c>
      <c r="AA107" s="174">
        <v>127607.27</v>
      </c>
      <c r="AB107" s="174">
        <v>136428.88</v>
      </c>
      <c r="AC107" s="174">
        <v>124645.72</v>
      </c>
      <c r="AD107" s="174">
        <v>130627.22</v>
      </c>
      <c r="AE107" s="174">
        <v>166076.62</v>
      </c>
      <c r="AF107" s="174">
        <v>173950.44</v>
      </c>
      <c r="AG107" s="174">
        <v>165646.22</v>
      </c>
      <c r="AH107" s="174">
        <v>173485.97</v>
      </c>
      <c r="AI107" s="174">
        <v>172670.89</v>
      </c>
      <c r="AJ107" s="174">
        <v>164648</v>
      </c>
      <c r="AK107" s="174">
        <v>173915.7</v>
      </c>
      <c r="AL107" s="174">
        <v>168849.58</v>
      </c>
      <c r="AM107" s="174">
        <v>168468.05</v>
      </c>
      <c r="AN107" s="174">
        <v>182134.36</v>
      </c>
      <c r="AO107" s="174">
        <v>172402.52</v>
      </c>
      <c r="AP107" s="174">
        <v>177087.16</v>
      </c>
      <c r="AQ107" s="174">
        <v>163840.88</v>
      </c>
      <c r="AR107" s="174">
        <v>39489.1</v>
      </c>
      <c r="AS107" s="174">
        <v>172054.97</v>
      </c>
      <c r="AT107" s="174">
        <v>174748.79999999999</v>
      </c>
      <c r="AU107" s="174">
        <v>178988.22</v>
      </c>
      <c r="AV107" s="174">
        <v>169567.69</v>
      </c>
      <c r="AW107" s="174">
        <v>177900.81</v>
      </c>
      <c r="AX107" s="174">
        <v>174744.08</v>
      </c>
      <c r="AY107" s="174">
        <v>172073.47</v>
      </c>
      <c r="AZ107" s="174">
        <v>185604.31</v>
      </c>
      <c r="BA107" s="174">
        <v>169010.45</v>
      </c>
      <c r="BB107" s="174">
        <v>172746.02</v>
      </c>
      <c r="BC107" s="174">
        <v>161702.09</v>
      </c>
      <c r="BD107" s="174">
        <v>166438.79999999999</v>
      </c>
      <c r="BE107" s="174">
        <v>164504.53</v>
      </c>
      <c r="BF107" s="174">
        <v>169280.72</v>
      </c>
      <c r="BG107" s="174">
        <v>171991.62</v>
      </c>
      <c r="BH107" s="174">
        <v>157174.75</v>
      </c>
      <c r="BI107" s="174">
        <v>168790.62</v>
      </c>
      <c r="BJ107" s="174">
        <v>165561.39000000001</v>
      </c>
      <c r="BK107" s="174">
        <v>164926.03</v>
      </c>
      <c r="BL107" s="174">
        <v>192077.92</v>
      </c>
      <c r="BM107" s="174">
        <v>176702.36</v>
      </c>
      <c r="BN107" s="174">
        <v>178987.47</v>
      </c>
      <c r="BO107" s="174">
        <v>170679.47</v>
      </c>
      <c r="BP107" s="174">
        <v>177314.48</v>
      </c>
      <c r="BQ107" s="174">
        <v>173769.91</v>
      </c>
      <c r="BR107" s="174">
        <v>182381.09</v>
      </c>
      <c r="BS107" s="174">
        <v>183410.92</v>
      </c>
      <c r="BT107" s="174">
        <v>170913.2</v>
      </c>
      <c r="BU107" s="174">
        <v>180071.12</v>
      </c>
      <c r="BV107" s="174">
        <v>189504.56</v>
      </c>
      <c r="BW107" s="174">
        <v>191159.75</v>
      </c>
      <c r="BX107" s="174">
        <v>207525.47</v>
      </c>
      <c r="BY107" s="174">
        <v>189889.52</v>
      </c>
      <c r="BZ107" s="174">
        <v>208512.17</v>
      </c>
      <c r="CA107" s="174">
        <v>33732.620000000003</v>
      </c>
      <c r="CB107" s="174">
        <v>42516.94</v>
      </c>
      <c r="CC107" s="174">
        <v>183304.05</v>
      </c>
      <c r="CD107" s="174">
        <v>199756.79999999999</v>
      </c>
      <c r="CE107" s="174">
        <v>202335.05</v>
      </c>
      <c r="CF107" s="174">
        <v>193381.47</v>
      </c>
      <c r="CG107" s="174">
        <v>203833.23</v>
      </c>
      <c r="CH107" s="174">
        <v>204428.64</v>
      </c>
      <c r="CI107" s="174">
        <v>207281.47</v>
      </c>
      <c r="CJ107" s="174">
        <v>218841.22</v>
      </c>
      <c r="CK107" s="174">
        <v>205376.8</v>
      </c>
      <c r="CL107" s="174">
        <v>218989.28</v>
      </c>
      <c r="CM107" s="174">
        <v>206240.59</v>
      </c>
      <c r="CN107" s="174">
        <v>205095.83</v>
      </c>
      <c r="CO107" s="174">
        <v>200100.81</v>
      </c>
      <c r="CP107" s="174">
        <v>207755.17</v>
      </c>
      <c r="CQ107" s="174">
        <v>207387.11</v>
      </c>
      <c r="CR107" s="174">
        <v>203038.94</v>
      </c>
      <c r="CS107" s="174">
        <v>212984.56</v>
      </c>
      <c r="CT107" s="174">
        <v>210514.7</v>
      </c>
      <c r="CU107" s="174">
        <v>213411.44</v>
      </c>
      <c r="CV107" s="174">
        <v>223890.7</v>
      </c>
      <c r="CW107" s="174">
        <v>202266.38</v>
      </c>
      <c r="CX107" s="174">
        <v>224921.47</v>
      </c>
      <c r="CY107" s="174">
        <v>210423.28</v>
      </c>
      <c r="CZ107" s="174">
        <v>211445.17</v>
      </c>
      <c r="DA107" s="174">
        <v>205703.05</v>
      </c>
      <c r="DB107" s="174">
        <v>210635.69</v>
      </c>
      <c r="DC107" s="174">
        <v>213853.34</v>
      </c>
      <c r="DD107" s="174">
        <v>204311.39</v>
      </c>
      <c r="DE107" s="174">
        <v>215642.14</v>
      </c>
      <c r="DF107" s="174">
        <v>217223</v>
      </c>
      <c r="DG107" s="174">
        <v>217437.56</v>
      </c>
      <c r="DH107" s="174">
        <v>229102.94</v>
      </c>
      <c r="DI107" s="174">
        <v>207148.19</v>
      </c>
      <c r="DJ107" s="174">
        <v>229536.98</v>
      </c>
      <c r="DK107" s="174">
        <v>207763.75</v>
      </c>
      <c r="DL107" s="174">
        <v>27885.59</v>
      </c>
      <c r="DM107" s="174">
        <v>207936</v>
      </c>
      <c r="DN107" s="174">
        <v>217034.47</v>
      </c>
      <c r="DO107" s="174">
        <v>219184.47</v>
      </c>
      <c r="DP107" s="174">
        <v>209063.89</v>
      </c>
      <c r="DQ107" s="174">
        <v>222232.64</v>
      </c>
      <c r="DR107" s="174">
        <v>222524.33</v>
      </c>
      <c r="DS107" s="174">
        <v>221244.86</v>
      </c>
      <c r="DT107" s="174">
        <v>234685.25</v>
      </c>
      <c r="DU107" s="174">
        <v>212647.62</v>
      </c>
      <c r="DV107" s="174">
        <v>234845.78</v>
      </c>
      <c r="DW107" s="174">
        <v>221196.91</v>
      </c>
      <c r="DX107" s="174">
        <v>225684.27</v>
      </c>
      <c r="DY107" s="174">
        <v>210522.75</v>
      </c>
      <c r="DZ107" s="174">
        <v>222894.69</v>
      </c>
      <c r="EA107" s="174">
        <v>224931.44</v>
      </c>
      <c r="EB107" s="174">
        <v>214207.56</v>
      </c>
      <c r="EC107" s="174">
        <v>225991</v>
      </c>
      <c r="ED107" s="174">
        <v>224255.53</v>
      </c>
      <c r="EE107" s="174">
        <v>226101.94</v>
      </c>
      <c r="EF107" s="174">
        <v>241054.38</v>
      </c>
      <c r="EG107" s="174">
        <v>225991.75</v>
      </c>
      <c r="EH107" s="174">
        <v>241306.52</v>
      </c>
      <c r="EI107" s="174">
        <v>227251.23</v>
      </c>
      <c r="EJ107" s="174">
        <v>228997.53</v>
      </c>
      <c r="EK107" s="174">
        <v>218426.42</v>
      </c>
      <c r="EL107" s="174">
        <v>229942.84</v>
      </c>
      <c r="EM107" s="174">
        <v>228127.33</v>
      </c>
      <c r="EN107" s="174">
        <v>221096.67</v>
      </c>
      <c r="EO107" s="174">
        <v>233086.73</v>
      </c>
      <c r="EP107" s="174">
        <v>230759.72</v>
      </c>
      <c r="EQ107" s="174">
        <v>233295.2</v>
      </c>
      <c r="ER107" s="174">
        <v>245010.66</v>
      </c>
      <c r="ES107" s="174">
        <v>222018.02</v>
      </c>
      <c r="ET107" s="174">
        <v>245635.61</v>
      </c>
      <c r="EU107" s="174">
        <v>188208.89</v>
      </c>
      <c r="EV107" s="174">
        <v>81303.48</v>
      </c>
      <c r="EW107" s="174">
        <v>220270.07999999999</v>
      </c>
      <c r="EX107" s="174">
        <v>233143.31</v>
      </c>
      <c r="EY107" s="174">
        <v>236280.72</v>
      </c>
      <c r="EZ107" s="174">
        <v>224057.38</v>
      </c>
      <c r="FA107" s="174">
        <v>236534.69</v>
      </c>
      <c r="FB107" s="174">
        <v>235033.23</v>
      </c>
      <c r="FC107" s="174">
        <v>233616.44</v>
      </c>
      <c r="FD107" s="174">
        <v>245202.22</v>
      </c>
      <c r="FE107" s="174">
        <v>224566.06</v>
      </c>
      <c r="FF107" s="174">
        <v>247406.38</v>
      </c>
      <c r="FG107" s="174">
        <v>225939.61</v>
      </c>
      <c r="FH107" s="174">
        <v>231247.56</v>
      </c>
      <c r="FI107" s="174">
        <v>217326.27</v>
      </c>
      <c r="FJ107" s="174">
        <v>237284.08</v>
      </c>
      <c r="FK107" s="174">
        <v>238712.56</v>
      </c>
      <c r="FL107" s="174">
        <v>226232.5</v>
      </c>
      <c r="FM107" s="174">
        <v>241513.17</v>
      </c>
      <c r="FN107" s="174">
        <v>236575.05</v>
      </c>
      <c r="FO107" s="174">
        <v>240097.52</v>
      </c>
      <c r="FP107" s="174">
        <v>251116.75</v>
      </c>
      <c r="FQ107" s="174">
        <v>229173.78</v>
      </c>
      <c r="FR107" s="174">
        <v>249232.23</v>
      </c>
      <c r="FS107" s="174">
        <v>224053.42</v>
      </c>
      <c r="FT107" s="174">
        <v>230621.31</v>
      </c>
      <c r="FU107" s="174">
        <v>221531.91</v>
      </c>
      <c r="FV107" s="174">
        <v>243576.09</v>
      </c>
      <c r="FW107" s="174">
        <v>238419.92</v>
      </c>
      <c r="FX107" s="174">
        <v>230739.72</v>
      </c>
      <c r="FY107" s="174">
        <v>246481.81</v>
      </c>
      <c r="FZ107" s="174">
        <v>240649.31</v>
      </c>
      <c r="GA107" s="174">
        <v>245668.47</v>
      </c>
    </row>
    <row r="108" spans="2:183">
      <c r="B108" s="171" t="s">
        <v>4</v>
      </c>
      <c r="C108" s="172" t="s">
        <v>39</v>
      </c>
      <c r="D108" s="81">
        <v>1.3960015247614912</v>
      </c>
      <c r="E108" s="82">
        <v>1.3960013378246017</v>
      </c>
      <c r="F108" s="82">
        <v>1.3960012281583207</v>
      </c>
      <c r="G108" s="82">
        <v>1.3960013130227413</v>
      </c>
      <c r="H108" s="82">
        <v>1.3960010295079777</v>
      </c>
      <c r="I108" s="82">
        <v>1.3960012823151704</v>
      </c>
      <c r="J108" s="82">
        <v>1.3960011516574835</v>
      </c>
      <c r="K108" s="82">
        <v>1.3960011377198756</v>
      </c>
      <c r="L108" s="82">
        <v>1.3960012006403415</v>
      </c>
      <c r="M108" s="82">
        <v>1.3960014206097693</v>
      </c>
      <c r="N108" s="82">
        <v>1.3960011691112737</v>
      </c>
      <c r="O108" s="82">
        <v>1.396001165040007</v>
      </c>
      <c r="P108" s="82">
        <v>1.4339986208769968</v>
      </c>
      <c r="Q108" s="82">
        <v>1.4339985225833685</v>
      </c>
      <c r="R108" s="82">
        <v>1.4339986315659596</v>
      </c>
      <c r="S108" s="82">
        <v>1.4339993376251592</v>
      </c>
      <c r="T108" s="82">
        <v>1.4339990144546648</v>
      </c>
      <c r="U108" s="82">
        <v>1.4339989013239975</v>
      </c>
      <c r="V108" s="82">
        <v>1.433999086534177</v>
      </c>
      <c r="W108" s="82">
        <v>1.4339990608858977</v>
      </c>
      <c r="X108" s="82">
        <v>1.4339990019014701</v>
      </c>
      <c r="Y108" s="82">
        <v>1.4339992976757456</v>
      </c>
      <c r="Z108" s="82">
        <v>1.4339989653851923</v>
      </c>
      <c r="AA108" s="82">
        <v>1.4339990110915077</v>
      </c>
      <c r="AB108" s="82">
        <v>1.4739985090268699</v>
      </c>
      <c r="AC108" s="82">
        <v>1.4739983207785912</v>
      </c>
      <c r="AD108" s="82">
        <v>1.4739984879430383</v>
      </c>
      <c r="AE108" s="82">
        <v>1.9270006033602525</v>
      </c>
      <c r="AF108" s="82">
        <v>1.9270016616816219</v>
      </c>
      <c r="AG108" s="82">
        <v>1.9270016728594261</v>
      </c>
      <c r="AH108" s="82">
        <v>1.9270009663552856</v>
      </c>
      <c r="AI108" s="82">
        <v>1.9270014284757719</v>
      </c>
      <c r="AJ108" s="82">
        <v>1.9270012850732536</v>
      </c>
      <c r="AK108" s="82">
        <v>1.9270010636883395</v>
      </c>
      <c r="AL108" s="82">
        <v>1.9270006733391916</v>
      </c>
      <c r="AM108" s="82">
        <v>1.9270008578781812</v>
      </c>
      <c r="AN108" s="82">
        <v>1.9699997836762064</v>
      </c>
      <c r="AO108" s="82">
        <v>1.9699993143954109</v>
      </c>
      <c r="AP108" s="82">
        <v>1.9699991100431629</v>
      </c>
      <c r="AQ108" s="82">
        <v>1.9699990380915737</v>
      </c>
      <c r="AR108" s="82">
        <v>1.9699988625728599</v>
      </c>
      <c r="AS108" s="82">
        <v>1.9699988321181254</v>
      </c>
      <c r="AT108" s="82">
        <v>1.9699994363339157</v>
      </c>
      <c r="AU108" s="82">
        <v>1.9699992295585371</v>
      </c>
      <c r="AV108" s="82">
        <v>1.9699993029334883</v>
      </c>
      <c r="AW108" s="82">
        <v>1.9699995570566413</v>
      </c>
      <c r="AX108" s="82">
        <v>1.9699995265076782</v>
      </c>
      <c r="AY108" s="82">
        <v>1.9699986261691873</v>
      </c>
      <c r="AZ108" s="82">
        <v>2.0169996739839164</v>
      </c>
      <c r="BA108" s="82">
        <v>2.0169996300406958</v>
      </c>
      <c r="BB108" s="82">
        <v>2.0170006421857667</v>
      </c>
      <c r="BC108" s="82">
        <v>2.017000084820181</v>
      </c>
      <c r="BD108" s="82">
        <v>2.0169999272885915</v>
      </c>
      <c r="BE108" s="82">
        <v>2.0170003310486888</v>
      </c>
      <c r="BF108" s="82">
        <v>2.0169995353104482</v>
      </c>
      <c r="BG108" s="82">
        <v>2.0170001524551138</v>
      </c>
      <c r="BH108" s="82">
        <v>2.0170003208213023</v>
      </c>
      <c r="BI108" s="82">
        <v>2.0169999044022751</v>
      </c>
      <c r="BJ108" s="82">
        <v>2.0169997441613976</v>
      </c>
      <c r="BK108" s="82">
        <v>2.0169996820271989</v>
      </c>
      <c r="BL108" s="82">
        <v>2.0680001291975754</v>
      </c>
      <c r="BM108" s="82">
        <v>2.0680003745055355</v>
      </c>
      <c r="BN108" s="82">
        <v>2.0680000231077629</v>
      </c>
      <c r="BO108" s="82">
        <v>2.067999820679093</v>
      </c>
      <c r="BP108" s="82">
        <v>2.0680002799094961</v>
      </c>
      <c r="BQ108" s="82">
        <v>2.0680000714047697</v>
      </c>
      <c r="BR108" s="82">
        <v>2.0680003855224962</v>
      </c>
      <c r="BS108" s="82">
        <v>2.0680000000000001</v>
      </c>
      <c r="BT108" s="82">
        <v>2.0680003775109927</v>
      </c>
      <c r="BU108" s="82">
        <v>2.0680002296870512</v>
      </c>
      <c r="BV108" s="82">
        <v>2.0680007769821227</v>
      </c>
      <c r="BW108" s="82">
        <v>2.0680003678180814</v>
      </c>
      <c r="BX108" s="82">
        <v>2.1220024131619581</v>
      </c>
      <c r="BY108" s="82">
        <v>2.122002547884585</v>
      </c>
      <c r="BZ108" s="82">
        <v>2.1220020964360589</v>
      </c>
      <c r="CA108" s="82">
        <v>2.122002189147365</v>
      </c>
      <c r="CB108" s="82">
        <v>2.1220019324983128</v>
      </c>
      <c r="CC108" s="82">
        <v>2.1220020004028588</v>
      </c>
      <c r="CD108" s="82">
        <v>2.1220022095691338</v>
      </c>
      <c r="CE108" s="82">
        <v>2.1220023911652732</v>
      </c>
      <c r="CF108" s="82">
        <v>2.1220023570309308</v>
      </c>
      <c r="CG108" s="82">
        <v>2.1220028732939817</v>
      </c>
      <c r="CH108" s="82">
        <v>2.1220026241052299</v>
      </c>
      <c r="CI108" s="82">
        <v>2.1220027231219674</v>
      </c>
      <c r="CJ108" s="82">
        <v>2.1780013535301261</v>
      </c>
      <c r="CK108" s="82">
        <v>2.1780011877492149</v>
      </c>
      <c r="CL108" s="82">
        <v>2.1780009150040778</v>
      </c>
      <c r="CM108" s="82">
        <v>2.1780011320842387</v>
      </c>
      <c r="CN108" s="82">
        <v>2.1780011044208694</v>
      </c>
      <c r="CO108" s="82">
        <v>2.1780011885895401</v>
      </c>
      <c r="CP108" s="82">
        <v>2.1780011112508912</v>
      </c>
      <c r="CQ108" s="82">
        <v>2.1780013442695259</v>
      </c>
      <c r="CR108" s="82">
        <v>2.1780012572058705</v>
      </c>
      <c r="CS108" s="82">
        <v>2.1780012066796877</v>
      </c>
      <c r="CT108" s="82">
        <v>2.1780011380683875</v>
      </c>
      <c r="CU108" s="82">
        <v>2.1780011226208091</v>
      </c>
      <c r="CV108" s="82">
        <v>2.2360001997403378</v>
      </c>
      <c r="CW108" s="82">
        <v>2.236000619064991</v>
      </c>
      <c r="CX108" s="82">
        <v>2.2359999403525168</v>
      </c>
      <c r="CY108" s="82">
        <v>2.2360002975336584</v>
      </c>
      <c r="CZ108" s="82">
        <v>2.2360006979400198</v>
      </c>
      <c r="DA108" s="82">
        <v>2.2359999347797728</v>
      </c>
      <c r="DB108" s="82">
        <v>2.2360001910787455</v>
      </c>
      <c r="DC108" s="82">
        <v>2.2360006691690804</v>
      </c>
      <c r="DD108" s="82">
        <v>2.2360002232592344</v>
      </c>
      <c r="DE108" s="82">
        <v>2.2360006636181708</v>
      </c>
      <c r="DF108" s="82">
        <v>2.236000741137234</v>
      </c>
      <c r="DG108" s="82">
        <v>2.2359997531981408</v>
      </c>
      <c r="DH108" s="82">
        <v>2.2970016041708443</v>
      </c>
      <c r="DI108" s="82">
        <v>2.2970015080614758</v>
      </c>
      <c r="DJ108" s="82">
        <v>2.297000670476038</v>
      </c>
      <c r="DK108" s="82">
        <v>2.2970011055831949</v>
      </c>
      <c r="DL108" s="82">
        <v>2.2970008237232289</v>
      </c>
      <c r="DM108" s="82">
        <v>2.2970008285004142</v>
      </c>
      <c r="DN108" s="82">
        <v>2.2970013546980503</v>
      </c>
      <c r="DO108" s="82">
        <v>2.2970014252478466</v>
      </c>
      <c r="DP108" s="82">
        <v>2.2970015162169291</v>
      </c>
      <c r="DQ108" s="82">
        <v>2.2970019328365154</v>
      </c>
      <c r="DR108" s="82">
        <v>2.297001630950906</v>
      </c>
      <c r="DS108" s="82">
        <v>2.2970012147136076</v>
      </c>
      <c r="DT108" s="82">
        <v>2.359997687117243</v>
      </c>
      <c r="DU108" s="82">
        <v>2.3599980023306144</v>
      </c>
      <c r="DV108" s="82">
        <v>2.3599981911547467</v>
      </c>
      <c r="DW108" s="82">
        <v>2.3599975887572069</v>
      </c>
      <c r="DX108" s="82">
        <v>2.3599982222965834</v>
      </c>
      <c r="DY108" s="82">
        <v>2.3599988117204718</v>
      </c>
      <c r="DZ108" s="82">
        <v>2.3599975647717768</v>
      </c>
      <c r="EA108" s="82">
        <v>2.3599983212674429</v>
      </c>
      <c r="EB108" s="82">
        <v>2.3599977965317409</v>
      </c>
      <c r="EC108" s="82">
        <v>2.3599974937081631</v>
      </c>
      <c r="ED108" s="82">
        <v>2.3599982530655539</v>
      </c>
      <c r="EE108" s="82">
        <v>2.3599977036928794</v>
      </c>
      <c r="EF108" s="82">
        <v>2.4239969832570769</v>
      </c>
      <c r="EG108" s="82">
        <v>2.4239979191470646</v>
      </c>
      <c r="EH108" s="82">
        <v>2.4239974284020933</v>
      </c>
      <c r="EI108" s="82">
        <v>2.4239976064153188</v>
      </c>
      <c r="EJ108" s="82">
        <v>2.4239981581649395</v>
      </c>
      <c r="EK108" s="82">
        <v>2.423997558539563</v>
      </c>
      <c r="EL108" s="82">
        <v>2.4239976386502358</v>
      </c>
      <c r="EM108" s="82">
        <v>2.4239983211492686</v>
      </c>
      <c r="EN108" s="82">
        <v>2.4239972766621789</v>
      </c>
      <c r="EO108" s="82">
        <v>2.4239972753177064</v>
      </c>
      <c r="EP108" s="82">
        <v>2.4239975629740123</v>
      </c>
      <c r="EQ108" s="82">
        <v>2.4239973400939281</v>
      </c>
      <c r="ER108" s="82">
        <v>2.4899963413890527</v>
      </c>
      <c r="ES108" s="82">
        <v>2.4899961868018483</v>
      </c>
      <c r="ET108" s="82">
        <v>2.489995945219921</v>
      </c>
      <c r="EU108" s="82">
        <v>2.489996692509195</v>
      </c>
      <c r="EV108" s="82">
        <v>2.4899969496546004</v>
      </c>
      <c r="EW108" s="82">
        <v>2.4899966087133456</v>
      </c>
      <c r="EX108" s="82">
        <v>2.4899960483595351</v>
      </c>
      <c r="EY108" s="82">
        <v>2.4899962062133794</v>
      </c>
      <c r="EZ108" s="82">
        <v>2.4899967771690208</v>
      </c>
      <c r="FA108" s="82">
        <v>2.4899961050171591</v>
      </c>
      <c r="FB108" s="82">
        <v>2.4899961860770627</v>
      </c>
      <c r="FC108" s="82">
        <v>2.4899963761164758</v>
      </c>
      <c r="FD108" s="82">
        <v>2.5600031321125054</v>
      </c>
      <c r="FE108" s="82">
        <v>2.5600034199336532</v>
      </c>
      <c r="FF108" s="82">
        <v>2.5600031042082718</v>
      </c>
      <c r="FG108" s="82">
        <v>2.5600017448922241</v>
      </c>
      <c r="FH108" s="82">
        <v>2.5600022140793306</v>
      </c>
      <c r="FI108" s="82">
        <v>2.5600022381115051</v>
      </c>
      <c r="FJ108" s="82">
        <v>2.5600025893040166</v>
      </c>
      <c r="FK108" s="82">
        <v>2.5600025738093453</v>
      </c>
      <c r="FL108" s="82">
        <v>2.5600020368442493</v>
      </c>
      <c r="FM108" s="82">
        <v>2.560002225967501</v>
      </c>
      <c r="FN108" s="82">
        <v>2.5600035709648097</v>
      </c>
      <c r="FO108" s="82">
        <v>2.5600025589627671</v>
      </c>
      <c r="FP108" s="82">
        <v>2.6320027460721733</v>
      </c>
      <c r="FQ108" s="82">
        <v>2.6320031697905182</v>
      </c>
      <c r="FR108" s="82">
        <v>2.6320026823524443</v>
      </c>
      <c r="FS108" s="82">
        <v>2.6320024528173334</v>
      </c>
      <c r="FT108" s="82">
        <v>2.6320023510077379</v>
      </c>
      <c r="FU108" s="82">
        <v>2.6320018391656745</v>
      </c>
      <c r="FV108" s="82">
        <v>2.63200304719917</v>
      </c>
      <c r="FW108" s="82">
        <v>2.6320022078710603</v>
      </c>
      <c r="FX108" s="82">
        <v>2.6320020075969293</v>
      </c>
      <c r="FY108" s="82">
        <v>2.6320029258499913</v>
      </c>
      <c r="FZ108" s="82">
        <v>2.6320031280076996</v>
      </c>
      <c r="GA108" s="82">
        <v>2.6320023784270239</v>
      </c>
    </row>
    <row r="109" spans="2:183">
      <c r="B109" s="96" t="s">
        <v>4</v>
      </c>
      <c r="C109" s="166" t="s">
        <v>40</v>
      </c>
      <c r="D109" s="175">
        <v>2.5</v>
      </c>
      <c r="E109" s="176">
        <v>1.25</v>
      </c>
      <c r="F109" s="176">
        <v>0.62</v>
      </c>
      <c r="G109" s="176">
        <v>2.25</v>
      </c>
      <c r="H109" s="176">
        <v>1.62</v>
      </c>
      <c r="I109" s="176">
        <v>1.25</v>
      </c>
      <c r="J109" s="176">
        <v>1.88</v>
      </c>
      <c r="K109" s="176">
        <v>1.25</v>
      </c>
      <c r="L109" s="176">
        <v>2.25</v>
      </c>
      <c r="M109" s="176">
        <v>1.25</v>
      </c>
      <c r="N109" s="176">
        <v>1.88</v>
      </c>
      <c r="O109" s="176">
        <v>1.88</v>
      </c>
      <c r="P109" s="176">
        <v>1.25</v>
      </c>
      <c r="Q109" s="176">
        <v>1.25</v>
      </c>
      <c r="R109" s="176">
        <v>0.62</v>
      </c>
      <c r="S109" s="176">
        <v>1.88</v>
      </c>
      <c r="T109" s="176">
        <v>1.88</v>
      </c>
      <c r="U109" s="176">
        <v>1.25</v>
      </c>
      <c r="V109" s="176">
        <v>1.88</v>
      </c>
      <c r="W109" s="176">
        <v>1.25</v>
      </c>
      <c r="X109" s="176">
        <v>1.25</v>
      </c>
      <c r="Y109" s="176">
        <v>0.62</v>
      </c>
      <c r="Z109" s="176">
        <v>1.25</v>
      </c>
      <c r="AA109" s="176">
        <v>1.88</v>
      </c>
      <c r="AB109" s="176">
        <v>1.25</v>
      </c>
      <c r="AC109" s="176">
        <v>1.25</v>
      </c>
      <c r="AD109" s="176">
        <v>1.25</v>
      </c>
      <c r="AE109" s="176">
        <v>0.62</v>
      </c>
      <c r="AF109" s="176">
        <v>1.25</v>
      </c>
      <c r="AG109" s="176">
        <v>0.62</v>
      </c>
      <c r="AH109" s="176">
        <v>1.88</v>
      </c>
      <c r="AI109" s="176">
        <v>1.25</v>
      </c>
      <c r="AJ109" s="176">
        <v>1.25</v>
      </c>
      <c r="AK109" s="176">
        <v>1.25</v>
      </c>
      <c r="AL109" s="176">
        <v>1.88</v>
      </c>
      <c r="AM109" s="176">
        <v>1.25</v>
      </c>
      <c r="AN109" s="176">
        <v>1.25</v>
      </c>
      <c r="AO109" s="176">
        <v>1.25</v>
      </c>
      <c r="AP109" s="176">
        <v>1.25</v>
      </c>
      <c r="AQ109" s="176">
        <v>1.25</v>
      </c>
      <c r="AR109" s="176">
        <v>1.62</v>
      </c>
      <c r="AS109" s="176">
        <v>1.62</v>
      </c>
      <c r="AT109" s="176">
        <v>0.62</v>
      </c>
      <c r="AU109" s="176">
        <v>1.25</v>
      </c>
      <c r="AV109" s="176">
        <v>1.25</v>
      </c>
      <c r="AW109" s="176">
        <v>1.25</v>
      </c>
      <c r="AX109" s="176">
        <v>1.25</v>
      </c>
      <c r="AY109" s="176">
        <v>2.25</v>
      </c>
      <c r="AZ109" s="176">
        <v>1.25</v>
      </c>
      <c r="BA109" s="176">
        <v>1.88</v>
      </c>
      <c r="BB109" s="176">
        <v>1.88</v>
      </c>
      <c r="BC109" s="176">
        <v>1.25</v>
      </c>
      <c r="BD109" s="176">
        <v>1.25</v>
      </c>
      <c r="BE109" s="176">
        <v>1.25</v>
      </c>
      <c r="BF109" s="176">
        <v>1.25</v>
      </c>
      <c r="BG109" s="176">
        <v>1.25</v>
      </c>
      <c r="BH109" s="176">
        <v>1.25</v>
      </c>
      <c r="BI109" s="176">
        <v>1.25</v>
      </c>
      <c r="BJ109" s="176">
        <v>1.88</v>
      </c>
      <c r="BK109" s="176">
        <v>1.88</v>
      </c>
      <c r="BL109" s="176">
        <v>1.88</v>
      </c>
      <c r="BM109" s="176">
        <v>1.25</v>
      </c>
      <c r="BN109" s="176">
        <v>1.88</v>
      </c>
      <c r="BO109" s="176">
        <v>1.25</v>
      </c>
      <c r="BP109" s="176">
        <v>1.25</v>
      </c>
      <c r="BQ109" s="176">
        <v>0.62</v>
      </c>
      <c r="BR109" s="176">
        <v>0.62</v>
      </c>
      <c r="BS109" s="176">
        <v>0.62</v>
      </c>
      <c r="BT109" s="176">
        <v>3.12</v>
      </c>
      <c r="BU109" s="176">
        <v>1.25</v>
      </c>
      <c r="BV109" s="176">
        <v>0.62</v>
      </c>
      <c r="BW109" s="176">
        <v>3.12</v>
      </c>
      <c r="BX109" s="176">
        <v>1.25</v>
      </c>
      <c r="BY109" s="176">
        <v>1.25</v>
      </c>
      <c r="BZ109" s="176">
        <v>1.25</v>
      </c>
      <c r="CA109" s="176">
        <v>0.62</v>
      </c>
      <c r="CB109" s="176">
        <v>1.62</v>
      </c>
      <c r="CC109" s="176">
        <v>1.25</v>
      </c>
      <c r="CD109" s="176">
        <v>0.62</v>
      </c>
      <c r="CE109" s="176">
        <v>1.25</v>
      </c>
      <c r="CF109" s="176">
        <v>1.88</v>
      </c>
      <c r="CG109" s="176">
        <v>1.25</v>
      </c>
      <c r="CH109" s="176">
        <v>1.25</v>
      </c>
      <c r="CI109" s="176">
        <v>2.25</v>
      </c>
      <c r="CJ109" s="176">
        <v>1.88</v>
      </c>
      <c r="CK109" s="176">
        <v>1.88</v>
      </c>
      <c r="CL109" s="176">
        <v>2.5</v>
      </c>
      <c r="CM109" s="176">
        <v>0.62</v>
      </c>
      <c r="CN109" s="176">
        <v>0.62</v>
      </c>
      <c r="CO109" s="176">
        <v>1.25</v>
      </c>
      <c r="CP109" s="176">
        <v>1.25</v>
      </c>
      <c r="CQ109" s="176">
        <v>1.88</v>
      </c>
      <c r="CR109" s="176">
        <v>1.25</v>
      </c>
      <c r="CS109" s="176">
        <v>1.88</v>
      </c>
      <c r="CT109" s="176">
        <v>1.88</v>
      </c>
      <c r="CU109" s="176">
        <v>0.62</v>
      </c>
      <c r="CV109" s="176">
        <v>2.5</v>
      </c>
      <c r="CW109" s="176">
        <v>1.25</v>
      </c>
      <c r="CX109" s="176">
        <v>0.62</v>
      </c>
      <c r="CY109" s="176">
        <v>1.25</v>
      </c>
      <c r="CZ109" s="176">
        <v>1.62</v>
      </c>
      <c r="DA109" s="176">
        <v>1.88</v>
      </c>
      <c r="DB109" s="176">
        <v>1.25</v>
      </c>
      <c r="DC109" s="176">
        <v>1.88</v>
      </c>
      <c r="DD109" s="176">
        <v>0.62</v>
      </c>
      <c r="DE109" s="176">
        <v>1.25</v>
      </c>
      <c r="DF109" s="176">
        <v>0.62</v>
      </c>
      <c r="DG109" s="176">
        <v>1.25</v>
      </c>
      <c r="DH109" s="176">
        <v>1.25</v>
      </c>
      <c r="DI109" s="176">
        <v>1.25</v>
      </c>
      <c r="DJ109" s="176">
        <v>1.88</v>
      </c>
      <c r="DK109" s="176">
        <v>1.25</v>
      </c>
      <c r="DL109" s="176">
        <v>1.62</v>
      </c>
      <c r="DM109" s="176">
        <v>1.25</v>
      </c>
      <c r="DN109" s="176">
        <v>1.25</v>
      </c>
      <c r="DO109" s="176">
        <v>1.25</v>
      </c>
      <c r="DP109" s="176">
        <v>0.62</v>
      </c>
      <c r="DQ109" s="176">
        <v>1.88</v>
      </c>
      <c r="DR109" s="176">
        <v>1.25</v>
      </c>
      <c r="DS109" s="176">
        <v>2.5</v>
      </c>
      <c r="DT109" s="176">
        <v>1.88</v>
      </c>
      <c r="DU109" s="176">
        <v>1.25</v>
      </c>
      <c r="DV109" s="176">
        <v>1.88</v>
      </c>
      <c r="DW109" s="176">
        <v>2.5</v>
      </c>
      <c r="DX109" s="176">
        <v>0.62</v>
      </c>
      <c r="DY109" s="176">
        <v>1.25</v>
      </c>
      <c r="DZ109" s="176">
        <v>1.25</v>
      </c>
      <c r="EA109" s="176">
        <v>1.88</v>
      </c>
      <c r="EB109" s="176">
        <v>1.88</v>
      </c>
      <c r="EC109" s="176">
        <v>1.25</v>
      </c>
      <c r="ED109" s="176">
        <v>1.25</v>
      </c>
      <c r="EE109" s="176">
        <v>1.88</v>
      </c>
      <c r="EF109" s="176">
        <v>1.88</v>
      </c>
      <c r="EG109" s="176">
        <v>1.25</v>
      </c>
      <c r="EH109" s="176">
        <v>1.25</v>
      </c>
      <c r="EI109" s="176">
        <v>1.88</v>
      </c>
      <c r="EJ109" s="176">
        <v>0.62</v>
      </c>
      <c r="EK109" s="176">
        <v>1.25</v>
      </c>
      <c r="EL109" s="176">
        <v>2.5</v>
      </c>
      <c r="EM109" s="176">
        <v>0.62</v>
      </c>
      <c r="EN109" s="176">
        <v>3.12</v>
      </c>
      <c r="EO109" s="176">
        <v>1.25</v>
      </c>
      <c r="EP109" s="176">
        <v>1.25</v>
      </c>
      <c r="EQ109" s="176">
        <v>1.88</v>
      </c>
      <c r="ER109" s="176">
        <v>1.88</v>
      </c>
      <c r="ES109" s="176">
        <v>1.25</v>
      </c>
      <c r="ET109" s="176">
        <v>1.25</v>
      </c>
      <c r="EU109" s="176">
        <v>1.25</v>
      </c>
      <c r="EV109" s="176">
        <v>2.25</v>
      </c>
      <c r="EW109" s="176">
        <v>1.25</v>
      </c>
      <c r="EX109" s="176">
        <v>2.5</v>
      </c>
      <c r="EY109" s="176">
        <v>0.62</v>
      </c>
      <c r="EZ109" s="176">
        <v>3.12</v>
      </c>
      <c r="FA109" s="176">
        <v>1.88</v>
      </c>
      <c r="FB109" s="176">
        <v>1.25</v>
      </c>
      <c r="FC109" s="176">
        <v>1.25</v>
      </c>
      <c r="FD109" s="176">
        <v>0.62</v>
      </c>
      <c r="FE109" s="176">
        <v>1.25</v>
      </c>
      <c r="FF109" s="176">
        <v>1.25</v>
      </c>
      <c r="FG109" s="176">
        <v>1.88</v>
      </c>
      <c r="FH109" s="176">
        <v>0.62</v>
      </c>
      <c r="FI109" s="176">
        <v>1.25</v>
      </c>
      <c r="FJ109" s="176">
        <v>2.5</v>
      </c>
      <c r="FK109" s="176">
        <v>0.62</v>
      </c>
      <c r="FL109" s="176">
        <v>1.88</v>
      </c>
      <c r="FM109" s="176">
        <v>1.25</v>
      </c>
      <c r="FN109" s="176">
        <v>1.88</v>
      </c>
      <c r="FO109" s="176">
        <v>2.25</v>
      </c>
      <c r="FP109" s="176">
        <v>0.62</v>
      </c>
      <c r="FQ109" s="176">
        <v>1.25</v>
      </c>
      <c r="FR109" s="176">
        <v>1.25</v>
      </c>
      <c r="FS109" s="176">
        <v>1.25</v>
      </c>
      <c r="FT109" s="176">
        <v>0.62</v>
      </c>
      <c r="FU109" s="176">
        <v>1.88</v>
      </c>
      <c r="FV109" s="176">
        <v>1.25</v>
      </c>
      <c r="FW109" s="176">
        <v>1.25</v>
      </c>
      <c r="FX109" s="176">
        <v>1.88</v>
      </c>
      <c r="FY109" s="176">
        <v>0.62</v>
      </c>
      <c r="FZ109" s="176">
        <v>1.25</v>
      </c>
      <c r="GA109" s="176">
        <v>1.88</v>
      </c>
    </row>
    <row r="110" spans="2:183">
      <c r="B110" s="96" t="s">
        <v>4</v>
      </c>
      <c r="C110" s="166" t="s">
        <v>41</v>
      </c>
      <c r="D110" s="175">
        <v>692</v>
      </c>
      <c r="E110" s="176">
        <v>625</v>
      </c>
      <c r="F110" s="176">
        <v>692</v>
      </c>
      <c r="G110" s="176">
        <v>581</v>
      </c>
      <c r="H110" s="176">
        <v>157</v>
      </c>
      <c r="I110" s="176">
        <v>670</v>
      </c>
      <c r="J110" s="176">
        <v>692</v>
      </c>
      <c r="K110" s="176">
        <v>692</v>
      </c>
      <c r="L110" s="176">
        <v>670</v>
      </c>
      <c r="M110" s="176">
        <v>692</v>
      </c>
      <c r="N110" s="176">
        <v>670</v>
      </c>
      <c r="O110" s="176">
        <v>692</v>
      </c>
      <c r="P110" s="176">
        <v>692</v>
      </c>
      <c r="Q110" s="176">
        <v>625</v>
      </c>
      <c r="R110" s="176">
        <v>692</v>
      </c>
      <c r="S110" s="176">
        <v>670</v>
      </c>
      <c r="T110" s="176">
        <v>692</v>
      </c>
      <c r="U110" s="176">
        <v>670</v>
      </c>
      <c r="V110" s="176">
        <v>692</v>
      </c>
      <c r="W110" s="176">
        <v>692</v>
      </c>
      <c r="X110" s="176">
        <v>670</v>
      </c>
      <c r="Y110" s="176">
        <v>692</v>
      </c>
      <c r="Z110" s="176">
        <v>670</v>
      </c>
      <c r="AA110" s="176">
        <v>692</v>
      </c>
      <c r="AB110" s="176">
        <v>692</v>
      </c>
      <c r="AC110" s="176">
        <v>625</v>
      </c>
      <c r="AD110" s="176">
        <v>692</v>
      </c>
      <c r="AE110" s="176">
        <v>670</v>
      </c>
      <c r="AF110" s="176">
        <v>692</v>
      </c>
      <c r="AG110" s="176">
        <v>670</v>
      </c>
      <c r="AH110" s="176">
        <v>692</v>
      </c>
      <c r="AI110" s="176">
        <v>692</v>
      </c>
      <c r="AJ110" s="176">
        <v>670</v>
      </c>
      <c r="AK110" s="176">
        <v>692</v>
      </c>
      <c r="AL110" s="176">
        <v>670</v>
      </c>
      <c r="AM110" s="176">
        <v>692</v>
      </c>
      <c r="AN110" s="176">
        <v>692</v>
      </c>
      <c r="AO110" s="176">
        <v>648</v>
      </c>
      <c r="AP110" s="176">
        <v>692</v>
      </c>
      <c r="AQ110" s="176">
        <v>648</v>
      </c>
      <c r="AR110" s="176">
        <v>157</v>
      </c>
      <c r="AS110" s="176">
        <v>670</v>
      </c>
      <c r="AT110" s="176">
        <v>692</v>
      </c>
      <c r="AU110" s="176">
        <v>692</v>
      </c>
      <c r="AV110" s="176">
        <v>670</v>
      </c>
      <c r="AW110" s="176">
        <v>692</v>
      </c>
      <c r="AX110" s="176">
        <v>670</v>
      </c>
      <c r="AY110" s="176">
        <v>692</v>
      </c>
      <c r="AZ110" s="176">
        <v>692</v>
      </c>
      <c r="BA110" s="176">
        <v>625</v>
      </c>
      <c r="BB110" s="176">
        <v>692</v>
      </c>
      <c r="BC110" s="176">
        <v>670</v>
      </c>
      <c r="BD110" s="176">
        <v>692</v>
      </c>
      <c r="BE110" s="176">
        <v>670</v>
      </c>
      <c r="BF110" s="176">
        <v>692</v>
      </c>
      <c r="BG110" s="176">
        <v>692</v>
      </c>
      <c r="BH110" s="176">
        <v>670</v>
      </c>
      <c r="BI110" s="176">
        <v>692</v>
      </c>
      <c r="BJ110" s="176">
        <v>670</v>
      </c>
      <c r="BK110" s="176">
        <v>692</v>
      </c>
      <c r="BL110" s="176">
        <v>692</v>
      </c>
      <c r="BM110" s="176">
        <v>625</v>
      </c>
      <c r="BN110" s="176">
        <v>692</v>
      </c>
      <c r="BO110" s="176">
        <v>670</v>
      </c>
      <c r="BP110" s="176">
        <v>692</v>
      </c>
      <c r="BQ110" s="176">
        <v>670</v>
      </c>
      <c r="BR110" s="176">
        <v>692</v>
      </c>
      <c r="BS110" s="176">
        <v>692</v>
      </c>
      <c r="BT110" s="176">
        <v>670</v>
      </c>
      <c r="BU110" s="176">
        <v>692</v>
      </c>
      <c r="BV110" s="176">
        <v>670</v>
      </c>
      <c r="BW110" s="176">
        <v>692</v>
      </c>
      <c r="BX110" s="176">
        <v>692</v>
      </c>
      <c r="BY110" s="176">
        <v>625</v>
      </c>
      <c r="BZ110" s="176">
        <v>692</v>
      </c>
      <c r="CA110" s="176">
        <v>112</v>
      </c>
      <c r="CB110" s="176">
        <v>157</v>
      </c>
      <c r="CC110" s="176">
        <v>670</v>
      </c>
      <c r="CD110" s="176">
        <v>692</v>
      </c>
      <c r="CE110" s="176">
        <v>692</v>
      </c>
      <c r="CF110" s="176">
        <v>670</v>
      </c>
      <c r="CG110" s="176">
        <v>692</v>
      </c>
      <c r="CH110" s="176">
        <v>670</v>
      </c>
      <c r="CI110" s="176">
        <v>692</v>
      </c>
      <c r="CJ110" s="176">
        <v>692</v>
      </c>
      <c r="CK110" s="176">
        <v>648</v>
      </c>
      <c r="CL110" s="176">
        <v>692</v>
      </c>
      <c r="CM110" s="176">
        <v>670</v>
      </c>
      <c r="CN110" s="176">
        <v>692</v>
      </c>
      <c r="CO110" s="176">
        <v>670</v>
      </c>
      <c r="CP110" s="176">
        <v>692</v>
      </c>
      <c r="CQ110" s="176">
        <v>692</v>
      </c>
      <c r="CR110" s="176">
        <v>670</v>
      </c>
      <c r="CS110" s="176">
        <v>692</v>
      </c>
      <c r="CT110" s="176">
        <v>670</v>
      </c>
      <c r="CU110" s="176">
        <v>692</v>
      </c>
      <c r="CV110" s="176">
        <v>692</v>
      </c>
      <c r="CW110" s="176">
        <v>625</v>
      </c>
      <c r="CX110" s="176">
        <v>692</v>
      </c>
      <c r="CY110" s="176">
        <v>670</v>
      </c>
      <c r="CZ110" s="176">
        <v>692</v>
      </c>
      <c r="DA110" s="176">
        <v>670</v>
      </c>
      <c r="DB110" s="176">
        <v>692</v>
      </c>
      <c r="DC110" s="176">
        <v>692</v>
      </c>
      <c r="DD110" s="176">
        <v>670</v>
      </c>
      <c r="DE110" s="176">
        <v>692</v>
      </c>
      <c r="DF110" s="176">
        <v>670</v>
      </c>
      <c r="DG110" s="176">
        <v>692</v>
      </c>
      <c r="DH110" s="176">
        <v>692</v>
      </c>
      <c r="DI110" s="176">
        <v>625</v>
      </c>
      <c r="DJ110" s="176">
        <v>692</v>
      </c>
      <c r="DK110" s="176">
        <v>648</v>
      </c>
      <c r="DL110" s="176">
        <v>90</v>
      </c>
      <c r="DM110" s="176">
        <v>670</v>
      </c>
      <c r="DN110" s="176">
        <v>692</v>
      </c>
      <c r="DO110" s="176">
        <v>692</v>
      </c>
      <c r="DP110" s="176">
        <v>670</v>
      </c>
      <c r="DQ110" s="176">
        <v>692</v>
      </c>
      <c r="DR110" s="176">
        <v>670</v>
      </c>
      <c r="DS110" s="176">
        <v>692</v>
      </c>
      <c r="DT110" s="176">
        <v>692</v>
      </c>
      <c r="DU110" s="176">
        <v>625</v>
      </c>
      <c r="DV110" s="176">
        <v>692</v>
      </c>
      <c r="DW110" s="176">
        <v>670</v>
      </c>
      <c r="DX110" s="176">
        <v>692</v>
      </c>
      <c r="DY110" s="176">
        <v>670</v>
      </c>
      <c r="DZ110" s="176">
        <v>692</v>
      </c>
      <c r="EA110" s="176">
        <v>692</v>
      </c>
      <c r="EB110" s="176">
        <v>670</v>
      </c>
      <c r="EC110" s="176">
        <v>692</v>
      </c>
      <c r="ED110" s="176">
        <v>670</v>
      </c>
      <c r="EE110" s="176">
        <v>692</v>
      </c>
      <c r="EF110" s="176">
        <v>692</v>
      </c>
      <c r="EG110" s="176">
        <v>648</v>
      </c>
      <c r="EH110" s="176">
        <v>692</v>
      </c>
      <c r="EI110" s="176">
        <v>670</v>
      </c>
      <c r="EJ110" s="176">
        <v>692</v>
      </c>
      <c r="EK110" s="176">
        <v>670</v>
      </c>
      <c r="EL110" s="176">
        <v>692</v>
      </c>
      <c r="EM110" s="176">
        <v>692</v>
      </c>
      <c r="EN110" s="176">
        <v>670</v>
      </c>
      <c r="EO110" s="176">
        <v>692</v>
      </c>
      <c r="EP110" s="176">
        <v>670</v>
      </c>
      <c r="EQ110" s="176">
        <v>692</v>
      </c>
      <c r="ER110" s="176">
        <v>692</v>
      </c>
      <c r="ES110" s="176">
        <v>625</v>
      </c>
      <c r="ET110" s="176">
        <v>692</v>
      </c>
      <c r="EU110" s="176">
        <v>558</v>
      </c>
      <c r="EV110" s="176">
        <v>246</v>
      </c>
      <c r="EW110" s="176">
        <v>670</v>
      </c>
      <c r="EX110" s="176">
        <v>692</v>
      </c>
      <c r="EY110" s="176">
        <v>692</v>
      </c>
      <c r="EZ110" s="176">
        <v>670</v>
      </c>
      <c r="FA110" s="176">
        <v>692</v>
      </c>
      <c r="FB110" s="176">
        <v>670</v>
      </c>
      <c r="FC110" s="176">
        <v>692</v>
      </c>
      <c r="FD110" s="176">
        <v>692</v>
      </c>
      <c r="FE110" s="176">
        <v>625</v>
      </c>
      <c r="FF110" s="176">
        <v>692</v>
      </c>
      <c r="FG110" s="176">
        <v>670</v>
      </c>
      <c r="FH110" s="176">
        <v>692</v>
      </c>
      <c r="FI110" s="176">
        <v>670</v>
      </c>
      <c r="FJ110" s="176">
        <v>692</v>
      </c>
      <c r="FK110" s="176">
        <v>692</v>
      </c>
      <c r="FL110" s="176">
        <v>670</v>
      </c>
      <c r="FM110" s="176">
        <v>692</v>
      </c>
      <c r="FN110" s="176">
        <v>670</v>
      </c>
      <c r="FO110" s="176">
        <v>692</v>
      </c>
      <c r="FP110" s="176">
        <v>692</v>
      </c>
      <c r="FQ110" s="176">
        <v>625</v>
      </c>
      <c r="FR110" s="176">
        <v>692</v>
      </c>
      <c r="FS110" s="176">
        <v>670</v>
      </c>
      <c r="FT110" s="176">
        <v>692</v>
      </c>
      <c r="FU110" s="176">
        <v>670</v>
      </c>
      <c r="FV110" s="176">
        <v>692</v>
      </c>
      <c r="FW110" s="176">
        <v>692</v>
      </c>
      <c r="FX110" s="176">
        <v>670</v>
      </c>
      <c r="FY110" s="176">
        <v>692</v>
      </c>
      <c r="FZ110" s="176">
        <v>670</v>
      </c>
      <c r="GA110" s="176">
        <v>692</v>
      </c>
    </row>
    <row r="111" spans="2:183">
      <c r="B111" s="96" t="s">
        <v>4</v>
      </c>
      <c r="C111" s="166" t="s">
        <v>271</v>
      </c>
      <c r="D111" s="88">
        <v>3542.5</v>
      </c>
      <c r="E111" s="89">
        <v>1771.25</v>
      </c>
      <c r="F111" s="89">
        <v>885.62</v>
      </c>
      <c r="G111" s="89">
        <v>3188.25</v>
      </c>
      <c r="H111" s="89">
        <v>2302.62</v>
      </c>
      <c r="I111" s="89">
        <v>1771.25</v>
      </c>
      <c r="J111" s="89">
        <v>2656.88</v>
      </c>
      <c r="K111" s="89">
        <v>1771.25</v>
      </c>
      <c r="L111" s="89">
        <v>3188.25</v>
      </c>
      <c r="M111" s="89">
        <v>1771.25</v>
      </c>
      <c r="N111" s="89">
        <v>2656.88</v>
      </c>
      <c r="O111" s="89">
        <v>2656.88</v>
      </c>
      <c r="P111" s="89">
        <v>1771.25</v>
      </c>
      <c r="Q111" s="89">
        <v>1771.25</v>
      </c>
      <c r="R111" s="89">
        <v>885.62</v>
      </c>
      <c r="S111" s="89">
        <v>2656.88</v>
      </c>
      <c r="T111" s="89">
        <v>2656.88</v>
      </c>
      <c r="U111" s="89">
        <v>1771.25</v>
      </c>
      <c r="V111" s="89">
        <v>2656.88</v>
      </c>
      <c r="W111" s="89">
        <v>1771.25</v>
      </c>
      <c r="X111" s="89">
        <v>1771.25</v>
      </c>
      <c r="Y111" s="89">
        <v>885.62</v>
      </c>
      <c r="Z111" s="89">
        <v>1771.25</v>
      </c>
      <c r="AA111" s="89">
        <v>2656.88</v>
      </c>
      <c r="AB111" s="89">
        <v>1771.25</v>
      </c>
      <c r="AC111" s="89">
        <v>1771.25</v>
      </c>
      <c r="AD111" s="89">
        <v>1771.25</v>
      </c>
      <c r="AE111" s="89">
        <v>885.62</v>
      </c>
      <c r="AF111" s="89">
        <v>1771.25</v>
      </c>
      <c r="AG111" s="89">
        <v>885.62</v>
      </c>
      <c r="AH111" s="89">
        <v>2656.88</v>
      </c>
      <c r="AI111" s="89">
        <v>1771.25</v>
      </c>
      <c r="AJ111" s="89">
        <v>1771.25</v>
      </c>
      <c r="AK111" s="89">
        <v>1771.25</v>
      </c>
      <c r="AL111" s="89">
        <v>2656.88</v>
      </c>
      <c r="AM111" s="89">
        <v>1771.25</v>
      </c>
      <c r="AN111" s="89">
        <v>1771.25</v>
      </c>
      <c r="AO111" s="89">
        <v>1771.25</v>
      </c>
      <c r="AP111" s="89">
        <v>1771.25</v>
      </c>
      <c r="AQ111" s="89">
        <v>1771.25</v>
      </c>
      <c r="AR111" s="89">
        <v>2302.62</v>
      </c>
      <c r="AS111" s="89">
        <v>2302.62</v>
      </c>
      <c r="AT111" s="89">
        <v>885.62</v>
      </c>
      <c r="AU111" s="89">
        <v>1771.25</v>
      </c>
      <c r="AV111" s="89">
        <v>1771.25</v>
      </c>
      <c r="AW111" s="89">
        <v>1771.25</v>
      </c>
      <c r="AX111" s="89">
        <v>1771.25</v>
      </c>
      <c r="AY111" s="89">
        <v>3188.25</v>
      </c>
      <c r="AZ111" s="89">
        <v>1771.25</v>
      </c>
      <c r="BA111" s="89">
        <v>2656.88</v>
      </c>
      <c r="BB111" s="89">
        <v>2656.88</v>
      </c>
      <c r="BC111" s="89">
        <v>1771.25</v>
      </c>
      <c r="BD111" s="89">
        <v>1771.25</v>
      </c>
      <c r="BE111" s="89">
        <v>1771.25</v>
      </c>
      <c r="BF111" s="89">
        <v>1771.25</v>
      </c>
      <c r="BG111" s="89">
        <v>1771.25</v>
      </c>
      <c r="BH111" s="89">
        <v>1771.25</v>
      </c>
      <c r="BI111" s="89">
        <v>1771.25</v>
      </c>
      <c r="BJ111" s="89">
        <v>2656.88</v>
      </c>
      <c r="BK111" s="89">
        <v>2656.88</v>
      </c>
      <c r="BL111" s="89">
        <v>2656.88</v>
      </c>
      <c r="BM111" s="89">
        <v>1771.25</v>
      </c>
      <c r="BN111" s="89">
        <v>2656.88</v>
      </c>
      <c r="BO111" s="89">
        <v>1771.25</v>
      </c>
      <c r="BP111" s="89">
        <v>1771.25</v>
      </c>
      <c r="BQ111" s="89">
        <v>885.62</v>
      </c>
      <c r="BR111" s="89">
        <v>885.62</v>
      </c>
      <c r="BS111" s="89">
        <v>885.62</v>
      </c>
      <c r="BT111" s="89">
        <v>4428.12</v>
      </c>
      <c r="BU111" s="89">
        <v>1771.25</v>
      </c>
      <c r="BV111" s="89">
        <v>885.62</v>
      </c>
      <c r="BW111" s="89">
        <v>4428.12</v>
      </c>
      <c r="BX111" s="89">
        <v>1771.25</v>
      </c>
      <c r="BY111" s="89">
        <v>1771.25</v>
      </c>
      <c r="BZ111" s="89">
        <v>1771.25</v>
      </c>
      <c r="CA111" s="89">
        <v>885.62</v>
      </c>
      <c r="CB111" s="89">
        <v>2302.62</v>
      </c>
      <c r="CC111" s="89">
        <v>1771.25</v>
      </c>
      <c r="CD111" s="89">
        <v>885.62</v>
      </c>
      <c r="CE111" s="89">
        <v>1771.25</v>
      </c>
      <c r="CF111" s="89">
        <v>2656.88</v>
      </c>
      <c r="CG111" s="89">
        <v>1771.25</v>
      </c>
      <c r="CH111" s="89">
        <v>1771.25</v>
      </c>
      <c r="CI111" s="89">
        <v>3188.25</v>
      </c>
      <c r="CJ111" s="89">
        <v>2656.88</v>
      </c>
      <c r="CK111" s="89">
        <v>2656.88</v>
      </c>
      <c r="CL111" s="89">
        <v>3542.5</v>
      </c>
      <c r="CM111" s="89">
        <v>885.62</v>
      </c>
      <c r="CN111" s="89">
        <v>885.62</v>
      </c>
      <c r="CO111" s="89">
        <v>1771.25</v>
      </c>
      <c r="CP111" s="89">
        <v>1771.25</v>
      </c>
      <c r="CQ111" s="89">
        <v>2656.88</v>
      </c>
      <c r="CR111" s="89">
        <v>1771.25</v>
      </c>
      <c r="CS111" s="89">
        <v>2656.88</v>
      </c>
      <c r="CT111" s="89">
        <v>2656.88</v>
      </c>
      <c r="CU111" s="89">
        <v>885.62</v>
      </c>
      <c r="CV111" s="89">
        <v>3542.5</v>
      </c>
      <c r="CW111" s="89">
        <v>1771.25</v>
      </c>
      <c r="CX111" s="89">
        <v>885.62</v>
      </c>
      <c r="CY111" s="89">
        <v>1771.25</v>
      </c>
      <c r="CZ111" s="89">
        <v>2302.62</v>
      </c>
      <c r="DA111" s="89">
        <v>2656.88</v>
      </c>
      <c r="DB111" s="89">
        <v>1771.25</v>
      </c>
      <c r="DC111" s="89">
        <v>2656.88</v>
      </c>
      <c r="DD111" s="89">
        <v>885.62</v>
      </c>
      <c r="DE111" s="89">
        <v>1771.25</v>
      </c>
      <c r="DF111" s="89">
        <v>885.62</v>
      </c>
      <c r="DG111" s="89">
        <v>1771.25</v>
      </c>
      <c r="DH111" s="89">
        <v>1771.25</v>
      </c>
      <c r="DI111" s="89">
        <v>1771.25</v>
      </c>
      <c r="DJ111" s="89">
        <v>2656.88</v>
      </c>
      <c r="DK111" s="89">
        <v>1771.25</v>
      </c>
      <c r="DL111" s="89">
        <v>2302.62</v>
      </c>
      <c r="DM111" s="89">
        <v>1771.25</v>
      </c>
      <c r="DN111" s="89">
        <v>1771.25</v>
      </c>
      <c r="DO111" s="89">
        <v>1771.25</v>
      </c>
      <c r="DP111" s="89">
        <v>885.62</v>
      </c>
      <c r="DQ111" s="89">
        <v>2656.88</v>
      </c>
      <c r="DR111" s="89">
        <v>1771.25</v>
      </c>
      <c r="DS111" s="89">
        <v>3542.5</v>
      </c>
      <c r="DT111" s="89">
        <v>2656.88</v>
      </c>
      <c r="DU111" s="89">
        <v>1771.25</v>
      </c>
      <c r="DV111" s="89">
        <v>2656.88</v>
      </c>
      <c r="DW111" s="89">
        <v>3542.5</v>
      </c>
      <c r="DX111" s="89">
        <v>885.62</v>
      </c>
      <c r="DY111" s="89">
        <v>1771.25</v>
      </c>
      <c r="DZ111" s="89">
        <v>1771.25</v>
      </c>
      <c r="EA111" s="89">
        <v>2656.88</v>
      </c>
      <c r="EB111" s="89">
        <v>2656.88</v>
      </c>
      <c r="EC111" s="89">
        <v>1771.25</v>
      </c>
      <c r="ED111" s="89">
        <v>1771.25</v>
      </c>
      <c r="EE111" s="89">
        <v>2656.88</v>
      </c>
      <c r="EF111" s="89">
        <v>2656.88</v>
      </c>
      <c r="EG111" s="89">
        <v>1771.25</v>
      </c>
      <c r="EH111" s="89">
        <v>1771.25</v>
      </c>
      <c r="EI111" s="89">
        <v>2656.88</v>
      </c>
      <c r="EJ111" s="89">
        <v>885.62</v>
      </c>
      <c r="EK111" s="89">
        <v>1771.25</v>
      </c>
      <c r="EL111" s="89">
        <v>3542.5</v>
      </c>
      <c r="EM111" s="89">
        <v>885.62</v>
      </c>
      <c r="EN111" s="89">
        <v>4428.12</v>
      </c>
      <c r="EO111" s="89">
        <v>1771.25</v>
      </c>
      <c r="EP111" s="89">
        <v>1771.25</v>
      </c>
      <c r="EQ111" s="89">
        <v>2656.88</v>
      </c>
      <c r="ER111" s="89">
        <v>2656.88</v>
      </c>
      <c r="ES111" s="89">
        <v>1771.25</v>
      </c>
      <c r="ET111" s="89">
        <v>1771.25</v>
      </c>
      <c r="EU111" s="89">
        <v>1771.25</v>
      </c>
      <c r="EV111" s="89">
        <v>3188.25</v>
      </c>
      <c r="EW111" s="89">
        <v>1771.25</v>
      </c>
      <c r="EX111" s="89">
        <v>3542.5</v>
      </c>
      <c r="EY111" s="89">
        <v>885.62</v>
      </c>
      <c r="EZ111" s="89">
        <v>4428.12</v>
      </c>
      <c r="FA111" s="89">
        <v>2656.88</v>
      </c>
      <c r="FB111" s="89">
        <v>1771.25</v>
      </c>
      <c r="FC111" s="89">
        <v>1771.25</v>
      </c>
      <c r="FD111" s="89">
        <v>885.62</v>
      </c>
      <c r="FE111" s="89">
        <v>1771.25</v>
      </c>
      <c r="FF111" s="89">
        <v>1771.25</v>
      </c>
      <c r="FG111" s="89">
        <v>2656.88</v>
      </c>
      <c r="FH111" s="89">
        <v>885.62</v>
      </c>
      <c r="FI111" s="89">
        <v>1771.25</v>
      </c>
      <c r="FJ111" s="89">
        <v>3542.5</v>
      </c>
      <c r="FK111" s="89">
        <v>885.62</v>
      </c>
      <c r="FL111" s="89">
        <v>2656.88</v>
      </c>
      <c r="FM111" s="89">
        <v>1771.25</v>
      </c>
      <c r="FN111" s="89">
        <v>2656.88</v>
      </c>
      <c r="FO111" s="89">
        <v>3188.25</v>
      </c>
      <c r="FP111" s="89">
        <v>885.62</v>
      </c>
      <c r="FQ111" s="89">
        <v>1771.25</v>
      </c>
      <c r="FR111" s="89">
        <v>1771.25</v>
      </c>
      <c r="FS111" s="89">
        <v>1771.25</v>
      </c>
      <c r="FT111" s="89">
        <v>885.62</v>
      </c>
      <c r="FU111" s="89">
        <v>2656.88</v>
      </c>
      <c r="FV111" s="89">
        <v>1771.25</v>
      </c>
      <c r="FW111" s="89">
        <v>1771.25</v>
      </c>
      <c r="FX111" s="89">
        <v>2656.88</v>
      </c>
      <c r="FY111" s="89">
        <v>885.62</v>
      </c>
      <c r="FZ111" s="89">
        <v>1771.25</v>
      </c>
      <c r="GA111" s="89">
        <v>2656.88</v>
      </c>
    </row>
    <row r="112" spans="2:183">
      <c r="B112" s="171" t="s">
        <v>4</v>
      </c>
      <c r="C112" s="177" t="s">
        <v>96</v>
      </c>
      <c r="D112" s="83">
        <v>0.9347632433288463</v>
      </c>
      <c r="E112" s="84">
        <v>0.91745753424657539</v>
      </c>
      <c r="F112" s="84">
        <v>0.88650130651674719</v>
      </c>
      <c r="G112" s="84">
        <v>0.90286751703487134</v>
      </c>
      <c r="H112" s="84">
        <v>0.88819649245266563</v>
      </c>
      <c r="I112" s="84">
        <v>0.86418523819259874</v>
      </c>
      <c r="J112" s="84">
        <v>0.87663314593396147</v>
      </c>
      <c r="K112" s="84">
        <v>0.88737231768152669</v>
      </c>
      <c r="L112" s="84">
        <v>0.8889143324473523</v>
      </c>
      <c r="M112" s="84">
        <v>0.9057526328292026</v>
      </c>
      <c r="N112" s="84">
        <v>0.91288693518707842</v>
      </c>
      <c r="O112" s="84">
        <v>0.90054636154881618</v>
      </c>
      <c r="P112" s="84">
        <v>0.94735331380156784</v>
      </c>
      <c r="Q112" s="84">
        <v>0.93461917808219175</v>
      </c>
      <c r="R112" s="84">
        <v>0.88242339060891595</v>
      </c>
      <c r="S112" s="84">
        <v>0.90132488243712949</v>
      </c>
      <c r="T112" s="84">
        <v>0.90387204054161063</v>
      </c>
      <c r="U112" s="84">
        <v>0.87836434267021068</v>
      </c>
      <c r="V112" s="84">
        <v>0.88851057090822705</v>
      </c>
      <c r="W112" s="84">
        <v>0.88532346187346578</v>
      </c>
      <c r="X112" s="84">
        <v>0.8849376405643018</v>
      </c>
      <c r="Y112" s="84">
        <v>0.90195185683743762</v>
      </c>
      <c r="Z112" s="84">
        <v>0.91298916377019024</v>
      </c>
      <c r="AA112" s="84">
        <v>0.8807803468208093</v>
      </c>
      <c r="AB112" s="84">
        <v>0.91611568611924932</v>
      </c>
      <c r="AC112" s="84">
        <v>0.92671780821917804</v>
      </c>
      <c r="AD112" s="84">
        <v>0.87715773220365822</v>
      </c>
      <c r="AE112" s="84">
        <v>0.88104682069106521</v>
      </c>
      <c r="AF112" s="84">
        <v>0.89347929368912815</v>
      </c>
      <c r="AG112" s="84">
        <v>0.87876303414434687</v>
      </c>
      <c r="AH112" s="84">
        <v>0.8910939108401299</v>
      </c>
      <c r="AI112" s="84">
        <v>0.88690711853670123</v>
      </c>
      <c r="AJ112" s="84">
        <v>0.8734675935391536</v>
      </c>
      <c r="AK112" s="84">
        <v>0.89330113231451425</v>
      </c>
      <c r="AL112" s="84">
        <v>0.89575751380085877</v>
      </c>
      <c r="AM112" s="84">
        <v>0.86531989864597358</v>
      </c>
      <c r="AN112" s="84">
        <v>0.91509620714229156</v>
      </c>
      <c r="AO112" s="84">
        <v>0.92501691188905799</v>
      </c>
      <c r="AP112" s="84">
        <v>0.88973790482223458</v>
      </c>
      <c r="AQ112" s="84">
        <v>0.87907999323524433</v>
      </c>
      <c r="AR112" s="84">
        <v>0.87449786231567928</v>
      </c>
      <c r="AS112" s="84">
        <v>0.89283991003884688</v>
      </c>
      <c r="AT112" s="84">
        <v>0.87798915195185678</v>
      </c>
      <c r="AU112" s="84">
        <v>0.8992893340723731</v>
      </c>
      <c r="AV112" s="84">
        <v>0.87993252913514619</v>
      </c>
      <c r="AW112" s="84">
        <v>0.89382571858421089</v>
      </c>
      <c r="AX112" s="84">
        <v>0.90679411163361279</v>
      </c>
      <c r="AY112" s="84">
        <v>0.86454786602264633</v>
      </c>
      <c r="AZ112" s="84">
        <v>0.91080053844326547</v>
      </c>
      <c r="BA112" s="84">
        <v>0.91827945205479455</v>
      </c>
      <c r="BB112" s="84">
        <v>0.84770171826747964</v>
      </c>
      <c r="BC112" s="84">
        <v>0.81956246166428137</v>
      </c>
      <c r="BD112" s="84">
        <v>0.81675112835537256</v>
      </c>
      <c r="BE112" s="84">
        <v>0.83376610100184012</v>
      </c>
      <c r="BF112" s="84">
        <v>0.83069720484598941</v>
      </c>
      <c r="BG112" s="84">
        <v>0.84399992081716679</v>
      </c>
      <c r="BH112" s="84">
        <v>0.79661623389899816</v>
      </c>
      <c r="BI112" s="84">
        <v>0.82829202628870058</v>
      </c>
      <c r="BJ112" s="84">
        <v>0.83912287875690039</v>
      </c>
      <c r="BK112" s="84">
        <v>0.80932773774645661</v>
      </c>
      <c r="BL112" s="84">
        <v>0.91932259086230106</v>
      </c>
      <c r="BM112" s="84">
        <v>0.93639452054794525</v>
      </c>
      <c r="BN112" s="84">
        <v>0.8566691741230501</v>
      </c>
      <c r="BO112" s="84">
        <v>0.84372929871191993</v>
      </c>
      <c r="BP112" s="84">
        <v>0.8486618101195661</v>
      </c>
      <c r="BQ112" s="84">
        <v>0.85900633817215288</v>
      </c>
      <c r="BR112" s="84">
        <v>0.87291155277535826</v>
      </c>
      <c r="BS112" s="84">
        <v>0.87784068413967853</v>
      </c>
      <c r="BT112" s="84">
        <v>0.84488448170108366</v>
      </c>
      <c r="BU112" s="84">
        <v>0.86185564969514605</v>
      </c>
      <c r="BV112" s="84">
        <v>0.93678797791862611</v>
      </c>
      <c r="BW112" s="84">
        <v>0.91492794362182284</v>
      </c>
      <c r="BX112" s="84">
        <v>0.96798044184020904</v>
      </c>
      <c r="BY112" s="84">
        <v>0.98066849315068494</v>
      </c>
      <c r="BZ112" s="84">
        <v>0.97258294401773693</v>
      </c>
      <c r="CA112" s="84">
        <v>0.97215019569471628</v>
      </c>
      <c r="CB112" s="84">
        <v>0.87410522642003319</v>
      </c>
      <c r="CC112" s="84">
        <v>0.88307708035166643</v>
      </c>
      <c r="CD112" s="84">
        <v>0.93174439781455376</v>
      </c>
      <c r="CE112" s="84">
        <v>0.94377029060099771</v>
      </c>
      <c r="CF112" s="84">
        <v>0.93162543447147828</v>
      </c>
      <c r="CG112" s="84">
        <v>0.95075817562752396</v>
      </c>
      <c r="CH112" s="84">
        <v>0.98484563483950116</v>
      </c>
      <c r="CI112" s="84">
        <v>0.96684218861350857</v>
      </c>
      <c r="CJ112" s="84">
        <v>0.99451658880354743</v>
      </c>
      <c r="CK112" s="84">
        <v>0.99670218163368851</v>
      </c>
      <c r="CL112" s="84">
        <v>0.99518964288542244</v>
      </c>
      <c r="CM112" s="84">
        <v>0.96802903291760378</v>
      </c>
      <c r="CN112" s="84">
        <v>0.93205123129305567</v>
      </c>
      <c r="CO112" s="84">
        <v>0.9392107953383767</v>
      </c>
      <c r="CP112" s="84">
        <v>0.94413651120437092</v>
      </c>
      <c r="CQ112" s="84">
        <v>0.94246377385382851</v>
      </c>
      <c r="CR112" s="84">
        <v>0.95300143120016367</v>
      </c>
      <c r="CS112" s="84">
        <v>0.96790125900704727</v>
      </c>
      <c r="CT112" s="84">
        <v>0.98809037006747091</v>
      </c>
      <c r="CU112" s="84">
        <v>0.96984123841951064</v>
      </c>
      <c r="CV112" s="84">
        <v>0.99107213556101037</v>
      </c>
      <c r="CW112" s="84">
        <v>0.99133150684931504</v>
      </c>
      <c r="CX112" s="84">
        <v>0.99563504632195743</v>
      </c>
      <c r="CY112" s="84">
        <v>0.96204252709057447</v>
      </c>
      <c r="CZ112" s="84">
        <v>0.93598067938870855</v>
      </c>
      <c r="DA112" s="84">
        <v>0.94046207319566555</v>
      </c>
      <c r="DB112" s="84">
        <v>0.93239765618813841</v>
      </c>
      <c r="DC112" s="84">
        <v>0.94664066830311189</v>
      </c>
      <c r="DD112" s="84">
        <v>0.93409936618278477</v>
      </c>
      <c r="DE112" s="84">
        <v>0.95455895161928894</v>
      </c>
      <c r="DF112" s="84">
        <v>0.99313023921488452</v>
      </c>
      <c r="DG112" s="84">
        <v>0.96250692849790165</v>
      </c>
      <c r="DH112" s="84">
        <v>0.98721197244437409</v>
      </c>
      <c r="DI112" s="84">
        <v>0.98829589041095889</v>
      </c>
      <c r="DJ112" s="84">
        <v>0.98908266687782087</v>
      </c>
      <c r="DK112" s="84">
        <v>0.95605022831050224</v>
      </c>
      <c r="DL112" s="84">
        <v>0.923896499238965</v>
      </c>
      <c r="DM112" s="84">
        <v>0.92542424861991412</v>
      </c>
      <c r="DN112" s="84">
        <v>0.93520864676538129</v>
      </c>
      <c r="DO112" s="84">
        <v>0.94447303824530837</v>
      </c>
      <c r="DP112" s="84">
        <v>0.93044367205070533</v>
      </c>
      <c r="DQ112" s="84">
        <v>0.95760749069601714</v>
      </c>
      <c r="DR112" s="84">
        <v>0.99034962175424246</v>
      </c>
      <c r="DS112" s="84">
        <v>0.95335141341357199</v>
      </c>
      <c r="DT112" s="84">
        <v>0.98427230976324331</v>
      </c>
      <c r="DU112" s="84">
        <v>0.98745205479452058</v>
      </c>
      <c r="DV112" s="84">
        <v>0.98494536384511833</v>
      </c>
      <c r="DW112" s="84">
        <v>0.9581639746473114</v>
      </c>
      <c r="DX112" s="84">
        <v>0.94652189405336928</v>
      </c>
      <c r="DY112" s="84">
        <v>0.91192598650582712</v>
      </c>
      <c r="DZ112" s="84">
        <v>0.93482263045371761</v>
      </c>
      <c r="EA112" s="84">
        <v>0.94336447858104366</v>
      </c>
      <c r="EB112" s="84">
        <v>0.92788795747290942</v>
      </c>
      <c r="EC112" s="84">
        <v>0.94780861509224801</v>
      </c>
      <c r="ED112" s="84">
        <v>0.97141279901860567</v>
      </c>
      <c r="EE112" s="84">
        <v>0.94827381423707335</v>
      </c>
      <c r="EF112" s="84">
        <v>0.98429210547153378</v>
      </c>
      <c r="EG112" s="84">
        <v>0.98544520547945202</v>
      </c>
      <c r="EH112" s="84">
        <v>0.98532148230263683</v>
      </c>
      <c r="EI112" s="84">
        <v>0.95839910038846865</v>
      </c>
      <c r="EJ112" s="84">
        <v>0.93506017895320293</v>
      </c>
      <c r="EK112" s="84">
        <v>0.92118176242077288</v>
      </c>
      <c r="EL112" s="84">
        <v>0.93892034206983921</v>
      </c>
      <c r="EM112" s="84">
        <v>0.93150684931506844</v>
      </c>
      <c r="EN112" s="84">
        <v>0.93244326313637294</v>
      </c>
      <c r="EO112" s="84">
        <v>0.95175785889619136</v>
      </c>
      <c r="EP112" s="84">
        <v>0.97319566550807601</v>
      </c>
      <c r="EQ112" s="84">
        <v>0.95260907435268039</v>
      </c>
      <c r="ER112" s="84">
        <v>0.97392905218148706</v>
      </c>
      <c r="ES112" s="84">
        <v>0.97713972602739729</v>
      </c>
      <c r="ET112" s="84">
        <v>0.97641341357193756</v>
      </c>
      <c r="EU112" s="84">
        <v>0.92779987234251482</v>
      </c>
      <c r="EV112" s="84">
        <v>0.9091223967034191</v>
      </c>
      <c r="EW112" s="84">
        <v>0.90433449192394189</v>
      </c>
      <c r="EX112" s="84">
        <v>0.9267558793253623</v>
      </c>
      <c r="EY112" s="84">
        <v>0.93922717554834112</v>
      </c>
      <c r="EZ112" s="84">
        <v>0.91988345941525251</v>
      </c>
      <c r="FA112" s="84">
        <v>0.9402367566711537</v>
      </c>
      <c r="FB112" s="84">
        <v>0.96494581885095077</v>
      </c>
      <c r="FC112" s="84">
        <v>0.92863647161295426</v>
      </c>
      <c r="FD112" s="84">
        <v>0.94803626573758815</v>
      </c>
      <c r="FE112" s="84">
        <v>0.96132602739726025</v>
      </c>
      <c r="FF112" s="84">
        <v>0.95655831815662362</v>
      </c>
      <c r="FG112" s="84">
        <v>0.90224493968513597</v>
      </c>
      <c r="FH112" s="84">
        <v>0.89408306279198668</v>
      </c>
      <c r="FI112" s="84">
        <v>0.86784911061132697</v>
      </c>
      <c r="FJ112" s="84">
        <v>0.91742220286641851</v>
      </c>
      <c r="FK112" s="84">
        <v>0.92294520547945202</v>
      </c>
      <c r="FL112" s="84">
        <v>0.90341443467593541</v>
      </c>
      <c r="FM112" s="84">
        <v>0.9337734579143242</v>
      </c>
      <c r="FN112" s="84">
        <v>0.944714782253118</v>
      </c>
      <c r="FO112" s="84">
        <v>0.92829994457201681</v>
      </c>
      <c r="FP112" s="84">
        <v>0.94434436614142059</v>
      </c>
      <c r="FQ112" s="84">
        <v>0.95421369863013694</v>
      </c>
      <c r="FR112" s="84">
        <v>0.93725750257344209</v>
      </c>
      <c r="FS112" s="84">
        <v>0.87023717031281955</v>
      </c>
      <c r="FT112" s="84">
        <v>0.86726977591258214</v>
      </c>
      <c r="FU112" s="84">
        <v>0.86044367205070549</v>
      </c>
      <c r="FV112" s="84">
        <v>0.91598701401536142</v>
      </c>
      <c r="FW112" s="84">
        <v>0.89659711774487294</v>
      </c>
      <c r="FX112" s="84">
        <v>0.89620731956655075</v>
      </c>
      <c r="FY112" s="84">
        <v>0.92691424499168584</v>
      </c>
      <c r="FZ112" s="84">
        <v>0.93469638110815789</v>
      </c>
      <c r="GA112" s="84">
        <v>0.92385580806081247</v>
      </c>
    </row>
    <row r="113" spans="2:183">
      <c r="B113" s="96" t="s">
        <v>4</v>
      </c>
      <c r="C113" s="166" t="s">
        <v>42</v>
      </c>
      <c r="D113" s="178">
        <v>14212.51</v>
      </c>
      <c r="E113" s="179">
        <v>7159.39</v>
      </c>
      <c r="F113" s="179">
        <v>3568.18</v>
      </c>
      <c r="G113" s="179">
        <v>12743.44</v>
      </c>
      <c r="H113" s="179">
        <v>9295.7000000000007</v>
      </c>
      <c r="I113" s="179">
        <v>7228.47</v>
      </c>
      <c r="J113" s="179">
        <v>10959.61</v>
      </c>
      <c r="K113" s="179">
        <v>7347.15</v>
      </c>
      <c r="L113" s="179">
        <v>13231.24</v>
      </c>
      <c r="M113" s="179">
        <v>7412.68</v>
      </c>
      <c r="N113" s="179">
        <v>11371.42</v>
      </c>
      <c r="O113" s="179">
        <v>11913.43</v>
      </c>
      <c r="P113" s="179">
        <v>8124.72</v>
      </c>
      <c r="Q113" s="179">
        <v>8103.47</v>
      </c>
      <c r="R113" s="179">
        <v>4003.02</v>
      </c>
      <c r="S113" s="179">
        <v>11730.1</v>
      </c>
      <c r="T113" s="179">
        <v>11756.67</v>
      </c>
      <c r="U113" s="179">
        <v>7876.75</v>
      </c>
      <c r="V113" s="179">
        <v>11918.74</v>
      </c>
      <c r="W113" s="179">
        <v>7979.48</v>
      </c>
      <c r="X113" s="179">
        <v>7984.8</v>
      </c>
      <c r="Y113" s="179">
        <v>4025.17</v>
      </c>
      <c r="Z113" s="179">
        <v>8179.63</v>
      </c>
      <c r="AA113" s="179">
        <v>12750.34</v>
      </c>
      <c r="AB113" s="179">
        <v>8677.35</v>
      </c>
      <c r="AC113" s="179">
        <v>8618.9</v>
      </c>
      <c r="AD113" s="179">
        <v>8477.2000000000007</v>
      </c>
      <c r="AE113" s="179">
        <v>4068.56</v>
      </c>
      <c r="AF113" s="179">
        <v>8163.69</v>
      </c>
      <c r="AG113" s="179">
        <v>4101.33</v>
      </c>
      <c r="AH113" s="179">
        <v>12402.29</v>
      </c>
      <c r="AI113" s="179">
        <v>8301.85</v>
      </c>
      <c r="AJ113" s="179">
        <v>8307.16</v>
      </c>
      <c r="AK113" s="179">
        <v>8370.93</v>
      </c>
      <c r="AL113" s="179">
        <v>12755.66</v>
      </c>
      <c r="AM113" s="179">
        <v>8831.4500000000007</v>
      </c>
      <c r="AN113" s="179">
        <v>9008.58</v>
      </c>
      <c r="AO113" s="179">
        <v>8955.44</v>
      </c>
      <c r="AP113" s="179">
        <v>8813.74</v>
      </c>
      <c r="AQ113" s="179">
        <v>8459.49</v>
      </c>
      <c r="AR113" s="179">
        <v>11031.88</v>
      </c>
      <c r="AS113" s="179">
        <v>11082.53</v>
      </c>
      <c r="AT113" s="179">
        <v>4295.28</v>
      </c>
      <c r="AU113" s="179">
        <v>8624.2199999999993</v>
      </c>
      <c r="AV113" s="179">
        <v>8629.5300000000007</v>
      </c>
      <c r="AW113" s="179">
        <v>8693.2900000000009</v>
      </c>
      <c r="AX113" s="179">
        <v>8833.2199999999993</v>
      </c>
      <c r="AY113" s="179">
        <v>16508.759999999998</v>
      </c>
      <c r="AZ113" s="179">
        <v>9352.2000000000007</v>
      </c>
      <c r="BA113" s="179">
        <v>13948.59</v>
      </c>
      <c r="BB113" s="179">
        <v>13736.04</v>
      </c>
      <c r="BC113" s="179">
        <v>8811.9699999999993</v>
      </c>
      <c r="BD113" s="179">
        <v>8842.08</v>
      </c>
      <c r="BE113" s="179">
        <v>8884.59</v>
      </c>
      <c r="BF113" s="179">
        <v>8953.67</v>
      </c>
      <c r="BG113" s="179">
        <v>8987.32</v>
      </c>
      <c r="BH113" s="179">
        <v>8994.41</v>
      </c>
      <c r="BI113" s="179">
        <v>9059.9500000000007</v>
      </c>
      <c r="BJ113" s="179">
        <v>13834.35</v>
      </c>
      <c r="BK113" s="179">
        <v>14384.32</v>
      </c>
      <c r="BL113" s="179">
        <v>14663.29</v>
      </c>
      <c r="BM113" s="179">
        <v>9722.39</v>
      </c>
      <c r="BN113" s="179">
        <v>14376.35</v>
      </c>
      <c r="BO113" s="179">
        <v>9238.84</v>
      </c>
      <c r="BP113" s="179">
        <v>9274.26</v>
      </c>
      <c r="BQ113" s="179">
        <v>4663.7</v>
      </c>
      <c r="BR113" s="179">
        <v>4703.55</v>
      </c>
      <c r="BS113" s="179">
        <v>4723.04</v>
      </c>
      <c r="BT113" s="179">
        <v>23641.759999999998</v>
      </c>
      <c r="BU113" s="179">
        <v>9527.5499999999993</v>
      </c>
      <c r="BV113" s="179">
        <v>4855</v>
      </c>
      <c r="BW113" s="179">
        <v>25249.17</v>
      </c>
      <c r="BX113" s="179">
        <v>10310.450000000001</v>
      </c>
      <c r="BY113" s="179">
        <v>10260.85</v>
      </c>
      <c r="BZ113" s="179">
        <v>10126.24</v>
      </c>
      <c r="CA113" s="179">
        <v>4896.62</v>
      </c>
      <c r="CB113" s="179">
        <v>12781.87</v>
      </c>
      <c r="CC113" s="179">
        <v>9885.35</v>
      </c>
      <c r="CD113" s="179">
        <v>4982.53</v>
      </c>
      <c r="CE113" s="179">
        <v>10004.02</v>
      </c>
      <c r="CF113" s="179">
        <v>15021.97</v>
      </c>
      <c r="CG113" s="179">
        <v>10085.5</v>
      </c>
      <c r="CH113" s="179">
        <v>10267.94</v>
      </c>
      <c r="CI113" s="179">
        <v>19215.580000000002</v>
      </c>
      <c r="CJ113" s="179">
        <v>16342.44</v>
      </c>
      <c r="CK113" s="179">
        <v>16286.64</v>
      </c>
      <c r="CL113" s="179">
        <v>21464</v>
      </c>
      <c r="CM113" s="179">
        <v>5206.59</v>
      </c>
      <c r="CN113" s="179">
        <v>5231.3900000000003</v>
      </c>
      <c r="CO113" s="179">
        <v>10528.31</v>
      </c>
      <c r="CP113" s="179">
        <v>10623.96</v>
      </c>
      <c r="CQ113" s="179">
        <v>16012.98</v>
      </c>
      <c r="CR113" s="179">
        <v>10682.41</v>
      </c>
      <c r="CS113" s="179">
        <v>16135.2</v>
      </c>
      <c r="CT113" s="179">
        <v>16430.11</v>
      </c>
      <c r="CU113" s="179">
        <v>5682.17</v>
      </c>
      <c r="CV113" s="179">
        <v>23214</v>
      </c>
      <c r="CW113" s="179">
        <v>11580.43</v>
      </c>
      <c r="CX113" s="179">
        <v>5723.79</v>
      </c>
      <c r="CY113" s="179">
        <v>11151.79</v>
      </c>
      <c r="CZ113" s="179">
        <v>14568.71</v>
      </c>
      <c r="DA113" s="179">
        <v>16932.27</v>
      </c>
      <c r="DB113" s="179">
        <v>11396.22</v>
      </c>
      <c r="DC113" s="179">
        <v>17182.009999999998</v>
      </c>
      <c r="DD113" s="179">
        <v>5703.42</v>
      </c>
      <c r="DE113" s="179">
        <v>11472.38</v>
      </c>
      <c r="DF113" s="179">
        <v>5830.96</v>
      </c>
      <c r="DG113" s="179">
        <v>12055.13</v>
      </c>
      <c r="DH113" s="179">
        <v>12288.93</v>
      </c>
      <c r="DI113" s="179">
        <v>12246.42</v>
      </c>
      <c r="DJ113" s="179">
        <v>18125.2</v>
      </c>
      <c r="DK113" s="179">
        <v>11798.3</v>
      </c>
      <c r="DL113" s="179">
        <v>15360.81</v>
      </c>
      <c r="DM113" s="179">
        <v>11909.88</v>
      </c>
      <c r="DN113" s="179">
        <v>12028.56</v>
      </c>
      <c r="DO113" s="179">
        <v>12085.24</v>
      </c>
      <c r="DP113" s="179">
        <v>6021.36</v>
      </c>
      <c r="DQ113" s="179">
        <v>18175.68</v>
      </c>
      <c r="DR113" s="179">
        <v>12333.22</v>
      </c>
      <c r="DS113" s="179">
        <v>25406.81</v>
      </c>
      <c r="DT113" s="179">
        <v>19411.13</v>
      </c>
      <c r="DU113" s="179">
        <v>12869.9</v>
      </c>
      <c r="DV113" s="179">
        <v>19068.39</v>
      </c>
      <c r="DW113" s="179">
        <v>24818.76</v>
      </c>
      <c r="DX113" s="179">
        <v>6210</v>
      </c>
      <c r="DY113" s="179">
        <v>12508.57</v>
      </c>
      <c r="DZ113" s="179">
        <v>12611.3</v>
      </c>
      <c r="EA113" s="179">
        <v>19009.939999999999</v>
      </c>
      <c r="EB113" s="179">
        <v>18946.18</v>
      </c>
      <c r="EC113" s="179">
        <v>12694.55</v>
      </c>
      <c r="ED113" s="179">
        <v>12857.5</v>
      </c>
      <c r="EE113" s="179">
        <v>19775.12</v>
      </c>
      <c r="EF113" s="179">
        <v>20155.05</v>
      </c>
      <c r="EG113" s="179">
        <v>13395.96</v>
      </c>
      <c r="EH113" s="179">
        <v>13155.07</v>
      </c>
      <c r="EI113" s="179">
        <v>19381.900000000001</v>
      </c>
      <c r="EJ113" s="179">
        <v>6483.66</v>
      </c>
      <c r="EK113" s="179">
        <v>13135.59</v>
      </c>
      <c r="EL113" s="179">
        <v>26721.08</v>
      </c>
      <c r="EM113" s="179">
        <v>6737.84</v>
      </c>
      <c r="EN113" s="179">
        <v>33117.949999999997</v>
      </c>
      <c r="EO113" s="179">
        <v>13250.72</v>
      </c>
      <c r="EP113" s="179">
        <v>13376.48</v>
      </c>
      <c r="EQ113" s="179">
        <v>20439.34</v>
      </c>
      <c r="ER113" s="179">
        <v>21079.64</v>
      </c>
      <c r="ES113" s="179">
        <v>13962.76</v>
      </c>
      <c r="ET113" s="179">
        <v>13477.44</v>
      </c>
      <c r="EU113" s="179">
        <v>13507.55</v>
      </c>
      <c r="EV113" s="179">
        <v>24492.13</v>
      </c>
      <c r="EW113" s="179">
        <v>13842.32</v>
      </c>
      <c r="EX113" s="179">
        <v>28279.78</v>
      </c>
      <c r="EY113" s="179">
        <v>7108.91</v>
      </c>
      <c r="EZ113" s="179">
        <v>34446.379999999997</v>
      </c>
      <c r="FA113" s="179">
        <v>20556.240000000002</v>
      </c>
      <c r="FB113" s="179">
        <v>13796.27</v>
      </c>
      <c r="FC113" s="179">
        <v>14038.93</v>
      </c>
      <c r="FD113" s="179">
        <v>7217.84</v>
      </c>
      <c r="FE113" s="179">
        <v>14568.53</v>
      </c>
      <c r="FF113" s="179">
        <v>14061.95</v>
      </c>
      <c r="FG113" s="179">
        <v>21138.1</v>
      </c>
      <c r="FH113" s="179">
        <v>7098.28</v>
      </c>
      <c r="FI113" s="179">
        <v>14442.77</v>
      </c>
      <c r="FJ113" s="179">
        <v>29509.02</v>
      </c>
      <c r="FK113" s="179">
        <v>7417.99</v>
      </c>
      <c r="FL113" s="179">
        <v>21563.200000000001</v>
      </c>
      <c r="FM113" s="179">
        <v>14295.76</v>
      </c>
      <c r="FN113" s="179">
        <v>21592.42</v>
      </c>
      <c r="FO113" s="179">
        <v>26366.83</v>
      </c>
      <c r="FP113" s="179">
        <v>7502.13</v>
      </c>
      <c r="FQ113" s="179">
        <v>15085.74</v>
      </c>
      <c r="FR113" s="179">
        <v>14559.67</v>
      </c>
      <c r="FS113" s="179">
        <v>14589.79</v>
      </c>
      <c r="FT113" s="179">
        <v>7348.92</v>
      </c>
      <c r="FU113" s="179">
        <v>22431.99</v>
      </c>
      <c r="FV113" s="179">
        <v>15277.03</v>
      </c>
      <c r="FW113" s="179">
        <v>15362.05</v>
      </c>
      <c r="FX113" s="179">
        <v>22325.72</v>
      </c>
      <c r="FY113" s="179">
        <v>7401.17</v>
      </c>
      <c r="FZ113" s="179">
        <v>14905.07</v>
      </c>
      <c r="GA113" s="179">
        <v>22753.48</v>
      </c>
    </row>
    <row r="114" spans="2:183">
      <c r="B114" s="96" t="s">
        <v>4</v>
      </c>
      <c r="C114" s="166" t="s">
        <v>318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9">
        <v>0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9">
        <v>0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9">
        <v>0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9">
        <v>0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9">
        <v>0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9">
        <v>0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9">
        <v>0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9">
        <v>0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9">
        <v>0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9">
        <v>0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</row>
    <row r="115" spans="2:183">
      <c r="B115" s="96" t="s">
        <v>4</v>
      </c>
      <c r="C115" s="166" t="s">
        <v>43</v>
      </c>
      <c r="D115" s="175">
        <v>103.95</v>
      </c>
      <c r="E115" s="176">
        <v>92.17</v>
      </c>
      <c r="F115" s="176">
        <v>98.8</v>
      </c>
      <c r="G115" s="176">
        <v>84.6</v>
      </c>
      <c r="H115" s="176">
        <v>22.67</v>
      </c>
      <c r="I115" s="176">
        <v>93.61</v>
      </c>
      <c r="J115" s="176">
        <v>98.02</v>
      </c>
      <c r="K115" s="176">
        <v>99.01</v>
      </c>
      <c r="L115" s="176">
        <v>96.15</v>
      </c>
      <c r="M115" s="176">
        <v>100.89</v>
      </c>
      <c r="N115" s="176">
        <v>98.43</v>
      </c>
      <c r="O115" s="176">
        <v>100.43</v>
      </c>
      <c r="P115" s="176">
        <v>105.05</v>
      </c>
      <c r="Q115" s="176">
        <v>93.73</v>
      </c>
      <c r="R115" s="176">
        <v>98.44</v>
      </c>
      <c r="S115" s="176">
        <v>97.31</v>
      </c>
      <c r="T115" s="176">
        <v>100.78</v>
      </c>
      <c r="U115" s="176">
        <v>95</v>
      </c>
      <c r="V115" s="176">
        <v>99.21</v>
      </c>
      <c r="W115" s="176">
        <v>98.82</v>
      </c>
      <c r="X115" s="176">
        <v>95.65</v>
      </c>
      <c r="Y115" s="176">
        <v>100.4</v>
      </c>
      <c r="Z115" s="176">
        <v>98.35</v>
      </c>
      <c r="AA115" s="176">
        <v>98.45</v>
      </c>
      <c r="AB115" s="176">
        <v>101.89</v>
      </c>
      <c r="AC115" s="176">
        <v>93</v>
      </c>
      <c r="AD115" s="176">
        <v>97.98</v>
      </c>
      <c r="AE115" s="176">
        <v>95.16</v>
      </c>
      <c r="AF115" s="176">
        <v>1173.6099999999999</v>
      </c>
      <c r="AG115" s="176">
        <v>94.94</v>
      </c>
      <c r="AH115" s="176">
        <v>99.47</v>
      </c>
      <c r="AI115" s="176">
        <v>98.97</v>
      </c>
      <c r="AJ115" s="176">
        <v>94.51</v>
      </c>
      <c r="AK115" s="176">
        <v>99.6</v>
      </c>
      <c r="AL115" s="176">
        <v>96.78</v>
      </c>
      <c r="AM115" s="176">
        <v>96.77</v>
      </c>
      <c r="AN115" s="176">
        <v>101.77</v>
      </c>
      <c r="AO115" s="176">
        <v>96.27</v>
      </c>
      <c r="AP115" s="176">
        <v>99.24</v>
      </c>
      <c r="AQ115" s="176">
        <v>91.91</v>
      </c>
      <c r="AR115" s="176">
        <v>22.35</v>
      </c>
      <c r="AS115" s="176">
        <v>96.46</v>
      </c>
      <c r="AT115" s="176">
        <v>97.99</v>
      </c>
      <c r="AU115" s="176">
        <v>100.24</v>
      </c>
      <c r="AV115" s="176">
        <v>95.13</v>
      </c>
      <c r="AW115" s="176">
        <v>99.66</v>
      </c>
      <c r="AX115" s="176">
        <v>97.76</v>
      </c>
      <c r="AY115" s="176">
        <v>96.85</v>
      </c>
      <c r="AZ115" s="176">
        <v>101.35</v>
      </c>
      <c r="BA115" s="176">
        <v>92.34</v>
      </c>
      <c r="BB115" s="176">
        <v>95.14</v>
      </c>
      <c r="BC115" s="176">
        <v>89.29</v>
      </c>
      <c r="BD115" s="176">
        <v>1195.49</v>
      </c>
      <c r="BE115" s="176">
        <v>241.77</v>
      </c>
      <c r="BF115" s="176">
        <v>93.37</v>
      </c>
      <c r="BG115" s="176">
        <v>94.71</v>
      </c>
      <c r="BH115" s="176">
        <v>87.08</v>
      </c>
      <c r="BI115" s="176">
        <v>93.13</v>
      </c>
      <c r="BJ115" s="176">
        <v>91.31</v>
      </c>
      <c r="BK115" s="176">
        <v>91.27</v>
      </c>
      <c r="BL115" s="176">
        <v>102.3</v>
      </c>
      <c r="BM115" s="176">
        <v>93.9</v>
      </c>
      <c r="BN115" s="176">
        <v>96.04</v>
      </c>
      <c r="BO115" s="176">
        <v>91.64</v>
      </c>
      <c r="BP115" s="176">
        <v>95.17</v>
      </c>
      <c r="BQ115" s="176">
        <v>93.07</v>
      </c>
      <c r="BR115" s="176">
        <v>97.52</v>
      </c>
      <c r="BS115" s="176">
        <v>98.01</v>
      </c>
      <c r="BT115" s="176">
        <v>92.03</v>
      </c>
      <c r="BU115" s="176">
        <v>96.49</v>
      </c>
      <c r="BV115" s="176">
        <v>100.65</v>
      </c>
      <c r="BW115" s="176">
        <v>102.08</v>
      </c>
      <c r="BX115" s="176">
        <v>107.19</v>
      </c>
      <c r="BY115" s="176">
        <v>97.97</v>
      </c>
      <c r="BZ115" s="176">
        <v>107.63</v>
      </c>
      <c r="CA115" s="176">
        <v>17.47</v>
      </c>
      <c r="CB115" s="176">
        <v>22.36</v>
      </c>
      <c r="CC115" s="176">
        <v>95.5</v>
      </c>
      <c r="CD115" s="176">
        <v>103.45</v>
      </c>
      <c r="CE115" s="176">
        <v>104.76</v>
      </c>
      <c r="CF115" s="176">
        <v>100.34</v>
      </c>
      <c r="CG115" s="176">
        <v>105.47</v>
      </c>
      <c r="CH115" s="176">
        <v>105.43</v>
      </c>
      <c r="CI115" s="176">
        <v>107.22</v>
      </c>
      <c r="CJ115" s="176">
        <v>108.94</v>
      </c>
      <c r="CK115" s="176">
        <v>102.25</v>
      </c>
      <c r="CL115" s="176">
        <v>109.11</v>
      </c>
      <c r="CM115" s="176">
        <v>102.76</v>
      </c>
      <c r="CN115" s="176">
        <v>102.55</v>
      </c>
      <c r="CO115" s="176">
        <v>100.06</v>
      </c>
      <c r="CP115" s="176">
        <v>103.84</v>
      </c>
      <c r="CQ115" s="176">
        <v>103.77</v>
      </c>
      <c r="CR115" s="176">
        <v>101.41</v>
      </c>
      <c r="CS115" s="176">
        <v>106.3</v>
      </c>
      <c r="CT115" s="176">
        <v>104.86</v>
      </c>
      <c r="CU115" s="176">
        <v>106.31</v>
      </c>
      <c r="CV115" s="176">
        <v>109.19</v>
      </c>
      <c r="CW115" s="176">
        <v>98.5</v>
      </c>
      <c r="CX115" s="176">
        <v>109.38</v>
      </c>
      <c r="CY115" s="176">
        <v>102.72</v>
      </c>
      <c r="CZ115" s="176">
        <v>1257.03</v>
      </c>
      <c r="DA115" s="176">
        <v>318.95</v>
      </c>
      <c r="DB115" s="176">
        <v>103.15</v>
      </c>
      <c r="DC115" s="176">
        <v>104.66</v>
      </c>
      <c r="DD115" s="176">
        <v>99.95</v>
      </c>
      <c r="DE115" s="176">
        <v>105.37</v>
      </c>
      <c r="DF115" s="176">
        <v>105.66</v>
      </c>
      <c r="DG115" s="176">
        <v>106.14</v>
      </c>
      <c r="DH115" s="176">
        <v>109.11</v>
      </c>
      <c r="DI115" s="176">
        <v>98.67</v>
      </c>
      <c r="DJ115" s="176">
        <v>109.4</v>
      </c>
      <c r="DK115" s="176">
        <v>99.25</v>
      </c>
      <c r="DL115" s="176">
        <v>13.57</v>
      </c>
      <c r="DM115" s="176">
        <v>99.64</v>
      </c>
      <c r="DN115" s="176">
        <v>103.9</v>
      </c>
      <c r="DO115" s="176">
        <v>104.83</v>
      </c>
      <c r="DP115" s="176">
        <v>100.05</v>
      </c>
      <c r="DQ115" s="176">
        <v>106.25</v>
      </c>
      <c r="DR115" s="176">
        <v>105.96</v>
      </c>
      <c r="DS115" s="176">
        <v>105.88</v>
      </c>
      <c r="DT115" s="176">
        <v>108.91</v>
      </c>
      <c r="DU115" s="176">
        <v>98.59</v>
      </c>
      <c r="DV115" s="176">
        <v>108.97</v>
      </c>
      <c r="DW115" s="176">
        <v>102.99</v>
      </c>
      <c r="DX115" s="176">
        <v>1364.1</v>
      </c>
      <c r="DY115" s="176">
        <v>260.72000000000003</v>
      </c>
      <c r="DZ115" s="176">
        <v>103.86</v>
      </c>
      <c r="EA115" s="176">
        <v>104.81</v>
      </c>
      <c r="EB115" s="176">
        <v>99.97</v>
      </c>
      <c r="EC115" s="176">
        <v>105.17</v>
      </c>
      <c r="ED115" s="176">
        <v>104.12</v>
      </c>
      <c r="EE115" s="176">
        <v>105.29</v>
      </c>
      <c r="EF115" s="176">
        <v>108.91</v>
      </c>
      <c r="EG115" s="176">
        <v>102.03</v>
      </c>
      <c r="EH115" s="176">
        <v>108.93</v>
      </c>
      <c r="EI115" s="176">
        <v>102.94</v>
      </c>
      <c r="EJ115" s="176">
        <v>103.78</v>
      </c>
      <c r="EK115" s="176">
        <v>99.2</v>
      </c>
      <c r="EL115" s="176">
        <v>104.45</v>
      </c>
      <c r="EM115" s="176">
        <v>103.44</v>
      </c>
      <c r="EN115" s="176">
        <v>100.59</v>
      </c>
      <c r="EO115" s="176">
        <v>105.57</v>
      </c>
      <c r="EP115" s="176">
        <v>104.29</v>
      </c>
      <c r="EQ115" s="176">
        <v>105.73</v>
      </c>
      <c r="ER115" s="176">
        <v>107.87</v>
      </c>
      <c r="ES115" s="176">
        <v>97.66</v>
      </c>
      <c r="ET115" s="176">
        <v>108.02</v>
      </c>
      <c r="EU115" s="176">
        <v>83.19</v>
      </c>
      <c r="EV115" s="176">
        <v>36.24</v>
      </c>
      <c r="EW115" s="176">
        <v>97.58</v>
      </c>
      <c r="EX115" s="176">
        <v>103.22</v>
      </c>
      <c r="EY115" s="176">
        <v>104.21</v>
      </c>
      <c r="EZ115" s="176">
        <v>99.36</v>
      </c>
      <c r="FA115" s="176">
        <v>104.5</v>
      </c>
      <c r="FB115" s="176">
        <v>103.49</v>
      </c>
      <c r="FC115" s="176">
        <v>103.23</v>
      </c>
      <c r="FD115" s="176">
        <v>105.09</v>
      </c>
      <c r="FE115" s="176">
        <v>96.21</v>
      </c>
      <c r="FF115" s="176">
        <v>106</v>
      </c>
      <c r="FG115" s="176">
        <v>97.44</v>
      </c>
      <c r="FH115" s="176">
        <v>99.65</v>
      </c>
      <c r="FI115" s="176">
        <v>94.03</v>
      </c>
      <c r="FJ115" s="176">
        <v>102.26</v>
      </c>
      <c r="FK115" s="176">
        <v>102.54</v>
      </c>
      <c r="FL115" s="176">
        <v>97.56</v>
      </c>
      <c r="FM115" s="176">
        <v>103.72</v>
      </c>
      <c r="FN115" s="176">
        <v>101.62</v>
      </c>
      <c r="FO115" s="176">
        <v>103.34</v>
      </c>
      <c r="FP115" s="176">
        <v>104.7</v>
      </c>
      <c r="FQ115" s="176">
        <v>95.56</v>
      </c>
      <c r="FR115" s="176">
        <v>104.05</v>
      </c>
      <c r="FS115" s="176">
        <v>1143.3900000000001</v>
      </c>
      <c r="FT115" s="176">
        <v>178.13</v>
      </c>
      <c r="FU115" s="176">
        <v>93.39</v>
      </c>
      <c r="FV115" s="176">
        <v>101.92</v>
      </c>
      <c r="FW115" s="176">
        <v>99.99</v>
      </c>
      <c r="FX115" s="176">
        <v>96.88</v>
      </c>
      <c r="FY115" s="176">
        <v>102.94</v>
      </c>
      <c r="FZ115" s="176">
        <v>100.54</v>
      </c>
      <c r="GA115" s="176">
        <v>102.82</v>
      </c>
    </row>
    <row r="116" spans="2:183">
      <c r="B116" s="96" t="s">
        <v>4</v>
      </c>
      <c r="C116" s="166" t="s">
        <v>44</v>
      </c>
      <c r="D116" s="178">
        <v>142.97999999999999</v>
      </c>
      <c r="E116" s="179">
        <v>126.78</v>
      </c>
      <c r="F116" s="179">
        <v>135.9</v>
      </c>
      <c r="G116" s="179">
        <v>116.36</v>
      </c>
      <c r="H116" s="179">
        <v>31.19</v>
      </c>
      <c r="I116" s="179">
        <v>128.76</v>
      </c>
      <c r="J116" s="179">
        <v>134.83000000000001</v>
      </c>
      <c r="K116" s="179">
        <v>136.18</v>
      </c>
      <c r="L116" s="179">
        <v>132.26</v>
      </c>
      <c r="M116" s="179">
        <v>138.77000000000001</v>
      </c>
      <c r="N116" s="179">
        <v>135.38999999999999</v>
      </c>
      <c r="O116" s="179">
        <v>138.15</v>
      </c>
      <c r="P116" s="179">
        <v>144.49</v>
      </c>
      <c r="Q116" s="179">
        <v>128.93</v>
      </c>
      <c r="R116" s="179">
        <v>135.4</v>
      </c>
      <c r="S116" s="179">
        <v>133.85</v>
      </c>
      <c r="T116" s="179">
        <v>138.62</v>
      </c>
      <c r="U116" s="179">
        <v>130.66999999999999</v>
      </c>
      <c r="V116" s="179">
        <v>136.46</v>
      </c>
      <c r="W116" s="179">
        <v>135.91999999999999</v>
      </c>
      <c r="X116" s="179">
        <v>131.56</v>
      </c>
      <c r="Y116" s="179">
        <v>138.11000000000001</v>
      </c>
      <c r="Z116" s="179">
        <v>135.28</v>
      </c>
      <c r="AA116" s="179">
        <v>135.41999999999999</v>
      </c>
      <c r="AB116" s="179">
        <v>200.42</v>
      </c>
      <c r="AC116" s="179">
        <v>182.94</v>
      </c>
      <c r="AD116" s="179">
        <v>192.74</v>
      </c>
      <c r="AE116" s="179">
        <v>187.17</v>
      </c>
      <c r="AF116" s="179">
        <v>2308.5</v>
      </c>
      <c r="AG116" s="179">
        <v>186.75</v>
      </c>
      <c r="AH116" s="179">
        <v>195.65</v>
      </c>
      <c r="AI116" s="179">
        <v>194.67</v>
      </c>
      <c r="AJ116" s="179">
        <v>185.9</v>
      </c>
      <c r="AK116" s="179">
        <v>195.91</v>
      </c>
      <c r="AL116" s="179">
        <v>190.37</v>
      </c>
      <c r="AM116" s="179">
        <v>190.35</v>
      </c>
      <c r="AN116" s="179">
        <v>200.18</v>
      </c>
      <c r="AO116" s="179">
        <v>189.36</v>
      </c>
      <c r="AP116" s="179">
        <v>195.21</v>
      </c>
      <c r="AQ116" s="179">
        <v>180.78</v>
      </c>
      <c r="AR116" s="179">
        <v>43.97</v>
      </c>
      <c r="AS116" s="179">
        <v>189.74</v>
      </c>
      <c r="AT116" s="179">
        <v>192.75</v>
      </c>
      <c r="AU116" s="179">
        <v>197.17</v>
      </c>
      <c r="AV116" s="179">
        <v>187.12</v>
      </c>
      <c r="AW116" s="179">
        <v>196.04</v>
      </c>
      <c r="AX116" s="179">
        <v>192.28</v>
      </c>
      <c r="AY116" s="179">
        <v>190.5</v>
      </c>
      <c r="AZ116" s="179">
        <v>203.7</v>
      </c>
      <c r="BA116" s="179">
        <v>185.61</v>
      </c>
      <c r="BB116" s="179">
        <v>191.23</v>
      </c>
      <c r="BC116" s="179">
        <v>179.47</v>
      </c>
      <c r="BD116" s="179">
        <v>2402.94</v>
      </c>
      <c r="BE116" s="179">
        <v>485.96</v>
      </c>
      <c r="BF116" s="179">
        <v>187.68</v>
      </c>
      <c r="BG116" s="179">
        <v>190.37</v>
      </c>
      <c r="BH116" s="179">
        <v>175.02</v>
      </c>
      <c r="BI116" s="179">
        <v>187.19</v>
      </c>
      <c r="BJ116" s="179">
        <v>183.53</v>
      </c>
      <c r="BK116" s="179">
        <v>183.46</v>
      </c>
      <c r="BL116" s="179">
        <v>210.74</v>
      </c>
      <c r="BM116" s="179">
        <v>193.44</v>
      </c>
      <c r="BN116" s="179">
        <v>197.83</v>
      </c>
      <c r="BO116" s="179">
        <v>188.78</v>
      </c>
      <c r="BP116" s="179">
        <v>196.04</v>
      </c>
      <c r="BQ116" s="179">
        <v>191.73</v>
      </c>
      <c r="BR116" s="179">
        <v>200.9</v>
      </c>
      <c r="BS116" s="179">
        <v>201.91</v>
      </c>
      <c r="BT116" s="179">
        <v>189.58</v>
      </c>
      <c r="BU116" s="179">
        <v>198.76</v>
      </c>
      <c r="BV116" s="179">
        <v>207.35</v>
      </c>
      <c r="BW116" s="179">
        <v>210.28</v>
      </c>
      <c r="BX116" s="179">
        <v>227.23</v>
      </c>
      <c r="BY116" s="179">
        <v>207.69</v>
      </c>
      <c r="BZ116" s="179">
        <v>228.18</v>
      </c>
      <c r="CA116" s="179">
        <v>37.03</v>
      </c>
      <c r="CB116" s="179">
        <v>47.41</v>
      </c>
      <c r="CC116" s="179">
        <v>202.47</v>
      </c>
      <c r="CD116" s="179">
        <v>219.32</v>
      </c>
      <c r="CE116" s="179">
        <v>222.1</v>
      </c>
      <c r="CF116" s="179">
        <v>212.72</v>
      </c>
      <c r="CG116" s="179">
        <v>223.6</v>
      </c>
      <c r="CH116" s="179">
        <v>223.52</v>
      </c>
      <c r="CI116" s="179">
        <v>227.3</v>
      </c>
      <c r="CJ116" s="179">
        <v>236.41</v>
      </c>
      <c r="CK116" s="179">
        <v>221.88</v>
      </c>
      <c r="CL116" s="179">
        <v>236.76</v>
      </c>
      <c r="CM116" s="179">
        <v>222.99</v>
      </c>
      <c r="CN116" s="179">
        <v>222.54</v>
      </c>
      <c r="CO116" s="179">
        <v>217.14</v>
      </c>
      <c r="CP116" s="179">
        <v>225.33</v>
      </c>
      <c r="CQ116" s="179">
        <v>225.18</v>
      </c>
      <c r="CR116" s="179">
        <v>220.07</v>
      </c>
      <c r="CS116" s="179">
        <v>230.67</v>
      </c>
      <c r="CT116" s="179">
        <v>227.55</v>
      </c>
      <c r="CU116" s="179">
        <v>230.69</v>
      </c>
      <c r="CV116" s="179">
        <v>243.49</v>
      </c>
      <c r="CW116" s="179">
        <v>219.66</v>
      </c>
      <c r="CX116" s="179">
        <v>243.92</v>
      </c>
      <c r="CY116" s="179">
        <v>229.07</v>
      </c>
      <c r="CZ116" s="179">
        <v>2803.18</v>
      </c>
      <c r="DA116" s="179">
        <v>711.27</v>
      </c>
      <c r="DB116" s="179">
        <v>230.02</v>
      </c>
      <c r="DC116" s="179">
        <v>233.4</v>
      </c>
      <c r="DD116" s="179">
        <v>222.89</v>
      </c>
      <c r="DE116" s="179">
        <v>234.97</v>
      </c>
      <c r="DF116" s="179">
        <v>235.63</v>
      </c>
      <c r="DG116" s="179">
        <v>236.7</v>
      </c>
      <c r="DH116" s="179">
        <v>249.87</v>
      </c>
      <c r="DI116" s="179">
        <v>225.96</v>
      </c>
      <c r="DJ116" s="179">
        <v>250.52</v>
      </c>
      <c r="DK116" s="179">
        <v>227.28</v>
      </c>
      <c r="DL116" s="179">
        <v>31.07</v>
      </c>
      <c r="DM116" s="179">
        <v>228.16</v>
      </c>
      <c r="DN116" s="179">
        <v>237.92</v>
      </c>
      <c r="DO116" s="179">
        <v>240.07</v>
      </c>
      <c r="DP116" s="179">
        <v>229.11</v>
      </c>
      <c r="DQ116" s="179">
        <v>243.3</v>
      </c>
      <c r="DR116" s="179">
        <v>242.66</v>
      </c>
      <c r="DS116" s="179">
        <v>242.47</v>
      </c>
      <c r="DT116" s="179">
        <v>257.02</v>
      </c>
      <c r="DU116" s="179">
        <v>232.68</v>
      </c>
      <c r="DV116" s="179">
        <v>257.18</v>
      </c>
      <c r="DW116" s="179">
        <v>243.07</v>
      </c>
      <c r="DX116" s="179">
        <v>3219.26</v>
      </c>
      <c r="DY116" s="179">
        <v>615.29999999999995</v>
      </c>
      <c r="DZ116" s="179">
        <v>245.12</v>
      </c>
      <c r="EA116" s="179">
        <v>247.36</v>
      </c>
      <c r="EB116" s="179">
        <v>235.93</v>
      </c>
      <c r="EC116" s="179">
        <v>248.21</v>
      </c>
      <c r="ED116" s="179">
        <v>245.72</v>
      </c>
      <c r="EE116" s="179">
        <v>248.48</v>
      </c>
      <c r="EF116" s="179">
        <v>263.57</v>
      </c>
      <c r="EG116" s="179">
        <v>246.9</v>
      </c>
      <c r="EH116" s="179">
        <v>263.60000000000002</v>
      </c>
      <c r="EI116" s="179">
        <v>249.12</v>
      </c>
      <c r="EJ116" s="179">
        <v>251.14</v>
      </c>
      <c r="EK116" s="179">
        <v>240.05</v>
      </c>
      <c r="EL116" s="179">
        <v>252.78</v>
      </c>
      <c r="EM116" s="179">
        <v>250.33</v>
      </c>
      <c r="EN116" s="179">
        <v>243.44</v>
      </c>
      <c r="EO116" s="179">
        <v>255.49</v>
      </c>
      <c r="EP116" s="179">
        <v>252.38</v>
      </c>
      <c r="EQ116" s="179">
        <v>255.86</v>
      </c>
      <c r="ER116" s="179">
        <v>268.60000000000002</v>
      </c>
      <c r="ES116" s="179">
        <v>243.18</v>
      </c>
      <c r="ET116" s="179">
        <v>268.98</v>
      </c>
      <c r="EU116" s="179">
        <v>207.13</v>
      </c>
      <c r="EV116" s="179">
        <v>90.25</v>
      </c>
      <c r="EW116" s="179">
        <v>242.97</v>
      </c>
      <c r="EX116" s="179">
        <v>257.02999999999997</v>
      </c>
      <c r="EY116" s="179">
        <v>259.49</v>
      </c>
      <c r="EZ116" s="179">
        <v>247.41</v>
      </c>
      <c r="FA116" s="179">
        <v>260.19</v>
      </c>
      <c r="FB116" s="179">
        <v>257.69</v>
      </c>
      <c r="FC116" s="179">
        <v>257.04000000000002</v>
      </c>
      <c r="FD116" s="179">
        <v>269.02</v>
      </c>
      <c r="FE116" s="179">
        <v>246.31</v>
      </c>
      <c r="FF116" s="179">
        <v>271.36</v>
      </c>
      <c r="FG116" s="179">
        <v>249.44</v>
      </c>
      <c r="FH116" s="179">
        <v>255.09</v>
      </c>
      <c r="FI116" s="179">
        <v>240.71</v>
      </c>
      <c r="FJ116" s="179">
        <v>261.77999999999997</v>
      </c>
      <c r="FK116" s="179">
        <v>262.5</v>
      </c>
      <c r="FL116" s="179">
        <v>249.76</v>
      </c>
      <c r="FM116" s="179">
        <v>265.52999999999997</v>
      </c>
      <c r="FN116" s="179">
        <v>260.14</v>
      </c>
      <c r="FO116" s="179">
        <v>264.55</v>
      </c>
      <c r="FP116" s="179">
        <v>275.37</v>
      </c>
      <c r="FQ116" s="179">
        <v>251.32</v>
      </c>
      <c r="FR116" s="179">
        <v>273.64</v>
      </c>
      <c r="FS116" s="179">
        <v>3007.13</v>
      </c>
      <c r="FT116" s="179">
        <v>468.48</v>
      </c>
      <c r="FU116" s="179">
        <v>245.63</v>
      </c>
      <c r="FV116" s="179">
        <v>268.06</v>
      </c>
      <c r="FW116" s="179">
        <v>262.97000000000003</v>
      </c>
      <c r="FX116" s="179">
        <v>254.78</v>
      </c>
      <c r="FY116" s="179">
        <v>270.74</v>
      </c>
      <c r="FZ116" s="179">
        <v>264.42</v>
      </c>
      <c r="GA116" s="179">
        <v>270.43</v>
      </c>
    </row>
    <row r="117" spans="2:183">
      <c r="B117" s="171" t="s">
        <v>4</v>
      </c>
      <c r="C117" s="172" t="s">
        <v>45</v>
      </c>
      <c r="D117" s="92">
        <v>0.20069340100983823</v>
      </c>
      <c r="E117" s="93">
        <v>0.20038602300858538</v>
      </c>
      <c r="F117" s="93">
        <v>0.20018211101538638</v>
      </c>
      <c r="G117" s="93">
        <v>0.20076744423470655</v>
      </c>
      <c r="H117" s="93">
        <v>0.20202787146928</v>
      </c>
      <c r="I117" s="93">
        <v>0.20037534255225445</v>
      </c>
      <c r="J117" s="93">
        <v>0.20054133885956138</v>
      </c>
      <c r="K117" s="93">
        <v>0.20036385639207449</v>
      </c>
      <c r="L117" s="93">
        <v>0.20065575720549034</v>
      </c>
      <c r="M117" s="93">
        <v>0.20035553426161554</v>
      </c>
      <c r="N117" s="93">
        <v>0.20054456723025368</v>
      </c>
      <c r="O117" s="93">
        <v>0.20052274480596574</v>
      </c>
      <c r="P117" s="93">
        <v>0.20034206333330404</v>
      </c>
      <c r="Q117" s="93">
        <v>0.20037009573053824</v>
      </c>
      <c r="R117" s="93">
        <v>0.20018369355162752</v>
      </c>
      <c r="S117" s="93">
        <v>0.20054714685978328</v>
      </c>
      <c r="T117" s="93">
        <v>0.20052905605931234</v>
      </c>
      <c r="U117" s="93">
        <v>0.20037438371694483</v>
      </c>
      <c r="V117" s="93">
        <v>0.20053644965749826</v>
      </c>
      <c r="W117" s="93">
        <v>0.20036333849684917</v>
      </c>
      <c r="X117" s="93">
        <v>0.20037474791327453</v>
      </c>
      <c r="Y117" s="93">
        <v>0.20016742090807527</v>
      </c>
      <c r="Z117" s="93">
        <v>0.20035742460749756</v>
      </c>
      <c r="AA117" s="93">
        <v>0.20054304081426708</v>
      </c>
      <c r="AB117" s="93">
        <v>0.20034547747956777</v>
      </c>
      <c r="AC117" s="93">
        <v>0.20037432941121769</v>
      </c>
      <c r="AD117" s="93">
        <v>0.20035185081258899</v>
      </c>
      <c r="AE117" s="93">
        <v>0.20019295394643771</v>
      </c>
      <c r="AF117" s="93">
        <v>2.3604058169951894</v>
      </c>
      <c r="AG117" s="93">
        <v>0.20018578860549407</v>
      </c>
      <c r="AH117" s="93">
        <v>0.20054181572055901</v>
      </c>
      <c r="AI117" s="93">
        <v>0.20036513138968293</v>
      </c>
      <c r="AJ117" s="93">
        <v>0.20037492223572448</v>
      </c>
      <c r="AK117" s="93">
        <v>0.20035476875227598</v>
      </c>
      <c r="AL117" s="93">
        <v>0.20054839770782174</v>
      </c>
      <c r="AM117" s="93">
        <v>0.20036075702782902</v>
      </c>
      <c r="AN117" s="93">
        <v>0.20034838807004388</v>
      </c>
      <c r="AO117" s="93">
        <v>0.20036952744760733</v>
      </c>
      <c r="AP117" s="93">
        <v>0.20034794405640993</v>
      </c>
      <c r="AQ117" s="93">
        <v>0.20039018854229035</v>
      </c>
      <c r="AR117" s="93">
        <v>0.20203930428330558</v>
      </c>
      <c r="AS117" s="93">
        <v>0.20046997594256374</v>
      </c>
      <c r="AT117" s="93">
        <v>0.20017881265078208</v>
      </c>
      <c r="AU117" s="93">
        <v>0.20036059710576079</v>
      </c>
      <c r="AV117" s="93">
        <v>0.20037133887357733</v>
      </c>
      <c r="AW117" s="93">
        <v>0.20034884138773637</v>
      </c>
      <c r="AX117" s="93">
        <v>0.20037266322888309</v>
      </c>
      <c r="AY117" s="93">
        <v>0.20066877505284131</v>
      </c>
      <c r="AZ117" s="93">
        <v>0.20035942523750647</v>
      </c>
      <c r="BA117" s="93">
        <v>0.20056915026003669</v>
      </c>
      <c r="BB117" s="93">
        <v>0.20056078388868281</v>
      </c>
      <c r="BC117" s="93">
        <v>0.20039884959524326</v>
      </c>
      <c r="BD117" s="93">
        <v>2.6050137946494356</v>
      </c>
      <c r="BE117" s="93">
        <v>0.53408212485204054</v>
      </c>
      <c r="BF117" s="93">
        <v>0.20037508576486099</v>
      </c>
      <c r="BG117" s="93">
        <v>0.20037682945674373</v>
      </c>
      <c r="BH117" s="93">
        <v>0.20041481816716597</v>
      </c>
      <c r="BI117" s="93">
        <v>0.20038667118148115</v>
      </c>
      <c r="BJ117" s="93">
        <v>0.20058953684466882</v>
      </c>
      <c r="BK117" s="93">
        <v>0.20057319719071384</v>
      </c>
      <c r="BL117" s="93">
        <v>0.20052141841206872</v>
      </c>
      <c r="BM117" s="93">
        <v>0.20037562427329828</v>
      </c>
      <c r="BN117" s="93">
        <v>0.2005643618847687</v>
      </c>
      <c r="BO117" s="93">
        <v>0.20038619168579236</v>
      </c>
      <c r="BP117" s="93">
        <v>0.20038054406612824</v>
      </c>
      <c r="BQ117" s="93">
        <v>0.20018887918619424</v>
      </c>
      <c r="BR117" s="93">
        <v>0.20017568330991725</v>
      </c>
      <c r="BS117" s="93">
        <v>0.20017167258556121</v>
      </c>
      <c r="BT117" s="93">
        <v>0.20097144569834738</v>
      </c>
      <c r="BU117" s="93">
        <v>0.20037433805499502</v>
      </c>
      <c r="BV117" s="93">
        <v>0.20016950469005701</v>
      </c>
      <c r="BW117" s="93">
        <v>0.20088082147031852</v>
      </c>
      <c r="BX117" s="93">
        <v>0.20033922538863735</v>
      </c>
      <c r="BY117" s="93">
        <v>0.20036912135747392</v>
      </c>
      <c r="BZ117" s="93">
        <v>0.20032765287891383</v>
      </c>
      <c r="CA117" s="93">
        <v>0.20105817365637296</v>
      </c>
      <c r="CB117" s="93">
        <v>0.20204260921403752</v>
      </c>
      <c r="CC117" s="93">
        <v>0.20036487808038445</v>
      </c>
      <c r="CD117" s="93">
        <v>0.20016862925122517</v>
      </c>
      <c r="CE117" s="93">
        <v>0.20033253747873545</v>
      </c>
      <c r="CF117" s="93">
        <v>0.20052950260829247</v>
      </c>
      <c r="CG117" s="93">
        <v>0.20033106765043587</v>
      </c>
      <c r="CH117" s="93">
        <v>0.20033228785771715</v>
      </c>
      <c r="CI117" s="93">
        <v>0.20060110733607339</v>
      </c>
      <c r="CJ117" s="93">
        <v>0.20048088913255929</v>
      </c>
      <c r="CK117" s="93">
        <v>0.20052553378892016</v>
      </c>
      <c r="CL117" s="93">
        <v>0.20065849309278519</v>
      </c>
      <c r="CM117" s="93">
        <v>0.20017227360386317</v>
      </c>
      <c r="CN117" s="93">
        <v>0.20016450575045494</v>
      </c>
      <c r="CO117" s="93">
        <v>0.20034606649451109</v>
      </c>
      <c r="CP117" s="93">
        <v>0.20034121288082871</v>
      </c>
      <c r="CQ117" s="93">
        <v>0.2005122695268266</v>
      </c>
      <c r="CR117" s="93">
        <v>0.20034268655058118</v>
      </c>
      <c r="CS117" s="93">
        <v>0.20049938493088498</v>
      </c>
      <c r="CT117" s="93">
        <v>0.20050597259603836</v>
      </c>
      <c r="CU117" s="93">
        <v>0.20016922405241003</v>
      </c>
      <c r="CV117" s="93">
        <v>0.2006560510139388</v>
      </c>
      <c r="CW117" s="93">
        <v>0.20035265117662687</v>
      </c>
      <c r="CX117" s="93">
        <v>0.20015778574763293</v>
      </c>
      <c r="CY117" s="93">
        <v>0.20033969006502078</v>
      </c>
      <c r="CZ117" s="93">
        <v>2.4332564207787781</v>
      </c>
      <c r="DA117" s="93">
        <v>0.63490206862022358</v>
      </c>
      <c r="DB117" s="93">
        <v>0.20035106401079561</v>
      </c>
      <c r="DC117" s="93">
        <v>0.20050332925854603</v>
      </c>
      <c r="DD117" s="93">
        <v>0.20017945051291602</v>
      </c>
      <c r="DE117" s="93">
        <v>0.20034197502431267</v>
      </c>
      <c r="DF117" s="93">
        <v>0.20016100021849864</v>
      </c>
      <c r="DG117" s="93">
        <v>0.20032616133967812</v>
      </c>
      <c r="DH117" s="93">
        <v>0.20031936168054559</v>
      </c>
      <c r="DI117" s="93">
        <v>0.20035429225973214</v>
      </c>
      <c r="DJ117" s="93">
        <v>0.20049052738153564</v>
      </c>
      <c r="DK117" s="93">
        <v>0.20035826075746463</v>
      </c>
      <c r="DL117" s="93">
        <v>0.2034793621394333</v>
      </c>
      <c r="DM117" s="93">
        <v>0.20036598363128155</v>
      </c>
      <c r="DN117" s="93">
        <v>0.20035051698966116</v>
      </c>
      <c r="DO117" s="93">
        <v>0.20033012524215951</v>
      </c>
      <c r="DP117" s="93">
        <v>0.20018131164697789</v>
      </c>
      <c r="DQ117" s="93">
        <v>0.20050950739654566</v>
      </c>
      <c r="DR117" s="93">
        <v>0.20032645687940404</v>
      </c>
      <c r="DS117" s="93">
        <v>0.20066607567336042</v>
      </c>
      <c r="DT117" s="93">
        <v>0.20049172477815577</v>
      </c>
      <c r="DU117" s="93">
        <v>0.20035071230632456</v>
      </c>
      <c r="DV117" s="93">
        <v>0.20048241621842219</v>
      </c>
      <c r="DW117" s="93">
        <v>0.20068132273601891</v>
      </c>
      <c r="DX117" s="93">
        <v>2.6022045103638218</v>
      </c>
      <c r="DY117" s="93">
        <v>0.53133931909330923</v>
      </c>
      <c r="DZ117" s="93">
        <v>0.2003318379427691</v>
      </c>
      <c r="EA117" s="93">
        <v>0.20050538797730402</v>
      </c>
      <c r="EB117" s="93">
        <v>0.20052823755316795</v>
      </c>
      <c r="EC117" s="93">
        <v>0.20033075050733659</v>
      </c>
      <c r="ED117" s="93">
        <v>0.2003416679758048</v>
      </c>
      <c r="EE117" s="93">
        <v>0.20050824622298374</v>
      </c>
      <c r="EF117" s="93">
        <v>0.20048667399170469</v>
      </c>
      <c r="EG117" s="93">
        <v>0.20035628976283434</v>
      </c>
      <c r="EH117" s="93">
        <v>0.20033352138164473</v>
      </c>
      <c r="EI117" s="93">
        <v>0.20050957558858443</v>
      </c>
      <c r="EJ117" s="93">
        <v>0.20017477584109186</v>
      </c>
      <c r="EK117" s="93">
        <v>0.20036629463237482</v>
      </c>
      <c r="EL117" s="93">
        <v>0.20067175566652753</v>
      </c>
      <c r="EM117" s="93">
        <v>0.20017003810013359</v>
      </c>
      <c r="EN117" s="93">
        <v>0.20087492121340714</v>
      </c>
      <c r="EO117" s="93">
        <v>0.20032878057383524</v>
      </c>
      <c r="EP117" s="93">
        <v>0.2003415545920651</v>
      </c>
      <c r="EQ117" s="93">
        <v>0.20051025906862313</v>
      </c>
      <c r="ER117" s="93">
        <v>0.20048939709026267</v>
      </c>
      <c r="ES117" s="93">
        <v>0.20036078892994127</v>
      </c>
      <c r="ET117" s="93">
        <v>0.20031931663110605</v>
      </c>
      <c r="EU117" s="93">
        <v>0.20043688204877383</v>
      </c>
      <c r="EV117" s="93">
        <v>0.20175414765107846</v>
      </c>
      <c r="EW117" s="93">
        <v>0.2003643127504586</v>
      </c>
      <c r="EX117" s="93">
        <v>0.20068099526769442</v>
      </c>
      <c r="EY117" s="93">
        <v>0.20016721770755927</v>
      </c>
      <c r="EZ117" s="93">
        <v>0.20089407568708564</v>
      </c>
      <c r="FA117" s="93">
        <v>0.20051781951972469</v>
      </c>
      <c r="FB117" s="93">
        <v>0.20034480446238676</v>
      </c>
      <c r="FC117" s="93">
        <v>0.20034230918178625</v>
      </c>
      <c r="FD117" s="93">
        <v>0.20017757688271853</v>
      </c>
      <c r="FE117" s="93">
        <v>0.20035892173538192</v>
      </c>
      <c r="FF117" s="93">
        <v>0.20033447352312977</v>
      </c>
      <c r="FG117" s="93">
        <v>0.20054983255817857</v>
      </c>
      <c r="FH117" s="93">
        <v>0.20018565939242738</v>
      </c>
      <c r="FI117" s="93">
        <v>0.20038088137092747</v>
      </c>
      <c r="FJ117" s="93">
        <v>0.2006985491012013</v>
      </c>
      <c r="FK117" s="93">
        <v>0.20017313199463957</v>
      </c>
      <c r="FL117" s="93">
        <v>0.20054290475256262</v>
      </c>
      <c r="FM117" s="93">
        <v>0.20034045902418551</v>
      </c>
      <c r="FN117" s="93">
        <v>0.20052697035458761</v>
      </c>
      <c r="FO117" s="93">
        <v>0.20061960668578527</v>
      </c>
      <c r="FP117" s="93">
        <v>0.20016413841707678</v>
      </c>
      <c r="FQ117" s="93">
        <v>0.20037179073837802</v>
      </c>
      <c r="FR117" s="93">
        <v>0.20034733546515993</v>
      </c>
      <c r="FS117" s="93">
        <v>2.4307551336332822</v>
      </c>
      <c r="FT117" s="93">
        <v>0.36778111108587613</v>
      </c>
      <c r="FU117" s="93">
        <v>0.20056168438999997</v>
      </c>
      <c r="FV117" s="93">
        <v>0.20033933260721465</v>
      </c>
      <c r="FW117" s="93">
        <v>0.20036079771771037</v>
      </c>
      <c r="FX117" s="93">
        <v>0.200558454270654</v>
      </c>
      <c r="FY117" s="93">
        <v>0.20016817704776091</v>
      </c>
      <c r="FZ117" s="93">
        <v>0.20035467799825751</v>
      </c>
      <c r="GA117" s="93">
        <v>0.20050887756858121</v>
      </c>
    </row>
    <row r="118" spans="2:183">
      <c r="B118" s="96" t="s">
        <v>4</v>
      </c>
      <c r="C118" s="166" t="s">
        <v>46</v>
      </c>
      <c r="D118" s="96">
        <v>169.8</v>
      </c>
      <c r="E118" s="17">
        <v>150.52000000000001</v>
      </c>
      <c r="F118" s="17">
        <v>161.04</v>
      </c>
      <c r="G118" s="17">
        <v>137.69999999999999</v>
      </c>
      <c r="H118" s="17">
        <v>36.61</v>
      </c>
      <c r="I118" s="17">
        <v>151.99</v>
      </c>
      <c r="J118" s="17">
        <v>159.25</v>
      </c>
      <c r="K118" s="17">
        <v>161.19999999999999</v>
      </c>
      <c r="L118" s="17">
        <v>156.34</v>
      </c>
      <c r="M118" s="17">
        <v>164.54</v>
      </c>
      <c r="N118" s="17">
        <v>160.56</v>
      </c>
      <c r="O118" s="17">
        <v>163.59</v>
      </c>
      <c r="P118" s="17">
        <v>172.09</v>
      </c>
      <c r="Q118" s="17">
        <v>153.34</v>
      </c>
      <c r="R118" s="17">
        <v>160.30000000000001</v>
      </c>
      <c r="S118" s="17">
        <v>158.53</v>
      </c>
      <c r="T118" s="17">
        <v>164.19</v>
      </c>
      <c r="U118" s="17">
        <v>154.49</v>
      </c>
      <c r="V118" s="17">
        <v>161.4</v>
      </c>
      <c r="W118" s="17">
        <v>160.82</v>
      </c>
      <c r="X118" s="17">
        <v>155.63999999999999</v>
      </c>
      <c r="Y118" s="17">
        <v>163.84</v>
      </c>
      <c r="Z118" s="17">
        <v>160.58000000000001</v>
      </c>
      <c r="AA118" s="17">
        <v>160</v>
      </c>
      <c r="AB118" s="17">
        <v>166.42</v>
      </c>
      <c r="AC118" s="17">
        <v>152.04</v>
      </c>
      <c r="AD118" s="17">
        <v>159.34</v>
      </c>
      <c r="AE118" s="17">
        <v>154.96</v>
      </c>
      <c r="AF118" s="17">
        <v>162.31</v>
      </c>
      <c r="AG118" s="17">
        <v>154.56</v>
      </c>
      <c r="AH118" s="17">
        <v>161.87</v>
      </c>
      <c r="AI118" s="17">
        <v>161.11000000000001</v>
      </c>
      <c r="AJ118" s="17">
        <v>153.63</v>
      </c>
      <c r="AK118" s="17">
        <v>162.27000000000001</v>
      </c>
      <c r="AL118" s="17">
        <v>157.55000000000001</v>
      </c>
      <c r="AM118" s="17">
        <v>157.19</v>
      </c>
      <c r="AN118" s="17">
        <v>166.23</v>
      </c>
      <c r="AO118" s="17">
        <v>157.35</v>
      </c>
      <c r="AP118" s="17">
        <v>161.63</v>
      </c>
      <c r="AQ118" s="17">
        <v>149.54</v>
      </c>
      <c r="AR118" s="17">
        <v>36.04</v>
      </c>
      <c r="AS118" s="17">
        <v>157.03</v>
      </c>
      <c r="AT118" s="17">
        <v>159.49</v>
      </c>
      <c r="AU118" s="17">
        <v>163.36000000000001</v>
      </c>
      <c r="AV118" s="17">
        <v>154.76</v>
      </c>
      <c r="AW118" s="17">
        <v>162.37</v>
      </c>
      <c r="AX118" s="17">
        <v>159.49</v>
      </c>
      <c r="AY118" s="17">
        <v>157.05000000000001</v>
      </c>
      <c r="AZ118" s="17">
        <v>165.45</v>
      </c>
      <c r="BA118" s="17">
        <v>150.66</v>
      </c>
      <c r="BB118" s="17">
        <v>153.99</v>
      </c>
      <c r="BC118" s="17">
        <v>144.15</v>
      </c>
      <c r="BD118" s="17">
        <v>148.37</v>
      </c>
      <c r="BE118" s="17">
        <v>146.63999999999999</v>
      </c>
      <c r="BF118" s="17">
        <v>150.9</v>
      </c>
      <c r="BG118" s="17">
        <v>153.32</v>
      </c>
      <c r="BH118" s="17">
        <v>140.11000000000001</v>
      </c>
      <c r="BI118" s="17">
        <v>150.46</v>
      </c>
      <c r="BJ118" s="17">
        <v>147.59</v>
      </c>
      <c r="BK118" s="17">
        <v>147.02000000000001</v>
      </c>
      <c r="BL118" s="17">
        <v>167</v>
      </c>
      <c r="BM118" s="17">
        <v>153.63</v>
      </c>
      <c r="BN118" s="17">
        <v>155.62</v>
      </c>
      <c r="BO118" s="17">
        <v>148.4</v>
      </c>
      <c r="BP118" s="17">
        <v>154.16</v>
      </c>
      <c r="BQ118" s="17">
        <v>151.08000000000001</v>
      </c>
      <c r="BR118" s="17">
        <v>158.57</v>
      </c>
      <c r="BS118" s="17">
        <v>159.46</v>
      </c>
      <c r="BT118" s="17">
        <v>148.6</v>
      </c>
      <c r="BU118" s="17">
        <v>156.56</v>
      </c>
      <c r="BV118" s="17">
        <v>164.76</v>
      </c>
      <c r="BW118" s="17">
        <v>166.2</v>
      </c>
      <c r="BX118" s="17">
        <v>175.84</v>
      </c>
      <c r="BY118" s="17">
        <v>160.9</v>
      </c>
      <c r="BZ118" s="17">
        <v>176.68</v>
      </c>
      <c r="CA118" s="17">
        <v>28.58</v>
      </c>
      <c r="CB118" s="17">
        <v>36.03</v>
      </c>
      <c r="CC118" s="17">
        <v>155.32</v>
      </c>
      <c r="CD118" s="17">
        <v>169.26</v>
      </c>
      <c r="CE118" s="17">
        <v>171.44</v>
      </c>
      <c r="CF118" s="17">
        <v>163.85</v>
      </c>
      <c r="CG118" s="17">
        <v>172.71</v>
      </c>
      <c r="CH118" s="17">
        <v>173.22</v>
      </c>
      <c r="CI118" s="17">
        <v>175.63</v>
      </c>
      <c r="CJ118" s="17">
        <v>179</v>
      </c>
      <c r="CK118" s="17">
        <v>167.99</v>
      </c>
      <c r="CL118" s="17">
        <v>179.12</v>
      </c>
      <c r="CM118" s="17">
        <v>168.69</v>
      </c>
      <c r="CN118" s="17">
        <v>167.76</v>
      </c>
      <c r="CO118" s="17">
        <v>163.66999999999999</v>
      </c>
      <c r="CP118" s="17">
        <v>169.93</v>
      </c>
      <c r="CQ118" s="17">
        <v>169.63</v>
      </c>
      <c r="CR118" s="17">
        <v>166.08</v>
      </c>
      <c r="CS118" s="17">
        <v>174.21</v>
      </c>
      <c r="CT118" s="17">
        <v>172.19</v>
      </c>
      <c r="CU118" s="17">
        <v>174.56</v>
      </c>
      <c r="CV118" s="17">
        <v>179.23</v>
      </c>
      <c r="CW118" s="17">
        <v>161.91999999999999</v>
      </c>
      <c r="CX118" s="17">
        <v>180.06</v>
      </c>
      <c r="CY118" s="17">
        <v>168.45</v>
      </c>
      <c r="CZ118" s="17">
        <v>169.27</v>
      </c>
      <c r="DA118" s="17">
        <v>164.67</v>
      </c>
      <c r="DB118" s="17">
        <v>168.62</v>
      </c>
      <c r="DC118" s="17">
        <v>171.2</v>
      </c>
      <c r="DD118" s="17">
        <v>163.56</v>
      </c>
      <c r="DE118" s="17">
        <v>172.63</v>
      </c>
      <c r="DF118" s="17">
        <v>173.89</v>
      </c>
      <c r="DG118" s="17">
        <v>174.07</v>
      </c>
      <c r="DH118" s="17">
        <v>179.33</v>
      </c>
      <c r="DI118" s="17">
        <v>162.15</v>
      </c>
      <c r="DJ118" s="17">
        <v>179.67</v>
      </c>
      <c r="DK118" s="17">
        <v>162.63</v>
      </c>
      <c r="DL118" s="17">
        <v>21.83</v>
      </c>
      <c r="DM118" s="17">
        <v>162.76</v>
      </c>
      <c r="DN118" s="17">
        <v>169.89</v>
      </c>
      <c r="DO118" s="17">
        <v>171.57</v>
      </c>
      <c r="DP118" s="17">
        <v>163.65</v>
      </c>
      <c r="DQ118" s="17">
        <v>173.95</v>
      </c>
      <c r="DR118" s="17">
        <v>174.18</v>
      </c>
      <c r="DS118" s="17">
        <v>173.18</v>
      </c>
      <c r="DT118" s="17">
        <v>178.8</v>
      </c>
      <c r="DU118" s="17">
        <v>162.01</v>
      </c>
      <c r="DV118" s="17">
        <v>178.92</v>
      </c>
      <c r="DW118" s="17">
        <v>168.52</v>
      </c>
      <c r="DX118" s="17">
        <v>171.94</v>
      </c>
      <c r="DY118" s="17">
        <v>160.38999999999999</v>
      </c>
      <c r="DZ118" s="17">
        <v>169.82</v>
      </c>
      <c r="EA118" s="17">
        <v>171.37</v>
      </c>
      <c r="EB118" s="17">
        <v>163.19999999999999</v>
      </c>
      <c r="EC118" s="17">
        <v>172.17</v>
      </c>
      <c r="ED118" s="17">
        <v>170.85</v>
      </c>
      <c r="EE118" s="17">
        <v>172.26</v>
      </c>
      <c r="EF118" s="17">
        <v>178.8</v>
      </c>
      <c r="EG118" s="17">
        <v>167.63</v>
      </c>
      <c r="EH118" s="17">
        <v>178.99</v>
      </c>
      <c r="EI118" s="17">
        <v>168.56</v>
      </c>
      <c r="EJ118" s="17">
        <v>169.86</v>
      </c>
      <c r="EK118" s="17">
        <v>162.02000000000001</v>
      </c>
      <c r="EL118" s="17">
        <v>170.56</v>
      </c>
      <c r="EM118" s="17">
        <v>169.21</v>
      </c>
      <c r="EN118" s="17">
        <v>164</v>
      </c>
      <c r="EO118" s="17">
        <v>172.89</v>
      </c>
      <c r="EP118" s="17">
        <v>171.17</v>
      </c>
      <c r="EQ118" s="17">
        <v>173.05</v>
      </c>
      <c r="ER118" s="17">
        <v>176.92</v>
      </c>
      <c r="ES118" s="17">
        <v>160.32</v>
      </c>
      <c r="ET118" s="17">
        <v>177.37</v>
      </c>
      <c r="EU118" s="17">
        <v>135.9</v>
      </c>
      <c r="EV118" s="17">
        <v>58.71</v>
      </c>
      <c r="EW118" s="17">
        <v>159.05000000000001</v>
      </c>
      <c r="EX118" s="17">
        <v>168.35</v>
      </c>
      <c r="EY118" s="17">
        <v>170.62</v>
      </c>
      <c r="EZ118" s="17">
        <v>161.79</v>
      </c>
      <c r="FA118" s="17">
        <v>170.8</v>
      </c>
      <c r="FB118" s="17">
        <v>169.72</v>
      </c>
      <c r="FC118" s="17">
        <v>168.69</v>
      </c>
      <c r="FD118" s="17">
        <v>172.22</v>
      </c>
      <c r="FE118" s="17">
        <v>157.72</v>
      </c>
      <c r="FF118" s="17">
        <v>173.76</v>
      </c>
      <c r="FG118" s="17">
        <v>158.69</v>
      </c>
      <c r="FH118" s="17">
        <v>162.41999999999999</v>
      </c>
      <c r="FI118" s="17">
        <v>152.63999999999999</v>
      </c>
      <c r="FJ118" s="17">
        <v>166.65</v>
      </c>
      <c r="FK118" s="17">
        <v>167.66</v>
      </c>
      <c r="FL118" s="17">
        <v>158.88999999999999</v>
      </c>
      <c r="FM118" s="17">
        <v>169.63</v>
      </c>
      <c r="FN118" s="17">
        <v>166.16</v>
      </c>
      <c r="FO118" s="17">
        <v>168.63</v>
      </c>
      <c r="FP118" s="17">
        <v>171.55</v>
      </c>
      <c r="FQ118" s="17">
        <v>156.56</v>
      </c>
      <c r="FR118" s="17">
        <v>170.26</v>
      </c>
      <c r="FS118" s="17">
        <v>153.06</v>
      </c>
      <c r="FT118" s="17">
        <v>157.54</v>
      </c>
      <c r="FU118" s="17">
        <v>151.34</v>
      </c>
      <c r="FV118" s="17">
        <v>166.39</v>
      </c>
      <c r="FW118" s="17">
        <v>162.87</v>
      </c>
      <c r="FX118" s="17">
        <v>157.63</v>
      </c>
      <c r="FY118" s="17">
        <v>168.38</v>
      </c>
      <c r="FZ118" s="17">
        <v>164.39</v>
      </c>
      <c r="GA118" s="17">
        <v>167.82</v>
      </c>
    </row>
    <row r="119" spans="2:183">
      <c r="B119" s="96" t="s">
        <v>4</v>
      </c>
      <c r="C119" s="166" t="s">
        <v>47</v>
      </c>
      <c r="D119" s="178">
        <v>6318.45</v>
      </c>
      <c r="E119" s="179">
        <v>5601.04</v>
      </c>
      <c r="F119" s="179">
        <v>5992.22</v>
      </c>
      <c r="G119" s="179">
        <v>5123.93</v>
      </c>
      <c r="H119" s="179">
        <v>1834.32</v>
      </c>
      <c r="I119" s="179">
        <v>7616.38</v>
      </c>
      <c r="J119" s="179">
        <v>7979.78</v>
      </c>
      <c r="K119" s="179">
        <v>8077.54</v>
      </c>
      <c r="L119" s="179">
        <v>7834.33</v>
      </c>
      <c r="M119" s="179">
        <v>6122.35</v>
      </c>
      <c r="N119" s="179">
        <v>5974.4</v>
      </c>
      <c r="O119" s="179">
        <v>6087.16</v>
      </c>
      <c r="P119" s="179">
        <v>6403.55</v>
      </c>
      <c r="Q119" s="179">
        <v>5705.81</v>
      </c>
      <c r="R119" s="179">
        <v>5964.66</v>
      </c>
      <c r="S119" s="179">
        <v>5898.73</v>
      </c>
      <c r="T119" s="179">
        <v>8227.73</v>
      </c>
      <c r="U119" s="179">
        <v>7741.35</v>
      </c>
      <c r="V119" s="179">
        <v>8087.9</v>
      </c>
      <c r="W119" s="179">
        <v>8058.89</v>
      </c>
      <c r="X119" s="179">
        <v>7799.28</v>
      </c>
      <c r="Y119" s="179">
        <v>6096.66</v>
      </c>
      <c r="Z119" s="179">
        <v>5975.07</v>
      </c>
      <c r="AA119" s="179">
        <v>5953.55</v>
      </c>
      <c r="AB119" s="179">
        <v>6192.4</v>
      </c>
      <c r="AC119" s="179">
        <v>5657.57</v>
      </c>
      <c r="AD119" s="179">
        <v>5929.07</v>
      </c>
      <c r="AE119" s="179">
        <v>5766.02</v>
      </c>
      <c r="AF119" s="179">
        <v>8133.13</v>
      </c>
      <c r="AG119" s="179">
        <v>7744.86</v>
      </c>
      <c r="AH119" s="179">
        <v>8111.41</v>
      </c>
      <c r="AI119" s="179">
        <v>8073.3</v>
      </c>
      <c r="AJ119" s="179">
        <v>7698.19</v>
      </c>
      <c r="AK119" s="179">
        <v>6038.19</v>
      </c>
      <c r="AL119" s="179">
        <v>5862.3</v>
      </c>
      <c r="AM119" s="179">
        <v>5849.05</v>
      </c>
      <c r="AN119" s="179">
        <v>6185.51</v>
      </c>
      <c r="AO119" s="179">
        <v>5855</v>
      </c>
      <c r="AP119" s="179">
        <v>6014.1</v>
      </c>
      <c r="AQ119" s="179">
        <v>5564.24</v>
      </c>
      <c r="AR119" s="179">
        <v>1806.03</v>
      </c>
      <c r="AS119" s="179">
        <v>7868.93</v>
      </c>
      <c r="AT119" s="179">
        <v>7992.12</v>
      </c>
      <c r="AU119" s="179">
        <v>8186.02</v>
      </c>
      <c r="AV119" s="179">
        <v>7755.17</v>
      </c>
      <c r="AW119" s="179">
        <v>6041.73</v>
      </c>
      <c r="AX119" s="179">
        <v>5934.53</v>
      </c>
      <c r="AY119" s="179">
        <v>5843.83</v>
      </c>
      <c r="AZ119" s="179">
        <v>6303.72</v>
      </c>
      <c r="BA119" s="179">
        <v>5740.14</v>
      </c>
      <c r="BB119" s="179">
        <v>5867</v>
      </c>
      <c r="BC119" s="179">
        <v>5491.92</v>
      </c>
      <c r="BD119" s="179">
        <v>7612.72</v>
      </c>
      <c r="BE119" s="179">
        <v>7524.25</v>
      </c>
      <c r="BF119" s="179">
        <v>7742.71</v>
      </c>
      <c r="BG119" s="179">
        <v>7866.7</v>
      </c>
      <c r="BH119" s="179">
        <v>7189</v>
      </c>
      <c r="BI119" s="179">
        <v>5732.67</v>
      </c>
      <c r="BJ119" s="179">
        <v>5622.99</v>
      </c>
      <c r="BK119" s="179">
        <v>5601.42</v>
      </c>
      <c r="BL119" s="179">
        <v>6523.02</v>
      </c>
      <c r="BM119" s="179">
        <v>6000.86</v>
      </c>
      <c r="BN119" s="179">
        <v>6078.46</v>
      </c>
      <c r="BO119" s="179">
        <v>5796.32</v>
      </c>
      <c r="BP119" s="179">
        <v>8109.02</v>
      </c>
      <c r="BQ119" s="179">
        <v>7946.92</v>
      </c>
      <c r="BR119" s="179">
        <v>8340.73</v>
      </c>
      <c r="BS119" s="179">
        <v>8387.83</v>
      </c>
      <c r="BT119" s="179">
        <v>7816.27</v>
      </c>
      <c r="BU119" s="179">
        <v>6115.26</v>
      </c>
      <c r="BV119" s="179">
        <v>6435.62</v>
      </c>
      <c r="BW119" s="179">
        <v>6491.83</v>
      </c>
      <c r="BX119" s="179">
        <v>7047.63</v>
      </c>
      <c r="BY119" s="179">
        <v>6448.71</v>
      </c>
      <c r="BZ119" s="179">
        <v>7081.14</v>
      </c>
      <c r="CA119" s="179">
        <v>1145.57</v>
      </c>
      <c r="CB119" s="179">
        <v>1944.28</v>
      </c>
      <c r="CC119" s="179">
        <v>8382.4</v>
      </c>
      <c r="CD119" s="179">
        <v>9134.7800000000007</v>
      </c>
      <c r="CE119" s="179">
        <v>9252.68</v>
      </c>
      <c r="CF119" s="179">
        <v>8843.24</v>
      </c>
      <c r="CG119" s="179">
        <v>6922.24</v>
      </c>
      <c r="CH119" s="179">
        <v>6942.46</v>
      </c>
      <c r="CI119" s="179">
        <v>7039.35</v>
      </c>
      <c r="CJ119" s="179">
        <v>7364.12</v>
      </c>
      <c r="CK119" s="179">
        <v>6911.04</v>
      </c>
      <c r="CL119" s="179">
        <v>7369.1</v>
      </c>
      <c r="CM119" s="179">
        <v>6940.1</v>
      </c>
      <c r="CN119" s="179">
        <v>9293.83</v>
      </c>
      <c r="CO119" s="179">
        <v>9067.49</v>
      </c>
      <c r="CP119" s="179">
        <v>9414.34</v>
      </c>
      <c r="CQ119" s="179">
        <v>9397.67</v>
      </c>
      <c r="CR119" s="179">
        <v>9200.6299999999992</v>
      </c>
      <c r="CS119" s="179">
        <v>7167.04</v>
      </c>
      <c r="CT119" s="179">
        <v>7083.93</v>
      </c>
      <c r="CU119" s="179">
        <v>7181.41</v>
      </c>
      <c r="CV119" s="179">
        <v>7570.77</v>
      </c>
      <c r="CW119" s="179">
        <v>6839.55</v>
      </c>
      <c r="CX119" s="179">
        <v>7605.63</v>
      </c>
      <c r="CY119" s="179">
        <v>7115.38</v>
      </c>
      <c r="CZ119" s="179">
        <v>9629.76</v>
      </c>
      <c r="DA119" s="179">
        <v>9368.25</v>
      </c>
      <c r="DB119" s="179">
        <v>9592.89</v>
      </c>
      <c r="DC119" s="179">
        <v>9739.43</v>
      </c>
      <c r="DD119" s="179">
        <v>9304.8700000000008</v>
      </c>
      <c r="DE119" s="179">
        <v>7291.85</v>
      </c>
      <c r="DF119" s="179">
        <v>7345.31</v>
      </c>
      <c r="DG119" s="179">
        <v>7352.57</v>
      </c>
      <c r="DH119" s="179">
        <v>7781.24</v>
      </c>
      <c r="DI119" s="179">
        <v>7035.57</v>
      </c>
      <c r="DJ119" s="179">
        <v>7795.99</v>
      </c>
      <c r="DK119" s="179">
        <v>7056.48</v>
      </c>
      <c r="DL119" s="179">
        <v>1275.3900000000001</v>
      </c>
      <c r="DM119" s="179">
        <v>9510.2999999999993</v>
      </c>
      <c r="DN119" s="179">
        <v>9926.44</v>
      </c>
      <c r="DO119" s="179">
        <v>10024.77</v>
      </c>
      <c r="DP119" s="179">
        <v>9561.89</v>
      </c>
      <c r="DQ119" s="179">
        <v>7547.9</v>
      </c>
      <c r="DR119" s="179">
        <v>7557.81</v>
      </c>
      <c r="DS119" s="179">
        <v>7514.35</v>
      </c>
      <c r="DT119" s="179">
        <v>7969.05</v>
      </c>
      <c r="DU119" s="179">
        <v>7220.73</v>
      </c>
      <c r="DV119" s="179">
        <v>7974.5</v>
      </c>
      <c r="DW119" s="179">
        <v>7511.04</v>
      </c>
      <c r="DX119" s="179">
        <v>10319.89</v>
      </c>
      <c r="DY119" s="179">
        <v>9626.6</v>
      </c>
      <c r="DZ119" s="179">
        <v>10192.33</v>
      </c>
      <c r="EA119" s="179">
        <v>10285.469999999999</v>
      </c>
      <c r="EB119" s="179">
        <v>9795.1</v>
      </c>
      <c r="EC119" s="179">
        <v>7673.83</v>
      </c>
      <c r="ED119" s="179">
        <v>7614.89</v>
      </c>
      <c r="EE119" s="179">
        <v>7677.59</v>
      </c>
      <c r="EF119" s="179">
        <v>8187.36</v>
      </c>
      <c r="EG119" s="179">
        <v>7675.75</v>
      </c>
      <c r="EH119" s="179">
        <v>8195.92</v>
      </c>
      <c r="EI119" s="179">
        <v>7718.53</v>
      </c>
      <c r="EJ119" s="179">
        <v>10475.19</v>
      </c>
      <c r="EK119" s="179">
        <v>9991.6299999999992</v>
      </c>
      <c r="EL119" s="179">
        <v>10518.44</v>
      </c>
      <c r="EM119" s="179">
        <v>10435.379999999999</v>
      </c>
      <c r="EN119" s="179">
        <v>10113.780000000001</v>
      </c>
      <c r="EO119" s="179">
        <v>7916.74</v>
      </c>
      <c r="EP119" s="179">
        <v>7837.7</v>
      </c>
      <c r="EQ119" s="179">
        <v>7923.82</v>
      </c>
      <c r="ER119" s="179">
        <v>8327.6</v>
      </c>
      <c r="ES119" s="179">
        <v>7546.11</v>
      </c>
      <c r="ET119" s="179">
        <v>8348.84</v>
      </c>
      <c r="EU119" s="179">
        <v>6396.98</v>
      </c>
      <c r="EV119" s="179">
        <v>3720.94</v>
      </c>
      <c r="EW119" s="179">
        <v>10080.89</v>
      </c>
      <c r="EX119" s="179">
        <v>10670.05</v>
      </c>
      <c r="EY119" s="179">
        <v>10813.64</v>
      </c>
      <c r="EZ119" s="179">
        <v>10254.219999999999</v>
      </c>
      <c r="FA119" s="179">
        <v>8039.51</v>
      </c>
      <c r="FB119" s="179">
        <v>7988.47</v>
      </c>
      <c r="FC119" s="179">
        <v>7940.32</v>
      </c>
      <c r="FD119" s="179">
        <v>8333.5300000000007</v>
      </c>
      <c r="FE119" s="179">
        <v>7632.18</v>
      </c>
      <c r="FF119" s="179">
        <v>8408.44</v>
      </c>
      <c r="FG119" s="179">
        <v>7678.87</v>
      </c>
      <c r="FH119" s="179">
        <v>10584.6</v>
      </c>
      <c r="FI119" s="179">
        <v>9947.4</v>
      </c>
      <c r="FJ119" s="179">
        <v>10860.9</v>
      </c>
      <c r="FK119" s="179">
        <v>10926.29</v>
      </c>
      <c r="FL119" s="179">
        <v>10355.049999999999</v>
      </c>
      <c r="FM119" s="179">
        <v>8208.16</v>
      </c>
      <c r="FN119" s="179">
        <v>8040.33</v>
      </c>
      <c r="FO119" s="179">
        <v>8160.04</v>
      </c>
      <c r="FP119" s="179">
        <v>8536.09</v>
      </c>
      <c r="FQ119" s="179">
        <v>7790.19</v>
      </c>
      <c r="FR119" s="179">
        <v>8472.0300000000007</v>
      </c>
      <c r="FS119" s="179">
        <v>7616.14</v>
      </c>
      <c r="FT119" s="179">
        <v>10558.61</v>
      </c>
      <c r="FU119" s="179">
        <v>10142.469999999999</v>
      </c>
      <c r="FV119" s="179">
        <v>11151.72</v>
      </c>
      <c r="FW119" s="179">
        <v>10915.66</v>
      </c>
      <c r="FX119" s="179">
        <v>10564.04</v>
      </c>
      <c r="FY119" s="179">
        <v>8378.5400000000009</v>
      </c>
      <c r="FZ119" s="179">
        <v>8180.28</v>
      </c>
      <c r="GA119" s="179">
        <v>8350.89</v>
      </c>
    </row>
    <row r="120" spans="2:183">
      <c r="B120" s="180" t="s">
        <v>4</v>
      </c>
      <c r="C120" s="181" t="s">
        <v>48</v>
      </c>
      <c r="D120" s="94">
        <v>0.32782818173612827</v>
      </c>
      <c r="E120" s="95">
        <v>0.32724426801836032</v>
      </c>
      <c r="F120" s="95">
        <v>0.32628873641617229</v>
      </c>
      <c r="G120" s="95">
        <v>0.32678105285010745</v>
      </c>
      <c r="H120" s="95">
        <v>0.32625674347112221</v>
      </c>
      <c r="I120" s="95">
        <v>0.32533968929085733</v>
      </c>
      <c r="J120" s="95">
        <v>0.32581318316042795</v>
      </c>
      <c r="K120" s="95">
        <v>0.32621607565298866</v>
      </c>
      <c r="L120" s="95">
        <v>0.32626646990646241</v>
      </c>
      <c r="M120" s="95">
        <v>0.32675686001988524</v>
      </c>
      <c r="N120" s="95">
        <v>0.3271303029004321</v>
      </c>
      <c r="O120" s="95">
        <v>0.32663064644835144</v>
      </c>
      <c r="P120" s="95">
        <v>0.32819481845814652</v>
      </c>
      <c r="Q120" s="95">
        <v>0.32780060257463711</v>
      </c>
      <c r="R120" s="95">
        <v>0.32597974478185587</v>
      </c>
      <c r="S120" s="95">
        <v>0.32671605376304019</v>
      </c>
      <c r="T120" s="95">
        <v>0.32670039407003865</v>
      </c>
      <c r="U120" s="95">
        <v>0.3258509320045348</v>
      </c>
      <c r="V120" s="95">
        <v>0.32624315063723636</v>
      </c>
      <c r="W120" s="95">
        <v>0.32607197021921963</v>
      </c>
      <c r="X120" s="95">
        <v>0.32604627041528539</v>
      </c>
      <c r="Y120" s="95">
        <v>0.32664771156951244</v>
      </c>
      <c r="Z120" s="95">
        <v>0.32713162423459036</v>
      </c>
      <c r="AA120" s="95">
        <v>0.32592063514761538</v>
      </c>
      <c r="AB120" s="95">
        <v>0.32723029111934115</v>
      </c>
      <c r="AC120" s="95">
        <v>0.32757971014711335</v>
      </c>
      <c r="AD120" s="95">
        <v>0.32582224850457164</v>
      </c>
      <c r="AE120" s="95">
        <v>0.32599726926796962</v>
      </c>
      <c r="AF120" s="95">
        <v>0.32644359553556052</v>
      </c>
      <c r="AG120" s="95">
        <v>0.32589757201248332</v>
      </c>
      <c r="AH120" s="95">
        <v>0.32634667448162147</v>
      </c>
      <c r="AI120" s="95">
        <v>0.32616779143368513</v>
      </c>
      <c r="AJ120" s="95">
        <v>0.32571790607421808</v>
      </c>
      <c r="AK120" s="95">
        <v>0.32642136872923522</v>
      </c>
      <c r="AL120" s="95">
        <v>0.32647654534890796</v>
      </c>
      <c r="AM120" s="95">
        <v>0.32545941301234316</v>
      </c>
      <c r="AN120" s="95">
        <v>0.32724685613524018</v>
      </c>
      <c r="AO120" s="95">
        <v>0.32749709300800883</v>
      </c>
      <c r="AP120" s="95">
        <v>0.32630227930106348</v>
      </c>
      <c r="AQ120" s="95">
        <v>0.32604013485599059</v>
      </c>
      <c r="AR120" s="95">
        <v>0.32579402802551827</v>
      </c>
      <c r="AS120" s="95">
        <v>0.32635082233320328</v>
      </c>
      <c r="AT120" s="95">
        <v>0.32581405071612651</v>
      </c>
      <c r="AU120" s="95">
        <v>0.32652541044689831</v>
      </c>
      <c r="AV120" s="95">
        <v>0.32596939350441323</v>
      </c>
      <c r="AW120" s="95">
        <v>0.32641622893966238</v>
      </c>
      <c r="AX120" s="95">
        <v>0.32689685002428975</v>
      </c>
      <c r="AY120" s="95">
        <v>0.32540042459523727</v>
      </c>
      <c r="AZ120" s="95">
        <v>0.32707910118939759</v>
      </c>
      <c r="BA120" s="95">
        <v>0.32724440305584934</v>
      </c>
      <c r="BB120" s="95">
        <v>0.32462008735566811</v>
      </c>
      <c r="BC120" s="95">
        <v>0.32352440552306322</v>
      </c>
      <c r="BD120" s="95">
        <v>0.32330332893803942</v>
      </c>
      <c r="BE120" s="95">
        <v>0.32393515650536969</v>
      </c>
      <c r="BF120" s="95">
        <v>0.32383635473832623</v>
      </c>
      <c r="BG120" s="95">
        <v>0.32437731488024441</v>
      </c>
      <c r="BH120" s="95">
        <v>0.32246348384705587</v>
      </c>
      <c r="BI120" s="95">
        <v>0.32374292436342378</v>
      </c>
      <c r="BJ120" s="95">
        <v>0.32422527371486881</v>
      </c>
      <c r="BK120" s="95">
        <v>0.32308832530928838</v>
      </c>
      <c r="BL120" s="95">
        <v>0.32734190493465765</v>
      </c>
      <c r="BM120" s="95">
        <v>0.3278350069979426</v>
      </c>
      <c r="BN120" s="95">
        <v>0.32498777589033429</v>
      </c>
      <c r="BO120" s="95">
        <v>0.32450142782814911</v>
      </c>
      <c r="BP120" s="95">
        <v>0.32458405666947915</v>
      </c>
      <c r="BQ120" s="95">
        <v>0.32496546542871202</v>
      </c>
      <c r="BR120" s="95">
        <v>0.32549075166584884</v>
      </c>
      <c r="BS120" s="95">
        <v>0.32567467514022641</v>
      </c>
      <c r="BT120" s="95">
        <v>0.32450675682684366</v>
      </c>
      <c r="BU120" s="95">
        <v>0.3251176947444297</v>
      </c>
      <c r="BV120" s="95">
        <v>0.32766942466700244</v>
      </c>
      <c r="BW120" s="95">
        <v>0.32706105533274821</v>
      </c>
      <c r="BX120" s="95">
        <v>0.32864678974100187</v>
      </c>
      <c r="BY120" s="95">
        <v>0.32907412091882771</v>
      </c>
      <c r="BZ120" s="95">
        <v>0.32884780925993212</v>
      </c>
      <c r="CA120" s="95">
        <v>0.32892058403544011</v>
      </c>
      <c r="CB120" s="95">
        <v>0.32556329203854079</v>
      </c>
      <c r="CC120" s="95">
        <v>0.32587092003607659</v>
      </c>
      <c r="CD120" s="95">
        <v>0.32750644936744683</v>
      </c>
      <c r="CE120" s="95">
        <v>0.32784469478192446</v>
      </c>
      <c r="CF120" s="95">
        <v>0.32745424558868569</v>
      </c>
      <c r="CG120" s="95">
        <v>0.32804758408937879</v>
      </c>
      <c r="CH120" s="95">
        <v>0.3291431177341721</v>
      </c>
      <c r="CI120" s="95">
        <v>0.32859142400144165</v>
      </c>
      <c r="CJ120" s="95">
        <v>0.32941141137073721</v>
      </c>
      <c r="CK120" s="95">
        <v>0.32945021438827088</v>
      </c>
      <c r="CL120" s="95">
        <v>0.32941022163669398</v>
      </c>
      <c r="CM120" s="95">
        <v>0.32860121481350407</v>
      </c>
      <c r="CN120" s="95">
        <v>0.32744609931444491</v>
      </c>
      <c r="CO120" s="95">
        <v>0.32770978116286859</v>
      </c>
      <c r="CP120" s="95">
        <v>0.32785036888327446</v>
      </c>
      <c r="CQ120" s="95">
        <v>0.3277719599097581</v>
      </c>
      <c r="CR120" s="95">
        <v>0.32810288317050113</v>
      </c>
      <c r="CS120" s="95">
        <v>0.32858887910451057</v>
      </c>
      <c r="CT120" s="95">
        <v>0.32924969884905442</v>
      </c>
      <c r="CU120" s="95">
        <v>0.32867594535404659</v>
      </c>
      <c r="CV120" s="95">
        <v>0.32936701184383416</v>
      </c>
      <c r="CW120" s="95">
        <v>0.32935128201542563</v>
      </c>
      <c r="CX120" s="95">
        <v>0.32949726551214836</v>
      </c>
      <c r="CY120" s="95">
        <v>0.32853602795417397</v>
      </c>
      <c r="CZ120" s="95">
        <v>0.32765909671624688</v>
      </c>
      <c r="DA120" s="95">
        <v>0.32779220454520208</v>
      </c>
      <c r="DB120" s="95">
        <v>0.32751523425594137</v>
      </c>
      <c r="DC120" s="95">
        <v>0.32797792823488514</v>
      </c>
      <c r="DD120" s="95">
        <v>0.32757729790787937</v>
      </c>
      <c r="DE120" s="95">
        <v>0.32822468585410547</v>
      </c>
      <c r="DF120" s="95">
        <v>0.32941507030091549</v>
      </c>
      <c r="DG120" s="95">
        <v>0.32853565954774611</v>
      </c>
      <c r="DH120" s="95">
        <v>0.32923903519541969</v>
      </c>
      <c r="DI120" s="95">
        <v>0.32925355721004934</v>
      </c>
      <c r="DJ120" s="95">
        <v>0.3292699547956171</v>
      </c>
      <c r="DK120" s="95">
        <v>0.32830492641799974</v>
      </c>
      <c r="DL120" s="95">
        <v>0.32733636518082748</v>
      </c>
      <c r="DM120" s="95">
        <v>0.32729393311749683</v>
      </c>
      <c r="DN120" s="95">
        <v>0.32759912734719476</v>
      </c>
      <c r="DO120" s="95">
        <v>0.3278702622130813</v>
      </c>
      <c r="DP120" s="95">
        <v>0.32743300001027414</v>
      </c>
      <c r="DQ120" s="95">
        <v>0.32826944763886229</v>
      </c>
      <c r="DR120" s="95">
        <v>0.32930221082724231</v>
      </c>
      <c r="DS120" s="95">
        <v>0.32821449740378317</v>
      </c>
      <c r="DT120" s="95">
        <v>0.32915178028036224</v>
      </c>
      <c r="DU120" s="95">
        <v>0.32923033675573227</v>
      </c>
      <c r="DV120" s="95">
        <v>0.32917604762595304</v>
      </c>
      <c r="DW120" s="95">
        <v>0.32836990491769985</v>
      </c>
      <c r="DX120" s="95">
        <v>0.32799871234656952</v>
      </c>
      <c r="DY120" s="95">
        <v>0.3268698733866825</v>
      </c>
      <c r="DZ120" s="95">
        <v>0.32755972192799004</v>
      </c>
      <c r="EA120" s="95">
        <v>0.32783711800086429</v>
      </c>
      <c r="EB120" s="95">
        <v>0.32736029177430237</v>
      </c>
      <c r="EC120" s="95">
        <v>0.32795421997573587</v>
      </c>
      <c r="ED120" s="95">
        <v>0.32873966551734773</v>
      </c>
      <c r="EE120" s="95">
        <v>0.32804207896638976</v>
      </c>
      <c r="EF120" s="95">
        <v>0.32914348829048568</v>
      </c>
      <c r="EG120" s="95">
        <v>0.32917499610843792</v>
      </c>
      <c r="EH120" s="95">
        <v>0.32918109788029554</v>
      </c>
      <c r="EI120" s="95">
        <v>0.32832615175064883</v>
      </c>
      <c r="EJ120" s="95">
        <v>0.32763237063372386</v>
      </c>
      <c r="EK120" s="95">
        <v>0.3272514824227557</v>
      </c>
      <c r="EL120" s="95">
        <v>0.32768381662501617</v>
      </c>
      <c r="EM120" s="95">
        <v>0.32744365957969457</v>
      </c>
      <c r="EN120" s="95">
        <v>0.3275026054180214</v>
      </c>
      <c r="EO120" s="95">
        <v>0.32807466963541132</v>
      </c>
      <c r="EP120" s="95">
        <v>0.32881833252971315</v>
      </c>
      <c r="EQ120" s="95">
        <v>0.32817838202804533</v>
      </c>
      <c r="ER120" s="95">
        <v>0.32882714501909027</v>
      </c>
      <c r="ES120" s="95">
        <v>0.32891502847888782</v>
      </c>
      <c r="ET120" s="95">
        <v>0.32892646908775486</v>
      </c>
      <c r="EU120" s="95">
        <v>0.3274356565744484</v>
      </c>
      <c r="EV120" s="95">
        <v>0.32684839979566271</v>
      </c>
      <c r="EW120" s="95">
        <v>0.32658274178069729</v>
      </c>
      <c r="EX120" s="95">
        <v>0.32730716482577366</v>
      </c>
      <c r="EY120" s="95">
        <v>0.32772795974727725</v>
      </c>
      <c r="EZ120" s="95">
        <v>0.32712009365351835</v>
      </c>
      <c r="FA120" s="95">
        <v>0.32773630214324384</v>
      </c>
      <c r="FB120" s="95">
        <v>0.32855851013002491</v>
      </c>
      <c r="FC120" s="95">
        <v>0.3273829713830817</v>
      </c>
      <c r="FD120" s="95">
        <v>0.32804817100334749</v>
      </c>
      <c r="FE120" s="95">
        <v>0.32845451757722099</v>
      </c>
      <c r="FF120" s="95">
        <v>0.32839734074885879</v>
      </c>
      <c r="FG120" s="95">
        <v>0.3266138436849072</v>
      </c>
      <c r="FH120" s="95">
        <v>0.32628354037649826</v>
      </c>
      <c r="FI120" s="95">
        <v>0.32528063099498422</v>
      </c>
      <c r="FJ120" s="95">
        <v>0.32707229813920591</v>
      </c>
      <c r="FK120" s="95">
        <v>0.32729693105345492</v>
      </c>
      <c r="FL120" s="95">
        <v>0.32661195301491058</v>
      </c>
      <c r="FM120" s="95">
        <v>0.3276489786374141</v>
      </c>
      <c r="FN120" s="95">
        <v>0.32788389484469865</v>
      </c>
      <c r="FO120" s="95">
        <v>0.32737066262264342</v>
      </c>
      <c r="FP120" s="95">
        <v>0.32796712459837174</v>
      </c>
      <c r="FQ120" s="95">
        <v>0.32827760106739706</v>
      </c>
      <c r="FR120" s="95">
        <v>0.32783409261218766</v>
      </c>
      <c r="FS120" s="95">
        <v>0.3253932435598616</v>
      </c>
      <c r="FT120" s="95">
        <v>0.32526938887592732</v>
      </c>
      <c r="FU120" s="95">
        <v>0.32501344164881246</v>
      </c>
      <c r="FV120" s="95">
        <v>0.32706496813691566</v>
      </c>
      <c r="FW120" s="95">
        <v>0.32636026726956185</v>
      </c>
      <c r="FX120" s="95">
        <v>0.32632152298393052</v>
      </c>
      <c r="FY120" s="95">
        <v>0.32741711337965784</v>
      </c>
      <c r="FZ120" s="95">
        <v>0.32759404730588371</v>
      </c>
      <c r="GA120" s="95">
        <v>0.3272651218980675</v>
      </c>
    </row>
    <row r="121" spans="2:183">
      <c r="B121" s="44" t="s">
        <v>4</v>
      </c>
      <c r="C121" s="651" t="s">
        <v>94</v>
      </c>
      <c r="D121" s="182">
        <v>138974.1710898797</v>
      </c>
      <c r="E121" s="182">
        <v>123233.57882165605</v>
      </c>
      <c r="F121" s="182">
        <v>133058.67701698514</v>
      </c>
      <c r="G121" s="182">
        <v>125203.95966029725</v>
      </c>
      <c r="H121" s="182">
        <v>100991.37650389243</v>
      </c>
      <c r="I121" s="182">
        <v>127080.62367303608</v>
      </c>
      <c r="J121" s="182">
        <v>132536.72947629157</v>
      </c>
      <c r="K121" s="182">
        <v>133350.71656050955</v>
      </c>
      <c r="L121" s="182">
        <v>129076.92807855627</v>
      </c>
      <c r="M121" s="182">
        <v>135807.7008138712</v>
      </c>
      <c r="N121" s="182">
        <v>132405.50070771409</v>
      </c>
      <c r="O121" s="182">
        <v>134686.32254069357</v>
      </c>
      <c r="P121" s="182">
        <v>140601.35261854209</v>
      </c>
      <c r="Q121" s="182">
        <v>125336.15578556263</v>
      </c>
      <c r="R121" s="182">
        <v>132109.11535739561</v>
      </c>
      <c r="S121" s="182">
        <v>92036.043435951884</v>
      </c>
      <c r="T121" s="182">
        <v>97893.111288039625</v>
      </c>
      <c r="U121" s="182">
        <v>128971.87676928521</v>
      </c>
      <c r="V121" s="182">
        <v>133251.62508846426</v>
      </c>
      <c r="W121" s="182">
        <v>133165.85368011324</v>
      </c>
      <c r="X121" s="182">
        <v>128916.62774239207</v>
      </c>
      <c r="Y121" s="182">
        <v>135222.31909058738</v>
      </c>
      <c r="Z121" s="182">
        <v>132212.48274946923</v>
      </c>
      <c r="AA121" s="182">
        <v>132569.94161358813</v>
      </c>
      <c r="AB121" s="182">
        <v>136364.7823779193</v>
      </c>
      <c r="AC121" s="182">
        <v>123783.55537862703</v>
      </c>
      <c r="AD121" s="182">
        <v>131567.2354918613</v>
      </c>
      <c r="AE121" s="182">
        <v>128365.89348903045</v>
      </c>
      <c r="AF121" s="182">
        <v>98461.141188959649</v>
      </c>
      <c r="AG121" s="182">
        <v>128344.96947983015</v>
      </c>
      <c r="AH121" s="182">
        <v>132972.90737791933</v>
      </c>
      <c r="AI121" s="182">
        <v>132503.36739207359</v>
      </c>
      <c r="AJ121" s="182">
        <v>127207.11385350316</v>
      </c>
      <c r="AK121" s="182">
        <v>133945.50866949753</v>
      </c>
      <c r="AL121" s="182">
        <v>130066.88694267516</v>
      </c>
      <c r="AM121" s="182">
        <v>130188.61111111112</v>
      </c>
      <c r="AN121" s="182">
        <v>136527.87995399858</v>
      </c>
      <c r="AO121" s="182">
        <v>128334.9420559094</v>
      </c>
      <c r="AP121" s="182">
        <v>132390.06369426753</v>
      </c>
      <c r="AQ121" s="182">
        <v>126839.37942321302</v>
      </c>
      <c r="AR121" s="182">
        <v>100077.95426397736</v>
      </c>
      <c r="AS121" s="182">
        <v>129294.62181528662</v>
      </c>
      <c r="AT121" s="182">
        <v>132720.5666135881</v>
      </c>
      <c r="AU121" s="182">
        <v>134676.18763269638</v>
      </c>
      <c r="AV121" s="182">
        <v>128132.45576786977</v>
      </c>
      <c r="AW121" s="182">
        <v>133824.12774239207</v>
      </c>
      <c r="AX121" s="182">
        <v>131669.99248053788</v>
      </c>
      <c r="AY121" s="182">
        <v>129792.09527600849</v>
      </c>
      <c r="AZ121" s="182">
        <v>135782.90339702761</v>
      </c>
      <c r="BA121" s="182">
        <v>123645.52105449399</v>
      </c>
      <c r="BB121" s="182">
        <v>126909.5174274593</v>
      </c>
      <c r="BC121" s="182">
        <v>117473.96939136588</v>
      </c>
      <c r="BD121" s="182">
        <v>87658.314313517345</v>
      </c>
      <c r="BE121" s="182">
        <v>121038.89154281671</v>
      </c>
      <c r="BF121" s="182">
        <v>125118.71328733192</v>
      </c>
      <c r="BG121" s="182">
        <v>127145.67630927105</v>
      </c>
      <c r="BH121" s="182">
        <v>117526.06334041047</v>
      </c>
      <c r="BI121" s="182">
        <v>124919.41436659588</v>
      </c>
      <c r="BJ121" s="182">
        <v>123348.18736730362</v>
      </c>
      <c r="BK121" s="182">
        <v>122774.5957183298</v>
      </c>
      <c r="BL121" s="182">
        <v>137090.92754777073</v>
      </c>
      <c r="BM121" s="182">
        <v>125299.00345010616</v>
      </c>
      <c r="BN121" s="182">
        <v>127989.74079971692</v>
      </c>
      <c r="BO121" s="182">
        <v>122335.75238853504</v>
      </c>
      <c r="BP121" s="182">
        <v>127676.90905874028</v>
      </c>
      <c r="BQ121" s="182">
        <v>124634.90534324132</v>
      </c>
      <c r="BR121" s="182">
        <v>130593.45099079973</v>
      </c>
      <c r="BS121" s="182">
        <v>131529.96771054494</v>
      </c>
      <c r="BT121" s="182">
        <v>101687.07315994339</v>
      </c>
      <c r="BU121" s="182">
        <v>86667.526539278129</v>
      </c>
      <c r="BV121" s="182">
        <v>131201.24823071479</v>
      </c>
      <c r="BW121" s="182">
        <v>135624.86155343242</v>
      </c>
      <c r="BX121" s="182">
        <v>142476.41365888179</v>
      </c>
      <c r="BY121" s="182">
        <v>130650.15437013446</v>
      </c>
      <c r="BZ121" s="182">
        <v>143032.40534324132</v>
      </c>
      <c r="CA121" s="182">
        <v>97142.269550601559</v>
      </c>
      <c r="CB121" s="182">
        <v>99818.109518754442</v>
      </c>
      <c r="CC121" s="182">
        <v>128286.54193205945</v>
      </c>
      <c r="CD121" s="182">
        <v>138574.84916843596</v>
      </c>
      <c r="CE121" s="182">
        <v>138650.22337225761</v>
      </c>
      <c r="CF121" s="182">
        <v>133547.19568294409</v>
      </c>
      <c r="CG121" s="182">
        <v>140716.05184005661</v>
      </c>
      <c r="CH121" s="182">
        <v>140464.49531139422</v>
      </c>
      <c r="CI121" s="182">
        <v>142550.95497169145</v>
      </c>
      <c r="CJ121" s="182">
        <v>146009.83634111815</v>
      </c>
      <c r="CK121" s="182">
        <v>136894.37367303608</v>
      </c>
      <c r="CL121" s="182">
        <v>146232.6225230007</v>
      </c>
      <c r="CM121" s="182">
        <v>128555.69090587401</v>
      </c>
      <c r="CN121" s="182">
        <v>108500.39145435243</v>
      </c>
      <c r="CO121" s="182">
        <v>133991.12039985845</v>
      </c>
      <c r="CP121" s="182">
        <v>139787.74371903751</v>
      </c>
      <c r="CQ121" s="182">
        <v>139303.27229299361</v>
      </c>
      <c r="CR121" s="182">
        <v>135276.58085633407</v>
      </c>
      <c r="CS121" s="182">
        <v>141792.59023354563</v>
      </c>
      <c r="CT121" s="182">
        <v>140415.79883227177</v>
      </c>
      <c r="CU121" s="182">
        <v>142559.70231776361</v>
      </c>
      <c r="CV121" s="182">
        <v>145879.6333156405</v>
      </c>
      <c r="CW121" s="182">
        <v>131840.69754069357</v>
      </c>
      <c r="CX121" s="182">
        <v>146297.32837933474</v>
      </c>
      <c r="CY121" s="182">
        <v>137717.32616772823</v>
      </c>
      <c r="CZ121" s="182">
        <v>101982.27308917197</v>
      </c>
      <c r="DA121" s="182">
        <v>134646.64897381456</v>
      </c>
      <c r="DB121" s="182">
        <v>138327.77645081389</v>
      </c>
      <c r="DC121" s="182">
        <v>140371.87323071482</v>
      </c>
      <c r="DD121" s="182">
        <v>134048.90127388536</v>
      </c>
      <c r="DE121" s="182">
        <v>141631.68435951875</v>
      </c>
      <c r="DF121" s="182">
        <v>141335.843064402</v>
      </c>
      <c r="DG121" s="182">
        <v>142010.71523354566</v>
      </c>
      <c r="DH121" s="182">
        <v>145730.43834041047</v>
      </c>
      <c r="DI121" s="182">
        <v>131810.53476645437</v>
      </c>
      <c r="DJ121" s="182">
        <v>146017.18949044586</v>
      </c>
      <c r="DK121" s="182">
        <v>136087.49646142957</v>
      </c>
      <c r="DL121" s="182">
        <v>98774.805820948328</v>
      </c>
      <c r="DM121" s="182">
        <v>133095.92843241329</v>
      </c>
      <c r="DN121" s="182">
        <v>139547.69329440908</v>
      </c>
      <c r="DO121" s="182">
        <v>140435.64755838641</v>
      </c>
      <c r="DP121" s="182">
        <v>132829.66781670204</v>
      </c>
      <c r="DQ121" s="182">
        <v>141974.84297593773</v>
      </c>
      <c r="DR121" s="182">
        <v>141488.75928874733</v>
      </c>
      <c r="DS121" s="182">
        <v>141699.59217975938</v>
      </c>
      <c r="DT121" s="182">
        <v>145377.33324486908</v>
      </c>
      <c r="DU121" s="182">
        <v>131549.84386058032</v>
      </c>
      <c r="DV121" s="182">
        <v>145476.96611818823</v>
      </c>
      <c r="DW121" s="182">
        <v>112847.28857041756</v>
      </c>
      <c r="DX121" s="182">
        <v>92018.381104033964</v>
      </c>
      <c r="DY121" s="182">
        <v>129161.86748053787</v>
      </c>
      <c r="DZ121" s="182">
        <v>139421.76441967444</v>
      </c>
      <c r="EA121" s="182">
        <v>139788.4708952583</v>
      </c>
      <c r="EB121" s="182">
        <v>133364.04723991509</v>
      </c>
      <c r="EC121" s="182">
        <v>140183.3227176221</v>
      </c>
      <c r="ED121" s="182">
        <v>139111.38446567586</v>
      </c>
      <c r="EE121" s="182">
        <v>140383.86544585988</v>
      </c>
      <c r="EF121" s="182">
        <v>144914.95797947628</v>
      </c>
      <c r="EG121" s="182">
        <v>135880.9102972399</v>
      </c>
      <c r="EH121" s="182">
        <v>145141.60341472045</v>
      </c>
      <c r="EI121" s="182">
        <v>131272.3951698514</v>
      </c>
      <c r="EJ121" s="182">
        <v>101909.82041755129</v>
      </c>
      <c r="EK121" s="182">
        <v>131999.73151096958</v>
      </c>
      <c r="EL121" s="182">
        <v>138983.1860403397</v>
      </c>
      <c r="EM121" s="182">
        <v>139018.36694975232</v>
      </c>
      <c r="EN121" s="182">
        <v>134238.25061924983</v>
      </c>
      <c r="EO121" s="182">
        <v>140528.88402335456</v>
      </c>
      <c r="EP121" s="182">
        <v>139059.27636234963</v>
      </c>
      <c r="EQ121" s="182">
        <v>140901.20753715499</v>
      </c>
      <c r="ER121" s="182">
        <v>143810.69223283793</v>
      </c>
      <c r="ES121" s="182">
        <v>130358.35456475583</v>
      </c>
      <c r="ET121" s="182">
        <v>144325.10040693561</v>
      </c>
      <c r="EU121" s="182">
        <v>125983.93002476999</v>
      </c>
      <c r="EV121" s="182">
        <v>108232.18816348194</v>
      </c>
      <c r="EW121" s="182">
        <v>130225.69444444444</v>
      </c>
      <c r="EX121" s="182">
        <v>137747.73000707713</v>
      </c>
      <c r="EY121" s="182">
        <v>139340.38305024771</v>
      </c>
      <c r="EZ121" s="182">
        <v>132247.61986907289</v>
      </c>
      <c r="FA121" s="182">
        <v>139090.94435598017</v>
      </c>
      <c r="FB121" s="182">
        <v>138128.35633404105</v>
      </c>
      <c r="FC121" s="182">
        <v>138113.1652512385</v>
      </c>
      <c r="FD121" s="182">
        <v>140943.49876150038</v>
      </c>
      <c r="FE121" s="182">
        <v>128181.70559094124</v>
      </c>
      <c r="FF121" s="182">
        <v>141385.95851026187</v>
      </c>
      <c r="FG121" s="182">
        <v>90266.74672682237</v>
      </c>
      <c r="FH121" s="182">
        <v>131870.57944090589</v>
      </c>
      <c r="FI121" s="182">
        <v>126086.56493276716</v>
      </c>
      <c r="FJ121" s="182">
        <v>137161.14030431706</v>
      </c>
      <c r="FK121" s="182">
        <v>137437.82643312102</v>
      </c>
      <c r="FL121" s="182">
        <v>129914.30334394905</v>
      </c>
      <c r="FM121" s="182">
        <v>138948.08297947631</v>
      </c>
      <c r="FN121" s="182">
        <v>135800.0207891012</v>
      </c>
      <c r="FO121" s="182">
        <v>137493.26565817409</v>
      </c>
      <c r="FP121" s="182">
        <v>140091.20665251237</v>
      </c>
      <c r="FQ121" s="182">
        <v>127417.45753715499</v>
      </c>
      <c r="FR121" s="182">
        <v>139509.49575371551</v>
      </c>
      <c r="FS121" s="182">
        <v>88414.067144373679</v>
      </c>
      <c r="FT121" s="182">
        <v>101169.85270700636</v>
      </c>
      <c r="FU121" s="182">
        <v>125344.29184359519</v>
      </c>
      <c r="FV121" s="182">
        <v>136877.4327671621</v>
      </c>
      <c r="FW121" s="182">
        <v>134261.74938075017</v>
      </c>
      <c r="FX121" s="182">
        <v>129020.95231776363</v>
      </c>
      <c r="FY121" s="182">
        <v>137739.62446921447</v>
      </c>
      <c r="FZ121" s="182">
        <v>134249.59350672329</v>
      </c>
      <c r="GA121" s="182">
        <v>137619.59837225761</v>
      </c>
    </row>
    <row r="122" spans="2:183">
      <c r="B122" s="43" t="s">
        <v>4</v>
      </c>
      <c r="C122" s="652" t="s">
        <v>49</v>
      </c>
      <c r="D122" s="17">
        <v>744</v>
      </c>
      <c r="E122" s="17">
        <v>672</v>
      </c>
      <c r="F122" s="17">
        <v>744</v>
      </c>
      <c r="G122" s="17">
        <v>720</v>
      </c>
      <c r="H122" s="17">
        <v>744</v>
      </c>
      <c r="I122" s="17">
        <v>720</v>
      </c>
      <c r="J122" s="17">
        <v>744</v>
      </c>
      <c r="K122" s="17">
        <v>744</v>
      </c>
      <c r="L122" s="17">
        <v>720</v>
      </c>
      <c r="M122" s="17">
        <v>744</v>
      </c>
      <c r="N122" s="17">
        <v>720</v>
      </c>
      <c r="O122" s="17">
        <v>744</v>
      </c>
      <c r="P122" s="17">
        <v>744</v>
      </c>
      <c r="Q122" s="17">
        <v>672</v>
      </c>
      <c r="R122" s="17">
        <v>744</v>
      </c>
      <c r="S122" s="17">
        <v>720</v>
      </c>
      <c r="T122" s="17">
        <v>744</v>
      </c>
      <c r="U122" s="17">
        <v>720</v>
      </c>
      <c r="V122" s="17">
        <v>744</v>
      </c>
      <c r="W122" s="17">
        <v>744</v>
      </c>
      <c r="X122" s="17">
        <v>720</v>
      </c>
      <c r="Y122" s="17">
        <v>744</v>
      </c>
      <c r="Z122" s="17">
        <v>720</v>
      </c>
      <c r="AA122" s="17">
        <v>744</v>
      </c>
      <c r="AB122" s="17">
        <v>744</v>
      </c>
      <c r="AC122" s="17">
        <v>672</v>
      </c>
      <c r="AD122" s="17">
        <v>744</v>
      </c>
      <c r="AE122" s="17">
        <v>720</v>
      </c>
      <c r="AF122" s="17">
        <v>744</v>
      </c>
      <c r="AG122" s="17">
        <v>720</v>
      </c>
      <c r="AH122" s="17">
        <v>744</v>
      </c>
      <c r="AI122" s="17">
        <v>744</v>
      </c>
      <c r="AJ122" s="17">
        <v>720</v>
      </c>
      <c r="AK122" s="17">
        <v>744</v>
      </c>
      <c r="AL122" s="17">
        <v>720</v>
      </c>
      <c r="AM122" s="17">
        <v>744</v>
      </c>
      <c r="AN122" s="17">
        <v>744</v>
      </c>
      <c r="AO122" s="17">
        <v>696</v>
      </c>
      <c r="AP122" s="17">
        <v>744</v>
      </c>
      <c r="AQ122" s="17">
        <v>720</v>
      </c>
      <c r="AR122" s="17">
        <v>744</v>
      </c>
      <c r="AS122" s="17">
        <v>720</v>
      </c>
      <c r="AT122" s="17">
        <v>744</v>
      </c>
      <c r="AU122" s="17">
        <v>744</v>
      </c>
      <c r="AV122" s="17">
        <v>720</v>
      </c>
      <c r="AW122" s="17">
        <v>744</v>
      </c>
      <c r="AX122" s="17">
        <v>720</v>
      </c>
      <c r="AY122" s="17">
        <v>744</v>
      </c>
      <c r="AZ122" s="17">
        <v>744</v>
      </c>
      <c r="BA122" s="17">
        <v>672</v>
      </c>
      <c r="BB122" s="17">
        <v>744</v>
      </c>
      <c r="BC122" s="17">
        <v>720</v>
      </c>
      <c r="BD122" s="17">
        <v>744</v>
      </c>
      <c r="BE122" s="17">
        <v>720</v>
      </c>
      <c r="BF122" s="17">
        <v>744</v>
      </c>
      <c r="BG122" s="17">
        <v>744</v>
      </c>
      <c r="BH122" s="17">
        <v>720</v>
      </c>
      <c r="BI122" s="17">
        <v>744</v>
      </c>
      <c r="BJ122" s="17">
        <v>720</v>
      </c>
      <c r="BK122" s="17">
        <v>744</v>
      </c>
      <c r="BL122" s="17">
        <v>744</v>
      </c>
      <c r="BM122" s="17">
        <v>672</v>
      </c>
      <c r="BN122" s="17">
        <v>744</v>
      </c>
      <c r="BO122" s="17">
        <v>720</v>
      </c>
      <c r="BP122" s="17">
        <v>744</v>
      </c>
      <c r="BQ122" s="17">
        <v>720</v>
      </c>
      <c r="BR122" s="17">
        <v>744</v>
      </c>
      <c r="BS122" s="17">
        <v>744</v>
      </c>
      <c r="BT122" s="17">
        <v>720</v>
      </c>
      <c r="BU122" s="17">
        <v>744</v>
      </c>
      <c r="BV122" s="17">
        <v>720</v>
      </c>
      <c r="BW122" s="17">
        <v>744</v>
      </c>
      <c r="BX122" s="17">
        <v>744</v>
      </c>
      <c r="BY122" s="17">
        <v>672</v>
      </c>
      <c r="BZ122" s="17">
        <v>744</v>
      </c>
      <c r="CA122" s="17">
        <v>720</v>
      </c>
      <c r="CB122" s="17">
        <v>744</v>
      </c>
      <c r="CC122" s="17">
        <v>720</v>
      </c>
      <c r="CD122" s="17">
        <v>744</v>
      </c>
      <c r="CE122" s="17">
        <v>744</v>
      </c>
      <c r="CF122" s="17">
        <v>720</v>
      </c>
      <c r="CG122" s="17">
        <v>744</v>
      </c>
      <c r="CH122" s="17">
        <v>720</v>
      </c>
      <c r="CI122" s="17">
        <v>744</v>
      </c>
      <c r="CJ122" s="17">
        <v>744</v>
      </c>
      <c r="CK122" s="17">
        <v>696</v>
      </c>
      <c r="CL122" s="17">
        <v>744</v>
      </c>
      <c r="CM122" s="17">
        <v>720</v>
      </c>
      <c r="CN122" s="17">
        <v>744</v>
      </c>
      <c r="CO122" s="17">
        <v>720</v>
      </c>
      <c r="CP122" s="17">
        <v>744</v>
      </c>
      <c r="CQ122" s="17">
        <v>744</v>
      </c>
      <c r="CR122" s="17">
        <v>720</v>
      </c>
      <c r="CS122" s="17">
        <v>744</v>
      </c>
      <c r="CT122" s="17">
        <v>720</v>
      </c>
      <c r="CU122" s="17">
        <v>744</v>
      </c>
      <c r="CV122" s="17">
        <v>744</v>
      </c>
      <c r="CW122" s="17">
        <v>672</v>
      </c>
      <c r="CX122" s="17">
        <v>744</v>
      </c>
      <c r="CY122" s="17">
        <v>720</v>
      </c>
      <c r="CZ122" s="17">
        <v>744</v>
      </c>
      <c r="DA122" s="17">
        <v>720</v>
      </c>
      <c r="DB122" s="17">
        <v>744</v>
      </c>
      <c r="DC122" s="17">
        <v>744</v>
      </c>
      <c r="DD122" s="17">
        <v>720</v>
      </c>
      <c r="DE122" s="17">
        <v>744</v>
      </c>
      <c r="DF122" s="17">
        <v>720</v>
      </c>
      <c r="DG122" s="17">
        <v>744</v>
      </c>
      <c r="DH122" s="17">
        <v>744</v>
      </c>
      <c r="DI122" s="17">
        <v>672</v>
      </c>
      <c r="DJ122" s="17">
        <v>744</v>
      </c>
      <c r="DK122" s="17">
        <v>720</v>
      </c>
      <c r="DL122" s="17">
        <v>744</v>
      </c>
      <c r="DM122" s="17">
        <v>720</v>
      </c>
      <c r="DN122" s="17">
        <v>744</v>
      </c>
      <c r="DO122" s="17">
        <v>744</v>
      </c>
      <c r="DP122" s="17">
        <v>720</v>
      </c>
      <c r="DQ122" s="17">
        <v>744</v>
      </c>
      <c r="DR122" s="17">
        <v>720</v>
      </c>
      <c r="DS122" s="17">
        <v>744</v>
      </c>
      <c r="DT122" s="17">
        <v>744</v>
      </c>
      <c r="DU122" s="17">
        <v>672</v>
      </c>
      <c r="DV122" s="17">
        <v>744</v>
      </c>
      <c r="DW122" s="17">
        <v>720</v>
      </c>
      <c r="DX122" s="17">
        <v>744</v>
      </c>
      <c r="DY122" s="17">
        <v>720</v>
      </c>
      <c r="DZ122" s="17">
        <v>744</v>
      </c>
      <c r="EA122" s="17">
        <v>744</v>
      </c>
      <c r="EB122" s="17">
        <v>720</v>
      </c>
      <c r="EC122" s="17">
        <v>744</v>
      </c>
      <c r="ED122" s="17">
        <v>720</v>
      </c>
      <c r="EE122" s="17">
        <v>744</v>
      </c>
      <c r="EF122" s="17">
        <v>744</v>
      </c>
      <c r="EG122" s="17">
        <v>696</v>
      </c>
      <c r="EH122" s="17">
        <v>744</v>
      </c>
      <c r="EI122" s="17">
        <v>720</v>
      </c>
      <c r="EJ122" s="17">
        <v>744</v>
      </c>
      <c r="EK122" s="17">
        <v>720</v>
      </c>
      <c r="EL122" s="17">
        <v>744</v>
      </c>
      <c r="EM122" s="17">
        <v>744</v>
      </c>
      <c r="EN122" s="17">
        <v>720</v>
      </c>
      <c r="EO122" s="17">
        <v>744</v>
      </c>
      <c r="EP122" s="17">
        <v>720</v>
      </c>
      <c r="EQ122" s="17">
        <v>744</v>
      </c>
      <c r="ER122" s="17">
        <v>744</v>
      </c>
      <c r="ES122" s="17">
        <v>672</v>
      </c>
      <c r="ET122" s="17">
        <v>744</v>
      </c>
      <c r="EU122" s="17">
        <v>720</v>
      </c>
      <c r="EV122" s="17">
        <v>744</v>
      </c>
      <c r="EW122" s="17">
        <v>720</v>
      </c>
      <c r="EX122" s="17">
        <v>744</v>
      </c>
      <c r="EY122" s="17">
        <v>744</v>
      </c>
      <c r="EZ122" s="17">
        <v>720</v>
      </c>
      <c r="FA122" s="17">
        <v>744</v>
      </c>
      <c r="FB122" s="17">
        <v>720</v>
      </c>
      <c r="FC122" s="17">
        <v>744</v>
      </c>
      <c r="FD122" s="17">
        <v>744</v>
      </c>
      <c r="FE122" s="17">
        <v>672</v>
      </c>
      <c r="FF122" s="17">
        <v>744</v>
      </c>
      <c r="FG122" s="17">
        <v>720</v>
      </c>
      <c r="FH122" s="17">
        <v>744</v>
      </c>
      <c r="FI122" s="17">
        <v>720</v>
      </c>
      <c r="FJ122" s="17">
        <v>744</v>
      </c>
      <c r="FK122" s="17">
        <v>744</v>
      </c>
      <c r="FL122" s="17">
        <v>720</v>
      </c>
      <c r="FM122" s="17">
        <v>744</v>
      </c>
      <c r="FN122" s="17">
        <v>720</v>
      </c>
      <c r="FO122" s="17">
        <v>744</v>
      </c>
      <c r="FP122" s="17">
        <v>744</v>
      </c>
      <c r="FQ122" s="17">
        <v>672</v>
      </c>
      <c r="FR122" s="17">
        <v>744</v>
      </c>
      <c r="FS122" s="17">
        <v>720</v>
      </c>
      <c r="FT122" s="17">
        <v>744</v>
      </c>
      <c r="FU122" s="17">
        <v>720</v>
      </c>
      <c r="FV122" s="17">
        <v>744</v>
      </c>
      <c r="FW122" s="17">
        <v>744</v>
      </c>
      <c r="FX122" s="17">
        <v>720</v>
      </c>
      <c r="FY122" s="17">
        <v>744</v>
      </c>
      <c r="FZ122" s="17">
        <v>720</v>
      </c>
      <c r="GA122" s="17">
        <v>744</v>
      </c>
    </row>
    <row r="123" spans="2:183">
      <c r="B123" s="43" t="s">
        <v>4</v>
      </c>
      <c r="C123" s="653" t="s">
        <v>50</v>
      </c>
      <c r="D123" s="85">
        <v>2570079.0399999996</v>
      </c>
      <c r="E123" s="85">
        <v>2276653.83</v>
      </c>
      <c r="F123" s="85">
        <v>2438417.2800000003</v>
      </c>
      <c r="G123" s="85">
        <v>2091731.24</v>
      </c>
      <c r="H123" s="85">
        <v>562870.78</v>
      </c>
      <c r="I123" s="85">
        <v>2311609.1300000004</v>
      </c>
      <c r="J123" s="85">
        <v>2422076.8899999997</v>
      </c>
      <c r="K123" s="85">
        <v>2445129.59</v>
      </c>
      <c r="L123" s="85">
        <v>2377175.3200000003</v>
      </c>
      <c r="M123" s="85">
        <v>2491797.77</v>
      </c>
      <c r="N123" s="85">
        <v>2433039.87</v>
      </c>
      <c r="O123" s="85">
        <v>2482862.9500000002</v>
      </c>
      <c r="P123" s="85">
        <v>2672757.2800000003</v>
      </c>
      <c r="Q123" s="85">
        <v>2385120.1</v>
      </c>
      <c r="R123" s="85">
        <v>2502072.5499999998</v>
      </c>
      <c r="S123" s="85">
        <v>2476933.88</v>
      </c>
      <c r="T123" s="85">
        <v>2565098.21</v>
      </c>
      <c r="U123" s="85">
        <v>2416308.73</v>
      </c>
      <c r="V123" s="85">
        <v>2525209.9700000002</v>
      </c>
      <c r="W123" s="85">
        <v>2513486.71</v>
      </c>
      <c r="X123" s="85">
        <v>2432970.8499999996</v>
      </c>
      <c r="Y123" s="85">
        <v>2552314.54</v>
      </c>
      <c r="Z123" s="85">
        <v>2502253.0699999998</v>
      </c>
      <c r="AA123" s="85">
        <v>2506576.36</v>
      </c>
      <c r="AB123" s="85">
        <v>2730683.23</v>
      </c>
      <c r="AC123" s="85">
        <v>2492907.62</v>
      </c>
      <c r="AD123" s="85">
        <v>2625380.6700000004</v>
      </c>
      <c r="AE123" s="85">
        <v>2586779.9300000002</v>
      </c>
      <c r="AF123" s="85">
        <v>2709912.63</v>
      </c>
      <c r="AG123" s="85">
        <v>2580881.3000000003</v>
      </c>
      <c r="AH123" s="85">
        <v>2707583.0100000002</v>
      </c>
      <c r="AI123" s="85">
        <v>2692204.24</v>
      </c>
      <c r="AJ123" s="85">
        <v>2570902.66</v>
      </c>
      <c r="AK123" s="85">
        <v>2709634.1300000004</v>
      </c>
      <c r="AL123" s="85">
        <v>2635024.4900000002</v>
      </c>
      <c r="AM123" s="85">
        <v>2632762.25</v>
      </c>
      <c r="AN123" s="85">
        <v>2888437.44</v>
      </c>
      <c r="AO123" s="85">
        <v>2732611.46</v>
      </c>
      <c r="AP123" s="85">
        <v>2816146.4000000004</v>
      </c>
      <c r="AQ123" s="85">
        <v>2607758.37</v>
      </c>
      <c r="AR123" s="85">
        <v>637924.16999999993</v>
      </c>
      <c r="AS123" s="85">
        <v>2738146</v>
      </c>
      <c r="AT123" s="85">
        <v>2778353.0799999996</v>
      </c>
      <c r="AU123" s="85">
        <v>2844193.1900000004</v>
      </c>
      <c r="AV123" s="85">
        <v>2699216.7199999997</v>
      </c>
      <c r="AW123" s="85">
        <v>2827958.35</v>
      </c>
      <c r="AX123" s="85">
        <v>2774277.3000000003</v>
      </c>
      <c r="AY123" s="85">
        <v>2751378.23</v>
      </c>
      <c r="AZ123" s="85">
        <v>3015522.0100000002</v>
      </c>
      <c r="BA123" s="85">
        <v>2750089.79</v>
      </c>
      <c r="BB123" s="85">
        <v>2831566.31</v>
      </c>
      <c r="BC123" s="85">
        <v>2654961.56</v>
      </c>
      <c r="BD123" s="85">
        <v>2734208.63</v>
      </c>
      <c r="BE123" s="85">
        <v>2697548.1199999996</v>
      </c>
      <c r="BF123" s="85">
        <v>2776513.14</v>
      </c>
      <c r="BG123" s="85">
        <v>2816524.69</v>
      </c>
      <c r="BH123" s="85">
        <v>2588931.66</v>
      </c>
      <c r="BI123" s="85">
        <v>2769302.0700000003</v>
      </c>
      <c r="BJ123" s="85">
        <v>2717633.49</v>
      </c>
      <c r="BK123" s="85">
        <v>2716641.5999999996</v>
      </c>
      <c r="BL123" s="85">
        <v>3137155.71</v>
      </c>
      <c r="BM123" s="85">
        <v>2878176.5</v>
      </c>
      <c r="BN123" s="85">
        <v>2943872.8200000003</v>
      </c>
      <c r="BO123" s="85">
        <v>2806748.06</v>
      </c>
      <c r="BP123" s="85">
        <v>2914681.4899999998</v>
      </c>
      <c r="BQ123" s="85">
        <v>2848882.6100000003</v>
      </c>
      <c r="BR123" s="85">
        <v>2985400.8899999997</v>
      </c>
      <c r="BS123" s="85">
        <v>3000567.46</v>
      </c>
      <c r="BT123" s="85">
        <v>2824880.96</v>
      </c>
      <c r="BU123" s="85">
        <v>2955614.92</v>
      </c>
      <c r="BV123" s="85">
        <v>3082577.81</v>
      </c>
      <c r="BW123" s="85">
        <v>3135290.42</v>
      </c>
      <c r="BX123" s="85">
        <v>3383141.1700000004</v>
      </c>
      <c r="BY123" s="85">
        <v>3092760.12</v>
      </c>
      <c r="BZ123" s="85">
        <v>3397118.91</v>
      </c>
      <c r="CA123" s="85">
        <v>552671.58000000007</v>
      </c>
      <c r="CB123" s="85">
        <v>710020.74999999988</v>
      </c>
      <c r="CC123" s="85">
        <v>3012929.65</v>
      </c>
      <c r="CD123" s="85">
        <v>3262206.5799999996</v>
      </c>
      <c r="CE123" s="85">
        <v>3305990.07</v>
      </c>
      <c r="CF123" s="85">
        <v>3168617.6900000004</v>
      </c>
      <c r="CG123" s="85">
        <v>3328560.23</v>
      </c>
      <c r="CH123" s="85">
        <v>3328137.58</v>
      </c>
      <c r="CI123" s="85">
        <v>3388553.8000000003</v>
      </c>
      <c r="CJ123" s="85">
        <v>3610750.66</v>
      </c>
      <c r="CK123" s="85">
        <v>3389231.94</v>
      </c>
      <c r="CL123" s="85">
        <v>3618295.53</v>
      </c>
      <c r="CM123" s="85">
        <v>3400432.4299999997</v>
      </c>
      <c r="CN123" s="85">
        <v>3392917.22</v>
      </c>
      <c r="CO123" s="85">
        <v>3313129.12</v>
      </c>
      <c r="CP123" s="85">
        <v>3438162.13</v>
      </c>
      <c r="CQ123" s="85">
        <v>3438267.84</v>
      </c>
      <c r="CR123" s="85">
        <v>3358133.35</v>
      </c>
      <c r="CS123" s="85">
        <v>3522580.7600000002</v>
      </c>
      <c r="CT123" s="85">
        <v>3475684.31</v>
      </c>
      <c r="CU123" s="85">
        <v>3518296.86</v>
      </c>
      <c r="CV123" s="85">
        <v>3728679.2</v>
      </c>
      <c r="CW123" s="85">
        <v>3359322.06</v>
      </c>
      <c r="CX123" s="85">
        <v>3726959.7600000002</v>
      </c>
      <c r="CY123" s="85">
        <v>3502021.57</v>
      </c>
      <c r="CZ123" s="85">
        <v>3531251.13</v>
      </c>
      <c r="DA123" s="85">
        <v>3436745.32</v>
      </c>
      <c r="DB123" s="85">
        <v>3516022.91</v>
      </c>
      <c r="DC123" s="85">
        <v>3570709.3499999996</v>
      </c>
      <c r="DD123" s="85">
        <v>3404553.31</v>
      </c>
      <c r="DE123" s="85">
        <v>3592152.52</v>
      </c>
      <c r="DF123" s="85">
        <v>3600404.96</v>
      </c>
      <c r="DG123" s="85">
        <v>3619387.94</v>
      </c>
      <c r="DH123" s="85">
        <v>3865688.12</v>
      </c>
      <c r="DI123" s="85">
        <v>3496334.86</v>
      </c>
      <c r="DJ123" s="85">
        <v>3878489.43</v>
      </c>
      <c r="DK123" s="85">
        <v>3515701.55</v>
      </c>
      <c r="DL123" s="85">
        <v>487000.52</v>
      </c>
      <c r="DM123" s="85">
        <v>3528809.88</v>
      </c>
      <c r="DN123" s="85">
        <v>3679763.5300000003</v>
      </c>
      <c r="DO123" s="85">
        <v>3713211.7100000004</v>
      </c>
      <c r="DP123" s="85">
        <v>3540729.75</v>
      </c>
      <c r="DQ123" s="85">
        <v>3766358.0700000003</v>
      </c>
      <c r="DR123" s="85">
        <v>3754396.5500000003</v>
      </c>
      <c r="DS123" s="85">
        <v>3757582.42</v>
      </c>
      <c r="DT123" s="85">
        <v>4048987.88</v>
      </c>
      <c r="DU123" s="85">
        <v>3663234.02</v>
      </c>
      <c r="DV123" s="85">
        <v>4051072.67</v>
      </c>
      <c r="DW123" s="85">
        <v>3831238.67</v>
      </c>
      <c r="DX123" s="85">
        <v>3894017.27</v>
      </c>
      <c r="DY123" s="85">
        <v>3650951.07</v>
      </c>
      <c r="DZ123" s="85">
        <v>3857322.4899999998</v>
      </c>
      <c r="EA123" s="85">
        <v>3895724.13</v>
      </c>
      <c r="EB123" s="85">
        <v>3715903.99</v>
      </c>
      <c r="EC123" s="85">
        <v>3906204.55</v>
      </c>
      <c r="ED123" s="85">
        <v>3867818.03</v>
      </c>
      <c r="EE123" s="85">
        <v>3914330.56</v>
      </c>
      <c r="EF123" s="85">
        <v>4132244.4299999997</v>
      </c>
      <c r="EG123" s="85">
        <v>3868245.71</v>
      </c>
      <c r="EH123" s="85">
        <v>4129168.09</v>
      </c>
      <c r="EI123" s="85">
        <v>3905056.38</v>
      </c>
      <c r="EJ123" s="85">
        <v>3929927.69</v>
      </c>
      <c r="EK123" s="85">
        <v>3759590.51</v>
      </c>
      <c r="EL123" s="85">
        <v>3965752.92</v>
      </c>
      <c r="EM123" s="85">
        <v>3917295.42</v>
      </c>
      <c r="EN123" s="85">
        <v>3822618.62</v>
      </c>
      <c r="EO123" s="85">
        <v>4001616.2</v>
      </c>
      <c r="EP123" s="85">
        <v>3953646.2</v>
      </c>
      <c r="EQ123" s="85">
        <v>4011301.04</v>
      </c>
      <c r="ER123" s="85">
        <v>4445529.3</v>
      </c>
      <c r="ES123" s="85">
        <v>4022261.53</v>
      </c>
      <c r="ET123" s="85">
        <v>4447916.8000000007</v>
      </c>
      <c r="EU123" s="85">
        <v>3425770.19</v>
      </c>
      <c r="EV123" s="85">
        <v>1501118.73</v>
      </c>
      <c r="EW123" s="85">
        <v>4017224.65</v>
      </c>
      <c r="EX123" s="85">
        <v>4256879.59</v>
      </c>
      <c r="EY123" s="85">
        <v>4287519.63</v>
      </c>
      <c r="EZ123" s="85">
        <v>4100467.01</v>
      </c>
      <c r="FA123" s="85">
        <v>4305385.4300000006</v>
      </c>
      <c r="FB123" s="85">
        <v>4261458.5</v>
      </c>
      <c r="FC123" s="85">
        <v>4250253.87</v>
      </c>
      <c r="FD123" s="85">
        <v>4941574.0599999996</v>
      </c>
      <c r="FE123" s="85">
        <v>4528174.09</v>
      </c>
      <c r="FF123" s="85">
        <v>4987521.33</v>
      </c>
      <c r="FG123" s="85">
        <v>4586817.21</v>
      </c>
      <c r="FH123" s="85">
        <v>4684586.34</v>
      </c>
      <c r="FI123" s="85">
        <v>4423164.5399999991</v>
      </c>
      <c r="FJ123" s="85">
        <v>4817828.0999999996</v>
      </c>
      <c r="FK123" s="85">
        <v>4821603.55</v>
      </c>
      <c r="FL123" s="85">
        <v>4593028.7</v>
      </c>
      <c r="FM123" s="85">
        <v>4880071.43</v>
      </c>
      <c r="FN123" s="85">
        <v>4784588.97</v>
      </c>
      <c r="FO123" s="85">
        <v>4867373.8499999996</v>
      </c>
      <c r="FP123" s="85">
        <v>5305204.88</v>
      </c>
      <c r="FQ123" s="85">
        <v>4845519.0200000005</v>
      </c>
      <c r="FR123" s="85">
        <v>5274460.4000000004</v>
      </c>
      <c r="FS123" s="85">
        <v>4776914.21</v>
      </c>
      <c r="FT123" s="85">
        <v>4910852.2299999995</v>
      </c>
      <c r="FU123" s="85">
        <v>4736478.9000000004</v>
      </c>
      <c r="FV123" s="85">
        <v>5167144.62</v>
      </c>
      <c r="FW123" s="85">
        <v>5068613.47</v>
      </c>
      <c r="FX123" s="85">
        <v>4913542.4399999995</v>
      </c>
      <c r="FY123" s="85">
        <v>5215535.9799999995</v>
      </c>
      <c r="FZ123" s="85">
        <v>5097017.38</v>
      </c>
      <c r="GA123" s="85">
        <v>5215869.45</v>
      </c>
    </row>
    <row r="124" spans="2:183">
      <c r="B124" s="43" t="s">
        <v>4</v>
      </c>
      <c r="C124" s="653" t="s">
        <v>51</v>
      </c>
      <c r="D124" s="86">
        <v>27.213594095784664</v>
      </c>
      <c r="E124" s="86">
        <v>27.194316992761415</v>
      </c>
      <c r="F124" s="86">
        <v>27.22511338134316</v>
      </c>
      <c r="G124" s="86">
        <v>27.311959892743694</v>
      </c>
      <c r="H124" s="86">
        <v>27.646944581428382</v>
      </c>
      <c r="I124" s="86">
        <v>27.345124126688955</v>
      </c>
      <c r="J124" s="86">
        <v>27.347088000180648</v>
      </c>
      <c r="K124" s="86">
        <v>27.273260125149186</v>
      </c>
      <c r="L124" s="86">
        <v>27.33843475140765</v>
      </c>
      <c r="M124" s="86">
        <v>27.229786580701564</v>
      </c>
      <c r="N124" s="86">
        <v>27.246114384771989</v>
      </c>
      <c r="O124" s="86">
        <v>27.28900630880155</v>
      </c>
      <c r="P124" s="86">
        <v>27.924704899021034</v>
      </c>
      <c r="Q124" s="86">
        <v>27.966794474930822</v>
      </c>
      <c r="R124" s="86">
        <v>28.064928269379603</v>
      </c>
      <c r="S124" s="86">
        <v>28.093470617324275</v>
      </c>
      <c r="T124" s="86">
        <v>28.089117498904947</v>
      </c>
      <c r="U124" s="86">
        <v>28.122250167594643</v>
      </c>
      <c r="V124" s="86">
        <v>28.130402481953482</v>
      </c>
      <c r="W124" s="86">
        <v>28.100604946000939</v>
      </c>
      <c r="X124" s="86">
        <v>28.105840609209764</v>
      </c>
      <c r="Y124" s="86">
        <v>28.008631345609377</v>
      </c>
      <c r="Z124" s="86">
        <v>28.018052796707146</v>
      </c>
      <c r="AA124" s="86">
        <v>28.167893737287468</v>
      </c>
      <c r="AB124" s="86">
        <v>29.502719729464005</v>
      </c>
      <c r="AC124" s="86">
        <v>29.479886238662299</v>
      </c>
      <c r="AD124" s="86">
        <v>29.624814321661912</v>
      </c>
      <c r="AE124" s="86">
        <v>30.014619070825212</v>
      </c>
      <c r="AF124" s="86">
        <v>30.020080093054169</v>
      </c>
      <c r="AG124" s="86">
        <v>30.024002857122916</v>
      </c>
      <c r="AH124" s="86">
        <v>30.07456497350854</v>
      </c>
      <c r="AI124" s="86">
        <v>30.044910385465261</v>
      </c>
      <c r="AJ124" s="86">
        <v>30.089237218904856</v>
      </c>
      <c r="AK124" s="86">
        <v>30.022981540575284</v>
      </c>
      <c r="AL124" s="86">
        <v>30.072292548760032</v>
      </c>
      <c r="AM124" s="86">
        <v>30.114523877609379</v>
      </c>
      <c r="AN124" s="86">
        <v>31.241887208774092</v>
      </c>
      <c r="AO124" s="86">
        <v>31.224849281257857</v>
      </c>
      <c r="AP124" s="86">
        <v>31.3281092866996</v>
      </c>
      <c r="AQ124" s="86">
        <v>31.355309373797617</v>
      </c>
      <c r="AR124" s="86">
        <v>31.824222109588106</v>
      </c>
      <c r="AS124" s="86">
        <v>31.351285128054812</v>
      </c>
      <c r="AT124" s="86">
        <v>31.321268023223038</v>
      </c>
      <c r="AU124" s="86">
        <v>31.304062317708052</v>
      </c>
      <c r="AV124" s="86">
        <v>31.358893058379316</v>
      </c>
      <c r="AW124" s="86">
        <v>31.315634239521621</v>
      </c>
      <c r="AX124" s="86">
        <v>31.276166651259377</v>
      </c>
      <c r="AY124" s="86">
        <v>31.499401582195151</v>
      </c>
      <c r="AZ124" s="86">
        <v>32.770289176266033</v>
      </c>
      <c r="BA124" s="86">
        <v>32.820042127624028</v>
      </c>
      <c r="BB124" s="86">
        <v>33.061665129312864</v>
      </c>
      <c r="BC124" s="86">
        <v>33.116811858859215</v>
      </c>
      <c r="BD124" s="86">
        <v>33.134693400227825</v>
      </c>
      <c r="BE124" s="86">
        <v>33.074806213906491</v>
      </c>
      <c r="BF124" s="86">
        <v>33.082478105973053</v>
      </c>
      <c r="BG124" s="86">
        <v>33.030276295575284</v>
      </c>
      <c r="BH124" s="86">
        <v>33.223377093358998</v>
      </c>
      <c r="BI124" s="86">
        <v>33.092372138043118</v>
      </c>
      <c r="BJ124" s="86">
        <v>33.108359709074961</v>
      </c>
      <c r="BK124" s="86">
        <v>33.223774581743463</v>
      </c>
      <c r="BL124" s="86">
        <v>33.776075946641399</v>
      </c>
      <c r="BM124" s="86">
        <v>33.684157245511784</v>
      </c>
      <c r="BN124" s="86">
        <v>34.013157791360008</v>
      </c>
      <c r="BO124" s="86">
        <v>34.007338344625701</v>
      </c>
      <c r="BP124" s="86">
        <v>33.993626110890808</v>
      </c>
      <c r="BQ124" s="86">
        <v>33.903967844051984</v>
      </c>
      <c r="BR124" s="86">
        <v>33.851153052431059</v>
      </c>
      <c r="BS124" s="86">
        <v>33.832083211185029</v>
      </c>
      <c r="BT124" s="86">
        <v>34.180244075376358</v>
      </c>
      <c r="BU124" s="86">
        <v>33.943323801320702</v>
      </c>
      <c r="BV124" s="86">
        <v>33.63915520654411</v>
      </c>
      <c r="BW124" s="86">
        <v>33.918132565963845</v>
      </c>
      <c r="BX124" s="86">
        <v>34.593506651533282</v>
      </c>
      <c r="BY124" s="86">
        <v>34.561385244619274</v>
      </c>
      <c r="BZ124" s="86">
        <v>34.572051352506563</v>
      </c>
      <c r="CA124" s="86">
        <v>34.766653246606197</v>
      </c>
      <c r="CB124" s="86">
        <v>35.436825971339921</v>
      </c>
      <c r="CC124" s="86">
        <v>34.878895171018236</v>
      </c>
      <c r="CD124" s="86">
        <v>34.654187345967529</v>
      </c>
      <c r="CE124" s="86">
        <v>34.671792325198474</v>
      </c>
      <c r="CF124" s="86">
        <v>34.769692291148189</v>
      </c>
      <c r="CG124" s="86">
        <v>34.651927813693952</v>
      </c>
      <c r="CH124" s="86">
        <v>34.546610876750094</v>
      </c>
      <c r="CI124" s="86">
        <v>34.689643946684143</v>
      </c>
      <c r="CJ124" s="86">
        <v>35.935733792471986</v>
      </c>
      <c r="CK124" s="86">
        <v>35.942478365996436</v>
      </c>
      <c r="CL124" s="86">
        <v>35.986469178286555</v>
      </c>
      <c r="CM124" s="86">
        <v>35.910223502153279</v>
      </c>
      <c r="CN124" s="86">
        <v>36.030851784595455</v>
      </c>
      <c r="CO124" s="86">
        <v>36.06181884676338</v>
      </c>
      <c r="CP124" s="86">
        <v>36.043969157546023</v>
      </c>
      <c r="CQ124" s="86">
        <v>36.109052184963083</v>
      </c>
      <c r="CR124" s="86">
        <v>36.022738584849598</v>
      </c>
      <c r="CS124" s="86">
        <v>36.022259763368069</v>
      </c>
      <c r="CT124" s="86">
        <v>35.959694894211374</v>
      </c>
      <c r="CU124" s="86">
        <v>35.90648425779456</v>
      </c>
      <c r="CV124" s="86">
        <v>37.238382103265756</v>
      </c>
      <c r="CW124" s="86">
        <v>37.136405001160746</v>
      </c>
      <c r="CX124" s="86">
        <v>37.050628386237342</v>
      </c>
      <c r="CY124" s="86">
        <v>37.213188923246939</v>
      </c>
      <c r="CZ124" s="86">
        <v>37.342446702762146</v>
      </c>
      <c r="DA124" s="86">
        <v>37.35755163267968</v>
      </c>
      <c r="DB124" s="86">
        <v>37.324291522472983</v>
      </c>
      <c r="DC124" s="86">
        <v>37.334504553486468</v>
      </c>
      <c r="DD124" s="86">
        <v>37.259704225290456</v>
      </c>
      <c r="DE124" s="86">
        <v>37.247151315311953</v>
      </c>
      <c r="DF124" s="86">
        <v>37.061030180755139</v>
      </c>
      <c r="DG124" s="86">
        <v>37.219653037719553</v>
      </c>
      <c r="DH124" s="86">
        <v>38.757651092841385</v>
      </c>
      <c r="DI124" s="86">
        <v>38.769764032733804</v>
      </c>
      <c r="DJ124" s="86">
        <v>38.812451140309619</v>
      </c>
      <c r="DK124" s="86">
        <v>38.869005527915974</v>
      </c>
      <c r="DL124" s="86">
        <v>40.115364085667217</v>
      </c>
      <c r="DM124" s="86">
        <v>38.981605965202981</v>
      </c>
      <c r="DN124" s="86">
        <v>38.945066253201539</v>
      </c>
      <c r="DO124" s="86">
        <v>38.913580830416471</v>
      </c>
      <c r="DP124" s="86">
        <v>38.902278170871057</v>
      </c>
      <c r="DQ124" s="86">
        <v>38.929167950056332</v>
      </c>
      <c r="DR124" s="86">
        <v>38.754661113175608</v>
      </c>
      <c r="DS124" s="86">
        <v>39.011850413729377</v>
      </c>
      <c r="DT124" s="86">
        <v>40.716670655551418</v>
      </c>
      <c r="DU124" s="86">
        <v>40.655169191498807</v>
      </c>
      <c r="DV124" s="86">
        <v>40.709797610314439</v>
      </c>
      <c r="DW124" s="86">
        <v>40.876312526939763</v>
      </c>
      <c r="DX124" s="86">
        <v>40.720045906576459</v>
      </c>
      <c r="DY124" s="86">
        <v>40.92783410272564</v>
      </c>
      <c r="DZ124" s="86">
        <v>40.841133016400732</v>
      </c>
      <c r="EA124" s="86">
        <v>40.874243311299971</v>
      </c>
      <c r="EB124" s="86">
        <v>40.939382478020406</v>
      </c>
      <c r="EC124" s="86">
        <v>40.792035735544438</v>
      </c>
      <c r="ED124" s="86">
        <v>40.703762328516277</v>
      </c>
      <c r="EE124" s="86">
        <v>40.856841533933157</v>
      </c>
      <c r="EF124" s="86">
        <v>41.553063804112824</v>
      </c>
      <c r="EG124" s="86">
        <v>41.490981647735197</v>
      </c>
      <c r="EH124" s="86">
        <v>41.478750062783149</v>
      </c>
      <c r="EI124" s="86">
        <v>41.653668136523919</v>
      </c>
      <c r="EJ124" s="86">
        <v>41.599302325581398</v>
      </c>
      <c r="EK124" s="86">
        <v>41.722234047275549</v>
      </c>
      <c r="EL124" s="86">
        <v>41.80593626463984</v>
      </c>
      <c r="EM124" s="86">
        <v>41.623761263175787</v>
      </c>
      <c r="EN124" s="86">
        <v>41.909347276004368</v>
      </c>
      <c r="EO124" s="86">
        <v>41.615010711537266</v>
      </c>
      <c r="EP124" s="86">
        <v>41.530769553982232</v>
      </c>
      <c r="EQ124" s="86">
        <v>41.678453098374966</v>
      </c>
      <c r="ER124" s="86">
        <v>45.179061566291999</v>
      </c>
      <c r="ES124" s="86">
        <v>45.110824211565202</v>
      </c>
      <c r="ET124" s="86">
        <v>45.088311082727657</v>
      </c>
      <c r="EU124" s="86">
        <v>45.322813616278147</v>
      </c>
      <c r="EV124" s="86">
        <v>45.973198918046158</v>
      </c>
      <c r="EW124" s="86">
        <v>45.411867807646217</v>
      </c>
      <c r="EX124" s="86">
        <v>45.463939571941218</v>
      </c>
      <c r="EY124" s="86">
        <v>45.183151688235043</v>
      </c>
      <c r="EZ124" s="86">
        <v>45.569352099841076</v>
      </c>
      <c r="FA124" s="86">
        <v>45.322709118470648</v>
      </c>
      <c r="FB124" s="86">
        <v>45.146873112902711</v>
      </c>
      <c r="FC124" s="86">
        <v>45.301249920061395</v>
      </c>
      <c r="FD124" s="86">
        <v>51.591886366958299</v>
      </c>
      <c r="FE124" s="86">
        <v>51.620183194446028</v>
      </c>
      <c r="FF124" s="86">
        <v>51.60768322589324</v>
      </c>
      <c r="FG124" s="86">
        <v>51.970790164246473</v>
      </c>
      <c r="FH124" s="86">
        <v>51.860228935802766</v>
      </c>
      <c r="FI124" s="86">
        <v>52.102818135770903</v>
      </c>
      <c r="FJ124" s="86">
        <v>51.978423545404517</v>
      </c>
      <c r="FK124" s="86">
        <v>51.707867813441716</v>
      </c>
      <c r="FL124" s="86">
        <v>51.973800525053186</v>
      </c>
      <c r="FM124" s="86">
        <v>51.728001929171832</v>
      </c>
      <c r="FN124" s="86">
        <v>51.774541942604856</v>
      </c>
      <c r="FO124" s="86">
        <v>51.897618565274868</v>
      </c>
      <c r="FP124" s="86">
        <v>55.604868303828781</v>
      </c>
      <c r="FQ124" s="86">
        <v>55.649566106210955</v>
      </c>
      <c r="FR124" s="86">
        <v>55.700636794694439</v>
      </c>
      <c r="FS124" s="86">
        <v>56.115411751438444</v>
      </c>
      <c r="FT124" s="86">
        <v>56.045881513775072</v>
      </c>
      <c r="FU124" s="86">
        <v>56.273704207982547</v>
      </c>
      <c r="FV124" s="86">
        <v>55.834463822614111</v>
      </c>
      <c r="FW124" s="86">
        <v>55.954224982061042</v>
      </c>
      <c r="FX124" s="86">
        <v>56.047799514070284</v>
      </c>
      <c r="FY124" s="86">
        <v>55.692977746454801</v>
      </c>
      <c r="FZ124" s="86">
        <v>55.746537098608798</v>
      </c>
      <c r="GA124" s="86">
        <v>55.880922765403533</v>
      </c>
    </row>
    <row r="125" spans="2:183">
      <c r="B125" s="43" t="s">
        <v>4</v>
      </c>
      <c r="C125" s="653" t="s">
        <v>52</v>
      </c>
      <c r="D125" s="87">
        <v>6461.4299999999994</v>
      </c>
      <c r="E125" s="87">
        <v>5727.82</v>
      </c>
      <c r="F125" s="87">
        <v>6128.12</v>
      </c>
      <c r="G125" s="87">
        <v>5240.29</v>
      </c>
      <c r="H125" s="87">
        <v>1865.51</v>
      </c>
      <c r="I125" s="87">
        <v>7745.14</v>
      </c>
      <c r="J125" s="87">
        <v>8114.61</v>
      </c>
      <c r="K125" s="87">
        <v>8213.7199999999993</v>
      </c>
      <c r="L125" s="87">
        <v>7966.59</v>
      </c>
      <c r="M125" s="87">
        <v>6261.1200000000008</v>
      </c>
      <c r="N125" s="87">
        <v>6109.79</v>
      </c>
      <c r="O125" s="87">
        <v>6225.3099999999995</v>
      </c>
      <c r="P125" s="87">
        <v>6548.04</v>
      </c>
      <c r="Q125" s="87">
        <v>5834.7400000000007</v>
      </c>
      <c r="R125" s="87">
        <v>6100.0599999999995</v>
      </c>
      <c r="S125" s="87">
        <v>6032.58</v>
      </c>
      <c r="T125" s="87">
        <v>8366.35</v>
      </c>
      <c r="U125" s="87">
        <v>7872.02</v>
      </c>
      <c r="V125" s="87">
        <v>8224.3599999999988</v>
      </c>
      <c r="W125" s="87">
        <v>8194.81</v>
      </c>
      <c r="X125" s="87">
        <v>7930.84</v>
      </c>
      <c r="Y125" s="87">
        <v>6234.7699999999995</v>
      </c>
      <c r="Z125" s="87">
        <v>6110.3499999999995</v>
      </c>
      <c r="AA125" s="87">
        <v>6088.97</v>
      </c>
      <c r="AB125" s="87">
        <v>6392.82</v>
      </c>
      <c r="AC125" s="87">
        <v>5840.5099999999993</v>
      </c>
      <c r="AD125" s="87">
        <v>6121.8099999999995</v>
      </c>
      <c r="AE125" s="87">
        <v>5953.1900000000005</v>
      </c>
      <c r="AF125" s="87">
        <v>10441.630000000001</v>
      </c>
      <c r="AG125" s="87">
        <v>7931.61</v>
      </c>
      <c r="AH125" s="87">
        <v>8307.06</v>
      </c>
      <c r="AI125" s="87">
        <v>8267.9699999999993</v>
      </c>
      <c r="AJ125" s="87">
        <v>7884.0899999999992</v>
      </c>
      <c r="AK125" s="87">
        <v>6234.0999999999995</v>
      </c>
      <c r="AL125" s="87">
        <v>6052.67</v>
      </c>
      <c r="AM125" s="87">
        <v>6039.4000000000005</v>
      </c>
      <c r="AN125" s="87">
        <v>6385.6900000000005</v>
      </c>
      <c r="AO125" s="87">
        <v>6044.36</v>
      </c>
      <c r="AP125" s="87">
        <v>6209.31</v>
      </c>
      <c r="AQ125" s="87">
        <v>5745.0199999999995</v>
      </c>
      <c r="AR125" s="87">
        <v>1850</v>
      </c>
      <c r="AS125" s="87">
        <v>8058.67</v>
      </c>
      <c r="AT125" s="87">
        <v>8184.87</v>
      </c>
      <c r="AU125" s="87">
        <v>8383.19</v>
      </c>
      <c r="AV125" s="87">
        <v>7942.29</v>
      </c>
      <c r="AW125" s="87">
        <v>6237.7699999999995</v>
      </c>
      <c r="AX125" s="87">
        <v>6126.8099999999995</v>
      </c>
      <c r="AY125" s="87">
        <v>6034.33</v>
      </c>
      <c r="AZ125" s="87">
        <v>6507.42</v>
      </c>
      <c r="BA125" s="87">
        <v>5925.75</v>
      </c>
      <c r="BB125" s="87">
        <v>6058.23</v>
      </c>
      <c r="BC125" s="87">
        <v>5671.39</v>
      </c>
      <c r="BD125" s="87">
        <v>10015.66</v>
      </c>
      <c r="BE125" s="87">
        <v>8010.21</v>
      </c>
      <c r="BF125" s="87">
        <v>7930.39</v>
      </c>
      <c r="BG125" s="87">
        <v>8057.07</v>
      </c>
      <c r="BH125" s="87">
        <v>7364.02</v>
      </c>
      <c r="BI125" s="87">
        <v>5919.86</v>
      </c>
      <c r="BJ125" s="87">
        <v>5806.5199999999995</v>
      </c>
      <c r="BK125" s="87">
        <v>5784.88</v>
      </c>
      <c r="BL125" s="87">
        <v>6733.76</v>
      </c>
      <c r="BM125" s="87">
        <v>6194.2999999999993</v>
      </c>
      <c r="BN125" s="87">
        <v>6276.29</v>
      </c>
      <c r="BO125" s="87">
        <v>5985.0999999999995</v>
      </c>
      <c r="BP125" s="87">
        <v>8305.0600000000013</v>
      </c>
      <c r="BQ125" s="87">
        <v>8138.65</v>
      </c>
      <c r="BR125" s="87">
        <v>8541.6299999999992</v>
      </c>
      <c r="BS125" s="87">
        <v>8589.74</v>
      </c>
      <c r="BT125" s="87">
        <v>8005.85</v>
      </c>
      <c r="BU125" s="87">
        <v>6314.02</v>
      </c>
      <c r="BV125" s="87">
        <v>6642.97</v>
      </c>
      <c r="BW125" s="87">
        <v>6702.11</v>
      </c>
      <c r="BX125" s="87">
        <v>7274.86</v>
      </c>
      <c r="BY125" s="87">
        <v>6656.4</v>
      </c>
      <c r="BZ125" s="87">
        <v>7309.3200000000006</v>
      </c>
      <c r="CA125" s="87">
        <v>1182.5999999999999</v>
      </c>
      <c r="CB125" s="87">
        <v>1991.69</v>
      </c>
      <c r="CC125" s="87">
        <v>8584.869999999999</v>
      </c>
      <c r="CD125" s="87">
        <v>9354.1</v>
      </c>
      <c r="CE125" s="87">
        <v>9474.7800000000007</v>
      </c>
      <c r="CF125" s="87">
        <v>9055.9599999999991</v>
      </c>
      <c r="CG125" s="87">
        <v>7145.84</v>
      </c>
      <c r="CH125" s="87">
        <v>7165.9800000000005</v>
      </c>
      <c r="CI125" s="87">
        <v>7266.6500000000005</v>
      </c>
      <c r="CJ125" s="87">
        <v>7600.53</v>
      </c>
      <c r="CK125" s="87">
        <v>7132.92</v>
      </c>
      <c r="CL125" s="87">
        <v>7605.8600000000006</v>
      </c>
      <c r="CM125" s="87">
        <v>7163.09</v>
      </c>
      <c r="CN125" s="87">
        <v>9516.3700000000008</v>
      </c>
      <c r="CO125" s="87">
        <v>9284.6299999999992</v>
      </c>
      <c r="CP125" s="87">
        <v>9639.67</v>
      </c>
      <c r="CQ125" s="87">
        <v>9622.85</v>
      </c>
      <c r="CR125" s="87">
        <v>9420.6999999999989</v>
      </c>
      <c r="CS125" s="87">
        <v>7397.71</v>
      </c>
      <c r="CT125" s="87">
        <v>7311.4800000000005</v>
      </c>
      <c r="CU125" s="87">
        <v>7412.0999999999995</v>
      </c>
      <c r="CV125" s="87">
        <v>7814.26</v>
      </c>
      <c r="CW125" s="87">
        <v>7059.21</v>
      </c>
      <c r="CX125" s="87">
        <v>7849.55</v>
      </c>
      <c r="CY125" s="87">
        <v>7344.45</v>
      </c>
      <c r="CZ125" s="87">
        <v>12432.94</v>
      </c>
      <c r="DA125" s="87">
        <v>10079.52</v>
      </c>
      <c r="DB125" s="87">
        <v>9822.91</v>
      </c>
      <c r="DC125" s="87">
        <v>9972.83</v>
      </c>
      <c r="DD125" s="87">
        <v>9527.76</v>
      </c>
      <c r="DE125" s="87">
        <v>7526.8200000000006</v>
      </c>
      <c r="DF125" s="87">
        <v>7580.9400000000005</v>
      </c>
      <c r="DG125" s="87">
        <v>7589.2699999999995</v>
      </c>
      <c r="DH125" s="87">
        <v>8031.11</v>
      </c>
      <c r="DI125" s="87">
        <v>7261.53</v>
      </c>
      <c r="DJ125" s="87">
        <v>8046.51</v>
      </c>
      <c r="DK125" s="87">
        <v>7283.7599999999993</v>
      </c>
      <c r="DL125" s="87">
        <v>1306.46</v>
      </c>
      <c r="DM125" s="87">
        <v>9738.4599999999991</v>
      </c>
      <c r="DN125" s="87">
        <v>10164.36</v>
      </c>
      <c r="DO125" s="87">
        <v>10264.84</v>
      </c>
      <c r="DP125" s="87">
        <v>9791</v>
      </c>
      <c r="DQ125" s="87">
        <v>7791.2</v>
      </c>
      <c r="DR125" s="87">
        <v>7800.47</v>
      </c>
      <c r="DS125" s="87">
        <v>7756.8200000000006</v>
      </c>
      <c r="DT125" s="87">
        <v>8226.07</v>
      </c>
      <c r="DU125" s="87">
        <v>7453.41</v>
      </c>
      <c r="DV125" s="87">
        <v>8231.68</v>
      </c>
      <c r="DW125" s="87">
        <v>7754.11</v>
      </c>
      <c r="DX125" s="87">
        <v>13539.15</v>
      </c>
      <c r="DY125" s="87">
        <v>10241.9</v>
      </c>
      <c r="DZ125" s="87">
        <v>10437.450000000001</v>
      </c>
      <c r="EA125" s="87">
        <v>10532.83</v>
      </c>
      <c r="EB125" s="87">
        <v>10031.030000000001</v>
      </c>
      <c r="EC125" s="87">
        <v>7922.04</v>
      </c>
      <c r="ED125" s="87">
        <v>7860.6100000000006</v>
      </c>
      <c r="EE125" s="87">
        <v>7926.07</v>
      </c>
      <c r="EF125" s="87">
        <v>8450.93</v>
      </c>
      <c r="EG125" s="87">
        <v>7922.65</v>
      </c>
      <c r="EH125" s="87">
        <v>8459.52</v>
      </c>
      <c r="EI125" s="87">
        <v>7967.65</v>
      </c>
      <c r="EJ125" s="87">
        <v>10726.33</v>
      </c>
      <c r="EK125" s="87">
        <v>10231.679999999998</v>
      </c>
      <c r="EL125" s="87">
        <v>10771.220000000001</v>
      </c>
      <c r="EM125" s="87">
        <v>10685.71</v>
      </c>
      <c r="EN125" s="87">
        <v>10357.220000000001</v>
      </c>
      <c r="EO125" s="87">
        <v>8172.23</v>
      </c>
      <c r="EP125" s="87">
        <v>8090.08</v>
      </c>
      <c r="EQ125" s="87">
        <v>8179.6799999999994</v>
      </c>
      <c r="ER125" s="87">
        <v>8596.2000000000007</v>
      </c>
      <c r="ES125" s="87">
        <v>7789.29</v>
      </c>
      <c r="ET125" s="87">
        <v>8617.82</v>
      </c>
      <c r="EU125" s="87">
        <v>6604.11</v>
      </c>
      <c r="EV125" s="87">
        <v>3811.19</v>
      </c>
      <c r="EW125" s="87">
        <v>10323.859999999999</v>
      </c>
      <c r="EX125" s="87">
        <v>10927.08</v>
      </c>
      <c r="EY125" s="87">
        <v>11073.13</v>
      </c>
      <c r="EZ125" s="87">
        <v>10501.63</v>
      </c>
      <c r="FA125" s="87">
        <v>8299.7000000000007</v>
      </c>
      <c r="FB125" s="87">
        <v>8246.16</v>
      </c>
      <c r="FC125" s="87">
        <v>8197.36</v>
      </c>
      <c r="FD125" s="87">
        <v>8602.5500000000011</v>
      </c>
      <c r="FE125" s="87">
        <v>7878.4900000000007</v>
      </c>
      <c r="FF125" s="87">
        <v>8679.8000000000011</v>
      </c>
      <c r="FG125" s="87">
        <v>7928.3099999999995</v>
      </c>
      <c r="FH125" s="87">
        <v>10839.69</v>
      </c>
      <c r="FI125" s="87">
        <v>10188.109999999999</v>
      </c>
      <c r="FJ125" s="87">
        <v>11122.68</v>
      </c>
      <c r="FK125" s="87">
        <v>11188.79</v>
      </c>
      <c r="FL125" s="87">
        <v>10604.81</v>
      </c>
      <c r="FM125" s="87">
        <v>8473.69</v>
      </c>
      <c r="FN125" s="87">
        <v>8300.4699999999993</v>
      </c>
      <c r="FO125" s="87">
        <v>8424.59</v>
      </c>
      <c r="FP125" s="87">
        <v>8811.4600000000009</v>
      </c>
      <c r="FQ125" s="87">
        <v>8041.5099999999993</v>
      </c>
      <c r="FR125" s="87">
        <v>8745.67</v>
      </c>
      <c r="FS125" s="87">
        <v>10623.27</v>
      </c>
      <c r="FT125" s="87">
        <v>11027.09</v>
      </c>
      <c r="FU125" s="87">
        <v>10388.099999999999</v>
      </c>
      <c r="FV125" s="87">
        <v>11419.779999999999</v>
      </c>
      <c r="FW125" s="87">
        <v>11178.63</v>
      </c>
      <c r="FX125" s="87">
        <v>10818.820000000002</v>
      </c>
      <c r="FY125" s="87">
        <v>8649.2800000000007</v>
      </c>
      <c r="FZ125" s="87">
        <v>8444.6999999999989</v>
      </c>
      <c r="GA125" s="87">
        <v>8621.32</v>
      </c>
    </row>
    <row r="126" spans="2:183" s="41" customFormat="1">
      <c r="B126" s="43" t="s">
        <v>4</v>
      </c>
      <c r="C126" s="653" t="s">
        <v>53</v>
      </c>
      <c r="D126" s="86">
        <v>6.8417636407916052E-2</v>
      </c>
      <c r="E126" s="86">
        <v>6.8418022408562068E-2</v>
      </c>
      <c r="F126" s="86">
        <v>6.8420923351755703E-2</v>
      </c>
      <c r="G126" s="86">
        <v>6.8423030439773824E-2</v>
      </c>
      <c r="H126" s="86">
        <v>9.1629648257989971E-2</v>
      </c>
      <c r="I126" s="86">
        <v>9.1620945742926563E-2</v>
      </c>
      <c r="J126" s="86">
        <v>9.1620111101074875E-2</v>
      </c>
      <c r="K126" s="86">
        <v>9.1616789176045418E-2</v>
      </c>
      <c r="L126" s="86">
        <v>9.1618863393810021E-2</v>
      </c>
      <c r="M126" s="86">
        <v>6.8420063381051263E-2</v>
      </c>
      <c r="N126" s="86">
        <v>6.841977365826564E-2</v>
      </c>
      <c r="O126" s="86">
        <v>6.842203024707641E-2</v>
      </c>
      <c r="P126" s="86">
        <v>6.8413277193275723E-2</v>
      </c>
      <c r="Q126" s="86">
        <v>6.8415412035082793E-2</v>
      </c>
      <c r="R126" s="86">
        <v>6.842237501822708E-2</v>
      </c>
      <c r="S126" s="86">
        <v>6.8421733153675501E-2</v>
      </c>
      <c r="T126" s="86">
        <v>9.161574682435393E-2</v>
      </c>
      <c r="U126" s="86">
        <v>9.1618638386622223E-2</v>
      </c>
      <c r="V126" s="86">
        <v>9.1617948489439424E-2</v>
      </c>
      <c r="W126" s="86">
        <v>9.1617400442725219E-2</v>
      </c>
      <c r="X126" s="86">
        <v>9.1617589638258584E-2</v>
      </c>
      <c r="Y126" s="86">
        <v>6.8419221736935668E-2</v>
      </c>
      <c r="Z126" s="86">
        <v>6.8418383000069416E-2</v>
      </c>
      <c r="AA126" s="86">
        <v>6.8425387978019267E-2</v>
      </c>
      <c r="AB126" s="86">
        <v>6.9069006125954818E-2</v>
      </c>
      <c r="AC126" s="86">
        <v>6.9066967822806663E-2</v>
      </c>
      <c r="AD126" s="86">
        <v>6.9078547973956503E-2</v>
      </c>
      <c r="AE126" s="86">
        <v>6.9075350413069711E-2</v>
      </c>
      <c r="AF126" s="86">
        <v>0.11567109781765815</v>
      </c>
      <c r="AG126" s="86">
        <v>9.2270295926273185E-2</v>
      </c>
      <c r="AH126" s="86">
        <v>9.227093492096991E-2</v>
      </c>
      <c r="AI126" s="86">
        <v>9.2270272079994636E-2</v>
      </c>
      <c r="AJ126" s="86">
        <v>9.2273526320594157E-2</v>
      </c>
      <c r="AK126" s="86">
        <v>6.9074369543057207E-2</v>
      </c>
      <c r="AL126" s="86">
        <v>6.9076269929128201E-2</v>
      </c>
      <c r="AM126" s="86">
        <v>6.9080926508435808E-2</v>
      </c>
      <c r="AN126" s="86">
        <v>6.9068834231077084E-2</v>
      </c>
      <c r="AO126" s="86">
        <v>6.9067349224124136E-2</v>
      </c>
      <c r="AP126" s="86">
        <v>6.9075223601655328E-2</v>
      </c>
      <c r="AQ126" s="86">
        <v>6.9077289342054635E-2</v>
      </c>
      <c r="AR126" s="86">
        <v>9.229123722140517E-2</v>
      </c>
      <c r="AS126" s="86">
        <v>9.2270339464331511E-2</v>
      </c>
      <c r="AT126" s="86">
        <v>9.2270672453638458E-2</v>
      </c>
      <c r="AU126" s="86">
        <v>9.2267959540816888E-2</v>
      </c>
      <c r="AV126" s="86">
        <v>9.2271739761835614E-2</v>
      </c>
      <c r="AW126" s="86">
        <v>6.9074469852167655E-2</v>
      </c>
      <c r="AX126" s="86">
        <v>6.9071368821207041E-2</v>
      </c>
      <c r="AY126" s="86">
        <v>6.9084570735113968E-2</v>
      </c>
      <c r="AZ126" s="86">
        <v>7.0717452727667898E-2</v>
      </c>
      <c r="BA126" s="86">
        <v>7.0718914467795643E-2</v>
      </c>
      <c r="BB126" s="86">
        <v>7.0736528694027662E-2</v>
      </c>
      <c r="BC126" s="86">
        <v>7.0742401109647551E-2</v>
      </c>
      <c r="BD126" s="86">
        <v>0.12137545747594464</v>
      </c>
      <c r="BE126" s="86">
        <v>9.8213685798011249E-2</v>
      </c>
      <c r="BF126" s="86">
        <v>9.449152239446186E-2</v>
      </c>
      <c r="BG126" s="86">
        <v>9.4487809454562505E-2</v>
      </c>
      <c r="BH126" s="86">
        <v>9.4501379531600899E-2</v>
      </c>
      <c r="BI126" s="86">
        <v>7.074064337268772E-2</v>
      </c>
      <c r="BJ126" s="86">
        <v>7.0739617216719661E-2</v>
      </c>
      <c r="BK126" s="86">
        <v>7.0747480677037469E-2</v>
      </c>
      <c r="BL126" s="86">
        <v>7.2498788772730707E-2</v>
      </c>
      <c r="BM126" s="86">
        <v>7.2493738735575672E-2</v>
      </c>
      <c r="BN126" s="86">
        <v>7.2515511085949322E-2</v>
      </c>
      <c r="BO126" s="86">
        <v>7.2517132416373448E-2</v>
      </c>
      <c r="BP126" s="86">
        <v>9.6861048261062274E-2</v>
      </c>
      <c r="BQ126" s="86">
        <v>9.6856405007854515E-2</v>
      </c>
      <c r="BR126" s="86">
        <v>9.6852662373004342E-2</v>
      </c>
      <c r="BS126" s="86">
        <v>9.6851279738414703E-2</v>
      </c>
      <c r="BT126" s="86">
        <v>9.686847371821708E-2</v>
      </c>
      <c r="BU126" s="86">
        <v>7.2512431811656619E-2</v>
      </c>
      <c r="BV126" s="86">
        <v>7.2492541189873916E-2</v>
      </c>
      <c r="BW126" s="86">
        <v>7.2504624771465964E-2</v>
      </c>
      <c r="BX126" s="86">
        <v>7.4387353395298422E-2</v>
      </c>
      <c r="BY126" s="86">
        <v>7.4384819971839169E-2</v>
      </c>
      <c r="BZ126" s="86">
        <v>7.4386029187274841E-2</v>
      </c>
      <c r="CA126" s="86">
        <v>7.4393266484657092E-2</v>
      </c>
      <c r="CB126" s="86">
        <v>9.9404379264772233E-2</v>
      </c>
      <c r="CC126" s="86">
        <v>9.9381935713905328E-2</v>
      </c>
      <c r="CD126" s="86">
        <v>9.9367935752528266E-2</v>
      </c>
      <c r="CE126" s="86">
        <v>9.936738995920337E-2</v>
      </c>
      <c r="CF126" s="86">
        <v>9.9372336269746148E-2</v>
      </c>
      <c r="CG126" s="86">
        <v>7.4391663283258899E-2</v>
      </c>
      <c r="CH126" s="86">
        <v>7.4384041122054115E-2</v>
      </c>
      <c r="CI126" s="86">
        <v>7.4390880612600074E-2</v>
      </c>
      <c r="CJ126" s="86">
        <v>7.5643723004040681E-2</v>
      </c>
      <c r="CK126" s="86">
        <v>7.5643929753117845E-2</v>
      </c>
      <c r="CL126" s="86">
        <v>7.5645575159628428E-2</v>
      </c>
      <c r="CM126" s="86">
        <v>7.5645720996149649E-2</v>
      </c>
      <c r="CN126" s="86">
        <v>0.10105843873119034</v>
      </c>
      <c r="CO126" s="86">
        <v>0.10105873722157398</v>
      </c>
      <c r="CP126" s="86">
        <v>0.10105747054136789</v>
      </c>
      <c r="CQ126" s="86">
        <v>0.1010601875676073</v>
      </c>
      <c r="CR126" s="86">
        <v>0.10105596711527032</v>
      </c>
      <c r="CS126" s="86">
        <v>7.5649715203141454E-2</v>
      </c>
      <c r="CT126" s="86">
        <v>7.564512958460505E-2</v>
      </c>
      <c r="CU126" s="86">
        <v>7.5645251824258811E-2</v>
      </c>
      <c r="CV126" s="86">
        <v>7.8041146509537598E-2</v>
      </c>
      <c r="CW126" s="86">
        <v>7.8037674526581099E-2</v>
      </c>
      <c r="CX126" s="86">
        <v>7.8034317185434091E-2</v>
      </c>
      <c r="CY126" s="86">
        <v>7.8043609933373712E-2</v>
      </c>
      <c r="CZ126" s="86">
        <v>0.13147646038661648</v>
      </c>
      <c r="DA126" s="86">
        <v>0.10956476368537763</v>
      </c>
      <c r="DB126" s="86">
        <v>0.10427496231502516</v>
      </c>
      <c r="DC126" s="86">
        <v>0.10427358559613555</v>
      </c>
      <c r="DD126" s="86">
        <v>0.10427256888204033</v>
      </c>
      <c r="DE126" s="86">
        <v>7.8045851867981464E-2</v>
      </c>
      <c r="DF126" s="86">
        <v>7.8034956972866151E-2</v>
      </c>
      <c r="DG126" s="86">
        <v>7.8043581094977582E-2</v>
      </c>
      <c r="DH126" s="86">
        <v>8.0520453178263479E-2</v>
      </c>
      <c r="DI126" s="86">
        <v>8.0520835643476521E-2</v>
      </c>
      <c r="DJ126" s="86">
        <v>8.0522270812276725E-2</v>
      </c>
      <c r="DK126" s="86">
        <v>8.0528026533996669E-2</v>
      </c>
      <c r="DL126" s="86">
        <v>0.10761614497528831</v>
      </c>
      <c r="DM126" s="86">
        <v>0.10757757525545429</v>
      </c>
      <c r="DN126" s="86">
        <v>0.10757530216116674</v>
      </c>
      <c r="DO126" s="86">
        <v>0.10757309635094632</v>
      </c>
      <c r="DP126" s="86">
        <v>0.1075744923969412</v>
      </c>
      <c r="DQ126" s="86">
        <v>8.0530031318153159E-2</v>
      </c>
      <c r="DR126" s="86">
        <v>8.0520149469424832E-2</v>
      </c>
      <c r="DS126" s="86">
        <v>8.0532605197313104E-2</v>
      </c>
      <c r="DT126" s="86">
        <v>8.2721458523978553E-2</v>
      </c>
      <c r="DU126" s="86">
        <v>8.2719160978857995E-2</v>
      </c>
      <c r="DV126" s="86">
        <v>8.2721307192169719E-2</v>
      </c>
      <c r="DW126" s="86">
        <v>8.2730273686726211E-2</v>
      </c>
      <c r="DX126" s="86">
        <v>0.14157996005395854</v>
      </c>
      <c r="DY126" s="86">
        <v>0.11481358584646979</v>
      </c>
      <c r="DZ126" s="86">
        <v>0.1105111861679037</v>
      </c>
      <c r="EA126" s="86">
        <v>0.1105112789843668</v>
      </c>
      <c r="EB126" s="86">
        <v>0.11051528105237644</v>
      </c>
      <c r="EC126" s="86">
        <v>8.2728934094967579E-2</v>
      </c>
      <c r="ED126" s="86">
        <v>8.2722713094431286E-2</v>
      </c>
      <c r="EE126" s="86">
        <v>8.2730413544036902E-2</v>
      </c>
      <c r="EF126" s="86">
        <v>8.498094424053497E-2</v>
      </c>
      <c r="EG126" s="86">
        <v>8.4978708798575581E-2</v>
      </c>
      <c r="EH126" s="86">
        <v>8.4978452822228254E-2</v>
      </c>
      <c r="EI126" s="86">
        <v>8.4987722745241093E-2</v>
      </c>
      <c r="EJ126" s="86">
        <v>0.11354098083009601</v>
      </c>
      <c r="EK126" s="86">
        <v>0.11354655421151924</v>
      </c>
      <c r="EL126" s="86">
        <v>0.11354740093399818</v>
      </c>
      <c r="EM126" s="86">
        <v>0.11354248129887792</v>
      </c>
      <c r="EN126" s="86">
        <v>0.11355156580961194</v>
      </c>
      <c r="EO126" s="86">
        <v>8.498752053911271E-2</v>
      </c>
      <c r="EP126" s="86">
        <v>8.4981617260866824E-2</v>
      </c>
      <c r="EQ126" s="86">
        <v>8.4988986326420338E-2</v>
      </c>
      <c r="ER126" s="86">
        <v>8.7361531738449974E-2</v>
      </c>
      <c r="ES126" s="86">
        <v>8.7359135974159979E-2</v>
      </c>
      <c r="ET126" s="86">
        <v>8.7358412148121109E-2</v>
      </c>
      <c r="EU126" s="86">
        <v>8.7372132405471911E-2</v>
      </c>
      <c r="EV126" s="86">
        <v>0.11672134421004017</v>
      </c>
      <c r="EW126" s="86">
        <v>0.11670389545793673</v>
      </c>
      <c r="EX126" s="86">
        <v>0.11670240943267259</v>
      </c>
      <c r="EY126" s="86">
        <v>0.11669192344981663</v>
      </c>
      <c r="EZ126" s="86">
        <v>0.11670682239978662</v>
      </c>
      <c r="FA126" s="86">
        <v>8.7370781312503962E-2</v>
      </c>
      <c r="FB126" s="86">
        <v>8.7361718807937194E-2</v>
      </c>
      <c r="FC126" s="86">
        <v>8.7371405427298501E-2</v>
      </c>
      <c r="FD126" s="86">
        <v>8.9813848113424244E-2</v>
      </c>
      <c r="FE126" s="86">
        <v>8.9813043626953651E-2</v>
      </c>
      <c r="FF126" s="86">
        <v>8.98130231884358E-2</v>
      </c>
      <c r="FG126" s="86">
        <v>8.9831470604231245E-2</v>
      </c>
      <c r="FH126" s="86">
        <v>0.11999966788810043</v>
      </c>
      <c r="FI126" s="86">
        <v>0.12001119055752534</v>
      </c>
      <c r="FJ126" s="86">
        <v>0.12000000000000001</v>
      </c>
      <c r="FK126" s="86">
        <v>0.11999088442523621</v>
      </c>
      <c r="FL126" s="86">
        <v>0.12000192368623545</v>
      </c>
      <c r="FM126" s="86">
        <v>8.9819802630881601E-2</v>
      </c>
      <c r="FN126" s="86">
        <v>8.9820261437908486E-2</v>
      </c>
      <c r="FO126" s="86">
        <v>8.9825883908389137E-2</v>
      </c>
      <c r="FP126" s="86">
        <v>9.2354599670890603E-2</v>
      </c>
      <c r="FQ126" s="86">
        <v>9.2354717934582872E-2</v>
      </c>
      <c r="FR126" s="86">
        <v>9.2358146853516107E-2</v>
      </c>
      <c r="FS126" s="86">
        <v>0.12479377773809831</v>
      </c>
      <c r="FT126" s="86">
        <v>0.12584841706420763</v>
      </c>
      <c r="FU126" s="86">
        <v>0.1234201352998624</v>
      </c>
      <c r="FV126" s="86">
        <v>0.1233983834716459</v>
      </c>
      <c r="FW126" s="86">
        <v>0.12340486835568802</v>
      </c>
      <c r="FX126" s="86">
        <v>0.1234081239234832</v>
      </c>
      <c r="FY126" s="86">
        <v>9.2359473774132936E-2</v>
      </c>
      <c r="FZ126" s="86">
        <v>9.2360442733397483E-2</v>
      </c>
      <c r="GA126" s="86">
        <v>9.2365677798133677E-2</v>
      </c>
    </row>
    <row r="127" spans="2:183">
      <c r="B127" s="43" t="s">
        <v>4</v>
      </c>
      <c r="C127" s="653" t="s">
        <v>228</v>
      </c>
      <c r="D127" s="85">
        <v>2576540.4699999997</v>
      </c>
      <c r="E127" s="85">
        <v>2282381.65</v>
      </c>
      <c r="F127" s="85">
        <v>2444545.4000000004</v>
      </c>
      <c r="G127" s="85">
        <v>2096971.53</v>
      </c>
      <c r="H127" s="85">
        <v>564736.29</v>
      </c>
      <c r="I127" s="85">
        <v>2319354.2700000005</v>
      </c>
      <c r="J127" s="85">
        <v>2430191.4999999995</v>
      </c>
      <c r="K127" s="85">
        <v>2453343.31</v>
      </c>
      <c r="L127" s="85">
        <v>2385141.91</v>
      </c>
      <c r="M127" s="85">
        <v>2498058.89</v>
      </c>
      <c r="N127" s="85">
        <v>2439149.66</v>
      </c>
      <c r="O127" s="85">
        <v>2489088.2600000002</v>
      </c>
      <c r="P127" s="85">
        <v>2679305.3200000003</v>
      </c>
      <c r="Q127" s="85">
        <v>2390954.8400000003</v>
      </c>
      <c r="R127" s="85">
        <v>2508172.61</v>
      </c>
      <c r="S127" s="85">
        <v>2482966.46</v>
      </c>
      <c r="T127" s="85">
        <v>2573464.56</v>
      </c>
      <c r="U127" s="85">
        <v>2424180.75</v>
      </c>
      <c r="V127" s="85">
        <v>2533434.33</v>
      </c>
      <c r="W127" s="85">
        <v>2521681.52</v>
      </c>
      <c r="X127" s="85">
        <v>2440901.6899999995</v>
      </c>
      <c r="Y127" s="85">
        <v>2558549.31</v>
      </c>
      <c r="Z127" s="85">
        <v>2508363.42</v>
      </c>
      <c r="AA127" s="85">
        <v>2512665.33</v>
      </c>
      <c r="AB127" s="85">
        <v>2737076.05</v>
      </c>
      <c r="AC127" s="85">
        <v>2498748.13</v>
      </c>
      <c r="AD127" s="85">
        <v>2631502.4800000004</v>
      </c>
      <c r="AE127" s="85">
        <v>2592733.12</v>
      </c>
      <c r="AF127" s="85">
        <v>2720354.26</v>
      </c>
      <c r="AG127" s="85">
        <v>2588812.91</v>
      </c>
      <c r="AH127" s="85">
        <v>2715890.0700000003</v>
      </c>
      <c r="AI127" s="85">
        <v>2700472.2100000004</v>
      </c>
      <c r="AJ127" s="85">
        <v>2578786.75</v>
      </c>
      <c r="AK127" s="85">
        <v>2715868.2300000004</v>
      </c>
      <c r="AL127" s="85">
        <v>2641077.16</v>
      </c>
      <c r="AM127" s="85">
        <v>2638801.65</v>
      </c>
      <c r="AN127" s="85">
        <v>2894823.13</v>
      </c>
      <c r="AO127" s="85">
        <v>2738655.82</v>
      </c>
      <c r="AP127" s="85">
        <v>2822355.7100000004</v>
      </c>
      <c r="AQ127" s="85">
        <v>2613503.39</v>
      </c>
      <c r="AR127" s="85">
        <v>639774.16999999993</v>
      </c>
      <c r="AS127" s="85">
        <v>2746204.67</v>
      </c>
      <c r="AT127" s="85">
        <v>2786537.9499999997</v>
      </c>
      <c r="AU127" s="85">
        <v>2852576.3800000004</v>
      </c>
      <c r="AV127" s="85">
        <v>2707159.01</v>
      </c>
      <c r="AW127" s="85">
        <v>2834196.12</v>
      </c>
      <c r="AX127" s="85">
        <v>2780404.1100000003</v>
      </c>
      <c r="AY127" s="85">
        <v>2757412.56</v>
      </c>
      <c r="AZ127" s="85">
        <v>3022029.43</v>
      </c>
      <c r="BA127" s="85">
        <v>2756015.54</v>
      </c>
      <c r="BB127" s="85">
        <v>2837624.54</v>
      </c>
      <c r="BC127" s="85">
        <v>2660632.9500000002</v>
      </c>
      <c r="BD127" s="85">
        <v>2744224.29</v>
      </c>
      <c r="BE127" s="85">
        <v>2705558.3299999996</v>
      </c>
      <c r="BF127" s="85">
        <v>2784443.5300000003</v>
      </c>
      <c r="BG127" s="85">
        <v>2824581.76</v>
      </c>
      <c r="BH127" s="85">
        <v>2596295.6800000002</v>
      </c>
      <c r="BI127" s="85">
        <v>2775221.93</v>
      </c>
      <c r="BJ127" s="85">
        <v>2723440.0100000002</v>
      </c>
      <c r="BK127" s="85">
        <v>2722426.4799999995</v>
      </c>
      <c r="BL127" s="85">
        <v>3143889.4699999997</v>
      </c>
      <c r="BM127" s="85">
        <v>2884370.8</v>
      </c>
      <c r="BN127" s="85">
        <v>2950149.1100000003</v>
      </c>
      <c r="BO127" s="85">
        <v>2812733.16</v>
      </c>
      <c r="BP127" s="85">
        <v>2922986.55</v>
      </c>
      <c r="BQ127" s="85">
        <v>2857021.2600000002</v>
      </c>
      <c r="BR127" s="85">
        <v>2993942.5199999996</v>
      </c>
      <c r="BS127" s="85">
        <v>3009157.2</v>
      </c>
      <c r="BT127" s="85">
        <v>2832886.81</v>
      </c>
      <c r="BU127" s="85">
        <v>2961928.94</v>
      </c>
      <c r="BV127" s="85">
        <v>3089220.7800000003</v>
      </c>
      <c r="BW127" s="85">
        <v>3141992.53</v>
      </c>
      <c r="BX127" s="85">
        <v>3390416.0300000003</v>
      </c>
      <c r="BY127" s="85">
        <v>3099416.52</v>
      </c>
      <c r="BZ127" s="85">
        <v>3404428.23</v>
      </c>
      <c r="CA127" s="85">
        <v>553854.18000000005</v>
      </c>
      <c r="CB127" s="85">
        <v>712012.43999999983</v>
      </c>
      <c r="CC127" s="85">
        <v>3021514.52</v>
      </c>
      <c r="CD127" s="85">
        <v>3271560.6799999997</v>
      </c>
      <c r="CE127" s="85">
        <v>3315464.8499999996</v>
      </c>
      <c r="CF127" s="85">
        <v>3177673.6500000004</v>
      </c>
      <c r="CG127" s="85">
        <v>3335706.07</v>
      </c>
      <c r="CH127" s="85">
        <v>3335303.56</v>
      </c>
      <c r="CI127" s="85">
        <v>3395820.45</v>
      </c>
      <c r="CJ127" s="85">
        <v>3618351.19</v>
      </c>
      <c r="CK127" s="85">
        <v>3396364.86</v>
      </c>
      <c r="CL127" s="85">
        <v>3625901.3899999997</v>
      </c>
      <c r="CM127" s="85">
        <v>3407595.5199999996</v>
      </c>
      <c r="CN127" s="85">
        <v>3402433.5900000003</v>
      </c>
      <c r="CO127" s="85">
        <v>3322413.75</v>
      </c>
      <c r="CP127" s="85">
        <v>3447801.8</v>
      </c>
      <c r="CQ127" s="85">
        <v>3447890.69</v>
      </c>
      <c r="CR127" s="85">
        <v>3367554.0500000003</v>
      </c>
      <c r="CS127" s="85">
        <v>3529978.47</v>
      </c>
      <c r="CT127" s="85">
        <v>3482995.79</v>
      </c>
      <c r="CU127" s="85">
        <v>3525708.96</v>
      </c>
      <c r="CV127" s="85">
        <v>3736493.46</v>
      </c>
      <c r="CW127" s="85">
        <v>3366381.27</v>
      </c>
      <c r="CX127" s="85">
        <v>3734809.31</v>
      </c>
      <c r="CY127" s="85">
        <v>3509366.02</v>
      </c>
      <c r="CZ127" s="85">
        <v>3543684.07</v>
      </c>
      <c r="DA127" s="85">
        <v>3446824.84</v>
      </c>
      <c r="DB127" s="85">
        <v>3525845.8200000003</v>
      </c>
      <c r="DC127" s="85">
        <v>3580682.1799999997</v>
      </c>
      <c r="DD127" s="85">
        <v>3414081.07</v>
      </c>
      <c r="DE127" s="85">
        <v>3599679.34</v>
      </c>
      <c r="DF127" s="85">
        <v>3607985.9</v>
      </c>
      <c r="DG127" s="85">
        <v>3626977.21</v>
      </c>
      <c r="DH127" s="85">
        <v>3873719.23</v>
      </c>
      <c r="DI127" s="85">
        <v>3503596.3899999997</v>
      </c>
      <c r="DJ127" s="85">
        <v>3886535.94</v>
      </c>
      <c r="DK127" s="85">
        <v>3522985.3099999996</v>
      </c>
      <c r="DL127" s="85">
        <v>488306.98000000004</v>
      </c>
      <c r="DM127" s="85">
        <v>3538548.34</v>
      </c>
      <c r="DN127" s="85">
        <v>3689927.89</v>
      </c>
      <c r="DO127" s="85">
        <v>3723476.5500000003</v>
      </c>
      <c r="DP127" s="85">
        <v>3550520.75</v>
      </c>
      <c r="DQ127" s="85">
        <v>3774149.2700000005</v>
      </c>
      <c r="DR127" s="85">
        <v>3762197.0200000005</v>
      </c>
      <c r="DS127" s="85">
        <v>3765339.2399999998</v>
      </c>
      <c r="DT127" s="85">
        <v>4057213.9499999997</v>
      </c>
      <c r="DU127" s="85">
        <v>3670687.43</v>
      </c>
      <c r="DV127" s="85">
        <v>4059304.35</v>
      </c>
      <c r="DW127" s="85">
        <v>3838992.78</v>
      </c>
      <c r="DX127" s="85">
        <v>3907556.42</v>
      </c>
      <c r="DY127" s="85">
        <v>3661192.9699999997</v>
      </c>
      <c r="DZ127" s="85">
        <v>3867759.94</v>
      </c>
      <c r="EA127" s="85">
        <v>3906256.96</v>
      </c>
      <c r="EB127" s="85">
        <v>3725935.02</v>
      </c>
      <c r="EC127" s="85">
        <v>3914126.59</v>
      </c>
      <c r="ED127" s="85">
        <v>3875678.6399999997</v>
      </c>
      <c r="EE127" s="85">
        <v>3922256.63</v>
      </c>
      <c r="EF127" s="85">
        <v>4140695.36</v>
      </c>
      <c r="EG127" s="85">
        <v>3876168.36</v>
      </c>
      <c r="EH127" s="85">
        <v>4137627.61</v>
      </c>
      <c r="EI127" s="85">
        <v>3913024.03</v>
      </c>
      <c r="EJ127" s="85">
        <v>3940654.02</v>
      </c>
      <c r="EK127" s="85">
        <v>3769822.19</v>
      </c>
      <c r="EL127" s="85">
        <v>3976524.14</v>
      </c>
      <c r="EM127" s="85">
        <v>3927981.13</v>
      </c>
      <c r="EN127" s="85">
        <v>3832975.8400000003</v>
      </c>
      <c r="EO127" s="85">
        <v>4009788.43</v>
      </c>
      <c r="EP127" s="85">
        <v>3961736.2800000003</v>
      </c>
      <c r="EQ127" s="85">
        <v>4019480.72</v>
      </c>
      <c r="ER127" s="85">
        <v>4454125.5</v>
      </c>
      <c r="ES127" s="85">
        <v>4030050.82</v>
      </c>
      <c r="ET127" s="85">
        <v>4456534.620000001</v>
      </c>
      <c r="EU127" s="85">
        <v>3432374.3</v>
      </c>
      <c r="EV127" s="85">
        <v>1504929.92</v>
      </c>
      <c r="EW127" s="85">
        <v>4027548.51</v>
      </c>
      <c r="EX127" s="85">
        <v>4267806.67</v>
      </c>
      <c r="EY127" s="85">
        <v>4298592.76</v>
      </c>
      <c r="EZ127" s="85">
        <v>4110968.6399999997</v>
      </c>
      <c r="FA127" s="85">
        <v>4313685.1300000008</v>
      </c>
      <c r="FB127" s="85">
        <v>4269704.66</v>
      </c>
      <c r="FC127" s="85">
        <v>4258451.2300000004</v>
      </c>
      <c r="FD127" s="85">
        <v>4950176.6099999994</v>
      </c>
      <c r="FE127" s="85">
        <v>4536052.58</v>
      </c>
      <c r="FF127" s="85">
        <v>4996201.13</v>
      </c>
      <c r="FG127" s="85">
        <v>4594745.5199999996</v>
      </c>
      <c r="FH127" s="85">
        <v>4695426.03</v>
      </c>
      <c r="FI127" s="85">
        <v>4433352.6499999994</v>
      </c>
      <c r="FJ127" s="85">
        <v>4828950.7799999993</v>
      </c>
      <c r="FK127" s="85">
        <v>4832792.34</v>
      </c>
      <c r="FL127" s="85">
        <v>4603633.51</v>
      </c>
      <c r="FM127" s="85">
        <v>4888545.12</v>
      </c>
      <c r="FN127" s="85">
        <v>4792889.4399999995</v>
      </c>
      <c r="FO127" s="85">
        <v>4875798.4399999995</v>
      </c>
      <c r="FP127" s="85">
        <v>5314016.34</v>
      </c>
      <c r="FQ127" s="85">
        <v>4853560.53</v>
      </c>
      <c r="FR127" s="85">
        <v>5283206.07</v>
      </c>
      <c r="FS127" s="85">
        <v>4787537.4799999995</v>
      </c>
      <c r="FT127" s="85">
        <v>4921879.3199999994</v>
      </c>
      <c r="FU127" s="85">
        <v>4746867</v>
      </c>
      <c r="FV127" s="85">
        <v>5178564.4000000004</v>
      </c>
      <c r="FW127" s="85">
        <v>5079792.0999999996</v>
      </c>
      <c r="FX127" s="85">
        <v>4924361.26</v>
      </c>
      <c r="FY127" s="85">
        <v>5224185.26</v>
      </c>
      <c r="FZ127" s="85">
        <v>5105462.08</v>
      </c>
      <c r="GA127" s="85">
        <v>5224490.7700000005</v>
      </c>
    </row>
    <row r="128" spans="2:183">
      <c r="B128" s="183" t="s">
        <v>4</v>
      </c>
      <c r="C128" s="654" t="s">
        <v>229</v>
      </c>
      <c r="D128" s="184">
        <v>27.282011732192583</v>
      </c>
      <c r="E128" s="184">
        <v>27.262735015169973</v>
      </c>
      <c r="F128" s="184">
        <v>27.293534304694919</v>
      </c>
      <c r="G128" s="184">
        <v>27.380382923183468</v>
      </c>
      <c r="H128" s="184">
        <v>27.738574229686375</v>
      </c>
      <c r="I128" s="184">
        <v>27.436745072431883</v>
      </c>
      <c r="J128" s="184">
        <v>27.438708111281723</v>
      </c>
      <c r="K128" s="184">
        <v>27.364876914325233</v>
      </c>
      <c r="L128" s="184">
        <v>27.430053614801459</v>
      </c>
      <c r="M128" s="184">
        <v>27.298206644082615</v>
      </c>
      <c r="N128" s="184">
        <v>27.314534158430256</v>
      </c>
      <c r="O128" s="184">
        <v>27.357428339048628</v>
      </c>
      <c r="P128" s="184">
        <v>27.99311817621431</v>
      </c>
      <c r="Q128" s="184">
        <v>28.035209886965905</v>
      </c>
      <c r="R128" s="184">
        <v>28.133350644397833</v>
      </c>
      <c r="S128" s="184">
        <v>28.161892350477952</v>
      </c>
      <c r="T128" s="184">
        <v>28.180733245729304</v>
      </c>
      <c r="U128" s="184">
        <v>28.213868805981264</v>
      </c>
      <c r="V128" s="184">
        <v>28.222020430442921</v>
      </c>
      <c r="W128" s="184">
        <v>28.192222346443664</v>
      </c>
      <c r="X128" s="184">
        <v>28.197458198848022</v>
      </c>
      <c r="Y128" s="184">
        <v>28.077050567346312</v>
      </c>
      <c r="Z128" s="184">
        <v>28.086471179707214</v>
      </c>
      <c r="AA128" s="184">
        <v>28.236319125265489</v>
      </c>
      <c r="AB128" s="184">
        <v>29.571788735589958</v>
      </c>
      <c r="AC128" s="184">
        <v>29.548953206485105</v>
      </c>
      <c r="AD128" s="184">
        <v>29.693892869635871</v>
      </c>
      <c r="AE128" s="184">
        <v>30.083694421238281</v>
      </c>
      <c r="AF128" s="184">
        <v>30.135751190871826</v>
      </c>
      <c r="AG128" s="184">
        <v>30.116273153049189</v>
      </c>
      <c r="AH128" s="184">
        <v>30.166835908429508</v>
      </c>
      <c r="AI128" s="184">
        <v>30.137180657545258</v>
      </c>
      <c r="AJ128" s="184">
        <v>30.181510745225449</v>
      </c>
      <c r="AK128" s="184">
        <v>30.09205591011834</v>
      </c>
      <c r="AL128" s="184">
        <v>30.141368818689159</v>
      </c>
      <c r="AM128" s="184">
        <v>30.183604804117813</v>
      </c>
      <c r="AN128" s="184">
        <v>31.31095604300517</v>
      </c>
      <c r="AO128" s="184">
        <v>31.293916630481977</v>
      </c>
      <c r="AP128" s="184">
        <v>31.397184510301255</v>
      </c>
      <c r="AQ128" s="184">
        <v>31.424386663139671</v>
      </c>
      <c r="AR128" s="184">
        <v>31.916513346809509</v>
      </c>
      <c r="AS128" s="184">
        <v>31.44355546751914</v>
      </c>
      <c r="AT128" s="184">
        <v>31.413538695676678</v>
      </c>
      <c r="AU128" s="184">
        <v>31.396330277248868</v>
      </c>
      <c r="AV128" s="184">
        <v>31.451164798141154</v>
      </c>
      <c r="AW128" s="184">
        <v>31.38470870937379</v>
      </c>
      <c r="AX128" s="184">
        <v>31.345238020080586</v>
      </c>
      <c r="AY128" s="184">
        <v>31.568486152930266</v>
      </c>
      <c r="AZ128" s="184">
        <v>32.841006628993696</v>
      </c>
      <c r="BA128" s="184">
        <v>32.890761042091825</v>
      </c>
      <c r="BB128" s="184">
        <v>33.132401658006891</v>
      </c>
      <c r="BC128" s="184">
        <v>33.187554259968863</v>
      </c>
      <c r="BD128" s="184">
        <v>33.256068857703774</v>
      </c>
      <c r="BE128" s="184">
        <v>33.173019899704506</v>
      </c>
      <c r="BF128" s="184">
        <v>33.176969628367516</v>
      </c>
      <c r="BG128" s="184">
        <v>33.124764105029847</v>
      </c>
      <c r="BH128" s="184">
        <v>33.317878472890605</v>
      </c>
      <c r="BI128" s="184">
        <v>33.163112781415805</v>
      </c>
      <c r="BJ128" s="184">
        <v>33.179099326291684</v>
      </c>
      <c r="BK128" s="184">
        <v>33.294522062420498</v>
      </c>
      <c r="BL128" s="184">
        <v>33.848574735414132</v>
      </c>
      <c r="BM128" s="184">
        <v>33.756650984247358</v>
      </c>
      <c r="BN128" s="184">
        <v>34.085673302445961</v>
      </c>
      <c r="BO128" s="184">
        <v>34.079855477042074</v>
      </c>
      <c r="BP128" s="184">
        <v>34.09048715915187</v>
      </c>
      <c r="BQ128" s="184">
        <v>34.000824249059839</v>
      </c>
      <c r="BR128" s="184">
        <v>33.948005714804061</v>
      </c>
      <c r="BS128" s="184">
        <v>33.928934490923446</v>
      </c>
      <c r="BT128" s="184">
        <v>34.277112549094575</v>
      </c>
      <c r="BU128" s="184">
        <v>34.015836233132354</v>
      </c>
      <c r="BV128" s="184">
        <v>33.711647747733984</v>
      </c>
      <c r="BW128" s="184">
        <v>33.990637190735306</v>
      </c>
      <c r="BX128" s="184">
        <v>34.667894004928577</v>
      </c>
      <c r="BY128" s="184">
        <v>34.635770064591107</v>
      </c>
      <c r="BZ128" s="184">
        <v>34.646437381693836</v>
      </c>
      <c r="CA128" s="184">
        <v>34.841046513090852</v>
      </c>
      <c r="CB128" s="184">
        <v>35.53623035060469</v>
      </c>
      <c r="CC128" s="184">
        <v>34.978277106732143</v>
      </c>
      <c r="CD128" s="184">
        <v>34.753555281720061</v>
      </c>
      <c r="CE128" s="184">
        <v>34.77115971515768</v>
      </c>
      <c r="CF128" s="184">
        <v>34.869064627417934</v>
      </c>
      <c r="CG128" s="184">
        <v>34.72631947697721</v>
      </c>
      <c r="CH128" s="184">
        <v>34.620994917872146</v>
      </c>
      <c r="CI128" s="184">
        <v>34.76403482729674</v>
      </c>
      <c r="CJ128" s="184">
        <v>36.011377515476021</v>
      </c>
      <c r="CK128" s="184">
        <v>36.018122295749556</v>
      </c>
      <c r="CL128" s="184">
        <v>36.062114753446181</v>
      </c>
      <c r="CM128" s="184">
        <v>35.985869223149429</v>
      </c>
      <c r="CN128" s="184">
        <v>36.131910223326649</v>
      </c>
      <c r="CO128" s="184">
        <v>36.162877583984951</v>
      </c>
      <c r="CP128" s="184">
        <v>36.145026628087386</v>
      </c>
      <c r="CQ128" s="184">
        <v>36.210112372530695</v>
      </c>
      <c r="CR128" s="184">
        <v>36.12379455196487</v>
      </c>
      <c r="CS128" s="184">
        <v>36.097909478571211</v>
      </c>
      <c r="CT128" s="184">
        <v>36.035340023795975</v>
      </c>
      <c r="CU128" s="184">
        <v>35.982129509618822</v>
      </c>
      <c r="CV128" s="184">
        <v>37.316423249775291</v>
      </c>
      <c r="CW128" s="184">
        <v>37.21444267568733</v>
      </c>
      <c r="CX128" s="184">
        <v>37.128662703422769</v>
      </c>
      <c r="CY128" s="184">
        <v>37.291232533180313</v>
      </c>
      <c r="CZ128" s="184">
        <v>37.473923163148768</v>
      </c>
      <c r="DA128" s="184">
        <v>37.467116396365057</v>
      </c>
      <c r="DB128" s="184">
        <v>37.428566484788014</v>
      </c>
      <c r="DC128" s="184">
        <v>37.438778139082608</v>
      </c>
      <c r="DD128" s="184">
        <v>37.363976794172494</v>
      </c>
      <c r="DE128" s="184">
        <v>37.32519716717993</v>
      </c>
      <c r="DF128" s="184">
        <v>37.139065137728004</v>
      </c>
      <c r="DG128" s="184">
        <v>37.297696618814527</v>
      </c>
      <c r="DH128" s="184">
        <v>38.838171546019652</v>
      </c>
      <c r="DI128" s="184">
        <v>38.85028486837728</v>
      </c>
      <c r="DJ128" s="184">
        <v>38.892973411121893</v>
      </c>
      <c r="DK128" s="184">
        <v>38.949533554449971</v>
      </c>
      <c r="DL128" s="184">
        <v>40.222980230642506</v>
      </c>
      <c r="DM128" s="184">
        <v>39.089183540458436</v>
      </c>
      <c r="DN128" s="184">
        <v>39.052641555362698</v>
      </c>
      <c r="DO128" s="184">
        <v>39.021153926767418</v>
      </c>
      <c r="DP128" s="184">
        <v>39.009852663267999</v>
      </c>
      <c r="DQ128" s="184">
        <v>39.009697981374487</v>
      </c>
      <c r="DR128" s="184">
        <v>38.835181262645037</v>
      </c>
      <c r="DS128" s="184">
        <v>39.092383018926689</v>
      </c>
      <c r="DT128" s="184">
        <v>40.799392114075395</v>
      </c>
      <c r="DU128" s="184">
        <v>40.737888352477668</v>
      </c>
      <c r="DV128" s="184">
        <v>40.792518917506605</v>
      </c>
      <c r="DW128" s="184">
        <v>40.959042800626491</v>
      </c>
      <c r="DX128" s="184">
        <v>40.861625866630412</v>
      </c>
      <c r="DY128" s="184">
        <v>41.04264768857211</v>
      </c>
      <c r="DZ128" s="184">
        <v>40.951644202568637</v>
      </c>
      <c r="EA128" s="184">
        <v>40.984754590284332</v>
      </c>
      <c r="EB128" s="184">
        <v>41.049897759072778</v>
      </c>
      <c r="EC128" s="184">
        <v>40.874764669639404</v>
      </c>
      <c r="ED128" s="184">
        <v>40.78648504161071</v>
      </c>
      <c r="EE128" s="184">
        <v>40.939571947477191</v>
      </c>
      <c r="EF128" s="184">
        <v>41.638044748353359</v>
      </c>
      <c r="EG128" s="184">
        <v>41.57596035653377</v>
      </c>
      <c r="EH128" s="184">
        <v>41.563728515605376</v>
      </c>
      <c r="EI128" s="184">
        <v>41.738655859269166</v>
      </c>
      <c r="EJ128" s="184">
        <v>41.712843306411493</v>
      </c>
      <c r="EK128" s="184">
        <v>41.835780601487073</v>
      </c>
      <c r="EL128" s="184">
        <v>41.919483665573843</v>
      </c>
      <c r="EM128" s="184">
        <v>41.737303744474666</v>
      </c>
      <c r="EN128" s="184">
        <v>42.022898841813983</v>
      </c>
      <c r="EO128" s="184">
        <v>41.699998232076375</v>
      </c>
      <c r="EP128" s="184">
        <v>41.615751171243097</v>
      </c>
      <c r="EQ128" s="184">
        <v>41.763442084701389</v>
      </c>
      <c r="ER128" s="184">
        <v>45.266423098030451</v>
      </c>
      <c r="ES128" s="184">
        <v>45.198183347539363</v>
      </c>
      <c r="ET128" s="184">
        <v>45.175669494875784</v>
      </c>
      <c r="EU128" s="184">
        <v>45.410185748683617</v>
      </c>
      <c r="EV128" s="184">
        <v>46.0899202622562</v>
      </c>
      <c r="EW128" s="184">
        <v>45.528571703104156</v>
      </c>
      <c r="EX128" s="184">
        <v>45.580641981373887</v>
      </c>
      <c r="EY128" s="184">
        <v>45.299843611684864</v>
      </c>
      <c r="EZ128" s="184">
        <v>45.686058922240861</v>
      </c>
      <c r="FA128" s="184">
        <v>45.410079899783156</v>
      </c>
      <c r="FB128" s="184">
        <v>45.234234831710651</v>
      </c>
      <c r="FC128" s="184">
        <v>45.3886213254887</v>
      </c>
      <c r="FD128" s="184">
        <v>51.681700215071722</v>
      </c>
      <c r="FE128" s="184">
        <v>51.709996238072982</v>
      </c>
      <c r="FF128" s="184">
        <v>51.697496249081674</v>
      </c>
      <c r="FG128" s="184">
        <v>52.060621634850705</v>
      </c>
      <c r="FH128" s="184">
        <v>51.980228603690875</v>
      </c>
      <c r="FI128" s="184">
        <v>52.22282932632843</v>
      </c>
      <c r="FJ128" s="184">
        <v>52.098423545404515</v>
      </c>
      <c r="FK128" s="184">
        <v>51.827858697866951</v>
      </c>
      <c r="FL128" s="184">
        <v>52.093802448739417</v>
      </c>
      <c r="FM128" s="184">
        <v>51.817821731802717</v>
      </c>
      <c r="FN128" s="184">
        <v>51.864362204042756</v>
      </c>
      <c r="FO128" s="184">
        <v>51.987444449183258</v>
      </c>
      <c r="FP128" s="184">
        <v>55.697222903499672</v>
      </c>
      <c r="FQ128" s="184">
        <v>55.741920824145538</v>
      </c>
      <c r="FR128" s="184">
        <v>55.792994941547953</v>
      </c>
      <c r="FS128" s="184">
        <v>56.240205529176535</v>
      </c>
      <c r="FT128" s="184">
        <v>56.171729930839277</v>
      </c>
      <c r="FU128" s="184">
        <v>56.397124343282407</v>
      </c>
      <c r="FV128" s="184">
        <v>55.957862206085757</v>
      </c>
      <c r="FW128" s="184">
        <v>56.077629850416734</v>
      </c>
      <c r="FX128" s="184">
        <v>56.171207637993767</v>
      </c>
      <c r="FY128" s="184">
        <v>55.785337220228939</v>
      </c>
      <c r="FZ128" s="184">
        <v>55.838897541342199</v>
      </c>
      <c r="GA128" s="184">
        <v>55.973288443201668</v>
      </c>
    </row>
    <row r="129" spans="2:183">
      <c r="B129" s="42"/>
      <c r="C129" s="185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</row>
    <row r="130" spans="2:183">
      <c r="B130" s="188" t="s">
        <v>32</v>
      </c>
      <c r="C130" s="189" t="s">
        <v>33</v>
      </c>
      <c r="D130" s="162">
        <v>41275</v>
      </c>
      <c r="E130" s="162">
        <v>41306</v>
      </c>
      <c r="F130" s="162">
        <v>41334</v>
      </c>
      <c r="G130" s="162">
        <v>41365</v>
      </c>
      <c r="H130" s="162">
        <v>41395</v>
      </c>
      <c r="I130" s="162">
        <v>41426</v>
      </c>
      <c r="J130" s="162">
        <v>41456</v>
      </c>
      <c r="K130" s="162">
        <v>41487</v>
      </c>
      <c r="L130" s="162">
        <v>41518</v>
      </c>
      <c r="M130" s="162">
        <v>41548</v>
      </c>
      <c r="N130" s="162">
        <v>41579</v>
      </c>
      <c r="O130" s="162">
        <v>41609</v>
      </c>
      <c r="P130" s="162">
        <v>41640</v>
      </c>
      <c r="Q130" s="162">
        <v>41671</v>
      </c>
      <c r="R130" s="162">
        <v>41699</v>
      </c>
      <c r="S130" s="162">
        <v>41730</v>
      </c>
      <c r="T130" s="162">
        <v>41760</v>
      </c>
      <c r="U130" s="162">
        <v>41791</v>
      </c>
      <c r="V130" s="162">
        <v>41821</v>
      </c>
      <c r="W130" s="162">
        <v>41852</v>
      </c>
      <c r="X130" s="162">
        <v>41883</v>
      </c>
      <c r="Y130" s="162">
        <v>41913</v>
      </c>
      <c r="Z130" s="162">
        <v>41944</v>
      </c>
      <c r="AA130" s="162">
        <v>41974</v>
      </c>
      <c r="AB130" s="162">
        <v>42005</v>
      </c>
      <c r="AC130" s="162">
        <v>42036</v>
      </c>
      <c r="AD130" s="162">
        <v>42064</v>
      </c>
      <c r="AE130" s="162">
        <v>42095</v>
      </c>
      <c r="AF130" s="162">
        <v>42125</v>
      </c>
      <c r="AG130" s="162">
        <v>42156</v>
      </c>
      <c r="AH130" s="162">
        <v>42186</v>
      </c>
      <c r="AI130" s="162">
        <v>42217</v>
      </c>
      <c r="AJ130" s="162">
        <v>42248</v>
      </c>
      <c r="AK130" s="162">
        <v>42278</v>
      </c>
      <c r="AL130" s="162">
        <v>42309</v>
      </c>
      <c r="AM130" s="162">
        <v>42339</v>
      </c>
      <c r="AN130" s="162">
        <v>42370</v>
      </c>
      <c r="AO130" s="162">
        <v>42401</v>
      </c>
      <c r="AP130" s="162">
        <v>42430</v>
      </c>
      <c r="AQ130" s="162">
        <v>42461</v>
      </c>
      <c r="AR130" s="162">
        <v>42491</v>
      </c>
      <c r="AS130" s="162">
        <v>42522</v>
      </c>
      <c r="AT130" s="162">
        <v>42552</v>
      </c>
      <c r="AU130" s="162">
        <v>42583</v>
      </c>
      <c r="AV130" s="162">
        <v>42614</v>
      </c>
      <c r="AW130" s="162">
        <v>42644</v>
      </c>
      <c r="AX130" s="162">
        <v>42675</v>
      </c>
      <c r="AY130" s="162">
        <v>42705</v>
      </c>
      <c r="AZ130" s="162">
        <v>42736</v>
      </c>
      <c r="BA130" s="162">
        <v>42767</v>
      </c>
      <c r="BB130" s="162">
        <v>42795</v>
      </c>
      <c r="BC130" s="162">
        <v>42826</v>
      </c>
      <c r="BD130" s="162">
        <v>42856</v>
      </c>
      <c r="BE130" s="162">
        <v>42887</v>
      </c>
      <c r="BF130" s="162">
        <v>42917</v>
      </c>
      <c r="BG130" s="162">
        <v>42948</v>
      </c>
      <c r="BH130" s="162">
        <v>42979</v>
      </c>
      <c r="BI130" s="162">
        <v>43009</v>
      </c>
      <c r="BJ130" s="162">
        <v>43040</v>
      </c>
      <c r="BK130" s="162">
        <v>43070</v>
      </c>
      <c r="BL130" s="162">
        <v>43101</v>
      </c>
      <c r="BM130" s="162">
        <v>43132</v>
      </c>
      <c r="BN130" s="162">
        <v>43160</v>
      </c>
      <c r="BO130" s="162">
        <v>43191</v>
      </c>
      <c r="BP130" s="162">
        <v>43221</v>
      </c>
      <c r="BQ130" s="162">
        <v>43252</v>
      </c>
      <c r="BR130" s="162">
        <v>43282</v>
      </c>
      <c r="BS130" s="162">
        <v>43313</v>
      </c>
      <c r="BT130" s="162">
        <v>43344</v>
      </c>
      <c r="BU130" s="162">
        <v>43374</v>
      </c>
      <c r="BV130" s="162">
        <v>43405</v>
      </c>
      <c r="BW130" s="162">
        <v>43435</v>
      </c>
      <c r="BX130" s="162">
        <v>43466</v>
      </c>
      <c r="BY130" s="162">
        <v>43497</v>
      </c>
      <c r="BZ130" s="162">
        <v>43525</v>
      </c>
      <c r="CA130" s="162">
        <v>43556</v>
      </c>
      <c r="CB130" s="162">
        <v>43586</v>
      </c>
      <c r="CC130" s="162">
        <v>43617</v>
      </c>
      <c r="CD130" s="162">
        <v>43647</v>
      </c>
      <c r="CE130" s="162">
        <v>43678</v>
      </c>
      <c r="CF130" s="162">
        <v>43709</v>
      </c>
      <c r="CG130" s="162">
        <v>43739</v>
      </c>
      <c r="CH130" s="162">
        <v>43770</v>
      </c>
      <c r="CI130" s="162">
        <v>43800</v>
      </c>
      <c r="CJ130" s="162">
        <v>43831</v>
      </c>
      <c r="CK130" s="162">
        <v>43862</v>
      </c>
      <c r="CL130" s="162">
        <v>43891</v>
      </c>
      <c r="CM130" s="162">
        <v>43922</v>
      </c>
      <c r="CN130" s="162">
        <v>43952</v>
      </c>
      <c r="CO130" s="162">
        <v>43983</v>
      </c>
      <c r="CP130" s="162">
        <v>44013</v>
      </c>
      <c r="CQ130" s="162">
        <v>44044</v>
      </c>
      <c r="CR130" s="162">
        <v>44075</v>
      </c>
      <c r="CS130" s="162">
        <v>44105</v>
      </c>
      <c r="CT130" s="162">
        <v>44136</v>
      </c>
      <c r="CU130" s="162">
        <v>44166</v>
      </c>
      <c r="CV130" s="162">
        <v>44197</v>
      </c>
      <c r="CW130" s="162">
        <v>44228</v>
      </c>
      <c r="CX130" s="162">
        <v>44256</v>
      </c>
      <c r="CY130" s="162">
        <v>44287</v>
      </c>
      <c r="CZ130" s="162">
        <v>44317</v>
      </c>
      <c r="DA130" s="162">
        <v>44348</v>
      </c>
      <c r="DB130" s="162">
        <v>44378</v>
      </c>
      <c r="DC130" s="162">
        <v>44409</v>
      </c>
      <c r="DD130" s="162">
        <v>44440</v>
      </c>
      <c r="DE130" s="162">
        <v>44470</v>
      </c>
      <c r="DF130" s="162">
        <v>44501</v>
      </c>
      <c r="DG130" s="162">
        <v>44531</v>
      </c>
      <c r="DH130" s="162">
        <v>44562</v>
      </c>
      <c r="DI130" s="162">
        <v>44593</v>
      </c>
      <c r="DJ130" s="162">
        <v>44621</v>
      </c>
      <c r="DK130" s="162">
        <v>44652</v>
      </c>
      <c r="DL130" s="162">
        <v>44682</v>
      </c>
      <c r="DM130" s="162">
        <v>44713</v>
      </c>
      <c r="DN130" s="162">
        <v>44743</v>
      </c>
      <c r="DO130" s="162">
        <v>44774</v>
      </c>
      <c r="DP130" s="162">
        <v>44805</v>
      </c>
      <c r="DQ130" s="162">
        <v>44835</v>
      </c>
      <c r="DR130" s="162">
        <v>44866</v>
      </c>
      <c r="DS130" s="162">
        <v>44896</v>
      </c>
      <c r="DT130" s="162">
        <v>44927</v>
      </c>
      <c r="DU130" s="162">
        <v>44958</v>
      </c>
      <c r="DV130" s="162">
        <v>44986</v>
      </c>
      <c r="DW130" s="162">
        <v>45017</v>
      </c>
      <c r="DX130" s="162">
        <v>45047</v>
      </c>
      <c r="DY130" s="162">
        <v>45078</v>
      </c>
      <c r="DZ130" s="162">
        <v>45108</v>
      </c>
      <c r="EA130" s="162">
        <v>45139</v>
      </c>
      <c r="EB130" s="162">
        <v>45170</v>
      </c>
      <c r="EC130" s="162">
        <v>45200</v>
      </c>
      <c r="ED130" s="162">
        <v>45231</v>
      </c>
      <c r="EE130" s="162">
        <v>45261</v>
      </c>
      <c r="EF130" s="162">
        <v>45292</v>
      </c>
      <c r="EG130" s="162">
        <v>45323</v>
      </c>
      <c r="EH130" s="162">
        <v>45352</v>
      </c>
      <c r="EI130" s="162">
        <v>45383</v>
      </c>
      <c r="EJ130" s="162">
        <v>45413</v>
      </c>
      <c r="EK130" s="162">
        <v>45444</v>
      </c>
      <c r="EL130" s="162">
        <v>45474</v>
      </c>
      <c r="EM130" s="162">
        <v>45505</v>
      </c>
      <c r="EN130" s="162">
        <v>45536</v>
      </c>
      <c r="EO130" s="162">
        <v>45566</v>
      </c>
      <c r="EP130" s="162">
        <v>45597</v>
      </c>
      <c r="EQ130" s="162">
        <v>45627</v>
      </c>
      <c r="ER130" s="162">
        <v>45658</v>
      </c>
      <c r="ES130" s="162">
        <v>45689</v>
      </c>
      <c r="ET130" s="162">
        <v>45717</v>
      </c>
      <c r="EU130" s="162">
        <v>45748</v>
      </c>
      <c r="EV130" s="162">
        <v>45778</v>
      </c>
      <c r="EW130" s="162">
        <v>45809</v>
      </c>
      <c r="EX130" s="162">
        <v>45839</v>
      </c>
      <c r="EY130" s="162">
        <v>45870</v>
      </c>
      <c r="EZ130" s="162">
        <v>45901</v>
      </c>
      <c r="FA130" s="162">
        <v>45931</v>
      </c>
      <c r="FB130" s="162">
        <v>45962</v>
      </c>
      <c r="FC130" s="162">
        <v>45992</v>
      </c>
      <c r="FD130" s="162">
        <v>46023</v>
      </c>
      <c r="FE130" s="162">
        <v>46054</v>
      </c>
      <c r="FF130" s="162">
        <v>46082</v>
      </c>
      <c r="FG130" s="162">
        <v>46113</v>
      </c>
      <c r="FH130" s="162">
        <v>46143</v>
      </c>
      <c r="FI130" s="162">
        <v>46174</v>
      </c>
      <c r="FJ130" s="162">
        <v>46204</v>
      </c>
      <c r="FK130" s="162">
        <v>46235</v>
      </c>
      <c r="FL130" s="162">
        <v>46266</v>
      </c>
      <c r="FM130" s="162">
        <v>46296</v>
      </c>
      <c r="FN130" s="162">
        <v>46327</v>
      </c>
      <c r="FO130" s="162">
        <v>46357</v>
      </c>
      <c r="FP130" s="162">
        <v>46388</v>
      </c>
      <c r="FQ130" s="162">
        <v>46419</v>
      </c>
      <c r="FR130" s="162">
        <v>46447</v>
      </c>
      <c r="FS130" s="162">
        <v>46478</v>
      </c>
      <c r="FT130" s="162">
        <v>46508</v>
      </c>
      <c r="FU130" s="162">
        <v>46539</v>
      </c>
      <c r="FV130" s="162">
        <v>46569</v>
      </c>
      <c r="FW130" s="162">
        <v>46600</v>
      </c>
      <c r="FX130" s="162">
        <v>46631</v>
      </c>
      <c r="FY130" s="162">
        <v>46661</v>
      </c>
      <c r="FZ130" s="162">
        <v>46692</v>
      </c>
      <c r="GA130" s="162">
        <v>46722</v>
      </c>
    </row>
    <row r="131" spans="2:183">
      <c r="B131" s="75" t="s">
        <v>5</v>
      </c>
      <c r="C131" s="163" t="s">
        <v>34</v>
      </c>
      <c r="D131" s="164">
        <v>146</v>
      </c>
      <c r="E131" s="165">
        <v>146</v>
      </c>
      <c r="F131" s="165">
        <v>146</v>
      </c>
      <c r="G131" s="165">
        <v>146</v>
      </c>
      <c r="H131" s="165">
        <v>146</v>
      </c>
      <c r="I131" s="165">
        <v>146</v>
      </c>
      <c r="J131" s="165">
        <v>146</v>
      </c>
      <c r="K131" s="165">
        <v>146</v>
      </c>
      <c r="L131" s="165">
        <v>146</v>
      </c>
      <c r="M131" s="165">
        <v>146</v>
      </c>
      <c r="N131" s="165">
        <v>146</v>
      </c>
      <c r="O131" s="165">
        <v>146</v>
      </c>
      <c r="P131" s="165">
        <v>146</v>
      </c>
      <c r="Q131" s="165">
        <v>146</v>
      </c>
      <c r="R131" s="165">
        <v>146</v>
      </c>
      <c r="S131" s="165">
        <v>146</v>
      </c>
      <c r="T131" s="165">
        <v>146</v>
      </c>
      <c r="U131" s="165">
        <v>146</v>
      </c>
      <c r="V131" s="165">
        <v>146</v>
      </c>
      <c r="W131" s="165">
        <v>146</v>
      </c>
      <c r="X131" s="165">
        <v>146</v>
      </c>
      <c r="Y131" s="165">
        <v>146</v>
      </c>
      <c r="Z131" s="165">
        <v>146</v>
      </c>
      <c r="AA131" s="165">
        <v>146</v>
      </c>
      <c r="AB131" s="165">
        <v>146</v>
      </c>
      <c r="AC131" s="165">
        <v>146</v>
      </c>
      <c r="AD131" s="165">
        <v>146</v>
      </c>
      <c r="AE131" s="165">
        <v>146</v>
      </c>
      <c r="AF131" s="165">
        <v>146</v>
      </c>
      <c r="AG131" s="165">
        <v>146</v>
      </c>
      <c r="AH131" s="165">
        <v>146</v>
      </c>
      <c r="AI131" s="165">
        <v>146</v>
      </c>
      <c r="AJ131" s="165">
        <v>146</v>
      </c>
      <c r="AK131" s="165">
        <v>146</v>
      </c>
      <c r="AL131" s="165">
        <v>146</v>
      </c>
      <c r="AM131" s="165">
        <v>146</v>
      </c>
      <c r="AN131" s="165">
        <v>146</v>
      </c>
      <c r="AO131" s="165">
        <v>146</v>
      </c>
      <c r="AP131" s="165">
        <v>146</v>
      </c>
      <c r="AQ131" s="165">
        <v>146</v>
      </c>
      <c r="AR131" s="165">
        <v>146</v>
      </c>
      <c r="AS131" s="165">
        <v>146</v>
      </c>
      <c r="AT131" s="165">
        <v>146</v>
      </c>
      <c r="AU131" s="165">
        <v>146</v>
      </c>
      <c r="AV131" s="165">
        <v>146</v>
      </c>
      <c r="AW131" s="165">
        <v>146</v>
      </c>
      <c r="AX131" s="165">
        <v>146</v>
      </c>
      <c r="AY131" s="165">
        <v>146</v>
      </c>
      <c r="AZ131" s="165">
        <v>146</v>
      </c>
      <c r="BA131" s="165">
        <v>146</v>
      </c>
      <c r="BB131" s="165">
        <v>146</v>
      </c>
      <c r="BC131" s="165">
        <v>146</v>
      </c>
      <c r="BD131" s="165">
        <v>146</v>
      </c>
      <c r="BE131" s="165">
        <v>146</v>
      </c>
      <c r="BF131" s="165">
        <v>146</v>
      </c>
      <c r="BG131" s="165">
        <v>146</v>
      </c>
      <c r="BH131" s="165">
        <v>146</v>
      </c>
      <c r="BI131" s="165">
        <v>146</v>
      </c>
      <c r="BJ131" s="165">
        <v>146</v>
      </c>
      <c r="BK131" s="165">
        <v>146</v>
      </c>
      <c r="BL131" s="165">
        <v>146</v>
      </c>
      <c r="BM131" s="165">
        <v>146</v>
      </c>
      <c r="BN131" s="165">
        <v>146</v>
      </c>
      <c r="BO131" s="165">
        <v>146</v>
      </c>
      <c r="BP131" s="165">
        <v>146</v>
      </c>
      <c r="BQ131" s="165">
        <v>146</v>
      </c>
      <c r="BR131" s="165">
        <v>146</v>
      </c>
      <c r="BS131" s="165">
        <v>146</v>
      </c>
      <c r="BT131" s="165">
        <v>146</v>
      </c>
      <c r="BU131" s="165">
        <v>146</v>
      </c>
      <c r="BV131" s="165">
        <v>146</v>
      </c>
      <c r="BW131" s="165">
        <v>146</v>
      </c>
      <c r="BX131" s="165">
        <v>146</v>
      </c>
      <c r="BY131" s="165">
        <v>146</v>
      </c>
      <c r="BZ131" s="165">
        <v>146</v>
      </c>
      <c r="CA131" s="165">
        <v>146</v>
      </c>
      <c r="CB131" s="165">
        <v>146</v>
      </c>
      <c r="CC131" s="165">
        <v>146</v>
      </c>
      <c r="CD131" s="165">
        <v>146</v>
      </c>
      <c r="CE131" s="165">
        <v>146</v>
      </c>
      <c r="CF131" s="165">
        <v>146</v>
      </c>
      <c r="CG131" s="165">
        <v>146</v>
      </c>
      <c r="CH131" s="165">
        <v>146</v>
      </c>
      <c r="CI131" s="165">
        <v>146</v>
      </c>
      <c r="CJ131" s="165">
        <v>146</v>
      </c>
      <c r="CK131" s="165">
        <v>146</v>
      </c>
      <c r="CL131" s="165">
        <v>146</v>
      </c>
      <c r="CM131" s="165">
        <v>146</v>
      </c>
      <c r="CN131" s="165">
        <v>146</v>
      </c>
      <c r="CO131" s="165">
        <v>146</v>
      </c>
      <c r="CP131" s="165">
        <v>146</v>
      </c>
      <c r="CQ131" s="165">
        <v>146</v>
      </c>
      <c r="CR131" s="165">
        <v>146</v>
      </c>
      <c r="CS131" s="165">
        <v>146</v>
      </c>
      <c r="CT131" s="165">
        <v>146</v>
      </c>
      <c r="CU131" s="165">
        <v>146</v>
      </c>
      <c r="CV131" s="165">
        <v>146</v>
      </c>
      <c r="CW131" s="165">
        <v>146</v>
      </c>
      <c r="CX131" s="165">
        <v>146</v>
      </c>
      <c r="CY131" s="165">
        <v>146</v>
      </c>
      <c r="CZ131" s="165">
        <v>146</v>
      </c>
      <c r="DA131" s="165">
        <v>146</v>
      </c>
      <c r="DB131" s="165">
        <v>146</v>
      </c>
      <c r="DC131" s="165">
        <v>146</v>
      </c>
      <c r="DD131" s="165">
        <v>146</v>
      </c>
      <c r="DE131" s="165">
        <v>146</v>
      </c>
      <c r="DF131" s="165">
        <v>146</v>
      </c>
      <c r="DG131" s="165">
        <v>146</v>
      </c>
      <c r="DH131" s="165">
        <v>146</v>
      </c>
      <c r="DI131" s="165">
        <v>146</v>
      </c>
      <c r="DJ131" s="165">
        <v>146</v>
      </c>
      <c r="DK131" s="165">
        <v>146</v>
      </c>
      <c r="DL131" s="165">
        <v>146</v>
      </c>
      <c r="DM131" s="165">
        <v>146</v>
      </c>
      <c r="DN131" s="165">
        <v>146</v>
      </c>
      <c r="DO131" s="165">
        <v>146</v>
      </c>
      <c r="DP131" s="165">
        <v>146</v>
      </c>
      <c r="DQ131" s="165">
        <v>146</v>
      </c>
      <c r="DR131" s="165">
        <v>146</v>
      </c>
      <c r="DS131" s="165">
        <v>146</v>
      </c>
      <c r="DT131" s="165">
        <v>146</v>
      </c>
      <c r="DU131" s="165">
        <v>146</v>
      </c>
      <c r="DV131" s="165">
        <v>146</v>
      </c>
      <c r="DW131" s="165">
        <v>146</v>
      </c>
      <c r="DX131" s="165">
        <v>146</v>
      </c>
      <c r="DY131" s="165">
        <v>146</v>
      </c>
      <c r="DZ131" s="165">
        <v>146</v>
      </c>
      <c r="EA131" s="165">
        <v>146</v>
      </c>
      <c r="EB131" s="165">
        <v>146</v>
      </c>
      <c r="EC131" s="165">
        <v>146</v>
      </c>
      <c r="ED131" s="165">
        <v>146</v>
      </c>
      <c r="EE131" s="165">
        <v>146</v>
      </c>
      <c r="EF131" s="165">
        <v>146</v>
      </c>
      <c r="EG131" s="165">
        <v>146</v>
      </c>
      <c r="EH131" s="165">
        <v>146</v>
      </c>
      <c r="EI131" s="165">
        <v>146</v>
      </c>
      <c r="EJ131" s="165">
        <v>146</v>
      </c>
      <c r="EK131" s="165">
        <v>146</v>
      </c>
      <c r="EL131" s="165">
        <v>146</v>
      </c>
      <c r="EM131" s="165">
        <v>146</v>
      </c>
      <c r="EN131" s="165">
        <v>146</v>
      </c>
      <c r="EO131" s="165">
        <v>146</v>
      </c>
      <c r="EP131" s="165">
        <v>146</v>
      </c>
      <c r="EQ131" s="165">
        <v>146</v>
      </c>
      <c r="ER131" s="165">
        <v>146</v>
      </c>
      <c r="ES131" s="165">
        <v>146</v>
      </c>
      <c r="ET131" s="165">
        <v>146</v>
      </c>
      <c r="EU131" s="165">
        <v>146</v>
      </c>
      <c r="EV131" s="165">
        <v>146</v>
      </c>
      <c r="EW131" s="165">
        <v>146</v>
      </c>
      <c r="EX131" s="165">
        <v>146</v>
      </c>
      <c r="EY131" s="165">
        <v>146</v>
      </c>
      <c r="EZ131" s="165">
        <v>146</v>
      </c>
      <c r="FA131" s="165">
        <v>146</v>
      </c>
      <c r="FB131" s="165">
        <v>146</v>
      </c>
      <c r="FC131" s="165">
        <v>146</v>
      </c>
      <c r="FD131" s="165">
        <v>146</v>
      </c>
      <c r="FE131" s="165">
        <v>146</v>
      </c>
      <c r="FF131" s="165">
        <v>146</v>
      </c>
      <c r="FG131" s="165">
        <v>146</v>
      </c>
      <c r="FH131" s="165">
        <v>146</v>
      </c>
      <c r="FI131" s="165">
        <v>146</v>
      </c>
      <c r="FJ131" s="165">
        <v>146</v>
      </c>
      <c r="FK131" s="165">
        <v>146</v>
      </c>
      <c r="FL131" s="165">
        <v>146</v>
      </c>
      <c r="FM131" s="165">
        <v>146</v>
      </c>
      <c r="FN131" s="165">
        <v>146</v>
      </c>
      <c r="FO131" s="165">
        <v>146</v>
      </c>
      <c r="FP131" s="165">
        <v>146</v>
      </c>
      <c r="FQ131" s="165">
        <v>146</v>
      </c>
      <c r="FR131" s="165">
        <v>146</v>
      </c>
      <c r="FS131" s="165">
        <v>146</v>
      </c>
      <c r="FT131" s="165">
        <v>146</v>
      </c>
      <c r="FU131" s="165">
        <v>146</v>
      </c>
      <c r="FV131" s="165">
        <v>146</v>
      </c>
      <c r="FW131" s="165">
        <v>146</v>
      </c>
      <c r="FX131" s="165">
        <v>146</v>
      </c>
      <c r="FY131" s="165">
        <v>146</v>
      </c>
      <c r="FZ131" s="165">
        <v>146</v>
      </c>
      <c r="GA131" s="165">
        <v>146</v>
      </c>
    </row>
    <row r="132" spans="2:183">
      <c r="B132" s="96" t="s">
        <v>5</v>
      </c>
      <c r="C132" s="166" t="s">
        <v>35</v>
      </c>
      <c r="D132" s="167">
        <v>45931.41542816702</v>
      </c>
      <c r="E132" s="168">
        <v>40567.260261854208</v>
      </c>
      <c r="F132" s="168">
        <v>43588.859695682942</v>
      </c>
      <c r="G132" s="168">
        <v>42870.386146496814</v>
      </c>
      <c r="H132" s="168">
        <v>44448.754423213017</v>
      </c>
      <c r="I132" s="168">
        <v>41637.346072186832</v>
      </c>
      <c r="J132" s="168">
        <v>43448.267869780604</v>
      </c>
      <c r="K132" s="168">
        <v>43809.804493984433</v>
      </c>
      <c r="L132" s="168">
        <v>42306.150035385705</v>
      </c>
      <c r="M132" s="168">
        <v>44526.370753715499</v>
      </c>
      <c r="N132" s="168">
        <v>43578.746903750878</v>
      </c>
      <c r="O132" s="168">
        <v>44197.336341118185</v>
      </c>
      <c r="P132" s="168">
        <v>46449.951344656758</v>
      </c>
      <c r="Q132" s="168">
        <v>41255.084041047419</v>
      </c>
      <c r="R132" s="168">
        <v>43410.291932059445</v>
      </c>
      <c r="S132" s="168">
        <v>42943.05378627035</v>
      </c>
      <c r="T132" s="168">
        <v>44460.812986553428</v>
      </c>
      <c r="U132" s="168">
        <v>42159.708510261858</v>
      </c>
      <c r="V132" s="168">
        <v>43642.344302901627</v>
      </c>
      <c r="W132" s="168">
        <v>43825.791755130922</v>
      </c>
      <c r="X132" s="168">
        <v>42200.32466383581</v>
      </c>
      <c r="Y132" s="168">
        <v>44359.969479830143</v>
      </c>
      <c r="Z132" s="168">
        <v>43351.786535739564</v>
      </c>
      <c r="AA132" s="168">
        <v>43634.200283085636</v>
      </c>
      <c r="AB132" s="168">
        <v>44844.811571125269</v>
      </c>
      <c r="AC132" s="168">
        <v>40972.71142958245</v>
      </c>
      <c r="AD132" s="168">
        <v>43262.528750884645</v>
      </c>
      <c r="AE132" s="168">
        <v>42188.575283085636</v>
      </c>
      <c r="AF132" s="168">
        <v>8503.493453644729</v>
      </c>
      <c r="AG132" s="168">
        <v>42251.410120311397</v>
      </c>
      <c r="AH132" s="168">
        <v>43538.473549186128</v>
      </c>
      <c r="AI132" s="168">
        <v>43461.180997876858</v>
      </c>
      <c r="AJ132" s="168">
        <v>41627.678697806085</v>
      </c>
      <c r="AK132" s="168">
        <v>44003.389065817406</v>
      </c>
      <c r="AL132" s="168">
        <v>42645.017692852089</v>
      </c>
      <c r="AM132" s="168">
        <v>42562.842799009202</v>
      </c>
      <c r="AN132" s="168">
        <v>45143.638535031845</v>
      </c>
      <c r="AO132" s="168">
        <v>42310.360049539981</v>
      </c>
      <c r="AP132" s="168">
        <v>43257.920205237082</v>
      </c>
      <c r="AQ132" s="168">
        <v>41970.076963906577</v>
      </c>
      <c r="AR132" s="168">
        <v>44013.543435951877</v>
      </c>
      <c r="AS132" s="168">
        <v>42352.914455060156</v>
      </c>
      <c r="AT132" s="168">
        <v>43624.861995753716</v>
      </c>
      <c r="AU132" s="168">
        <v>44172.510615711246</v>
      </c>
      <c r="AV132" s="168">
        <v>42158.481068648267</v>
      </c>
      <c r="AW132" s="168">
        <v>43859.958421797593</v>
      </c>
      <c r="AX132" s="168">
        <v>43160.911181882526</v>
      </c>
      <c r="AY132" s="168">
        <v>42376.241153573952</v>
      </c>
      <c r="AZ132" s="168">
        <v>44942.042197452232</v>
      </c>
      <c r="BA132" s="168">
        <v>40909.946036801128</v>
      </c>
      <c r="BB132" s="168">
        <v>41719.750530785561</v>
      </c>
      <c r="BC132" s="168">
        <v>39709.121107572544</v>
      </c>
      <c r="BD132" s="168">
        <v>40498.55405166313</v>
      </c>
      <c r="BE132" s="168">
        <v>39846.744072894551</v>
      </c>
      <c r="BF132" s="168">
        <v>41171.38004246285</v>
      </c>
      <c r="BG132" s="168">
        <v>41919.3953467799</v>
      </c>
      <c r="BH132" s="168">
        <v>38412.376150035387</v>
      </c>
      <c r="BI132" s="168">
        <v>41265.881988676578</v>
      </c>
      <c r="BJ132" s="168">
        <v>40721.191171266808</v>
      </c>
      <c r="BK132" s="168">
        <v>40223.936217268223</v>
      </c>
      <c r="BL132" s="168">
        <v>45352.626946213728</v>
      </c>
      <c r="BM132" s="168">
        <v>41368.312544232132</v>
      </c>
      <c r="BN132" s="168">
        <v>42260.87845010616</v>
      </c>
      <c r="BO132" s="168">
        <v>40560.581210191085</v>
      </c>
      <c r="BP132" s="168">
        <v>41998.542993630574</v>
      </c>
      <c r="BQ132" s="168">
        <v>41011.077494692145</v>
      </c>
      <c r="BR132" s="168">
        <v>42843.564667374383</v>
      </c>
      <c r="BS132" s="168">
        <v>43336.526450813872</v>
      </c>
      <c r="BT132" s="168">
        <v>19066.266808209482</v>
      </c>
      <c r="BU132" s="168">
        <v>0</v>
      </c>
      <c r="BV132" s="168">
        <v>41323.743365180468</v>
      </c>
      <c r="BW132" s="168">
        <v>44899.385615711246</v>
      </c>
      <c r="BX132" s="168">
        <v>46850.379511677282</v>
      </c>
      <c r="BY132" s="168">
        <v>43062.956033262555</v>
      </c>
      <c r="BZ132" s="168">
        <v>47151.290693559793</v>
      </c>
      <c r="CA132" s="168">
        <v>43936.234076433124</v>
      </c>
      <c r="CB132" s="168">
        <v>44237.377034677993</v>
      </c>
      <c r="CC132" s="168">
        <v>42281.200460014159</v>
      </c>
      <c r="CD132" s="168">
        <v>45454.460368011329</v>
      </c>
      <c r="CE132" s="168">
        <v>45336.200017692849</v>
      </c>
      <c r="CF132" s="168">
        <v>44110.110580325549</v>
      </c>
      <c r="CG132" s="168">
        <v>46316.972753007787</v>
      </c>
      <c r="CH132" s="168">
        <v>46312.39207360227</v>
      </c>
      <c r="CI132" s="168">
        <v>46851.368984430293</v>
      </c>
      <c r="CJ132" s="168">
        <v>48311.433121019101</v>
      </c>
      <c r="CK132" s="168">
        <v>45303.200194621371</v>
      </c>
      <c r="CL132" s="168">
        <v>48415.43922505308</v>
      </c>
      <c r="CM132" s="168">
        <v>45563.600495399856</v>
      </c>
      <c r="CN132" s="168">
        <v>45437.118719037513</v>
      </c>
      <c r="CO132" s="168">
        <v>44398.343506723286</v>
      </c>
      <c r="CP132" s="168">
        <v>46555.074309978772</v>
      </c>
      <c r="CQ132" s="168">
        <v>46082.43763269639</v>
      </c>
      <c r="CR132" s="168">
        <v>44529.425424628454</v>
      </c>
      <c r="CS132" s="168">
        <v>46597.891012031148</v>
      </c>
      <c r="CT132" s="168">
        <v>46472.448690728947</v>
      </c>
      <c r="CU132" s="168">
        <v>47209.798301486204</v>
      </c>
      <c r="CV132" s="168">
        <v>48352.176220806796</v>
      </c>
      <c r="CW132" s="168">
        <v>43706.569355980188</v>
      </c>
      <c r="CX132" s="168">
        <v>48407.223106864825</v>
      </c>
      <c r="CY132" s="168">
        <v>45684.232130219396</v>
      </c>
      <c r="CZ132" s="168">
        <v>8529.9221514508154</v>
      </c>
      <c r="DA132" s="168">
        <v>44345.914720452936</v>
      </c>
      <c r="DB132" s="168">
        <v>45711.841383581035</v>
      </c>
      <c r="DC132" s="168">
        <v>46523.536801132352</v>
      </c>
      <c r="DD132" s="168">
        <v>44105.184005661707</v>
      </c>
      <c r="DE132" s="168">
        <v>46764.579794762925</v>
      </c>
      <c r="DF132" s="168">
        <v>46818.255484784153</v>
      </c>
      <c r="DG132" s="168">
        <v>47055.60509554141</v>
      </c>
      <c r="DH132" s="168">
        <v>48166.533970276003</v>
      </c>
      <c r="DI132" s="168">
        <v>43548.464702760088</v>
      </c>
      <c r="DJ132" s="168">
        <v>48357.024946921447</v>
      </c>
      <c r="DK132" s="168">
        <v>45530.611288039632</v>
      </c>
      <c r="DL132" s="168">
        <v>45865.686482661004</v>
      </c>
      <c r="DM132" s="168">
        <v>43872.453998584569</v>
      </c>
      <c r="DN132" s="168">
        <v>45998.58457183298</v>
      </c>
      <c r="DO132" s="168">
        <v>46572.584925690018</v>
      </c>
      <c r="DP132" s="168">
        <v>43762.492922859165</v>
      </c>
      <c r="DQ132" s="168">
        <v>46969.231245576782</v>
      </c>
      <c r="DR132" s="168">
        <v>46830.441436659596</v>
      </c>
      <c r="DS132" s="168">
        <v>46885.571479122438</v>
      </c>
      <c r="DT132" s="168">
        <v>48000.46974522293</v>
      </c>
      <c r="DU132" s="168">
        <v>43392.233722576078</v>
      </c>
      <c r="DV132" s="168">
        <v>48128.328467799009</v>
      </c>
      <c r="DW132" s="168">
        <v>45544.287420382163</v>
      </c>
      <c r="DX132" s="168">
        <v>45644.58642958245</v>
      </c>
      <c r="DY132" s="168">
        <v>43777.94939844303</v>
      </c>
      <c r="DZ132" s="168">
        <v>46157.145700636946</v>
      </c>
      <c r="EA132" s="168">
        <v>46151.519815994339</v>
      </c>
      <c r="EB132" s="168">
        <v>44065.458244869078</v>
      </c>
      <c r="EC132" s="168">
        <v>46359.283881811745</v>
      </c>
      <c r="ED132" s="168">
        <v>45979.244072894551</v>
      </c>
      <c r="EE132" s="168">
        <v>46180.586075725405</v>
      </c>
      <c r="EF132" s="168">
        <v>48024.902689313516</v>
      </c>
      <c r="EG132" s="168">
        <v>45022.657908704881</v>
      </c>
      <c r="EH132" s="168">
        <v>48178.349256900219</v>
      </c>
      <c r="EI132" s="168">
        <v>39446.868807501771</v>
      </c>
      <c r="EJ132" s="168">
        <v>10034.527158527955</v>
      </c>
      <c r="EK132" s="168">
        <v>43556.578202406228</v>
      </c>
      <c r="EL132" s="168">
        <v>45928.797328379333</v>
      </c>
      <c r="EM132" s="168">
        <v>46329.963287331913</v>
      </c>
      <c r="EN132" s="168">
        <v>44693.63145789101</v>
      </c>
      <c r="EO132" s="168">
        <v>46575.404723991509</v>
      </c>
      <c r="EP132" s="168">
        <v>46095.546709129514</v>
      </c>
      <c r="EQ132" s="168">
        <v>46431.219037508847</v>
      </c>
      <c r="ER132" s="168">
        <v>47497.578290870486</v>
      </c>
      <c r="ES132" s="168">
        <v>43101.540162774239</v>
      </c>
      <c r="ET132" s="168">
        <v>47734.76203113942</v>
      </c>
      <c r="EU132" s="168">
        <v>44022.235049539981</v>
      </c>
      <c r="EV132" s="168">
        <v>45765.954087048827</v>
      </c>
      <c r="EW132" s="168">
        <v>43038.274504600144</v>
      </c>
      <c r="EX132" s="168">
        <v>45536.43046709129</v>
      </c>
      <c r="EY132" s="168">
        <v>46065.438782731777</v>
      </c>
      <c r="EZ132" s="168">
        <v>43598.142692852089</v>
      </c>
      <c r="FA132" s="168">
        <v>46057.289012738853</v>
      </c>
      <c r="FB132" s="168">
        <v>45799.645258315635</v>
      </c>
      <c r="FC132" s="168">
        <v>45628.737615003542</v>
      </c>
      <c r="FD132" s="168">
        <v>46638.695152158536</v>
      </c>
      <c r="FE132" s="168">
        <v>42380.255219391365</v>
      </c>
      <c r="FF132" s="168">
        <v>46680.057944090593</v>
      </c>
      <c r="FG132" s="168">
        <v>42848.330679405517</v>
      </c>
      <c r="FH132" s="168">
        <v>43913.313428874731</v>
      </c>
      <c r="FI132" s="168">
        <v>41526.320771408347</v>
      </c>
      <c r="FJ132" s="168">
        <v>45507.522116065105</v>
      </c>
      <c r="FK132" s="168">
        <v>45329.767338995051</v>
      </c>
      <c r="FL132" s="168">
        <v>42715.313605803261</v>
      </c>
      <c r="FM132" s="168">
        <v>45970.779370134464</v>
      </c>
      <c r="FN132" s="168">
        <v>45033.008227176222</v>
      </c>
      <c r="FO132" s="168">
        <v>45444.698779193204</v>
      </c>
      <c r="FP132" s="168">
        <v>46254.486907289451</v>
      </c>
      <c r="FQ132" s="168">
        <v>42169.62181528662</v>
      </c>
      <c r="FR132" s="168">
        <v>45885.441436659588</v>
      </c>
      <c r="FS132" s="168">
        <v>2886.3415605095543</v>
      </c>
      <c r="FT132" s="168">
        <v>13712.813163481953</v>
      </c>
      <c r="FU132" s="168">
        <v>41563.77167374381</v>
      </c>
      <c r="FV132" s="168">
        <v>45246.469833687195</v>
      </c>
      <c r="FW132" s="168">
        <v>44117.931263269638</v>
      </c>
      <c r="FX132" s="168">
        <v>42619.413039631982</v>
      </c>
      <c r="FY132" s="168">
        <v>45546.866595895262</v>
      </c>
      <c r="FZ132" s="168">
        <v>44437.853857041751</v>
      </c>
      <c r="GA132" s="168">
        <v>45711.584394904457</v>
      </c>
    </row>
    <row r="133" spans="2:183">
      <c r="B133" s="96" t="s">
        <v>5</v>
      </c>
      <c r="C133" s="166" t="s">
        <v>36</v>
      </c>
      <c r="D133" s="169">
        <v>94691</v>
      </c>
      <c r="E133" s="170">
        <v>83440</v>
      </c>
      <c r="F133" s="170">
        <v>89400</v>
      </c>
      <c r="G133" s="170">
        <v>88052.6</v>
      </c>
      <c r="H133" s="170">
        <v>91307</v>
      </c>
      <c r="I133" s="170">
        <v>85232.6</v>
      </c>
      <c r="J133" s="170">
        <v>89042</v>
      </c>
      <c r="K133" s="170">
        <v>89871</v>
      </c>
      <c r="L133" s="170">
        <v>86759.6</v>
      </c>
      <c r="M133" s="170">
        <v>91466</v>
      </c>
      <c r="N133" s="170">
        <v>89657.600000000006</v>
      </c>
      <c r="O133" s="170">
        <v>90738</v>
      </c>
      <c r="P133" s="170">
        <v>95856</v>
      </c>
      <c r="Q133" s="170">
        <v>84995</v>
      </c>
      <c r="R133" s="170">
        <v>88946</v>
      </c>
      <c r="S133" s="170">
        <v>88208.6</v>
      </c>
      <c r="T133" s="170">
        <v>91321</v>
      </c>
      <c r="U133" s="170">
        <v>86414.6</v>
      </c>
      <c r="V133" s="170">
        <v>89488</v>
      </c>
      <c r="W133" s="170">
        <v>89888</v>
      </c>
      <c r="X133" s="170">
        <v>86501.6</v>
      </c>
      <c r="Y133" s="170">
        <v>91099</v>
      </c>
      <c r="Z133" s="170">
        <v>89146.6</v>
      </c>
      <c r="AA133" s="170">
        <v>89452</v>
      </c>
      <c r="AB133" s="170">
        <v>92229</v>
      </c>
      <c r="AC133" s="170">
        <v>84369</v>
      </c>
      <c r="AD133" s="170">
        <v>88621</v>
      </c>
      <c r="AE133" s="170">
        <v>86494</v>
      </c>
      <c r="AF133" s="170">
        <v>17449</v>
      </c>
      <c r="AG133" s="170">
        <v>86634</v>
      </c>
      <c r="AH133" s="170">
        <v>89258</v>
      </c>
      <c r="AI133" s="170">
        <v>89070</v>
      </c>
      <c r="AJ133" s="170">
        <v>85222</v>
      </c>
      <c r="AK133" s="170">
        <v>90313</v>
      </c>
      <c r="AL133" s="170">
        <v>87519.6</v>
      </c>
      <c r="AM133" s="170">
        <v>87052</v>
      </c>
      <c r="AN133" s="170">
        <v>92923</v>
      </c>
      <c r="AO133" s="170">
        <v>87077</v>
      </c>
      <c r="AP133" s="170">
        <v>88617</v>
      </c>
      <c r="AQ133" s="170">
        <v>86031.6</v>
      </c>
      <c r="AR133" s="170">
        <v>90340</v>
      </c>
      <c r="AS133" s="170">
        <v>86856.6</v>
      </c>
      <c r="AT133" s="170">
        <v>89432</v>
      </c>
      <c r="AU133" s="170">
        <v>90663</v>
      </c>
      <c r="AV133" s="170">
        <v>86436.6</v>
      </c>
      <c r="AW133" s="170">
        <v>89978</v>
      </c>
      <c r="AX133" s="170">
        <v>88702.6</v>
      </c>
      <c r="AY133" s="170">
        <v>86622</v>
      </c>
      <c r="AZ133" s="170">
        <v>92460</v>
      </c>
      <c r="BA133" s="170">
        <v>84209</v>
      </c>
      <c r="BB133" s="170">
        <v>85090</v>
      </c>
      <c r="BC133" s="170">
        <v>80832</v>
      </c>
      <c r="BD133" s="170">
        <v>82293</v>
      </c>
      <c r="BE133" s="170">
        <v>81105</v>
      </c>
      <c r="BF133" s="170">
        <v>83814</v>
      </c>
      <c r="BG133" s="170">
        <v>85514</v>
      </c>
      <c r="BH133" s="170">
        <v>77867.600000000006</v>
      </c>
      <c r="BI133" s="170">
        <v>84032</v>
      </c>
      <c r="BJ133" s="170">
        <v>83105.600000000006</v>
      </c>
      <c r="BK133" s="170">
        <v>81699</v>
      </c>
      <c r="BL133" s="170">
        <v>93381</v>
      </c>
      <c r="BM133" s="170">
        <v>85249</v>
      </c>
      <c r="BN133" s="170">
        <v>86320</v>
      </c>
      <c r="BO133" s="170">
        <v>82771.600000000006</v>
      </c>
      <c r="BP133" s="170">
        <v>85705</v>
      </c>
      <c r="BQ133" s="170">
        <v>83763.600000000006</v>
      </c>
      <c r="BR133" s="170">
        <v>87614</v>
      </c>
      <c r="BS133" s="170">
        <v>88740</v>
      </c>
      <c r="BT133" s="170">
        <v>38931.96</v>
      </c>
      <c r="BU133" s="170">
        <v>0</v>
      </c>
      <c r="BV133" s="170">
        <v>85095</v>
      </c>
      <c r="BW133" s="170">
        <v>92311</v>
      </c>
      <c r="BX133" s="170">
        <v>97685</v>
      </c>
      <c r="BY133" s="170">
        <v>89957</v>
      </c>
      <c r="BZ133" s="170">
        <v>98379</v>
      </c>
      <c r="CA133" s="170">
        <v>91340.6</v>
      </c>
      <c r="CB133" s="170">
        <v>91693</v>
      </c>
      <c r="CC133" s="170">
        <v>87537</v>
      </c>
      <c r="CD133" s="170">
        <v>94483</v>
      </c>
      <c r="CE133" s="170">
        <v>94199</v>
      </c>
      <c r="CF133" s="170">
        <v>91698</v>
      </c>
      <c r="CG133" s="170">
        <v>96442</v>
      </c>
      <c r="CH133" s="170">
        <v>96762.6</v>
      </c>
      <c r="CI133" s="170">
        <v>97682</v>
      </c>
      <c r="CJ133" s="170">
        <v>100518</v>
      </c>
      <c r="CK133" s="170">
        <v>94267</v>
      </c>
      <c r="CL133" s="170">
        <v>100749</v>
      </c>
      <c r="CM133" s="170">
        <v>94551.6</v>
      </c>
      <c r="CN133" s="170">
        <v>93952</v>
      </c>
      <c r="CO133" s="170">
        <v>91901.6</v>
      </c>
      <c r="CP133" s="170">
        <v>96511</v>
      </c>
      <c r="CQ133" s="170">
        <v>95419</v>
      </c>
      <c r="CR133" s="170">
        <v>92181.6</v>
      </c>
      <c r="CS133" s="170">
        <v>96597</v>
      </c>
      <c r="CT133" s="170">
        <v>96640.6</v>
      </c>
      <c r="CU133" s="170">
        <v>98006</v>
      </c>
      <c r="CV133" s="170">
        <v>100110</v>
      </c>
      <c r="CW133" s="170">
        <v>90490</v>
      </c>
      <c r="CX133" s="170">
        <v>100239</v>
      </c>
      <c r="CY133" s="170">
        <v>94375</v>
      </c>
      <c r="CZ133" s="170">
        <v>17493</v>
      </c>
      <c r="DA133" s="170">
        <v>91326.6</v>
      </c>
      <c r="DB133" s="170">
        <v>94111</v>
      </c>
      <c r="DC133" s="170">
        <v>95948</v>
      </c>
      <c r="DD133" s="170">
        <v>90771</v>
      </c>
      <c r="DE133" s="170">
        <v>96492</v>
      </c>
      <c r="DF133" s="170">
        <v>96932.6</v>
      </c>
      <c r="DG133" s="170">
        <v>97174</v>
      </c>
      <c r="DH133" s="170">
        <v>99699</v>
      </c>
      <c r="DI133" s="170">
        <v>90141</v>
      </c>
      <c r="DJ133" s="170">
        <v>100119</v>
      </c>
      <c r="DK133" s="170">
        <v>94021.6</v>
      </c>
      <c r="DL133" s="170">
        <v>94473</v>
      </c>
      <c r="DM133" s="170">
        <v>90254.6</v>
      </c>
      <c r="DN133" s="170">
        <v>94761</v>
      </c>
      <c r="DO133" s="170">
        <v>96056</v>
      </c>
      <c r="DP133" s="170">
        <v>89989.6</v>
      </c>
      <c r="DQ133" s="170">
        <v>96957</v>
      </c>
      <c r="DR133" s="170">
        <v>96962.6</v>
      </c>
      <c r="DS133" s="170">
        <v>96791</v>
      </c>
      <c r="DT133" s="170">
        <v>99320</v>
      </c>
      <c r="DU133" s="170">
        <v>89789</v>
      </c>
      <c r="DV133" s="170">
        <v>99612</v>
      </c>
      <c r="DW133" s="170">
        <v>94052.6</v>
      </c>
      <c r="DX133" s="170">
        <v>93972</v>
      </c>
      <c r="DY133" s="170">
        <v>90045.6</v>
      </c>
      <c r="DZ133" s="170">
        <v>95114</v>
      </c>
      <c r="EA133" s="170">
        <v>95104</v>
      </c>
      <c r="EB133" s="170">
        <v>90681.600000000006</v>
      </c>
      <c r="EC133" s="170">
        <v>95572</v>
      </c>
      <c r="ED133" s="170">
        <v>95031.6</v>
      </c>
      <c r="EE133" s="170">
        <v>95187</v>
      </c>
      <c r="EF133" s="170">
        <v>99374</v>
      </c>
      <c r="EG133" s="170">
        <v>93171</v>
      </c>
      <c r="EH133" s="170">
        <v>99721</v>
      </c>
      <c r="EI133" s="170">
        <v>81439.64</v>
      </c>
      <c r="EJ133" s="170">
        <v>20592.240000000002</v>
      </c>
      <c r="EK133" s="170">
        <v>89558</v>
      </c>
      <c r="EL133" s="170">
        <v>94594</v>
      </c>
      <c r="EM133" s="170">
        <v>95508</v>
      </c>
      <c r="EN133" s="170">
        <v>92105.600000000006</v>
      </c>
      <c r="EO133" s="170">
        <v>96059</v>
      </c>
      <c r="EP133" s="170">
        <v>95295.6</v>
      </c>
      <c r="EQ133" s="170">
        <v>95754</v>
      </c>
      <c r="ER133" s="170">
        <v>98175</v>
      </c>
      <c r="ES133" s="170">
        <v>89124</v>
      </c>
      <c r="ET133" s="170">
        <v>98720</v>
      </c>
      <c r="EU133" s="170">
        <v>90609.600000000006</v>
      </c>
      <c r="EV133" s="170">
        <v>94277</v>
      </c>
      <c r="EW133" s="170">
        <v>88361</v>
      </c>
      <c r="EX133" s="170">
        <v>93710</v>
      </c>
      <c r="EY133" s="170">
        <v>94913</v>
      </c>
      <c r="EZ133" s="170">
        <v>89627.6</v>
      </c>
      <c r="FA133" s="170">
        <v>94889</v>
      </c>
      <c r="FB133" s="170">
        <v>94623</v>
      </c>
      <c r="FC133" s="170">
        <v>93927</v>
      </c>
      <c r="FD133" s="170">
        <v>96226</v>
      </c>
      <c r="FE133" s="170">
        <v>87497</v>
      </c>
      <c r="FF133" s="170">
        <v>96354</v>
      </c>
      <c r="FG133" s="170">
        <v>87953.600000000006</v>
      </c>
      <c r="FH133" s="170">
        <v>90055</v>
      </c>
      <c r="FI133" s="170">
        <v>84923.6</v>
      </c>
      <c r="FJ133" s="170">
        <v>93676</v>
      </c>
      <c r="FK133" s="170">
        <v>93280</v>
      </c>
      <c r="FL133" s="170">
        <v>87639.6</v>
      </c>
      <c r="FM133" s="170">
        <v>94730</v>
      </c>
      <c r="FN133" s="170">
        <v>92871.6</v>
      </c>
      <c r="FO133" s="170">
        <v>93506</v>
      </c>
      <c r="FP133" s="170">
        <v>95367</v>
      </c>
      <c r="FQ133" s="170">
        <v>87027</v>
      </c>
      <c r="FR133" s="170">
        <v>94560</v>
      </c>
      <c r="FS133" s="170">
        <v>5924.64</v>
      </c>
      <c r="FT133" s="170">
        <v>28010.2</v>
      </c>
      <c r="FU133" s="170">
        <v>85010.6</v>
      </c>
      <c r="FV133" s="170">
        <v>93093</v>
      </c>
      <c r="FW133" s="170">
        <v>90515</v>
      </c>
      <c r="FX133" s="170">
        <v>87408</v>
      </c>
      <c r="FY133" s="170">
        <v>93768</v>
      </c>
      <c r="FZ133" s="170">
        <v>91532.6</v>
      </c>
      <c r="GA133" s="170">
        <v>94131</v>
      </c>
    </row>
    <row r="134" spans="2:183">
      <c r="B134" s="171" t="s">
        <v>5</v>
      </c>
      <c r="C134" s="172" t="s">
        <v>95</v>
      </c>
      <c r="D134" s="83">
        <v>0.87173184563264106</v>
      </c>
      <c r="E134" s="84">
        <v>0.8504566210045662</v>
      </c>
      <c r="F134" s="84">
        <v>0.82302253645603185</v>
      </c>
      <c r="G134" s="84">
        <v>0.83763888888888893</v>
      </c>
      <c r="H134" s="84">
        <v>0.84057850935336575</v>
      </c>
      <c r="I134" s="84">
        <v>0.81081240487062411</v>
      </c>
      <c r="J134" s="84">
        <v>0.81972676388275156</v>
      </c>
      <c r="K134" s="84">
        <v>0.82735859478568274</v>
      </c>
      <c r="L134" s="84">
        <v>0.82533866057838667</v>
      </c>
      <c r="M134" s="84">
        <v>0.84204227426719691</v>
      </c>
      <c r="N134" s="84">
        <v>0.85290715372907155</v>
      </c>
      <c r="O134" s="84">
        <v>0.83534025629695097</v>
      </c>
      <c r="P134" s="84">
        <v>0.88245691559876271</v>
      </c>
      <c r="Q134" s="84">
        <v>0.86630585453359421</v>
      </c>
      <c r="R134" s="84">
        <v>0.81884298129326849</v>
      </c>
      <c r="S134" s="84">
        <v>0.83912290715372917</v>
      </c>
      <c r="T134" s="84">
        <v>0.84070739431433206</v>
      </c>
      <c r="U134" s="84">
        <v>0.82205669710806706</v>
      </c>
      <c r="V134" s="84">
        <v>0.8238326704963912</v>
      </c>
      <c r="W134" s="84">
        <v>0.82751509795257039</v>
      </c>
      <c r="X134" s="84">
        <v>0.82288432267884326</v>
      </c>
      <c r="Y134" s="84">
        <v>0.8386636470761526</v>
      </c>
      <c r="Z134" s="84">
        <v>0.84804604261796046</v>
      </c>
      <c r="AA134" s="84">
        <v>0.82350125202533508</v>
      </c>
      <c r="AB134" s="84">
        <v>0.84906650463985855</v>
      </c>
      <c r="AC134" s="84">
        <v>0.85992539138943247</v>
      </c>
      <c r="AD134" s="84">
        <v>0.81585100898512297</v>
      </c>
      <c r="AE134" s="84">
        <v>0.82281202435312029</v>
      </c>
      <c r="AF134" s="84">
        <v>0.16063669170717337</v>
      </c>
      <c r="AG134" s="84">
        <v>0.82414383561643834</v>
      </c>
      <c r="AH134" s="84">
        <v>0.82171527470908823</v>
      </c>
      <c r="AI134" s="84">
        <v>0.81998453380468406</v>
      </c>
      <c r="AJ134" s="84">
        <v>0.81071156773211572</v>
      </c>
      <c r="AK134" s="84">
        <v>0.83142767712476062</v>
      </c>
      <c r="AL134" s="84">
        <v>0.83256849315068504</v>
      </c>
      <c r="AM134" s="84">
        <v>0.80140668728826037</v>
      </c>
      <c r="AN134" s="84">
        <v>0.85545551627632932</v>
      </c>
      <c r="AO134" s="84">
        <v>0.85692213824594554</v>
      </c>
      <c r="AP134" s="84">
        <v>0.81581418471056122</v>
      </c>
      <c r="AQ134" s="84">
        <v>0.81841324200913246</v>
      </c>
      <c r="AR134" s="84">
        <v>0.83167624097805271</v>
      </c>
      <c r="AS134" s="84">
        <v>0.82626141552511423</v>
      </c>
      <c r="AT134" s="84">
        <v>0.8233171306525261</v>
      </c>
      <c r="AU134" s="84">
        <v>0.8346498011489174</v>
      </c>
      <c r="AV134" s="84">
        <v>0.82226598173515986</v>
      </c>
      <c r="AW134" s="84">
        <v>0.82834364413021067</v>
      </c>
      <c r="AX134" s="84">
        <v>0.84382229832572309</v>
      </c>
      <c r="AY134" s="84">
        <v>0.79744807777286786</v>
      </c>
      <c r="AZ134" s="84">
        <v>0.85119310649580204</v>
      </c>
      <c r="BA134" s="84">
        <v>0.85829460208741026</v>
      </c>
      <c r="BB134" s="84">
        <v>0.78334438061570189</v>
      </c>
      <c r="BC134" s="84">
        <v>0.76894977168949774</v>
      </c>
      <c r="BD134" s="84">
        <v>0.75759500662836943</v>
      </c>
      <c r="BE134" s="84">
        <v>0.77154680365296802</v>
      </c>
      <c r="BF134" s="84">
        <v>0.77159743703049055</v>
      </c>
      <c r="BG134" s="84">
        <v>0.78724775371925171</v>
      </c>
      <c r="BH134" s="84">
        <v>0.74074961948249629</v>
      </c>
      <c r="BI134" s="84">
        <v>0.77360435999410815</v>
      </c>
      <c r="BJ134" s="84">
        <v>0.79057838660578394</v>
      </c>
      <c r="BK134" s="84">
        <v>0.75212660185594349</v>
      </c>
      <c r="BL134" s="84">
        <v>0.85967189571365443</v>
      </c>
      <c r="BM134" s="84">
        <v>0.86889473255055449</v>
      </c>
      <c r="BN134" s="84">
        <v>0.79466784504345267</v>
      </c>
      <c r="BO134" s="84">
        <v>0.78740106544901067</v>
      </c>
      <c r="BP134" s="84">
        <v>0.78900611282957722</v>
      </c>
      <c r="BQ134" s="84">
        <v>0.79683789954337902</v>
      </c>
      <c r="BR134" s="84">
        <v>0.80658049786419206</v>
      </c>
      <c r="BS134" s="84">
        <v>0.81694653115333626</v>
      </c>
      <c r="BT134" s="84">
        <v>0.37035730593607308</v>
      </c>
      <c r="BU134" s="84">
        <v>0</v>
      </c>
      <c r="BV134" s="84">
        <v>0.80950342465753422</v>
      </c>
      <c r="BW134" s="84">
        <v>0.84982140226837533</v>
      </c>
      <c r="BX134" s="84">
        <v>0.89929481514214171</v>
      </c>
      <c r="BY134" s="84">
        <v>0.91688070776255703</v>
      </c>
      <c r="BZ134" s="84">
        <v>0.90568382677861248</v>
      </c>
      <c r="CA134" s="84">
        <v>0.86891742770167435</v>
      </c>
      <c r="CB134" s="84">
        <v>0.84413205184857854</v>
      </c>
      <c r="CC134" s="84">
        <v>0.83273401826484017</v>
      </c>
      <c r="CD134" s="84">
        <v>0.8698169833554279</v>
      </c>
      <c r="CE134" s="84">
        <v>0.86720245986154076</v>
      </c>
      <c r="CF134" s="84">
        <v>0.87231735159817347</v>
      </c>
      <c r="CG134" s="84">
        <v>0.88785167182206515</v>
      </c>
      <c r="CH134" s="84">
        <v>0.92049657534246576</v>
      </c>
      <c r="CI134" s="84">
        <v>0.89926719693622037</v>
      </c>
      <c r="CJ134" s="84">
        <v>0.92537560760053028</v>
      </c>
      <c r="CK134" s="84">
        <v>0.9276787120138561</v>
      </c>
      <c r="CL134" s="84">
        <v>0.92750220945647366</v>
      </c>
      <c r="CM134" s="84">
        <v>0.89946347031963481</v>
      </c>
      <c r="CN134" s="84">
        <v>0.86492856090735015</v>
      </c>
      <c r="CO134" s="84">
        <v>0.87425418569254187</v>
      </c>
      <c r="CP134" s="84">
        <v>0.88848689055825603</v>
      </c>
      <c r="CQ134" s="84">
        <v>0.878433863602887</v>
      </c>
      <c r="CR134" s="84">
        <v>0.87691780821917809</v>
      </c>
      <c r="CS134" s="84">
        <v>0.88927861246133455</v>
      </c>
      <c r="CT134" s="84">
        <v>0.91933599695585999</v>
      </c>
      <c r="CU134" s="84">
        <v>0.90224996317572548</v>
      </c>
      <c r="CV134" s="84">
        <v>0.92161953159522758</v>
      </c>
      <c r="CW134" s="84">
        <v>0.92231327462491841</v>
      </c>
      <c r="CX134" s="84">
        <v>0.92280711444984531</v>
      </c>
      <c r="CY134" s="84">
        <v>0.89778348554033482</v>
      </c>
      <c r="CZ134" s="84">
        <v>0.16104175872735307</v>
      </c>
      <c r="DA134" s="84">
        <v>0.86878424657534248</v>
      </c>
      <c r="DB134" s="84">
        <v>0.86639232582118131</v>
      </c>
      <c r="DC134" s="84">
        <v>0.88330387391368392</v>
      </c>
      <c r="DD134" s="84">
        <v>0.86349885844748864</v>
      </c>
      <c r="DE134" s="84">
        <v>0.88831197525408745</v>
      </c>
      <c r="DF134" s="84">
        <v>0.92211377473363776</v>
      </c>
      <c r="DG134" s="84">
        <v>0.89459051406687284</v>
      </c>
      <c r="DH134" s="84">
        <v>0.91783583738400354</v>
      </c>
      <c r="DI134" s="84">
        <v>0.91875611545988256</v>
      </c>
      <c r="DJ134" s="84">
        <v>0.92170238621299161</v>
      </c>
      <c r="DK134" s="84">
        <v>0.89442161339421622</v>
      </c>
      <c r="DL134" s="84">
        <v>0.86972492266902346</v>
      </c>
      <c r="DM134" s="84">
        <v>0.85858637747336386</v>
      </c>
      <c r="DN134" s="84">
        <v>0.87237627043747235</v>
      </c>
      <c r="DO134" s="84">
        <v>0.88429812932685226</v>
      </c>
      <c r="DP134" s="84">
        <v>0.85606544901065451</v>
      </c>
      <c r="DQ134" s="84">
        <v>0.89259279717189577</v>
      </c>
      <c r="DR134" s="84">
        <v>0.92239916286149171</v>
      </c>
      <c r="DS134" s="84">
        <v>0.89106458977758141</v>
      </c>
      <c r="DT134" s="84">
        <v>0.91434673736927385</v>
      </c>
      <c r="DU134" s="84">
        <v>0.9151683789954338</v>
      </c>
      <c r="DV134" s="84">
        <v>0.9170349094122846</v>
      </c>
      <c r="DW134" s="84">
        <v>0.89471651445966516</v>
      </c>
      <c r="DX134" s="84">
        <v>0.86511268228015903</v>
      </c>
      <c r="DY134" s="84">
        <v>0.85659817351598178</v>
      </c>
      <c r="DZ134" s="84">
        <v>0.87562601266755047</v>
      </c>
      <c r="EA134" s="84">
        <v>0.87553395198114592</v>
      </c>
      <c r="EB134" s="84">
        <v>0.86264840182648406</v>
      </c>
      <c r="EC134" s="84">
        <v>0.87984239210487558</v>
      </c>
      <c r="ED134" s="84">
        <v>0.90402968036529685</v>
      </c>
      <c r="EE134" s="84">
        <v>0.8762980556783031</v>
      </c>
      <c r="EF134" s="84">
        <v>0.91484386507585802</v>
      </c>
      <c r="EG134" s="84">
        <v>0.91689300897496462</v>
      </c>
      <c r="EH134" s="84">
        <v>0.91803837089409335</v>
      </c>
      <c r="EI134" s="84">
        <v>0.77473021308980217</v>
      </c>
      <c r="EJ134" s="84">
        <v>0.18957357490057447</v>
      </c>
      <c r="EK134" s="84">
        <v>0.85195966514459665</v>
      </c>
      <c r="EL134" s="84">
        <v>0.87083885697451757</v>
      </c>
      <c r="EM134" s="84">
        <v>0.87925320371188687</v>
      </c>
      <c r="EN134" s="84">
        <v>0.87619482496194834</v>
      </c>
      <c r="EO134" s="84">
        <v>0.8843257475327736</v>
      </c>
      <c r="EP134" s="84">
        <v>0.90654109589041099</v>
      </c>
      <c r="EQ134" s="84">
        <v>0.88151789659743707</v>
      </c>
      <c r="ER134" s="84">
        <v>0.90380578877596107</v>
      </c>
      <c r="ES134" s="84">
        <v>0.90839041095890416</v>
      </c>
      <c r="ET134" s="84">
        <v>0.90882309618500512</v>
      </c>
      <c r="EU134" s="84">
        <v>0.86196347031963472</v>
      </c>
      <c r="EV134" s="84">
        <v>0.86792053321549567</v>
      </c>
      <c r="EW134" s="84">
        <v>0.84057267884322684</v>
      </c>
      <c r="EX134" s="84">
        <v>0.86270069229636182</v>
      </c>
      <c r="EY134" s="84">
        <v>0.87377559287082041</v>
      </c>
      <c r="EZ134" s="84">
        <v>0.85262176560121772</v>
      </c>
      <c r="FA134" s="84">
        <v>0.87355464722344967</v>
      </c>
      <c r="FB134" s="84">
        <v>0.900142694063927</v>
      </c>
      <c r="FC134" s="84">
        <v>0.86469840919133889</v>
      </c>
      <c r="FD134" s="84">
        <v>0.88586316099572837</v>
      </c>
      <c r="FE134" s="84">
        <v>0.89180732224396608</v>
      </c>
      <c r="FF134" s="84">
        <v>0.88704153778170569</v>
      </c>
      <c r="FG134" s="84">
        <v>0.83669710806697117</v>
      </c>
      <c r="FH134" s="84">
        <v>0.82905251141552516</v>
      </c>
      <c r="FI134" s="84">
        <v>0.80787290715372917</v>
      </c>
      <c r="FJ134" s="84">
        <v>0.86238768596258653</v>
      </c>
      <c r="FK134" s="84">
        <v>0.8587420827809692</v>
      </c>
      <c r="FL134" s="84">
        <v>0.8337100456621005</v>
      </c>
      <c r="FM134" s="84">
        <v>0.87209088230961851</v>
      </c>
      <c r="FN134" s="84">
        <v>0.88348173515981743</v>
      </c>
      <c r="FO134" s="84">
        <v>0.86082265429371041</v>
      </c>
      <c r="FP134" s="84">
        <v>0.87795514803358377</v>
      </c>
      <c r="FQ134" s="84">
        <v>0.88701687866927592</v>
      </c>
      <c r="FR134" s="84">
        <v>0.87052585064074239</v>
      </c>
      <c r="FS134" s="84">
        <v>5.6360730593607307E-2</v>
      </c>
      <c r="FT134" s="84">
        <v>0.25786382383267048</v>
      </c>
      <c r="FU134" s="84">
        <v>0.80870053272450537</v>
      </c>
      <c r="FV134" s="84">
        <v>0.85702054794520544</v>
      </c>
      <c r="FW134" s="84">
        <v>0.8332873029901311</v>
      </c>
      <c r="FX134" s="84">
        <v>0.83150684931506846</v>
      </c>
      <c r="FY134" s="84">
        <v>0.86323464427750773</v>
      </c>
      <c r="FZ134" s="84">
        <v>0.87074391171993915</v>
      </c>
      <c r="GA134" s="84">
        <v>0.8665764471939903</v>
      </c>
    </row>
    <row r="135" spans="2:183">
      <c r="B135" s="96" t="s">
        <v>5</v>
      </c>
      <c r="C135" s="166" t="s">
        <v>268</v>
      </c>
      <c r="D135" s="169">
        <v>1038417.44</v>
      </c>
      <c r="E135" s="170">
        <v>917144.62</v>
      </c>
      <c r="F135" s="170">
        <v>985456.94</v>
      </c>
      <c r="G135" s="170">
        <v>969213.69</v>
      </c>
      <c r="H135" s="170">
        <v>1004897.44</v>
      </c>
      <c r="I135" s="170">
        <v>941337.12</v>
      </c>
      <c r="J135" s="170">
        <v>982278.44</v>
      </c>
      <c r="K135" s="170">
        <v>990452.06</v>
      </c>
      <c r="L135" s="170">
        <v>956457.44</v>
      </c>
      <c r="M135" s="170">
        <v>1006652.19</v>
      </c>
      <c r="N135" s="170">
        <v>985228.31</v>
      </c>
      <c r="O135" s="170">
        <v>999213.38</v>
      </c>
      <c r="P135" s="170">
        <v>1050140.5</v>
      </c>
      <c r="Q135" s="170">
        <v>932694.94</v>
      </c>
      <c r="R135" s="170">
        <v>981419.88</v>
      </c>
      <c r="S135" s="170">
        <v>970856.56</v>
      </c>
      <c r="T135" s="170">
        <v>1005170.06</v>
      </c>
      <c r="U135" s="170">
        <v>953146.69</v>
      </c>
      <c r="V135" s="170">
        <v>986666.12</v>
      </c>
      <c r="W135" s="170">
        <v>990813.5</v>
      </c>
      <c r="X135" s="170">
        <v>954064.94</v>
      </c>
      <c r="Y135" s="170">
        <v>1002890.19</v>
      </c>
      <c r="Z135" s="170">
        <v>980097.19</v>
      </c>
      <c r="AA135" s="170">
        <v>986482</v>
      </c>
      <c r="AB135" s="170">
        <v>1013851.5</v>
      </c>
      <c r="AC135" s="170">
        <v>926311.06</v>
      </c>
      <c r="AD135" s="170">
        <v>978079.25</v>
      </c>
      <c r="AE135" s="170">
        <v>953799.31</v>
      </c>
      <c r="AF135" s="170">
        <v>192246.98</v>
      </c>
      <c r="AG135" s="170">
        <v>955219.88</v>
      </c>
      <c r="AH135" s="170">
        <v>984317.81</v>
      </c>
      <c r="AI135" s="170">
        <v>982570.38</v>
      </c>
      <c r="AJ135" s="170">
        <v>941118.56</v>
      </c>
      <c r="AK135" s="170">
        <v>994828.62</v>
      </c>
      <c r="AL135" s="170">
        <v>964118.56</v>
      </c>
      <c r="AM135" s="170">
        <v>962260.75</v>
      </c>
      <c r="AN135" s="170">
        <v>1020607.38</v>
      </c>
      <c r="AO135" s="170">
        <v>956552.62</v>
      </c>
      <c r="AP135" s="170">
        <v>977975.06</v>
      </c>
      <c r="AQ135" s="170">
        <v>948859.5</v>
      </c>
      <c r="AR135" s="170">
        <v>995058.19</v>
      </c>
      <c r="AS135" s="170">
        <v>957514.69</v>
      </c>
      <c r="AT135" s="170">
        <v>986270.88</v>
      </c>
      <c r="AU135" s="170">
        <v>998652.12</v>
      </c>
      <c r="AV135" s="170">
        <v>953118.94</v>
      </c>
      <c r="AW135" s="170">
        <v>991585.94</v>
      </c>
      <c r="AX135" s="170">
        <v>975781.88</v>
      </c>
      <c r="AY135" s="170">
        <v>958042.06</v>
      </c>
      <c r="AZ135" s="170">
        <v>1016049.69</v>
      </c>
      <c r="BA135" s="170">
        <v>924892.06</v>
      </c>
      <c r="BB135" s="170">
        <v>943200.12</v>
      </c>
      <c r="BC135" s="170">
        <v>897743.81</v>
      </c>
      <c r="BD135" s="170">
        <v>915591.31</v>
      </c>
      <c r="BE135" s="170">
        <v>900855.19</v>
      </c>
      <c r="BF135" s="170">
        <v>930802.56</v>
      </c>
      <c r="BG135" s="170">
        <v>947713.69</v>
      </c>
      <c r="BH135" s="170">
        <v>868427</v>
      </c>
      <c r="BI135" s="170">
        <v>932939.06</v>
      </c>
      <c r="BJ135" s="170">
        <v>920624.69</v>
      </c>
      <c r="BK135" s="170">
        <v>909382.75</v>
      </c>
      <c r="BL135" s="170">
        <v>1025332.19</v>
      </c>
      <c r="BM135" s="170">
        <v>935254.81</v>
      </c>
      <c r="BN135" s="170">
        <v>955433.94</v>
      </c>
      <c r="BO135" s="170">
        <v>916993.62</v>
      </c>
      <c r="BP135" s="170">
        <v>949503.06</v>
      </c>
      <c r="BQ135" s="170">
        <v>927178.44</v>
      </c>
      <c r="BR135" s="170">
        <v>968607.31</v>
      </c>
      <c r="BS135" s="170">
        <v>979752.19</v>
      </c>
      <c r="BT135" s="170">
        <v>431050.16</v>
      </c>
      <c r="BU135" s="170">
        <v>0</v>
      </c>
      <c r="BV135" s="170">
        <v>934247.19</v>
      </c>
      <c r="BW135" s="170">
        <v>1015085.31</v>
      </c>
      <c r="BX135" s="170">
        <v>1059193.3799999999</v>
      </c>
      <c r="BY135" s="170">
        <v>973567.31</v>
      </c>
      <c r="BZ135" s="170">
        <v>1065996.3799999999</v>
      </c>
      <c r="CA135" s="170">
        <v>993310.38</v>
      </c>
      <c r="CB135" s="170">
        <v>1000118.62</v>
      </c>
      <c r="CC135" s="170">
        <v>955893.38</v>
      </c>
      <c r="CD135" s="170">
        <v>1027634.44</v>
      </c>
      <c r="CE135" s="170">
        <v>1024960.81</v>
      </c>
      <c r="CF135" s="170">
        <v>997241.38</v>
      </c>
      <c r="CG135" s="170">
        <v>1047134.12</v>
      </c>
      <c r="CH135" s="170">
        <v>1047030.56</v>
      </c>
      <c r="CI135" s="170">
        <v>1059215.75</v>
      </c>
      <c r="CJ135" s="170">
        <v>1092224.8799999999</v>
      </c>
      <c r="CK135" s="170">
        <v>1024214.75</v>
      </c>
      <c r="CL135" s="170">
        <v>1094576.25</v>
      </c>
      <c r="CM135" s="170">
        <v>1030101.88</v>
      </c>
      <c r="CN135" s="170">
        <v>1027242.38</v>
      </c>
      <c r="CO135" s="170">
        <v>1003757.75</v>
      </c>
      <c r="CP135" s="170">
        <v>1052517.1200000001</v>
      </c>
      <c r="CQ135" s="170">
        <v>1041831.75</v>
      </c>
      <c r="CR135" s="170">
        <v>1006721.25</v>
      </c>
      <c r="CS135" s="170">
        <v>1053485.1200000001</v>
      </c>
      <c r="CT135" s="170">
        <v>1050649.1200000001</v>
      </c>
      <c r="CU135" s="170">
        <v>1067319.1200000001</v>
      </c>
      <c r="CV135" s="170">
        <v>1093146</v>
      </c>
      <c r="CW135" s="170">
        <v>988118.12</v>
      </c>
      <c r="CX135" s="170">
        <v>1094390.5</v>
      </c>
      <c r="CY135" s="170">
        <v>1032829.12</v>
      </c>
      <c r="CZ135" s="170">
        <v>192844.48</v>
      </c>
      <c r="DA135" s="170">
        <v>1002572.44</v>
      </c>
      <c r="DB135" s="170">
        <v>1033453.31</v>
      </c>
      <c r="DC135" s="170">
        <v>1051804.1200000001</v>
      </c>
      <c r="DD135" s="170">
        <v>997130</v>
      </c>
      <c r="DE135" s="170">
        <v>1057253.6200000001</v>
      </c>
      <c r="DF135" s="170">
        <v>1058467.1200000001</v>
      </c>
      <c r="DG135" s="170">
        <v>1063833.1200000001</v>
      </c>
      <c r="DH135" s="170">
        <v>1088949</v>
      </c>
      <c r="DI135" s="170">
        <v>984543.69</v>
      </c>
      <c r="DJ135" s="170">
        <v>1093255.6200000001</v>
      </c>
      <c r="DK135" s="170">
        <v>1029356.06</v>
      </c>
      <c r="DL135" s="170">
        <v>1036931.44</v>
      </c>
      <c r="DM135" s="170">
        <v>991868.44</v>
      </c>
      <c r="DN135" s="170">
        <v>1039936</v>
      </c>
      <c r="DO135" s="170">
        <v>1052913</v>
      </c>
      <c r="DP135" s="170">
        <v>989382.44</v>
      </c>
      <c r="DQ135" s="170">
        <v>1061880.3799999999</v>
      </c>
      <c r="DR135" s="170">
        <v>1058742.6200000001</v>
      </c>
      <c r="DS135" s="170">
        <v>1059989</v>
      </c>
      <c r="DT135" s="170">
        <v>1085194.6200000001</v>
      </c>
      <c r="DU135" s="170">
        <v>981011.62</v>
      </c>
      <c r="DV135" s="170">
        <v>1088085.25</v>
      </c>
      <c r="DW135" s="170">
        <v>1029665.25</v>
      </c>
      <c r="DX135" s="170">
        <v>1031932.81</v>
      </c>
      <c r="DY135" s="170">
        <v>989731.88</v>
      </c>
      <c r="DZ135" s="170">
        <v>1043520.75</v>
      </c>
      <c r="EA135" s="170">
        <v>1043393.56</v>
      </c>
      <c r="EB135" s="170">
        <v>996231.88</v>
      </c>
      <c r="EC135" s="170">
        <v>1048090.69</v>
      </c>
      <c r="ED135" s="170">
        <v>1039498.75</v>
      </c>
      <c r="EE135" s="170">
        <v>1044050.69</v>
      </c>
      <c r="EF135" s="170">
        <v>1085747</v>
      </c>
      <c r="EG135" s="170">
        <v>1017872.25</v>
      </c>
      <c r="EH135" s="170">
        <v>1089216.1200000001</v>
      </c>
      <c r="EI135" s="170">
        <v>891814.81</v>
      </c>
      <c r="EJ135" s="170">
        <v>226860.59</v>
      </c>
      <c r="EK135" s="170">
        <v>984727.12</v>
      </c>
      <c r="EL135" s="170">
        <v>1038358.25</v>
      </c>
      <c r="EM135" s="170">
        <v>1047427.81</v>
      </c>
      <c r="EN135" s="170">
        <v>1010433.62</v>
      </c>
      <c r="EO135" s="170">
        <v>1052976.75</v>
      </c>
      <c r="EP135" s="170">
        <v>1042128.12</v>
      </c>
      <c r="EQ135" s="170">
        <v>1049717</v>
      </c>
      <c r="ER135" s="170">
        <v>1073825.25</v>
      </c>
      <c r="ES135" s="170">
        <v>974439.62</v>
      </c>
      <c r="ET135" s="170">
        <v>1079187.5</v>
      </c>
      <c r="EU135" s="170">
        <v>995254.69</v>
      </c>
      <c r="EV135" s="170">
        <v>1034676.69</v>
      </c>
      <c r="EW135" s="170">
        <v>973009.31</v>
      </c>
      <c r="EX135" s="170">
        <v>1029487.62</v>
      </c>
      <c r="EY135" s="170">
        <v>1041447.44</v>
      </c>
      <c r="EZ135" s="170">
        <v>985666.81</v>
      </c>
      <c r="FA135" s="170">
        <v>1041263.19</v>
      </c>
      <c r="FB135" s="170">
        <v>1035438.38</v>
      </c>
      <c r="FC135" s="170">
        <v>1031574.5</v>
      </c>
      <c r="FD135" s="170">
        <v>1054407.6200000001</v>
      </c>
      <c r="FE135" s="170">
        <v>958132.81</v>
      </c>
      <c r="FF135" s="170">
        <v>1055342.75</v>
      </c>
      <c r="FG135" s="170">
        <v>968715.06</v>
      </c>
      <c r="FH135" s="170">
        <v>992792.19</v>
      </c>
      <c r="FI135" s="170">
        <v>938827.06</v>
      </c>
      <c r="FJ135" s="170">
        <v>1028834.06</v>
      </c>
      <c r="FK135" s="170">
        <v>1024815.38</v>
      </c>
      <c r="FL135" s="170">
        <v>965707.81</v>
      </c>
      <c r="FM135" s="170">
        <v>1039307.38</v>
      </c>
      <c r="FN135" s="170">
        <v>1018106.25</v>
      </c>
      <c r="FO135" s="170">
        <v>1027413.75</v>
      </c>
      <c r="FP135" s="170">
        <v>1045721.44</v>
      </c>
      <c r="FQ135" s="170">
        <v>953370.81</v>
      </c>
      <c r="FR135" s="170">
        <v>1037378.06</v>
      </c>
      <c r="FS135" s="170">
        <v>65254.41</v>
      </c>
      <c r="FT135" s="170">
        <v>310019.28000000003</v>
      </c>
      <c r="FU135" s="170">
        <v>939673.75</v>
      </c>
      <c r="FV135" s="170">
        <v>1022932.19</v>
      </c>
      <c r="FW135" s="170">
        <v>997418.19</v>
      </c>
      <c r="FX135" s="170">
        <v>963539.69</v>
      </c>
      <c r="FY135" s="170">
        <v>1029723.56</v>
      </c>
      <c r="FZ135" s="170">
        <v>1004651</v>
      </c>
      <c r="GA135" s="170">
        <v>1033447.5</v>
      </c>
    </row>
    <row r="136" spans="2:183">
      <c r="B136" s="171" t="s">
        <v>5</v>
      </c>
      <c r="C136" s="172" t="s">
        <v>269</v>
      </c>
      <c r="D136" s="455">
        <v>10.966379486962857</v>
      </c>
      <c r="E136" s="456">
        <v>10.991666107382549</v>
      </c>
      <c r="F136" s="456">
        <v>11.023008277404921</v>
      </c>
      <c r="G136" s="456">
        <v>11.007212620638118</v>
      </c>
      <c r="H136" s="456">
        <v>11.005699891574578</v>
      </c>
      <c r="I136" s="456">
        <v>11.044331863629644</v>
      </c>
      <c r="J136" s="456">
        <v>11.031630466521417</v>
      </c>
      <c r="K136" s="456">
        <v>11.020819396690813</v>
      </c>
      <c r="L136" s="456">
        <v>11.024226022249985</v>
      </c>
      <c r="M136" s="456">
        <v>11.005752848052827</v>
      </c>
      <c r="N136" s="456">
        <v>10.988787453601256</v>
      </c>
      <c r="O136" s="456">
        <v>11.01207189931451</v>
      </c>
      <c r="P136" s="456">
        <v>10.955396636621598</v>
      </c>
      <c r="Q136" s="456">
        <v>10.973527148655803</v>
      </c>
      <c r="R136" s="456">
        <v>11.033884379286308</v>
      </c>
      <c r="S136" s="456">
        <v>11.006370807381593</v>
      </c>
      <c r="T136" s="456">
        <v>11.006997952278228</v>
      </c>
      <c r="U136" s="456">
        <v>11.029926540191124</v>
      </c>
      <c r="V136" s="456">
        <v>11.025680761666369</v>
      </c>
      <c r="W136" s="456">
        <v>11.022756096475614</v>
      </c>
      <c r="X136" s="456">
        <v>11.029448472629406</v>
      </c>
      <c r="Y136" s="456">
        <v>11.008794717834443</v>
      </c>
      <c r="Z136" s="456">
        <v>10.994218399804366</v>
      </c>
      <c r="AA136" s="456">
        <v>11.02805974153736</v>
      </c>
      <c r="AB136" s="456">
        <v>10.992762580099535</v>
      </c>
      <c r="AC136" s="456">
        <v>10.979282200808354</v>
      </c>
      <c r="AD136" s="456">
        <v>11.036653276311483</v>
      </c>
      <c r="AE136" s="456">
        <v>11.027346521145976</v>
      </c>
      <c r="AF136" s="456">
        <v>11.017650295145854</v>
      </c>
      <c r="AG136" s="456">
        <v>11.025923771267632</v>
      </c>
      <c r="AH136" s="456">
        <v>11.027782495686662</v>
      </c>
      <c r="AI136" s="456">
        <v>11.031440215560796</v>
      </c>
      <c r="AJ136" s="456">
        <v>11.043140972988196</v>
      </c>
      <c r="AK136" s="456">
        <v>11.015342420249576</v>
      </c>
      <c r="AL136" s="456">
        <v>11.016030237798162</v>
      </c>
      <c r="AM136" s="456">
        <v>11.053861485089373</v>
      </c>
      <c r="AN136" s="456">
        <v>10.983366658416108</v>
      </c>
      <c r="AO136" s="456">
        <v>10.985135225145561</v>
      </c>
      <c r="AP136" s="456">
        <v>11.035975715720461</v>
      </c>
      <c r="AQ136" s="456">
        <v>11.029197411183796</v>
      </c>
      <c r="AR136" s="456">
        <v>11.014591432366615</v>
      </c>
      <c r="AS136" s="456">
        <v>11.024086713041955</v>
      </c>
      <c r="AT136" s="456">
        <v>11.028165309956169</v>
      </c>
      <c r="AU136" s="456">
        <v>11.014990900367295</v>
      </c>
      <c r="AV136" s="456">
        <v>11.026798138751408</v>
      </c>
      <c r="AW136" s="456">
        <v>11.02031541043366</v>
      </c>
      <c r="AX136" s="456">
        <v>11.000600658830743</v>
      </c>
      <c r="AY136" s="456">
        <v>11.060031631687101</v>
      </c>
      <c r="AZ136" s="456">
        <v>10.989073004542504</v>
      </c>
      <c r="BA136" s="456">
        <v>10.983292284672661</v>
      </c>
      <c r="BB136" s="456">
        <v>11.084735221530144</v>
      </c>
      <c r="BC136" s="456">
        <v>11.106292186262866</v>
      </c>
      <c r="BD136" s="456">
        <v>11.125992611765279</v>
      </c>
      <c r="BE136" s="456">
        <v>11.107270698477281</v>
      </c>
      <c r="BF136" s="456">
        <v>11.105573770491803</v>
      </c>
      <c r="BG136" s="456">
        <v>11.082555955749935</v>
      </c>
      <c r="BH136" s="456">
        <v>11.152610328300858</v>
      </c>
      <c r="BI136" s="456">
        <v>11.102187976009141</v>
      </c>
      <c r="BJ136" s="456">
        <v>11.077769608786891</v>
      </c>
      <c r="BK136" s="456">
        <v>11.130892054982313</v>
      </c>
      <c r="BL136" s="456">
        <v>10.980094344673969</v>
      </c>
      <c r="BM136" s="456">
        <v>10.970859599526095</v>
      </c>
      <c r="BN136" s="456">
        <v>11.068511816496756</v>
      </c>
      <c r="BO136" s="456">
        <v>11.078602080906977</v>
      </c>
      <c r="BP136" s="456">
        <v>11.078735896388777</v>
      </c>
      <c r="BQ136" s="456">
        <v>11.068989871495493</v>
      </c>
      <c r="BR136" s="456">
        <v>11.055394229232771</v>
      </c>
      <c r="BS136" s="456">
        <v>11.040705318909172</v>
      </c>
      <c r="BT136" s="456">
        <v>11.071884384962894</v>
      </c>
      <c r="BU136" s="456" t="e">
        <v>#DIV/0!</v>
      </c>
      <c r="BV136" s="456">
        <v>10.978872906751278</v>
      </c>
      <c r="BW136" s="456">
        <v>10.996363488641657</v>
      </c>
      <c r="BX136" s="456">
        <v>10.842948047294875</v>
      </c>
      <c r="BY136" s="456">
        <v>10.822585346332136</v>
      </c>
      <c r="BZ136" s="456">
        <v>10.835609022250683</v>
      </c>
      <c r="CA136" s="456">
        <v>10.874795873904922</v>
      </c>
      <c r="CB136" s="456">
        <v>10.907251589543367</v>
      </c>
      <c r="CC136" s="456">
        <v>10.919878222922879</v>
      </c>
      <c r="CD136" s="456">
        <v>10.876395118698602</v>
      </c>
      <c r="CE136" s="456">
        <v>10.880803511714563</v>
      </c>
      <c r="CF136" s="456">
        <v>10.875279504460293</v>
      </c>
      <c r="CG136" s="456">
        <v>10.857656622633293</v>
      </c>
      <c r="CH136" s="456">
        <v>10.820612095995767</v>
      </c>
      <c r="CI136" s="456">
        <v>10.843510063266518</v>
      </c>
      <c r="CJ136" s="456">
        <v>10.86596311108458</v>
      </c>
      <c r="CK136" s="456">
        <v>10.865040257990602</v>
      </c>
      <c r="CL136" s="456">
        <v>10.864388232141263</v>
      </c>
      <c r="CM136" s="456">
        <v>10.894600197141031</v>
      </c>
      <c r="CN136" s="456">
        <v>10.933693588215259</v>
      </c>
      <c r="CO136" s="456">
        <v>10.922092216022353</v>
      </c>
      <c r="CP136" s="456">
        <v>10.90567002725078</v>
      </c>
      <c r="CQ136" s="456">
        <v>10.918493696224022</v>
      </c>
      <c r="CR136" s="456">
        <v>10.921065049858106</v>
      </c>
      <c r="CS136" s="456">
        <v>10.905981759267886</v>
      </c>
      <c r="CT136" s="456">
        <v>10.871715614348421</v>
      </c>
      <c r="CU136" s="456">
        <v>10.890344672775138</v>
      </c>
      <c r="CV136" s="456">
        <v>10.919448606532814</v>
      </c>
      <c r="CW136" s="456">
        <v>10.919638855122113</v>
      </c>
      <c r="CX136" s="456">
        <v>10.917811430680674</v>
      </c>
      <c r="CY136" s="456">
        <v>10.943884715231787</v>
      </c>
      <c r="CZ136" s="456">
        <v>11.024094209112217</v>
      </c>
      <c r="DA136" s="456">
        <v>10.977879829096889</v>
      </c>
      <c r="DB136" s="456">
        <v>10.981216967198309</v>
      </c>
      <c r="DC136" s="456">
        <v>10.962230791678827</v>
      </c>
      <c r="DD136" s="456">
        <v>10.985116391799142</v>
      </c>
      <c r="DE136" s="456">
        <v>10.956904406582931</v>
      </c>
      <c r="DF136" s="456">
        <v>10.919619611977808</v>
      </c>
      <c r="DG136" s="456">
        <v>10.947713585938626</v>
      </c>
      <c r="DH136" s="456">
        <v>10.92236632263112</v>
      </c>
      <c r="DI136" s="456">
        <v>10.922262788298331</v>
      </c>
      <c r="DJ136" s="456">
        <v>10.919561921313639</v>
      </c>
      <c r="DK136" s="456">
        <v>10.94808065380721</v>
      </c>
      <c r="DL136" s="456">
        <v>10.975955458173233</v>
      </c>
      <c r="DM136" s="456">
        <v>10.989671883759939</v>
      </c>
      <c r="DN136" s="456">
        <v>10.974303774759658</v>
      </c>
      <c r="DO136" s="456">
        <v>10.961449571083534</v>
      </c>
      <c r="DP136" s="456">
        <v>10.994408687226079</v>
      </c>
      <c r="DQ136" s="456">
        <v>10.952075456130036</v>
      </c>
      <c r="DR136" s="456">
        <v>10.919082409093816</v>
      </c>
      <c r="DS136" s="456">
        <v>10.951317787810851</v>
      </c>
      <c r="DT136" s="456">
        <v>10.926244663713252</v>
      </c>
      <c r="DU136" s="456">
        <v>10.92574391072403</v>
      </c>
      <c r="DV136" s="456">
        <v>10.923234650443721</v>
      </c>
      <c r="DW136" s="456">
        <v>10.947759551570078</v>
      </c>
      <c r="DX136" s="456">
        <v>10.981279636487464</v>
      </c>
      <c r="DY136" s="456">
        <v>10.991451886599677</v>
      </c>
      <c r="DZ136" s="456">
        <v>10.97126343125092</v>
      </c>
      <c r="EA136" s="456">
        <v>10.971079660161507</v>
      </c>
      <c r="EB136" s="456">
        <v>10.986042151880866</v>
      </c>
      <c r="EC136" s="456">
        <v>10.966503683087096</v>
      </c>
      <c r="ED136" s="456">
        <v>10.938453630160915</v>
      </c>
      <c r="EE136" s="456">
        <v>10.968416800613529</v>
      </c>
      <c r="EF136" s="456">
        <v>10.925865920663352</v>
      </c>
      <c r="EG136" s="456">
        <v>10.924775412950382</v>
      </c>
      <c r="EH136" s="456">
        <v>10.922635352633849</v>
      </c>
      <c r="EI136" s="456">
        <v>10.950623185465949</v>
      </c>
      <c r="EJ136" s="456">
        <v>11.016800017870809</v>
      </c>
      <c r="EK136" s="456">
        <v>10.995412135152639</v>
      </c>
      <c r="EL136" s="456">
        <v>10.976999069708437</v>
      </c>
      <c r="EM136" s="456">
        <v>10.966911777023915</v>
      </c>
      <c r="EN136" s="456">
        <v>10.970382039745683</v>
      </c>
      <c r="EO136" s="456">
        <v>10.961770890806692</v>
      </c>
      <c r="EP136" s="456">
        <v>10.935742258824121</v>
      </c>
      <c r="EQ136" s="456">
        <v>10.962643858220023</v>
      </c>
      <c r="ER136" s="456">
        <v>10.937868601986249</v>
      </c>
      <c r="ES136" s="456">
        <v>10.933526547282439</v>
      </c>
      <c r="ET136" s="456">
        <v>10.931802066450567</v>
      </c>
      <c r="EU136" s="456">
        <v>10.983987237555402</v>
      </c>
      <c r="EV136" s="456">
        <v>10.974858024756832</v>
      </c>
      <c r="EW136" s="456">
        <v>11.011750772399589</v>
      </c>
      <c r="EX136" s="456">
        <v>10.985888592466118</v>
      </c>
      <c r="EY136" s="456">
        <v>10.972653271943779</v>
      </c>
      <c r="EZ136" s="456">
        <v>10.997358068273613</v>
      </c>
      <c r="FA136" s="456">
        <v>10.973486810905372</v>
      </c>
      <c r="FB136" s="456">
        <v>10.942776914703613</v>
      </c>
      <c r="FC136" s="456">
        <v>10.982725946745877</v>
      </c>
      <c r="FD136" s="456">
        <v>10.957616652463992</v>
      </c>
      <c r="FE136" s="456">
        <v>10.950464701646915</v>
      </c>
      <c r="FF136" s="456">
        <v>10.952765323702181</v>
      </c>
      <c r="FG136" s="456">
        <v>11.013933028324026</v>
      </c>
      <c r="FH136" s="456">
        <v>11.024287268891232</v>
      </c>
      <c r="FI136" s="456">
        <v>11.054960694082681</v>
      </c>
      <c r="FJ136" s="456">
        <v>10.982899141722534</v>
      </c>
      <c r="FK136" s="456">
        <v>10.986442753001715</v>
      </c>
      <c r="FL136" s="456">
        <v>11.01908052980616</v>
      </c>
      <c r="FM136" s="456">
        <v>10.971259157605827</v>
      </c>
      <c r="FN136" s="456">
        <v>10.962514374685048</v>
      </c>
      <c r="FO136" s="456">
        <v>10.987677261352212</v>
      </c>
      <c r="FP136" s="456">
        <v>10.965233676219237</v>
      </c>
      <c r="FQ136" s="456">
        <v>10.954885380399187</v>
      </c>
      <c r="FR136" s="456">
        <v>10.970580160744502</v>
      </c>
      <c r="FS136" s="456">
        <v>11.014071741067811</v>
      </c>
      <c r="FT136" s="456">
        <v>11.068085197535185</v>
      </c>
      <c r="FU136" s="456">
        <v>11.053606844322942</v>
      </c>
      <c r="FV136" s="456">
        <v>10.988282577637415</v>
      </c>
      <c r="FW136" s="456">
        <v>11.019369054852787</v>
      </c>
      <c r="FX136" s="456">
        <v>11.023472565440233</v>
      </c>
      <c r="FY136" s="456">
        <v>10.981609504308507</v>
      </c>
      <c r="FZ136" s="456">
        <v>10.975881816970128</v>
      </c>
      <c r="GA136" s="456">
        <v>10.978822067119227</v>
      </c>
    </row>
    <row r="137" spans="2:183">
      <c r="B137" s="96" t="s">
        <v>5</v>
      </c>
      <c r="C137" s="166" t="s">
        <v>37</v>
      </c>
      <c r="D137" s="99">
        <v>2429898</v>
      </c>
      <c r="E137" s="87">
        <v>2146119</v>
      </c>
      <c r="F137" s="87">
        <v>2305969.5</v>
      </c>
      <c r="G137" s="87">
        <v>2267959.75</v>
      </c>
      <c r="H137" s="87">
        <v>2351460.5</v>
      </c>
      <c r="I137" s="87">
        <v>2202728.25</v>
      </c>
      <c r="J137" s="87">
        <v>2298531.75</v>
      </c>
      <c r="K137" s="87">
        <v>2317658</v>
      </c>
      <c r="L137" s="87">
        <v>2238110</v>
      </c>
      <c r="M137" s="87">
        <v>2355566.5</v>
      </c>
      <c r="N137" s="87">
        <v>2305434.25</v>
      </c>
      <c r="O137" s="87">
        <v>2338159.25</v>
      </c>
      <c r="P137" s="87">
        <v>2530837</v>
      </c>
      <c r="Q137" s="87">
        <v>2247793.5</v>
      </c>
      <c r="R137" s="87">
        <v>2365220</v>
      </c>
      <c r="S137" s="87">
        <v>2339763.25</v>
      </c>
      <c r="T137" s="87">
        <v>2422458.75</v>
      </c>
      <c r="U137" s="87">
        <v>2297081.75</v>
      </c>
      <c r="V137" s="87">
        <v>2377864.25</v>
      </c>
      <c r="W137" s="87">
        <v>2387859</v>
      </c>
      <c r="X137" s="87">
        <v>2299295.25</v>
      </c>
      <c r="Y137" s="87">
        <v>2416964</v>
      </c>
      <c r="Z137" s="87">
        <v>2362032.5</v>
      </c>
      <c r="AA137" s="87">
        <v>2377420.25</v>
      </c>
      <c r="AB137" s="87">
        <v>2577209.5</v>
      </c>
      <c r="AC137" s="87">
        <v>2354682.25</v>
      </c>
      <c r="AD137" s="87">
        <v>2486276.5</v>
      </c>
      <c r="AE137" s="87">
        <v>2424557</v>
      </c>
      <c r="AF137" s="87">
        <v>488691.69</v>
      </c>
      <c r="AG137" s="87">
        <v>2428168</v>
      </c>
      <c r="AH137" s="87">
        <v>2502134.75</v>
      </c>
      <c r="AI137" s="87">
        <v>2497692.75</v>
      </c>
      <c r="AJ137" s="87">
        <v>2392322</v>
      </c>
      <c r="AK137" s="87">
        <v>2528853</v>
      </c>
      <c r="AL137" s="87">
        <v>2450788.25</v>
      </c>
      <c r="AM137" s="87">
        <v>2446065.5</v>
      </c>
      <c r="AN137" s="87">
        <v>2709712.25</v>
      </c>
      <c r="AO137" s="87">
        <v>2539645.75</v>
      </c>
      <c r="AP137" s="87">
        <v>2596523</v>
      </c>
      <c r="AQ137" s="87">
        <v>2519220.5</v>
      </c>
      <c r="AR137" s="87">
        <v>2641877.5</v>
      </c>
      <c r="AS137" s="87">
        <v>2542200.5</v>
      </c>
      <c r="AT137" s="87">
        <v>2618547.5</v>
      </c>
      <c r="AU137" s="87">
        <v>2651420</v>
      </c>
      <c r="AV137" s="87">
        <v>2530530</v>
      </c>
      <c r="AW137" s="87">
        <v>2632659.25</v>
      </c>
      <c r="AX137" s="87">
        <v>2590700</v>
      </c>
      <c r="AY137" s="87">
        <v>2543600.25</v>
      </c>
      <c r="AZ137" s="87">
        <v>2832743</v>
      </c>
      <c r="BA137" s="87">
        <v>2578596</v>
      </c>
      <c r="BB137" s="87">
        <v>2629639.25</v>
      </c>
      <c r="BC137" s="87">
        <v>2502905.75</v>
      </c>
      <c r="BD137" s="87">
        <v>2552664.5</v>
      </c>
      <c r="BE137" s="87">
        <v>2511581.25</v>
      </c>
      <c r="BF137" s="87">
        <v>2595073.5</v>
      </c>
      <c r="BG137" s="87">
        <v>2642222.75</v>
      </c>
      <c r="BH137" s="87">
        <v>2421171.5</v>
      </c>
      <c r="BI137" s="87">
        <v>2601031.75</v>
      </c>
      <c r="BJ137" s="87">
        <v>2566699</v>
      </c>
      <c r="BK137" s="87">
        <v>2535355.75</v>
      </c>
      <c r="BL137" s="87">
        <v>2944753.25</v>
      </c>
      <c r="BM137" s="87">
        <v>2686051.75</v>
      </c>
      <c r="BN137" s="87">
        <v>2744008</v>
      </c>
      <c r="BO137" s="87">
        <v>2633606.75</v>
      </c>
      <c r="BP137" s="87">
        <v>2726973.75</v>
      </c>
      <c r="BQ137" s="87">
        <v>2662857</v>
      </c>
      <c r="BR137" s="87">
        <v>2781840.25</v>
      </c>
      <c r="BS137" s="87">
        <v>2813849</v>
      </c>
      <c r="BT137" s="87">
        <v>1237976.25</v>
      </c>
      <c r="BU137" s="87">
        <v>0</v>
      </c>
      <c r="BV137" s="87">
        <v>2683156.75</v>
      </c>
      <c r="BW137" s="87">
        <v>2915323.75</v>
      </c>
      <c r="BX137" s="87">
        <v>3133097.75</v>
      </c>
      <c r="BY137" s="87">
        <v>2879815.25</v>
      </c>
      <c r="BZ137" s="87">
        <v>3153221.5</v>
      </c>
      <c r="CA137" s="87">
        <v>2938215.25</v>
      </c>
      <c r="CB137" s="87">
        <v>2958354.75</v>
      </c>
      <c r="CC137" s="87">
        <v>2827536.25</v>
      </c>
      <c r="CD137" s="87">
        <v>3039746.5</v>
      </c>
      <c r="CE137" s="87">
        <v>3031837.75</v>
      </c>
      <c r="CF137" s="87">
        <v>2949843.75</v>
      </c>
      <c r="CG137" s="87">
        <v>3097427</v>
      </c>
      <c r="CH137" s="87">
        <v>3097120.75</v>
      </c>
      <c r="CI137" s="87">
        <v>3133163.5</v>
      </c>
      <c r="CJ137" s="87">
        <v>3392456.75</v>
      </c>
      <c r="CK137" s="87">
        <v>3181218.25</v>
      </c>
      <c r="CL137" s="87">
        <v>3399760.75</v>
      </c>
      <c r="CM137" s="87">
        <v>3199502</v>
      </c>
      <c r="CN137" s="87">
        <v>3190621.5</v>
      </c>
      <c r="CO137" s="87">
        <v>3117677.25</v>
      </c>
      <c r="CP137" s="87">
        <v>3269124.5</v>
      </c>
      <c r="CQ137" s="87">
        <v>3235936</v>
      </c>
      <c r="CR137" s="87">
        <v>3126881.5</v>
      </c>
      <c r="CS137" s="87">
        <v>3272131.5</v>
      </c>
      <c r="CT137" s="87">
        <v>3263323.25</v>
      </c>
      <c r="CU137" s="87">
        <v>3315099.5</v>
      </c>
      <c r="CV137" s="87">
        <v>3496973.25</v>
      </c>
      <c r="CW137" s="87">
        <v>3160989.5</v>
      </c>
      <c r="CX137" s="87">
        <v>3500955</v>
      </c>
      <c r="CY137" s="87">
        <v>3304020.5</v>
      </c>
      <c r="CZ137" s="87">
        <v>616909.68999999994</v>
      </c>
      <c r="DA137" s="87">
        <v>3207228.75</v>
      </c>
      <c r="DB137" s="87">
        <v>3306016.75</v>
      </c>
      <c r="DC137" s="87">
        <v>3364721</v>
      </c>
      <c r="DD137" s="87">
        <v>3189819</v>
      </c>
      <c r="DE137" s="87">
        <v>3382153.5</v>
      </c>
      <c r="DF137" s="87">
        <v>3386036</v>
      </c>
      <c r="DG137" s="87">
        <v>3403202.5</v>
      </c>
      <c r="DH137" s="87">
        <v>3622927.5</v>
      </c>
      <c r="DI137" s="87">
        <v>3275571.25</v>
      </c>
      <c r="DJ137" s="87">
        <v>3637256.25</v>
      </c>
      <c r="DK137" s="87">
        <v>3424663.5</v>
      </c>
      <c r="DL137" s="87">
        <v>3449866.5</v>
      </c>
      <c r="DM137" s="87">
        <v>3299942.75</v>
      </c>
      <c r="DN137" s="87">
        <v>3459862.5</v>
      </c>
      <c r="DO137" s="87">
        <v>3503037</v>
      </c>
      <c r="DP137" s="87">
        <v>3291672.5</v>
      </c>
      <c r="DQ137" s="87">
        <v>3532870.75</v>
      </c>
      <c r="DR137" s="87">
        <v>3522431.25</v>
      </c>
      <c r="DS137" s="87">
        <v>3526579.25</v>
      </c>
      <c r="DT137" s="87">
        <v>3790579.5</v>
      </c>
      <c r="DU137" s="87">
        <v>3426669.75</v>
      </c>
      <c r="DV137" s="87">
        <v>3800677.25</v>
      </c>
      <c r="DW137" s="87">
        <v>3596616.5</v>
      </c>
      <c r="DX137" s="87">
        <v>3604537.75</v>
      </c>
      <c r="DY137" s="87">
        <v>3457130.25</v>
      </c>
      <c r="DZ137" s="87">
        <v>3645014.25</v>
      </c>
      <c r="EA137" s="87">
        <v>3644571</v>
      </c>
      <c r="EB137" s="87">
        <v>3479835.25</v>
      </c>
      <c r="EC137" s="87">
        <v>3660977</v>
      </c>
      <c r="ED137" s="87">
        <v>3630965</v>
      </c>
      <c r="EE137" s="87">
        <v>3646865.25</v>
      </c>
      <c r="EF137" s="87">
        <v>3868507.25</v>
      </c>
      <c r="EG137" s="87">
        <v>3626672</v>
      </c>
      <c r="EH137" s="87">
        <v>3880868.5</v>
      </c>
      <c r="EI137" s="87">
        <v>3177530</v>
      </c>
      <c r="EJ137" s="87">
        <v>808303.88</v>
      </c>
      <c r="EK137" s="87">
        <v>3508577.25</v>
      </c>
      <c r="EL137" s="87">
        <v>3699664</v>
      </c>
      <c r="EM137" s="87">
        <v>3731978.75</v>
      </c>
      <c r="EN137" s="87">
        <v>3600167.75</v>
      </c>
      <c r="EO137" s="87">
        <v>3751749.75</v>
      </c>
      <c r="EP137" s="87">
        <v>3713094.5</v>
      </c>
      <c r="EQ137" s="87">
        <v>3740134</v>
      </c>
      <c r="ER137" s="87">
        <v>4170733</v>
      </c>
      <c r="ES137" s="87">
        <v>3784720</v>
      </c>
      <c r="ET137" s="87">
        <v>4191559.25</v>
      </c>
      <c r="EU137" s="87">
        <v>3865566</v>
      </c>
      <c r="EV137" s="87">
        <v>4018680.25</v>
      </c>
      <c r="EW137" s="87">
        <v>3779164</v>
      </c>
      <c r="EX137" s="87">
        <v>3998526.5</v>
      </c>
      <c r="EY137" s="87">
        <v>4044977.5</v>
      </c>
      <c r="EZ137" s="87">
        <v>3828325.75</v>
      </c>
      <c r="FA137" s="87">
        <v>4044262.25</v>
      </c>
      <c r="FB137" s="87">
        <v>4021638</v>
      </c>
      <c r="FC137" s="87">
        <v>4006631</v>
      </c>
      <c r="FD137" s="87">
        <v>4708982.5</v>
      </c>
      <c r="FE137" s="87">
        <v>4279019</v>
      </c>
      <c r="FF137" s="87">
        <v>4713157</v>
      </c>
      <c r="FG137" s="87">
        <v>4326281</v>
      </c>
      <c r="FH137" s="87">
        <v>4433808</v>
      </c>
      <c r="FI137" s="87">
        <v>4192799.5</v>
      </c>
      <c r="FJ137" s="87">
        <v>4594772.5</v>
      </c>
      <c r="FK137" s="87">
        <v>4576823.5</v>
      </c>
      <c r="FL137" s="87">
        <v>4312850</v>
      </c>
      <c r="FM137" s="87">
        <v>4641546</v>
      </c>
      <c r="FN137" s="87">
        <v>4546861.5</v>
      </c>
      <c r="FO137" s="87">
        <v>4588429.5</v>
      </c>
      <c r="FP137" s="87">
        <v>5044559</v>
      </c>
      <c r="FQ137" s="87">
        <v>4599059.5</v>
      </c>
      <c r="FR137" s="87">
        <v>5004310.5</v>
      </c>
      <c r="FS137" s="87">
        <v>314787.21999999997</v>
      </c>
      <c r="FT137" s="87">
        <v>1495532.88</v>
      </c>
      <c r="FU137" s="87">
        <v>4532985</v>
      </c>
      <c r="FV137" s="87">
        <v>4934623.5</v>
      </c>
      <c r="FW137" s="87">
        <v>4811544.5</v>
      </c>
      <c r="FX137" s="87">
        <v>4648114.5</v>
      </c>
      <c r="FY137" s="87">
        <v>4967385.5</v>
      </c>
      <c r="FZ137" s="87">
        <v>4846435.5</v>
      </c>
      <c r="GA137" s="87">
        <v>4985349.5</v>
      </c>
    </row>
    <row r="138" spans="2:183">
      <c r="B138" s="171" t="s">
        <v>5</v>
      </c>
      <c r="C138" s="172" t="s">
        <v>270</v>
      </c>
      <c r="D138" s="81">
        <v>2.3400011463597918</v>
      </c>
      <c r="E138" s="82">
        <v>2.3400006424286719</v>
      </c>
      <c r="F138" s="82">
        <v>2.3400002642429003</v>
      </c>
      <c r="G138" s="82">
        <v>2.339999706359905</v>
      </c>
      <c r="H138" s="82">
        <v>2.3400004880100003</v>
      </c>
      <c r="I138" s="82">
        <v>2.3399993511357549</v>
      </c>
      <c r="J138" s="82">
        <v>2.3400002040154724</v>
      </c>
      <c r="K138" s="82">
        <v>2.3400001813313405</v>
      </c>
      <c r="L138" s="82">
        <v>2.3399995717530309</v>
      </c>
      <c r="M138" s="82">
        <v>2.3400003729192704</v>
      </c>
      <c r="N138" s="82">
        <v>2.3400000046689686</v>
      </c>
      <c r="O138" s="82">
        <v>2.3399999407533953</v>
      </c>
      <c r="P138" s="82">
        <v>2.4099984716330813</v>
      </c>
      <c r="Q138" s="82">
        <v>2.4099986003998266</v>
      </c>
      <c r="R138" s="82">
        <v>2.4099980530249705</v>
      </c>
      <c r="S138" s="82">
        <v>2.4099989085926348</v>
      </c>
      <c r="T138" s="82">
        <v>2.4099989110300397</v>
      </c>
      <c r="U138" s="82">
        <v>2.4099981399505257</v>
      </c>
      <c r="V138" s="82">
        <v>2.4099988859453285</v>
      </c>
      <c r="W138" s="82">
        <v>2.4099984507679801</v>
      </c>
      <c r="X138" s="82">
        <v>2.4099986841566574</v>
      </c>
      <c r="Y138" s="82">
        <v>2.4099986460132792</v>
      </c>
      <c r="Z138" s="82">
        <v>2.4099982370115764</v>
      </c>
      <c r="AA138" s="82">
        <v>2.4099986112265608</v>
      </c>
      <c r="AB138" s="82">
        <v>2.5419990008398665</v>
      </c>
      <c r="AC138" s="82">
        <v>2.5419994985269851</v>
      </c>
      <c r="AD138" s="82">
        <v>2.5419990251301212</v>
      </c>
      <c r="AE138" s="82">
        <v>2.5419991129999873</v>
      </c>
      <c r="AF138" s="82">
        <v>2.5419993073493274</v>
      </c>
      <c r="AG138" s="82">
        <v>2.5419990212096506</v>
      </c>
      <c r="AH138" s="82">
        <v>2.5419988590880012</v>
      </c>
      <c r="AI138" s="82">
        <v>2.541998823534656</v>
      </c>
      <c r="AJ138" s="82">
        <v>2.5419985341698075</v>
      </c>
      <c r="AK138" s="82">
        <v>2.5419986409317414</v>
      </c>
      <c r="AL138" s="82">
        <v>2.5419988284428419</v>
      </c>
      <c r="AM138" s="82">
        <v>2.5419986214755199</v>
      </c>
      <c r="AN138" s="82">
        <v>2.6549996630437849</v>
      </c>
      <c r="AO138" s="82">
        <v>2.6549984777627813</v>
      </c>
      <c r="AP138" s="82">
        <v>2.6549991980368088</v>
      </c>
      <c r="AQ138" s="82">
        <v>2.6549984481369475</v>
      </c>
      <c r="AR138" s="82">
        <v>2.6549979956448579</v>
      </c>
      <c r="AS138" s="82">
        <v>2.6549989535930778</v>
      </c>
      <c r="AT138" s="82">
        <v>2.6549982901249196</v>
      </c>
      <c r="AU138" s="82">
        <v>2.6549986195393047</v>
      </c>
      <c r="AV138" s="82">
        <v>2.6549991756537752</v>
      </c>
      <c r="AW138" s="82">
        <v>2.6549985672447112</v>
      </c>
      <c r="AX138" s="82">
        <v>2.6549990864761703</v>
      </c>
      <c r="AY138" s="82">
        <v>2.6549985185410336</v>
      </c>
      <c r="AZ138" s="82">
        <v>2.7879965201308217</v>
      </c>
      <c r="BA138" s="82">
        <v>2.7879966879594575</v>
      </c>
      <c r="BB138" s="82">
        <v>2.787997153774747</v>
      </c>
      <c r="BC138" s="82">
        <v>2.7879955529852105</v>
      </c>
      <c r="BD138" s="82">
        <v>2.7879955522950515</v>
      </c>
      <c r="BE138" s="82">
        <v>2.7879966479407199</v>
      </c>
      <c r="BF138" s="82">
        <v>2.7879956625817615</v>
      </c>
      <c r="BG138" s="82">
        <v>2.7879968157893762</v>
      </c>
      <c r="BH138" s="82">
        <v>2.7879965731143779</v>
      </c>
      <c r="BI138" s="82">
        <v>2.7879974818505291</v>
      </c>
      <c r="BJ138" s="82">
        <v>2.7879971370309438</v>
      </c>
      <c r="BK138" s="82">
        <v>2.7879963084850687</v>
      </c>
      <c r="BL138" s="82">
        <v>2.871999220077154</v>
      </c>
      <c r="BM138" s="82">
        <v>2.8719999312272981</v>
      </c>
      <c r="BN138" s="82">
        <v>2.8720018047506248</v>
      </c>
      <c r="BO138" s="82">
        <v>2.8720011705206847</v>
      </c>
      <c r="BP138" s="82">
        <v>2.8720010128245397</v>
      </c>
      <c r="BQ138" s="82">
        <v>2.8720005611864745</v>
      </c>
      <c r="BR138" s="82">
        <v>2.8720000574845961</v>
      </c>
      <c r="BS138" s="82">
        <v>2.8720007249996553</v>
      </c>
      <c r="BT138" s="82">
        <v>2.8720004418975278</v>
      </c>
      <c r="BU138" s="82" t="e">
        <v>#DIV/0!</v>
      </c>
      <c r="BV138" s="82">
        <v>2.8719987372934996</v>
      </c>
      <c r="BW138" s="82">
        <v>2.8719987584097733</v>
      </c>
      <c r="BX138" s="82">
        <v>2.9580035233981543</v>
      </c>
      <c r="BY138" s="82">
        <v>2.9580032324626839</v>
      </c>
      <c r="BZ138" s="82">
        <v>2.9580039474430491</v>
      </c>
      <c r="CA138" s="82">
        <v>2.9580031671470102</v>
      </c>
      <c r="CB138" s="82">
        <v>2.9580038715807531</v>
      </c>
      <c r="CC138" s="82">
        <v>2.9580037995450916</v>
      </c>
      <c r="CD138" s="82">
        <v>2.9580037235809264</v>
      </c>
      <c r="CE138" s="82">
        <v>2.958003584546808</v>
      </c>
      <c r="CF138" s="82">
        <v>2.958003758327798</v>
      </c>
      <c r="CG138" s="82">
        <v>2.9580040806998058</v>
      </c>
      <c r="CH138" s="82">
        <v>2.9580041579684169</v>
      </c>
      <c r="CI138" s="82">
        <v>2.9580031263696749</v>
      </c>
      <c r="CJ138" s="82">
        <v>3.1060057430663917</v>
      </c>
      <c r="CK138" s="82">
        <v>3.1060070654127956</v>
      </c>
      <c r="CL138" s="82">
        <v>3.1060063197972729</v>
      </c>
      <c r="CM138" s="82">
        <v>3.1060053982233291</v>
      </c>
      <c r="CN138" s="82">
        <v>3.1060064908926361</v>
      </c>
      <c r="CO138" s="82">
        <v>3.1060056572415009</v>
      </c>
      <c r="CP138" s="82">
        <v>3.1060060096694673</v>
      </c>
      <c r="CQ138" s="82">
        <v>3.1060063201183876</v>
      </c>
      <c r="CR138" s="82">
        <v>3.1060052621318959</v>
      </c>
      <c r="CS138" s="82">
        <v>3.1060063762457317</v>
      </c>
      <c r="CT138" s="82">
        <v>3.1060067418130988</v>
      </c>
      <c r="CU138" s="82">
        <v>3.1060059150818922</v>
      </c>
      <c r="CV138" s="82">
        <v>3.1989992645081262</v>
      </c>
      <c r="CW138" s="82">
        <v>3.1989996297203822</v>
      </c>
      <c r="CX138" s="82">
        <v>3.1989998085692446</v>
      </c>
      <c r="CY138" s="82">
        <v>3.1990001405072701</v>
      </c>
      <c r="CZ138" s="82">
        <v>3.1990010292231332</v>
      </c>
      <c r="DA138" s="82">
        <v>3.1989995156858693</v>
      </c>
      <c r="DB138" s="82">
        <v>3.1989996238920555</v>
      </c>
      <c r="DC138" s="82">
        <v>3.198999638830089</v>
      </c>
      <c r="DD138" s="82">
        <v>3.199000130374174</v>
      </c>
      <c r="DE138" s="82">
        <v>3.1989992145876971</v>
      </c>
      <c r="DF138" s="82">
        <v>3.1989997006236712</v>
      </c>
      <c r="DG138" s="82">
        <v>3.1990003281717714</v>
      </c>
      <c r="DH138" s="82">
        <v>3.3269946526421346</v>
      </c>
      <c r="DI138" s="82">
        <v>3.3269943053517514</v>
      </c>
      <c r="DJ138" s="82">
        <v>3.3269952456315748</v>
      </c>
      <c r="DK138" s="82">
        <v>3.3269960056387093</v>
      </c>
      <c r="DL138" s="82">
        <v>3.3269957558621237</v>
      </c>
      <c r="DM138" s="82">
        <v>3.3269964210172875</v>
      </c>
      <c r="DN138" s="82">
        <v>3.3269956035756048</v>
      </c>
      <c r="DO138" s="82">
        <v>3.3269956777055656</v>
      </c>
      <c r="DP138" s="82">
        <v>3.3269970912360241</v>
      </c>
      <c r="DQ138" s="82">
        <v>3.3269950330940294</v>
      </c>
      <c r="DR138" s="82">
        <v>3.3269948554635493</v>
      </c>
      <c r="DS138" s="82">
        <v>3.3269960820348135</v>
      </c>
      <c r="DT138" s="82">
        <v>3.4929951090247755</v>
      </c>
      <c r="DU138" s="82">
        <v>3.4929960870392138</v>
      </c>
      <c r="DV138" s="82">
        <v>3.4929958383316011</v>
      </c>
      <c r="DW138" s="82">
        <v>3.4929959032802165</v>
      </c>
      <c r="DX138" s="82">
        <v>3.492996554688478</v>
      </c>
      <c r="DY138" s="82">
        <v>3.4929967598901634</v>
      </c>
      <c r="DZ138" s="82">
        <v>3.4929964258017869</v>
      </c>
      <c r="EA138" s="82">
        <v>3.4929974074212224</v>
      </c>
      <c r="EB138" s="82">
        <v>3.4929972829217228</v>
      </c>
      <c r="EC138" s="82">
        <v>3.4929963932796695</v>
      </c>
      <c r="ED138" s="82">
        <v>3.4929960233237414</v>
      </c>
      <c r="EE138" s="82">
        <v>3.49299635058907</v>
      </c>
      <c r="EF138" s="82">
        <v>3.5629914243373455</v>
      </c>
      <c r="EG138" s="82">
        <v>3.562993293117088</v>
      </c>
      <c r="EH138" s="82">
        <v>3.5629921635753972</v>
      </c>
      <c r="EI138" s="82">
        <v>3.5629930837322603</v>
      </c>
      <c r="EJ138" s="82">
        <v>3.5629982272372649</v>
      </c>
      <c r="EK138" s="82">
        <v>3.5629944364688564</v>
      </c>
      <c r="EL138" s="82">
        <v>3.5629937933271103</v>
      </c>
      <c r="EM138" s="82">
        <v>3.5629937589684579</v>
      </c>
      <c r="EN138" s="82">
        <v>3.5629928366793653</v>
      </c>
      <c r="EO138" s="82">
        <v>3.5629939122587464</v>
      </c>
      <c r="EP138" s="82">
        <v>3.5629923314995091</v>
      </c>
      <c r="EQ138" s="82">
        <v>3.5629926923161195</v>
      </c>
      <c r="ER138" s="82">
        <v>3.8839960226303116</v>
      </c>
      <c r="ES138" s="82">
        <v>3.8839964245296184</v>
      </c>
      <c r="ET138" s="82">
        <v>3.8839953668848093</v>
      </c>
      <c r="EU138" s="82">
        <v>3.8839967687065111</v>
      </c>
      <c r="EV138" s="82">
        <v>3.8839961205659326</v>
      </c>
      <c r="EW138" s="82">
        <v>3.8839957245630052</v>
      </c>
      <c r="EX138" s="82">
        <v>3.8839966817667997</v>
      </c>
      <c r="EY138" s="82">
        <v>3.8839958164379378</v>
      </c>
      <c r="EZ138" s="82">
        <v>3.8839957997571206</v>
      </c>
      <c r="FA138" s="82">
        <v>3.883996177757902</v>
      </c>
      <c r="FB138" s="82">
        <v>3.8839954918418225</v>
      </c>
      <c r="FC138" s="82">
        <v>3.8839957753899501</v>
      </c>
      <c r="FD138" s="82">
        <v>4.4659981687158137</v>
      </c>
      <c r="FE138" s="82">
        <v>4.4659977774897408</v>
      </c>
      <c r="FF138" s="82">
        <v>4.4659964736574915</v>
      </c>
      <c r="FG138" s="82">
        <v>4.4659995272500455</v>
      </c>
      <c r="FH138" s="82">
        <v>4.4659980655166116</v>
      </c>
      <c r="FI138" s="82">
        <v>4.465997709950968</v>
      </c>
      <c r="FJ138" s="82">
        <v>4.4659995995855732</v>
      </c>
      <c r="FK138" s="82">
        <v>4.4659980610361254</v>
      </c>
      <c r="FL138" s="82">
        <v>4.4659988822084804</v>
      </c>
      <c r="FM138" s="82">
        <v>4.4659992696289716</v>
      </c>
      <c r="FN138" s="82">
        <v>4.4659990055065473</v>
      </c>
      <c r="FO138" s="82">
        <v>4.4659997007048036</v>
      </c>
      <c r="FP138" s="82">
        <v>4.8239988270681344</v>
      </c>
      <c r="FQ138" s="82">
        <v>4.8239986495915472</v>
      </c>
      <c r="FR138" s="82">
        <v>4.8239987840112981</v>
      </c>
      <c r="FS138" s="82">
        <v>4.8239991749216635</v>
      </c>
      <c r="FT138" s="82">
        <v>4.8239995912512272</v>
      </c>
      <c r="FU138" s="82">
        <v>4.8239987548870022</v>
      </c>
      <c r="FV138" s="82">
        <v>4.8239986464791969</v>
      </c>
      <c r="FW138" s="82">
        <v>4.8239991492435088</v>
      </c>
      <c r="FX138" s="82">
        <v>4.8239989989410814</v>
      </c>
      <c r="FY138" s="82">
        <v>4.8239990740815912</v>
      </c>
      <c r="FZ138" s="82">
        <v>4.8239990802776287</v>
      </c>
      <c r="GA138" s="82">
        <v>4.823998800132566</v>
      </c>
    </row>
    <row r="139" spans="2:183">
      <c r="B139" s="96" t="s">
        <v>5</v>
      </c>
      <c r="C139" s="166" t="s">
        <v>38</v>
      </c>
      <c r="D139" s="173">
        <v>132188.78</v>
      </c>
      <c r="E139" s="174">
        <v>116482.34</v>
      </c>
      <c r="F139" s="174">
        <v>124802.5</v>
      </c>
      <c r="G139" s="174">
        <v>122921.54</v>
      </c>
      <c r="H139" s="174">
        <v>127464.69</v>
      </c>
      <c r="I139" s="174">
        <v>118984.81</v>
      </c>
      <c r="J139" s="174">
        <v>124302.74</v>
      </c>
      <c r="K139" s="174">
        <v>125460.02</v>
      </c>
      <c r="L139" s="174">
        <v>121116.51</v>
      </c>
      <c r="M139" s="174">
        <v>127686.66</v>
      </c>
      <c r="N139" s="174">
        <v>125162.11</v>
      </c>
      <c r="O139" s="174">
        <v>126670.37</v>
      </c>
      <c r="P139" s="174">
        <v>137457.38</v>
      </c>
      <c r="Q139" s="174">
        <v>121882.71</v>
      </c>
      <c r="R139" s="174">
        <v>127548.46</v>
      </c>
      <c r="S139" s="174">
        <v>126491.08</v>
      </c>
      <c r="T139" s="174">
        <v>130954.23</v>
      </c>
      <c r="U139" s="174">
        <v>123918.45</v>
      </c>
      <c r="V139" s="174">
        <v>128325.71</v>
      </c>
      <c r="W139" s="174">
        <v>128899.31</v>
      </c>
      <c r="X139" s="174">
        <v>124043.21</v>
      </c>
      <c r="Y139" s="174">
        <v>130635.9</v>
      </c>
      <c r="Z139" s="174">
        <v>127836.12</v>
      </c>
      <c r="AA139" s="174">
        <v>128274.09</v>
      </c>
      <c r="AB139" s="174">
        <v>135945.41</v>
      </c>
      <c r="AC139" s="174">
        <v>124359.77</v>
      </c>
      <c r="AD139" s="174">
        <v>130627.21</v>
      </c>
      <c r="AE139" s="174">
        <v>166673.98000000001</v>
      </c>
      <c r="AF139" s="174">
        <v>33624.22</v>
      </c>
      <c r="AG139" s="174">
        <v>166943.84</v>
      </c>
      <c r="AH139" s="174">
        <v>172000.25</v>
      </c>
      <c r="AI139" s="174">
        <v>171638.02</v>
      </c>
      <c r="AJ139" s="174">
        <v>164222.91</v>
      </c>
      <c r="AK139" s="174">
        <v>174033.25</v>
      </c>
      <c r="AL139" s="174">
        <v>168650.34</v>
      </c>
      <c r="AM139" s="174">
        <v>167749.28</v>
      </c>
      <c r="AN139" s="174">
        <v>183058.3</v>
      </c>
      <c r="AO139" s="174">
        <v>171541.62</v>
      </c>
      <c r="AP139" s="174">
        <v>174575.42</v>
      </c>
      <c r="AQ139" s="174">
        <v>169482.16</v>
      </c>
      <c r="AR139" s="174">
        <v>177969.8</v>
      </c>
      <c r="AS139" s="174">
        <v>171107.45</v>
      </c>
      <c r="AT139" s="174">
        <v>176181</v>
      </c>
      <c r="AU139" s="174">
        <v>178606.06</v>
      </c>
      <c r="AV139" s="174">
        <v>170280.03</v>
      </c>
      <c r="AW139" s="174">
        <v>177256.61</v>
      </c>
      <c r="AX139" s="174">
        <v>174744.09</v>
      </c>
      <c r="AY139" s="174">
        <v>170645.22</v>
      </c>
      <c r="AZ139" s="174">
        <v>186491.78</v>
      </c>
      <c r="BA139" s="174">
        <v>169849.53</v>
      </c>
      <c r="BB139" s="174">
        <v>171626.59</v>
      </c>
      <c r="BC139" s="174">
        <v>163038.10999999999</v>
      </c>
      <c r="BD139" s="174">
        <v>165984.97</v>
      </c>
      <c r="BE139" s="174">
        <v>163588.81</v>
      </c>
      <c r="BF139" s="174">
        <v>169052.81</v>
      </c>
      <c r="BG139" s="174">
        <v>172481.75</v>
      </c>
      <c r="BH139" s="174">
        <v>157058.97</v>
      </c>
      <c r="BI139" s="174">
        <v>169492.56</v>
      </c>
      <c r="BJ139" s="174">
        <v>167624</v>
      </c>
      <c r="BK139" s="174">
        <v>164786.89000000001</v>
      </c>
      <c r="BL139" s="174">
        <v>193111.91</v>
      </c>
      <c r="BM139" s="174">
        <v>176294.98</v>
      </c>
      <c r="BN139" s="174">
        <v>178509.73</v>
      </c>
      <c r="BO139" s="174">
        <v>171171.66</v>
      </c>
      <c r="BP139" s="174">
        <v>177237.97</v>
      </c>
      <c r="BQ139" s="174">
        <v>173223.12</v>
      </c>
      <c r="BR139" s="174">
        <v>181185.8</v>
      </c>
      <c r="BS139" s="174">
        <v>183514.33</v>
      </c>
      <c r="BT139" s="174">
        <v>80511.3</v>
      </c>
      <c r="BU139" s="174">
        <v>0</v>
      </c>
      <c r="BV139" s="174">
        <v>175976.52</v>
      </c>
      <c r="BW139" s="174">
        <v>190899.20000000001</v>
      </c>
      <c r="BX139" s="174">
        <v>207287.81</v>
      </c>
      <c r="BY139" s="174">
        <v>190888.97</v>
      </c>
      <c r="BZ139" s="174">
        <v>208760.45</v>
      </c>
      <c r="CA139" s="174">
        <v>193824.95</v>
      </c>
      <c r="CB139" s="174">
        <v>194572.78</v>
      </c>
      <c r="CC139" s="174">
        <v>185753.67</v>
      </c>
      <c r="CD139" s="174">
        <v>200493.16</v>
      </c>
      <c r="CE139" s="174">
        <v>199890.48</v>
      </c>
      <c r="CF139" s="174">
        <v>194583.36</v>
      </c>
      <c r="CG139" s="174">
        <v>204650.2</v>
      </c>
      <c r="CH139" s="174">
        <v>205330.48</v>
      </c>
      <c r="CI139" s="174">
        <v>207281.45</v>
      </c>
      <c r="CJ139" s="174">
        <v>218928.33</v>
      </c>
      <c r="CK139" s="174">
        <v>205313.64</v>
      </c>
      <c r="CL139" s="174">
        <v>219431.42</v>
      </c>
      <c r="CM139" s="174">
        <v>205933.48</v>
      </c>
      <c r="CN139" s="174">
        <v>204627.56</v>
      </c>
      <c r="CO139" s="174">
        <v>200161.78</v>
      </c>
      <c r="CP139" s="174">
        <v>210201.06</v>
      </c>
      <c r="CQ139" s="174">
        <v>207822.7</v>
      </c>
      <c r="CR139" s="174">
        <v>200771.62</v>
      </c>
      <c r="CS139" s="174">
        <v>210388.38</v>
      </c>
      <c r="CT139" s="174">
        <v>210483.36</v>
      </c>
      <c r="CU139" s="174">
        <v>213457.17</v>
      </c>
      <c r="CV139" s="174">
        <v>223845.97</v>
      </c>
      <c r="CW139" s="174">
        <v>202335.69</v>
      </c>
      <c r="CX139" s="174">
        <v>224134.41</v>
      </c>
      <c r="CY139" s="174">
        <v>211022.47</v>
      </c>
      <c r="CZ139" s="174">
        <v>39114.31</v>
      </c>
      <c r="DA139" s="174">
        <v>204206.3</v>
      </c>
      <c r="DB139" s="174">
        <v>210432.22</v>
      </c>
      <c r="DC139" s="174">
        <v>214539.8</v>
      </c>
      <c r="DD139" s="174">
        <v>202963.94</v>
      </c>
      <c r="DE139" s="174">
        <v>215756.16</v>
      </c>
      <c r="DF139" s="174">
        <v>216741.38</v>
      </c>
      <c r="DG139" s="174">
        <v>217281.05</v>
      </c>
      <c r="DH139" s="174">
        <v>229008.75</v>
      </c>
      <c r="DI139" s="174">
        <v>207053.98</v>
      </c>
      <c r="DJ139" s="174">
        <v>229973.44</v>
      </c>
      <c r="DK139" s="174">
        <v>215967.73</v>
      </c>
      <c r="DL139" s="174">
        <v>217004.58</v>
      </c>
      <c r="DM139" s="174">
        <v>207314.86</v>
      </c>
      <c r="DN139" s="174">
        <v>217666.12</v>
      </c>
      <c r="DO139" s="174">
        <v>220640.78</v>
      </c>
      <c r="DP139" s="174">
        <v>206706.17</v>
      </c>
      <c r="DQ139" s="174">
        <v>222710.41</v>
      </c>
      <c r="DR139" s="174">
        <v>222723.27</v>
      </c>
      <c r="DS139" s="174">
        <v>222329.05</v>
      </c>
      <c r="DT139" s="174">
        <v>234394.95</v>
      </c>
      <c r="DU139" s="174">
        <v>211901.86</v>
      </c>
      <c r="DV139" s="174">
        <v>235084.14</v>
      </c>
      <c r="DW139" s="174">
        <v>221963.91</v>
      </c>
      <c r="DX139" s="174">
        <v>221773.75</v>
      </c>
      <c r="DY139" s="174">
        <v>212507.5</v>
      </c>
      <c r="DZ139" s="174">
        <v>224468.83</v>
      </c>
      <c r="EA139" s="174">
        <v>224445.28</v>
      </c>
      <c r="EB139" s="174">
        <v>214008.39</v>
      </c>
      <c r="EC139" s="174">
        <v>225549.69</v>
      </c>
      <c r="ED139" s="174">
        <v>224274.42</v>
      </c>
      <c r="EE139" s="174">
        <v>224641.09</v>
      </c>
      <c r="EF139" s="174">
        <v>240882.27</v>
      </c>
      <c r="EG139" s="174">
        <v>225846.3</v>
      </c>
      <c r="EH139" s="174">
        <v>241723.44</v>
      </c>
      <c r="EI139" s="174">
        <v>197409.53</v>
      </c>
      <c r="EJ139" s="174">
        <v>49915.6</v>
      </c>
      <c r="EK139" s="174">
        <v>217088.39</v>
      </c>
      <c r="EL139" s="174">
        <v>229295.62</v>
      </c>
      <c r="EM139" s="174">
        <v>231511.19</v>
      </c>
      <c r="EN139" s="174">
        <v>223263.73</v>
      </c>
      <c r="EO139" s="174">
        <v>232846.77</v>
      </c>
      <c r="EP139" s="174">
        <v>230996.3</v>
      </c>
      <c r="EQ139" s="174">
        <v>232107.44</v>
      </c>
      <c r="ER139" s="174">
        <v>244455.38</v>
      </c>
      <c r="ES139" s="174">
        <v>221918.42</v>
      </c>
      <c r="ET139" s="174">
        <v>245812.39</v>
      </c>
      <c r="EU139" s="174">
        <v>225617.62</v>
      </c>
      <c r="EV139" s="174">
        <v>234749.41</v>
      </c>
      <c r="EW139" s="174">
        <v>220018.58</v>
      </c>
      <c r="EX139" s="174">
        <v>233337.55</v>
      </c>
      <c r="EY139" s="174">
        <v>236333.02</v>
      </c>
      <c r="EZ139" s="174">
        <v>223172.41</v>
      </c>
      <c r="FA139" s="174">
        <v>236273.25</v>
      </c>
      <c r="FB139" s="174">
        <v>235610.91</v>
      </c>
      <c r="FC139" s="174">
        <v>233877.88</v>
      </c>
      <c r="FD139" s="174">
        <v>246338.86</v>
      </c>
      <c r="FE139" s="174">
        <v>223992.61</v>
      </c>
      <c r="FF139" s="174">
        <v>246666.53</v>
      </c>
      <c r="FG139" s="174">
        <v>225161.38</v>
      </c>
      <c r="FH139" s="174">
        <v>230541.03</v>
      </c>
      <c r="FI139" s="174">
        <v>217404.61</v>
      </c>
      <c r="FJ139" s="174">
        <v>239810.8</v>
      </c>
      <c r="FK139" s="174">
        <v>238797.02</v>
      </c>
      <c r="FL139" s="174">
        <v>224357.55</v>
      </c>
      <c r="FM139" s="174">
        <v>242509.03</v>
      </c>
      <c r="FN139" s="174">
        <v>237751.59</v>
      </c>
      <c r="FO139" s="174">
        <v>239375.61</v>
      </c>
      <c r="FP139" s="174">
        <v>251006.22</v>
      </c>
      <c r="FQ139" s="174">
        <v>229055.33</v>
      </c>
      <c r="FR139" s="174">
        <v>248882.17</v>
      </c>
      <c r="FS139" s="174">
        <v>15593.66</v>
      </c>
      <c r="FT139" s="174">
        <v>73722.89</v>
      </c>
      <c r="FU139" s="174">
        <v>223748.03</v>
      </c>
      <c r="FV139" s="174">
        <v>245021.03</v>
      </c>
      <c r="FW139" s="174">
        <v>238235.7</v>
      </c>
      <c r="FX139" s="174">
        <v>230058</v>
      </c>
      <c r="FY139" s="174">
        <v>246797.64</v>
      </c>
      <c r="FZ139" s="174">
        <v>240914.09</v>
      </c>
      <c r="GA139" s="174">
        <v>247753</v>
      </c>
    </row>
    <row r="140" spans="2:183">
      <c r="B140" s="171" t="s">
        <v>5</v>
      </c>
      <c r="C140" s="172" t="s">
        <v>39</v>
      </c>
      <c r="D140" s="81">
        <v>1.3960015207358671</v>
      </c>
      <c r="E140" s="82">
        <v>1.3960011984659635</v>
      </c>
      <c r="F140" s="82">
        <v>1.3960011185682326</v>
      </c>
      <c r="G140" s="82">
        <v>1.3960012537960262</v>
      </c>
      <c r="H140" s="82">
        <v>1.3960012923434129</v>
      </c>
      <c r="I140" s="82">
        <v>1.3960011779530366</v>
      </c>
      <c r="J140" s="82">
        <v>1.3960012129107613</v>
      </c>
      <c r="K140" s="82">
        <v>1.3960011572142292</v>
      </c>
      <c r="L140" s="82">
        <v>1.3960012494294578</v>
      </c>
      <c r="M140" s="82">
        <v>1.3960013556950124</v>
      </c>
      <c r="N140" s="82">
        <v>1.3960011198158326</v>
      </c>
      <c r="O140" s="82">
        <v>1.3960013445304063</v>
      </c>
      <c r="P140" s="82">
        <v>1.4339987063929227</v>
      </c>
      <c r="Q140" s="82">
        <v>1.4339985881522443</v>
      </c>
      <c r="R140" s="82">
        <v>1.4339988307512423</v>
      </c>
      <c r="S140" s="82">
        <v>1.4339994059536145</v>
      </c>
      <c r="T140" s="82">
        <v>1.4339990801677598</v>
      </c>
      <c r="U140" s="82">
        <v>1.4339990001689529</v>
      </c>
      <c r="V140" s="82">
        <v>1.4339990836760237</v>
      </c>
      <c r="W140" s="82">
        <v>1.433999087753649</v>
      </c>
      <c r="X140" s="82">
        <v>1.4339990242955043</v>
      </c>
      <c r="Y140" s="82">
        <v>1.4339992755134523</v>
      </c>
      <c r="Z140" s="82">
        <v>1.4339988288953252</v>
      </c>
      <c r="AA140" s="82">
        <v>1.4339991280239681</v>
      </c>
      <c r="AB140" s="82">
        <v>1.4739985254095784</v>
      </c>
      <c r="AC140" s="82">
        <v>1.4739983880335195</v>
      </c>
      <c r="AD140" s="82">
        <v>1.4739983751029666</v>
      </c>
      <c r="AE140" s="82">
        <v>1.9270004855828151</v>
      </c>
      <c r="AF140" s="82">
        <v>1.9269998280703766</v>
      </c>
      <c r="AG140" s="82">
        <v>1.9270014082230995</v>
      </c>
      <c r="AH140" s="82">
        <v>1.9270009410921149</v>
      </c>
      <c r="AI140" s="82">
        <v>1.9270014595262153</v>
      </c>
      <c r="AJ140" s="82">
        <v>1.9270013611508765</v>
      </c>
      <c r="AK140" s="82">
        <v>1.9270010961877029</v>
      </c>
      <c r="AL140" s="82">
        <v>1.9270008089616495</v>
      </c>
      <c r="AM140" s="82">
        <v>1.9270008730414006</v>
      </c>
      <c r="AN140" s="82">
        <v>1.9699998923840167</v>
      </c>
      <c r="AO140" s="82">
        <v>1.9699991961137844</v>
      </c>
      <c r="AP140" s="82">
        <v>1.9699992100838442</v>
      </c>
      <c r="AQ140" s="82">
        <v>1.969998930625491</v>
      </c>
      <c r="AR140" s="82">
        <v>1.97</v>
      </c>
      <c r="AS140" s="82">
        <v>1.9699994013120476</v>
      </c>
      <c r="AT140" s="82">
        <v>1.9699995527328025</v>
      </c>
      <c r="AU140" s="82">
        <v>1.9699994485071086</v>
      </c>
      <c r="AV140" s="82">
        <v>1.9699991670195263</v>
      </c>
      <c r="AW140" s="82">
        <v>1.9699994443086086</v>
      </c>
      <c r="AX140" s="82">
        <v>1.9699996392439454</v>
      </c>
      <c r="AY140" s="82">
        <v>1.9699986146706379</v>
      </c>
      <c r="AZ140" s="82">
        <v>2.016999567380489</v>
      </c>
      <c r="BA140" s="82">
        <v>2.0169997268700497</v>
      </c>
      <c r="BB140" s="82">
        <v>2.0170007051357386</v>
      </c>
      <c r="BC140" s="82">
        <v>2.016999579374505</v>
      </c>
      <c r="BD140" s="82">
        <v>2.0169998663312798</v>
      </c>
      <c r="BE140" s="82">
        <v>2.0170003082424017</v>
      </c>
      <c r="BF140" s="82">
        <v>2.0169996659269334</v>
      </c>
      <c r="BG140" s="82">
        <v>2.0170001403278994</v>
      </c>
      <c r="BH140" s="82">
        <v>2.017000267120086</v>
      </c>
      <c r="BI140" s="82">
        <v>2.0170001904036559</v>
      </c>
      <c r="BJ140" s="82">
        <v>2.0170000577578406</v>
      </c>
      <c r="BK140" s="82">
        <v>2.0170000856803636</v>
      </c>
      <c r="BL140" s="82">
        <v>2.0680000214176331</v>
      </c>
      <c r="BM140" s="82">
        <v>2.0680005630564584</v>
      </c>
      <c r="BN140" s="82">
        <v>2.0679996524559781</v>
      </c>
      <c r="BO140" s="82">
        <v>2.0679998936833406</v>
      </c>
      <c r="BP140" s="82">
        <v>2.0680003500379209</v>
      </c>
      <c r="BQ140" s="82">
        <v>2.0679999426958724</v>
      </c>
      <c r="BR140" s="82">
        <v>2.0680005478576482</v>
      </c>
      <c r="BS140" s="82">
        <v>2.0680001126887535</v>
      </c>
      <c r="BT140" s="82">
        <v>2.0680001726088286</v>
      </c>
      <c r="BU140" s="82" t="e">
        <v>#DIV/0!</v>
      </c>
      <c r="BV140" s="82">
        <v>2.0680007050943061</v>
      </c>
      <c r="BW140" s="82">
        <v>2.0680005633131482</v>
      </c>
      <c r="BX140" s="82">
        <v>2.1220024568766953</v>
      </c>
      <c r="BY140" s="82">
        <v>2.1220024011472147</v>
      </c>
      <c r="BZ140" s="82">
        <v>2.122002154931439</v>
      </c>
      <c r="CA140" s="82">
        <v>2.1220021545731034</v>
      </c>
      <c r="CB140" s="82">
        <v>2.1220025519941546</v>
      </c>
      <c r="CC140" s="82">
        <v>2.1220017821035677</v>
      </c>
      <c r="CD140" s="82">
        <v>2.1220024766360086</v>
      </c>
      <c r="CE140" s="82">
        <v>2.1220021443964376</v>
      </c>
      <c r="CF140" s="82">
        <v>2.1220022246941044</v>
      </c>
      <c r="CG140" s="82">
        <v>2.1220028618236868</v>
      </c>
      <c r="CH140" s="82">
        <v>2.1220025092339396</v>
      </c>
      <c r="CI140" s="82">
        <v>2.1220025183759548</v>
      </c>
      <c r="CJ140" s="82">
        <v>2.1780012535068343</v>
      </c>
      <c r="CK140" s="82">
        <v>2.1780012093309433</v>
      </c>
      <c r="CL140" s="82">
        <v>2.1780009727143694</v>
      </c>
      <c r="CM140" s="82">
        <v>2.178001006857631</v>
      </c>
      <c r="CN140" s="82">
        <v>2.178001106948229</v>
      </c>
      <c r="CO140" s="82">
        <v>2.1780010358905613</v>
      </c>
      <c r="CP140" s="82">
        <v>2.1780010568743458</v>
      </c>
      <c r="CQ140" s="82">
        <v>2.1780012366509816</v>
      </c>
      <c r="CR140" s="82">
        <v>2.1780010327440613</v>
      </c>
      <c r="CS140" s="82">
        <v>2.1780011801608747</v>
      </c>
      <c r="CT140" s="82">
        <v>2.1780013783027008</v>
      </c>
      <c r="CU140" s="82">
        <v>2.1780010407526071</v>
      </c>
      <c r="CV140" s="82">
        <v>2.2360000998901208</v>
      </c>
      <c r="CW140" s="82">
        <v>2.2360005525472428</v>
      </c>
      <c r="CX140" s="82">
        <v>2.2360000598569418</v>
      </c>
      <c r="CY140" s="82">
        <v>2.2359996821192052</v>
      </c>
      <c r="CZ140" s="82">
        <v>2.2359978277025094</v>
      </c>
      <c r="DA140" s="82">
        <v>2.2360002452735563</v>
      </c>
      <c r="DB140" s="82">
        <v>2.2360002550180105</v>
      </c>
      <c r="DC140" s="82">
        <v>2.2360007504064701</v>
      </c>
      <c r="DD140" s="82">
        <v>2.2359998237322491</v>
      </c>
      <c r="DE140" s="82">
        <v>2.2360004974505658</v>
      </c>
      <c r="DF140" s="82">
        <v>2.2360008913409937</v>
      </c>
      <c r="DG140" s="82">
        <v>2.2359998559285406</v>
      </c>
      <c r="DH140" s="82">
        <v>2.2970014744380585</v>
      </c>
      <c r="DI140" s="82">
        <v>2.297001142654286</v>
      </c>
      <c r="DJ140" s="82">
        <v>2.2970009688470721</v>
      </c>
      <c r="DK140" s="82">
        <v>2.2970012209960262</v>
      </c>
      <c r="DL140" s="82">
        <v>2.2970010479184526</v>
      </c>
      <c r="DM140" s="82">
        <v>2.2970004852938239</v>
      </c>
      <c r="DN140" s="82">
        <v>2.297001086945051</v>
      </c>
      <c r="DO140" s="82">
        <v>2.2970015407678854</v>
      </c>
      <c r="DP140" s="82">
        <v>2.2970006534088383</v>
      </c>
      <c r="DQ140" s="82">
        <v>2.297001866806935</v>
      </c>
      <c r="DR140" s="82">
        <v>2.2970018336967035</v>
      </c>
      <c r="DS140" s="82">
        <v>2.2970012707793077</v>
      </c>
      <c r="DT140" s="82">
        <v>2.3599974828836086</v>
      </c>
      <c r="DU140" s="82">
        <v>2.3599979953000925</v>
      </c>
      <c r="DV140" s="82">
        <v>2.3599981929887965</v>
      </c>
      <c r="DW140" s="82">
        <v>2.3599975970892881</v>
      </c>
      <c r="DX140" s="82">
        <v>2.3599981909504959</v>
      </c>
      <c r="DY140" s="82">
        <v>2.3599987117638173</v>
      </c>
      <c r="DZ140" s="82">
        <v>2.3599977921231363</v>
      </c>
      <c r="EA140" s="82">
        <v>2.3599983176312249</v>
      </c>
      <c r="EB140" s="82">
        <v>2.3599979488672456</v>
      </c>
      <c r="EC140" s="82">
        <v>2.3599975934374084</v>
      </c>
      <c r="ED140" s="82">
        <v>2.3599983584407713</v>
      </c>
      <c r="EE140" s="82">
        <v>2.3599975837036569</v>
      </c>
      <c r="EF140" s="82">
        <v>2.4239969207237304</v>
      </c>
      <c r="EG140" s="82">
        <v>2.4239978104775091</v>
      </c>
      <c r="EH140" s="82">
        <v>2.4239973526137923</v>
      </c>
      <c r="EI140" s="82">
        <v>2.4239980677714192</v>
      </c>
      <c r="EJ140" s="82">
        <v>2.4240004972747013</v>
      </c>
      <c r="EK140" s="82">
        <v>2.4239977444784389</v>
      </c>
      <c r="EL140" s="82">
        <v>2.4239975051271752</v>
      </c>
      <c r="EM140" s="82">
        <v>2.4239978849939274</v>
      </c>
      <c r="EN140" s="82">
        <v>2.4239973465239899</v>
      </c>
      <c r="EO140" s="82">
        <v>2.4239974390739025</v>
      </c>
      <c r="EP140" s="82">
        <v>2.4239975402851757</v>
      </c>
      <c r="EQ140" s="82">
        <v>2.4239973264824446</v>
      </c>
      <c r="ER140" s="82">
        <v>2.4899962312197608</v>
      </c>
      <c r="ES140" s="82">
        <v>2.489996185090436</v>
      </c>
      <c r="ET140" s="82">
        <v>2.4899958468395464</v>
      </c>
      <c r="EU140" s="82">
        <v>2.4899968656742772</v>
      </c>
      <c r="EV140" s="82">
        <v>2.489996605746895</v>
      </c>
      <c r="EW140" s="82">
        <v>2.4899964916648747</v>
      </c>
      <c r="EX140" s="82">
        <v>2.4899962650730978</v>
      </c>
      <c r="EY140" s="82">
        <v>2.4899963124124196</v>
      </c>
      <c r="EZ140" s="82">
        <v>2.4899964966148818</v>
      </c>
      <c r="FA140" s="82">
        <v>2.4899962060934353</v>
      </c>
      <c r="FB140" s="82">
        <v>2.4899961954281729</v>
      </c>
      <c r="FC140" s="82">
        <v>2.4899962737019177</v>
      </c>
      <c r="FD140" s="82">
        <v>2.5600031176605076</v>
      </c>
      <c r="FE140" s="82">
        <v>2.5600033143993506</v>
      </c>
      <c r="FF140" s="82">
        <v>2.5600030097349356</v>
      </c>
      <c r="FG140" s="82">
        <v>2.5600018646195264</v>
      </c>
      <c r="FH140" s="82">
        <v>2.560002553994781</v>
      </c>
      <c r="FI140" s="82">
        <v>2.5600022844062189</v>
      </c>
      <c r="FJ140" s="82">
        <v>2.5600025620222895</v>
      </c>
      <c r="FK140" s="82">
        <v>2.560002358490566</v>
      </c>
      <c r="FL140" s="82">
        <v>2.5600019854038583</v>
      </c>
      <c r="FM140" s="82">
        <v>2.5600024279531302</v>
      </c>
      <c r="FN140" s="82">
        <v>2.560003165660977</v>
      </c>
      <c r="FO140" s="82">
        <v>2.5600026736252217</v>
      </c>
      <c r="FP140" s="82">
        <v>2.6320028940828588</v>
      </c>
      <c r="FQ140" s="82">
        <v>2.6320030565226884</v>
      </c>
      <c r="FR140" s="82">
        <v>2.6320026438240274</v>
      </c>
      <c r="FS140" s="82">
        <v>2.6320012692754324</v>
      </c>
      <c r="FT140" s="82">
        <v>2.6320015565758186</v>
      </c>
      <c r="FU140" s="82">
        <v>2.6320015386316529</v>
      </c>
      <c r="FV140" s="82">
        <v>2.6320027284543412</v>
      </c>
      <c r="FW140" s="82">
        <v>2.6320024305363754</v>
      </c>
      <c r="FX140" s="82">
        <v>2.632001647446458</v>
      </c>
      <c r="FY140" s="82">
        <v>2.6320028154594319</v>
      </c>
      <c r="FZ140" s="82">
        <v>2.6320031333098806</v>
      </c>
      <c r="GA140" s="82">
        <v>2.6320022096865006</v>
      </c>
    </row>
    <row r="141" spans="2:183">
      <c r="B141" s="96" t="s">
        <v>5</v>
      </c>
      <c r="C141" s="166" t="s">
        <v>40</v>
      </c>
      <c r="D141" s="175">
        <v>1.42</v>
      </c>
      <c r="E141" s="176">
        <v>2.12</v>
      </c>
      <c r="F141" s="176">
        <v>1.42</v>
      </c>
      <c r="G141" s="176">
        <v>2.83</v>
      </c>
      <c r="H141" s="176">
        <v>1.42</v>
      </c>
      <c r="I141" s="176">
        <v>1.42</v>
      </c>
      <c r="J141" s="176">
        <v>1.42</v>
      </c>
      <c r="K141" s="176">
        <v>2.12</v>
      </c>
      <c r="L141" s="176">
        <v>2.42</v>
      </c>
      <c r="M141" s="176">
        <v>2.12</v>
      </c>
      <c r="N141" s="176">
        <v>2.12</v>
      </c>
      <c r="O141" s="176">
        <v>2.83</v>
      </c>
      <c r="P141" s="176">
        <v>2.12</v>
      </c>
      <c r="Q141" s="176">
        <v>2.12</v>
      </c>
      <c r="R141" s="176">
        <v>2.12</v>
      </c>
      <c r="S141" s="176">
        <v>0.71</v>
      </c>
      <c r="T141" s="176">
        <v>2.83</v>
      </c>
      <c r="U141" s="176">
        <v>2.12</v>
      </c>
      <c r="V141" s="176">
        <v>1.42</v>
      </c>
      <c r="W141" s="176">
        <v>1.42</v>
      </c>
      <c r="X141" s="176">
        <v>2.12</v>
      </c>
      <c r="Y141" s="176">
        <v>2.12</v>
      </c>
      <c r="Z141" s="176">
        <v>1.42</v>
      </c>
      <c r="AA141" s="176">
        <v>1.42</v>
      </c>
      <c r="AB141" s="176">
        <v>2.12</v>
      </c>
      <c r="AC141" s="176">
        <v>1.42</v>
      </c>
      <c r="AD141" s="176">
        <v>2.83</v>
      </c>
      <c r="AE141" s="176">
        <v>1.42</v>
      </c>
      <c r="AF141" s="176">
        <v>1.71</v>
      </c>
      <c r="AG141" s="176">
        <v>1.42</v>
      </c>
      <c r="AH141" s="176">
        <v>1.42</v>
      </c>
      <c r="AI141" s="176">
        <v>2.12</v>
      </c>
      <c r="AJ141" s="176">
        <v>1.42</v>
      </c>
      <c r="AK141" s="176">
        <v>2.12</v>
      </c>
      <c r="AL141" s="176">
        <v>2.12</v>
      </c>
      <c r="AM141" s="176">
        <v>2.12</v>
      </c>
      <c r="AN141" s="176">
        <v>2.12</v>
      </c>
      <c r="AO141" s="176">
        <v>2.12</v>
      </c>
      <c r="AP141" s="176">
        <v>2.12</v>
      </c>
      <c r="AQ141" s="176">
        <v>1.42</v>
      </c>
      <c r="AR141" s="176">
        <v>0.71</v>
      </c>
      <c r="AS141" s="176">
        <v>3.12</v>
      </c>
      <c r="AT141" s="176">
        <v>2.12</v>
      </c>
      <c r="AU141" s="176">
        <v>1.42</v>
      </c>
      <c r="AV141" s="176">
        <v>1</v>
      </c>
      <c r="AW141" s="176">
        <v>2.12</v>
      </c>
      <c r="AX141" s="176">
        <v>1.42</v>
      </c>
      <c r="AY141" s="176">
        <v>3.54</v>
      </c>
      <c r="AZ141" s="176">
        <v>2.83</v>
      </c>
      <c r="BA141" s="176">
        <v>2.12</v>
      </c>
      <c r="BB141" s="176">
        <v>1.42</v>
      </c>
      <c r="BC141" s="176">
        <v>1.42</v>
      </c>
      <c r="BD141" s="176">
        <v>2.83</v>
      </c>
      <c r="BE141" s="176">
        <v>2.12</v>
      </c>
      <c r="BF141" s="176">
        <v>2.12</v>
      </c>
      <c r="BG141" s="176">
        <v>2.12</v>
      </c>
      <c r="BH141" s="176">
        <v>2.12</v>
      </c>
      <c r="BI141" s="176">
        <v>1.42</v>
      </c>
      <c r="BJ141" s="176">
        <v>2.12</v>
      </c>
      <c r="BK141" s="176">
        <v>1.42</v>
      </c>
      <c r="BL141" s="176">
        <v>2.12</v>
      </c>
      <c r="BM141" s="176">
        <v>1.42</v>
      </c>
      <c r="BN141" s="176">
        <v>3.54</v>
      </c>
      <c r="BO141" s="176">
        <v>2.12</v>
      </c>
      <c r="BP141" s="176">
        <v>2.12</v>
      </c>
      <c r="BQ141" s="176">
        <v>2.12</v>
      </c>
      <c r="BR141" s="176">
        <v>2.12</v>
      </c>
      <c r="BS141" s="176">
        <v>1.42</v>
      </c>
      <c r="BT141" s="176">
        <v>0.71</v>
      </c>
      <c r="BU141" s="176">
        <v>0</v>
      </c>
      <c r="BV141" s="176">
        <v>1.71</v>
      </c>
      <c r="BW141" s="176">
        <v>2.12</v>
      </c>
      <c r="BX141" s="176">
        <v>2.12</v>
      </c>
      <c r="BY141" s="176">
        <v>1.42</v>
      </c>
      <c r="BZ141" s="176">
        <v>2.12</v>
      </c>
      <c r="CA141" s="176">
        <v>1.42</v>
      </c>
      <c r="CB141" s="176">
        <v>1.42</v>
      </c>
      <c r="CC141" s="176">
        <v>1.42</v>
      </c>
      <c r="CD141" s="176">
        <v>1.42</v>
      </c>
      <c r="CE141" s="176">
        <v>1.42</v>
      </c>
      <c r="CF141" s="176">
        <v>1.42</v>
      </c>
      <c r="CG141" s="176">
        <v>2.12</v>
      </c>
      <c r="CH141" s="176">
        <v>1.42</v>
      </c>
      <c r="CI141" s="176">
        <v>2.12</v>
      </c>
      <c r="CJ141" s="176">
        <v>2.12</v>
      </c>
      <c r="CK141" s="176">
        <v>1.42</v>
      </c>
      <c r="CL141" s="176">
        <v>2.12</v>
      </c>
      <c r="CM141" s="176">
        <v>1.42</v>
      </c>
      <c r="CN141" s="176">
        <v>1.42</v>
      </c>
      <c r="CO141" s="176">
        <v>2.42</v>
      </c>
      <c r="CP141" s="176">
        <v>2.12</v>
      </c>
      <c r="CQ141" s="176">
        <v>0.71</v>
      </c>
      <c r="CR141" s="176">
        <v>1.42</v>
      </c>
      <c r="CS141" s="176">
        <v>2.12</v>
      </c>
      <c r="CT141" s="176">
        <v>2.12</v>
      </c>
      <c r="CU141" s="176">
        <v>2.12</v>
      </c>
      <c r="CV141" s="176">
        <v>2.12</v>
      </c>
      <c r="CW141" s="176">
        <v>2.12</v>
      </c>
      <c r="CX141" s="176">
        <v>1.42</v>
      </c>
      <c r="CY141" s="176">
        <v>1.42</v>
      </c>
      <c r="CZ141" s="176">
        <v>1.71</v>
      </c>
      <c r="DA141" s="176">
        <v>1.42</v>
      </c>
      <c r="DB141" s="176">
        <v>1.42</v>
      </c>
      <c r="DC141" s="176">
        <v>2.12</v>
      </c>
      <c r="DD141" s="176">
        <v>2.12</v>
      </c>
      <c r="DE141" s="176">
        <v>2.12</v>
      </c>
      <c r="DF141" s="176">
        <v>1.42</v>
      </c>
      <c r="DG141" s="176">
        <v>2.83</v>
      </c>
      <c r="DH141" s="176">
        <v>2.12</v>
      </c>
      <c r="DI141" s="176">
        <v>1.42</v>
      </c>
      <c r="DJ141" s="176">
        <v>1.71</v>
      </c>
      <c r="DK141" s="176">
        <v>1.42</v>
      </c>
      <c r="DL141" s="176">
        <v>1.42</v>
      </c>
      <c r="DM141" s="176">
        <v>2.12</v>
      </c>
      <c r="DN141" s="176">
        <v>2.12</v>
      </c>
      <c r="DO141" s="176">
        <v>1.42</v>
      </c>
      <c r="DP141" s="176">
        <v>1.42</v>
      </c>
      <c r="DQ141" s="176">
        <v>1.42</v>
      </c>
      <c r="DR141" s="176">
        <v>2.12</v>
      </c>
      <c r="DS141" s="176">
        <v>1.42</v>
      </c>
      <c r="DT141" s="176">
        <v>2.83</v>
      </c>
      <c r="DU141" s="176">
        <v>3.12</v>
      </c>
      <c r="DV141" s="176">
        <v>2.83</v>
      </c>
      <c r="DW141" s="176">
        <v>0.71</v>
      </c>
      <c r="DX141" s="176">
        <v>3.12</v>
      </c>
      <c r="DY141" s="176">
        <v>2.12</v>
      </c>
      <c r="DZ141" s="176">
        <v>1.42</v>
      </c>
      <c r="EA141" s="176">
        <v>1.42</v>
      </c>
      <c r="EB141" s="176">
        <v>1.42</v>
      </c>
      <c r="EC141" s="176">
        <v>1.42</v>
      </c>
      <c r="ED141" s="176">
        <v>2.83</v>
      </c>
      <c r="EE141" s="176">
        <v>1.42</v>
      </c>
      <c r="EF141" s="176">
        <v>2.12</v>
      </c>
      <c r="EG141" s="176">
        <v>2.12</v>
      </c>
      <c r="EH141" s="176">
        <v>1.42</v>
      </c>
      <c r="EI141" s="176">
        <v>1.42</v>
      </c>
      <c r="EJ141" s="176">
        <v>1.71</v>
      </c>
      <c r="EK141" s="176">
        <v>2.12</v>
      </c>
      <c r="EL141" s="176">
        <v>2.12</v>
      </c>
      <c r="EM141" s="176">
        <v>1.42</v>
      </c>
      <c r="EN141" s="176">
        <v>2.12</v>
      </c>
      <c r="EO141" s="176">
        <v>2.83</v>
      </c>
      <c r="EP141" s="176">
        <v>3.54</v>
      </c>
      <c r="EQ141" s="176">
        <v>2.12</v>
      </c>
      <c r="ER141" s="176">
        <v>2.83</v>
      </c>
      <c r="ES141" s="176">
        <v>1.42</v>
      </c>
      <c r="ET141" s="176">
        <v>1.42</v>
      </c>
      <c r="EU141" s="176">
        <v>1.42</v>
      </c>
      <c r="EV141" s="176">
        <v>1.42</v>
      </c>
      <c r="EW141" s="176">
        <v>2.12</v>
      </c>
      <c r="EX141" s="176">
        <v>2.12</v>
      </c>
      <c r="EY141" s="176">
        <v>1.42</v>
      </c>
      <c r="EZ141" s="176">
        <v>2.12</v>
      </c>
      <c r="FA141" s="176">
        <v>1.42</v>
      </c>
      <c r="FB141" s="176">
        <v>2.12</v>
      </c>
      <c r="FC141" s="176">
        <v>2.83</v>
      </c>
      <c r="FD141" s="176">
        <v>2.12</v>
      </c>
      <c r="FE141" s="176">
        <v>2.83</v>
      </c>
      <c r="FF141" s="176">
        <v>2.12</v>
      </c>
      <c r="FG141" s="176">
        <v>1.42</v>
      </c>
      <c r="FH141" s="176">
        <v>2.12</v>
      </c>
      <c r="FI141" s="176">
        <v>2.12</v>
      </c>
      <c r="FJ141" s="176">
        <v>1.42</v>
      </c>
      <c r="FK141" s="176">
        <v>2.12</v>
      </c>
      <c r="FL141" s="176">
        <v>1.42</v>
      </c>
      <c r="FM141" s="176">
        <v>2.12</v>
      </c>
      <c r="FN141" s="176">
        <v>3.54</v>
      </c>
      <c r="FO141" s="176">
        <v>1.42</v>
      </c>
      <c r="FP141" s="176">
        <v>2.83</v>
      </c>
      <c r="FQ141" s="176">
        <v>1.42</v>
      </c>
      <c r="FR141" s="176">
        <v>2.12</v>
      </c>
      <c r="FS141" s="176">
        <v>0.71</v>
      </c>
      <c r="FT141" s="176">
        <v>1.71</v>
      </c>
      <c r="FU141" s="176">
        <v>1.42</v>
      </c>
      <c r="FV141" s="176">
        <v>1.42</v>
      </c>
      <c r="FW141" s="176">
        <v>1.42</v>
      </c>
      <c r="FX141" s="176">
        <v>1.42</v>
      </c>
      <c r="FY141" s="176">
        <v>2.12</v>
      </c>
      <c r="FZ141" s="176">
        <v>2.12</v>
      </c>
      <c r="GA141" s="176">
        <v>2.83</v>
      </c>
    </row>
    <row r="142" spans="2:183">
      <c r="B142" s="96" t="s">
        <v>5</v>
      </c>
      <c r="C142" s="166" t="s">
        <v>41</v>
      </c>
      <c r="D142" s="175">
        <v>692</v>
      </c>
      <c r="E142" s="176">
        <v>625</v>
      </c>
      <c r="F142" s="176">
        <v>692</v>
      </c>
      <c r="G142" s="176">
        <v>670</v>
      </c>
      <c r="H142" s="176">
        <v>692</v>
      </c>
      <c r="I142" s="176">
        <v>670</v>
      </c>
      <c r="J142" s="176">
        <v>692</v>
      </c>
      <c r="K142" s="176">
        <v>692</v>
      </c>
      <c r="L142" s="176">
        <v>670</v>
      </c>
      <c r="M142" s="176">
        <v>692</v>
      </c>
      <c r="N142" s="176">
        <v>670</v>
      </c>
      <c r="O142" s="176">
        <v>692</v>
      </c>
      <c r="P142" s="176">
        <v>692</v>
      </c>
      <c r="Q142" s="176">
        <v>625</v>
      </c>
      <c r="R142" s="176">
        <v>692</v>
      </c>
      <c r="S142" s="176">
        <v>670</v>
      </c>
      <c r="T142" s="176">
        <v>692</v>
      </c>
      <c r="U142" s="176">
        <v>670</v>
      </c>
      <c r="V142" s="176">
        <v>692</v>
      </c>
      <c r="W142" s="176">
        <v>692</v>
      </c>
      <c r="X142" s="176">
        <v>670</v>
      </c>
      <c r="Y142" s="176">
        <v>692</v>
      </c>
      <c r="Z142" s="176">
        <v>670</v>
      </c>
      <c r="AA142" s="176">
        <v>692</v>
      </c>
      <c r="AB142" s="176">
        <v>692</v>
      </c>
      <c r="AC142" s="176">
        <v>625</v>
      </c>
      <c r="AD142" s="176">
        <v>692</v>
      </c>
      <c r="AE142" s="176">
        <v>670</v>
      </c>
      <c r="AF142" s="176">
        <v>134</v>
      </c>
      <c r="AG142" s="176">
        <v>670</v>
      </c>
      <c r="AH142" s="176">
        <v>692</v>
      </c>
      <c r="AI142" s="176">
        <v>692</v>
      </c>
      <c r="AJ142" s="176">
        <v>670</v>
      </c>
      <c r="AK142" s="176">
        <v>692</v>
      </c>
      <c r="AL142" s="176">
        <v>670</v>
      </c>
      <c r="AM142" s="176">
        <v>692</v>
      </c>
      <c r="AN142" s="176">
        <v>692</v>
      </c>
      <c r="AO142" s="176">
        <v>648</v>
      </c>
      <c r="AP142" s="176">
        <v>692</v>
      </c>
      <c r="AQ142" s="176">
        <v>670</v>
      </c>
      <c r="AR142" s="176">
        <v>692</v>
      </c>
      <c r="AS142" s="176">
        <v>670</v>
      </c>
      <c r="AT142" s="176">
        <v>692</v>
      </c>
      <c r="AU142" s="176">
        <v>692</v>
      </c>
      <c r="AV142" s="176">
        <v>670</v>
      </c>
      <c r="AW142" s="176">
        <v>692</v>
      </c>
      <c r="AX142" s="176">
        <v>670</v>
      </c>
      <c r="AY142" s="176">
        <v>692</v>
      </c>
      <c r="AZ142" s="176">
        <v>692</v>
      </c>
      <c r="BA142" s="176">
        <v>625</v>
      </c>
      <c r="BB142" s="176">
        <v>692</v>
      </c>
      <c r="BC142" s="176">
        <v>670</v>
      </c>
      <c r="BD142" s="176">
        <v>692</v>
      </c>
      <c r="BE142" s="176">
        <v>670</v>
      </c>
      <c r="BF142" s="176">
        <v>692</v>
      </c>
      <c r="BG142" s="176">
        <v>692</v>
      </c>
      <c r="BH142" s="176">
        <v>670</v>
      </c>
      <c r="BI142" s="176">
        <v>692</v>
      </c>
      <c r="BJ142" s="176">
        <v>670</v>
      </c>
      <c r="BK142" s="176">
        <v>692</v>
      </c>
      <c r="BL142" s="176">
        <v>692</v>
      </c>
      <c r="BM142" s="176">
        <v>625</v>
      </c>
      <c r="BN142" s="176">
        <v>692</v>
      </c>
      <c r="BO142" s="176">
        <v>670</v>
      </c>
      <c r="BP142" s="176">
        <v>692</v>
      </c>
      <c r="BQ142" s="176">
        <v>670</v>
      </c>
      <c r="BR142" s="176">
        <v>692</v>
      </c>
      <c r="BS142" s="176">
        <v>692</v>
      </c>
      <c r="BT142" s="176">
        <v>313</v>
      </c>
      <c r="BU142" s="176">
        <v>0</v>
      </c>
      <c r="BV142" s="176">
        <v>625</v>
      </c>
      <c r="BW142" s="176">
        <v>692</v>
      </c>
      <c r="BX142" s="176">
        <v>692</v>
      </c>
      <c r="BY142" s="176">
        <v>625</v>
      </c>
      <c r="BZ142" s="176">
        <v>692</v>
      </c>
      <c r="CA142" s="176">
        <v>670</v>
      </c>
      <c r="CB142" s="176">
        <v>692</v>
      </c>
      <c r="CC142" s="176">
        <v>670</v>
      </c>
      <c r="CD142" s="176">
        <v>692</v>
      </c>
      <c r="CE142" s="176">
        <v>692</v>
      </c>
      <c r="CF142" s="176">
        <v>670</v>
      </c>
      <c r="CG142" s="176">
        <v>692</v>
      </c>
      <c r="CH142" s="176">
        <v>670</v>
      </c>
      <c r="CI142" s="176">
        <v>692</v>
      </c>
      <c r="CJ142" s="176">
        <v>692</v>
      </c>
      <c r="CK142" s="176">
        <v>648</v>
      </c>
      <c r="CL142" s="176">
        <v>692</v>
      </c>
      <c r="CM142" s="176">
        <v>670</v>
      </c>
      <c r="CN142" s="176">
        <v>692</v>
      </c>
      <c r="CO142" s="176">
        <v>670</v>
      </c>
      <c r="CP142" s="176">
        <v>692</v>
      </c>
      <c r="CQ142" s="176">
        <v>692</v>
      </c>
      <c r="CR142" s="176">
        <v>670</v>
      </c>
      <c r="CS142" s="176">
        <v>692</v>
      </c>
      <c r="CT142" s="176">
        <v>670</v>
      </c>
      <c r="CU142" s="176">
        <v>692</v>
      </c>
      <c r="CV142" s="176">
        <v>692</v>
      </c>
      <c r="CW142" s="176">
        <v>625</v>
      </c>
      <c r="CX142" s="176">
        <v>692</v>
      </c>
      <c r="CY142" s="176">
        <v>670</v>
      </c>
      <c r="CZ142" s="176">
        <v>134</v>
      </c>
      <c r="DA142" s="176">
        <v>670</v>
      </c>
      <c r="DB142" s="176">
        <v>692</v>
      </c>
      <c r="DC142" s="176">
        <v>692</v>
      </c>
      <c r="DD142" s="176">
        <v>670</v>
      </c>
      <c r="DE142" s="176">
        <v>692</v>
      </c>
      <c r="DF142" s="176">
        <v>670</v>
      </c>
      <c r="DG142" s="176">
        <v>692</v>
      </c>
      <c r="DH142" s="176">
        <v>692</v>
      </c>
      <c r="DI142" s="176">
        <v>625</v>
      </c>
      <c r="DJ142" s="176">
        <v>692</v>
      </c>
      <c r="DK142" s="176">
        <v>670</v>
      </c>
      <c r="DL142" s="176">
        <v>692</v>
      </c>
      <c r="DM142" s="176">
        <v>670</v>
      </c>
      <c r="DN142" s="176">
        <v>692</v>
      </c>
      <c r="DO142" s="176">
        <v>692</v>
      </c>
      <c r="DP142" s="176">
        <v>670</v>
      </c>
      <c r="DQ142" s="176">
        <v>692</v>
      </c>
      <c r="DR142" s="176">
        <v>670</v>
      </c>
      <c r="DS142" s="176">
        <v>692</v>
      </c>
      <c r="DT142" s="176">
        <v>692</v>
      </c>
      <c r="DU142" s="176">
        <v>625</v>
      </c>
      <c r="DV142" s="176">
        <v>692</v>
      </c>
      <c r="DW142" s="176">
        <v>670</v>
      </c>
      <c r="DX142" s="176">
        <v>692</v>
      </c>
      <c r="DY142" s="176">
        <v>670</v>
      </c>
      <c r="DZ142" s="176">
        <v>692</v>
      </c>
      <c r="EA142" s="176">
        <v>692</v>
      </c>
      <c r="EB142" s="176">
        <v>670</v>
      </c>
      <c r="EC142" s="176">
        <v>692</v>
      </c>
      <c r="ED142" s="176">
        <v>670</v>
      </c>
      <c r="EE142" s="176">
        <v>692</v>
      </c>
      <c r="EF142" s="176">
        <v>692</v>
      </c>
      <c r="EG142" s="176">
        <v>648</v>
      </c>
      <c r="EH142" s="176">
        <v>692</v>
      </c>
      <c r="EI142" s="176">
        <v>581</v>
      </c>
      <c r="EJ142" s="176">
        <v>157</v>
      </c>
      <c r="EK142" s="176">
        <v>670</v>
      </c>
      <c r="EL142" s="176">
        <v>692</v>
      </c>
      <c r="EM142" s="176">
        <v>692</v>
      </c>
      <c r="EN142" s="176">
        <v>670</v>
      </c>
      <c r="EO142" s="176">
        <v>692</v>
      </c>
      <c r="EP142" s="176">
        <v>670</v>
      </c>
      <c r="EQ142" s="176">
        <v>692</v>
      </c>
      <c r="ER142" s="176">
        <v>692</v>
      </c>
      <c r="ES142" s="176">
        <v>625</v>
      </c>
      <c r="ET142" s="176">
        <v>692</v>
      </c>
      <c r="EU142" s="176">
        <v>670</v>
      </c>
      <c r="EV142" s="176">
        <v>692</v>
      </c>
      <c r="EW142" s="176">
        <v>670</v>
      </c>
      <c r="EX142" s="176">
        <v>692</v>
      </c>
      <c r="EY142" s="176">
        <v>692</v>
      </c>
      <c r="EZ142" s="176">
        <v>670</v>
      </c>
      <c r="FA142" s="176">
        <v>692</v>
      </c>
      <c r="FB142" s="176">
        <v>670</v>
      </c>
      <c r="FC142" s="176">
        <v>692</v>
      </c>
      <c r="FD142" s="176">
        <v>692</v>
      </c>
      <c r="FE142" s="176">
        <v>625</v>
      </c>
      <c r="FF142" s="176">
        <v>692</v>
      </c>
      <c r="FG142" s="176">
        <v>670</v>
      </c>
      <c r="FH142" s="176">
        <v>692</v>
      </c>
      <c r="FI142" s="176">
        <v>670</v>
      </c>
      <c r="FJ142" s="176">
        <v>692</v>
      </c>
      <c r="FK142" s="176">
        <v>692</v>
      </c>
      <c r="FL142" s="176">
        <v>670</v>
      </c>
      <c r="FM142" s="176">
        <v>692</v>
      </c>
      <c r="FN142" s="176">
        <v>670</v>
      </c>
      <c r="FO142" s="176">
        <v>692</v>
      </c>
      <c r="FP142" s="176">
        <v>692</v>
      </c>
      <c r="FQ142" s="176">
        <v>625</v>
      </c>
      <c r="FR142" s="176">
        <v>692</v>
      </c>
      <c r="FS142" s="176">
        <v>45</v>
      </c>
      <c r="FT142" s="176">
        <v>224</v>
      </c>
      <c r="FU142" s="176">
        <v>670</v>
      </c>
      <c r="FV142" s="176">
        <v>692</v>
      </c>
      <c r="FW142" s="176">
        <v>692</v>
      </c>
      <c r="FX142" s="176">
        <v>670</v>
      </c>
      <c r="FY142" s="176">
        <v>692</v>
      </c>
      <c r="FZ142" s="176">
        <v>670</v>
      </c>
      <c r="GA142" s="176">
        <v>692</v>
      </c>
    </row>
    <row r="143" spans="2:183">
      <c r="B143" s="96" t="s">
        <v>5</v>
      </c>
      <c r="C143" s="166" t="s">
        <v>271</v>
      </c>
      <c r="D143" s="88">
        <v>2007.42</v>
      </c>
      <c r="E143" s="89">
        <v>3011.12</v>
      </c>
      <c r="F143" s="89">
        <v>2007.42</v>
      </c>
      <c r="G143" s="89">
        <v>4014.83</v>
      </c>
      <c r="H143" s="89">
        <v>2007.42</v>
      </c>
      <c r="I143" s="89">
        <v>2007.42</v>
      </c>
      <c r="J143" s="89">
        <v>2007.42</v>
      </c>
      <c r="K143" s="89">
        <v>3011.12</v>
      </c>
      <c r="L143" s="89">
        <v>3424.42</v>
      </c>
      <c r="M143" s="89">
        <v>3011.12</v>
      </c>
      <c r="N143" s="89">
        <v>3011.12</v>
      </c>
      <c r="O143" s="89">
        <v>4014.83</v>
      </c>
      <c r="P143" s="89">
        <v>3011.12</v>
      </c>
      <c r="Q143" s="89">
        <v>3011.12</v>
      </c>
      <c r="R143" s="89">
        <v>3011.12</v>
      </c>
      <c r="S143" s="89">
        <v>1003.71</v>
      </c>
      <c r="T143" s="89">
        <v>4014.83</v>
      </c>
      <c r="U143" s="89">
        <v>3011.12</v>
      </c>
      <c r="V143" s="89">
        <v>2007.42</v>
      </c>
      <c r="W143" s="89">
        <v>2007.42</v>
      </c>
      <c r="X143" s="89">
        <v>3011.12</v>
      </c>
      <c r="Y143" s="89">
        <v>3011.12</v>
      </c>
      <c r="Z143" s="89">
        <v>2007.42</v>
      </c>
      <c r="AA143" s="89">
        <v>2007.42</v>
      </c>
      <c r="AB143" s="89">
        <v>3011.12</v>
      </c>
      <c r="AC143" s="89">
        <v>2007.42</v>
      </c>
      <c r="AD143" s="89">
        <v>4014.83</v>
      </c>
      <c r="AE143" s="89">
        <v>2007.42</v>
      </c>
      <c r="AF143" s="89">
        <v>2420.71</v>
      </c>
      <c r="AG143" s="89">
        <v>2007.42</v>
      </c>
      <c r="AH143" s="89">
        <v>2007.42</v>
      </c>
      <c r="AI143" s="89">
        <v>3011.12</v>
      </c>
      <c r="AJ143" s="89">
        <v>2007.42</v>
      </c>
      <c r="AK143" s="89">
        <v>3011.12</v>
      </c>
      <c r="AL143" s="89">
        <v>3011.12</v>
      </c>
      <c r="AM143" s="89">
        <v>3011.12</v>
      </c>
      <c r="AN143" s="89">
        <v>3011.12</v>
      </c>
      <c r="AO143" s="89">
        <v>3011.12</v>
      </c>
      <c r="AP143" s="89">
        <v>3011.12</v>
      </c>
      <c r="AQ143" s="89">
        <v>2007.42</v>
      </c>
      <c r="AR143" s="89">
        <v>1003.71</v>
      </c>
      <c r="AS143" s="89">
        <v>4428.12</v>
      </c>
      <c r="AT143" s="89">
        <v>3011.12</v>
      </c>
      <c r="AU143" s="89">
        <v>2007.42</v>
      </c>
      <c r="AV143" s="89">
        <v>1417</v>
      </c>
      <c r="AW143" s="89">
        <v>3011.12</v>
      </c>
      <c r="AX143" s="89">
        <v>2007.42</v>
      </c>
      <c r="AY143" s="89">
        <v>5018.54</v>
      </c>
      <c r="AZ143" s="89">
        <v>4014.83</v>
      </c>
      <c r="BA143" s="89">
        <v>3011.12</v>
      </c>
      <c r="BB143" s="89">
        <v>2007.42</v>
      </c>
      <c r="BC143" s="89">
        <v>2007.42</v>
      </c>
      <c r="BD143" s="89">
        <v>4014.83</v>
      </c>
      <c r="BE143" s="89">
        <v>3011.12</v>
      </c>
      <c r="BF143" s="89">
        <v>3011.12</v>
      </c>
      <c r="BG143" s="89">
        <v>3011.12</v>
      </c>
      <c r="BH143" s="89">
        <v>3011.12</v>
      </c>
      <c r="BI143" s="89">
        <v>2007.42</v>
      </c>
      <c r="BJ143" s="89">
        <v>3011.12</v>
      </c>
      <c r="BK143" s="89">
        <v>2007.42</v>
      </c>
      <c r="BL143" s="89">
        <v>3011.12</v>
      </c>
      <c r="BM143" s="89">
        <v>2007.42</v>
      </c>
      <c r="BN143" s="89">
        <v>5018.54</v>
      </c>
      <c r="BO143" s="89">
        <v>3011.12</v>
      </c>
      <c r="BP143" s="89">
        <v>3011.12</v>
      </c>
      <c r="BQ143" s="89">
        <v>3011.12</v>
      </c>
      <c r="BR143" s="89">
        <v>3011.12</v>
      </c>
      <c r="BS143" s="89">
        <v>2007.42</v>
      </c>
      <c r="BT143" s="89">
        <v>1003.71</v>
      </c>
      <c r="BU143" s="89">
        <v>0</v>
      </c>
      <c r="BV143" s="89">
        <v>2420.71</v>
      </c>
      <c r="BW143" s="89">
        <v>3011.12</v>
      </c>
      <c r="BX143" s="89">
        <v>3011.12</v>
      </c>
      <c r="BY143" s="89">
        <v>2007.42</v>
      </c>
      <c r="BZ143" s="89">
        <v>3011.12</v>
      </c>
      <c r="CA143" s="89">
        <v>2007.42</v>
      </c>
      <c r="CB143" s="89">
        <v>2007.42</v>
      </c>
      <c r="CC143" s="89">
        <v>2007.42</v>
      </c>
      <c r="CD143" s="89">
        <v>2007.42</v>
      </c>
      <c r="CE143" s="89">
        <v>2007.42</v>
      </c>
      <c r="CF143" s="89">
        <v>2007.42</v>
      </c>
      <c r="CG143" s="89">
        <v>3011.12</v>
      </c>
      <c r="CH143" s="89">
        <v>2007.42</v>
      </c>
      <c r="CI143" s="89">
        <v>3011.12</v>
      </c>
      <c r="CJ143" s="89">
        <v>3011.12</v>
      </c>
      <c r="CK143" s="89">
        <v>2007.42</v>
      </c>
      <c r="CL143" s="89">
        <v>3011.12</v>
      </c>
      <c r="CM143" s="89">
        <v>2007.42</v>
      </c>
      <c r="CN143" s="89">
        <v>2007.42</v>
      </c>
      <c r="CO143" s="89">
        <v>3424.42</v>
      </c>
      <c r="CP143" s="89">
        <v>3011.12</v>
      </c>
      <c r="CQ143" s="89">
        <v>1003.71</v>
      </c>
      <c r="CR143" s="89">
        <v>2007.42</v>
      </c>
      <c r="CS143" s="89">
        <v>3011.12</v>
      </c>
      <c r="CT143" s="89">
        <v>3011.12</v>
      </c>
      <c r="CU143" s="89">
        <v>3011.12</v>
      </c>
      <c r="CV143" s="89">
        <v>3011.12</v>
      </c>
      <c r="CW143" s="89">
        <v>3011.12</v>
      </c>
      <c r="CX143" s="89">
        <v>2007.42</v>
      </c>
      <c r="CY143" s="89">
        <v>2007.42</v>
      </c>
      <c r="CZ143" s="89">
        <v>2420.71</v>
      </c>
      <c r="DA143" s="89">
        <v>2007.42</v>
      </c>
      <c r="DB143" s="89">
        <v>2007.42</v>
      </c>
      <c r="DC143" s="89">
        <v>3011.12</v>
      </c>
      <c r="DD143" s="89">
        <v>3011.12</v>
      </c>
      <c r="DE143" s="89">
        <v>3011.12</v>
      </c>
      <c r="DF143" s="89">
        <v>2007.42</v>
      </c>
      <c r="DG143" s="89">
        <v>4014.83</v>
      </c>
      <c r="DH143" s="89">
        <v>3011.12</v>
      </c>
      <c r="DI143" s="89">
        <v>2007.42</v>
      </c>
      <c r="DJ143" s="89">
        <v>2420.71</v>
      </c>
      <c r="DK143" s="89">
        <v>2007.42</v>
      </c>
      <c r="DL143" s="89">
        <v>2007.42</v>
      </c>
      <c r="DM143" s="89">
        <v>3011.12</v>
      </c>
      <c r="DN143" s="89">
        <v>3011.12</v>
      </c>
      <c r="DO143" s="89">
        <v>2007.42</v>
      </c>
      <c r="DP143" s="89">
        <v>2007.42</v>
      </c>
      <c r="DQ143" s="89">
        <v>2007.42</v>
      </c>
      <c r="DR143" s="89">
        <v>3011.12</v>
      </c>
      <c r="DS143" s="89">
        <v>2007.42</v>
      </c>
      <c r="DT143" s="89">
        <v>4014.83</v>
      </c>
      <c r="DU143" s="89">
        <v>4428.12</v>
      </c>
      <c r="DV143" s="89">
        <v>4014.83</v>
      </c>
      <c r="DW143" s="89">
        <v>1003.71</v>
      </c>
      <c r="DX143" s="89">
        <v>4428.12</v>
      </c>
      <c r="DY143" s="89">
        <v>3011.12</v>
      </c>
      <c r="DZ143" s="89">
        <v>2007.42</v>
      </c>
      <c r="EA143" s="89">
        <v>2007.42</v>
      </c>
      <c r="EB143" s="89">
        <v>2007.42</v>
      </c>
      <c r="EC143" s="89">
        <v>2007.42</v>
      </c>
      <c r="ED143" s="89">
        <v>4014.83</v>
      </c>
      <c r="EE143" s="89">
        <v>2007.42</v>
      </c>
      <c r="EF143" s="89">
        <v>3011.12</v>
      </c>
      <c r="EG143" s="89">
        <v>3011.12</v>
      </c>
      <c r="EH143" s="89">
        <v>2007.42</v>
      </c>
      <c r="EI143" s="89">
        <v>2007.42</v>
      </c>
      <c r="EJ143" s="89">
        <v>2420.71</v>
      </c>
      <c r="EK143" s="89">
        <v>3011.12</v>
      </c>
      <c r="EL143" s="89">
        <v>3011.12</v>
      </c>
      <c r="EM143" s="89">
        <v>2007.42</v>
      </c>
      <c r="EN143" s="89">
        <v>3011.12</v>
      </c>
      <c r="EO143" s="89">
        <v>4014.83</v>
      </c>
      <c r="EP143" s="89">
        <v>5018.54</v>
      </c>
      <c r="EQ143" s="89">
        <v>3011.12</v>
      </c>
      <c r="ER143" s="89">
        <v>4014.83</v>
      </c>
      <c r="ES143" s="89">
        <v>2007.42</v>
      </c>
      <c r="ET143" s="89">
        <v>2007.42</v>
      </c>
      <c r="EU143" s="89">
        <v>2007.42</v>
      </c>
      <c r="EV143" s="89">
        <v>2007.42</v>
      </c>
      <c r="EW143" s="89">
        <v>3011.12</v>
      </c>
      <c r="EX143" s="89">
        <v>3011.12</v>
      </c>
      <c r="EY143" s="89">
        <v>2007.42</v>
      </c>
      <c r="EZ143" s="89">
        <v>3011.12</v>
      </c>
      <c r="FA143" s="89">
        <v>2007.42</v>
      </c>
      <c r="FB143" s="89">
        <v>3011.12</v>
      </c>
      <c r="FC143" s="89">
        <v>4014.83</v>
      </c>
      <c r="FD143" s="89">
        <v>3011.12</v>
      </c>
      <c r="FE143" s="89">
        <v>4014.83</v>
      </c>
      <c r="FF143" s="89">
        <v>3011.12</v>
      </c>
      <c r="FG143" s="89">
        <v>2007.42</v>
      </c>
      <c r="FH143" s="89">
        <v>3011.12</v>
      </c>
      <c r="FI143" s="89">
        <v>3011.12</v>
      </c>
      <c r="FJ143" s="89">
        <v>2007.42</v>
      </c>
      <c r="FK143" s="89">
        <v>3011.12</v>
      </c>
      <c r="FL143" s="89">
        <v>2007.42</v>
      </c>
      <c r="FM143" s="89">
        <v>3011.12</v>
      </c>
      <c r="FN143" s="89">
        <v>5018.54</v>
      </c>
      <c r="FO143" s="89">
        <v>2007.42</v>
      </c>
      <c r="FP143" s="89">
        <v>4014.83</v>
      </c>
      <c r="FQ143" s="89">
        <v>2007.42</v>
      </c>
      <c r="FR143" s="89">
        <v>3011.12</v>
      </c>
      <c r="FS143" s="89">
        <v>1003.71</v>
      </c>
      <c r="FT143" s="89">
        <v>2420.71</v>
      </c>
      <c r="FU143" s="89">
        <v>2007.42</v>
      </c>
      <c r="FV143" s="89">
        <v>2007.42</v>
      </c>
      <c r="FW143" s="89">
        <v>2007.42</v>
      </c>
      <c r="FX143" s="89">
        <v>2007.42</v>
      </c>
      <c r="FY143" s="89">
        <v>3011.12</v>
      </c>
      <c r="FZ143" s="89">
        <v>3011.12</v>
      </c>
      <c r="GA143" s="89">
        <v>4014.83</v>
      </c>
    </row>
    <row r="144" spans="2:183">
      <c r="B144" s="171" t="s">
        <v>5</v>
      </c>
      <c r="C144" s="177" t="s">
        <v>96</v>
      </c>
      <c r="D144" s="83">
        <v>0.93723770686515162</v>
      </c>
      <c r="E144" s="84">
        <v>0.91441095890410962</v>
      </c>
      <c r="F144" s="84">
        <v>0.88486816058278561</v>
      </c>
      <c r="G144" s="84">
        <v>0.90014925373134336</v>
      </c>
      <c r="H144" s="84">
        <v>0.90374336843772274</v>
      </c>
      <c r="I144" s="84">
        <v>0.87132079329380496</v>
      </c>
      <c r="J144" s="84">
        <v>0.88132472879879642</v>
      </c>
      <c r="K144" s="84">
        <v>0.88953004988518491</v>
      </c>
      <c r="L144" s="84">
        <v>0.8869310979349827</v>
      </c>
      <c r="M144" s="84">
        <v>0.9053171272468129</v>
      </c>
      <c r="N144" s="84">
        <v>0.91655694132079335</v>
      </c>
      <c r="O144" s="84">
        <v>0.8981114894290918</v>
      </c>
      <c r="P144" s="84">
        <v>0.94876870694433446</v>
      </c>
      <c r="Q144" s="84">
        <v>0.93145205479452053</v>
      </c>
      <c r="R144" s="84">
        <v>0.88037453480085515</v>
      </c>
      <c r="S144" s="84">
        <v>0.90174401962788797</v>
      </c>
      <c r="T144" s="84">
        <v>0.90388193839575581</v>
      </c>
      <c r="U144" s="84">
        <v>0.8834042118176243</v>
      </c>
      <c r="V144" s="84">
        <v>0.88573917174756511</v>
      </c>
      <c r="W144" s="84">
        <v>0.88969831340565364</v>
      </c>
      <c r="X144" s="84">
        <v>0.88429360049069727</v>
      </c>
      <c r="Y144" s="84">
        <v>0.90168461477551665</v>
      </c>
      <c r="Z144" s="84">
        <v>0.9113330607237784</v>
      </c>
      <c r="AA144" s="84">
        <v>0.88538284899833719</v>
      </c>
      <c r="AB144" s="84">
        <v>0.91286918995961674</v>
      </c>
      <c r="AC144" s="84">
        <v>0.92459178082191784</v>
      </c>
      <c r="AD144" s="84">
        <v>0.87715773220365822</v>
      </c>
      <c r="AE144" s="84">
        <v>0.88421590676753226</v>
      </c>
      <c r="AF144" s="84">
        <v>0.89189327335923119</v>
      </c>
      <c r="AG144" s="84">
        <v>0.88564710693109794</v>
      </c>
      <c r="AH144" s="84">
        <v>0.88346266529416417</v>
      </c>
      <c r="AI144" s="84">
        <v>0.88160186871486257</v>
      </c>
      <c r="AJ144" s="84">
        <v>0.87121243099570644</v>
      </c>
      <c r="AK144" s="84">
        <v>0.89390490141737267</v>
      </c>
      <c r="AL144" s="84">
        <v>0.89470047025148236</v>
      </c>
      <c r="AM144" s="84">
        <v>0.86162799904980603</v>
      </c>
      <c r="AN144" s="84">
        <v>0.91973830073640039</v>
      </c>
      <c r="AO144" s="84">
        <v>0.92039785219008963</v>
      </c>
      <c r="AP144" s="84">
        <v>0.87711814078707739</v>
      </c>
      <c r="AQ144" s="84">
        <v>0.87948885708444091</v>
      </c>
      <c r="AR144" s="84">
        <v>0.89417214347929364</v>
      </c>
      <c r="AS144" s="84">
        <v>0.8879227151911675</v>
      </c>
      <c r="AT144" s="84">
        <v>0.8851848919154327</v>
      </c>
      <c r="AU144" s="84">
        <v>0.8973691503682002</v>
      </c>
      <c r="AV144" s="84">
        <v>0.88362911470047034</v>
      </c>
      <c r="AW144" s="84">
        <v>0.89058912027872361</v>
      </c>
      <c r="AX144" s="84">
        <v>0.90679411163361279</v>
      </c>
      <c r="AY144" s="84">
        <v>0.85737192176736088</v>
      </c>
      <c r="AZ144" s="84">
        <v>0.91515559426716286</v>
      </c>
      <c r="BA144" s="84">
        <v>0.92283835616438359</v>
      </c>
      <c r="BB144" s="84">
        <v>0.84220840921688178</v>
      </c>
      <c r="BC144" s="84">
        <v>0.82633408300960953</v>
      </c>
      <c r="BD144" s="84">
        <v>0.81452411117269774</v>
      </c>
      <c r="BE144" s="84">
        <v>0.82912492332856269</v>
      </c>
      <c r="BF144" s="84">
        <v>0.82957874732757941</v>
      </c>
      <c r="BG144" s="84">
        <v>0.84640509937445563</v>
      </c>
      <c r="BH144" s="84">
        <v>0.79602944183193625</v>
      </c>
      <c r="BI144" s="84">
        <v>0.83173647953123764</v>
      </c>
      <c r="BJ144" s="84">
        <v>0.849576773665917</v>
      </c>
      <c r="BK144" s="84">
        <v>0.80864478581043631</v>
      </c>
      <c r="BL144" s="84">
        <v>0.92427151793491169</v>
      </c>
      <c r="BM144" s="84">
        <v>0.93423561643835618</v>
      </c>
      <c r="BN144" s="84">
        <v>0.85438276981550398</v>
      </c>
      <c r="BO144" s="84">
        <v>0.84616233898998161</v>
      </c>
      <c r="BP144" s="84">
        <v>0.84829558951619288</v>
      </c>
      <c r="BQ144" s="84">
        <v>0.85630341443467595</v>
      </c>
      <c r="BR144" s="84">
        <v>0.86719059307942037</v>
      </c>
      <c r="BS144" s="84">
        <v>0.87833557684693964</v>
      </c>
      <c r="BT144" s="84">
        <v>0.85194012867083901</v>
      </c>
      <c r="BU144" s="84" t="e">
        <v>#DIV/0!</v>
      </c>
      <c r="BV144" s="84">
        <v>0.93254794520547946</v>
      </c>
      <c r="BW144" s="84">
        <v>0.91368081399952494</v>
      </c>
      <c r="BX144" s="84">
        <v>0.96687188217594422</v>
      </c>
      <c r="BY144" s="84">
        <v>0.9858301369863014</v>
      </c>
      <c r="BZ144" s="84">
        <v>0.97374099295272787</v>
      </c>
      <c r="CA144" s="84">
        <v>0.93376201185851571</v>
      </c>
      <c r="CB144" s="84">
        <v>0.90756394013777808</v>
      </c>
      <c r="CC144" s="84">
        <v>0.89487834798609689</v>
      </c>
      <c r="CD144" s="84">
        <v>0.93517895320294564</v>
      </c>
      <c r="CE144" s="84">
        <v>0.93236796262570276</v>
      </c>
      <c r="CF144" s="84">
        <v>0.93741566141893273</v>
      </c>
      <c r="CG144" s="84">
        <v>0.95456884947343412</v>
      </c>
      <c r="CH144" s="84">
        <v>0.98919034962175434</v>
      </c>
      <c r="CI144" s="84">
        <v>0.96684218861350857</v>
      </c>
      <c r="CJ144" s="84">
        <v>0.99491250296935629</v>
      </c>
      <c r="CK144" s="84">
        <v>0.9963956536445121</v>
      </c>
      <c r="CL144" s="84">
        <v>0.99719890727690241</v>
      </c>
      <c r="CM144" s="84">
        <v>0.9665876098957269</v>
      </c>
      <c r="CN144" s="84">
        <v>0.9299231926518331</v>
      </c>
      <c r="CO144" s="84">
        <v>0.93949703537108986</v>
      </c>
      <c r="CP144" s="84">
        <v>0.95525180140945443</v>
      </c>
      <c r="CQ144" s="84">
        <v>0.94444334468287272</v>
      </c>
      <c r="CR144" s="84">
        <v>0.94235943569822134</v>
      </c>
      <c r="CS144" s="84">
        <v>0.95610301686594346</v>
      </c>
      <c r="CT144" s="84">
        <v>0.98794316090778989</v>
      </c>
      <c r="CU144" s="84">
        <v>0.97004909335656031</v>
      </c>
      <c r="CV144" s="84">
        <v>0.99087417847810599</v>
      </c>
      <c r="CW144" s="84">
        <v>0.99167123287671233</v>
      </c>
      <c r="CX144" s="84">
        <v>0.99215100166283954</v>
      </c>
      <c r="CY144" s="84">
        <v>0.96478225311797183</v>
      </c>
      <c r="CZ144" s="84">
        <v>0.89414230218769164</v>
      </c>
      <c r="DA144" s="84">
        <v>0.93361889184215918</v>
      </c>
      <c r="DB144" s="84">
        <v>0.93149695146092326</v>
      </c>
      <c r="DC144" s="84">
        <v>0.94967930952569479</v>
      </c>
      <c r="DD144" s="84">
        <v>0.92793907176446533</v>
      </c>
      <c r="DE144" s="84">
        <v>0.95506374218069523</v>
      </c>
      <c r="DF144" s="84">
        <v>0.99092823553465559</v>
      </c>
      <c r="DG144" s="84">
        <v>0.96181407870773616</v>
      </c>
      <c r="DH144" s="84">
        <v>0.98680616042441993</v>
      </c>
      <c r="DI144" s="84">
        <v>0.98784657534246578</v>
      </c>
      <c r="DJ144" s="84">
        <v>0.99096325916541295</v>
      </c>
      <c r="DK144" s="84">
        <v>0.96116949499079951</v>
      </c>
      <c r="DL144" s="84">
        <v>0.9350799746614934</v>
      </c>
      <c r="DM144" s="84">
        <v>0.92265998773257007</v>
      </c>
      <c r="DN144" s="84">
        <v>0.9379305566553171</v>
      </c>
      <c r="DO144" s="84">
        <v>0.95074827777337878</v>
      </c>
      <c r="DP144" s="84">
        <v>0.91995093028010633</v>
      </c>
      <c r="DQ144" s="84">
        <v>0.95966624435822312</v>
      </c>
      <c r="DR144" s="84">
        <v>0.99123492128399104</v>
      </c>
      <c r="DS144" s="84">
        <v>0.95802320057011636</v>
      </c>
      <c r="DT144" s="84">
        <v>0.98305487370338107</v>
      </c>
      <c r="DU144" s="84">
        <v>0.98398904109589036</v>
      </c>
      <c r="DV144" s="84">
        <v>0.98594504711378572</v>
      </c>
      <c r="DW144" s="84">
        <v>0.96148640359844617</v>
      </c>
      <c r="DX144" s="84">
        <v>0.93012114973473747</v>
      </c>
      <c r="DY144" s="84">
        <v>0.92052341034553264</v>
      </c>
      <c r="DZ144" s="84">
        <v>0.94142449916858029</v>
      </c>
      <c r="EA144" s="84">
        <v>0.94132552062712804</v>
      </c>
      <c r="EB144" s="84">
        <v>0.92702514823144555</v>
      </c>
      <c r="EC144" s="84">
        <v>0.94595771636709158</v>
      </c>
      <c r="ED144" s="84">
        <v>0.97149458188509519</v>
      </c>
      <c r="EE144" s="84">
        <v>0.94214704252118142</v>
      </c>
      <c r="EF144" s="84">
        <v>0.98358935782722301</v>
      </c>
      <c r="EG144" s="84">
        <v>0.98481100963977675</v>
      </c>
      <c r="EH144" s="84">
        <v>0.98702391321561489</v>
      </c>
      <c r="EI144" s="84">
        <v>0.96007874944003013</v>
      </c>
      <c r="EJ144" s="84">
        <v>0.89836139952883698</v>
      </c>
      <c r="EK144" s="84">
        <v>0.91553874463299934</v>
      </c>
      <c r="EL144" s="84">
        <v>0.93627761501306517</v>
      </c>
      <c r="EM144" s="84">
        <v>0.9453242537017974</v>
      </c>
      <c r="EN144" s="84">
        <v>0.94158249846657127</v>
      </c>
      <c r="EO144" s="84">
        <v>0.95077797133581443</v>
      </c>
      <c r="EP144" s="84">
        <v>0.97419341647924762</v>
      </c>
      <c r="EQ144" s="84">
        <v>0.94775912582152189</v>
      </c>
      <c r="ER144" s="84">
        <v>0.97172183070710272</v>
      </c>
      <c r="ES144" s="84">
        <v>0.9767013698630137</v>
      </c>
      <c r="ET144" s="84">
        <v>0.97711616121624834</v>
      </c>
      <c r="EU144" s="84">
        <v>0.9262891024330403</v>
      </c>
      <c r="EV144" s="84">
        <v>0.93313999524903002</v>
      </c>
      <c r="EW144" s="84">
        <v>0.90330198323451238</v>
      </c>
      <c r="EX144" s="84">
        <v>0.92752791194868955</v>
      </c>
      <c r="EY144" s="84">
        <v>0.93943503048539079</v>
      </c>
      <c r="EZ144" s="84">
        <v>0.91625025557145789</v>
      </c>
      <c r="FA144" s="84">
        <v>0.93919748198590547</v>
      </c>
      <c r="FB144" s="84">
        <v>0.96731752197914533</v>
      </c>
      <c r="FC144" s="84">
        <v>0.9296757462982026</v>
      </c>
      <c r="FD144" s="84">
        <v>0.95243091297806637</v>
      </c>
      <c r="FE144" s="84">
        <v>0.95887123287671228</v>
      </c>
      <c r="FF144" s="84">
        <v>0.95369783830865473</v>
      </c>
      <c r="FG144" s="84">
        <v>0.89913719075853615</v>
      </c>
      <c r="FH144" s="84">
        <v>0.89135125504790558</v>
      </c>
      <c r="FI144" s="84">
        <v>0.86816193007564924</v>
      </c>
      <c r="FJ144" s="84">
        <v>0.92719138490775199</v>
      </c>
      <c r="FK144" s="84">
        <v>0.92327183466624441</v>
      </c>
      <c r="FL144" s="84">
        <v>0.89592721324882441</v>
      </c>
      <c r="FM144" s="84">
        <v>0.9376237231768153</v>
      </c>
      <c r="FN144" s="84">
        <v>0.94941320793293815</v>
      </c>
      <c r="FO144" s="84">
        <v>0.9255087497030644</v>
      </c>
      <c r="FP144" s="84">
        <v>0.94392865626732125</v>
      </c>
      <c r="FQ144" s="84">
        <v>0.95372054794520544</v>
      </c>
      <c r="FR144" s="84">
        <v>0.93594108797212761</v>
      </c>
      <c r="FS144" s="84">
        <v>0.90177168949771691</v>
      </c>
      <c r="FT144" s="84">
        <v>0.85647627201565557</v>
      </c>
      <c r="FU144" s="84">
        <v>0.86905131874872221</v>
      </c>
      <c r="FV144" s="84">
        <v>0.92142093594108798</v>
      </c>
      <c r="FW144" s="84">
        <v>0.89590426795470746</v>
      </c>
      <c r="FX144" s="84">
        <v>0.89355959926395423</v>
      </c>
      <c r="FY144" s="84">
        <v>0.92810198748911232</v>
      </c>
      <c r="FZ144" s="84">
        <v>0.935724800654263</v>
      </c>
      <c r="GA144" s="84">
        <v>0.93169490854382775</v>
      </c>
    </row>
    <row r="145" spans="2:183">
      <c r="B145" s="96" t="s">
        <v>5</v>
      </c>
      <c r="C145" s="166" t="s">
        <v>42</v>
      </c>
      <c r="D145" s="178">
        <v>8053.75</v>
      </c>
      <c r="E145" s="179">
        <v>12170.97</v>
      </c>
      <c r="F145" s="179">
        <v>8087.88</v>
      </c>
      <c r="G145" s="179">
        <v>16047.29</v>
      </c>
      <c r="H145" s="179">
        <v>8103.94</v>
      </c>
      <c r="I145" s="179">
        <v>8192.27</v>
      </c>
      <c r="J145" s="179">
        <v>8280.59</v>
      </c>
      <c r="K145" s="179">
        <v>12490.15</v>
      </c>
      <c r="L145" s="179">
        <v>14211.33</v>
      </c>
      <c r="M145" s="179">
        <v>12601.56</v>
      </c>
      <c r="N145" s="179">
        <v>12887.62</v>
      </c>
      <c r="O145" s="179">
        <v>18002.52</v>
      </c>
      <c r="P145" s="179">
        <v>13812.03</v>
      </c>
      <c r="Q145" s="179">
        <v>13775.9</v>
      </c>
      <c r="R145" s="179">
        <v>13610.28</v>
      </c>
      <c r="S145" s="179">
        <v>4431.37</v>
      </c>
      <c r="T145" s="179">
        <v>17765.64</v>
      </c>
      <c r="U145" s="179">
        <v>13390.47</v>
      </c>
      <c r="V145" s="179">
        <v>9005.27</v>
      </c>
      <c r="W145" s="179">
        <v>9043.41</v>
      </c>
      <c r="X145" s="179">
        <v>13574.15</v>
      </c>
      <c r="Y145" s="179">
        <v>13685.56</v>
      </c>
      <c r="Z145" s="179">
        <v>9270.25</v>
      </c>
      <c r="AA145" s="179">
        <v>9633.59</v>
      </c>
      <c r="AB145" s="179">
        <v>14751.5</v>
      </c>
      <c r="AC145" s="179">
        <v>9768.09</v>
      </c>
      <c r="AD145" s="179">
        <v>19214.990000000002</v>
      </c>
      <c r="AE145" s="179">
        <v>9222.07</v>
      </c>
      <c r="AF145" s="179">
        <v>11157.04</v>
      </c>
      <c r="AG145" s="179">
        <v>9296.35</v>
      </c>
      <c r="AH145" s="179">
        <v>9370.6200000000008</v>
      </c>
      <c r="AI145" s="179">
        <v>14113.14</v>
      </c>
      <c r="AJ145" s="179">
        <v>9414.7800000000007</v>
      </c>
      <c r="AK145" s="179">
        <v>14230.58</v>
      </c>
      <c r="AL145" s="179">
        <v>14456.41</v>
      </c>
      <c r="AM145" s="179">
        <v>15013.47</v>
      </c>
      <c r="AN145" s="179">
        <v>15314.58</v>
      </c>
      <c r="AO145" s="179">
        <v>15224.25</v>
      </c>
      <c r="AP145" s="179">
        <v>14983.36</v>
      </c>
      <c r="AQ145" s="179">
        <v>9587.42</v>
      </c>
      <c r="AR145" s="179">
        <v>4808.7700000000004</v>
      </c>
      <c r="AS145" s="179">
        <v>21312.57</v>
      </c>
      <c r="AT145" s="179">
        <v>14603.96</v>
      </c>
      <c r="AU145" s="179">
        <v>9774.11</v>
      </c>
      <c r="AV145" s="179">
        <v>6903.62</v>
      </c>
      <c r="AW145" s="179">
        <v>14778.6</v>
      </c>
      <c r="AX145" s="179">
        <v>10010.99</v>
      </c>
      <c r="AY145" s="179">
        <v>25986.01</v>
      </c>
      <c r="AZ145" s="179">
        <v>21198.32</v>
      </c>
      <c r="BA145" s="179">
        <v>15808.41</v>
      </c>
      <c r="BB145" s="179">
        <v>10378.34</v>
      </c>
      <c r="BC145" s="179">
        <v>9986.9</v>
      </c>
      <c r="BD145" s="179">
        <v>20042.05</v>
      </c>
      <c r="BE145" s="179">
        <v>15103.8</v>
      </c>
      <c r="BF145" s="179">
        <v>15221.24</v>
      </c>
      <c r="BG145" s="179">
        <v>15278.45</v>
      </c>
      <c r="BH145" s="179">
        <v>15290.49</v>
      </c>
      <c r="BI145" s="179">
        <v>10267.94</v>
      </c>
      <c r="BJ145" s="179">
        <v>15678.93</v>
      </c>
      <c r="BK145" s="179">
        <v>10868.15</v>
      </c>
      <c r="BL145" s="179">
        <v>16618.400000000001</v>
      </c>
      <c r="BM145" s="179">
        <v>11018.71</v>
      </c>
      <c r="BN145" s="179">
        <v>27155.33</v>
      </c>
      <c r="BO145" s="179">
        <v>15706.03</v>
      </c>
      <c r="BP145" s="179">
        <v>15766.25</v>
      </c>
      <c r="BQ145" s="179">
        <v>15856.58</v>
      </c>
      <c r="BR145" s="179">
        <v>15992.08</v>
      </c>
      <c r="BS145" s="179">
        <v>10705.55</v>
      </c>
      <c r="BT145" s="179">
        <v>5358.8</v>
      </c>
      <c r="BU145" s="179">
        <v>0</v>
      </c>
      <c r="BV145" s="179">
        <v>13270.32</v>
      </c>
      <c r="BW145" s="179">
        <v>17169.439999999999</v>
      </c>
      <c r="BX145" s="179">
        <v>17527.759999999998</v>
      </c>
      <c r="BY145" s="179">
        <v>11628.96</v>
      </c>
      <c r="BZ145" s="179">
        <v>17214.599999999999</v>
      </c>
      <c r="CA145" s="179">
        <v>11099.01</v>
      </c>
      <c r="CB145" s="179">
        <v>11143.17</v>
      </c>
      <c r="CC145" s="179">
        <v>11203.39</v>
      </c>
      <c r="CD145" s="179">
        <v>11293.72</v>
      </c>
      <c r="CE145" s="179">
        <v>11337.89</v>
      </c>
      <c r="CF145" s="179">
        <v>11349.93</v>
      </c>
      <c r="CG145" s="179">
        <v>17145.349999999999</v>
      </c>
      <c r="CH145" s="179">
        <v>11637</v>
      </c>
      <c r="CI145" s="179">
        <v>18148.05</v>
      </c>
      <c r="CJ145" s="179">
        <v>18521.43</v>
      </c>
      <c r="CK145" s="179">
        <v>12305.46</v>
      </c>
      <c r="CL145" s="179">
        <v>18244.400000000001</v>
      </c>
      <c r="CM145" s="179">
        <v>11801.6</v>
      </c>
      <c r="CN145" s="179">
        <v>11857.81</v>
      </c>
      <c r="CO145" s="179">
        <v>20354.740000000002</v>
      </c>
      <c r="CP145" s="179">
        <v>18060.73</v>
      </c>
      <c r="CQ145" s="179">
        <v>6049.35</v>
      </c>
      <c r="CR145" s="179">
        <v>12106.73</v>
      </c>
      <c r="CS145" s="179">
        <v>18286.560000000001</v>
      </c>
      <c r="CT145" s="179">
        <v>18620.79</v>
      </c>
      <c r="CU145" s="179">
        <v>19319.38</v>
      </c>
      <c r="CV145" s="179">
        <v>19731.900000000001</v>
      </c>
      <c r="CW145" s="179">
        <v>19686.740000000002</v>
      </c>
      <c r="CX145" s="179">
        <v>12973.93</v>
      </c>
      <c r="CY145" s="179">
        <v>12638.69</v>
      </c>
      <c r="CZ145" s="179">
        <v>15315.82</v>
      </c>
      <c r="DA145" s="179">
        <v>12793.27</v>
      </c>
      <c r="DB145" s="179">
        <v>12915.72</v>
      </c>
      <c r="DC145" s="179">
        <v>19472.95</v>
      </c>
      <c r="DD145" s="179">
        <v>19391.64</v>
      </c>
      <c r="DE145" s="179">
        <v>19503.05</v>
      </c>
      <c r="DF145" s="179">
        <v>13216.83</v>
      </c>
      <c r="DG145" s="179">
        <v>27324.959999999999</v>
      </c>
      <c r="DH145" s="179">
        <v>20891.18</v>
      </c>
      <c r="DI145" s="179">
        <v>13879.28</v>
      </c>
      <c r="DJ145" s="179">
        <v>16514.07</v>
      </c>
      <c r="DK145" s="179">
        <v>13371.4</v>
      </c>
      <c r="DL145" s="179">
        <v>13391.48</v>
      </c>
      <c r="DM145" s="179">
        <v>20246.8</v>
      </c>
      <c r="DN145" s="179">
        <v>20448.55</v>
      </c>
      <c r="DO145" s="179">
        <v>13696.6</v>
      </c>
      <c r="DP145" s="179">
        <v>13648.43</v>
      </c>
      <c r="DQ145" s="179">
        <v>13732.74</v>
      </c>
      <c r="DR145" s="179">
        <v>20966.46</v>
      </c>
      <c r="DS145" s="179">
        <v>14397.19</v>
      </c>
      <c r="DT145" s="179">
        <v>29332.38</v>
      </c>
      <c r="DU145" s="179">
        <v>32174.75</v>
      </c>
      <c r="DV145" s="179">
        <v>28814.46</v>
      </c>
      <c r="DW145" s="179">
        <v>7031.98</v>
      </c>
      <c r="DX145" s="179">
        <v>31050.01</v>
      </c>
      <c r="DY145" s="179">
        <v>21264.57</v>
      </c>
      <c r="DZ145" s="179">
        <v>14292.8</v>
      </c>
      <c r="EA145" s="179">
        <v>14363.07</v>
      </c>
      <c r="EB145" s="179">
        <v>14314.89</v>
      </c>
      <c r="EC145" s="179">
        <v>14387.15</v>
      </c>
      <c r="ED145" s="179">
        <v>29143.67</v>
      </c>
      <c r="EE145" s="179">
        <v>14941.2</v>
      </c>
      <c r="EF145" s="179">
        <v>22842.39</v>
      </c>
      <c r="EG145" s="179">
        <v>22773.14</v>
      </c>
      <c r="EH145" s="179">
        <v>14909.08</v>
      </c>
      <c r="EI145" s="179">
        <v>14644.11</v>
      </c>
      <c r="EJ145" s="179">
        <v>17722</v>
      </c>
      <c r="EK145" s="179">
        <v>22330.5</v>
      </c>
      <c r="EL145" s="179">
        <v>22712.92</v>
      </c>
      <c r="EM145" s="179">
        <v>15272.43</v>
      </c>
      <c r="EN145" s="179">
        <v>22520.21</v>
      </c>
      <c r="EO145" s="179">
        <v>30034.97</v>
      </c>
      <c r="EP145" s="179">
        <v>37900.019999999997</v>
      </c>
      <c r="EQ145" s="179">
        <v>23164.59</v>
      </c>
      <c r="ER145" s="179">
        <v>31853.68</v>
      </c>
      <c r="ES145" s="179">
        <v>15824.46</v>
      </c>
      <c r="ET145" s="179">
        <v>15274.43</v>
      </c>
      <c r="EU145" s="179">
        <v>15308.56</v>
      </c>
      <c r="EV145" s="179">
        <v>15420.97</v>
      </c>
      <c r="EW145" s="179">
        <v>23531.94</v>
      </c>
      <c r="EX145" s="179">
        <v>24037.81</v>
      </c>
      <c r="EY145" s="179">
        <v>16113.53</v>
      </c>
      <c r="EZ145" s="179">
        <v>23423.54</v>
      </c>
      <c r="FA145" s="179">
        <v>15531.38</v>
      </c>
      <c r="FB145" s="179">
        <v>23453.66</v>
      </c>
      <c r="FC145" s="179">
        <v>31821.57</v>
      </c>
      <c r="FD145" s="179">
        <v>24540.67</v>
      </c>
      <c r="FE145" s="179">
        <v>33022</v>
      </c>
      <c r="FF145" s="179">
        <v>23905.32</v>
      </c>
      <c r="FG145" s="179">
        <v>15971.01</v>
      </c>
      <c r="FH145" s="179">
        <v>24134.16</v>
      </c>
      <c r="FI145" s="179">
        <v>24552.720000000001</v>
      </c>
      <c r="FJ145" s="179">
        <v>16721.78</v>
      </c>
      <c r="FK145" s="179">
        <v>25221.18</v>
      </c>
      <c r="FL145" s="179">
        <v>16292.19</v>
      </c>
      <c r="FM145" s="179">
        <v>24302.79</v>
      </c>
      <c r="FN145" s="179">
        <v>40785.69</v>
      </c>
      <c r="FO145" s="179">
        <v>16601.34</v>
      </c>
      <c r="FP145" s="179">
        <v>34009.65</v>
      </c>
      <c r="FQ145" s="179">
        <v>17097.169999999998</v>
      </c>
      <c r="FR145" s="179">
        <v>24751.45</v>
      </c>
      <c r="FS145" s="179">
        <v>8267.5499999999993</v>
      </c>
      <c r="FT145" s="179">
        <v>20087.04</v>
      </c>
      <c r="FU145" s="179">
        <v>16948.62</v>
      </c>
      <c r="FV145" s="179">
        <v>17313.97</v>
      </c>
      <c r="FW145" s="179">
        <v>17410.32</v>
      </c>
      <c r="FX145" s="179">
        <v>16868.32</v>
      </c>
      <c r="FY145" s="179">
        <v>25163.97</v>
      </c>
      <c r="FZ145" s="179">
        <v>25338.62</v>
      </c>
      <c r="GA145" s="179">
        <v>34383.040000000001</v>
      </c>
    </row>
    <row r="146" spans="2:183">
      <c r="B146" s="96" t="s">
        <v>5</v>
      </c>
      <c r="C146" s="166" t="s">
        <v>318</v>
      </c>
      <c r="D146" s="178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9">
        <v>0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9">
        <v>0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9">
        <v>0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9">
        <v>0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0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9">
        <v>0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9">
        <v>0</v>
      </c>
      <c r="CM146" s="179">
        <v>0</v>
      </c>
      <c r="CN146" s="179">
        <v>0</v>
      </c>
      <c r="CO146" s="179">
        <v>0</v>
      </c>
      <c r="CP146" s="179">
        <v>0</v>
      </c>
      <c r="CQ146" s="179">
        <v>0</v>
      </c>
      <c r="CR146" s="179">
        <v>0</v>
      </c>
      <c r="CS146" s="179">
        <v>0</v>
      </c>
      <c r="CT146" s="179">
        <v>0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9">
        <v>0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9">
        <v>0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9">
        <v>0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9">
        <v>0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9">
        <v>0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9">
        <v>0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9">
        <v>0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9">
        <v>0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9">
        <v>0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9">
        <v>0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</row>
    <row r="147" spans="2:183" s="41" customFormat="1">
      <c r="B147" s="96" t="s">
        <v>5</v>
      </c>
      <c r="C147" s="166" t="s">
        <v>43</v>
      </c>
      <c r="D147" s="175">
        <v>104.04</v>
      </c>
      <c r="E147" s="176">
        <v>92.02</v>
      </c>
      <c r="F147" s="176">
        <v>98.75</v>
      </c>
      <c r="G147" s="176">
        <v>97.32</v>
      </c>
      <c r="H147" s="176">
        <v>1101.71</v>
      </c>
      <c r="I147" s="176">
        <v>109.89</v>
      </c>
      <c r="J147" s="176">
        <v>98.43</v>
      </c>
      <c r="K147" s="176">
        <v>99.35</v>
      </c>
      <c r="L147" s="176">
        <v>95.99</v>
      </c>
      <c r="M147" s="176">
        <v>100.97</v>
      </c>
      <c r="N147" s="176">
        <v>98.82</v>
      </c>
      <c r="O147" s="176">
        <v>100.32</v>
      </c>
      <c r="P147" s="176">
        <v>105.32</v>
      </c>
      <c r="Q147" s="176">
        <v>93.57</v>
      </c>
      <c r="R147" s="176">
        <v>98.44</v>
      </c>
      <c r="S147" s="176">
        <v>97.19</v>
      </c>
      <c r="T147" s="176">
        <v>100.92</v>
      </c>
      <c r="U147" s="176">
        <v>95.62</v>
      </c>
      <c r="V147" s="176">
        <v>98.87</v>
      </c>
      <c r="W147" s="176">
        <v>99.28</v>
      </c>
      <c r="X147" s="176">
        <v>95.71</v>
      </c>
      <c r="Y147" s="176">
        <v>100.59</v>
      </c>
      <c r="Z147" s="176">
        <v>98.21</v>
      </c>
      <c r="AA147" s="176">
        <v>98.85</v>
      </c>
      <c r="AB147" s="176">
        <v>101.69</v>
      </c>
      <c r="AC147" s="176">
        <v>92.83</v>
      </c>
      <c r="AD147" s="176">
        <v>98.21</v>
      </c>
      <c r="AE147" s="176">
        <v>95.58</v>
      </c>
      <c r="AF147" s="176">
        <v>19.47</v>
      </c>
      <c r="AG147" s="176">
        <v>95.72</v>
      </c>
      <c r="AH147" s="176">
        <v>98.63</v>
      </c>
      <c r="AI147" s="176">
        <v>98.56</v>
      </c>
      <c r="AJ147" s="176">
        <v>94.31</v>
      </c>
      <c r="AK147" s="176">
        <v>99.78</v>
      </c>
      <c r="AL147" s="176">
        <v>96.71</v>
      </c>
      <c r="AM147" s="176">
        <v>96.53</v>
      </c>
      <c r="AN147" s="176">
        <v>102.36</v>
      </c>
      <c r="AO147" s="176">
        <v>95.96</v>
      </c>
      <c r="AP147" s="176">
        <v>98.1</v>
      </c>
      <c r="AQ147" s="176">
        <v>95.09</v>
      </c>
      <c r="AR147" s="176">
        <v>99.61</v>
      </c>
      <c r="AS147" s="176">
        <v>96.19</v>
      </c>
      <c r="AT147" s="176">
        <v>98.93</v>
      </c>
      <c r="AU147" s="176">
        <v>100.07</v>
      </c>
      <c r="AV147" s="176">
        <v>95.45</v>
      </c>
      <c r="AW147" s="176">
        <v>99.46</v>
      </c>
      <c r="AX147" s="176">
        <v>97.78</v>
      </c>
      <c r="AY147" s="176">
        <v>96.31</v>
      </c>
      <c r="AZ147" s="176">
        <v>102.01</v>
      </c>
      <c r="BA147" s="176">
        <v>92.79</v>
      </c>
      <c r="BB147" s="176">
        <v>94.52</v>
      </c>
      <c r="BC147" s="176">
        <v>89.98</v>
      </c>
      <c r="BD147" s="176">
        <v>1195.49</v>
      </c>
      <c r="BE147" s="176">
        <v>213.58</v>
      </c>
      <c r="BF147" s="176">
        <v>93.38</v>
      </c>
      <c r="BG147" s="176">
        <v>95.07</v>
      </c>
      <c r="BH147" s="176">
        <v>87.14</v>
      </c>
      <c r="BI147" s="176">
        <v>93.49</v>
      </c>
      <c r="BJ147" s="176">
        <v>92.36</v>
      </c>
      <c r="BK147" s="176">
        <v>91.14</v>
      </c>
      <c r="BL147" s="176">
        <v>102.83</v>
      </c>
      <c r="BM147" s="176">
        <v>93.73</v>
      </c>
      <c r="BN147" s="176">
        <v>96.05</v>
      </c>
      <c r="BO147" s="176">
        <v>92</v>
      </c>
      <c r="BP147" s="176">
        <v>95.25</v>
      </c>
      <c r="BQ147" s="176">
        <v>93.02</v>
      </c>
      <c r="BR147" s="176">
        <v>97.16</v>
      </c>
      <c r="BS147" s="176">
        <v>98.18</v>
      </c>
      <c r="BT147" s="176">
        <v>43.21</v>
      </c>
      <c r="BU147" s="176">
        <v>0</v>
      </c>
      <c r="BV147" s="176">
        <v>93.67</v>
      </c>
      <c r="BW147" s="176">
        <v>101.81</v>
      </c>
      <c r="BX147" s="176">
        <v>106.22</v>
      </c>
      <c r="BY147" s="176">
        <v>97.56</v>
      </c>
      <c r="BZ147" s="176">
        <v>106.9</v>
      </c>
      <c r="CA147" s="176">
        <v>1293.9100000000001</v>
      </c>
      <c r="CB147" s="176">
        <v>305.89999999999998</v>
      </c>
      <c r="CC147" s="176">
        <v>95.79</v>
      </c>
      <c r="CD147" s="176">
        <v>102.96</v>
      </c>
      <c r="CE147" s="176">
        <v>102.7</v>
      </c>
      <c r="CF147" s="176">
        <v>99.92</v>
      </c>
      <c r="CG147" s="176">
        <v>105.01</v>
      </c>
      <c r="CH147" s="176">
        <v>104.9</v>
      </c>
      <c r="CI147" s="176">
        <v>106.22</v>
      </c>
      <c r="CJ147" s="176">
        <v>109.52</v>
      </c>
      <c r="CK147" s="176">
        <v>102.62</v>
      </c>
      <c r="CL147" s="176">
        <v>109.76</v>
      </c>
      <c r="CM147" s="176">
        <v>103.21</v>
      </c>
      <c r="CN147" s="176">
        <v>102.93</v>
      </c>
      <c r="CO147" s="176">
        <v>100.72</v>
      </c>
      <c r="CP147" s="176">
        <v>105.55</v>
      </c>
      <c r="CQ147" s="176">
        <v>104.28</v>
      </c>
      <c r="CR147" s="176">
        <v>100.87</v>
      </c>
      <c r="CS147" s="176">
        <v>105.65</v>
      </c>
      <c r="CT147" s="176">
        <v>105.37</v>
      </c>
      <c r="CU147" s="176">
        <v>107.03</v>
      </c>
      <c r="CV147" s="176">
        <v>109.62</v>
      </c>
      <c r="CW147" s="176">
        <v>99.11</v>
      </c>
      <c r="CX147" s="176">
        <v>109.64</v>
      </c>
      <c r="CY147" s="176">
        <v>103.48</v>
      </c>
      <c r="CZ147" s="176">
        <v>19.53</v>
      </c>
      <c r="DA147" s="176">
        <v>100.46</v>
      </c>
      <c r="DB147" s="176">
        <v>103.55</v>
      </c>
      <c r="DC147" s="176">
        <v>105.48</v>
      </c>
      <c r="DD147" s="176">
        <v>100.01</v>
      </c>
      <c r="DE147" s="176">
        <v>106.03</v>
      </c>
      <c r="DF147" s="176">
        <v>106.05</v>
      </c>
      <c r="DG147" s="176">
        <v>106.78</v>
      </c>
      <c r="DH147" s="176">
        <v>109.2</v>
      </c>
      <c r="DI147" s="176">
        <v>98.66</v>
      </c>
      <c r="DJ147" s="176">
        <v>109.57</v>
      </c>
      <c r="DK147" s="176">
        <v>103.14</v>
      </c>
      <c r="DL147" s="176">
        <v>103.89</v>
      </c>
      <c r="DM147" s="176">
        <v>99.49</v>
      </c>
      <c r="DN147" s="176">
        <v>104.29</v>
      </c>
      <c r="DO147" s="176">
        <v>105.49</v>
      </c>
      <c r="DP147" s="176">
        <v>99.14</v>
      </c>
      <c r="DQ147" s="176">
        <v>106.39</v>
      </c>
      <c r="DR147" s="176">
        <v>106.18</v>
      </c>
      <c r="DS147" s="176">
        <v>106.2</v>
      </c>
      <c r="DT147" s="176">
        <v>108.92</v>
      </c>
      <c r="DU147" s="176">
        <v>98.54</v>
      </c>
      <c r="DV147" s="176">
        <v>109.21</v>
      </c>
      <c r="DW147" s="176">
        <v>103.07</v>
      </c>
      <c r="DX147" s="176">
        <v>1347.27</v>
      </c>
      <c r="DY147" s="176">
        <v>254.53</v>
      </c>
      <c r="DZ147" s="176">
        <v>104.55</v>
      </c>
      <c r="EA147" s="176">
        <v>104.54</v>
      </c>
      <c r="EB147" s="176">
        <v>99.82</v>
      </c>
      <c r="EC147" s="176">
        <v>105.01</v>
      </c>
      <c r="ED147" s="176">
        <v>104.35</v>
      </c>
      <c r="EE147" s="176">
        <v>104.61</v>
      </c>
      <c r="EF147" s="176">
        <v>108.88</v>
      </c>
      <c r="EG147" s="176">
        <v>102.09</v>
      </c>
      <c r="EH147" s="176">
        <v>109.12</v>
      </c>
      <c r="EI147" s="176">
        <v>89.38</v>
      </c>
      <c r="EJ147" s="176">
        <v>22.93</v>
      </c>
      <c r="EK147" s="176">
        <v>98.77</v>
      </c>
      <c r="EL147" s="176">
        <v>104.14</v>
      </c>
      <c r="EM147" s="176">
        <v>104.94</v>
      </c>
      <c r="EN147" s="176">
        <v>101.34</v>
      </c>
      <c r="EO147" s="176">
        <v>105.7</v>
      </c>
      <c r="EP147" s="176">
        <v>104.71</v>
      </c>
      <c r="EQ147" s="176">
        <v>105.27</v>
      </c>
      <c r="ER147" s="176">
        <v>107.78</v>
      </c>
      <c r="ES147" s="176">
        <v>97.64</v>
      </c>
      <c r="ET147" s="176">
        <v>108.12</v>
      </c>
      <c r="EU147" s="176">
        <v>99.73</v>
      </c>
      <c r="EV147" s="176">
        <v>1168.74</v>
      </c>
      <c r="EW147" s="176">
        <v>119.59</v>
      </c>
      <c r="EX147" s="176">
        <v>103.25</v>
      </c>
      <c r="EY147" s="176">
        <v>104.35</v>
      </c>
      <c r="EZ147" s="176">
        <v>98.87</v>
      </c>
      <c r="FA147" s="176">
        <v>104.33</v>
      </c>
      <c r="FB147" s="176">
        <v>103.84</v>
      </c>
      <c r="FC147" s="176">
        <v>103.56</v>
      </c>
      <c r="FD147" s="176">
        <v>105.74</v>
      </c>
      <c r="FE147" s="176">
        <v>96.21</v>
      </c>
      <c r="FF147" s="176">
        <v>105.84</v>
      </c>
      <c r="FG147" s="176">
        <v>97.07</v>
      </c>
      <c r="FH147" s="176">
        <v>99.58</v>
      </c>
      <c r="FI147" s="176">
        <v>94.18</v>
      </c>
      <c r="FJ147" s="176">
        <v>103.08</v>
      </c>
      <c r="FK147" s="176">
        <v>102.78</v>
      </c>
      <c r="FL147" s="176">
        <v>96.77</v>
      </c>
      <c r="FM147" s="176">
        <v>104.23</v>
      </c>
      <c r="FN147" s="176">
        <v>102.31</v>
      </c>
      <c r="FO147" s="176">
        <v>102.94</v>
      </c>
      <c r="FP147" s="176">
        <v>104.97</v>
      </c>
      <c r="FQ147" s="176">
        <v>95.54</v>
      </c>
      <c r="FR147" s="176">
        <v>104.04</v>
      </c>
      <c r="FS147" s="176">
        <v>6.63</v>
      </c>
      <c r="FT147" s="176">
        <v>31.24</v>
      </c>
      <c r="FU147" s="176">
        <v>94.17</v>
      </c>
      <c r="FV147" s="176">
        <v>102.49</v>
      </c>
      <c r="FW147" s="176">
        <v>99.94</v>
      </c>
      <c r="FX147" s="176">
        <v>96.55</v>
      </c>
      <c r="FY147" s="176">
        <v>103.27</v>
      </c>
      <c r="FZ147" s="176">
        <v>100.77</v>
      </c>
      <c r="GA147" s="176">
        <v>103.75</v>
      </c>
    </row>
    <row r="148" spans="2:183">
      <c r="B148" s="96" t="s">
        <v>5</v>
      </c>
      <c r="C148" s="166" t="s">
        <v>44</v>
      </c>
      <c r="D148" s="178">
        <v>143.11000000000001</v>
      </c>
      <c r="E148" s="179">
        <v>126.57</v>
      </c>
      <c r="F148" s="179">
        <v>135.83000000000001</v>
      </c>
      <c r="G148" s="179">
        <v>133.87</v>
      </c>
      <c r="H148" s="179">
        <v>1515.4</v>
      </c>
      <c r="I148" s="179">
        <v>151.15</v>
      </c>
      <c r="J148" s="179">
        <v>135.38999999999999</v>
      </c>
      <c r="K148" s="179">
        <v>136.65</v>
      </c>
      <c r="L148" s="179">
        <v>132.03</v>
      </c>
      <c r="M148" s="179">
        <v>138.88</v>
      </c>
      <c r="N148" s="179">
        <v>135.93</v>
      </c>
      <c r="O148" s="179">
        <v>137.99</v>
      </c>
      <c r="P148" s="179">
        <v>144.86000000000001</v>
      </c>
      <c r="Q148" s="179">
        <v>128.71</v>
      </c>
      <c r="R148" s="179">
        <v>135.41</v>
      </c>
      <c r="S148" s="179">
        <v>133.68</v>
      </c>
      <c r="T148" s="179">
        <v>138.81</v>
      </c>
      <c r="U148" s="179">
        <v>131.52000000000001</v>
      </c>
      <c r="V148" s="179">
        <v>135.99</v>
      </c>
      <c r="W148" s="179">
        <v>136.56</v>
      </c>
      <c r="X148" s="179">
        <v>131.65</v>
      </c>
      <c r="Y148" s="179">
        <v>138.36000000000001</v>
      </c>
      <c r="Z148" s="179">
        <v>135.09</v>
      </c>
      <c r="AA148" s="179">
        <v>135.97</v>
      </c>
      <c r="AB148" s="179">
        <v>200.02</v>
      </c>
      <c r="AC148" s="179">
        <v>182.6</v>
      </c>
      <c r="AD148" s="179">
        <v>193.18</v>
      </c>
      <c r="AE148" s="179">
        <v>188.01</v>
      </c>
      <c r="AF148" s="179">
        <v>38.29</v>
      </c>
      <c r="AG148" s="179">
        <v>188.29</v>
      </c>
      <c r="AH148" s="179">
        <v>194.01</v>
      </c>
      <c r="AI148" s="179">
        <v>193.86</v>
      </c>
      <c r="AJ148" s="179">
        <v>185.51</v>
      </c>
      <c r="AK148" s="179">
        <v>196.27</v>
      </c>
      <c r="AL148" s="179">
        <v>190.23</v>
      </c>
      <c r="AM148" s="179">
        <v>189.87</v>
      </c>
      <c r="AN148" s="179">
        <v>201.35</v>
      </c>
      <c r="AO148" s="179">
        <v>188.75</v>
      </c>
      <c r="AP148" s="179">
        <v>192.96</v>
      </c>
      <c r="AQ148" s="179">
        <v>187.04</v>
      </c>
      <c r="AR148" s="179">
        <v>195.93</v>
      </c>
      <c r="AS148" s="179">
        <v>189.21</v>
      </c>
      <c r="AT148" s="179">
        <v>194.59</v>
      </c>
      <c r="AU148" s="179">
        <v>196.83</v>
      </c>
      <c r="AV148" s="179">
        <v>187.76</v>
      </c>
      <c r="AW148" s="179">
        <v>195.64</v>
      </c>
      <c r="AX148" s="179">
        <v>192.33</v>
      </c>
      <c r="AY148" s="179">
        <v>189.43</v>
      </c>
      <c r="AZ148" s="179">
        <v>205.03</v>
      </c>
      <c r="BA148" s="179">
        <v>186.51</v>
      </c>
      <c r="BB148" s="179">
        <v>189.99</v>
      </c>
      <c r="BC148" s="179">
        <v>180.85</v>
      </c>
      <c r="BD148" s="179">
        <v>2402.9299999999998</v>
      </c>
      <c r="BE148" s="179">
        <v>429.29</v>
      </c>
      <c r="BF148" s="179">
        <v>187.7</v>
      </c>
      <c r="BG148" s="179">
        <v>191.1</v>
      </c>
      <c r="BH148" s="179">
        <v>175.16</v>
      </c>
      <c r="BI148" s="179">
        <v>187.92</v>
      </c>
      <c r="BJ148" s="179">
        <v>185.65</v>
      </c>
      <c r="BK148" s="179">
        <v>183.19</v>
      </c>
      <c r="BL148" s="179">
        <v>211.84</v>
      </c>
      <c r="BM148" s="179">
        <v>193.08</v>
      </c>
      <c r="BN148" s="179">
        <v>197.85</v>
      </c>
      <c r="BO148" s="179">
        <v>189.52</v>
      </c>
      <c r="BP148" s="179">
        <v>196.22</v>
      </c>
      <c r="BQ148" s="179">
        <v>191.62</v>
      </c>
      <c r="BR148" s="179">
        <v>200.15</v>
      </c>
      <c r="BS148" s="179">
        <v>202.24</v>
      </c>
      <c r="BT148" s="179">
        <v>89</v>
      </c>
      <c r="BU148" s="179">
        <v>0</v>
      </c>
      <c r="BV148" s="179">
        <v>192.95</v>
      </c>
      <c r="BW148" s="179">
        <v>209.73</v>
      </c>
      <c r="BX148" s="179">
        <v>225.19</v>
      </c>
      <c r="BY148" s="179">
        <v>206.82</v>
      </c>
      <c r="BZ148" s="179">
        <v>226.63</v>
      </c>
      <c r="CA148" s="179">
        <v>2743.1</v>
      </c>
      <c r="CB148" s="179">
        <v>648.51</v>
      </c>
      <c r="CC148" s="179">
        <v>203.07</v>
      </c>
      <c r="CD148" s="179">
        <v>218.28</v>
      </c>
      <c r="CE148" s="179">
        <v>217.72</v>
      </c>
      <c r="CF148" s="179">
        <v>211.84</v>
      </c>
      <c r="CG148" s="179">
        <v>222.63</v>
      </c>
      <c r="CH148" s="179">
        <v>222.4</v>
      </c>
      <c r="CI148" s="179">
        <v>225.19</v>
      </c>
      <c r="CJ148" s="179">
        <v>237.67</v>
      </c>
      <c r="CK148" s="179">
        <v>222.69</v>
      </c>
      <c r="CL148" s="179">
        <v>238.18</v>
      </c>
      <c r="CM148" s="179">
        <v>223.97</v>
      </c>
      <c r="CN148" s="179">
        <v>223.35</v>
      </c>
      <c r="CO148" s="179">
        <v>218.56</v>
      </c>
      <c r="CP148" s="179">
        <v>229.05</v>
      </c>
      <c r="CQ148" s="179">
        <v>226.3</v>
      </c>
      <c r="CR148" s="179">
        <v>218.89</v>
      </c>
      <c r="CS148" s="179">
        <v>229.26</v>
      </c>
      <c r="CT148" s="179">
        <v>228.64</v>
      </c>
      <c r="CU148" s="179">
        <v>232.26</v>
      </c>
      <c r="CV148" s="179">
        <v>244.44</v>
      </c>
      <c r="CW148" s="179">
        <v>221.02</v>
      </c>
      <c r="CX148" s="179">
        <v>244.5</v>
      </c>
      <c r="CY148" s="179">
        <v>230.77</v>
      </c>
      <c r="CZ148" s="179">
        <v>43.54</v>
      </c>
      <c r="DA148" s="179">
        <v>224.02</v>
      </c>
      <c r="DB148" s="179">
        <v>230.91</v>
      </c>
      <c r="DC148" s="179">
        <v>235.22</v>
      </c>
      <c r="DD148" s="179">
        <v>223.03</v>
      </c>
      <c r="DE148" s="179">
        <v>236.44</v>
      </c>
      <c r="DF148" s="179">
        <v>236.49</v>
      </c>
      <c r="DG148" s="179">
        <v>238.13</v>
      </c>
      <c r="DH148" s="179">
        <v>250.06</v>
      </c>
      <c r="DI148" s="179">
        <v>225.92</v>
      </c>
      <c r="DJ148" s="179">
        <v>250.91</v>
      </c>
      <c r="DK148" s="179">
        <v>236.18</v>
      </c>
      <c r="DL148" s="179">
        <v>237.92</v>
      </c>
      <c r="DM148" s="179">
        <v>227.83</v>
      </c>
      <c r="DN148" s="179">
        <v>238.83</v>
      </c>
      <c r="DO148" s="179">
        <v>241.58</v>
      </c>
      <c r="DP148" s="179">
        <v>227.03</v>
      </c>
      <c r="DQ148" s="179">
        <v>243.63</v>
      </c>
      <c r="DR148" s="179">
        <v>243.14</v>
      </c>
      <c r="DS148" s="179">
        <v>243.2</v>
      </c>
      <c r="DT148" s="179">
        <v>257.05</v>
      </c>
      <c r="DU148" s="179">
        <v>232.56</v>
      </c>
      <c r="DV148" s="179">
        <v>257.74</v>
      </c>
      <c r="DW148" s="179">
        <v>243.24</v>
      </c>
      <c r="DX148" s="179">
        <v>3179.55</v>
      </c>
      <c r="DY148" s="179">
        <v>600.67999999999995</v>
      </c>
      <c r="DZ148" s="179">
        <v>246.74</v>
      </c>
      <c r="EA148" s="179">
        <v>246.71</v>
      </c>
      <c r="EB148" s="179">
        <v>235.58</v>
      </c>
      <c r="EC148" s="179">
        <v>247.82</v>
      </c>
      <c r="ED148" s="179">
        <v>246.27</v>
      </c>
      <c r="EE148" s="179">
        <v>246.87</v>
      </c>
      <c r="EF148" s="179">
        <v>263.48</v>
      </c>
      <c r="EG148" s="179">
        <v>247.05</v>
      </c>
      <c r="EH148" s="179">
        <v>264.08</v>
      </c>
      <c r="EI148" s="179">
        <v>216.3</v>
      </c>
      <c r="EJ148" s="179">
        <v>55.49</v>
      </c>
      <c r="EK148" s="179">
        <v>239.03</v>
      </c>
      <c r="EL148" s="179">
        <v>252.01</v>
      </c>
      <c r="EM148" s="179">
        <v>253.96</v>
      </c>
      <c r="EN148" s="179">
        <v>245.25</v>
      </c>
      <c r="EO148" s="179">
        <v>255.79</v>
      </c>
      <c r="EP148" s="179">
        <v>253.41</v>
      </c>
      <c r="EQ148" s="179">
        <v>254.76</v>
      </c>
      <c r="ER148" s="179">
        <v>268.38</v>
      </c>
      <c r="ES148" s="179">
        <v>243.13</v>
      </c>
      <c r="ET148" s="179">
        <v>269.22000000000003</v>
      </c>
      <c r="EU148" s="179">
        <v>248.32</v>
      </c>
      <c r="EV148" s="179">
        <v>2910.16</v>
      </c>
      <c r="EW148" s="179">
        <v>297.77999999999997</v>
      </c>
      <c r="EX148" s="179">
        <v>257.08999999999997</v>
      </c>
      <c r="EY148" s="179">
        <v>259.82</v>
      </c>
      <c r="EZ148" s="179">
        <v>246.18</v>
      </c>
      <c r="FA148" s="179">
        <v>259.77</v>
      </c>
      <c r="FB148" s="179">
        <v>258.57</v>
      </c>
      <c r="FC148" s="179">
        <v>257.86</v>
      </c>
      <c r="FD148" s="179">
        <v>270.7</v>
      </c>
      <c r="FE148" s="179">
        <v>246.31</v>
      </c>
      <c r="FF148" s="179">
        <v>270.94</v>
      </c>
      <c r="FG148" s="179">
        <v>248.51</v>
      </c>
      <c r="FH148" s="179">
        <v>254.93</v>
      </c>
      <c r="FI148" s="179">
        <v>241.11</v>
      </c>
      <c r="FJ148" s="179">
        <v>263.89999999999998</v>
      </c>
      <c r="FK148" s="179">
        <v>263.12</v>
      </c>
      <c r="FL148" s="179">
        <v>247.74</v>
      </c>
      <c r="FM148" s="179">
        <v>266.83</v>
      </c>
      <c r="FN148" s="179">
        <v>261.92</v>
      </c>
      <c r="FO148" s="179">
        <v>263.52999999999997</v>
      </c>
      <c r="FP148" s="179">
        <v>276.08</v>
      </c>
      <c r="FQ148" s="179">
        <v>251.26</v>
      </c>
      <c r="FR148" s="179">
        <v>273.62</v>
      </c>
      <c r="FS148" s="179">
        <v>17.43</v>
      </c>
      <c r="FT148" s="179">
        <v>82.17</v>
      </c>
      <c r="FU148" s="179">
        <v>247.66</v>
      </c>
      <c r="FV148" s="179">
        <v>269.56</v>
      </c>
      <c r="FW148" s="179">
        <v>262.85000000000002</v>
      </c>
      <c r="FX148" s="179">
        <v>253.94</v>
      </c>
      <c r="FY148" s="179">
        <v>271.61</v>
      </c>
      <c r="FZ148" s="179">
        <v>265.01</v>
      </c>
      <c r="GA148" s="179">
        <v>272.85000000000002</v>
      </c>
    </row>
    <row r="149" spans="2:183">
      <c r="B149" s="171" t="s">
        <v>5</v>
      </c>
      <c r="C149" s="172" t="s">
        <v>45</v>
      </c>
      <c r="D149" s="92">
        <v>0.20038184258538649</v>
      </c>
      <c r="E149" s="93">
        <v>0.20066628096231978</v>
      </c>
      <c r="F149" s="93">
        <v>0.20041464216589719</v>
      </c>
      <c r="G149" s="93">
        <v>0.20082258639990941</v>
      </c>
      <c r="H149" s="93">
        <v>2.1926814740417688</v>
      </c>
      <c r="I149" s="93">
        <v>0.23347639791364011</v>
      </c>
      <c r="J149" s="93">
        <v>0.20041160630584542</v>
      </c>
      <c r="K149" s="93">
        <v>0.20061546441732878</v>
      </c>
      <c r="L149" s="93">
        <v>0.20071985639005538</v>
      </c>
      <c r="M149" s="93">
        <v>0.20060553387362123</v>
      </c>
      <c r="N149" s="93">
        <v>0.20060324900732907</v>
      </c>
      <c r="O149" s="93">
        <v>0.20079795168475426</v>
      </c>
      <c r="P149" s="93">
        <v>0.20058268393610187</v>
      </c>
      <c r="Q149" s="93">
        <v>0.20064438218138078</v>
      </c>
      <c r="R149" s="93">
        <v>0.20060730785278164</v>
      </c>
      <c r="S149" s="93">
        <v>0.20021495245394436</v>
      </c>
      <c r="T149" s="93">
        <v>0.2008018424265442</v>
      </c>
      <c r="U149" s="93">
        <v>0.20064067997760135</v>
      </c>
      <c r="V149" s="93">
        <v>0.20041227320139463</v>
      </c>
      <c r="W149" s="93">
        <v>0.2004009836361737</v>
      </c>
      <c r="X149" s="93">
        <v>0.20063623761292393</v>
      </c>
      <c r="Y149" s="93">
        <v>0.20060022722926427</v>
      </c>
      <c r="Z149" s="93">
        <v>0.20040869620287352</v>
      </c>
      <c r="AA149" s="93">
        <v>0.20040913062782698</v>
      </c>
      <c r="AB149" s="93">
        <v>0.20060137012175847</v>
      </c>
      <c r="AC149" s="93">
        <v>0.200429432419818</v>
      </c>
      <c r="AD149" s="93">
        <v>0.20082217264091842</v>
      </c>
      <c r="AE149" s="93">
        <v>0.20041952011896505</v>
      </c>
      <c r="AF149" s="93">
        <v>0.20255194645970509</v>
      </c>
      <c r="AG149" s="93">
        <v>0.20041458936135206</v>
      </c>
      <c r="AH149" s="93">
        <v>0.20040275406578287</v>
      </c>
      <c r="AI149" s="93">
        <v>0.2006166723649862</v>
      </c>
      <c r="AJ149" s="93">
        <v>0.20042108190916985</v>
      </c>
      <c r="AK149" s="93">
        <v>0.20059736520246071</v>
      </c>
      <c r="AL149" s="93">
        <v>0.20061847995126242</v>
      </c>
      <c r="AM149" s="93">
        <v>0.2006316894874908</v>
      </c>
      <c r="AN149" s="93">
        <v>0.20058643902810108</v>
      </c>
      <c r="AO149" s="93">
        <v>0.2006371588841605</v>
      </c>
      <c r="AP149" s="93">
        <v>0.20061861291227609</v>
      </c>
      <c r="AQ149" s="93">
        <v>0.20043009528808006</v>
      </c>
      <c r="AR149" s="93">
        <v>0.20020939679919625</v>
      </c>
      <c r="AS149" s="93">
        <v>0.20091597759194693</v>
      </c>
      <c r="AT149" s="93">
        <v>0.20061425721096013</v>
      </c>
      <c r="AU149" s="93">
        <v>0.20041012880441289</v>
      </c>
      <c r="AV149" s="93">
        <v>0.20028979803926675</v>
      </c>
      <c r="AW149" s="93">
        <v>0.20060792713539283</v>
      </c>
      <c r="AX149" s="93">
        <v>0.20041364162244948</v>
      </c>
      <c r="AY149" s="93">
        <v>0.20105589101171611</v>
      </c>
      <c r="AZ149" s="93">
        <v>0.2007972661258329</v>
      </c>
      <c r="BA149" s="93">
        <v>0.20065044130663204</v>
      </c>
      <c r="BB149" s="93">
        <v>0.20042406271110313</v>
      </c>
      <c r="BC149" s="93">
        <v>0.20045807946033065</v>
      </c>
      <c r="BD149" s="93">
        <v>2.6114053004718882</v>
      </c>
      <c r="BE149" s="93">
        <v>0.47417165904322539</v>
      </c>
      <c r="BF149" s="93">
        <v>0.20064405495403878</v>
      </c>
      <c r="BG149" s="93">
        <v>0.20063021354054728</v>
      </c>
      <c r="BH149" s="93">
        <v>0.20068468622002769</v>
      </c>
      <c r="BI149" s="93">
        <v>0.20042037901167947</v>
      </c>
      <c r="BJ149" s="93">
        <v>0.20064636763109189</v>
      </c>
      <c r="BK149" s="93">
        <v>0.20044365257643165</v>
      </c>
      <c r="BL149" s="93">
        <v>0.20057889726450509</v>
      </c>
      <c r="BM149" s="93">
        <v>0.20043735460713641</v>
      </c>
      <c r="BN149" s="93">
        <v>0.20106047310816696</v>
      </c>
      <c r="BO149" s="93">
        <v>0.20065570358057672</v>
      </c>
      <c r="BP149" s="93">
        <v>0.20063126494821407</v>
      </c>
      <c r="BQ149" s="93">
        <v>0.2006517752936533</v>
      </c>
      <c r="BR149" s="93">
        <v>0.20061793669510919</v>
      </c>
      <c r="BS149" s="93">
        <v>0.20041802611331749</v>
      </c>
      <c r="BT149" s="93">
        <v>0.20048710804329595</v>
      </c>
      <c r="BU149" s="93" t="e">
        <v>#DIV/0!</v>
      </c>
      <c r="BV149" s="93">
        <v>0.20052508801230648</v>
      </c>
      <c r="BW149" s="93">
        <v>0.20059397766282322</v>
      </c>
      <c r="BX149" s="93">
        <v>0.20056771880504012</v>
      </c>
      <c r="BY149" s="93">
        <v>0.20041757564764576</v>
      </c>
      <c r="BZ149" s="93">
        <v>0.20056353287053377</v>
      </c>
      <c r="CA149" s="93">
        <v>2.6052481199280328</v>
      </c>
      <c r="CB149" s="93">
        <v>0.61172743689143594</v>
      </c>
      <c r="CC149" s="93">
        <v>0.20041984180285879</v>
      </c>
      <c r="CD149" s="93">
        <v>0.2003825407019251</v>
      </c>
      <c r="CE149" s="93">
        <v>0.20039790594530144</v>
      </c>
      <c r="CF149" s="93">
        <v>0.2003928076069206</v>
      </c>
      <c r="CG149" s="93">
        <v>0.20056647566789249</v>
      </c>
      <c r="CH149" s="93">
        <v>0.20037619532327688</v>
      </c>
      <c r="CI149" s="93">
        <v>0.20056348293536988</v>
      </c>
      <c r="CJ149" s="93">
        <v>0.2005447815838072</v>
      </c>
      <c r="CK149" s="93">
        <v>0.20038766284121567</v>
      </c>
      <c r="CL149" s="93">
        <v>0.20055249691376001</v>
      </c>
      <c r="CM149" s="93">
        <v>0.20038794609325439</v>
      </c>
      <c r="CN149" s="93">
        <v>0.20040061041874072</v>
      </c>
      <c r="CO149" s="93">
        <v>0.20068587266200436</v>
      </c>
      <c r="CP149" s="93">
        <v>0.2005668088325252</v>
      </c>
      <c r="CQ149" s="93">
        <v>0.20018587454260248</v>
      </c>
      <c r="CR149" s="93">
        <v>0.20039310782403769</v>
      </c>
      <c r="CS149" s="93">
        <v>0.20057236309137425</v>
      </c>
      <c r="CT149" s="93">
        <v>0.20058076096803848</v>
      </c>
      <c r="CU149" s="93">
        <v>0.20055857333465552</v>
      </c>
      <c r="CV149" s="93">
        <v>0.20055875427436043</v>
      </c>
      <c r="CW149" s="93">
        <v>0.20060354727631147</v>
      </c>
      <c r="CX149" s="93">
        <v>0.20036723637495027</v>
      </c>
      <c r="CY149" s="93">
        <v>0.20038164686913554</v>
      </c>
      <c r="CZ149" s="93">
        <v>0.20254663239518184</v>
      </c>
      <c r="DA149" s="93">
        <v>0.2004044715212798</v>
      </c>
      <c r="DB149" s="93">
        <v>0.20039608756006597</v>
      </c>
      <c r="DC149" s="93">
        <v>0.20056966500568563</v>
      </c>
      <c r="DD149" s="93">
        <v>0.20059570968680113</v>
      </c>
      <c r="DE149" s="93">
        <v>0.20057628178184908</v>
      </c>
      <c r="DF149" s="93">
        <v>0.20038411774189072</v>
      </c>
      <c r="DG149" s="93">
        <v>0.20074577110364827</v>
      </c>
      <c r="DH149" s="93">
        <v>0.20056035682111834</v>
      </c>
      <c r="DI149" s="93">
        <v>0.20041771838484893</v>
      </c>
      <c r="DJ149" s="93">
        <v>0.20044717446776078</v>
      </c>
      <c r="DK149" s="93">
        <v>0.2003971298328005</v>
      </c>
      <c r="DL149" s="93">
        <v>0.20037968951929938</v>
      </c>
      <c r="DM149" s="93">
        <v>0.20061128268180406</v>
      </c>
      <c r="DN149" s="93">
        <v>0.20057003507908178</v>
      </c>
      <c r="DO149" s="93">
        <v>0.20037742909433162</v>
      </c>
      <c r="DP149" s="93">
        <v>0.20040784228998446</v>
      </c>
      <c r="DQ149" s="93">
        <v>0.20038038559484453</v>
      </c>
      <c r="DR149" s="93">
        <v>0.20057754924421572</v>
      </c>
      <c r="DS149" s="93">
        <v>0.20037943789982726</v>
      </c>
      <c r="DT149" s="93">
        <v>0.20073818648308447</v>
      </c>
      <c r="DU149" s="93">
        <v>0.20089466422426272</v>
      </c>
      <c r="DV149" s="93">
        <v>0.20073794769297718</v>
      </c>
      <c r="DW149" s="93">
        <v>0.20020098765108368</v>
      </c>
      <c r="DX149" s="93">
        <v>2.6111583757085888</v>
      </c>
      <c r="DY149" s="93">
        <v>0.51434131837806418</v>
      </c>
      <c r="DZ149" s="93">
        <v>0.20037934080371664</v>
      </c>
      <c r="EA149" s="93">
        <v>0.20038459888519916</v>
      </c>
      <c r="EB149" s="93">
        <v>0.20039511283256664</v>
      </c>
      <c r="EC149" s="93">
        <v>0.20038342292688432</v>
      </c>
      <c r="ED149" s="93">
        <v>0.20076984219557745</v>
      </c>
      <c r="EE149" s="93">
        <v>0.20039256906194852</v>
      </c>
      <c r="EF149" s="93">
        <v>0.20056237779151129</v>
      </c>
      <c r="EG149" s="93">
        <v>0.20059491748596153</v>
      </c>
      <c r="EH149" s="93">
        <v>0.20036427665062465</v>
      </c>
      <c r="EI149" s="93">
        <v>0.2004452022948576</v>
      </c>
      <c r="EJ149" s="93">
        <v>0.20215058067159219</v>
      </c>
      <c r="EK149" s="93">
        <v>0.20060379773027881</v>
      </c>
      <c r="EL149" s="93">
        <v>0.20058587679156015</v>
      </c>
      <c r="EM149" s="93">
        <v>0.20037657774238396</v>
      </c>
      <c r="EN149" s="93">
        <v>0.20058714990104942</v>
      </c>
      <c r="EO149" s="93">
        <v>0.20076416692011481</v>
      </c>
      <c r="EP149" s="93">
        <v>0.20095417826360928</v>
      </c>
      <c r="EQ149" s="93">
        <v>0.20056834365833839</v>
      </c>
      <c r="ER149" s="93">
        <v>0.20074029736216392</v>
      </c>
      <c r="ES149" s="93">
        <v>0.20040236048694327</v>
      </c>
      <c r="ET149" s="93">
        <v>0.20037296577286154</v>
      </c>
      <c r="EU149" s="93">
        <v>0.20041101238116246</v>
      </c>
      <c r="EV149" s="93">
        <v>2.2591404857105655</v>
      </c>
      <c r="EW149" s="93">
        <v>0.24581470859718699</v>
      </c>
      <c r="EX149" s="93">
        <v>0.20058521927636197</v>
      </c>
      <c r="EY149" s="93">
        <v>0.20039417447701444</v>
      </c>
      <c r="EZ149" s="93">
        <v>0.20061545949792101</v>
      </c>
      <c r="FA149" s="93">
        <v>0.20039121905384941</v>
      </c>
      <c r="FB149" s="93">
        <v>0.20057205142424797</v>
      </c>
      <c r="FC149" s="93">
        <v>0.20078045744635992</v>
      </c>
      <c r="FD149" s="93">
        <v>0.20056759453236878</v>
      </c>
      <c r="FE149" s="93">
        <v>0.20082810857922712</v>
      </c>
      <c r="FF149" s="93">
        <v>0.20057938522816401</v>
      </c>
      <c r="FG149" s="93">
        <v>0.2004098088451314</v>
      </c>
      <c r="FH149" s="93">
        <v>0.20060592942416278</v>
      </c>
      <c r="FI149" s="93">
        <v>0.20063333070097061</v>
      </c>
      <c r="FJ149" s="93">
        <v>0.20038216852968493</v>
      </c>
      <c r="FK149" s="93">
        <v>0.20058246979080271</v>
      </c>
      <c r="FL149" s="93">
        <v>0.20041258649445942</v>
      </c>
      <c r="FM149" s="93">
        <v>0.20057588737607154</v>
      </c>
      <c r="FN149" s="93">
        <v>0.20098098798627353</v>
      </c>
      <c r="FO149" s="93">
        <v>0.20038665046092677</v>
      </c>
      <c r="FP149" s="93">
        <v>0.20076092157008851</v>
      </c>
      <c r="FQ149" s="93">
        <v>0.200425687461524</v>
      </c>
      <c r="FR149" s="93">
        <v>0.20058261112636216</v>
      </c>
      <c r="FS149" s="93">
        <v>0.2032046569726092</v>
      </c>
      <c r="FT149" s="93">
        <v>0.20153585286695716</v>
      </c>
      <c r="FU149" s="93">
        <v>0.20043126670293812</v>
      </c>
      <c r="FV149" s="93">
        <v>0.20038473909008575</v>
      </c>
      <c r="FW149" s="93">
        <v>0.20039738798026133</v>
      </c>
      <c r="FX149" s="93">
        <v>0.20040689761311234</v>
      </c>
      <c r="FY149" s="93">
        <v>0.20057810467112164</v>
      </c>
      <c r="FZ149" s="93">
        <v>0.2006069769502046</v>
      </c>
      <c r="GA149" s="93">
        <v>0.2007842681897242</v>
      </c>
    </row>
    <row r="150" spans="2:183">
      <c r="B150" s="96" t="s">
        <v>5</v>
      </c>
      <c r="C150" s="166" t="s">
        <v>46</v>
      </c>
      <c r="D150" s="96">
        <v>170.25</v>
      </c>
      <c r="E150" s="17">
        <v>150.03</v>
      </c>
      <c r="F150" s="17">
        <v>160.74</v>
      </c>
      <c r="G150" s="17">
        <v>158.32</v>
      </c>
      <c r="H150" s="17">
        <v>164.17</v>
      </c>
      <c r="I150" s="17">
        <v>153.25</v>
      </c>
      <c r="J150" s="17">
        <v>160.1</v>
      </c>
      <c r="K150" s="17">
        <v>161.59</v>
      </c>
      <c r="L150" s="17">
        <v>155.99</v>
      </c>
      <c r="M150" s="17">
        <v>164.46</v>
      </c>
      <c r="N150" s="17">
        <v>161.19999999999999</v>
      </c>
      <c r="O150" s="17">
        <v>163.15</v>
      </c>
      <c r="P150" s="17">
        <v>172.35</v>
      </c>
      <c r="Q150" s="17">
        <v>152.82</v>
      </c>
      <c r="R150" s="17">
        <v>159.91999999999999</v>
      </c>
      <c r="S150" s="17">
        <v>158.6</v>
      </c>
      <c r="T150" s="17">
        <v>164.2</v>
      </c>
      <c r="U150" s="17">
        <v>155.37</v>
      </c>
      <c r="V150" s="17">
        <v>160.9</v>
      </c>
      <c r="W150" s="17">
        <v>161.62</v>
      </c>
      <c r="X150" s="17">
        <v>155.53</v>
      </c>
      <c r="Y150" s="17">
        <v>163.80000000000001</v>
      </c>
      <c r="Z150" s="17">
        <v>160.29</v>
      </c>
      <c r="AA150" s="17">
        <v>160.83000000000001</v>
      </c>
      <c r="AB150" s="17">
        <v>165.83</v>
      </c>
      <c r="AC150" s="17">
        <v>151.69999999999999</v>
      </c>
      <c r="AD150" s="17">
        <v>159.34</v>
      </c>
      <c r="AE150" s="17">
        <v>155.52000000000001</v>
      </c>
      <c r="AF150" s="17">
        <v>31.37</v>
      </c>
      <c r="AG150" s="17">
        <v>155.77000000000001</v>
      </c>
      <c r="AH150" s="17">
        <v>160.49</v>
      </c>
      <c r="AI150" s="17">
        <v>160.15</v>
      </c>
      <c r="AJ150" s="17">
        <v>153.22999999999999</v>
      </c>
      <c r="AK150" s="17">
        <v>162.38</v>
      </c>
      <c r="AL150" s="17">
        <v>157.36000000000001</v>
      </c>
      <c r="AM150" s="17">
        <v>156.52000000000001</v>
      </c>
      <c r="AN150" s="17">
        <v>167.08</v>
      </c>
      <c r="AO150" s="17">
        <v>156.56</v>
      </c>
      <c r="AP150" s="17">
        <v>159.33000000000001</v>
      </c>
      <c r="AQ150" s="17">
        <v>154.68</v>
      </c>
      <c r="AR150" s="17">
        <v>162.43</v>
      </c>
      <c r="AS150" s="17">
        <v>156.16999999999999</v>
      </c>
      <c r="AT150" s="17">
        <v>160.80000000000001</v>
      </c>
      <c r="AU150" s="17">
        <v>163.01</v>
      </c>
      <c r="AV150" s="17">
        <v>155.41</v>
      </c>
      <c r="AW150" s="17">
        <v>161.78</v>
      </c>
      <c r="AX150" s="17">
        <v>159.49</v>
      </c>
      <c r="AY150" s="17">
        <v>155.75</v>
      </c>
      <c r="AZ150" s="17">
        <v>166.24</v>
      </c>
      <c r="BA150" s="17">
        <v>151.41</v>
      </c>
      <c r="BB150" s="17">
        <v>152.99</v>
      </c>
      <c r="BC150" s="17">
        <v>145.34</v>
      </c>
      <c r="BD150" s="17">
        <v>147.96</v>
      </c>
      <c r="BE150" s="17">
        <v>145.83000000000001</v>
      </c>
      <c r="BF150" s="17">
        <v>150.69999999999999</v>
      </c>
      <c r="BG150" s="17">
        <v>153.75</v>
      </c>
      <c r="BH150" s="17">
        <v>140.01</v>
      </c>
      <c r="BI150" s="17">
        <v>151.09</v>
      </c>
      <c r="BJ150" s="17">
        <v>149.41999999999999</v>
      </c>
      <c r="BK150" s="17">
        <v>146.88999999999999</v>
      </c>
      <c r="BL150" s="17">
        <v>167.9</v>
      </c>
      <c r="BM150" s="17">
        <v>153.28</v>
      </c>
      <c r="BN150" s="17">
        <v>155.19999999999999</v>
      </c>
      <c r="BO150" s="17">
        <v>148.82</v>
      </c>
      <c r="BP150" s="17">
        <v>154.1</v>
      </c>
      <c r="BQ150" s="17">
        <v>150.61000000000001</v>
      </c>
      <c r="BR150" s="17">
        <v>157.53</v>
      </c>
      <c r="BS150" s="17">
        <v>159.55000000000001</v>
      </c>
      <c r="BT150" s="17">
        <v>70</v>
      </c>
      <c r="BU150" s="17">
        <v>0</v>
      </c>
      <c r="BV150" s="17">
        <v>153</v>
      </c>
      <c r="BW150" s="17">
        <v>165.98</v>
      </c>
      <c r="BX150" s="17">
        <v>174.03</v>
      </c>
      <c r="BY150" s="17">
        <v>160.26</v>
      </c>
      <c r="BZ150" s="17">
        <v>175.26</v>
      </c>
      <c r="CA150" s="17">
        <v>162.72</v>
      </c>
      <c r="CB150" s="17">
        <v>163.35</v>
      </c>
      <c r="CC150" s="17">
        <v>155.94999999999999</v>
      </c>
      <c r="CD150" s="17">
        <v>168.32</v>
      </c>
      <c r="CE150" s="17">
        <v>167.82</v>
      </c>
      <c r="CF150" s="17">
        <v>163.36000000000001</v>
      </c>
      <c r="CG150" s="17">
        <v>171.81</v>
      </c>
      <c r="CH150" s="17">
        <v>172.38</v>
      </c>
      <c r="CI150" s="17">
        <v>174.02</v>
      </c>
      <c r="CJ150" s="17">
        <v>179.93</v>
      </c>
      <c r="CK150" s="17">
        <v>168.74</v>
      </c>
      <c r="CL150" s="17">
        <v>180.34</v>
      </c>
      <c r="CM150" s="17">
        <v>169.25</v>
      </c>
      <c r="CN150" s="17">
        <v>168.17</v>
      </c>
      <c r="CO150" s="17">
        <v>164.5</v>
      </c>
      <c r="CP150" s="17">
        <v>172.75</v>
      </c>
      <c r="CQ150" s="17">
        <v>170.8</v>
      </c>
      <c r="CR150" s="17">
        <v>165</v>
      </c>
      <c r="CS150" s="17">
        <v>172.91</v>
      </c>
      <c r="CT150" s="17">
        <v>172.99</v>
      </c>
      <c r="CU150" s="17">
        <v>175.43</v>
      </c>
      <c r="CV150" s="17">
        <v>180</v>
      </c>
      <c r="CW150" s="17">
        <v>162.69999999999999</v>
      </c>
      <c r="CX150" s="17">
        <v>180.23</v>
      </c>
      <c r="CY150" s="17">
        <v>169.69</v>
      </c>
      <c r="CZ150" s="17">
        <v>31.45</v>
      </c>
      <c r="DA150" s="17">
        <v>164.21</v>
      </c>
      <c r="DB150" s="17">
        <v>169.21</v>
      </c>
      <c r="DC150" s="17">
        <v>172.51</v>
      </c>
      <c r="DD150" s="17">
        <v>163.21</v>
      </c>
      <c r="DE150" s="17">
        <v>173.49</v>
      </c>
      <c r="DF150" s="17">
        <v>174.28</v>
      </c>
      <c r="DG150" s="17">
        <v>174.72</v>
      </c>
      <c r="DH150" s="17">
        <v>179.26</v>
      </c>
      <c r="DI150" s="17">
        <v>162.07</v>
      </c>
      <c r="DJ150" s="17">
        <v>180.01</v>
      </c>
      <c r="DK150" s="17">
        <v>169.05</v>
      </c>
      <c r="DL150" s="17">
        <v>169.86</v>
      </c>
      <c r="DM150" s="17">
        <v>162.28</v>
      </c>
      <c r="DN150" s="17">
        <v>170.38</v>
      </c>
      <c r="DO150" s="17">
        <v>172.71</v>
      </c>
      <c r="DP150" s="17">
        <v>161.80000000000001</v>
      </c>
      <c r="DQ150" s="17">
        <v>174.33</v>
      </c>
      <c r="DR150" s="17">
        <v>174.34</v>
      </c>
      <c r="DS150" s="17">
        <v>174.03</v>
      </c>
      <c r="DT150" s="17">
        <v>178.58</v>
      </c>
      <c r="DU150" s="17">
        <v>161.44</v>
      </c>
      <c r="DV150" s="17">
        <v>179.1</v>
      </c>
      <c r="DW150" s="17">
        <v>169.11</v>
      </c>
      <c r="DX150" s="17">
        <v>168.96</v>
      </c>
      <c r="DY150" s="17">
        <v>161.9</v>
      </c>
      <c r="DZ150" s="17">
        <v>171.02</v>
      </c>
      <c r="EA150" s="17">
        <v>171</v>
      </c>
      <c r="EB150" s="17">
        <v>163.05000000000001</v>
      </c>
      <c r="EC150" s="17">
        <v>171.84</v>
      </c>
      <c r="ED150" s="17">
        <v>170.87</v>
      </c>
      <c r="EE150" s="17">
        <v>171.15</v>
      </c>
      <c r="EF150" s="17">
        <v>178.67</v>
      </c>
      <c r="EG150" s="17">
        <v>167.52</v>
      </c>
      <c r="EH150" s="17">
        <v>179.3</v>
      </c>
      <c r="EI150" s="17">
        <v>146.43</v>
      </c>
      <c r="EJ150" s="17">
        <v>37.020000000000003</v>
      </c>
      <c r="EK150" s="17">
        <v>161.03</v>
      </c>
      <c r="EL150" s="17">
        <v>170.08</v>
      </c>
      <c r="EM150" s="17">
        <v>171.72</v>
      </c>
      <c r="EN150" s="17">
        <v>165.61</v>
      </c>
      <c r="EO150" s="17">
        <v>172.71</v>
      </c>
      <c r="EP150" s="17">
        <v>171.34</v>
      </c>
      <c r="EQ150" s="17">
        <v>172.17</v>
      </c>
      <c r="ER150" s="17">
        <v>176.52</v>
      </c>
      <c r="ES150" s="17">
        <v>160.25</v>
      </c>
      <c r="ET150" s="17">
        <v>177.5</v>
      </c>
      <c r="EU150" s="17">
        <v>162.91999999999999</v>
      </c>
      <c r="EV150" s="17">
        <v>169.51</v>
      </c>
      <c r="EW150" s="17">
        <v>158.87</v>
      </c>
      <c r="EX150" s="17">
        <v>168.49</v>
      </c>
      <c r="EY150" s="17">
        <v>170.65</v>
      </c>
      <c r="EZ150" s="17">
        <v>161.15</v>
      </c>
      <c r="FA150" s="17">
        <v>170.61</v>
      </c>
      <c r="FB150" s="17">
        <v>170.13</v>
      </c>
      <c r="FC150" s="17">
        <v>168.88</v>
      </c>
      <c r="FD150" s="17">
        <v>173.01</v>
      </c>
      <c r="FE150" s="17">
        <v>157.32</v>
      </c>
      <c r="FF150" s="17">
        <v>173.24</v>
      </c>
      <c r="FG150" s="17">
        <v>158.13999999999999</v>
      </c>
      <c r="FH150" s="17">
        <v>161.91999999999999</v>
      </c>
      <c r="FI150" s="17">
        <v>152.69</v>
      </c>
      <c r="FJ150" s="17">
        <v>168.43</v>
      </c>
      <c r="FK150" s="17">
        <v>167.72</v>
      </c>
      <c r="FL150" s="17">
        <v>157.58000000000001</v>
      </c>
      <c r="FM150" s="17">
        <v>170.32</v>
      </c>
      <c r="FN150" s="17">
        <v>166.98</v>
      </c>
      <c r="FO150" s="17">
        <v>168.12</v>
      </c>
      <c r="FP150" s="17">
        <v>171.47</v>
      </c>
      <c r="FQ150" s="17">
        <v>156.47</v>
      </c>
      <c r="FR150" s="17">
        <v>170.02</v>
      </c>
      <c r="FS150" s="17">
        <v>10.65</v>
      </c>
      <c r="FT150" s="17">
        <v>50.36</v>
      </c>
      <c r="FU150" s="17">
        <v>152.85</v>
      </c>
      <c r="FV150" s="17">
        <v>167.38</v>
      </c>
      <c r="FW150" s="17">
        <v>162.75</v>
      </c>
      <c r="FX150" s="17">
        <v>157.16</v>
      </c>
      <c r="FY150" s="17">
        <v>168.6</v>
      </c>
      <c r="FZ150" s="17">
        <v>164.58</v>
      </c>
      <c r="GA150" s="17">
        <v>169.25</v>
      </c>
    </row>
    <row r="151" spans="2:183">
      <c r="B151" s="96" t="s">
        <v>5</v>
      </c>
      <c r="C151" s="166" t="s">
        <v>47</v>
      </c>
      <c r="D151" s="178">
        <v>6335.17</v>
      </c>
      <c r="E151" s="179">
        <v>5582.44</v>
      </c>
      <c r="F151" s="179">
        <v>5981.18</v>
      </c>
      <c r="G151" s="179">
        <v>5891.04</v>
      </c>
      <c r="H151" s="179">
        <v>8226.56</v>
      </c>
      <c r="I151" s="179">
        <v>7679.27</v>
      </c>
      <c r="J151" s="179">
        <v>8022.49</v>
      </c>
      <c r="K151" s="179">
        <v>8097.18</v>
      </c>
      <c r="L151" s="179">
        <v>7816.85</v>
      </c>
      <c r="M151" s="179">
        <v>6119.41</v>
      </c>
      <c r="N151" s="179">
        <v>5998.42</v>
      </c>
      <c r="O151" s="179">
        <v>6070.7</v>
      </c>
      <c r="P151" s="179">
        <v>6413.12</v>
      </c>
      <c r="Q151" s="179">
        <v>5686.47</v>
      </c>
      <c r="R151" s="179">
        <v>5950.81</v>
      </c>
      <c r="S151" s="179">
        <v>5901.48</v>
      </c>
      <c r="T151" s="179">
        <v>8227.82</v>
      </c>
      <c r="U151" s="179">
        <v>7785.76</v>
      </c>
      <c r="V151" s="179">
        <v>8062.67</v>
      </c>
      <c r="W151" s="179">
        <v>8098.71</v>
      </c>
      <c r="X151" s="179">
        <v>7793.6</v>
      </c>
      <c r="Y151" s="179">
        <v>6094.86</v>
      </c>
      <c r="Z151" s="179">
        <v>5964.23</v>
      </c>
      <c r="AA151" s="179">
        <v>5984.66</v>
      </c>
      <c r="AB151" s="179">
        <v>6170.46</v>
      </c>
      <c r="AC151" s="179">
        <v>5644.59</v>
      </c>
      <c r="AD151" s="179">
        <v>5929.07</v>
      </c>
      <c r="AE151" s="179">
        <v>5786.76</v>
      </c>
      <c r="AF151" s="179">
        <v>1572.12</v>
      </c>
      <c r="AG151" s="179">
        <v>7805.53</v>
      </c>
      <c r="AH151" s="179">
        <v>8041.95</v>
      </c>
      <c r="AI151" s="179">
        <v>8025.01</v>
      </c>
      <c r="AJ151" s="179">
        <v>7678.31</v>
      </c>
      <c r="AK151" s="179">
        <v>6042.27</v>
      </c>
      <c r="AL151" s="179">
        <v>5855.38</v>
      </c>
      <c r="AM151" s="179">
        <v>5824.1</v>
      </c>
      <c r="AN151" s="179">
        <v>6216.89</v>
      </c>
      <c r="AO151" s="179">
        <v>5825.77</v>
      </c>
      <c r="AP151" s="179">
        <v>5928.8</v>
      </c>
      <c r="AQ151" s="179">
        <v>5755.83</v>
      </c>
      <c r="AR151" s="179">
        <v>8139.43</v>
      </c>
      <c r="AS151" s="179">
        <v>7825.59</v>
      </c>
      <c r="AT151" s="179">
        <v>8057.62</v>
      </c>
      <c r="AU151" s="179">
        <v>8168.54</v>
      </c>
      <c r="AV151" s="179">
        <v>7787.75</v>
      </c>
      <c r="AW151" s="179">
        <v>6019.86</v>
      </c>
      <c r="AX151" s="179">
        <v>5934.53</v>
      </c>
      <c r="AY151" s="179">
        <v>5795.33</v>
      </c>
      <c r="AZ151" s="179">
        <v>6333.86</v>
      </c>
      <c r="BA151" s="179">
        <v>5768.63</v>
      </c>
      <c r="BB151" s="179">
        <v>5828.98</v>
      </c>
      <c r="BC151" s="179">
        <v>5537.3</v>
      </c>
      <c r="BD151" s="179">
        <v>7591.96</v>
      </c>
      <c r="BE151" s="179">
        <v>7482.37</v>
      </c>
      <c r="BF151" s="179">
        <v>7732.29</v>
      </c>
      <c r="BG151" s="179">
        <v>7889.12</v>
      </c>
      <c r="BH151" s="179">
        <v>7183.7</v>
      </c>
      <c r="BI151" s="179">
        <v>5756.51</v>
      </c>
      <c r="BJ151" s="179">
        <v>5693.04</v>
      </c>
      <c r="BK151" s="179">
        <v>5596.69</v>
      </c>
      <c r="BL151" s="179">
        <v>6558.13</v>
      </c>
      <c r="BM151" s="179">
        <v>5987.02</v>
      </c>
      <c r="BN151" s="179">
        <v>6062.24</v>
      </c>
      <c r="BO151" s="179">
        <v>5813.04</v>
      </c>
      <c r="BP151" s="179">
        <v>8105.52</v>
      </c>
      <c r="BQ151" s="179">
        <v>7921.91</v>
      </c>
      <c r="BR151" s="179">
        <v>8286.06</v>
      </c>
      <c r="BS151" s="179">
        <v>8392.5499999999993</v>
      </c>
      <c r="BT151" s="179">
        <v>3681.98</v>
      </c>
      <c r="BU151" s="179">
        <v>0</v>
      </c>
      <c r="BV151" s="179">
        <v>5976.21</v>
      </c>
      <c r="BW151" s="179">
        <v>6482.98</v>
      </c>
      <c r="BX151" s="179">
        <v>6974.96</v>
      </c>
      <c r="BY151" s="179">
        <v>6423.16</v>
      </c>
      <c r="BZ151" s="179">
        <v>7024.51</v>
      </c>
      <c r="CA151" s="179">
        <v>6521.95</v>
      </c>
      <c r="CB151" s="179">
        <v>8816.06</v>
      </c>
      <c r="CC151" s="179">
        <v>8416.4699999999993</v>
      </c>
      <c r="CD151" s="179">
        <v>9084.32</v>
      </c>
      <c r="CE151" s="179">
        <v>9057.01</v>
      </c>
      <c r="CF151" s="179">
        <v>8816.5499999999993</v>
      </c>
      <c r="CG151" s="179">
        <v>6886.2</v>
      </c>
      <c r="CH151" s="179">
        <v>6909.1</v>
      </c>
      <c r="CI151" s="179">
        <v>6974.74</v>
      </c>
      <c r="CJ151" s="179">
        <v>7402.22</v>
      </c>
      <c r="CK151" s="179">
        <v>6941.89</v>
      </c>
      <c r="CL151" s="179">
        <v>7419.23</v>
      </c>
      <c r="CM151" s="179">
        <v>6962.85</v>
      </c>
      <c r="CN151" s="179">
        <v>9316.86</v>
      </c>
      <c r="CO151" s="179">
        <v>9113.5300000000007</v>
      </c>
      <c r="CP151" s="179">
        <v>9570.6200000000008</v>
      </c>
      <c r="CQ151" s="179">
        <v>9462.34</v>
      </c>
      <c r="CR151" s="179">
        <v>9141.2999999999993</v>
      </c>
      <c r="CS151" s="179">
        <v>7113.47</v>
      </c>
      <c r="CT151" s="179">
        <v>7116.68</v>
      </c>
      <c r="CU151" s="179">
        <v>7217.23</v>
      </c>
      <c r="CV151" s="179">
        <v>7603.11</v>
      </c>
      <c r="CW151" s="179">
        <v>6872.5</v>
      </c>
      <c r="CX151" s="179">
        <v>7612.91</v>
      </c>
      <c r="CY151" s="179">
        <v>7167.55</v>
      </c>
      <c r="CZ151" s="179">
        <v>1789.33</v>
      </c>
      <c r="DA151" s="179">
        <v>9341.64</v>
      </c>
      <c r="DB151" s="179">
        <v>9626.4500000000007</v>
      </c>
      <c r="DC151" s="179">
        <v>9814.35</v>
      </c>
      <c r="DD151" s="179">
        <v>9284.7999999999993</v>
      </c>
      <c r="DE151" s="179">
        <v>7328.33</v>
      </c>
      <c r="DF151" s="179">
        <v>7361.8</v>
      </c>
      <c r="DG151" s="179">
        <v>7380.13</v>
      </c>
      <c r="DH151" s="179">
        <v>7778.05</v>
      </c>
      <c r="DI151" s="179">
        <v>7032.38</v>
      </c>
      <c r="DJ151" s="179">
        <v>7810.81</v>
      </c>
      <c r="DK151" s="179">
        <v>7335.12</v>
      </c>
      <c r="DL151" s="179">
        <v>9925.07</v>
      </c>
      <c r="DM151" s="179">
        <v>9481.9</v>
      </c>
      <c r="DN151" s="179">
        <v>9955.33</v>
      </c>
      <c r="DO151" s="179">
        <v>10091.379999999999</v>
      </c>
      <c r="DP151" s="179">
        <v>9454.06</v>
      </c>
      <c r="DQ151" s="179">
        <v>7564.13</v>
      </c>
      <c r="DR151" s="179">
        <v>7564.56</v>
      </c>
      <c r="DS151" s="179">
        <v>7551.17</v>
      </c>
      <c r="DT151" s="179">
        <v>7959.19</v>
      </c>
      <c r="DU151" s="179">
        <v>7195.41</v>
      </c>
      <c r="DV151" s="179">
        <v>7982.59</v>
      </c>
      <c r="DW151" s="179">
        <v>7537.08</v>
      </c>
      <c r="DX151" s="179">
        <v>10141.08</v>
      </c>
      <c r="DY151" s="179">
        <v>9717.36</v>
      </c>
      <c r="DZ151" s="179">
        <v>10264.31</v>
      </c>
      <c r="EA151" s="179">
        <v>10263.24</v>
      </c>
      <c r="EB151" s="179">
        <v>9785.99</v>
      </c>
      <c r="EC151" s="179">
        <v>7658.84</v>
      </c>
      <c r="ED151" s="179">
        <v>7615.53</v>
      </c>
      <c r="EE151" s="179">
        <v>7627.99</v>
      </c>
      <c r="EF151" s="179">
        <v>8181.51</v>
      </c>
      <c r="EG151" s="179">
        <v>7670.81</v>
      </c>
      <c r="EH151" s="179">
        <v>8210.08</v>
      </c>
      <c r="EI151" s="179">
        <v>6704.97</v>
      </c>
      <c r="EJ151" s="179">
        <v>2283.3200000000002</v>
      </c>
      <c r="EK151" s="179">
        <v>9930.43</v>
      </c>
      <c r="EL151" s="179">
        <v>10488.83</v>
      </c>
      <c r="EM151" s="179">
        <v>10590.18</v>
      </c>
      <c r="EN151" s="179">
        <v>10212.91</v>
      </c>
      <c r="EO151" s="179">
        <v>7908.58</v>
      </c>
      <c r="EP151" s="179">
        <v>7845.73</v>
      </c>
      <c r="EQ151" s="179">
        <v>7883.47</v>
      </c>
      <c r="ER151" s="179">
        <v>8308.7199999999993</v>
      </c>
      <c r="ES151" s="179">
        <v>7542.72</v>
      </c>
      <c r="ET151" s="179">
        <v>8354.85</v>
      </c>
      <c r="EU151" s="179">
        <v>7668.45</v>
      </c>
      <c r="EV151" s="179">
        <v>10743.56</v>
      </c>
      <c r="EW151" s="179">
        <v>10069.379999999999</v>
      </c>
      <c r="EX151" s="179">
        <v>10678.94</v>
      </c>
      <c r="EY151" s="179">
        <v>10816.03</v>
      </c>
      <c r="EZ151" s="179">
        <v>10213.719999999999</v>
      </c>
      <c r="FA151" s="179">
        <v>8030.62</v>
      </c>
      <c r="FB151" s="179">
        <v>8008.11</v>
      </c>
      <c r="FC151" s="179">
        <v>7949.21</v>
      </c>
      <c r="FD151" s="179">
        <v>8372.16</v>
      </c>
      <c r="FE151" s="179">
        <v>7612.69</v>
      </c>
      <c r="FF151" s="179">
        <v>8383.2999999999993</v>
      </c>
      <c r="FG151" s="179">
        <v>7652.42</v>
      </c>
      <c r="FH151" s="179">
        <v>10552.26</v>
      </c>
      <c r="FI151" s="179">
        <v>9950.99</v>
      </c>
      <c r="FJ151" s="179">
        <v>10976.56</v>
      </c>
      <c r="FK151" s="179">
        <v>10930.15</v>
      </c>
      <c r="FL151" s="179">
        <v>10269.24</v>
      </c>
      <c r="FM151" s="179">
        <v>8242</v>
      </c>
      <c r="FN151" s="179">
        <v>8080.31</v>
      </c>
      <c r="FO151" s="179">
        <v>8135.51</v>
      </c>
      <c r="FP151" s="179">
        <v>8532.33</v>
      </c>
      <c r="FQ151" s="179">
        <v>7786.17</v>
      </c>
      <c r="FR151" s="179">
        <v>8460.1299999999992</v>
      </c>
      <c r="FS151" s="179">
        <v>530.07000000000005</v>
      </c>
      <c r="FT151" s="179">
        <v>3375.28</v>
      </c>
      <c r="FU151" s="179">
        <v>10243.94</v>
      </c>
      <c r="FV151" s="179">
        <v>11217.88</v>
      </c>
      <c r="FW151" s="179">
        <v>10907.22</v>
      </c>
      <c r="FX151" s="179">
        <v>10532.83</v>
      </c>
      <c r="FY151" s="179">
        <v>8389.27</v>
      </c>
      <c r="FZ151" s="179">
        <v>8189.28</v>
      </c>
      <c r="GA151" s="179">
        <v>8421.75</v>
      </c>
    </row>
    <row r="152" spans="2:183">
      <c r="B152" s="180" t="s">
        <v>5</v>
      </c>
      <c r="C152" s="181" t="s">
        <v>48</v>
      </c>
      <c r="D152" s="94">
        <v>0.32790281334258026</v>
      </c>
      <c r="E152" s="95">
        <v>0.32716759544421686</v>
      </c>
      <c r="F152" s="95">
        <v>0.32622429956198801</v>
      </c>
      <c r="G152" s="95">
        <v>0.32669782037436967</v>
      </c>
      <c r="H152" s="95">
        <v>0.32673981137816416</v>
      </c>
      <c r="I152" s="95">
        <v>0.32560067322108788</v>
      </c>
      <c r="J152" s="95">
        <v>0.32597681773408366</v>
      </c>
      <c r="K152" s="95">
        <v>0.32629544937288535</v>
      </c>
      <c r="L152" s="95">
        <v>0.32618283569418416</v>
      </c>
      <c r="M152" s="95">
        <v>0.32674642072750076</v>
      </c>
      <c r="N152" s="95">
        <v>0.32723379619491444</v>
      </c>
      <c r="O152" s="95">
        <v>0.32655687616993279</v>
      </c>
      <c r="P152" s="95">
        <v>0.32824179240777784</v>
      </c>
      <c r="Q152" s="95">
        <v>0.32769557000062638</v>
      </c>
      <c r="R152" s="95">
        <v>0.32589517139188173</v>
      </c>
      <c r="S152" s="95">
        <v>0.32672179709019011</v>
      </c>
      <c r="T152" s="95">
        <v>0.32671088512126989</v>
      </c>
      <c r="U152" s="95">
        <v>0.32601487605228952</v>
      </c>
      <c r="V152" s="95">
        <v>0.32614882935272976</v>
      </c>
      <c r="W152" s="95">
        <v>0.32623697597983881</v>
      </c>
      <c r="X152" s="95">
        <v>0.32603650648770305</v>
      </c>
      <c r="Y152" s="95">
        <v>0.32665590237750758</v>
      </c>
      <c r="Z152" s="95">
        <v>0.32709001032846552</v>
      </c>
      <c r="AA152" s="95">
        <v>0.32606778430827932</v>
      </c>
      <c r="AB152" s="95">
        <v>0.32712877576252536</v>
      </c>
      <c r="AC152" s="95">
        <v>0.3275357632024819</v>
      </c>
      <c r="AD152" s="95">
        <v>0.32582226849204704</v>
      </c>
      <c r="AE152" s="95">
        <v>0.32610633782068893</v>
      </c>
      <c r="AF152" s="95">
        <v>0.32635103032567792</v>
      </c>
      <c r="AG152" s="95">
        <v>0.32614480343520491</v>
      </c>
      <c r="AH152" s="95">
        <v>0.32609386596388007</v>
      </c>
      <c r="AI152" s="95">
        <v>0.32598173781709155</v>
      </c>
      <c r="AJ152" s="95">
        <v>0.32563378624686773</v>
      </c>
      <c r="AK152" s="95">
        <v>0.3264481876285385</v>
      </c>
      <c r="AL152" s="95">
        <v>0.32643288186465363</v>
      </c>
      <c r="AM152" s="95">
        <v>0.32531722820451731</v>
      </c>
      <c r="AN152" s="95">
        <v>0.32741287839795946</v>
      </c>
      <c r="AO152" s="95">
        <v>0.32734215917991005</v>
      </c>
      <c r="AP152" s="95">
        <v>0.32583653002357749</v>
      </c>
      <c r="AQ152" s="95">
        <v>0.32603351708024214</v>
      </c>
      <c r="AR152" s="95">
        <v>0.32647336936144411</v>
      </c>
      <c r="AS152" s="95">
        <v>0.32619865080085614</v>
      </c>
      <c r="AT152" s="95">
        <v>0.32607674678583232</v>
      </c>
      <c r="AU152" s="95">
        <v>0.32646002894381276</v>
      </c>
      <c r="AV152" s="95">
        <v>0.32610830291547876</v>
      </c>
      <c r="AW152" s="95">
        <v>0.32630555451401422</v>
      </c>
      <c r="AX152" s="95">
        <v>0.3268968265735781</v>
      </c>
      <c r="AY152" s="95">
        <v>0.32514230116368792</v>
      </c>
      <c r="AZ152" s="95">
        <v>0.32722809058679014</v>
      </c>
      <c r="BA152" s="95">
        <v>0.32741117920290069</v>
      </c>
      <c r="BB152" s="95">
        <v>0.32440623523245521</v>
      </c>
      <c r="BC152" s="95">
        <v>0.32378947842592198</v>
      </c>
      <c r="BD152" s="95">
        <v>0.32320097052908897</v>
      </c>
      <c r="BE152" s="95">
        <v>0.32375902724165911</v>
      </c>
      <c r="BF152" s="95">
        <v>0.3238065868662845</v>
      </c>
      <c r="BG152" s="95">
        <v>0.32446508185399331</v>
      </c>
      <c r="BH152" s="95">
        <v>0.32244506446713428</v>
      </c>
      <c r="BI152" s="95">
        <v>0.32390111311236125</v>
      </c>
      <c r="BJ152" s="95">
        <v>0.32460567617407698</v>
      </c>
      <c r="BK152" s="95">
        <v>0.32305429149607245</v>
      </c>
      <c r="BL152" s="95">
        <v>0.32750361616950702</v>
      </c>
      <c r="BM152" s="95">
        <v>0.32778232918149863</v>
      </c>
      <c r="BN152" s="95">
        <v>0.3248785572762885</v>
      </c>
      <c r="BO152" s="95">
        <v>0.32458241094414592</v>
      </c>
      <c r="BP152" s="95">
        <v>0.32459084439390851</v>
      </c>
      <c r="BQ152" s="95">
        <v>0.32487813241213853</v>
      </c>
      <c r="BR152" s="95">
        <v>0.32527113593639922</v>
      </c>
      <c r="BS152" s="95">
        <v>0.32569460242798742</v>
      </c>
      <c r="BT152" s="95">
        <v>0.32478818706389068</v>
      </c>
      <c r="BU152" s="95" t="e">
        <v>#DIV/0!</v>
      </c>
      <c r="BV152" s="95">
        <v>0.32753644139941168</v>
      </c>
      <c r="BW152" s="95">
        <v>0.32702670083955798</v>
      </c>
      <c r="BX152" s="95">
        <v>0.3286085492717109</v>
      </c>
      <c r="BY152" s="95">
        <v>0.32922222912353127</v>
      </c>
      <c r="BZ152" s="95">
        <v>0.3288191278848433</v>
      </c>
      <c r="CA152" s="95">
        <v>0.32763173178558752</v>
      </c>
      <c r="CB152" s="95">
        <v>0.32666125144235392</v>
      </c>
      <c r="CC152" s="95">
        <v>0.32629162051525035</v>
      </c>
      <c r="CD152" s="95">
        <v>0.32758730818714094</v>
      </c>
      <c r="CE152" s="95">
        <v>0.32746617892639229</v>
      </c>
      <c r="CF152" s="95">
        <v>0.32762378953829613</v>
      </c>
      <c r="CG152" s="95">
        <v>0.32815280625179133</v>
      </c>
      <c r="CH152" s="95">
        <v>0.32927405671903215</v>
      </c>
      <c r="CI152" s="95">
        <v>0.32858272736220173</v>
      </c>
      <c r="CJ152" s="95">
        <v>0.32947427456514272</v>
      </c>
      <c r="CK152" s="95">
        <v>0.32950121056155457</v>
      </c>
      <c r="CL152" s="95">
        <v>0.32951564589492965</v>
      </c>
      <c r="CM152" s="95">
        <v>0.32860827319332725</v>
      </c>
      <c r="CN152" s="95">
        <v>0.32742029198600625</v>
      </c>
      <c r="CO152" s="95">
        <v>0.32776832856334109</v>
      </c>
      <c r="CP152" s="95">
        <v>0.32826069375479611</v>
      </c>
      <c r="CQ152" s="95">
        <v>0.32788403693782608</v>
      </c>
      <c r="CR152" s="95">
        <v>0.3277967957863212</v>
      </c>
      <c r="CS152" s="95">
        <v>0.32826282349389041</v>
      </c>
      <c r="CT152" s="95">
        <v>0.32930118477613152</v>
      </c>
      <c r="CU152" s="95">
        <v>0.32873017397083637</v>
      </c>
      <c r="CV152" s="95">
        <v>0.3293247196623324</v>
      </c>
      <c r="CW152" s="95">
        <v>0.32931285583549463</v>
      </c>
      <c r="CX152" s="95">
        <v>0.32937054917783004</v>
      </c>
      <c r="CY152" s="95">
        <v>0.32859259429091231</v>
      </c>
      <c r="CZ152" s="95">
        <v>0.32616956420012644</v>
      </c>
      <c r="DA152" s="95">
        <v>0.32757732698098108</v>
      </c>
      <c r="DB152" s="95">
        <v>0.32746520498347426</v>
      </c>
      <c r="DC152" s="95">
        <v>0.32802685732016335</v>
      </c>
      <c r="DD152" s="95">
        <v>0.32735952182764533</v>
      </c>
      <c r="DE152" s="95">
        <v>0.32818993800182017</v>
      </c>
      <c r="DF152" s="95">
        <v>0.32930640301797942</v>
      </c>
      <c r="DG152" s="95">
        <v>0.32847257096112964</v>
      </c>
      <c r="DH152" s="95">
        <v>0.32923488611496038</v>
      </c>
      <c r="DI152" s="95">
        <v>0.32922866023345293</v>
      </c>
      <c r="DJ152" s="95">
        <v>0.32930999247916048</v>
      </c>
      <c r="DK152" s="95">
        <v>0.32845777388244063</v>
      </c>
      <c r="DL152" s="95">
        <v>0.32762050304888046</v>
      </c>
      <c r="DM152" s="95">
        <v>0.32722081569608163</v>
      </c>
      <c r="DN152" s="95">
        <v>0.32767401070835128</v>
      </c>
      <c r="DO152" s="95">
        <v>0.32806129281336632</v>
      </c>
      <c r="DP152" s="95">
        <v>0.32707271416703132</v>
      </c>
      <c r="DQ152" s="95">
        <v>0.32834206805855104</v>
      </c>
      <c r="DR152" s="95">
        <v>0.32933405476772054</v>
      </c>
      <c r="DS152" s="95">
        <v>0.32836189809516891</v>
      </c>
      <c r="DT152" s="95">
        <v>0.3291206880476425</v>
      </c>
      <c r="DU152" s="95">
        <v>0.32912963864790917</v>
      </c>
      <c r="DV152" s="95">
        <v>0.32920214661489072</v>
      </c>
      <c r="DW152" s="95">
        <v>0.32847568663699195</v>
      </c>
      <c r="DX152" s="95">
        <v>0.32746318047586837</v>
      </c>
      <c r="DY152" s="95">
        <v>0.32715931106513413</v>
      </c>
      <c r="DZ152" s="95">
        <v>0.3277749867455918</v>
      </c>
      <c r="EA152" s="95">
        <v>0.32777660617341742</v>
      </c>
      <c r="EB152" s="95">
        <v>0.3273334316504708</v>
      </c>
      <c r="EC152" s="95">
        <v>0.32791055514480338</v>
      </c>
      <c r="ED152" s="95">
        <v>0.32875460408201551</v>
      </c>
      <c r="EE152" s="95">
        <v>0.32785764453639699</v>
      </c>
      <c r="EF152" s="95">
        <v>0.32911903049237068</v>
      </c>
      <c r="EG152" s="95">
        <v>0.32915721987705238</v>
      </c>
      <c r="EH152" s="95">
        <v>0.32922759167390947</v>
      </c>
      <c r="EI152" s="95">
        <v>0.32838656267661664</v>
      </c>
      <c r="EJ152" s="95">
        <v>0.32636783674061681</v>
      </c>
      <c r="EK152" s="95">
        <v>0.32705507288151059</v>
      </c>
      <c r="EL152" s="95">
        <v>0.32759406495783128</v>
      </c>
      <c r="EM152" s="95">
        <v>0.32788894539662833</v>
      </c>
      <c r="EN152" s="95">
        <v>0.327799860816191</v>
      </c>
      <c r="EO152" s="95">
        <v>0.32804143111421974</v>
      </c>
      <c r="EP152" s="95">
        <v>0.32882713115926665</v>
      </c>
      <c r="EQ152" s="95">
        <v>0.32803126938022342</v>
      </c>
      <c r="ER152" s="95">
        <v>0.32876857756883626</v>
      </c>
      <c r="ES152" s="95">
        <v>0.32890698758738895</v>
      </c>
      <c r="ET152" s="95">
        <v>0.32895117854867667</v>
      </c>
      <c r="EU152" s="95">
        <v>0.32739358404832036</v>
      </c>
      <c r="EV152" s="95">
        <v>0.32765790828824026</v>
      </c>
      <c r="EW152" s="95">
        <v>0.32655391550158958</v>
      </c>
      <c r="EX152" s="95">
        <v>0.32732787986318862</v>
      </c>
      <c r="EY152" s="95">
        <v>0.32771697052709642</v>
      </c>
      <c r="EZ152" s="95">
        <v>0.32698676340740335</v>
      </c>
      <c r="FA152" s="95">
        <v>0.32769812980712398</v>
      </c>
      <c r="FB152" s="95">
        <v>0.32861443671809809</v>
      </c>
      <c r="FC152" s="95">
        <v>0.32742181975223311</v>
      </c>
      <c r="FD152" s="95">
        <v>0.32816530669609534</v>
      </c>
      <c r="FE152" s="95">
        <v>0.32838871262534053</v>
      </c>
      <c r="FF152" s="95">
        <v>0.32831039963083086</v>
      </c>
      <c r="FG152" s="95">
        <v>0.32649435634870794</v>
      </c>
      <c r="FH152" s="95">
        <v>0.32619112364290459</v>
      </c>
      <c r="FI152" s="95">
        <v>0.32527822536346573</v>
      </c>
      <c r="FJ152" s="95">
        <v>0.32741917583871588</v>
      </c>
      <c r="FK152" s="95">
        <v>0.32731749205403221</v>
      </c>
      <c r="FL152" s="95">
        <v>0.32635130081427011</v>
      </c>
      <c r="FM152" s="95">
        <v>0.32775674122510318</v>
      </c>
      <c r="FN152" s="95">
        <v>0.32802077386323875</v>
      </c>
      <c r="FO152" s="95">
        <v>0.32726834734302512</v>
      </c>
      <c r="FP152" s="95">
        <v>0.32794584378034747</v>
      </c>
      <c r="FQ152" s="95">
        <v>0.32824583752464581</v>
      </c>
      <c r="FR152" s="95">
        <v>0.32778792333433387</v>
      </c>
      <c r="FS152" s="95">
        <v>0.32641472047636316</v>
      </c>
      <c r="FT152" s="95">
        <v>0.32488302017861598</v>
      </c>
      <c r="FU152" s="95">
        <v>0.32532567819416047</v>
      </c>
      <c r="FV152" s="95">
        <v>0.32725531884962972</v>
      </c>
      <c r="FW152" s="95">
        <v>0.32634255447055766</v>
      </c>
      <c r="FX152" s="95">
        <v>0.32621385840369482</v>
      </c>
      <c r="FY152" s="95">
        <v>0.32746652897793266</v>
      </c>
      <c r="FZ152" s="95">
        <v>0.32763616420030439</v>
      </c>
      <c r="GA152" s="95">
        <v>0.32754445678179106</v>
      </c>
    </row>
    <row r="153" spans="2:183">
      <c r="B153" s="44" t="s">
        <v>5</v>
      </c>
      <c r="C153" s="651" t="s">
        <v>94</v>
      </c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</row>
    <row r="154" spans="2:183">
      <c r="B154" s="43" t="s">
        <v>5</v>
      </c>
      <c r="C154" s="652" t="s">
        <v>49</v>
      </c>
      <c r="D154" s="17">
        <v>744</v>
      </c>
      <c r="E154" s="17">
        <v>672</v>
      </c>
      <c r="F154" s="17">
        <v>744</v>
      </c>
      <c r="G154" s="17">
        <v>720</v>
      </c>
      <c r="H154" s="17">
        <v>744</v>
      </c>
      <c r="I154" s="17">
        <v>720</v>
      </c>
      <c r="J154" s="17">
        <v>744</v>
      </c>
      <c r="K154" s="17">
        <v>744</v>
      </c>
      <c r="L154" s="17">
        <v>720</v>
      </c>
      <c r="M154" s="17">
        <v>744</v>
      </c>
      <c r="N154" s="17">
        <v>720</v>
      </c>
      <c r="O154" s="17">
        <v>744</v>
      </c>
      <c r="P154" s="17">
        <v>744</v>
      </c>
      <c r="Q154" s="17">
        <v>672</v>
      </c>
      <c r="R154" s="17">
        <v>744</v>
      </c>
      <c r="S154" s="17">
        <v>720</v>
      </c>
      <c r="T154" s="17">
        <v>744</v>
      </c>
      <c r="U154" s="17">
        <v>720</v>
      </c>
      <c r="V154" s="17">
        <v>744</v>
      </c>
      <c r="W154" s="17">
        <v>744</v>
      </c>
      <c r="X154" s="17">
        <v>720</v>
      </c>
      <c r="Y154" s="17">
        <v>744</v>
      </c>
      <c r="Z154" s="17">
        <v>720</v>
      </c>
      <c r="AA154" s="17">
        <v>744</v>
      </c>
      <c r="AB154" s="17">
        <v>744</v>
      </c>
      <c r="AC154" s="17">
        <v>672</v>
      </c>
      <c r="AD154" s="17">
        <v>744</v>
      </c>
      <c r="AE154" s="17">
        <v>720</v>
      </c>
      <c r="AF154" s="17">
        <v>744</v>
      </c>
      <c r="AG154" s="17">
        <v>720</v>
      </c>
      <c r="AH154" s="17">
        <v>744</v>
      </c>
      <c r="AI154" s="17">
        <v>744</v>
      </c>
      <c r="AJ154" s="17">
        <v>720</v>
      </c>
      <c r="AK154" s="17">
        <v>744</v>
      </c>
      <c r="AL154" s="17">
        <v>720</v>
      </c>
      <c r="AM154" s="17">
        <v>744</v>
      </c>
      <c r="AN154" s="17">
        <v>744</v>
      </c>
      <c r="AO154" s="17">
        <v>696</v>
      </c>
      <c r="AP154" s="17">
        <v>744</v>
      </c>
      <c r="AQ154" s="17">
        <v>720</v>
      </c>
      <c r="AR154" s="17">
        <v>744</v>
      </c>
      <c r="AS154" s="17">
        <v>720</v>
      </c>
      <c r="AT154" s="17">
        <v>744</v>
      </c>
      <c r="AU154" s="17">
        <v>744</v>
      </c>
      <c r="AV154" s="17">
        <v>720</v>
      </c>
      <c r="AW154" s="17">
        <v>744</v>
      </c>
      <c r="AX154" s="17">
        <v>720</v>
      </c>
      <c r="AY154" s="17">
        <v>744</v>
      </c>
      <c r="AZ154" s="17">
        <v>744</v>
      </c>
      <c r="BA154" s="17">
        <v>672</v>
      </c>
      <c r="BB154" s="17">
        <v>744</v>
      </c>
      <c r="BC154" s="17">
        <v>720</v>
      </c>
      <c r="BD154" s="17">
        <v>744</v>
      </c>
      <c r="BE154" s="17">
        <v>720</v>
      </c>
      <c r="BF154" s="17">
        <v>744</v>
      </c>
      <c r="BG154" s="17">
        <v>744</v>
      </c>
      <c r="BH154" s="17">
        <v>720</v>
      </c>
      <c r="BI154" s="17">
        <v>744</v>
      </c>
      <c r="BJ154" s="17">
        <v>720</v>
      </c>
      <c r="BK154" s="17">
        <v>744</v>
      </c>
      <c r="BL154" s="17">
        <v>744</v>
      </c>
      <c r="BM154" s="17">
        <v>672</v>
      </c>
      <c r="BN154" s="17">
        <v>744</v>
      </c>
      <c r="BO154" s="17">
        <v>720</v>
      </c>
      <c r="BP154" s="17">
        <v>744</v>
      </c>
      <c r="BQ154" s="17">
        <v>720</v>
      </c>
      <c r="BR154" s="17">
        <v>744</v>
      </c>
      <c r="BS154" s="17">
        <v>744</v>
      </c>
      <c r="BT154" s="17">
        <v>720</v>
      </c>
      <c r="BU154" s="17">
        <v>744</v>
      </c>
      <c r="BV154" s="17">
        <v>720</v>
      </c>
      <c r="BW154" s="17">
        <v>744</v>
      </c>
      <c r="BX154" s="17">
        <v>744</v>
      </c>
      <c r="BY154" s="17">
        <v>672</v>
      </c>
      <c r="BZ154" s="17">
        <v>744</v>
      </c>
      <c r="CA154" s="17">
        <v>720</v>
      </c>
      <c r="CB154" s="17">
        <v>744</v>
      </c>
      <c r="CC154" s="17">
        <v>720</v>
      </c>
      <c r="CD154" s="17">
        <v>744</v>
      </c>
      <c r="CE154" s="17">
        <v>744</v>
      </c>
      <c r="CF154" s="17">
        <v>720</v>
      </c>
      <c r="CG154" s="17">
        <v>744</v>
      </c>
      <c r="CH154" s="17">
        <v>720</v>
      </c>
      <c r="CI154" s="17">
        <v>744</v>
      </c>
      <c r="CJ154" s="17">
        <v>744</v>
      </c>
      <c r="CK154" s="17">
        <v>696</v>
      </c>
      <c r="CL154" s="17">
        <v>744</v>
      </c>
      <c r="CM154" s="17">
        <v>720</v>
      </c>
      <c r="CN154" s="17">
        <v>744</v>
      </c>
      <c r="CO154" s="17">
        <v>720</v>
      </c>
      <c r="CP154" s="17">
        <v>744</v>
      </c>
      <c r="CQ154" s="17">
        <v>744</v>
      </c>
      <c r="CR154" s="17">
        <v>720</v>
      </c>
      <c r="CS154" s="17">
        <v>744</v>
      </c>
      <c r="CT154" s="17">
        <v>720</v>
      </c>
      <c r="CU154" s="17">
        <v>744</v>
      </c>
      <c r="CV154" s="17">
        <v>744</v>
      </c>
      <c r="CW154" s="17">
        <v>672</v>
      </c>
      <c r="CX154" s="17">
        <v>744</v>
      </c>
      <c r="CY154" s="17">
        <v>720</v>
      </c>
      <c r="CZ154" s="17">
        <v>744</v>
      </c>
      <c r="DA154" s="17">
        <v>720</v>
      </c>
      <c r="DB154" s="17">
        <v>744</v>
      </c>
      <c r="DC154" s="17">
        <v>744</v>
      </c>
      <c r="DD154" s="17">
        <v>720</v>
      </c>
      <c r="DE154" s="17">
        <v>744</v>
      </c>
      <c r="DF154" s="17">
        <v>720</v>
      </c>
      <c r="DG154" s="17">
        <v>744</v>
      </c>
      <c r="DH154" s="17">
        <v>744</v>
      </c>
      <c r="DI154" s="17">
        <v>672</v>
      </c>
      <c r="DJ154" s="17">
        <v>744</v>
      </c>
      <c r="DK154" s="17">
        <v>720</v>
      </c>
      <c r="DL154" s="17">
        <v>744</v>
      </c>
      <c r="DM154" s="17">
        <v>720</v>
      </c>
      <c r="DN154" s="17">
        <v>744</v>
      </c>
      <c r="DO154" s="17">
        <v>744</v>
      </c>
      <c r="DP154" s="17">
        <v>720</v>
      </c>
      <c r="DQ154" s="17">
        <v>744</v>
      </c>
      <c r="DR154" s="17">
        <v>720</v>
      </c>
      <c r="DS154" s="17">
        <v>744</v>
      </c>
      <c r="DT154" s="17">
        <v>744</v>
      </c>
      <c r="DU154" s="17">
        <v>672</v>
      </c>
      <c r="DV154" s="17">
        <v>744</v>
      </c>
      <c r="DW154" s="17">
        <v>720</v>
      </c>
      <c r="DX154" s="17">
        <v>744</v>
      </c>
      <c r="DY154" s="17">
        <v>720</v>
      </c>
      <c r="DZ154" s="17">
        <v>744</v>
      </c>
      <c r="EA154" s="17">
        <v>744</v>
      </c>
      <c r="EB154" s="17">
        <v>720</v>
      </c>
      <c r="EC154" s="17">
        <v>744</v>
      </c>
      <c r="ED154" s="17">
        <v>720</v>
      </c>
      <c r="EE154" s="17">
        <v>744</v>
      </c>
      <c r="EF154" s="17">
        <v>744</v>
      </c>
      <c r="EG154" s="17">
        <v>696</v>
      </c>
      <c r="EH154" s="17">
        <v>744</v>
      </c>
      <c r="EI154" s="17">
        <v>720</v>
      </c>
      <c r="EJ154" s="17">
        <v>744</v>
      </c>
      <c r="EK154" s="17">
        <v>720</v>
      </c>
      <c r="EL154" s="17">
        <v>744</v>
      </c>
      <c r="EM154" s="17">
        <v>744</v>
      </c>
      <c r="EN154" s="17">
        <v>720</v>
      </c>
      <c r="EO154" s="17">
        <v>744</v>
      </c>
      <c r="EP154" s="17">
        <v>720</v>
      </c>
      <c r="EQ154" s="17">
        <v>744</v>
      </c>
      <c r="ER154" s="17">
        <v>744</v>
      </c>
      <c r="ES154" s="17">
        <v>672</v>
      </c>
      <c r="ET154" s="17">
        <v>744</v>
      </c>
      <c r="EU154" s="17">
        <v>720</v>
      </c>
      <c r="EV154" s="17">
        <v>744</v>
      </c>
      <c r="EW154" s="17">
        <v>720</v>
      </c>
      <c r="EX154" s="17">
        <v>744</v>
      </c>
      <c r="EY154" s="17">
        <v>744</v>
      </c>
      <c r="EZ154" s="17">
        <v>720</v>
      </c>
      <c r="FA154" s="17">
        <v>744</v>
      </c>
      <c r="FB154" s="17">
        <v>720</v>
      </c>
      <c r="FC154" s="17">
        <v>744</v>
      </c>
      <c r="FD154" s="17">
        <v>744</v>
      </c>
      <c r="FE154" s="17">
        <v>672</v>
      </c>
      <c r="FF154" s="17">
        <v>744</v>
      </c>
      <c r="FG154" s="17">
        <v>720</v>
      </c>
      <c r="FH154" s="17">
        <v>744</v>
      </c>
      <c r="FI154" s="17">
        <v>720</v>
      </c>
      <c r="FJ154" s="17">
        <v>744</v>
      </c>
      <c r="FK154" s="17">
        <v>744</v>
      </c>
      <c r="FL154" s="17">
        <v>720</v>
      </c>
      <c r="FM154" s="17">
        <v>744</v>
      </c>
      <c r="FN154" s="17">
        <v>720</v>
      </c>
      <c r="FO154" s="17">
        <v>744</v>
      </c>
      <c r="FP154" s="17">
        <v>744</v>
      </c>
      <c r="FQ154" s="17">
        <v>672</v>
      </c>
      <c r="FR154" s="17">
        <v>744</v>
      </c>
      <c r="FS154" s="17">
        <v>720</v>
      </c>
      <c r="FT154" s="17">
        <v>744</v>
      </c>
      <c r="FU154" s="17">
        <v>720</v>
      </c>
      <c r="FV154" s="17">
        <v>744</v>
      </c>
      <c r="FW154" s="17">
        <v>744</v>
      </c>
      <c r="FX154" s="17">
        <v>720</v>
      </c>
      <c r="FY154" s="17">
        <v>744</v>
      </c>
      <c r="FZ154" s="17">
        <v>720</v>
      </c>
      <c r="GA154" s="17">
        <v>744</v>
      </c>
    </row>
    <row r="155" spans="2:183">
      <c r="B155" s="43" t="s">
        <v>5</v>
      </c>
      <c r="C155" s="653" t="s">
        <v>50</v>
      </c>
      <c r="D155" s="85">
        <v>2570140.5299999998</v>
      </c>
      <c r="E155" s="85">
        <v>2274772.31</v>
      </c>
      <c r="F155" s="85">
        <v>2438859.88</v>
      </c>
      <c r="G155" s="85">
        <v>2406928.58</v>
      </c>
      <c r="H155" s="85">
        <v>2487029.13</v>
      </c>
      <c r="I155" s="85">
        <v>2329905.33</v>
      </c>
      <c r="J155" s="85">
        <v>2431115.08</v>
      </c>
      <c r="K155" s="85">
        <v>2455608.17</v>
      </c>
      <c r="L155" s="85">
        <v>2373437.84</v>
      </c>
      <c r="M155" s="85">
        <v>2495854.7200000002</v>
      </c>
      <c r="N155" s="85">
        <v>2443483.98</v>
      </c>
      <c r="O155" s="85">
        <v>2482832.14</v>
      </c>
      <c r="P155" s="85">
        <v>2682106.4099999997</v>
      </c>
      <c r="Q155" s="85">
        <v>2383452.11</v>
      </c>
      <c r="R155" s="85">
        <v>2506378.7399999998</v>
      </c>
      <c r="S155" s="85">
        <v>2470685.7000000002</v>
      </c>
      <c r="T155" s="85">
        <v>2571178.62</v>
      </c>
      <c r="U155" s="85">
        <v>2434390.6700000004</v>
      </c>
      <c r="V155" s="85">
        <v>2515195.23</v>
      </c>
      <c r="W155" s="85">
        <v>2525801.7200000002</v>
      </c>
      <c r="X155" s="85">
        <v>2436912.61</v>
      </c>
      <c r="Y155" s="85">
        <v>2561285.46</v>
      </c>
      <c r="Z155" s="85">
        <v>2499138.87</v>
      </c>
      <c r="AA155" s="85">
        <v>2515327.9299999997</v>
      </c>
      <c r="AB155" s="85">
        <v>2727906.41</v>
      </c>
      <c r="AC155" s="85">
        <v>2488810.11</v>
      </c>
      <c r="AD155" s="85">
        <v>2636118.7000000002</v>
      </c>
      <c r="AE155" s="85">
        <v>2600453.0499999998</v>
      </c>
      <c r="AF155" s="85">
        <v>533472.95000000007</v>
      </c>
      <c r="AG155" s="85">
        <v>2604408.19</v>
      </c>
      <c r="AH155" s="85">
        <v>2683505.62</v>
      </c>
      <c r="AI155" s="85">
        <v>2683443.91</v>
      </c>
      <c r="AJ155" s="85">
        <v>2565959.69</v>
      </c>
      <c r="AK155" s="85">
        <v>2717116.83</v>
      </c>
      <c r="AL155" s="85">
        <v>2633895</v>
      </c>
      <c r="AM155" s="85">
        <v>2628828.25</v>
      </c>
      <c r="AN155" s="85">
        <v>2908085.13</v>
      </c>
      <c r="AO155" s="85">
        <v>2726411.62</v>
      </c>
      <c r="AP155" s="85">
        <v>2786081.78</v>
      </c>
      <c r="AQ155" s="85">
        <v>2698290.08</v>
      </c>
      <c r="AR155" s="85">
        <v>2824656.07</v>
      </c>
      <c r="AS155" s="85">
        <v>2734620.52</v>
      </c>
      <c r="AT155" s="85">
        <v>2809332.46</v>
      </c>
      <c r="AU155" s="85">
        <v>2839800.17</v>
      </c>
      <c r="AV155" s="85">
        <v>2707713.65</v>
      </c>
      <c r="AW155" s="85">
        <v>2824694.46</v>
      </c>
      <c r="AX155" s="85">
        <v>2775455.08</v>
      </c>
      <c r="AY155" s="85">
        <v>2740231.48</v>
      </c>
      <c r="AZ155" s="85">
        <v>3040433.0999999996</v>
      </c>
      <c r="BA155" s="85">
        <v>2764253.94</v>
      </c>
      <c r="BB155" s="85">
        <v>2811644.1799999997</v>
      </c>
      <c r="BC155" s="85">
        <v>2675930.7599999998</v>
      </c>
      <c r="BD155" s="85">
        <v>2738691.52</v>
      </c>
      <c r="BE155" s="85">
        <v>2690273.86</v>
      </c>
      <c r="BF155" s="85">
        <v>2779347.5500000003</v>
      </c>
      <c r="BG155" s="85">
        <v>2829982.95</v>
      </c>
      <c r="BH155" s="85">
        <v>2593520.9600000004</v>
      </c>
      <c r="BI155" s="85">
        <v>2780792.25</v>
      </c>
      <c r="BJ155" s="85">
        <v>2750001.93</v>
      </c>
      <c r="BK155" s="85">
        <v>2711010.79</v>
      </c>
      <c r="BL155" s="85">
        <v>3154483.56</v>
      </c>
      <c r="BM155" s="85">
        <v>2873365.44</v>
      </c>
      <c r="BN155" s="85">
        <v>2949673.06</v>
      </c>
      <c r="BO155" s="85">
        <v>2820484.44</v>
      </c>
      <c r="BP155" s="85">
        <v>2919977.97</v>
      </c>
      <c r="BQ155" s="85">
        <v>2851936.7</v>
      </c>
      <c r="BR155" s="85">
        <v>2979018.13</v>
      </c>
      <c r="BS155" s="85">
        <v>3008068.88</v>
      </c>
      <c r="BT155" s="85">
        <v>1323846.3500000001</v>
      </c>
      <c r="BU155" s="85">
        <v>0</v>
      </c>
      <c r="BV155" s="85">
        <v>2872403.59</v>
      </c>
      <c r="BW155" s="85">
        <v>3123392.39</v>
      </c>
      <c r="BX155" s="85">
        <v>3357913.32</v>
      </c>
      <c r="BY155" s="85">
        <v>3082333.18</v>
      </c>
      <c r="BZ155" s="85">
        <v>3379196.5500000003</v>
      </c>
      <c r="CA155" s="85">
        <v>3143139.21</v>
      </c>
      <c r="CB155" s="85">
        <v>3164070.6999999997</v>
      </c>
      <c r="CC155" s="85">
        <v>3024493.31</v>
      </c>
      <c r="CD155" s="85">
        <v>3251533.3800000004</v>
      </c>
      <c r="CE155" s="85">
        <v>3243066.12</v>
      </c>
      <c r="CF155" s="85">
        <v>3155777.04</v>
      </c>
      <c r="CG155" s="85">
        <v>3319222.5500000003</v>
      </c>
      <c r="CH155" s="85">
        <v>3314088.23</v>
      </c>
      <c r="CI155" s="85">
        <v>3358593</v>
      </c>
      <c r="CJ155" s="85">
        <v>3629906.5100000002</v>
      </c>
      <c r="CK155" s="85">
        <v>3398837.35</v>
      </c>
      <c r="CL155" s="85">
        <v>3637436.57</v>
      </c>
      <c r="CM155" s="85">
        <v>3417237.08</v>
      </c>
      <c r="CN155" s="85">
        <v>3407106.87</v>
      </c>
      <c r="CO155" s="85">
        <v>3338193.77</v>
      </c>
      <c r="CP155" s="85">
        <v>3497386.29</v>
      </c>
      <c r="CQ155" s="85">
        <v>3449808.0500000003</v>
      </c>
      <c r="CR155" s="85">
        <v>3339759.85</v>
      </c>
      <c r="CS155" s="85">
        <v>3500806.44</v>
      </c>
      <c r="CT155" s="85">
        <v>3492427.4</v>
      </c>
      <c r="CU155" s="85">
        <v>3547876.05</v>
      </c>
      <c r="CV155" s="85">
        <v>3740551.12</v>
      </c>
      <c r="CW155" s="85">
        <v>3383011.93</v>
      </c>
      <c r="CX155" s="85">
        <v>3738063.3400000003</v>
      </c>
      <c r="CY155" s="85">
        <v>3527681.66</v>
      </c>
      <c r="CZ155" s="85">
        <v>671339.82</v>
      </c>
      <c r="DA155" s="85">
        <v>3424228.32</v>
      </c>
      <c r="DB155" s="85">
        <v>3529364.6900000004</v>
      </c>
      <c r="DC155" s="85">
        <v>3598733.75</v>
      </c>
      <c r="DD155" s="85">
        <v>3412174.58</v>
      </c>
      <c r="DE155" s="85">
        <v>3617412.71</v>
      </c>
      <c r="DF155" s="85">
        <v>3615994.21</v>
      </c>
      <c r="DG155" s="85">
        <v>3647808.51</v>
      </c>
      <c r="DH155" s="85">
        <v>3872827.43</v>
      </c>
      <c r="DI155" s="85">
        <v>3496504.51</v>
      </c>
      <c r="DJ155" s="85">
        <v>3883743.76</v>
      </c>
      <c r="DK155" s="85">
        <v>3654002.63</v>
      </c>
      <c r="DL155" s="85">
        <v>3680262.56</v>
      </c>
      <c r="DM155" s="85">
        <v>3527504.4099999997</v>
      </c>
      <c r="DN155" s="85">
        <v>3697977.17</v>
      </c>
      <c r="DO155" s="85">
        <v>3737374.38</v>
      </c>
      <c r="DP155" s="85">
        <v>3512027.1</v>
      </c>
      <c r="DQ155" s="85">
        <v>3769313.9000000004</v>
      </c>
      <c r="DR155" s="85">
        <v>3766120.98</v>
      </c>
      <c r="DS155" s="85">
        <v>3763305.4899999998</v>
      </c>
      <c r="DT155" s="85">
        <v>4054306.83</v>
      </c>
      <c r="DU155" s="85">
        <v>3670746.36</v>
      </c>
      <c r="DV155" s="85">
        <v>4064575.85</v>
      </c>
      <c r="DW155" s="85">
        <v>3825612.39</v>
      </c>
      <c r="DX155" s="85">
        <v>3857361.51</v>
      </c>
      <c r="DY155" s="85">
        <v>3690902.32</v>
      </c>
      <c r="DZ155" s="85">
        <v>3883775.88</v>
      </c>
      <c r="EA155" s="85">
        <v>3883379.3499999996</v>
      </c>
      <c r="EB155" s="85">
        <v>3708158.5300000003</v>
      </c>
      <c r="EC155" s="85">
        <v>3900913.84</v>
      </c>
      <c r="ED155" s="85">
        <v>3884383.09</v>
      </c>
      <c r="EE155" s="85">
        <v>3886447.54</v>
      </c>
      <c r="EF155" s="85">
        <v>4132231.91</v>
      </c>
      <c r="EG155" s="85">
        <v>3875291.44</v>
      </c>
      <c r="EH155" s="85">
        <v>4137501.02</v>
      </c>
      <c r="EI155" s="85">
        <v>3389583.6399999997</v>
      </c>
      <c r="EJ155" s="85">
        <v>875941.48</v>
      </c>
      <c r="EK155" s="85">
        <v>3747996.14</v>
      </c>
      <c r="EL155" s="85">
        <v>3951672.54</v>
      </c>
      <c r="EM155" s="85">
        <v>3978762.37</v>
      </c>
      <c r="EN155" s="85">
        <v>3845951.69</v>
      </c>
      <c r="EO155" s="85">
        <v>4014631.49</v>
      </c>
      <c r="EP155" s="85">
        <v>3981990.82</v>
      </c>
      <c r="EQ155" s="85">
        <v>3995406.03</v>
      </c>
      <c r="ER155" s="85">
        <v>4447042.0599999996</v>
      </c>
      <c r="ES155" s="85">
        <v>4022462.88</v>
      </c>
      <c r="ET155" s="85">
        <v>4452646.0699999994</v>
      </c>
      <c r="EU155" s="85">
        <v>4106492.18</v>
      </c>
      <c r="EV155" s="85">
        <v>4268850.63</v>
      </c>
      <c r="EW155" s="85">
        <v>4022714.52</v>
      </c>
      <c r="EX155" s="85">
        <v>4255901.8599999994</v>
      </c>
      <c r="EY155" s="85">
        <v>4297424.05</v>
      </c>
      <c r="EZ155" s="85">
        <v>4074921.7</v>
      </c>
      <c r="FA155" s="85">
        <v>4296066.88</v>
      </c>
      <c r="FB155" s="85">
        <v>4280702.57</v>
      </c>
      <c r="FC155" s="85">
        <v>4272330.45</v>
      </c>
      <c r="FD155" s="85">
        <v>4979862.03</v>
      </c>
      <c r="FE155" s="85">
        <v>4536033.6100000003</v>
      </c>
      <c r="FF155" s="85">
        <v>4983728.8500000006</v>
      </c>
      <c r="FG155" s="85">
        <v>4567413.3899999997</v>
      </c>
      <c r="FH155" s="85">
        <v>4688483.1900000004</v>
      </c>
      <c r="FI155" s="85">
        <v>4434756.83</v>
      </c>
      <c r="FJ155" s="85">
        <v>4851305.08</v>
      </c>
      <c r="FK155" s="85">
        <v>4840841.6999999993</v>
      </c>
      <c r="FL155" s="85">
        <v>4553499.74</v>
      </c>
      <c r="FM155" s="85">
        <v>4908357.82</v>
      </c>
      <c r="FN155" s="85">
        <v>4825398.78</v>
      </c>
      <c r="FO155" s="85">
        <v>4844406.45</v>
      </c>
      <c r="FP155" s="85">
        <v>5329574.87</v>
      </c>
      <c r="FQ155" s="85">
        <v>4845212</v>
      </c>
      <c r="FR155" s="85">
        <v>5277944.12</v>
      </c>
      <c r="FS155" s="85">
        <v>338648.42999999993</v>
      </c>
      <c r="FT155" s="85">
        <v>1589342.8099999998</v>
      </c>
      <c r="FU155" s="85">
        <v>4773681.6500000004</v>
      </c>
      <c r="FV155" s="85">
        <v>5196958.5</v>
      </c>
      <c r="FW155" s="85">
        <v>5067190.5200000005</v>
      </c>
      <c r="FX155" s="85">
        <v>4895040.82</v>
      </c>
      <c r="FY155" s="85">
        <v>5239347.1099999994</v>
      </c>
      <c r="FZ155" s="85">
        <v>5112688.21</v>
      </c>
      <c r="GA155" s="85">
        <v>5267485.54</v>
      </c>
    </row>
    <row r="156" spans="2:183">
      <c r="B156" s="43" t="s">
        <v>5</v>
      </c>
      <c r="C156" s="653" t="s">
        <v>51</v>
      </c>
      <c r="D156" s="86">
        <v>27.142395053384163</v>
      </c>
      <c r="E156" s="86">
        <v>27.262371883988497</v>
      </c>
      <c r="F156" s="86">
        <v>27.280311856823264</v>
      </c>
      <c r="G156" s="86">
        <v>27.335122188328338</v>
      </c>
      <c r="H156" s="86">
        <v>27.238099269497408</v>
      </c>
      <c r="I156" s="86">
        <v>27.335847199311061</v>
      </c>
      <c r="J156" s="86">
        <v>27.303015206307137</v>
      </c>
      <c r="K156" s="86">
        <v>27.323699191062744</v>
      </c>
      <c r="L156" s="86">
        <v>27.35648665968953</v>
      </c>
      <c r="M156" s="86">
        <v>27.287240286007918</v>
      </c>
      <c r="N156" s="86">
        <v>27.253506451209933</v>
      </c>
      <c r="O156" s="86">
        <v>27.362650047389188</v>
      </c>
      <c r="P156" s="86">
        <v>27.980579306459685</v>
      </c>
      <c r="Q156" s="86">
        <v>28.04226260368257</v>
      </c>
      <c r="R156" s="86">
        <v>28.178656038495266</v>
      </c>
      <c r="S156" s="86">
        <v>28.00957843112803</v>
      </c>
      <c r="T156" s="86">
        <v>28.155392735515381</v>
      </c>
      <c r="U156" s="86">
        <v>28.171057552774649</v>
      </c>
      <c r="V156" s="86">
        <v>28.106508470409441</v>
      </c>
      <c r="W156" s="86">
        <v>28.099431737273054</v>
      </c>
      <c r="X156" s="86">
        <v>28.171879017266729</v>
      </c>
      <c r="Y156" s="86">
        <v>28.115406974829579</v>
      </c>
      <c r="Z156" s="86">
        <v>28.034034612649275</v>
      </c>
      <c r="AA156" s="86">
        <v>28.119303425300718</v>
      </c>
      <c r="AB156" s="86">
        <v>29.577534289648593</v>
      </c>
      <c r="AC156" s="86">
        <v>29.499106425345801</v>
      </c>
      <c r="AD156" s="86">
        <v>29.745982329244764</v>
      </c>
      <c r="AE156" s="86">
        <v>30.065126482761809</v>
      </c>
      <c r="AF156" s="86">
        <v>30.573267809043504</v>
      </c>
      <c r="AG156" s="86">
        <v>30.062194865757093</v>
      </c>
      <c r="AH156" s="86">
        <v>30.064594994286228</v>
      </c>
      <c r="AI156" s="86">
        <v>30.127359492533962</v>
      </c>
      <c r="AJ156" s="86">
        <v>30.10912311374997</v>
      </c>
      <c r="AK156" s="86">
        <v>30.085556121488601</v>
      </c>
      <c r="AL156" s="86">
        <v>30.094915881699642</v>
      </c>
      <c r="AM156" s="86">
        <v>30.198367067959381</v>
      </c>
      <c r="AN156" s="86">
        <v>31.295644027851015</v>
      </c>
      <c r="AO156" s="86">
        <v>31.310353135730448</v>
      </c>
      <c r="AP156" s="86">
        <v>31.439585858243902</v>
      </c>
      <c r="AQ156" s="86">
        <v>31.363941621450721</v>
      </c>
      <c r="AR156" s="86">
        <v>31.266947863626299</v>
      </c>
      <c r="AS156" s="86">
        <v>31.484314605913653</v>
      </c>
      <c r="AT156" s="86">
        <v>31.413056400393593</v>
      </c>
      <c r="AU156" s="86">
        <v>31.322592126887482</v>
      </c>
      <c r="AV156" s="86">
        <v>31.326008311294053</v>
      </c>
      <c r="AW156" s="86">
        <v>31.393167885483116</v>
      </c>
      <c r="AX156" s="86">
        <v>31.289444503317828</v>
      </c>
      <c r="AY156" s="86">
        <v>31.634359400614162</v>
      </c>
      <c r="AZ156" s="86">
        <v>32.883767034393244</v>
      </c>
      <c r="BA156" s="86">
        <v>32.826110510753004</v>
      </c>
      <c r="BB156" s="86">
        <v>33.043179927135974</v>
      </c>
      <c r="BC156" s="86">
        <v>33.10484412114014</v>
      </c>
      <c r="BD156" s="86">
        <v>33.27976279877997</v>
      </c>
      <c r="BE156" s="86">
        <v>33.170259046914495</v>
      </c>
      <c r="BF156" s="86">
        <v>33.160898537237216</v>
      </c>
      <c r="BG156" s="86">
        <v>33.093796922141408</v>
      </c>
      <c r="BH156" s="86">
        <v>33.306804884188033</v>
      </c>
      <c r="BI156" s="86">
        <v>33.092063142612339</v>
      </c>
      <c r="BJ156" s="86">
        <v>33.090452749273211</v>
      </c>
      <c r="BK156" s="86">
        <v>33.182912765150128</v>
      </c>
      <c r="BL156" s="86">
        <v>33.780785812959813</v>
      </c>
      <c r="BM156" s="86">
        <v>33.70556182477214</v>
      </c>
      <c r="BN156" s="86">
        <v>34.171374652455981</v>
      </c>
      <c r="BO156" s="86">
        <v>34.075509474264116</v>
      </c>
      <c r="BP156" s="86">
        <v>34.07010057756257</v>
      </c>
      <c r="BQ156" s="86">
        <v>34.047446623593061</v>
      </c>
      <c r="BR156" s="86">
        <v>34.001622229324077</v>
      </c>
      <c r="BS156" s="86">
        <v>33.897553301780484</v>
      </c>
      <c r="BT156" s="86">
        <v>34.004102285114854</v>
      </c>
      <c r="BU156" s="86" t="e">
        <v>#DIV/0!</v>
      </c>
      <c r="BV156" s="86">
        <v>33.755256948116809</v>
      </c>
      <c r="BW156" s="86">
        <v>33.835538451538824</v>
      </c>
      <c r="BX156" s="86">
        <v>34.374912422582788</v>
      </c>
      <c r="BY156" s="86">
        <v>34.264517269362031</v>
      </c>
      <c r="BZ156" s="86">
        <v>34.348758881468612</v>
      </c>
      <c r="CA156" s="86">
        <v>34.41119513119029</v>
      </c>
      <c r="CB156" s="86">
        <v>34.507221925337809</v>
      </c>
      <c r="CC156" s="86">
        <v>34.551027679724001</v>
      </c>
      <c r="CD156" s="86">
        <v>34.413951504503459</v>
      </c>
      <c r="CE156" s="86">
        <v>34.427818978970052</v>
      </c>
      <c r="CF156" s="86">
        <v>34.414894981351829</v>
      </c>
      <c r="CG156" s="86">
        <v>34.416774330685804</v>
      </c>
      <c r="CH156" s="86">
        <v>34.24968148850899</v>
      </c>
      <c r="CI156" s="86">
        <v>34.38292623001167</v>
      </c>
      <c r="CJ156" s="86">
        <v>36.112004914542673</v>
      </c>
      <c r="CK156" s="86">
        <v>36.055431381077156</v>
      </c>
      <c r="CL156" s="86">
        <v>36.103947135951721</v>
      </c>
      <c r="CM156" s="86">
        <v>36.141504532974587</v>
      </c>
      <c r="CN156" s="86">
        <v>36.26433572462534</v>
      </c>
      <c r="CO156" s="86">
        <v>36.323565313335131</v>
      </c>
      <c r="CP156" s="86">
        <v>36.238214193200776</v>
      </c>
      <c r="CQ156" s="86">
        <v>36.154309414267601</v>
      </c>
      <c r="CR156" s="86">
        <v>36.230222191847396</v>
      </c>
      <c r="CS156" s="86">
        <v>36.24135780614305</v>
      </c>
      <c r="CT156" s="86">
        <v>36.138304190992187</v>
      </c>
      <c r="CU156" s="86">
        <v>36.200600473440403</v>
      </c>
      <c r="CV156" s="86">
        <v>37.364410348616524</v>
      </c>
      <c r="CW156" s="86">
        <v>37.38547828489336</v>
      </c>
      <c r="CX156" s="86">
        <v>37.291506698989416</v>
      </c>
      <c r="CY156" s="86">
        <v>37.379408317880795</v>
      </c>
      <c r="CZ156" s="86">
        <v>38.377626479163091</v>
      </c>
      <c r="DA156" s="86">
        <v>37.494315128341576</v>
      </c>
      <c r="DB156" s="86">
        <v>37.5021484204822</v>
      </c>
      <c r="DC156" s="86">
        <v>37.507126255888608</v>
      </c>
      <c r="DD156" s="86">
        <v>37.591021141113352</v>
      </c>
      <c r="DE156" s="86">
        <v>37.489249989636448</v>
      </c>
      <c r="DF156" s="86">
        <v>37.304211483030471</v>
      </c>
      <c r="DG156" s="86">
        <v>37.538935414822895</v>
      </c>
      <c r="DH156" s="86">
        <v>38.845198347024542</v>
      </c>
      <c r="DI156" s="86">
        <v>38.789280238737085</v>
      </c>
      <c r="DJ156" s="86">
        <v>38.791275981581919</v>
      </c>
      <c r="DK156" s="86">
        <v>38.863438082312996</v>
      </c>
      <c r="DL156" s="86">
        <v>38.9557075566564</v>
      </c>
      <c r="DM156" s="86">
        <v>39.083929350969363</v>
      </c>
      <c r="DN156" s="86">
        <v>39.02425227678053</v>
      </c>
      <c r="DO156" s="86">
        <v>38.908286624469056</v>
      </c>
      <c r="DP156" s="86">
        <v>39.027033123827643</v>
      </c>
      <c r="DQ156" s="86">
        <v>38.876139938323178</v>
      </c>
      <c r="DR156" s="86">
        <v>38.840965279396386</v>
      </c>
      <c r="DS156" s="86">
        <v>38.88073777520637</v>
      </c>
      <c r="DT156" s="86">
        <v>40.820648711236409</v>
      </c>
      <c r="DU156" s="86">
        <v>40.881916047622759</v>
      </c>
      <c r="DV156" s="86">
        <v>40.804078323896718</v>
      </c>
      <c r="DW156" s="86">
        <v>40.675243321290424</v>
      </c>
      <c r="DX156" s="86">
        <v>41.047987804878048</v>
      </c>
      <c r="DY156" s="86">
        <v>40.989257887114967</v>
      </c>
      <c r="DZ156" s="86">
        <v>40.832851946085746</v>
      </c>
      <c r="EA156" s="86">
        <v>40.832976005215336</v>
      </c>
      <c r="EB156" s="86">
        <v>40.892072151351542</v>
      </c>
      <c r="EC156" s="86">
        <v>40.8164926966057</v>
      </c>
      <c r="ED156" s="86">
        <v>40.874646854309511</v>
      </c>
      <c r="EE156" s="86">
        <v>40.829604252681563</v>
      </c>
      <c r="EF156" s="86">
        <v>41.582626340893995</v>
      </c>
      <c r="EG156" s="86">
        <v>41.593322385720882</v>
      </c>
      <c r="EH156" s="86">
        <v>41.490769446756453</v>
      </c>
      <c r="EI156" s="86">
        <v>41.620808245223081</v>
      </c>
      <c r="EJ156" s="86">
        <v>42.537454885918187</v>
      </c>
      <c r="EK156" s="86">
        <v>41.849931217758325</v>
      </c>
      <c r="EL156" s="86">
        <v>41.775086580544219</v>
      </c>
      <c r="EM156" s="86">
        <v>41.658943439293047</v>
      </c>
      <c r="EN156" s="86">
        <v>41.755894212729736</v>
      </c>
      <c r="EO156" s="86">
        <v>41.793392498360383</v>
      </c>
      <c r="EP156" s="86">
        <v>41.785673420388768</v>
      </c>
      <c r="EQ156" s="86">
        <v>41.725735008459175</v>
      </c>
      <c r="ER156" s="86">
        <v>45.297092538833709</v>
      </c>
      <c r="ES156" s="86">
        <v>45.133329742830213</v>
      </c>
      <c r="ET156" s="86">
        <v>45.103789201782817</v>
      </c>
      <c r="EU156" s="86">
        <v>45.320718555208281</v>
      </c>
      <c r="EV156" s="86">
        <v>45.279873458001418</v>
      </c>
      <c r="EW156" s="86">
        <v>45.52590532022046</v>
      </c>
      <c r="EX156" s="86">
        <v>45.415663856578803</v>
      </c>
      <c r="EY156" s="86">
        <v>45.277507296155427</v>
      </c>
      <c r="EZ156" s="86">
        <v>45.46503197675716</v>
      </c>
      <c r="FA156" s="86">
        <v>45.274656493376469</v>
      </c>
      <c r="FB156" s="86">
        <v>45.239556661699588</v>
      </c>
      <c r="FC156" s="86">
        <v>45.485647896770899</v>
      </c>
      <c r="FD156" s="86">
        <v>51.751730613347746</v>
      </c>
      <c r="FE156" s="86">
        <v>51.842161559824909</v>
      </c>
      <c r="FF156" s="86">
        <v>51.723113207547179</v>
      </c>
      <c r="FG156" s="86">
        <v>51.92980605682996</v>
      </c>
      <c r="FH156" s="86">
        <v>52.062441730053862</v>
      </c>
      <c r="FI156" s="86">
        <v>52.220546820907259</v>
      </c>
      <c r="FJ156" s="86">
        <v>51.788132285750883</v>
      </c>
      <c r="FK156" s="86">
        <v>51.895815823327609</v>
      </c>
      <c r="FL156" s="86">
        <v>51.957103181666731</v>
      </c>
      <c r="FM156" s="86">
        <v>51.814185791196032</v>
      </c>
      <c r="FN156" s="86">
        <v>51.957743594381924</v>
      </c>
      <c r="FO156" s="86">
        <v>51.808509079631257</v>
      </c>
      <c r="FP156" s="86">
        <v>55.884895928360962</v>
      </c>
      <c r="FQ156" s="86">
        <v>55.674813563606698</v>
      </c>
      <c r="FR156" s="86">
        <v>55.81582191201354</v>
      </c>
      <c r="FS156" s="86">
        <v>57.159326136271559</v>
      </c>
      <c r="FT156" s="86">
        <v>56.741573069810279</v>
      </c>
      <c r="FU156" s="86">
        <v>56.153957859372831</v>
      </c>
      <c r="FV156" s="86">
        <v>55.82544874480358</v>
      </c>
      <c r="FW156" s="86">
        <v>55.981776722090267</v>
      </c>
      <c r="FX156" s="86">
        <v>56.002205976569655</v>
      </c>
      <c r="FY156" s="86">
        <v>55.87564105025168</v>
      </c>
      <c r="FZ156" s="86">
        <v>55.856473103571837</v>
      </c>
      <c r="GA156" s="86">
        <v>55.959094665944271</v>
      </c>
    </row>
    <row r="157" spans="2:183">
      <c r="B157" s="43" t="s">
        <v>5</v>
      </c>
      <c r="C157" s="653" t="s">
        <v>52</v>
      </c>
      <c r="D157" s="87">
        <v>6478.28</v>
      </c>
      <c r="E157" s="87">
        <v>5709.0099999999993</v>
      </c>
      <c r="F157" s="87">
        <v>6117.01</v>
      </c>
      <c r="G157" s="87">
        <v>6024.91</v>
      </c>
      <c r="H157" s="87">
        <v>9741.9599999999991</v>
      </c>
      <c r="I157" s="87">
        <v>7830.42</v>
      </c>
      <c r="J157" s="87">
        <v>8157.88</v>
      </c>
      <c r="K157" s="87">
        <v>8233.83</v>
      </c>
      <c r="L157" s="87">
        <v>7948.88</v>
      </c>
      <c r="M157" s="87">
        <v>6258.29</v>
      </c>
      <c r="N157" s="87">
        <v>6134.35</v>
      </c>
      <c r="O157" s="87">
        <v>6208.69</v>
      </c>
      <c r="P157" s="87">
        <v>6557.98</v>
      </c>
      <c r="Q157" s="87">
        <v>5815.18</v>
      </c>
      <c r="R157" s="87">
        <v>6086.22</v>
      </c>
      <c r="S157" s="87">
        <v>6035.16</v>
      </c>
      <c r="T157" s="87">
        <v>8366.6299999999992</v>
      </c>
      <c r="U157" s="87">
        <v>7917.2800000000007</v>
      </c>
      <c r="V157" s="87">
        <v>8198.66</v>
      </c>
      <c r="W157" s="87">
        <v>8235.27</v>
      </c>
      <c r="X157" s="87">
        <v>7925.25</v>
      </c>
      <c r="Y157" s="87">
        <v>6233.2199999999993</v>
      </c>
      <c r="Z157" s="87">
        <v>6099.32</v>
      </c>
      <c r="AA157" s="87">
        <v>6120.63</v>
      </c>
      <c r="AB157" s="87">
        <v>6370.4800000000005</v>
      </c>
      <c r="AC157" s="87">
        <v>5827.1900000000005</v>
      </c>
      <c r="AD157" s="87">
        <v>6122.25</v>
      </c>
      <c r="AE157" s="87">
        <v>5974.77</v>
      </c>
      <c r="AF157" s="87">
        <v>1610.4099999999999</v>
      </c>
      <c r="AG157" s="87">
        <v>7993.82</v>
      </c>
      <c r="AH157" s="87">
        <v>8235.9599999999991</v>
      </c>
      <c r="AI157" s="87">
        <v>8218.8700000000008</v>
      </c>
      <c r="AJ157" s="87">
        <v>7863.8200000000006</v>
      </c>
      <c r="AK157" s="87">
        <v>6238.5400000000009</v>
      </c>
      <c r="AL157" s="87">
        <v>6045.61</v>
      </c>
      <c r="AM157" s="87">
        <v>6013.97</v>
      </c>
      <c r="AN157" s="87">
        <v>6418.2400000000007</v>
      </c>
      <c r="AO157" s="87">
        <v>6014.52</v>
      </c>
      <c r="AP157" s="87">
        <v>6121.76</v>
      </c>
      <c r="AQ157" s="87">
        <v>5942.87</v>
      </c>
      <c r="AR157" s="87">
        <v>8335.36</v>
      </c>
      <c r="AS157" s="87">
        <v>8014.8</v>
      </c>
      <c r="AT157" s="87">
        <v>8252.2099999999991</v>
      </c>
      <c r="AU157" s="87">
        <v>8365.3700000000008</v>
      </c>
      <c r="AV157" s="87">
        <v>7975.51</v>
      </c>
      <c r="AW157" s="87">
        <v>6215.5</v>
      </c>
      <c r="AX157" s="87">
        <v>6126.86</v>
      </c>
      <c r="AY157" s="87">
        <v>5984.76</v>
      </c>
      <c r="AZ157" s="87">
        <v>6538.8899999999994</v>
      </c>
      <c r="BA157" s="87">
        <v>5955.14</v>
      </c>
      <c r="BB157" s="87">
        <v>6018.9699999999993</v>
      </c>
      <c r="BC157" s="87">
        <v>5718.1500000000005</v>
      </c>
      <c r="BD157" s="87">
        <v>9994.89</v>
      </c>
      <c r="BE157" s="87">
        <v>7911.66</v>
      </c>
      <c r="BF157" s="87">
        <v>7919.99</v>
      </c>
      <c r="BG157" s="87">
        <v>8080.22</v>
      </c>
      <c r="BH157" s="87">
        <v>7358.86</v>
      </c>
      <c r="BI157" s="87">
        <v>5944.43</v>
      </c>
      <c r="BJ157" s="87">
        <v>5878.69</v>
      </c>
      <c r="BK157" s="87">
        <v>5779.8799999999992</v>
      </c>
      <c r="BL157" s="87">
        <v>6769.97</v>
      </c>
      <c r="BM157" s="87">
        <v>6180.1</v>
      </c>
      <c r="BN157" s="87">
        <v>6260.09</v>
      </c>
      <c r="BO157" s="87">
        <v>6002.56</v>
      </c>
      <c r="BP157" s="87">
        <v>8301.74</v>
      </c>
      <c r="BQ157" s="87">
        <v>8113.53</v>
      </c>
      <c r="BR157" s="87">
        <v>8486.2099999999991</v>
      </c>
      <c r="BS157" s="87">
        <v>8594.7899999999991</v>
      </c>
      <c r="BT157" s="87">
        <v>3770.98</v>
      </c>
      <c r="BU157" s="87">
        <v>0</v>
      </c>
      <c r="BV157" s="87">
        <v>6169.16</v>
      </c>
      <c r="BW157" s="87">
        <v>6692.7099999999991</v>
      </c>
      <c r="BX157" s="87">
        <v>7200.15</v>
      </c>
      <c r="BY157" s="87">
        <v>6629.98</v>
      </c>
      <c r="BZ157" s="87">
        <v>7251.14</v>
      </c>
      <c r="CA157" s="87">
        <v>9265.0499999999993</v>
      </c>
      <c r="CB157" s="87">
        <v>9464.57</v>
      </c>
      <c r="CC157" s="87">
        <v>8619.5399999999991</v>
      </c>
      <c r="CD157" s="87">
        <v>9302.6</v>
      </c>
      <c r="CE157" s="87">
        <v>9274.73</v>
      </c>
      <c r="CF157" s="87">
        <v>9028.39</v>
      </c>
      <c r="CG157" s="87">
        <v>7108.83</v>
      </c>
      <c r="CH157" s="87">
        <v>7131.5</v>
      </c>
      <c r="CI157" s="87">
        <v>7199.9299999999994</v>
      </c>
      <c r="CJ157" s="87">
        <v>7639.89</v>
      </c>
      <c r="CK157" s="87">
        <v>7164.58</v>
      </c>
      <c r="CL157" s="87">
        <v>7657.41</v>
      </c>
      <c r="CM157" s="87">
        <v>7186.8200000000006</v>
      </c>
      <c r="CN157" s="87">
        <v>9540.2100000000009</v>
      </c>
      <c r="CO157" s="87">
        <v>9332.09</v>
      </c>
      <c r="CP157" s="87">
        <v>9799.67</v>
      </c>
      <c r="CQ157" s="87">
        <v>9688.64</v>
      </c>
      <c r="CR157" s="87">
        <v>9360.1899999999987</v>
      </c>
      <c r="CS157" s="87">
        <v>7342.7300000000005</v>
      </c>
      <c r="CT157" s="87">
        <v>7345.3200000000006</v>
      </c>
      <c r="CU157" s="87">
        <v>7449.49</v>
      </c>
      <c r="CV157" s="87">
        <v>7847.5499999999993</v>
      </c>
      <c r="CW157" s="87">
        <v>7093.52</v>
      </c>
      <c r="CX157" s="87">
        <v>7857.41</v>
      </c>
      <c r="CY157" s="87">
        <v>7398.3200000000006</v>
      </c>
      <c r="CZ157" s="87">
        <v>1832.87</v>
      </c>
      <c r="DA157" s="87">
        <v>9565.66</v>
      </c>
      <c r="DB157" s="87">
        <v>9857.36</v>
      </c>
      <c r="DC157" s="87">
        <v>10049.57</v>
      </c>
      <c r="DD157" s="87">
        <v>9507.83</v>
      </c>
      <c r="DE157" s="87">
        <v>7564.7699999999995</v>
      </c>
      <c r="DF157" s="87">
        <v>7598.29</v>
      </c>
      <c r="DG157" s="87">
        <v>7618.26</v>
      </c>
      <c r="DH157" s="87">
        <v>8028.1100000000006</v>
      </c>
      <c r="DI157" s="87">
        <v>7258.3</v>
      </c>
      <c r="DJ157" s="87">
        <v>8061.72</v>
      </c>
      <c r="DK157" s="87">
        <v>7571.3</v>
      </c>
      <c r="DL157" s="87">
        <v>10162.99</v>
      </c>
      <c r="DM157" s="87">
        <v>9709.73</v>
      </c>
      <c r="DN157" s="87">
        <v>10194.16</v>
      </c>
      <c r="DO157" s="87">
        <v>10332.959999999999</v>
      </c>
      <c r="DP157" s="87">
        <v>9681.09</v>
      </c>
      <c r="DQ157" s="87">
        <v>7807.76</v>
      </c>
      <c r="DR157" s="87">
        <v>7807.7000000000007</v>
      </c>
      <c r="DS157" s="87">
        <v>7794.37</v>
      </c>
      <c r="DT157" s="87">
        <v>8216.24</v>
      </c>
      <c r="DU157" s="87">
        <v>7427.97</v>
      </c>
      <c r="DV157" s="87">
        <v>8240.33</v>
      </c>
      <c r="DW157" s="87">
        <v>7780.32</v>
      </c>
      <c r="DX157" s="87">
        <v>13320.630000000001</v>
      </c>
      <c r="DY157" s="87">
        <v>10318.040000000001</v>
      </c>
      <c r="DZ157" s="87">
        <v>10511.05</v>
      </c>
      <c r="EA157" s="87">
        <v>10509.949999999999</v>
      </c>
      <c r="EB157" s="87">
        <v>10021.57</v>
      </c>
      <c r="EC157" s="87">
        <v>7906.66</v>
      </c>
      <c r="ED157" s="87">
        <v>7861.8</v>
      </c>
      <c r="EE157" s="87">
        <v>7874.86</v>
      </c>
      <c r="EF157" s="87">
        <v>8444.99</v>
      </c>
      <c r="EG157" s="87">
        <v>7917.8600000000006</v>
      </c>
      <c r="EH157" s="87">
        <v>8474.16</v>
      </c>
      <c r="EI157" s="87">
        <v>6921.27</v>
      </c>
      <c r="EJ157" s="87">
        <v>2338.81</v>
      </c>
      <c r="EK157" s="87">
        <v>10169.460000000001</v>
      </c>
      <c r="EL157" s="87">
        <v>10740.84</v>
      </c>
      <c r="EM157" s="87">
        <v>10844.14</v>
      </c>
      <c r="EN157" s="87">
        <v>10458.16</v>
      </c>
      <c r="EO157" s="87">
        <v>8164.37</v>
      </c>
      <c r="EP157" s="87">
        <v>8099.1399999999994</v>
      </c>
      <c r="EQ157" s="87">
        <v>8138.2300000000005</v>
      </c>
      <c r="ER157" s="87">
        <v>8577.0999999999985</v>
      </c>
      <c r="ES157" s="87">
        <v>7785.85</v>
      </c>
      <c r="ET157" s="87">
        <v>8624.07</v>
      </c>
      <c r="EU157" s="87">
        <v>7916.7699999999995</v>
      </c>
      <c r="EV157" s="87">
        <v>13653.72</v>
      </c>
      <c r="EW157" s="87">
        <v>10367.16</v>
      </c>
      <c r="EX157" s="87">
        <v>10936.03</v>
      </c>
      <c r="EY157" s="87">
        <v>11075.85</v>
      </c>
      <c r="EZ157" s="87">
        <v>10459.9</v>
      </c>
      <c r="FA157" s="87">
        <v>8290.39</v>
      </c>
      <c r="FB157" s="87">
        <v>8266.68</v>
      </c>
      <c r="FC157" s="87">
        <v>8207.07</v>
      </c>
      <c r="FD157" s="87">
        <v>8642.86</v>
      </c>
      <c r="FE157" s="87">
        <v>7859</v>
      </c>
      <c r="FF157" s="87">
        <v>8654.24</v>
      </c>
      <c r="FG157" s="87">
        <v>7900.93</v>
      </c>
      <c r="FH157" s="87">
        <v>10807.19</v>
      </c>
      <c r="FI157" s="87">
        <v>10192.1</v>
      </c>
      <c r="FJ157" s="87">
        <v>11240.46</v>
      </c>
      <c r="FK157" s="87">
        <v>11193.27</v>
      </c>
      <c r="FL157" s="87">
        <v>10516.98</v>
      </c>
      <c r="FM157" s="87">
        <v>8508.83</v>
      </c>
      <c r="FN157" s="87">
        <v>8342.23</v>
      </c>
      <c r="FO157" s="87">
        <v>8399.0400000000009</v>
      </c>
      <c r="FP157" s="87">
        <v>8808.41</v>
      </c>
      <c r="FQ157" s="87">
        <v>8037.43</v>
      </c>
      <c r="FR157" s="87">
        <v>8733.75</v>
      </c>
      <c r="FS157" s="87">
        <v>547.5</v>
      </c>
      <c r="FT157" s="87">
        <v>3457.4500000000003</v>
      </c>
      <c r="FU157" s="87">
        <v>10491.6</v>
      </c>
      <c r="FV157" s="87">
        <v>11487.439999999999</v>
      </c>
      <c r="FW157" s="87">
        <v>11170.07</v>
      </c>
      <c r="FX157" s="87">
        <v>10786.77</v>
      </c>
      <c r="FY157" s="87">
        <v>8660.880000000001</v>
      </c>
      <c r="FZ157" s="87">
        <v>8454.2899999999991</v>
      </c>
      <c r="GA157" s="87">
        <v>8694.6</v>
      </c>
    </row>
    <row r="158" spans="2:183">
      <c r="B158" s="43" t="s">
        <v>5</v>
      </c>
      <c r="C158" s="653" t="s">
        <v>53</v>
      </c>
      <c r="D158" s="86">
        <v>6.8414949678427719E-2</v>
      </c>
      <c r="E158" s="86">
        <v>6.8420541706615517E-2</v>
      </c>
      <c r="F158" s="86">
        <v>6.8422930648769573E-2</v>
      </c>
      <c r="G158" s="86">
        <v>6.8423987480210682E-2</v>
      </c>
      <c r="H158" s="86">
        <v>0.10669455791998422</v>
      </c>
      <c r="I158" s="86">
        <v>9.1871185438435518E-2</v>
      </c>
      <c r="J158" s="86">
        <v>9.1618337413804721E-2</v>
      </c>
      <c r="K158" s="86">
        <v>9.1618319591414366E-2</v>
      </c>
      <c r="L158" s="86">
        <v>9.161960175012332E-2</v>
      </c>
      <c r="M158" s="86">
        <v>6.8422036603765335E-2</v>
      </c>
      <c r="N158" s="86">
        <v>6.8419743557712895E-2</v>
      </c>
      <c r="O158" s="86">
        <v>6.8424364654279354E-2</v>
      </c>
      <c r="P158" s="86">
        <v>6.8414914037723248E-2</v>
      </c>
      <c r="Q158" s="86">
        <v>6.84179069357021E-2</v>
      </c>
      <c r="R158" s="86">
        <v>6.8426011287747626E-2</v>
      </c>
      <c r="S158" s="86">
        <v>6.8419179082311696E-2</v>
      </c>
      <c r="T158" s="86">
        <v>9.1617809704230127E-2</v>
      </c>
      <c r="U158" s="86">
        <v>9.1619703152013662E-2</v>
      </c>
      <c r="V158" s="86">
        <v>9.1617423565170747E-2</v>
      </c>
      <c r="W158" s="86">
        <v>9.1617012281950877E-2</v>
      </c>
      <c r="X158" s="86">
        <v>9.1619692583720991E-2</v>
      </c>
      <c r="Y158" s="86">
        <v>6.8422485427941021E-2</v>
      </c>
      <c r="Z158" s="86">
        <v>6.8418986254102782E-2</v>
      </c>
      <c r="AA158" s="86">
        <v>6.8423623842954875E-2</v>
      </c>
      <c r="AB158" s="86">
        <v>6.9072417569311179E-2</v>
      </c>
      <c r="AC158" s="86">
        <v>6.9067904087994417E-2</v>
      </c>
      <c r="AD158" s="86">
        <v>6.9083512937114233E-2</v>
      </c>
      <c r="AE158" s="86">
        <v>6.9077277036557458E-2</v>
      </c>
      <c r="AF158" s="86">
        <v>9.2292394979654982E-2</v>
      </c>
      <c r="AG158" s="86">
        <v>9.227116374633515E-2</v>
      </c>
      <c r="AH158" s="86">
        <v>9.2271393040399732E-2</v>
      </c>
      <c r="AI158" s="86">
        <v>9.2274278657235892E-2</v>
      </c>
      <c r="AJ158" s="86">
        <v>9.2274530050925826E-2</v>
      </c>
      <c r="AK158" s="86">
        <v>6.9076877083033464E-2</v>
      </c>
      <c r="AL158" s="86">
        <v>6.9077212418703918E-2</v>
      </c>
      <c r="AM158" s="86">
        <v>6.9084799889721091E-2</v>
      </c>
      <c r="AN158" s="86">
        <v>6.9070520753742357E-2</v>
      </c>
      <c r="AO158" s="86">
        <v>6.9071281739150406E-2</v>
      </c>
      <c r="AP158" s="86">
        <v>6.9081101820192517E-2</v>
      </c>
      <c r="AQ158" s="86">
        <v>6.907775747516029E-2</v>
      </c>
      <c r="AR158" s="86">
        <v>9.2266548594199693E-2</v>
      </c>
      <c r="AS158" s="86">
        <v>9.2276234621203226E-2</v>
      </c>
      <c r="AT158" s="86">
        <v>9.2273570981304218E-2</v>
      </c>
      <c r="AU158" s="86">
        <v>9.2268841754629793E-2</v>
      </c>
      <c r="AV158" s="86">
        <v>9.2270056897194003E-2</v>
      </c>
      <c r="AW158" s="86">
        <v>6.9077996843672898E-2</v>
      </c>
      <c r="AX158" s="86">
        <v>6.9071932502542191E-2</v>
      </c>
      <c r="AY158" s="86">
        <v>6.9090531273810346E-2</v>
      </c>
      <c r="AZ158" s="86">
        <v>7.0721284879948082E-2</v>
      </c>
      <c r="BA158" s="86">
        <v>7.0718569274068097E-2</v>
      </c>
      <c r="BB158" s="86">
        <v>7.0736514278998699E-2</v>
      </c>
      <c r="BC158" s="86">
        <v>7.0741166864608088E-2</v>
      </c>
      <c r="BD158" s="86">
        <v>0.12145492326200284</v>
      </c>
      <c r="BE158" s="86">
        <v>9.7548363232846311E-2</v>
      </c>
      <c r="BF158" s="86">
        <v>9.4494833798649383E-2</v>
      </c>
      <c r="BG158" s="86">
        <v>9.4490025025142088E-2</v>
      </c>
      <c r="BH158" s="86">
        <v>9.4504774771535266E-2</v>
      </c>
      <c r="BI158" s="86">
        <v>7.0740075209444031E-2</v>
      </c>
      <c r="BJ158" s="86">
        <v>7.0737591690571991E-2</v>
      </c>
      <c r="BK158" s="86">
        <v>7.0746031163172116E-2</v>
      </c>
      <c r="BL158" s="86">
        <v>7.2498366905473274E-2</v>
      </c>
      <c r="BM158" s="86">
        <v>7.2494692019847748E-2</v>
      </c>
      <c r="BN158" s="86">
        <v>7.2521895273401304E-2</v>
      </c>
      <c r="BO158" s="86">
        <v>7.2519559849030343E-2</v>
      </c>
      <c r="BP158" s="86">
        <v>9.6864126947085932E-2</v>
      </c>
      <c r="BQ158" s="86">
        <v>9.6862240877899228E-2</v>
      </c>
      <c r="BR158" s="86">
        <v>9.6859063619969404E-2</v>
      </c>
      <c r="BS158" s="86">
        <v>9.6853617308992557E-2</v>
      </c>
      <c r="BT158" s="86">
        <v>9.6860779678187278E-2</v>
      </c>
      <c r="BU158" s="86" t="e">
        <v>#DIV/0!</v>
      </c>
      <c r="BV158" s="86">
        <v>7.2497326517421704E-2</v>
      </c>
      <c r="BW158" s="86">
        <v>7.2501760353587325E-2</v>
      </c>
      <c r="BX158" s="86">
        <v>7.3707836412960026E-2</v>
      </c>
      <c r="BY158" s="86">
        <v>7.3701657458563524E-2</v>
      </c>
      <c r="BZ158" s="86">
        <v>7.3706177131298345E-2</v>
      </c>
      <c r="CA158" s="86">
        <v>0.10143408298171896</v>
      </c>
      <c r="CB158" s="86">
        <v>0.10322020219645993</v>
      </c>
      <c r="CC158" s="86">
        <v>9.8467390931834528E-2</v>
      </c>
      <c r="CD158" s="86">
        <v>9.8457923647640319E-2</v>
      </c>
      <c r="CE158" s="86">
        <v>9.8458900837588501E-2</v>
      </c>
      <c r="CF158" s="86">
        <v>9.8457872581735689E-2</v>
      </c>
      <c r="CG158" s="86">
        <v>7.3710935069782879E-2</v>
      </c>
      <c r="CH158" s="86">
        <v>7.3700996045992978E-2</v>
      </c>
      <c r="CI158" s="86">
        <v>7.3707847914661853E-2</v>
      </c>
      <c r="CJ158" s="86">
        <v>7.6005193099743337E-2</v>
      </c>
      <c r="CK158" s="86">
        <v>7.6003055151855903E-2</v>
      </c>
      <c r="CL158" s="86">
        <v>7.6004823869219543E-2</v>
      </c>
      <c r="CM158" s="86">
        <v>7.6009501690082457E-2</v>
      </c>
      <c r="CN158" s="86">
        <v>0.10154344771798367</v>
      </c>
      <c r="CO158" s="86">
        <v>0.101544369194878</v>
      </c>
      <c r="CP158" s="86">
        <v>0.10153941001543866</v>
      </c>
      <c r="CQ158" s="86">
        <v>0.10153784885609783</v>
      </c>
      <c r="CR158" s="86">
        <v>0.10154076301561264</v>
      </c>
      <c r="CS158" s="86">
        <v>7.601405840761101E-2</v>
      </c>
      <c r="CT158" s="86">
        <v>7.6006564528779838E-2</v>
      </c>
      <c r="CU158" s="86">
        <v>7.601055037446687E-2</v>
      </c>
      <c r="CV158" s="86">
        <v>7.8389271801018873E-2</v>
      </c>
      <c r="CW158" s="86">
        <v>7.8390098353409224E-2</v>
      </c>
      <c r="CX158" s="86">
        <v>7.8386755653986964E-2</v>
      </c>
      <c r="CY158" s="86">
        <v>7.8392794701986762E-2</v>
      </c>
      <c r="CZ158" s="86">
        <v>0.10477733950723146</v>
      </c>
      <c r="DA158" s="86">
        <v>0.10474122544800747</v>
      </c>
      <c r="DB158" s="86">
        <v>0.10474184739297214</v>
      </c>
      <c r="DC158" s="86">
        <v>0.10473975486721974</v>
      </c>
      <c r="DD158" s="86">
        <v>0.10474523801654713</v>
      </c>
      <c r="DE158" s="86">
        <v>7.8397898271359276E-2</v>
      </c>
      <c r="DF158" s="86">
        <v>7.8387353686994871E-2</v>
      </c>
      <c r="DG158" s="86">
        <v>7.8398131187354642E-2</v>
      </c>
      <c r="DH158" s="86">
        <v>8.0523475661741853E-2</v>
      </c>
      <c r="DI158" s="86">
        <v>8.0521627228453199E-2</v>
      </c>
      <c r="DJ158" s="86">
        <v>8.0521379558325598E-2</v>
      </c>
      <c r="DK158" s="86">
        <v>8.0527240548980236E-2</v>
      </c>
      <c r="DL158" s="86">
        <v>0.1075756036116139</v>
      </c>
      <c r="DM158" s="86">
        <v>0.10758155263000445</v>
      </c>
      <c r="DN158" s="86">
        <v>0.10757758993678834</v>
      </c>
      <c r="DO158" s="86">
        <v>0.10757224952111268</v>
      </c>
      <c r="DP158" s="86">
        <v>0.10758009814467449</v>
      </c>
      <c r="DQ158" s="86">
        <v>8.0528069144053555E-2</v>
      </c>
      <c r="DR158" s="86">
        <v>8.0522799512389318E-2</v>
      </c>
      <c r="DS158" s="86">
        <v>8.0527838332076329E-2</v>
      </c>
      <c r="DT158" s="86">
        <v>8.2724929520741036E-2</v>
      </c>
      <c r="DU158" s="86">
        <v>8.2726948735368483E-2</v>
      </c>
      <c r="DV158" s="86">
        <v>8.2724270168252817E-2</v>
      </c>
      <c r="DW158" s="86">
        <v>8.2723071983124327E-2</v>
      </c>
      <c r="DX158" s="86">
        <v>0.14175105350529946</v>
      </c>
      <c r="DY158" s="86">
        <v>0.11458683156089804</v>
      </c>
      <c r="DZ158" s="86">
        <v>0.11051001955548079</v>
      </c>
      <c r="EA158" s="86">
        <v>0.11051007318304171</v>
      </c>
      <c r="EB158" s="86">
        <v>0.11051381978262403</v>
      </c>
      <c r="EC158" s="86">
        <v>8.2729879044071489E-2</v>
      </c>
      <c r="ED158" s="86">
        <v>8.2728271438132162E-2</v>
      </c>
      <c r="EE158" s="86">
        <v>8.2730414867576457E-2</v>
      </c>
      <c r="EF158" s="86">
        <v>8.4981886610179719E-2</v>
      </c>
      <c r="EG158" s="86">
        <v>8.4982022303077137E-2</v>
      </c>
      <c r="EH158" s="86">
        <v>8.4978690546625088E-2</v>
      </c>
      <c r="EI158" s="86">
        <v>8.4986500431485215E-2</v>
      </c>
      <c r="EJ158" s="86">
        <v>0.11357725045939635</v>
      </c>
      <c r="EK158" s="86">
        <v>0.11355166484289511</v>
      </c>
      <c r="EL158" s="86">
        <v>0.11354673657948708</v>
      </c>
      <c r="EM158" s="86">
        <v>0.11354169284248439</v>
      </c>
      <c r="EN158" s="86">
        <v>0.11354532189139421</v>
      </c>
      <c r="EO158" s="86">
        <v>8.4993285376695565E-2</v>
      </c>
      <c r="EP158" s="86">
        <v>8.4989653247369221E-2</v>
      </c>
      <c r="EQ158" s="86">
        <v>8.4991018651962319E-2</v>
      </c>
      <c r="ER158" s="86">
        <v>8.736541889483064E-2</v>
      </c>
      <c r="ES158" s="86">
        <v>8.7359745971904323E-2</v>
      </c>
      <c r="ET158" s="86">
        <v>8.7358893841166935E-2</v>
      </c>
      <c r="EU158" s="86">
        <v>8.73723093358761E-2</v>
      </c>
      <c r="EV158" s="86">
        <v>0.14482556721151499</v>
      </c>
      <c r="EW158" s="86">
        <v>0.11732732766718348</v>
      </c>
      <c r="EX158" s="86">
        <v>0.11670077899903959</v>
      </c>
      <c r="EY158" s="86">
        <v>0.11669476257203966</v>
      </c>
      <c r="EZ158" s="86">
        <v>0.11670400635518523</v>
      </c>
      <c r="FA158" s="86">
        <v>8.7369347342684603E-2</v>
      </c>
      <c r="FB158" s="86">
        <v>8.7364382866744875E-2</v>
      </c>
      <c r="FC158" s="86">
        <v>8.7377112012520353E-2</v>
      </c>
      <c r="FD158" s="86">
        <v>8.9818344314426465E-2</v>
      </c>
      <c r="FE158" s="86">
        <v>8.9820222407625411E-2</v>
      </c>
      <c r="FF158" s="86">
        <v>8.9817132656661886E-2</v>
      </c>
      <c r="FG158" s="86">
        <v>8.9830660712011789E-2</v>
      </c>
      <c r="FH158" s="86">
        <v>0.12000655155182945</v>
      </c>
      <c r="FI158" s="86">
        <v>0.12001493106745356</v>
      </c>
      <c r="FJ158" s="86">
        <v>0.11999295443870361</v>
      </c>
      <c r="FK158" s="86">
        <v>0.11999646226415095</v>
      </c>
      <c r="FL158" s="86">
        <v>0.12000260156367668</v>
      </c>
      <c r="FM158" s="86">
        <v>8.9821914916077272E-2</v>
      </c>
      <c r="FN158" s="86">
        <v>8.9825414873868858E-2</v>
      </c>
      <c r="FO158" s="86">
        <v>8.9823540735353896E-2</v>
      </c>
      <c r="FP158" s="86">
        <v>9.2363291285245425E-2</v>
      </c>
      <c r="FQ158" s="86">
        <v>9.2355590793661735E-2</v>
      </c>
      <c r="FR158" s="86">
        <v>9.2361992385786795E-2</v>
      </c>
      <c r="FS158" s="86">
        <v>9.2410678117151424E-2</v>
      </c>
      <c r="FT158" s="86">
        <v>0.12343539139313536</v>
      </c>
      <c r="FU158" s="86">
        <v>0.12341519763417738</v>
      </c>
      <c r="FV158" s="86">
        <v>0.12339746275230144</v>
      </c>
      <c r="FW158" s="86">
        <v>0.12340573385626691</v>
      </c>
      <c r="FX158" s="86">
        <v>0.12340712520593081</v>
      </c>
      <c r="FY158" s="86">
        <v>9.2364985922702855E-2</v>
      </c>
      <c r="FZ158" s="86">
        <v>9.2363704297703755E-2</v>
      </c>
      <c r="GA158" s="86">
        <v>9.236702042897664E-2</v>
      </c>
    </row>
    <row r="159" spans="2:183">
      <c r="B159" s="43" t="s">
        <v>5</v>
      </c>
      <c r="C159" s="653" t="s">
        <v>228</v>
      </c>
      <c r="D159" s="85">
        <v>2576618.8099999996</v>
      </c>
      <c r="E159" s="85">
        <v>2280481.3199999998</v>
      </c>
      <c r="F159" s="85">
        <v>2444976.8899999997</v>
      </c>
      <c r="G159" s="85">
        <v>2412953.4900000002</v>
      </c>
      <c r="H159" s="85">
        <v>2496771.09</v>
      </c>
      <c r="I159" s="85">
        <v>2337735.75</v>
      </c>
      <c r="J159" s="85">
        <v>2439272.96</v>
      </c>
      <c r="K159" s="85">
        <v>2463842</v>
      </c>
      <c r="L159" s="85">
        <v>2381386.7199999997</v>
      </c>
      <c r="M159" s="85">
        <v>2502113.0100000002</v>
      </c>
      <c r="N159" s="85">
        <v>2449618.33</v>
      </c>
      <c r="O159" s="85">
        <v>2489040.83</v>
      </c>
      <c r="P159" s="85">
        <v>2688664.3899999997</v>
      </c>
      <c r="Q159" s="85">
        <v>2389267.29</v>
      </c>
      <c r="R159" s="85">
        <v>2512464.96</v>
      </c>
      <c r="S159" s="85">
        <v>2476720.8600000003</v>
      </c>
      <c r="T159" s="85">
        <v>2579545.25</v>
      </c>
      <c r="U159" s="85">
        <v>2442307.9500000002</v>
      </c>
      <c r="V159" s="85">
        <v>2523393.89</v>
      </c>
      <c r="W159" s="85">
        <v>2534036.9900000002</v>
      </c>
      <c r="X159" s="85">
        <v>2444837.86</v>
      </c>
      <c r="Y159" s="85">
        <v>2567518.6800000002</v>
      </c>
      <c r="Z159" s="85">
        <v>2505238.19</v>
      </c>
      <c r="AA159" s="85">
        <v>2521448.5599999996</v>
      </c>
      <c r="AB159" s="85">
        <v>2734276.89</v>
      </c>
      <c r="AC159" s="85">
        <v>2494637.2999999998</v>
      </c>
      <c r="AD159" s="85">
        <v>2642240.9500000002</v>
      </c>
      <c r="AE159" s="85">
        <v>2606427.8199999998</v>
      </c>
      <c r="AF159" s="85">
        <v>535083.3600000001</v>
      </c>
      <c r="AG159" s="85">
        <v>2612402.0099999998</v>
      </c>
      <c r="AH159" s="85">
        <v>2691741.58</v>
      </c>
      <c r="AI159" s="85">
        <v>2691662.7800000003</v>
      </c>
      <c r="AJ159" s="85">
        <v>2573823.5099999998</v>
      </c>
      <c r="AK159" s="85">
        <v>2723355.37</v>
      </c>
      <c r="AL159" s="85">
        <v>2639940.61</v>
      </c>
      <c r="AM159" s="85">
        <v>2634842.2200000002</v>
      </c>
      <c r="AN159" s="85">
        <v>2914503.37</v>
      </c>
      <c r="AO159" s="85">
        <v>2732426.14</v>
      </c>
      <c r="AP159" s="85">
        <v>2792203.5399999996</v>
      </c>
      <c r="AQ159" s="85">
        <v>2704232.95</v>
      </c>
      <c r="AR159" s="85">
        <v>2832991.4299999997</v>
      </c>
      <c r="AS159" s="85">
        <v>2742635.32</v>
      </c>
      <c r="AT159" s="85">
        <v>2817584.67</v>
      </c>
      <c r="AU159" s="85">
        <v>2848165.54</v>
      </c>
      <c r="AV159" s="85">
        <v>2715689.1599999997</v>
      </c>
      <c r="AW159" s="85">
        <v>2830909.96</v>
      </c>
      <c r="AX159" s="85">
        <v>2781581.94</v>
      </c>
      <c r="AY159" s="85">
        <v>2746216.2399999998</v>
      </c>
      <c r="AZ159" s="85">
        <v>3046971.9899999998</v>
      </c>
      <c r="BA159" s="85">
        <v>2770209.08</v>
      </c>
      <c r="BB159" s="85">
        <v>2817663.15</v>
      </c>
      <c r="BC159" s="85">
        <v>2681648.9099999997</v>
      </c>
      <c r="BD159" s="85">
        <v>2748686.41</v>
      </c>
      <c r="BE159" s="85">
        <v>2698185.52</v>
      </c>
      <c r="BF159" s="85">
        <v>2787267.5400000005</v>
      </c>
      <c r="BG159" s="85">
        <v>2838063.1700000004</v>
      </c>
      <c r="BH159" s="85">
        <v>2600879.8200000003</v>
      </c>
      <c r="BI159" s="85">
        <v>2786736.68</v>
      </c>
      <c r="BJ159" s="85">
        <v>2755880.62</v>
      </c>
      <c r="BK159" s="85">
        <v>2716790.67</v>
      </c>
      <c r="BL159" s="85">
        <v>3161253.5300000003</v>
      </c>
      <c r="BM159" s="85">
        <v>2879545.54</v>
      </c>
      <c r="BN159" s="85">
        <v>2955933.15</v>
      </c>
      <c r="BO159" s="85">
        <v>2826487</v>
      </c>
      <c r="BP159" s="85">
        <v>2928279.7100000004</v>
      </c>
      <c r="BQ159" s="85">
        <v>2860050.23</v>
      </c>
      <c r="BR159" s="85">
        <v>2987504.34</v>
      </c>
      <c r="BS159" s="85">
        <v>3016663.67</v>
      </c>
      <c r="BT159" s="85">
        <v>1327617.33</v>
      </c>
      <c r="BU159" s="85">
        <v>0</v>
      </c>
      <c r="BV159" s="85">
        <v>2878572.75</v>
      </c>
      <c r="BW159" s="85">
        <v>3130085.1</v>
      </c>
      <c r="BX159" s="85">
        <v>3365113.4699999997</v>
      </c>
      <c r="BY159" s="85">
        <v>3088963.16</v>
      </c>
      <c r="BZ159" s="85">
        <v>3386447.6900000004</v>
      </c>
      <c r="CA159" s="85">
        <v>3152404.26</v>
      </c>
      <c r="CB159" s="85">
        <v>3173535.2699999996</v>
      </c>
      <c r="CC159" s="85">
        <v>3033112.85</v>
      </c>
      <c r="CD159" s="85">
        <v>3260835.9800000004</v>
      </c>
      <c r="CE159" s="85">
        <v>3252340.85</v>
      </c>
      <c r="CF159" s="85">
        <v>3164805.43</v>
      </c>
      <c r="CG159" s="85">
        <v>3326331.3800000004</v>
      </c>
      <c r="CH159" s="85">
        <v>3321219.73</v>
      </c>
      <c r="CI159" s="85">
        <v>3365792.93</v>
      </c>
      <c r="CJ159" s="85">
        <v>3637546.4000000004</v>
      </c>
      <c r="CK159" s="85">
        <v>3406001.93</v>
      </c>
      <c r="CL159" s="85">
        <v>3645093.98</v>
      </c>
      <c r="CM159" s="85">
        <v>3424423.9</v>
      </c>
      <c r="CN159" s="85">
        <v>3416647.08</v>
      </c>
      <c r="CO159" s="85">
        <v>3347525.86</v>
      </c>
      <c r="CP159" s="85">
        <v>3507185.96</v>
      </c>
      <c r="CQ159" s="85">
        <v>3459496.6900000004</v>
      </c>
      <c r="CR159" s="85">
        <v>3349120.04</v>
      </c>
      <c r="CS159" s="85">
        <v>3508149.17</v>
      </c>
      <c r="CT159" s="85">
        <v>3499772.7199999997</v>
      </c>
      <c r="CU159" s="85">
        <v>3555325.54</v>
      </c>
      <c r="CV159" s="85">
        <v>3748398.67</v>
      </c>
      <c r="CW159" s="85">
        <v>3390105.45</v>
      </c>
      <c r="CX159" s="85">
        <v>3745920.7500000005</v>
      </c>
      <c r="CY159" s="85">
        <v>3535079.98</v>
      </c>
      <c r="CZ159" s="85">
        <v>673172.69</v>
      </c>
      <c r="DA159" s="85">
        <v>3433793.98</v>
      </c>
      <c r="DB159" s="85">
        <v>3539222.0500000003</v>
      </c>
      <c r="DC159" s="85">
        <v>3608783.32</v>
      </c>
      <c r="DD159" s="85">
        <v>3421682.41</v>
      </c>
      <c r="DE159" s="85">
        <v>3624977.48</v>
      </c>
      <c r="DF159" s="85">
        <v>3623592.5</v>
      </c>
      <c r="DG159" s="85">
        <v>3655426.7699999996</v>
      </c>
      <c r="DH159" s="85">
        <v>3880855.54</v>
      </c>
      <c r="DI159" s="85">
        <v>3503762.8099999996</v>
      </c>
      <c r="DJ159" s="85">
        <v>3891805.48</v>
      </c>
      <c r="DK159" s="85">
        <v>3661573.9299999997</v>
      </c>
      <c r="DL159" s="85">
        <v>3690425.5500000003</v>
      </c>
      <c r="DM159" s="85">
        <v>3537214.1399999997</v>
      </c>
      <c r="DN159" s="85">
        <v>3708171.33</v>
      </c>
      <c r="DO159" s="85">
        <v>3747707.34</v>
      </c>
      <c r="DP159" s="85">
        <v>3521708.19</v>
      </c>
      <c r="DQ159" s="85">
        <v>3777121.66</v>
      </c>
      <c r="DR159" s="85">
        <v>3773928.68</v>
      </c>
      <c r="DS159" s="85">
        <v>3771099.86</v>
      </c>
      <c r="DT159" s="85">
        <v>4062523.0700000003</v>
      </c>
      <c r="DU159" s="85">
        <v>3678174.33</v>
      </c>
      <c r="DV159" s="85">
        <v>4072816.18</v>
      </c>
      <c r="DW159" s="85">
        <v>3833392.71</v>
      </c>
      <c r="DX159" s="85">
        <v>3870682.1399999997</v>
      </c>
      <c r="DY159" s="85">
        <v>3701220.36</v>
      </c>
      <c r="DZ159" s="85">
        <v>3894286.9299999997</v>
      </c>
      <c r="EA159" s="85">
        <v>3893889.3</v>
      </c>
      <c r="EB159" s="85">
        <v>3718180.1</v>
      </c>
      <c r="EC159" s="85">
        <v>3908820.5</v>
      </c>
      <c r="ED159" s="85">
        <v>3892244.8899999997</v>
      </c>
      <c r="EE159" s="85">
        <v>3894322.4</v>
      </c>
      <c r="EF159" s="85">
        <v>4140676.9000000004</v>
      </c>
      <c r="EG159" s="85">
        <v>3883209.3</v>
      </c>
      <c r="EH159" s="85">
        <v>4145975.18</v>
      </c>
      <c r="EI159" s="85">
        <v>3396504.9099999997</v>
      </c>
      <c r="EJ159" s="85">
        <v>878280.29</v>
      </c>
      <c r="EK159" s="85">
        <v>3758165.6</v>
      </c>
      <c r="EL159" s="85">
        <v>3962413.38</v>
      </c>
      <c r="EM159" s="85">
        <v>3989606.5100000002</v>
      </c>
      <c r="EN159" s="85">
        <v>3856409.85</v>
      </c>
      <c r="EO159" s="85">
        <v>4022795.8600000003</v>
      </c>
      <c r="EP159" s="85">
        <v>3990089.96</v>
      </c>
      <c r="EQ159" s="85">
        <v>4003544.26</v>
      </c>
      <c r="ER159" s="85">
        <v>4455619.1599999992</v>
      </c>
      <c r="ES159" s="85">
        <v>4030248.73</v>
      </c>
      <c r="ET159" s="85">
        <v>4461270.1399999997</v>
      </c>
      <c r="EU159" s="85">
        <v>4114408.95</v>
      </c>
      <c r="EV159" s="85">
        <v>4282504.3499999996</v>
      </c>
      <c r="EW159" s="85">
        <v>4033081.68</v>
      </c>
      <c r="EX159" s="85">
        <v>4266837.8899999997</v>
      </c>
      <c r="EY159" s="85">
        <v>4308499.8999999994</v>
      </c>
      <c r="EZ159" s="85">
        <v>4085381.6</v>
      </c>
      <c r="FA159" s="85">
        <v>4304357.2699999996</v>
      </c>
      <c r="FB159" s="85">
        <v>4288969.25</v>
      </c>
      <c r="FC159" s="85">
        <v>4280537.5200000005</v>
      </c>
      <c r="FD159" s="85">
        <v>4988504.8900000006</v>
      </c>
      <c r="FE159" s="85">
        <v>4543892.6100000003</v>
      </c>
      <c r="FF159" s="85">
        <v>4992383.0900000008</v>
      </c>
      <c r="FG159" s="85">
        <v>4575314.3199999994</v>
      </c>
      <c r="FH159" s="85">
        <v>4699290.3800000008</v>
      </c>
      <c r="FI159" s="85">
        <v>4444948.93</v>
      </c>
      <c r="FJ159" s="85">
        <v>4862545.54</v>
      </c>
      <c r="FK159" s="85">
        <v>4852034.9699999988</v>
      </c>
      <c r="FL159" s="85">
        <v>4564016.7200000007</v>
      </c>
      <c r="FM159" s="85">
        <v>4916866.6500000004</v>
      </c>
      <c r="FN159" s="85">
        <v>4833741.0100000007</v>
      </c>
      <c r="FO159" s="85">
        <v>4852805.49</v>
      </c>
      <c r="FP159" s="85">
        <v>5338383.28</v>
      </c>
      <c r="FQ159" s="85">
        <v>4853249.43</v>
      </c>
      <c r="FR159" s="85">
        <v>5286677.87</v>
      </c>
      <c r="FS159" s="85">
        <v>339195.92999999993</v>
      </c>
      <c r="FT159" s="85">
        <v>1592800.2599999998</v>
      </c>
      <c r="FU159" s="85">
        <v>4784173.25</v>
      </c>
      <c r="FV159" s="85">
        <v>5208445.9400000004</v>
      </c>
      <c r="FW159" s="85">
        <v>5078360.5900000008</v>
      </c>
      <c r="FX159" s="85">
        <v>4905827.59</v>
      </c>
      <c r="FY159" s="85">
        <v>5248007.9899999993</v>
      </c>
      <c r="FZ159" s="85">
        <v>5121142.5</v>
      </c>
      <c r="GA159" s="85">
        <v>5276180.1399999997</v>
      </c>
    </row>
    <row r="160" spans="2:183">
      <c r="B160" s="183" t="s">
        <v>5</v>
      </c>
      <c r="C160" s="654" t="s">
        <v>229</v>
      </c>
      <c r="D160" s="184">
        <v>27.210810003062587</v>
      </c>
      <c r="E160" s="184">
        <v>27.330792425695108</v>
      </c>
      <c r="F160" s="184">
        <v>27.348734787472033</v>
      </c>
      <c r="G160" s="184">
        <v>27.40354617580855</v>
      </c>
      <c r="H160" s="184">
        <v>27.344793827417391</v>
      </c>
      <c r="I160" s="184">
        <v>27.427718384749497</v>
      </c>
      <c r="J160" s="184">
        <v>27.394633543720939</v>
      </c>
      <c r="K160" s="184">
        <v>27.415317510654159</v>
      </c>
      <c r="L160" s="184">
        <v>27.448106261439651</v>
      </c>
      <c r="M160" s="184">
        <v>27.355662322611682</v>
      </c>
      <c r="N160" s="184">
        <v>27.321926194767649</v>
      </c>
      <c r="O160" s="184">
        <v>27.431074412043465</v>
      </c>
      <c r="P160" s="184">
        <v>28.048994220497409</v>
      </c>
      <c r="Q160" s="184">
        <v>28.110680510618273</v>
      </c>
      <c r="R160" s="184">
        <v>28.247082049783014</v>
      </c>
      <c r="S160" s="184">
        <v>28.077997610210343</v>
      </c>
      <c r="T160" s="184">
        <v>28.247010545219609</v>
      </c>
      <c r="U160" s="184">
        <v>28.262677255926661</v>
      </c>
      <c r="V160" s="184">
        <v>28.198125893974613</v>
      </c>
      <c r="W160" s="184">
        <v>28.191048749555005</v>
      </c>
      <c r="X160" s="184">
        <v>28.263498709850449</v>
      </c>
      <c r="Y160" s="184">
        <v>28.183829460257524</v>
      </c>
      <c r="Z160" s="184">
        <v>28.102453598903377</v>
      </c>
      <c r="AA160" s="184">
        <v>28.187727049143671</v>
      </c>
      <c r="AB160" s="184">
        <v>29.646606707217906</v>
      </c>
      <c r="AC160" s="184">
        <v>29.568174329433795</v>
      </c>
      <c r="AD160" s="184">
        <v>29.815065842181877</v>
      </c>
      <c r="AE160" s="184">
        <v>30.134203759798364</v>
      </c>
      <c r="AF160" s="184">
        <v>30.665560204023159</v>
      </c>
      <c r="AG160" s="184">
        <v>30.154466029503425</v>
      </c>
      <c r="AH160" s="184">
        <v>30.156866387326627</v>
      </c>
      <c r="AI160" s="184">
        <v>30.219633771191202</v>
      </c>
      <c r="AJ160" s="184">
        <v>30.201397643800895</v>
      </c>
      <c r="AK160" s="184">
        <v>30.154632998571635</v>
      </c>
      <c r="AL160" s="184">
        <v>30.163993094118343</v>
      </c>
      <c r="AM160" s="184">
        <v>30.267451867849104</v>
      </c>
      <c r="AN160" s="184">
        <v>31.364714548604759</v>
      </c>
      <c r="AO160" s="184">
        <v>31.379424417469597</v>
      </c>
      <c r="AP160" s="184">
        <v>31.50866696006409</v>
      </c>
      <c r="AQ160" s="184">
        <v>31.433019378925884</v>
      </c>
      <c r="AR160" s="184">
        <v>31.359214412220496</v>
      </c>
      <c r="AS160" s="184">
        <v>31.576590840534855</v>
      </c>
      <c r="AT160" s="184">
        <v>31.505329971374898</v>
      </c>
      <c r="AU160" s="184">
        <v>31.414860968642113</v>
      </c>
      <c r="AV160" s="184">
        <v>31.418278368191245</v>
      </c>
      <c r="AW160" s="184">
        <v>31.462245882326791</v>
      </c>
      <c r="AX160" s="184">
        <v>31.358516435820366</v>
      </c>
      <c r="AY160" s="184">
        <v>31.70344993188797</v>
      </c>
      <c r="AZ160" s="184">
        <v>32.954488319273196</v>
      </c>
      <c r="BA160" s="184">
        <v>32.896829080027075</v>
      </c>
      <c r="BB160" s="184">
        <v>33.113916441414972</v>
      </c>
      <c r="BC160" s="184">
        <v>33.175585288004747</v>
      </c>
      <c r="BD160" s="184">
        <v>33.401217722041977</v>
      </c>
      <c r="BE160" s="184">
        <v>33.267807410147341</v>
      </c>
      <c r="BF160" s="184">
        <v>33.255393371035872</v>
      </c>
      <c r="BG160" s="184">
        <v>33.188286947166553</v>
      </c>
      <c r="BH160" s="184">
        <v>33.401309658959569</v>
      </c>
      <c r="BI160" s="184">
        <v>33.162803217821782</v>
      </c>
      <c r="BJ160" s="184">
        <v>33.161190340963785</v>
      </c>
      <c r="BK160" s="184">
        <v>33.253658796313296</v>
      </c>
      <c r="BL160" s="184">
        <v>33.853284179865284</v>
      </c>
      <c r="BM160" s="184">
        <v>33.778056516791985</v>
      </c>
      <c r="BN160" s="184">
        <v>34.243896547729378</v>
      </c>
      <c r="BO160" s="184">
        <v>34.148029034113151</v>
      </c>
      <c r="BP160" s="184">
        <v>34.16696470450966</v>
      </c>
      <c r="BQ160" s="184">
        <v>34.144308864470958</v>
      </c>
      <c r="BR160" s="184">
        <v>34.098481292944051</v>
      </c>
      <c r="BS160" s="184">
        <v>33.994406919089471</v>
      </c>
      <c r="BT160" s="184">
        <v>34.100963064793042</v>
      </c>
      <c r="BU160" s="184" t="e">
        <v>#DIV/0!</v>
      </c>
      <c r="BV160" s="184">
        <v>33.827754274634231</v>
      </c>
      <c r="BW160" s="184">
        <v>33.908040211892406</v>
      </c>
      <c r="BX160" s="184">
        <v>34.448620258995746</v>
      </c>
      <c r="BY160" s="184">
        <v>34.338218926820595</v>
      </c>
      <c r="BZ160" s="184">
        <v>34.422465058599911</v>
      </c>
      <c r="CA160" s="184">
        <v>34.512629214172009</v>
      </c>
      <c r="CB160" s="184">
        <v>34.61044212753427</v>
      </c>
      <c r="CC160" s="184">
        <v>34.649495070655838</v>
      </c>
      <c r="CD160" s="184">
        <v>34.512409428151102</v>
      </c>
      <c r="CE160" s="184">
        <v>34.526277879807644</v>
      </c>
      <c r="CF160" s="184">
        <v>34.513352853933569</v>
      </c>
      <c r="CG160" s="184">
        <v>34.490485265755588</v>
      </c>
      <c r="CH160" s="184">
        <v>34.323382484554983</v>
      </c>
      <c r="CI160" s="184">
        <v>34.456634077926331</v>
      </c>
      <c r="CJ160" s="184">
        <v>36.188010107642413</v>
      </c>
      <c r="CK160" s="184">
        <v>36.131434436229014</v>
      </c>
      <c r="CL160" s="184">
        <v>36.17995195982094</v>
      </c>
      <c r="CM160" s="184">
        <v>36.217514034664667</v>
      </c>
      <c r="CN160" s="184">
        <v>36.365879172343327</v>
      </c>
      <c r="CO160" s="184">
        <v>36.425109682530007</v>
      </c>
      <c r="CP160" s="184">
        <v>36.339753603216217</v>
      </c>
      <c r="CQ160" s="184">
        <v>36.255847263123698</v>
      </c>
      <c r="CR160" s="184">
        <v>36.331762954863009</v>
      </c>
      <c r="CS160" s="184">
        <v>36.317371864550658</v>
      </c>
      <c r="CT160" s="184">
        <v>36.21431075552097</v>
      </c>
      <c r="CU160" s="184">
        <v>36.276611023814866</v>
      </c>
      <c r="CV160" s="184">
        <v>37.442799620417539</v>
      </c>
      <c r="CW160" s="184">
        <v>37.463868383246769</v>
      </c>
      <c r="CX160" s="184">
        <v>37.36989345464341</v>
      </c>
      <c r="CY160" s="184">
        <v>37.457801112582779</v>
      </c>
      <c r="CZ160" s="184">
        <v>38.482403818670321</v>
      </c>
      <c r="DA160" s="184">
        <v>37.599056353789585</v>
      </c>
      <c r="DB160" s="184">
        <v>37.606890267875173</v>
      </c>
      <c r="DC160" s="184">
        <v>37.611866010755826</v>
      </c>
      <c r="DD160" s="184">
        <v>37.6957663791299</v>
      </c>
      <c r="DE160" s="184">
        <v>37.567647887907803</v>
      </c>
      <c r="DF160" s="184">
        <v>37.38259883671747</v>
      </c>
      <c r="DG160" s="184">
        <v>37.617333546010244</v>
      </c>
      <c r="DH160" s="184">
        <v>38.925721822686285</v>
      </c>
      <c r="DI160" s="184">
        <v>38.869801865965542</v>
      </c>
      <c r="DJ160" s="184">
        <v>38.871797361140246</v>
      </c>
      <c r="DK160" s="184">
        <v>38.943965322861978</v>
      </c>
      <c r="DL160" s="184">
        <v>39.063283160268014</v>
      </c>
      <c r="DM160" s="184">
        <v>39.191510903599365</v>
      </c>
      <c r="DN160" s="184">
        <v>39.131829866717318</v>
      </c>
      <c r="DO160" s="184">
        <v>39.015858873990169</v>
      </c>
      <c r="DP160" s="184">
        <v>39.134613221972316</v>
      </c>
      <c r="DQ160" s="184">
        <v>38.956668007467229</v>
      </c>
      <c r="DR160" s="184">
        <v>38.921488078908773</v>
      </c>
      <c r="DS160" s="184">
        <v>38.961265613538444</v>
      </c>
      <c r="DT160" s="184">
        <v>40.903373640757152</v>
      </c>
      <c r="DU160" s="184">
        <v>40.96464299635813</v>
      </c>
      <c r="DV160" s="184">
        <v>40.886802594064974</v>
      </c>
      <c r="DW160" s="184">
        <v>40.757966393273549</v>
      </c>
      <c r="DX160" s="184">
        <v>41.189738858383343</v>
      </c>
      <c r="DY160" s="184">
        <v>41.103844718675866</v>
      </c>
      <c r="DZ160" s="184">
        <v>40.94336196564123</v>
      </c>
      <c r="EA160" s="184">
        <v>40.943486078398386</v>
      </c>
      <c r="EB160" s="184">
        <v>41.002585971134167</v>
      </c>
      <c r="EC160" s="184">
        <v>40.899222575649773</v>
      </c>
      <c r="ED160" s="184">
        <v>40.957375125747639</v>
      </c>
      <c r="EE160" s="184">
        <v>40.912334667549139</v>
      </c>
      <c r="EF160" s="184">
        <v>41.667608227504182</v>
      </c>
      <c r="EG160" s="184">
        <v>41.678304408023955</v>
      </c>
      <c r="EH160" s="184">
        <v>41.57574813730308</v>
      </c>
      <c r="EI160" s="184">
        <v>41.705794745654572</v>
      </c>
      <c r="EJ160" s="184">
        <v>42.651032136377587</v>
      </c>
      <c r="EK160" s="184">
        <v>41.96348288260122</v>
      </c>
      <c r="EL160" s="184">
        <v>41.888633317123706</v>
      </c>
      <c r="EM160" s="184">
        <v>41.772485132135529</v>
      </c>
      <c r="EN160" s="184">
        <v>41.869439534621129</v>
      </c>
      <c r="EO160" s="184">
        <v>41.87838578373708</v>
      </c>
      <c r="EP160" s="184">
        <v>41.870663073636138</v>
      </c>
      <c r="EQ160" s="184">
        <v>41.810726027111137</v>
      </c>
      <c r="ER160" s="184">
        <v>45.384457957728536</v>
      </c>
      <c r="ES160" s="184">
        <v>45.220689488802115</v>
      </c>
      <c r="ET160" s="184">
        <v>45.191148095623987</v>
      </c>
      <c r="EU160" s="184">
        <v>45.408090864544157</v>
      </c>
      <c r="EV160" s="184">
        <v>45.424699025212931</v>
      </c>
      <c r="EW160" s="184">
        <v>45.643232647887643</v>
      </c>
      <c r="EX160" s="184">
        <v>45.532364635577842</v>
      </c>
      <c r="EY160" s="184">
        <v>45.394202058727458</v>
      </c>
      <c r="EZ160" s="184">
        <v>45.581735983112345</v>
      </c>
      <c r="FA160" s="184">
        <v>45.362025840719149</v>
      </c>
      <c r="FB160" s="184">
        <v>45.326921044566333</v>
      </c>
      <c r="FC160" s="184">
        <v>45.573025008783425</v>
      </c>
      <c r="FD160" s="184">
        <v>51.841548957662177</v>
      </c>
      <c r="FE160" s="184">
        <v>51.93198178223254</v>
      </c>
      <c r="FF160" s="184">
        <v>51.812930340203842</v>
      </c>
      <c r="FG160" s="184">
        <v>52.019636717541964</v>
      </c>
      <c r="FH160" s="184">
        <v>52.182448281605694</v>
      </c>
      <c r="FI160" s="184">
        <v>52.340561751974711</v>
      </c>
      <c r="FJ160" s="184">
        <v>51.908125240189591</v>
      </c>
      <c r="FK160" s="184">
        <v>52.015812285591757</v>
      </c>
      <c r="FL160" s="184">
        <v>52.077105783230415</v>
      </c>
      <c r="FM160" s="184">
        <v>51.904007706112111</v>
      </c>
      <c r="FN160" s="184">
        <v>52.047569009255795</v>
      </c>
      <c r="FO160" s="184">
        <v>51.89833262036661</v>
      </c>
      <c r="FP160" s="184">
        <v>55.977259219646214</v>
      </c>
      <c r="FQ160" s="184">
        <v>55.767169154400356</v>
      </c>
      <c r="FR160" s="184">
        <v>55.908183904399323</v>
      </c>
      <c r="FS160" s="184">
        <v>57.251736814388707</v>
      </c>
      <c r="FT160" s="184">
        <v>56.865008461203409</v>
      </c>
      <c r="FU160" s="184">
        <v>56.277373057007004</v>
      </c>
      <c r="FV160" s="184">
        <v>55.948846207555889</v>
      </c>
      <c r="FW160" s="184">
        <v>56.10518245594654</v>
      </c>
      <c r="FX160" s="184">
        <v>56.125613101775578</v>
      </c>
      <c r="FY160" s="184">
        <v>55.96800603617438</v>
      </c>
      <c r="FZ160" s="184">
        <v>55.94883680786954</v>
      </c>
      <c r="GA160" s="184">
        <v>56.051461686373244</v>
      </c>
    </row>
    <row r="161" spans="2:183">
      <c r="B161" s="42"/>
      <c r="C161" s="185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</row>
    <row r="162" spans="2:183">
      <c r="B162" s="188" t="s">
        <v>32</v>
      </c>
      <c r="C162" s="189" t="s">
        <v>33</v>
      </c>
      <c r="D162" s="162">
        <v>41275</v>
      </c>
      <c r="E162" s="162">
        <v>41306</v>
      </c>
      <c r="F162" s="162">
        <v>41334</v>
      </c>
      <c r="G162" s="162">
        <v>41365</v>
      </c>
      <c r="H162" s="162">
        <v>41395</v>
      </c>
      <c r="I162" s="162">
        <v>41426</v>
      </c>
      <c r="J162" s="162">
        <v>41456</v>
      </c>
      <c r="K162" s="162">
        <v>41487</v>
      </c>
      <c r="L162" s="162">
        <v>41518</v>
      </c>
      <c r="M162" s="162">
        <v>41548</v>
      </c>
      <c r="N162" s="162">
        <v>41579</v>
      </c>
      <c r="O162" s="162">
        <v>41609</v>
      </c>
      <c r="P162" s="162">
        <v>41640</v>
      </c>
      <c r="Q162" s="162">
        <v>41671</v>
      </c>
      <c r="R162" s="162">
        <v>41699</v>
      </c>
      <c r="S162" s="162">
        <v>41730</v>
      </c>
      <c r="T162" s="162">
        <v>41760</v>
      </c>
      <c r="U162" s="162">
        <v>41791</v>
      </c>
      <c r="V162" s="162">
        <v>41821</v>
      </c>
      <c r="W162" s="162">
        <v>41852</v>
      </c>
      <c r="X162" s="162">
        <v>41883</v>
      </c>
      <c r="Y162" s="162">
        <v>41913</v>
      </c>
      <c r="Z162" s="162">
        <v>41944</v>
      </c>
      <c r="AA162" s="162">
        <v>41974</v>
      </c>
      <c r="AB162" s="162">
        <v>42005</v>
      </c>
      <c r="AC162" s="162">
        <v>42036</v>
      </c>
      <c r="AD162" s="162">
        <v>42064</v>
      </c>
      <c r="AE162" s="162">
        <v>42095</v>
      </c>
      <c r="AF162" s="162">
        <v>42125</v>
      </c>
      <c r="AG162" s="162">
        <v>42156</v>
      </c>
      <c r="AH162" s="162">
        <v>42186</v>
      </c>
      <c r="AI162" s="162">
        <v>42217</v>
      </c>
      <c r="AJ162" s="162">
        <v>42248</v>
      </c>
      <c r="AK162" s="162">
        <v>42278</v>
      </c>
      <c r="AL162" s="162">
        <v>42309</v>
      </c>
      <c r="AM162" s="162">
        <v>42339</v>
      </c>
      <c r="AN162" s="162">
        <v>42370</v>
      </c>
      <c r="AO162" s="162">
        <v>42401</v>
      </c>
      <c r="AP162" s="162">
        <v>42430</v>
      </c>
      <c r="AQ162" s="162">
        <v>42461</v>
      </c>
      <c r="AR162" s="162">
        <v>42491</v>
      </c>
      <c r="AS162" s="162">
        <v>42522</v>
      </c>
      <c r="AT162" s="162">
        <v>42552</v>
      </c>
      <c r="AU162" s="162">
        <v>42583</v>
      </c>
      <c r="AV162" s="162">
        <v>42614</v>
      </c>
      <c r="AW162" s="162">
        <v>42644</v>
      </c>
      <c r="AX162" s="162">
        <v>42675</v>
      </c>
      <c r="AY162" s="162">
        <v>42705</v>
      </c>
      <c r="AZ162" s="162">
        <v>42736</v>
      </c>
      <c r="BA162" s="162">
        <v>42767</v>
      </c>
      <c r="BB162" s="162">
        <v>42795</v>
      </c>
      <c r="BC162" s="162">
        <v>42826</v>
      </c>
      <c r="BD162" s="162">
        <v>42856</v>
      </c>
      <c r="BE162" s="162">
        <v>42887</v>
      </c>
      <c r="BF162" s="162">
        <v>42917</v>
      </c>
      <c r="BG162" s="162">
        <v>42948</v>
      </c>
      <c r="BH162" s="162">
        <v>42979</v>
      </c>
      <c r="BI162" s="162">
        <v>43009</v>
      </c>
      <c r="BJ162" s="162">
        <v>43040</v>
      </c>
      <c r="BK162" s="162">
        <v>43070</v>
      </c>
      <c r="BL162" s="162">
        <v>43101</v>
      </c>
      <c r="BM162" s="162">
        <v>43132</v>
      </c>
      <c r="BN162" s="162">
        <v>43160</v>
      </c>
      <c r="BO162" s="162">
        <v>43191</v>
      </c>
      <c r="BP162" s="162">
        <v>43221</v>
      </c>
      <c r="BQ162" s="162">
        <v>43252</v>
      </c>
      <c r="BR162" s="162">
        <v>43282</v>
      </c>
      <c r="BS162" s="162">
        <v>43313</v>
      </c>
      <c r="BT162" s="162">
        <v>43344</v>
      </c>
      <c r="BU162" s="162">
        <v>43374</v>
      </c>
      <c r="BV162" s="162">
        <v>43405</v>
      </c>
      <c r="BW162" s="162">
        <v>43435</v>
      </c>
      <c r="BX162" s="162">
        <v>43466</v>
      </c>
      <c r="BY162" s="162">
        <v>43497</v>
      </c>
      <c r="BZ162" s="162">
        <v>43525</v>
      </c>
      <c r="CA162" s="162">
        <v>43556</v>
      </c>
      <c r="CB162" s="162">
        <v>43586</v>
      </c>
      <c r="CC162" s="162">
        <v>43617</v>
      </c>
      <c r="CD162" s="162">
        <v>43647</v>
      </c>
      <c r="CE162" s="162">
        <v>43678</v>
      </c>
      <c r="CF162" s="162">
        <v>43709</v>
      </c>
      <c r="CG162" s="162">
        <v>43739</v>
      </c>
      <c r="CH162" s="162">
        <v>43770</v>
      </c>
      <c r="CI162" s="162">
        <v>43800</v>
      </c>
      <c r="CJ162" s="162">
        <v>43831</v>
      </c>
      <c r="CK162" s="162">
        <v>43862</v>
      </c>
      <c r="CL162" s="162">
        <v>43891</v>
      </c>
      <c r="CM162" s="162">
        <v>43922</v>
      </c>
      <c r="CN162" s="162">
        <v>43952</v>
      </c>
      <c r="CO162" s="162">
        <v>43983</v>
      </c>
      <c r="CP162" s="162">
        <v>44013</v>
      </c>
      <c r="CQ162" s="162">
        <v>44044</v>
      </c>
      <c r="CR162" s="162">
        <v>44075</v>
      </c>
      <c r="CS162" s="162">
        <v>44105</v>
      </c>
      <c r="CT162" s="162">
        <v>44136</v>
      </c>
      <c r="CU162" s="162">
        <v>44166</v>
      </c>
      <c r="CV162" s="162">
        <v>44197</v>
      </c>
      <c r="CW162" s="162">
        <v>44228</v>
      </c>
      <c r="CX162" s="162">
        <v>44256</v>
      </c>
      <c r="CY162" s="162">
        <v>44287</v>
      </c>
      <c r="CZ162" s="162">
        <v>44317</v>
      </c>
      <c r="DA162" s="162">
        <v>44348</v>
      </c>
      <c r="DB162" s="162">
        <v>44378</v>
      </c>
      <c r="DC162" s="162">
        <v>44409</v>
      </c>
      <c r="DD162" s="162">
        <v>44440</v>
      </c>
      <c r="DE162" s="162">
        <v>44470</v>
      </c>
      <c r="DF162" s="162">
        <v>44501</v>
      </c>
      <c r="DG162" s="162">
        <v>44531</v>
      </c>
      <c r="DH162" s="162">
        <v>44562</v>
      </c>
      <c r="DI162" s="162">
        <v>44593</v>
      </c>
      <c r="DJ162" s="162">
        <v>44621</v>
      </c>
      <c r="DK162" s="162">
        <v>44652</v>
      </c>
      <c r="DL162" s="162">
        <v>44682</v>
      </c>
      <c r="DM162" s="162">
        <v>44713</v>
      </c>
      <c r="DN162" s="162">
        <v>44743</v>
      </c>
      <c r="DO162" s="162">
        <v>44774</v>
      </c>
      <c r="DP162" s="162">
        <v>44805</v>
      </c>
      <c r="DQ162" s="162">
        <v>44835</v>
      </c>
      <c r="DR162" s="162">
        <v>44866</v>
      </c>
      <c r="DS162" s="162">
        <v>44896</v>
      </c>
      <c r="DT162" s="162">
        <v>44927</v>
      </c>
      <c r="DU162" s="162">
        <v>44958</v>
      </c>
      <c r="DV162" s="162">
        <v>44986</v>
      </c>
      <c r="DW162" s="162">
        <v>45017</v>
      </c>
      <c r="DX162" s="162">
        <v>45047</v>
      </c>
      <c r="DY162" s="162">
        <v>45078</v>
      </c>
      <c r="DZ162" s="162">
        <v>45108</v>
      </c>
      <c r="EA162" s="162">
        <v>45139</v>
      </c>
      <c r="EB162" s="162">
        <v>45170</v>
      </c>
      <c r="EC162" s="162">
        <v>45200</v>
      </c>
      <c r="ED162" s="162">
        <v>45231</v>
      </c>
      <c r="EE162" s="162">
        <v>45261</v>
      </c>
      <c r="EF162" s="162">
        <v>45292</v>
      </c>
      <c r="EG162" s="162">
        <v>45323</v>
      </c>
      <c r="EH162" s="162">
        <v>45352</v>
      </c>
      <c r="EI162" s="162">
        <v>45383</v>
      </c>
      <c r="EJ162" s="162">
        <v>45413</v>
      </c>
      <c r="EK162" s="162">
        <v>45444</v>
      </c>
      <c r="EL162" s="162">
        <v>45474</v>
      </c>
      <c r="EM162" s="162">
        <v>45505</v>
      </c>
      <c r="EN162" s="162">
        <v>45536</v>
      </c>
      <c r="EO162" s="162">
        <v>45566</v>
      </c>
      <c r="EP162" s="162">
        <v>45597</v>
      </c>
      <c r="EQ162" s="162">
        <v>45627</v>
      </c>
      <c r="ER162" s="162">
        <v>45658</v>
      </c>
      <c r="ES162" s="162">
        <v>45689</v>
      </c>
      <c r="ET162" s="162">
        <v>45717</v>
      </c>
      <c r="EU162" s="162">
        <v>45748</v>
      </c>
      <c r="EV162" s="162">
        <v>45778</v>
      </c>
      <c r="EW162" s="162">
        <v>45809</v>
      </c>
      <c r="EX162" s="162">
        <v>45839</v>
      </c>
      <c r="EY162" s="162">
        <v>45870</v>
      </c>
      <c r="EZ162" s="162">
        <v>45901</v>
      </c>
      <c r="FA162" s="162">
        <v>45931</v>
      </c>
      <c r="FB162" s="162">
        <v>45962</v>
      </c>
      <c r="FC162" s="162">
        <v>45992</v>
      </c>
      <c r="FD162" s="162">
        <v>46023</v>
      </c>
      <c r="FE162" s="162">
        <v>46054</v>
      </c>
      <c r="FF162" s="162">
        <v>46082</v>
      </c>
      <c r="FG162" s="162">
        <v>46113</v>
      </c>
      <c r="FH162" s="162">
        <v>46143</v>
      </c>
      <c r="FI162" s="162">
        <v>46174</v>
      </c>
      <c r="FJ162" s="162">
        <v>46204</v>
      </c>
      <c r="FK162" s="162">
        <v>46235</v>
      </c>
      <c r="FL162" s="162">
        <v>46266</v>
      </c>
      <c r="FM162" s="162">
        <v>46296</v>
      </c>
      <c r="FN162" s="162">
        <v>46327</v>
      </c>
      <c r="FO162" s="162">
        <v>46357</v>
      </c>
      <c r="FP162" s="162">
        <v>46388</v>
      </c>
      <c r="FQ162" s="162">
        <v>46419</v>
      </c>
      <c r="FR162" s="162">
        <v>46447</v>
      </c>
      <c r="FS162" s="162">
        <v>46478</v>
      </c>
      <c r="FT162" s="162">
        <v>46508</v>
      </c>
      <c r="FU162" s="162">
        <v>46539</v>
      </c>
      <c r="FV162" s="162">
        <v>46569</v>
      </c>
      <c r="FW162" s="162">
        <v>46600</v>
      </c>
      <c r="FX162" s="162">
        <v>46631</v>
      </c>
      <c r="FY162" s="162">
        <v>46661</v>
      </c>
      <c r="FZ162" s="162">
        <v>46692</v>
      </c>
      <c r="GA162" s="162">
        <v>46722</v>
      </c>
    </row>
    <row r="163" spans="2:183">
      <c r="B163" s="75" t="s">
        <v>6</v>
      </c>
      <c r="C163" s="163" t="s">
        <v>34</v>
      </c>
      <c r="D163" s="164">
        <v>151</v>
      </c>
      <c r="E163" s="165">
        <v>151</v>
      </c>
      <c r="F163" s="165">
        <v>151</v>
      </c>
      <c r="G163" s="165">
        <v>151</v>
      </c>
      <c r="H163" s="165">
        <v>151</v>
      </c>
      <c r="I163" s="165">
        <v>151</v>
      </c>
      <c r="J163" s="165">
        <v>151</v>
      </c>
      <c r="K163" s="165">
        <v>151</v>
      </c>
      <c r="L163" s="165">
        <v>151</v>
      </c>
      <c r="M163" s="165">
        <v>151</v>
      </c>
      <c r="N163" s="165">
        <v>151</v>
      </c>
      <c r="O163" s="165">
        <v>151</v>
      </c>
      <c r="P163" s="165">
        <v>151</v>
      </c>
      <c r="Q163" s="165">
        <v>151</v>
      </c>
      <c r="R163" s="165">
        <v>151</v>
      </c>
      <c r="S163" s="165">
        <v>151</v>
      </c>
      <c r="T163" s="165">
        <v>151</v>
      </c>
      <c r="U163" s="165">
        <v>151</v>
      </c>
      <c r="V163" s="165">
        <v>151</v>
      </c>
      <c r="W163" s="165">
        <v>151</v>
      </c>
      <c r="X163" s="165">
        <v>151</v>
      </c>
      <c r="Y163" s="165">
        <v>151</v>
      </c>
      <c r="Z163" s="165">
        <v>151</v>
      </c>
      <c r="AA163" s="165">
        <v>151</v>
      </c>
      <c r="AB163" s="165">
        <v>151</v>
      </c>
      <c r="AC163" s="165">
        <v>151</v>
      </c>
      <c r="AD163" s="165">
        <v>151</v>
      </c>
      <c r="AE163" s="165">
        <v>151</v>
      </c>
      <c r="AF163" s="165">
        <v>151</v>
      </c>
      <c r="AG163" s="165">
        <v>151</v>
      </c>
      <c r="AH163" s="165">
        <v>151</v>
      </c>
      <c r="AI163" s="165">
        <v>151</v>
      </c>
      <c r="AJ163" s="165">
        <v>151</v>
      </c>
      <c r="AK163" s="165">
        <v>151</v>
      </c>
      <c r="AL163" s="165">
        <v>151</v>
      </c>
      <c r="AM163" s="165">
        <v>151</v>
      </c>
      <c r="AN163" s="165">
        <v>151</v>
      </c>
      <c r="AO163" s="165">
        <v>151</v>
      </c>
      <c r="AP163" s="165">
        <v>151</v>
      </c>
      <c r="AQ163" s="165">
        <v>151</v>
      </c>
      <c r="AR163" s="165">
        <v>151</v>
      </c>
      <c r="AS163" s="165">
        <v>151</v>
      </c>
      <c r="AT163" s="165">
        <v>151</v>
      </c>
      <c r="AU163" s="165">
        <v>151</v>
      </c>
      <c r="AV163" s="165">
        <v>151</v>
      </c>
      <c r="AW163" s="165">
        <v>151</v>
      </c>
      <c r="AX163" s="165">
        <v>151</v>
      </c>
      <c r="AY163" s="165">
        <v>151</v>
      </c>
      <c r="AZ163" s="165">
        <v>151</v>
      </c>
      <c r="BA163" s="165">
        <v>151</v>
      </c>
      <c r="BB163" s="165">
        <v>151</v>
      </c>
      <c r="BC163" s="165">
        <v>151</v>
      </c>
      <c r="BD163" s="165">
        <v>151</v>
      </c>
      <c r="BE163" s="165">
        <v>151</v>
      </c>
      <c r="BF163" s="165">
        <v>151</v>
      </c>
      <c r="BG163" s="165">
        <v>151</v>
      </c>
      <c r="BH163" s="165">
        <v>151</v>
      </c>
      <c r="BI163" s="165">
        <v>151</v>
      </c>
      <c r="BJ163" s="165">
        <v>151</v>
      </c>
      <c r="BK163" s="165">
        <v>151</v>
      </c>
      <c r="BL163" s="165">
        <v>151</v>
      </c>
      <c r="BM163" s="165">
        <v>151</v>
      </c>
      <c r="BN163" s="165">
        <v>151</v>
      </c>
      <c r="BO163" s="165">
        <v>151</v>
      </c>
      <c r="BP163" s="165">
        <v>151</v>
      </c>
      <c r="BQ163" s="165">
        <v>151</v>
      </c>
      <c r="BR163" s="165">
        <v>151</v>
      </c>
      <c r="BS163" s="165">
        <v>151</v>
      </c>
      <c r="BT163" s="165">
        <v>151</v>
      </c>
      <c r="BU163" s="165">
        <v>151</v>
      </c>
      <c r="BV163" s="165">
        <v>151</v>
      </c>
      <c r="BW163" s="165">
        <v>151</v>
      </c>
      <c r="BX163" s="165">
        <v>151</v>
      </c>
      <c r="BY163" s="165">
        <v>151</v>
      </c>
      <c r="BZ163" s="165">
        <v>151</v>
      </c>
      <c r="CA163" s="165">
        <v>151</v>
      </c>
      <c r="CB163" s="165">
        <v>151</v>
      </c>
      <c r="CC163" s="165">
        <v>151</v>
      </c>
      <c r="CD163" s="165">
        <v>151</v>
      </c>
      <c r="CE163" s="165">
        <v>151</v>
      </c>
      <c r="CF163" s="165">
        <v>151</v>
      </c>
      <c r="CG163" s="165">
        <v>151</v>
      </c>
      <c r="CH163" s="165">
        <v>151</v>
      </c>
      <c r="CI163" s="165">
        <v>151</v>
      </c>
      <c r="CJ163" s="165">
        <v>151</v>
      </c>
      <c r="CK163" s="165">
        <v>151</v>
      </c>
      <c r="CL163" s="165">
        <v>151</v>
      </c>
      <c r="CM163" s="165">
        <v>151</v>
      </c>
      <c r="CN163" s="165">
        <v>151</v>
      </c>
      <c r="CO163" s="165">
        <v>151</v>
      </c>
      <c r="CP163" s="165">
        <v>151</v>
      </c>
      <c r="CQ163" s="165">
        <v>151</v>
      </c>
      <c r="CR163" s="165">
        <v>151</v>
      </c>
      <c r="CS163" s="165">
        <v>151</v>
      </c>
      <c r="CT163" s="165">
        <v>151</v>
      </c>
      <c r="CU163" s="165">
        <v>151</v>
      </c>
      <c r="CV163" s="165">
        <v>151</v>
      </c>
      <c r="CW163" s="165">
        <v>151</v>
      </c>
      <c r="CX163" s="165">
        <v>151</v>
      </c>
      <c r="CY163" s="165">
        <v>151</v>
      </c>
      <c r="CZ163" s="165">
        <v>151</v>
      </c>
      <c r="DA163" s="165">
        <v>151</v>
      </c>
      <c r="DB163" s="165">
        <v>151</v>
      </c>
      <c r="DC163" s="165">
        <v>151</v>
      </c>
      <c r="DD163" s="165">
        <v>151</v>
      </c>
      <c r="DE163" s="165">
        <v>151</v>
      </c>
      <c r="DF163" s="165">
        <v>151</v>
      </c>
      <c r="DG163" s="165">
        <v>151</v>
      </c>
      <c r="DH163" s="165">
        <v>151</v>
      </c>
      <c r="DI163" s="165">
        <v>151</v>
      </c>
      <c r="DJ163" s="165">
        <v>151</v>
      </c>
      <c r="DK163" s="165">
        <v>151</v>
      </c>
      <c r="DL163" s="165">
        <v>151</v>
      </c>
      <c r="DM163" s="165">
        <v>151</v>
      </c>
      <c r="DN163" s="165">
        <v>151</v>
      </c>
      <c r="DO163" s="165">
        <v>151</v>
      </c>
      <c r="DP163" s="165">
        <v>151</v>
      </c>
      <c r="DQ163" s="165">
        <v>151</v>
      </c>
      <c r="DR163" s="165">
        <v>151</v>
      </c>
      <c r="DS163" s="165">
        <v>151</v>
      </c>
      <c r="DT163" s="165">
        <v>151</v>
      </c>
      <c r="DU163" s="165">
        <v>151</v>
      </c>
      <c r="DV163" s="165">
        <v>151</v>
      </c>
      <c r="DW163" s="165">
        <v>151</v>
      </c>
      <c r="DX163" s="165">
        <v>151</v>
      </c>
      <c r="DY163" s="165">
        <v>151</v>
      </c>
      <c r="DZ163" s="165">
        <v>151</v>
      </c>
      <c r="EA163" s="165">
        <v>151</v>
      </c>
      <c r="EB163" s="165">
        <v>151</v>
      </c>
      <c r="EC163" s="165">
        <v>151</v>
      </c>
      <c r="ED163" s="165">
        <v>151</v>
      </c>
      <c r="EE163" s="165">
        <v>151</v>
      </c>
      <c r="EF163" s="165">
        <v>151</v>
      </c>
      <c r="EG163" s="165">
        <v>151</v>
      </c>
      <c r="EH163" s="165">
        <v>151</v>
      </c>
      <c r="EI163" s="165">
        <v>151</v>
      </c>
      <c r="EJ163" s="165">
        <v>151</v>
      </c>
      <c r="EK163" s="165">
        <v>151</v>
      </c>
      <c r="EL163" s="165">
        <v>151</v>
      </c>
      <c r="EM163" s="165">
        <v>151</v>
      </c>
      <c r="EN163" s="165">
        <v>151</v>
      </c>
      <c r="EO163" s="165">
        <v>151</v>
      </c>
      <c r="EP163" s="165">
        <v>151</v>
      </c>
      <c r="EQ163" s="165">
        <v>151</v>
      </c>
      <c r="ER163" s="165">
        <v>151</v>
      </c>
      <c r="ES163" s="165">
        <v>151</v>
      </c>
      <c r="ET163" s="165">
        <v>151</v>
      </c>
      <c r="EU163" s="165">
        <v>151</v>
      </c>
      <c r="EV163" s="165">
        <v>151</v>
      </c>
      <c r="EW163" s="165">
        <v>151</v>
      </c>
      <c r="EX163" s="165">
        <v>151</v>
      </c>
      <c r="EY163" s="165">
        <v>151</v>
      </c>
      <c r="EZ163" s="165">
        <v>151</v>
      </c>
      <c r="FA163" s="165">
        <v>151</v>
      </c>
      <c r="FB163" s="165">
        <v>151</v>
      </c>
      <c r="FC163" s="165">
        <v>151</v>
      </c>
      <c r="FD163" s="165">
        <v>151</v>
      </c>
      <c r="FE163" s="165">
        <v>151</v>
      </c>
      <c r="FF163" s="165">
        <v>151</v>
      </c>
      <c r="FG163" s="165">
        <v>151</v>
      </c>
      <c r="FH163" s="165">
        <v>151</v>
      </c>
      <c r="FI163" s="165">
        <v>151</v>
      </c>
      <c r="FJ163" s="165">
        <v>151</v>
      </c>
      <c r="FK163" s="165">
        <v>151</v>
      </c>
      <c r="FL163" s="165">
        <v>151</v>
      </c>
      <c r="FM163" s="165">
        <v>151</v>
      </c>
      <c r="FN163" s="165">
        <v>151</v>
      </c>
      <c r="FO163" s="165">
        <v>151</v>
      </c>
      <c r="FP163" s="165">
        <v>151</v>
      </c>
      <c r="FQ163" s="165">
        <v>151</v>
      </c>
      <c r="FR163" s="165">
        <v>151</v>
      </c>
      <c r="FS163" s="165">
        <v>151</v>
      </c>
      <c r="FT163" s="165">
        <v>151</v>
      </c>
      <c r="FU163" s="165">
        <v>151</v>
      </c>
      <c r="FV163" s="165">
        <v>151</v>
      </c>
      <c r="FW163" s="165">
        <v>151</v>
      </c>
      <c r="FX163" s="165">
        <v>151</v>
      </c>
      <c r="FY163" s="165">
        <v>151</v>
      </c>
      <c r="FZ163" s="165">
        <v>151</v>
      </c>
      <c r="GA163" s="165">
        <v>151</v>
      </c>
    </row>
    <row r="164" spans="2:183">
      <c r="B164" s="96" t="s">
        <v>6</v>
      </c>
      <c r="C164" s="166" t="s">
        <v>35</v>
      </c>
      <c r="D164" s="167">
        <v>47222.3159943383</v>
      </c>
      <c r="E164" s="168">
        <v>41976.100937721159</v>
      </c>
      <c r="F164" s="168">
        <v>45808.228945506016</v>
      </c>
      <c r="G164" s="168">
        <v>45056.232749469214</v>
      </c>
      <c r="H164" s="168">
        <v>46615.849256900219</v>
      </c>
      <c r="I164" s="168">
        <v>44115.141542816702</v>
      </c>
      <c r="J164" s="168">
        <v>45849.163128096254</v>
      </c>
      <c r="K164" s="168">
        <v>45826.2093064402</v>
      </c>
      <c r="L164" s="168">
        <v>44380.573248407643</v>
      </c>
      <c r="M164" s="168">
        <v>46734.723106864833</v>
      </c>
      <c r="N164" s="168">
        <v>45407.292108987975</v>
      </c>
      <c r="O164" s="168">
        <v>46182.462845010617</v>
      </c>
      <c r="P164" s="168">
        <v>47764.884111818828</v>
      </c>
      <c r="Q164" s="168">
        <v>42698.872965322007</v>
      </c>
      <c r="R164" s="168">
        <v>45196.669762915786</v>
      </c>
      <c r="S164" s="168">
        <v>6168.1347310686488</v>
      </c>
      <c r="T164" s="168">
        <v>8972.7653927813171</v>
      </c>
      <c r="U164" s="168">
        <v>44870.156581740972</v>
      </c>
      <c r="V164" s="168">
        <v>45843.973814578916</v>
      </c>
      <c r="W164" s="168">
        <v>45709.134819532912</v>
      </c>
      <c r="X164" s="168">
        <v>44487.396496815287</v>
      </c>
      <c r="Y164" s="168">
        <v>46490.434801840056</v>
      </c>
      <c r="Z164" s="168">
        <v>45436.001415428167</v>
      </c>
      <c r="AA164" s="168">
        <v>45507.126680820948</v>
      </c>
      <c r="AB164" s="168">
        <v>46529.569179051658</v>
      </c>
      <c r="AC164" s="168">
        <v>41751.810863411178</v>
      </c>
      <c r="AD164" s="168">
        <v>45042.17533616419</v>
      </c>
      <c r="AE164" s="168">
        <v>44126.592356687899</v>
      </c>
      <c r="AF164" s="168">
        <v>45972.609253361639</v>
      </c>
      <c r="AG164" s="168">
        <v>44138.5487438075</v>
      </c>
      <c r="AH164" s="168">
        <v>45555.605095541403</v>
      </c>
      <c r="AI164" s="168">
        <v>45345.42241684359</v>
      </c>
      <c r="AJ164" s="168">
        <v>43853.86809978768</v>
      </c>
      <c r="AK164" s="168">
        <v>45964.926574663834</v>
      </c>
      <c r="AL164" s="168">
        <v>44731.071302193915</v>
      </c>
      <c r="AM164" s="168">
        <v>44899.405077848547</v>
      </c>
      <c r="AN164" s="168">
        <v>46447.4796532201</v>
      </c>
      <c r="AO164" s="168">
        <v>43520.841737438073</v>
      </c>
      <c r="AP164" s="168">
        <v>45312.411535739564</v>
      </c>
      <c r="AQ164" s="168">
        <v>44294.710279547064</v>
      </c>
      <c r="AR164" s="168">
        <v>46278.313871196042</v>
      </c>
      <c r="AS164" s="168">
        <v>44375.420205237082</v>
      </c>
      <c r="AT164" s="168">
        <v>45791.357041755131</v>
      </c>
      <c r="AU164" s="168">
        <v>46245.187101910829</v>
      </c>
      <c r="AV164" s="168">
        <v>43973.93046709129</v>
      </c>
      <c r="AW164" s="168">
        <v>45959.182147912245</v>
      </c>
      <c r="AX164" s="168">
        <v>45348.173213021939</v>
      </c>
      <c r="AY164" s="168">
        <v>44719.806263269638</v>
      </c>
      <c r="AZ164" s="168">
        <v>46092.016542816702</v>
      </c>
      <c r="BA164" s="168">
        <v>42007.527866242039</v>
      </c>
      <c r="BB164" s="168">
        <v>43224.984076433124</v>
      </c>
      <c r="BC164" s="168">
        <v>38348.585014154283</v>
      </c>
      <c r="BD164" s="168">
        <v>6561.8413835810334</v>
      </c>
      <c r="BE164" s="168">
        <v>41145.863853503186</v>
      </c>
      <c r="BF164" s="168">
        <v>42725.102618542114</v>
      </c>
      <c r="BG164" s="168">
        <v>43412.813163481951</v>
      </c>
      <c r="BH164" s="168">
        <v>40676.071302193915</v>
      </c>
      <c r="BI164" s="168">
        <v>42539.637296532201</v>
      </c>
      <c r="BJ164" s="168">
        <v>42357.340322009906</v>
      </c>
      <c r="BK164" s="168">
        <v>42295.365357395611</v>
      </c>
      <c r="BL164" s="168">
        <v>46606.494161358816</v>
      </c>
      <c r="BM164" s="168">
        <v>42474.580237084214</v>
      </c>
      <c r="BN164" s="168">
        <v>43367.859164897382</v>
      </c>
      <c r="BO164" s="168">
        <v>41318.966295116777</v>
      </c>
      <c r="BP164" s="168">
        <v>43662.592002830854</v>
      </c>
      <c r="BQ164" s="168">
        <v>42495.825371549894</v>
      </c>
      <c r="BR164" s="168">
        <v>44652.570329087052</v>
      </c>
      <c r="BS164" s="168">
        <v>44878.710191082806</v>
      </c>
      <c r="BT164" s="168">
        <v>42110.74354210899</v>
      </c>
      <c r="BU164" s="168">
        <v>44067.677813163478</v>
      </c>
      <c r="BV164" s="168">
        <v>45395.565286624202</v>
      </c>
      <c r="BW164" s="168">
        <v>45771.300424628454</v>
      </c>
      <c r="BX164" s="168">
        <v>48293.89508138712</v>
      </c>
      <c r="BY164" s="168">
        <v>44332.810951875443</v>
      </c>
      <c r="BZ164" s="168">
        <v>48351.938251946216</v>
      </c>
      <c r="CA164" s="168">
        <v>45519.351556970985</v>
      </c>
      <c r="CB164" s="168">
        <v>45790.417108987975</v>
      </c>
      <c r="CC164" s="168">
        <v>43840.582094833684</v>
      </c>
      <c r="CD164" s="168">
        <v>47400.798389950462</v>
      </c>
      <c r="CE164" s="168">
        <v>47053.360757254064</v>
      </c>
      <c r="CF164" s="168">
        <v>45171.758669497518</v>
      </c>
      <c r="CG164" s="168">
        <v>47824.547947629151</v>
      </c>
      <c r="CH164" s="168">
        <v>47595.519285208778</v>
      </c>
      <c r="CI164" s="168">
        <v>48416.00849256901</v>
      </c>
      <c r="CJ164" s="168">
        <v>49627.504423213017</v>
      </c>
      <c r="CK164" s="168">
        <v>46482.351380042463</v>
      </c>
      <c r="CL164" s="168">
        <v>49713.884465675867</v>
      </c>
      <c r="CM164" s="168">
        <v>37578.271408351029</v>
      </c>
      <c r="CN164" s="168">
        <v>17740.502476999292</v>
      </c>
      <c r="CO164" s="168">
        <v>45410.55732484076</v>
      </c>
      <c r="CP164" s="168">
        <v>47380.252565463554</v>
      </c>
      <c r="CQ164" s="168">
        <v>47438.417816702051</v>
      </c>
      <c r="CR164" s="168">
        <v>45968.078113941971</v>
      </c>
      <c r="CS164" s="168">
        <v>48293.054670912941</v>
      </c>
      <c r="CT164" s="168">
        <v>47678.581917905161</v>
      </c>
      <c r="CU164" s="168">
        <v>48366.480007077138</v>
      </c>
      <c r="CV164" s="168">
        <v>49388.302813163478</v>
      </c>
      <c r="CW164" s="168">
        <v>44642.167374380755</v>
      </c>
      <c r="CX164" s="168">
        <v>49547.140392781315</v>
      </c>
      <c r="CY164" s="168">
        <v>46674.888535031838</v>
      </c>
      <c r="CZ164" s="168">
        <v>47751.360138004246</v>
      </c>
      <c r="DA164" s="168">
        <v>45859.745222929938</v>
      </c>
      <c r="DB164" s="168">
        <v>47070.439667374383</v>
      </c>
      <c r="DC164" s="168">
        <v>47671.200460014159</v>
      </c>
      <c r="DD164" s="168">
        <v>45773.335102618548</v>
      </c>
      <c r="DE164" s="168">
        <v>48339.265746638368</v>
      </c>
      <c r="DF164" s="168">
        <v>47819.510792639776</v>
      </c>
      <c r="DG164" s="168">
        <v>48083.565552016989</v>
      </c>
      <c r="DH164" s="168">
        <v>49379.168878273173</v>
      </c>
      <c r="DI164" s="168">
        <v>44695.403839348903</v>
      </c>
      <c r="DJ164" s="168">
        <v>49388.606687898093</v>
      </c>
      <c r="DK164" s="168">
        <v>46734.994249823074</v>
      </c>
      <c r="DL164" s="168">
        <v>47009.454617834395</v>
      </c>
      <c r="DM164" s="168">
        <v>45231.082360226465</v>
      </c>
      <c r="DN164" s="168">
        <v>47672.328379334751</v>
      </c>
      <c r="DO164" s="168">
        <v>47570.931528662426</v>
      </c>
      <c r="DP164" s="168">
        <v>44853.011323425337</v>
      </c>
      <c r="DQ164" s="168">
        <v>48128.394815994339</v>
      </c>
      <c r="DR164" s="168">
        <v>47866.330502476994</v>
      </c>
      <c r="DS164" s="168">
        <v>48136.495046001415</v>
      </c>
      <c r="DT164" s="168">
        <v>49321.799805378629</v>
      </c>
      <c r="DU164" s="168">
        <v>44625.489207360224</v>
      </c>
      <c r="DV164" s="168">
        <v>49264.867303609339</v>
      </c>
      <c r="DW164" s="168">
        <v>21902.990534324133</v>
      </c>
      <c r="DX164" s="168">
        <v>0</v>
      </c>
      <c r="DY164" s="168">
        <v>41975.871372965325</v>
      </c>
      <c r="DZ164" s="168">
        <v>47401.22434536447</v>
      </c>
      <c r="EA164" s="168">
        <v>47394.108280254775</v>
      </c>
      <c r="EB164" s="168">
        <v>45196.211075725405</v>
      </c>
      <c r="EC164" s="168">
        <v>47381.911270346784</v>
      </c>
      <c r="ED164" s="168">
        <v>47156.1889596603</v>
      </c>
      <c r="EE164" s="168">
        <v>47749.319709837226</v>
      </c>
      <c r="EF164" s="168">
        <v>48833.780962491153</v>
      </c>
      <c r="EG164" s="168">
        <v>45808.463818117474</v>
      </c>
      <c r="EH164" s="168">
        <v>48861.409677990094</v>
      </c>
      <c r="EI164" s="168">
        <v>46408.688075017701</v>
      </c>
      <c r="EJ164" s="168">
        <v>46011.268135173385</v>
      </c>
      <c r="EK164" s="168">
        <v>44645.095099079976</v>
      </c>
      <c r="EL164" s="168">
        <v>47008.586341118193</v>
      </c>
      <c r="EM164" s="168">
        <v>46973.55449398444</v>
      </c>
      <c r="EN164" s="168">
        <v>45245.311394196739</v>
      </c>
      <c r="EO164" s="168">
        <v>47334.256900212313</v>
      </c>
      <c r="EP164" s="168">
        <v>46912.68577494692</v>
      </c>
      <c r="EQ164" s="168">
        <v>47822.369072894558</v>
      </c>
      <c r="ER164" s="168">
        <v>48716.38358103326</v>
      </c>
      <c r="ES164" s="168">
        <v>44137.500884642599</v>
      </c>
      <c r="ET164" s="168">
        <v>48886.953733191789</v>
      </c>
      <c r="EU164" s="168">
        <v>45245.189755838641</v>
      </c>
      <c r="EV164" s="168">
        <v>46575.880219391365</v>
      </c>
      <c r="EW164" s="168">
        <v>44104.186128803958</v>
      </c>
      <c r="EX164" s="168">
        <v>46709.826167728235</v>
      </c>
      <c r="EY164" s="168">
        <v>47219.148089171977</v>
      </c>
      <c r="EZ164" s="168">
        <v>44896.027070063697</v>
      </c>
      <c r="FA164" s="168">
        <v>46930.444975230006</v>
      </c>
      <c r="FB164" s="168">
        <v>46631.662243453655</v>
      </c>
      <c r="FC164" s="168">
        <v>46901.61668435952</v>
      </c>
      <c r="FD164" s="168">
        <v>47862.493365180468</v>
      </c>
      <c r="FE164" s="168">
        <v>43321.951963906577</v>
      </c>
      <c r="FF164" s="168">
        <v>47898.122346072189</v>
      </c>
      <c r="FG164" s="168">
        <v>4436.7918435951869</v>
      </c>
      <c r="FH164" s="168">
        <v>43920.827140835099</v>
      </c>
      <c r="FI164" s="168">
        <v>43047.828644727531</v>
      </c>
      <c r="FJ164" s="168">
        <v>46579.275035385705</v>
      </c>
      <c r="FK164" s="168">
        <v>46791.661358811034</v>
      </c>
      <c r="FL164" s="168">
        <v>44162.945859872612</v>
      </c>
      <c r="FM164" s="168">
        <v>47177.70258315641</v>
      </c>
      <c r="FN164" s="168">
        <v>45936.443736730362</v>
      </c>
      <c r="FO164" s="168">
        <v>46480.255661712676</v>
      </c>
      <c r="FP164" s="168">
        <v>47563.655343241335</v>
      </c>
      <c r="FQ164" s="168">
        <v>43058.040958952581</v>
      </c>
      <c r="FR164" s="168">
        <v>47680.312278839352</v>
      </c>
      <c r="FS164" s="168">
        <v>43915.491861288043</v>
      </c>
      <c r="FT164" s="168">
        <v>44610.525035385705</v>
      </c>
      <c r="FU164" s="168">
        <v>42587.820240622787</v>
      </c>
      <c r="FV164" s="168">
        <v>46625.934182590237</v>
      </c>
      <c r="FW164" s="168">
        <v>45995.75371549894</v>
      </c>
      <c r="FX164" s="168">
        <v>43668.773000707719</v>
      </c>
      <c r="FY164" s="168">
        <v>46698.458510261858</v>
      </c>
      <c r="FZ164" s="168">
        <v>45419.480714791222</v>
      </c>
      <c r="GA164" s="168">
        <v>46543.96142958245</v>
      </c>
    </row>
    <row r="165" spans="2:183">
      <c r="B165" s="96" t="s">
        <v>6</v>
      </c>
      <c r="C165" s="166" t="s">
        <v>36</v>
      </c>
      <c r="D165" s="169">
        <v>97493</v>
      </c>
      <c r="E165" s="170">
        <v>86541.2</v>
      </c>
      <c r="F165" s="170">
        <v>94345.8</v>
      </c>
      <c r="G165" s="170">
        <v>92964.99</v>
      </c>
      <c r="H165" s="170">
        <v>96168.4</v>
      </c>
      <c r="I165" s="170">
        <v>90815</v>
      </c>
      <c r="J165" s="170">
        <v>94419</v>
      </c>
      <c r="K165" s="170">
        <v>94361.8</v>
      </c>
      <c r="L165" s="170">
        <v>91396</v>
      </c>
      <c r="M165" s="170">
        <v>96409</v>
      </c>
      <c r="N165" s="170">
        <v>93724</v>
      </c>
      <c r="O165" s="170">
        <v>95156.39</v>
      </c>
      <c r="P165" s="170">
        <v>98716.39</v>
      </c>
      <c r="Q165" s="170">
        <v>88129.2</v>
      </c>
      <c r="R165" s="170">
        <v>92901.79</v>
      </c>
      <c r="S165" s="170">
        <v>12741.6</v>
      </c>
      <c r="T165" s="170">
        <v>18493.8</v>
      </c>
      <c r="U165" s="170">
        <v>92514.99</v>
      </c>
      <c r="V165" s="170">
        <v>94398.41</v>
      </c>
      <c r="W165" s="170">
        <v>94091.8</v>
      </c>
      <c r="X165" s="170">
        <v>91628</v>
      </c>
      <c r="Y165" s="170">
        <v>95889</v>
      </c>
      <c r="Z165" s="170">
        <v>93791</v>
      </c>
      <c r="AA165" s="170">
        <v>93607.79</v>
      </c>
      <c r="AB165" s="170">
        <v>96917</v>
      </c>
      <c r="AC165" s="170">
        <v>86879.2</v>
      </c>
      <c r="AD165" s="170">
        <v>93491.79</v>
      </c>
      <c r="AE165" s="170">
        <v>91766</v>
      </c>
      <c r="AF165" s="170">
        <v>95673</v>
      </c>
      <c r="AG165" s="170">
        <v>91785.99</v>
      </c>
      <c r="AH165" s="170">
        <v>94699.8</v>
      </c>
      <c r="AI165" s="170">
        <v>94206.39</v>
      </c>
      <c r="AJ165" s="170">
        <v>91126</v>
      </c>
      <c r="AK165" s="170">
        <v>95651.8</v>
      </c>
      <c r="AL165" s="170">
        <v>93144</v>
      </c>
      <c r="AM165" s="170">
        <v>93217</v>
      </c>
      <c r="AN165" s="170">
        <v>96269</v>
      </c>
      <c r="AO165" s="170">
        <v>90171.59</v>
      </c>
      <c r="AP165" s="170">
        <v>93680.41</v>
      </c>
      <c r="AQ165" s="170">
        <v>91702</v>
      </c>
      <c r="AR165" s="170">
        <v>95887.79</v>
      </c>
      <c r="AS165" s="170">
        <v>91870</v>
      </c>
      <c r="AT165" s="170">
        <v>94746.41</v>
      </c>
      <c r="AU165" s="170">
        <v>95751.79</v>
      </c>
      <c r="AV165" s="170">
        <v>90946</v>
      </c>
      <c r="AW165" s="170">
        <v>95161.79</v>
      </c>
      <c r="AX165" s="170">
        <v>94052</v>
      </c>
      <c r="AY165" s="170">
        <v>92337.8</v>
      </c>
      <c r="AZ165" s="170">
        <v>94927.8</v>
      </c>
      <c r="BA165" s="170">
        <v>86591.2</v>
      </c>
      <c r="BB165" s="170">
        <v>88295.8</v>
      </c>
      <c r="BC165" s="170">
        <v>78166.2</v>
      </c>
      <c r="BD165" s="170">
        <v>13286</v>
      </c>
      <c r="BE165" s="170">
        <v>83852</v>
      </c>
      <c r="BF165" s="170">
        <v>87121</v>
      </c>
      <c r="BG165" s="170">
        <v>88685.8</v>
      </c>
      <c r="BH165" s="170">
        <v>82782</v>
      </c>
      <c r="BI165" s="170">
        <v>86671</v>
      </c>
      <c r="BJ165" s="170">
        <v>86614</v>
      </c>
      <c r="BK165" s="170">
        <v>86215.8</v>
      </c>
      <c r="BL165" s="170">
        <v>96101</v>
      </c>
      <c r="BM165" s="170">
        <v>87627.199999999997</v>
      </c>
      <c r="BN165" s="170">
        <v>88645.8</v>
      </c>
      <c r="BO165" s="170">
        <v>84274</v>
      </c>
      <c r="BP165" s="170">
        <v>89229.8</v>
      </c>
      <c r="BQ165" s="170">
        <v>86924</v>
      </c>
      <c r="BR165" s="170">
        <v>91519.79</v>
      </c>
      <c r="BS165" s="170">
        <v>92035.8</v>
      </c>
      <c r="BT165" s="170">
        <v>86062</v>
      </c>
      <c r="BU165" s="170">
        <v>90168.39</v>
      </c>
      <c r="BV165" s="170">
        <v>93504</v>
      </c>
      <c r="BW165" s="170">
        <v>94117.79</v>
      </c>
      <c r="BX165" s="170">
        <v>99783</v>
      </c>
      <c r="BY165" s="170">
        <v>91765.2</v>
      </c>
      <c r="BZ165" s="170">
        <v>99951</v>
      </c>
      <c r="CA165" s="170">
        <v>93824.99</v>
      </c>
      <c r="CB165" s="170">
        <v>94067.8</v>
      </c>
      <c r="CC165" s="170">
        <v>89994</v>
      </c>
      <c r="CD165" s="170">
        <v>97753</v>
      </c>
      <c r="CE165" s="170">
        <v>96935.8</v>
      </c>
      <c r="CF165" s="170">
        <v>92970</v>
      </c>
      <c r="CG165" s="170">
        <v>98675.8</v>
      </c>
      <c r="CH165" s="170">
        <v>98520</v>
      </c>
      <c r="CI165" s="170">
        <v>100027.79</v>
      </c>
      <c r="CJ165" s="170">
        <v>102791</v>
      </c>
      <c r="CK165" s="170">
        <v>96280.6</v>
      </c>
      <c r="CL165" s="170">
        <v>102977</v>
      </c>
      <c r="CM165" s="170">
        <v>77670</v>
      </c>
      <c r="CN165" s="170">
        <v>36443</v>
      </c>
      <c r="CO165" s="170">
        <v>93560</v>
      </c>
      <c r="CP165" s="170">
        <v>97681</v>
      </c>
      <c r="CQ165" s="170">
        <v>97791.79</v>
      </c>
      <c r="CR165" s="170">
        <v>94764</v>
      </c>
      <c r="CS165" s="170">
        <v>99737.8</v>
      </c>
      <c r="CT165" s="170">
        <v>98706</v>
      </c>
      <c r="CU165" s="170">
        <v>99913.8</v>
      </c>
      <c r="CV165" s="170">
        <v>102271</v>
      </c>
      <c r="CW165" s="170">
        <v>92438.2</v>
      </c>
      <c r="CX165" s="170">
        <v>102611.79</v>
      </c>
      <c r="CY165" s="170">
        <v>96419</v>
      </c>
      <c r="CZ165" s="170">
        <v>98533.79</v>
      </c>
      <c r="DA165" s="170">
        <v>94556</v>
      </c>
      <c r="DB165" s="170">
        <v>96963.8</v>
      </c>
      <c r="DC165" s="170">
        <v>98325</v>
      </c>
      <c r="DD165" s="170">
        <v>94338</v>
      </c>
      <c r="DE165" s="170">
        <v>99855.8</v>
      </c>
      <c r="DF165" s="170">
        <v>99014.99</v>
      </c>
      <c r="DG165" s="170">
        <v>99293</v>
      </c>
      <c r="DH165" s="170">
        <v>102249</v>
      </c>
      <c r="DI165" s="170">
        <v>92558.2</v>
      </c>
      <c r="DJ165" s="170">
        <v>102273.8</v>
      </c>
      <c r="DK165" s="170">
        <v>96557</v>
      </c>
      <c r="DL165" s="170">
        <v>96869.79</v>
      </c>
      <c r="DM165" s="170">
        <v>93152</v>
      </c>
      <c r="DN165" s="170">
        <v>98345.8</v>
      </c>
      <c r="DO165" s="170">
        <v>98090.39</v>
      </c>
      <c r="DP165" s="170">
        <v>92252</v>
      </c>
      <c r="DQ165" s="170">
        <v>99375.79</v>
      </c>
      <c r="DR165" s="170">
        <v>99116</v>
      </c>
      <c r="DS165" s="170">
        <v>99419</v>
      </c>
      <c r="DT165" s="170">
        <v>102125.8</v>
      </c>
      <c r="DU165" s="170">
        <v>92401.2</v>
      </c>
      <c r="DV165" s="170">
        <v>102003</v>
      </c>
      <c r="DW165" s="170">
        <v>45271.6</v>
      </c>
      <c r="DX165" s="170">
        <v>0</v>
      </c>
      <c r="DY165" s="170">
        <v>86411.199999999997</v>
      </c>
      <c r="DZ165" s="170">
        <v>97717.79</v>
      </c>
      <c r="EA165" s="170">
        <v>97701.8</v>
      </c>
      <c r="EB165" s="170">
        <v>93052</v>
      </c>
      <c r="EC165" s="170">
        <v>97673.79</v>
      </c>
      <c r="ED165" s="170">
        <v>97504</v>
      </c>
      <c r="EE165" s="170">
        <v>98537.8</v>
      </c>
      <c r="EF165" s="170">
        <v>102041</v>
      </c>
      <c r="EG165" s="170">
        <v>95737.600000000006</v>
      </c>
      <c r="EH165" s="170">
        <v>102105.8</v>
      </c>
      <c r="EI165" s="170">
        <v>96786</v>
      </c>
      <c r="EJ165" s="170">
        <v>95537.8</v>
      </c>
      <c r="EK165" s="170">
        <v>92776</v>
      </c>
      <c r="EL165" s="170">
        <v>97803</v>
      </c>
      <c r="EM165" s="170">
        <v>97723.8</v>
      </c>
      <c r="EN165" s="170">
        <v>94088</v>
      </c>
      <c r="EO165" s="170">
        <v>98549</v>
      </c>
      <c r="EP165" s="170">
        <v>97945</v>
      </c>
      <c r="EQ165" s="170">
        <v>99707.79</v>
      </c>
      <c r="ER165" s="170">
        <v>101271.79</v>
      </c>
      <c r="ES165" s="170">
        <v>91773.2</v>
      </c>
      <c r="ET165" s="170">
        <v>101663</v>
      </c>
      <c r="EU165" s="170">
        <v>93662</v>
      </c>
      <c r="EV165" s="170">
        <v>96395</v>
      </c>
      <c r="EW165" s="170">
        <v>91044</v>
      </c>
      <c r="EX165" s="170">
        <v>96637</v>
      </c>
      <c r="EY165" s="170">
        <v>97813.8</v>
      </c>
      <c r="EZ165" s="170">
        <v>92858</v>
      </c>
      <c r="FA165" s="170">
        <v>97133.8</v>
      </c>
      <c r="FB165" s="170">
        <v>96786</v>
      </c>
      <c r="FC165" s="170">
        <v>97085.79</v>
      </c>
      <c r="FD165" s="170">
        <v>98829.79</v>
      </c>
      <c r="FE165" s="170">
        <v>89481.2</v>
      </c>
      <c r="FF165" s="170">
        <v>98967</v>
      </c>
      <c r="FG165" s="170">
        <v>9109.2000000000007</v>
      </c>
      <c r="FH165" s="170">
        <v>90166</v>
      </c>
      <c r="FI165" s="170">
        <v>88180.99</v>
      </c>
      <c r="FJ165" s="170">
        <v>95908.41</v>
      </c>
      <c r="FK165" s="170">
        <v>96405</v>
      </c>
      <c r="FL165" s="170">
        <v>90726</v>
      </c>
      <c r="FM165" s="170">
        <v>97257.8</v>
      </c>
      <c r="FN165" s="170">
        <v>94712.99</v>
      </c>
      <c r="FO165" s="170">
        <v>95647</v>
      </c>
      <c r="FP165" s="170">
        <v>98167</v>
      </c>
      <c r="FQ165" s="170">
        <v>88903.2</v>
      </c>
      <c r="FR165" s="170">
        <v>98477.79</v>
      </c>
      <c r="FS165" s="170">
        <v>90175</v>
      </c>
      <c r="FT165" s="170">
        <v>91401</v>
      </c>
      <c r="FU165" s="170">
        <v>87108</v>
      </c>
      <c r="FV165" s="170">
        <v>96035.8</v>
      </c>
      <c r="FW165" s="170">
        <v>94565.79</v>
      </c>
      <c r="FX165" s="170">
        <v>89591</v>
      </c>
      <c r="FY165" s="170">
        <v>96194.41</v>
      </c>
      <c r="FZ165" s="170">
        <v>93562</v>
      </c>
      <c r="GA165" s="170">
        <v>95803</v>
      </c>
    </row>
    <row r="166" spans="2:183">
      <c r="B166" s="171" t="s">
        <v>6</v>
      </c>
      <c r="C166" s="172" t="s">
        <v>95</v>
      </c>
      <c r="D166" s="83">
        <v>0.86780780460015661</v>
      </c>
      <c r="E166" s="84">
        <v>0.85285793125197096</v>
      </c>
      <c r="F166" s="84">
        <v>0.83979384746848962</v>
      </c>
      <c r="G166" s="84">
        <v>0.85508636865342169</v>
      </c>
      <c r="H166" s="84">
        <v>0.8560172327850174</v>
      </c>
      <c r="I166" s="84">
        <v>0.83531089036055928</v>
      </c>
      <c r="J166" s="84">
        <v>0.84044541764580216</v>
      </c>
      <c r="K166" s="84">
        <v>0.83993626717937764</v>
      </c>
      <c r="L166" s="84">
        <v>0.84065489330389997</v>
      </c>
      <c r="M166" s="84">
        <v>0.85815886918749551</v>
      </c>
      <c r="N166" s="84">
        <v>0.86206769683590878</v>
      </c>
      <c r="O166" s="84">
        <v>0.84700909705903293</v>
      </c>
      <c r="P166" s="84">
        <v>0.87869748273161008</v>
      </c>
      <c r="Q166" s="84">
        <v>0.86850756859035005</v>
      </c>
      <c r="R166" s="84">
        <v>0.8269403795485295</v>
      </c>
      <c r="S166" s="84">
        <v>0.11719646799116998</v>
      </c>
      <c r="T166" s="84">
        <v>0.16461760307626574</v>
      </c>
      <c r="U166" s="84">
        <v>0.85094729580573958</v>
      </c>
      <c r="V166" s="84">
        <v>0.84026214128035326</v>
      </c>
      <c r="W166" s="84">
        <v>0.83753293455814293</v>
      </c>
      <c r="X166" s="84">
        <v>0.84278881530537164</v>
      </c>
      <c r="Y166" s="84">
        <v>0.85353022858363603</v>
      </c>
      <c r="Z166" s="84">
        <v>0.86268395879323034</v>
      </c>
      <c r="AA166" s="84">
        <v>0.83322464929146189</v>
      </c>
      <c r="AB166" s="84">
        <v>0.86268069500818911</v>
      </c>
      <c r="AC166" s="84">
        <v>0.85618889940081988</v>
      </c>
      <c r="AD166" s="84">
        <v>0.83219210638752394</v>
      </c>
      <c r="AE166" s="84">
        <v>0.84405813097866078</v>
      </c>
      <c r="AF166" s="84">
        <v>0.85160756248664815</v>
      </c>
      <c r="AG166" s="84">
        <v>0.84424199779249454</v>
      </c>
      <c r="AH166" s="84">
        <v>0.84294488357188635</v>
      </c>
      <c r="AI166" s="84">
        <v>0.83855292672505877</v>
      </c>
      <c r="AJ166" s="84">
        <v>0.83817144959529066</v>
      </c>
      <c r="AK166" s="84">
        <v>0.85141885636972159</v>
      </c>
      <c r="AL166" s="84">
        <v>0.85673289183222956</v>
      </c>
      <c r="AM166" s="84">
        <v>0.82974613686534215</v>
      </c>
      <c r="AN166" s="84">
        <v>0.8569126967172257</v>
      </c>
      <c r="AO166" s="84">
        <v>0.85799259724442412</v>
      </c>
      <c r="AP166" s="84">
        <v>0.83387105675425477</v>
      </c>
      <c r="AQ166" s="84">
        <v>0.84346946284032376</v>
      </c>
      <c r="AR166" s="84">
        <v>0.85351945809300001</v>
      </c>
      <c r="AS166" s="84">
        <v>0.8450147167034584</v>
      </c>
      <c r="AT166" s="84">
        <v>0.843359769992167</v>
      </c>
      <c r="AU166" s="84">
        <v>0.85230889055045211</v>
      </c>
      <c r="AV166" s="84">
        <v>0.83651582045621786</v>
      </c>
      <c r="AW166" s="84">
        <v>0.84705716371145756</v>
      </c>
      <c r="AX166" s="84">
        <v>0.86508462104488593</v>
      </c>
      <c r="AY166" s="84">
        <v>0.82192017375204729</v>
      </c>
      <c r="AZ166" s="84">
        <v>0.84497436445204022</v>
      </c>
      <c r="BA166" s="84">
        <v>0.85335067801955211</v>
      </c>
      <c r="BB166" s="84">
        <v>0.78594139428896959</v>
      </c>
      <c r="BC166" s="84">
        <v>0.71896799116997789</v>
      </c>
      <c r="BD166" s="84">
        <v>0.11826176742861212</v>
      </c>
      <c r="BE166" s="84">
        <v>0.77126563649742452</v>
      </c>
      <c r="BF166" s="84">
        <v>0.77548422701701913</v>
      </c>
      <c r="BG166" s="84">
        <v>0.78941287474186428</v>
      </c>
      <c r="BH166" s="84">
        <v>0.7614238410596027</v>
      </c>
      <c r="BI166" s="84">
        <v>0.77147867264829451</v>
      </c>
      <c r="BJ166" s="84">
        <v>0.79667034584253127</v>
      </c>
      <c r="BK166" s="84">
        <v>0.76742683187353133</v>
      </c>
      <c r="BL166" s="84">
        <v>0.85541728975290177</v>
      </c>
      <c r="BM166" s="84">
        <v>0.86356039104383475</v>
      </c>
      <c r="BN166" s="84">
        <v>0.78905682546464428</v>
      </c>
      <c r="BO166" s="84">
        <v>0.77514716703458431</v>
      </c>
      <c r="BP166" s="84">
        <v>0.79425514491205584</v>
      </c>
      <c r="BQ166" s="84">
        <v>0.79952170713760118</v>
      </c>
      <c r="BR166" s="84">
        <v>0.81463887702057958</v>
      </c>
      <c r="BS166" s="84">
        <v>0.81923200170903654</v>
      </c>
      <c r="BT166" s="84">
        <v>0.79159308314937449</v>
      </c>
      <c r="BU166" s="84">
        <v>0.8026097521897031</v>
      </c>
      <c r="BV166" s="84">
        <v>0.86004415011037527</v>
      </c>
      <c r="BW166" s="84">
        <v>0.83776427757601646</v>
      </c>
      <c r="BX166" s="84">
        <v>0.88819162572099974</v>
      </c>
      <c r="BY166" s="84">
        <v>0.90434011352885524</v>
      </c>
      <c r="BZ166" s="84">
        <v>0.88968703268532368</v>
      </c>
      <c r="CA166" s="84">
        <v>0.86299659676232532</v>
      </c>
      <c r="CB166" s="84">
        <v>0.83731930499181084</v>
      </c>
      <c r="CC166" s="84">
        <v>0.82775938189845477</v>
      </c>
      <c r="CD166" s="84">
        <v>0.8701221249020864</v>
      </c>
      <c r="CE166" s="84">
        <v>0.86284803816848255</v>
      </c>
      <c r="CF166" s="84">
        <v>0.85513245033112584</v>
      </c>
      <c r="CG166" s="84">
        <v>0.87833618172755112</v>
      </c>
      <c r="CH166" s="84">
        <v>0.9061810154525386</v>
      </c>
      <c r="CI166" s="84">
        <v>0.89037055828526668</v>
      </c>
      <c r="CJ166" s="84">
        <v>0.91496653136794137</v>
      </c>
      <c r="CK166" s="84">
        <v>0.91612049935297257</v>
      </c>
      <c r="CL166" s="84">
        <v>0.91662216050701417</v>
      </c>
      <c r="CM166" s="84">
        <v>0.71440397350993379</v>
      </c>
      <c r="CN166" s="84">
        <v>0.32438759524318167</v>
      </c>
      <c r="CO166" s="84">
        <v>0.86055923473142015</v>
      </c>
      <c r="CP166" s="84">
        <v>0.86948123620309048</v>
      </c>
      <c r="CQ166" s="84">
        <v>0.87046740368867048</v>
      </c>
      <c r="CR166" s="84">
        <v>0.87163355408388521</v>
      </c>
      <c r="CS166" s="84">
        <v>0.88778929003774121</v>
      </c>
      <c r="CT166" s="84">
        <v>0.90789183222958059</v>
      </c>
      <c r="CU166" s="84">
        <v>0.88935590685750909</v>
      </c>
      <c r="CV166" s="84">
        <v>0.91033789076408178</v>
      </c>
      <c r="CW166" s="84">
        <v>0.91097248502049821</v>
      </c>
      <c r="CX166" s="84">
        <v>0.9133713415936765</v>
      </c>
      <c r="CY166" s="84">
        <v>0.88685614422369385</v>
      </c>
      <c r="CZ166" s="84">
        <v>0.87707211778110084</v>
      </c>
      <c r="DA166" s="84">
        <v>0.86972038263428997</v>
      </c>
      <c r="DB166" s="84">
        <v>0.86309727266253655</v>
      </c>
      <c r="DC166" s="84">
        <v>0.87521362956633197</v>
      </c>
      <c r="DD166" s="84">
        <v>0.86771523178807952</v>
      </c>
      <c r="DE166" s="84">
        <v>0.88883963540554012</v>
      </c>
      <c r="DF166" s="84">
        <v>0.91073390360559237</v>
      </c>
      <c r="DG166" s="84">
        <v>0.88383002207505523</v>
      </c>
      <c r="DH166" s="84">
        <v>0.91014206366161077</v>
      </c>
      <c r="DI166" s="84">
        <v>0.91215507726269318</v>
      </c>
      <c r="DJ166" s="84">
        <v>0.91036281421348719</v>
      </c>
      <c r="DK166" s="84">
        <v>0.8881254598969831</v>
      </c>
      <c r="DL166" s="84">
        <v>0.86226046784875021</v>
      </c>
      <c r="DM166" s="84">
        <v>0.8568064753495217</v>
      </c>
      <c r="DN166" s="84">
        <v>0.87539877519048637</v>
      </c>
      <c r="DO166" s="84">
        <v>0.87312531154311757</v>
      </c>
      <c r="DP166" s="84">
        <v>0.84852832965415748</v>
      </c>
      <c r="DQ166" s="84">
        <v>0.88456695506658112</v>
      </c>
      <c r="DR166" s="84">
        <v>0.9116629874908021</v>
      </c>
      <c r="DS166" s="84">
        <v>0.8849515772982981</v>
      </c>
      <c r="DT166" s="84">
        <v>0.90904543188777331</v>
      </c>
      <c r="DU166" s="84">
        <v>0.91060785241248809</v>
      </c>
      <c r="DV166" s="84">
        <v>0.90795236060670792</v>
      </c>
      <c r="DW166" s="84">
        <v>0.41640544518027961</v>
      </c>
      <c r="DX166" s="84">
        <v>0</v>
      </c>
      <c r="DY166" s="84">
        <v>0.79480500367917584</v>
      </c>
      <c r="DZ166" s="84">
        <v>0.86980871252581349</v>
      </c>
      <c r="EA166" s="84">
        <v>0.86966638182724487</v>
      </c>
      <c r="EB166" s="84">
        <v>0.8558866813833701</v>
      </c>
      <c r="EC166" s="84">
        <v>0.86941705832087157</v>
      </c>
      <c r="ED166" s="84">
        <v>0.89683590875643859</v>
      </c>
      <c r="EE166" s="84">
        <v>0.87710781172114227</v>
      </c>
      <c r="EF166" s="84">
        <v>0.90829060742006695</v>
      </c>
      <c r="EG166" s="84">
        <v>0.9109537946258659</v>
      </c>
      <c r="EH166" s="84">
        <v>0.90886740724916326</v>
      </c>
      <c r="EI166" s="84">
        <v>0.89023178807947023</v>
      </c>
      <c r="EJ166" s="84">
        <v>0.85040411592964471</v>
      </c>
      <c r="EK166" s="84">
        <v>0.85334805003679171</v>
      </c>
      <c r="EL166" s="84">
        <v>0.87056718649861142</v>
      </c>
      <c r="EM166" s="84">
        <v>0.86986220892971589</v>
      </c>
      <c r="EN166" s="84">
        <v>0.86541574687270051</v>
      </c>
      <c r="EO166" s="84">
        <v>0.87720750551876381</v>
      </c>
      <c r="EP166" s="84">
        <v>0.90089220014716709</v>
      </c>
      <c r="EQ166" s="84">
        <v>0.88752216406750684</v>
      </c>
      <c r="ER166" s="84">
        <v>0.90144369080680764</v>
      </c>
      <c r="ES166" s="84">
        <v>0.90441895301166819</v>
      </c>
      <c r="ET166" s="84">
        <v>0.90492594175033825</v>
      </c>
      <c r="EU166" s="84">
        <v>0.86149742457689482</v>
      </c>
      <c r="EV166" s="84">
        <v>0.85803425194046856</v>
      </c>
      <c r="EW166" s="84">
        <v>0.8374172185430464</v>
      </c>
      <c r="EX166" s="84">
        <v>0.86018835006764938</v>
      </c>
      <c r="EY166" s="84">
        <v>0.87066331980346079</v>
      </c>
      <c r="EZ166" s="84">
        <v>0.85410228108903608</v>
      </c>
      <c r="FA166" s="84">
        <v>0.86461048209072133</v>
      </c>
      <c r="FB166" s="84">
        <v>0.89023178807947023</v>
      </c>
      <c r="FC166" s="84">
        <v>0.86418313394573798</v>
      </c>
      <c r="FD166" s="84">
        <v>0.87970688243252859</v>
      </c>
      <c r="FE166" s="84">
        <v>0.88183144118574575</v>
      </c>
      <c r="FF166" s="84">
        <v>0.88092822046571251</v>
      </c>
      <c r="FG166" s="84">
        <v>8.3785871964679917E-2</v>
      </c>
      <c r="FH166" s="84">
        <v>0.80258847824538915</v>
      </c>
      <c r="FI166" s="84">
        <v>0.81108342531273003</v>
      </c>
      <c r="FJ166" s="84">
        <v>0.85370300149540701</v>
      </c>
      <c r="FK166" s="84">
        <v>0.85812326425977359</v>
      </c>
      <c r="FL166" s="84">
        <v>0.83449227373068435</v>
      </c>
      <c r="FM166" s="84">
        <v>0.86571423485010324</v>
      </c>
      <c r="FN166" s="84">
        <v>0.87116436718175139</v>
      </c>
      <c r="FO166" s="84">
        <v>0.85137613045645522</v>
      </c>
      <c r="FP166" s="84">
        <v>0.87380723492131307</v>
      </c>
      <c r="FQ166" s="84">
        <v>0.87613528855250711</v>
      </c>
      <c r="FR166" s="84">
        <v>0.87657364879299293</v>
      </c>
      <c r="FS166" s="84">
        <v>0.82942420897718916</v>
      </c>
      <c r="FT166" s="84">
        <v>0.81358149967955562</v>
      </c>
      <c r="FU166" s="84">
        <v>0.80121412803532011</v>
      </c>
      <c r="FV166" s="84">
        <v>0.85483692943103329</v>
      </c>
      <c r="FW166" s="84">
        <v>0.84175202948088013</v>
      </c>
      <c r="FX166" s="84">
        <v>0.82405261221486392</v>
      </c>
      <c r="FY166" s="84">
        <v>0.85624875382752974</v>
      </c>
      <c r="FZ166" s="84">
        <v>0.86057763061074322</v>
      </c>
      <c r="GA166" s="84">
        <v>0.85276472263761305</v>
      </c>
    </row>
    <row r="167" spans="2:183">
      <c r="B167" s="96" t="s">
        <v>6</v>
      </c>
      <c r="C167" s="166" t="s">
        <v>268</v>
      </c>
      <c r="D167" s="169">
        <v>1067602.1200000001</v>
      </c>
      <c r="E167" s="170">
        <v>948995.69</v>
      </c>
      <c r="F167" s="170">
        <v>1035632.44</v>
      </c>
      <c r="G167" s="170">
        <v>1018631.31</v>
      </c>
      <c r="H167" s="170">
        <v>1053891.1200000001</v>
      </c>
      <c r="I167" s="170">
        <v>997355.12</v>
      </c>
      <c r="J167" s="170">
        <v>1036557.88</v>
      </c>
      <c r="K167" s="170">
        <v>1036038.94</v>
      </c>
      <c r="L167" s="170">
        <v>1003356</v>
      </c>
      <c r="M167" s="170">
        <v>1056578.6200000001</v>
      </c>
      <c r="N167" s="170">
        <v>1026568.06</v>
      </c>
      <c r="O167" s="170">
        <v>1044093.12</v>
      </c>
      <c r="P167" s="170">
        <v>1079868.5</v>
      </c>
      <c r="Q167" s="170">
        <v>965336.12</v>
      </c>
      <c r="R167" s="170">
        <v>1021806.31</v>
      </c>
      <c r="S167" s="170">
        <v>139449.19</v>
      </c>
      <c r="T167" s="170">
        <v>202856.28</v>
      </c>
      <c r="U167" s="170">
        <v>1014424.5</v>
      </c>
      <c r="V167" s="170">
        <v>1036440.56</v>
      </c>
      <c r="W167" s="170">
        <v>1033392.12</v>
      </c>
      <c r="X167" s="170">
        <v>1005771.06</v>
      </c>
      <c r="Y167" s="170">
        <v>1051055.75</v>
      </c>
      <c r="Z167" s="170">
        <v>1027217.12</v>
      </c>
      <c r="AA167" s="170">
        <v>1028825.12</v>
      </c>
      <c r="AB167" s="170">
        <v>1051940.5</v>
      </c>
      <c r="AC167" s="170">
        <v>943924.94</v>
      </c>
      <c r="AD167" s="170">
        <v>1018313.5</v>
      </c>
      <c r="AE167" s="170">
        <v>997614</v>
      </c>
      <c r="AF167" s="170">
        <v>1039348.75</v>
      </c>
      <c r="AG167" s="170">
        <v>997884.31</v>
      </c>
      <c r="AH167" s="170">
        <v>1029921.12</v>
      </c>
      <c r="AI167" s="170">
        <v>1025169.31</v>
      </c>
      <c r="AJ167" s="170">
        <v>991448.25</v>
      </c>
      <c r="AK167" s="170">
        <v>1039175.06</v>
      </c>
      <c r="AL167" s="170">
        <v>1011280.06</v>
      </c>
      <c r="AM167" s="170">
        <v>1015085.75</v>
      </c>
      <c r="AN167" s="170">
        <v>1050084.6200000001</v>
      </c>
      <c r="AO167" s="170">
        <v>983919.19</v>
      </c>
      <c r="AP167" s="170">
        <v>1024423</v>
      </c>
      <c r="AQ167" s="170">
        <v>1001414.81</v>
      </c>
      <c r="AR167" s="170">
        <v>1046260.12</v>
      </c>
      <c r="AS167" s="170">
        <v>1003239.5</v>
      </c>
      <c r="AT167" s="170">
        <v>1035251</v>
      </c>
      <c r="AU167" s="170">
        <v>1045511.19</v>
      </c>
      <c r="AV167" s="170">
        <v>994162.62</v>
      </c>
      <c r="AW167" s="170">
        <v>1039045.19</v>
      </c>
      <c r="AX167" s="170">
        <v>1025231.5</v>
      </c>
      <c r="AY167" s="170">
        <v>1011025.38</v>
      </c>
      <c r="AZ167" s="170">
        <v>1042048.31</v>
      </c>
      <c r="BA167" s="170">
        <v>949706.19</v>
      </c>
      <c r="BB167" s="170">
        <v>977230.44</v>
      </c>
      <c r="BC167" s="170">
        <v>866984.81</v>
      </c>
      <c r="BD167" s="170">
        <v>148350.10999999999</v>
      </c>
      <c r="BE167" s="170">
        <v>930225.69</v>
      </c>
      <c r="BF167" s="170">
        <v>965929.12</v>
      </c>
      <c r="BG167" s="170">
        <v>981476.88</v>
      </c>
      <c r="BH167" s="170">
        <v>919604.62</v>
      </c>
      <c r="BI167" s="170">
        <v>961736.12</v>
      </c>
      <c r="BJ167" s="170">
        <v>957614.75</v>
      </c>
      <c r="BK167" s="170">
        <v>956213.62</v>
      </c>
      <c r="BL167" s="170">
        <v>1053679.6200000001</v>
      </c>
      <c r="BM167" s="170">
        <v>960265.31</v>
      </c>
      <c r="BN167" s="170">
        <v>980460.56</v>
      </c>
      <c r="BO167" s="170">
        <v>934139.19</v>
      </c>
      <c r="BP167" s="170">
        <v>987123.88</v>
      </c>
      <c r="BQ167" s="170">
        <v>960745.62</v>
      </c>
      <c r="BR167" s="170">
        <v>1009505.31</v>
      </c>
      <c r="BS167" s="170">
        <v>1014617.88</v>
      </c>
      <c r="BT167" s="170">
        <v>952039.69</v>
      </c>
      <c r="BU167" s="170">
        <v>996282.06</v>
      </c>
      <c r="BV167" s="170">
        <v>1026302.94</v>
      </c>
      <c r="BW167" s="170">
        <v>1034797.56</v>
      </c>
      <c r="BX167" s="170">
        <v>1091828.3799999999</v>
      </c>
      <c r="BY167" s="170">
        <v>1002276.19</v>
      </c>
      <c r="BZ167" s="170">
        <v>1093140.6200000001</v>
      </c>
      <c r="CA167" s="170">
        <v>1029101.5</v>
      </c>
      <c r="CB167" s="170">
        <v>1035229.75</v>
      </c>
      <c r="CC167" s="170">
        <v>991147.88</v>
      </c>
      <c r="CD167" s="170">
        <v>1071637.25</v>
      </c>
      <c r="CE167" s="170">
        <v>1063782.3799999999</v>
      </c>
      <c r="CF167" s="170">
        <v>1021243.12</v>
      </c>
      <c r="CG167" s="170">
        <v>1081217.3799999999</v>
      </c>
      <c r="CH167" s="170">
        <v>1076039.5</v>
      </c>
      <c r="CI167" s="170">
        <v>1094589.1200000001</v>
      </c>
      <c r="CJ167" s="170">
        <v>1121978.6200000001</v>
      </c>
      <c r="CK167" s="170">
        <v>1050873</v>
      </c>
      <c r="CL167" s="170">
        <v>1123931.5</v>
      </c>
      <c r="CM167" s="170">
        <v>849569.56</v>
      </c>
      <c r="CN167" s="170">
        <v>401077.28</v>
      </c>
      <c r="CO167" s="170">
        <v>1026641.88</v>
      </c>
      <c r="CP167" s="170">
        <v>1071172.75</v>
      </c>
      <c r="CQ167" s="170">
        <v>1072487.75</v>
      </c>
      <c r="CR167" s="170">
        <v>1039246.31</v>
      </c>
      <c r="CS167" s="170">
        <v>1091809.3799999999</v>
      </c>
      <c r="CT167" s="170">
        <v>1077917.3799999999</v>
      </c>
      <c r="CU167" s="170">
        <v>1093469.3799999999</v>
      </c>
      <c r="CV167" s="170">
        <v>1116570.75</v>
      </c>
      <c r="CW167" s="170">
        <v>1009270.12</v>
      </c>
      <c r="CX167" s="170">
        <v>1120161.75</v>
      </c>
      <c r="CY167" s="170">
        <v>1055225.8799999999</v>
      </c>
      <c r="CZ167" s="170">
        <v>1079562.75</v>
      </c>
      <c r="DA167" s="170">
        <v>1036797.12</v>
      </c>
      <c r="DB167" s="170">
        <v>1064168.5</v>
      </c>
      <c r="DC167" s="170">
        <v>1077750.5</v>
      </c>
      <c r="DD167" s="170">
        <v>1034843.56</v>
      </c>
      <c r="DE167" s="170">
        <v>1092854.1200000001</v>
      </c>
      <c r="DF167" s="170">
        <v>1081103.5</v>
      </c>
      <c r="DG167" s="170">
        <v>1087073.25</v>
      </c>
      <c r="DH167" s="170">
        <v>1116364.25</v>
      </c>
      <c r="DI167" s="170">
        <v>1010473.69</v>
      </c>
      <c r="DJ167" s="170">
        <v>1116577.6200000001</v>
      </c>
      <c r="DK167" s="170">
        <v>1056584.75</v>
      </c>
      <c r="DL167" s="170">
        <v>1062789.75</v>
      </c>
      <c r="DM167" s="170">
        <v>1022584.31</v>
      </c>
      <c r="DN167" s="170">
        <v>1077776</v>
      </c>
      <c r="DO167" s="170">
        <v>1075483.6200000001</v>
      </c>
      <c r="DP167" s="170">
        <v>1014036.88</v>
      </c>
      <c r="DQ167" s="170">
        <v>1088086.75</v>
      </c>
      <c r="DR167" s="170">
        <v>1082162</v>
      </c>
      <c r="DS167" s="170">
        <v>1088269.8799999999</v>
      </c>
      <c r="DT167" s="170">
        <v>1115067.25</v>
      </c>
      <c r="DU167" s="170">
        <v>1008893.06</v>
      </c>
      <c r="DV167" s="170">
        <v>1113780.1200000001</v>
      </c>
      <c r="DW167" s="170">
        <v>495182.81</v>
      </c>
      <c r="DX167" s="170">
        <v>0</v>
      </c>
      <c r="DY167" s="170">
        <v>948990.5</v>
      </c>
      <c r="DZ167" s="170">
        <v>1071646.8799999999</v>
      </c>
      <c r="EA167" s="170">
        <v>1071486</v>
      </c>
      <c r="EB167" s="170">
        <v>1021795.94</v>
      </c>
      <c r="EC167" s="170">
        <v>1071210.25</v>
      </c>
      <c r="ED167" s="170">
        <v>1066107.1200000001</v>
      </c>
      <c r="EE167" s="170">
        <v>1079516.6200000001</v>
      </c>
      <c r="EF167" s="170">
        <v>1104034.1200000001</v>
      </c>
      <c r="EG167" s="170">
        <v>1035637.75</v>
      </c>
      <c r="EH167" s="170">
        <v>1104658.75</v>
      </c>
      <c r="EI167" s="170">
        <v>1049207.6200000001</v>
      </c>
      <c r="EJ167" s="170">
        <v>1040222.75</v>
      </c>
      <c r="EK167" s="170">
        <v>1009336.31</v>
      </c>
      <c r="EL167" s="170">
        <v>1062770.1200000001</v>
      </c>
      <c r="EM167" s="170">
        <v>1061978.1200000001</v>
      </c>
      <c r="EN167" s="170">
        <v>1022906</v>
      </c>
      <c r="EO167" s="170">
        <v>1070132.8799999999</v>
      </c>
      <c r="EP167" s="170">
        <v>1060602</v>
      </c>
      <c r="EQ167" s="170">
        <v>1081168.1200000001</v>
      </c>
      <c r="ER167" s="170">
        <v>1101380</v>
      </c>
      <c r="ES167" s="170">
        <v>997860.62</v>
      </c>
      <c r="ET167" s="170">
        <v>1105236.25</v>
      </c>
      <c r="EU167" s="170">
        <v>1022903.25</v>
      </c>
      <c r="EV167" s="170">
        <v>1052987.5</v>
      </c>
      <c r="EW167" s="170">
        <v>997107.44</v>
      </c>
      <c r="EX167" s="170">
        <v>1056015.75</v>
      </c>
      <c r="EY167" s="170">
        <v>1067530.5</v>
      </c>
      <c r="EZ167" s="170">
        <v>1015009.38</v>
      </c>
      <c r="FA167" s="170">
        <v>1061003.5</v>
      </c>
      <c r="FB167" s="170">
        <v>1054248.6200000001</v>
      </c>
      <c r="FC167" s="170">
        <v>1060351.75</v>
      </c>
      <c r="FD167" s="170">
        <v>1082075.25</v>
      </c>
      <c r="FE167" s="170">
        <v>979422.69</v>
      </c>
      <c r="FF167" s="170">
        <v>1082880.75</v>
      </c>
      <c r="FG167" s="170">
        <v>100306.99</v>
      </c>
      <c r="FH167" s="170">
        <v>992962.06</v>
      </c>
      <c r="FI167" s="170">
        <v>973225.31</v>
      </c>
      <c r="FJ167" s="170">
        <v>1053064.25</v>
      </c>
      <c r="FK167" s="170">
        <v>1057865.8799999999</v>
      </c>
      <c r="FL167" s="170">
        <v>998435.88</v>
      </c>
      <c r="FM167" s="170">
        <v>1066593.5</v>
      </c>
      <c r="FN167" s="170">
        <v>1038531.12</v>
      </c>
      <c r="FO167" s="170">
        <v>1050825.6200000001</v>
      </c>
      <c r="FP167" s="170">
        <v>1075319.1200000001</v>
      </c>
      <c r="FQ167" s="170">
        <v>973456.19</v>
      </c>
      <c r="FR167" s="170">
        <v>1077956.5</v>
      </c>
      <c r="FS167" s="170">
        <v>992841.44</v>
      </c>
      <c r="FT167" s="170">
        <v>1008554.75</v>
      </c>
      <c r="FU167" s="170">
        <v>962825.44</v>
      </c>
      <c r="FV167" s="170">
        <v>1054119.1200000001</v>
      </c>
      <c r="FW167" s="170">
        <v>1039872</v>
      </c>
      <c r="FX167" s="170">
        <v>987263.62</v>
      </c>
      <c r="FY167" s="170">
        <v>1055758.75</v>
      </c>
      <c r="FZ167" s="170">
        <v>1026843.62</v>
      </c>
      <c r="GA167" s="170">
        <v>1052265.8799999999</v>
      </c>
    </row>
    <row r="168" spans="2:183" s="41" customFormat="1">
      <c r="B168" s="171" t="s">
        <v>6</v>
      </c>
      <c r="C168" s="172" t="s">
        <v>269</v>
      </c>
      <c r="D168" s="455">
        <v>10.950551526776282</v>
      </c>
      <c r="E168" s="456">
        <v>10.965825410324793</v>
      </c>
      <c r="F168" s="456">
        <v>10.976985091016239</v>
      </c>
      <c r="G168" s="456">
        <v>10.957149675377796</v>
      </c>
      <c r="H168" s="456">
        <v>10.958808922681465</v>
      </c>
      <c r="I168" s="456">
        <v>10.982272972526564</v>
      </c>
      <c r="J168" s="456">
        <v>10.978276406231796</v>
      </c>
      <c r="K168" s="456">
        <v>10.979431719191451</v>
      </c>
      <c r="L168" s="456">
        <v>10.978117204254016</v>
      </c>
      <c r="M168" s="456">
        <v>10.95933595411217</v>
      </c>
      <c r="N168" s="456">
        <v>10.95309696555845</v>
      </c>
      <c r="O168" s="456">
        <v>10.972391029125843</v>
      </c>
      <c r="P168" s="456">
        <v>10.939100386470777</v>
      </c>
      <c r="Q168" s="456">
        <v>10.953646691448464</v>
      </c>
      <c r="R168" s="456">
        <v>10.998779571416225</v>
      </c>
      <c r="S168" s="456">
        <v>10.944401801971495</v>
      </c>
      <c r="T168" s="456">
        <v>10.968880381533271</v>
      </c>
      <c r="U168" s="456">
        <v>10.964974432791918</v>
      </c>
      <c r="V168" s="456">
        <v>10.979428149266498</v>
      </c>
      <c r="W168" s="456">
        <v>10.982807428490048</v>
      </c>
      <c r="X168" s="456">
        <v>10.976678089666915</v>
      </c>
      <c r="Y168" s="456">
        <v>10.961171250091251</v>
      </c>
      <c r="Z168" s="456">
        <v>10.952192854325041</v>
      </c>
      <c r="AA168" s="456">
        <v>10.990806641199415</v>
      </c>
      <c r="AB168" s="456">
        <v>10.854034895838707</v>
      </c>
      <c r="AC168" s="456">
        <v>10.864797788193261</v>
      </c>
      <c r="AD168" s="456">
        <v>10.892009875947396</v>
      </c>
      <c r="AE168" s="456">
        <v>10.871281302443171</v>
      </c>
      <c r="AF168" s="456">
        <v>10.863553458133433</v>
      </c>
      <c r="AG168" s="456">
        <v>10.871858657296173</v>
      </c>
      <c r="AH168" s="456">
        <v>10.87564197601262</v>
      </c>
      <c r="AI168" s="456">
        <v>10.882163195086873</v>
      </c>
      <c r="AJ168" s="456">
        <v>10.879971138862674</v>
      </c>
      <c r="AK168" s="456">
        <v>10.864145368931897</v>
      </c>
      <c r="AL168" s="456">
        <v>10.857168040882934</v>
      </c>
      <c r="AM168" s="456">
        <v>10.889491723612645</v>
      </c>
      <c r="AN168" s="456">
        <v>10.907816846544579</v>
      </c>
      <c r="AO168" s="456">
        <v>10.911631812192731</v>
      </c>
      <c r="AP168" s="456">
        <v>10.935295863884456</v>
      </c>
      <c r="AQ168" s="456">
        <v>10.920315914592921</v>
      </c>
      <c r="AR168" s="456">
        <v>10.911296631197779</v>
      </c>
      <c r="AS168" s="456">
        <v>10.920207902470883</v>
      </c>
      <c r="AT168" s="456">
        <v>10.926545924009153</v>
      </c>
      <c r="AU168" s="456">
        <v>10.918972794137844</v>
      </c>
      <c r="AV168" s="456">
        <v>10.931350691619203</v>
      </c>
      <c r="AW168" s="456">
        <v>10.918722630164902</v>
      </c>
      <c r="AX168" s="456">
        <v>10.900687917322331</v>
      </c>
      <c r="AY168" s="456">
        <v>10.949203684731497</v>
      </c>
      <c r="AZ168" s="456">
        <v>10.977272305899852</v>
      </c>
      <c r="BA168" s="456">
        <v>10.967698680697346</v>
      </c>
      <c r="BB168" s="456">
        <v>11.067688836841615</v>
      </c>
      <c r="BC168" s="456">
        <v>11.091556324856525</v>
      </c>
      <c r="BD168" s="456">
        <v>11.165897185006774</v>
      </c>
      <c r="BE168" s="456">
        <v>11.093661331870438</v>
      </c>
      <c r="BF168" s="456">
        <v>11.087213415823969</v>
      </c>
      <c r="BG168" s="456">
        <v>11.066899999774485</v>
      </c>
      <c r="BH168" s="456">
        <v>11.108750936193859</v>
      </c>
      <c r="BI168" s="456">
        <v>11.096400410748693</v>
      </c>
      <c r="BJ168" s="456">
        <v>11.05611968042118</v>
      </c>
      <c r="BK168" s="456">
        <v>11.090932520489284</v>
      </c>
      <c r="BL168" s="456">
        <v>10.964294023995588</v>
      </c>
      <c r="BM168" s="456">
        <v>10.958530113937226</v>
      </c>
      <c r="BN168" s="456">
        <v>11.060428807681808</v>
      </c>
      <c r="BO168" s="456">
        <v>11.084547903267911</v>
      </c>
      <c r="BP168" s="456">
        <v>11.062715370873855</v>
      </c>
      <c r="BQ168" s="456">
        <v>11.052708342920251</v>
      </c>
      <c r="BR168" s="456">
        <v>11.03045920450648</v>
      </c>
      <c r="BS168" s="456">
        <v>11.024165379124209</v>
      </c>
      <c r="BT168" s="456">
        <v>11.0622538402547</v>
      </c>
      <c r="BU168" s="456">
        <v>11.049127748648946</v>
      </c>
      <c r="BV168" s="456">
        <v>10.976032469199177</v>
      </c>
      <c r="BW168" s="456">
        <v>10.994707376788172</v>
      </c>
      <c r="BX168" s="456">
        <v>10.942028000761651</v>
      </c>
      <c r="BY168" s="456">
        <v>10.922181720303557</v>
      </c>
      <c r="BZ168" s="456">
        <v>10.936765214955329</v>
      </c>
      <c r="CA168" s="456">
        <v>10.968309189268231</v>
      </c>
      <c r="CB168" s="456">
        <v>11.005144693508299</v>
      </c>
      <c r="CC168" s="456">
        <v>11.013488454785875</v>
      </c>
      <c r="CD168" s="456">
        <v>10.962704469428049</v>
      </c>
      <c r="CE168" s="456">
        <v>10.974091924758447</v>
      </c>
      <c r="CF168" s="456">
        <v>10.98465225341508</v>
      </c>
      <c r="CG168" s="456">
        <v>10.95726996892855</v>
      </c>
      <c r="CH168" s="456">
        <v>10.922041209906618</v>
      </c>
      <c r="CI168" s="456">
        <v>10.942850181934443</v>
      </c>
      <c r="CJ168" s="456">
        <v>10.915144516543279</v>
      </c>
      <c r="CK168" s="456">
        <v>10.91469101771281</v>
      </c>
      <c r="CL168" s="456">
        <v>10.914393505345855</v>
      </c>
      <c r="CM168" s="456">
        <v>10.938194412256985</v>
      </c>
      <c r="CN168" s="456">
        <v>11.005605466070302</v>
      </c>
      <c r="CO168" s="456">
        <v>10.973085506626763</v>
      </c>
      <c r="CP168" s="456">
        <v>10.966029729425374</v>
      </c>
      <c r="CQ168" s="456">
        <v>10.967053062429883</v>
      </c>
      <c r="CR168" s="456">
        <v>10.966678379975519</v>
      </c>
      <c r="CS168" s="456">
        <v>10.946796299898333</v>
      </c>
      <c r="CT168" s="456">
        <v>10.920484874273093</v>
      </c>
      <c r="CU168" s="456">
        <v>10.944127638023975</v>
      </c>
      <c r="CV168" s="456">
        <v>10.917765055587605</v>
      </c>
      <c r="CW168" s="456">
        <v>10.918322944410429</v>
      </c>
      <c r="CX168" s="456">
        <v>10.916501407879153</v>
      </c>
      <c r="CY168" s="456">
        <v>10.944169510158785</v>
      </c>
      <c r="CZ168" s="456">
        <v>10.956269417831184</v>
      </c>
      <c r="DA168" s="456">
        <v>10.964900376496468</v>
      </c>
      <c r="DB168" s="456">
        <v>10.974905067664427</v>
      </c>
      <c r="DC168" s="456">
        <v>10.961103483346045</v>
      </c>
      <c r="DD168" s="456">
        <v>10.969530411923087</v>
      </c>
      <c r="DE168" s="456">
        <v>10.944322913641471</v>
      </c>
      <c r="DF168" s="456">
        <v>10.918584145693496</v>
      </c>
      <c r="DG168" s="456">
        <v>10.948135820249162</v>
      </c>
      <c r="DH168" s="456">
        <v>10.918094553491965</v>
      </c>
      <c r="DI168" s="456">
        <v>10.917170925968742</v>
      </c>
      <c r="DJ168" s="456">
        <v>10.917533327205991</v>
      </c>
      <c r="DK168" s="456">
        <v>10.942601261431072</v>
      </c>
      <c r="DL168" s="456">
        <v>10.971322948052226</v>
      </c>
      <c r="DM168" s="456">
        <v>10.977588350223291</v>
      </c>
      <c r="DN168" s="456">
        <v>10.959044514356485</v>
      </c>
      <c r="DO168" s="456">
        <v>10.964209847672134</v>
      </c>
      <c r="DP168" s="456">
        <v>10.992031392273338</v>
      </c>
      <c r="DQ168" s="456">
        <v>10.949213586125957</v>
      </c>
      <c r="DR168" s="456">
        <v>10.918136325114007</v>
      </c>
      <c r="DS168" s="456">
        <v>10.94629678431688</v>
      </c>
      <c r="DT168" s="456">
        <v>10.918565631799211</v>
      </c>
      <c r="DU168" s="456">
        <v>10.918614260420862</v>
      </c>
      <c r="DV168" s="456">
        <v>10.9190917914179</v>
      </c>
      <c r="DW168" s="456">
        <v>10.938045264580886</v>
      </c>
      <c r="DX168" s="456" t="e">
        <v>#DIV/0!</v>
      </c>
      <c r="DY168" s="456">
        <v>10.982262715944231</v>
      </c>
      <c r="DZ168" s="456">
        <v>10.966753136762508</v>
      </c>
      <c r="EA168" s="456">
        <v>10.966901326280579</v>
      </c>
      <c r="EB168" s="456">
        <v>10.980913252804882</v>
      </c>
      <c r="EC168" s="456">
        <v>10.967223141438456</v>
      </c>
      <c r="ED168" s="456">
        <v>10.933983426320973</v>
      </c>
      <c r="EE168" s="456">
        <v>10.95535540675761</v>
      </c>
      <c r="EF168" s="456">
        <v>10.81951490087318</v>
      </c>
      <c r="EG168" s="456">
        <v>10.817460955779129</v>
      </c>
      <c r="EH168" s="456">
        <v>10.81876592710698</v>
      </c>
      <c r="EI168" s="456">
        <v>10.840489533610233</v>
      </c>
      <c r="EJ168" s="456">
        <v>10.888075191180873</v>
      </c>
      <c r="EK168" s="456">
        <v>10.879282465292748</v>
      </c>
      <c r="EL168" s="456">
        <v>10.866436816866559</v>
      </c>
      <c r="EM168" s="456">
        <v>10.867139018335351</v>
      </c>
      <c r="EN168" s="456">
        <v>10.871800867273191</v>
      </c>
      <c r="EO168" s="456">
        <v>10.858891312950917</v>
      </c>
      <c r="EP168" s="456">
        <v>10.828546633314616</v>
      </c>
      <c r="EQ168" s="456">
        <v>10.84336660154638</v>
      </c>
      <c r="ER168" s="456">
        <v>10.875486648354888</v>
      </c>
      <c r="ES168" s="456">
        <v>10.873115680830569</v>
      </c>
      <c r="ET168" s="456">
        <v>10.871568318857401</v>
      </c>
      <c r="EU168" s="456">
        <v>10.921219384595673</v>
      </c>
      <c r="EV168" s="456">
        <v>10.923673427044971</v>
      </c>
      <c r="EW168" s="456">
        <v>10.951929177101182</v>
      </c>
      <c r="EX168" s="456">
        <v>10.927654521560065</v>
      </c>
      <c r="EY168" s="456">
        <v>10.913904786441178</v>
      </c>
      <c r="EZ168" s="456">
        <v>10.930769346744492</v>
      </c>
      <c r="FA168" s="456">
        <v>10.92311327261983</v>
      </c>
      <c r="FB168" s="456">
        <v>10.892573512698119</v>
      </c>
      <c r="FC168" s="456">
        <v>10.921801738441847</v>
      </c>
      <c r="FD168" s="456">
        <v>10.948877357727868</v>
      </c>
      <c r="FE168" s="456">
        <v>10.94556946040062</v>
      </c>
      <c r="FF168" s="456">
        <v>10.941836672830338</v>
      </c>
      <c r="FG168" s="456">
        <v>11.011613533570456</v>
      </c>
      <c r="FH168" s="456">
        <v>11.012599649535302</v>
      </c>
      <c r="FI168" s="456">
        <v>11.036679334173954</v>
      </c>
      <c r="FJ168" s="456">
        <v>10.979894776693722</v>
      </c>
      <c r="FK168" s="456">
        <v>10.97314330169597</v>
      </c>
      <c r="FL168" s="456">
        <v>11.004958666754844</v>
      </c>
      <c r="FM168" s="456">
        <v>10.966662828071373</v>
      </c>
      <c r="FN168" s="456">
        <v>10.965033624215643</v>
      </c>
      <c r="FO168" s="456">
        <v>10.986498478781353</v>
      </c>
      <c r="FP168" s="456">
        <v>10.953977609583669</v>
      </c>
      <c r="FQ168" s="456">
        <v>10.949619248800943</v>
      </c>
      <c r="FR168" s="456">
        <v>10.946188983323042</v>
      </c>
      <c r="FS168" s="456">
        <v>11.010162905461602</v>
      </c>
      <c r="FT168" s="456">
        <v>11.034395137908776</v>
      </c>
      <c r="FU168" s="456">
        <v>11.053237819718051</v>
      </c>
      <c r="FV168" s="456">
        <v>10.976314249477801</v>
      </c>
      <c r="FW168" s="456">
        <v>10.996281001829521</v>
      </c>
      <c r="FX168" s="456">
        <v>11.019674074404795</v>
      </c>
      <c r="FY168" s="456">
        <v>10.975260932521962</v>
      </c>
      <c r="FZ168" s="456">
        <v>10.975007161026912</v>
      </c>
      <c r="GA168" s="456">
        <v>10.983642265899814</v>
      </c>
    </row>
    <row r="169" spans="2:183">
      <c r="B169" s="96" t="s">
        <v>6</v>
      </c>
      <c r="C169" s="166" t="s">
        <v>37</v>
      </c>
      <c r="D169" s="99">
        <v>2498183.75</v>
      </c>
      <c r="E169" s="87">
        <v>2220646.5</v>
      </c>
      <c r="F169" s="87">
        <v>2423376</v>
      </c>
      <c r="G169" s="87">
        <v>2383593</v>
      </c>
      <c r="H169" s="87">
        <v>2466101.25</v>
      </c>
      <c r="I169" s="87">
        <v>2333806</v>
      </c>
      <c r="J169" s="87">
        <v>2425540.75</v>
      </c>
      <c r="K169" s="87">
        <v>2424327</v>
      </c>
      <c r="L169" s="87">
        <v>2347848</v>
      </c>
      <c r="M169" s="87">
        <v>2472389.25</v>
      </c>
      <c r="N169" s="87">
        <v>2402165</v>
      </c>
      <c r="O169" s="87">
        <v>2443173.75</v>
      </c>
      <c r="P169" s="87">
        <v>2602481.25</v>
      </c>
      <c r="Q169" s="87">
        <v>2326459</v>
      </c>
      <c r="R169" s="87">
        <v>2462551</v>
      </c>
      <c r="S169" s="87">
        <v>336072.5</v>
      </c>
      <c r="T169" s="87">
        <v>488883.19</v>
      </c>
      <c r="U169" s="87">
        <v>2444760.5</v>
      </c>
      <c r="V169" s="87">
        <v>2497819.5</v>
      </c>
      <c r="W169" s="87">
        <v>2490472.75</v>
      </c>
      <c r="X169" s="87">
        <v>2423905.75</v>
      </c>
      <c r="Y169" s="87">
        <v>2533042</v>
      </c>
      <c r="Z169" s="87">
        <v>2475591.25</v>
      </c>
      <c r="AA169" s="87">
        <v>2479466.25</v>
      </c>
      <c r="AB169" s="87">
        <v>2674037</v>
      </c>
      <c r="AC169" s="87">
        <v>2399461.5</v>
      </c>
      <c r="AD169" s="87">
        <v>2588556.5</v>
      </c>
      <c r="AE169" s="87">
        <v>2535937.5</v>
      </c>
      <c r="AF169" s="87">
        <v>2642028.75</v>
      </c>
      <c r="AG169" s="87">
        <v>2536625.5</v>
      </c>
      <c r="AH169" s="87">
        <v>2618063.25</v>
      </c>
      <c r="AI169" s="87">
        <v>2605984.25</v>
      </c>
      <c r="AJ169" s="87">
        <v>2520265</v>
      </c>
      <c r="AK169" s="87">
        <v>2641586.5</v>
      </c>
      <c r="AL169" s="87">
        <v>2570676.5</v>
      </c>
      <c r="AM169" s="87">
        <v>2580350.75</v>
      </c>
      <c r="AN169" s="87">
        <v>2787971</v>
      </c>
      <c r="AO169" s="87">
        <v>2612302</v>
      </c>
      <c r="AP169" s="87">
        <v>2719840.25</v>
      </c>
      <c r="AQ169" s="87">
        <v>2658753</v>
      </c>
      <c r="AR169" s="87">
        <v>2777817</v>
      </c>
      <c r="AS169" s="87">
        <v>2663598.25</v>
      </c>
      <c r="AT169" s="87">
        <v>2748587.75</v>
      </c>
      <c r="AU169" s="87">
        <v>2775828.25</v>
      </c>
      <c r="AV169" s="87">
        <v>2639498.75</v>
      </c>
      <c r="AW169" s="87">
        <v>2758661.5</v>
      </c>
      <c r="AX169" s="87">
        <v>2721986.5</v>
      </c>
      <c r="AY169" s="87">
        <v>2684269.5</v>
      </c>
      <c r="AZ169" s="87">
        <v>2905231.5</v>
      </c>
      <c r="BA169" s="87">
        <v>2647781.75</v>
      </c>
      <c r="BB169" s="87">
        <v>2724519.75</v>
      </c>
      <c r="BC169" s="87">
        <v>2417155.25</v>
      </c>
      <c r="BD169" s="87">
        <v>413600.22</v>
      </c>
      <c r="BE169" s="87">
        <v>2593470.75</v>
      </c>
      <c r="BF169" s="87">
        <v>2693011.75</v>
      </c>
      <c r="BG169" s="87">
        <v>2736359.25</v>
      </c>
      <c r="BH169" s="87">
        <v>2563859.25</v>
      </c>
      <c r="BI169" s="87">
        <v>2681322.25</v>
      </c>
      <c r="BJ169" s="87">
        <v>2669830.75</v>
      </c>
      <c r="BK169" s="87">
        <v>2665925.5</v>
      </c>
      <c r="BL169" s="87">
        <v>3026165.5</v>
      </c>
      <c r="BM169" s="87">
        <v>2757880</v>
      </c>
      <c r="BN169" s="87">
        <v>2815881.75</v>
      </c>
      <c r="BO169" s="87">
        <v>2682846.5</v>
      </c>
      <c r="BP169" s="87">
        <v>2835018.5</v>
      </c>
      <c r="BQ169" s="87">
        <v>2759260</v>
      </c>
      <c r="BR169" s="87">
        <v>2899297.75</v>
      </c>
      <c r="BS169" s="87">
        <v>2913981</v>
      </c>
      <c r="BT169" s="87">
        <v>2734257</v>
      </c>
      <c r="BU169" s="87">
        <v>2861320.75</v>
      </c>
      <c r="BV169" s="87">
        <v>2947539.5</v>
      </c>
      <c r="BW169" s="87">
        <v>2971937</v>
      </c>
      <c r="BX169" s="87">
        <v>3229626.5</v>
      </c>
      <c r="BY169" s="87">
        <v>2964730.5</v>
      </c>
      <c r="BZ169" s="87">
        <v>3233508</v>
      </c>
      <c r="CA169" s="87">
        <v>3044081.25</v>
      </c>
      <c r="CB169" s="87">
        <v>3062209.25</v>
      </c>
      <c r="CC169" s="87">
        <v>2931815</v>
      </c>
      <c r="CD169" s="87">
        <v>3169901.5</v>
      </c>
      <c r="CE169" s="87">
        <v>3146667.25</v>
      </c>
      <c r="CF169" s="87">
        <v>3020836.75</v>
      </c>
      <c r="CG169" s="87">
        <v>3198240.75</v>
      </c>
      <c r="CH169" s="87">
        <v>3182923.75</v>
      </c>
      <c r="CI169" s="87">
        <v>3237793</v>
      </c>
      <c r="CJ169" s="87">
        <v>3484863</v>
      </c>
      <c r="CK169" s="87">
        <v>3264008.25</v>
      </c>
      <c r="CL169" s="87">
        <v>3490929</v>
      </c>
      <c r="CM169" s="87">
        <v>2638760</v>
      </c>
      <c r="CN169" s="87">
        <v>1245744.25</v>
      </c>
      <c r="CO169" s="87">
        <v>3188746.5</v>
      </c>
      <c r="CP169" s="87">
        <v>3327058.5</v>
      </c>
      <c r="CQ169" s="87">
        <v>3331142.75</v>
      </c>
      <c r="CR169" s="87">
        <v>3227895</v>
      </c>
      <c r="CS169" s="87">
        <v>3391155.5</v>
      </c>
      <c r="CT169" s="87">
        <v>3348008</v>
      </c>
      <c r="CU169" s="87">
        <v>3396311</v>
      </c>
      <c r="CV169" s="87">
        <v>3571904.25</v>
      </c>
      <c r="CW169" s="87">
        <v>3228649.75</v>
      </c>
      <c r="CX169" s="87">
        <v>3583391.5</v>
      </c>
      <c r="CY169" s="87">
        <v>3375662.75</v>
      </c>
      <c r="CZ169" s="87">
        <v>3453516.25</v>
      </c>
      <c r="DA169" s="87">
        <v>3316709.5</v>
      </c>
      <c r="DB169" s="87">
        <v>3404270.25</v>
      </c>
      <c r="DC169" s="87">
        <v>3447719</v>
      </c>
      <c r="DD169" s="87">
        <v>3310460.5</v>
      </c>
      <c r="DE169" s="87">
        <v>3496034.5</v>
      </c>
      <c r="DF169" s="87">
        <v>3458444</v>
      </c>
      <c r="DG169" s="87">
        <v>3477542</v>
      </c>
      <c r="DH169" s="87">
        <v>3714138.75</v>
      </c>
      <c r="DI169" s="87">
        <v>3361842.25</v>
      </c>
      <c r="DJ169" s="87">
        <v>3714850.75</v>
      </c>
      <c r="DK169" s="87">
        <v>3515254.25</v>
      </c>
      <c r="DL169" s="87">
        <v>3535897.5</v>
      </c>
      <c r="DM169" s="87">
        <v>3402135</v>
      </c>
      <c r="DN169" s="87">
        <v>3585757.25</v>
      </c>
      <c r="DO169" s="87">
        <v>3578130.5</v>
      </c>
      <c r="DP169" s="87">
        <v>3373698</v>
      </c>
      <c r="DQ169" s="87">
        <v>3620060.5</v>
      </c>
      <c r="DR169" s="87">
        <v>3600348.75</v>
      </c>
      <c r="DS169" s="87">
        <v>3620671.25</v>
      </c>
      <c r="DT169" s="87">
        <v>3894923.75</v>
      </c>
      <c r="DU169" s="87">
        <v>3524058.25</v>
      </c>
      <c r="DV169" s="87">
        <v>3890429.25</v>
      </c>
      <c r="DW169" s="87">
        <v>1729672</v>
      </c>
      <c r="DX169" s="87">
        <v>0</v>
      </c>
      <c r="DY169" s="87">
        <v>3314820.25</v>
      </c>
      <c r="DZ169" s="87">
        <v>3743257</v>
      </c>
      <c r="EA169" s="87">
        <v>3742695</v>
      </c>
      <c r="EB169" s="87">
        <v>3569128.75</v>
      </c>
      <c r="EC169" s="87">
        <v>3741732.5</v>
      </c>
      <c r="ED169" s="87">
        <v>3723908</v>
      </c>
      <c r="EE169" s="87">
        <v>3770746.75</v>
      </c>
      <c r="EF169" s="87">
        <v>3933680</v>
      </c>
      <c r="EG169" s="87">
        <v>3689981</v>
      </c>
      <c r="EH169" s="87">
        <v>3935904.5</v>
      </c>
      <c r="EI169" s="87">
        <v>3738332.5</v>
      </c>
      <c r="EJ169" s="87">
        <v>3706316.25</v>
      </c>
      <c r="EK169" s="87">
        <v>3596268.75</v>
      </c>
      <c r="EL169" s="87">
        <v>3786655</v>
      </c>
      <c r="EM169" s="87">
        <v>3783833.25</v>
      </c>
      <c r="EN169" s="87">
        <v>3644619</v>
      </c>
      <c r="EO169" s="87">
        <v>3812889.5</v>
      </c>
      <c r="EP169" s="87">
        <v>3778931</v>
      </c>
      <c r="EQ169" s="87">
        <v>3852207.75</v>
      </c>
      <c r="ER169" s="87">
        <v>4277752.5</v>
      </c>
      <c r="ES169" s="87">
        <v>3875684.5</v>
      </c>
      <c r="ET169" s="87">
        <v>4292731</v>
      </c>
      <c r="EU169" s="87">
        <v>3972950.5</v>
      </c>
      <c r="EV169" s="87">
        <v>4089798</v>
      </c>
      <c r="EW169" s="87">
        <v>3872760</v>
      </c>
      <c r="EX169" s="87">
        <v>4101559</v>
      </c>
      <c r="EY169" s="87">
        <v>4146281.5</v>
      </c>
      <c r="EZ169" s="87">
        <v>3942291</v>
      </c>
      <c r="FA169" s="87">
        <v>4120931</v>
      </c>
      <c r="FB169" s="87">
        <v>4094694.25</v>
      </c>
      <c r="FC169" s="87">
        <v>4118400.25</v>
      </c>
      <c r="FD169" s="87">
        <v>4832551</v>
      </c>
      <c r="FE169" s="87">
        <v>4374103.5</v>
      </c>
      <c r="FF169" s="87">
        <v>4836147</v>
      </c>
      <c r="FG169" s="87">
        <v>447971.19</v>
      </c>
      <c r="FH169" s="87">
        <v>4434570.5</v>
      </c>
      <c r="FI169" s="87">
        <v>4346425.5</v>
      </c>
      <c r="FJ169" s="87">
        <v>4702987.5</v>
      </c>
      <c r="FK169" s="87">
        <v>4724431.5</v>
      </c>
      <c r="FL169" s="87">
        <v>4459017</v>
      </c>
      <c r="FM169" s="87">
        <v>4763409</v>
      </c>
      <c r="FN169" s="87">
        <v>4638082</v>
      </c>
      <c r="FO169" s="87">
        <v>4692989</v>
      </c>
      <c r="FP169" s="87">
        <v>5187332</v>
      </c>
      <c r="FQ169" s="87">
        <v>4695944.5</v>
      </c>
      <c r="FR169" s="87">
        <v>5200054</v>
      </c>
      <c r="FS169" s="87">
        <v>4789463</v>
      </c>
      <c r="FT169" s="87">
        <v>4865262.5</v>
      </c>
      <c r="FU169" s="87">
        <v>4644665.5</v>
      </c>
      <c r="FV169" s="87">
        <v>5085065</v>
      </c>
      <c r="FW169" s="87">
        <v>5016335.5</v>
      </c>
      <c r="FX169" s="87">
        <v>4762555.5</v>
      </c>
      <c r="FY169" s="87">
        <v>5092974</v>
      </c>
      <c r="FZ169" s="87">
        <v>4953487</v>
      </c>
      <c r="GA169" s="87">
        <v>5076125</v>
      </c>
    </row>
    <row r="170" spans="2:183">
      <c r="B170" s="171" t="s">
        <v>6</v>
      </c>
      <c r="C170" s="172" t="s">
        <v>270</v>
      </c>
      <c r="D170" s="81">
        <v>2.3399951191554393</v>
      </c>
      <c r="E170" s="82">
        <v>2.3399964018803923</v>
      </c>
      <c r="F170" s="82">
        <v>2.3399962249154731</v>
      </c>
      <c r="G170" s="82">
        <v>2.3399958126164409</v>
      </c>
      <c r="H170" s="82">
        <v>2.3399962322483558</v>
      </c>
      <c r="I170" s="82">
        <v>2.3399950059914465</v>
      </c>
      <c r="J170" s="82">
        <v>2.3399954761812238</v>
      </c>
      <c r="K170" s="82">
        <v>2.3399960237015804</v>
      </c>
      <c r="L170" s="82">
        <v>2.3399949768576658</v>
      </c>
      <c r="M170" s="82">
        <v>2.3399955319936341</v>
      </c>
      <c r="N170" s="82">
        <v>2.339995849861138</v>
      </c>
      <c r="O170" s="82">
        <v>2.3399960244925282</v>
      </c>
      <c r="P170" s="82">
        <v>2.4099983007190229</v>
      </c>
      <c r="Q170" s="82">
        <v>2.4099989131246846</v>
      </c>
      <c r="R170" s="82">
        <v>2.4099978400015947</v>
      </c>
      <c r="S170" s="82">
        <v>2.4099996565057138</v>
      </c>
      <c r="T170" s="82">
        <v>2.4099978073146171</v>
      </c>
      <c r="U170" s="82">
        <v>2.4099974911883537</v>
      </c>
      <c r="V170" s="82">
        <v>2.4099978294944382</v>
      </c>
      <c r="W170" s="82">
        <v>2.4099978138017928</v>
      </c>
      <c r="X170" s="82">
        <v>2.4099975097712591</v>
      </c>
      <c r="Y170" s="82">
        <v>2.4099977570171704</v>
      </c>
      <c r="Z170" s="82">
        <v>2.4099980440357145</v>
      </c>
      <c r="AA170" s="82">
        <v>2.409997774937688</v>
      </c>
      <c r="AB170" s="82">
        <v>2.5420040392018368</v>
      </c>
      <c r="AC170" s="82">
        <v>2.5420045581166657</v>
      </c>
      <c r="AD170" s="82">
        <v>2.5420035185628</v>
      </c>
      <c r="AE170" s="82">
        <v>2.5420027184863083</v>
      </c>
      <c r="AF170" s="82">
        <v>2.5420040674508919</v>
      </c>
      <c r="AG170" s="82">
        <v>2.5420035915786667</v>
      </c>
      <c r="AH170" s="82">
        <v>2.542003653639028</v>
      </c>
      <c r="AI170" s="82">
        <v>2.5420037691140012</v>
      </c>
      <c r="AJ170" s="82">
        <v>2.5420035791076336</v>
      </c>
      <c r="AK170" s="82">
        <v>2.5420033656311958</v>
      </c>
      <c r="AL170" s="82">
        <v>2.5420025586186283</v>
      </c>
      <c r="AM170" s="82">
        <v>2.5420027322814844</v>
      </c>
      <c r="AN170" s="82">
        <v>2.6549965087575509</v>
      </c>
      <c r="AO170" s="82">
        <v>2.6549964941734698</v>
      </c>
      <c r="AP170" s="82">
        <v>2.6549972521116767</v>
      </c>
      <c r="AQ170" s="82">
        <v>2.65499668414131</v>
      </c>
      <c r="AR170" s="82">
        <v>2.654996541395461</v>
      </c>
      <c r="AS170" s="82">
        <v>2.6549973859681564</v>
      </c>
      <c r="AT170" s="82">
        <v>2.6549964694552335</v>
      </c>
      <c r="AU170" s="82">
        <v>2.6549962129051914</v>
      </c>
      <c r="AV170" s="82">
        <v>2.6549969762492176</v>
      </c>
      <c r="AW170" s="82">
        <v>2.6549966513006042</v>
      </c>
      <c r="AX170" s="82">
        <v>2.6549969445925141</v>
      </c>
      <c r="AY170" s="82">
        <v>2.6549971475493521</v>
      </c>
      <c r="AZ170" s="82">
        <v>2.7880007789658041</v>
      </c>
      <c r="BA170" s="82">
        <v>2.7880009395326781</v>
      </c>
      <c r="BB170" s="82">
        <v>2.7880013131805432</v>
      </c>
      <c r="BC170" s="82">
        <v>2.7880018451534343</v>
      </c>
      <c r="BD170" s="82">
        <v>2.7880007638686619</v>
      </c>
      <c r="BE170" s="82">
        <v>2.7880016407631145</v>
      </c>
      <c r="BF170" s="82">
        <v>2.7880014115321421</v>
      </c>
      <c r="BG170" s="82">
        <v>2.7880017408051425</v>
      </c>
      <c r="BH170" s="82">
        <v>2.7880017066464933</v>
      </c>
      <c r="BI170" s="82">
        <v>2.7880020249213473</v>
      </c>
      <c r="BJ170" s="82">
        <v>2.7880008636040747</v>
      </c>
      <c r="BK170" s="82">
        <v>2.7880020157002154</v>
      </c>
      <c r="BL170" s="82">
        <v>2.8719977520301661</v>
      </c>
      <c r="BM170" s="82">
        <v>2.8719979481503919</v>
      </c>
      <c r="BN170" s="82">
        <v>2.8719990021832187</v>
      </c>
      <c r="BO170" s="82">
        <v>2.8719986579301957</v>
      </c>
      <c r="BP170" s="82">
        <v>2.8719986998997533</v>
      </c>
      <c r="BQ170" s="82">
        <v>2.8719985213151427</v>
      </c>
      <c r="BR170" s="82">
        <v>2.8719985138067274</v>
      </c>
      <c r="BS170" s="82">
        <v>2.8719984709908721</v>
      </c>
      <c r="BT170" s="82">
        <v>2.8719989604635079</v>
      </c>
      <c r="BU170" s="82">
        <v>2.8719986687304195</v>
      </c>
      <c r="BV170" s="82">
        <v>2.8719975215115334</v>
      </c>
      <c r="BW170" s="82">
        <v>2.8719984612255947</v>
      </c>
      <c r="BX170" s="82">
        <v>2.9579983073896652</v>
      </c>
      <c r="BY170" s="82">
        <v>2.9579975355894668</v>
      </c>
      <c r="BZ170" s="82">
        <v>2.9579982125263991</v>
      </c>
      <c r="CA170" s="82">
        <v>2.9579990409109307</v>
      </c>
      <c r="CB170" s="82">
        <v>2.9579996614278135</v>
      </c>
      <c r="CC170" s="82">
        <v>2.9579995671281667</v>
      </c>
      <c r="CD170" s="82">
        <v>2.9579986138033183</v>
      </c>
      <c r="CE170" s="82">
        <v>2.9579990317192508</v>
      </c>
      <c r="CF170" s="82">
        <v>2.9579996093388616</v>
      </c>
      <c r="CG170" s="82">
        <v>2.9579997594933225</v>
      </c>
      <c r="CH170" s="82">
        <v>2.9579989860967002</v>
      </c>
      <c r="CI170" s="82">
        <v>2.9579985227698953</v>
      </c>
      <c r="CJ170" s="82">
        <v>3.1059976882625442</v>
      </c>
      <c r="CK170" s="82">
        <v>3.1059968711728247</v>
      </c>
      <c r="CL170" s="82">
        <v>3.1059980078857117</v>
      </c>
      <c r="CM170" s="82">
        <v>3.1059964059917586</v>
      </c>
      <c r="CN170" s="82">
        <v>3.1059955577638303</v>
      </c>
      <c r="CO170" s="82">
        <v>3.1059969032239363</v>
      </c>
      <c r="CP170" s="82">
        <v>3.1059962083613497</v>
      </c>
      <c r="CQ170" s="82">
        <v>3.1059960824727368</v>
      </c>
      <c r="CR170" s="82">
        <v>3.1059961136643341</v>
      </c>
      <c r="CS170" s="82">
        <v>3.1059959385950688</v>
      </c>
      <c r="CT170" s="82">
        <v>3.1059968622084937</v>
      </c>
      <c r="CU170" s="82">
        <v>3.1059955240813424</v>
      </c>
      <c r="CV170" s="82">
        <v>3.1989950032275161</v>
      </c>
      <c r="CW170" s="82">
        <v>3.1989946853870994</v>
      </c>
      <c r="CX170" s="82">
        <v>3.1989946987566751</v>
      </c>
      <c r="CY170" s="82">
        <v>3.1989954131905867</v>
      </c>
      <c r="CZ170" s="82">
        <v>3.1989953803055915</v>
      </c>
      <c r="DA170" s="82">
        <v>3.1989956723645219</v>
      </c>
      <c r="DB170" s="82">
        <v>3.1989955068205833</v>
      </c>
      <c r="DC170" s="82">
        <v>3.1989955003500348</v>
      </c>
      <c r="DD170" s="82">
        <v>3.1989960878724508</v>
      </c>
      <c r="DE170" s="82">
        <v>3.1989946654545252</v>
      </c>
      <c r="DF170" s="82">
        <v>3.1989943608544418</v>
      </c>
      <c r="DG170" s="82">
        <v>3.1989950999162198</v>
      </c>
      <c r="DH170" s="82">
        <v>3.3269954228648939</v>
      </c>
      <c r="DI170" s="82">
        <v>3.3269963218933492</v>
      </c>
      <c r="DJ170" s="82">
        <v>3.3269973206161874</v>
      </c>
      <c r="DK170" s="82">
        <v>3.3269969588336381</v>
      </c>
      <c r="DL170" s="82">
        <v>3.326996237967105</v>
      </c>
      <c r="DM170" s="82">
        <v>3.3269970668726572</v>
      </c>
      <c r="DN170" s="82">
        <v>3.3269967507162899</v>
      </c>
      <c r="DO170" s="82">
        <v>3.3269967421726045</v>
      </c>
      <c r="DP170" s="82">
        <v>3.3269973376116262</v>
      </c>
      <c r="DQ170" s="82">
        <v>3.3269962160645741</v>
      </c>
      <c r="DR170" s="82">
        <v>3.3269960967027119</v>
      </c>
      <c r="DS170" s="82">
        <v>3.3269975734327963</v>
      </c>
      <c r="DT170" s="82">
        <v>3.4929944808261566</v>
      </c>
      <c r="DU170" s="82">
        <v>3.4929948373319166</v>
      </c>
      <c r="DV170" s="82">
        <v>3.492995771912323</v>
      </c>
      <c r="DW170" s="82">
        <v>3.4929968590791751</v>
      </c>
      <c r="DX170" s="82" t="e">
        <v>#DIV/0!</v>
      </c>
      <c r="DY170" s="82">
        <v>3.4929962417958875</v>
      </c>
      <c r="DZ170" s="82">
        <v>3.492994819338251</v>
      </c>
      <c r="EA170" s="82">
        <v>3.4929947754800343</v>
      </c>
      <c r="EB170" s="82">
        <v>3.4929956268959144</v>
      </c>
      <c r="EC170" s="82">
        <v>3.4929954227006323</v>
      </c>
      <c r="ED170" s="82">
        <v>3.4929960884230842</v>
      </c>
      <c r="EE170" s="82">
        <v>3.4929955501750398</v>
      </c>
      <c r="EF170" s="82">
        <v>3.563005824493902</v>
      </c>
      <c r="EG170" s="82">
        <v>3.5630035695396387</v>
      </c>
      <c r="EH170" s="82">
        <v>3.5630048646244825</v>
      </c>
      <c r="EI170" s="82">
        <v>3.563005480269005</v>
      </c>
      <c r="EJ170" s="82">
        <v>3.5630024915336644</v>
      </c>
      <c r="EK170" s="82">
        <v>3.5630034453035777</v>
      </c>
      <c r="EL170" s="82">
        <v>3.5630047634383994</v>
      </c>
      <c r="EM170" s="82">
        <v>3.5630049044701595</v>
      </c>
      <c r="EN170" s="82">
        <v>3.5630048117813367</v>
      </c>
      <c r="EO170" s="82">
        <v>3.5630056521578894</v>
      </c>
      <c r="EP170" s="82">
        <v>3.5630057269362116</v>
      </c>
      <c r="EQ170" s="82">
        <v>3.5630053076296773</v>
      </c>
      <c r="ER170" s="82">
        <v>3.8839932629973308</v>
      </c>
      <c r="ES170" s="82">
        <v>3.8839938387387209</v>
      </c>
      <c r="ET170" s="82">
        <v>3.8839940329499689</v>
      </c>
      <c r="EU170" s="82">
        <v>3.8839944051404665</v>
      </c>
      <c r="EV170" s="82">
        <v>3.8839948242500504</v>
      </c>
      <c r="EW170" s="82">
        <v>3.8839946876737779</v>
      </c>
      <c r="EX170" s="82">
        <v>3.8839941544432457</v>
      </c>
      <c r="EY170" s="82">
        <v>3.8839934784064716</v>
      </c>
      <c r="EZ170" s="82">
        <v>3.8839946484041361</v>
      </c>
      <c r="FA170" s="82">
        <v>3.8839937851288897</v>
      </c>
      <c r="FB170" s="82">
        <v>3.8839929901923891</v>
      </c>
      <c r="FC170" s="82">
        <v>3.8839943914837693</v>
      </c>
      <c r="FD170" s="82">
        <v>4.4660027109944522</v>
      </c>
      <c r="FE170" s="82">
        <v>4.4660018035726745</v>
      </c>
      <c r="FF170" s="82">
        <v>4.4660014502981973</v>
      </c>
      <c r="FG170" s="82">
        <v>4.4660017213157328</v>
      </c>
      <c r="FH170" s="82">
        <v>4.466001953790661</v>
      </c>
      <c r="FI170" s="82">
        <v>4.4660013003566457</v>
      </c>
      <c r="FJ170" s="82">
        <v>4.4660024305259629</v>
      </c>
      <c r="FK170" s="82">
        <v>4.4660023442669319</v>
      </c>
      <c r="FL170" s="82">
        <v>4.4660023636169806</v>
      </c>
      <c r="FM170" s="82">
        <v>4.4660022773437111</v>
      </c>
      <c r="FN170" s="82">
        <v>4.4660019432060931</v>
      </c>
      <c r="FO170" s="82">
        <v>4.4660016949339312</v>
      </c>
      <c r="FP170" s="82">
        <v>4.8239930858850526</v>
      </c>
      <c r="FQ170" s="82">
        <v>4.8239916169211483</v>
      </c>
      <c r="FR170" s="82">
        <v>4.8239924338319771</v>
      </c>
      <c r="FS170" s="82">
        <v>4.8239958638309863</v>
      </c>
      <c r="FT170" s="82">
        <v>4.8239944336189975</v>
      </c>
      <c r="FU170" s="82">
        <v>4.8239954066855573</v>
      </c>
      <c r="FV170" s="82">
        <v>4.8239946544181835</v>
      </c>
      <c r="FW170" s="82">
        <v>4.8239932414758737</v>
      </c>
      <c r="FX170" s="82">
        <v>4.8239957428999558</v>
      </c>
      <c r="FY170" s="82">
        <v>4.8239941179743955</v>
      </c>
      <c r="FZ170" s="82">
        <v>4.8239935502545173</v>
      </c>
      <c r="GA170" s="82">
        <v>4.8239946732854255</v>
      </c>
    </row>
    <row r="171" spans="2:183">
      <c r="B171" s="96" t="s">
        <v>6</v>
      </c>
      <c r="C171" s="166" t="s">
        <v>38</v>
      </c>
      <c r="D171" s="173">
        <v>136100.38</v>
      </c>
      <c r="E171" s="174">
        <v>120811.62</v>
      </c>
      <c r="F171" s="174">
        <v>131706.85999999999</v>
      </c>
      <c r="G171" s="174">
        <v>129779.23</v>
      </c>
      <c r="H171" s="174">
        <v>134251.22</v>
      </c>
      <c r="I171" s="174">
        <v>126777.87</v>
      </c>
      <c r="J171" s="174">
        <v>131809.04999999999</v>
      </c>
      <c r="K171" s="174">
        <v>131729.20000000001</v>
      </c>
      <c r="L171" s="174">
        <v>127588.93</v>
      </c>
      <c r="M171" s="174">
        <v>134587.09</v>
      </c>
      <c r="N171" s="174">
        <v>130838.84</v>
      </c>
      <c r="O171" s="174">
        <v>132838.45000000001</v>
      </c>
      <c r="P171" s="174">
        <v>141559.17000000001</v>
      </c>
      <c r="Q171" s="174">
        <v>126377.19</v>
      </c>
      <c r="R171" s="174">
        <v>133221.10999999999</v>
      </c>
      <c r="S171" s="174">
        <v>18271.46</v>
      </c>
      <c r="T171" s="174">
        <v>26520.09</v>
      </c>
      <c r="U171" s="174">
        <v>132666.38</v>
      </c>
      <c r="V171" s="174">
        <v>135367.23000000001</v>
      </c>
      <c r="W171" s="174">
        <v>134927.57999999999</v>
      </c>
      <c r="X171" s="174">
        <v>131394.47</v>
      </c>
      <c r="Y171" s="174">
        <v>137504.73000000001</v>
      </c>
      <c r="Z171" s="174">
        <v>134496.19</v>
      </c>
      <c r="AA171" s="174">
        <v>134233.53</v>
      </c>
      <c r="AB171" s="174">
        <v>142855.72</v>
      </c>
      <c r="AC171" s="174">
        <v>128060.01</v>
      </c>
      <c r="AD171" s="174">
        <v>137807</v>
      </c>
      <c r="AE171" s="174">
        <v>176832.98</v>
      </c>
      <c r="AF171" s="174">
        <v>184361.72</v>
      </c>
      <c r="AG171" s="174">
        <v>176871.48</v>
      </c>
      <c r="AH171" s="174">
        <v>182486.39</v>
      </c>
      <c r="AI171" s="174">
        <v>181535.58</v>
      </c>
      <c r="AJ171" s="174">
        <v>175599.67</v>
      </c>
      <c r="AK171" s="174">
        <v>184320.88</v>
      </c>
      <c r="AL171" s="174">
        <v>179488.39</v>
      </c>
      <c r="AM171" s="174">
        <v>179629.05</v>
      </c>
      <c r="AN171" s="174">
        <v>189649.97</v>
      </c>
      <c r="AO171" s="174">
        <v>177638.08</v>
      </c>
      <c r="AP171" s="174">
        <v>184550.48</v>
      </c>
      <c r="AQ171" s="174">
        <v>180652.98</v>
      </c>
      <c r="AR171" s="174">
        <v>188898.97</v>
      </c>
      <c r="AS171" s="174">
        <v>180983.94</v>
      </c>
      <c r="AT171" s="174">
        <v>186650.42</v>
      </c>
      <c r="AU171" s="174">
        <v>188631.08</v>
      </c>
      <c r="AV171" s="174">
        <v>179163.69</v>
      </c>
      <c r="AW171" s="174">
        <v>187468.72</v>
      </c>
      <c r="AX171" s="174">
        <v>185282.5</v>
      </c>
      <c r="AY171" s="174">
        <v>181905.55</v>
      </c>
      <c r="AZ171" s="174">
        <v>191469.25</v>
      </c>
      <c r="BA171" s="174">
        <v>174654.36</v>
      </c>
      <c r="BB171" s="174">
        <v>178092.58</v>
      </c>
      <c r="BC171" s="174">
        <v>157661.19</v>
      </c>
      <c r="BD171" s="174">
        <v>26797.86</v>
      </c>
      <c r="BE171" s="174">
        <v>169129.45</v>
      </c>
      <c r="BF171" s="174">
        <v>175722.97</v>
      </c>
      <c r="BG171" s="174">
        <v>178879.23</v>
      </c>
      <c r="BH171" s="174">
        <v>166971.26999999999</v>
      </c>
      <c r="BI171" s="174">
        <v>174815.38</v>
      </c>
      <c r="BJ171" s="174">
        <v>174700.39</v>
      </c>
      <c r="BK171" s="174">
        <v>173897.22</v>
      </c>
      <c r="BL171" s="174">
        <v>198736.92</v>
      </c>
      <c r="BM171" s="174">
        <v>181213.08</v>
      </c>
      <c r="BN171" s="174">
        <v>183319.55</v>
      </c>
      <c r="BO171" s="174">
        <v>174278.69</v>
      </c>
      <c r="BP171" s="174">
        <v>184527.3</v>
      </c>
      <c r="BQ171" s="174">
        <v>179758.91</v>
      </c>
      <c r="BR171" s="174">
        <v>189263.03</v>
      </c>
      <c r="BS171" s="174">
        <v>190330.06</v>
      </c>
      <c r="BT171" s="174">
        <v>177976.28</v>
      </c>
      <c r="BU171" s="174">
        <v>186468.31</v>
      </c>
      <c r="BV171" s="174">
        <v>193366.33</v>
      </c>
      <c r="BW171" s="174">
        <v>194635.7</v>
      </c>
      <c r="BX171" s="174">
        <v>211739.45</v>
      </c>
      <c r="BY171" s="174">
        <v>194725.72</v>
      </c>
      <c r="BZ171" s="174">
        <v>212095.92</v>
      </c>
      <c r="CA171" s="174">
        <v>199096.55</v>
      </c>
      <c r="CB171" s="174">
        <v>199611.78</v>
      </c>
      <c r="CC171" s="174">
        <v>190967.22</v>
      </c>
      <c r="CD171" s="174">
        <v>207431.8</v>
      </c>
      <c r="CE171" s="174">
        <v>205697.72</v>
      </c>
      <c r="CF171" s="174">
        <v>197282.25</v>
      </c>
      <c r="CG171" s="174">
        <v>209389.94</v>
      </c>
      <c r="CH171" s="174">
        <v>209059.38</v>
      </c>
      <c r="CI171" s="174">
        <v>212258.91</v>
      </c>
      <c r="CJ171" s="174">
        <v>223879.12</v>
      </c>
      <c r="CK171" s="174">
        <v>209699.47</v>
      </c>
      <c r="CL171" s="174">
        <v>224284.27</v>
      </c>
      <c r="CM171" s="174">
        <v>169165.5</v>
      </c>
      <c r="CN171" s="174">
        <v>79372.95</v>
      </c>
      <c r="CO171" s="174">
        <v>203773.94</v>
      </c>
      <c r="CP171" s="174">
        <v>212749.53</v>
      </c>
      <c r="CQ171" s="174">
        <v>212990.83</v>
      </c>
      <c r="CR171" s="174">
        <v>206396.28</v>
      </c>
      <c r="CS171" s="174">
        <v>217229.25</v>
      </c>
      <c r="CT171" s="174">
        <v>214981.95</v>
      </c>
      <c r="CU171" s="174">
        <v>217612.58</v>
      </c>
      <c r="CV171" s="174">
        <v>228678.22</v>
      </c>
      <c r="CW171" s="174">
        <v>206692.08</v>
      </c>
      <c r="CX171" s="174">
        <v>229440.25</v>
      </c>
      <c r="CY171" s="174">
        <v>215593.12</v>
      </c>
      <c r="CZ171" s="174">
        <v>220321.81</v>
      </c>
      <c r="DA171" s="174">
        <v>211427.42</v>
      </c>
      <c r="DB171" s="174">
        <v>216811.28</v>
      </c>
      <c r="DC171" s="174">
        <v>219854.92</v>
      </c>
      <c r="DD171" s="174">
        <v>210939.98</v>
      </c>
      <c r="DE171" s="174">
        <v>223277.81</v>
      </c>
      <c r="DF171" s="174">
        <v>221397.78</v>
      </c>
      <c r="DG171" s="174">
        <v>222019.39</v>
      </c>
      <c r="DH171" s="174">
        <v>234866.17</v>
      </c>
      <c r="DI171" s="174">
        <v>212606.39</v>
      </c>
      <c r="DJ171" s="174">
        <v>234923.14</v>
      </c>
      <c r="DK171" s="174">
        <v>221791.61</v>
      </c>
      <c r="DL171" s="174">
        <v>222510.07999999999</v>
      </c>
      <c r="DM171" s="174">
        <v>213970.31</v>
      </c>
      <c r="DN171" s="174">
        <v>225900.5</v>
      </c>
      <c r="DO171" s="174">
        <v>225313.84</v>
      </c>
      <c r="DP171" s="174">
        <v>211903.03</v>
      </c>
      <c r="DQ171" s="174">
        <v>228266.42</v>
      </c>
      <c r="DR171" s="174">
        <v>227669.7</v>
      </c>
      <c r="DS171" s="174">
        <v>228365.66</v>
      </c>
      <c r="DT171" s="174">
        <v>241016.69</v>
      </c>
      <c r="DU171" s="174">
        <v>218066.66</v>
      </c>
      <c r="DV171" s="174">
        <v>240726.89</v>
      </c>
      <c r="DW171" s="174">
        <v>106840.92</v>
      </c>
      <c r="DX171" s="174">
        <v>0</v>
      </c>
      <c r="DY171" s="174">
        <v>203930.31</v>
      </c>
      <c r="DZ171" s="174">
        <v>230613.8</v>
      </c>
      <c r="EA171" s="174">
        <v>230576.09</v>
      </c>
      <c r="EB171" s="174">
        <v>219602.58</v>
      </c>
      <c r="EC171" s="174">
        <v>230509.98</v>
      </c>
      <c r="ED171" s="174">
        <v>230109.25</v>
      </c>
      <c r="EE171" s="174">
        <v>232549.02</v>
      </c>
      <c r="EF171" s="174">
        <v>247347.22</v>
      </c>
      <c r="EG171" s="174">
        <v>232067.78</v>
      </c>
      <c r="EH171" s="174">
        <v>247504.28</v>
      </c>
      <c r="EI171" s="174">
        <v>234609.08</v>
      </c>
      <c r="EJ171" s="174">
        <v>231583.48</v>
      </c>
      <c r="EK171" s="174">
        <v>224888.89</v>
      </c>
      <c r="EL171" s="174">
        <v>237074.31</v>
      </c>
      <c r="EM171" s="174">
        <v>236882.34</v>
      </c>
      <c r="EN171" s="174">
        <v>228069.12</v>
      </c>
      <c r="EO171" s="174">
        <v>238882.61</v>
      </c>
      <c r="EP171" s="174">
        <v>237418.5</v>
      </c>
      <c r="EQ171" s="174">
        <v>241691.53</v>
      </c>
      <c r="ER171" s="174">
        <v>252166.48</v>
      </c>
      <c r="ES171" s="174">
        <v>228515</v>
      </c>
      <c r="ET171" s="174">
        <v>253140.55</v>
      </c>
      <c r="EU171" s="174">
        <v>233218.16</v>
      </c>
      <c r="EV171" s="174">
        <v>240023.3</v>
      </c>
      <c r="EW171" s="174">
        <v>226699.3</v>
      </c>
      <c r="EX171" s="174">
        <v>240625.89</v>
      </c>
      <c r="EY171" s="174">
        <v>243556.06</v>
      </c>
      <c r="EZ171" s="174">
        <v>231216.16</v>
      </c>
      <c r="FA171" s="174">
        <v>241862.88</v>
      </c>
      <c r="FB171" s="174">
        <v>240996.78</v>
      </c>
      <c r="FC171" s="174">
        <v>241743.3</v>
      </c>
      <c r="FD171" s="174">
        <v>253004.08</v>
      </c>
      <c r="FE171" s="174">
        <v>229071.69</v>
      </c>
      <c r="FF171" s="174">
        <v>253355.28</v>
      </c>
      <c r="FG171" s="174">
        <v>23319.55</v>
      </c>
      <c r="FH171" s="174">
        <v>230824.8</v>
      </c>
      <c r="FI171" s="174">
        <v>225743.19</v>
      </c>
      <c r="FJ171" s="174">
        <v>245525.34</v>
      </c>
      <c r="FK171" s="174">
        <v>246796.59</v>
      </c>
      <c r="FL171" s="174">
        <v>232258.41</v>
      </c>
      <c r="FM171" s="174">
        <v>248979.78</v>
      </c>
      <c r="FN171" s="174">
        <v>242465.03</v>
      </c>
      <c r="FO171" s="174">
        <v>244856.22</v>
      </c>
      <c r="FP171" s="174">
        <v>258375.84</v>
      </c>
      <c r="FQ171" s="174">
        <v>233993.53</v>
      </c>
      <c r="FR171" s="174">
        <v>259193.88</v>
      </c>
      <c r="FS171" s="174">
        <v>237340.77</v>
      </c>
      <c r="FT171" s="174">
        <v>240567.67</v>
      </c>
      <c r="FU171" s="174">
        <v>229268.38</v>
      </c>
      <c r="FV171" s="174">
        <v>252766.47</v>
      </c>
      <c r="FW171" s="174">
        <v>248897.41</v>
      </c>
      <c r="FX171" s="174">
        <v>235803.67</v>
      </c>
      <c r="FY171" s="174">
        <v>253183.97</v>
      </c>
      <c r="FZ171" s="174">
        <v>246255.45</v>
      </c>
      <c r="GA171" s="174">
        <v>252153.72</v>
      </c>
    </row>
    <row r="172" spans="2:183">
      <c r="B172" s="171" t="s">
        <v>6</v>
      </c>
      <c r="C172" s="172" t="s">
        <v>39</v>
      </c>
      <c r="D172" s="81">
        <v>1.3960015590862935</v>
      </c>
      <c r="E172" s="82">
        <v>1.3960012109839013</v>
      </c>
      <c r="F172" s="82">
        <v>1.3960013058344938</v>
      </c>
      <c r="G172" s="82">
        <v>1.396001118270437</v>
      </c>
      <c r="H172" s="82">
        <v>1.3960013892297263</v>
      </c>
      <c r="I172" s="82">
        <v>1.3960014314815834</v>
      </c>
      <c r="J172" s="82">
        <v>1.3960013344771707</v>
      </c>
      <c r="K172" s="82">
        <v>1.3960013480031115</v>
      </c>
      <c r="L172" s="82">
        <v>1.3960012473193575</v>
      </c>
      <c r="M172" s="82">
        <v>1.3960013069319255</v>
      </c>
      <c r="N172" s="82">
        <v>1.3960014510690966</v>
      </c>
      <c r="O172" s="82">
        <v>1.3960013615480791</v>
      </c>
      <c r="P172" s="82">
        <v>1.4339986500721917</v>
      </c>
      <c r="Q172" s="82">
        <v>1.4339990604703097</v>
      </c>
      <c r="R172" s="82">
        <v>1.4339993879558186</v>
      </c>
      <c r="S172" s="82">
        <v>1.4340004395052426</v>
      </c>
      <c r="T172" s="82">
        <v>1.4339989618142297</v>
      </c>
      <c r="U172" s="82">
        <v>1.4339987498242177</v>
      </c>
      <c r="V172" s="82">
        <v>1.4339990472297151</v>
      </c>
      <c r="W172" s="82">
        <v>1.4339993495713759</v>
      </c>
      <c r="X172" s="82">
        <v>1.4339991050770506</v>
      </c>
      <c r="Y172" s="82">
        <v>1.4339989988424116</v>
      </c>
      <c r="Z172" s="82">
        <v>1.4339988911516031</v>
      </c>
      <c r="AA172" s="82">
        <v>1.4339995634978671</v>
      </c>
      <c r="AB172" s="82">
        <v>1.4740006397226493</v>
      </c>
      <c r="AC172" s="82">
        <v>1.4740007965082551</v>
      </c>
      <c r="AD172" s="82">
        <v>1.4740010860846713</v>
      </c>
      <c r="AE172" s="82">
        <v>1.9269988884772138</v>
      </c>
      <c r="AF172" s="82">
        <v>1.9269984217072738</v>
      </c>
      <c r="AG172" s="82">
        <v>1.9269986628678297</v>
      </c>
      <c r="AH172" s="82">
        <v>1.9269986842633249</v>
      </c>
      <c r="AI172" s="82">
        <v>1.926998582580226</v>
      </c>
      <c r="AJ172" s="82">
        <v>1.9269985514562256</v>
      </c>
      <c r="AK172" s="82">
        <v>1.9269985509943357</v>
      </c>
      <c r="AL172" s="82">
        <v>1.9269989478656706</v>
      </c>
      <c r="AM172" s="82">
        <v>1.9269988306853898</v>
      </c>
      <c r="AN172" s="82">
        <v>1.9700004155023942</v>
      </c>
      <c r="AO172" s="82">
        <v>1.9700005289914484</v>
      </c>
      <c r="AP172" s="82">
        <v>1.9700007717728818</v>
      </c>
      <c r="AQ172" s="82">
        <v>1.970000436195503</v>
      </c>
      <c r="AR172" s="82">
        <v>1.9700002471638987</v>
      </c>
      <c r="AS172" s="82">
        <v>1.9700004353978449</v>
      </c>
      <c r="AT172" s="82">
        <v>1.96999991873043</v>
      </c>
      <c r="AU172" s="82">
        <v>1.9700005608250248</v>
      </c>
      <c r="AV172" s="82">
        <v>1.9700007696875068</v>
      </c>
      <c r="AW172" s="82">
        <v>1.969999933796958</v>
      </c>
      <c r="AX172" s="82">
        <v>1.9700006379449666</v>
      </c>
      <c r="AY172" s="82">
        <v>1.9700009097032849</v>
      </c>
      <c r="AZ172" s="82">
        <v>2.0169987084921384</v>
      </c>
      <c r="BA172" s="82">
        <v>2.0169989560140058</v>
      </c>
      <c r="BB172" s="82">
        <v>2.016999449577443</v>
      </c>
      <c r="BC172" s="82">
        <v>2.0169995471188313</v>
      </c>
      <c r="BD172" s="82">
        <v>2.016999849465603</v>
      </c>
      <c r="BE172" s="82">
        <v>2.0169995945236847</v>
      </c>
      <c r="BF172" s="82">
        <v>2.0169990013888728</v>
      </c>
      <c r="BG172" s="82">
        <v>2.0169996775131982</v>
      </c>
      <c r="BH172" s="82">
        <v>2.0169997100819019</v>
      </c>
      <c r="BI172" s="82">
        <v>2.0169996884771146</v>
      </c>
      <c r="BJ172" s="82">
        <v>2.0169994458170737</v>
      </c>
      <c r="BK172" s="82">
        <v>2.0169994362982191</v>
      </c>
      <c r="BL172" s="82">
        <v>2.0680005410973874</v>
      </c>
      <c r="BM172" s="82">
        <v>2.0680003469242427</v>
      </c>
      <c r="BN172" s="82">
        <v>2.0680004015982707</v>
      </c>
      <c r="BO172" s="82">
        <v>2.0680006882312458</v>
      </c>
      <c r="BP172" s="82">
        <v>2.0680008248365453</v>
      </c>
      <c r="BQ172" s="82">
        <v>2.0680008973356037</v>
      </c>
      <c r="BR172" s="82">
        <v>2.0680011394256916</v>
      </c>
      <c r="BS172" s="82">
        <v>2.0680002781526317</v>
      </c>
      <c r="BT172" s="82">
        <v>2.0680007436499266</v>
      </c>
      <c r="BU172" s="82">
        <v>2.068000881461896</v>
      </c>
      <c r="BV172" s="82">
        <v>2.0680006202943186</v>
      </c>
      <c r="BW172" s="82">
        <v>2.0680011717232207</v>
      </c>
      <c r="BX172" s="82">
        <v>2.1219992383472137</v>
      </c>
      <c r="BY172" s="82">
        <v>2.1219996251302238</v>
      </c>
      <c r="BZ172" s="82">
        <v>2.121998979499955</v>
      </c>
      <c r="CA172" s="82">
        <v>2.1219991603516291</v>
      </c>
      <c r="CB172" s="82">
        <v>2.1219990262342692</v>
      </c>
      <c r="CC172" s="82">
        <v>2.1219994666311086</v>
      </c>
      <c r="CD172" s="82">
        <v>2.1219993248289053</v>
      </c>
      <c r="CE172" s="82">
        <v>2.1219995089533485</v>
      </c>
      <c r="CF172" s="82">
        <v>2.1219990319457889</v>
      </c>
      <c r="CG172" s="82">
        <v>2.1219989095603986</v>
      </c>
      <c r="CH172" s="82">
        <v>2.121999390986602</v>
      </c>
      <c r="CI172" s="82">
        <v>2.1219993963677495</v>
      </c>
      <c r="CJ172" s="82">
        <v>2.1780031325699722</v>
      </c>
      <c r="CK172" s="82">
        <v>2.1780033568548594</v>
      </c>
      <c r="CL172" s="82">
        <v>2.1780035347698998</v>
      </c>
      <c r="CM172" s="82">
        <v>2.1780030899961376</v>
      </c>
      <c r="CN172" s="82">
        <v>2.1780026342507477</v>
      </c>
      <c r="CO172" s="82">
        <v>2.1780027789653698</v>
      </c>
      <c r="CP172" s="82">
        <v>2.1780031940704947</v>
      </c>
      <c r="CQ172" s="82">
        <v>2.1780031841118768</v>
      </c>
      <c r="CR172" s="82">
        <v>2.1780030391287832</v>
      </c>
      <c r="CS172" s="82">
        <v>2.1780032244545198</v>
      </c>
      <c r="CT172" s="82">
        <v>2.1780028569691812</v>
      </c>
      <c r="CU172" s="82">
        <v>2.1780032387918382</v>
      </c>
      <c r="CV172" s="82">
        <v>2.2360025813769298</v>
      </c>
      <c r="CW172" s="82">
        <v>2.2360028646165762</v>
      </c>
      <c r="CX172" s="82">
        <v>2.2360028024070142</v>
      </c>
      <c r="CY172" s="82">
        <v>2.2360024476503595</v>
      </c>
      <c r="CZ172" s="82">
        <v>2.2360025936280339</v>
      </c>
      <c r="DA172" s="82">
        <v>2.2360021574516691</v>
      </c>
      <c r="DB172" s="82">
        <v>2.2360023018899837</v>
      </c>
      <c r="DC172" s="82">
        <v>2.2360022374777526</v>
      </c>
      <c r="DD172" s="82">
        <v>2.2360022472386527</v>
      </c>
      <c r="DE172" s="82">
        <v>2.2360024154831266</v>
      </c>
      <c r="DF172" s="82">
        <v>2.2360026496998078</v>
      </c>
      <c r="DG172" s="82">
        <v>2.236002437231225</v>
      </c>
      <c r="DH172" s="82">
        <v>2.2970021222701447</v>
      </c>
      <c r="DI172" s="82">
        <v>2.2970022105010686</v>
      </c>
      <c r="DJ172" s="82">
        <v>2.297002164777294</v>
      </c>
      <c r="DK172" s="82">
        <v>2.2970018745404266</v>
      </c>
      <c r="DL172" s="82">
        <v>2.297001779398923</v>
      </c>
      <c r="DM172" s="82">
        <v>2.2970017820336652</v>
      </c>
      <c r="DN172" s="82">
        <v>2.2970020072031545</v>
      </c>
      <c r="DO172" s="82">
        <v>2.2970021833943162</v>
      </c>
      <c r="DP172" s="82">
        <v>2.2970020162164504</v>
      </c>
      <c r="DQ172" s="82">
        <v>2.2970023181702506</v>
      </c>
      <c r="DR172" s="82">
        <v>2.2970025021187297</v>
      </c>
      <c r="DS172" s="82">
        <v>2.2970021826813789</v>
      </c>
      <c r="DT172" s="82">
        <v>2.3599980612146978</v>
      </c>
      <c r="DU172" s="82">
        <v>2.3599981385523132</v>
      </c>
      <c r="DV172" s="82">
        <v>2.3599981373096872</v>
      </c>
      <c r="DW172" s="82">
        <v>2.3599987630214088</v>
      </c>
      <c r="DX172" s="82" t="e">
        <v>#DIV/0!</v>
      </c>
      <c r="DY172" s="82">
        <v>2.3599985881459813</v>
      </c>
      <c r="DZ172" s="82">
        <v>2.3599981129331722</v>
      </c>
      <c r="EA172" s="82">
        <v>2.3599983828342976</v>
      </c>
      <c r="EB172" s="82">
        <v>2.3599984954649011</v>
      </c>
      <c r="EC172" s="82">
        <v>2.359998316846311</v>
      </c>
      <c r="ED172" s="82">
        <v>2.3599980513619956</v>
      </c>
      <c r="EE172" s="82">
        <v>2.3599980921027259</v>
      </c>
      <c r="EF172" s="82">
        <v>2.423998392802893</v>
      </c>
      <c r="EG172" s="82">
        <v>2.4239983036967709</v>
      </c>
      <c r="EH172" s="82">
        <v>2.4239982449576809</v>
      </c>
      <c r="EI172" s="82">
        <v>2.423998098898601</v>
      </c>
      <c r="EJ172" s="82">
        <v>2.4239984592485908</v>
      </c>
      <c r="EK172" s="82">
        <v>2.4239985556609471</v>
      </c>
      <c r="EL172" s="82">
        <v>2.4239983436090919</v>
      </c>
      <c r="EM172" s="82">
        <v>2.4239984527822291</v>
      </c>
      <c r="EN172" s="82">
        <v>2.4239979593571976</v>
      </c>
      <c r="EO172" s="82">
        <v>2.4239983155587574</v>
      </c>
      <c r="EP172" s="82">
        <v>2.4239981622339069</v>
      </c>
      <c r="EQ172" s="82">
        <v>2.4239984659172569</v>
      </c>
      <c r="ER172" s="82">
        <v>2.4899972637987342</v>
      </c>
      <c r="ES172" s="82">
        <v>2.4899970797574893</v>
      </c>
      <c r="ET172" s="82">
        <v>2.4899968523454943</v>
      </c>
      <c r="EU172" s="82">
        <v>2.489997651128526</v>
      </c>
      <c r="EV172" s="82">
        <v>2.4899974065044868</v>
      </c>
      <c r="EW172" s="82">
        <v>2.4899971442379507</v>
      </c>
      <c r="EX172" s="82">
        <v>2.4899975164791956</v>
      </c>
      <c r="EY172" s="82">
        <v>2.4899969125010988</v>
      </c>
      <c r="EZ172" s="82">
        <v>2.4899972000258459</v>
      </c>
      <c r="FA172" s="82">
        <v>2.4899970967881417</v>
      </c>
      <c r="FB172" s="82">
        <v>2.4899962804537847</v>
      </c>
      <c r="FC172" s="82">
        <v>2.4899967338165556</v>
      </c>
      <c r="FD172" s="82">
        <v>2.5599981544026349</v>
      </c>
      <c r="FE172" s="82">
        <v>2.5599979660532046</v>
      </c>
      <c r="FF172" s="82">
        <v>2.5599975749492256</v>
      </c>
      <c r="FG172" s="82">
        <v>2.5599997804417507</v>
      </c>
      <c r="FH172" s="82">
        <v>2.5599982254951974</v>
      </c>
      <c r="FI172" s="82">
        <v>2.5599983624588472</v>
      </c>
      <c r="FJ172" s="82">
        <v>2.559998023113927</v>
      </c>
      <c r="FK172" s="82">
        <v>2.5599978216897465</v>
      </c>
      <c r="FL172" s="82">
        <v>2.5599983466701937</v>
      </c>
      <c r="FM172" s="82">
        <v>2.5599980669930842</v>
      </c>
      <c r="FN172" s="82">
        <v>2.5599976307368184</v>
      </c>
      <c r="FO172" s="82">
        <v>2.5599989544889019</v>
      </c>
      <c r="FP172" s="82">
        <v>2.632003015269897</v>
      </c>
      <c r="FQ172" s="82">
        <v>2.6320034599429492</v>
      </c>
      <c r="FR172" s="82">
        <v>2.6320034192481372</v>
      </c>
      <c r="FS172" s="82">
        <v>2.6320018852231772</v>
      </c>
      <c r="FT172" s="82">
        <v>2.6320026039102418</v>
      </c>
      <c r="FU172" s="82">
        <v>2.632001423520228</v>
      </c>
      <c r="FV172" s="82">
        <v>2.6320025448843034</v>
      </c>
      <c r="FW172" s="82">
        <v>2.6320026512759003</v>
      </c>
      <c r="FX172" s="82">
        <v>2.6320017635700017</v>
      </c>
      <c r="FY172" s="82">
        <v>2.6320029407114198</v>
      </c>
      <c r="FZ172" s="82">
        <v>2.6320028430345652</v>
      </c>
      <c r="GA172" s="82">
        <v>2.632002338131374</v>
      </c>
    </row>
    <row r="173" spans="2:183">
      <c r="B173" s="96" t="s">
        <v>6</v>
      </c>
      <c r="C173" s="166" t="s">
        <v>40</v>
      </c>
      <c r="D173" s="175">
        <v>2.75</v>
      </c>
      <c r="E173" s="176">
        <v>3.67</v>
      </c>
      <c r="F173" s="176">
        <v>2.75</v>
      </c>
      <c r="G173" s="176">
        <v>3.67</v>
      </c>
      <c r="H173" s="176">
        <v>2.75</v>
      </c>
      <c r="I173" s="176">
        <v>3.67</v>
      </c>
      <c r="J173" s="176">
        <v>3.67</v>
      </c>
      <c r="K173" s="176">
        <v>3.67</v>
      </c>
      <c r="L173" s="176">
        <v>3.67</v>
      </c>
      <c r="M173" s="176">
        <v>3.67</v>
      </c>
      <c r="N173" s="176">
        <v>2.75</v>
      </c>
      <c r="O173" s="176">
        <v>1.83</v>
      </c>
      <c r="P173" s="176">
        <v>2.75</v>
      </c>
      <c r="Q173" s="176">
        <v>2.75</v>
      </c>
      <c r="R173" s="176">
        <v>3.67</v>
      </c>
      <c r="S173" s="176">
        <v>0.92</v>
      </c>
      <c r="T173" s="176">
        <v>2</v>
      </c>
      <c r="U173" s="176">
        <v>2.75</v>
      </c>
      <c r="V173" s="176">
        <v>2.75</v>
      </c>
      <c r="W173" s="176">
        <v>1.83</v>
      </c>
      <c r="X173" s="176">
        <v>3.67</v>
      </c>
      <c r="Y173" s="176">
        <v>3.67</v>
      </c>
      <c r="Z173" s="176">
        <v>3.67</v>
      </c>
      <c r="AA173" s="176">
        <v>2.75</v>
      </c>
      <c r="AB173" s="176">
        <v>4.58</v>
      </c>
      <c r="AC173" s="176">
        <v>2.75</v>
      </c>
      <c r="AD173" s="176">
        <v>2.75</v>
      </c>
      <c r="AE173" s="176">
        <v>2.75</v>
      </c>
      <c r="AF173" s="176">
        <v>2.75</v>
      </c>
      <c r="AG173" s="176">
        <v>3.67</v>
      </c>
      <c r="AH173" s="176">
        <v>3.67</v>
      </c>
      <c r="AI173" s="176">
        <v>2.75</v>
      </c>
      <c r="AJ173" s="176">
        <v>2.75</v>
      </c>
      <c r="AK173" s="176">
        <v>1.83</v>
      </c>
      <c r="AL173" s="176">
        <v>3.67</v>
      </c>
      <c r="AM173" s="176">
        <v>2.75</v>
      </c>
      <c r="AN173" s="176">
        <v>3.67</v>
      </c>
      <c r="AO173" s="176">
        <v>2.75</v>
      </c>
      <c r="AP173" s="176">
        <v>2.75</v>
      </c>
      <c r="AQ173" s="176">
        <v>1.83</v>
      </c>
      <c r="AR173" s="176">
        <v>2.75</v>
      </c>
      <c r="AS173" s="176">
        <v>1.83</v>
      </c>
      <c r="AT173" s="176">
        <v>2.75</v>
      </c>
      <c r="AU173" s="176">
        <v>4.58</v>
      </c>
      <c r="AV173" s="176">
        <v>4.58</v>
      </c>
      <c r="AW173" s="176">
        <v>2.75</v>
      </c>
      <c r="AX173" s="176">
        <v>2.75</v>
      </c>
      <c r="AY173" s="176">
        <v>2.75</v>
      </c>
      <c r="AZ173" s="176">
        <v>3.67</v>
      </c>
      <c r="BA173" s="176">
        <v>1.83</v>
      </c>
      <c r="BB173" s="176">
        <v>3.67</v>
      </c>
      <c r="BC173" s="176">
        <v>2.75</v>
      </c>
      <c r="BD173" s="176">
        <v>1.92</v>
      </c>
      <c r="BE173" s="176">
        <v>2.75</v>
      </c>
      <c r="BF173" s="176">
        <v>3.67</v>
      </c>
      <c r="BG173" s="176">
        <v>2.75</v>
      </c>
      <c r="BH173" s="176">
        <v>2.75</v>
      </c>
      <c r="BI173" s="176">
        <v>2.75</v>
      </c>
      <c r="BJ173" s="176">
        <v>2.75</v>
      </c>
      <c r="BK173" s="176">
        <v>2.75</v>
      </c>
      <c r="BL173" s="176">
        <v>3.67</v>
      </c>
      <c r="BM173" s="176">
        <v>1.83</v>
      </c>
      <c r="BN173" s="176">
        <v>4.58</v>
      </c>
      <c r="BO173" s="176">
        <v>2.75</v>
      </c>
      <c r="BP173" s="176">
        <v>2.75</v>
      </c>
      <c r="BQ173" s="176">
        <v>4.58</v>
      </c>
      <c r="BR173" s="176">
        <v>1.83</v>
      </c>
      <c r="BS173" s="176">
        <v>1.83</v>
      </c>
      <c r="BT173" s="176">
        <v>1.83</v>
      </c>
      <c r="BU173" s="176">
        <v>3.67</v>
      </c>
      <c r="BV173" s="176">
        <v>2.75</v>
      </c>
      <c r="BW173" s="176">
        <v>2.75</v>
      </c>
      <c r="BX173" s="176">
        <v>2.75</v>
      </c>
      <c r="BY173" s="176">
        <v>2.75</v>
      </c>
      <c r="BZ173" s="176">
        <v>4.58</v>
      </c>
      <c r="CA173" s="176">
        <v>1.83</v>
      </c>
      <c r="CB173" s="176">
        <v>4.67</v>
      </c>
      <c r="CC173" s="176">
        <v>2.75</v>
      </c>
      <c r="CD173" s="176">
        <v>2.75</v>
      </c>
      <c r="CE173" s="176">
        <v>1.83</v>
      </c>
      <c r="CF173" s="176">
        <v>3.67</v>
      </c>
      <c r="CG173" s="176">
        <v>3.67</v>
      </c>
      <c r="CH173" s="176">
        <v>2.75</v>
      </c>
      <c r="CI173" s="176">
        <v>2.75</v>
      </c>
      <c r="CJ173" s="176">
        <v>2.75</v>
      </c>
      <c r="CK173" s="176">
        <v>3.67</v>
      </c>
      <c r="CL173" s="176">
        <v>1.83</v>
      </c>
      <c r="CM173" s="176">
        <v>2.75</v>
      </c>
      <c r="CN173" s="176">
        <v>1.92</v>
      </c>
      <c r="CO173" s="176">
        <v>2.75</v>
      </c>
      <c r="CP173" s="176">
        <v>2.75</v>
      </c>
      <c r="CQ173" s="176">
        <v>2.75</v>
      </c>
      <c r="CR173" s="176">
        <v>3.67</v>
      </c>
      <c r="CS173" s="176">
        <v>2.75</v>
      </c>
      <c r="CT173" s="176">
        <v>2.75</v>
      </c>
      <c r="CU173" s="176">
        <v>2.75</v>
      </c>
      <c r="CV173" s="176">
        <v>2.75</v>
      </c>
      <c r="CW173" s="176">
        <v>4.58</v>
      </c>
      <c r="CX173" s="176">
        <v>2.75</v>
      </c>
      <c r="CY173" s="176">
        <v>2.75</v>
      </c>
      <c r="CZ173" s="176">
        <v>3.67</v>
      </c>
      <c r="DA173" s="176">
        <v>2.75</v>
      </c>
      <c r="DB173" s="176">
        <v>3.67</v>
      </c>
      <c r="DC173" s="176">
        <v>2.75</v>
      </c>
      <c r="DD173" s="176">
        <v>1.83</v>
      </c>
      <c r="DE173" s="176">
        <v>1.83</v>
      </c>
      <c r="DF173" s="176">
        <v>3.67</v>
      </c>
      <c r="DG173" s="176">
        <v>2.75</v>
      </c>
      <c r="DH173" s="176">
        <v>2.75</v>
      </c>
      <c r="DI173" s="176">
        <v>2.75</v>
      </c>
      <c r="DJ173" s="176">
        <v>2.75</v>
      </c>
      <c r="DK173" s="176">
        <v>4.58</v>
      </c>
      <c r="DL173" s="176">
        <v>2.75</v>
      </c>
      <c r="DM173" s="176">
        <v>3.67</v>
      </c>
      <c r="DN173" s="176">
        <v>2.75</v>
      </c>
      <c r="DO173" s="176">
        <v>2.83</v>
      </c>
      <c r="DP173" s="176">
        <v>2.75</v>
      </c>
      <c r="DQ173" s="176">
        <v>2.75</v>
      </c>
      <c r="DR173" s="176">
        <v>2.75</v>
      </c>
      <c r="DS173" s="176">
        <v>3.67</v>
      </c>
      <c r="DT173" s="176">
        <v>2.75</v>
      </c>
      <c r="DU173" s="176">
        <v>1.83</v>
      </c>
      <c r="DV173" s="176">
        <v>3.67</v>
      </c>
      <c r="DW173" s="176">
        <v>2.75</v>
      </c>
      <c r="DX173" s="176">
        <v>0</v>
      </c>
      <c r="DY173" s="176">
        <v>3.75</v>
      </c>
      <c r="DZ173" s="176">
        <v>3.67</v>
      </c>
      <c r="EA173" s="176">
        <v>2.75</v>
      </c>
      <c r="EB173" s="176">
        <v>2.75</v>
      </c>
      <c r="EC173" s="176">
        <v>2.75</v>
      </c>
      <c r="ED173" s="176">
        <v>2.75</v>
      </c>
      <c r="EE173" s="176">
        <v>3.67</v>
      </c>
      <c r="EF173" s="176">
        <v>2.75</v>
      </c>
      <c r="EG173" s="176">
        <v>2.75</v>
      </c>
      <c r="EH173" s="176">
        <v>2.75</v>
      </c>
      <c r="EI173" s="176">
        <v>2.75</v>
      </c>
      <c r="EJ173" s="176">
        <v>1.83</v>
      </c>
      <c r="EK173" s="176">
        <v>2.75</v>
      </c>
      <c r="EL173" s="176">
        <v>2.83</v>
      </c>
      <c r="EM173" s="176">
        <v>2.75</v>
      </c>
      <c r="EN173" s="176">
        <v>1.83</v>
      </c>
      <c r="EO173" s="176">
        <v>2.75</v>
      </c>
      <c r="EP173" s="176">
        <v>2.75</v>
      </c>
      <c r="EQ173" s="176">
        <v>2.75</v>
      </c>
      <c r="ER173" s="176">
        <v>4.58</v>
      </c>
      <c r="ES173" s="176">
        <v>2.75</v>
      </c>
      <c r="ET173" s="176">
        <v>3.67</v>
      </c>
      <c r="EU173" s="176">
        <v>2.75</v>
      </c>
      <c r="EV173" s="176">
        <v>2.75</v>
      </c>
      <c r="EW173" s="176">
        <v>2.75</v>
      </c>
      <c r="EX173" s="176">
        <v>3.67</v>
      </c>
      <c r="EY173" s="176">
        <v>2.75</v>
      </c>
      <c r="EZ173" s="176">
        <v>2.75</v>
      </c>
      <c r="FA173" s="176">
        <v>2.75</v>
      </c>
      <c r="FB173" s="176">
        <v>2.75</v>
      </c>
      <c r="FC173" s="176">
        <v>3.67</v>
      </c>
      <c r="FD173" s="176">
        <v>3.67</v>
      </c>
      <c r="FE173" s="176">
        <v>2.75</v>
      </c>
      <c r="FF173" s="176">
        <v>3.67</v>
      </c>
      <c r="FG173" s="176">
        <v>0.92</v>
      </c>
      <c r="FH173" s="176">
        <v>3.75</v>
      </c>
      <c r="FI173" s="176">
        <v>2.75</v>
      </c>
      <c r="FJ173" s="176">
        <v>2.75</v>
      </c>
      <c r="FK173" s="176">
        <v>2.75</v>
      </c>
      <c r="FL173" s="176">
        <v>2.75</v>
      </c>
      <c r="FM173" s="176">
        <v>2.75</v>
      </c>
      <c r="FN173" s="176">
        <v>3.67</v>
      </c>
      <c r="FO173" s="176">
        <v>2.75</v>
      </c>
      <c r="FP173" s="176">
        <v>3.67</v>
      </c>
      <c r="FQ173" s="176">
        <v>3.67</v>
      </c>
      <c r="FR173" s="176">
        <v>3.67</v>
      </c>
      <c r="FS173" s="176">
        <v>2.75</v>
      </c>
      <c r="FT173" s="176">
        <v>1.83</v>
      </c>
      <c r="FU173" s="176">
        <v>3.67</v>
      </c>
      <c r="FV173" s="176">
        <v>2.75</v>
      </c>
      <c r="FW173" s="176">
        <v>1.83</v>
      </c>
      <c r="FX173" s="176">
        <v>2.75</v>
      </c>
      <c r="FY173" s="176">
        <v>1.83</v>
      </c>
      <c r="FZ173" s="176">
        <v>4.67</v>
      </c>
      <c r="GA173" s="176">
        <v>3.67</v>
      </c>
    </row>
    <row r="174" spans="2:183">
      <c r="B174" s="96" t="s">
        <v>6</v>
      </c>
      <c r="C174" s="166" t="s">
        <v>41</v>
      </c>
      <c r="D174" s="175">
        <v>685</v>
      </c>
      <c r="E174" s="176">
        <v>619</v>
      </c>
      <c r="F174" s="176">
        <v>685</v>
      </c>
      <c r="G174" s="176">
        <v>663</v>
      </c>
      <c r="H174" s="176">
        <v>685</v>
      </c>
      <c r="I174" s="176">
        <v>663</v>
      </c>
      <c r="J174" s="176">
        <v>685</v>
      </c>
      <c r="K174" s="176">
        <v>685</v>
      </c>
      <c r="L174" s="176">
        <v>663</v>
      </c>
      <c r="M174" s="176">
        <v>685</v>
      </c>
      <c r="N174" s="176">
        <v>663</v>
      </c>
      <c r="O174" s="176">
        <v>685</v>
      </c>
      <c r="P174" s="176">
        <v>685</v>
      </c>
      <c r="Q174" s="176">
        <v>619</v>
      </c>
      <c r="R174" s="176">
        <v>685</v>
      </c>
      <c r="S174" s="176">
        <v>89</v>
      </c>
      <c r="T174" s="176">
        <v>133</v>
      </c>
      <c r="U174" s="176">
        <v>663</v>
      </c>
      <c r="V174" s="176">
        <v>685</v>
      </c>
      <c r="W174" s="176">
        <v>685</v>
      </c>
      <c r="X174" s="176">
        <v>663</v>
      </c>
      <c r="Y174" s="176">
        <v>685</v>
      </c>
      <c r="Z174" s="176">
        <v>663</v>
      </c>
      <c r="AA174" s="176">
        <v>685</v>
      </c>
      <c r="AB174" s="176">
        <v>685</v>
      </c>
      <c r="AC174" s="176">
        <v>619</v>
      </c>
      <c r="AD174" s="176">
        <v>685</v>
      </c>
      <c r="AE174" s="176">
        <v>663</v>
      </c>
      <c r="AF174" s="176">
        <v>685</v>
      </c>
      <c r="AG174" s="176">
        <v>663</v>
      </c>
      <c r="AH174" s="176">
        <v>685</v>
      </c>
      <c r="AI174" s="176">
        <v>685</v>
      </c>
      <c r="AJ174" s="176">
        <v>663</v>
      </c>
      <c r="AK174" s="176">
        <v>685</v>
      </c>
      <c r="AL174" s="176">
        <v>663</v>
      </c>
      <c r="AM174" s="176">
        <v>685</v>
      </c>
      <c r="AN174" s="176">
        <v>685</v>
      </c>
      <c r="AO174" s="176">
        <v>641</v>
      </c>
      <c r="AP174" s="176">
        <v>685</v>
      </c>
      <c r="AQ174" s="176">
        <v>663</v>
      </c>
      <c r="AR174" s="176">
        <v>685</v>
      </c>
      <c r="AS174" s="176">
        <v>663</v>
      </c>
      <c r="AT174" s="176">
        <v>685</v>
      </c>
      <c r="AU174" s="176">
        <v>685</v>
      </c>
      <c r="AV174" s="176">
        <v>663</v>
      </c>
      <c r="AW174" s="176">
        <v>685</v>
      </c>
      <c r="AX174" s="176">
        <v>663</v>
      </c>
      <c r="AY174" s="176">
        <v>685</v>
      </c>
      <c r="AZ174" s="176">
        <v>685</v>
      </c>
      <c r="BA174" s="176">
        <v>619</v>
      </c>
      <c r="BB174" s="176">
        <v>685</v>
      </c>
      <c r="BC174" s="176">
        <v>619</v>
      </c>
      <c r="BD174" s="176">
        <v>111</v>
      </c>
      <c r="BE174" s="176">
        <v>663</v>
      </c>
      <c r="BF174" s="176">
        <v>685</v>
      </c>
      <c r="BG174" s="176">
        <v>685</v>
      </c>
      <c r="BH174" s="176">
        <v>663</v>
      </c>
      <c r="BI174" s="176">
        <v>685</v>
      </c>
      <c r="BJ174" s="176">
        <v>663</v>
      </c>
      <c r="BK174" s="176">
        <v>685</v>
      </c>
      <c r="BL174" s="176">
        <v>685</v>
      </c>
      <c r="BM174" s="176">
        <v>619</v>
      </c>
      <c r="BN174" s="176">
        <v>685</v>
      </c>
      <c r="BO174" s="176">
        <v>663</v>
      </c>
      <c r="BP174" s="176">
        <v>685</v>
      </c>
      <c r="BQ174" s="176">
        <v>663</v>
      </c>
      <c r="BR174" s="176">
        <v>685</v>
      </c>
      <c r="BS174" s="176">
        <v>685</v>
      </c>
      <c r="BT174" s="176">
        <v>663</v>
      </c>
      <c r="BU174" s="176">
        <v>685</v>
      </c>
      <c r="BV174" s="176">
        <v>663</v>
      </c>
      <c r="BW174" s="176">
        <v>685</v>
      </c>
      <c r="BX174" s="176">
        <v>685</v>
      </c>
      <c r="BY174" s="176">
        <v>619</v>
      </c>
      <c r="BZ174" s="176">
        <v>685</v>
      </c>
      <c r="CA174" s="176">
        <v>663</v>
      </c>
      <c r="CB174" s="176">
        <v>685</v>
      </c>
      <c r="CC174" s="176">
        <v>663</v>
      </c>
      <c r="CD174" s="176">
        <v>685</v>
      </c>
      <c r="CE174" s="176">
        <v>685</v>
      </c>
      <c r="CF174" s="176">
        <v>663</v>
      </c>
      <c r="CG174" s="176">
        <v>685</v>
      </c>
      <c r="CH174" s="176">
        <v>663</v>
      </c>
      <c r="CI174" s="176">
        <v>685</v>
      </c>
      <c r="CJ174" s="176">
        <v>685</v>
      </c>
      <c r="CK174" s="176">
        <v>641</v>
      </c>
      <c r="CL174" s="176">
        <v>685</v>
      </c>
      <c r="CM174" s="176">
        <v>530</v>
      </c>
      <c r="CN174" s="176">
        <v>265</v>
      </c>
      <c r="CO174" s="176">
        <v>663</v>
      </c>
      <c r="CP174" s="176">
        <v>685</v>
      </c>
      <c r="CQ174" s="176">
        <v>685</v>
      </c>
      <c r="CR174" s="176">
        <v>663</v>
      </c>
      <c r="CS174" s="176">
        <v>685</v>
      </c>
      <c r="CT174" s="176">
        <v>663</v>
      </c>
      <c r="CU174" s="176">
        <v>685</v>
      </c>
      <c r="CV174" s="176">
        <v>685</v>
      </c>
      <c r="CW174" s="176">
        <v>619</v>
      </c>
      <c r="CX174" s="176">
        <v>685</v>
      </c>
      <c r="CY174" s="176">
        <v>663</v>
      </c>
      <c r="CZ174" s="176">
        <v>685</v>
      </c>
      <c r="DA174" s="176">
        <v>663</v>
      </c>
      <c r="DB174" s="176">
        <v>685</v>
      </c>
      <c r="DC174" s="176">
        <v>685</v>
      </c>
      <c r="DD174" s="176">
        <v>663</v>
      </c>
      <c r="DE174" s="176">
        <v>685</v>
      </c>
      <c r="DF174" s="176">
        <v>663</v>
      </c>
      <c r="DG174" s="176">
        <v>685</v>
      </c>
      <c r="DH174" s="176">
        <v>685</v>
      </c>
      <c r="DI174" s="176">
        <v>619</v>
      </c>
      <c r="DJ174" s="176">
        <v>685</v>
      </c>
      <c r="DK174" s="176">
        <v>663</v>
      </c>
      <c r="DL174" s="176">
        <v>685</v>
      </c>
      <c r="DM174" s="176">
        <v>663</v>
      </c>
      <c r="DN174" s="176">
        <v>685</v>
      </c>
      <c r="DO174" s="176">
        <v>685</v>
      </c>
      <c r="DP174" s="176">
        <v>663</v>
      </c>
      <c r="DQ174" s="176">
        <v>685</v>
      </c>
      <c r="DR174" s="176">
        <v>663</v>
      </c>
      <c r="DS174" s="176">
        <v>685</v>
      </c>
      <c r="DT174" s="176">
        <v>685</v>
      </c>
      <c r="DU174" s="176">
        <v>619</v>
      </c>
      <c r="DV174" s="176">
        <v>685</v>
      </c>
      <c r="DW174" s="176">
        <v>310</v>
      </c>
      <c r="DX174" s="176">
        <v>0</v>
      </c>
      <c r="DY174" s="176">
        <v>619</v>
      </c>
      <c r="DZ174" s="176">
        <v>685</v>
      </c>
      <c r="EA174" s="176">
        <v>685</v>
      </c>
      <c r="EB174" s="176">
        <v>663</v>
      </c>
      <c r="EC174" s="176">
        <v>685</v>
      </c>
      <c r="ED174" s="176">
        <v>663</v>
      </c>
      <c r="EE174" s="176">
        <v>685</v>
      </c>
      <c r="EF174" s="176">
        <v>685</v>
      </c>
      <c r="EG174" s="176">
        <v>641</v>
      </c>
      <c r="EH174" s="176">
        <v>685</v>
      </c>
      <c r="EI174" s="176">
        <v>663</v>
      </c>
      <c r="EJ174" s="176">
        <v>685</v>
      </c>
      <c r="EK174" s="176">
        <v>663</v>
      </c>
      <c r="EL174" s="176">
        <v>685</v>
      </c>
      <c r="EM174" s="176">
        <v>685</v>
      </c>
      <c r="EN174" s="176">
        <v>663</v>
      </c>
      <c r="EO174" s="176">
        <v>685</v>
      </c>
      <c r="EP174" s="176">
        <v>663</v>
      </c>
      <c r="EQ174" s="176">
        <v>685</v>
      </c>
      <c r="ER174" s="176">
        <v>685</v>
      </c>
      <c r="ES174" s="176">
        <v>619</v>
      </c>
      <c r="ET174" s="176">
        <v>685</v>
      </c>
      <c r="EU174" s="176">
        <v>663</v>
      </c>
      <c r="EV174" s="176">
        <v>685</v>
      </c>
      <c r="EW174" s="176">
        <v>663</v>
      </c>
      <c r="EX174" s="176">
        <v>685</v>
      </c>
      <c r="EY174" s="176">
        <v>685</v>
      </c>
      <c r="EZ174" s="176">
        <v>663</v>
      </c>
      <c r="FA174" s="176">
        <v>685</v>
      </c>
      <c r="FB174" s="176">
        <v>663</v>
      </c>
      <c r="FC174" s="176">
        <v>685</v>
      </c>
      <c r="FD174" s="176">
        <v>685</v>
      </c>
      <c r="FE174" s="176">
        <v>619</v>
      </c>
      <c r="FF174" s="176">
        <v>685</v>
      </c>
      <c r="FG174" s="176">
        <v>67</v>
      </c>
      <c r="FH174" s="176">
        <v>663</v>
      </c>
      <c r="FI174" s="176">
        <v>663</v>
      </c>
      <c r="FJ174" s="176">
        <v>685</v>
      </c>
      <c r="FK174" s="176">
        <v>685</v>
      </c>
      <c r="FL174" s="176">
        <v>663</v>
      </c>
      <c r="FM174" s="176">
        <v>685</v>
      </c>
      <c r="FN174" s="176">
        <v>663</v>
      </c>
      <c r="FO174" s="176">
        <v>685</v>
      </c>
      <c r="FP174" s="176">
        <v>685</v>
      </c>
      <c r="FQ174" s="176">
        <v>619</v>
      </c>
      <c r="FR174" s="176">
        <v>685</v>
      </c>
      <c r="FS174" s="176">
        <v>663</v>
      </c>
      <c r="FT174" s="176">
        <v>685</v>
      </c>
      <c r="FU174" s="176">
        <v>663</v>
      </c>
      <c r="FV174" s="176">
        <v>685</v>
      </c>
      <c r="FW174" s="176">
        <v>685</v>
      </c>
      <c r="FX174" s="176">
        <v>663</v>
      </c>
      <c r="FY174" s="176">
        <v>685</v>
      </c>
      <c r="FZ174" s="176">
        <v>663</v>
      </c>
      <c r="GA174" s="176">
        <v>685</v>
      </c>
    </row>
    <row r="175" spans="2:183">
      <c r="B175" s="96" t="s">
        <v>6</v>
      </c>
      <c r="C175" s="166" t="s">
        <v>271</v>
      </c>
      <c r="D175" s="88">
        <v>3247.75</v>
      </c>
      <c r="E175" s="89">
        <v>4330.33</v>
      </c>
      <c r="F175" s="89">
        <v>3247.75</v>
      </c>
      <c r="G175" s="89">
        <v>4330.33</v>
      </c>
      <c r="H175" s="89">
        <v>3247.75</v>
      </c>
      <c r="I175" s="89">
        <v>4330.33</v>
      </c>
      <c r="J175" s="89">
        <v>4330.33</v>
      </c>
      <c r="K175" s="89">
        <v>4330.33</v>
      </c>
      <c r="L175" s="89">
        <v>4330.33</v>
      </c>
      <c r="M175" s="89">
        <v>4330.33</v>
      </c>
      <c r="N175" s="89">
        <v>3247.75</v>
      </c>
      <c r="O175" s="89">
        <v>2165.17</v>
      </c>
      <c r="P175" s="89">
        <v>3247.75</v>
      </c>
      <c r="Q175" s="89">
        <v>3247.75</v>
      </c>
      <c r="R175" s="89">
        <v>4330.33</v>
      </c>
      <c r="S175" s="89">
        <v>1082.58</v>
      </c>
      <c r="T175" s="89">
        <v>2362</v>
      </c>
      <c r="U175" s="89">
        <v>3247.75</v>
      </c>
      <c r="V175" s="89">
        <v>3247.75</v>
      </c>
      <c r="W175" s="89">
        <v>2165.17</v>
      </c>
      <c r="X175" s="89">
        <v>4330.33</v>
      </c>
      <c r="Y175" s="89">
        <v>4330.33</v>
      </c>
      <c r="Z175" s="89">
        <v>4330.33</v>
      </c>
      <c r="AA175" s="89">
        <v>3247.75</v>
      </c>
      <c r="AB175" s="89">
        <v>5412.92</v>
      </c>
      <c r="AC175" s="89">
        <v>3247.75</v>
      </c>
      <c r="AD175" s="89">
        <v>3247.75</v>
      </c>
      <c r="AE175" s="89">
        <v>3247.75</v>
      </c>
      <c r="AF175" s="89">
        <v>3247.75</v>
      </c>
      <c r="AG175" s="89">
        <v>4330.33</v>
      </c>
      <c r="AH175" s="89">
        <v>4330.33</v>
      </c>
      <c r="AI175" s="89">
        <v>3247.75</v>
      </c>
      <c r="AJ175" s="89">
        <v>3247.75</v>
      </c>
      <c r="AK175" s="89">
        <v>2165.17</v>
      </c>
      <c r="AL175" s="89">
        <v>4330.33</v>
      </c>
      <c r="AM175" s="89">
        <v>3247.75</v>
      </c>
      <c r="AN175" s="89">
        <v>4330.33</v>
      </c>
      <c r="AO175" s="89">
        <v>3247.75</v>
      </c>
      <c r="AP175" s="89">
        <v>3247.75</v>
      </c>
      <c r="AQ175" s="89">
        <v>2165.17</v>
      </c>
      <c r="AR175" s="89">
        <v>3247.75</v>
      </c>
      <c r="AS175" s="89">
        <v>2165.17</v>
      </c>
      <c r="AT175" s="89">
        <v>3247.75</v>
      </c>
      <c r="AU175" s="89">
        <v>5412.92</v>
      </c>
      <c r="AV175" s="89">
        <v>5412.92</v>
      </c>
      <c r="AW175" s="89">
        <v>3247.75</v>
      </c>
      <c r="AX175" s="89">
        <v>3247.75</v>
      </c>
      <c r="AY175" s="89">
        <v>3247.75</v>
      </c>
      <c r="AZ175" s="89">
        <v>4330.33</v>
      </c>
      <c r="BA175" s="89">
        <v>2165.17</v>
      </c>
      <c r="BB175" s="89">
        <v>4330.33</v>
      </c>
      <c r="BC175" s="89">
        <v>3247.75</v>
      </c>
      <c r="BD175" s="89">
        <v>2263.58</v>
      </c>
      <c r="BE175" s="89">
        <v>3247.75</v>
      </c>
      <c r="BF175" s="89">
        <v>4330.33</v>
      </c>
      <c r="BG175" s="89">
        <v>3247.75</v>
      </c>
      <c r="BH175" s="89">
        <v>3247.75</v>
      </c>
      <c r="BI175" s="89">
        <v>3247.75</v>
      </c>
      <c r="BJ175" s="89">
        <v>3247.75</v>
      </c>
      <c r="BK175" s="89">
        <v>3247.75</v>
      </c>
      <c r="BL175" s="89">
        <v>4330.33</v>
      </c>
      <c r="BM175" s="89">
        <v>2165.17</v>
      </c>
      <c r="BN175" s="89">
        <v>5412.92</v>
      </c>
      <c r="BO175" s="89">
        <v>3247.75</v>
      </c>
      <c r="BP175" s="89">
        <v>3247.75</v>
      </c>
      <c r="BQ175" s="89">
        <v>5412.92</v>
      </c>
      <c r="BR175" s="89">
        <v>2165.17</v>
      </c>
      <c r="BS175" s="89">
        <v>2165.17</v>
      </c>
      <c r="BT175" s="89">
        <v>2165.17</v>
      </c>
      <c r="BU175" s="89">
        <v>4330.33</v>
      </c>
      <c r="BV175" s="89">
        <v>3247.75</v>
      </c>
      <c r="BW175" s="89">
        <v>3247.75</v>
      </c>
      <c r="BX175" s="89">
        <v>3247.75</v>
      </c>
      <c r="BY175" s="89">
        <v>3247.75</v>
      </c>
      <c r="BZ175" s="89">
        <v>5412.92</v>
      </c>
      <c r="CA175" s="89">
        <v>2165.17</v>
      </c>
      <c r="CB175" s="89">
        <v>5511.33</v>
      </c>
      <c r="CC175" s="89">
        <v>3247.75</v>
      </c>
      <c r="CD175" s="89">
        <v>3247.75</v>
      </c>
      <c r="CE175" s="89">
        <v>2165.17</v>
      </c>
      <c r="CF175" s="89">
        <v>4330.33</v>
      </c>
      <c r="CG175" s="89">
        <v>4330.33</v>
      </c>
      <c r="CH175" s="89">
        <v>3247.75</v>
      </c>
      <c r="CI175" s="89">
        <v>3247.75</v>
      </c>
      <c r="CJ175" s="89">
        <v>3247.75</v>
      </c>
      <c r="CK175" s="89">
        <v>4330.33</v>
      </c>
      <c r="CL175" s="89">
        <v>2165.17</v>
      </c>
      <c r="CM175" s="89">
        <v>3247.75</v>
      </c>
      <c r="CN175" s="89">
        <v>2263.58</v>
      </c>
      <c r="CO175" s="89">
        <v>3247.75</v>
      </c>
      <c r="CP175" s="89">
        <v>3247.75</v>
      </c>
      <c r="CQ175" s="89">
        <v>3247.75</v>
      </c>
      <c r="CR175" s="89">
        <v>4330.33</v>
      </c>
      <c r="CS175" s="89">
        <v>3247.75</v>
      </c>
      <c r="CT175" s="89">
        <v>3247.75</v>
      </c>
      <c r="CU175" s="89">
        <v>3247.75</v>
      </c>
      <c r="CV175" s="89">
        <v>3247.75</v>
      </c>
      <c r="CW175" s="89">
        <v>5412.92</v>
      </c>
      <c r="CX175" s="89">
        <v>3247.75</v>
      </c>
      <c r="CY175" s="89">
        <v>3247.75</v>
      </c>
      <c r="CZ175" s="89">
        <v>4330.33</v>
      </c>
      <c r="DA175" s="89">
        <v>3247.75</v>
      </c>
      <c r="DB175" s="89">
        <v>4330.33</v>
      </c>
      <c r="DC175" s="89">
        <v>3247.75</v>
      </c>
      <c r="DD175" s="89">
        <v>2165.17</v>
      </c>
      <c r="DE175" s="89">
        <v>2165.17</v>
      </c>
      <c r="DF175" s="89">
        <v>4330.33</v>
      </c>
      <c r="DG175" s="89">
        <v>3247.75</v>
      </c>
      <c r="DH175" s="89">
        <v>3247.75</v>
      </c>
      <c r="DI175" s="89">
        <v>3247.75</v>
      </c>
      <c r="DJ175" s="89">
        <v>3247.75</v>
      </c>
      <c r="DK175" s="89">
        <v>5412.92</v>
      </c>
      <c r="DL175" s="89">
        <v>3247.75</v>
      </c>
      <c r="DM175" s="89">
        <v>4330.33</v>
      </c>
      <c r="DN175" s="89">
        <v>3247.75</v>
      </c>
      <c r="DO175" s="89">
        <v>3346.17</v>
      </c>
      <c r="DP175" s="89">
        <v>3247.75</v>
      </c>
      <c r="DQ175" s="89">
        <v>3247.75</v>
      </c>
      <c r="DR175" s="89">
        <v>3247.75</v>
      </c>
      <c r="DS175" s="89">
        <v>4330.33</v>
      </c>
      <c r="DT175" s="89">
        <v>3247.75</v>
      </c>
      <c r="DU175" s="89">
        <v>2165.17</v>
      </c>
      <c r="DV175" s="89">
        <v>4330.33</v>
      </c>
      <c r="DW175" s="89">
        <v>3247.75</v>
      </c>
      <c r="DX175" s="89">
        <v>0</v>
      </c>
      <c r="DY175" s="89">
        <v>4428.75</v>
      </c>
      <c r="DZ175" s="89">
        <v>4330.33</v>
      </c>
      <c r="EA175" s="89">
        <v>3247.75</v>
      </c>
      <c r="EB175" s="89">
        <v>3247.75</v>
      </c>
      <c r="EC175" s="89">
        <v>3247.75</v>
      </c>
      <c r="ED175" s="89">
        <v>3247.75</v>
      </c>
      <c r="EE175" s="89">
        <v>4330.33</v>
      </c>
      <c r="EF175" s="89">
        <v>3247.75</v>
      </c>
      <c r="EG175" s="89">
        <v>3247.75</v>
      </c>
      <c r="EH175" s="89">
        <v>3247.75</v>
      </c>
      <c r="EI175" s="89">
        <v>3247.75</v>
      </c>
      <c r="EJ175" s="89">
        <v>2165.17</v>
      </c>
      <c r="EK175" s="89">
        <v>3247.75</v>
      </c>
      <c r="EL175" s="89">
        <v>3346.17</v>
      </c>
      <c r="EM175" s="89">
        <v>3247.75</v>
      </c>
      <c r="EN175" s="89">
        <v>2165.17</v>
      </c>
      <c r="EO175" s="89">
        <v>3247.75</v>
      </c>
      <c r="EP175" s="89">
        <v>3247.75</v>
      </c>
      <c r="EQ175" s="89">
        <v>3247.75</v>
      </c>
      <c r="ER175" s="89">
        <v>5412.92</v>
      </c>
      <c r="ES175" s="89">
        <v>3247.75</v>
      </c>
      <c r="ET175" s="89">
        <v>4330.33</v>
      </c>
      <c r="EU175" s="89">
        <v>3247.75</v>
      </c>
      <c r="EV175" s="89">
        <v>3247.75</v>
      </c>
      <c r="EW175" s="89">
        <v>3247.75</v>
      </c>
      <c r="EX175" s="89">
        <v>4330.33</v>
      </c>
      <c r="EY175" s="89">
        <v>3247.75</v>
      </c>
      <c r="EZ175" s="89">
        <v>3247.75</v>
      </c>
      <c r="FA175" s="89">
        <v>3247.75</v>
      </c>
      <c r="FB175" s="89">
        <v>3247.75</v>
      </c>
      <c r="FC175" s="89">
        <v>4330.33</v>
      </c>
      <c r="FD175" s="89">
        <v>4330.33</v>
      </c>
      <c r="FE175" s="89">
        <v>3247.75</v>
      </c>
      <c r="FF175" s="89">
        <v>4330.33</v>
      </c>
      <c r="FG175" s="89">
        <v>1082.58</v>
      </c>
      <c r="FH175" s="89">
        <v>4428.75</v>
      </c>
      <c r="FI175" s="89">
        <v>3247.75</v>
      </c>
      <c r="FJ175" s="89">
        <v>3247.75</v>
      </c>
      <c r="FK175" s="89">
        <v>3247.75</v>
      </c>
      <c r="FL175" s="89">
        <v>3247.75</v>
      </c>
      <c r="FM175" s="89">
        <v>3247.75</v>
      </c>
      <c r="FN175" s="89">
        <v>4330.33</v>
      </c>
      <c r="FO175" s="89">
        <v>3247.75</v>
      </c>
      <c r="FP175" s="89">
        <v>4330.33</v>
      </c>
      <c r="FQ175" s="89">
        <v>4330.33</v>
      </c>
      <c r="FR175" s="89">
        <v>4330.33</v>
      </c>
      <c r="FS175" s="89">
        <v>3247.75</v>
      </c>
      <c r="FT175" s="89">
        <v>2165.17</v>
      </c>
      <c r="FU175" s="89">
        <v>4330.33</v>
      </c>
      <c r="FV175" s="89">
        <v>3247.75</v>
      </c>
      <c r="FW175" s="89">
        <v>2165.17</v>
      </c>
      <c r="FX175" s="89">
        <v>3247.75</v>
      </c>
      <c r="FY175" s="89">
        <v>2165.17</v>
      </c>
      <c r="FZ175" s="89">
        <v>5511.33</v>
      </c>
      <c r="GA175" s="89">
        <v>4330.33</v>
      </c>
    </row>
    <row r="176" spans="2:183">
      <c r="B176" s="171" t="s">
        <v>6</v>
      </c>
      <c r="C176" s="177" t="s">
        <v>96</v>
      </c>
      <c r="D176" s="83">
        <v>0.94255329433944024</v>
      </c>
      <c r="E176" s="84">
        <v>0.92588130824123505</v>
      </c>
      <c r="F176" s="84">
        <v>0.91212645622854938</v>
      </c>
      <c r="G176" s="84">
        <v>0.92860058134308232</v>
      </c>
      <c r="H176" s="84">
        <v>0.92974718422197511</v>
      </c>
      <c r="I176" s="84">
        <v>0.90712494880784711</v>
      </c>
      <c r="J176" s="84">
        <v>0.91283414704887123</v>
      </c>
      <c r="K176" s="84">
        <v>0.91228114274665251</v>
      </c>
      <c r="L176" s="84">
        <v>0.91292839091826239</v>
      </c>
      <c r="M176" s="84">
        <v>0.93207328273795143</v>
      </c>
      <c r="N176" s="84">
        <v>0.93618211421094166</v>
      </c>
      <c r="O176" s="84">
        <v>0.91996316527287669</v>
      </c>
      <c r="P176" s="84">
        <v>0.95438091555082905</v>
      </c>
      <c r="Q176" s="84">
        <v>0.94287089837272242</v>
      </c>
      <c r="R176" s="84">
        <v>0.89816590129066554</v>
      </c>
      <c r="S176" s="84">
        <v>0.94810625790609426</v>
      </c>
      <c r="T176" s="84">
        <v>0.92086839615595273</v>
      </c>
      <c r="U176" s="84">
        <v>0.92410566060351806</v>
      </c>
      <c r="V176" s="84">
        <v>0.91263508483588729</v>
      </c>
      <c r="W176" s="84">
        <v>0.90967080775366171</v>
      </c>
      <c r="X176" s="84">
        <v>0.91524577227732662</v>
      </c>
      <c r="Y176" s="84">
        <v>0.92704597089959884</v>
      </c>
      <c r="Z176" s="84">
        <v>0.93685135796549901</v>
      </c>
      <c r="AA176" s="84">
        <v>0.9049914439019674</v>
      </c>
      <c r="AB176" s="84">
        <v>0.93698457968772664</v>
      </c>
      <c r="AC176" s="84">
        <v>0.92949748044806302</v>
      </c>
      <c r="AD176" s="84">
        <v>0.9038699666457195</v>
      </c>
      <c r="AE176" s="84">
        <v>0.91662421463745969</v>
      </c>
      <c r="AF176" s="84">
        <v>0.92495770290520618</v>
      </c>
      <c r="AG176" s="84">
        <v>0.91682388900542389</v>
      </c>
      <c r="AH176" s="84">
        <v>0.91554889544158169</v>
      </c>
      <c r="AI176" s="84">
        <v>0.91077865326050178</v>
      </c>
      <c r="AJ176" s="84">
        <v>0.91023143847452381</v>
      </c>
      <c r="AK176" s="84">
        <v>0.92475274326871948</v>
      </c>
      <c r="AL176" s="84">
        <v>0.93038866081328098</v>
      </c>
      <c r="AM176" s="84">
        <v>0.90121332237637164</v>
      </c>
      <c r="AN176" s="84">
        <v>0.93071977570454878</v>
      </c>
      <c r="AO176" s="84">
        <v>0.93161130683637938</v>
      </c>
      <c r="AP176" s="84">
        <v>0.90569352733600816</v>
      </c>
      <c r="AQ176" s="84">
        <v>0.91598493702116612</v>
      </c>
      <c r="AR176" s="84">
        <v>0.92703427273166716</v>
      </c>
      <c r="AS176" s="84">
        <v>0.91766304076393679</v>
      </c>
      <c r="AT176" s="84">
        <v>0.91599951660463097</v>
      </c>
      <c r="AU176" s="84">
        <v>0.92571943732779038</v>
      </c>
      <c r="AV176" s="84">
        <v>0.90843347017869802</v>
      </c>
      <c r="AW176" s="84">
        <v>0.92001537197273642</v>
      </c>
      <c r="AX176" s="84">
        <v>0.93945841199444624</v>
      </c>
      <c r="AY176" s="84">
        <v>0.89271329820660317</v>
      </c>
      <c r="AZ176" s="84">
        <v>0.91775317832455172</v>
      </c>
      <c r="BA176" s="84">
        <v>0.92641624495822139</v>
      </c>
      <c r="BB176" s="84">
        <v>0.85363561657079323</v>
      </c>
      <c r="BC176" s="84">
        <v>0.83627940814601631</v>
      </c>
      <c r="BD176" s="84">
        <v>0.79267346817015694</v>
      </c>
      <c r="BE176" s="84">
        <v>0.83757354189765565</v>
      </c>
      <c r="BF176" s="84">
        <v>0.84227775897906898</v>
      </c>
      <c r="BG176" s="84">
        <v>0.85740610044955767</v>
      </c>
      <c r="BH176" s="84">
        <v>0.82688561925024717</v>
      </c>
      <c r="BI176" s="84">
        <v>0.83792720065741766</v>
      </c>
      <c r="BJ176" s="84">
        <v>0.86516236652582579</v>
      </c>
      <c r="BK176" s="84">
        <v>0.83352636921738288</v>
      </c>
      <c r="BL176" s="84">
        <v>0.92909556726446563</v>
      </c>
      <c r="BM176" s="84">
        <v>0.93750013373417918</v>
      </c>
      <c r="BN176" s="84">
        <v>0.85701938415429979</v>
      </c>
      <c r="BO176" s="84">
        <v>0.8417887786800915</v>
      </c>
      <c r="BP176" s="84">
        <v>0.86266544206506501</v>
      </c>
      <c r="BQ176" s="84">
        <v>0.8682588674797479</v>
      </c>
      <c r="BR176" s="84">
        <v>0.88480485328950542</v>
      </c>
      <c r="BS176" s="84">
        <v>0.88979359017740611</v>
      </c>
      <c r="BT176" s="84">
        <v>0.85964859708529362</v>
      </c>
      <c r="BU176" s="84">
        <v>0.8717396432542176</v>
      </c>
      <c r="BV176" s="84">
        <v>0.93398459740493245</v>
      </c>
      <c r="BW176" s="84">
        <v>0.90992207666650549</v>
      </c>
      <c r="BX176" s="84">
        <v>0.96469280224295451</v>
      </c>
      <c r="BY176" s="84">
        <v>0.98177149643197203</v>
      </c>
      <c r="BZ176" s="84">
        <v>0.96631701068303766</v>
      </c>
      <c r="CA176" s="84">
        <v>0.93719087431202741</v>
      </c>
      <c r="CB176" s="84">
        <v>0.90943877797650696</v>
      </c>
      <c r="CC176" s="84">
        <v>0.89892421563633096</v>
      </c>
      <c r="CD176" s="84">
        <v>0.94506695025861653</v>
      </c>
      <c r="CE176" s="84">
        <v>0.93716633634649782</v>
      </c>
      <c r="CF176" s="84">
        <v>0.92865062479398275</v>
      </c>
      <c r="CG176" s="84">
        <v>0.95398849519021611</v>
      </c>
      <c r="CH176" s="84">
        <v>0.98408798058194236</v>
      </c>
      <c r="CI176" s="84">
        <v>0.96705940929085898</v>
      </c>
      <c r="CJ176" s="84">
        <v>0.9937738676463479</v>
      </c>
      <c r="CK176" s="84">
        <v>0.99472678244878143</v>
      </c>
      <c r="CL176" s="84">
        <v>0.99557209841929717</v>
      </c>
      <c r="CM176" s="84">
        <v>0.97051105835311757</v>
      </c>
      <c r="CN176" s="84">
        <v>0.91073347494689494</v>
      </c>
      <c r="CO176" s="84">
        <v>0.93454396531918926</v>
      </c>
      <c r="CP176" s="84">
        <v>0.94437086092715228</v>
      </c>
      <c r="CQ176" s="84">
        <v>0.94544196838594285</v>
      </c>
      <c r="CR176" s="84">
        <v>0.94657037547571243</v>
      </c>
      <c r="CS176" s="84">
        <v>0.96425581282931316</v>
      </c>
      <c r="CT176" s="84">
        <v>0.9859458811542956</v>
      </c>
      <c r="CU176" s="84">
        <v>0.96595736452844783</v>
      </c>
      <c r="CV176" s="84">
        <v>0.98874655580799531</v>
      </c>
      <c r="CW176" s="84">
        <v>0.98897174464260873</v>
      </c>
      <c r="CX176" s="84">
        <v>0.99204128196451868</v>
      </c>
      <c r="CY176" s="84">
        <v>0.96310169508455445</v>
      </c>
      <c r="CZ176" s="84">
        <v>0.95261555566297673</v>
      </c>
      <c r="DA176" s="84">
        <v>0.94449272322275823</v>
      </c>
      <c r="DB176" s="84">
        <v>0.93743703775317833</v>
      </c>
      <c r="DC176" s="84">
        <v>0.95059699328080438</v>
      </c>
      <c r="DD176" s="84">
        <v>0.94231518384225821</v>
      </c>
      <c r="DE176" s="84">
        <v>0.96539662590032393</v>
      </c>
      <c r="DF176" s="84">
        <v>0.98903229350833566</v>
      </c>
      <c r="DG176" s="84">
        <v>0.9599555276260453</v>
      </c>
      <c r="DH176" s="84">
        <v>0.98853386184560355</v>
      </c>
      <c r="DI176" s="84">
        <v>0.99025559276337605</v>
      </c>
      <c r="DJ176" s="84">
        <v>0.98877362594866347</v>
      </c>
      <c r="DK176" s="84">
        <v>0.96448013744468752</v>
      </c>
      <c r="DL176" s="84">
        <v>0.93652815778024845</v>
      </c>
      <c r="DM176" s="84">
        <v>0.93046857051531773</v>
      </c>
      <c r="DN176" s="84">
        <v>0.95079808575433855</v>
      </c>
      <c r="DO176" s="84">
        <v>0.94832880553004306</v>
      </c>
      <c r="DP176" s="84">
        <v>0.9214787290361891</v>
      </c>
      <c r="DQ176" s="84">
        <v>0.96075593367815526</v>
      </c>
      <c r="DR176" s="84">
        <v>0.99004125338367643</v>
      </c>
      <c r="DS176" s="84">
        <v>0.96117368395610769</v>
      </c>
      <c r="DT176" s="84">
        <v>0.9873427756562092</v>
      </c>
      <c r="DU176" s="84">
        <v>0.98857589147203884</v>
      </c>
      <c r="DV176" s="84">
        <v>0.9861555566297675</v>
      </c>
      <c r="DW176" s="84">
        <v>0.96713522751548808</v>
      </c>
      <c r="DX176" s="84" t="e">
        <v>#DIV/0!</v>
      </c>
      <c r="DY176" s="84">
        <v>0.92449047277707042</v>
      </c>
      <c r="DZ176" s="84">
        <v>0.94472654323971572</v>
      </c>
      <c r="EA176" s="84">
        <v>0.94457195340068645</v>
      </c>
      <c r="EB176" s="84">
        <v>0.929469699239859</v>
      </c>
      <c r="EC176" s="84">
        <v>0.94430115531493197</v>
      </c>
      <c r="ED176" s="84">
        <v>0.97393944842328173</v>
      </c>
      <c r="EE176" s="84">
        <v>0.95265432397157634</v>
      </c>
      <c r="EF176" s="84">
        <v>0.98652293711026251</v>
      </c>
      <c r="EG176" s="84">
        <v>0.98911675672324917</v>
      </c>
      <c r="EH176" s="84">
        <v>0.98714941750858032</v>
      </c>
      <c r="EI176" s="84">
        <v>0.96676755266548797</v>
      </c>
      <c r="EJ176" s="84">
        <v>0.92365060182723457</v>
      </c>
      <c r="EK176" s="84">
        <v>0.92671281451959286</v>
      </c>
      <c r="EL176" s="84">
        <v>0.94555034562768892</v>
      </c>
      <c r="EM176" s="84">
        <v>0.94478464736307832</v>
      </c>
      <c r="EN176" s="84">
        <v>0.9398180056536114</v>
      </c>
      <c r="EO176" s="84">
        <v>0.95276260453424855</v>
      </c>
      <c r="EP176" s="84">
        <v>0.97834447074805475</v>
      </c>
      <c r="EQ176" s="84">
        <v>0.96396567892879581</v>
      </c>
      <c r="ER176" s="84">
        <v>0.97908628607337933</v>
      </c>
      <c r="ES176" s="84">
        <v>0.98185708630668989</v>
      </c>
      <c r="ET176" s="84">
        <v>0.98286846812007544</v>
      </c>
      <c r="EU176" s="84">
        <v>0.93556281402015717</v>
      </c>
      <c r="EV176" s="84">
        <v>0.93193793203461106</v>
      </c>
      <c r="EW176" s="84">
        <v>0.90941236402864767</v>
      </c>
      <c r="EX176" s="84">
        <v>0.93427756562092135</v>
      </c>
      <c r="EY176" s="84">
        <v>0.94565475902740859</v>
      </c>
      <c r="EZ176" s="84">
        <v>0.92753188896546901</v>
      </c>
      <c r="FA176" s="84">
        <v>0.93908058200802436</v>
      </c>
      <c r="FB176" s="84">
        <v>0.96676755266548797</v>
      </c>
      <c r="FC176" s="84">
        <v>0.93861642577464099</v>
      </c>
      <c r="FD176" s="84">
        <v>0.95547725624788504</v>
      </c>
      <c r="FE176" s="84">
        <v>0.9573355872000342</v>
      </c>
      <c r="FF176" s="84">
        <v>0.9568037898196935</v>
      </c>
      <c r="FG176" s="84">
        <v>0.90038548976969468</v>
      </c>
      <c r="FH176" s="84">
        <v>0.90064227423012</v>
      </c>
      <c r="FI176" s="84">
        <v>0.88081457952513664</v>
      </c>
      <c r="FJ176" s="84">
        <v>0.92723362498187267</v>
      </c>
      <c r="FK176" s="84">
        <v>0.93203461110842556</v>
      </c>
      <c r="FL176" s="84">
        <v>0.90623595337268881</v>
      </c>
      <c r="FM176" s="84">
        <v>0.94027940252332387</v>
      </c>
      <c r="FN176" s="84">
        <v>0.94606085123810102</v>
      </c>
      <c r="FO176" s="84">
        <v>0.92470633731328855</v>
      </c>
      <c r="FP176" s="84">
        <v>0.94906946391453573</v>
      </c>
      <c r="FQ176" s="84">
        <v>0.95115171875167159</v>
      </c>
      <c r="FR176" s="84">
        <v>0.95207415284961561</v>
      </c>
      <c r="FS176" s="84">
        <v>0.90073217264491123</v>
      </c>
      <c r="FT176" s="84">
        <v>0.88365640257166334</v>
      </c>
      <c r="FU176" s="84">
        <v>0.87009679062659195</v>
      </c>
      <c r="FV176" s="84">
        <v>0.92846521970319529</v>
      </c>
      <c r="FW176" s="84">
        <v>0.91425329917339382</v>
      </c>
      <c r="FX176" s="84">
        <v>0.89489876439623228</v>
      </c>
      <c r="FY176" s="84">
        <v>0.9299986464929666</v>
      </c>
      <c r="FZ176" s="84">
        <v>0.93456394274469845</v>
      </c>
      <c r="GA176" s="84">
        <v>0.92621453086479433</v>
      </c>
    </row>
    <row r="177" spans="2:183">
      <c r="B177" s="96" t="s">
        <v>6</v>
      </c>
      <c r="C177" s="166" t="s">
        <v>42</v>
      </c>
      <c r="D177" s="178">
        <v>13029.97</v>
      </c>
      <c r="E177" s="179">
        <v>17503.21</v>
      </c>
      <c r="F177" s="179">
        <v>13085.19</v>
      </c>
      <c r="G177" s="179">
        <v>17308.34</v>
      </c>
      <c r="H177" s="179">
        <v>13111.17</v>
      </c>
      <c r="I177" s="179">
        <v>17672.09</v>
      </c>
      <c r="J177" s="179">
        <v>17862.62</v>
      </c>
      <c r="K177" s="179">
        <v>17962.22</v>
      </c>
      <c r="L177" s="179">
        <v>17970.88</v>
      </c>
      <c r="M177" s="179">
        <v>18122.45</v>
      </c>
      <c r="N177" s="179">
        <v>13900.37</v>
      </c>
      <c r="O177" s="179">
        <v>9708.61</v>
      </c>
      <c r="P177" s="179">
        <v>14897.43</v>
      </c>
      <c r="Q177" s="179">
        <v>14858.46</v>
      </c>
      <c r="R177" s="179">
        <v>19573.11</v>
      </c>
      <c r="S177" s="179">
        <v>4779.6099999999997</v>
      </c>
      <c r="T177" s="179">
        <v>10451.85</v>
      </c>
      <c r="U177" s="179">
        <v>14442.74</v>
      </c>
      <c r="V177" s="179">
        <v>14569.41</v>
      </c>
      <c r="W177" s="179">
        <v>9754.08</v>
      </c>
      <c r="X177" s="179">
        <v>19521.14</v>
      </c>
      <c r="Y177" s="179">
        <v>19681.37</v>
      </c>
      <c r="Z177" s="179">
        <v>19997.48</v>
      </c>
      <c r="AA177" s="179">
        <v>15585.95</v>
      </c>
      <c r="AB177" s="179">
        <v>26517.88</v>
      </c>
      <c r="AC177" s="179">
        <v>15803.55</v>
      </c>
      <c r="AD177" s="179">
        <v>15543.73</v>
      </c>
      <c r="AE177" s="179">
        <v>14920.17</v>
      </c>
      <c r="AF177" s="179">
        <v>14968.88</v>
      </c>
      <c r="AG177" s="179">
        <v>20053.77</v>
      </c>
      <c r="AH177" s="179">
        <v>20214</v>
      </c>
      <c r="AI177" s="179">
        <v>15222.21</v>
      </c>
      <c r="AJ177" s="179">
        <v>15231.95</v>
      </c>
      <c r="AK177" s="179">
        <v>10232.58</v>
      </c>
      <c r="AL177" s="179">
        <v>20789.93</v>
      </c>
      <c r="AM177" s="179">
        <v>16193.28</v>
      </c>
      <c r="AN177" s="179">
        <v>22024.07</v>
      </c>
      <c r="AO177" s="179">
        <v>16420.62</v>
      </c>
      <c r="AP177" s="179">
        <v>16160.8</v>
      </c>
      <c r="AQ177" s="179">
        <v>10340.83</v>
      </c>
      <c r="AR177" s="179">
        <v>15559.97</v>
      </c>
      <c r="AS177" s="179">
        <v>10420.950000000001</v>
      </c>
      <c r="AT177" s="179">
        <v>15751.59</v>
      </c>
      <c r="AU177" s="179">
        <v>26355.49</v>
      </c>
      <c r="AV177" s="179">
        <v>26371.73</v>
      </c>
      <c r="AW177" s="179">
        <v>15939.96</v>
      </c>
      <c r="AX177" s="179">
        <v>16196.53</v>
      </c>
      <c r="AY177" s="179">
        <v>16816.849999999999</v>
      </c>
      <c r="AZ177" s="179">
        <v>22864.16</v>
      </c>
      <c r="BA177" s="179">
        <v>11367.12</v>
      </c>
      <c r="BB177" s="179">
        <v>22387.82</v>
      </c>
      <c r="BC177" s="179">
        <v>16157.55</v>
      </c>
      <c r="BD177" s="179">
        <v>11299.81</v>
      </c>
      <c r="BE177" s="179">
        <v>16290.71</v>
      </c>
      <c r="BF177" s="179">
        <v>21889.84</v>
      </c>
      <c r="BG177" s="179">
        <v>16479.080000000002</v>
      </c>
      <c r="BH177" s="179">
        <v>16492.07</v>
      </c>
      <c r="BI177" s="179">
        <v>16612.240000000002</v>
      </c>
      <c r="BJ177" s="179">
        <v>16911.03</v>
      </c>
      <c r="BK177" s="179">
        <v>17583.32</v>
      </c>
      <c r="BL177" s="179">
        <v>23899.11</v>
      </c>
      <c r="BM177" s="179">
        <v>11884.6</v>
      </c>
      <c r="BN177" s="179">
        <v>29289.29</v>
      </c>
      <c r="BO177" s="179">
        <v>16940.259999999998</v>
      </c>
      <c r="BP177" s="179">
        <v>17005.22</v>
      </c>
      <c r="BQ177" s="179">
        <v>28504.42</v>
      </c>
      <c r="BR177" s="179">
        <v>11499.2</v>
      </c>
      <c r="BS177" s="179">
        <v>11546.84</v>
      </c>
      <c r="BT177" s="179">
        <v>11559.83</v>
      </c>
      <c r="BU177" s="179">
        <v>23292.87</v>
      </c>
      <c r="BV177" s="179">
        <v>17804.169999999998</v>
      </c>
      <c r="BW177" s="179">
        <v>18518.669999999998</v>
      </c>
      <c r="BX177" s="179">
        <v>18905.150000000001</v>
      </c>
      <c r="BY177" s="179">
        <v>18814.21</v>
      </c>
      <c r="BZ177" s="179">
        <v>30945.64</v>
      </c>
      <c r="CA177" s="179">
        <v>11971.21</v>
      </c>
      <c r="CB177" s="179">
        <v>30593.41</v>
      </c>
      <c r="CC177" s="179">
        <v>18125.7</v>
      </c>
      <c r="CD177" s="179">
        <v>18271.84</v>
      </c>
      <c r="CE177" s="179">
        <v>12228.86</v>
      </c>
      <c r="CF177" s="179">
        <v>24483.71</v>
      </c>
      <c r="CG177" s="179">
        <v>24656.92</v>
      </c>
      <c r="CH177" s="179">
        <v>18827.21</v>
      </c>
      <c r="CI177" s="179">
        <v>19574.189999999999</v>
      </c>
      <c r="CJ177" s="179">
        <v>19976.91</v>
      </c>
      <c r="CK177" s="179">
        <v>26544.95</v>
      </c>
      <c r="CL177" s="179">
        <v>13118.75</v>
      </c>
      <c r="CM177" s="179">
        <v>19093.52</v>
      </c>
      <c r="CN177" s="179">
        <v>13370.99</v>
      </c>
      <c r="CO177" s="179">
        <v>19304.63</v>
      </c>
      <c r="CP177" s="179">
        <v>19480</v>
      </c>
      <c r="CQ177" s="179">
        <v>19574.189999999999</v>
      </c>
      <c r="CR177" s="179">
        <v>26116.240000000002</v>
      </c>
      <c r="CS177" s="179">
        <v>19723.59</v>
      </c>
      <c r="CT177" s="179">
        <v>20084.080000000002</v>
      </c>
      <c r="CU177" s="179">
        <v>20837.560000000001</v>
      </c>
      <c r="CV177" s="179">
        <v>21282.51</v>
      </c>
      <c r="CW177" s="179">
        <v>35389.65</v>
      </c>
      <c r="CX177" s="179">
        <v>20990.21</v>
      </c>
      <c r="CY177" s="179">
        <v>20447.830000000002</v>
      </c>
      <c r="CZ177" s="179">
        <v>27398.02</v>
      </c>
      <c r="DA177" s="179">
        <v>20697.91</v>
      </c>
      <c r="DB177" s="179">
        <v>27861.37</v>
      </c>
      <c r="DC177" s="179">
        <v>21003.200000000001</v>
      </c>
      <c r="DD177" s="179">
        <v>13943.67</v>
      </c>
      <c r="DE177" s="179">
        <v>14023.78</v>
      </c>
      <c r="DF177" s="179">
        <v>28510.92</v>
      </c>
      <c r="DG177" s="179">
        <v>22104.19</v>
      </c>
      <c r="DH177" s="179">
        <v>22532.89</v>
      </c>
      <c r="DI177" s="179">
        <v>22454.95</v>
      </c>
      <c r="DJ177" s="179">
        <v>22156.15</v>
      </c>
      <c r="DK177" s="179">
        <v>36055.43</v>
      </c>
      <c r="DL177" s="179">
        <v>21665.74</v>
      </c>
      <c r="DM177" s="179">
        <v>29117.16</v>
      </c>
      <c r="DN177" s="179">
        <v>22055.47</v>
      </c>
      <c r="DO177" s="179">
        <v>22830.89</v>
      </c>
      <c r="DP177" s="179">
        <v>22081.45</v>
      </c>
      <c r="DQ177" s="179">
        <v>22217.86</v>
      </c>
      <c r="DR177" s="179">
        <v>22614.09</v>
      </c>
      <c r="DS177" s="179">
        <v>31057.15</v>
      </c>
      <c r="DT177" s="179">
        <v>23728.06</v>
      </c>
      <c r="DU177" s="179">
        <v>15732.1</v>
      </c>
      <c r="DV177" s="179">
        <v>31078.81</v>
      </c>
      <c r="DW177" s="179">
        <v>22753.74</v>
      </c>
      <c r="DX177" s="179">
        <v>0</v>
      </c>
      <c r="DY177" s="179">
        <v>31275.84</v>
      </c>
      <c r="DZ177" s="179">
        <v>30831.97</v>
      </c>
      <c r="EA177" s="179">
        <v>23237.65</v>
      </c>
      <c r="EB177" s="179">
        <v>23159.71</v>
      </c>
      <c r="EC177" s="179">
        <v>23276.62</v>
      </c>
      <c r="ED177" s="179">
        <v>23575.42</v>
      </c>
      <c r="EE177" s="179">
        <v>32230.67</v>
      </c>
      <c r="EF177" s="179">
        <v>24637.43</v>
      </c>
      <c r="EG177" s="179">
        <v>24562.73</v>
      </c>
      <c r="EH177" s="179">
        <v>24121.040000000001</v>
      </c>
      <c r="EI177" s="179">
        <v>23692.34</v>
      </c>
      <c r="EJ177" s="179">
        <v>15851.18</v>
      </c>
      <c r="EK177" s="179">
        <v>24085.31</v>
      </c>
      <c r="EL177" s="179">
        <v>25240.14</v>
      </c>
      <c r="EM177" s="179">
        <v>24708.880000000001</v>
      </c>
      <c r="EN177" s="179">
        <v>16193.28</v>
      </c>
      <c r="EO177" s="179">
        <v>24296.42</v>
      </c>
      <c r="EP177" s="179">
        <v>24527.01</v>
      </c>
      <c r="EQ177" s="179">
        <v>24984.94</v>
      </c>
      <c r="ER177" s="179">
        <v>42946.080000000002</v>
      </c>
      <c r="ES177" s="179">
        <v>25602.01</v>
      </c>
      <c r="ET177" s="179">
        <v>32949.51</v>
      </c>
      <c r="EU177" s="179">
        <v>24767.34</v>
      </c>
      <c r="EV177" s="179">
        <v>24949.21</v>
      </c>
      <c r="EW177" s="179">
        <v>25381.17</v>
      </c>
      <c r="EX177" s="179">
        <v>34569.050000000003</v>
      </c>
      <c r="EY177" s="179">
        <v>26069.69</v>
      </c>
      <c r="EZ177" s="179">
        <v>25264.25</v>
      </c>
      <c r="FA177" s="179">
        <v>25127.84</v>
      </c>
      <c r="FB177" s="179">
        <v>25296.73</v>
      </c>
      <c r="FC177" s="179">
        <v>34322.22</v>
      </c>
      <c r="FD177" s="179">
        <v>35292.22</v>
      </c>
      <c r="FE177" s="179">
        <v>26712.75</v>
      </c>
      <c r="FF177" s="179">
        <v>34378.519999999997</v>
      </c>
      <c r="FG177" s="179">
        <v>8613.0300000000007</v>
      </c>
      <c r="FH177" s="179">
        <v>35496.43</v>
      </c>
      <c r="FI177" s="179">
        <v>26482.16</v>
      </c>
      <c r="FJ177" s="179">
        <v>27053.759999999998</v>
      </c>
      <c r="FK177" s="179">
        <v>27203.15</v>
      </c>
      <c r="FL177" s="179">
        <v>26358.74</v>
      </c>
      <c r="FM177" s="179">
        <v>26212.59</v>
      </c>
      <c r="FN177" s="179">
        <v>35192.620000000003</v>
      </c>
      <c r="FO177" s="179">
        <v>26858.89</v>
      </c>
      <c r="FP177" s="179">
        <v>36682.25</v>
      </c>
      <c r="FQ177" s="179">
        <v>36881.449999999997</v>
      </c>
      <c r="FR177" s="179">
        <v>35595.339999999997</v>
      </c>
      <c r="FS177" s="179">
        <v>26751.72</v>
      </c>
      <c r="FT177" s="179">
        <v>17966.55</v>
      </c>
      <c r="FU177" s="179">
        <v>36561</v>
      </c>
      <c r="FV177" s="179">
        <v>28011.85</v>
      </c>
      <c r="FW177" s="179">
        <v>18778.490000000002</v>
      </c>
      <c r="FX177" s="179">
        <v>27290.84</v>
      </c>
      <c r="FY177" s="179">
        <v>18094.3</v>
      </c>
      <c r="FZ177" s="179">
        <v>46377.86</v>
      </c>
      <c r="GA177" s="179">
        <v>37084.980000000003</v>
      </c>
    </row>
    <row r="178" spans="2:183">
      <c r="B178" s="96" t="s">
        <v>6</v>
      </c>
      <c r="C178" s="166" t="s">
        <v>318</v>
      </c>
      <c r="D178" s="178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9">
        <v>0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9">
        <v>0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9">
        <v>0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9">
        <v>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0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9">
        <v>0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9">
        <v>0</v>
      </c>
      <c r="CM178" s="179">
        <v>0</v>
      </c>
      <c r="CN178" s="179">
        <v>0</v>
      </c>
      <c r="CO178" s="179">
        <v>0</v>
      </c>
      <c r="CP178" s="179">
        <v>0</v>
      </c>
      <c r="CQ178" s="179">
        <v>0</v>
      </c>
      <c r="CR178" s="179">
        <v>0</v>
      </c>
      <c r="CS178" s="179">
        <v>0</v>
      </c>
      <c r="CT178" s="179">
        <v>0</v>
      </c>
      <c r="CU178" s="179">
        <v>0</v>
      </c>
      <c r="CV178" s="179">
        <v>0</v>
      </c>
      <c r="CW178" s="179">
        <v>0</v>
      </c>
      <c r="CX178" s="179">
        <v>0</v>
      </c>
      <c r="CY178" s="179">
        <v>0</v>
      </c>
      <c r="CZ178" s="179">
        <v>0</v>
      </c>
      <c r="DA178" s="179">
        <v>0</v>
      </c>
      <c r="DB178" s="179">
        <v>0</v>
      </c>
      <c r="DC178" s="179">
        <v>0</v>
      </c>
      <c r="DD178" s="179">
        <v>0</v>
      </c>
      <c r="DE178" s="179">
        <v>0</v>
      </c>
      <c r="DF178" s="179">
        <v>0</v>
      </c>
      <c r="DG178" s="179">
        <v>0</v>
      </c>
      <c r="DH178" s="179">
        <v>0</v>
      </c>
      <c r="DI178" s="179">
        <v>0</v>
      </c>
      <c r="DJ178" s="179">
        <v>0</v>
      </c>
      <c r="DK178" s="179">
        <v>0</v>
      </c>
      <c r="DL178" s="179">
        <v>0</v>
      </c>
      <c r="DM178" s="179">
        <v>0</v>
      </c>
      <c r="DN178" s="179">
        <v>0</v>
      </c>
      <c r="DO178" s="179">
        <v>0</v>
      </c>
      <c r="DP178" s="179">
        <v>0</v>
      </c>
      <c r="DQ178" s="179">
        <v>0</v>
      </c>
      <c r="DR178" s="179">
        <v>0</v>
      </c>
      <c r="DS178" s="179">
        <v>0</v>
      </c>
      <c r="DT178" s="179">
        <v>0</v>
      </c>
      <c r="DU178" s="179">
        <v>0</v>
      </c>
      <c r="DV178" s="179">
        <v>0</v>
      </c>
      <c r="DW178" s="179">
        <v>0</v>
      </c>
      <c r="DX178" s="179">
        <v>0</v>
      </c>
      <c r="DY178" s="179">
        <v>0</v>
      </c>
      <c r="DZ178" s="179">
        <v>0</v>
      </c>
      <c r="EA178" s="179">
        <v>0</v>
      </c>
      <c r="EB178" s="179">
        <v>0</v>
      </c>
      <c r="EC178" s="179">
        <v>0</v>
      </c>
      <c r="ED178" s="179">
        <v>0</v>
      </c>
      <c r="EE178" s="179">
        <v>0</v>
      </c>
      <c r="EF178" s="179">
        <v>0</v>
      </c>
      <c r="EG178" s="179">
        <v>0</v>
      </c>
      <c r="EH178" s="179">
        <v>0</v>
      </c>
      <c r="EI178" s="179">
        <v>0</v>
      </c>
      <c r="EJ178" s="179">
        <v>0</v>
      </c>
      <c r="EK178" s="179">
        <v>0</v>
      </c>
      <c r="EL178" s="179">
        <v>0</v>
      </c>
      <c r="EM178" s="179">
        <v>0</v>
      </c>
      <c r="EN178" s="179">
        <v>0</v>
      </c>
      <c r="EO178" s="179">
        <v>0</v>
      </c>
      <c r="EP178" s="179">
        <v>0</v>
      </c>
      <c r="EQ178" s="179">
        <v>0</v>
      </c>
      <c r="ER178" s="179">
        <v>0</v>
      </c>
      <c r="ES178" s="179">
        <v>0</v>
      </c>
      <c r="ET178" s="179">
        <v>0</v>
      </c>
      <c r="EU178" s="179">
        <v>0</v>
      </c>
      <c r="EV178" s="179">
        <v>0</v>
      </c>
      <c r="EW178" s="179">
        <v>0</v>
      </c>
      <c r="EX178" s="179">
        <v>0</v>
      </c>
      <c r="EY178" s="179">
        <v>0</v>
      </c>
      <c r="EZ178" s="179">
        <v>0</v>
      </c>
      <c r="FA178" s="179">
        <v>0</v>
      </c>
      <c r="FB178" s="179">
        <v>0</v>
      </c>
      <c r="FC178" s="179">
        <v>0</v>
      </c>
      <c r="FD178" s="179">
        <v>0</v>
      </c>
      <c r="FE178" s="179">
        <v>0</v>
      </c>
      <c r="FF178" s="179">
        <v>0</v>
      </c>
      <c r="FG178" s="179">
        <v>0</v>
      </c>
      <c r="FH178" s="179">
        <v>0</v>
      </c>
      <c r="FI178" s="179">
        <v>0</v>
      </c>
      <c r="FJ178" s="179">
        <v>0</v>
      </c>
      <c r="FK178" s="179">
        <v>0</v>
      </c>
      <c r="FL178" s="179">
        <v>0</v>
      </c>
      <c r="FM178" s="179">
        <v>0</v>
      </c>
      <c r="FN178" s="179">
        <v>0</v>
      </c>
      <c r="FO178" s="179">
        <v>0</v>
      </c>
      <c r="FP178" s="179">
        <v>0</v>
      </c>
      <c r="FQ178" s="179">
        <v>0</v>
      </c>
      <c r="FR178" s="179">
        <v>0</v>
      </c>
      <c r="FS178" s="179">
        <v>0</v>
      </c>
      <c r="FT178" s="179">
        <v>0</v>
      </c>
      <c r="FU178" s="179">
        <v>0</v>
      </c>
      <c r="FV178" s="179">
        <v>0</v>
      </c>
      <c r="FW178" s="179">
        <v>0</v>
      </c>
      <c r="FX178" s="179">
        <v>0</v>
      </c>
      <c r="FY178" s="179">
        <v>0</v>
      </c>
      <c r="FZ178" s="179">
        <v>0</v>
      </c>
      <c r="GA178" s="179">
        <v>0</v>
      </c>
    </row>
    <row r="179" spans="2:183">
      <c r="B179" s="96" t="s">
        <v>6</v>
      </c>
      <c r="C179" s="166" t="s">
        <v>43</v>
      </c>
      <c r="D179" s="175">
        <v>107.08</v>
      </c>
      <c r="E179" s="176">
        <v>95.33</v>
      </c>
      <c r="F179" s="176">
        <v>103.89</v>
      </c>
      <c r="G179" s="176">
        <v>102.3</v>
      </c>
      <c r="H179" s="176">
        <v>1187.97</v>
      </c>
      <c r="I179" s="176">
        <v>158.16999999999999</v>
      </c>
      <c r="J179" s="176">
        <v>104.09</v>
      </c>
      <c r="K179" s="176">
        <v>104.04</v>
      </c>
      <c r="L179" s="176">
        <v>100.77</v>
      </c>
      <c r="M179" s="176">
        <v>106.09</v>
      </c>
      <c r="N179" s="176">
        <v>102.98</v>
      </c>
      <c r="O179" s="176">
        <v>104.63</v>
      </c>
      <c r="P179" s="176">
        <v>108.31</v>
      </c>
      <c r="Q179" s="176">
        <v>96.86</v>
      </c>
      <c r="R179" s="176">
        <v>102.61</v>
      </c>
      <c r="S179" s="176">
        <v>14.05</v>
      </c>
      <c r="T179" s="176">
        <v>20.52</v>
      </c>
      <c r="U179" s="176">
        <v>101.77</v>
      </c>
      <c r="V179" s="176">
        <v>103.97</v>
      </c>
      <c r="W179" s="176">
        <v>103.56</v>
      </c>
      <c r="X179" s="176">
        <v>101.01</v>
      </c>
      <c r="Y179" s="176">
        <v>105.54</v>
      </c>
      <c r="Z179" s="176">
        <v>103.15</v>
      </c>
      <c r="AA179" s="176">
        <v>103.21</v>
      </c>
      <c r="AB179" s="176">
        <v>105.74</v>
      </c>
      <c r="AC179" s="176">
        <v>94.72</v>
      </c>
      <c r="AD179" s="176">
        <v>102.16</v>
      </c>
      <c r="AE179" s="176">
        <v>100.09</v>
      </c>
      <c r="AF179" s="176">
        <v>1226.67</v>
      </c>
      <c r="AG179" s="176">
        <v>100.22</v>
      </c>
      <c r="AH179" s="176">
        <v>103.43</v>
      </c>
      <c r="AI179" s="176">
        <v>102.84</v>
      </c>
      <c r="AJ179" s="176">
        <v>99.47</v>
      </c>
      <c r="AK179" s="176">
        <v>104.13</v>
      </c>
      <c r="AL179" s="176">
        <v>101.56</v>
      </c>
      <c r="AM179" s="176">
        <v>101.83</v>
      </c>
      <c r="AN179" s="176">
        <v>105.44</v>
      </c>
      <c r="AO179" s="176">
        <v>98.72</v>
      </c>
      <c r="AP179" s="176">
        <v>102.77</v>
      </c>
      <c r="AQ179" s="176">
        <v>100.36</v>
      </c>
      <c r="AR179" s="176">
        <v>104.95</v>
      </c>
      <c r="AS179" s="176">
        <v>100.54</v>
      </c>
      <c r="AT179" s="176">
        <v>103.85</v>
      </c>
      <c r="AU179" s="176">
        <v>105.09</v>
      </c>
      <c r="AV179" s="176">
        <v>99.96</v>
      </c>
      <c r="AW179" s="176">
        <v>104.23</v>
      </c>
      <c r="AX179" s="176">
        <v>102.85</v>
      </c>
      <c r="AY179" s="176">
        <v>101.43</v>
      </c>
      <c r="AZ179" s="176">
        <v>104.64</v>
      </c>
      <c r="BA179" s="176">
        <v>95.19</v>
      </c>
      <c r="BB179" s="176">
        <v>98.16</v>
      </c>
      <c r="BC179" s="176">
        <v>87.02</v>
      </c>
      <c r="BD179" s="176">
        <v>15.06</v>
      </c>
      <c r="BE179" s="176">
        <v>93.35</v>
      </c>
      <c r="BF179" s="176">
        <v>97.03</v>
      </c>
      <c r="BG179" s="176">
        <v>98.47</v>
      </c>
      <c r="BH179" s="176">
        <v>92.29</v>
      </c>
      <c r="BI179" s="176">
        <v>96.5</v>
      </c>
      <c r="BJ179" s="176">
        <v>96.09</v>
      </c>
      <c r="BK179" s="176">
        <v>95.95</v>
      </c>
      <c r="BL179" s="176">
        <v>105.8</v>
      </c>
      <c r="BM179" s="176">
        <v>96.24</v>
      </c>
      <c r="BN179" s="176">
        <v>98.59</v>
      </c>
      <c r="BO179" s="176">
        <v>93.74</v>
      </c>
      <c r="BP179" s="176">
        <v>99.04</v>
      </c>
      <c r="BQ179" s="176">
        <v>96.62</v>
      </c>
      <c r="BR179" s="176">
        <v>101.17</v>
      </c>
      <c r="BS179" s="176">
        <v>101.68</v>
      </c>
      <c r="BT179" s="176">
        <v>95.42</v>
      </c>
      <c r="BU179" s="176">
        <v>100.06</v>
      </c>
      <c r="BV179" s="176">
        <v>102.96</v>
      </c>
      <c r="BW179" s="176">
        <v>103.8</v>
      </c>
      <c r="BX179" s="176">
        <v>109.51</v>
      </c>
      <c r="BY179" s="176">
        <v>100.55</v>
      </c>
      <c r="BZ179" s="176">
        <v>109.86</v>
      </c>
      <c r="CA179" s="176">
        <v>1340.64</v>
      </c>
      <c r="CB179" s="176">
        <v>286.64999999999998</v>
      </c>
      <c r="CC179" s="176">
        <v>99.44</v>
      </c>
      <c r="CD179" s="176">
        <v>107.49</v>
      </c>
      <c r="CE179" s="176">
        <v>106.59</v>
      </c>
      <c r="CF179" s="176">
        <v>102.56</v>
      </c>
      <c r="CG179" s="176">
        <v>108.55</v>
      </c>
      <c r="CH179" s="176">
        <v>107.93</v>
      </c>
      <c r="CI179" s="176">
        <v>109.78</v>
      </c>
      <c r="CJ179" s="176">
        <v>112.52</v>
      </c>
      <c r="CK179" s="176">
        <v>105.52</v>
      </c>
      <c r="CL179" s="176">
        <v>112.61</v>
      </c>
      <c r="CM179" s="176">
        <v>85.28</v>
      </c>
      <c r="CN179" s="176">
        <v>40.33</v>
      </c>
      <c r="CO179" s="176">
        <v>102.99</v>
      </c>
      <c r="CP179" s="176">
        <v>107.44</v>
      </c>
      <c r="CQ179" s="176">
        <v>107.57</v>
      </c>
      <c r="CR179" s="176">
        <v>104.36</v>
      </c>
      <c r="CS179" s="176">
        <v>109.51</v>
      </c>
      <c r="CT179" s="176">
        <v>108.12</v>
      </c>
      <c r="CU179" s="176">
        <v>109.67</v>
      </c>
      <c r="CV179" s="176">
        <v>111.98</v>
      </c>
      <c r="CW179" s="176">
        <v>101.47</v>
      </c>
      <c r="CX179" s="176">
        <v>112.34</v>
      </c>
      <c r="CY179" s="176">
        <v>105.85</v>
      </c>
      <c r="CZ179" s="176">
        <v>1315.96</v>
      </c>
      <c r="DA179" s="176">
        <v>370.4</v>
      </c>
      <c r="DB179" s="176">
        <v>106.85</v>
      </c>
      <c r="DC179" s="176">
        <v>108.1</v>
      </c>
      <c r="DD179" s="176">
        <v>103.7</v>
      </c>
      <c r="DE179" s="176">
        <v>109.5</v>
      </c>
      <c r="DF179" s="176">
        <v>108.54</v>
      </c>
      <c r="DG179" s="176">
        <v>109.03</v>
      </c>
      <c r="DH179" s="176">
        <v>111.96</v>
      </c>
      <c r="DI179" s="176">
        <v>101.37</v>
      </c>
      <c r="DJ179" s="176">
        <v>111.98</v>
      </c>
      <c r="DK179" s="176">
        <v>106.2</v>
      </c>
      <c r="DL179" s="176">
        <v>106.6</v>
      </c>
      <c r="DM179" s="176">
        <v>102.69</v>
      </c>
      <c r="DN179" s="176">
        <v>108.1</v>
      </c>
      <c r="DO179" s="176">
        <v>107.88</v>
      </c>
      <c r="DP179" s="176">
        <v>101.73</v>
      </c>
      <c r="DQ179" s="176">
        <v>109.13</v>
      </c>
      <c r="DR179" s="176">
        <v>108.54</v>
      </c>
      <c r="DS179" s="176">
        <v>109.26</v>
      </c>
      <c r="DT179" s="176">
        <v>111.83</v>
      </c>
      <c r="DU179" s="176">
        <v>101.11</v>
      </c>
      <c r="DV179" s="176">
        <v>111.81</v>
      </c>
      <c r="DW179" s="176">
        <v>49.84</v>
      </c>
      <c r="DX179" s="176">
        <v>0</v>
      </c>
      <c r="DY179" s="176">
        <v>95.34</v>
      </c>
      <c r="DZ179" s="176">
        <v>107.6</v>
      </c>
      <c r="EA179" s="176">
        <v>107.47</v>
      </c>
      <c r="EB179" s="176">
        <v>102.5</v>
      </c>
      <c r="EC179" s="176">
        <v>107.45</v>
      </c>
      <c r="ED179" s="176">
        <v>106.94</v>
      </c>
      <c r="EE179" s="176">
        <v>108.38</v>
      </c>
      <c r="EF179" s="176">
        <v>110.73</v>
      </c>
      <c r="EG179" s="176">
        <v>103.89</v>
      </c>
      <c r="EH179" s="176">
        <v>110.79</v>
      </c>
      <c r="EI179" s="176">
        <v>105.25</v>
      </c>
      <c r="EJ179" s="176">
        <v>104.24</v>
      </c>
      <c r="EK179" s="176">
        <v>101.26</v>
      </c>
      <c r="EL179" s="176">
        <v>106.61</v>
      </c>
      <c r="EM179" s="176">
        <v>106.52</v>
      </c>
      <c r="EN179" s="176">
        <v>102.51</v>
      </c>
      <c r="EO179" s="176">
        <v>107.34</v>
      </c>
      <c r="EP179" s="176">
        <v>106.38</v>
      </c>
      <c r="EQ179" s="176">
        <v>108.44</v>
      </c>
      <c r="ER179" s="176">
        <v>110.68</v>
      </c>
      <c r="ES179" s="176">
        <v>100.11</v>
      </c>
      <c r="ET179" s="176">
        <v>110.96</v>
      </c>
      <c r="EU179" s="176">
        <v>102.62</v>
      </c>
      <c r="EV179" s="176">
        <v>1243.74</v>
      </c>
      <c r="EW179" s="176">
        <v>144.30000000000001</v>
      </c>
      <c r="EX179" s="176">
        <v>106.03</v>
      </c>
      <c r="EY179" s="176">
        <v>107.08</v>
      </c>
      <c r="EZ179" s="176">
        <v>101.83</v>
      </c>
      <c r="FA179" s="176">
        <v>106.43</v>
      </c>
      <c r="FB179" s="176">
        <v>105.75</v>
      </c>
      <c r="FC179" s="176">
        <v>106.47</v>
      </c>
      <c r="FD179" s="176">
        <v>108.64</v>
      </c>
      <c r="FE179" s="176">
        <v>98.27</v>
      </c>
      <c r="FF179" s="176">
        <v>108.72</v>
      </c>
      <c r="FG179" s="176">
        <v>10.14</v>
      </c>
      <c r="FH179" s="176">
        <v>99.74</v>
      </c>
      <c r="FI179" s="176">
        <v>97.65</v>
      </c>
      <c r="FJ179" s="176">
        <v>105.63</v>
      </c>
      <c r="FK179" s="176">
        <v>106.11</v>
      </c>
      <c r="FL179" s="176">
        <v>100.17</v>
      </c>
      <c r="FM179" s="176">
        <v>106.98</v>
      </c>
      <c r="FN179" s="176">
        <v>104.29</v>
      </c>
      <c r="FO179" s="176">
        <v>105.41</v>
      </c>
      <c r="FP179" s="176">
        <v>107.96</v>
      </c>
      <c r="FQ179" s="176">
        <v>97.78</v>
      </c>
      <c r="FR179" s="176">
        <v>108.23</v>
      </c>
      <c r="FS179" s="176">
        <v>1119.49</v>
      </c>
      <c r="FT179" s="176">
        <v>146.5</v>
      </c>
      <c r="FU179" s="176">
        <v>96.72</v>
      </c>
      <c r="FV179" s="176">
        <v>105.74</v>
      </c>
      <c r="FW179" s="176">
        <v>104.2</v>
      </c>
      <c r="FX179" s="176">
        <v>99.05</v>
      </c>
      <c r="FY179" s="176">
        <v>105.79</v>
      </c>
      <c r="FZ179" s="176">
        <v>103.24</v>
      </c>
      <c r="GA179" s="176">
        <v>105.66</v>
      </c>
    </row>
    <row r="180" spans="2:183">
      <c r="B180" s="96" t="s">
        <v>6</v>
      </c>
      <c r="C180" s="166" t="s">
        <v>44</v>
      </c>
      <c r="D180" s="178">
        <v>147.30000000000001</v>
      </c>
      <c r="E180" s="179">
        <v>131.13</v>
      </c>
      <c r="F180" s="179">
        <v>142.9</v>
      </c>
      <c r="G180" s="179">
        <v>140.71</v>
      </c>
      <c r="H180" s="179">
        <v>1634.05</v>
      </c>
      <c r="I180" s="179">
        <v>217.56</v>
      </c>
      <c r="J180" s="179">
        <v>143.16999999999999</v>
      </c>
      <c r="K180" s="179">
        <v>143.1</v>
      </c>
      <c r="L180" s="179">
        <v>138.61000000000001</v>
      </c>
      <c r="M180" s="179">
        <v>145.93</v>
      </c>
      <c r="N180" s="179">
        <v>141.65</v>
      </c>
      <c r="O180" s="179">
        <v>143.91</v>
      </c>
      <c r="P180" s="179">
        <v>148.97999999999999</v>
      </c>
      <c r="Q180" s="179">
        <v>133.22999999999999</v>
      </c>
      <c r="R180" s="179">
        <v>141.13999999999999</v>
      </c>
      <c r="S180" s="179">
        <v>19.329999999999998</v>
      </c>
      <c r="T180" s="179">
        <v>28.23</v>
      </c>
      <c r="U180" s="179">
        <v>139.97999999999999</v>
      </c>
      <c r="V180" s="179">
        <v>143.01</v>
      </c>
      <c r="W180" s="179">
        <v>142.44</v>
      </c>
      <c r="X180" s="179">
        <v>138.94</v>
      </c>
      <c r="Y180" s="179">
        <v>145.16999999999999</v>
      </c>
      <c r="Z180" s="179">
        <v>141.88999999999999</v>
      </c>
      <c r="AA180" s="179">
        <v>141.96</v>
      </c>
      <c r="AB180" s="179">
        <v>207.98</v>
      </c>
      <c r="AC180" s="179">
        <v>186.31</v>
      </c>
      <c r="AD180" s="179">
        <v>200.94</v>
      </c>
      <c r="AE180" s="179">
        <v>196.87</v>
      </c>
      <c r="AF180" s="179">
        <v>2412.87</v>
      </c>
      <c r="AG180" s="179">
        <v>197.14</v>
      </c>
      <c r="AH180" s="179">
        <v>203.44</v>
      </c>
      <c r="AI180" s="179">
        <v>202.29</v>
      </c>
      <c r="AJ180" s="179">
        <v>195.66</v>
      </c>
      <c r="AK180" s="179">
        <v>204.83</v>
      </c>
      <c r="AL180" s="179">
        <v>199.77</v>
      </c>
      <c r="AM180" s="179">
        <v>200.31</v>
      </c>
      <c r="AN180" s="179">
        <v>207.4</v>
      </c>
      <c r="AO180" s="179">
        <v>194.18</v>
      </c>
      <c r="AP180" s="179">
        <v>202.14</v>
      </c>
      <c r="AQ180" s="179">
        <v>197.4</v>
      </c>
      <c r="AR180" s="179">
        <v>206.44</v>
      </c>
      <c r="AS180" s="179">
        <v>197.76</v>
      </c>
      <c r="AT180" s="179">
        <v>204.27</v>
      </c>
      <c r="AU180" s="179">
        <v>206.72</v>
      </c>
      <c r="AV180" s="179">
        <v>196.62</v>
      </c>
      <c r="AW180" s="179">
        <v>205.02</v>
      </c>
      <c r="AX180" s="179">
        <v>202.3</v>
      </c>
      <c r="AY180" s="179">
        <v>199.51</v>
      </c>
      <c r="AZ180" s="179">
        <v>210.32</v>
      </c>
      <c r="BA180" s="179">
        <v>191.33</v>
      </c>
      <c r="BB180" s="179">
        <v>197.29</v>
      </c>
      <c r="BC180" s="179">
        <v>174.92</v>
      </c>
      <c r="BD180" s="179">
        <v>30.27</v>
      </c>
      <c r="BE180" s="179">
        <v>187.63</v>
      </c>
      <c r="BF180" s="179">
        <v>195.02</v>
      </c>
      <c r="BG180" s="179">
        <v>197.93</v>
      </c>
      <c r="BH180" s="179">
        <v>185.49</v>
      </c>
      <c r="BI180" s="179">
        <v>193.96</v>
      </c>
      <c r="BJ180" s="179">
        <v>193.13</v>
      </c>
      <c r="BK180" s="179">
        <v>192.85</v>
      </c>
      <c r="BL180" s="179">
        <v>217.95</v>
      </c>
      <c r="BM180" s="179">
        <v>198.26</v>
      </c>
      <c r="BN180" s="179">
        <v>203.09</v>
      </c>
      <c r="BO180" s="179">
        <v>193.1</v>
      </c>
      <c r="BP180" s="179">
        <v>204.02</v>
      </c>
      <c r="BQ180" s="179">
        <v>199.03</v>
      </c>
      <c r="BR180" s="179">
        <v>208.4</v>
      </c>
      <c r="BS180" s="179">
        <v>209.46</v>
      </c>
      <c r="BT180" s="179">
        <v>196.57</v>
      </c>
      <c r="BU180" s="179">
        <v>206.13</v>
      </c>
      <c r="BV180" s="179">
        <v>212.09</v>
      </c>
      <c r="BW180" s="179">
        <v>213.84</v>
      </c>
      <c r="BX180" s="179">
        <v>232.16</v>
      </c>
      <c r="BY180" s="179">
        <v>213.17</v>
      </c>
      <c r="BZ180" s="179">
        <v>232.89</v>
      </c>
      <c r="CA180" s="179">
        <v>2842.17</v>
      </c>
      <c r="CB180" s="179">
        <v>607.69000000000005</v>
      </c>
      <c r="CC180" s="179">
        <v>210.81</v>
      </c>
      <c r="CD180" s="179">
        <v>227.88</v>
      </c>
      <c r="CE180" s="179">
        <v>225.98</v>
      </c>
      <c r="CF180" s="179">
        <v>217.42</v>
      </c>
      <c r="CG180" s="179">
        <v>230.14</v>
      </c>
      <c r="CH180" s="179">
        <v>228.81</v>
      </c>
      <c r="CI180" s="179">
        <v>232.74</v>
      </c>
      <c r="CJ180" s="179">
        <v>244.17</v>
      </c>
      <c r="CK180" s="179">
        <v>228.98</v>
      </c>
      <c r="CL180" s="179">
        <v>244.36</v>
      </c>
      <c r="CM180" s="179">
        <v>185.06</v>
      </c>
      <c r="CN180" s="179">
        <v>87.52</v>
      </c>
      <c r="CO180" s="179">
        <v>223.49</v>
      </c>
      <c r="CP180" s="179">
        <v>233.15</v>
      </c>
      <c r="CQ180" s="179">
        <v>233.43</v>
      </c>
      <c r="CR180" s="179">
        <v>226.46</v>
      </c>
      <c r="CS180" s="179">
        <v>237.63</v>
      </c>
      <c r="CT180" s="179">
        <v>234.61</v>
      </c>
      <c r="CU180" s="179">
        <v>237.99</v>
      </c>
      <c r="CV180" s="179">
        <v>249.72</v>
      </c>
      <c r="CW180" s="179">
        <v>226.27</v>
      </c>
      <c r="CX180" s="179">
        <v>250.52</v>
      </c>
      <c r="CY180" s="179">
        <v>236.04</v>
      </c>
      <c r="CZ180" s="179">
        <v>2934.59</v>
      </c>
      <c r="DA180" s="179">
        <v>826</v>
      </c>
      <c r="DB180" s="179">
        <v>238.27</v>
      </c>
      <c r="DC180" s="179">
        <v>241.06</v>
      </c>
      <c r="DD180" s="179">
        <v>231.25</v>
      </c>
      <c r="DE180" s="179">
        <v>244.19</v>
      </c>
      <c r="DF180" s="179">
        <v>242.05</v>
      </c>
      <c r="DG180" s="179">
        <v>243.14</v>
      </c>
      <c r="DH180" s="179">
        <v>256.39</v>
      </c>
      <c r="DI180" s="179">
        <v>232.14</v>
      </c>
      <c r="DJ180" s="179">
        <v>256.44</v>
      </c>
      <c r="DK180" s="179">
        <v>243.2</v>
      </c>
      <c r="DL180" s="179">
        <v>244.12</v>
      </c>
      <c r="DM180" s="179">
        <v>235.16</v>
      </c>
      <c r="DN180" s="179">
        <v>247.55</v>
      </c>
      <c r="DO180" s="179">
        <v>247.05</v>
      </c>
      <c r="DP180" s="179">
        <v>232.96</v>
      </c>
      <c r="DQ180" s="179">
        <v>249.92</v>
      </c>
      <c r="DR180" s="179">
        <v>248.56</v>
      </c>
      <c r="DS180" s="179">
        <v>250.21</v>
      </c>
      <c r="DT180" s="179">
        <v>263.92</v>
      </c>
      <c r="DU180" s="179">
        <v>238.61</v>
      </c>
      <c r="DV180" s="179">
        <v>263.87</v>
      </c>
      <c r="DW180" s="179">
        <v>117.63</v>
      </c>
      <c r="DX180" s="179">
        <v>0</v>
      </c>
      <c r="DY180" s="179">
        <v>225.01</v>
      </c>
      <c r="DZ180" s="179">
        <v>253.93</v>
      </c>
      <c r="EA180" s="179">
        <v>253.64</v>
      </c>
      <c r="EB180" s="179">
        <v>241.91</v>
      </c>
      <c r="EC180" s="179">
        <v>253.57</v>
      </c>
      <c r="ED180" s="179">
        <v>252.37</v>
      </c>
      <c r="EE180" s="179">
        <v>255.79</v>
      </c>
      <c r="EF180" s="179">
        <v>267.95999999999998</v>
      </c>
      <c r="EG180" s="179">
        <v>251.41</v>
      </c>
      <c r="EH180" s="179">
        <v>268.11</v>
      </c>
      <c r="EI180" s="179">
        <v>254.69</v>
      </c>
      <c r="EJ180" s="179">
        <v>252.26</v>
      </c>
      <c r="EK180" s="179">
        <v>245.05</v>
      </c>
      <c r="EL180" s="179">
        <v>258</v>
      </c>
      <c r="EM180" s="179">
        <v>257.77999999999997</v>
      </c>
      <c r="EN180" s="179">
        <v>248.07</v>
      </c>
      <c r="EO180" s="179">
        <v>259.76</v>
      </c>
      <c r="EP180" s="179">
        <v>257.45</v>
      </c>
      <c r="EQ180" s="179">
        <v>262.43</v>
      </c>
      <c r="ER180" s="179">
        <v>275.58999999999997</v>
      </c>
      <c r="ES180" s="179">
        <v>249.28</v>
      </c>
      <c r="ET180" s="179">
        <v>276.27999999999997</v>
      </c>
      <c r="EU180" s="179">
        <v>255.51</v>
      </c>
      <c r="EV180" s="179">
        <v>3096.92</v>
      </c>
      <c r="EW180" s="179">
        <v>359.29</v>
      </c>
      <c r="EX180" s="179">
        <v>264.02999999999997</v>
      </c>
      <c r="EY180" s="179">
        <v>266.62</v>
      </c>
      <c r="EZ180" s="179">
        <v>253.55</v>
      </c>
      <c r="FA180" s="179">
        <v>265</v>
      </c>
      <c r="FB180" s="179">
        <v>263.32</v>
      </c>
      <c r="FC180" s="179">
        <v>265.11</v>
      </c>
      <c r="FD180" s="179">
        <v>278.12</v>
      </c>
      <c r="FE180" s="179">
        <v>251.56</v>
      </c>
      <c r="FF180" s="179">
        <v>278.33</v>
      </c>
      <c r="FG180" s="179">
        <v>25.96</v>
      </c>
      <c r="FH180" s="179">
        <v>255.33</v>
      </c>
      <c r="FI180" s="179">
        <v>249.98</v>
      </c>
      <c r="FJ180" s="179">
        <v>270.42</v>
      </c>
      <c r="FK180" s="179">
        <v>271.64</v>
      </c>
      <c r="FL180" s="179">
        <v>256.43</v>
      </c>
      <c r="FM180" s="179">
        <v>273.88</v>
      </c>
      <c r="FN180" s="179">
        <v>266.97000000000003</v>
      </c>
      <c r="FO180" s="179">
        <v>269.83999999999997</v>
      </c>
      <c r="FP180" s="179">
        <v>283.95</v>
      </c>
      <c r="FQ180" s="179">
        <v>257.16000000000003</v>
      </c>
      <c r="FR180" s="179">
        <v>284.64</v>
      </c>
      <c r="FS180" s="179">
        <v>2944.26</v>
      </c>
      <c r="FT180" s="179">
        <v>385.3</v>
      </c>
      <c r="FU180" s="179">
        <v>254.36</v>
      </c>
      <c r="FV180" s="179">
        <v>278.08999999999997</v>
      </c>
      <c r="FW180" s="179">
        <v>274.06</v>
      </c>
      <c r="FX180" s="179">
        <v>260.5</v>
      </c>
      <c r="FY180" s="179">
        <v>278.23</v>
      </c>
      <c r="FZ180" s="179">
        <v>271.51</v>
      </c>
      <c r="GA180" s="179">
        <v>277.88</v>
      </c>
    </row>
    <row r="181" spans="2:183">
      <c r="B181" s="171" t="s">
        <v>6</v>
      </c>
      <c r="C181" s="172" t="s">
        <v>45</v>
      </c>
      <c r="D181" s="92">
        <v>0.20059907711685696</v>
      </c>
      <c r="E181" s="93">
        <v>0.20090712951499284</v>
      </c>
      <c r="F181" s="93">
        <v>0.20063102696937538</v>
      </c>
      <c r="G181" s="93">
        <v>0.2008577568659263</v>
      </c>
      <c r="H181" s="93">
        <v>2.2544454117802983</v>
      </c>
      <c r="I181" s="93">
        <v>0.31717890012937416</v>
      </c>
      <c r="J181" s="93">
        <v>0.20083779595597692</v>
      </c>
      <c r="K181" s="93">
        <v>0.20084187183157423</v>
      </c>
      <c r="L181" s="93">
        <v>0.2008658940595362</v>
      </c>
      <c r="M181" s="93">
        <v>0.20081799497324673</v>
      </c>
      <c r="N181" s="93">
        <v>0.20062965917720058</v>
      </c>
      <c r="O181" s="93">
        <v>0.20042273624023113</v>
      </c>
      <c r="P181" s="93">
        <v>0.20059849879869632</v>
      </c>
      <c r="Q181" s="93">
        <v>0.20067621627998339</v>
      </c>
      <c r="R181" s="93">
        <v>0.2008404117214739</v>
      </c>
      <c r="S181" s="93">
        <v>0.20150708655962793</v>
      </c>
      <c r="T181" s="93">
        <v>0.20231071968784994</v>
      </c>
      <c r="U181" s="93">
        <v>0.20064578487605533</v>
      </c>
      <c r="V181" s="93">
        <v>0.20062896805196431</v>
      </c>
      <c r="W181" s="93">
        <v>0.20042730730325289</v>
      </c>
      <c r="X181" s="93">
        <v>0.20086082015523493</v>
      </c>
      <c r="Y181" s="93">
        <v>0.20082664501859201</v>
      </c>
      <c r="Z181" s="93">
        <v>0.20083388018299383</v>
      </c>
      <c r="AA181" s="93">
        <v>0.20063662520215292</v>
      </c>
      <c r="AB181" s="93">
        <v>0.20103798646406332</v>
      </c>
      <c r="AC181" s="93">
        <v>0.20069392381983256</v>
      </c>
      <c r="AD181" s="93">
        <v>0.20064547901996782</v>
      </c>
      <c r="AE181" s="93">
        <v>0.20065877182958539</v>
      </c>
      <c r="AF181" s="93">
        <v>2.3604588931289907</v>
      </c>
      <c r="AG181" s="93">
        <v>0.20086496800415671</v>
      </c>
      <c r="AH181" s="93">
        <v>0.20085033308181893</v>
      </c>
      <c r="AI181" s="93">
        <v>0.20063027442754797</v>
      </c>
      <c r="AJ181" s="93">
        <v>0.20065595960253094</v>
      </c>
      <c r="AK181" s="93">
        <v>0.20040896670480141</v>
      </c>
      <c r="AL181" s="93">
        <v>0.20085435087091502</v>
      </c>
      <c r="AM181" s="93">
        <v>0.20063329625108026</v>
      </c>
      <c r="AN181" s="93">
        <v>0.20082191090466592</v>
      </c>
      <c r="AO181" s="93">
        <v>0.20066688606815364</v>
      </c>
      <c r="AP181" s="93">
        <v>0.20063977478053499</v>
      </c>
      <c r="AQ181" s="93">
        <v>0.20043642054784469</v>
      </c>
      <c r="AR181" s="93">
        <v>0.20061932590912479</v>
      </c>
      <c r="AS181" s="93">
        <v>0.20043070473202063</v>
      </c>
      <c r="AT181" s="93">
        <v>0.20062767386846281</v>
      </c>
      <c r="AU181" s="93">
        <v>0.2010308469295293</v>
      </c>
      <c r="AV181" s="93">
        <v>0.20109386128398188</v>
      </c>
      <c r="AW181" s="93">
        <v>0.20062650018138289</v>
      </c>
      <c r="AX181" s="93">
        <v>0.2006376120905376</v>
      </c>
      <c r="AY181" s="93">
        <v>0.20064778195775856</v>
      </c>
      <c r="AZ181" s="93">
        <v>0.20083521847465977</v>
      </c>
      <c r="BA181" s="93">
        <v>0.20046199762054831</v>
      </c>
      <c r="BB181" s="93">
        <v>0.20089427423075362</v>
      </c>
      <c r="BC181" s="93">
        <v>0.20074169465552688</v>
      </c>
      <c r="BD181" s="93">
        <v>0.20303321649036865</v>
      </c>
      <c r="BE181" s="93">
        <v>0.20070398184767399</v>
      </c>
      <c r="BF181" s="93">
        <v>0.20090501050429041</v>
      </c>
      <c r="BG181" s="93">
        <v>0.20065678979620996</v>
      </c>
      <c r="BH181" s="93">
        <v>0.20071669496397268</v>
      </c>
      <c r="BI181" s="93">
        <v>0.20067874751340314</v>
      </c>
      <c r="BJ181" s="93">
        <v>0.20068613187088022</v>
      </c>
      <c r="BK181" s="93">
        <v>0.2006873736017272</v>
      </c>
      <c r="BL181" s="93">
        <v>0.20082005572054243</v>
      </c>
      <c r="BM181" s="93">
        <v>0.20044460421047594</v>
      </c>
      <c r="BN181" s="93">
        <v>0.20110956834408514</v>
      </c>
      <c r="BO181" s="93">
        <v>0.20069814221154775</v>
      </c>
      <c r="BP181" s="93">
        <v>0.20066377079237513</v>
      </c>
      <c r="BQ181" s="93">
        <v>0.20113544727895818</v>
      </c>
      <c r="BR181" s="93">
        <v>0.2004348050432741</v>
      </c>
      <c r="BS181" s="93">
        <v>0.20043013631890658</v>
      </c>
      <c r="BT181" s="93">
        <v>0.20045382771804399</v>
      </c>
      <c r="BU181" s="93">
        <v>0.2008668107503612</v>
      </c>
      <c r="BV181" s="93">
        <v>0.20064251204425079</v>
      </c>
      <c r="BW181" s="93">
        <v>0.20061895004854863</v>
      </c>
      <c r="BX181" s="93">
        <v>0.20059929198762907</v>
      </c>
      <c r="BY181" s="93">
        <v>0.2006432977321351</v>
      </c>
      <c r="BZ181" s="93">
        <v>0.20099884313145364</v>
      </c>
      <c r="CA181" s="93">
        <v>2.6054572848256465</v>
      </c>
      <c r="CB181" s="93">
        <v>0.5537901127744832</v>
      </c>
      <c r="CC181" s="93">
        <v>0.20065623305373967</v>
      </c>
      <c r="CD181" s="93">
        <v>0.20060892806777667</v>
      </c>
      <c r="CE181" s="93">
        <v>0.20039813030180104</v>
      </c>
      <c r="CF181" s="93">
        <v>0.20085325030145612</v>
      </c>
      <c r="CG181" s="93">
        <v>0.20079218482411004</v>
      </c>
      <c r="CH181" s="93">
        <v>0.20060601864522631</v>
      </c>
      <c r="CI181" s="93">
        <v>0.20058668224292234</v>
      </c>
      <c r="CJ181" s="93">
        <v>0.20057423197600679</v>
      </c>
      <c r="CK181" s="93">
        <v>0.20082350578994798</v>
      </c>
      <c r="CL181" s="93">
        <v>0.20038587760908916</v>
      </c>
      <c r="CM181" s="93">
        <v>0.20076048864085949</v>
      </c>
      <c r="CN181" s="93">
        <v>0.20110837492465292</v>
      </c>
      <c r="CO181" s="93">
        <v>0.20063471402510874</v>
      </c>
      <c r="CP181" s="93">
        <v>0.20060256387216721</v>
      </c>
      <c r="CQ181" s="93">
        <v>0.2005990278210637</v>
      </c>
      <c r="CR181" s="93">
        <v>0.20083785527225012</v>
      </c>
      <c r="CS181" s="93">
        <v>0.20060278287772176</v>
      </c>
      <c r="CT181" s="93">
        <v>0.20060906708824011</v>
      </c>
      <c r="CU181" s="93">
        <v>0.20059089354655732</v>
      </c>
      <c r="CV181" s="93">
        <v>0.20057842281825849</v>
      </c>
      <c r="CW181" s="93">
        <v>0.2010760013384722</v>
      </c>
      <c r="CX181" s="93">
        <v>0.2005781754286825</v>
      </c>
      <c r="CY181" s="93">
        <v>0.20062055339279589</v>
      </c>
      <c r="CZ181" s="93">
        <v>2.4379499941064102</v>
      </c>
      <c r="DA181" s="93">
        <v>0.71450815758438835</v>
      </c>
      <c r="DB181" s="93">
        <v>0.20081406281054176</v>
      </c>
      <c r="DC181" s="93">
        <v>0.20060301526188112</v>
      </c>
      <c r="DD181" s="93">
        <v>0.20041676637577954</v>
      </c>
      <c r="DE181" s="93">
        <v>0.20039271115160365</v>
      </c>
      <c r="DF181" s="93">
        <v>0.20079483601708809</v>
      </c>
      <c r="DG181" s="93">
        <v>0.20059365824704084</v>
      </c>
      <c r="DH181" s="93">
        <v>0.20057969430676412</v>
      </c>
      <c r="DI181" s="93">
        <v>0.20063857377622568</v>
      </c>
      <c r="DJ181" s="93">
        <v>0.2005771887134904</v>
      </c>
      <c r="DK181" s="93">
        <v>0.20102504791972436</v>
      </c>
      <c r="DL181" s="93">
        <v>0.20060411760651625</v>
      </c>
      <c r="DM181" s="93">
        <v>0.20084407514525623</v>
      </c>
      <c r="DN181" s="93">
        <v>0.20059826902807262</v>
      </c>
      <c r="DO181" s="93">
        <v>0.20061672347924739</v>
      </c>
      <c r="DP181" s="93">
        <v>0.20064359000433987</v>
      </c>
      <c r="DQ181" s="93">
        <v>0.2005906238634006</v>
      </c>
      <c r="DR181" s="93">
        <v>0.20059843165810665</v>
      </c>
      <c r="DS181" s="93">
        <v>0.20079578054664163</v>
      </c>
      <c r="DT181" s="93">
        <v>0.20057983049901251</v>
      </c>
      <c r="DU181" s="93">
        <v>0.2004374973101708</v>
      </c>
      <c r="DV181" s="93">
        <v>0.20077571504867583</v>
      </c>
      <c r="DW181" s="93">
        <v>0.20129939486388876</v>
      </c>
      <c r="DX181" s="93" t="e">
        <v>#DIV/0!</v>
      </c>
      <c r="DY181" s="93">
        <v>0.20092930329650296</v>
      </c>
      <c r="DZ181" s="93">
        <v>0.20081241686627224</v>
      </c>
      <c r="EA181" s="93">
        <v>0.20059991451124887</v>
      </c>
      <c r="EB181" s="93">
        <v>0.20062714283245245</v>
      </c>
      <c r="EC181" s="93">
        <v>0.20061421182256237</v>
      </c>
      <c r="ED181" s="93">
        <v>0.20061773905046237</v>
      </c>
      <c r="EE181" s="93">
        <v>0.20079357370153317</v>
      </c>
      <c r="EF181" s="93">
        <v>0.20059162664284322</v>
      </c>
      <c r="EG181" s="93">
        <v>0.20062999827883832</v>
      </c>
      <c r="EH181" s="93">
        <v>0.20058683281149042</v>
      </c>
      <c r="EI181" s="93">
        <v>0.20062759361202503</v>
      </c>
      <c r="EJ181" s="93">
        <v>0.20041861226357527</v>
      </c>
      <c r="EK181" s="93">
        <v>0.20064670020639602</v>
      </c>
      <c r="EL181" s="93">
        <v>0.20062664162970631</v>
      </c>
      <c r="EM181" s="93">
        <v>0.20060676956319964</v>
      </c>
      <c r="EN181" s="93">
        <v>0.2004289739233126</v>
      </c>
      <c r="EO181" s="93">
        <v>0.200610600806883</v>
      </c>
      <c r="EP181" s="93">
        <v>0.20060305373740575</v>
      </c>
      <c r="EQ181" s="93">
        <v>0.20059784966652547</v>
      </c>
      <c r="ER181" s="93">
        <v>0.20098421979698197</v>
      </c>
      <c r="ES181" s="93">
        <v>0.20064926502460834</v>
      </c>
      <c r="ET181" s="93">
        <v>0.20078965017660252</v>
      </c>
      <c r="EU181" s="93">
        <v>0.20064458686586439</v>
      </c>
      <c r="EV181" s="93">
        <v>2.3623072448628308</v>
      </c>
      <c r="EW181" s="93">
        <v>0.28943721450920074</v>
      </c>
      <c r="EX181" s="93">
        <v>0.20081139888301855</v>
      </c>
      <c r="EY181" s="93">
        <v>0.20061253519220293</v>
      </c>
      <c r="EZ181" s="93">
        <v>0.20064839203751988</v>
      </c>
      <c r="FA181" s="93">
        <v>0.20062139286062675</v>
      </c>
      <c r="FB181" s="93">
        <v>0.20061681465611023</v>
      </c>
      <c r="FC181" s="93">
        <v>0.20082015236924916</v>
      </c>
      <c r="FD181" s="93">
        <v>0.2007993436685665</v>
      </c>
      <c r="FE181" s="93">
        <v>0.20066923301521636</v>
      </c>
      <c r="FF181" s="93">
        <v>0.20079773326841391</v>
      </c>
      <c r="FG181" s="93">
        <v>0.20217932967582816</v>
      </c>
      <c r="FH181" s="93">
        <v>0.20089387906724249</v>
      </c>
      <c r="FI181" s="93">
        <v>0.20067295619346356</v>
      </c>
      <c r="FJ181" s="93">
        <v>0.20061453990105543</v>
      </c>
      <c r="FK181" s="93">
        <v>0.20061144235032896</v>
      </c>
      <c r="FL181" s="93">
        <v>0.20065384669469211</v>
      </c>
      <c r="FM181" s="93">
        <v>0.20060125999267761</v>
      </c>
      <c r="FN181" s="93">
        <v>0.20084135755123061</v>
      </c>
      <c r="FO181" s="93">
        <v>0.20062320140234113</v>
      </c>
      <c r="FP181" s="93">
        <v>0.20079620643218915</v>
      </c>
      <c r="FQ181" s="93">
        <v>0.20089245105113565</v>
      </c>
      <c r="FR181" s="93">
        <v>0.20080587667498642</v>
      </c>
      <c r="FS181" s="93">
        <v>2.2551234364270694</v>
      </c>
      <c r="FT181" s="93">
        <v>0.29051471920587357</v>
      </c>
      <c r="FU181" s="93">
        <v>0.2009086922339734</v>
      </c>
      <c r="FV181" s="93">
        <v>0.20062248752304196</v>
      </c>
      <c r="FW181" s="93">
        <v>0.20040928114229445</v>
      </c>
      <c r="FX181" s="93">
        <v>0.20065562630576828</v>
      </c>
      <c r="FY181" s="93">
        <v>0.20040563244207069</v>
      </c>
      <c r="FZ181" s="93">
        <v>0.20108222515907534</v>
      </c>
      <c r="GA181" s="93">
        <v>0.20082376898887952</v>
      </c>
    </row>
    <row r="182" spans="2:183">
      <c r="B182" s="96" t="s">
        <v>6</v>
      </c>
      <c r="C182" s="166" t="s">
        <v>46</v>
      </c>
      <c r="D182" s="96">
        <v>175.44</v>
      </c>
      <c r="E182" s="17">
        <v>155.72999999999999</v>
      </c>
      <c r="F182" s="17">
        <v>169.78</v>
      </c>
      <c r="G182" s="17">
        <v>167.29</v>
      </c>
      <c r="H182" s="17">
        <v>173.06</v>
      </c>
      <c r="I182" s="17">
        <v>163.41999999999999</v>
      </c>
      <c r="J182" s="17">
        <v>169.91</v>
      </c>
      <c r="K182" s="17">
        <v>169.8</v>
      </c>
      <c r="L182" s="17">
        <v>164.47</v>
      </c>
      <c r="M182" s="17">
        <v>173.49</v>
      </c>
      <c r="N182" s="17">
        <v>168.66</v>
      </c>
      <c r="O182" s="17">
        <v>171.23</v>
      </c>
      <c r="P182" s="17">
        <v>177.64</v>
      </c>
      <c r="Q182" s="17">
        <v>158.59</v>
      </c>
      <c r="R182" s="17">
        <v>167.18</v>
      </c>
      <c r="S182" s="17">
        <v>22.93</v>
      </c>
      <c r="T182" s="17">
        <v>33.28</v>
      </c>
      <c r="U182" s="17">
        <v>166.48</v>
      </c>
      <c r="V182" s="17">
        <v>169.87</v>
      </c>
      <c r="W182" s="17">
        <v>169.32</v>
      </c>
      <c r="X182" s="17">
        <v>164.88</v>
      </c>
      <c r="Y182" s="17">
        <v>172.55</v>
      </c>
      <c r="Z182" s="17">
        <v>168.78</v>
      </c>
      <c r="AA182" s="17">
        <v>168.45</v>
      </c>
      <c r="AB182" s="17">
        <v>172.8</v>
      </c>
      <c r="AC182" s="17">
        <v>154.91</v>
      </c>
      <c r="AD182" s="17">
        <v>166.7</v>
      </c>
      <c r="AE182" s="17">
        <v>163.62</v>
      </c>
      <c r="AF182" s="17">
        <v>170.59</v>
      </c>
      <c r="AG182" s="17">
        <v>163.65</v>
      </c>
      <c r="AH182" s="17">
        <v>168.85</v>
      </c>
      <c r="AI182" s="17">
        <v>167.97</v>
      </c>
      <c r="AJ182" s="17">
        <v>162.47999999999999</v>
      </c>
      <c r="AK182" s="17">
        <v>170.55</v>
      </c>
      <c r="AL182" s="17">
        <v>166.08</v>
      </c>
      <c r="AM182" s="17">
        <v>166.21</v>
      </c>
      <c r="AN182" s="17">
        <v>172.47</v>
      </c>
      <c r="AO182" s="17">
        <v>161.54</v>
      </c>
      <c r="AP182" s="17">
        <v>167.83</v>
      </c>
      <c r="AQ182" s="17">
        <v>164.28</v>
      </c>
      <c r="AR182" s="17">
        <v>171.78</v>
      </c>
      <c r="AS182" s="17">
        <v>164.59</v>
      </c>
      <c r="AT182" s="17">
        <v>169.74</v>
      </c>
      <c r="AU182" s="17">
        <v>171.54</v>
      </c>
      <c r="AV182" s="17">
        <v>162.93</v>
      </c>
      <c r="AW182" s="17">
        <v>170.48</v>
      </c>
      <c r="AX182" s="17">
        <v>168.49</v>
      </c>
      <c r="AY182" s="17">
        <v>165.42</v>
      </c>
      <c r="AZ182" s="17">
        <v>170.82</v>
      </c>
      <c r="BA182" s="17">
        <v>155.82</v>
      </c>
      <c r="BB182" s="17">
        <v>158.88999999999999</v>
      </c>
      <c r="BC182" s="17">
        <v>140.66</v>
      </c>
      <c r="BD182" s="17">
        <v>23.91</v>
      </c>
      <c r="BE182" s="17">
        <v>150.88999999999999</v>
      </c>
      <c r="BF182" s="17">
        <v>156.77000000000001</v>
      </c>
      <c r="BG182" s="17">
        <v>159.59</v>
      </c>
      <c r="BH182" s="17">
        <v>148.97</v>
      </c>
      <c r="BI182" s="17">
        <v>155.96</v>
      </c>
      <c r="BJ182" s="17">
        <v>155.86000000000001</v>
      </c>
      <c r="BK182" s="17">
        <v>155.15</v>
      </c>
      <c r="BL182" s="17">
        <v>172.93</v>
      </c>
      <c r="BM182" s="17">
        <v>157.69</v>
      </c>
      <c r="BN182" s="17">
        <v>159.52000000000001</v>
      </c>
      <c r="BO182" s="17">
        <v>151.65</v>
      </c>
      <c r="BP182" s="17">
        <v>160.57</v>
      </c>
      <c r="BQ182" s="17">
        <v>156.41999999999999</v>
      </c>
      <c r="BR182" s="17">
        <v>164.69</v>
      </c>
      <c r="BS182" s="17">
        <v>165.62</v>
      </c>
      <c r="BT182" s="17">
        <v>154.87</v>
      </c>
      <c r="BU182" s="17">
        <v>162.26</v>
      </c>
      <c r="BV182" s="17">
        <v>168.26</v>
      </c>
      <c r="BW182" s="17">
        <v>169.36</v>
      </c>
      <c r="BX182" s="17">
        <v>179.56</v>
      </c>
      <c r="BY182" s="17">
        <v>165.13</v>
      </c>
      <c r="BZ182" s="17">
        <v>179.86</v>
      </c>
      <c r="CA182" s="17">
        <v>168.84</v>
      </c>
      <c r="CB182" s="17">
        <v>169.28</v>
      </c>
      <c r="CC182" s="17">
        <v>161.94</v>
      </c>
      <c r="CD182" s="17">
        <v>175.91</v>
      </c>
      <c r="CE182" s="17">
        <v>174.44</v>
      </c>
      <c r="CF182" s="17">
        <v>167.3</v>
      </c>
      <c r="CG182" s="17">
        <v>177.57</v>
      </c>
      <c r="CH182" s="17">
        <v>177.29</v>
      </c>
      <c r="CI182" s="17">
        <v>180</v>
      </c>
      <c r="CJ182" s="17">
        <v>184.97</v>
      </c>
      <c r="CK182" s="17">
        <v>173.26</v>
      </c>
      <c r="CL182" s="17">
        <v>185.31</v>
      </c>
      <c r="CM182" s="17">
        <v>139.77000000000001</v>
      </c>
      <c r="CN182" s="17">
        <v>65.58</v>
      </c>
      <c r="CO182" s="17">
        <v>168.36</v>
      </c>
      <c r="CP182" s="17">
        <v>175.78</v>
      </c>
      <c r="CQ182" s="17">
        <v>175.98</v>
      </c>
      <c r="CR182" s="17">
        <v>170.53</v>
      </c>
      <c r="CS182" s="17">
        <v>179.48</v>
      </c>
      <c r="CT182" s="17">
        <v>177.62</v>
      </c>
      <c r="CU182" s="17">
        <v>179.8</v>
      </c>
      <c r="CV182" s="17">
        <v>184.04</v>
      </c>
      <c r="CW182" s="17">
        <v>166.34</v>
      </c>
      <c r="CX182" s="17">
        <v>184.65</v>
      </c>
      <c r="CY182" s="17">
        <v>173.51</v>
      </c>
      <c r="CZ182" s="17">
        <v>177.31</v>
      </c>
      <c r="DA182" s="17">
        <v>170.15</v>
      </c>
      <c r="DB182" s="17">
        <v>174.49</v>
      </c>
      <c r="DC182" s="17">
        <v>176.94</v>
      </c>
      <c r="DD182" s="17">
        <v>169.76</v>
      </c>
      <c r="DE182" s="17">
        <v>179.69</v>
      </c>
      <c r="DF182" s="17">
        <v>178.18</v>
      </c>
      <c r="DG182" s="17">
        <v>178.68</v>
      </c>
      <c r="DH182" s="17">
        <v>184</v>
      </c>
      <c r="DI182" s="17">
        <v>166.56</v>
      </c>
      <c r="DJ182" s="17">
        <v>184.04</v>
      </c>
      <c r="DK182" s="17">
        <v>173.75</v>
      </c>
      <c r="DL182" s="17">
        <v>174.32</v>
      </c>
      <c r="DM182" s="17">
        <v>167.63</v>
      </c>
      <c r="DN182" s="17">
        <v>176.97</v>
      </c>
      <c r="DO182" s="17">
        <v>176.51</v>
      </c>
      <c r="DP182" s="17">
        <v>166.01</v>
      </c>
      <c r="DQ182" s="17">
        <v>178.83</v>
      </c>
      <c r="DR182" s="17">
        <v>178.36</v>
      </c>
      <c r="DS182" s="17">
        <v>178.9</v>
      </c>
      <c r="DT182" s="17">
        <v>183.78</v>
      </c>
      <c r="DU182" s="17">
        <v>166.28</v>
      </c>
      <c r="DV182" s="17">
        <v>183.55</v>
      </c>
      <c r="DW182" s="17">
        <v>81.47</v>
      </c>
      <c r="DX182" s="17">
        <v>0</v>
      </c>
      <c r="DY182" s="17">
        <v>155.5</v>
      </c>
      <c r="DZ182" s="17">
        <v>175.84</v>
      </c>
      <c r="EA182" s="17">
        <v>175.81</v>
      </c>
      <c r="EB182" s="17">
        <v>167.45</v>
      </c>
      <c r="EC182" s="17">
        <v>175.76</v>
      </c>
      <c r="ED182" s="17">
        <v>175.46</v>
      </c>
      <c r="EE182" s="17">
        <v>177.32</v>
      </c>
      <c r="EF182" s="17">
        <v>181.94</v>
      </c>
      <c r="EG182" s="17">
        <v>170.7</v>
      </c>
      <c r="EH182" s="17">
        <v>182.05</v>
      </c>
      <c r="EI182" s="17">
        <v>172.57</v>
      </c>
      <c r="EJ182" s="17">
        <v>170.34</v>
      </c>
      <c r="EK182" s="17">
        <v>165.42</v>
      </c>
      <c r="EL182" s="17">
        <v>174.38</v>
      </c>
      <c r="EM182" s="17">
        <v>174.24</v>
      </c>
      <c r="EN182" s="17">
        <v>167.76</v>
      </c>
      <c r="EO182" s="17">
        <v>175.71</v>
      </c>
      <c r="EP182" s="17">
        <v>174.64</v>
      </c>
      <c r="EQ182" s="17">
        <v>177.78</v>
      </c>
      <c r="ER182" s="17">
        <v>181.43</v>
      </c>
      <c r="ES182" s="17">
        <v>164.41</v>
      </c>
      <c r="ET182" s="17">
        <v>182.13</v>
      </c>
      <c r="EU182" s="17">
        <v>167.8</v>
      </c>
      <c r="EV182" s="17">
        <v>172.69</v>
      </c>
      <c r="EW182" s="17">
        <v>163.11000000000001</v>
      </c>
      <c r="EX182" s="17">
        <v>173.13</v>
      </c>
      <c r="EY182" s="17">
        <v>175.23</v>
      </c>
      <c r="EZ182" s="17">
        <v>166.36</v>
      </c>
      <c r="FA182" s="17">
        <v>174.02</v>
      </c>
      <c r="FB182" s="17">
        <v>173.39</v>
      </c>
      <c r="FC182" s="17">
        <v>173.93</v>
      </c>
      <c r="FD182" s="17">
        <v>177.84</v>
      </c>
      <c r="FE182" s="17">
        <v>161.02000000000001</v>
      </c>
      <c r="FF182" s="17">
        <v>178.09</v>
      </c>
      <c r="FG182" s="17">
        <v>16.39</v>
      </c>
      <c r="FH182" s="17">
        <v>162.25</v>
      </c>
      <c r="FI182" s="17">
        <v>158.68</v>
      </c>
      <c r="FJ182" s="17">
        <v>172.59</v>
      </c>
      <c r="FK182" s="17">
        <v>173.48</v>
      </c>
      <c r="FL182" s="17">
        <v>163.26</v>
      </c>
      <c r="FM182" s="17">
        <v>175.02</v>
      </c>
      <c r="FN182" s="17">
        <v>170.44</v>
      </c>
      <c r="FO182" s="17">
        <v>172.12</v>
      </c>
      <c r="FP182" s="17">
        <v>176.65</v>
      </c>
      <c r="FQ182" s="17">
        <v>159.97999999999999</v>
      </c>
      <c r="FR182" s="17">
        <v>177.21</v>
      </c>
      <c r="FS182" s="17">
        <v>162.27000000000001</v>
      </c>
      <c r="FT182" s="17">
        <v>164.48</v>
      </c>
      <c r="FU182" s="17">
        <v>156.75</v>
      </c>
      <c r="FV182" s="17">
        <v>172.82</v>
      </c>
      <c r="FW182" s="17">
        <v>170.17</v>
      </c>
      <c r="FX182" s="17">
        <v>161.22</v>
      </c>
      <c r="FY182" s="17">
        <v>173.1</v>
      </c>
      <c r="FZ182" s="17">
        <v>168.36</v>
      </c>
      <c r="GA182" s="17">
        <v>172.4</v>
      </c>
    </row>
    <row r="183" spans="2:183">
      <c r="B183" s="96" t="s">
        <v>6</v>
      </c>
      <c r="C183" s="166" t="s">
        <v>47</v>
      </c>
      <c r="D183" s="178">
        <v>6528.06</v>
      </c>
      <c r="E183" s="179">
        <v>5794.74</v>
      </c>
      <c r="F183" s="179">
        <v>6317.33</v>
      </c>
      <c r="G183" s="179">
        <v>6224.87</v>
      </c>
      <c r="H183" s="179">
        <v>8671.7800000000007</v>
      </c>
      <c r="I183" s="179">
        <v>8189.05</v>
      </c>
      <c r="J183" s="179">
        <v>8514.0300000000007</v>
      </c>
      <c r="K183" s="179">
        <v>8508.8700000000008</v>
      </c>
      <c r="L183" s="179">
        <v>8241.44</v>
      </c>
      <c r="M183" s="179">
        <v>6455.48</v>
      </c>
      <c r="N183" s="179">
        <v>6275.69</v>
      </c>
      <c r="O183" s="179">
        <v>6371.61</v>
      </c>
      <c r="P183" s="179">
        <v>6609.98</v>
      </c>
      <c r="Q183" s="179">
        <v>5901.07</v>
      </c>
      <c r="R183" s="179">
        <v>6220.64</v>
      </c>
      <c r="S183" s="179">
        <v>853.17</v>
      </c>
      <c r="T183" s="179">
        <v>1667.64</v>
      </c>
      <c r="U183" s="179">
        <v>8342.34</v>
      </c>
      <c r="V183" s="179">
        <v>8512.17</v>
      </c>
      <c r="W183" s="179">
        <v>8484.52</v>
      </c>
      <c r="X183" s="179">
        <v>8262.36</v>
      </c>
      <c r="Y183" s="179">
        <v>6420.66</v>
      </c>
      <c r="Z183" s="179">
        <v>6280.18</v>
      </c>
      <c r="AA183" s="179">
        <v>6267.92</v>
      </c>
      <c r="AB183" s="179">
        <v>6430.01</v>
      </c>
      <c r="AC183" s="179">
        <v>5764.05</v>
      </c>
      <c r="AD183" s="179">
        <v>6202.76</v>
      </c>
      <c r="AE183" s="179">
        <v>6088.26</v>
      </c>
      <c r="AF183" s="179">
        <v>8548</v>
      </c>
      <c r="AG183" s="179">
        <v>8200.7099999999991</v>
      </c>
      <c r="AH183" s="179">
        <v>8461.0499999999993</v>
      </c>
      <c r="AI183" s="179">
        <v>8416.9599999999991</v>
      </c>
      <c r="AJ183" s="179">
        <v>8141.74</v>
      </c>
      <c r="AK183" s="179">
        <v>6346.07</v>
      </c>
      <c r="AL183" s="179">
        <v>6179.69</v>
      </c>
      <c r="AM183" s="179">
        <v>6184.53</v>
      </c>
      <c r="AN183" s="179">
        <v>6417.46</v>
      </c>
      <c r="AO183" s="179">
        <v>6011</v>
      </c>
      <c r="AP183" s="179">
        <v>6244.9</v>
      </c>
      <c r="AQ183" s="179">
        <v>6113.01</v>
      </c>
      <c r="AR183" s="179">
        <v>8608.0400000000009</v>
      </c>
      <c r="AS183" s="179">
        <v>8247.36</v>
      </c>
      <c r="AT183" s="179">
        <v>8505.58</v>
      </c>
      <c r="AU183" s="179">
        <v>8595.84</v>
      </c>
      <c r="AV183" s="179">
        <v>8164.41</v>
      </c>
      <c r="AW183" s="179">
        <v>6343.65</v>
      </c>
      <c r="AX183" s="179">
        <v>6269.67</v>
      </c>
      <c r="AY183" s="179">
        <v>6155.4</v>
      </c>
      <c r="AZ183" s="179">
        <v>6508.33</v>
      </c>
      <c r="BA183" s="179">
        <v>5936.77</v>
      </c>
      <c r="BB183" s="179">
        <v>6053.64</v>
      </c>
      <c r="BC183" s="179">
        <v>5359.15</v>
      </c>
      <c r="BD183" s="179">
        <v>1226.73</v>
      </c>
      <c r="BE183" s="179">
        <v>7742.25</v>
      </c>
      <c r="BF183" s="179">
        <v>8044.08</v>
      </c>
      <c r="BG183" s="179">
        <v>8188.56</v>
      </c>
      <c r="BH183" s="179">
        <v>7643.45</v>
      </c>
      <c r="BI183" s="179">
        <v>5942.24</v>
      </c>
      <c r="BJ183" s="179">
        <v>5938.34</v>
      </c>
      <c r="BK183" s="179">
        <v>5911.03</v>
      </c>
      <c r="BL183" s="179">
        <v>6754.79</v>
      </c>
      <c r="BM183" s="179">
        <v>6159.18</v>
      </c>
      <c r="BN183" s="179">
        <v>6230.78</v>
      </c>
      <c r="BO183" s="179">
        <v>5923.49</v>
      </c>
      <c r="BP183" s="179">
        <v>8445.93</v>
      </c>
      <c r="BQ183" s="179">
        <v>8227.68</v>
      </c>
      <c r="BR183" s="179">
        <v>8662.69</v>
      </c>
      <c r="BS183" s="179">
        <v>8711.5300000000007</v>
      </c>
      <c r="BT183" s="179">
        <v>8146.09</v>
      </c>
      <c r="BU183" s="179">
        <v>6337.8</v>
      </c>
      <c r="BV183" s="179">
        <v>6572.25</v>
      </c>
      <c r="BW183" s="179">
        <v>6615.39</v>
      </c>
      <c r="BX183" s="179">
        <v>7196.76</v>
      </c>
      <c r="BY183" s="179">
        <v>6618.48</v>
      </c>
      <c r="BZ183" s="179">
        <v>7208.87</v>
      </c>
      <c r="CA183" s="179">
        <v>6767.04</v>
      </c>
      <c r="CB183" s="179">
        <v>9135.76</v>
      </c>
      <c r="CC183" s="179">
        <v>8740.1200000000008</v>
      </c>
      <c r="CD183" s="179">
        <v>9493.67</v>
      </c>
      <c r="CE183" s="179">
        <v>9414.2999999999993</v>
      </c>
      <c r="CF183" s="179">
        <v>9029.14</v>
      </c>
      <c r="CG183" s="179">
        <v>7116.9</v>
      </c>
      <c r="CH183" s="179">
        <v>7105.66</v>
      </c>
      <c r="CI183" s="179">
        <v>7214.41</v>
      </c>
      <c r="CJ183" s="179">
        <v>7609.76</v>
      </c>
      <c r="CK183" s="179">
        <v>7127.79</v>
      </c>
      <c r="CL183" s="179">
        <v>7623.53</v>
      </c>
      <c r="CM183" s="179">
        <v>5750.02</v>
      </c>
      <c r="CN183" s="179">
        <v>3633.09</v>
      </c>
      <c r="CO183" s="179">
        <v>9327.2199999999993</v>
      </c>
      <c r="CP183" s="179">
        <v>9738.0499999999993</v>
      </c>
      <c r="CQ183" s="179">
        <v>9749.1</v>
      </c>
      <c r="CR183" s="179">
        <v>9447.25</v>
      </c>
      <c r="CS183" s="179">
        <v>7383.73</v>
      </c>
      <c r="CT183" s="179">
        <v>7307.34</v>
      </c>
      <c r="CU183" s="179">
        <v>7396.76</v>
      </c>
      <c r="CV183" s="179">
        <v>7773.71</v>
      </c>
      <c r="CW183" s="179">
        <v>7026.31</v>
      </c>
      <c r="CX183" s="179">
        <v>7799.62</v>
      </c>
      <c r="CY183" s="179">
        <v>7328.9</v>
      </c>
      <c r="CZ183" s="179">
        <v>10087.26</v>
      </c>
      <c r="DA183" s="179">
        <v>9680.0400000000009</v>
      </c>
      <c r="DB183" s="179">
        <v>9926.5300000000007</v>
      </c>
      <c r="DC183" s="179">
        <v>10065.879999999999</v>
      </c>
      <c r="DD183" s="179">
        <v>9657.7199999999993</v>
      </c>
      <c r="DE183" s="179">
        <v>7590.13</v>
      </c>
      <c r="DF183" s="179">
        <v>7526.22</v>
      </c>
      <c r="DG183" s="179">
        <v>7547.35</v>
      </c>
      <c r="DH183" s="179">
        <v>7983.64</v>
      </c>
      <c r="DI183" s="179">
        <v>7226.98</v>
      </c>
      <c r="DJ183" s="179">
        <v>7985.57</v>
      </c>
      <c r="DK183" s="179">
        <v>7539.2</v>
      </c>
      <c r="DL183" s="179">
        <v>10185.36</v>
      </c>
      <c r="DM183" s="179">
        <v>9794.4500000000007</v>
      </c>
      <c r="DN183" s="179">
        <v>10340.549999999999</v>
      </c>
      <c r="DO183" s="179">
        <v>10313.700000000001</v>
      </c>
      <c r="DP183" s="179">
        <v>9699.82</v>
      </c>
      <c r="DQ183" s="179">
        <v>7759.29</v>
      </c>
      <c r="DR183" s="179">
        <v>7739.01</v>
      </c>
      <c r="DS183" s="179">
        <v>7762.67</v>
      </c>
      <c r="DT183" s="179">
        <v>8190.86</v>
      </c>
      <c r="DU183" s="179">
        <v>7410.91</v>
      </c>
      <c r="DV183" s="179">
        <v>8181.01</v>
      </c>
      <c r="DW183" s="179">
        <v>3630.95</v>
      </c>
      <c r="DX183" s="179">
        <v>0</v>
      </c>
      <c r="DY183" s="179">
        <v>9332.93</v>
      </c>
      <c r="DZ183" s="179">
        <v>10554.11</v>
      </c>
      <c r="EA183" s="179">
        <v>10552.38</v>
      </c>
      <c r="EB183" s="179">
        <v>10050.18</v>
      </c>
      <c r="EC183" s="179">
        <v>7833.79</v>
      </c>
      <c r="ED183" s="179">
        <v>7820.18</v>
      </c>
      <c r="EE183" s="179">
        <v>7903.09</v>
      </c>
      <c r="EF183" s="179">
        <v>8330.98</v>
      </c>
      <c r="EG183" s="179">
        <v>7816.35</v>
      </c>
      <c r="EH183" s="179">
        <v>8336.27</v>
      </c>
      <c r="EI183" s="179">
        <v>7901.94</v>
      </c>
      <c r="EJ183" s="179">
        <v>10505.11</v>
      </c>
      <c r="EK183" s="179">
        <v>10201.43</v>
      </c>
      <c r="EL183" s="179">
        <v>10754.18</v>
      </c>
      <c r="EM183" s="179">
        <v>10745.47</v>
      </c>
      <c r="EN183" s="179">
        <v>10345.69</v>
      </c>
      <c r="EO183" s="179">
        <v>8045.88</v>
      </c>
      <c r="EP183" s="179">
        <v>7996.57</v>
      </c>
      <c r="EQ183" s="179">
        <v>8140.49</v>
      </c>
      <c r="ER183" s="179">
        <v>8539.82</v>
      </c>
      <c r="ES183" s="179">
        <v>7738.85</v>
      </c>
      <c r="ET183" s="179">
        <v>8572.81</v>
      </c>
      <c r="EU183" s="179">
        <v>7898.12</v>
      </c>
      <c r="EV183" s="179">
        <v>10945.2</v>
      </c>
      <c r="EW183" s="179">
        <v>10337.620000000001</v>
      </c>
      <c r="EX183" s="179">
        <v>10972.68</v>
      </c>
      <c r="EY183" s="179">
        <v>11106.3</v>
      </c>
      <c r="EZ183" s="179">
        <v>10543.59</v>
      </c>
      <c r="FA183" s="179">
        <v>8190.88</v>
      </c>
      <c r="FB183" s="179">
        <v>8161.55</v>
      </c>
      <c r="FC183" s="179">
        <v>8186.83</v>
      </c>
      <c r="FD183" s="179">
        <v>8605.89</v>
      </c>
      <c r="FE183" s="179">
        <v>7791.84</v>
      </c>
      <c r="FF183" s="179">
        <v>8617.84</v>
      </c>
      <c r="FG183" s="179">
        <v>793.21</v>
      </c>
      <c r="FH183" s="179">
        <v>10574.07</v>
      </c>
      <c r="FI183" s="179">
        <v>10341.280000000001</v>
      </c>
      <c r="FJ183" s="179">
        <v>11247.5</v>
      </c>
      <c r="FK183" s="179">
        <v>11305.74</v>
      </c>
      <c r="FL183" s="179">
        <v>10639.74</v>
      </c>
      <c r="FM183" s="179">
        <v>8469.01</v>
      </c>
      <c r="FN183" s="179">
        <v>8247.41</v>
      </c>
      <c r="FO183" s="179">
        <v>8328.74</v>
      </c>
      <c r="FP183" s="179">
        <v>8790.18</v>
      </c>
      <c r="FQ183" s="179">
        <v>7960.67</v>
      </c>
      <c r="FR183" s="179">
        <v>8818</v>
      </c>
      <c r="FS183" s="179">
        <v>8074.55</v>
      </c>
      <c r="FT183" s="179">
        <v>11023.18</v>
      </c>
      <c r="FU183" s="179">
        <v>10505.43</v>
      </c>
      <c r="FV183" s="179">
        <v>11582.15</v>
      </c>
      <c r="FW183" s="179">
        <v>11404.86</v>
      </c>
      <c r="FX183" s="179">
        <v>10804.89</v>
      </c>
      <c r="FY183" s="179">
        <v>8613.5400000000009</v>
      </c>
      <c r="FZ183" s="179">
        <v>8377.83</v>
      </c>
      <c r="GA183" s="179">
        <v>8578.5</v>
      </c>
    </row>
    <row r="184" spans="2:183">
      <c r="B184" s="180" t="s">
        <v>6</v>
      </c>
      <c r="C184" s="181" t="s">
        <v>48</v>
      </c>
      <c r="D184" s="94">
        <v>0.32866176773796585</v>
      </c>
      <c r="E184" s="95">
        <v>0.32819959382534186</v>
      </c>
      <c r="F184" s="95">
        <v>0.3278769444495192</v>
      </c>
      <c r="G184" s="95">
        <v>0.32846035333431878</v>
      </c>
      <c r="H184" s="95">
        <v>0.32842102322676364</v>
      </c>
      <c r="I184" s="95">
        <v>0.32770674501575725</v>
      </c>
      <c r="J184" s="95">
        <v>0.32783504573811162</v>
      </c>
      <c r="K184" s="95">
        <v>0.32778690731450694</v>
      </c>
      <c r="L184" s="95">
        <v>0.32783976973277679</v>
      </c>
      <c r="M184" s="95">
        <v>0.32839960361870651</v>
      </c>
      <c r="N184" s="95">
        <v>0.32859000113445958</v>
      </c>
      <c r="O184" s="95">
        <v>0.32799756404869329</v>
      </c>
      <c r="P184" s="95">
        <v>0.32900302212723126</v>
      </c>
      <c r="Q184" s="95">
        <v>0.32856949349414172</v>
      </c>
      <c r="R184" s="95">
        <v>0.32722444237010045</v>
      </c>
      <c r="S184" s="95">
        <v>0.3288653021218696</v>
      </c>
      <c r="T184" s="95">
        <v>0.328114071696474</v>
      </c>
      <c r="U184" s="95">
        <v>0.32822551111492282</v>
      </c>
      <c r="V184" s="95">
        <v>0.32779496780789819</v>
      </c>
      <c r="W184" s="95">
        <v>0.32769748621655836</v>
      </c>
      <c r="X184" s="95">
        <v>0.32786785493708676</v>
      </c>
      <c r="Y184" s="95">
        <v>0.32833653210117542</v>
      </c>
      <c r="Z184" s="95">
        <v>0.32861601839346294</v>
      </c>
      <c r="AA184" s="95">
        <v>0.32746090025484603</v>
      </c>
      <c r="AB184" s="95">
        <v>0.32853569189512144</v>
      </c>
      <c r="AC184" s="95">
        <v>0.32822525062215224</v>
      </c>
      <c r="AD184" s="95">
        <v>0.32740408528414872</v>
      </c>
      <c r="AE184" s="95">
        <v>0.32802266207170311</v>
      </c>
      <c r="AF184" s="95">
        <v>0.32826325138698631</v>
      </c>
      <c r="AG184" s="95">
        <v>0.32799393348513517</v>
      </c>
      <c r="AH184" s="95">
        <v>0.32788918825162067</v>
      </c>
      <c r="AI184" s="95">
        <v>0.32769221310380425</v>
      </c>
      <c r="AJ184" s="95">
        <v>0.32776294678012696</v>
      </c>
      <c r="AK184" s="95">
        <v>0.32824113388556492</v>
      </c>
      <c r="AL184" s="95">
        <v>0.32845500780466291</v>
      </c>
      <c r="AM184" s="95">
        <v>0.32747972277218945</v>
      </c>
      <c r="AN184" s="95">
        <v>0.32848781272503541</v>
      </c>
      <c r="AO184" s="95">
        <v>0.32836029958923763</v>
      </c>
      <c r="AP184" s="95">
        <v>0.32765761799569121</v>
      </c>
      <c r="AQ184" s="95">
        <v>0.32809580677162142</v>
      </c>
      <c r="AR184" s="95">
        <v>0.32836958365573565</v>
      </c>
      <c r="AS184" s="95">
        <v>0.32811706476868185</v>
      </c>
      <c r="AT184" s="95">
        <v>0.32792047532434165</v>
      </c>
      <c r="AU184" s="95">
        <v>0.32814569875622279</v>
      </c>
      <c r="AV184" s="95">
        <v>0.32777333752500171</v>
      </c>
      <c r="AW184" s="95">
        <v>0.32814742157653415</v>
      </c>
      <c r="AX184" s="95">
        <v>0.32868674050690017</v>
      </c>
      <c r="AY184" s="95">
        <v>0.32723214129401973</v>
      </c>
      <c r="AZ184" s="95">
        <v>0.32785428153518142</v>
      </c>
      <c r="BA184" s="95">
        <v>0.32814359144063282</v>
      </c>
      <c r="BB184" s="95">
        <v>0.32518430350982519</v>
      </c>
      <c r="BC184" s="95">
        <v>0.32448088681046211</v>
      </c>
      <c r="BD184" s="95">
        <v>0.32234556482634225</v>
      </c>
      <c r="BE184" s="95">
        <v>0.3244158952436586</v>
      </c>
      <c r="BF184" s="95">
        <v>0.3245993867541751</v>
      </c>
      <c r="BG184" s="95">
        <v>0.32520378880448003</v>
      </c>
      <c r="BH184" s="95">
        <v>0.32398706304890029</v>
      </c>
      <c r="BI184" s="95">
        <v>0.32433012914186898</v>
      </c>
      <c r="BJ184" s="95">
        <v>0.32551712471011962</v>
      </c>
      <c r="BK184" s="95">
        <v>0.32450907779372562</v>
      </c>
      <c r="BL184" s="95">
        <v>0.32824019126420984</v>
      </c>
      <c r="BM184" s="95">
        <v>0.3284300668947418</v>
      </c>
      <c r="BN184" s="95">
        <v>0.32539809658432356</v>
      </c>
      <c r="BO184" s="95">
        <v>0.32468394779583115</v>
      </c>
      <c r="BP184" s="95">
        <v>0.32532897492055407</v>
      </c>
      <c r="BQ184" s="95">
        <v>0.32562209339033987</v>
      </c>
      <c r="BR184" s="95">
        <v>0.32627862056515577</v>
      </c>
      <c r="BS184" s="95">
        <v>0.3264677338428138</v>
      </c>
      <c r="BT184" s="95">
        <v>0.32534357890058135</v>
      </c>
      <c r="BU184" s="95">
        <v>0.3257310484944394</v>
      </c>
      <c r="BV184" s="95">
        <v>0.32789538730153106</v>
      </c>
      <c r="BW184" s="95">
        <v>0.32732972427959722</v>
      </c>
      <c r="BX184" s="95">
        <v>0.32891616171398663</v>
      </c>
      <c r="BY184" s="95">
        <v>0.32950997269525084</v>
      </c>
      <c r="BZ184" s="95">
        <v>0.32907019775735713</v>
      </c>
      <c r="CA184" s="95">
        <v>0.328130898652854</v>
      </c>
      <c r="CB184" s="95">
        <v>0.32703851488039248</v>
      </c>
      <c r="CC184" s="95">
        <v>0.32677263053824018</v>
      </c>
      <c r="CD184" s="95">
        <v>0.32830139116571394</v>
      </c>
      <c r="CE184" s="95">
        <v>0.3279618148967649</v>
      </c>
      <c r="CF184" s="95">
        <v>0.32763990615672395</v>
      </c>
      <c r="CG184" s="95">
        <v>0.32846308852341982</v>
      </c>
      <c r="CH184" s="95">
        <v>0.32952321917550426</v>
      </c>
      <c r="CI184" s="95">
        <v>0.32889053382880323</v>
      </c>
      <c r="CJ184" s="95">
        <v>0.32972107792927458</v>
      </c>
      <c r="CK184" s="95">
        <v>0.32974488829763443</v>
      </c>
      <c r="CL184" s="95">
        <v>0.32975319225415428</v>
      </c>
      <c r="CM184" s="95">
        <v>0.32903721267979513</v>
      </c>
      <c r="CN184" s="95">
        <v>0.32701927169746436</v>
      </c>
      <c r="CO184" s="95">
        <v>0.32798194439525497</v>
      </c>
      <c r="CP184" s="95">
        <v>0.32820103013262802</v>
      </c>
      <c r="CQ184" s="95">
        <v>0.32817158051455597</v>
      </c>
      <c r="CR184" s="95">
        <v>0.32818014047122285</v>
      </c>
      <c r="CS184" s="95">
        <v>0.32877533988579583</v>
      </c>
      <c r="CT184" s="95">
        <v>0.32956143633197565</v>
      </c>
      <c r="CU184" s="95">
        <v>0.328861517823206</v>
      </c>
      <c r="CV184" s="95">
        <v>0.32965219624461772</v>
      </c>
      <c r="CW184" s="95">
        <v>0.3296243427874393</v>
      </c>
      <c r="CX184" s="95">
        <v>0.32968452993507413</v>
      </c>
      <c r="CY184" s="95">
        <v>0.32885849994505445</v>
      </c>
      <c r="CZ184" s="95">
        <v>0.32848484259020611</v>
      </c>
      <c r="DA184" s="95">
        <v>0.32822236234606822</v>
      </c>
      <c r="DB184" s="95">
        <v>0.32793678820600308</v>
      </c>
      <c r="DC184" s="95">
        <v>0.32835057835742132</v>
      </c>
      <c r="DD184" s="95">
        <v>0.32808823780089041</v>
      </c>
      <c r="DE184" s="95">
        <v>0.32884535403499232</v>
      </c>
      <c r="DF184" s="95">
        <v>0.32962616437741621</v>
      </c>
      <c r="DG184" s="95">
        <v>0.32873589705201556</v>
      </c>
      <c r="DH184" s="95">
        <v>0.32964151261561808</v>
      </c>
      <c r="DI184" s="95">
        <v>0.32966716827629627</v>
      </c>
      <c r="DJ184" s="95">
        <v>0.32965016798384333</v>
      </c>
      <c r="DK184" s="95">
        <v>0.32888985005698784</v>
      </c>
      <c r="DL184" s="95">
        <v>0.32804230563947384</v>
      </c>
      <c r="DM184" s="95">
        <v>0.32785560732884705</v>
      </c>
      <c r="DN184" s="95">
        <v>0.32839847983254405</v>
      </c>
      <c r="DO184" s="95">
        <v>0.32824302800632144</v>
      </c>
      <c r="DP184" s="95">
        <v>0.32742398876064549</v>
      </c>
      <c r="DQ184" s="95">
        <v>0.32870540882884569</v>
      </c>
      <c r="DR184" s="95">
        <v>0.32963641303242952</v>
      </c>
      <c r="DS184" s="95">
        <v>0.32877874006767516</v>
      </c>
      <c r="DT184" s="95">
        <v>0.32963034292326315</v>
      </c>
      <c r="DU184" s="95">
        <v>0.3296285931434596</v>
      </c>
      <c r="DV184" s="95">
        <v>0.32959826936038322</v>
      </c>
      <c r="DW184" s="95">
        <v>0.3290501946139851</v>
      </c>
      <c r="DX184" s="95" t="e">
        <v>#DIV/0!</v>
      </c>
      <c r="DY184" s="95">
        <v>0.32771666312781844</v>
      </c>
      <c r="DZ184" s="95">
        <v>0.32816780094577425</v>
      </c>
      <c r="EA184" s="95">
        <v>0.32816107723292698</v>
      </c>
      <c r="EB184" s="95">
        <v>0.32775624455896746</v>
      </c>
      <c r="EC184" s="95">
        <v>0.32815219981324861</v>
      </c>
      <c r="ED184" s="95">
        <v>0.3291601691957558</v>
      </c>
      <c r="EE184" s="95">
        <v>0.32851740624428732</v>
      </c>
      <c r="EF184" s="95">
        <v>0.32959126299466174</v>
      </c>
      <c r="EG184" s="95">
        <v>0.32965194634900091</v>
      </c>
      <c r="EH184" s="95">
        <v>0.32960405193006437</v>
      </c>
      <c r="EI184" s="95">
        <v>0.3289530055071464</v>
      </c>
      <c r="EJ184" s="95">
        <v>0.32750677679372037</v>
      </c>
      <c r="EK184" s="95">
        <v>0.32777974667333626</v>
      </c>
      <c r="EL184" s="95">
        <v>0.32816127724780214</v>
      </c>
      <c r="EM184" s="95">
        <v>0.32814235381798634</v>
      </c>
      <c r="EN184" s="95">
        <v>0.32800667901058356</v>
      </c>
      <c r="EO184" s="95">
        <v>0.32838912490942251</v>
      </c>
      <c r="EP184" s="95">
        <v>0.32932240369148841</v>
      </c>
      <c r="EQ184" s="95">
        <v>0.32886652262739668</v>
      </c>
      <c r="ER184" s="95">
        <v>0.32945940547313368</v>
      </c>
      <c r="ES184" s="95">
        <v>0.3295249791498937</v>
      </c>
      <c r="ET184" s="95">
        <v>0.32957659504924852</v>
      </c>
      <c r="EU184" s="95">
        <v>0.32808576959746683</v>
      </c>
      <c r="EV184" s="95">
        <v>0.32800009496788896</v>
      </c>
      <c r="EW184" s="95">
        <v>0.32716634829241675</v>
      </c>
      <c r="EX184" s="95">
        <v>0.32789283682558712</v>
      </c>
      <c r="EY184" s="95">
        <v>0.32829038608264588</v>
      </c>
      <c r="EZ184" s="95">
        <v>0.3277999263415674</v>
      </c>
      <c r="FA184" s="95">
        <v>0.32802907813216448</v>
      </c>
      <c r="FB184" s="95">
        <v>0.32893569260730926</v>
      </c>
      <c r="FC184" s="95">
        <v>0.32806094769966665</v>
      </c>
      <c r="FD184" s="95">
        <v>0.32870172384037061</v>
      </c>
      <c r="FE184" s="95">
        <v>0.32880594179413997</v>
      </c>
      <c r="FF184" s="95">
        <v>0.32891895067854887</v>
      </c>
      <c r="FG184" s="95">
        <v>0.32679676660619561</v>
      </c>
      <c r="FH184" s="95">
        <v>0.32679999878343791</v>
      </c>
      <c r="FI184" s="95">
        <v>0.3260909850361372</v>
      </c>
      <c r="FJ184" s="95">
        <v>0.32778626755205109</v>
      </c>
      <c r="FK184" s="95">
        <v>0.32798108584426605</v>
      </c>
      <c r="FL184" s="95">
        <v>0.32703151653564372</v>
      </c>
      <c r="FM184" s="95">
        <v>0.3281850114406285</v>
      </c>
      <c r="FN184" s="95">
        <v>0.32823282175694457</v>
      </c>
      <c r="FO184" s="95">
        <v>0.32759003344436916</v>
      </c>
      <c r="FP184" s="95">
        <v>0.32855362973551511</v>
      </c>
      <c r="FQ184" s="95">
        <v>0.32868453997914382</v>
      </c>
      <c r="FR184" s="95">
        <v>0.32878877765475695</v>
      </c>
      <c r="FS184" s="95">
        <v>0.32687999002136736</v>
      </c>
      <c r="FT184" s="95">
        <v>0.32616969976096982</v>
      </c>
      <c r="FU184" s="95">
        <v>0.32560419259383094</v>
      </c>
      <c r="FV184" s="95">
        <v>0.3278946311115199</v>
      </c>
      <c r="FW184" s="95">
        <v>0.32729028188084686</v>
      </c>
      <c r="FX184" s="95">
        <v>0.32659969785982795</v>
      </c>
      <c r="FY184" s="95">
        <v>0.32791582357238336</v>
      </c>
      <c r="FZ184" s="95">
        <v>0.32791750704941808</v>
      </c>
      <c r="GA184" s="95">
        <v>0.32767383847892134</v>
      </c>
    </row>
    <row r="185" spans="2:183">
      <c r="B185" s="44" t="s">
        <v>6</v>
      </c>
      <c r="C185" s="651" t="s">
        <v>94</v>
      </c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</row>
    <row r="186" spans="2:183">
      <c r="B186" s="43" t="s">
        <v>6</v>
      </c>
      <c r="C186" s="652" t="s">
        <v>49</v>
      </c>
      <c r="D186" s="17">
        <v>744</v>
      </c>
      <c r="E186" s="17">
        <v>672</v>
      </c>
      <c r="F186" s="17">
        <v>744</v>
      </c>
      <c r="G186" s="17">
        <v>720</v>
      </c>
      <c r="H186" s="17">
        <v>744</v>
      </c>
      <c r="I186" s="17">
        <v>720</v>
      </c>
      <c r="J186" s="17">
        <v>744</v>
      </c>
      <c r="K186" s="17">
        <v>744</v>
      </c>
      <c r="L186" s="17">
        <v>720</v>
      </c>
      <c r="M186" s="17">
        <v>744</v>
      </c>
      <c r="N186" s="17">
        <v>720</v>
      </c>
      <c r="O186" s="17">
        <v>744</v>
      </c>
      <c r="P186" s="17">
        <v>744</v>
      </c>
      <c r="Q186" s="17">
        <v>672</v>
      </c>
      <c r="R186" s="17">
        <v>744</v>
      </c>
      <c r="S186" s="17">
        <v>720</v>
      </c>
      <c r="T186" s="17">
        <v>744</v>
      </c>
      <c r="U186" s="17">
        <v>720</v>
      </c>
      <c r="V186" s="17">
        <v>744</v>
      </c>
      <c r="W186" s="17">
        <v>744</v>
      </c>
      <c r="X186" s="17">
        <v>720</v>
      </c>
      <c r="Y186" s="17">
        <v>744</v>
      </c>
      <c r="Z186" s="17">
        <v>720</v>
      </c>
      <c r="AA186" s="17">
        <v>744</v>
      </c>
      <c r="AB186" s="17">
        <v>744</v>
      </c>
      <c r="AC186" s="17">
        <v>672</v>
      </c>
      <c r="AD186" s="17">
        <v>744</v>
      </c>
      <c r="AE186" s="17">
        <v>720</v>
      </c>
      <c r="AF186" s="17">
        <v>744</v>
      </c>
      <c r="AG186" s="17">
        <v>720</v>
      </c>
      <c r="AH186" s="17">
        <v>744</v>
      </c>
      <c r="AI186" s="17">
        <v>744</v>
      </c>
      <c r="AJ186" s="17">
        <v>720</v>
      </c>
      <c r="AK186" s="17">
        <v>744</v>
      </c>
      <c r="AL186" s="17">
        <v>720</v>
      </c>
      <c r="AM186" s="17">
        <v>744</v>
      </c>
      <c r="AN186" s="17">
        <v>744</v>
      </c>
      <c r="AO186" s="17">
        <v>696</v>
      </c>
      <c r="AP186" s="17">
        <v>744</v>
      </c>
      <c r="AQ186" s="17">
        <v>720</v>
      </c>
      <c r="AR186" s="17">
        <v>744</v>
      </c>
      <c r="AS186" s="17">
        <v>720</v>
      </c>
      <c r="AT186" s="17">
        <v>744</v>
      </c>
      <c r="AU186" s="17">
        <v>744</v>
      </c>
      <c r="AV186" s="17">
        <v>720</v>
      </c>
      <c r="AW186" s="17">
        <v>744</v>
      </c>
      <c r="AX186" s="17">
        <v>720</v>
      </c>
      <c r="AY186" s="17">
        <v>744</v>
      </c>
      <c r="AZ186" s="17">
        <v>744</v>
      </c>
      <c r="BA186" s="17">
        <v>672</v>
      </c>
      <c r="BB186" s="17">
        <v>744</v>
      </c>
      <c r="BC186" s="17">
        <v>720</v>
      </c>
      <c r="BD186" s="17">
        <v>744</v>
      </c>
      <c r="BE186" s="17">
        <v>720</v>
      </c>
      <c r="BF186" s="17">
        <v>744</v>
      </c>
      <c r="BG186" s="17">
        <v>744</v>
      </c>
      <c r="BH186" s="17">
        <v>720</v>
      </c>
      <c r="BI186" s="17">
        <v>744</v>
      </c>
      <c r="BJ186" s="17">
        <v>720</v>
      </c>
      <c r="BK186" s="17">
        <v>744</v>
      </c>
      <c r="BL186" s="17">
        <v>744</v>
      </c>
      <c r="BM186" s="17">
        <v>672</v>
      </c>
      <c r="BN186" s="17">
        <v>744</v>
      </c>
      <c r="BO186" s="17">
        <v>720</v>
      </c>
      <c r="BP186" s="17">
        <v>744</v>
      </c>
      <c r="BQ186" s="17">
        <v>720</v>
      </c>
      <c r="BR186" s="17">
        <v>744</v>
      </c>
      <c r="BS186" s="17">
        <v>744</v>
      </c>
      <c r="BT186" s="17">
        <v>720</v>
      </c>
      <c r="BU186" s="17">
        <v>744</v>
      </c>
      <c r="BV186" s="17">
        <v>720</v>
      </c>
      <c r="BW186" s="17">
        <v>744</v>
      </c>
      <c r="BX186" s="17">
        <v>744</v>
      </c>
      <c r="BY186" s="17">
        <v>672</v>
      </c>
      <c r="BZ186" s="17">
        <v>744</v>
      </c>
      <c r="CA186" s="17">
        <v>720</v>
      </c>
      <c r="CB186" s="17">
        <v>744</v>
      </c>
      <c r="CC186" s="17">
        <v>720</v>
      </c>
      <c r="CD186" s="17">
        <v>744</v>
      </c>
      <c r="CE186" s="17">
        <v>744</v>
      </c>
      <c r="CF186" s="17">
        <v>720</v>
      </c>
      <c r="CG186" s="17">
        <v>744</v>
      </c>
      <c r="CH186" s="17">
        <v>720</v>
      </c>
      <c r="CI186" s="17">
        <v>744</v>
      </c>
      <c r="CJ186" s="17">
        <v>744</v>
      </c>
      <c r="CK186" s="17">
        <v>696</v>
      </c>
      <c r="CL186" s="17">
        <v>744</v>
      </c>
      <c r="CM186" s="17">
        <v>720</v>
      </c>
      <c r="CN186" s="17">
        <v>744</v>
      </c>
      <c r="CO186" s="17">
        <v>720</v>
      </c>
      <c r="CP186" s="17">
        <v>744</v>
      </c>
      <c r="CQ186" s="17">
        <v>744</v>
      </c>
      <c r="CR186" s="17">
        <v>720</v>
      </c>
      <c r="CS186" s="17">
        <v>744</v>
      </c>
      <c r="CT186" s="17">
        <v>720</v>
      </c>
      <c r="CU186" s="17">
        <v>744</v>
      </c>
      <c r="CV186" s="17">
        <v>744</v>
      </c>
      <c r="CW186" s="17">
        <v>672</v>
      </c>
      <c r="CX186" s="17">
        <v>744</v>
      </c>
      <c r="CY186" s="17">
        <v>720</v>
      </c>
      <c r="CZ186" s="17">
        <v>744</v>
      </c>
      <c r="DA186" s="17">
        <v>720</v>
      </c>
      <c r="DB186" s="17">
        <v>744</v>
      </c>
      <c r="DC186" s="17">
        <v>744</v>
      </c>
      <c r="DD186" s="17">
        <v>720</v>
      </c>
      <c r="DE186" s="17">
        <v>744</v>
      </c>
      <c r="DF186" s="17">
        <v>720</v>
      </c>
      <c r="DG186" s="17">
        <v>744</v>
      </c>
      <c r="DH186" s="17">
        <v>744</v>
      </c>
      <c r="DI186" s="17">
        <v>672</v>
      </c>
      <c r="DJ186" s="17">
        <v>744</v>
      </c>
      <c r="DK186" s="17">
        <v>720</v>
      </c>
      <c r="DL186" s="17">
        <v>744</v>
      </c>
      <c r="DM186" s="17">
        <v>720</v>
      </c>
      <c r="DN186" s="17">
        <v>744</v>
      </c>
      <c r="DO186" s="17">
        <v>744</v>
      </c>
      <c r="DP186" s="17">
        <v>720</v>
      </c>
      <c r="DQ186" s="17">
        <v>744</v>
      </c>
      <c r="DR186" s="17">
        <v>720</v>
      </c>
      <c r="DS186" s="17">
        <v>744</v>
      </c>
      <c r="DT186" s="17">
        <v>744</v>
      </c>
      <c r="DU186" s="17">
        <v>672</v>
      </c>
      <c r="DV186" s="17">
        <v>744</v>
      </c>
      <c r="DW186" s="17">
        <v>720</v>
      </c>
      <c r="DX186" s="17">
        <v>744</v>
      </c>
      <c r="DY186" s="17">
        <v>720</v>
      </c>
      <c r="DZ186" s="17">
        <v>744</v>
      </c>
      <c r="EA186" s="17">
        <v>744</v>
      </c>
      <c r="EB186" s="17">
        <v>720</v>
      </c>
      <c r="EC186" s="17">
        <v>744</v>
      </c>
      <c r="ED186" s="17">
        <v>720</v>
      </c>
      <c r="EE186" s="17">
        <v>744</v>
      </c>
      <c r="EF186" s="17">
        <v>744</v>
      </c>
      <c r="EG186" s="17">
        <v>696</v>
      </c>
      <c r="EH186" s="17">
        <v>744</v>
      </c>
      <c r="EI186" s="17">
        <v>720</v>
      </c>
      <c r="EJ186" s="17">
        <v>744</v>
      </c>
      <c r="EK186" s="17">
        <v>720</v>
      </c>
      <c r="EL186" s="17">
        <v>744</v>
      </c>
      <c r="EM186" s="17">
        <v>744</v>
      </c>
      <c r="EN186" s="17">
        <v>720</v>
      </c>
      <c r="EO186" s="17">
        <v>744</v>
      </c>
      <c r="EP186" s="17">
        <v>720</v>
      </c>
      <c r="EQ186" s="17">
        <v>744</v>
      </c>
      <c r="ER186" s="17">
        <v>744</v>
      </c>
      <c r="ES186" s="17">
        <v>672</v>
      </c>
      <c r="ET186" s="17">
        <v>744</v>
      </c>
      <c r="EU186" s="17">
        <v>720</v>
      </c>
      <c r="EV186" s="17">
        <v>744</v>
      </c>
      <c r="EW186" s="17">
        <v>720</v>
      </c>
      <c r="EX186" s="17">
        <v>744</v>
      </c>
      <c r="EY186" s="17">
        <v>744</v>
      </c>
      <c r="EZ186" s="17">
        <v>720</v>
      </c>
      <c r="FA186" s="17">
        <v>744</v>
      </c>
      <c r="FB186" s="17">
        <v>720</v>
      </c>
      <c r="FC186" s="17">
        <v>744</v>
      </c>
      <c r="FD186" s="17">
        <v>744</v>
      </c>
      <c r="FE186" s="17">
        <v>672</v>
      </c>
      <c r="FF186" s="17">
        <v>744</v>
      </c>
      <c r="FG186" s="17">
        <v>720</v>
      </c>
      <c r="FH186" s="17">
        <v>744</v>
      </c>
      <c r="FI186" s="17">
        <v>720</v>
      </c>
      <c r="FJ186" s="17">
        <v>744</v>
      </c>
      <c r="FK186" s="17">
        <v>744</v>
      </c>
      <c r="FL186" s="17">
        <v>720</v>
      </c>
      <c r="FM186" s="17">
        <v>744</v>
      </c>
      <c r="FN186" s="17">
        <v>720</v>
      </c>
      <c r="FO186" s="17">
        <v>744</v>
      </c>
      <c r="FP186" s="17">
        <v>744</v>
      </c>
      <c r="FQ186" s="17">
        <v>672</v>
      </c>
      <c r="FR186" s="17">
        <v>744</v>
      </c>
      <c r="FS186" s="17">
        <v>720</v>
      </c>
      <c r="FT186" s="17">
        <v>744</v>
      </c>
      <c r="FU186" s="17">
        <v>720</v>
      </c>
      <c r="FV186" s="17">
        <v>744</v>
      </c>
      <c r="FW186" s="17">
        <v>744</v>
      </c>
      <c r="FX186" s="17">
        <v>720</v>
      </c>
      <c r="FY186" s="17">
        <v>744</v>
      </c>
      <c r="FZ186" s="17">
        <v>720</v>
      </c>
      <c r="GA186" s="17">
        <v>744</v>
      </c>
    </row>
    <row r="187" spans="2:183">
      <c r="B187" s="43" t="s">
        <v>6</v>
      </c>
      <c r="C187" s="653" t="s">
        <v>50</v>
      </c>
      <c r="D187" s="85">
        <v>2647314.1</v>
      </c>
      <c r="E187" s="85">
        <v>2358961.33</v>
      </c>
      <c r="F187" s="85">
        <v>2568168.0499999998</v>
      </c>
      <c r="G187" s="85">
        <v>2530680.5699999998</v>
      </c>
      <c r="H187" s="85">
        <v>2613463.64</v>
      </c>
      <c r="I187" s="85">
        <v>2478255.96</v>
      </c>
      <c r="J187" s="85">
        <v>2575212.42</v>
      </c>
      <c r="K187" s="85">
        <v>2574018.4200000004</v>
      </c>
      <c r="L187" s="85">
        <v>2493407.81</v>
      </c>
      <c r="M187" s="85">
        <v>2625098.79</v>
      </c>
      <c r="N187" s="85">
        <v>2546904.21</v>
      </c>
      <c r="O187" s="85">
        <v>2585720.81</v>
      </c>
      <c r="P187" s="85">
        <v>2758937.85</v>
      </c>
      <c r="Q187" s="85">
        <v>2467694.65</v>
      </c>
      <c r="R187" s="85">
        <v>2615345.2199999997</v>
      </c>
      <c r="S187" s="85">
        <v>359123.57</v>
      </c>
      <c r="T187" s="85">
        <v>525855.13</v>
      </c>
      <c r="U187" s="85">
        <v>2591869.62</v>
      </c>
      <c r="V187" s="85">
        <v>2647756.14</v>
      </c>
      <c r="W187" s="85">
        <v>2635154.41</v>
      </c>
      <c r="X187" s="85">
        <v>2574821.3600000003</v>
      </c>
      <c r="Y187" s="85">
        <v>2690228.1</v>
      </c>
      <c r="Z187" s="85">
        <v>2630084.92</v>
      </c>
      <c r="AA187" s="85">
        <v>2629285.73</v>
      </c>
      <c r="AB187" s="85">
        <v>2843410.6</v>
      </c>
      <c r="AC187" s="85">
        <v>2543325.0599999996</v>
      </c>
      <c r="AD187" s="85">
        <v>2741907.23</v>
      </c>
      <c r="AE187" s="85">
        <v>2727690.65</v>
      </c>
      <c r="AF187" s="85">
        <v>2841359.35</v>
      </c>
      <c r="AG187" s="85">
        <v>2733550.75</v>
      </c>
      <c r="AH187" s="85">
        <v>2820763.64</v>
      </c>
      <c r="AI187" s="85">
        <v>2802742.04</v>
      </c>
      <c r="AJ187" s="85">
        <v>2711096.62</v>
      </c>
      <c r="AK187" s="85">
        <v>2836139.96</v>
      </c>
      <c r="AL187" s="85">
        <v>2770954.8200000003</v>
      </c>
      <c r="AM187" s="85">
        <v>2776173.0799999996</v>
      </c>
      <c r="AN187" s="85">
        <v>2999645.04</v>
      </c>
      <c r="AO187" s="85">
        <v>2806360.7</v>
      </c>
      <c r="AP187" s="85">
        <v>2920551.53</v>
      </c>
      <c r="AQ187" s="85">
        <v>2849746.81</v>
      </c>
      <c r="AR187" s="85">
        <v>2982275.9400000004</v>
      </c>
      <c r="AS187" s="85">
        <v>2855003.14</v>
      </c>
      <c r="AT187" s="85">
        <v>2950989.76</v>
      </c>
      <c r="AU187" s="85">
        <v>2990814.8200000003</v>
      </c>
      <c r="AV187" s="85">
        <v>2845034.17</v>
      </c>
      <c r="AW187" s="85">
        <v>2962070.18</v>
      </c>
      <c r="AX187" s="85">
        <v>2923465.53</v>
      </c>
      <c r="AY187" s="85">
        <v>2882991.9</v>
      </c>
      <c r="AZ187" s="85">
        <v>3119564.91</v>
      </c>
      <c r="BA187" s="85">
        <v>2833803.23</v>
      </c>
      <c r="BB187" s="85">
        <v>2925000.15</v>
      </c>
      <c r="BC187" s="85">
        <v>2590973.9899999998</v>
      </c>
      <c r="BD187" s="85">
        <v>451697.88999999996</v>
      </c>
      <c r="BE187" s="85">
        <v>2778890.91</v>
      </c>
      <c r="BF187" s="85">
        <v>2890624.56</v>
      </c>
      <c r="BG187" s="85">
        <v>2931717.56</v>
      </c>
      <c r="BH187" s="85">
        <v>2747322.59</v>
      </c>
      <c r="BI187" s="85">
        <v>2872749.87</v>
      </c>
      <c r="BJ187" s="85">
        <v>2861442.17</v>
      </c>
      <c r="BK187" s="85">
        <v>2857406.04</v>
      </c>
      <c r="BL187" s="85">
        <v>3248801.53</v>
      </c>
      <c r="BM187" s="85">
        <v>2950977.68</v>
      </c>
      <c r="BN187" s="85">
        <v>3028490.59</v>
      </c>
      <c r="BO187" s="85">
        <v>2874065.4499999997</v>
      </c>
      <c r="BP187" s="85">
        <v>3036551.02</v>
      </c>
      <c r="BQ187" s="85">
        <v>2967523.33</v>
      </c>
      <c r="BR187" s="85">
        <v>3100059.98</v>
      </c>
      <c r="BS187" s="85">
        <v>3115857.9</v>
      </c>
      <c r="BT187" s="85">
        <v>2923793.11</v>
      </c>
      <c r="BU187" s="85">
        <v>3071081.93</v>
      </c>
      <c r="BV187" s="85">
        <v>3158710</v>
      </c>
      <c r="BW187" s="85">
        <v>3185091.37</v>
      </c>
      <c r="BX187" s="85">
        <v>3460271.1</v>
      </c>
      <c r="BY187" s="85">
        <v>3178270.43</v>
      </c>
      <c r="BZ187" s="85">
        <v>3476549.56</v>
      </c>
      <c r="CA187" s="85">
        <v>3255149.01</v>
      </c>
      <c r="CB187" s="85">
        <v>3292414.44</v>
      </c>
      <c r="CC187" s="85">
        <v>3140907.9200000004</v>
      </c>
      <c r="CD187" s="85">
        <v>3395605.1399999997</v>
      </c>
      <c r="CE187" s="85">
        <v>3364593.83</v>
      </c>
      <c r="CF187" s="85">
        <v>3242602.71</v>
      </c>
      <c r="CG187" s="85">
        <v>3432287.61</v>
      </c>
      <c r="CH187" s="85">
        <v>3410810.34</v>
      </c>
      <c r="CI187" s="85">
        <v>3469626.1</v>
      </c>
      <c r="CJ187" s="85">
        <v>3728719.0300000003</v>
      </c>
      <c r="CK187" s="85">
        <v>3500252.6700000004</v>
      </c>
      <c r="CL187" s="85">
        <v>3728332.02</v>
      </c>
      <c r="CM187" s="85">
        <v>2827019.02</v>
      </c>
      <c r="CN187" s="85">
        <v>1338488.19</v>
      </c>
      <c r="CO187" s="85">
        <v>3411825.07</v>
      </c>
      <c r="CP187" s="85">
        <v>3559288.03</v>
      </c>
      <c r="CQ187" s="85">
        <v>3563707.77</v>
      </c>
      <c r="CR187" s="85">
        <v>3460407.52</v>
      </c>
      <c r="CS187" s="85">
        <v>3628108.34</v>
      </c>
      <c r="CT187" s="85">
        <v>3583074.0300000003</v>
      </c>
      <c r="CU187" s="85">
        <v>3634761.14</v>
      </c>
      <c r="CV187" s="85">
        <v>3821864.98</v>
      </c>
      <c r="CW187" s="85">
        <v>3470731.48</v>
      </c>
      <c r="CX187" s="85">
        <v>3833821.96</v>
      </c>
      <c r="CY187" s="85">
        <v>3611703.7</v>
      </c>
      <c r="CZ187" s="85">
        <v>3701236.08</v>
      </c>
      <c r="DA187" s="85">
        <v>3548834.83</v>
      </c>
      <c r="DB187" s="85">
        <v>3648942.9</v>
      </c>
      <c r="DC187" s="85">
        <v>3688577.12</v>
      </c>
      <c r="DD187" s="85">
        <v>3535344.15</v>
      </c>
      <c r="DE187" s="85">
        <v>3733336.09</v>
      </c>
      <c r="DF187" s="85">
        <v>3708352.6999999997</v>
      </c>
      <c r="DG187" s="85">
        <v>3721665.58</v>
      </c>
      <c r="DH187" s="85">
        <v>3971537.81</v>
      </c>
      <c r="DI187" s="85">
        <v>3596903.5900000003</v>
      </c>
      <c r="DJ187" s="85">
        <v>3971930.04</v>
      </c>
      <c r="DK187" s="85">
        <v>3773101.29</v>
      </c>
      <c r="DL187" s="85">
        <v>3780073.3200000003</v>
      </c>
      <c r="DM187" s="85">
        <v>3645222.47</v>
      </c>
      <c r="DN187" s="85">
        <v>3833713.22</v>
      </c>
      <c r="DO187" s="85">
        <v>3826275.23</v>
      </c>
      <c r="DP187" s="85">
        <v>3607682.48</v>
      </c>
      <c r="DQ187" s="85">
        <v>3870544.78</v>
      </c>
      <c r="DR187" s="85">
        <v>3850632.54</v>
      </c>
      <c r="DS187" s="85">
        <v>3880094.06</v>
      </c>
      <c r="DT187" s="85">
        <v>4159668.5</v>
      </c>
      <c r="DU187" s="85">
        <v>3757857.0100000002</v>
      </c>
      <c r="DV187" s="85">
        <v>4162234.95</v>
      </c>
      <c r="DW187" s="85">
        <v>1859266.66</v>
      </c>
      <c r="DX187" s="85">
        <v>0</v>
      </c>
      <c r="DY187" s="85">
        <v>3550026.4</v>
      </c>
      <c r="DZ187" s="85">
        <v>4004702.77</v>
      </c>
      <c r="EA187" s="85">
        <v>3996508.7399999998</v>
      </c>
      <c r="EB187" s="85">
        <v>3811891.04</v>
      </c>
      <c r="EC187" s="85">
        <v>3995519.1</v>
      </c>
      <c r="ED187" s="85">
        <v>3977592.67</v>
      </c>
      <c r="EE187" s="85">
        <v>4035526.44</v>
      </c>
      <c r="EF187" s="85">
        <v>4205664.6500000004</v>
      </c>
      <c r="EG187" s="85">
        <v>3946611.51</v>
      </c>
      <c r="EH187" s="85">
        <v>4207529.8199999994</v>
      </c>
      <c r="EI187" s="85">
        <v>3996633.92</v>
      </c>
      <c r="EJ187" s="85">
        <v>3953750.91</v>
      </c>
      <c r="EK187" s="85">
        <v>3845242.95</v>
      </c>
      <c r="EL187" s="85">
        <v>4048969.45</v>
      </c>
      <c r="EM187" s="85">
        <v>4045424.4699999997</v>
      </c>
      <c r="EN187" s="85">
        <v>3888881.4</v>
      </c>
      <c r="EO187" s="85">
        <v>4076068.53</v>
      </c>
      <c r="EP187" s="85">
        <v>4040876.51</v>
      </c>
      <c r="EQ187" s="85">
        <v>4118884.2199999997</v>
      </c>
      <c r="ER187" s="85">
        <v>4572865.0600000005</v>
      </c>
      <c r="ES187" s="85">
        <v>4129801.51</v>
      </c>
      <c r="ET187" s="85">
        <v>4578821.0599999996</v>
      </c>
      <c r="EU187" s="85">
        <v>4230936</v>
      </c>
      <c r="EV187" s="85">
        <v>4354770.51</v>
      </c>
      <c r="EW187" s="85">
        <v>4124840.4699999997</v>
      </c>
      <c r="EX187" s="85">
        <v>4376753.9399999995</v>
      </c>
      <c r="EY187" s="85">
        <v>4415907.25</v>
      </c>
      <c r="EZ187" s="85">
        <v>4198771.41</v>
      </c>
      <c r="FA187" s="85">
        <v>4387921.72</v>
      </c>
      <c r="FB187" s="85">
        <v>4360987.7600000007</v>
      </c>
      <c r="FC187" s="85">
        <v>4394465.7699999996</v>
      </c>
      <c r="FD187" s="85">
        <v>5120847.3</v>
      </c>
      <c r="FE187" s="85">
        <v>4629887.9400000004</v>
      </c>
      <c r="FF187" s="85">
        <v>5123880.8</v>
      </c>
      <c r="FG187" s="85">
        <v>479903.77</v>
      </c>
      <c r="FH187" s="85">
        <v>4700891.7299999995</v>
      </c>
      <c r="FI187" s="85">
        <v>4598650.8500000006</v>
      </c>
      <c r="FJ187" s="85">
        <v>4975566.5999999996</v>
      </c>
      <c r="FK187" s="85">
        <v>4998431.24</v>
      </c>
      <c r="FL187" s="85">
        <v>4717634.1500000004</v>
      </c>
      <c r="FM187" s="85">
        <v>5038601.37</v>
      </c>
      <c r="FN187" s="85">
        <v>4915739.6500000004</v>
      </c>
      <c r="FO187" s="85">
        <v>4964704.1099999994</v>
      </c>
      <c r="FP187" s="85">
        <v>5482390.0899999999</v>
      </c>
      <c r="FQ187" s="85">
        <v>4966819.4800000004</v>
      </c>
      <c r="FR187" s="85">
        <v>5494843.2199999997</v>
      </c>
      <c r="FS187" s="85">
        <v>5053555.4899999993</v>
      </c>
      <c r="FT187" s="85">
        <v>5123796.72</v>
      </c>
      <c r="FU187" s="85">
        <v>4910494.88</v>
      </c>
      <c r="FV187" s="85">
        <v>5365843.3199999994</v>
      </c>
      <c r="FW187" s="85">
        <v>5284011.4000000004</v>
      </c>
      <c r="FX187" s="85">
        <v>5025650.01</v>
      </c>
      <c r="FY187" s="85">
        <v>5364252.2699999996</v>
      </c>
      <c r="FZ187" s="85">
        <v>5246120.3100000005</v>
      </c>
      <c r="GA187" s="85">
        <v>5365363.7</v>
      </c>
    </row>
    <row r="188" spans="2:183">
      <c r="B188" s="43" t="s">
        <v>6</v>
      </c>
      <c r="C188" s="653" t="s">
        <v>51</v>
      </c>
      <c r="D188" s="86">
        <v>27.15388899715877</v>
      </c>
      <c r="E188" s="86">
        <v>27.258246130166906</v>
      </c>
      <c r="F188" s="86">
        <v>27.220798912087233</v>
      </c>
      <c r="G188" s="86">
        <v>27.221866747901544</v>
      </c>
      <c r="H188" s="86">
        <v>27.175908510487854</v>
      </c>
      <c r="I188" s="86">
        <v>27.289059736827618</v>
      </c>
      <c r="J188" s="86">
        <v>27.274303053410858</v>
      </c>
      <c r="K188" s="86">
        <v>27.278182696811637</v>
      </c>
      <c r="L188" s="86">
        <v>27.281366908836272</v>
      </c>
      <c r="M188" s="86">
        <v>27.228773143586182</v>
      </c>
      <c r="N188" s="86">
        <v>27.174514638726475</v>
      </c>
      <c r="O188" s="86">
        <v>27.173380684155841</v>
      </c>
      <c r="P188" s="86">
        <v>27.948123406862834</v>
      </c>
      <c r="Q188" s="86">
        <v>28.000874284573104</v>
      </c>
      <c r="R188" s="86">
        <v>28.151720435096028</v>
      </c>
      <c r="S188" s="86">
        <v>28.185123532366422</v>
      </c>
      <c r="T188" s="86">
        <v>28.434130897922547</v>
      </c>
      <c r="U188" s="86">
        <v>28.015672054874567</v>
      </c>
      <c r="V188" s="86">
        <v>28.048736625966477</v>
      </c>
      <c r="W188" s="86">
        <v>28.006206810795415</v>
      </c>
      <c r="X188" s="86">
        <v>28.100813725062213</v>
      </c>
      <c r="Y188" s="86">
        <v>28.055648718831151</v>
      </c>
      <c r="Z188" s="86">
        <v>28.041975456067213</v>
      </c>
      <c r="AA188" s="86">
        <v>28.088321815951431</v>
      </c>
      <c r="AB188" s="86">
        <v>29.338615516369678</v>
      </c>
      <c r="AC188" s="86">
        <v>29.274268869879094</v>
      </c>
      <c r="AD188" s="86">
        <v>29.327786215238795</v>
      </c>
      <c r="AE188" s="86">
        <v>29.724414815944904</v>
      </c>
      <c r="AF188" s="86">
        <v>29.69865427027479</v>
      </c>
      <c r="AG188" s="86">
        <v>29.781786414244699</v>
      </c>
      <c r="AH188" s="86">
        <v>29.786373783260366</v>
      </c>
      <c r="AI188" s="86">
        <v>29.751082065664548</v>
      </c>
      <c r="AJ188" s="86">
        <v>29.751076750872418</v>
      </c>
      <c r="AK188" s="86">
        <v>29.650670034437407</v>
      </c>
      <c r="AL188" s="86">
        <v>29.749149918405912</v>
      </c>
      <c r="AM188" s="86">
        <v>29.781832498364029</v>
      </c>
      <c r="AN188" s="86">
        <v>31.158992406693745</v>
      </c>
      <c r="AO188" s="86">
        <v>31.1224488777452</v>
      </c>
      <c r="AP188" s="86">
        <v>31.175691161044231</v>
      </c>
      <c r="AQ188" s="86">
        <v>31.076168567752067</v>
      </c>
      <c r="AR188" s="86">
        <v>31.10172775908174</v>
      </c>
      <c r="AS188" s="86">
        <v>31.076555349951018</v>
      </c>
      <c r="AT188" s="86">
        <v>31.146190763322849</v>
      </c>
      <c r="AU188" s="86">
        <v>31.235079991716088</v>
      </c>
      <c r="AV188" s="86">
        <v>31.282675103907813</v>
      </c>
      <c r="AW188" s="86">
        <v>31.126675738234855</v>
      </c>
      <c r="AX188" s="86">
        <v>31.083501998894228</v>
      </c>
      <c r="AY188" s="86">
        <v>31.222228599771707</v>
      </c>
      <c r="AZ188" s="86">
        <v>32.862500869081558</v>
      </c>
      <c r="BA188" s="86">
        <v>32.726226568057726</v>
      </c>
      <c r="BB188" s="86">
        <v>33.127285216284349</v>
      </c>
      <c r="BC188" s="86">
        <v>33.146986677105957</v>
      </c>
      <c r="BD188" s="86">
        <v>33.998034773445731</v>
      </c>
      <c r="BE188" s="86">
        <v>33.140424915327003</v>
      </c>
      <c r="BF188" s="86">
        <v>33.179423560335628</v>
      </c>
      <c r="BG188" s="86">
        <v>33.05735033116914</v>
      </c>
      <c r="BH188" s="86">
        <v>33.187439177598996</v>
      </c>
      <c r="BI188" s="86">
        <v>33.145456611784795</v>
      </c>
      <c r="BJ188" s="86">
        <v>33.036716581614982</v>
      </c>
      <c r="BK188" s="86">
        <v>33.142487107931494</v>
      </c>
      <c r="BL188" s="86">
        <v>33.806115753217966</v>
      </c>
      <c r="BM188" s="86">
        <v>33.676503186225283</v>
      </c>
      <c r="BN188" s="86">
        <v>34.163948997019595</v>
      </c>
      <c r="BO188" s="86">
        <v>34.103821463322021</v>
      </c>
      <c r="BP188" s="86">
        <v>34.030682798795915</v>
      </c>
      <c r="BQ188" s="86">
        <v>34.139286388109156</v>
      </c>
      <c r="BR188" s="86">
        <v>33.873110722828365</v>
      </c>
      <c r="BS188" s="86">
        <v>33.854846700957665</v>
      </c>
      <c r="BT188" s="86">
        <v>33.973102065952453</v>
      </c>
      <c r="BU188" s="86">
        <v>34.059407404302107</v>
      </c>
      <c r="BV188" s="86">
        <v>33.781549452429843</v>
      </c>
      <c r="BW188" s="86">
        <v>33.841544409404435</v>
      </c>
      <c r="BX188" s="86">
        <v>34.677962177926098</v>
      </c>
      <c r="BY188" s="86">
        <v>34.634811780500669</v>
      </c>
      <c r="BZ188" s="86">
        <v>34.782539044131624</v>
      </c>
      <c r="CA188" s="86">
        <v>34.693838070219883</v>
      </c>
      <c r="CB188" s="86">
        <v>35.000440533317459</v>
      </c>
      <c r="CC188" s="86">
        <v>34.901303642465059</v>
      </c>
      <c r="CD188" s="86">
        <v>34.736582406678053</v>
      </c>
      <c r="CE188" s="86">
        <v>34.70950701392055</v>
      </c>
      <c r="CF188" s="86">
        <v>34.877946757018393</v>
      </c>
      <c r="CG188" s="86">
        <v>34.783478927964097</v>
      </c>
      <c r="CH188" s="86">
        <v>34.620486601705238</v>
      </c>
      <c r="CI188" s="86">
        <v>34.686621587860735</v>
      </c>
      <c r="CJ188" s="86">
        <v>36.274761700927129</v>
      </c>
      <c r="CK188" s="86">
        <v>36.354703543600685</v>
      </c>
      <c r="CL188" s="86">
        <v>36.205482971925768</v>
      </c>
      <c r="CM188" s="86">
        <v>36.397824385219522</v>
      </c>
      <c r="CN188" s="86">
        <v>36.728265784924403</v>
      </c>
      <c r="CO188" s="86">
        <v>36.466706605386918</v>
      </c>
      <c r="CP188" s="86">
        <v>36.43787461225827</v>
      </c>
      <c r="CQ188" s="86">
        <v>36.441788927270892</v>
      </c>
      <c r="CR188" s="86">
        <v>36.516055886201514</v>
      </c>
      <c r="CS188" s="86">
        <v>36.376462484634708</v>
      </c>
      <c r="CT188" s="86">
        <v>36.300468360585988</v>
      </c>
      <c r="CU188" s="86">
        <v>36.378970072202236</v>
      </c>
      <c r="CV188" s="86">
        <v>37.369977608510723</v>
      </c>
      <c r="CW188" s="86">
        <v>37.546506530849804</v>
      </c>
      <c r="CX188" s="86">
        <v>37.362392372260537</v>
      </c>
      <c r="CY188" s="86">
        <v>37.458423132370179</v>
      </c>
      <c r="CZ188" s="86">
        <v>37.5631149476743</v>
      </c>
      <c r="DA188" s="86">
        <v>37.531566796395786</v>
      </c>
      <c r="DB188" s="86">
        <v>37.632012152989049</v>
      </c>
      <c r="DC188" s="86">
        <v>37.514132926519196</v>
      </c>
      <c r="DD188" s="86">
        <v>37.47529256503212</v>
      </c>
      <c r="DE188" s="86">
        <v>37.387273348168058</v>
      </c>
      <c r="DF188" s="86">
        <v>37.452437252177674</v>
      </c>
      <c r="DG188" s="86">
        <v>37.481651073086724</v>
      </c>
      <c r="DH188" s="86">
        <v>38.841825445725632</v>
      </c>
      <c r="DI188" s="86">
        <v>38.860993299351115</v>
      </c>
      <c r="DJ188" s="86">
        <v>38.836241930973522</v>
      </c>
      <c r="DK188" s="86">
        <v>39.076413828101536</v>
      </c>
      <c r="DL188" s="86">
        <v>39.022210329969752</v>
      </c>
      <c r="DM188" s="86">
        <v>39.131982888182755</v>
      </c>
      <c r="DN188" s="86">
        <v>38.981971980501456</v>
      </c>
      <c r="DO188" s="86">
        <v>39.00764621284511</v>
      </c>
      <c r="DP188" s="86">
        <v>39.106821315527036</v>
      </c>
      <c r="DQ188" s="86">
        <v>38.948568660435306</v>
      </c>
      <c r="DR188" s="86">
        <v>38.84975725412648</v>
      </c>
      <c r="DS188" s="86">
        <v>39.027691487542626</v>
      </c>
      <c r="DT188" s="86">
        <v>40.730829036345369</v>
      </c>
      <c r="DU188" s="86">
        <v>40.668919992381056</v>
      </c>
      <c r="DV188" s="86">
        <v>40.805024852210231</v>
      </c>
      <c r="DW188" s="86">
        <v>41.069161681937459</v>
      </c>
      <c r="DX188" s="86" t="e">
        <v>#DIV/0!</v>
      </c>
      <c r="DY188" s="86">
        <v>41.082942951839577</v>
      </c>
      <c r="DZ188" s="86">
        <v>40.982330545952792</v>
      </c>
      <c r="EA188" s="86">
        <v>40.90517001733847</v>
      </c>
      <c r="EB188" s="86">
        <v>40.965170442333317</v>
      </c>
      <c r="EC188" s="86">
        <v>40.906768335701933</v>
      </c>
      <c r="ED188" s="86">
        <v>40.794148650311783</v>
      </c>
      <c r="EE188" s="86">
        <v>40.954095179717832</v>
      </c>
      <c r="EF188" s="86">
        <v>41.215439382209112</v>
      </c>
      <c r="EG188" s="86">
        <v>41.223213345644758</v>
      </c>
      <c r="EH188" s="86">
        <v>41.207549620099925</v>
      </c>
      <c r="EI188" s="86">
        <v>41.293512698117496</v>
      </c>
      <c r="EJ188" s="86">
        <v>41.384152764664876</v>
      </c>
      <c r="EK188" s="86">
        <v>41.446526580150042</v>
      </c>
      <c r="EL188" s="86">
        <v>41.399235708516102</v>
      </c>
      <c r="EM188" s="86">
        <v>41.396512108616321</v>
      </c>
      <c r="EN188" s="86">
        <v>41.332384576141486</v>
      </c>
      <c r="EO188" s="86">
        <v>41.36083095718881</v>
      </c>
      <c r="EP188" s="86">
        <v>41.256587983051709</v>
      </c>
      <c r="EQ188" s="86">
        <v>41.309552844366522</v>
      </c>
      <c r="ER188" s="86">
        <v>45.154381689116001</v>
      </c>
      <c r="ES188" s="86">
        <v>45.000081832168867</v>
      </c>
      <c r="ET188" s="86">
        <v>45.039208561620249</v>
      </c>
      <c r="EU188" s="86">
        <v>45.172385812816295</v>
      </c>
      <c r="EV188" s="86">
        <v>45.176311115721766</v>
      </c>
      <c r="EW188" s="86">
        <v>45.30601104960239</v>
      </c>
      <c r="EX188" s="86">
        <v>45.290664445295278</v>
      </c>
      <c r="EY188" s="86">
        <v>45.146055566801408</v>
      </c>
      <c r="EZ188" s="86">
        <v>45.217120872730405</v>
      </c>
      <c r="FA188" s="86">
        <v>45.173994222402499</v>
      </c>
      <c r="FB188" s="86">
        <v>45.058043105407812</v>
      </c>
      <c r="FC188" s="86">
        <v>45.263738081546229</v>
      </c>
      <c r="FD188" s="86">
        <v>51.814815148347478</v>
      </c>
      <c r="FE188" s="86">
        <v>51.741460105586434</v>
      </c>
      <c r="FF188" s="86">
        <v>51.77362959370295</v>
      </c>
      <c r="FG188" s="86">
        <v>52.683415667676634</v>
      </c>
      <c r="FH188" s="86">
        <v>52.135968435995828</v>
      </c>
      <c r="FI188" s="86">
        <v>52.150138595631553</v>
      </c>
      <c r="FJ188" s="86">
        <v>51.878313903858896</v>
      </c>
      <c r="FK188" s="86">
        <v>51.848257248068052</v>
      </c>
      <c r="FL188" s="86">
        <v>51.998701033882242</v>
      </c>
      <c r="FM188" s="86">
        <v>51.806655815780324</v>
      </c>
      <c r="FN188" s="86">
        <v>51.901430310668054</v>
      </c>
      <c r="FO188" s="86">
        <v>51.906532457892034</v>
      </c>
      <c r="FP188" s="86">
        <v>55.847587172878868</v>
      </c>
      <c r="FQ188" s="86">
        <v>55.867724446364143</v>
      </c>
      <c r="FR188" s="86">
        <v>55.797791766041868</v>
      </c>
      <c r="FS188" s="86">
        <v>56.041646686997495</v>
      </c>
      <c r="FT188" s="86">
        <v>56.058431745823349</v>
      </c>
      <c r="FU188" s="86">
        <v>56.372490241998435</v>
      </c>
      <c r="FV188" s="86">
        <v>55.873365140916192</v>
      </c>
      <c r="FW188" s="86">
        <v>55.876563818691736</v>
      </c>
      <c r="FX188" s="86">
        <v>56.095478452076655</v>
      </c>
      <c r="FY188" s="86">
        <v>55.76469848923653</v>
      </c>
      <c r="FZ188" s="86">
        <v>56.071057801244102</v>
      </c>
      <c r="GA188" s="86">
        <v>56.004130350824092</v>
      </c>
    </row>
    <row r="189" spans="2:183">
      <c r="B189" s="43" t="s">
        <v>6</v>
      </c>
      <c r="C189" s="653" t="s">
        <v>52</v>
      </c>
      <c r="D189" s="87">
        <v>6675.3600000000006</v>
      </c>
      <c r="E189" s="87">
        <v>5925.87</v>
      </c>
      <c r="F189" s="87">
        <v>6460.23</v>
      </c>
      <c r="G189" s="87">
        <v>6365.58</v>
      </c>
      <c r="H189" s="87">
        <v>10305.83</v>
      </c>
      <c r="I189" s="87">
        <v>8406.61</v>
      </c>
      <c r="J189" s="87">
        <v>8657.2000000000007</v>
      </c>
      <c r="K189" s="87">
        <v>8651.9700000000012</v>
      </c>
      <c r="L189" s="87">
        <v>8380.0500000000011</v>
      </c>
      <c r="M189" s="87">
        <v>6601.41</v>
      </c>
      <c r="N189" s="87">
        <v>6417.3399999999992</v>
      </c>
      <c r="O189" s="87">
        <v>6515.5199999999995</v>
      </c>
      <c r="P189" s="87">
        <v>6758.9599999999991</v>
      </c>
      <c r="Q189" s="87">
        <v>6034.2999999999993</v>
      </c>
      <c r="R189" s="87">
        <v>6361.7800000000007</v>
      </c>
      <c r="S189" s="87">
        <v>872.5</v>
      </c>
      <c r="T189" s="87">
        <v>1695.8700000000001</v>
      </c>
      <c r="U189" s="87">
        <v>8482.32</v>
      </c>
      <c r="V189" s="87">
        <v>8655.18</v>
      </c>
      <c r="W189" s="87">
        <v>8626.9600000000009</v>
      </c>
      <c r="X189" s="87">
        <v>8401.3000000000011</v>
      </c>
      <c r="Y189" s="87">
        <v>6565.83</v>
      </c>
      <c r="Z189" s="87">
        <v>6422.0700000000006</v>
      </c>
      <c r="AA189" s="87">
        <v>6409.88</v>
      </c>
      <c r="AB189" s="87">
        <v>6637.99</v>
      </c>
      <c r="AC189" s="87">
        <v>5950.3600000000006</v>
      </c>
      <c r="AD189" s="87">
        <v>6403.7</v>
      </c>
      <c r="AE189" s="87">
        <v>6285.13</v>
      </c>
      <c r="AF189" s="87">
        <v>10960.869999999999</v>
      </c>
      <c r="AG189" s="87">
        <v>8397.8499999999985</v>
      </c>
      <c r="AH189" s="87">
        <v>8664.49</v>
      </c>
      <c r="AI189" s="87">
        <v>8619.25</v>
      </c>
      <c r="AJ189" s="87">
        <v>8337.4</v>
      </c>
      <c r="AK189" s="87">
        <v>6550.9</v>
      </c>
      <c r="AL189" s="87">
        <v>6379.46</v>
      </c>
      <c r="AM189" s="87">
        <v>6384.84</v>
      </c>
      <c r="AN189" s="87">
        <v>6624.86</v>
      </c>
      <c r="AO189" s="87">
        <v>6205.18</v>
      </c>
      <c r="AP189" s="87">
        <v>6447.04</v>
      </c>
      <c r="AQ189" s="87">
        <v>6310.41</v>
      </c>
      <c r="AR189" s="87">
        <v>8814.4800000000014</v>
      </c>
      <c r="AS189" s="87">
        <v>8445.1200000000008</v>
      </c>
      <c r="AT189" s="87">
        <v>8709.85</v>
      </c>
      <c r="AU189" s="87">
        <v>8802.56</v>
      </c>
      <c r="AV189" s="87">
        <v>8361.0300000000007</v>
      </c>
      <c r="AW189" s="87">
        <v>6548.67</v>
      </c>
      <c r="AX189" s="87">
        <v>6471.97</v>
      </c>
      <c r="AY189" s="87">
        <v>6354.91</v>
      </c>
      <c r="AZ189" s="87">
        <v>6718.65</v>
      </c>
      <c r="BA189" s="87">
        <v>6128.1</v>
      </c>
      <c r="BB189" s="87">
        <v>6250.93</v>
      </c>
      <c r="BC189" s="87">
        <v>5534.07</v>
      </c>
      <c r="BD189" s="87">
        <v>1257</v>
      </c>
      <c r="BE189" s="87">
        <v>7929.88</v>
      </c>
      <c r="BF189" s="87">
        <v>8239.1</v>
      </c>
      <c r="BG189" s="87">
        <v>8386.49</v>
      </c>
      <c r="BH189" s="87">
        <v>7828.94</v>
      </c>
      <c r="BI189" s="87">
        <v>6136.2</v>
      </c>
      <c r="BJ189" s="87">
        <v>6131.47</v>
      </c>
      <c r="BK189" s="87">
        <v>6103.88</v>
      </c>
      <c r="BL189" s="87">
        <v>6972.74</v>
      </c>
      <c r="BM189" s="87">
        <v>6357.4400000000005</v>
      </c>
      <c r="BN189" s="87">
        <v>6433.87</v>
      </c>
      <c r="BO189" s="87">
        <v>6116.59</v>
      </c>
      <c r="BP189" s="87">
        <v>8649.9500000000007</v>
      </c>
      <c r="BQ189" s="87">
        <v>8426.7100000000009</v>
      </c>
      <c r="BR189" s="87">
        <v>8871.09</v>
      </c>
      <c r="BS189" s="87">
        <v>8920.99</v>
      </c>
      <c r="BT189" s="87">
        <v>8342.66</v>
      </c>
      <c r="BU189" s="87">
        <v>6543.93</v>
      </c>
      <c r="BV189" s="87">
        <v>6784.34</v>
      </c>
      <c r="BW189" s="87">
        <v>6829.2300000000005</v>
      </c>
      <c r="BX189" s="87">
        <v>7428.92</v>
      </c>
      <c r="BY189" s="87">
        <v>6831.65</v>
      </c>
      <c r="BZ189" s="87">
        <v>7441.76</v>
      </c>
      <c r="CA189" s="87">
        <v>9609.2099999999991</v>
      </c>
      <c r="CB189" s="87">
        <v>9743.4500000000007</v>
      </c>
      <c r="CC189" s="87">
        <v>8950.93</v>
      </c>
      <c r="CD189" s="87">
        <v>9721.5499999999993</v>
      </c>
      <c r="CE189" s="87">
        <v>9640.2799999999988</v>
      </c>
      <c r="CF189" s="87">
        <v>9246.56</v>
      </c>
      <c r="CG189" s="87">
        <v>7347.04</v>
      </c>
      <c r="CH189" s="87">
        <v>7334.47</v>
      </c>
      <c r="CI189" s="87">
        <v>7447.15</v>
      </c>
      <c r="CJ189" s="87">
        <v>7853.93</v>
      </c>
      <c r="CK189" s="87">
        <v>7356.7699999999995</v>
      </c>
      <c r="CL189" s="87">
        <v>7867.8899999999994</v>
      </c>
      <c r="CM189" s="87">
        <v>5935.0800000000008</v>
      </c>
      <c r="CN189" s="87">
        <v>3720.61</v>
      </c>
      <c r="CO189" s="87">
        <v>9550.7099999999991</v>
      </c>
      <c r="CP189" s="87">
        <v>9971.1999999999989</v>
      </c>
      <c r="CQ189" s="87">
        <v>9982.5300000000007</v>
      </c>
      <c r="CR189" s="87">
        <v>9673.7099999999991</v>
      </c>
      <c r="CS189" s="87">
        <v>7621.36</v>
      </c>
      <c r="CT189" s="87">
        <v>7541.95</v>
      </c>
      <c r="CU189" s="87">
        <v>7634.75</v>
      </c>
      <c r="CV189" s="87">
        <v>8023.43</v>
      </c>
      <c r="CW189" s="87">
        <v>7252.5800000000008</v>
      </c>
      <c r="CX189" s="87">
        <v>8050.14</v>
      </c>
      <c r="CY189" s="87">
        <v>7564.94</v>
      </c>
      <c r="CZ189" s="87">
        <v>13021.85</v>
      </c>
      <c r="DA189" s="87">
        <v>10506.04</v>
      </c>
      <c r="DB189" s="87">
        <v>10164.800000000001</v>
      </c>
      <c r="DC189" s="87">
        <v>10306.939999999999</v>
      </c>
      <c r="DD189" s="87">
        <v>9888.9699999999993</v>
      </c>
      <c r="DE189" s="87">
        <v>7834.32</v>
      </c>
      <c r="DF189" s="87">
        <v>7768.27</v>
      </c>
      <c r="DG189" s="87">
        <v>7790.4900000000007</v>
      </c>
      <c r="DH189" s="87">
        <v>8240.0300000000007</v>
      </c>
      <c r="DI189" s="87">
        <v>7459.12</v>
      </c>
      <c r="DJ189" s="87">
        <v>8242.01</v>
      </c>
      <c r="DK189" s="87">
        <v>7782.4</v>
      </c>
      <c r="DL189" s="87">
        <v>10429.480000000001</v>
      </c>
      <c r="DM189" s="87">
        <v>10029.61</v>
      </c>
      <c r="DN189" s="87">
        <v>10588.099999999999</v>
      </c>
      <c r="DO189" s="87">
        <v>10560.75</v>
      </c>
      <c r="DP189" s="87">
        <v>9932.7799999999988</v>
      </c>
      <c r="DQ189" s="87">
        <v>8009.21</v>
      </c>
      <c r="DR189" s="87">
        <v>7987.5700000000006</v>
      </c>
      <c r="DS189" s="87">
        <v>8012.88</v>
      </c>
      <c r="DT189" s="87">
        <v>8454.7799999999988</v>
      </c>
      <c r="DU189" s="87">
        <v>7649.5199999999995</v>
      </c>
      <c r="DV189" s="87">
        <v>8444.880000000001</v>
      </c>
      <c r="DW189" s="87">
        <v>3748.58</v>
      </c>
      <c r="DX189" s="87">
        <v>0</v>
      </c>
      <c r="DY189" s="87">
        <v>9557.94</v>
      </c>
      <c r="DZ189" s="87">
        <v>10808.04</v>
      </c>
      <c r="EA189" s="87">
        <v>10806.019999999999</v>
      </c>
      <c r="EB189" s="87">
        <v>10292.09</v>
      </c>
      <c r="EC189" s="87">
        <v>8087.36</v>
      </c>
      <c r="ED189" s="87">
        <v>8072.55</v>
      </c>
      <c r="EE189" s="87">
        <v>8158.88</v>
      </c>
      <c r="EF189" s="87">
        <v>8598.9399999999987</v>
      </c>
      <c r="EG189" s="87">
        <v>8067.76</v>
      </c>
      <c r="EH189" s="87">
        <v>8604.380000000001</v>
      </c>
      <c r="EI189" s="87">
        <v>8156.6299999999992</v>
      </c>
      <c r="EJ189" s="87">
        <v>10757.37</v>
      </c>
      <c r="EK189" s="87">
        <v>10446.48</v>
      </c>
      <c r="EL189" s="87">
        <v>11012.18</v>
      </c>
      <c r="EM189" s="87">
        <v>11003.25</v>
      </c>
      <c r="EN189" s="87">
        <v>10593.76</v>
      </c>
      <c r="EO189" s="87">
        <v>8305.64</v>
      </c>
      <c r="EP189" s="87">
        <v>8254.02</v>
      </c>
      <c r="EQ189" s="87">
        <v>8402.92</v>
      </c>
      <c r="ER189" s="87">
        <v>8815.41</v>
      </c>
      <c r="ES189" s="87">
        <v>7988.13</v>
      </c>
      <c r="ET189" s="87">
        <v>8849.09</v>
      </c>
      <c r="EU189" s="87">
        <v>8153.63</v>
      </c>
      <c r="EV189" s="87">
        <v>14042.12</v>
      </c>
      <c r="EW189" s="87">
        <v>10696.910000000002</v>
      </c>
      <c r="EX189" s="87">
        <v>11236.710000000001</v>
      </c>
      <c r="EY189" s="87">
        <v>11372.92</v>
      </c>
      <c r="EZ189" s="87">
        <v>10797.14</v>
      </c>
      <c r="FA189" s="87">
        <v>8455.880000000001</v>
      </c>
      <c r="FB189" s="87">
        <v>8424.8700000000008</v>
      </c>
      <c r="FC189" s="87">
        <v>8451.94</v>
      </c>
      <c r="FD189" s="87">
        <v>8884.01</v>
      </c>
      <c r="FE189" s="87">
        <v>8043.4000000000005</v>
      </c>
      <c r="FF189" s="87">
        <v>8896.17</v>
      </c>
      <c r="FG189" s="87">
        <v>819.17000000000007</v>
      </c>
      <c r="FH189" s="87">
        <v>10829.4</v>
      </c>
      <c r="FI189" s="87">
        <v>10591.26</v>
      </c>
      <c r="FJ189" s="87">
        <v>11517.92</v>
      </c>
      <c r="FK189" s="87">
        <v>11577.38</v>
      </c>
      <c r="FL189" s="87">
        <v>10896.17</v>
      </c>
      <c r="FM189" s="87">
        <v>8742.89</v>
      </c>
      <c r="FN189" s="87">
        <v>8514.3799999999992</v>
      </c>
      <c r="FO189" s="87">
        <v>8598.58</v>
      </c>
      <c r="FP189" s="87">
        <v>9074.130000000001</v>
      </c>
      <c r="FQ189" s="87">
        <v>8217.83</v>
      </c>
      <c r="FR189" s="87">
        <v>9102.64</v>
      </c>
      <c r="FS189" s="87">
        <v>11018.810000000001</v>
      </c>
      <c r="FT189" s="87">
        <v>11408.48</v>
      </c>
      <c r="FU189" s="87">
        <v>10759.79</v>
      </c>
      <c r="FV189" s="87">
        <v>11860.24</v>
      </c>
      <c r="FW189" s="87">
        <v>11678.92</v>
      </c>
      <c r="FX189" s="87">
        <v>11065.39</v>
      </c>
      <c r="FY189" s="87">
        <v>8891.77</v>
      </c>
      <c r="FZ189" s="87">
        <v>8649.34</v>
      </c>
      <c r="GA189" s="87">
        <v>8856.3799999999992</v>
      </c>
    </row>
    <row r="190" spans="2:183">
      <c r="B190" s="43" t="s">
        <v>6</v>
      </c>
      <c r="C190" s="653" t="s">
        <v>53</v>
      </c>
      <c r="D190" s="86">
        <v>6.847014657462587E-2</v>
      </c>
      <c r="E190" s="86">
        <v>6.8474553160806639E-2</v>
      </c>
      <c r="F190" s="86">
        <v>6.8473954325470765E-2</v>
      </c>
      <c r="G190" s="86">
        <v>6.8472873497861936E-2</v>
      </c>
      <c r="H190" s="86">
        <v>0.10716441159466104</v>
      </c>
      <c r="I190" s="86">
        <v>9.2568518416561149E-2</v>
      </c>
      <c r="J190" s="86">
        <v>9.1689172730064925E-2</v>
      </c>
      <c r="K190" s="86">
        <v>9.1689327672850679E-2</v>
      </c>
      <c r="L190" s="86">
        <v>9.1689461245568746E-2</v>
      </c>
      <c r="M190" s="86">
        <v>6.847296414235185E-2</v>
      </c>
      <c r="N190" s="86">
        <v>6.8470615850795946E-2</v>
      </c>
      <c r="O190" s="86">
        <v>6.8471702215689351E-2</v>
      </c>
      <c r="P190" s="86">
        <v>6.8468468103422331E-2</v>
      </c>
      <c r="Q190" s="86">
        <v>6.8471062939411673E-2</v>
      </c>
      <c r="R190" s="86">
        <v>6.847855138205626E-2</v>
      </c>
      <c r="S190" s="86">
        <v>6.8476486469517164E-2</v>
      </c>
      <c r="T190" s="86">
        <v>9.1699380332868327E-2</v>
      </c>
      <c r="U190" s="86">
        <v>9.1685898685175224E-2</v>
      </c>
      <c r="V190" s="86">
        <v>9.1687773130924563E-2</v>
      </c>
      <c r="W190" s="86">
        <v>9.1686629440610137E-2</v>
      </c>
      <c r="X190" s="86">
        <v>9.1689221635308002E-2</v>
      </c>
      <c r="Y190" s="86">
        <v>6.8473234677595973E-2</v>
      </c>
      <c r="Z190" s="86">
        <v>6.847213485302428E-2</v>
      </c>
      <c r="AA190" s="86">
        <v>6.8475924920351192E-2</v>
      </c>
      <c r="AB190" s="86">
        <v>6.8491492720575337E-2</v>
      </c>
      <c r="AC190" s="86">
        <v>6.8490041344763775E-2</v>
      </c>
      <c r="AD190" s="86">
        <v>6.8494784408342169E-2</v>
      </c>
      <c r="AE190" s="86">
        <v>6.8490835385654814E-2</v>
      </c>
      <c r="AF190" s="86">
        <v>0.11456596950027698</v>
      </c>
      <c r="AG190" s="86">
        <v>9.1493810765673478E-2</v>
      </c>
      <c r="AH190" s="86">
        <v>9.1494279818964769E-2</v>
      </c>
      <c r="AI190" s="86">
        <v>9.1493262824315844E-2</v>
      </c>
      <c r="AJ190" s="86">
        <v>9.1493097469437915E-2</v>
      </c>
      <c r="AK190" s="86">
        <v>6.8486949539893649E-2</v>
      </c>
      <c r="AL190" s="86">
        <v>6.84902945976123E-2</v>
      </c>
      <c r="AM190" s="86">
        <v>6.8494373343917961E-2</v>
      </c>
      <c r="AN190" s="86">
        <v>6.881612980294799E-2</v>
      </c>
      <c r="AO190" s="86">
        <v>6.8815244358006775E-2</v>
      </c>
      <c r="AP190" s="86">
        <v>6.8819510930833883E-2</v>
      </c>
      <c r="AQ190" s="86">
        <v>6.8814311574447659E-2</v>
      </c>
      <c r="AR190" s="86">
        <v>9.1924946857154619E-2</v>
      </c>
      <c r="AS190" s="86">
        <v>9.1924676172852951E-2</v>
      </c>
      <c r="AT190" s="86">
        <v>9.1928021336111831E-2</v>
      </c>
      <c r="AU190" s="86">
        <v>9.1931022908292373E-2</v>
      </c>
      <c r="AV190" s="86">
        <v>9.1934004794053628E-2</v>
      </c>
      <c r="AW190" s="86">
        <v>6.8816170860174025E-2</v>
      </c>
      <c r="AX190" s="86">
        <v>6.8812678092969842E-2</v>
      </c>
      <c r="AY190" s="86">
        <v>6.8822410757024749E-2</v>
      </c>
      <c r="AZ190" s="86">
        <v>7.0776421659408506E-2</v>
      </c>
      <c r="BA190" s="86">
        <v>7.0770470902354984E-2</v>
      </c>
      <c r="BB190" s="86">
        <v>7.0795326618027135E-2</v>
      </c>
      <c r="BC190" s="86">
        <v>7.0798759566155195E-2</v>
      </c>
      <c r="BD190" s="86">
        <v>9.4610868583471328E-2</v>
      </c>
      <c r="BE190" s="86">
        <v>9.4569956590182705E-2</v>
      </c>
      <c r="BF190" s="86">
        <v>9.4570769389699383E-2</v>
      </c>
      <c r="BG190" s="86">
        <v>9.4564067753800496E-2</v>
      </c>
      <c r="BH190" s="86">
        <v>9.4572974801285292E-2</v>
      </c>
      <c r="BI190" s="86">
        <v>7.0798767753919994E-2</v>
      </c>
      <c r="BJ190" s="86">
        <v>7.0790749763317715E-2</v>
      </c>
      <c r="BK190" s="86">
        <v>7.0797696013955677E-2</v>
      </c>
      <c r="BL190" s="86">
        <v>7.2556372982591225E-2</v>
      </c>
      <c r="BM190" s="86">
        <v>7.2550988734091701E-2</v>
      </c>
      <c r="BN190" s="86">
        <v>7.2579524354227723E-2</v>
      </c>
      <c r="BO190" s="86">
        <v>7.2579799226333147E-2</v>
      </c>
      <c r="BP190" s="86">
        <v>9.6940147798157128E-2</v>
      </c>
      <c r="BQ190" s="86">
        <v>9.694342183976809E-2</v>
      </c>
      <c r="BR190" s="86">
        <v>9.6930838674345737E-2</v>
      </c>
      <c r="BS190" s="86">
        <v>9.6929564365170945E-2</v>
      </c>
      <c r="BT190" s="86">
        <v>9.6937789035811392E-2</v>
      </c>
      <c r="BU190" s="86">
        <v>7.2574546357099201E-2</v>
      </c>
      <c r="BV190" s="86">
        <v>7.2556682067077341E-2</v>
      </c>
      <c r="BW190" s="86">
        <v>7.2560458548803594E-2</v>
      </c>
      <c r="BX190" s="86">
        <v>7.4450758145175031E-2</v>
      </c>
      <c r="BY190" s="86">
        <v>7.4447067079895207E-2</v>
      </c>
      <c r="BZ190" s="86">
        <v>7.4454082500425206E-2</v>
      </c>
      <c r="CA190" s="86">
        <v>0.10241631787011113</v>
      </c>
      <c r="CB190" s="86">
        <v>0.10357901428544093</v>
      </c>
      <c r="CC190" s="86">
        <v>9.9461408538347007E-2</v>
      </c>
      <c r="CD190" s="86">
        <v>9.9450144752590702E-2</v>
      </c>
      <c r="CE190" s="86">
        <v>9.9450151543598944E-2</v>
      </c>
      <c r="CF190" s="86">
        <v>9.9457459395503919E-2</v>
      </c>
      <c r="CG190" s="86">
        <v>7.4456350999941218E-2</v>
      </c>
      <c r="CH190" s="86">
        <v>7.4446508323183114E-2</v>
      </c>
      <c r="CI190" s="86">
        <v>7.4450810119867691E-2</v>
      </c>
      <c r="CJ190" s="86">
        <v>7.6406786586374301E-2</v>
      </c>
      <c r="CK190" s="86">
        <v>7.6409681701194207E-2</v>
      </c>
      <c r="CL190" s="86">
        <v>7.6404342717305798E-2</v>
      </c>
      <c r="CM190" s="86">
        <v>7.6414059482425661E-2</v>
      </c>
      <c r="CN190" s="86">
        <v>0.10209395494333617</v>
      </c>
      <c r="CO190" s="86">
        <v>0.10208112441214193</v>
      </c>
      <c r="CP190" s="86">
        <v>0.10207921704323256</v>
      </c>
      <c r="CQ190" s="86">
        <v>0.10207942814013325</v>
      </c>
      <c r="CR190" s="86">
        <v>0.10208211979232619</v>
      </c>
      <c r="CS190" s="86">
        <v>7.6413957396293072E-2</v>
      </c>
      <c r="CT190" s="86">
        <v>7.6408222397827893E-2</v>
      </c>
      <c r="CU190" s="86">
        <v>7.6413368323494851E-2</v>
      </c>
      <c r="CV190" s="86">
        <v>7.8452640533484566E-2</v>
      </c>
      <c r="CW190" s="86">
        <v>7.8458689156647374E-2</v>
      </c>
      <c r="CX190" s="86">
        <v>7.845238836589831E-2</v>
      </c>
      <c r="CY190" s="86">
        <v>7.8459017413580301E-2</v>
      </c>
      <c r="CZ190" s="86">
        <v>0.13215618723282643</v>
      </c>
      <c r="DA190" s="86">
        <v>0.11110918397563349</v>
      </c>
      <c r="DB190" s="86">
        <v>0.10483087502758762</v>
      </c>
      <c r="DC190" s="86">
        <v>0.10482522247648104</v>
      </c>
      <c r="DD190" s="86">
        <v>0.10482488498802178</v>
      </c>
      <c r="DE190" s="86">
        <v>7.845633403367655E-2</v>
      </c>
      <c r="DF190" s="86">
        <v>7.8455494466039943E-2</v>
      </c>
      <c r="DG190" s="86">
        <v>7.8459609438731842E-2</v>
      </c>
      <c r="DH190" s="86">
        <v>8.0587878610059768E-2</v>
      </c>
      <c r="DI190" s="86">
        <v>8.0588429766352415E-2</v>
      </c>
      <c r="DJ190" s="86">
        <v>8.0587696946823134E-2</v>
      </c>
      <c r="DK190" s="86">
        <v>8.0599024410451858E-2</v>
      </c>
      <c r="DL190" s="86">
        <v>0.10766493867696009</v>
      </c>
      <c r="DM190" s="86">
        <v>0.10766929319821368</v>
      </c>
      <c r="DN190" s="86">
        <v>0.10766194387558999</v>
      </c>
      <c r="DO190" s="86">
        <v>0.10766345204662761</v>
      </c>
      <c r="DP190" s="86">
        <v>0.10767007761349347</v>
      </c>
      <c r="DQ190" s="86">
        <v>8.0595183193009082E-2</v>
      </c>
      <c r="DR190" s="86">
        <v>8.0588098793333077E-2</v>
      </c>
      <c r="DS190" s="86">
        <v>8.0597068970719887E-2</v>
      </c>
      <c r="DT190" s="86">
        <v>8.2787894929586825E-2</v>
      </c>
      <c r="DU190" s="86">
        <v>8.2785937844963048E-2</v>
      </c>
      <c r="DV190" s="86">
        <v>8.2790506161583496E-2</v>
      </c>
      <c r="DW190" s="86">
        <v>8.2802021576440857E-2</v>
      </c>
      <c r="DX190" s="86" t="e">
        <v>#DIV/0!</v>
      </c>
      <c r="DY190" s="86">
        <v>0.11060996722647065</v>
      </c>
      <c r="DZ190" s="86">
        <v>0.11060462992460228</v>
      </c>
      <c r="EA190" s="86">
        <v>0.11060205646160048</v>
      </c>
      <c r="EB190" s="86">
        <v>0.11060579031079397</v>
      </c>
      <c r="EC190" s="86">
        <v>8.2799694779940453E-2</v>
      </c>
      <c r="ED190" s="86">
        <v>8.2791988021004265E-2</v>
      </c>
      <c r="EE190" s="86">
        <v>8.2799494204254614E-2</v>
      </c>
      <c r="EF190" s="86">
        <v>8.4269460314971414E-2</v>
      </c>
      <c r="EG190" s="86">
        <v>8.4269503309044716E-2</v>
      </c>
      <c r="EH190" s="86">
        <v>8.4269257965757099E-2</v>
      </c>
      <c r="EI190" s="86">
        <v>8.4274895129460861E-2</v>
      </c>
      <c r="EJ190" s="86">
        <v>0.11259805019583873</v>
      </c>
      <c r="EK190" s="86">
        <v>0.11259894800379408</v>
      </c>
      <c r="EL190" s="86">
        <v>0.11259552365469362</v>
      </c>
      <c r="EM190" s="86">
        <v>0.11259539641315626</v>
      </c>
      <c r="EN190" s="86">
        <v>0.11259416716265624</v>
      </c>
      <c r="EO190" s="86">
        <v>8.4279292534678169E-2</v>
      </c>
      <c r="EP190" s="86">
        <v>8.4271989381795906E-2</v>
      </c>
      <c r="EQ190" s="86">
        <v>8.4275461325539369E-2</v>
      </c>
      <c r="ER190" s="86">
        <v>8.704704439410027E-2</v>
      </c>
      <c r="ES190" s="86">
        <v>8.7042077643582225E-2</v>
      </c>
      <c r="ET190" s="86">
        <v>8.7043368777234592E-2</v>
      </c>
      <c r="EU190" s="86">
        <v>8.7053767803378104E-2</v>
      </c>
      <c r="EV190" s="86">
        <v>0.14567270086622752</v>
      </c>
      <c r="EW190" s="86">
        <v>0.11749165238785644</v>
      </c>
      <c r="EX190" s="86">
        <v>0.11627751275391414</v>
      </c>
      <c r="EY190" s="86">
        <v>0.11627111920812809</v>
      </c>
      <c r="EZ190" s="86">
        <v>0.11627581899244006</v>
      </c>
      <c r="FA190" s="86">
        <v>8.7053940029114485E-2</v>
      </c>
      <c r="FB190" s="86">
        <v>8.7046370342818188E-2</v>
      </c>
      <c r="FC190" s="86">
        <v>8.7056406503979639E-2</v>
      </c>
      <c r="FD190" s="86">
        <v>8.9892025471267331E-2</v>
      </c>
      <c r="FE190" s="86">
        <v>8.9889272830494013E-2</v>
      </c>
      <c r="FF190" s="86">
        <v>8.9890266452453849E-2</v>
      </c>
      <c r="FG190" s="86">
        <v>8.9927765336143675E-2</v>
      </c>
      <c r="FH190" s="86">
        <v>0.12010513940953352</v>
      </c>
      <c r="FI190" s="86">
        <v>0.12010820019144715</v>
      </c>
      <c r="FJ190" s="86">
        <v>0.12009290947477912</v>
      </c>
      <c r="FK190" s="86">
        <v>0.12009107411441314</v>
      </c>
      <c r="FL190" s="86">
        <v>0.1200997508983092</v>
      </c>
      <c r="FM190" s="86">
        <v>8.9893972514286768E-2</v>
      </c>
      <c r="FN190" s="86">
        <v>8.9896644589089608E-2</v>
      </c>
      <c r="FO190" s="86">
        <v>8.9899108179033321E-2</v>
      </c>
      <c r="FP190" s="86">
        <v>9.243564537981197E-2</v>
      </c>
      <c r="FQ190" s="86">
        <v>9.2435705351438427E-2</v>
      </c>
      <c r="FR190" s="86">
        <v>9.2433430928943475E-2</v>
      </c>
      <c r="FS190" s="86">
        <v>0.12219362350984199</v>
      </c>
      <c r="FT190" s="86">
        <v>0.12481789039507225</v>
      </c>
      <c r="FU190" s="86">
        <v>0.12352240896358545</v>
      </c>
      <c r="FV190" s="86">
        <v>0.12349811216233945</v>
      </c>
      <c r="FW190" s="86">
        <v>0.12350047517183541</v>
      </c>
      <c r="FX190" s="86">
        <v>0.12351006239466017</v>
      </c>
      <c r="FY190" s="86">
        <v>9.2435412827003155E-2</v>
      </c>
      <c r="FZ190" s="86">
        <v>9.2445009726170882E-2</v>
      </c>
      <c r="GA190" s="86">
        <v>9.2443660428170302E-2</v>
      </c>
    </row>
    <row r="191" spans="2:183">
      <c r="B191" s="43" t="s">
        <v>6</v>
      </c>
      <c r="C191" s="653" t="s">
        <v>228</v>
      </c>
      <c r="D191" s="85">
        <v>2653989.46</v>
      </c>
      <c r="E191" s="85">
        <v>2364887.2000000002</v>
      </c>
      <c r="F191" s="85">
        <v>2574628.2799999998</v>
      </c>
      <c r="G191" s="85">
        <v>2537046.15</v>
      </c>
      <c r="H191" s="85">
        <v>2623769.4700000002</v>
      </c>
      <c r="I191" s="85">
        <v>2486662.5699999998</v>
      </c>
      <c r="J191" s="85">
        <v>2583869.62</v>
      </c>
      <c r="K191" s="85">
        <v>2582670.3900000006</v>
      </c>
      <c r="L191" s="85">
        <v>2501787.86</v>
      </c>
      <c r="M191" s="85">
        <v>2631700.2000000002</v>
      </c>
      <c r="N191" s="85">
        <v>2553321.5499999998</v>
      </c>
      <c r="O191" s="85">
        <v>2592236.33</v>
      </c>
      <c r="P191" s="85">
        <v>2765696.81</v>
      </c>
      <c r="Q191" s="85">
        <v>2473728.9499999997</v>
      </c>
      <c r="R191" s="85">
        <v>2621706.9999999995</v>
      </c>
      <c r="S191" s="85">
        <v>359996.07</v>
      </c>
      <c r="T191" s="85">
        <v>527551</v>
      </c>
      <c r="U191" s="85">
        <v>2600351.94</v>
      </c>
      <c r="V191" s="85">
        <v>2656411.3200000003</v>
      </c>
      <c r="W191" s="85">
        <v>2643781.37</v>
      </c>
      <c r="X191" s="85">
        <v>2583222.66</v>
      </c>
      <c r="Y191" s="85">
        <v>2696793.93</v>
      </c>
      <c r="Z191" s="85">
        <v>2636506.9899999998</v>
      </c>
      <c r="AA191" s="85">
        <v>2635695.61</v>
      </c>
      <c r="AB191" s="85">
        <v>2850048.5900000003</v>
      </c>
      <c r="AC191" s="85">
        <v>2549275.4199999995</v>
      </c>
      <c r="AD191" s="85">
        <v>2748310.93</v>
      </c>
      <c r="AE191" s="85">
        <v>2733975.78</v>
      </c>
      <c r="AF191" s="85">
        <v>2852320.22</v>
      </c>
      <c r="AG191" s="85">
        <v>2741948.6</v>
      </c>
      <c r="AH191" s="85">
        <v>2829428.1300000004</v>
      </c>
      <c r="AI191" s="85">
        <v>2811361.29</v>
      </c>
      <c r="AJ191" s="85">
        <v>2719434.02</v>
      </c>
      <c r="AK191" s="85">
        <v>2842690.86</v>
      </c>
      <c r="AL191" s="85">
        <v>2777334.2800000003</v>
      </c>
      <c r="AM191" s="85">
        <v>2782557.9199999995</v>
      </c>
      <c r="AN191" s="85">
        <v>3006269.9</v>
      </c>
      <c r="AO191" s="85">
        <v>2812565.8800000004</v>
      </c>
      <c r="AP191" s="85">
        <v>2926998.57</v>
      </c>
      <c r="AQ191" s="85">
        <v>2856057.22</v>
      </c>
      <c r="AR191" s="85">
        <v>2991090.4200000004</v>
      </c>
      <c r="AS191" s="85">
        <v>2863448.2600000002</v>
      </c>
      <c r="AT191" s="85">
        <v>2959699.61</v>
      </c>
      <c r="AU191" s="85">
        <v>2999617.3800000004</v>
      </c>
      <c r="AV191" s="85">
        <v>2853395.1999999997</v>
      </c>
      <c r="AW191" s="85">
        <v>2968618.85</v>
      </c>
      <c r="AX191" s="85">
        <v>2929937.5</v>
      </c>
      <c r="AY191" s="85">
        <v>2889346.81</v>
      </c>
      <c r="AZ191" s="85">
        <v>3126283.56</v>
      </c>
      <c r="BA191" s="85">
        <v>2839931.33</v>
      </c>
      <c r="BB191" s="85">
        <v>2931251.08</v>
      </c>
      <c r="BC191" s="85">
        <v>2596508.0599999996</v>
      </c>
      <c r="BD191" s="85">
        <v>452954.88999999996</v>
      </c>
      <c r="BE191" s="85">
        <v>2786820.79</v>
      </c>
      <c r="BF191" s="85">
        <v>2898863.66</v>
      </c>
      <c r="BG191" s="85">
        <v>2940104.0500000003</v>
      </c>
      <c r="BH191" s="85">
        <v>2755151.53</v>
      </c>
      <c r="BI191" s="85">
        <v>2878886.0700000003</v>
      </c>
      <c r="BJ191" s="85">
        <v>2867573.64</v>
      </c>
      <c r="BK191" s="85">
        <v>2863509.92</v>
      </c>
      <c r="BL191" s="85">
        <v>3255774.27</v>
      </c>
      <c r="BM191" s="85">
        <v>2957335.12</v>
      </c>
      <c r="BN191" s="85">
        <v>3034924.46</v>
      </c>
      <c r="BO191" s="85">
        <v>2880182.0399999996</v>
      </c>
      <c r="BP191" s="85">
        <v>3045200.97</v>
      </c>
      <c r="BQ191" s="85">
        <v>2975950.04</v>
      </c>
      <c r="BR191" s="85">
        <v>3108931.07</v>
      </c>
      <c r="BS191" s="85">
        <v>3124778.89</v>
      </c>
      <c r="BT191" s="85">
        <v>2932135.77</v>
      </c>
      <c r="BU191" s="85">
        <v>3077625.8600000003</v>
      </c>
      <c r="BV191" s="85">
        <v>3165494.34</v>
      </c>
      <c r="BW191" s="85">
        <v>3191920.6</v>
      </c>
      <c r="BX191" s="85">
        <v>3467700.02</v>
      </c>
      <c r="BY191" s="85">
        <v>3185102.08</v>
      </c>
      <c r="BZ191" s="85">
        <v>3483991.32</v>
      </c>
      <c r="CA191" s="85">
        <v>3264758.2199999997</v>
      </c>
      <c r="CB191" s="85">
        <v>3302157.89</v>
      </c>
      <c r="CC191" s="85">
        <v>3149858.8500000006</v>
      </c>
      <c r="CD191" s="85">
        <v>3405326.6899999995</v>
      </c>
      <c r="CE191" s="85">
        <v>3374234.11</v>
      </c>
      <c r="CF191" s="85">
        <v>3251849.27</v>
      </c>
      <c r="CG191" s="85">
        <v>3439634.65</v>
      </c>
      <c r="CH191" s="85">
        <v>3418144.81</v>
      </c>
      <c r="CI191" s="85">
        <v>3477073.25</v>
      </c>
      <c r="CJ191" s="85">
        <v>3736572.9600000004</v>
      </c>
      <c r="CK191" s="85">
        <v>3507609.4400000004</v>
      </c>
      <c r="CL191" s="85">
        <v>3736199.91</v>
      </c>
      <c r="CM191" s="85">
        <v>2832954.1</v>
      </c>
      <c r="CN191" s="85">
        <v>1342208.8</v>
      </c>
      <c r="CO191" s="85">
        <v>3421375.78</v>
      </c>
      <c r="CP191" s="85">
        <v>3569259.23</v>
      </c>
      <c r="CQ191" s="85">
        <v>3573690.3</v>
      </c>
      <c r="CR191" s="85">
        <v>3470081.23</v>
      </c>
      <c r="CS191" s="85">
        <v>3635729.6999999997</v>
      </c>
      <c r="CT191" s="85">
        <v>3590615.9800000004</v>
      </c>
      <c r="CU191" s="85">
        <v>3642395.89</v>
      </c>
      <c r="CV191" s="85">
        <v>3829888.41</v>
      </c>
      <c r="CW191" s="85">
        <v>3477984.06</v>
      </c>
      <c r="CX191" s="85">
        <v>3841872.1</v>
      </c>
      <c r="CY191" s="85">
        <v>3619268.64</v>
      </c>
      <c r="CZ191" s="85">
        <v>3714257.93</v>
      </c>
      <c r="DA191" s="85">
        <v>3559340.87</v>
      </c>
      <c r="DB191" s="85">
        <v>3659107.6999999997</v>
      </c>
      <c r="DC191" s="85">
        <v>3698884.06</v>
      </c>
      <c r="DD191" s="85">
        <v>3545233.12</v>
      </c>
      <c r="DE191" s="85">
        <v>3741170.4099999997</v>
      </c>
      <c r="DF191" s="85">
        <v>3716120.9699999997</v>
      </c>
      <c r="DG191" s="85">
        <v>3729456.0700000003</v>
      </c>
      <c r="DH191" s="85">
        <v>3979777.84</v>
      </c>
      <c r="DI191" s="85">
        <v>3604362.7100000004</v>
      </c>
      <c r="DJ191" s="85">
        <v>3980172.05</v>
      </c>
      <c r="DK191" s="85">
        <v>3780883.69</v>
      </c>
      <c r="DL191" s="85">
        <v>3790502.8000000003</v>
      </c>
      <c r="DM191" s="85">
        <v>3655252.08</v>
      </c>
      <c r="DN191" s="85">
        <v>3844301.3200000003</v>
      </c>
      <c r="DO191" s="85">
        <v>3836835.98</v>
      </c>
      <c r="DP191" s="85">
        <v>3617615.26</v>
      </c>
      <c r="DQ191" s="85">
        <v>3878553.9899999998</v>
      </c>
      <c r="DR191" s="85">
        <v>3858620.11</v>
      </c>
      <c r="DS191" s="85">
        <v>3888106.94</v>
      </c>
      <c r="DT191" s="85">
        <v>4168123.28</v>
      </c>
      <c r="DU191" s="85">
        <v>3765506.5300000003</v>
      </c>
      <c r="DV191" s="85">
        <v>4170679.83</v>
      </c>
      <c r="DW191" s="85">
        <v>1863015.24</v>
      </c>
      <c r="DX191" s="85">
        <v>0</v>
      </c>
      <c r="DY191" s="85">
        <v>3559584.34</v>
      </c>
      <c r="DZ191" s="85">
        <v>4015510.81</v>
      </c>
      <c r="EA191" s="85">
        <v>4007314.76</v>
      </c>
      <c r="EB191" s="85">
        <v>3822183.13</v>
      </c>
      <c r="EC191" s="85">
        <v>4003606.46</v>
      </c>
      <c r="ED191" s="85">
        <v>3985665.2199999997</v>
      </c>
      <c r="EE191" s="85">
        <v>4043685.32</v>
      </c>
      <c r="EF191" s="85">
        <v>4214263.5900000008</v>
      </c>
      <c r="EG191" s="85">
        <v>3954679.2699999996</v>
      </c>
      <c r="EH191" s="85">
        <v>4216134.1999999993</v>
      </c>
      <c r="EI191" s="85">
        <v>4004790.55</v>
      </c>
      <c r="EJ191" s="85">
        <v>3964508.2800000003</v>
      </c>
      <c r="EK191" s="85">
        <v>3855689.43</v>
      </c>
      <c r="EL191" s="85">
        <v>4059981.6300000004</v>
      </c>
      <c r="EM191" s="85">
        <v>4056427.7199999997</v>
      </c>
      <c r="EN191" s="85">
        <v>3899475.1599999997</v>
      </c>
      <c r="EO191" s="85">
        <v>4084374.17</v>
      </c>
      <c r="EP191" s="85">
        <v>4049130.53</v>
      </c>
      <c r="EQ191" s="85">
        <v>4127287.1399999997</v>
      </c>
      <c r="ER191" s="85">
        <v>4581680.4700000007</v>
      </c>
      <c r="ES191" s="85">
        <v>4137789.6399999997</v>
      </c>
      <c r="ET191" s="85">
        <v>4587670.1499999994</v>
      </c>
      <c r="EU191" s="85">
        <v>4239089.63</v>
      </c>
      <c r="EV191" s="85">
        <v>4368812.63</v>
      </c>
      <c r="EW191" s="85">
        <v>4135537.38</v>
      </c>
      <c r="EX191" s="85">
        <v>4387990.6499999994</v>
      </c>
      <c r="EY191" s="85">
        <v>4427280.17</v>
      </c>
      <c r="EZ191" s="85">
        <v>4209568.55</v>
      </c>
      <c r="FA191" s="85">
        <v>4396377.5999999996</v>
      </c>
      <c r="FB191" s="85">
        <v>4369412.6300000008</v>
      </c>
      <c r="FC191" s="85">
        <v>4402917.71</v>
      </c>
      <c r="FD191" s="85">
        <v>5129731.3099999996</v>
      </c>
      <c r="FE191" s="85">
        <v>4637931.3400000008</v>
      </c>
      <c r="FF191" s="85">
        <v>5132776.97</v>
      </c>
      <c r="FG191" s="85">
        <v>480722.94</v>
      </c>
      <c r="FH191" s="85">
        <v>4711721.13</v>
      </c>
      <c r="FI191" s="85">
        <v>4609242.1100000003</v>
      </c>
      <c r="FJ191" s="85">
        <v>4987084.5199999996</v>
      </c>
      <c r="FK191" s="85">
        <v>5010008.62</v>
      </c>
      <c r="FL191" s="85">
        <v>4728530.32</v>
      </c>
      <c r="FM191" s="85">
        <v>5047344.26</v>
      </c>
      <c r="FN191" s="85">
        <v>4924254.03</v>
      </c>
      <c r="FO191" s="85">
        <v>4973302.6899999995</v>
      </c>
      <c r="FP191" s="85">
        <v>5491464.2199999997</v>
      </c>
      <c r="FQ191" s="85">
        <v>4975037.3100000005</v>
      </c>
      <c r="FR191" s="85">
        <v>5503945.8599999994</v>
      </c>
      <c r="FS191" s="85">
        <v>5064574.2999999989</v>
      </c>
      <c r="FT191" s="85">
        <v>5135205.2</v>
      </c>
      <c r="FU191" s="85">
        <v>4921254.67</v>
      </c>
      <c r="FV191" s="85">
        <v>5377703.5599999996</v>
      </c>
      <c r="FW191" s="85">
        <v>5295690.32</v>
      </c>
      <c r="FX191" s="85">
        <v>5036715.3999999994</v>
      </c>
      <c r="FY191" s="85">
        <v>5373144.0399999991</v>
      </c>
      <c r="FZ191" s="85">
        <v>5254769.6500000004</v>
      </c>
      <c r="GA191" s="85">
        <v>5374220.0800000001</v>
      </c>
    </row>
    <row r="192" spans="2:183">
      <c r="B192" s="183" t="s">
        <v>6</v>
      </c>
      <c r="C192" s="654" t="s">
        <v>229</v>
      </c>
      <c r="D192" s="184">
        <v>27.222359143733396</v>
      </c>
      <c r="E192" s="184">
        <v>27.326720683327714</v>
      </c>
      <c r="F192" s="184">
        <v>27.289272866412706</v>
      </c>
      <c r="G192" s="184">
        <v>27.290339621399408</v>
      </c>
      <c r="H192" s="184">
        <v>27.283072922082518</v>
      </c>
      <c r="I192" s="184">
        <v>27.381628255244177</v>
      </c>
      <c r="J192" s="184">
        <v>27.365992226140925</v>
      </c>
      <c r="K192" s="184">
        <v>27.36987202448449</v>
      </c>
      <c r="L192" s="184">
        <v>27.373056370081841</v>
      </c>
      <c r="M192" s="184">
        <v>27.297246107728533</v>
      </c>
      <c r="N192" s="184">
        <v>27.242985254577267</v>
      </c>
      <c r="O192" s="184">
        <v>27.24185238637153</v>
      </c>
      <c r="P192" s="184">
        <v>28.016591874966256</v>
      </c>
      <c r="Q192" s="184">
        <v>28.069345347512513</v>
      </c>
      <c r="R192" s="184">
        <v>28.220198986478081</v>
      </c>
      <c r="S192" s="184">
        <v>28.25360001883594</v>
      </c>
      <c r="T192" s="184">
        <v>28.525830278255416</v>
      </c>
      <c r="U192" s="184">
        <v>28.107357953559738</v>
      </c>
      <c r="V192" s="184">
        <v>28.140424399097402</v>
      </c>
      <c r="W192" s="184">
        <v>28.097893440236025</v>
      </c>
      <c r="X192" s="184">
        <v>28.192502946697516</v>
      </c>
      <c r="Y192" s="184">
        <v>28.124121953508745</v>
      </c>
      <c r="Z192" s="184">
        <v>28.110447590920234</v>
      </c>
      <c r="AA192" s="184">
        <v>28.156797740871781</v>
      </c>
      <c r="AB192" s="184">
        <v>29.407107009090257</v>
      </c>
      <c r="AC192" s="184">
        <v>29.342758911223854</v>
      </c>
      <c r="AD192" s="184">
        <v>29.396280999647139</v>
      </c>
      <c r="AE192" s="184">
        <v>29.792905651330557</v>
      </c>
      <c r="AF192" s="184">
        <v>29.81322023977507</v>
      </c>
      <c r="AG192" s="184">
        <v>29.873280225010372</v>
      </c>
      <c r="AH192" s="184">
        <v>29.877868063079333</v>
      </c>
      <c r="AI192" s="184">
        <v>29.842575328488863</v>
      </c>
      <c r="AJ192" s="184">
        <v>29.842569848341856</v>
      </c>
      <c r="AK192" s="184">
        <v>29.7191569839773</v>
      </c>
      <c r="AL192" s="184">
        <v>29.817640213003525</v>
      </c>
      <c r="AM192" s="184">
        <v>29.850326871707946</v>
      </c>
      <c r="AN192" s="184">
        <v>31.227808536496692</v>
      </c>
      <c r="AO192" s="184">
        <v>31.19126412210321</v>
      </c>
      <c r="AP192" s="184">
        <v>31.244510671975068</v>
      </c>
      <c r="AQ192" s="184">
        <v>31.144982879326516</v>
      </c>
      <c r="AR192" s="184">
        <v>31.193652705938895</v>
      </c>
      <c r="AS192" s="184">
        <v>31.168480026123873</v>
      </c>
      <c r="AT192" s="184">
        <v>31.238118784658962</v>
      </c>
      <c r="AU192" s="184">
        <v>31.327011014624379</v>
      </c>
      <c r="AV192" s="184">
        <v>31.374609108701865</v>
      </c>
      <c r="AW192" s="184">
        <v>31.195491909095029</v>
      </c>
      <c r="AX192" s="184">
        <v>31.152314676987199</v>
      </c>
      <c r="AY192" s="184">
        <v>31.291051010528733</v>
      </c>
      <c r="AZ192" s="184">
        <v>32.933277290740961</v>
      </c>
      <c r="BA192" s="184">
        <v>32.796997038960079</v>
      </c>
      <c r="BB192" s="184">
        <v>33.198080542902382</v>
      </c>
      <c r="BC192" s="184">
        <v>33.217785436672109</v>
      </c>
      <c r="BD192" s="184">
        <v>34.092645642029197</v>
      </c>
      <c r="BE192" s="184">
        <v>33.234994871917188</v>
      </c>
      <c r="BF192" s="184">
        <v>33.273994329725326</v>
      </c>
      <c r="BG192" s="184">
        <v>33.151914398922941</v>
      </c>
      <c r="BH192" s="184">
        <v>33.282012152400277</v>
      </c>
      <c r="BI192" s="184">
        <v>33.216255379538715</v>
      </c>
      <c r="BJ192" s="184">
        <v>33.107507331378301</v>
      </c>
      <c r="BK192" s="184">
        <v>33.213284803945449</v>
      </c>
      <c r="BL192" s="184">
        <v>33.878672126200563</v>
      </c>
      <c r="BM192" s="184">
        <v>33.749054174959376</v>
      </c>
      <c r="BN192" s="184">
        <v>34.236528521373828</v>
      </c>
      <c r="BO192" s="184">
        <v>34.176401262548346</v>
      </c>
      <c r="BP192" s="184">
        <v>34.127622946594073</v>
      </c>
      <c r="BQ192" s="184">
        <v>34.236229809948924</v>
      </c>
      <c r="BR192" s="184">
        <v>33.970041561502711</v>
      </c>
      <c r="BS192" s="184">
        <v>33.951776265322842</v>
      </c>
      <c r="BT192" s="184">
        <v>34.070039854988266</v>
      </c>
      <c r="BU192" s="184">
        <v>34.13198195065921</v>
      </c>
      <c r="BV192" s="184">
        <v>33.854106134496917</v>
      </c>
      <c r="BW192" s="184">
        <v>33.914104867953235</v>
      </c>
      <c r="BX192" s="184">
        <v>34.752412936071273</v>
      </c>
      <c r="BY192" s="184">
        <v>34.709258847580564</v>
      </c>
      <c r="BZ192" s="184">
        <v>34.856993126632048</v>
      </c>
      <c r="CA192" s="184">
        <v>34.796254388089991</v>
      </c>
      <c r="CB192" s="184">
        <v>35.104019547602903</v>
      </c>
      <c r="CC192" s="184">
        <v>35.000765051003405</v>
      </c>
      <c r="CD192" s="184">
        <v>34.836032551430641</v>
      </c>
      <c r="CE192" s="184">
        <v>34.80895716546415</v>
      </c>
      <c r="CF192" s="184">
        <v>34.977404216413895</v>
      </c>
      <c r="CG192" s="184">
        <v>34.857935278964042</v>
      </c>
      <c r="CH192" s="184">
        <v>34.694933110028423</v>
      </c>
      <c r="CI192" s="184">
        <v>34.761072397980605</v>
      </c>
      <c r="CJ192" s="184">
        <v>36.351168487513505</v>
      </c>
      <c r="CK192" s="184">
        <v>36.431113225301878</v>
      </c>
      <c r="CL192" s="184">
        <v>36.281887314643079</v>
      </c>
      <c r="CM192" s="184">
        <v>36.474238444701946</v>
      </c>
      <c r="CN192" s="184">
        <v>36.830359739867738</v>
      </c>
      <c r="CO192" s="184">
        <v>36.568787729799055</v>
      </c>
      <c r="CP192" s="184">
        <v>36.539953829301503</v>
      </c>
      <c r="CQ192" s="184">
        <v>36.543868355411021</v>
      </c>
      <c r="CR192" s="184">
        <v>36.618138005993835</v>
      </c>
      <c r="CS192" s="184">
        <v>36.452876442030998</v>
      </c>
      <c r="CT192" s="184">
        <v>36.376876582983812</v>
      </c>
      <c r="CU192" s="184">
        <v>36.455383440525736</v>
      </c>
      <c r="CV192" s="184">
        <v>37.448430249044208</v>
      </c>
      <c r="CW192" s="184">
        <v>37.624965220006452</v>
      </c>
      <c r="CX192" s="184">
        <v>37.44084476062644</v>
      </c>
      <c r="CY192" s="184">
        <v>37.536882149783757</v>
      </c>
      <c r="CZ192" s="184">
        <v>37.695271134907124</v>
      </c>
      <c r="DA192" s="184">
        <v>37.642675980371422</v>
      </c>
      <c r="DB192" s="184">
        <v>37.736843028016636</v>
      </c>
      <c r="DC192" s="184">
        <v>37.618958148995681</v>
      </c>
      <c r="DD192" s="184">
        <v>37.58011745002014</v>
      </c>
      <c r="DE192" s="184">
        <v>37.465729682201733</v>
      </c>
      <c r="DF192" s="184">
        <v>37.530892746643708</v>
      </c>
      <c r="DG192" s="184">
        <v>37.560110682525455</v>
      </c>
      <c r="DH192" s="184">
        <v>38.922413324335686</v>
      </c>
      <c r="DI192" s="184">
        <v>38.941581729117466</v>
      </c>
      <c r="DJ192" s="184">
        <v>38.916829627920343</v>
      </c>
      <c r="DK192" s="184">
        <v>39.15701285251199</v>
      </c>
      <c r="DL192" s="184">
        <v>39.129875268646714</v>
      </c>
      <c r="DM192" s="184">
        <v>39.239652181380968</v>
      </c>
      <c r="DN192" s="184">
        <v>39.089633924377047</v>
      </c>
      <c r="DO192" s="184">
        <v>39.11530966489174</v>
      </c>
      <c r="DP192" s="184">
        <v>39.214491393140527</v>
      </c>
      <c r="DQ192" s="184">
        <v>39.029163843628311</v>
      </c>
      <c r="DR192" s="184">
        <v>38.930345352919808</v>
      </c>
      <c r="DS192" s="184">
        <v>39.108288556513344</v>
      </c>
      <c r="DT192" s="184">
        <v>40.813616931274957</v>
      </c>
      <c r="DU192" s="184">
        <v>40.751705930226017</v>
      </c>
      <c r="DV192" s="184">
        <v>40.88781535837181</v>
      </c>
      <c r="DW192" s="184">
        <v>41.151963703513907</v>
      </c>
      <c r="DX192" s="184" t="e">
        <v>#DIV/0!</v>
      </c>
      <c r="DY192" s="184">
        <v>41.193552919066043</v>
      </c>
      <c r="DZ192" s="184">
        <v>41.092935175877393</v>
      </c>
      <c r="EA192" s="184">
        <v>41.015772073800072</v>
      </c>
      <c r="EB192" s="184">
        <v>41.07577623264411</v>
      </c>
      <c r="EC192" s="184">
        <v>40.989568030481877</v>
      </c>
      <c r="ED192" s="184">
        <v>40.876940638332783</v>
      </c>
      <c r="EE192" s="184">
        <v>41.036894673922085</v>
      </c>
      <c r="EF192" s="184">
        <v>41.29970884252409</v>
      </c>
      <c r="EG192" s="184">
        <v>41.307482848953796</v>
      </c>
      <c r="EH192" s="184">
        <v>41.291818878065683</v>
      </c>
      <c r="EI192" s="184">
        <v>41.377787593246957</v>
      </c>
      <c r="EJ192" s="184">
        <v>41.496750814860718</v>
      </c>
      <c r="EK192" s="184">
        <v>41.559125528153835</v>
      </c>
      <c r="EL192" s="184">
        <v>41.511831232170799</v>
      </c>
      <c r="EM192" s="184">
        <v>41.509107505029476</v>
      </c>
      <c r="EN192" s="184">
        <v>41.444978743304141</v>
      </c>
      <c r="EO192" s="184">
        <v>41.445110249723484</v>
      </c>
      <c r="EP192" s="184">
        <v>41.340859972433506</v>
      </c>
      <c r="EQ192" s="184">
        <v>41.393828305692061</v>
      </c>
      <c r="ER192" s="184">
        <v>45.241428733510098</v>
      </c>
      <c r="ES192" s="184">
        <v>45.087123909812448</v>
      </c>
      <c r="ET192" s="184">
        <v>45.126251930397487</v>
      </c>
      <c r="EU192" s="184">
        <v>45.259439580619677</v>
      </c>
      <c r="EV192" s="184">
        <v>45.321983816587995</v>
      </c>
      <c r="EW192" s="184">
        <v>45.423502701990245</v>
      </c>
      <c r="EX192" s="184">
        <v>45.406941958049188</v>
      </c>
      <c r="EY192" s="184">
        <v>45.262326686009537</v>
      </c>
      <c r="EZ192" s="184">
        <v>45.333396691722847</v>
      </c>
      <c r="FA192" s="184">
        <v>45.261048162431607</v>
      </c>
      <c r="FB192" s="184">
        <v>45.14508947575063</v>
      </c>
      <c r="FC192" s="184">
        <v>45.350794488050212</v>
      </c>
      <c r="FD192" s="184">
        <v>51.904707173818743</v>
      </c>
      <c r="FE192" s="184">
        <v>51.831349378416931</v>
      </c>
      <c r="FF192" s="184">
        <v>51.863519860155399</v>
      </c>
      <c r="FG192" s="184">
        <v>52.773343433012776</v>
      </c>
      <c r="FH192" s="184">
        <v>52.25607357540536</v>
      </c>
      <c r="FI192" s="184">
        <v>52.270246795822999</v>
      </c>
      <c r="FJ192" s="184">
        <v>51.998406813333673</v>
      </c>
      <c r="FK192" s="184">
        <v>51.968348322182457</v>
      </c>
      <c r="FL192" s="184">
        <v>52.118800784780554</v>
      </c>
      <c r="FM192" s="184">
        <v>51.896549788294614</v>
      </c>
      <c r="FN192" s="184">
        <v>51.991326955257144</v>
      </c>
      <c r="FO192" s="184">
        <v>51.996431566071067</v>
      </c>
      <c r="FP192" s="184">
        <v>55.940022818258676</v>
      </c>
      <c r="FQ192" s="184">
        <v>55.960160151715584</v>
      </c>
      <c r="FR192" s="184">
        <v>55.89022519697081</v>
      </c>
      <c r="FS192" s="184">
        <v>56.163840310507332</v>
      </c>
      <c r="FT192" s="184">
        <v>56.183249636218427</v>
      </c>
      <c r="FU192" s="184">
        <v>56.496012650962022</v>
      </c>
      <c r="FV192" s="184">
        <v>55.99686325307853</v>
      </c>
      <c r="FW192" s="184">
        <v>56.000064293863574</v>
      </c>
      <c r="FX192" s="184">
        <v>56.218988514471313</v>
      </c>
      <c r="FY192" s="184">
        <v>55.857133902063531</v>
      </c>
      <c r="FZ192" s="184">
        <v>56.163502810970272</v>
      </c>
      <c r="GA192" s="184">
        <v>56.096574011252258</v>
      </c>
    </row>
    <row r="193" spans="2:183">
      <c r="B193" s="42"/>
      <c r="C193" s="185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</row>
    <row r="194" spans="2:183">
      <c r="B194" s="188" t="s">
        <v>32</v>
      </c>
      <c r="C194" s="189" t="s">
        <v>33</v>
      </c>
      <c r="D194" s="162">
        <v>41275</v>
      </c>
      <c r="E194" s="162">
        <v>41306</v>
      </c>
      <c r="F194" s="162">
        <v>41334</v>
      </c>
      <c r="G194" s="162">
        <v>41365</v>
      </c>
      <c r="H194" s="162">
        <v>41395</v>
      </c>
      <c r="I194" s="162">
        <v>41426</v>
      </c>
      <c r="J194" s="162">
        <v>41456</v>
      </c>
      <c r="K194" s="162">
        <v>41487</v>
      </c>
      <c r="L194" s="162">
        <v>41518</v>
      </c>
      <c r="M194" s="162">
        <v>41548</v>
      </c>
      <c r="N194" s="162">
        <v>41579</v>
      </c>
      <c r="O194" s="162">
        <v>41609</v>
      </c>
      <c r="P194" s="162">
        <v>41640</v>
      </c>
      <c r="Q194" s="162">
        <v>41671</v>
      </c>
      <c r="R194" s="162">
        <v>41699</v>
      </c>
      <c r="S194" s="162">
        <v>41730</v>
      </c>
      <c r="T194" s="162">
        <v>41760</v>
      </c>
      <c r="U194" s="162">
        <v>41791</v>
      </c>
      <c r="V194" s="162">
        <v>41821</v>
      </c>
      <c r="W194" s="162">
        <v>41852</v>
      </c>
      <c r="X194" s="162">
        <v>41883</v>
      </c>
      <c r="Y194" s="162">
        <v>41913</v>
      </c>
      <c r="Z194" s="162">
        <v>41944</v>
      </c>
      <c r="AA194" s="162">
        <v>41974</v>
      </c>
      <c r="AB194" s="162">
        <v>42005</v>
      </c>
      <c r="AC194" s="162">
        <v>42036</v>
      </c>
      <c r="AD194" s="162">
        <v>42064</v>
      </c>
      <c r="AE194" s="162">
        <v>42095</v>
      </c>
      <c r="AF194" s="162">
        <v>42125</v>
      </c>
      <c r="AG194" s="162">
        <v>42156</v>
      </c>
      <c r="AH194" s="162">
        <v>42186</v>
      </c>
      <c r="AI194" s="162">
        <v>42217</v>
      </c>
      <c r="AJ194" s="162">
        <v>42248</v>
      </c>
      <c r="AK194" s="162">
        <v>42278</v>
      </c>
      <c r="AL194" s="162">
        <v>42309</v>
      </c>
      <c r="AM194" s="162">
        <v>42339</v>
      </c>
      <c r="AN194" s="162">
        <v>42370</v>
      </c>
      <c r="AO194" s="162">
        <v>42401</v>
      </c>
      <c r="AP194" s="162">
        <v>42430</v>
      </c>
      <c r="AQ194" s="162">
        <v>42461</v>
      </c>
      <c r="AR194" s="162">
        <v>42491</v>
      </c>
      <c r="AS194" s="162">
        <v>42522</v>
      </c>
      <c r="AT194" s="162">
        <v>42552</v>
      </c>
      <c r="AU194" s="162">
        <v>42583</v>
      </c>
      <c r="AV194" s="162">
        <v>42614</v>
      </c>
      <c r="AW194" s="162">
        <v>42644</v>
      </c>
      <c r="AX194" s="162">
        <v>42675</v>
      </c>
      <c r="AY194" s="162">
        <v>42705</v>
      </c>
      <c r="AZ194" s="162">
        <v>42736</v>
      </c>
      <c r="BA194" s="162">
        <v>42767</v>
      </c>
      <c r="BB194" s="162">
        <v>42795</v>
      </c>
      <c r="BC194" s="162">
        <v>42826</v>
      </c>
      <c r="BD194" s="162">
        <v>42856</v>
      </c>
      <c r="BE194" s="162">
        <v>42887</v>
      </c>
      <c r="BF194" s="162">
        <v>42917</v>
      </c>
      <c r="BG194" s="162">
        <v>42948</v>
      </c>
      <c r="BH194" s="162">
        <v>42979</v>
      </c>
      <c r="BI194" s="162">
        <v>43009</v>
      </c>
      <c r="BJ194" s="162">
        <v>43040</v>
      </c>
      <c r="BK194" s="162">
        <v>43070</v>
      </c>
      <c r="BL194" s="162">
        <v>43101</v>
      </c>
      <c r="BM194" s="162">
        <v>43132</v>
      </c>
      <c r="BN194" s="162">
        <v>43160</v>
      </c>
      <c r="BO194" s="162">
        <v>43191</v>
      </c>
      <c r="BP194" s="162">
        <v>43221</v>
      </c>
      <c r="BQ194" s="162">
        <v>43252</v>
      </c>
      <c r="BR194" s="162">
        <v>43282</v>
      </c>
      <c r="BS194" s="162">
        <v>43313</v>
      </c>
      <c r="BT194" s="162">
        <v>43344</v>
      </c>
      <c r="BU194" s="162">
        <v>43374</v>
      </c>
      <c r="BV194" s="162">
        <v>43405</v>
      </c>
      <c r="BW194" s="162">
        <v>43435</v>
      </c>
      <c r="BX194" s="162">
        <v>43466</v>
      </c>
      <c r="BY194" s="162">
        <v>43497</v>
      </c>
      <c r="BZ194" s="162">
        <v>43525</v>
      </c>
      <c r="CA194" s="162">
        <v>43556</v>
      </c>
      <c r="CB194" s="162">
        <v>43586</v>
      </c>
      <c r="CC194" s="162">
        <v>43617</v>
      </c>
      <c r="CD194" s="162">
        <v>43647</v>
      </c>
      <c r="CE194" s="162">
        <v>43678</v>
      </c>
      <c r="CF194" s="162">
        <v>43709</v>
      </c>
      <c r="CG194" s="162">
        <v>43739</v>
      </c>
      <c r="CH194" s="162">
        <v>43770</v>
      </c>
      <c r="CI194" s="162">
        <v>43800</v>
      </c>
      <c r="CJ194" s="162">
        <v>43831</v>
      </c>
      <c r="CK194" s="162">
        <v>43862</v>
      </c>
      <c r="CL194" s="162">
        <v>43891</v>
      </c>
      <c r="CM194" s="162">
        <v>43922</v>
      </c>
      <c r="CN194" s="162">
        <v>43952</v>
      </c>
      <c r="CO194" s="162">
        <v>43983</v>
      </c>
      <c r="CP194" s="162">
        <v>44013</v>
      </c>
      <c r="CQ194" s="162">
        <v>44044</v>
      </c>
      <c r="CR194" s="162">
        <v>44075</v>
      </c>
      <c r="CS194" s="162">
        <v>44105</v>
      </c>
      <c r="CT194" s="162">
        <v>44136</v>
      </c>
      <c r="CU194" s="162">
        <v>44166</v>
      </c>
      <c r="CV194" s="162">
        <v>44197</v>
      </c>
      <c r="CW194" s="162">
        <v>44228</v>
      </c>
      <c r="CX194" s="162">
        <v>44256</v>
      </c>
      <c r="CY194" s="162">
        <v>44287</v>
      </c>
      <c r="CZ194" s="162">
        <v>44317</v>
      </c>
      <c r="DA194" s="162">
        <v>44348</v>
      </c>
      <c r="DB194" s="162">
        <v>44378</v>
      </c>
      <c r="DC194" s="162">
        <v>44409</v>
      </c>
      <c r="DD194" s="162">
        <v>44440</v>
      </c>
      <c r="DE194" s="162">
        <v>44470</v>
      </c>
      <c r="DF194" s="162">
        <v>44501</v>
      </c>
      <c r="DG194" s="162">
        <v>44531</v>
      </c>
      <c r="DH194" s="162">
        <v>44562</v>
      </c>
      <c r="DI194" s="162">
        <v>44593</v>
      </c>
      <c r="DJ194" s="162">
        <v>44621</v>
      </c>
      <c r="DK194" s="162">
        <v>44652</v>
      </c>
      <c r="DL194" s="162">
        <v>44682</v>
      </c>
      <c r="DM194" s="162">
        <v>44713</v>
      </c>
      <c r="DN194" s="162">
        <v>44743</v>
      </c>
      <c r="DO194" s="162">
        <v>44774</v>
      </c>
      <c r="DP194" s="162">
        <v>44805</v>
      </c>
      <c r="DQ194" s="162">
        <v>44835</v>
      </c>
      <c r="DR194" s="162">
        <v>44866</v>
      </c>
      <c r="DS194" s="162">
        <v>44896</v>
      </c>
      <c r="DT194" s="162">
        <v>44927</v>
      </c>
      <c r="DU194" s="162">
        <v>44958</v>
      </c>
      <c r="DV194" s="162">
        <v>44986</v>
      </c>
      <c r="DW194" s="162">
        <v>45017</v>
      </c>
      <c r="DX194" s="162">
        <v>45047</v>
      </c>
      <c r="DY194" s="162">
        <v>45078</v>
      </c>
      <c r="DZ194" s="162">
        <v>45108</v>
      </c>
      <c r="EA194" s="162">
        <v>45139</v>
      </c>
      <c r="EB194" s="162">
        <v>45170</v>
      </c>
      <c r="EC194" s="162">
        <v>45200</v>
      </c>
      <c r="ED194" s="162">
        <v>45231</v>
      </c>
      <c r="EE194" s="162">
        <v>45261</v>
      </c>
      <c r="EF194" s="162">
        <v>45292</v>
      </c>
      <c r="EG194" s="162">
        <v>45323</v>
      </c>
      <c r="EH194" s="162">
        <v>45352</v>
      </c>
      <c r="EI194" s="162">
        <v>45383</v>
      </c>
      <c r="EJ194" s="162">
        <v>45413</v>
      </c>
      <c r="EK194" s="162">
        <v>45444</v>
      </c>
      <c r="EL194" s="162">
        <v>45474</v>
      </c>
      <c r="EM194" s="162">
        <v>45505</v>
      </c>
      <c r="EN194" s="162">
        <v>45536</v>
      </c>
      <c r="EO194" s="162">
        <v>45566</v>
      </c>
      <c r="EP194" s="162">
        <v>45597</v>
      </c>
      <c r="EQ194" s="162">
        <v>45627</v>
      </c>
      <c r="ER194" s="162">
        <v>45658</v>
      </c>
      <c r="ES194" s="162">
        <v>45689</v>
      </c>
      <c r="ET194" s="162">
        <v>45717</v>
      </c>
      <c r="EU194" s="162">
        <v>45748</v>
      </c>
      <c r="EV194" s="162">
        <v>45778</v>
      </c>
      <c r="EW194" s="162">
        <v>45809</v>
      </c>
      <c r="EX194" s="162">
        <v>45839</v>
      </c>
      <c r="EY194" s="162">
        <v>45870</v>
      </c>
      <c r="EZ194" s="162">
        <v>45901</v>
      </c>
      <c r="FA194" s="162">
        <v>45931</v>
      </c>
      <c r="FB194" s="162">
        <v>45962</v>
      </c>
      <c r="FC194" s="162">
        <v>45992</v>
      </c>
      <c r="FD194" s="162">
        <v>46023</v>
      </c>
      <c r="FE194" s="162">
        <v>46054</v>
      </c>
      <c r="FF194" s="162">
        <v>46082</v>
      </c>
      <c r="FG194" s="162">
        <v>46113</v>
      </c>
      <c r="FH194" s="162">
        <v>46143</v>
      </c>
      <c r="FI194" s="162">
        <v>46174</v>
      </c>
      <c r="FJ194" s="162">
        <v>46204</v>
      </c>
      <c r="FK194" s="162">
        <v>46235</v>
      </c>
      <c r="FL194" s="162">
        <v>46266</v>
      </c>
      <c r="FM194" s="162">
        <v>46296</v>
      </c>
      <c r="FN194" s="162">
        <v>46327</v>
      </c>
      <c r="FO194" s="162">
        <v>46357</v>
      </c>
      <c r="FP194" s="162">
        <v>46388</v>
      </c>
      <c r="FQ194" s="162">
        <v>46419</v>
      </c>
      <c r="FR194" s="162">
        <v>46447</v>
      </c>
      <c r="FS194" s="162">
        <v>46478</v>
      </c>
      <c r="FT194" s="162">
        <v>46508</v>
      </c>
      <c r="FU194" s="162">
        <v>46539</v>
      </c>
      <c r="FV194" s="162">
        <v>46569</v>
      </c>
      <c r="FW194" s="162">
        <v>46600</v>
      </c>
      <c r="FX194" s="162">
        <v>46631</v>
      </c>
      <c r="FY194" s="162">
        <v>46661</v>
      </c>
      <c r="FZ194" s="162">
        <v>46692</v>
      </c>
      <c r="GA194" s="162">
        <v>46722</v>
      </c>
    </row>
    <row r="195" spans="2:183">
      <c r="B195" s="75" t="s">
        <v>7</v>
      </c>
      <c r="C195" s="163" t="s">
        <v>34</v>
      </c>
      <c r="D195" s="164">
        <v>231</v>
      </c>
      <c r="E195" s="165">
        <v>231</v>
      </c>
      <c r="F195" s="165">
        <v>231</v>
      </c>
      <c r="G195" s="165">
        <v>231</v>
      </c>
      <c r="H195" s="165">
        <v>231</v>
      </c>
      <c r="I195" s="165">
        <v>231</v>
      </c>
      <c r="J195" s="165">
        <v>231</v>
      </c>
      <c r="K195" s="165">
        <v>231</v>
      </c>
      <c r="L195" s="165">
        <v>231</v>
      </c>
      <c r="M195" s="165">
        <v>231</v>
      </c>
      <c r="N195" s="165">
        <v>231</v>
      </c>
      <c r="O195" s="165">
        <v>231</v>
      </c>
      <c r="P195" s="165">
        <v>231</v>
      </c>
      <c r="Q195" s="165">
        <v>231</v>
      </c>
      <c r="R195" s="165">
        <v>231</v>
      </c>
      <c r="S195" s="165">
        <v>231</v>
      </c>
      <c r="T195" s="165">
        <v>231</v>
      </c>
      <c r="U195" s="165">
        <v>231</v>
      </c>
      <c r="V195" s="165">
        <v>231</v>
      </c>
      <c r="W195" s="165">
        <v>231</v>
      </c>
      <c r="X195" s="165">
        <v>231</v>
      </c>
      <c r="Y195" s="165">
        <v>231</v>
      </c>
      <c r="Z195" s="165">
        <v>231</v>
      </c>
      <c r="AA195" s="165">
        <v>231</v>
      </c>
      <c r="AB195" s="165">
        <v>231</v>
      </c>
      <c r="AC195" s="165">
        <v>231</v>
      </c>
      <c r="AD195" s="165">
        <v>231</v>
      </c>
      <c r="AE195" s="165">
        <v>231</v>
      </c>
      <c r="AF195" s="165">
        <v>231</v>
      </c>
      <c r="AG195" s="165">
        <v>231</v>
      </c>
      <c r="AH195" s="165">
        <v>231</v>
      </c>
      <c r="AI195" s="165">
        <v>231</v>
      </c>
      <c r="AJ195" s="165">
        <v>231</v>
      </c>
      <c r="AK195" s="165">
        <v>231</v>
      </c>
      <c r="AL195" s="165">
        <v>231</v>
      </c>
      <c r="AM195" s="165">
        <v>231</v>
      </c>
      <c r="AN195" s="165">
        <v>231</v>
      </c>
      <c r="AO195" s="165">
        <v>231</v>
      </c>
      <c r="AP195" s="165">
        <v>231</v>
      </c>
      <c r="AQ195" s="165">
        <v>231</v>
      </c>
      <c r="AR195" s="165">
        <v>231</v>
      </c>
      <c r="AS195" s="165">
        <v>231</v>
      </c>
      <c r="AT195" s="165">
        <v>231</v>
      </c>
      <c r="AU195" s="165">
        <v>231</v>
      </c>
      <c r="AV195" s="165">
        <v>231</v>
      </c>
      <c r="AW195" s="165">
        <v>231</v>
      </c>
      <c r="AX195" s="165">
        <v>231</v>
      </c>
      <c r="AY195" s="165">
        <v>231</v>
      </c>
      <c r="AZ195" s="165">
        <v>231</v>
      </c>
      <c r="BA195" s="165">
        <v>231</v>
      </c>
      <c r="BB195" s="165">
        <v>231</v>
      </c>
      <c r="BC195" s="165">
        <v>231</v>
      </c>
      <c r="BD195" s="165">
        <v>231</v>
      </c>
      <c r="BE195" s="165">
        <v>231</v>
      </c>
      <c r="BF195" s="165">
        <v>231</v>
      </c>
      <c r="BG195" s="165">
        <v>231</v>
      </c>
      <c r="BH195" s="165">
        <v>231</v>
      </c>
      <c r="BI195" s="165">
        <v>231</v>
      </c>
      <c r="BJ195" s="165">
        <v>231</v>
      </c>
      <c r="BK195" s="165">
        <v>231</v>
      </c>
      <c r="BL195" s="165">
        <v>231</v>
      </c>
      <c r="BM195" s="165">
        <v>231</v>
      </c>
      <c r="BN195" s="165">
        <v>231</v>
      </c>
      <c r="BO195" s="165">
        <v>231</v>
      </c>
      <c r="BP195" s="165">
        <v>231</v>
      </c>
      <c r="BQ195" s="165">
        <v>231</v>
      </c>
      <c r="BR195" s="165">
        <v>231</v>
      </c>
      <c r="BS195" s="165">
        <v>231</v>
      </c>
      <c r="BT195" s="165">
        <v>231</v>
      </c>
      <c r="BU195" s="165">
        <v>231</v>
      </c>
      <c r="BV195" s="165">
        <v>231</v>
      </c>
      <c r="BW195" s="165">
        <v>231</v>
      </c>
      <c r="BX195" s="165">
        <v>231</v>
      </c>
      <c r="BY195" s="165">
        <v>231</v>
      </c>
      <c r="BZ195" s="165">
        <v>231</v>
      </c>
      <c r="CA195" s="165">
        <v>231</v>
      </c>
      <c r="CB195" s="165">
        <v>231</v>
      </c>
      <c r="CC195" s="165">
        <v>231</v>
      </c>
      <c r="CD195" s="165">
        <v>231</v>
      </c>
      <c r="CE195" s="165">
        <v>231</v>
      </c>
      <c r="CF195" s="165">
        <v>231</v>
      </c>
      <c r="CG195" s="165">
        <v>231</v>
      </c>
      <c r="CH195" s="165">
        <v>231</v>
      </c>
      <c r="CI195" s="165">
        <v>231</v>
      </c>
      <c r="CJ195" s="165">
        <v>231</v>
      </c>
      <c r="CK195" s="165">
        <v>231</v>
      </c>
      <c r="CL195" s="165">
        <v>231</v>
      </c>
      <c r="CM195" s="165">
        <v>231</v>
      </c>
      <c r="CN195" s="165">
        <v>231</v>
      </c>
      <c r="CO195" s="165">
        <v>231</v>
      </c>
      <c r="CP195" s="165">
        <v>231</v>
      </c>
      <c r="CQ195" s="165">
        <v>231</v>
      </c>
      <c r="CR195" s="165">
        <v>231</v>
      </c>
      <c r="CS195" s="165">
        <v>231</v>
      </c>
      <c r="CT195" s="165">
        <v>231</v>
      </c>
      <c r="CU195" s="165">
        <v>231</v>
      </c>
      <c r="CV195" s="165">
        <v>231</v>
      </c>
      <c r="CW195" s="165">
        <v>231</v>
      </c>
      <c r="CX195" s="165">
        <v>231</v>
      </c>
      <c r="CY195" s="165">
        <v>231</v>
      </c>
      <c r="CZ195" s="165">
        <v>231</v>
      </c>
      <c r="DA195" s="165">
        <v>231</v>
      </c>
      <c r="DB195" s="165">
        <v>231</v>
      </c>
      <c r="DC195" s="165">
        <v>231</v>
      </c>
      <c r="DD195" s="165">
        <v>231</v>
      </c>
      <c r="DE195" s="165">
        <v>231</v>
      </c>
      <c r="DF195" s="165">
        <v>231</v>
      </c>
      <c r="DG195" s="165">
        <v>231</v>
      </c>
      <c r="DH195" s="165">
        <v>231</v>
      </c>
      <c r="DI195" s="165">
        <v>231</v>
      </c>
      <c r="DJ195" s="165">
        <v>231</v>
      </c>
      <c r="DK195" s="165">
        <v>231</v>
      </c>
      <c r="DL195" s="165">
        <v>231</v>
      </c>
      <c r="DM195" s="165">
        <v>231</v>
      </c>
      <c r="DN195" s="165">
        <v>231</v>
      </c>
      <c r="DO195" s="165">
        <v>231</v>
      </c>
      <c r="DP195" s="165">
        <v>231</v>
      </c>
      <c r="DQ195" s="165">
        <v>231</v>
      </c>
      <c r="DR195" s="165">
        <v>231</v>
      </c>
      <c r="DS195" s="165">
        <v>231</v>
      </c>
      <c r="DT195" s="165">
        <v>231</v>
      </c>
      <c r="DU195" s="165">
        <v>231</v>
      </c>
      <c r="DV195" s="165">
        <v>231</v>
      </c>
      <c r="DW195" s="165">
        <v>231</v>
      </c>
      <c r="DX195" s="165">
        <v>231</v>
      </c>
      <c r="DY195" s="165">
        <v>231</v>
      </c>
      <c r="DZ195" s="165">
        <v>231</v>
      </c>
      <c r="EA195" s="165">
        <v>231</v>
      </c>
      <c r="EB195" s="165">
        <v>231</v>
      </c>
      <c r="EC195" s="165">
        <v>231</v>
      </c>
      <c r="ED195" s="165">
        <v>231</v>
      </c>
      <c r="EE195" s="165">
        <v>231</v>
      </c>
      <c r="EF195" s="165">
        <v>231</v>
      </c>
      <c r="EG195" s="165">
        <v>231</v>
      </c>
      <c r="EH195" s="165">
        <v>231</v>
      </c>
      <c r="EI195" s="165">
        <v>231</v>
      </c>
      <c r="EJ195" s="165">
        <v>231</v>
      </c>
      <c r="EK195" s="165">
        <v>231</v>
      </c>
      <c r="EL195" s="165">
        <v>231</v>
      </c>
      <c r="EM195" s="165">
        <v>231</v>
      </c>
      <c r="EN195" s="165">
        <v>231</v>
      </c>
      <c r="EO195" s="165">
        <v>231</v>
      </c>
      <c r="EP195" s="165">
        <v>231</v>
      </c>
      <c r="EQ195" s="165">
        <v>231</v>
      </c>
      <c r="ER195" s="165">
        <v>231</v>
      </c>
      <c r="ES195" s="165">
        <v>231</v>
      </c>
      <c r="ET195" s="165">
        <v>231</v>
      </c>
      <c r="EU195" s="165">
        <v>231</v>
      </c>
      <c r="EV195" s="165">
        <v>231</v>
      </c>
      <c r="EW195" s="165">
        <v>231</v>
      </c>
      <c r="EX195" s="165">
        <v>231</v>
      </c>
      <c r="EY195" s="165">
        <v>231</v>
      </c>
      <c r="EZ195" s="165">
        <v>231</v>
      </c>
      <c r="FA195" s="165">
        <v>231</v>
      </c>
      <c r="FB195" s="165">
        <v>231</v>
      </c>
      <c r="FC195" s="165">
        <v>231</v>
      </c>
      <c r="FD195" s="165">
        <v>231</v>
      </c>
      <c r="FE195" s="165">
        <v>231</v>
      </c>
      <c r="FF195" s="165">
        <v>231</v>
      </c>
      <c r="FG195" s="165">
        <v>231</v>
      </c>
      <c r="FH195" s="165">
        <v>231</v>
      </c>
      <c r="FI195" s="165">
        <v>231</v>
      </c>
      <c r="FJ195" s="165">
        <v>231</v>
      </c>
      <c r="FK195" s="165">
        <v>231</v>
      </c>
      <c r="FL195" s="165">
        <v>231</v>
      </c>
      <c r="FM195" s="165">
        <v>231</v>
      </c>
      <c r="FN195" s="165">
        <v>231</v>
      </c>
      <c r="FO195" s="165">
        <v>231</v>
      </c>
      <c r="FP195" s="165">
        <v>231</v>
      </c>
      <c r="FQ195" s="165">
        <v>231</v>
      </c>
      <c r="FR195" s="165">
        <v>231</v>
      </c>
      <c r="FS195" s="165">
        <v>231</v>
      </c>
      <c r="FT195" s="165">
        <v>231</v>
      </c>
      <c r="FU195" s="165">
        <v>231</v>
      </c>
      <c r="FV195" s="165">
        <v>231</v>
      </c>
      <c r="FW195" s="165">
        <v>231</v>
      </c>
      <c r="FX195" s="165">
        <v>231</v>
      </c>
      <c r="FY195" s="165">
        <v>231</v>
      </c>
      <c r="FZ195" s="165">
        <v>231</v>
      </c>
      <c r="GA195" s="165">
        <v>231</v>
      </c>
    </row>
    <row r="196" spans="2:183">
      <c r="B196" s="96" t="s">
        <v>7</v>
      </c>
      <c r="C196" s="166" t="s">
        <v>35</v>
      </c>
      <c r="D196" s="167">
        <v>75806.334841628952</v>
      </c>
      <c r="E196" s="168">
        <v>68634.552941176473</v>
      </c>
      <c r="F196" s="168">
        <v>72946.023529411759</v>
      </c>
      <c r="G196" s="168">
        <v>70992.87873303167</v>
      </c>
      <c r="H196" s="168">
        <v>74297.183257918558</v>
      </c>
      <c r="I196" s="168">
        <v>70690.893665158379</v>
      </c>
      <c r="J196" s="168">
        <v>73955.169683257918</v>
      </c>
      <c r="K196" s="168">
        <v>74164.830316742082</v>
      </c>
      <c r="L196" s="168">
        <v>70053.461538461532</v>
      </c>
      <c r="M196" s="168">
        <v>74264.869683257915</v>
      </c>
      <c r="N196" s="168">
        <v>71520.231674208146</v>
      </c>
      <c r="O196" s="168">
        <v>74355.424434389148</v>
      </c>
      <c r="P196" s="168">
        <v>76859.145701357469</v>
      </c>
      <c r="Q196" s="168">
        <v>69450.803167420818</v>
      </c>
      <c r="R196" s="168">
        <v>33248.617194570135</v>
      </c>
      <c r="S196" s="168">
        <v>54709.185520361993</v>
      </c>
      <c r="T196" s="168">
        <v>74230.938914027152</v>
      </c>
      <c r="U196" s="168">
        <v>71266.691402714932</v>
      </c>
      <c r="V196" s="168">
        <v>74261.430769230763</v>
      </c>
      <c r="W196" s="168">
        <v>74408.970588235286</v>
      </c>
      <c r="X196" s="168">
        <v>70147.324886877832</v>
      </c>
      <c r="Y196" s="168">
        <v>72977.426244343893</v>
      </c>
      <c r="Z196" s="168">
        <v>70983.619909502275</v>
      </c>
      <c r="AA196" s="168">
        <v>73845.01131221719</v>
      </c>
      <c r="AB196" s="168">
        <v>74345.871040723985</v>
      </c>
      <c r="AC196" s="168">
        <v>67684.513574660625</v>
      </c>
      <c r="AD196" s="168">
        <v>72660.667420814483</v>
      </c>
      <c r="AE196" s="168">
        <v>69653.744343891391</v>
      </c>
      <c r="AF196" s="168">
        <v>72470.712669683257</v>
      </c>
      <c r="AG196" s="168">
        <v>71062.810859728503</v>
      </c>
      <c r="AH196" s="168">
        <v>73833.501357466055</v>
      </c>
      <c r="AI196" s="168">
        <v>73903.444343891402</v>
      </c>
      <c r="AJ196" s="168">
        <v>69312.064253393663</v>
      </c>
      <c r="AK196" s="168">
        <v>72336.442533936643</v>
      </c>
      <c r="AL196" s="168">
        <v>70547.935746606337</v>
      </c>
      <c r="AM196" s="168">
        <v>71751.843891402721</v>
      </c>
      <c r="AN196" s="168">
        <v>73574.60995475114</v>
      </c>
      <c r="AO196" s="168">
        <v>69921.295022624428</v>
      </c>
      <c r="AP196" s="168">
        <v>9487.2452488687777</v>
      </c>
      <c r="AQ196" s="168">
        <v>6872.8104072398191</v>
      </c>
      <c r="AR196" s="168">
        <v>72516.787330316743</v>
      </c>
      <c r="AS196" s="168">
        <v>70782.788235294123</v>
      </c>
      <c r="AT196" s="168">
        <v>73714.038461538468</v>
      </c>
      <c r="AU196" s="168">
        <v>74505.961538461532</v>
      </c>
      <c r="AV196" s="168">
        <v>69414.943438914037</v>
      </c>
      <c r="AW196" s="168">
        <v>72242.217194570141</v>
      </c>
      <c r="AX196" s="168">
        <v>70024.63800904977</v>
      </c>
      <c r="AY196" s="168">
        <v>71264.62669683258</v>
      </c>
      <c r="AZ196" s="168">
        <v>73509.558823529413</v>
      </c>
      <c r="BA196" s="168">
        <v>67110.095927601811</v>
      </c>
      <c r="BB196" s="168">
        <v>71563.925339366513</v>
      </c>
      <c r="BC196" s="168">
        <v>68099.077828054287</v>
      </c>
      <c r="BD196" s="168">
        <v>71973.325791855197</v>
      </c>
      <c r="BE196" s="168">
        <v>70241.080542986427</v>
      </c>
      <c r="BF196" s="168">
        <v>72846.447963800907</v>
      </c>
      <c r="BG196" s="168">
        <v>73538.037104072399</v>
      </c>
      <c r="BH196" s="168">
        <v>68373.337104072387</v>
      </c>
      <c r="BI196" s="168">
        <v>71464.660633484164</v>
      </c>
      <c r="BJ196" s="168">
        <v>69062.907239819004</v>
      </c>
      <c r="BK196" s="168">
        <v>70980.282805429859</v>
      </c>
      <c r="BL196" s="168">
        <v>74309.411764705888</v>
      </c>
      <c r="BM196" s="168">
        <v>68093.071493212672</v>
      </c>
      <c r="BN196" s="168">
        <v>37180.452488687784</v>
      </c>
      <c r="BO196" s="168">
        <v>55649.63800904977</v>
      </c>
      <c r="BP196" s="168">
        <v>73112.5</v>
      </c>
      <c r="BQ196" s="168">
        <v>71253.693212669692</v>
      </c>
      <c r="BR196" s="168">
        <v>74901.459276018097</v>
      </c>
      <c r="BS196" s="168">
        <v>75266.085972850677</v>
      </c>
      <c r="BT196" s="168">
        <v>70291.193665158382</v>
      </c>
      <c r="BU196" s="168">
        <v>74493.054298642528</v>
      </c>
      <c r="BV196" s="168">
        <v>72984.519457013579</v>
      </c>
      <c r="BW196" s="168">
        <v>75811.73665158372</v>
      </c>
      <c r="BX196" s="168">
        <v>78393.00361990949</v>
      </c>
      <c r="BY196" s="168">
        <v>71305.690045248863</v>
      </c>
      <c r="BZ196" s="168">
        <v>76823.359728506795</v>
      </c>
      <c r="CA196" s="168">
        <v>74002.341628959286</v>
      </c>
      <c r="CB196" s="168">
        <v>76599.423076923078</v>
      </c>
      <c r="CC196" s="168">
        <v>73123.020361990944</v>
      </c>
      <c r="CD196" s="168">
        <v>78225.605429864256</v>
      </c>
      <c r="CE196" s="168">
        <v>78516.583710407242</v>
      </c>
      <c r="CF196" s="168">
        <v>75163.280542986424</v>
      </c>
      <c r="CG196" s="168">
        <v>77929.581447963807</v>
      </c>
      <c r="CH196" s="168">
        <v>77311.905882352949</v>
      </c>
      <c r="CI196" s="168">
        <v>80189.858823529401</v>
      </c>
      <c r="CJ196" s="168">
        <v>80979.361085972851</v>
      </c>
      <c r="CK196" s="168">
        <v>75764.60995475114</v>
      </c>
      <c r="CL196" s="168">
        <v>70516.012669683259</v>
      </c>
      <c r="CM196" s="168">
        <v>33011.495927601813</v>
      </c>
      <c r="CN196" s="168">
        <v>77920.588235294112</v>
      </c>
      <c r="CO196" s="168">
        <v>75945.141176470599</v>
      </c>
      <c r="CP196" s="168">
        <v>78884.666063348413</v>
      </c>
      <c r="CQ196" s="168">
        <v>79087.13800904977</v>
      </c>
      <c r="CR196" s="168">
        <v>75499.666063348413</v>
      </c>
      <c r="CS196" s="168">
        <v>78858.031674208149</v>
      </c>
      <c r="CT196" s="168">
        <v>77311.895022624434</v>
      </c>
      <c r="CU196" s="168">
        <v>80581.136651583714</v>
      </c>
      <c r="CV196" s="168">
        <v>80565.079185520372</v>
      </c>
      <c r="CW196" s="168">
        <v>73065.916289592758</v>
      </c>
      <c r="CX196" s="168">
        <v>80505.424434389148</v>
      </c>
      <c r="CY196" s="168">
        <v>75780.045248868773</v>
      </c>
      <c r="CZ196" s="168">
        <v>77854.836199095022</v>
      </c>
      <c r="DA196" s="168">
        <v>76173.24660633484</v>
      </c>
      <c r="DB196" s="168">
        <v>79087.302262443438</v>
      </c>
      <c r="DC196" s="168">
        <v>79778.144796380089</v>
      </c>
      <c r="DD196" s="168">
        <v>74843.891402714944</v>
      </c>
      <c r="DE196" s="168">
        <v>78697.997737556565</v>
      </c>
      <c r="DF196" s="168">
        <v>77575.033936651584</v>
      </c>
      <c r="DG196" s="168">
        <v>79653.314479638007</v>
      </c>
      <c r="DH196" s="168">
        <v>80504.174208144803</v>
      </c>
      <c r="DI196" s="168">
        <v>72795.101809954751</v>
      </c>
      <c r="DJ196" s="168">
        <v>80445.819909502272</v>
      </c>
      <c r="DK196" s="168">
        <v>22524.987330316741</v>
      </c>
      <c r="DL196" s="168">
        <v>77282.584615384607</v>
      </c>
      <c r="DM196" s="168">
        <v>75765.950226244342</v>
      </c>
      <c r="DN196" s="168">
        <v>79010.757918552044</v>
      </c>
      <c r="DO196" s="168">
        <v>80010.141176470599</v>
      </c>
      <c r="DP196" s="168">
        <v>74731.668778280538</v>
      </c>
      <c r="DQ196" s="168">
        <v>78849.332579185517</v>
      </c>
      <c r="DR196" s="168">
        <v>77573.501357466055</v>
      </c>
      <c r="DS196" s="168">
        <v>79490.554298642528</v>
      </c>
      <c r="DT196" s="168">
        <v>80171.770135746614</v>
      </c>
      <c r="DU196" s="168">
        <v>72574.23619909503</v>
      </c>
      <c r="DV196" s="168">
        <v>79973.303167420818</v>
      </c>
      <c r="DW196" s="168">
        <v>75463.964705882361</v>
      </c>
      <c r="DX196" s="168">
        <v>77098.569230769237</v>
      </c>
      <c r="DY196" s="168">
        <v>74926.521266968324</v>
      </c>
      <c r="DZ196" s="168">
        <v>79085.967420814486</v>
      </c>
      <c r="EA196" s="168">
        <v>79381.843891402721</v>
      </c>
      <c r="EB196" s="168">
        <v>74848.976470588241</v>
      </c>
      <c r="EC196" s="168">
        <v>78088.127601809945</v>
      </c>
      <c r="ED196" s="168">
        <v>76962.285067873294</v>
      </c>
      <c r="EE196" s="168">
        <v>79308.49547511313</v>
      </c>
      <c r="EF196" s="168">
        <v>80341.391402714944</v>
      </c>
      <c r="EG196" s="168">
        <v>75159.270588235289</v>
      </c>
      <c r="EH196" s="168">
        <v>2646.0371040723981</v>
      </c>
      <c r="EI196" s="168">
        <v>15006.668778280544</v>
      </c>
      <c r="EJ196" s="168">
        <v>77054.847058823521</v>
      </c>
      <c r="EK196" s="168">
        <v>75077.273755656104</v>
      </c>
      <c r="EL196" s="168">
        <v>79231.284162895929</v>
      </c>
      <c r="EM196" s="168">
        <v>79373.647963800904</v>
      </c>
      <c r="EN196" s="168">
        <v>75062.319004524892</v>
      </c>
      <c r="EO196" s="168">
        <v>78073.12217194571</v>
      </c>
      <c r="EP196" s="168">
        <v>76963.280542986424</v>
      </c>
      <c r="EQ196" s="168">
        <v>79591.48778280543</v>
      </c>
      <c r="ER196" s="168">
        <v>79336.148416289594</v>
      </c>
      <c r="ES196" s="168">
        <v>71686.724886877841</v>
      </c>
      <c r="ET196" s="168">
        <v>78148.959276018097</v>
      </c>
      <c r="EU196" s="168">
        <v>73367.839366515836</v>
      </c>
      <c r="EV196" s="168">
        <v>76122.257013574665</v>
      </c>
      <c r="EW196" s="168">
        <v>73899.479638009056</v>
      </c>
      <c r="EX196" s="168">
        <v>78027.024886877829</v>
      </c>
      <c r="EY196" s="168">
        <v>78434.389140271494</v>
      </c>
      <c r="EZ196" s="168">
        <v>73373.715837104071</v>
      </c>
      <c r="FA196" s="168">
        <v>76708.931221719453</v>
      </c>
      <c r="FB196" s="168">
        <v>76202.658371040714</v>
      </c>
      <c r="FC196" s="168">
        <v>78274.796380090498</v>
      </c>
      <c r="FD196" s="168">
        <v>78118.24660633484</v>
      </c>
      <c r="FE196" s="168">
        <v>70722.296380090498</v>
      </c>
      <c r="FF196" s="168">
        <v>32447.352941176472</v>
      </c>
      <c r="FG196" s="168">
        <v>65639.773755656104</v>
      </c>
      <c r="FH196" s="168">
        <v>75326.798642533948</v>
      </c>
      <c r="FI196" s="168">
        <v>73514.394570135744</v>
      </c>
      <c r="FJ196" s="168">
        <v>77500.424434389148</v>
      </c>
      <c r="FK196" s="168">
        <v>77832.692307692298</v>
      </c>
      <c r="FL196" s="168">
        <v>72993.082352941172</v>
      </c>
      <c r="FM196" s="168">
        <v>76492.183257918558</v>
      </c>
      <c r="FN196" s="168">
        <v>74969.00452488687</v>
      </c>
      <c r="FO196" s="168">
        <v>78096.538461538468</v>
      </c>
      <c r="FP196" s="168">
        <v>77856.148416289594</v>
      </c>
      <c r="FQ196" s="168">
        <v>70635.684162895937</v>
      </c>
      <c r="FR196" s="168">
        <v>76760.350678733041</v>
      </c>
      <c r="FS196" s="168">
        <v>73451.391402714944</v>
      </c>
      <c r="FT196" s="168">
        <v>75522.008144796389</v>
      </c>
      <c r="FU196" s="168">
        <v>73780.192307692298</v>
      </c>
      <c r="FV196" s="168">
        <v>77730.673303167423</v>
      </c>
      <c r="FW196" s="168">
        <v>77144.892307692309</v>
      </c>
      <c r="FX196" s="168">
        <v>73164.044343891394</v>
      </c>
      <c r="FY196" s="168">
        <v>75517.686877828062</v>
      </c>
      <c r="FZ196" s="168">
        <v>74985.99547511313</v>
      </c>
      <c r="GA196" s="168">
        <v>78349.128959276015</v>
      </c>
    </row>
    <row r="197" spans="2:183">
      <c r="B197" s="96" t="s">
        <v>7</v>
      </c>
      <c r="C197" s="166" t="s">
        <v>36</v>
      </c>
      <c r="D197" s="169">
        <v>152538</v>
      </c>
      <c r="E197" s="170">
        <v>138122.59</v>
      </c>
      <c r="F197" s="170">
        <v>146133</v>
      </c>
      <c r="G197" s="170">
        <v>142313.98000000001</v>
      </c>
      <c r="H197" s="170">
        <v>149121</v>
      </c>
      <c r="I197" s="170">
        <v>141569</v>
      </c>
      <c r="J197" s="170">
        <v>148302</v>
      </c>
      <c r="K197" s="170">
        <v>148800</v>
      </c>
      <c r="L197" s="170">
        <v>140181.98000000001</v>
      </c>
      <c r="M197" s="170">
        <v>149054</v>
      </c>
      <c r="N197" s="170">
        <v>143436</v>
      </c>
      <c r="O197" s="170">
        <v>149262</v>
      </c>
      <c r="P197" s="170">
        <v>154857</v>
      </c>
      <c r="Q197" s="170">
        <v>139950.59</v>
      </c>
      <c r="R197" s="170">
        <v>66662.8</v>
      </c>
      <c r="S197" s="170">
        <v>109660</v>
      </c>
      <c r="T197" s="170">
        <v>148965</v>
      </c>
      <c r="U197" s="170">
        <v>142855.98000000001</v>
      </c>
      <c r="V197" s="170">
        <v>149001</v>
      </c>
      <c r="W197" s="170">
        <v>149289</v>
      </c>
      <c r="X197" s="170">
        <v>140390.98000000001</v>
      </c>
      <c r="Y197" s="170">
        <v>146173</v>
      </c>
      <c r="Z197" s="170">
        <v>142241</v>
      </c>
      <c r="AA197" s="170">
        <v>148129</v>
      </c>
      <c r="AB197" s="170">
        <v>149286</v>
      </c>
      <c r="AC197" s="170">
        <v>135961.59</v>
      </c>
      <c r="AD197" s="170">
        <v>145482</v>
      </c>
      <c r="AE197" s="170">
        <v>139316</v>
      </c>
      <c r="AF197" s="170">
        <v>145057</v>
      </c>
      <c r="AG197" s="170">
        <v>142451.98000000001</v>
      </c>
      <c r="AH197" s="170">
        <v>148065</v>
      </c>
      <c r="AI197" s="170">
        <v>148232</v>
      </c>
      <c r="AJ197" s="170">
        <v>138489</v>
      </c>
      <c r="AK197" s="170">
        <v>144747</v>
      </c>
      <c r="AL197" s="170">
        <v>141264.98000000001</v>
      </c>
      <c r="AM197" s="170">
        <v>143517</v>
      </c>
      <c r="AN197" s="170">
        <v>147506</v>
      </c>
      <c r="AO197" s="170">
        <v>140410.28</v>
      </c>
      <c r="AP197" s="170">
        <v>19020</v>
      </c>
      <c r="AQ197" s="170">
        <v>13716.1</v>
      </c>
      <c r="AR197" s="170">
        <v>145169</v>
      </c>
      <c r="AS197" s="170">
        <v>141831</v>
      </c>
      <c r="AT197" s="170">
        <v>147810</v>
      </c>
      <c r="AU197" s="170">
        <v>149536</v>
      </c>
      <c r="AV197" s="170">
        <v>138768</v>
      </c>
      <c r="AW197" s="170">
        <v>144538</v>
      </c>
      <c r="AX197" s="170">
        <v>140196</v>
      </c>
      <c r="AY197" s="170">
        <v>142406</v>
      </c>
      <c r="AZ197" s="170">
        <v>148868</v>
      </c>
      <c r="BA197" s="170">
        <v>136045.59</v>
      </c>
      <c r="BB197" s="170">
        <v>144489</v>
      </c>
      <c r="BC197" s="170">
        <v>137208</v>
      </c>
      <c r="BD197" s="170">
        <v>145418</v>
      </c>
      <c r="BE197" s="170">
        <v>142056</v>
      </c>
      <c r="BF197" s="170">
        <v>147348</v>
      </c>
      <c r="BG197" s="170">
        <v>148913</v>
      </c>
      <c r="BH197" s="170">
        <v>137830</v>
      </c>
      <c r="BI197" s="170">
        <v>144252</v>
      </c>
      <c r="BJ197" s="170">
        <v>139470</v>
      </c>
      <c r="BK197" s="170">
        <v>143187</v>
      </c>
      <c r="BL197" s="170">
        <v>149918</v>
      </c>
      <c r="BM197" s="170">
        <v>137608.59</v>
      </c>
      <c r="BN197" s="170">
        <v>74738.2</v>
      </c>
      <c r="BO197" s="170">
        <v>111811</v>
      </c>
      <c r="BP197" s="170">
        <v>147186</v>
      </c>
      <c r="BQ197" s="170">
        <v>143583</v>
      </c>
      <c r="BR197" s="170">
        <v>151224</v>
      </c>
      <c r="BS197" s="170">
        <v>151989</v>
      </c>
      <c r="BT197" s="170">
        <v>141441</v>
      </c>
      <c r="BU197" s="170">
        <v>150240</v>
      </c>
      <c r="BV197" s="170">
        <v>147562</v>
      </c>
      <c r="BW197" s="170">
        <v>153362</v>
      </c>
      <c r="BX197" s="170">
        <v>158273</v>
      </c>
      <c r="BY197" s="170">
        <v>143981.59</v>
      </c>
      <c r="BZ197" s="170">
        <v>154821</v>
      </c>
      <c r="CA197" s="170">
        <v>148940.98000000001</v>
      </c>
      <c r="CB197" s="170">
        <v>154159</v>
      </c>
      <c r="CC197" s="170">
        <v>146928</v>
      </c>
      <c r="CD197" s="170">
        <v>157731</v>
      </c>
      <c r="CE197" s="170">
        <v>158388</v>
      </c>
      <c r="CF197" s="170">
        <v>151511.98000000001</v>
      </c>
      <c r="CG197" s="170">
        <v>157219</v>
      </c>
      <c r="CH197" s="170">
        <v>156216</v>
      </c>
      <c r="CI197" s="170">
        <v>162117</v>
      </c>
      <c r="CJ197" s="170">
        <v>163875</v>
      </c>
      <c r="CK197" s="170">
        <v>153341.29999999999</v>
      </c>
      <c r="CL197" s="170">
        <v>142719</v>
      </c>
      <c r="CM197" s="170">
        <v>66659</v>
      </c>
      <c r="CN197" s="170">
        <v>157128</v>
      </c>
      <c r="CO197" s="170">
        <v>153275.98000000001</v>
      </c>
      <c r="CP197" s="170">
        <v>159216</v>
      </c>
      <c r="CQ197" s="170">
        <v>159657</v>
      </c>
      <c r="CR197" s="170">
        <v>152256</v>
      </c>
      <c r="CS197" s="170">
        <v>159237</v>
      </c>
      <c r="CT197" s="170">
        <v>156215.98000000001</v>
      </c>
      <c r="CU197" s="170">
        <v>162978</v>
      </c>
      <c r="CV197" s="170">
        <v>162957</v>
      </c>
      <c r="CW197" s="170">
        <v>147836.59</v>
      </c>
      <c r="CX197" s="170">
        <v>162831</v>
      </c>
      <c r="CY197" s="170">
        <v>152908</v>
      </c>
      <c r="CZ197" s="170">
        <v>156991</v>
      </c>
      <c r="DA197" s="170">
        <v>153714</v>
      </c>
      <c r="DB197" s="170">
        <v>159661</v>
      </c>
      <c r="DC197" s="170">
        <v>161187</v>
      </c>
      <c r="DD197" s="170">
        <v>150802</v>
      </c>
      <c r="DE197" s="170">
        <v>158868</v>
      </c>
      <c r="DF197" s="170">
        <v>156820.98000000001</v>
      </c>
      <c r="DG197" s="170">
        <v>160944</v>
      </c>
      <c r="DH197" s="170">
        <v>162813</v>
      </c>
      <c r="DI197" s="170">
        <v>147223.59</v>
      </c>
      <c r="DJ197" s="170">
        <v>162702</v>
      </c>
      <c r="DK197" s="170">
        <v>45417</v>
      </c>
      <c r="DL197" s="170">
        <v>155714</v>
      </c>
      <c r="DM197" s="170">
        <v>152828</v>
      </c>
      <c r="DN197" s="170">
        <v>159489</v>
      </c>
      <c r="DO197" s="170">
        <v>161700</v>
      </c>
      <c r="DP197" s="170">
        <v>150555</v>
      </c>
      <c r="DQ197" s="170">
        <v>159213</v>
      </c>
      <c r="DR197" s="170">
        <v>156811</v>
      </c>
      <c r="DS197" s="170">
        <v>160590</v>
      </c>
      <c r="DT197" s="170">
        <v>162084</v>
      </c>
      <c r="DU197" s="170">
        <v>146740</v>
      </c>
      <c r="DV197" s="170">
        <v>161669</v>
      </c>
      <c r="DW197" s="170">
        <v>152242</v>
      </c>
      <c r="DX197" s="170">
        <v>155316</v>
      </c>
      <c r="DY197" s="170">
        <v>150978</v>
      </c>
      <c r="DZ197" s="170">
        <v>159657</v>
      </c>
      <c r="EA197" s="170">
        <v>160317</v>
      </c>
      <c r="EB197" s="170">
        <v>150804</v>
      </c>
      <c r="EC197" s="170">
        <v>157559</v>
      </c>
      <c r="ED197" s="170">
        <v>155480</v>
      </c>
      <c r="EE197" s="170">
        <v>160175</v>
      </c>
      <c r="EF197" s="170">
        <v>162447</v>
      </c>
      <c r="EG197" s="170">
        <v>151970.29999999999</v>
      </c>
      <c r="EH197" s="170">
        <v>5346</v>
      </c>
      <c r="EI197" s="170">
        <v>30244.2</v>
      </c>
      <c r="EJ197" s="170">
        <v>155204</v>
      </c>
      <c r="EK197" s="170">
        <v>151314</v>
      </c>
      <c r="EL197" s="170">
        <v>159981</v>
      </c>
      <c r="EM197" s="170">
        <v>160290</v>
      </c>
      <c r="EN197" s="170">
        <v>151280.98000000001</v>
      </c>
      <c r="EO197" s="170">
        <v>157497</v>
      </c>
      <c r="EP197" s="170">
        <v>155487</v>
      </c>
      <c r="EQ197" s="170">
        <v>160791</v>
      </c>
      <c r="ER197" s="170">
        <v>161859</v>
      </c>
      <c r="ES197" s="170">
        <v>146249</v>
      </c>
      <c r="ET197" s="170">
        <v>159299</v>
      </c>
      <c r="EU197" s="170">
        <v>149029</v>
      </c>
      <c r="EV197" s="170">
        <v>154686</v>
      </c>
      <c r="EW197" s="170">
        <v>150214.98000000001</v>
      </c>
      <c r="EX197" s="170">
        <v>158901</v>
      </c>
      <c r="EY197" s="170">
        <v>159822</v>
      </c>
      <c r="EZ197" s="170">
        <v>149008.98000000001</v>
      </c>
      <c r="FA197" s="170">
        <v>156047</v>
      </c>
      <c r="FB197" s="170">
        <v>155376</v>
      </c>
      <c r="FC197" s="170">
        <v>159459</v>
      </c>
      <c r="FD197" s="170">
        <v>158402</v>
      </c>
      <c r="FE197" s="170">
        <v>143433.59</v>
      </c>
      <c r="FF197" s="170">
        <v>65728</v>
      </c>
      <c r="FG197" s="170">
        <v>132577</v>
      </c>
      <c r="FH197" s="170">
        <v>152115</v>
      </c>
      <c r="FI197" s="170">
        <v>148548.98000000001</v>
      </c>
      <c r="FJ197" s="170">
        <v>156999</v>
      </c>
      <c r="FK197" s="170">
        <v>157743</v>
      </c>
      <c r="FL197" s="170">
        <v>147432</v>
      </c>
      <c r="FM197" s="170">
        <v>154772</v>
      </c>
      <c r="FN197" s="170">
        <v>151883.98000000001</v>
      </c>
      <c r="FO197" s="170">
        <v>158283</v>
      </c>
      <c r="FP197" s="170">
        <v>157075</v>
      </c>
      <c r="FQ197" s="170">
        <v>142514.59</v>
      </c>
      <c r="FR197" s="170">
        <v>154556</v>
      </c>
      <c r="FS197" s="170">
        <v>147690</v>
      </c>
      <c r="FT197" s="170">
        <v>151794</v>
      </c>
      <c r="FU197" s="170">
        <v>148398</v>
      </c>
      <c r="FV197" s="170">
        <v>156720</v>
      </c>
      <c r="FW197" s="170">
        <v>155375</v>
      </c>
      <c r="FX197" s="170">
        <v>147066</v>
      </c>
      <c r="FY197" s="170">
        <v>151822</v>
      </c>
      <c r="FZ197" s="170">
        <v>151162.98000000001</v>
      </c>
      <c r="GA197" s="170">
        <v>158079</v>
      </c>
    </row>
    <row r="198" spans="2:183">
      <c r="B198" s="171" t="s">
        <v>7</v>
      </c>
      <c r="C198" s="172" t="s">
        <v>95</v>
      </c>
      <c r="D198" s="83">
        <v>0.88755062142158914</v>
      </c>
      <c r="E198" s="84">
        <v>0.88978168161203874</v>
      </c>
      <c r="F198" s="84">
        <v>0.85028278173439464</v>
      </c>
      <c r="G198" s="84">
        <v>0.85566366041366049</v>
      </c>
      <c r="H198" s="84">
        <v>0.86766862170087977</v>
      </c>
      <c r="I198" s="84">
        <v>0.85118446368446365</v>
      </c>
      <c r="J198" s="84">
        <v>0.86290322580645162</v>
      </c>
      <c r="K198" s="84">
        <v>0.86580086580086579</v>
      </c>
      <c r="L198" s="84">
        <v>0.84284499759499765</v>
      </c>
      <c r="M198" s="84">
        <v>0.86727877856910118</v>
      </c>
      <c r="N198" s="84">
        <v>0.8624098124098124</v>
      </c>
      <c r="O198" s="84">
        <v>0.86848903784387654</v>
      </c>
      <c r="P198" s="84">
        <v>0.90104384862449383</v>
      </c>
      <c r="Q198" s="84">
        <v>0.90155760410224695</v>
      </c>
      <c r="R198" s="84">
        <v>0.38788111530047015</v>
      </c>
      <c r="S198" s="84">
        <v>0.65933140933140932</v>
      </c>
      <c r="T198" s="84">
        <v>0.86676092724479825</v>
      </c>
      <c r="U198" s="84">
        <v>0.85892243867243878</v>
      </c>
      <c r="V198" s="84">
        <v>0.86697039519620167</v>
      </c>
      <c r="W198" s="84">
        <v>0.86864613880742914</v>
      </c>
      <c r="X198" s="84">
        <v>0.84410161135161144</v>
      </c>
      <c r="Y198" s="84">
        <v>0.85051552390262064</v>
      </c>
      <c r="Z198" s="84">
        <v>0.85522486772486772</v>
      </c>
      <c r="AA198" s="84">
        <v>0.86189661592887401</v>
      </c>
      <c r="AB198" s="84">
        <v>0.86862868314481223</v>
      </c>
      <c r="AC198" s="84">
        <v>0.87586058286951141</v>
      </c>
      <c r="AD198" s="84">
        <v>0.84649490294651586</v>
      </c>
      <c r="AE198" s="84">
        <v>0.83763828763828763</v>
      </c>
      <c r="AF198" s="84">
        <v>0.8440220174091142</v>
      </c>
      <c r="AG198" s="84">
        <v>0.85649338624338633</v>
      </c>
      <c r="AH198" s="84">
        <v>0.86152422845971233</v>
      </c>
      <c r="AI198" s="84">
        <v>0.86249592701205602</v>
      </c>
      <c r="AJ198" s="84">
        <v>0.83266594516594516</v>
      </c>
      <c r="AK198" s="84">
        <v>0.84221826560536239</v>
      </c>
      <c r="AL198" s="84">
        <v>0.84935654160654162</v>
      </c>
      <c r="AM198" s="84">
        <v>0.83506144393241166</v>
      </c>
      <c r="AN198" s="84">
        <v>0.85827165665875338</v>
      </c>
      <c r="AO198" s="84">
        <v>0.87332860625964071</v>
      </c>
      <c r="AP198" s="84">
        <v>0.11066890099148163</v>
      </c>
      <c r="AQ198" s="84">
        <v>8.2468133718133718E-2</v>
      </c>
      <c r="AR198" s="84">
        <v>0.84467369548014715</v>
      </c>
      <c r="AS198" s="84">
        <v>0.85275974025974022</v>
      </c>
      <c r="AT198" s="84">
        <v>0.86004049713727138</v>
      </c>
      <c r="AU198" s="84">
        <v>0.87008332169622493</v>
      </c>
      <c r="AV198" s="84">
        <v>0.83434343434343439</v>
      </c>
      <c r="AW198" s="84">
        <v>0.84100218777638136</v>
      </c>
      <c r="AX198" s="84">
        <v>0.84292929292929297</v>
      </c>
      <c r="AY198" s="84">
        <v>0.82859703020993347</v>
      </c>
      <c r="AZ198" s="84">
        <v>0.86619652748685005</v>
      </c>
      <c r="BA198" s="84">
        <v>0.87640170841063691</v>
      </c>
      <c r="BB198" s="84">
        <v>0.84071707862030443</v>
      </c>
      <c r="BC198" s="84">
        <v>0.82496392496392501</v>
      </c>
      <c r="BD198" s="84">
        <v>0.84612251547735418</v>
      </c>
      <c r="BE198" s="84">
        <v>0.85411255411255416</v>
      </c>
      <c r="BF198" s="84">
        <v>0.85735232509426063</v>
      </c>
      <c r="BG198" s="84">
        <v>0.86645836242610441</v>
      </c>
      <c r="BH198" s="84">
        <v>0.82870370370370372</v>
      </c>
      <c r="BI198" s="84">
        <v>0.83933808127356513</v>
      </c>
      <c r="BJ198" s="84">
        <v>0.83856421356421351</v>
      </c>
      <c r="BK198" s="84">
        <v>0.83314132104454686</v>
      </c>
      <c r="BL198" s="84">
        <v>0.87230600940278358</v>
      </c>
      <c r="BM198" s="84">
        <v>0.88647050865800858</v>
      </c>
      <c r="BN198" s="84">
        <v>0.43486826793278405</v>
      </c>
      <c r="BO198" s="84">
        <v>0.67226430976430973</v>
      </c>
      <c r="BP198" s="84">
        <v>0.85640971931294507</v>
      </c>
      <c r="BQ198" s="84">
        <v>0.86329365079365084</v>
      </c>
      <c r="BR198" s="84">
        <v>0.87990504119536372</v>
      </c>
      <c r="BS198" s="84">
        <v>0.8843562351626868</v>
      </c>
      <c r="BT198" s="84">
        <v>0.8504148629148629</v>
      </c>
      <c r="BU198" s="84">
        <v>0.87417958385700323</v>
      </c>
      <c r="BV198" s="84">
        <v>0.88721741221741224</v>
      </c>
      <c r="BW198" s="84">
        <v>0.89234511008704553</v>
      </c>
      <c r="BX198" s="84">
        <v>0.92092002979099752</v>
      </c>
      <c r="BY198" s="84">
        <v>0.92752518810554518</v>
      </c>
      <c r="BZ198" s="84">
        <v>0.9008343806730903</v>
      </c>
      <c r="CA198" s="84">
        <v>0.89550853775853778</v>
      </c>
      <c r="CB198" s="84">
        <v>0.89698249778894945</v>
      </c>
      <c r="CC198" s="84">
        <v>0.88340548340548342</v>
      </c>
      <c r="CD198" s="84">
        <v>0.91776637341153466</v>
      </c>
      <c r="CE198" s="84">
        <v>0.92158916352464737</v>
      </c>
      <c r="CF198" s="84">
        <v>0.91096669071669079</v>
      </c>
      <c r="CG198" s="84">
        <v>0.91478727365824142</v>
      </c>
      <c r="CH198" s="84">
        <v>0.93924963924963922</v>
      </c>
      <c r="CI198" s="84">
        <v>0.94328655215751989</v>
      </c>
      <c r="CJ198" s="84">
        <v>0.95351557045105428</v>
      </c>
      <c r="CK198" s="84">
        <v>0.9537574016022291</v>
      </c>
      <c r="CL198" s="84">
        <v>0.83041823767630218</v>
      </c>
      <c r="CM198" s="84">
        <v>0.4007876382876383</v>
      </c>
      <c r="CN198" s="84">
        <v>0.91425778522552714</v>
      </c>
      <c r="CO198" s="84">
        <v>0.9215727513227514</v>
      </c>
      <c r="CP198" s="84">
        <v>0.92640692640692646</v>
      </c>
      <c r="CQ198" s="84">
        <v>0.92897290881161854</v>
      </c>
      <c r="CR198" s="84">
        <v>0.91544011544011539</v>
      </c>
      <c r="CS198" s="84">
        <v>0.92652911604524513</v>
      </c>
      <c r="CT198" s="84">
        <v>0.93924951899951903</v>
      </c>
      <c r="CU198" s="84">
        <v>0.94829632732858538</v>
      </c>
      <c r="CV198" s="84">
        <v>0.94817413769026671</v>
      </c>
      <c r="CW198" s="84">
        <v>0.95235898526077101</v>
      </c>
      <c r="CX198" s="84">
        <v>0.94744099986035468</v>
      </c>
      <c r="CY198" s="84">
        <v>0.91936026936026938</v>
      </c>
      <c r="CZ198" s="84">
        <v>0.91346064329935295</v>
      </c>
      <c r="DA198" s="84">
        <v>0.92420634920634925</v>
      </c>
      <c r="DB198" s="84">
        <v>0.92899618302844111</v>
      </c>
      <c r="DC198" s="84">
        <v>0.93787529674626446</v>
      </c>
      <c r="DD198" s="84">
        <v>0.90669793169793167</v>
      </c>
      <c r="DE198" s="84">
        <v>0.92438206954335989</v>
      </c>
      <c r="DF198" s="84">
        <v>0.94288708513708519</v>
      </c>
      <c r="DG198" s="84">
        <v>0.93646138807429125</v>
      </c>
      <c r="DH198" s="84">
        <v>0.94733626588465303</v>
      </c>
      <c r="DI198" s="84">
        <v>0.94841005720470006</v>
      </c>
      <c r="DJ198" s="84">
        <v>0.94669040636782575</v>
      </c>
      <c r="DK198" s="84">
        <v>0.27306998556998557</v>
      </c>
      <c r="DL198" s="84">
        <v>0.90603034957873663</v>
      </c>
      <c r="DM198" s="84">
        <v>0.91887926887926885</v>
      </c>
      <c r="DN198" s="84">
        <v>0.92799539170506917</v>
      </c>
      <c r="DO198" s="84">
        <v>0.94086021505376349</v>
      </c>
      <c r="DP198" s="84">
        <v>0.90521284271284275</v>
      </c>
      <c r="DQ198" s="84">
        <v>0.92638947074430944</v>
      </c>
      <c r="DR198" s="84">
        <v>0.94282708032708029</v>
      </c>
      <c r="DS198" s="84">
        <v>0.93440161988549086</v>
      </c>
      <c r="DT198" s="84">
        <v>0.94309453986873337</v>
      </c>
      <c r="DU198" s="84">
        <v>0.94529478458049887</v>
      </c>
      <c r="DV198" s="84">
        <v>0.94067983987338821</v>
      </c>
      <c r="DW198" s="84">
        <v>0.91535594035594037</v>
      </c>
      <c r="DX198" s="84">
        <v>0.90371456500488756</v>
      </c>
      <c r="DY198" s="84">
        <v>0.90775613275613276</v>
      </c>
      <c r="DZ198" s="84">
        <v>0.92897290881161854</v>
      </c>
      <c r="EA198" s="84">
        <v>0.93281315458734815</v>
      </c>
      <c r="EB198" s="84">
        <v>0.90670995670995669</v>
      </c>
      <c r="EC198" s="84">
        <v>0.91676558208816272</v>
      </c>
      <c r="ED198" s="84">
        <v>0.93482443482443478</v>
      </c>
      <c r="EE198" s="84">
        <v>0.9319869198901457</v>
      </c>
      <c r="EF198" s="84">
        <v>0.94520667504538469</v>
      </c>
      <c r="EG198" s="84">
        <v>0.94523000945414726</v>
      </c>
      <c r="EH198" s="84">
        <v>3.1105990783410139E-2</v>
      </c>
      <c r="EI198" s="84">
        <v>0.18184343434343433</v>
      </c>
      <c r="EJ198" s="84">
        <v>0.90306288693385472</v>
      </c>
      <c r="EK198" s="84">
        <v>0.90977633477633479</v>
      </c>
      <c r="EL198" s="84">
        <v>0.93085812037424942</v>
      </c>
      <c r="EM198" s="84">
        <v>0.93265605362379556</v>
      </c>
      <c r="EN198" s="84">
        <v>0.9095778018278019</v>
      </c>
      <c r="EO198" s="84">
        <v>0.91640483172741238</v>
      </c>
      <c r="EP198" s="84">
        <v>0.93486652236652235</v>
      </c>
      <c r="EQ198" s="84">
        <v>0.93557114928082674</v>
      </c>
      <c r="ER198" s="84">
        <v>0.94178536517246192</v>
      </c>
      <c r="ES198" s="84">
        <v>0.94213177695320549</v>
      </c>
      <c r="ET198" s="84">
        <v>0.92688986640599547</v>
      </c>
      <c r="EU198" s="84">
        <v>0.89603775853775858</v>
      </c>
      <c r="EV198" s="84">
        <v>0.90004887585532745</v>
      </c>
      <c r="EW198" s="84">
        <v>0.90316847041847048</v>
      </c>
      <c r="EX198" s="84">
        <v>0.9245740818321464</v>
      </c>
      <c r="EY198" s="84">
        <v>0.92993297025555088</v>
      </c>
      <c r="EZ198" s="84">
        <v>0.8959173881673882</v>
      </c>
      <c r="FA198" s="84">
        <v>0.90796792812921845</v>
      </c>
      <c r="FB198" s="84">
        <v>0.93419913419913425</v>
      </c>
      <c r="FC198" s="84">
        <v>0.92782083507889956</v>
      </c>
      <c r="FD198" s="84">
        <v>0.92167062328352656</v>
      </c>
      <c r="FE198" s="84">
        <v>0.92399498814677383</v>
      </c>
      <c r="FF198" s="84">
        <v>0.38244193082902761</v>
      </c>
      <c r="FG198" s="84">
        <v>0.79712000962000962</v>
      </c>
      <c r="FH198" s="84">
        <v>0.88508937299259882</v>
      </c>
      <c r="FI198" s="84">
        <v>0.89315163540163545</v>
      </c>
      <c r="FJ198" s="84">
        <v>0.91350719173299821</v>
      </c>
      <c r="FK198" s="84">
        <v>0.91783619606200251</v>
      </c>
      <c r="FL198" s="84">
        <v>0.88643578643578647</v>
      </c>
      <c r="FM198" s="84">
        <v>0.90054927151701347</v>
      </c>
      <c r="FN198" s="84">
        <v>0.91320334295334304</v>
      </c>
      <c r="FO198" s="84">
        <v>0.92097821533305402</v>
      </c>
      <c r="FP198" s="84">
        <v>0.91394940185262763</v>
      </c>
      <c r="FQ198" s="84">
        <v>0.91807481704803129</v>
      </c>
      <c r="FR198" s="84">
        <v>0.89929246380859285</v>
      </c>
      <c r="FS198" s="84">
        <v>0.88798701298701299</v>
      </c>
      <c r="FT198" s="84">
        <v>0.88322161709258484</v>
      </c>
      <c r="FU198" s="84">
        <v>0.89224386724386728</v>
      </c>
      <c r="FV198" s="84">
        <v>0.91188381510962158</v>
      </c>
      <c r="FW198" s="84">
        <v>0.90405785970302099</v>
      </c>
      <c r="FX198" s="84">
        <v>0.88423520923520926</v>
      </c>
      <c r="FY198" s="84">
        <v>0.88338453661034311</v>
      </c>
      <c r="FZ198" s="84">
        <v>0.90886832611832613</v>
      </c>
      <c r="GA198" s="84">
        <v>0.91979123027510123</v>
      </c>
    </row>
    <row r="199" spans="2:183">
      <c r="B199" s="96" t="s">
        <v>7</v>
      </c>
      <c r="C199" s="166" t="s">
        <v>268</v>
      </c>
      <c r="D199" s="169">
        <v>1675320</v>
      </c>
      <c r="E199" s="170">
        <v>1516823.62</v>
      </c>
      <c r="F199" s="170">
        <v>1612107.12</v>
      </c>
      <c r="G199" s="170">
        <v>1568942.62</v>
      </c>
      <c r="H199" s="170">
        <v>1641967.75</v>
      </c>
      <c r="I199" s="170">
        <v>1562268.75</v>
      </c>
      <c r="J199" s="170">
        <v>1634409.25</v>
      </c>
      <c r="K199" s="170">
        <v>1639042.75</v>
      </c>
      <c r="L199" s="170">
        <v>1548181.5</v>
      </c>
      <c r="M199" s="170">
        <v>1641253.62</v>
      </c>
      <c r="N199" s="170">
        <v>1580597.12</v>
      </c>
      <c r="O199" s="170">
        <v>1643254.88</v>
      </c>
      <c r="P199" s="170">
        <v>1698587.12</v>
      </c>
      <c r="Q199" s="170">
        <v>1534862.75</v>
      </c>
      <c r="R199" s="170">
        <v>734794.44</v>
      </c>
      <c r="S199" s="170">
        <v>1209073</v>
      </c>
      <c r="T199" s="170">
        <v>1640503.75</v>
      </c>
      <c r="U199" s="170">
        <v>1574993.88</v>
      </c>
      <c r="V199" s="170">
        <v>1641177.62</v>
      </c>
      <c r="W199" s="170">
        <v>1644438.25</v>
      </c>
      <c r="X199" s="170">
        <v>1550255.88</v>
      </c>
      <c r="Y199" s="170">
        <v>1612801.12</v>
      </c>
      <c r="Z199" s="170">
        <v>1568738</v>
      </c>
      <c r="AA199" s="170">
        <v>1631974.75</v>
      </c>
      <c r="AB199" s="170">
        <v>1643043.75</v>
      </c>
      <c r="AC199" s="170">
        <v>1495827.75</v>
      </c>
      <c r="AD199" s="170">
        <v>1605800.75</v>
      </c>
      <c r="AE199" s="170">
        <v>1539347.75</v>
      </c>
      <c r="AF199" s="170">
        <v>1601602.75</v>
      </c>
      <c r="AG199" s="170">
        <v>1570488.12</v>
      </c>
      <c r="AH199" s="170">
        <v>1631720.38</v>
      </c>
      <c r="AI199" s="170">
        <v>1633266.12</v>
      </c>
      <c r="AJ199" s="170">
        <v>1531796.62</v>
      </c>
      <c r="AK199" s="170">
        <v>1598635.38</v>
      </c>
      <c r="AL199" s="170">
        <v>1559109.38</v>
      </c>
      <c r="AM199" s="170">
        <v>1585715.75</v>
      </c>
      <c r="AN199" s="170">
        <v>1625998.88</v>
      </c>
      <c r="AO199" s="170">
        <v>1545260.62</v>
      </c>
      <c r="AP199" s="170">
        <v>209668.12</v>
      </c>
      <c r="AQ199" s="170">
        <v>151889.10999999999</v>
      </c>
      <c r="AR199" s="170">
        <v>1602621</v>
      </c>
      <c r="AS199" s="170">
        <v>1564299.62</v>
      </c>
      <c r="AT199" s="170">
        <v>1629080.25</v>
      </c>
      <c r="AU199" s="170">
        <v>1646581.75</v>
      </c>
      <c r="AV199" s="170">
        <v>1534070.25</v>
      </c>
      <c r="AW199" s="170">
        <v>1596553</v>
      </c>
      <c r="AX199" s="170">
        <v>1547544.5</v>
      </c>
      <c r="AY199" s="170">
        <v>1574948.25</v>
      </c>
      <c r="AZ199" s="170">
        <v>1624561.25</v>
      </c>
      <c r="BA199" s="170">
        <v>1483133.12</v>
      </c>
      <c r="BB199" s="170">
        <v>1581562.75</v>
      </c>
      <c r="BC199" s="170">
        <v>1504989.62</v>
      </c>
      <c r="BD199" s="170">
        <v>1590610.5</v>
      </c>
      <c r="BE199" s="170">
        <v>1552327.88</v>
      </c>
      <c r="BF199" s="170">
        <v>1609906.5</v>
      </c>
      <c r="BG199" s="170">
        <v>1625190.62</v>
      </c>
      <c r="BH199" s="170">
        <v>1511050.75</v>
      </c>
      <c r="BI199" s="170">
        <v>1579369</v>
      </c>
      <c r="BJ199" s="170">
        <v>1526290.25</v>
      </c>
      <c r="BK199" s="170">
        <v>1568664.25</v>
      </c>
      <c r="BL199" s="170">
        <v>1642238</v>
      </c>
      <c r="BM199" s="170">
        <v>1504856.88</v>
      </c>
      <c r="BN199" s="170">
        <v>821688</v>
      </c>
      <c r="BO199" s="170">
        <v>1229857</v>
      </c>
      <c r="BP199" s="170">
        <v>1615786.25</v>
      </c>
      <c r="BQ199" s="170">
        <v>1574706.62</v>
      </c>
      <c r="BR199" s="170">
        <v>1655322.25</v>
      </c>
      <c r="BS199" s="170">
        <v>1663380.5</v>
      </c>
      <c r="BT199" s="170">
        <v>1553435.38</v>
      </c>
      <c r="BU199" s="170">
        <v>1646296.5</v>
      </c>
      <c r="BV199" s="170">
        <v>1612957.88</v>
      </c>
      <c r="BW199" s="170">
        <v>1675439.38</v>
      </c>
      <c r="BX199" s="170">
        <v>1732485.38</v>
      </c>
      <c r="BY199" s="170">
        <v>1575855.75</v>
      </c>
      <c r="BZ199" s="170">
        <v>1697796.25</v>
      </c>
      <c r="CA199" s="170">
        <v>1635451.75</v>
      </c>
      <c r="CB199" s="170">
        <v>1692847.25</v>
      </c>
      <c r="CC199" s="170">
        <v>1616018.75</v>
      </c>
      <c r="CD199" s="170">
        <v>1728785.88</v>
      </c>
      <c r="CE199" s="170">
        <v>1735216.5</v>
      </c>
      <c r="CF199" s="170">
        <v>1661108.5</v>
      </c>
      <c r="CG199" s="170">
        <v>1722243.75</v>
      </c>
      <c r="CH199" s="170">
        <v>1708593.12</v>
      </c>
      <c r="CI199" s="170">
        <v>1772195.88</v>
      </c>
      <c r="CJ199" s="170">
        <v>1789643.88</v>
      </c>
      <c r="CK199" s="170">
        <v>1674397.88</v>
      </c>
      <c r="CL199" s="170">
        <v>1558403.88</v>
      </c>
      <c r="CM199" s="170">
        <v>729554.06</v>
      </c>
      <c r="CN199" s="170">
        <v>1722045</v>
      </c>
      <c r="CO199" s="170">
        <v>1678387.62</v>
      </c>
      <c r="CP199" s="170">
        <v>1743351.12</v>
      </c>
      <c r="CQ199" s="170">
        <v>1747825.75</v>
      </c>
      <c r="CR199" s="170">
        <v>1668542.62</v>
      </c>
      <c r="CS199" s="170">
        <v>1742762.5</v>
      </c>
      <c r="CT199" s="170">
        <v>1708592.88</v>
      </c>
      <c r="CU199" s="170">
        <v>1780843.12</v>
      </c>
      <c r="CV199" s="170">
        <v>1780488.25</v>
      </c>
      <c r="CW199" s="170">
        <v>1614756.75</v>
      </c>
      <c r="CX199" s="170">
        <v>1779169.88</v>
      </c>
      <c r="CY199" s="170">
        <v>1674739</v>
      </c>
      <c r="CZ199" s="170">
        <v>1720591.88</v>
      </c>
      <c r="DA199" s="170">
        <v>1683428.75</v>
      </c>
      <c r="DB199" s="170">
        <v>1747829.38</v>
      </c>
      <c r="DC199" s="170">
        <v>1763097</v>
      </c>
      <c r="DD199" s="170">
        <v>1654050</v>
      </c>
      <c r="DE199" s="170">
        <v>1739225.75</v>
      </c>
      <c r="DF199" s="170">
        <v>1714408.25</v>
      </c>
      <c r="DG199" s="170">
        <v>1760338.25</v>
      </c>
      <c r="DH199" s="170">
        <v>1779142.25</v>
      </c>
      <c r="DI199" s="170">
        <v>1608771.75</v>
      </c>
      <c r="DJ199" s="170">
        <v>1777852.62</v>
      </c>
      <c r="DK199" s="170">
        <v>497802.22</v>
      </c>
      <c r="DL199" s="170">
        <v>1707945.12</v>
      </c>
      <c r="DM199" s="170">
        <v>1674427.5</v>
      </c>
      <c r="DN199" s="170">
        <v>1746137.75</v>
      </c>
      <c r="DO199" s="170">
        <v>1768224.12</v>
      </c>
      <c r="DP199" s="170">
        <v>1651569.88</v>
      </c>
      <c r="DQ199" s="170">
        <v>1742570.25</v>
      </c>
      <c r="DR199" s="170">
        <v>1714374.38</v>
      </c>
      <c r="DS199" s="170">
        <v>1756741.25</v>
      </c>
      <c r="DT199" s="170">
        <v>1771796.12</v>
      </c>
      <c r="DU199" s="170">
        <v>1603890.62</v>
      </c>
      <c r="DV199" s="170">
        <v>1767410</v>
      </c>
      <c r="DW199" s="170">
        <v>1667753.62</v>
      </c>
      <c r="DX199" s="170">
        <v>1703878.38</v>
      </c>
      <c r="DY199" s="170">
        <v>1655876.12</v>
      </c>
      <c r="DZ199" s="170">
        <v>1747799.88</v>
      </c>
      <c r="EA199" s="170">
        <v>1754338.75</v>
      </c>
      <c r="EB199" s="170">
        <v>1654162.38</v>
      </c>
      <c r="EC199" s="170">
        <v>1725747.62</v>
      </c>
      <c r="ED199" s="170">
        <v>1700866.5</v>
      </c>
      <c r="EE199" s="170">
        <v>1752717.75</v>
      </c>
      <c r="EF199" s="170">
        <v>1775544.75</v>
      </c>
      <c r="EG199" s="170">
        <v>1661019.88</v>
      </c>
      <c r="EH199" s="170">
        <v>58477.42</v>
      </c>
      <c r="EI199" s="170">
        <v>331647.38</v>
      </c>
      <c r="EJ199" s="170">
        <v>1702912.12</v>
      </c>
      <c r="EK199" s="170">
        <v>1659207.75</v>
      </c>
      <c r="EL199" s="170">
        <v>1751011.38</v>
      </c>
      <c r="EM199" s="170">
        <v>1754157.62</v>
      </c>
      <c r="EN199" s="170">
        <v>1658877.25</v>
      </c>
      <c r="EO199" s="170">
        <v>1725416</v>
      </c>
      <c r="EP199" s="170">
        <v>1700888.5</v>
      </c>
      <c r="EQ199" s="170">
        <v>1758971.88</v>
      </c>
      <c r="ER199" s="170">
        <v>1753328.88</v>
      </c>
      <c r="ES199" s="170">
        <v>1584276.62</v>
      </c>
      <c r="ET199" s="170">
        <v>1727092</v>
      </c>
      <c r="EU199" s="170">
        <v>1621429.25</v>
      </c>
      <c r="EV199" s="170">
        <v>1682301.88</v>
      </c>
      <c r="EW199" s="170">
        <v>1633178.5</v>
      </c>
      <c r="EX199" s="170">
        <v>1724397.25</v>
      </c>
      <c r="EY199" s="170">
        <v>1733400</v>
      </c>
      <c r="EZ199" s="170">
        <v>1621559.12</v>
      </c>
      <c r="FA199" s="170">
        <v>1695267.38</v>
      </c>
      <c r="FB199" s="170">
        <v>1684078.75</v>
      </c>
      <c r="FC199" s="170">
        <v>1729873</v>
      </c>
      <c r="FD199" s="170">
        <v>1726413.25</v>
      </c>
      <c r="FE199" s="170">
        <v>1562962.75</v>
      </c>
      <c r="FF199" s="170">
        <v>717086.5</v>
      </c>
      <c r="FG199" s="170">
        <v>1450639</v>
      </c>
      <c r="FH199" s="170">
        <v>1664722.25</v>
      </c>
      <c r="FI199" s="170">
        <v>1624668.12</v>
      </c>
      <c r="FJ199" s="170">
        <v>1712759.38</v>
      </c>
      <c r="FK199" s="170">
        <v>1720102.5</v>
      </c>
      <c r="FL199" s="170">
        <v>1613147.12</v>
      </c>
      <c r="FM199" s="170">
        <v>1690477.25</v>
      </c>
      <c r="FN199" s="170">
        <v>1656815</v>
      </c>
      <c r="FO199" s="170">
        <v>1725933.5</v>
      </c>
      <c r="FP199" s="170">
        <v>1720620.88</v>
      </c>
      <c r="FQ199" s="170">
        <v>1561048.62</v>
      </c>
      <c r="FR199" s="170">
        <v>1696403.75</v>
      </c>
      <c r="FS199" s="170">
        <v>1623275.75</v>
      </c>
      <c r="FT199" s="170">
        <v>1669036.38</v>
      </c>
      <c r="FU199" s="170">
        <v>1630542.25</v>
      </c>
      <c r="FV199" s="170">
        <v>1717847.88</v>
      </c>
      <c r="FW199" s="170">
        <v>1704902.12</v>
      </c>
      <c r="FX199" s="170">
        <v>1616925.38</v>
      </c>
      <c r="FY199" s="170">
        <v>1668940.88</v>
      </c>
      <c r="FZ199" s="170">
        <v>1657190.5</v>
      </c>
      <c r="GA199" s="170">
        <v>1731515.75</v>
      </c>
    </row>
    <row r="200" spans="2:183">
      <c r="B200" s="171" t="s">
        <v>7</v>
      </c>
      <c r="C200" s="172" t="s">
        <v>269</v>
      </c>
      <c r="D200" s="455">
        <v>10.982968178421114</v>
      </c>
      <c r="E200" s="456">
        <v>10.981720079242651</v>
      </c>
      <c r="F200" s="456">
        <v>11.031780090739259</v>
      </c>
      <c r="G200" s="456">
        <v>11.024515089803545</v>
      </c>
      <c r="H200" s="456">
        <v>11.010975985944301</v>
      </c>
      <c r="I200" s="456">
        <v>11.03538733762335</v>
      </c>
      <c r="J200" s="456">
        <v>11.020817318714515</v>
      </c>
      <c r="K200" s="456">
        <v>11.015072244623656</v>
      </c>
      <c r="L200" s="456">
        <v>11.044083554819242</v>
      </c>
      <c r="M200" s="456">
        <v>11.011134353992514</v>
      </c>
      <c r="N200" s="456">
        <v>11.019528709668425</v>
      </c>
      <c r="O200" s="456">
        <v>11.00919778644263</v>
      </c>
      <c r="P200" s="456">
        <v>10.968746133529644</v>
      </c>
      <c r="Q200" s="456">
        <v>10.967175986896519</v>
      </c>
      <c r="R200" s="456">
        <v>11.022555908242676</v>
      </c>
      <c r="S200" s="456">
        <v>11.02565201532008</v>
      </c>
      <c r="T200" s="456">
        <v>11.012679152821132</v>
      </c>
      <c r="U200" s="456">
        <v>11.025046903881796</v>
      </c>
      <c r="V200" s="456">
        <v>11.014540976235059</v>
      </c>
      <c r="W200" s="456">
        <v>11.015133398977822</v>
      </c>
      <c r="X200" s="456">
        <v>11.042417967308154</v>
      </c>
      <c r="Y200" s="456">
        <v>11.033509061180931</v>
      </c>
      <c r="Z200" s="456">
        <v>11.028732925105983</v>
      </c>
      <c r="AA200" s="456">
        <v>11.01725354252037</v>
      </c>
      <c r="AB200" s="456">
        <v>11.006013624854306</v>
      </c>
      <c r="AC200" s="456">
        <v>11.001840666911884</v>
      </c>
      <c r="AD200" s="456">
        <v>11.037796772109264</v>
      </c>
      <c r="AE200" s="456">
        <v>11.049324916018261</v>
      </c>
      <c r="AF200" s="456">
        <v>11.041195874725108</v>
      </c>
      <c r="AG200" s="456">
        <v>11.024684388381264</v>
      </c>
      <c r="AH200" s="456">
        <v>11.020297707088103</v>
      </c>
      <c r="AI200" s="456">
        <v>11.018309946570241</v>
      </c>
      <c r="AJ200" s="456">
        <v>11.060781867151904</v>
      </c>
      <c r="AK200" s="456">
        <v>11.044342058902775</v>
      </c>
      <c r="AL200" s="456">
        <v>11.036772029415923</v>
      </c>
      <c r="AM200" s="456">
        <v>11.048975034316491</v>
      </c>
      <c r="AN200" s="456">
        <v>11.023272816021043</v>
      </c>
      <c r="AO200" s="456">
        <v>11.005323969156676</v>
      </c>
      <c r="AP200" s="456">
        <v>11.023560462670872</v>
      </c>
      <c r="AQ200" s="456">
        <v>11.073782635005577</v>
      </c>
      <c r="AR200" s="456">
        <v>11.039691669709098</v>
      </c>
      <c r="AS200" s="456">
        <v>11.029320952401099</v>
      </c>
      <c r="AT200" s="456">
        <v>11.021448142886138</v>
      </c>
      <c r="AU200" s="456">
        <v>11.011273205114488</v>
      </c>
      <c r="AV200" s="456">
        <v>11.05492800933933</v>
      </c>
      <c r="AW200" s="456">
        <v>11.045904883144917</v>
      </c>
      <c r="AX200" s="456">
        <v>11.03843547604782</v>
      </c>
      <c r="AY200" s="456">
        <v>11.059563852646658</v>
      </c>
      <c r="AZ200" s="456">
        <v>10.912763320525567</v>
      </c>
      <c r="BA200" s="456">
        <v>10.901736101846449</v>
      </c>
      <c r="BB200" s="456">
        <v>10.945904186477863</v>
      </c>
      <c r="BC200" s="456">
        <v>10.968672526383303</v>
      </c>
      <c r="BD200" s="456">
        <v>10.938195409096535</v>
      </c>
      <c r="BE200" s="456">
        <v>10.927577011882637</v>
      </c>
      <c r="BF200" s="456">
        <v>10.925879550451992</v>
      </c>
      <c r="BG200" s="456">
        <v>10.913692021515919</v>
      </c>
      <c r="BH200" s="456">
        <v>10.963148443735037</v>
      </c>
      <c r="BI200" s="456">
        <v>10.948680087624435</v>
      </c>
      <c r="BJ200" s="456">
        <v>10.943502186850219</v>
      </c>
      <c r="BK200" s="456">
        <v>10.955353837988085</v>
      </c>
      <c r="BL200" s="456">
        <v>10.95424165210315</v>
      </c>
      <c r="BM200" s="456">
        <v>10.935777192397655</v>
      </c>
      <c r="BN200" s="456">
        <v>10.994217147322253</v>
      </c>
      <c r="BO200" s="456">
        <v>10.999427605512874</v>
      </c>
      <c r="BP200" s="456">
        <v>10.977852852852854</v>
      </c>
      <c r="BQ200" s="456">
        <v>10.967221885599271</v>
      </c>
      <c r="BR200" s="456">
        <v>10.94616099296408</v>
      </c>
      <c r="BS200" s="456">
        <v>10.944084769292514</v>
      </c>
      <c r="BT200" s="456">
        <v>10.982921359436089</v>
      </c>
      <c r="BU200" s="456">
        <v>10.957777555910543</v>
      </c>
      <c r="BV200" s="456">
        <v>10.930713056206882</v>
      </c>
      <c r="BW200" s="456">
        <v>10.924736114552497</v>
      </c>
      <c r="BX200" s="456">
        <v>10.946183998534178</v>
      </c>
      <c r="BY200" s="456">
        <v>10.944841975977624</v>
      </c>
      <c r="BZ200" s="456">
        <v>10.966188372378424</v>
      </c>
      <c r="CA200" s="456">
        <v>10.980535712870964</v>
      </c>
      <c r="CB200" s="456">
        <v>10.981176901770251</v>
      </c>
      <c r="CC200" s="456">
        <v>10.998711954154416</v>
      </c>
      <c r="CD200" s="456">
        <v>10.960343115811096</v>
      </c>
      <c r="CE200" s="456">
        <v>10.955479581786498</v>
      </c>
      <c r="CF200" s="456">
        <v>10.963545588936267</v>
      </c>
      <c r="CG200" s="456">
        <v>10.954425037686285</v>
      </c>
      <c r="CH200" s="456">
        <v>10.937375941004763</v>
      </c>
      <c r="CI200" s="456">
        <v>10.931585706619293</v>
      </c>
      <c r="CJ200" s="456">
        <v>10.920786453089244</v>
      </c>
      <c r="CK200" s="456">
        <v>10.919418838890762</v>
      </c>
      <c r="CL200" s="456">
        <v>10.919386206461647</v>
      </c>
      <c r="CM200" s="456">
        <v>10.944569525495433</v>
      </c>
      <c r="CN200" s="456">
        <v>10.959504353138842</v>
      </c>
      <c r="CO200" s="456">
        <v>10.950102031642531</v>
      </c>
      <c r="CP200" s="456">
        <v>10.949597527886645</v>
      </c>
      <c r="CQ200" s="456">
        <v>10.94737938205027</v>
      </c>
      <c r="CR200" s="456">
        <v>10.958797157419085</v>
      </c>
      <c r="CS200" s="456">
        <v>10.944457004339444</v>
      </c>
      <c r="CT200" s="456">
        <v>10.937375804959261</v>
      </c>
      <c r="CU200" s="456">
        <v>10.926892709445447</v>
      </c>
      <c r="CV200" s="456">
        <v>10.926123149051591</v>
      </c>
      <c r="CW200" s="456">
        <v>10.922578436096233</v>
      </c>
      <c r="CX200" s="456">
        <v>10.926481321124355</v>
      </c>
      <c r="CY200" s="456">
        <v>10.952592408507076</v>
      </c>
      <c r="CZ200" s="456">
        <v>10.95981221853482</v>
      </c>
      <c r="DA200" s="456">
        <v>10.951694380472826</v>
      </c>
      <c r="DB200" s="456">
        <v>10.947127852136713</v>
      </c>
      <c r="DC200" s="456">
        <v>10.93820841631149</v>
      </c>
      <c r="DD200" s="456">
        <v>10.968355857349373</v>
      </c>
      <c r="DE200" s="456">
        <v>10.947615315859707</v>
      </c>
      <c r="DF200" s="456">
        <v>10.93226333619392</v>
      </c>
      <c r="DG200" s="456">
        <v>10.937582326772045</v>
      </c>
      <c r="DH200" s="456">
        <v>10.927519608385079</v>
      </c>
      <c r="DI200" s="456">
        <v>10.927404704640065</v>
      </c>
      <c r="DJ200" s="456">
        <v>10.92704834605598</v>
      </c>
      <c r="DK200" s="456">
        <v>10.960702380166017</v>
      </c>
      <c r="DL200" s="456">
        <v>10.968475024724818</v>
      </c>
      <c r="DM200" s="456">
        <v>10.956287460413014</v>
      </c>
      <c r="DN200" s="456">
        <v>10.948327157358815</v>
      </c>
      <c r="DO200" s="456">
        <v>10.935214100185529</v>
      </c>
      <c r="DP200" s="456">
        <v>10.969877320580517</v>
      </c>
      <c r="DQ200" s="456">
        <v>10.944899285862336</v>
      </c>
      <c r="DR200" s="456">
        <v>10.932743111133785</v>
      </c>
      <c r="DS200" s="456">
        <v>10.939294165265583</v>
      </c>
      <c r="DT200" s="456">
        <v>10.931344981614473</v>
      </c>
      <c r="DU200" s="456">
        <v>10.930152787242744</v>
      </c>
      <c r="DV200" s="456">
        <v>10.932275204275403</v>
      </c>
      <c r="DW200" s="456">
        <v>10.95462237753051</v>
      </c>
      <c r="DX200" s="456">
        <v>10.970398284787143</v>
      </c>
      <c r="DY200" s="456">
        <v>10.967664957808424</v>
      </c>
      <c r="DZ200" s="456">
        <v>10.947217347188033</v>
      </c>
      <c r="EA200" s="456">
        <v>10.942936494570134</v>
      </c>
      <c r="EB200" s="456">
        <v>10.968955597994748</v>
      </c>
      <c r="EC200" s="456">
        <v>10.953024708204547</v>
      </c>
      <c r="ED200" s="456">
        <v>10.939455235400052</v>
      </c>
      <c r="EE200" s="456">
        <v>10.942517558919931</v>
      </c>
      <c r="EF200" s="456">
        <v>10.929994090380248</v>
      </c>
      <c r="EG200" s="456">
        <v>10.929898012967007</v>
      </c>
      <c r="EH200" s="456">
        <v>10.93853722409278</v>
      </c>
      <c r="EI200" s="456">
        <v>10.965652257292307</v>
      </c>
      <c r="EJ200" s="456">
        <v>10.972089121414397</v>
      </c>
      <c r="EK200" s="456">
        <v>10.965328720409214</v>
      </c>
      <c r="EL200" s="456">
        <v>10.945120858101898</v>
      </c>
      <c r="EM200" s="456">
        <v>10.943649759810345</v>
      </c>
      <c r="EN200" s="456">
        <v>10.965537439009186</v>
      </c>
      <c r="EO200" s="456">
        <v>10.955230893286856</v>
      </c>
      <c r="EP200" s="456">
        <v>10.939104233794465</v>
      </c>
      <c r="EQ200" s="456">
        <v>10.939492135753866</v>
      </c>
      <c r="ER200" s="456">
        <v>10.832446017830334</v>
      </c>
      <c r="ES200" s="456">
        <v>10.832734719553638</v>
      </c>
      <c r="ET200" s="456">
        <v>10.841825749063082</v>
      </c>
      <c r="EU200" s="456">
        <v>10.879957927651665</v>
      </c>
      <c r="EV200" s="456">
        <v>10.875592361299665</v>
      </c>
      <c r="EW200" s="456">
        <v>10.872274522820559</v>
      </c>
      <c r="EX200" s="456">
        <v>10.852022643029308</v>
      </c>
      <c r="EY200" s="456">
        <v>10.845815970266923</v>
      </c>
      <c r="EZ200" s="456">
        <v>10.882291255198176</v>
      </c>
      <c r="FA200" s="456">
        <v>10.863825514107928</v>
      </c>
      <c r="FB200" s="456">
        <v>10.838731528678817</v>
      </c>
      <c r="FC200" s="456">
        <v>10.848387359760189</v>
      </c>
      <c r="FD200" s="456">
        <v>10.898935935152334</v>
      </c>
      <c r="FE200" s="456">
        <v>10.896769369016003</v>
      </c>
      <c r="FF200" s="456">
        <v>10.909909018987342</v>
      </c>
      <c r="FG200" s="456">
        <v>10.941860201995821</v>
      </c>
      <c r="FH200" s="456">
        <v>10.943840186700852</v>
      </c>
      <c r="FI200" s="456">
        <v>10.93691871866101</v>
      </c>
      <c r="FJ200" s="456">
        <v>10.909364900413378</v>
      </c>
      <c r="FK200" s="456">
        <v>10.904461687681863</v>
      </c>
      <c r="FL200" s="456">
        <v>10.941634923218841</v>
      </c>
      <c r="FM200" s="456">
        <v>10.922371294549402</v>
      </c>
      <c r="FN200" s="456">
        <v>10.908424970164726</v>
      </c>
      <c r="FO200" s="456">
        <v>10.904098987257001</v>
      </c>
      <c r="FP200" s="456">
        <v>10.954135795002387</v>
      </c>
      <c r="FQ200" s="456">
        <v>10.953605662409723</v>
      </c>
      <c r="FR200" s="456">
        <v>10.975981197753566</v>
      </c>
      <c r="FS200" s="456">
        <v>10.991101293249374</v>
      </c>
      <c r="FT200" s="456">
        <v>10.995404166172575</v>
      </c>
      <c r="FU200" s="456">
        <v>10.987629550263481</v>
      </c>
      <c r="FV200" s="456">
        <v>10.961254977029096</v>
      </c>
      <c r="FW200" s="456">
        <v>10.97282136765889</v>
      </c>
      <c r="FX200" s="456">
        <v>10.994556049664775</v>
      </c>
      <c r="FY200" s="456">
        <v>10.992747296175784</v>
      </c>
      <c r="FZ200" s="456">
        <v>10.962938809488936</v>
      </c>
      <c r="GA200" s="456">
        <v>10.95348370118738</v>
      </c>
    </row>
    <row r="201" spans="2:183">
      <c r="B201" s="96" t="s">
        <v>7</v>
      </c>
      <c r="C201" s="166" t="s">
        <v>37</v>
      </c>
      <c r="D201" s="99">
        <v>3630418</v>
      </c>
      <c r="E201" s="87">
        <v>3286956.5</v>
      </c>
      <c r="F201" s="87">
        <v>3493437.5</v>
      </c>
      <c r="G201" s="87">
        <v>3399899.75</v>
      </c>
      <c r="H201" s="87">
        <v>3558144</v>
      </c>
      <c r="I201" s="87">
        <v>3385436.75</v>
      </c>
      <c r="J201" s="87">
        <v>3541765</v>
      </c>
      <c r="K201" s="87">
        <v>3551806</v>
      </c>
      <c r="L201" s="87">
        <v>3354909.75</v>
      </c>
      <c r="M201" s="87">
        <v>3556596.75</v>
      </c>
      <c r="N201" s="87">
        <v>3425155.5</v>
      </c>
      <c r="O201" s="87">
        <v>3560934.25</v>
      </c>
      <c r="P201" s="87">
        <v>3753880</v>
      </c>
      <c r="Q201" s="87">
        <v>3392049</v>
      </c>
      <c r="R201" s="87">
        <v>1623896.75</v>
      </c>
      <c r="S201" s="87">
        <v>2672054</v>
      </c>
      <c r="T201" s="87">
        <v>3625515.5</v>
      </c>
      <c r="U201" s="87">
        <v>3480739.75</v>
      </c>
      <c r="V201" s="87">
        <v>3627005.75</v>
      </c>
      <c r="W201" s="87">
        <v>3634212</v>
      </c>
      <c r="X201" s="87">
        <v>3426070</v>
      </c>
      <c r="Y201" s="87">
        <v>3564293</v>
      </c>
      <c r="Z201" s="87">
        <v>3466914.75</v>
      </c>
      <c r="AA201" s="87">
        <v>3606668</v>
      </c>
      <c r="AB201" s="87">
        <v>3839794.25</v>
      </c>
      <c r="AC201" s="87">
        <v>3495751</v>
      </c>
      <c r="AD201" s="87">
        <v>3752758.75</v>
      </c>
      <c r="AE201" s="87">
        <v>3597457</v>
      </c>
      <c r="AF201" s="87">
        <v>3742944.75</v>
      </c>
      <c r="AG201" s="87">
        <v>3670229.75</v>
      </c>
      <c r="AH201" s="87">
        <v>3813330</v>
      </c>
      <c r="AI201" s="87">
        <v>3816943</v>
      </c>
      <c r="AJ201" s="87">
        <v>3579807.75</v>
      </c>
      <c r="AK201" s="87">
        <v>3736010.5</v>
      </c>
      <c r="AL201" s="87">
        <v>3643641.25</v>
      </c>
      <c r="AM201" s="87">
        <v>3705818.75</v>
      </c>
      <c r="AN201" s="87">
        <v>4017844.25</v>
      </c>
      <c r="AO201" s="87">
        <v>3818339.25</v>
      </c>
      <c r="AP201" s="87">
        <v>518090.06</v>
      </c>
      <c r="AQ201" s="87">
        <v>375318.19</v>
      </c>
      <c r="AR201" s="87">
        <v>3960077.75</v>
      </c>
      <c r="AS201" s="87">
        <v>3865384.75</v>
      </c>
      <c r="AT201" s="87">
        <v>4025458.5</v>
      </c>
      <c r="AU201" s="87">
        <v>4068704</v>
      </c>
      <c r="AV201" s="87">
        <v>3790689.25</v>
      </c>
      <c r="AW201" s="87">
        <v>3945085.25</v>
      </c>
      <c r="AX201" s="87">
        <v>3823985</v>
      </c>
      <c r="AY201" s="87">
        <v>3891699.75</v>
      </c>
      <c r="AZ201" s="87">
        <v>4215735.5</v>
      </c>
      <c r="BA201" s="87">
        <v>3848730</v>
      </c>
      <c r="BB201" s="87">
        <v>4104155.75</v>
      </c>
      <c r="BC201" s="87">
        <v>3905449.75</v>
      </c>
      <c r="BD201" s="87">
        <v>4127636</v>
      </c>
      <c r="BE201" s="87">
        <v>4028291</v>
      </c>
      <c r="BF201" s="87">
        <v>4177706.5</v>
      </c>
      <c r="BG201" s="87">
        <v>4217370</v>
      </c>
      <c r="BH201" s="87">
        <v>3921176.75</v>
      </c>
      <c r="BI201" s="87">
        <v>4098465.75</v>
      </c>
      <c r="BJ201" s="87">
        <v>3960724.5</v>
      </c>
      <c r="BK201" s="87">
        <v>4070684.5</v>
      </c>
      <c r="BL201" s="87">
        <v>4389702</v>
      </c>
      <c r="BM201" s="87">
        <v>4022482</v>
      </c>
      <c r="BN201" s="87">
        <v>2196372.5</v>
      </c>
      <c r="BO201" s="87">
        <v>3287408.25</v>
      </c>
      <c r="BP201" s="87">
        <v>4318996.5</v>
      </c>
      <c r="BQ201" s="87">
        <v>4209189.5</v>
      </c>
      <c r="BR201" s="87">
        <v>4424675</v>
      </c>
      <c r="BS201" s="87">
        <v>4446213.5</v>
      </c>
      <c r="BT201" s="87">
        <v>4152333</v>
      </c>
      <c r="BU201" s="87">
        <v>4400550</v>
      </c>
      <c r="BV201" s="87">
        <v>4311434.5</v>
      </c>
      <c r="BW201" s="87">
        <v>4478447.5</v>
      </c>
      <c r="BX201" s="87">
        <v>4769527</v>
      </c>
      <c r="BY201" s="87">
        <v>4338324.5</v>
      </c>
      <c r="BZ201" s="87">
        <v>4674027.5</v>
      </c>
      <c r="CA201" s="87">
        <v>4502393.5</v>
      </c>
      <c r="CB201" s="87">
        <v>4660403</v>
      </c>
      <c r="CC201" s="87">
        <v>4448896</v>
      </c>
      <c r="CD201" s="87">
        <v>4759341</v>
      </c>
      <c r="CE201" s="87">
        <v>4777045</v>
      </c>
      <c r="CF201" s="87">
        <v>4573026.5</v>
      </c>
      <c r="CG201" s="87">
        <v>4741332</v>
      </c>
      <c r="CH201" s="87">
        <v>4703748</v>
      </c>
      <c r="CI201" s="87">
        <v>4878846.5</v>
      </c>
      <c r="CJ201" s="87">
        <v>5173849.5</v>
      </c>
      <c r="CK201" s="87">
        <v>4840673</v>
      </c>
      <c r="CL201" s="87">
        <v>4505337</v>
      </c>
      <c r="CM201" s="87">
        <v>2109138.5</v>
      </c>
      <c r="CN201" s="87">
        <v>4978426.5</v>
      </c>
      <c r="CO201" s="87">
        <v>4852214</v>
      </c>
      <c r="CP201" s="87">
        <v>5040021</v>
      </c>
      <c r="CQ201" s="87">
        <v>5052958.5</v>
      </c>
      <c r="CR201" s="87">
        <v>4823753</v>
      </c>
      <c r="CS201" s="87">
        <v>5038320.5</v>
      </c>
      <c r="CT201" s="87">
        <v>4939533.5</v>
      </c>
      <c r="CU201" s="87">
        <v>5148409</v>
      </c>
      <c r="CV201" s="87">
        <v>5300503</v>
      </c>
      <c r="CW201" s="87">
        <v>4807120.5</v>
      </c>
      <c r="CX201" s="87">
        <v>5296578</v>
      </c>
      <c r="CY201" s="87">
        <v>4985690.5</v>
      </c>
      <c r="CZ201" s="87">
        <v>5122194</v>
      </c>
      <c r="DA201" s="87">
        <v>5011559.5</v>
      </c>
      <c r="DB201" s="87">
        <v>5203278</v>
      </c>
      <c r="DC201" s="87">
        <v>5248728.5</v>
      </c>
      <c r="DD201" s="87">
        <v>4924100.5</v>
      </c>
      <c r="DE201" s="87">
        <v>5177664.5</v>
      </c>
      <c r="DF201" s="87">
        <v>5103783</v>
      </c>
      <c r="DG201" s="87">
        <v>5240517</v>
      </c>
      <c r="DH201" s="87">
        <v>5509993</v>
      </c>
      <c r="DI201" s="87">
        <v>4982356.5</v>
      </c>
      <c r="DJ201" s="87">
        <v>5505999.5</v>
      </c>
      <c r="DK201" s="87">
        <v>1541692</v>
      </c>
      <c r="DL201" s="87">
        <v>5289497</v>
      </c>
      <c r="DM201" s="87">
        <v>5185693</v>
      </c>
      <c r="DN201" s="87">
        <v>5407777</v>
      </c>
      <c r="DO201" s="87">
        <v>5476178</v>
      </c>
      <c r="DP201" s="87">
        <v>5114903</v>
      </c>
      <c r="DQ201" s="87">
        <v>5396728.5</v>
      </c>
      <c r="DR201" s="87">
        <v>5309406</v>
      </c>
      <c r="DS201" s="87">
        <v>5440617</v>
      </c>
      <c r="DT201" s="87">
        <v>5760096.5</v>
      </c>
      <c r="DU201" s="87">
        <v>5214237</v>
      </c>
      <c r="DV201" s="87">
        <v>5745838.5</v>
      </c>
      <c r="DW201" s="87">
        <v>5421856</v>
      </c>
      <c r="DX201" s="87">
        <v>5539297.5</v>
      </c>
      <c r="DY201" s="87">
        <v>5383243</v>
      </c>
      <c r="DZ201" s="87">
        <v>5682084.5</v>
      </c>
      <c r="EA201" s="87">
        <v>5703343.5</v>
      </c>
      <c r="EB201" s="87">
        <v>5377672</v>
      </c>
      <c r="EC201" s="87">
        <v>5610392.5</v>
      </c>
      <c r="ED201" s="87">
        <v>5529506</v>
      </c>
      <c r="EE201" s="87">
        <v>5698073</v>
      </c>
      <c r="EF201" s="87">
        <v>5887705</v>
      </c>
      <c r="EG201" s="87">
        <v>5507940.5</v>
      </c>
      <c r="EH201" s="87">
        <v>193911.14</v>
      </c>
      <c r="EI201" s="87">
        <v>1099742.1200000001</v>
      </c>
      <c r="EJ201" s="87">
        <v>5646854.5</v>
      </c>
      <c r="EK201" s="87">
        <v>5501931</v>
      </c>
      <c r="EL201" s="87">
        <v>5806352</v>
      </c>
      <c r="EM201" s="87">
        <v>5816784.5</v>
      </c>
      <c r="EN201" s="87">
        <v>5500835.5</v>
      </c>
      <c r="EO201" s="87">
        <v>5721476</v>
      </c>
      <c r="EP201" s="87">
        <v>5640143.5</v>
      </c>
      <c r="EQ201" s="87">
        <v>5832748</v>
      </c>
      <c r="ER201" s="87">
        <v>6338291</v>
      </c>
      <c r="ES201" s="87">
        <v>5727167</v>
      </c>
      <c r="ET201" s="87">
        <v>6243445</v>
      </c>
      <c r="EU201" s="87">
        <v>5861473.5</v>
      </c>
      <c r="EV201" s="87">
        <v>6081529</v>
      </c>
      <c r="EW201" s="87">
        <v>5903947.5</v>
      </c>
      <c r="EX201" s="87">
        <v>6233703</v>
      </c>
      <c r="EY201" s="87">
        <v>6266248.5</v>
      </c>
      <c r="EZ201" s="87">
        <v>5861943.5</v>
      </c>
      <c r="FA201" s="87">
        <v>6128400</v>
      </c>
      <c r="FB201" s="87">
        <v>6087952.5</v>
      </c>
      <c r="FC201" s="87">
        <v>6253497</v>
      </c>
      <c r="FD201" s="87">
        <v>7176698</v>
      </c>
      <c r="FE201" s="87">
        <v>6497237</v>
      </c>
      <c r="FF201" s="87">
        <v>2980927.75</v>
      </c>
      <c r="FG201" s="87">
        <v>6030307.5</v>
      </c>
      <c r="FH201" s="87">
        <v>6920254.5</v>
      </c>
      <c r="FI201" s="87">
        <v>6753748.5</v>
      </c>
      <c r="FJ201" s="87">
        <v>7119942</v>
      </c>
      <c r="FK201" s="87">
        <v>7150470</v>
      </c>
      <c r="FL201" s="87">
        <v>6705853</v>
      </c>
      <c r="FM201" s="87">
        <v>7027314</v>
      </c>
      <c r="FN201" s="87">
        <v>6887383</v>
      </c>
      <c r="FO201" s="87">
        <v>7174707</v>
      </c>
      <c r="FP201" s="87">
        <v>7725579</v>
      </c>
      <c r="FQ201" s="87">
        <v>7009099</v>
      </c>
      <c r="FR201" s="87">
        <v>7616845</v>
      </c>
      <c r="FS201" s="87">
        <v>7288501</v>
      </c>
      <c r="FT201" s="87">
        <v>7493966</v>
      </c>
      <c r="FU201" s="87">
        <v>7321128</v>
      </c>
      <c r="FV201" s="87">
        <v>7713129.5</v>
      </c>
      <c r="FW201" s="87">
        <v>7655002</v>
      </c>
      <c r="FX201" s="87">
        <v>7259989.5</v>
      </c>
      <c r="FY201" s="87">
        <v>7493535.5</v>
      </c>
      <c r="FZ201" s="87">
        <v>7440776</v>
      </c>
      <c r="GA201" s="87">
        <v>7774499</v>
      </c>
    </row>
    <row r="202" spans="2:183">
      <c r="B202" s="171" t="s">
        <v>7</v>
      </c>
      <c r="C202" s="172" t="s">
        <v>270</v>
      </c>
      <c r="D202" s="81">
        <v>2.1669997373636081</v>
      </c>
      <c r="E202" s="82">
        <v>2.1669998124106216</v>
      </c>
      <c r="F202" s="82">
        <v>2.1670008504149525</v>
      </c>
      <c r="G202" s="82">
        <v>2.1670006963033486</v>
      </c>
      <c r="H202" s="82">
        <v>2.1669999304188527</v>
      </c>
      <c r="I202" s="82">
        <v>2.1670002360349332</v>
      </c>
      <c r="J202" s="82">
        <v>2.1670000949884494</v>
      </c>
      <c r="K202" s="82">
        <v>2.167000220097981</v>
      </c>
      <c r="L202" s="82">
        <v>2.1670002838814439</v>
      </c>
      <c r="M202" s="82">
        <v>2.1670000947202785</v>
      </c>
      <c r="N202" s="82">
        <v>2.1670009749226922</v>
      </c>
      <c r="O202" s="82">
        <v>2.1670005629315399</v>
      </c>
      <c r="P202" s="82">
        <v>2.210001451088361</v>
      </c>
      <c r="Q202" s="82">
        <v>2.2100015131646136</v>
      </c>
      <c r="R202" s="82">
        <v>2.2100014120956062</v>
      </c>
      <c r="S202" s="82">
        <v>2.2100022083033863</v>
      </c>
      <c r="T202" s="82">
        <v>2.2100013486711019</v>
      </c>
      <c r="U202" s="82">
        <v>2.210002079500144</v>
      </c>
      <c r="V202" s="82">
        <v>2.2100019557907449</v>
      </c>
      <c r="W202" s="82">
        <v>2.2100021086228079</v>
      </c>
      <c r="X202" s="82">
        <v>2.210002906100895</v>
      </c>
      <c r="Y202" s="82">
        <v>2.2100015654751033</v>
      </c>
      <c r="Z202" s="82">
        <v>2.210002403205634</v>
      </c>
      <c r="AA202" s="82">
        <v>2.2100023299992846</v>
      </c>
      <c r="AB202" s="82">
        <v>2.3370006124304359</v>
      </c>
      <c r="AC202" s="82">
        <v>2.3370010350456463</v>
      </c>
      <c r="AD202" s="82">
        <v>2.3370014928689002</v>
      </c>
      <c r="AE202" s="82">
        <v>2.3370008498729411</v>
      </c>
      <c r="AF202" s="82">
        <v>2.3369994525796112</v>
      </c>
      <c r="AG202" s="82">
        <v>2.3369993718895499</v>
      </c>
      <c r="AH202" s="82">
        <v>2.3369996763783756</v>
      </c>
      <c r="AI202" s="82">
        <v>2.3370000474876682</v>
      </c>
      <c r="AJ202" s="82">
        <v>2.33699937919957</v>
      </c>
      <c r="AK202" s="82">
        <v>2.3369997603831338</v>
      </c>
      <c r="AL202" s="82">
        <v>2.3370016861806069</v>
      </c>
      <c r="AM202" s="82">
        <v>2.3370006572741677</v>
      </c>
      <c r="AN202" s="82">
        <v>2.4710006257814889</v>
      </c>
      <c r="AO202" s="82">
        <v>2.4710001669491839</v>
      </c>
      <c r="AP202" s="82">
        <v>2.4710006461640424</v>
      </c>
      <c r="AQ202" s="82">
        <v>2.4710013114172571</v>
      </c>
      <c r="AR202" s="82">
        <v>2.4710007855881084</v>
      </c>
      <c r="AS202" s="82">
        <v>2.4710002486608031</v>
      </c>
      <c r="AT202" s="82">
        <v>2.4710007379931098</v>
      </c>
      <c r="AU202" s="82">
        <v>2.4710003010782793</v>
      </c>
      <c r="AV202" s="82">
        <v>2.4710010835553327</v>
      </c>
      <c r="AW202" s="82">
        <v>2.4710017456357538</v>
      </c>
      <c r="AX202" s="82">
        <v>2.4710016416329221</v>
      </c>
      <c r="AY202" s="82">
        <v>2.4710016662452241</v>
      </c>
      <c r="AZ202" s="82">
        <v>2.5949994190739192</v>
      </c>
      <c r="BA202" s="82">
        <v>2.5949996990155539</v>
      </c>
      <c r="BB202" s="82">
        <v>2.5950002616083365</v>
      </c>
      <c r="BC202" s="82">
        <v>2.5950011203399526</v>
      </c>
      <c r="BD202" s="82">
        <v>2.5950011017782164</v>
      </c>
      <c r="BE202" s="82">
        <v>2.5950000975309417</v>
      </c>
      <c r="BF202" s="82">
        <v>2.5949994611488307</v>
      </c>
      <c r="BG202" s="82">
        <v>2.595000209883072</v>
      </c>
      <c r="BH202" s="82">
        <v>2.5950000355712737</v>
      </c>
      <c r="BI202" s="82">
        <v>2.5950020229598021</v>
      </c>
      <c r="BJ202" s="82">
        <v>2.5950008525573689</v>
      </c>
      <c r="BK202" s="82">
        <v>2.5950004916603411</v>
      </c>
      <c r="BL202" s="82">
        <v>2.6729998940470261</v>
      </c>
      <c r="BM202" s="82">
        <v>2.6729997074539078</v>
      </c>
      <c r="BN202" s="82">
        <v>2.6730005792953042</v>
      </c>
      <c r="BO202" s="82">
        <v>2.6730003976072014</v>
      </c>
      <c r="BP202" s="82">
        <v>2.6729999094867902</v>
      </c>
      <c r="BQ202" s="82">
        <v>2.6729991774594812</v>
      </c>
      <c r="BR202" s="82">
        <v>2.6729991697991133</v>
      </c>
      <c r="BS202" s="82">
        <v>2.672998451045927</v>
      </c>
      <c r="BT202" s="82">
        <v>2.6730001475825795</v>
      </c>
      <c r="BU202" s="82">
        <v>2.6729996692576337</v>
      </c>
      <c r="BV202" s="82">
        <v>2.672998813831394</v>
      </c>
      <c r="BW202" s="82">
        <v>2.6729988285222235</v>
      </c>
      <c r="BX202" s="82">
        <v>2.7529969690133838</v>
      </c>
      <c r="BY202" s="82">
        <v>2.7529959515647291</v>
      </c>
      <c r="BZ202" s="82">
        <v>2.7529967155952901</v>
      </c>
      <c r="CA202" s="82">
        <v>2.752996840169696</v>
      </c>
      <c r="CB202" s="82">
        <v>2.7529967632933214</v>
      </c>
      <c r="CC202" s="82">
        <v>2.7529977607004867</v>
      </c>
      <c r="CD202" s="82">
        <v>2.7529962241477817</v>
      </c>
      <c r="CE202" s="82">
        <v>2.7529965280989432</v>
      </c>
      <c r="CF202" s="82">
        <v>2.752996869259293</v>
      </c>
      <c r="CG202" s="82">
        <v>2.7529970714075751</v>
      </c>
      <c r="CH202" s="82">
        <v>2.7529948148216818</v>
      </c>
      <c r="CI202" s="82">
        <v>2.7529950583114999</v>
      </c>
      <c r="CJ202" s="82">
        <v>2.8909938775081891</v>
      </c>
      <c r="CK202" s="82">
        <v>2.8909932685772395</v>
      </c>
      <c r="CL202" s="82">
        <v>2.890994470573315</v>
      </c>
      <c r="CM202" s="82">
        <v>2.8909968645777941</v>
      </c>
      <c r="CN202" s="82">
        <v>2.8909967509559853</v>
      </c>
      <c r="CO202" s="82">
        <v>2.8909972536618209</v>
      </c>
      <c r="CP202" s="82">
        <v>2.8909959343129912</v>
      </c>
      <c r="CQ202" s="82">
        <v>2.8909967140603117</v>
      </c>
      <c r="CR202" s="82">
        <v>2.8909977738536878</v>
      </c>
      <c r="CS202" s="82">
        <v>2.8909966217427789</v>
      </c>
      <c r="CT202" s="82">
        <v>2.8909950157348194</v>
      </c>
      <c r="CU202" s="82">
        <v>2.8909952494860973</v>
      </c>
      <c r="CV202" s="82">
        <v>2.9769940913679154</v>
      </c>
      <c r="CW202" s="82">
        <v>2.9769935936171192</v>
      </c>
      <c r="CX202" s="82">
        <v>2.9769939675462584</v>
      </c>
      <c r="CY202" s="82">
        <v>2.9769955198989217</v>
      </c>
      <c r="CZ202" s="82">
        <v>2.9769953348844123</v>
      </c>
      <c r="DA202" s="82">
        <v>2.9769953138794856</v>
      </c>
      <c r="DB202" s="82">
        <v>2.9769942418521427</v>
      </c>
      <c r="DC202" s="82">
        <v>2.9769936084061173</v>
      </c>
      <c r="DD202" s="82">
        <v>2.9769961609383029</v>
      </c>
      <c r="DE202" s="82">
        <v>2.9769939296264445</v>
      </c>
      <c r="DF202" s="82">
        <v>2.9769939569527852</v>
      </c>
      <c r="DG202" s="82">
        <v>2.9769943361737439</v>
      </c>
      <c r="DH202" s="82">
        <v>3.0969940711598523</v>
      </c>
      <c r="DI202" s="82">
        <v>3.0969940266541851</v>
      </c>
      <c r="DJ202" s="82">
        <v>3.096994339159564</v>
      </c>
      <c r="DK202" s="82">
        <v>3.0969970362928474</v>
      </c>
      <c r="DL202" s="82">
        <v>3.0969947090571619</v>
      </c>
      <c r="DM202" s="82">
        <v>3.0969946444381735</v>
      </c>
      <c r="DN202" s="82">
        <v>3.0969933500378191</v>
      </c>
      <c r="DO202" s="82">
        <v>3.0969931571796452</v>
      </c>
      <c r="DP202" s="82">
        <v>3.0969946000710551</v>
      </c>
      <c r="DQ202" s="82">
        <v>3.0969933636821816</v>
      </c>
      <c r="DR202" s="82">
        <v>3.09699331834392</v>
      </c>
      <c r="DS202" s="82">
        <v>3.0969939369272508</v>
      </c>
      <c r="DT202" s="82">
        <v>3.2509928399662598</v>
      </c>
      <c r="DU202" s="82">
        <v>3.2509928887794106</v>
      </c>
      <c r="DV202" s="82">
        <v>3.2509935442257314</v>
      </c>
      <c r="DW202" s="82">
        <v>3.2509933931368109</v>
      </c>
      <c r="DX202" s="82">
        <v>3.2509934775978557</v>
      </c>
      <c r="DY202" s="82">
        <v>3.250993800188386</v>
      </c>
      <c r="DZ202" s="82">
        <v>3.2509926136394975</v>
      </c>
      <c r="EA202" s="82">
        <v>3.2509932873568461</v>
      </c>
      <c r="EB202" s="82">
        <v>3.2509940166817239</v>
      </c>
      <c r="EC202" s="82">
        <v>3.2509924597201527</v>
      </c>
      <c r="ED202" s="82">
        <v>3.250993537705634</v>
      </c>
      <c r="EE202" s="82">
        <v>3.2509929222774177</v>
      </c>
      <c r="EF202" s="82">
        <v>3.3159992165784615</v>
      </c>
      <c r="EG202" s="82">
        <v>3.315999143851307</v>
      </c>
      <c r="EH202" s="82">
        <v>3.3160002612974377</v>
      </c>
      <c r="EI202" s="82">
        <v>3.3159982147303562</v>
      </c>
      <c r="EJ202" s="82">
        <v>3.315998772737609</v>
      </c>
      <c r="EK202" s="82">
        <v>3.3159988554778628</v>
      </c>
      <c r="EL202" s="82">
        <v>3.3159990085272892</v>
      </c>
      <c r="EM202" s="82">
        <v>3.3159987641247426</v>
      </c>
      <c r="EN202" s="82">
        <v>3.3159991192838407</v>
      </c>
      <c r="EO202" s="82">
        <v>3.3159979970047804</v>
      </c>
      <c r="EP202" s="82">
        <v>3.3159983737911096</v>
      </c>
      <c r="EQ202" s="82">
        <v>3.3159984342671813</v>
      </c>
      <c r="ER202" s="82">
        <v>3.6150040487555311</v>
      </c>
      <c r="ES202" s="82">
        <v>3.6150044302238076</v>
      </c>
      <c r="ET202" s="82">
        <v>3.6150042962389959</v>
      </c>
      <c r="EU202" s="82">
        <v>3.6150041699321758</v>
      </c>
      <c r="EV202" s="82">
        <v>3.6150045793208054</v>
      </c>
      <c r="EW202" s="82">
        <v>3.6150044223579969</v>
      </c>
      <c r="EX202" s="82">
        <v>3.6150040253195717</v>
      </c>
      <c r="EY202" s="82">
        <v>3.6150043267566634</v>
      </c>
      <c r="EZ202" s="82">
        <v>3.6150044902463994</v>
      </c>
      <c r="FA202" s="82">
        <v>3.6150049675349738</v>
      </c>
      <c r="FB202" s="82">
        <v>3.6150046427460709</v>
      </c>
      <c r="FC202" s="82">
        <v>3.6150035291608114</v>
      </c>
      <c r="FD202" s="82">
        <v>4.1569989108922787</v>
      </c>
      <c r="FE202" s="82">
        <v>4.1570005427192687</v>
      </c>
      <c r="FF202" s="82">
        <v>4.156998841841256</v>
      </c>
      <c r="FG202" s="82">
        <v>4.1570008113665775</v>
      </c>
      <c r="FH202" s="82">
        <v>4.1570024669280414</v>
      </c>
      <c r="FI202" s="82">
        <v>4.1570019235682425</v>
      </c>
      <c r="FJ202" s="82">
        <v>4.1570007341019499</v>
      </c>
      <c r="FK202" s="82">
        <v>4.1570022716669497</v>
      </c>
      <c r="FL202" s="82">
        <v>4.1570002616996273</v>
      </c>
      <c r="FM202" s="82">
        <v>4.1570000424436353</v>
      </c>
      <c r="FN202" s="82">
        <v>4.1570018378636115</v>
      </c>
      <c r="FO202" s="82">
        <v>4.1570008346208009</v>
      </c>
      <c r="FP202" s="82">
        <v>4.4899949139289772</v>
      </c>
      <c r="FQ202" s="82">
        <v>4.4899940400318856</v>
      </c>
      <c r="FR202" s="82">
        <v>4.4899953799324015</v>
      </c>
      <c r="FS202" s="82">
        <v>4.4899956153475467</v>
      </c>
      <c r="FT202" s="82">
        <v>4.4899955985381217</v>
      </c>
      <c r="FU202" s="82">
        <v>4.489995889404276</v>
      </c>
      <c r="FV202" s="82">
        <v>4.4899956450160188</v>
      </c>
      <c r="FW202" s="82">
        <v>4.4899950033495175</v>
      </c>
      <c r="FX202" s="82">
        <v>4.4899966255709343</v>
      </c>
      <c r="FY202" s="82">
        <v>4.4899945766802718</v>
      </c>
      <c r="FZ202" s="82">
        <v>4.4899943609379855</v>
      </c>
      <c r="GA202" s="82">
        <v>4.4899961204511136</v>
      </c>
    </row>
    <row r="203" spans="2:183">
      <c r="B203" s="96" t="s">
        <v>7</v>
      </c>
      <c r="C203" s="166" t="s">
        <v>38</v>
      </c>
      <c r="D203" s="173">
        <v>531900</v>
      </c>
      <c r="E203" s="174">
        <v>481633.56</v>
      </c>
      <c r="F203" s="174">
        <v>509565.69</v>
      </c>
      <c r="G203" s="174">
        <v>496248.72</v>
      </c>
      <c r="H203" s="174">
        <v>519985</v>
      </c>
      <c r="I203" s="174">
        <v>493651.09</v>
      </c>
      <c r="J203" s="174">
        <v>517129.03</v>
      </c>
      <c r="K203" s="174">
        <v>518865.66</v>
      </c>
      <c r="L203" s="174">
        <v>488814.47</v>
      </c>
      <c r="M203" s="174">
        <v>519751.34</v>
      </c>
      <c r="N203" s="174">
        <v>500161.25</v>
      </c>
      <c r="O203" s="174">
        <v>520476.56</v>
      </c>
      <c r="P203" s="174">
        <v>605181.12</v>
      </c>
      <c r="Q203" s="174">
        <v>546926.93999999994</v>
      </c>
      <c r="R203" s="174">
        <v>260518.16</v>
      </c>
      <c r="S203" s="174">
        <v>428551.12</v>
      </c>
      <c r="T203" s="174">
        <v>582155.25</v>
      </c>
      <c r="U203" s="174">
        <v>558281.25</v>
      </c>
      <c r="V203" s="174">
        <v>582295.88</v>
      </c>
      <c r="W203" s="174">
        <v>583421.5</v>
      </c>
      <c r="X203" s="174">
        <v>548647.93999999994</v>
      </c>
      <c r="Y203" s="174">
        <v>571243.93999999994</v>
      </c>
      <c r="Z203" s="174">
        <v>555877.68999999994</v>
      </c>
      <c r="AA203" s="174">
        <v>578887.93999999994</v>
      </c>
      <c r="AB203" s="174">
        <v>679250.56</v>
      </c>
      <c r="AC203" s="174">
        <v>618624.5</v>
      </c>
      <c r="AD203" s="174">
        <v>661942.5</v>
      </c>
      <c r="AE203" s="174">
        <v>695604.69</v>
      </c>
      <c r="AF203" s="174">
        <v>724269.69</v>
      </c>
      <c r="AG203" s="174">
        <v>711263.06</v>
      </c>
      <c r="AH203" s="174">
        <v>739288.75</v>
      </c>
      <c r="AI203" s="174">
        <v>740122.44</v>
      </c>
      <c r="AJ203" s="174">
        <v>691475.69</v>
      </c>
      <c r="AK203" s="174">
        <v>722721.62</v>
      </c>
      <c r="AL203" s="174">
        <v>705335.81</v>
      </c>
      <c r="AM203" s="174">
        <v>716580.31</v>
      </c>
      <c r="AN203" s="174">
        <v>786059.75</v>
      </c>
      <c r="AO203" s="174">
        <v>748246.69</v>
      </c>
      <c r="AP203" s="174">
        <v>101357.62</v>
      </c>
      <c r="AQ203" s="174">
        <v>73093.100000000006</v>
      </c>
      <c r="AR203" s="174">
        <v>773605.75</v>
      </c>
      <c r="AS203" s="174">
        <v>755817.56</v>
      </c>
      <c r="AT203" s="174">
        <v>787679.75</v>
      </c>
      <c r="AU203" s="174">
        <v>796877.62</v>
      </c>
      <c r="AV203" s="174">
        <v>739494.88</v>
      </c>
      <c r="AW203" s="174">
        <v>770243.19</v>
      </c>
      <c r="AX203" s="174">
        <v>747104.62</v>
      </c>
      <c r="AY203" s="174">
        <v>758881.75</v>
      </c>
      <c r="AZ203" s="174">
        <v>812224.81</v>
      </c>
      <c r="BA203" s="174">
        <v>742265.69</v>
      </c>
      <c r="BB203" s="174">
        <v>788332.75</v>
      </c>
      <c r="BC203" s="174">
        <v>748607.62</v>
      </c>
      <c r="BD203" s="174">
        <v>793401.25</v>
      </c>
      <c r="BE203" s="174">
        <v>775058.44</v>
      </c>
      <c r="BF203" s="174">
        <v>803931.75</v>
      </c>
      <c r="BG203" s="174">
        <v>812470.25</v>
      </c>
      <c r="BH203" s="174">
        <v>752001.25</v>
      </c>
      <c r="BI203" s="174">
        <v>787039.56</v>
      </c>
      <c r="BJ203" s="174">
        <v>760948.94</v>
      </c>
      <c r="BK203" s="174">
        <v>781229.12</v>
      </c>
      <c r="BL203" s="174">
        <v>838641.81</v>
      </c>
      <c r="BM203" s="174">
        <v>769782.75</v>
      </c>
      <c r="BN203" s="174">
        <v>418085.44</v>
      </c>
      <c r="BO203" s="174">
        <v>625471.06000000006</v>
      </c>
      <c r="BP203" s="174">
        <v>823358.62</v>
      </c>
      <c r="BQ203" s="174">
        <v>803203.5</v>
      </c>
      <c r="BR203" s="174">
        <v>845947.69</v>
      </c>
      <c r="BS203" s="174">
        <v>850226.62</v>
      </c>
      <c r="BT203" s="174">
        <v>791221.38</v>
      </c>
      <c r="BU203" s="174">
        <v>840443.12</v>
      </c>
      <c r="BV203" s="174">
        <v>825461.81</v>
      </c>
      <c r="BW203" s="174">
        <v>857907.5</v>
      </c>
      <c r="BX203" s="174">
        <v>908486.06</v>
      </c>
      <c r="BY203" s="174">
        <v>826453.56</v>
      </c>
      <c r="BZ203" s="174">
        <v>888671.56</v>
      </c>
      <c r="CA203" s="174">
        <v>854920.31</v>
      </c>
      <c r="CB203" s="174">
        <v>884871.75</v>
      </c>
      <c r="CC203" s="174">
        <v>843365.62</v>
      </c>
      <c r="CD203" s="174">
        <v>905374.88</v>
      </c>
      <c r="CE203" s="174">
        <v>909146</v>
      </c>
      <c r="CF203" s="174">
        <v>869677.69</v>
      </c>
      <c r="CG203" s="174">
        <v>902436.06</v>
      </c>
      <c r="CH203" s="174">
        <v>896678.88</v>
      </c>
      <c r="CI203" s="174">
        <v>930550.5</v>
      </c>
      <c r="CJ203" s="174">
        <v>965551</v>
      </c>
      <c r="CK203" s="174">
        <v>903486.5</v>
      </c>
      <c r="CL203" s="174">
        <v>840900</v>
      </c>
      <c r="CM203" s="174">
        <v>392754.66</v>
      </c>
      <c r="CN203" s="174">
        <v>925797.5</v>
      </c>
      <c r="CO203" s="174">
        <v>903101.43999999994</v>
      </c>
      <c r="CP203" s="174">
        <v>938100.12</v>
      </c>
      <c r="CQ203" s="174">
        <v>940698.25</v>
      </c>
      <c r="CR203" s="174">
        <v>897091.62</v>
      </c>
      <c r="CS203" s="174">
        <v>938223.81</v>
      </c>
      <c r="CT203" s="174">
        <v>920423.81</v>
      </c>
      <c r="CU203" s="174">
        <v>960265.88</v>
      </c>
      <c r="CV203" s="174">
        <v>985888.38</v>
      </c>
      <c r="CW203" s="174">
        <v>894410</v>
      </c>
      <c r="CX203" s="174">
        <v>985126.06</v>
      </c>
      <c r="CY203" s="174">
        <v>925092.12</v>
      </c>
      <c r="CZ203" s="174">
        <v>949794.38</v>
      </c>
      <c r="DA203" s="174">
        <v>929968.38</v>
      </c>
      <c r="DB203" s="174">
        <v>965947.75</v>
      </c>
      <c r="DC203" s="174">
        <v>975180.12</v>
      </c>
      <c r="DD203" s="174">
        <v>912350.88</v>
      </c>
      <c r="DE203" s="174">
        <v>961150.25</v>
      </c>
      <c r="DF203" s="174">
        <v>948765.69</v>
      </c>
      <c r="DG203" s="174">
        <v>973709.94</v>
      </c>
      <c r="DH203" s="174">
        <v>1011721.5</v>
      </c>
      <c r="DI203" s="174">
        <v>914848.88</v>
      </c>
      <c r="DJ203" s="174">
        <v>1011031.75</v>
      </c>
      <c r="DK203" s="174">
        <v>282221.5</v>
      </c>
      <c r="DL203" s="174">
        <v>967608.25</v>
      </c>
      <c r="DM203" s="174">
        <v>949674.75</v>
      </c>
      <c r="DN203" s="174">
        <v>991066.25</v>
      </c>
      <c r="DO203" s="174">
        <v>1004805.44</v>
      </c>
      <c r="DP203" s="174">
        <v>935550.12</v>
      </c>
      <c r="DQ203" s="174">
        <v>989351.06</v>
      </c>
      <c r="DR203" s="174">
        <v>974425.06</v>
      </c>
      <c r="DS203" s="174">
        <v>997907.88</v>
      </c>
      <c r="DT203" s="174">
        <v>1034581.75</v>
      </c>
      <c r="DU203" s="174">
        <v>936641.06</v>
      </c>
      <c r="DV203" s="174">
        <v>1031933</v>
      </c>
      <c r="DW203" s="174">
        <v>971760.5</v>
      </c>
      <c r="DX203" s="174">
        <v>991382</v>
      </c>
      <c r="DY203" s="174">
        <v>963692.62</v>
      </c>
      <c r="DZ203" s="174">
        <v>1019090.25</v>
      </c>
      <c r="EA203" s="174">
        <v>1023303.25</v>
      </c>
      <c r="EB203" s="174">
        <v>962581.81</v>
      </c>
      <c r="EC203" s="174">
        <v>1005698.88</v>
      </c>
      <c r="ED203" s="174">
        <v>992428.69</v>
      </c>
      <c r="EE203" s="174">
        <v>1022396.69</v>
      </c>
      <c r="EF203" s="174">
        <v>1065003.5</v>
      </c>
      <c r="EG203" s="174">
        <v>996318</v>
      </c>
      <c r="EH203" s="174">
        <v>35048.370000000003</v>
      </c>
      <c r="EI203" s="174">
        <v>198281.03</v>
      </c>
      <c r="EJ203" s="174">
        <v>1017518.25</v>
      </c>
      <c r="EK203" s="174">
        <v>992015.38</v>
      </c>
      <c r="EL203" s="174">
        <v>1048836.3799999999</v>
      </c>
      <c r="EM203" s="174">
        <v>1050862.1200000001</v>
      </c>
      <c r="EN203" s="174">
        <v>991799.06</v>
      </c>
      <c r="EO203" s="174">
        <v>1032551</v>
      </c>
      <c r="EP203" s="174">
        <v>1019373.31</v>
      </c>
      <c r="EQ203" s="174">
        <v>1054146.6200000001</v>
      </c>
      <c r="ER203" s="174">
        <v>1090445.25</v>
      </c>
      <c r="ES203" s="174">
        <v>985280.38</v>
      </c>
      <c r="ET203" s="174">
        <v>1073198.3799999999</v>
      </c>
      <c r="EU203" s="174">
        <v>1004009</v>
      </c>
      <c r="EV203" s="174">
        <v>1042120.44</v>
      </c>
      <c r="EW203" s="174">
        <v>1011999</v>
      </c>
      <c r="EX203" s="174">
        <v>1070517</v>
      </c>
      <c r="EY203" s="174">
        <v>1076721.8799999999</v>
      </c>
      <c r="EZ203" s="174">
        <v>1003874.25</v>
      </c>
      <c r="FA203" s="174">
        <v>1051289.5</v>
      </c>
      <c r="FB203" s="174">
        <v>1046769.19</v>
      </c>
      <c r="FC203" s="174">
        <v>1074276.3799999999</v>
      </c>
      <c r="FD203" s="174">
        <v>1096774.25</v>
      </c>
      <c r="FE203" s="174">
        <v>993133</v>
      </c>
      <c r="FF203" s="174">
        <v>455100.25</v>
      </c>
      <c r="FG203" s="174">
        <v>917962.19</v>
      </c>
      <c r="FH203" s="174">
        <v>1053243</v>
      </c>
      <c r="FI203" s="174">
        <v>1028551.88</v>
      </c>
      <c r="FJ203" s="174">
        <v>1087059.75</v>
      </c>
      <c r="FK203" s="174">
        <v>1092211</v>
      </c>
      <c r="FL203" s="174">
        <v>1020818.12</v>
      </c>
      <c r="FM203" s="174">
        <v>1071640.1200000001</v>
      </c>
      <c r="FN203" s="174">
        <v>1051643.25</v>
      </c>
      <c r="FO203" s="174">
        <v>1095950.25</v>
      </c>
      <c r="FP203" s="174">
        <v>1118216.6200000001</v>
      </c>
      <c r="FQ203" s="174">
        <v>1014561</v>
      </c>
      <c r="FR203" s="174">
        <v>1100283.75</v>
      </c>
      <c r="FS203" s="174">
        <v>1051405</v>
      </c>
      <c r="FT203" s="174">
        <v>1080621.25</v>
      </c>
      <c r="FU203" s="174">
        <v>1056445.25</v>
      </c>
      <c r="FV203" s="174">
        <v>1115689.3799999999</v>
      </c>
      <c r="FW203" s="174">
        <v>1106113.8799999999</v>
      </c>
      <c r="FX203" s="174">
        <v>1046962.88</v>
      </c>
      <c r="FY203" s="174">
        <v>1080820.6200000001</v>
      </c>
      <c r="FZ203" s="174">
        <v>1076129</v>
      </c>
      <c r="GA203" s="174">
        <v>1125364</v>
      </c>
    </row>
    <row r="204" spans="2:183">
      <c r="B204" s="171" t="s">
        <v>7</v>
      </c>
      <c r="C204" s="172" t="s">
        <v>39</v>
      </c>
      <c r="D204" s="81">
        <v>3.4869999606655391</v>
      </c>
      <c r="E204" s="82">
        <v>3.4870006419659521</v>
      </c>
      <c r="F204" s="82">
        <v>3.4869994457104143</v>
      </c>
      <c r="G204" s="82">
        <v>3.4869990987533335</v>
      </c>
      <c r="H204" s="82">
        <v>3.4870004895353439</v>
      </c>
      <c r="I204" s="82">
        <v>3.4869999081719869</v>
      </c>
      <c r="J204" s="82">
        <v>3.4869997033081148</v>
      </c>
      <c r="K204" s="82">
        <v>3.4870004032258062</v>
      </c>
      <c r="L204" s="82">
        <v>3.4869993275883244</v>
      </c>
      <c r="M204" s="82">
        <v>3.4870002817770742</v>
      </c>
      <c r="N204" s="82">
        <v>3.4869994283164618</v>
      </c>
      <c r="O204" s="82">
        <v>3.4869997722126196</v>
      </c>
      <c r="P204" s="82">
        <v>3.9079997675274609</v>
      </c>
      <c r="Q204" s="82">
        <v>3.9080002449435902</v>
      </c>
      <c r="R204" s="82">
        <v>3.907999063945709</v>
      </c>
      <c r="S204" s="82">
        <v>3.9079985409447384</v>
      </c>
      <c r="T204" s="82">
        <v>3.908000201389588</v>
      </c>
      <c r="U204" s="82">
        <v>3.9080005611245672</v>
      </c>
      <c r="V204" s="82">
        <v>3.907999812081798</v>
      </c>
      <c r="W204" s="82">
        <v>3.9080005894607104</v>
      </c>
      <c r="X204" s="82">
        <v>3.9079999299100261</v>
      </c>
      <c r="Y204" s="82">
        <v>3.907999014865946</v>
      </c>
      <c r="Z204" s="82">
        <v>3.9079990298155942</v>
      </c>
      <c r="AA204" s="82">
        <v>3.9079987038324702</v>
      </c>
      <c r="AB204" s="82">
        <v>4.5499950430716884</v>
      </c>
      <c r="AC204" s="82">
        <v>4.5499945977389649</v>
      </c>
      <c r="AD204" s="82">
        <v>4.5499958757784471</v>
      </c>
      <c r="AE204" s="82">
        <v>4.9929992965632088</v>
      </c>
      <c r="AF204" s="82">
        <v>4.9930006135519136</v>
      </c>
      <c r="AG204" s="82">
        <v>4.993002273467873</v>
      </c>
      <c r="AH204" s="82">
        <v>4.9930013845270658</v>
      </c>
      <c r="AI204" s="82">
        <v>4.9930004317556262</v>
      </c>
      <c r="AJ204" s="82">
        <v>4.9930008159492809</v>
      </c>
      <c r="AK204" s="82">
        <v>4.992998956800486</v>
      </c>
      <c r="AL204" s="82">
        <v>4.9929983354685641</v>
      </c>
      <c r="AM204" s="82">
        <v>4.9929995052850886</v>
      </c>
      <c r="AN204" s="82">
        <v>5.3290018711103277</v>
      </c>
      <c r="AO204" s="82">
        <v>5.3290021927169429</v>
      </c>
      <c r="AP204" s="82">
        <v>5.3290021030494215</v>
      </c>
      <c r="AQ204" s="82">
        <v>5.3290002260117673</v>
      </c>
      <c r="AR204" s="82">
        <v>5.3290010263899319</v>
      </c>
      <c r="AS204" s="82">
        <v>5.3290011351538098</v>
      </c>
      <c r="AT204" s="82">
        <v>5.3290017590149512</v>
      </c>
      <c r="AU204" s="82">
        <v>5.3290018457093939</v>
      </c>
      <c r="AV204" s="82">
        <v>5.3290014989046464</v>
      </c>
      <c r="AW204" s="82">
        <v>5.3290013006960102</v>
      </c>
      <c r="AX204" s="82">
        <v>5.3290009700704726</v>
      </c>
      <c r="AY204" s="82">
        <v>5.3290012359029815</v>
      </c>
      <c r="AZ204" s="82">
        <v>5.4560067307950675</v>
      </c>
      <c r="BA204" s="82">
        <v>5.4560069900097456</v>
      </c>
      <c r="BB204" s="82">
        <v>5.4560053014416319</v>
      </c>
      <c r="BC204" s="82">
        <v>5.4560056264940817</v>
      </c>
      <c r="BD204" s="82">
        <v>5.4560044148592333</v>
      </c>
      <c r="BE204" s="82">
        <v>5.4560063636875595</v>
      </c>
      <c r="BF204" s="82">
        <v>5.4560072074273149</v>
      </c>
      <c r="BG204" s="82">
        <v>5.4560061915346543</v>
      </c>
      <c r="BH204" s="82">
        <v>5.4560055865921786</v>
      </c>
      <c r="BI204" s="82">
        <v>5.4560044921387574</v>
      </c>
      <c r="BJ204" s="82">
        <v>5.4560044454004437</v>
      </c>
      <c r="BK204" s="82">
        <v>5.4560059223253505</v>
      </c>
      <c r="BL204" s="82">
        <v>5.5940034552221887</v>
      </c>
      <c r="BM204" s="82">
        <v>5.5940021622196694</v>
      </c>
      <c r="BN204" s="82">
        <v>5.5939993202940403</v>
      </c>
      <c r="BO204" s="82">
        <v>5.5940029156344195</v>
      </c>
      <c r="BP204" s="82">
        <v>5.5940009240009241</v>
      </c>
      <c r="BQ204" s="82">
        <v>5.5940013789933349</v>
      </c>
      <c r="BR204" s="82">
        <v>5.5940041924562234</v>
      </c>
      <c r="BS204" s="82">
        <v>5.594001013231221</v>
      </c>
      <c r="BT204" s="82">
        <v>5.5940030118565343</v>
      </c>
      <c r="BU204" s="82">
        <v>5.5940037273695422</v>
      </c>
      <c r="BV204" s="82">
        <v>5.5939998780173763</v>
      </c>
      <c r="BW204" s="82">
        <v>5.5940030776854766</v>
      </c>
      <c r="BX204" s="82">
        <v>5.7399939345308431</v>
      </c>
      <c r="BY204" s="82">
        <v>5.7399946757081937</v>
      </c>
      <c r="BZ204" s="82">
        <v>5.7399936701093521</v>
      </c>
      <c r="CA204" s="82">
        <v>5.7399938552841538</v>
      </c>
      <c r="CB204" s="82">
        <v>5.7399940970037431</v>
      </c>
      <c r="CC204" s="82">
        <v>5.7399925133398675</v>
      </c>
      <c r="CD204" s="82">
        <v>5.7399932796977131</v>
      </c>
      <c r="CE204" s="82">
        <v>5.7399929287572293</v>
      </c>
      <c r="CF204" s="82">
        <v>5.7399929035314559</v>
      </c>
      <c r="CG204" s="82">
        <v>5.7399936394456148</v>
      </c>
      <c r="CH204" s="82">
        <v>5.7399938546627745</v>
      </c>
      <c r="CI204" s="82">
        <v>5.7399933381446733</v>
      </c>
      <c r="CJ204" s="82">
        <v>5.8919969488939739</v>
      </c>
      <c r="CK204" s="82">
        <v>5.8919971331924277</v>
      </c>
      <c r="CL204" s="82">
        <v>5.8919975616421079</v>
      </c>
      <c r="CM204" s="82">
        <v>5.8919974797101666</v>
      </c>
      <c r="CN204" s="82">
        <v>5.8919956977750623</v>
      </c>
      <c r="CO204" s="82">
        <v>5.8919958626263549</v>
      </c>
      <c r="CP204" s="82">
        <v>5.8919965330117572</v>
      </c>
      <c r="CQ204" s="82">
        <v>5.891995026838786</v>
      </c>
      <c r="CR204" s="82">
        <v>5.8919951923076921</v>
      </c>
      <c r="CS204" s="82">
        <v>5.8919962697111856</v>
      </c>
      <c r="CT204" s="82">
        <v>5.8919952363388175</v>
      </c>
      <c r="CU204" s="82">
        <v>5.891996956644455</v>
      </c>
      <c r="CV204" s="82">
        <v>6.0499909792153757</v>
      </c>
      <c r="CW204" s="82">
        <v>6.0499907363934735</v>
      </c>
      <c r="CX204" s="82">
        <v>6.0499908494082826</v>
      </c>
      <c r="CY204" s="82">
        <v>6.0499916289533573</v>
      </c>
      <c r="CZ204" s="82">
        <v>6.0499925473434786</v>
      </c>
      <c r="DA204" s="82">
        <v>6.0499914126234433</v>
      </c>
      <c r="DB204" s="82">
        <v>6.0499918577486049</v>
      </c>
      <c r="DC204" s="82">
        <v>6.0499923691116528</v>
      </c>
      <c r="DD204" s="82">
        <v>6.0499919099216193</v>
      </c>
      <c r="DE204" s="82">
        <v>6.0499927612860995</v>
      </c>
      <c r="DF204" s="82">
        <v>6.0499920992714102</v>
      </c>
      <c r="DG204" s="82">
        <v>6.0499921711899791</v>
      </c>
      <c r="DH204" s="82">
        <v>6.2140093235798126</v>
      </c>
      <c r="DI204" s="82">
        <v>6.2140101324794488</v>
      </c>
      <c r="DJ204" s="82">
        <v>6.2140093545254516</v>
      </c>
      <c r="DK204" s="82">
        <v>6.2140057687650003</v>
      </c>
      <c r="DL204" s="82">
        <v>6.2140093376318122</v>
      </c>
      <c r="DM204" s="82">
        <v>6.2140101944669821</v>
      </c>
      <c r="DN204" s="82">
        <v>6.2140100571199266</v>
      </c>
      <c r="DO204" s="82">
        <v>6.2140101422387133</v>
      </c>
      <c r="DP204" s="82">
        <v>6.2140089668227558</v>
      </c>
      <c r="DQ204" s="82">
        <v>6.214009283161551</v>
      </c>
      <c r="DR204" s="82">
        <v>6.2140096039180932</v>
      </c>
      <c r="DS204" s="82">
        <v>6.214010087801233</v>
      </c>
      <c r="DT204" s="82">
        <v>6.3829973964117368</v>
      </c>
      <c r="DU204" s="82">
        <v>6.3829975466812057</v>
      </c>
      <c r="DV204" s="82">
        <v>6.3829985958965541</v>
      </c>
      <c r="DW204" s="82">
        <v>6.3829987782609265</v>
      </c>
      <c r="DX204" s="82">
        <v>6.3829998197223725</v>
      </c>
      <c r="DY204" s="82">
        <v>6.3830003046801522</v>
      </c>
      <c r="DZ204" s="82">
        <v>6.3829976136342284</v>
      </c>
      <c r="EA204" s="82">
        <v>6.3829989957396904</v>
      </c>
      <c r="EB204" s="82">
        <v>6.3829991910028916</v>
      </c>
      <c r="EC204" s="82">
        <v>6.3829986227381488</v>
      </c>
      <c r="ED204" s="82">
        <v>6.3829990352456907</v>
      </c>
      <c r="EE204" s="82">
        <v>6.3829979085375363</v>
      </c>
      <c r="EF204" s="82">
        <v>6.5560059588665842</v>
      </c>
      <c r="EG204" s="82">
        <v>6.5560046930222553</v>
      </c>
      <c r="EH204" s="82">
        <v>6.5559988776655445</v>
      </c>
      <c r="EI204" s="82">
        <v>6.5560018119176569</v>
      </c>
      <c r="EJ204" s="82">
        <v>6.556005322027783</v>
      </c>
      <c r="EK204" s="82">
        <v>6.5560052605839516</v>
      </c>
      <c r="EL204" s="82">
        <v>6.5560059007007077</v>
      </c>
      <c r="EM204" s="82">
        <v>6.5560054900492863</v>
      </c>
      <c r="EN204" s="82">
        <v>6.5560063135497932</v>
      </c>
      <c r="EO204" s="82">
        <v>6.556004241350629</v>
      </c>
      <c r="EP204" s="82">
        <v>6.5560034600963428</v>
      </c>
      <c r="EQ204" s="82">
        <v>6.5560051246649387</v>
      </c>
      <c r="ER204" s="82">
        <v>6.7370072099790557</v>
      </c>
      <c r="ES204" s="82">
        <v>6.7370059282456634</v>
      </c>
      <c r="ET204" s="82">
        <v>6.7370063842208667</v>
      </c>
      <c r="EU204" s="82">
        <v>6.7370042072348335</v>
      </c>
      <c r="EV204" s="82">
        <v>6.7370055467204528</v>
      </c>
      <c r="EW204" s="82">
        <v>6.7370045251146049</v>
      </c>
      <c r="EX204" s="82">
        <v>6.7370060603772162</v>
      </c>
      <c r="EY204" s="82">
        <v>6.7370066699202855</v>
      </c>
      <c r="EZ204" s="82">
        <v>6.7370050449308483</v>
      </c>
      <c r="FA204" s="82">
        <v>6.7370055175684245</v>
      </c>
      <c r="FB204" s="82">
        <v>6.7370069380084434</v>
      </c>
      <c r="FC204" s="82">
        <v>6.7370068795113474</v>
      </c>
      <c r="FD204" s="82">
        <v>6.9239924369641797</v>
      </c>
      <c r="FE204" s="82">
        <v>6.9239917929963273</v>
      </c>
      <c r="FF204" s="82">
        <v>6.9239935796007792</v>
      </c>
      <c r="FG204" s="82">
        <v>6.9239927740105749</v>
      </c>
      <c r="FH204" s="82">
        <v>6.9239917167932159</v>
      </c>
      <c r="FI204" s="82">
        <v>6.923991534643994</v>
      </c>
      <c r="FJ204" s="82">
        <v>6.9239915540863315</v>
      </c>
      <c r="FK204" s="82">
        <v>6.9239902880001019</v>
      </c>
      <c r="FL204" s="82">
        <v>6.9239928916381785</v>
      </c>
      <c r="FM204" s="82">
        <v>6.9239921949706673</v>
      </c>
      <c r="FN204" s="82">
        <v>6.9239906012470831</v>
      </c>
      <c r="FO204" s="82">
        <v>6.9239921532950479</v>
      </c>
      <c r="FP204" s="82">
        <v>7.1189980582524282</v>
      </c>
      <c r="FQ204" s="82">
        <v>7.1189974303683572</v>
      </c>
      <c r="FR204" s="82">
        <v>7.1189973213592488</v>
      </c>
      <c r="FS204" s="82">
        <v>7.1189992551966954</v>
      </c>
      <c r="FT204" s="82">
        <v>7.1189984452613411</v>
      </c>
      <c r="FU204" s="82">
        <v>7.118999245272847</v>
      </c>
      <c r="FV204" s="82">
        <v>7.1189980857580393</v>
      </c>
      <c r="FW204" s="82">
        <v>7.118995205148833</v>
      </c>
      <c r="FX204" s="82">
        <v>7.1190001767913724</v>
      </c>
      <c r="FY204" s="82">
        <v>7.1189986958411833</v>
      </c>
      <c r="FZ204" s="82">
        <v>7.1189983155928784</v>
      </c>
      <c r="GA204" s="82">
        <v>7.1189974632936694</v>
      </c>
    </row>
    <row r="205" spans="2:183">
      <c r="B205" s="96" t="s">
        <v>7</v>
      </c>
      <c r="C205" s="166" t="s">
        <v>40</v>
      </c>
      <c r="D205" s="175">
        <v>1.25</v>
      </c>
      <c r="E205" s="176">
        <v>1.25</v>
      </c>
      <c r="F205" s="176">
        <v>1.88</v>
      </c>
      <c r="G205" s="176">
        <v>1.25</v>
      </c>
      <c r="H205" s="176">
        <v>2.5</v>
      </c>
      <c r="I205" s="176">
        <v>1.25</v>
      </c>
      <c r="J205" s="176">
        <v>1.25</v>
      </c>
      <c r="K205" s="176">
        <v>1.88</v>
      </c>
      <c r="L205" s="176">
        <v>1.25</v>
      </c>
      <c r="M205" s="176">
        <v>1.88</v>
      </c>
      <c r="N205" s="176">
        <v>1.25</v>
      </c>
      <c r="O205" s="176">
        <v>3.12</v>
      </c>
      <c r="P205" s="176">
        <v>1.88</v>
      </c>
      <c r="Q205" s="176">
        <v>1.25</v>
      </c>
      <c r="R205" s="176">
        <v>0.62</v>
      </c>
      <c r="S205" s="176">
        <v>2.25</v>
      </c>
      <c r="T205" s="176">
        <v>1.25</v>
      </c>
      <c r="U205" s="176">
        <v>1.25</v>
      </c>
      <c r="V205" s="176">
        <v>1.88</v>
      </c>
      <c r="W205" s="176">
        <v>1.25</v>
      </c>
      <c r="X205" s="176">
        <v>1.25</v>
      </c>
      <c r="Y205" s="176">
        <v>1.25</v>
      </c>
      <c r="Z205" s="176">
        <v>1.25</v>
      </c>
      <c r="AA205" s="176">
        <v>1.25</v>
      </c>
      <c r="AB205" s="176">
        <v>1.88</v>
      </c>
      <c r="AC205" s="176">
        <v>1.25</v>
      </c>
      <c r="AD205" s="176">
        <v>1.88</v>
      </c>
      <c r="AE205" s="176">
        <v>1.25</v>
      </c>
      <c r="AF205" s="176">
        <v>1.88</v>
      </c>
      <c r="AG205" s="176">
        <v>1.25</v>
      </c>
      <c r="AH205" s="176">
        <v>1.88</v>
      </c>
      <c r="AI205" s="176">
        <v>1.88</v>
      </c>
      <c r="AJ205" s="176">
        <v>1.25</v>
      </c>
      <c r="AK205" s="176">
        <v>1.25</v>
      </c>
      <c r="AL205" s="176">
        <v>1.25</v>
      </c>
      <c r="AM205" s="176">
        <v>1.25</v>
      </c>
      <c r="AN205" s="176">
        <v>1.88</v>
      </c>
      <c r="AO205" s="176">
        <v>1.25</v>
      </c>
      <c r="AP205" s="176">
        <v>0.62</v>
      </c>
      <c r="AQ205" s="176">
        <v>1.62</v>
      </c>
      <c r="AR205" s="176">
        <v>1.25</v>
      </c>
      <c r="AS205" s="176">
        <v>1.25</v>
      </c>
      <c r="AT205" s="176">
        <v>1.88</v>
      </c>
      <c r="AU205" s="176">
        <v>1.25</v>
      </c>
      <c r="AV205" s="176">
        <v>1.88</v>
      </c>
      <c r="AW205" s="176">
        <v>1.88</v>
      </c>
      <c r="AX205" s="176">
        <v>1.88</v>
      </c>
      <c r="AY205" s="176">
        <v>1.25</v>
      </c>
      <c r="AZ205" s="176">
        <v>1.25</v>
      </c>
      <c r="BA205" s="176">
        <v>1.25</v>
      </c>
      <c r="BB205" s="176">
        <v>1.25</v>
      </c>
      <c r="BC205" s="176">
        <v>1.88</v>
      </c>
      <c r="BD205" s="176">
        <v>2.25</v>
      </c>
      <c r="BE205" s="176">
        <v>1.88</v>
      </c>
      <c r="BF205" s="176">
        <v>1.25</v>
      </c>
      <c r="BG205" s="176">
        <v>1.88</v>
      </c>
      <c r="BH205" s="176">
        <v>1.25</v>
      </c>
      <c r="BI205" s="176">
        <v>2.25</v>
      </c>
      <c r="BJ205" s="176">
        <v>1.88</v>
      </c>
      <c r="BK205" s="176">
        <v>1.25</v>
      </c>
      <c r="BL205" s="176">
        <v>1.25</v>
      </c>
      <c r="BM205" s="176">
        <v>1.88</v>
      </c>
      <c r="BN205" s="176">
        <v>0.62</v>
      </c>
      <c r="BO205" s="176">
        <v>2.25</v>
      </c>
      <c r="BP205" s="176">
        <v>1.88</v>
      </c>
      <c r="BQ205" s="176">
        <v>1.88</v>
      </c>
      <c r="BR205" s="176">
        <v>1.88</v>
      </c>
      <c r="BS205" s="176">
        <v>2.5</v>
      </c>
      <c r="BT205" s="176">
        <v>1.88</v>
      </c>
      <c r="BU205" s="176">
        <v>1.25</v>
      </c>
      <c r="BV205" s="176">
        <v>1.25</v>
      </c>
      <c r="BW205" s="176">
        <v>1.88</v>
      </c>
      <c r="BX205" s="176">
        <v>1.88</v>
      </c>
      <c r="BY205" s="176">
        <v>1.88</v>
      </c>
      <c r="BZ205" s="176">
        <v>1.25</v>
      </c>
      <c r="CA205" s="176">
        <v>1.25</v>
      </c>
      <c r="CB205" s="176">
        <v>1.25</v>
      </c>
      <c r="CC205" s="176">
        <v>2.88</v>
      </c>
      <c r="CD205" s="176">
        <v>1.25</v>
      </c>
      <c r="CE205" s="176">
        <v>1.88</v>
      </c>
      <c r="CF205" s="176">
        <v>1.25</v>
      </c>
      <c r="CG205" s="176">
        <v>1.88</v>
      </c>
      <c r="CH205" s="176">
        <v>1.25</v>
      </c>
      <c r="CI205" s="176">
        <v>1.88</v>
      </c>
      <c r="CJ205" s="176">
        <v>2.5</v>
      </c>
      <c r="CK205" s="176">
        <v>1.25</v>
      </c>
      <c r="CL205" s="176">
        <v>1.25</v>
      </c>
      <c r="CM205" s="176">
        <v>1.62</v>
      </c>
      <c r="CN205" s="176">
        <v>1.25</v>
      </c>
      <c r="CO205" s="176">
        <v>1.25</v>
      </c>
      <c r="CP205" s="176">
        <v>1.88</v>
      </c>
      <c r="CQ205" s="176">
        <v>2.5</v>
      </c>
      <c r="CR205" s="176">
        <v>1.25</v>
      </c>
      <c r="CS205" s="176">
        <v>1.88</v>
      </c>
      <c r="CT205" s="176">
        <v>1.25</v>
      </c>
      <c r="CU205" s="176">
        <v>1.25</v>
      </c>
      <c r="CV205" s="176">
        <v>1.88</v>
      </c>
      <c r="CW205" s="176">
        <v>1.25</v>
      </c>
      <c r="CX205" s="176">
        <v>1.88</v>
      </c>
      <c r="CY205" s="176">
        <v>1.88</v>
      </c>
      <c r="CZ205" s="176">
        <v>1.25</v>
      </c>
      <c r="DA205" s="176">
        <v>1.25</v>
      </c>
      <c r="DB205" s="176">
        <v>1.25</v>
      </c>
      <c r="DC205" s="176">
        <v>1.25</v>
      </c>
      <c r="DD205" s="176">
        <v>1.25</v>
      </c>
      <c r="DE205" s="176">
        <v>1.25</v>
      </c>
      <c r="DF205" s="176">
        <v>1.88</v>
      </c>
      <c r="DG205" s="176">
        <v>1.88</v>
      </c>
      <c r="DH205" s="176">
        <v>1.25</v>
      </c>
      <c r="DI205" s="176">
        <v>1.88</v>
      </c>
      <c r="DJ205" s="176">
        <v>1.25</v>
      </c>
      <c r="DK205" s="176">
        <v>1.62</v>
      </c>
      <c r="DL205" s="176">
        <v>1.88</v>
      </c>
      <c r="DM205" s="176">
        <v>1.25</v>
      </c>
      <c r="DN205" s="176">
        <v>1.88</v>
      </c>
      <c r="DO205" s="176">
        <v>1.25</v>
      </c>
      <c r="DP205" s="176">
        <v>1.25</v>
      </c>
      <c r="DQ205" s="176">
        <v>1.88</v>
      </c>
      <c r="DR205" s="176">
        <v>1.25</v>
      </c>
      <c r="DS205" s="176">
        <v>1.25</v>
      </c>
      <c r="DT205" s="176">
        <v>1.25</v>
      </c>
      <c r="DU205" s="176">
        <v>1.88</v>
      </c>
      <c r="DV205" s="176">
        <v>1.88</v>
      </c>
      <c r="DW205" s="176">
        <v>1.25</v>
      </c>
      <c r="DX205" s="176">
        <v>1.25</v>
      </c>
      <c r="DY205" s="176">
        <v>1.25</v>
      </c>
      <c r="DZ205" s="176">
        <v>1.25</v>
      </c>
      <c r="EA205" s="176">
        <v>1.25</v>
      </c>
      <c r="EB205" s="176">
        <v>1.25</v>
      </c>
      <c r="EC205" s="176">
        <v>1.88</v>
      </c>
      <c r="ED205" s="176">
        <v>1.88</v>
      </c>
      <c r="EE205" s="176">
        <v>1.88</v>
      </c>
      <c r="EF205" s="176">
        <v>1.88</v>
      </c>
      <c r="EG205" s="176">
        <v>1.88</v>
      </c>
      <c r="EH205" s="176">
        <v>0</v>
      </c>
      <c r="EI205" s="176">
        <v>1.62</v>
      </c>
      <c r="EJ205" s="176">
        <v>1.25</v>
      </c>
      <c r="EK205" s="176">
        <v>2.5</v>
      </c>
      <c r="EL205" s="176">
        <v>1.88</v>
      </c>
      <c r="EM205" s="176">
        <v>1.25</v>
      </c>
      <c r="EN205" s="176">
        <v>1.25</v>
      </c>
      <c r="EO205" s="176">
        <v>1.88</v>
      </c>
      <c r="EP205" s="176">
        <v>1.88</v>
      </c>
      <c r="EQ205" s="176">
        <v>1.25</v>
      </c>
      <c r="ER205" s="176">
        <v>1.25</v>
      </c>
      <c r="ES205" s="176">
        <v>1.88</v>
      </c>
      <c r="ET205" s="176">
        <v>1.88</v>
      </c>
      <c r="EU205" s="176">
        <v>1.88</v>
      </c>
      <c r="EV205" s="176">
        <v>1.25</v>
      </c>
      <c r="EW205" s="176">
        <v>1.88</v>
      </c>
      <c r="EX205" s="176">
        <v>1.25</v>
      </c>
      <c r="EY205" s="176">
        <v>1.88</v>
      </c>
      <c r="EZ205" s="176">
        <v>1.25</v>
      </c>
      <c r="FA205" s="176">
        <v>1.25</v>
      </c>
      <c r="FB205" s="176">
        <v>1.25</v>
      </c>
      <c r="FC205" s="176">
        <v>1.25</v>
      </c>
      <c r="FD205" s="176">
        <v>1.25</v>
      </c>
      <c r="FE205" s="176">
        <v>1.88</v>
      </c>
      <c r="FF205" s="176">
        <v>1.25</v>
      </c>
      <c r="FG205" s="176">
        <v>2.25</v>
      </c>
      <c r="FH205" s="176">
        <v>1.25</v>
      </c>
      <c r="FI205" s="176">
        <v>1.25</v>
      </c>
      <c r="FJ205" s="176">
        <v>1.25</v>
      </c>
      <c r="FK205" s="176">
        <v>1.25</v>
      </c>
      <c r="FL205" s="176">
        <v>1.25</v>
      </c>
      <c r="FM205" s="176">
        <v>2.25</v>
      </c>
      <c r="FN205" s="176">
        <v>1.88</v>
      </c>
      <c r="FO205" s="176">
        <v>1.88</v>
      </c>
      <c r="FP205" s="176">
        <v>1.25</v>
      </c>
      <c r="FQ205" s="176">
        <v>1.25</v>
      </c>
      <c r="FR205" s="176">
        <v>2.5</v>
      </c>
      <c r="FS205" s="176">
        <v>1.25</v>
      </c>
      <c r="FT205" s="176">
        <v>1.88</v>
      </c>
      <c r="FU205" s="176">
        <v>1.88</v>
      </c>
      <c r="FV205" s="176">
        <v>1.25</v>
      </c>
      <c r="FW205" s="176">
        <v>1.25</v>
      </c>
      <c r="FX205" s="176">
        <v>1.25</v>
      </c>
      <c r="FY205" s="176">
        <v>1.25</v>
      </c>
      <c r="FZ205" s="176">
        <v>1.25</v>
      </c>
      <c r="GA205" s="176">
        <v>1.25</v>
      </c>
    </row>
    <row r="206" spans="2:183">
      <c r="B206" s="96" t="s">
        <v>7</v>
      </c>
      <c r="C206" s="166" t="s">
        <v>41</v>
      </c>
      <c r="D206" s="175">
        <v>720</v>
      </c>
      <c r="E206" s="176">
        <v>651</v>
      </c>
      <c r="F206" s="176">
        <v>720</v>
      </c>
      <c r="G206" s="176">
        <v>697</v>
      </c>
      <c r="H206" s="176">
        <v>720</v>
      </c>
      <c r="I206" s="176">
        <v>697</v>
      </c>
      <c r="J206" s="176">
        <v>720</v>
      </c>
      <c r="K206" s="176">
        <v>720</v>
      </c>
      <c r="L206" s="176">
        <v>697</v>
      </c>
      <c r="M206" s="176">
        <v>720</v>
      </c>
      <c r="N206" s="176">
        <v>697</v>
      </c>
      <c r="O206" s="176">
        <v>720</v>
      </c>
      <c r="P206" s="176">
        <v>720</v>
      </c>
      <c r="Q206" s="176">
        <v>651</v>
      </c>
      <c r="R206" s="176">
        <v>326</v>
      </c>
      <c r="S206" s="176">
        <v>535</v>
      </c>
      <c r="T206" s="176">
        <v>720</v>
      </c>
      <c r="U206" s="176">
        <v>697</v>
      </c>
      <c r="V206" s="176">
        <v>720</v>
      </c>
      <c r="W206" s="176">
        <v>720</v>
      </c>
      <c r="X206" s="176">
        <v>697</v>
      </c>
      <c r="Y206" s="176">
        <v>720</v>
      </c>
      <c r="Z206" s="176">
        <v>697</v>
      </c>
      <c r="AA206" s="176">
        <v>720</v>
      </c>
      <c r="AB206" s="176">
        <v>720</v>
      </c>
      <c r="AC206" s="176">
        <v>651</v>
      </c>
      <c r="AD206" s="176">
        <v>720</v>
      </c>
      <c r="AE206" s="176">
        <v>697</v>
      </c>
      <c r="AF206" s="176">
        <v>720</v>
      </c>
      <c r="AG206" s="176">
        <v>697</v>
      </c>
      <c r="AH206" s="176">
        <v>720</v>
      </c>
      <c r="AI206" s="176">
        <v>720</v>
      </c>
      <c r="AJ206" s="176">
        <v>697</v>
      </c>
      <c r="AK206" s="176">
        <v>720</v>
      </c>
      <c r="AL206" s="176">
        <v>697</v>
      </c>
      <c r="AM206" s="176">
        <v>720</v>
      </c>
      <c r="AN206" s="176">
        <v>720</v>
      </c>
      <c r="AO206" s="176">
        <v>674</v>
      </c>
      <c r="AP206" s="176">
        <v>93</v>
      </c>
      <c r="AQ206" s="176">
        <v>70</v>
      </c>
      <c r="AR206" s="176">
        <v>720</v>
      </c>
      <c r="AS206" s="176">
        <v>697</v>
      </c>
      <c r="AT206" s="176">
        <v>720</v>
      </c>
      <c r="AU206" s="176">
        <v>720</v>
      </c>
      <c r="AV206" s="176">
        <v>697</v>
      </c>
      <c r="AW206" s="176">
        <v>720</v>
      </c>
      <c r="AX206" s="176">
        <v>697</v>
      </c>
      <c r="AY206" s="176">
        <v>720</v>
      </c>
      <c r="AZ206" s="176">
        <v>720</v>
      </c>
      <c r="BA206" s="176">
        <v>651</v>
      </c>
      <c r="BB206" s="176">
        <v>720</v>
      </c>
      <c r="BC206" s="176">
        <v>697</v>
      </c>
      <c r="BD206" s="176">
        <v>720</v>
      </c>
      <c r="BE206" s="176">
        <v>697</v>
      </c>
      <c r="BF206" s="176">
        <v>720</v>
      </c>
      <c r="BG206" s="176">
        <v>720</v>
      </c>
      <c r="BH206" s="176">
        <v>697</v>
      </c>
      <c r="BI206" s="176">
        <v>720</v>
      </c>
      <c r="BJ206" s="176">
        <v>697</v>
      </c>
      <c r="BK206" s="176">
        <v>720</v>
      </c>
      <c r="BL206" s="176">
        <v>720</v>
      </c>
      <c r="BM206" s="176">
        <v>651</v>
      </c>
      <c r="BN206" s="176">
        <v>372</v>
      </c>
      <c r="BO206" s="176">
        <v>558</v>
      </c>
      <c r="BP206" s="176">
        <v>720</v>
      </c>
      <c r="BQ206" s="176">
        <v>697</v>
      </c>
      <c r="BR206" s="176">
        <v>720</v>
      </c>
      <c r="BS206" s="176">
        <v>720</v>
      </c>
      <c r="BT206" s="176">
        <v>697</v>
      </c>
      <c r="BU206" s="176">
        <v>720</v>
      </c>
      <c r="BV206" s="176">
        <v>697</v>
      </c>
      <c r="BW206" s="176">
        <v>720</v>
      </c>
      <c r="BX206" s="176">
        <v>720</v>
      </c>
      <c r="BY206" s="176">
        <v>651</v>
      </c>
      <c r="BZ206" s="176">
        <v>720</v>
      </c>
      <c r="CA206" s="176">
        <v>697</v>
      </c>
      <c r="CB206" s="176">
        <v>720</v>
      </c>
      <c r="CC206" s="176">
        <v>697</v>
      </c>
      <c r="CD206" s="176">
        <v>720</v>
      </c>
      <c r="CE206" s="176">
        <v>720</v>
      </c>
      <c r="CF206" s="176">
        <v>697</v>
      </c>
      <c r="CG206" s="176">
        <v>720</v>
      </c>
      <c r="CH206" s="176">
        <v>697</v>
      </c>
      <c r="CI206" s="176">
        <v>720</v>
      </c>
      <c r="CJ206" s="176">
        <v>720</v>
      </c>
      <c r="CK206" s="176">
        <v>674</v>
      </c>
      <c r="CL206" s="176">
        <v>627</v>
      </c>
      <c r="CM206" s="176">
        <v>302</v>
      </c>
      <c r="CN206" s="176">
        <v>720</v>
      </c>
      <c r="CO206" s="176">
        <v>697</v>
      </c>
      <c r="CP206" s="176">
        <v>720</v>
      </c>
      <c r="CQ206" s="176">
        <v>720</v>
      </c>
      <c r="CR206" s="176">
        <v>697</v>
      </c>
      <c r="CS206" s="176">
        <v>720</v>
      </c>
      <c r="CT206" s="176">
        <v>697</v>
      </c>
      <c r="CU206" s="176">
        <v>720</v>
      </c>
      <c r="CV206" s="176">
        <v>720</v>
      </c>
      <c r="CW206" s="176">
        <v>651</v>
      </c>
      <c r="CX206" s="176">
        <v>720</v>
      </c>
      <c r="CY206" s="176">
        <v>697</v>
      </c>
      <c r="CZ206" s="176">
        <v>720</v>
      </c>
      <c r="DA206" s="176">
        <v>697</v>
      </c>
      <c r="DB206" s="176">
        <v>720</v>
      </c>
      <c r="DC206" s="176">
        <v>720</v>
      </c>
      <c r="DD206" s="176">
        <v>697</v>
      </c>
      <c r="DE206" s="176">
        <v>720</v>
      </c>
      <c r="DF206" s="176">
        <v>697</v>
      </c>
      <c r="DG206" s="176">
        <v>720</v>
      </c>
      <c r="DH206" s="176">
        <v>720</v>
      </c>
      <c r="DI206" s="176">
        <v>651</v>
      </c>
      <c r="DJ206" s="176">
        <v>720</v>
      </c>
      <c r="DK206" s="176">
        <v>209</v>
      </c>
      <c r="DL206" s="176">
        <v>720</v>
      </c>
      <c r="DM206" s="176">
        <v>697</v>
      </c>
      <c r="DN206" s="176">
        <v>720</v>
      </c>
      <c r="DO206" s="176">
        <v>720</v>
      </c>
      <c r="DP206" s="176">
        <v>697</v>
      </c>
      <c r="DQ206" s="176">
        <v>720</v>
      </c>
      <c r="DR206" s="176">
        <v>697</v>
      </c>
      <c r="DS206" s="176">
        <v>720</v>
      </c>
      <c r="DT206" s="176">
        <v>720</v>
      </c>
      <c r="DU206" s="176">
        <v>651</v>
      </c>
      <c r="DV206" s="176">
        <v>720</v>
      </c>
      <c r="DW206" s="176">
        <v>697</v>
      </c>
      <c r="DX206" s="176">
        <v>720</v>
      </c>
      <c r="DY206" s="176">
        <v>697</v>
      </c>
      <c r="DZ206" s="176">
        <v>720</v>
      </c>
      <c r="EA206" s="176">
        <v>720</v>
      </c>
      <c r="EB206" s="176">
        <v>697</v>
      </c>
      <c r="EC206" s="176">
        <v>720</v>
      </c>
      <c r="ED206" s="176">
        <v>697</v>
      </c>
      <c r="EE206" s="176">
        <v>720</v>
      </c>
      <c r="EF206" s="176">
        <v>720</v>
      </c>
      <c r="EG206" s="176">
        <v>674</v>
      </c>
      <c r="EH206" s="176">
        <v>24</v>
      </c>
      <c r="EI206" s="176">
        <v>140</v>
      </c>
      <c r="EJ206" s="176">
        <v>720</v>
      </c>
      <c r="EK206" s="176">
        <v>697</v>
      </c>
      <c r="EL206" s="176">
        <v>720</v>
      </c>
      <c r="EM206" s="176">
        <v>720</v>
      </c>
      <c r="EN206" s="176">
        <v>697</v>
      </c>
      <c r="EO206" s="176">
        <v>720</v>
      </c>
      <c r="EP206" s="176">
        <v>697</v>
      </c>
      <c r="EQ206" s="176">
        <v>720</v>
      </c>
      <c r="ER206" s="176">
        <v>720</v>
      </c>
      <c r="ES206" s="176">
        <v>651</v>
      </c>
      <c r="ET206" s="176">
        <v>720</v>
      </c>
      <c r="EU206" s="176">
        <v>697</v>
      </c>
      <c r="EV206" s="176">
        <v>720</v>
      </c>
      <c r="EW206" s="176">
        <v>697</v>
      </c>
      <c r="EX206" s="176">
        <v>720</v>
      </c>
      <c r="EY206" s="176">
        <v>720</v>
      </c>
      <c r="EZ206" s="176">
        <v>697</v>
      </c>
      <c r="FA206" s="176">
        <v>720</v>
      </c>
      <c r="FB206" s="176">
        <v>697</v>
      </c>
      <c r="FC206" s="176">
        <v>720</v>
      </c>
      <c r="FD206" s="176">
        <v>720</v>
      </c>
      <c r="FE206" s="176">
        <v>651</v>
      </c>
      <c r="FF206" s="176">
        <v>302</v>
      </c>
      <c r="FG206" s="176">
        <v>627</v>
      </c>
      <c r="FH206" s="176">
        <v>720</v>
      </c>
      <c r="FI206" s="176">
        <v>697</v>
      </c>
      <c r="FJ206" s="176">
        <v>720</v>
      </c>
      <c r="FK206" s="176">
        <v>720</v>
      </c>
      <c r="FL206" s="176">
        <v>697</v>
      </c>
      <c r="FM206" s="176">
        <v>720</v>
      </c>
      <c r="FN206" s="176">
        <v>697</v>
      </c>
      <c r="FO206" s="176">
        <v>720</v>
      </c>
      <c r="FP206" s="176">
        <v>720</v>
      </c>
      <c r="FQ206" s="176">
        <v>651</v>
      </c>
      <c r="FR206" s="176">
        <v>720</v>
      </c>
      <c r="FS206" s="176">
        <v>697</v>
      </c>
      <c r="FT206" s="176">
        <v>720</v>
      </c>
      <c r="FU206" s="176">
        <v>697</v>
      </c>
      <c r="FV206" s="176">
        <v>720</v>
      </c>
      <c r="FW206" s="176">
        <v>720</v>
      </c>
      <c r="FX206" s="176">
        <v>697</v>
      </c>
      <c r="FY206" s="176">
        <v>720</v>
      </c>
      <c r="FZ206" s="176">
        <v>697</v>
      </c>
      <c r="GA206" s="176">
        <v>720</v>
      </c>
    </row>
    <row r="207" spans="2:183">
      <c r="B207" s="96" t="s">
        <v>7</v>
      </c>
      <c r="C207" s="166" t="s">
        <v>271</v>
      </c>
      <c r="D207" s="88">
        <v>2162.5</v>
      </c>
      <c r="E207" s="89">
        <v>2162.5</v>
      </c>
      <c r="F207" s="89">
        <v>3243.75</v>
      </c>
      <c r="G207" s="89">
        <v>2162.5</v>
      </c>
      <c r="H207" s="89">
        <v>4325</v>
      </c>
      <c r="I207" s="89">
        <v>2162.5</v>
      </c>
      <c r="J207" s="89">
        <v>2162.5</v>
      </c>
      <c r="K207" s="89">
        <v>3243.75</v>
      </c>
      <c r="L207" s="89">
        <v>2162.5</v>
      </c>
      <c r="M207" s="89">
        <v>3243.75</v>
      </c>
      <c r="N207" s="89">
        <v>2162.5</v>
      </c>
      <c r="O207" s="89">
        <v>5406.25</v>
      </c>
      <c r="P207" s="89">
        <v>3243.75</v>
      </c>
      <c r="Q207" s="89">
        <v>2162.5</v>
      </c>
      <c r="R207" s="89">
        <v>1081.25</v>
      </c>
      <c r="S207" s="89">
        <v>3892.5</v>
      </c>
      <c r="T207" s="89">
        <v>2162.5</v>
      </c>
      <c r="U207" s="89">
        <v>2162.5</v>
      </c>
      <c r="V207" s="89">
        <v>3243.75</v>
      </c>
      <c r="W207" s="89">
        <v>2162.5</v>
      </c>
      <c r="X207" s="89">
        <v>2162.5</v>
      </c>
      <c r="Y207" s="89">
        <v>2162.5</v>
      </c>
      <c r="Z207" s="89">
        <v>2162.5</v>
      </c>
      <c r="AA207" s="89">
        <v>2162.5</v>
      </c>
      <c r="AB207" s="89">
        <v>3243.75</v>
      </c>
      <c r="AC207" s="89">
        <v>2162.5</v>
      </c>
      <c r="AD207" s="89">
        <v>3243.75</v>
      </c>
      <c r="AE207" s="89">
        <v>2162.5</v>
      </c>
      <c r="AF207" s="89">
        <v>3243.75</v>
      </c>
      <c r="AG207" s="89">
        <v>2162.5</v>
      </c>
      <c r="AH207" s="89">
        <v>3243.75</v>
      </c>
      <c r="AI207" s="89">
        <v>3243.75</v>
      </c>
      <c r="AJ207" s="89">
        <v>2162.5</v>
      </c>
      <c r="AK207" s="89">
        <v>2162.5</v>
      </c>
      <c r="AL207" s="89">
        <v>2162.5</v>
      </c>
      <c r="AM207" s="89">
        <v>2162.5</v>
      </c>
      <c r="AN207" s="89">
        <v>3243.75</v>
      </c>
      <c r="AO207" s="89">
        <v>2162.5</v>
      </c>
      <c r="AP207" s="89">
        <v>1081.25</v>
      </c>
      <c r="AQ207" s="89">
        <v>2811.25</v>
      </c>
      <c r="AR207" s="89">
        <v>2162.5</v>
      </c>
      <c r="AS207" s="89">
        <v>2162.5</v>
      </c>
      <c r="AT207" s="89">
        <v>3243.75</v>
      </c>
      <c r="AU207" s="89">
        <v>2162.5</v>
      </c>
      <c r="AV207" s="89">
        <v>3243.75</v>
      </c>
      <c r="AW207" s="89">
        <v>3243.75</v>
      </c>
      <c r="AX207" s="89">
        <v>3243.75</v>
      </c>
      <c r="AY207" s="89">
        <v>2162.5</v>
      </c>
      <c r="AZ207" s="89">
        <v>2162.5</v>
      </c>
      <c r="BA207" s="89">
        <v>2162.5</v>
      </c>
      <c r="BB207" s="89">
        <v>2162.5</v>
      </c>
      <c r="BC207" s="89">
        <v>3243.75</v>
      </c>
      <c r="BD207" s="89">
        <v>3892.5</v>
      </c>
      <c r="BE207" s="89">
        <v>3243.75</v>
      </c>
      <c r="BF207" s="89">
        <v>2162.5</v>
      </c>
      <c r="BG207" s="89">
        <v>3243.75</v>
      </c>
      <c r="BH207" s="89">
        <v>2162.5</v>
      </c>
      <c r="BI207" s="89">
        <v>3892.5</v>
      </c>
      <c r="BJ207" s="89">
        <v>3243.75</v>
      </c>
      <c r="BK207" s="89">
        <v>2162.5</v>
      </c>
      <c r="BL207" s="89">
        <v>2162.5</v>
      </c>
      <c r="BM207" s="89">
        <v>3243.75</v>
      </c>
      <c r="BN207" s="89">
        <v>1081.25</v>
      </c>
      <c r="BO207" s="89">
        <v>3892.5</v>
      </c>
      <c r="BP207" s="89">
        <v>3243.75</v>
      </c>
      <c r="BQ207" s="89">
        <v>3243.75</v>
      </c>
      <c r="BR207" s="89">
        <v>3243.75</v>
      </c>
      <c r="BS207" s="89">
        <v>4325</v>
      </c>
      <c r="BT207" s="89">
        <v>3243.75</v>
      </c>
      <c r="BU207" s="89">
        <v>2162.5</v>
      </c>
      <c r="BV207" s="89">
        <v>2162.5</v>
      </c>
      <c r="BW207" s="89">
        <v>3243.75</v>
      </c>
      <c r="BX207" s="89">
        <v>3243.75</v>
      </c>
      <c r="BY207" s="89">
        <v>3243.75</v>
      </c>
      <c r="BZ207" s="89">
        <v>2162.5</v>
      </c>
      <c r="CA207" s="89">
        <v>2162.5</v>
      </c>
      <c r="CB207" s="89">
        <v>2162.5</v>
      </c>
      <c r="CC207" s="89">
        <v>4973.75</v>
      </c>
      <c r="CD207" s="89">
        <v>2162.5</v>
      </c>
      <c r="CE207" s="89">
        <v>3243.75</v>
      </c>
      <c r="CF207" s="89">
        <v>2162.5</v>
      </c>
      <c r="CG207" s="89">
        <v>3243.75</v>
      </c>
      <c r="CH207" s="89">
        <v>2162.5</v>
      </c>
      <c r="CI207" s="89">
        <v>3243.75</v>
      </c>
      <c r="CJ207" s="89">
        <v>4325</v>
      </c>
      <c r="CK207" s="89">
        <v>2162.5</v>
      </c>
      <c r="CL207" s="89">
        <v>2162.5</v>
      </c>
      <c r="CM207" s="89">
        <v>2811.25</v>
      </c>
      <c r="CN207" s="89">
        <v>2162.5</v>
      </c>
      <c r="CO207" s="89">
        <v>2162.5</v>
      </c>
      <c r="CP207" s="89">
        <v>3243.75</v>
      </c>
      <c r="CQ207" s="89">
        <v>4325</v>
      </c>
      <c r="CR207" s="89">
        <v>2162.5</v>
      </c>
      <c r="CS207" s="89">
        <v>3243.75</v>
      </c>
      <c r="CT207" s="89">
        <v>2162.5</v>
      </c>
      <c r="CU207" s="89">
        <v>2162.5</v>
      </c>
      <c r="CV207" s="89">
        <v>3243.75</v>
      </c>
      <c r="CW207" s="89">
        <v>2162.5</v>
      </c>
      <c r="CX207" s="89">
        <v>3243.75</v>
      </c>
      <c r="CY207" s="89">
        <v>3243.75</v>
      </c>
      <c r="CZ207" s="89">
        <v>2162.5</v>
      </c>
      <c r="DA207" s="89">
        <v>2162.5</v>
      </c>
      <c r="DB207" s="89">
        <v>2162.5</v>
      </c>
      <c r="DC207" s="89">
        <v>2162.5</v>
      </c>
      <c r="DD207" s="89">
        <v>2162.5</v>
      </c>
      <c r="DE207" s="89">
        <v>2162.5</v>
      </c>
      <c r="DF207" s="89">
        <v>3243.75</v>
      </c>
      <c r="DG207" s="89">
        <v>3243.75</v>
      </c>
      <c r="DH207" s="89">
        <v>2162.5</v>
      </c>
      <c r="DI207" s="89">
        <v>3243.75</v>
      </c>
      <c r="DJ207" s="89">
        <v>2162.5</v>
      </c>
      <c r="DK207" s="89">
        <v>2811.25</v>
      </c>
      <c r="DL207" s="89">
        <v>3243.75</v>
      </c>
      <c r="DM207" s="89">
        <v>2162.5</v>
      </c>
      <c r="DN207" s="89">
        <v>3243.75</v>
      </c>
      <c r="DO207" s="89">
        <v>2162.5</v>
      </c>
      <c r="DP207" s="89">
        <v>2162.5</v>
      </c>
      <c r="DQ207" s="89">
        <v>3243.75</v>
      </c>
      <c r="DR207" s="89">
        <v>2162.5</v>
      </c>
      <c r="DS207" s="89">
        <v>2162.5</v>
      </c>
      <c r="DT207" s="89">
        <v>2162.5</v>
      </c>
      <c r="DU207" s="89">
        <v>3243.75</v>
      </c>
      <c r="DV207" s="89">
        <v>3243.75</v>
      </c>
      <c r="DW207" s="89">
        <v>2162.5</v>
      </c>
      <c r="DX207" s="89">
        <v>2162.5</v>
      </c>
      <c r="DY207" s="89">
        <v>2162.5</v>
      </c>
      <c r="DZ207" s="89">
        <v>2162.5</v>
      </c>
      <c r="EA207" s="89">
        <v>2162.5</v>
      </c>
      <c r="EB207" s="89">
        <v>2162.5</v>
      </c>
      <c r="EC207" s="89">
        <v>3243.75</v>
      </c>
      <c r="ED207" s="89">
        <v>3243.75</v>
      </c>
      <c r="EE207" s="89">
        <v>3243.75</v>
      </c>
      <c r="EF207" s="89">
        <v>3243.75</v>
      </c>
      <c r="EG207" s="89">
        <v>3243.75</v>
      </c>
      <c r="EH207" s="89">
        <v>0</v>
      </c>
      <c r="EI207" s="89">
        <v>2811.25</v>
      </c>
      <c r="EJ207" s="89">
        <v>2162.5</v>
      </c>
      <c r="EK207" s="89">
        <v>4325</v>
      </c>
      <c r="EL207" s="89">
        <v>3243.75</v>
      </c>
      <c r="EM207" s="89">
        <v>2162.5</v>
      </c>
      <c r="EN207" s="89">
        <v>2162.5</v>
      </c>
      <c r="EO207" s="89">
        <v>3243.75</v>
      </c>
      <c r="EP207" s="89">
        <v>3243.75</v>
      </c>
      <c r="EQ207" s="89">
        <v>2162.5</v>
      </c>
      <c r="ER207" s="89">
        <v>2162.5</v>
      </c>
      <c r="ES207" s="89">
        <v>3243.75</v>
      </c>
      <c r="ET207" s="89">
        <v>3243.75</v>
      </c>
      <c r="EU207" s="89">
        <v>3243.75</v>
      </c>
      <c r="EV207" s="89">
        <v>2162.5</v>
      </c>
      <c r="EW207" s="89">
        <v>3243.75</v>
      </c>
      <c r="EX207" s="89">
        <v>2162.5</v>
      </c>
      <c r="EY207" s="89">
        <v>3243.75</v>
      </c>
      <c r="EZ207" s="89">
        <v>2162.5</v>
      </c>
      <c r="FA207" s="89">
        <v>2162.5</v>
      </c>
      <c r="FB207" s="89">
        <v>2162.5</v>
      </c>
      <c r="FC207" s="89">
        <v>2162.5</v>
      </c>
      <c r="FD207" s="89">
        <v>2162.5</v>
      </c>
      <c r="FE207" s="89">
        <v>3243.75</v>
      </c>
      <c r="FF207" s="89">
        <v>2162.5</v>
      </c>
      <c r="FG207" s="89">
        <v>3892.5</v>
      </c>
      <c r="FH207" s="89">
        <v>2162.5</v>
      </c>
      <c r="FI207" s="89">
        <v>2162.5</v>
      </c>
      <c r="FJ207" s="89">
        <v>2162.5</v>
      </c>
      <c r="FK207" s="89">
        <v>2162.5</v>
      </c>
      <c r="FL207" s="89">
        <v>2162.5</v>
      </c>
      <c r="FM207" s="89">
        <v>3892.5</v>
      </c>
      <c r="FN207" s="89">
        <v>3243.75</v>
      </c>
      <c r="FO207" s="89">
        <v>3243.75</v>
      </c>
      <c r="FP207" s="89">
        <v>2162.5</v>
      </c>
      <c r="FQ207" s="89">
        <v>2162.5</v>
      </c>
      <c r="FR207" s="89">
        <v>4325</v>
      </c>
      <c r="FS207" s="89">
        <v>2162.5</v>
      </c>
      <c r="FT207" s="89">
        <v>3243.75</v>
      </c>
      <c r="FU207" s="89">
        <v>3243.75</v>
      </c>
      <c r="FV207" s="89">
        <v>2162.5</v>
      </c>
      <c r="FW207" s="89">
        <v>2162.5</v>
      </c>
      <c r="FX207" s="89">
        <v>2162.5</v>
      </c>
      <c r="FY207" s="89">
        <v>2162.5</v>
      </c>
      <c r="FZ207" s="89">
        <v>2162.5</v>
      </c>
      <c r="GA207" s="89">
        <v>2162.5</v>
      </c>
    </row>
    <row r="208" spans="2:183">
      <c r="B208" s="171" t="s">
        <v>7</v>
      </c>
      <c r="C208" s="177" t="s">
        <v>96</v>
      </c>
      <c r="D208" s="83">
        <v>0.91713564213564214</v>
      </c>
      <c r="E208" s="84">
        <v>0.91848431650274964</v>
      </c>
      <c r="F208" s="84">
        <v>0.87862554112554114</v>
      </c>
      <c r="G208" s="84">
        <v>0.88389933356934802</v>
      </c>
      <c r="H208" s="84">
        <v>0.89659090909090911</v>
      </c>
      <c r="I208" s="84">
        <v>0.87927232977448189</v>
      </c>
      <c r="J208" s="84">
        <v>0.89166666666666672</v>
      </c>
      <c r="K208" s="84">
        <v>0.89466089466089471</v>
      </c>
      <c r="L208" s="84">
        <v>0.87065767326886412</v>
      </c>
      <c r="M208" s="84">
        <v>0.8961880711880712</v>
      </c>
      <c r="N208" s="84">
        <v>0.89086809890253216</v>
      </c>
      <c r="O208" s="84">
        <v>0.89743867243867248</v>
      </c>
      <c r="P208" s="84">
        <v>0.93107864357864356</v>
      </c>
      <c r="Q208" s="84">
        <v>0.93064010746038395</v>
      </c>
      <c r="R208" s="84">
        <v>0.88522561283297485</v>
      </c>
      <c r="S208" s="84">
        <v>0.88732451349273778</v>
      </c>
      <c r="T208" s="84">
        <v>0.8956529581529582</v>
      </c>
      <c r="U208" s="84">
        <v>0.88726564683523079</v>
      </c>
      <c r="V208" s="84">
        <v>0.89586940836940832</v>
      </c>
      <c r="W208" s="84">
        <v>0.89760101010101012</v>
      </c>
      <c r="X208" s="84">
        <v>0.87195575347655696</v>
      </c>
      <c r="Y208" s="84">
        <v>0.87886604136604141</v>
      </c>
      <c r="Z208" s="84">
        <v>0.88344606135136983</v>
      </c>
      <c r="AA208" s="84">
        <v>0.89062650312650316</v>
      </c>
      <c r="AB208" s="84">
        <v>0.89758297258297259</v>
      </c>
      <c r="AC208" s="84">
        <v>0.90411415005885054</v>
      </c>
      <c r="AD208" s="84">
        <v>0.87471139971139966</v>
      </c>
      <c r="AE208" s="84">
        <v>0.86527914935375483</v>
      </c>
      <c r="AF208" s="84">
        <v>0.87215608465608463</v>
      </c>
      <c r="AG208" s="84">
        <v>0.88475643916103031</v>
      </c>
      <c r="AH208" s="84">
        <v>0.89024170274170278</v>
      </c>
      <c r="AI208" s="84">
        <v>0.89124579124579129</v>
      </c>
      <c r="AJ208" s="84">
        <v>0.86014272671374536</v>
      </c>
      <c r="AK208" s="84">
        <v>0.87029220779220784</v>
      </c>
      <c r="AL208" s="84">
        <v>0.8773840888905452</v>
      </c>
      <c r="AM208" s="84">
        <v>0.86289682539682544</v>
      </c>
      <c r="AN208" s="84">
        <v>0.88688071188071194</v>
      </c>
      <c r="AO208" s="84">
        <v>0.90183488124140943</v>
      </c>
      <c r="AP208" s="84">
        <v>0.88535120793185307</v>
      </c>
      <c r="AQ208" s="84">
        <v>0.84824366110080396</v>
      </c>
      <c r="AR208" s="84">
        <v>0.87282948532948534</v>
      </c>
      <c r="AS208" s="84">
        <v>0.88089958821666137</v>
      </c>
      <c r="AT208" s="84">
        <v>0.88870851370851367</v>
      </c>
      <c r="AU208" s="84">
        <v>0.89908609908609904</v>
      </c>
      <c r="AV208" s="84">
        <v>0.86187557062736397</v>
      </c>
      <c r="AW208" s="84">
        <v>0.86903559403559405</v>
      </c>
      <c r="AX208" s="84">
        <v>0.87074475022825093</v>
      </c>
      <c r="AY208" s="84">
        <v>0.85621693121693121</v>
      </c>
      <c r="AZ208" s="84">
        <v>0.89506974506974502</v>
      </c>
      <c r="BA208" s="84">
        <v>0.90467273126259296</v>
      </c>
      <c r="BB208" s="84">
        <v>0.8687409812409812</v>
      </c>
      <c r="BC208" s="84">
        <v>0.85218655089530271</v>
      </c>
      <c r="BD208" s="84">
        <v>0.87432659932659929</v>
      </c>
      <c r="BE208" s="84">
        <v>0.88229704298570866</v>
      </c>
      <c r="BF208" s="84">
        <v>0.8859307359307359</v>
      </c>
      <c r="BG208" s="84">
        <v>0.89534030784030783</v>
      </c>
      <c r="BH208" s="84">
        <v>0.85604973696795794</v>
      </c>
      <c r="BI208" s="84">
        <v>0.86731601731601726</v>
      </c>
      <c r="BJ208" s="84">
        <v>0.86623562950679167</v>
      </c>
      <c r="BK208" s="84">
        <v>0.86091269841269846</v>
      </c>
      <c r="BL208" s="84">
        <v>0.9013828763828764</v>
      </c>
      <c r="BM208" s="84">
        <v>0.91506633151794436</v>
      </c>
      <c r="BN208" s="84">
        <v>0.86973653586556809</v>
      </c>
      <c r="BO208" s="84">
        <v>0.86743781905072226</v>
      </c>
      <c r="BP208" s="84">
        <v>0.88495670995670994</v>
      </c>
      <c r="BQ208" s="84">
        <v>0.89178110268497646</v>
      </c>
      <c r="BR208" s="84">
        <v>0.90923520923520929</v>
      </c>
      <c r="BS208" s="84">
        <v>0.91383477633477639</v>
      </c>
      <c r="BT208" s="84">
        <v>0.87847733328364608</v>
      </c>
      <c r="BU208" s="84">
        <v>0.9033189033189033</v>
      </c>
      <c r="BV208" s="84">
        <v>0.91649431391181746</v>
      </c>
      <c r="BW208" s="84">
        <v>0.92208994708994707</v>
      </c>
      <c r="BX208" s="84">
        <v>0.95161736411736408</v>
      </c>
      <c r="BY208" s="84">
        <v>0.95744535546378862</v>
      </c>
      <c r="BZ208" s="84">
        <v>0.93086219336219334</v>
      </c>
      <c r="CA208" s="84">
        <v>0.92505903470035467</v>
      </c>
      <c r="CB208" s="84">
        <v>0.92688191438191436</v>
      </c>
      <c r="CC208" s="84">
        <v>0.91255659691814639</v>
      </c>
      <c r="CD208" s="84">
        <v>0.9483585858585859</v>
      </c>
      <c r="CE208" s="84">
        <v>0.95230880230880233</v>
      </c>
      <c r="CF208" s="84">
        <v>0.94102728452800199</v>
      </c>
      <c r="CG208" s="84">
        <v>0.94528018278018278</v>
      </c>
      <c r="CH208" s="84">
        <v>0.9702435297844193</v>
      </c>
      <c r="CI208" s="84">
        <v>0.97472943722943728</v>
      </c>
      <c r="CJ208" s="84">
        <v>0.98529942279942284</v>
      </c>
      <c r="CK208" s="84">
        <v>0.98488894883553635</v>
      </c>
      <c r="CL208" s="84">
        <v>0.98537666480250208</v>
      </c>
      <c r="CM208" s="84">
        <v>0.95552019724205151</v>
      </c>
      <c r="CN208" s="84">
        <v>0.94473304473304476</v>
      </c>
      <c r="CO208" s="84">
        <v>0.95198332991733281</v>
      </c>
      <c r="CP208" s="84">
        <v>0.9572871572871573</v>
      </c>
      <c r="CQ208" s="84">
        <v>0.95993867243867248</v>
      </c>
      <c r="CR208" s="84">
        <v>0.94564832584918668</v>
      </c>
      <c r="CS208" s="84">
        <v>0.95741341991341988</v>
      </c>
      <c r="CT208" s="84">
        <v>0.97024340556621769</v>
      </c>
      <c r="CU208" s="84">
        <v>0.97990620490620495</v>
      </c>
      <c r="CV208" s="84">
        <v>0.97977994227994225</v>
      </c>
      <c r="CW208" s="84">
        <v>0.98308024284982809</v>
      </c>
      <c r="CX208" s="84">
        <v>0.97902236652236652</v>
      </c>
      <c r="CY208" s="84">
        <v>0.94969783922438156</v>
      </c>
      <c r="CZ208" s="84">
        <v>0.94390933140933142</v>
      </c>
      <c r="DA208" s="84">
        <v>0.95470383275261328</v>
      </c>
      <c r="DB208" s="84">
        <v>0.95996272246272252</v>
      </c>
      <c r="DC208" s="84">
        <v>0.96913780663780669</v>
      </c>
      <c r="DD208" s="84">
        <v>0.93661766258609869</v>
      </c>
      <c r="DE208" s="84">
        <v>0.95519480519480515</v>
      </c>
      <c r="DF208" s="84">
        <v>0.97400100616743379</v>
      </c>
      <c r="DG208" s="84">
        <v>0.96767676767676769</v>
      </c>
      <c r="DH208" s="84">
        <v>0.97891414141414146</v>
      </c>
      <c r="DI208" s="84">
        <v>0.97900393001775488</v>
      </c>
      <c r="DJ208" s="84">
        <v>0.97824675324675325</v>
      </c>
      <c r="DK208" s="84">
        <v>0.94071956751382591</v>
      </c>
      <c r="DL208" s="84">
        <v>0.93623136123136119</v>
      </c>
      <c r="DM208" s="84">
        <v>0.9492009664176092</v>
      </c>
      <c r="DN208" s="84">
        <v>0.95892857142857146</v>
      </c>
      <c r="DO208" s="84">
        <v>0.97222222222222221</v>
      </c>
      <c r="DP208" s="84">
        <v>0.93508356779518897</v>
      </c>
      <c r="DQ208" s="84">
        <v>0.95726911976911977</v>
      </c>
      <c r="DR208" s="84">
        <v>0.97393902128478882</v>
      </c>
      <c r="DS208" s="84">
        <v>0.9655483405483406</v>
      </c>
      <c r="DT208" s="84">
        <v>0.97453102453102458</v>
      </c>
      <c r="DU208" s="84">
        <v>0.97578816472825691</v>
      </c>
      <c r="DV208" s="84">
        <v>0.97203583453583453</v>
      </c>
      <c r="DW208" s="84">
        <v>0.94556137310800148</v>
      </c>
      <c r="DX208" s="84">
        <v>0.9338383838383838</v>
      </c>
      <c r="DY208" s="84">
        <v>0.93771078276099795</v>
      </c>
      <c r="DZ208" s="84">
        <v>0.95993867243867248</v>
      </c>
      <c r="EA208" s="84">
        <v>0.96390692640692643</v>
      </c>
      <c r="EB208" s="84">
        <v>0.93663008440626805</v>
      </c>
      <c r="EC208" s="84">
        <v>0.94732443482443485</v>
      </c>
      <c r="ED208" s="84">
        <v>0.96567229996211346</v>
      </c>
      <c r="EE208" s="84">
        <v>0.96305315055315055</v>
      </c>
      <c r="EF208" s="84">
        <v>0.97671356421356426</v>
      </c>
      <c r="EG208" s="84">
        <v>0.97608321451051416</v>
      </c>
      <c r="EH208" s="84">
        <v>0.9642857142857143</v>
      </c>
      <c r="EI208" s="84">
        <v>0.93519480519480525</v>
      </c>
      <c r="EJ208" s="84">
        <v>0.9331649831649832</v>
      </c>
      <c r="EK208" s="84">
        <v>0.93979764854944192</v>
      </c>
      <c r="EL208" s="84">
        <v>0.9618867243867244</v>
      </c>
      <c r="EM208" s="84">
        <v>0.96374458874458879</v>
      </c>
      <c r="EN208" s="84">
        <v>0.93959256429844673</v>
      </c>
      <c r="EO208" s="84">
        <v>0.94695165945165949</v>
      </c>
      <c r="EP208" s="84">
        <v>0.965715776332706</v>
      </c>
      <c r="EQ208" s="84">
        <v>0.9667568542568542</v>
      </c>
      <c r="ER208" s="84">
        <v>0.97317821067821064</v>
      </c>
      <c r="ES208" s="84">
        <v>0.9725231245968573</v>
      </c>
      <c r="ET208" s="84">
        <v>0.95778619528619524</v>
      </c>
      <c r="EU208" s="84">
        <v>0.92560571900600597</v>
      </c>
      <c r="EV208" s="84">
        <v>0.93005050505050502</v>
      </c>
      <c r="EW208" s="84">
        <v>0.93297173414820478</v>
      </c>
      <c r="EX208" s="84">
        <v>0.95539321789321785</v>
      </c>
      <c r="EY208" s="84">
        <v>0.96093073593073597</v>
      </c>
      <c r="EZ208" s="84">
        <v>0.92548137658611118</v>
      </c>
      <c r="FA208" s="84">
        <v>0.9382335257335257</v>
      </c>
      <c r="FB208" s="84">
        <v>0.96502636531330932</v>
      </c>
      <c r="FC208" s="84">
        <v>0.95874819624819629</v>
      </c>
      <c r="FD208" s="84">
        <v>0.95239297739297735</v>
      </c>
      <c r="FE208" s="84">
        <v>0.95380127808699233</v>
      </c>
      <c r="FF208" s="84">
        <v>0.94217482296952493</v>
      </c>
      <c r="FG208" s="84">
        <v>0.91535312109474787</v>
      </c>
      <c r="FH208" s="84">
        <v>0.91459235209235212</v>
      </c>
      <c r="FI208" s="84">
        <v>0.92262435794717002</v>
      </c>
      <c r="FJ208" s="84">
        <v>0.9439574314574315</v>
      </c>
      <c r="FK208" s="84">
        <v>0.9484307359307359</v>
      </c>
      <c r="FL208" s="84">
        <v>0.9156868956008124</v>
      </c>
      <c r="FM208" s="84">
        <v>0.9305675805675806</v>
      </c>
      <c r="FN208" s="84">
        <v>0.94333774307949347</v>
      </c>
      <c r="FO208" s="84">
        <v>0.95167748917748918</v>
      </c>
      <c r="FP208" s="84">
        <v>0.94441438191438187</v>
      </c>
      <c r="FQ208" s="84">
        <v>0.94769013372700006</v>
      </c>
      <c r="FR208" s="84">
        <v>0.92926887926887924</v>
      </c>
      <c r="FS208" s="84">
        <v>0.91728931040265327</v>
      </c>
      <c r="FT208" s="84">
        <v>0.91266233766233762</v>
      </c>
      <c r="FU208" s="84">
        <v>0.92168663474258883</v>
      </c>
      <c r="FV208" s="84">
        <v>0.94227994227994227</v>
      </c>
      <c r="FW208" s="84">
        <v>0.93419312169312174</v>
      </c>
      <c r="FX208" s="84">
        <v>0.91341370250982878</v>
      </c>
      <c r="FY208" s="84">
        <v>0.91283068783068788</v>
      </c>
      <c r="FZ208" s="84">
        <v>0.93885967690845751</v>
      </c>
      <c r="GA208" s="84">
        <v>0.95045093795093794</v>
      </c>
    </row>
    <row r="209" spans="2:183">
      <c r="B209" s="96" t="s">
        <v>7</v>
      </c>
      <c r="C209" s="166" t="s">
        <v>42</v>
      </c>
      <c r="D209" s="178">
        <v>50710.63</v>
      </c>
      <c r="E209" s="179">
        <v>50407.88</v>
      </c>
      <c r="F209" s="179">
        <v>74963.05</v>
      </c>
      <c r="G209" s="179">
        <v>49478</v>
      </c>
      <c r="H209" s="179">
        <v>99302.01</v>
      </c>
      <c r="I209" s="179">
        <v>49283.38</v>
      </c>
      <c r="J209" s="179">
        <v>49088.75</v>
      </c>
      <c r="K209" s="179">
        <v>73470.94</v>
      </c>
      <c r="L209" s="179">
        <v>48894.12</v>
      </c>
      <c r="M209" s="179">
        <v>73308.75</v>
      </c>
      <c r="N209" s="179">
        <v>48850.879999999997</v>
      </c>
      <c r="O209" s="179">
        <v>122127.19</v>
      </c>
      <c r="P209" s="179">
        <v>73243.88</v>
      </c>
      <c r="Q209" s="179">
        <v>48721.13</v>
      </c>
      <c r="R209" s="179">
        <v>24209.19</v>
      </c>
      <c r="S209" s="179">
        <v>86413.5</v>
      </c>
      <c r="T209" s="179">
        <v>47661.5</v>
      </c>
      <c r="U209" s="179">
        <v>47445.24</v>
      </c>
      <c r="V209" s="179">
        <v>71135.44</v>
      </c>
      <c r="W209" s="179">
        <v>47402</v>
      </c>
      <c r="X209" s="179">
        <v>47380.38</v>
      </c>
      <c r="Y209" s="179">
        <v>47358.75</v>
      </c>
      <c r="Z209" s="179">
        <v>47358.75</v>
      </c>
      <c r="AA209" s="179">
        <v>47337.120000000003</v>
      </c>
      <c r="AB209" s="179">
        <v>71038.13</v>
      </c>
      <c r="AC209" s="179">
        <v>47272.24</v>
      </c>
      <c r="AD209" s="179">
        <v>70584.009999999995</v>
      </c>
      <c r="AE209" s="179">
        <v>46753.24</v>
      </c>
      <c r="AF209" s="179">
        <v>69902.8</v>
      </c>
      <c r="AG209" s="179">
        <v>46666.75</v>
      </c>
      <c r="AH209" s="179">
        <v>70032.570000000007</v>
      </c>
      <c r="AI209" s="179">
        <v>70097.440000000002</v>
      </c>
      <c r="AJ209" s="179">
        <v>46774.879999999997</v>
      </c>
      <c r="AK209" s="179">
        <v>46839.75</v>
      </c>
      <c r="AL209" s="179">
        <v>46904.62</v>
      </c>
      <c r="AM209" s="179">
        <v>46947.88</v>
      </c>
      <c r="AN209" s="179">
        <v>70454.259999999995</v>
      </c>
      <c r="AO209" s="179">
        <v>48375.12</v>
      </c>
      <c r="AP209" s="179">
        <v>24079.439999999999</v>
      </c>
      <c r="AQ209" s="179">
        <v>62241.07</v>
      </c>
      <c r="AR209" s="179">
        <v>47726.37</v>
      </c>
      <c r="AS209" s="179">
        <v>47791.25</v>
      </c>
      <c r="AT209" s="179">
        <v>71751.75</v>
      </c>
      <c r="AU209" s="179">
        <v>47899.37</v>
      </c>
      <c r="AV209" s="179">
        <v>71946.38</v>
      </c>
      <c r="AW209" s="179">
        <v>72011.25</v>
      </c>
      <c r="AX209" s="179">
        <v>72141</v>
      </c>
      <c r="AY209" s="179">
        <v>48137.25</v>
      </c>
      <c r="AZ209" s="179">
        <v>48158.879999999997</v>
      </c>
      <c r="BA209" s="179">
        <v>49607.74</v>
      </c>
      <c r="BB209" s="179">
        <v>49391.5</v>
      </c>
      <c r="BC209" s="179">
        <v>73665.55</v>
      </c>
      <c r="BD209" s="179">
        <v>88126.2</v>
      </c>
      <c r="BE209" s="179">
        <v>73568.25</v>
      </c>
      <c r="BF209" s="179">
        <v>49088.75</v>
      </c>
      <c r="BG209" s="179">
        <v>73698.009999999995</v>
      </c>
      <c r="BH209" s="179">
        <v>49196.88</v>
      </c>
      <c r="BI209" s="179">
        <v>88710.080000000002</v>
      </c>
      <c r="BJ209" s="179">
        <v>74022.36</v>
      </c>
      <c r="BK209" s="179">
        <v>49413.120000000003</v>
      </c>
      <c r="BL209" s="179">
        <v>49456.37</v>
      </c>
      <c r="BM209" s="179">
        <v>76422.75</v>
      </c>
      <c r="BN209" s="179">
        <v>25366.13</v>
      </c>
      <c r="BO209" s="179">
        <v>90773.11</v>
      </c>
      <c r="BP209" s="179">
        <v>75417.2</v>
      </c>
      <c r="BQ209" s="179">
        <v>75579.360000000001</v>
      </c>
      <c r="BR209" s="179">
        <v>75644.259999999995</v>
      </c>
      <c r="BS209" s="179">
        <v>100988.73</v>
      </c>
      <c r="BT209" s="179">
        <v>75838.880000000005</v>
      </c>
      <c r="BU209" s="179">
        <v>50645.75</v>
      </c>
      <c r="BV209" s="179">
        <v>50732.25</v>
      </c>
      <c r="BW209" s="179">
        <v>76195.69</v>
      </c>
      <c r="BX209" s="179">
        <v>76228.13</v>
      </c>
      <c r="BY209" s="179">
        <v>78563.61</v>
      </c>
      <c r="BZ209" s="179">
        <v>52137.88</v>
      </c>
      <c r="CA209" s="179">
        <v>51856.74</v>
      </c>
      <c r="CB209" s="179">
        <v>51705.37</v>
      </c>
      <c r="CC209" s="179">
        <v>119121.28</v>
      </c>
      <c r="CD209" s="179">
        <v>51856.74</v>
      </c>
      <c r="CE209" s="179">
        <v>77850.009999999995</v>
      </c>
      <c r="CF209" s="179">
        <v>51986.49</v>
      </c>
      <c r="CG209" s="179">
        <v>78109.5</v>
      </c>
      <c r="CH209" s="179">
        <v>52159.49</v>
      </c>
      <c r="CI209" s="179">
        <v>78336.55</v>
      </c>
      <c r="CJ209" s="179">
        <v>104535.26</v>
      </c>
      <c r="CK209" s="179">
        <v>53846.25</v>
      </c>
      <c r="CL209" s="179">
        <v>53630</v>
      </c>
      <c r="CM209" s="179">
        <v>69325.42</v>
      </c>
      <c r="CN209" s="179">
        <v>53175.88</v>
      </c>
      <c r="CO209" s="179">
        <v>53283.99</v>
      </c>
      <c r="CP209" s="179">
        <v>79990.880000000005</v>
      </c>
      <c r="CQ209" s="179">
        <v>106784.25</v>
      </c>
      <c r="CR209" s="179">
        <v>53478.62</v>
      </c>
      <c r="CS209" s="179">
        <v>80347.69</v>
      </c>
      <c r="CT209" s="179">
        <v>53651.62</v>
      </c>
      <c r="CU209" s="179">
        <v>53716.51</v>
      </c>
      <c r="CV209" s="179">
        <v>80607.17</v>
      </c>
      <c r="CW209" s="179">
        <v>55381.62</v>
      </c>
      <c r="CX209" s="179">
        <v>82715.62</v>
      </c>
      <c r="CY209" s="179">
        <v>82229.070000000007</v>
      </c>
      <c r="CZ209" s="179">
        <v>54646.38</v>
      </c>
      <c r="DA209" s="179">
        <v>54754.49</v>
      </c>
      <c r="DB209" s="179">
        <v>54797.75</v>
      </c>
      <c r="DC209" s="179">
        <v>54862.63</v>
      </c>
      <c r="DD209" s="179">
        <v>54949.120000000003</v>
      </c>
      <c r="DE209" s="179">
        <v>55014</v>
      </c>
      <c r="DF209" s="179">
        <v>82683.17</v>
      </c>
      <c r="DG209" s="179">
        <v>82812.92</v>
      </c>
      <c r="DH209" s="179">
        <v>55251.87</v>
      </c>
      <c r="DI209" s="179">
        <v>85407.94</v>
      </c>
      <c r="DJ209" s="179">
        <v>56700.75</v>
      </c>
      <c r="DK209" s="179">
        <v>73289.3</v>
      </c>
      <c r="DL209" s="179">
        <v>84337.52</v>
      </c>
      <c r="DM209" s="179">
        <v>56333.13</v>
      </c>
      <c r="DN209" s="179">
        <v>84597.02</v>
      </c>
      <c r="DO209" s="179">
        <v>56462.879999999997</v>
      </c>
      <c r="DP209" s="179">
        <v>56570.99</v>
      </c>
      <c r="DQ209" s="179">
        <v>84953.81</v>
      </c>
      <c r="DR209" s="179">
        <v>56744</v>
      </c>
      <c r="DS209" s="179">
        <v>56830.49</v>
      </c>
      <c r="DT209" s="179">
        <v>56873.74</v>
      </c>
      <c r="DU209" s="179">
        <v>87905.63</v>
      </c>
      <c r="DV209" s="179">
        <v>87548.83</v>
      </c>
      <c r="DW209" s="179">
        <v>58019.88</v>
      </c>
      <c r="DX209" s="179">
        <v>57868.5</v>
      </c>
      <c r="DY209" s="179">
        <v>57976.63</v>
      </c>
      <c r="DZ209" s="179">
        <v>58041.51</v>
      </c>
      <c r="EA209" s="179">
        <v>58106.38</v>
      </c>
      <c r="EB209" s="179">
        <v>58192.88</v>
      </c>
      <c r="EC209" s="179">
        <v>87419.06</v>
      </c>
      <c r="ED209" s="179">
        <v>87581.25</v>
      </c>
      <c r="EE209" s="179">
        <v>87710.98</v>
      </c>
      <c r="EF209" s="179">
        <v>87808.3</v>
      </c>
      <c r="EG209" s="179">
        <v>90468.2</v>
      </c>
      <c r="EH209" s="179">
        <v>0</v>
      </c>
      <c r="EI209" s="179">
        <v>77646.73</v>
      </c>
      <c r="EJ209" s="179">
        <v>59555.25</v>
      </c>
      <c r="EK209" s="179">
        <v>119369.98</v>
      </c>
      <c r="EL209" s="179">
        <v>89624.83</v>
      </c>
      <c r="EM209" s="179">
        <v>59814.76</v>
      </c>
      <c r="EN209" s="179">
        <v>59922.87</v>
      </c>
      <c r="EO209" s="179">
        <v>90014.05</v>
      </c>
      <c r="EP209" s="179">
        <v>90143.82</v>
      </c>
      <c r="EQ209" s="179">
        <v>60182.38</v>
      </c>
      <c r="ER209" s="179">
        <v>60225.63</v>
      </c>
      <c r="ES209" s="179">
        <v>93063.17</v>
      </c>
      <c r="ET209" s="179">
        <v>92673.95</v>
      </c>
      <c r="EU209" s="179">
        <v>92122.5</v>
      </c>
      <c r="EV209" s="179">
        <v>61242.01</v>
      </c>
      <c r="EW209" s="179">
        <v>92025.2</v>
      </c>
      <c r="EX209" s="179">
        <v>61393.37</v>
      </c>
      <c r="EY209" s="179">
        <v>92187.38</v>
      </c>
      <c r="EZ209" s="179">
        <v>61544.75</v>
      </c>
      <c r="FA209" s="179">
        <v>61631.25</v>
      </c>
      <c r="FB209" s="179">
        <v>61739.38</v>
      </c>
      <c r="FC209" s="179">
        <v>61825.88</v>
      </c>
      <c r="FD209" s="179">
        <v>61869.13</v>
      </c>
      <c r="FE209" s="179">
        <v>95625.75</v>
      </c>
      <c r="FF209" s="179">
        <v>63469.38</v>
      </c>
      <c r="FG209" s="179">
        <v>113583.14</v>
      </c>
      <c r="FH209" s="179">
        <v>62907.12</v>
      </c>
      <c r="FI209" s="179">
        <v>63015.25</v>
      </c>
      <c r="FJ209" s="179">
        <v>63080.12</v>
      </c>
      <c r="FK209" s="179">
        <v>63144.99</v>
      </c>
      <c r="FL209" s="179">
        <v>63231.51</v>
      </c>
      <c r="FM209" s="179">
        <v>113972.4</v>
      </c>
      <c r="FN209" s="179">
        <v>95171.64</v>
      </c>
      <c r="FO209" s="179">
        <v>95268.94</v>
      </c>
      <c r="FP209" s="179">
        <v>63555.86</v>
      </c>
      <c r="FQ209" s="179">
        <v>65502.12</v>
      </c>
      <c r="FR209" s="179">
        <v>130441.98</v>
      </c>
      <c r="FS209" s="179">
        <v>64831.74</v>
      </c>
      <c r="FT209" s="179">
        <v>96955.69</v>
      </c>
      <c r="FU209" s="179">
        <v>97150.31</v>
      </c>
      <c r="FV209" s="179">
        <v>64831.74</v>
      </c>
      <c r="FW209" s="179">
        <v>64896.62</v>
      </c>
      <c r="FX209" s="179">
        <v>64983.12</v>
      </c>
      <c r="FY209" s="179">
        <v>65069.62</v>
      </c>
      <c r="FZ209" s="179">
        <v>65177.760000000002</v>
      </c>
      <c r="GA209" s="179">
        <v>65264.25</v>
      </c>
    </row>
    <row r="210" spans="2:183">
      <c r="B210" s="96" t="s">
        <v>7</v>
      </c>
      <c r="C210" s="166" t="s">
        <v>318</v>
      </c>
      <c r="D210" s="178"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</row>
    <row r="211" spans="2:183">
      <c r="B211" s="96" t="s">
        <v>7</v>
      </c>
      <c r="C211" s="166" t="s">
        <v>43</v>
      </c>
      <c r="D211" s="175">
        <v>142.59</v>
      </c>
      <c r="E211" s="176">
        <v>129.11000000000001</v>
      </c>
      <c r="F211" s="176">
        <v>137.30000000000001</v>
      </c>
      <c r="G211" s="176">
        <v>133.54</v>
      </c>
      <c r="H211" s="176">
        <v>139.93</v>
      </c>
      <c r="I211" s="176">
        <v>132.97999999999999</v>
      </c>
      <c r="J211" s="176">
        <v>139.11000000000001</v>
      </c>
      <c r="K211" s="176">
        <v>139.59</v>
      </c>
      <c r="L211" s="176">
        <v>131.78</v>
      </c>
      <c r="M211" s="176">
        <v>139.78</v>
      </c>
      <c r="N211" s="176">
        <v>134.53</v>
      </c>
      <c r="O211" s="176">
        <v>140.13999999999999</v>
      </c>
      <c r="P211" s="176">
        <v>153.16</v>
      </c>
      <c r="Q211" s="176">
        <v>138.33000000000001</v>
      </c>
      <c r="R211" s="176">
        <v>66.23</v>
      </c>
      <c r="S211" s="176">
        <v>109.17</v>
      </c>
      <c r="T211" s="176">
        <v>147.84</v>
      </c>
      <c r="U211" s="176">
        <v>141.94</v>
      </c>
      <c r="V211" s="176">
        <v>148</v>
      </c>
      <c r="W211" s="176">
        <v>148.19</v>
      </c>
      <c r="X211" s="176">
        <v>139.72</v>
      </c>
      <c r="Y211" s="176">
        <v>145.35</v>
      </c>
      <c r="Z211" s="176">
        <v>141.38</v>
      </c>
      <c r="AA211" s="176">
        <v>147.07</v>
      </c>
      <c r="AB211" s="176">
        <v>156.4</v>
      </c>
      <c r="AC211" s="176">
        <v>142.31</v>
      </c>
      <c r="AD211" s="176">
        <v>152.86000000000001</v>
      </c>
      <c r="AE211" s="176">
        <v>146.44</v>
      </c>
      <c r="AF211" s="176">
        <v>152.46</v>
      </c>
      <c r="AG211" s="176">
        <v>149.4</v>
      </c>
      <c r="AH211" s="176">
        <v>155.32</v>
      </c>
      <c r="AI211" s="176">
        <v>155.47</v>
      </c>
      <c r="AJ211" s="176">
        <v>145.72999999999999</v>
      </c>
      <c r="AK211" s="176">
        <v>152.08000000000001</v>
      </c>
      <c r="AL211" s="176">
        <v>148.32</v>
      </c>
      <c r="AM211" s="176">
        <v>150.85</v>
      </c>
      <c r="AN211" s="176">
        <v>154.78</v>
      </c>
      <c r="AO211" s="176">
        <v>147.01</v>
      </c>
      <c r="AP211" s="176">
        <v>20.02</v>
      </c>
      <c r="AQ211" s="176">
        <v>14.7</v>
      </c>
      <c r="AR211" s="176">
        <v>152.44999999999999</v>
      </c>
      <c r="AS211" s="176">
        <v>148.81</v>
      </c>
      <c r="AT211" s="176">
        <v>155.07</v>
      </c>
      <c r="AU211" s="176">
        <v>156.63</v>
      </c>
      <c r="AV211" s="176">
        <v>146.04</v>
      </c>
      <c r="AW211" s="176">
        <v>151.97999999999999</v>
      </c>
      <c r="AX211" s="176">
        <v>147.32</v>
      </c>
      <c r="AY211" s="176">
        <v>149.83000000000001</v>
      </c>
      <c r="AZ211" s="176">
        <v>154.54</v>
      </c>
      <c r="BA211" s="176">
        <v>141.1</v>
      </c>
      <c r="BB211" s="176">
        <v>150.44999999999999</v>
      </c>
      <c r="BC211" s="176">
        <v>143.28</v>
      </c>
      <c r="BD211" s="176">
        <v>151.47999999999999</v>
      </c>
      <c r="BE211" s="176">
        <v>147.78</v>
      </c>
      <c r="BF211" s="176">
        <v>153.15</v>
      </c>
      <c r="BG211" s="176">
        <v>154.69999999999999</v>
      </c>
      <c r="BH211" s="176">
        <v>143.76</v>
      </c>
      <c r="BI211" s="176">
        <v>150.41</v>
      </c>
      <c r="BJ211" s="176">
        <v>145.31</v>
      </c>
      <c r="BK211" s="176">
        <v>149.22999999999999</v>
      </c>
      <c r="BL211" s="176">
        <v>156.22</v>
      </c>
      <c r="BM211" s="176">
        <v>143.27000000000001</v>
      </c>
      <c r="BN211" s="176">
        <v>78.16</v>
      </c>
      <c r="BO211" s="176">
        <v>117.21</v>
      </c>
      <c r="BP211" s="176">
        <v>153.81</v>
      </c>
      <c r="BQ211" s="176">
        <v>149.91</v>
      </c>
      <c r="BR211" s="176">
        <v>157.56</v>
      </c>
      <c r="BS211" s="176">
        <v>158.43</v>
      </c>
      <c r="BT211" s="176">
        <v>147.88</v>
      </c>
      <c r="BU211" s="176">
        <v>156.6</v>
      </c>
      <c r="BV211" s="176">
        <v>153.44</v>
      </c>
      <c r="BW211" s="176">
        <v>159.47999999999999</v>
      </c>
      <c r="BX211" s="176">
        <v>164.89</v>
      </c>
      <c r="BY211" s="176">
        <v>150.01</v>
      </c>
      <c r="BZ211" s="176">
        <v>161.5</v>
      </c>
      <c r="CA211" s="176">
        <v>155.57</v>
      </c>
      <c r="CB211" s="176">
        <v>161.03</v>
      </c>
      <c r="CC211" s="176">
        <v>153.99</v>
      </c>
      <c r="CD211" s="176">
        <v>164.44</v>
      </c>
      <c r="CE211" s="176">
        <v>165.15</v>
      </c>
      <c r="CF211" s="176">
        <v>158.01</v>
      </c>
      <c r="CG211" s="176">
        <v>163.92</v>
      </c>
      <c r="CH211" s="176">
        <v>162.52000000000001</v>
      </c>
      <c r="CI211" s="176">
        <v>168.67</v>
      </c>
      <c r="CJ211" s="176">
        <v>170.43</v>
      </c>
      <c r="CK211" s="176">
        <v>159.27000000000001</v>
      </c>
      <c r="CL211" s="176">
        <v>148.25</v>
      </c>
      <c r="CM211" s="176">
        <v>69.569999999999993</v>
      </c>
      <c r="CN211" s="176">
        <v>163.80000000000001</v>
      </c>
      <c r="CO211" s="176">
        <v>159.65</v>
      </c>
      <c r="CP211" s="176">
        <v>165.93</v>
      </c>
      <c r="CQ211" s="176">
        <v>166.45</v>
      </c>
      <c r="CR211" s="176">
        <v>158.72</v>
      </c>
      <c r="CS211" s="176">
        <v>165.87</v>
      </c>
      <c r="CT211" s="176">
        <v>162.52000000000001</v>
      </c>
      <c r="CU211" s="176">
        <v>169.39</v>
      </c>
      <c r="CV211" s="176">
        <v>169.45</v>
      </c>
      <c r="CW211" s="176">
        <v>153.61000000000001</v>
      </c>
      <c r="CX211" s="176">
        <v>169.33</v>
      </c>
      <c r="CY211" s="176">
        <v>159.41</v>
      </c>
      <c r="CZ211" s="176">
        <v>163.66</v>
      </c>
      <c r="DA211" s="176">
        <v>160.13</v>
      </c>
      <c r="DB211" s="176">
        <v>166.25</v>
      </c>
      <c r="DC211" s="176">
        <v>167.7</v>
      </c>
      <c r="DD211" s="176">
        <v>157.34</v>
      </c>
      <c r="DE211" s="176">
        <v>165.43</v>
      </c>
      <c r="DF211" s="176">
        <v>163.18</v>
      </c>
      <c r="DG211" s="176">
        <v>167.54</v>
      </c>
      <c r="DH211" s="176">
        <v>169.22</v>
      </c>
      <c r="DI211" s="176">
        <v>153.13999999999999</v>
      </c>
      <c r="DJ211" s="176">
        <v>169.1</v>
      </c>
      <c r="DK211" s="176">
        <v>47.56</v>
      </c>
      <c r="DL211" s="176">
        <v>162.56</v>
      </c>
      <c r="DM211" s="176">
        <v>159.28</v>
      </c>
      <c r="DN211" s="176">
        <v>166.19</v>
      </c>
      <c r="DO211" s="176">
        <v>168.19</v>
      </c>
      <c r="DP211" s="176">
        <v>157.1</v>
      </c>
      <c r="DQ211" s="176">
        <v>165.85</v>
      </c>
      <c r="DR211" s="176">
        <v>163.07</v>
      </c>
      <c r="DS211" s="176">
        <v>167.1</v>
      </c>
      <c r="DT211" s="176">
        <v>168.53</v>
      </c>
      <c r="DU211" s="176">
        <v>152.68</v>
      </c>
      <c r="DV211" s="176">
        <v>168.21</v>
      </c>
      <c r="DW211" s="176">
        <v>158.63999999999999</v>
      </c>
      <c r="DX211" s="176">
        <v>162.07</v>
      </c>
      <c r="DY211" s="176">
        <v>157.51</v>
      </c>
      <c r="DZ211" s="176">
        <v>166.25</v>
      </c>
      <c r="EA211" s="176">
        <v>166.87</v>
      </c>
      <c r="EB211" s="176">
        <v>157.35</v>
      </c>
      <c r="EC211" s="176">
        <v>164.25</v>
      </c>
      <c r="ED211" s="176">
        <v>161.88999999999999</v>
      </c>
      <c r="EE211" s="176">
        <v>166.82</v>
      </c>
      <c r="EF211" s="176">
        <v>168.98</v>
      </c>
      <c r="EG211" s="176">
        <v>158.1</v>
      </c>
      <c r="EH211" s="176">
        <v>5.56</v>
      </c>
      <c r="EI211" s="176">
        <v>31.77</v>
      </c>
      <c r="EJ211" s="176">
        <v>161.97999999999999</v>
      </c>
      <c r="EK211" s="176">
        <v>158.04</v>
      </c>
      <c r="EL211" s="176">
        <v>166.65</v>
      </c>
      <c r="EM211" s="176">
        <v>166.85</v>
      </c>
      <c r="EN211" s="176">
        <v>157.80000000000001</v>
      </c>
      <c r="EO211" s="176">
        <v>164.22</v>
      </c>
      <c r="EP211" s="176">
        <v>161.88999999999999</v>
      </c>
      <c r="EQ211" s="176">
        <v>167.31</v>
      </c>
      <c r="ER211" s="176">
        <v>166.77</v>
      </c>
      <c r="ES211" s="176">
        <v>150.81</v>
      </c>
      <c r="ET211" s="176">
        <v>164.38</v>
      </c>
      <c r="EU211" s="176">
        <v>154.34</v>
      </c>
      <c r="EV211" s="176">
        <v>160.02000000000001</v>
      </c>
      <c r="EW211" s="176">
        <v>155.46</v>
      </c>
      <c r="EX211" s="176">
        <v>164.02</v>
      </c>
      <c r="EY211" s="176">
        <v>164.98</v>
      </c>
      <c r="EZ211" s="176">
        <v>154.25</v>
      </c>
      <c r="FA211" s="176">
        <v>161.26</v>
      </c>
      <c r="FB211" s="176">
        <v>160.19</v>
      </c>
      <c r="FC211" s="176">
        <v>164.54</v>
      </c>
      <c r="FD211" s="176">
        <v>164.21</v>
      </c>
      <c r="FE211" s="176">
        <v>148.79</v>
      </c>
      <c r="FF211" s="176">
        <v>68.33</v>
      </c>
      <c r="FG211" s="176">
        <v>138.18</v>
      </c>
      <c r="FH211" s="176">
        <v>158.35</v>
      </c>
      <c r="FI211" s="176">
        <v>154.55000000000001</v>
      </c>
      <c r="FJ211" s="176">
        <v>162.91999999999999</v>
      </c>
      <c r="FK211" s="176">
        <v>163.62</v>
      </c>
      <c r="FL211" s="176">
        <v>153.44999999999999</v>
      </c>
      <c r="FM211" s="176">
        <v>160.97</v>
      </c>
      <c r="FN211" s="176">
        <v>157.71</v>
      </c>
      <c r="FO211" s="176">
        <v>164.27</v>
      </c>
      <c r="FP211" s="176">
        <v>163.66</v>
      </c>
      <c r="FQ211" s="176">
        <v>148.5</v>
      </c>
      <c r="FR211" s="176">
        <v>161.57</v>
      </c>
      <c r="FS211" s="176">
        <v>154.41999999999999</v>
      </c>
      <c r="FT211" s="176">
        <v>158.87</v>
      </c>
      <c r="FU211" s="176">
        <v>155.21</v>
      </c>
      <c r="FV211" s="176">
        <v>163.4</v>
      </c>
      <c r="FW211" s="176">
        <v>162.16999999999999</v>
      </c>
      <c r="FX211" s="176">
        <v>153.81</v>
      </c>
      <c r="FY211" s="176">
        <v>158.75</v>
      </c>
      <c r="FZ211" s="176">
        <v>157.63999999999999</v>
      </c>
      <c r="GA211" s="176">
        <v>164.7</v>
      </c>
    </row>
    <row r="212" spans="2:183">
      <c r="B212" s="96" t="s">
        <v>7</v>
      </c>
      <c r="C212" s="166" t="s">
        <v>44</v>
      </c>
      <c r="D212" s="178">
        <v>196.13</v>
      </c>
      <c r="E212" s="179">
        <v>177.6</v>
      </c>
      <c r="F212" s="179">
        <v>188.86</v>
      </c>
      <c r="G212" s="179">
        <v>183.69</v>
      </c>
      <c r="H212" s="179">
        <v>192.48</v>
      </c>
      <c r="I212" s="179">
        <v>182.91</v>
      </c>
      <c r="J212" s="179">
        <v>191.34</v>
      </c>
      <c r="K212" s="179">
        <v>192.01</v>
      </c>
      <c r="L212" s="179">
        <v>181.26</v>
      </c>
      <c r="M212" s="179">
        <v>192.27</v>
      </c>
      <c r="N212" s="179">
        <v>185.05</v>
      </c>
      <c r="O212" s="179">
        <v>192.76</v>
      </c>
      <c r="P212" s="179">
        <v>210.68</v>
      </c>
      <c r="Q212" s="179">
        <v>190.28</v>
      </c>
      <c r="R212" s="179">
        <v>91.1</v>
      </c>
      <c r="S212" s="179">
        <v>150.16</v>
      </c>
      <c r="T212" s="179">
        <v>203.35</v>
      </c>
      <c r="U212" s="179">
        <v>195.24</v>
      </c>
      <c r="V212" s="179">
        <v>203.57</v>
      </c>
      <c r="W212" s="179">
        <v>203.84</v>
      </c>
      <c r="X212" s="179">
        <v>192.18</v>
      </c>
      <c r="Y212" s="179">
        <v>199.92</v>
      </c>
      <c r="Z212" s="179">
        <v>194.47</v>
      </c>
      <c r="AA212" s="179">
        <v>202.3</v>
      </c>
      <c r="AB212" s="179">
        <v>307.63</v>
      </c>
      <c r="AC212" s="179">
        <v>279.92</v>
      </c>
      <c r="AD212" s="179">
        <v>300.67</v>
      </c>
      <c r="AE212" s="179">
        <v>288.05</v>
      </c>
      <c r="AF212" s="179">
        <v>299.89</v>
      </c>
      <c r="AG212" s="179">
        <v>293.87</v>
      </c>
      <c r="AH212" s="179">
        <v>305.52</v>
      </c>
      <c r="AI212" s="179">
        <v>305.81</v>
      </c>
      <c r="AJ212" s="179">
        <v>286.64</v>
      </c>
      <c r="AK212" s="179">
        <v>299.13</v>
      </c>
      <c r="AL212" s="179">
        <v>291.75</v>
      </c>
      <c r="AM212" s="179">
        <v>296.72000000000003</v>
      </c>
      <c r="AN212" s="179">
        <v>304.45</v>
      </c>
      <c r="AO212" s="179">
        <v>289.16000000000003</v>
      </c>
      <c r="AP212" s="179">
        <v>39.380000000000003</v>
      </c>
      <c r="AQ212" s="179">
        <v>28.91</v>
      </c>
      <c r="AR212" s="179">
        <v>299.88</v>
      </c>
      <c r="AS212" s="179">
        <v>292.72000000000003</v>
      </c>
      <c r="AT212" s="179">
        <v>305.02</v>
      </c>
      <c r="AU212" s="179">
        <v>308.08999999999997</v>
      </c>
      <c r="AV212" s="179">
        <v>287.27</v>
      </c>
      <c r="AW212" s="179">
        <v>298.95</v>
      </c>
      <c r="AX212" s="179">
        <v>289.79000000000002</v>
      </c>
      <c r="AY212" s="179">
        <v>294.70999999999998</v>
      </c>
      <c r="AZ212" s="179">
        <v>310.62</v>
      </c>
      <c r="BA212" s="179">
        <v>283.62</v>
      </c>
      <c r="BB212" s="179">
        <v>302.41000000000003</v>
      </c>
      <c r="BC212" s="179">
        <v>288</v>
      </c>
      <c r="BD212" s="179">
        <v>304.47000000000003</v>
      </c>
      <c r="BE212" s="179">
        <v>297.04000000000002</v>
      </c>
      <c r="BF212" s="179">
        <v>307.82</v>
      </c>
      <c r="BG212" s="179">
        <v>310.95</v>
      </c>
      <c r="BH212" s="179">
        <v>288.95</v>
      </c>
      <c r="BI212" s="179">
        <v>302.32</v>
      </c>
      <c r="BJ212" s="179">
        <v>292.06</v>
      </c>
      <c r="BK212" s="179">
        <v>299.95</v>
      </c>
      <c r="BL212" s="179">
        <v>321.81</v>
      </c>
      <c r="BM212" s="179">
        <v>295.14</v>
      </c>
      <c r="BN212" s="179">
        <v>161.02000000000001</v>
      </c>
      <c r="BO212" s="179">
        <v>241.44</v>
      </c>
      <c r="BP212" s="179">
        <v>316.83999999999997</v>
      </c>
      <c r="BQ212" s="179">
        <v>308.8</v>
      </c>
      <c r="BR212" s="179">
        <v>324.58</v>
      </c>
      <c r="BS212" s="179">
        <v>326.37</v>
      </c>
      <c r="BT212" s="179">
        <v>304.64</v>
      </c>
      <c r="BU212" s="179">
        <v>322.60000000000002</v>
      </c>
      <c r="BV212" s="179">
        <v>316.08</v>
      </c>
      <c r="BW212" s="179">
        <v>328.52</v>
      </c>
      <c r="BX212" s="179">
        <v>349.58</v>
      </c>
      <c r="BY212" s="179">
        <v>318.02999999999997</v>
      </c>
      <c r="BZ212" s="179">
        <v>342.37</v>
      </c>
      <c r="CA212" s="179">
        <v>329.82</v>
      </c>
      <c r="CB212" s="179">
        <v>341.37</v>
      </c>
      <c r="CC212" s="179">
        <v>326.47000000000003</v>
      </c>
      <c r="CD212" s="179">
        <v>348.61</v>
      </c>
      <c r="CE212" s="179">
        <v>350.13</v>
      </c>
      <c r="CF212" s="179">
        <v>334.98</v>
      </c>
      <c r="CG212" s="179">
        <v>347.51</v>
      </c>
      <c r="CH212" s="179">
        <v>344.55</v>
      </c>
      <c r="CI212" s="179">
        <v>357.57</v>
      </c>
      <c r="CJ212" s="179">
        <v>369.83</v>
      </c>
      <c r="CK212" s="179">
        <v>345.62</v>
      </c>
      <c r="CL212" s="179">
        <v>321.70999999999998</v>
      </c>
      <c r="CM212" s="179">
        <v>150.97999999999999</v>
      </c>
      <c r="CN212" s="179">
        <v>355.45</v>
      </c>
      <c r="CO212" s="179">
        <v>346.45</v>
      </c>
      <c r="CP212" s="179">
        <v>360.06</v>
      </c>
      <c r="CQ212" s="179">
        <v>361.21</v>
      </c>
      <c r="CR212" s="179">
        <v>344.42</v>
      </c>
      <c r="CS212" s="179">
        <v>359.94</v>
      </c>
      <c r="CT212" s="179">
        <v>352.67</v>
      </c>
      <c r="CU212" s="179">
        <v>367.57</v>
      </c>
      <c r="CV212" s="179">
        <v>377.88</v>
      </c>
      <c r="CW212" s="179">
        <v>342.54</v>
      </c>
      <c r="CX212" s="179">
        <v>377.6</v>
      </c>
      <c r="CY212" s="179">
        <v>355.48</v>
      </c>
      <c r="CZ212" s="179">
        <v>364.96</v>
      </c>
      <c r="DA212" s="179">
        <v>357.09</v>
      </c>
      <c r="DB212" s="179">
        <v>370.73</v>
      </c>
      <c r="DC212" s="179">
        <v>373.97</v>
      </c>
      <c r="DD212" s="179">
        <v>350.87</v>
      </c>
      <c r="DE212" s="179">
        <v>368.91</v>
      </c>
      <c r="DF212" s="179">
        <v>363.88</v>
      </c>
      <c r="DG212" s="179">
        <v>373.61</v>
      </c>
      <c r="DH212" s="179">
        <v>387.52</v>
      </c>
      <c r="DI212" s="179">
        <v>350.69</v>
      </c>
      <c r="DJ212" s="179">
        <v>387.24</v>
      </c>
      <c r="DK212" s="179">
        <v>108.91</v>
      </c>
      <c r="DL212" s="179">
        <v>372.27</v>
      </c>
      <c r="DM212" s="179">
        <v>364.74</v>
      </c>
      <c r="DN212" s="179">
        <v>380.58</v>
      </c>
      <c r="DO212" s="179">
        <v>385.15</v>
      </c>
      <c r="DP212" s="179">
        <v>359.77</v>
      </c>
      <c r="DQ212" s="179">
        <v>379.8</v>
      </c>
      <c r="DR212" s="179">
        <v>373.43</v>
      </c>
      <c r="DS212" s="179">
        <v>382.65</v>
      </c>
      <c r="DT212" s="179">
        <v>397.72</v>
      </c>
      <c r="DU212" s="179">
        <v>360.32</v>
      </c>
      <c r="DV212" s="179">
        <v>396.98</v>
      </c>
      <c r="DW212" s="179">
        <v>374.39</v>
      </c>
      <c r="DX212" s="179">
        <v>382.49</v>
      </c>
      <c r="DY212" s="179">
        <v>371.73</v>
      </c>
      <c r="DZ212" s="179">
        <v>392.34</v>
      </c>
      <c r="EA212" s="179">
        <v>393.81</v>
      </c>
      <c r="EB212" s="179">
        <v>371.35</v>
      </c>
      <c r="EC212" s="179">
        <v>387.64</v>
      </c>
      <c r="ED212" s="179">
        <v>382.06</v>
      </c>
      <c r="EE212" s="179">
        <v>393.69</v>
      </c>
      <c r="EF212" s="179">
        <v>408.94</v>
      </c>
      <c r="EG212" s="179">
        <v>382.61</v>
      </c>
      <c r="EH212" s="179">
        <v>13.44</v>
      </c>
      <c r="EI212" s="179">
        <v>76.89</v>
      </c>
      <c r="EJ212" s="179">
        <v>392</v>
      </c>
      <c r="EK212" s="179">
        <v>382.45</v>
      </c>
      <c r="EL212" s="179">
        <v>403.3</v>
      </c>
      <c r="EM212" s="179">
        <v>403.78</v>
      </c>
      <c r="EN212" s="179">
        <v>381.87</v>
      </c>
      <c r="EO212" s="179">
        <v>397.42</v>
      </c>
      <c r="EP212" s="179">
        <v>391.78</v>
      </c>
      <c r="EQ212" s="179">
        <v>404.88</v>
      </c>
      <c r="ER212" s="179">
        <v>415.26</v>
      </c>
      <c r="ES212" s="179">
        <v>375.53</v>
      </c>
      <c r="ET212" s="179">
        <v>409.31</v>
      </c>
      <c r="EU212" s="179">
        <v>384.32</v>
      </c>
      <c r="EV212" s="179">
        <v>398.46</v>
      </c>
      <c r="EW212" s="179">
        <v>387.1</v>
      </c>
      <c r="EX212" s="179">
        <v>408.42</v>
      </c>
      <c r="EY212" s="179">
        <v>410.8</v>
      </c>
      <c r="EZ212" s="179">
        <v>384.09</v>
      </c>
      <c r="FA212" s="179">
        <v>401.53</v>
      </c>
      <c r="FB212" s="179">
        <v>398.88</v>
      </c>
      <c r="FC212" s="179">
        <v>409.71</v>
      </c>
      <c r="FD212" s="179">
        <v>420.39</v>
      </c>
      <c r="FE212" s="179">
        <v>380.9</v>
      </c>
      <c r="FF212" s="179">
        <v>174.92</v>
      </c>
      <c r="FG212" s="179">
        <v>353.74</v>
      </c>
      <c r="FH212" s="179">
        <v>405.39</v>
      </c>
      <c r="FI212" s="179">
        <v>395.65</v>
      </c>
      <c r="FJ212" s="179">
        <v>417.07</v>
      </c>
      <c r="FK212" s="179">
        <v>418.85</v>
      </c>
      <c r="FL212" s="179">
        <v>392.84</v>
      </c>
      <c r="FM212" s="179">
        <v>412.07</v>
      </c>
      <c r="FN212" s="179">
        <v>403.73</v>
      </c>
      <c r="FO212" s="179">
        <v>420.54</v>
      </c>
      <c r="FP212" s="179">
        <v>430.44</v>
      </c>
      <c r="FQ212" s="179">
        <v>390.57</v>
      </c>
      <c r="FR212" s="179">
        <v>424.93</v>
      </c>
      <c r="FS212" s="179">
        <v>406.12</v>
      </c>
      <c r="FT212" s="179">
        <v>417.82</v>
      </c>
      <c r="FU212" s="179">
        <v>408.2</v>
      </c>
      <c r="FV212" s="179">
        <v>429.74</v>
      </c>
      <c r="FW212" s="179">
        <v>426.51</v>
      </c>
      <c r="FX212" s="179">
        <v>404.53</v>
      </c>
      <c r="FY212" s="179">
        <v>417.53</v>
      </c>
      <c r="FZ212" s="179">
        <v>414.59</v>
      </c>
      <c r="GA212" s="179">
        <v>433.16</v>
      </c>
    </row>
    <row r="213" spans="2:183">
      <c r="B213" s="171" t="s">
        <v>7</v>
      </c>
      <c r="C213" s="172" t="s">
        <v>45</v>
      </c>
      <c r="D213" s="92">
        <v>0.17022419597450039</v>
      </c>
      <c r="E213" s="93">
        <v>0.1702373279234668</v>
      </c>
      <c r="F213" s="93">
        <v>0.17033607543399473</v>
      </c>
      <c r="G213" s="93">
        <v>0.17022929748699159</v>
      </c>
      <c r="H213" s="93">
        <v>0.17044183724071316</v>
      </c>
      <c r="I213" s="93">
        <v>0.1702395954601281</v>
      </c>
      <c r="J213" s="93">
        <v>0.17022664305161023</v>
      </c>
      <c r="K213" s="93">
        <v>0.17033112772683934</v>
      </c>
      <c r="L213" s="93">
        <v>0.17023843780590325</v>
      </c>
      <c r="M213" s="93">
        <v>0.17033321151181985</v>
      </c>
      <c r="N213" s="93">
        <v>0.17022680643629162</v>
      </c>
      <c r="O213" s="93">
        <v>0.170563923717056</v>
      </c>
      <c r="P213" s="93">
        <v>0.18033811536260794</v>
      </c>
      <c r="Q213" s="93">
        <v>0.18025064456088988</v>
      </c>
      <c r="R213" s="93">
        <v>0.1802681032806944</v>
      </c>
      <c r="S213" s="93">
        <v>0.18058462971218445</v>
      </c>
      <c r="T213" s="93">
        <v>0.18023732039625023</v>
      </c>
      <c r="U213" s="93">
        <v>0.18024197021006838</v>
      </c>
      <c r="V213" s="93">
        <v>0.18035829662361591</v>
      </c>
      <c r="W213" s="93">
        <v>0.18023175999463648</v>
      </c>
      <c r="X213" s="93">
        <v>0.18025411392085802</v>
      </c>
      <c r="Y213" s="93">
        <v>0.1802454105438617</v>
      </c>
      <c r="Z213" s="93">
        <v>0.18024679710697389</v>
      </c>
      <c r="AA213" s="93">
        <v>0.1802356317093754</v>
      </c>
      <c r="AB213" s="93">
        <v>0.19037837549973943</v>
      </c>
      <c r="AC213" s="93">
        <v>0.19027591913574274</v>
      </c>
      <c r="AD213" s="93">
        <v>0.19038476598046178</v>
      </c>
      <c r="AE213" s="93">
        <v>0.1902624017217682</v>
      </c>
      <c r="AF213" s="93">
        <v>0.19038428848851566</v>
      </c>
      <c r="AG213" s="93">
        <v>0.19025931886705388</v>
      </c>
      <c r="AH213" s="93">
        <v>0.19037575543427362</v>
      </c>
      <c r="AI213" s="93">
        <v>0.19037926287236032</v>
      </c>
      <c r="AJ213" s="93">
        <v>0.19027330142561613</v>
      </c>
      <c r="AK213" s="93">
        <v>0.19026227231377804</v>
      </c>
      <c r="AL213" s="93">
        <v>0.19026246894877896</v>
      </c>
      <c r="AM213" s="93">
        <v>0.19026108556971827</v>
      </c>
      <c r="AN213" s="93">
        <v>0.19038143494908188</v>
      </c>
      <c r="AO213" s="93">
        <v>0.1902721108624382</v>
      </c>
      <c r="AP213" s="93">
        <v>0.19096846959852551</v>
      </c>
      <c r="AQ213" s="93">
        <v>0.1935622639437416</v>
      </c>
      <c r="AR213" s="93">
        <v>0.19025084533398726</v>
      </c>
      <c r="AS213" s="93">
        <v>0.19025766943547553</v>
      </c>
      <c r="AT213" s="93">
        <v>0.19037736170455691</v>
      </c>
      <c r="AU213" s="93">
        <v>0.1902486772976805</v>
      </c>
      <c r="AV213" s="93">
        <v>0.19039545288098769</v>
      </c>
      <c r="AW213" s="93">
        <v>0.1903851610312968</v>
      </c>
      <c r="AX213" s="93">
        <v>0.19039194026407641</v>
      </c>
      <c r="AY213" s="93">
        <v>0.19026656907615852</v>
      </c>
      <c r="AZ213" s="93">
        <v>0.19025444562339525</v>
      </c>
      <c r="BA213" s="93">
        <v>0.19027287314573621</v>
      </c>
      <c r="BB213" s="93">
        <v>0.19025486026400154</v>
      </c>
      <c r="BC213" s="93">
        <v>0.19040662885103485</v>
      </c>
      <c r="BD213" s="93">
        <v>0.19046774807534592</v>
      </c>
      <c r="BE213" s="93">
        <v>0.19039792031564878</v>
      </c>
      <c r="BF213" s="93">
        <v>0.19025949643659429</v>
      </c>
      <c r="BG213" s="93">
        <v>0.19037766782089843</v>
      </c>
      <c r="BH213" s="93">
        <v>0.19027818886956643</v>
      </c>
      <c r="BI213" s="93">
        <v>0.19046847190238633</v>
      </c>
      <c r="BJ213" s="93">
        <v>0.19040939297096343</v>
      </c>
      <c r="BK213" s="93">
        <v>0.19026378653048287</v>
      </c>
      <c r="BL213" s="93">
        <v>0.19025256996854292</v>
      </c>
      <c r="BM213" s="93">
        <v>0.19041013388595468</v>
      </c>
      <c r="BN213" s="93">
        <v>0.19024252514336343</v>
      </c>
      <c r="BO213" s="93">
        <v>0.19060752591561458</v>
      </c>
      <c r="BP213" s="93">
        <v>0.1903840931930198</v>
      </c>
      <c r="BQ213" s="93">
        <v>0.19039737065435083</v>
      </c>
      <c r="BR213" s="93">
        <v>0.19036776675961434</v>
      </c>
      <c r="BS213" s="93">
        <v>0.19049159227248366</v>
      </c>
      <c r="BT213" s="93">
        <v>0.19039092569141822</v>
      </c>
      <c r="BU213" s="93">
        <v>0.19024519580768107</v>
      </c>
      <c r="BV213" s="93">
        <v>0.19025915295444665</v>
      </c>
      <c r="BW213" s="93">
        <v>0.19037394238638466</v>
      </c>
      <c r="BX213" s="93">
        <v>0.19035081265736281</v>
      </c>
      <c r="BY213" s="93">
        <v>0.19038544612982503</v>
      </c>
      <c r="BZ213" s="93">
        <v>0.19024662117141558</v>
      </c>
      <c r="CA213" s="93">
        <v>0.19024712896604867</v>
      </c>
      <c r="CB213" s="93">
        <v>0.19024752528617098</v>
      </c>
      <c r="CC213" s="93">
        <v>0.19057947192753796</v>
      </c>
      <c r="CD213" s="93">
        <v>0.19023755561909148</v>
      </c>
      <c r="CE213" s="93">
        <v>0.19035088705069367</v>
      </c>
      <c r="CF213" s="93">
        <v>0.19024645289576209</v>
      </c>
      <c r="CG213" s="93">
        <v>0.19035633022329157</v>
      </c>
      <c r="CH213" s="93">
        <v>0.19023838747518776</v>
      </c>
      <c r="CI213" s="93">
        <v>0.19035141871563319</v>
      </c>
      <c r="CJ213" s="93">
        <v>0.19046247346147996</v>
      </c>
      <c r="CK213" s="93">
        <v>0.19024152132825206</v>
      </c>
      <c r="CL213" s="93">
        <v>0.19025876655286564</v>
      </c>
      <c r="CM213" s="93">
        <v>0.19071924567180121</v>
      </c>
      <c r="CN213" s="93">
        <v>0.19023893103838749</v>
      </c>
      <c r="CO213" s="93">
        <v>0.19024210867332303</v>
      </c>
      <c r="CP213" s="93">
        <v>0.1903575224708606</v>
      </c>
      <c r="CQ213" s="93">
        <v>0.19046521084839263</v>
      </c>
      <c r="CR213" s="93">
        <v>0.19024986008448497</v>
      </c>
      <c r="CS213" s="93">
        <v>0.19035295974064165</v>
      </c>
      <c r="CT213" s="93">
        <v>0.19023841419730136</v>
      </c>
      <c r="CU213" s="93">
        <v>0.19023573508260513</v>
      </c>
      <c r="CV213" s="93">
        <v>0.19034104830514889</v>
      </c>
      <c r="CW213" s="93">
        <v>0.19025775863764</v>
      </c>
      <c r="CX213" s="93">
        <v>0.19034719719962886</v>
      </c>
      <c r="CY213" s="93">
        <v>0.19036996212544163</v>
      </c>
      <c r="CZ213" s="93">
        <v>0.19023686198030879</v>
      </c>
      <c r="DA213" s="93">
        <v>0.19024268178858178</v>
      </c>
      <c r="DB213" s="93">
        <v>0.19023595998826842</v>
      </c>
      <c r="DC213" s="93">
        <v>0.19023343582344024</v>
      </c>
      <c r="DD213" s="93">
        <v>0.19024817871285632</v>
      </c>
      <c r="DE213" s="93">
        <v>0.19023407398378273</v>
      </c>
      <c r="DF213" s="93">
        <v>0.19036305967379707</v>
      </c>
      <c r="DG213" s="93">
        <v>0.19034978078786846</v>
      </c>
      <c r="DH213" s="93">
        <v>0.19022649819034987</v>
      </c>
      <c r="DI213" s="93">
        <v>0.19038126446464515</v>
      </c>
      <c r="DJ213" s="93">
        <v>0.19022949157619148</v>
      </c>
      <c r="DK213" s="93">
        <v>0.19107990317921847</v>
      </c>
      <c r="DL213" s="93">
        <v>0.19035740445805424</v>
      </c>
      <c r="DM213" s="93">
        <v>0.19025010040745269</v>
      </c>
      <c r="DN213" s="93">
        <v>0.19035153440786673</v>
      </c>
      <c r="DO213" s="93">
        <v>0.19023606577654872</v>
      </c>
      <c r="DP213" s="93">
        <v>0.19024323693769471</v>
      </c>
      <c r="DQ213" s="93">
        <v>0.19035100593505483</v>
      </c>
      <c r="DR213" s="93">
        <v>0.19023849388136566</v>
      </c>
      <c r="DS213" s="93">
        <v>0.19023860229843181</v>
      </c>
      <c r="DT213" s="93">
        <v>0.19023633486679042</v>
      </c>
      <c r="DU213" s="93">
        <v>0.19038704771526127</v>
      </c>
      <c r="DV213" s="93">
        <v>0.19034632597982359</v>
      </c>
      <c r="DW213" s="93">
        <v>0.19024392823683392</v>
      </c>
      <c r="DX213" s="93">
        <v>0.19023658249598779</v>
      </c>
      <c r="DY213" s="93">
        <v>0.19024370011447472</v>
      </c>
      <c r="DZ213" s="93">
        <v>0.19023917085976685</v>
      </c>
      <c r="EA213" s="93">
        <v>0.1902369197511028</v>
      </c>
      <c r="EB213" s="93">
        <v>0.19024734439916352</v>
      </c>
      <c r="EC213" s="93">
        <v>0.19035228337733415</v>
      </c>
      <c r="ED213" s="93">
        <v>0.1903617950027236</v>
      </c>
      <c r="EE213" s="93">
        <v>0.19035580600470325</v>
      </c>
      <c r="EF213" s="93">
        <v>0.1903415838998144</v>
      </c>
      <c r="EG213" s="93">
        <v>0.19036497022540153</v>
      </c>
      <c r="EH213" s="93">
        <v>0.19015886815800015</v>
      </c>
      <c r="EI213" s="93">
        <v>0.19158903049377324</v>
      </c>
      <c r="EJ213" s="93">
        <v>0.19023882453781582</v>
      </c>
      <c r="EK213" s="93">
        <v>0.19050055666627641</v>
      </c>
      <c r="EL213" s="93">
        <v>0.19034713526533451</v>
      </c>
      <c r="EM213" s="93">
        <v>0.19023376017943017</v>
      </c>
      <c r="EN213" s="93">
        <v>0.19024915797718006</v>
      </c>
      <c r="EO213" s="93">
        <v>0.19035409431696473</v>
      </c>
      <c r="EP213" s="93">
        <v>0.1903593327840126</v>
      </c>
      <c r="EQ213" s="93">
        <v>0.19023612816368618</v>
      </c>
      <c r="ER213" s="93">
        <v>0.1902324223393845</v>
      </c>
      <c r="ES213" s="93">
        <v>0.19038341927939326</v>
      </c>
      <c r="ET213" s="93">
        <v>0.19035465395010803</v>
      </c>
      <c r="EU213" s="93">
        <v>0.19037525072401401</v>
      </c>
      <c r="EV213" s="93">
        <v>0.19023934039709925</v>
      </c>
      <c r="EW213" s="93">
        <v>0.19037723065788584</v>
      </c>
      <c r="EX213" s="93">
        <v>0.19023458776682692</v>
      </c>
      <c r="EY213" s="93">
        <v>0.19035421714549441</v>
      </c>
      <c r="EZ213" s="93">
        <v>0.19024899937043305</v>
      </c>
      <c r="FA213" s="93">
        <v>0.19024727532951174</v>
      </c>
      <c r="FB213" s="93">
        <v>0.19024050983364049</v>
      </c>
      <c r="FC213" s="93">
        <v>0.19023361830608373</v>
      </c>
      <c r="FD213" s="93">
        <v>0.19023255295335575</v>
      </c>
      <c r="FE213" s="93">
        <v>0.19039481267227898</v>
      </c>
      <c r="FF213" s="93">
        <v>0.19057672958562183</v>
      </c>
      <c r="FG213" s="93">
        <v>0.19050914803752</v>
      </c>
      <c r="FH213" s="93">
        <v>0.19024194576602793</v>
      </c>
      <c r="FI213" s="93">
        <v>0.19025424097076515</v>
      </c>
      <c r="FJ213" s="93">
        <v>0.19024271815694277</v>
      </c>
      <c r="FK213" s="93">
        <v>0.1902444767099635</v>
      </c>
      <c r="FL213" s="93">
        <v>0.19024923157659668</v>
      </c>
      <c r="FM213" s="93">
        <v>0.19044326091936464</v>
      </c>
      <c r="FN213" s="93">
        <v>0.1903773203405329</v>
      </c>
      <c r="FO213" s="93">
        <v>0.19035495863542831</v>
      </c>
      <c r="FP213" s="93">
        <v>0.19023365565574213</v>
      </c>
      <c r="FQ213" s="93">
        <v>0.19025672627672544</v>
      </c>
      <c r="FR213" s="93">
        <v>0.19048531341669103</v>
      </c>
      <c r="FS213" s="93">
        <v>0.19025726220575895</v>
      </c>
      <c r="FT213" s="93">
        <v>0.1903733218804973</v>
      </c>
      <c r="FU213" s="93">
        <v>0.19037838485939262</v>
      </c>
      <c r="FV213" s="93">
        <v>0.19023803201945916</v>
      </c>
      <c r="FW213" s="93">
        <v>0.19023966020993627</v>
      </c>
      <c r="FX213" s="93">
        <v>0.19024996688468088</v>
      </c>
      <c r="FY213" s="93">
        <v>0.19024041163159716</v>
      </c>
      <c r="FZ213" s="93">
        <v>0.19024970273483949</v>
      </c>
      <c r="GA213" s="93">
        <v>0.19023794614631717</v>
      </c>
    </row>
    <row r="214" spans="2:183">
      <c r="B214" s="96" t="s">
        <v>7</v>
      </c>
      <c r="C214" s="166" t="s">
        <v>46</v>
      </c>
      <c r="D214" s="96">
        <v>187.09</v>
      </c>
      <c r="E214" s="17">
        <v>169.41</v>
      </c>
      <c r="F214" s="17">
        <v>179.23</v>
      </c>
      <c r="G214" s="17">
        <v>174.55</v>
      </c>
      <c r="H214" s="17">
        <v>170.67</v>
      </c>
      <c r="I214" s="17">
        <v>162.03</v>
      </c>
      <c r="J214" s="17">
        <v>169.73</v>
      </c>
      <c r="K214" s="17">
        <v>170.3</v>
      </c>
      <c r="L214" s="17">
        <v>160.44</v>
      </c>
      <c r="M214" s="17">
        <v>182.81</v>
      </c>
      <c r="N214" s="17">
        <v>175.92</v>
      </c>
      <c r="O214" s="17">
        <v>183.07</v>
      </c>
      <c r="P214" s="17">
        <v>189.93</v>
      </c>
      <c r="Q214" s="17">
        <v>171.65</v>
      </c>
      <c r="R214" s="17">
        <v>81.760000000000005</v>
      </c>
      <c r="S214" s="17">
        <v>134.5</v>
      </c>
      <c r="T214" s="17">
        <v>170.49</v>
      </c>
      <c r="U214" s="17">
        <v>163.5</v>
      </c>
      <c r="V214" s="17">
        <v>170.53</v>
      </c>
      <c r="W214" s="17">
        <v>170.86</v>
      </c>
      <c r="X214" s="17">
        <v>160.68</v>
      </c>
      <c r="Y214" s="17">
        <v>179.28</v>
      </c>
      <c r="Z214" s="17">
        <v>174.46</v>
      </c>
      <c r="AA214" s="17">
        <v>181.68</v>
      </c>
      <c r="AB214" s="17">
        <v>183.1</v>
      </c>
      <c r="AC214" s="17">
        <v>166.76</v>
      </c>
      <c r="AD214" s="17">
        <v>178.43</v>
      </c>
      <c r="AE214" s="17">
        <v>170.87</v>
      </c>
      <c r="AF214" s="17">
        <v>166.02</v>
      </c>
      <c r="AG214" s="17">
        <v>163.04</v>
      </c>
      <c r="AH214" s="17">
        <v>169.46</v>
      </c>
      <c r="AI214" s="17">
        <v>169.65</v>
      </c>
      <c r="AJ214" s="17">
        <v>158.5</v>
      </c>
      <c r="AK214" s="17">
        <v>177.53</v>
      </c>
      <c r="AL214" s="17">
        <v>173.26</v>
      </c>
      <c r="AM214" s="17">
        <v>176.02</v>
      </c>
      <c r="AN214" s="17">
        <v>180.92</v>
      </c>
      <c r="AO214" s="17">
        <v>172.21</v>
      </c>
      <c r="AP214" s="17">
        <v>23.33</v>
      </c>
      <c r="AQ214" s="17">
        <v>16.82</v>
      </c>
      <c r="AR214" s="17">
        <v>166.15</v>
      </c>
      <c r="AS214" s="17">
        <v>162.33000000000001</v>
      </c>
      <c r="AT214" s="17">
        <v>169.17</v>
      </c>
      <c r="AU214" s="17">
        <v>171.14</v>
      </c>
      <c r="AV214" s="17">
        <v>158.82</v>
      </c>
      <c r="AW214" s="17">
        <v>177.28</v>
      </c>
      <c r="AX214" s="17">
        <v>171.95</v>
      </c>
      <c r="AY214" s="17">
        <v>174.66</v>
      </c>
      <c r="AZ214" s="17">
        <v>180.87</v>
      </c>
      <c r="BA214" s="17">
        <v>165.3</v>
      </c>
      <c r="BB214" s="17">
        <v>175.55</v>
      </c>
      <c r="BC214" s="17">
        <v>166.71</v>
      </c>
      <c r="BD214" s="17">
        <v>164.9</v>
      </c>
      <c r="BE214" s="17">
        <v>161.09</v>
      </c>
      <c r="BF214" s="17">
        <v>167.09</v>
      </c>
      <c r="BG214" s="17">
        <v>168.87</v>
      </c>
      <c r="BH214" s="17">
        <v>156.30000000000001</v>
      </c>
      <c r="BI214" s="17">
        <v>175.27</v>
      </c>
      <c r="BJ214" s="17">
        <v>169.46</v>
      </c>
      <c r="BK214" s="17">
        <v>173.97</v>
      </c>
      <c r="BL214" s="17">
        <v>183.05</v>
      </c>
      <c r="BM214" s="17">
        <v>168.02</v>
      </c>
      <c r="BN214" s="17">
        <v>91.26</v>
      </c>
      <c r="BO214" s="17">
        <v>136.52000000000001</v>
      </c>
      <c r="BP214" s="17">
        <v>167.72</v>
      </c>
      <c r="BQ214" s="17">
        <v>163.61000000000001</v>
      </c>
      <c r="BR214" s="17">
        <v>172.32</v>
      </c>
      <c r="BS214" s="17">
        <v>173.19</v>
      </c>
      <c r="BT214" s="17">
        <v>161.16999999999999</v>
      </c>
      <c r="BU214" s="17">
        <v>183.44</v>
      </c>
      <c r="BV214" s="17">
        <v>180.17</v>
      </c>
      <c r="BW214" s="17">
        <v>187.26</v>
      </c>
      <c r="BX214" s="17">
        <v>194.12</v>
      </c>
      <c r="BY214" s="17">
        <v>176.59</v>
      </c>
      <c r="BZ214" s="17">
        <v>189.89</v>
      </c>
      <c r="CA214" s="17">
        <v>182.68</v>
      </c>
      <c r="CB214" s="17">
        <v>176.44</v>
      </c>
      <c r="CC214" s="17">
        <v>168.16</v>
      </c>
      <c r="CD214" s="17">
        <v>180.52</v>
      </c>
      <c r="CE214" s="17">
        <v>181.28</v>
      </c>
      <c r="CF214" s="17">
        <v>173.41</v>
      </c>
      <c r="CG214" s="17">
        <v>192.83</v>
      </c>
      <c r="CH214" s="17">
        <v>191.6</v>
      </c>
      <c r="CI214" s="17">
        <v>198.84</v>
      </c>
      <c r="CJ214" s="17">
        <v>200.99</v>
      </c>
      <c r="CK214" s="17">
        <v>188.07</v>
      </c>
      <c r="CL214" s="17">
        <v>175.04</v>
      </c>
      <c r="CM214" s="17">
        <v>81.760000000000005</v>
      </c>
      <c r="CN214" s="17">
        <v>179.83</v>
      </c>
      <c r="CO214" s="17">
        <v>175.42</v>
      </c>
      <c r="CP214" s="17">
        <v>182.22</v>
      </c>
      <c r="CQ214" s="17">
        <v>182.73</v>
      </c>
      <c r="CR214" s="17">
        <v>174.26</v>
      </c>
      <c r="CS214" s="17">
        <v>195.3</v>
      </c>
      <c r="CT214" s="17">
        <v>191.6</v>
      </c>
      <c r="CU214" s="17">
        <v>199.89</v>
      </c>
      <c r="CV214" s="17">
        <v>199.87</v>
      </c>
      <c r="CW214" s="17">
        <v>181.32</v>
      </c>
      <c r="CX214" s="17">
        <v>199.71</v>
      </c>
      <c r="CY214" s="17">
        <v>187.54</v>
      </c>
      <c r="CZ214" s="17">
        <v>179.68</v>
      </c>
      <c r="DA214" s="17">
        <v>175.93</v>
      </c>
      <c r="DB214" s="17">
        <v>182.73</v>
      </c>
      <c r="DC214" s="17">
        <v>184.48</v>
      </c>
      <c r="DD214" s="17">
        <v>172.59</v>
      </c>
      <c r="DE214" s="17">
        <v>194.85</v>
      </c>
      <c r="DF214" s="17">
        <v>192.34</v>
      </c>
      <c r="DG214" s="17">
        <v>197.4</v>
      </c>
      <c r="DH214" s="17">
        <v>199.69</v>
      </c>
      <c r="DI214" s="17">
        <v>180.57</v>
      </c>
      <c r="DJ214" s="17">
        <v>199.55</v>
      </c>
      <c r="DK214" s="17">
        <v>55.7</v>
      </c>
      <c r="DL214" s="17">
        <v>178.21</v>
      </c>
      <c r="DM214" s="17">
        <v>174.91</v>
      </c>
      <c r="DN214" s="17">
        <v>182.54</v>
      </c>
      <c r="DO214" s="17">
        <v>185.07</v>
      </c>
      <c r="DP214" s="17">
        <v>172.31</v>
      </c>
      <c r="DQ214" s="17">
        <v>195.27</v>
      </c>
      <c r="DR214" s="17">
        <v>192.33</v>
      </c>
      <c r="DS214" s="17">
        <v>196.96</v>
      </c>
      <c r="DT214" s="17">
        <v>198.8</v>
      </c>
      <c r="DU214" s="17">
        <v>179.98</v>
      </c>
      <c r="DV214" s="17">
        <v>198.29</v>
      </c>
      <c r="DW214" s="17">
        <v>186.72</v>
      </c>
      <c r="DX214" s="17">
        <v>177.76</v>
      </c>
      <c r="DY214" s="17">
        <v>172.79</v>
      </c>
      <c r="DZ214" s="17">
        <v>182.73</v>
      </c>
      <c r="EA214" s="17">
        <v>183.48</v>
      </c>
      <c r="EB214" s="17">
        <v>172.6</v>
      </c>
      <c r="EC214" s="17">
        <v>193.25</v>
      </c>
      <c r="ED214" s="17">
        <v>190.7</v>
      </c>
      <c r="EE214" s="17">
        <v>196.45</v>
      </c>
      <c r="EF214" s="17">
        <v>199.24</v>
      </c>
      <c r="EG214" s="17">
        <v>186.39</v>
      </c>
      <c r="EH214" s="17">
        <v>6.56</v>
      </c>
      <c r="EI214" s="17">
        <v>37.090000000000003</v>
      </c>
      <c r="EJ214" s="17">
        <v>177.63</v>
      </c>
      <c r="EK214" s="17">
        <v>173.18</v>
      </c>
      <c r="EL214" s="17">
        <v>183.1</v>
      </c>
      <c r="EM214" s="17">
        <v>183.45</v>
      </c>
      <c r="EN214" s="17">
        <v>173.14</v>
      </c>
      <c r="EO214" s="17">
        <v>193.17</v>
      </c>
      <c r="EP214" s="17">
        <v>190.7</v>
      </c>
      <c r="EQ214" s="17">
        <v>197.21</v>
      </c>
      <c r="ER214" s="17">
        <v>196.66</v>
      </c>
      <c r="ES214" s="17">
        <v>177.69</v>
      </c>
      <c r="ET214" s="17">
        <v>193.55</v>
      </c>
      <c r="EU214" s="17">
        <v>181.07</v>
      </c>
      <c r="EV214" s="17">
        <v>175.41</v>
      </c>
      <c r="EW214" s="17">
        <v>170.34</v>
      </c>
      <c r="EX214" s="17">
        <v>180.19</v>
      </c>
      <c r="EY214" s="17">
        <v>181.24</v>
      </c>
      <c r="EZ214" s="17">
        <v>168.98</v>
      </c>
      <c r="FA214" s="17">
        <v>189.6</v>
      </c>
      <c r="FB214" s="17">
        <v>188.78</v>
      </c>
      <c r="FC214" s="17">
        <v>193.74</v>
      </c>
      <c r="FD214" s="17">
        <v>193.41</v>
      </c>
      <c r="FE214" s="17">
        <v>175.13</v>
      </c>
      <c r="FF214" s="17">
        <v>80.25</v>
      </c>
      <c r="FG214" s="17">
        <v>161.88</v>
      </c>
      <c r="FH214" s="17">
        <v>173.34</v>
      </c>
      <c r="FI214" s="17">
        <v>169.27</v>
      </c>
      <c r="FJ214" s="17">
        <v>178.9</v>
      </c>
      <c r="FK214" s="17">
        <v>179.75</v>
      </c>
      <c r="FL214" s="17">
        <v>168</v>
      </c>
      <c r="FM214" s="17">
        <v>188.98</v>
      </c>
      <c r="FN214" s="17">
        <v>185.45</v>
      </c>
      <c r="FO214" s="17">
        <v>193.26</v>
      </c>
      <c r="FP214" s="17">
        <v>192.65</v>
      </c>
      <c r="FQ214" s="17">
        <v>174.79</v>
      </c>
      <c r="FR214" s="17">
        <v>189.56</v>
      </c>
      <c r="FS214" s="17">
        <v>181.14</v>
      </c>
      <c r="FT214" s="17">
        <v>173.73</v>
      </c>
      <c r="FU214" s="17">
        <v>169.84</v>
      </c>
      <c r="FV214" s="17">
        <v>179.37</v>
      </c>
      <c r="FW214" s="17">
        <v>177.83</v>
      </c>
      <c r="FX214" s="17">
        <v>168.32</v>
      </c>
      <c r="FY214" s="17">
        <v>186.21</v>
      </c>
      <c r="FZ214" s="17">
        <v>185.4</v>
      </c>
      <c r="GA214" s="17">
        <v>193.88</v>
      </c>
    </row>
    <row r="215" spans="2:183">
      <c r="B215" s="96" t="s">
        <v>7</v>
      </c>
      <c r="C215" s="166" t="s">
        <v>47</v>
      </c>
      <c r="D215" s="178">
        <v>6961.54</v>
      </c>
      <c r="E215" s="179">
        <v>6303.65</v>
      </c>
      <c r="F215" s="179">
        <v>6669.22</v>
      </c>
      <c r="G215" s="179">
        <v>6494.93</v>
      </c>
      <c r="H215" s="179">
        <v>8552.2199999999993</v>
      </c>
      <c r="I215" s="179">
        <v>8119.11</v>
      </c>
      <c r="J215" s="179">
        <v>8505.25</v>
      </c>
      <c r="K215" s="179">
        <v>8533.81</v>
      </c>
      <c r="L215" s="179">
        <v>8039.57</v>
      </c>
      <c r="M215" s="179">
        <v>6802.53</v>
      </c>
      <c r="N215" s="179">
        <v>6546.14</v>
      </c>
      <c r="O215" s="179">
        <v>6812.02</v>
      </c>
      <c r="P215" s="179">
        <v>7067.37</v>
      </c>
      <c r="Q215" s="179">
        <v>6387.07</v>
      </c>
      <c r="R215" s="179">
        <v>3042.36</v>
      </c>
      <c r="S215" s="179">
        <v>5004.67</v>
      </c>
      <c r="T215" s="179">
        <v>8543.2800000000007</v>
      </c>
      <c r="U215" s="179">
        <v>8192.92</v>
      </c>
      <c r="V215" s="179">
        <v>8545.34</v>
      </c>
      <c r="W215" s="179">
        <v>8561.86</v>
      </c>
      <c r="X215" s="179">
        <v>8051.55</v>
      </c>
      <c r="Y215" s="179">
        <v>6671.05</v>
      </c>
      <c r="Z215" s="179">
        <v>6491.6</v>
      </c>
      <c r="AA215" s="179">
        <v>6760.31</v>
      </c>
      <c r="AB215" s="179">
        <v>6813.12</v>
      </c>
      <c r="AC215" s="179">
        <v>6205.02</v>
      </c>
      <c r="AD215" s="179">
        <v>6639.51</v>
      </c>
      <c r="AE215" s="179">
        <v>6358.11</v>
      </c>
      <c r="AF215" s="179">
        <v>8319.15</v>
      </c>
      <c r="AG215" s="179">
        <v>8169.75</v>
      </c>
      <c r="AH215" s="179">
        <v>8491.66</v>
      </c>
      <c r="AI215" s="179">
        <v>8501.24</v>
      </c>
      <c r="AJ215" s="179">
        <v>7942.47</v>
      </c>
      <c r="AK215" s="179">
        <v>6605.97</v>
      </c>
      <c r="AL215" s="179">
        <v>6447.06</v>
      </c>
      <c r="AM215" s="179">
        <v>6549.83</v>
      </c>
      <c r="AN215" s="179">
        <v>6731.88</v>
      </c>
      <c r="AO215" s="179">
        <v>6408.05</v>
      </c>
      <c r="AP215" s="179">
        <v>868.04</v>
      </c>
      <c r="AQ215" s="179">
        <v>625.98</v>
      </c>
      <c r="AR215" s="179">
        <v>8325.58</v>
      </c>
      <c r="AS215" s="179">
        <v>8134.14</v>
      </c>
      <c r="AT215" s="179">
        <v>8477.0400000000009</v>
      </c>
      <c r="AU215" s="179">
        <v>8576.02</v>
      </c>
      <c r="AV215" s="179">
        <v>7958.47</v>
      </c>
      <c r="AW215" s="179">
        <v>6596.43</v>
      </c>
      <c r="AX215" s="179">
        <v>6398.27</v>
      </c>
      <c r="AY215" s="179">
        <v>6499.13</v>
      </c>
      <c r="AZ215" s="179">
        <v>6891.33</v>
      </c>
      <c r="BA215" s="179">
        <v>6297.76</v>
      </c>
      <c r="BB215" s="179">
        <v>6688.62</v>
      </c>
      <c r="BC215" s="179">
        <v>6351.57</v>
      </c>
      <c r="BD215" s="179">
        <v>8461.23</v>
      </c>
      <c r="BE215" s="179">
        <v>8265.61</v>
      </c>
      <c r="BF215" s="179">
        <v>8573.5300000000007</v>
      </c>
      <c r="BG215" s="179">
        <v>8664.59</v>
      </c>
      <c r="BH215" s="179">
        <v>8019.72</v>
      </c>
      <c r="BI215" s="179">
        <v>6677.65</v>
      </c>
      <c r="BJ215" s="179">
        <v>6456.28</v>
      </c>
      <c r="BK215" s="179">
        <v>6628.35</v>
      </c>
      <c r="BL215" s="179">
        <v>7149.94</v>
      </c>
      <c r="BM215" s="179">
        <v>6562.87</v>
      </c>
      <c r="BN215" s="179">
        <v>3564.44</v>
      </c>
      <c r="BO215" s="179">
        <v>5332.53</v>
      </c>
      <c r="BP215" s="179">
        <v>8821.99</v>
      </c>
      <c r="BQ215" s="179">
        <v>8606.0300000000007</v>
      </c>
      <c r="BR215" s="179">
        <v>9064.02</v>
      </c>
      <c r="BS215" s="179">
        <v>9109.8700000000008</v>
      </c>
      <c r="BT215" s="179">
        <v>8477.65</v>
      </c>
      <c r="BU215" s="179">
        <v>7165.3</v>
      </c>
      <c r="BV215" s="179">
        <v>7037.57</v>
      </c>
      <c r="BW215" s="179">
        <v>7314.19</v>
      </c>
      <c r="BX215" s="179">
        <v>7780.41</v>
      </c>
      <c r="BY215" s="179">
        <v>7077.88</v>
      </c>
      <c r="BZ215" s="179">
        <v>7610.72</v>
      </c>
      <c r="CA215" s="179">
        <v>7321.67</v>
      </c>
      <c r="CB215" s="179">
        <v>9522.19</v>
      </c>
      <c r="CC215" s="179">
        <v>9075.5400000000009</v>
      </c>
      <c r="CD215" s="179">
        <v>9742.83</v>
      </c>
      <c r="CE215" s="179">
        <v>9783.41</v>
      </c>
      <c r="CF215" s="179">
        <v>9358.69</v>
      </c>
      <c r="CG215" s="179">
        <v>7728.6</v>
      </c>
      <c r="CH215" s="179">
        <v>7679.3</v>
      </c>
      <c r="CI215" s="179">
        <v>7969.38</v>
      </c>
      <c r="CJ215" s="179">
        <v>8268.84</v>
      </c>
      <c r="CK215" s="179">
        <v>7737.33</v>
      </c>
      <c r="CL215" s="179">
        <v>7201.35</v>
      </c>
      <c r="CM215" s="179">
        <v>3363.49</v>
      </c>
      <c r="CN215" s="179">
        <v>9962.75</v>
      </c>
      <c r="CO215" s="179">
        <v>9718.51</v>
      </c>
      <c r="CP215" s="179">
        <v>10095.14</v>
      </c>
      <c r="CQ215" s="179">
        <v>10123.1</v>
      </c>
      <c r="CR215" s="179">
        <v>9653.83</v>
      </c>
      <c r="CS215" s="179">
        <v>8034.82</v>
      </c>
      <c r="CT215" s="179">
        <v>7882.38</v>
      </c>
      <c r="CU215" s="179">
        <v>8223.58</v>
      </c>
      <c r="CV215" s="179">
        <v>8442.39</v>
      </c>
      <c r="CW215" s="179">
        <v>7659.04</v>
      </c>
      <c r="CX215" s="179">
        <v>8435.86</v>
      </c>
      <c r="CY215" s="179">
        <v>7921.77</v>
      </c>
      <c r="CZ215" s="179">
        <v>10221.780000000001</v>
      </c>
      <c r="DA215" s="179">
        <v>10008.41</v>
      </c>
      <c r="DB215" s="179">
        <v>10395.620000000001</v>
      </c>
      <c r="DC215" s="179">
        <v>10494.98</v>
      </c>
      <c r="DD215" s="179">
        <v>9818.81</v>
      </c>
      <c r="DE215" s="179">
        <v>8230.5499999999993</v>
      </c>
      <c r="DF215" s="179">
        <v>8124.49</v>
      </c>
      <c r="DG215" s="179">
        <v>8338.1</v>
      </c>
      <c r="DH215" s="179">
        <v>8664.57</v>
      </c>
      <c r="DI215" s="179">
        <v>7834.93</v>
      </c>
      <c r="DJ215" s="179">
        <v>8658.66</v>
      </c>
      <c r="DK215" s="179">
        <v>2417</v>
      </c>
      <c r="DL215" s="179">
        <v>10413.1</v>
      </c>
      <c r="DM215" s="179">
        <v>10220.11</v>
      </c>
      <c r="DN215" s="179">
        <v>10665.55</v>
      </c>
      <c r="DO215" s="179">
        <v>10813.41</v>
      </c>
      <c r="DP215" s="179">
        <v>10068.1</v>
      </c>
      <c r="DQ215" s="179">
        <v>8472.98</v>
      </c>
      <c r="DR215" s="179">
        <v>8345.15</v>
      </c>
      <c r="DS215" s="179">
        <v>8546.26</v>
      </c>
      <c r="DT215" s="179">
        <v>8860.35</v>
      </c>
      <c r="DU215" s="179">
        <v>8021.57</v>
      </c>
      <c r="DV215" s="179">
        <v>8837.66</v>
      </c>
      <c r="DW215" s="179">
        <v>8322.33</v>
      </c>
      <c r="DX215" s="179">
        <v>10669.11</v>
      </c>
      <c r="DY215" s="179">
        <v>10371.120000000001</v>
      </c>
      <c r="DZ215" s="179">
        <v>10967.31</v>
      </c>
      <c r="EA215" s="179">
        <v>11012.64</v>
      </c>
      <c r="EB215" s="179">
        <v>10359.17</v>
      </c>
      <c r="EC215" s="179">
        <v>8612.99</v>
      </c>
      <c r="ED215" s="179">
        <v>8499.34</v>
      </c>
      <c r="EE215" s="179">
        <v>8755.99</v>
      </c>
      <c r="EF215" s="179">
        <v>9123.25</v>
      </c>
      <c r="EG215" s="179">
        <v>8534.86</v>
      </c>
      <c r="EH215" s="179">
        <v>300.24</v>
      </c>
      <c r="EI215" s="179">
        <v>1698.56</v>
      </c>
      <c r="EJ215" s="179">
        <v>10954.5</v>
      </c>
      <c r="EK215" s="179">
        <v>10679.94</v>
      </c>
      <c r="EL215" s="179">
        <v>11291.67</v>
      </c>
      <c r="EM215" s="179">
        <v>11313.48</v>
      </c>
      <c r="EN215" s="179">
        <v>10677.61</v>
      </c>
      <c r="EO215" s="179">
        <v>8845.25</v>
      </c>
      <c r="EP215" s="179">
        <v>8732.3700000000008</v>
      </c>
      <c r="EQ215" s="179">
        <v>9030.24</v>
      </c>
      <c r="ER215" s="179">
        <v>9256.73</v>
      </c>
      <c r="ES215" s="179">
        <v>8363.99</v>
      </c>
      <c r="ET215" s="179">
        <v>9110.32</v>
      </c>
      <c r="EU215" s="179">
        <v>8522.98</v>
      </c>
      <c r="EV215" s="179">
        <v>11117.73</v>
      </c>
      <c r="EW215" s="179">
        <v>10796.38</v>
      </c>
      <c r="EX215" s="179">
        <v>11420.67</v>
      </c>
      <c r="EY215" s="179">
        <v>11486.87</v>
      </c>
      <c r="EZ215" s="179">
        <v>10709.71</v>
      </c>
      <c r="FA215" s="179">
        <v>8924.34</v>
      </c>
      <c r="FB215" s="179">
        <v>8885.9699999999993</v>
      </c>
      <c r="FC215" s="179">
        <v>9119.4699999999993</v>
      </c>
      <c r="FD215" s="179">
        <v>9359.0499999999993</v>
      </c>
      <c r="FE215" s="179">
        <v>8474.66</v>
      </c>
      <c r="FF215" s="179">
        <v>3883.48</v>
      </c>
      <c r="FG215" s="179">
        <v>7833.2</v>
      </c>
      <c r="FH215" s="179">
        <v>11296.23</v>
      </c>
      <c r="FI215" s="179">
        <v>11031.42</v>
      </c>
      <c r="FJ215" s="179">
        <v>11658.92</v>
      </c>
      <c r="FK215" s="179">
        <v>11714.18</v>
      </c>
      <c r="FL215" s="179">
        <v>10948.47</v>
      </c>
      <c r="FM215" s="179">
        <v>9144.58</v>
      </c>
      <c r="FN215" s="179">
        <v>8973.94</v>
      </c>
      <c r="FO215" s="179">
        <v>9352.02</v>
      </c>
      <c r="FP215" s="179">
        <v>9586.3799999999992</v>
      </c>
      <c r="FQ215" s="179">
        <v>8697.75</v>
      </c>
      <c r="FR215" s="179">
        <v>9432.64</v>
      </c>
      <c r="FS215" s="179">
        <v>9013.61</v>
      </c>
      <c r="FT215" s="179">
        <v>11643.28</v>
      </c>
      <c r="FU215" s="179">
        <v>11382.79</v>
      </c>
      <c r="FV215" s="179">
        <v>12021.13</v>
      </c>
      <c r="FW215" s="179">
        <v>11917.96</v>
      </c>
      <c r="FX215" s="179">
        <v>11280.62</v>
      </c>
      <c r="FY215" s="179">
        <v>9265.7800000000007</v>
      </c>
      <c r="FZ215" s="179">
        <v>9225.57</v>
      </c>
      <c r="GA215" s="179">
        <v>9647.65</v>
      </c>
    </row>
    <row r="216" spans="2:183">
      <c r="B216" s="180" t="s">
        <v>7</v>
      </c>
      <c r="C216" s="181" t="s">
        <v>48</v>
      </c>
      <c r="D216" s="94">
        <v>0.22334837523577586</v>
      </c>
      <c r="E216" s="95">
        <v>0.22337468610885686</v>
      </c>
      <c r="F216" s="95">
        <v>0.22235495120200199</v>
      </c>
      <c r="G216" s="95">
        <v>0.22250654392956701</v>
      </c>
      <c r="H216" s="95">
        <v>0.20788471637156089</v>
      </c>
      <c r="I216" s="95">
        <v>0.207429099506727</v>
      </c>
      <c r="J216" s="95">
        <v>0.20769583872582709</v>
      </c>
      <c r="K216" s="95">
        <v>0.20780421987162934</v>
      </c>
      <c r="L216" s="95">
        <v>0.20726252057656031</v>
      </c>
      <c r="M216" s="95">
        <v>0.22276873942249095</v>
      </c>
      <c r="N216" s="95">
        <v>0.22259941862984034</v>
      </c>
      <c r="O216" s="95">
        <v>0.22281388265221524</v>
      </c>
      <c r="P216" s="95">
        <v>0.2236329214600426</v>
      </c>
      <c r="Q216" s="95">
        <v>0.22366820746675883</v>
      </c>
      <c r="R216" s="95">
        <v>0.22253842857058093</v>
      </c>
      <c r="S216" s="95">
        <v>0.22248449845460117</v>
      </c>
      <c r="T216" s="95">
        <v>0.20785078973455562</v>
      </c>
      <c r="U216" s="95">
        <v>0.20761985437048175</v>
      </c>
      <c r="V216" s="95">
        <v>0.20781419137314339</v>
      </c>
      <c r="W216" s="95">
        <v>0.20780348547596725</v>
      </c>
      <c r="X216" s="95">
        <v>0.20729481122819546</v>
      </c>
      <c r="Y216" s="95">
        <v>0.22232127418165482</v>
      </c>
      <c r="Z216" s="95">
        <v>0.2224208248923657</v>
      </c>
      <c r="AA216" s="95">
        <v>0.22265050363064748</v>
      </c>
      <c r="AB216" s="95">
        <v>0.22287903167520645</v>
      </c>
      <c r="AC216" s="95">
        <v>0.22296684895704066</v>
      </c>
      <c r="AD216" s="95">
        <v>0.22223180553378119</v>
      </c>
      <c r="AE216" s="95">
        <v>0.22200311787898477</v>
      </c>
      <c r="AF216" s="95">
        <v>0.20731732634699834</v>
      </c>
      <c r="AG216" s="95">
        <v>0.2076297145119442</v>
      </c>
      <c r="AH216" s="95">
        <v>0.20770715629598255</v>
      </c>
      <c r="AI216" s="95">
        <v>0.20774324272397199</v>
      </c>
      <c r="AJ216" s="95">
        <v>0.20694653315007314</v>
      </c>
      <c r="AK216" s="95">
        <v>0.22210192795808137</v>
      </c>
      <c r="AL216" s="95">
        <v>0.22225509284024705</v>
      </c>
      <c r="AM216" s="95">
        <v>0.22200700220074121</v>
      </c>
      <c r="AN216" s="95">
        <v>0.2225339786211907</v>
      </c>
      <c r="AO216" s="95">
        <v>0.22288796824447643</v>
      </c>
      <c r="AP216" s="95">
        <v>0.22254217760907094</v>
      </c>
      <c r="AQ216" s="95">
        <v>0.22147736595467576</v>
      </c>
      <c r="AR216" s="95">
        <v>0.20734783832234821</v>
      </c>
      <c r="AS216" s="95">
        <v>0.2075433605232225</v>
      </c>
      <c r="AT216" s="95">
        <v>0.20768774282298247</v>
      </c>
      <c r="AU216" s="95">
        <v>0.20787306794819024</v>
      </c>
      <c r="AV216" s="95">
        <v>0.20705701058996484</v>
      </c>
      <c r="AW216" s="95">
        <v>0.22207844023969139</v>
      </c>
      <c r="AX216" s="95">
        <v>0.22222301200385514</v>
      </c>
      <c r="AY216" s="95">
        <v>0.2217977638312878</v>
      </c>
      <c r="AZ216" s="95">
        <v>0.22266935149413419</v>
      </c>
      <c r="BA216" s="95">
        <v>0.22290649136066759</v>
      </c>
      <c r="BB216" s="95">
        <v>0.22199561794181102</v>
      </c>
      <c r="BC216" s="95">
        <v>0.22154305622386949</v>
      </c>
      <c r="BD216" s="95">
        <v>0.20734177223147968</v>
      </c>
      <c r="BE216" s="95">
        <v>0.20754635934258941</v>
      </c>
      <c r="BF216" s="95">
        <v>0.20757727234469828</v>
      </c>
      <c r="BG216" s="95">
        <v>0.20781562226835887</v>
      </c>
      <c r="BH216" s="95">
        <v>0.20687591068665298</v>
      </c>
      <c r="BI216" s="95">
        <v>0.22194939877887943</v>
      </c>
      <c r="BJ216" s="95">
        <v>0.22205475007129213</v>
      </c>
      <c r="BK216" s="95">
        <v>0.22180654655704687</v>
      </c>
      <c r="BL216" s="95">
        <v>0.22292749284817426</v>
      </c>
      <c r="BM216" s="95">
        <v>0.22330362738548268</v>
      </c>
      <c r="BN216" s="95">
        <v>0.22212810701872243</v>
      </c>
      <c r="BO216" s="95">
        <v>0.22200955070386233</v>
      </c>
      <c r="BP216" s="95">
        <v>0.2076017171206897</v>
      </c>
      <c r="BQ216" s="95">
        <v>0.2077974372140507</v>
      </c>
      <c r="BR216" s="95">
        <v>0.20820115237380515</v>
      </c>
      <c r="BS216" s="95">
        <v>0.20823858401610457</v>
      </c>
      <c r="BT216" s="95">
        <v>0.20750138959755121</v>
      </c>
      <c r="BU216" s="95">
        <v>0.22285171595760545</v>
      </c>
      <c r="BV216" s="95">
        <v>0.22340322984751471</v>
      </c>
      <c r="BW216" s="95">
        <v>0.22353539284721841</v>
      </c>
      <c r="BX216" s="95">
        <v>0.22409424315026544</v>
      </c>
      <c r="BY216" s="95">
        <v>0.22411949824722219</v>
      </c>
      <c r="BZ216" s="95">
        <v>0.22368997457733814</v>
      </c>
      <c r="CA216" s="95">
        <v>0.22340004833526883</v>
      </c>
      <c r="CB216" s="95">
        <v>0.20845353885295911</v>
      </c>
      <c r="CC216" s="95">
        <v>0.20811639716432745</v>
      </c>
      <c r="CD216" s="95">
        <v>0.2088402063996497</v>
      </c>
      <c r="CE216" s="95">
        <v>0.20894222709385254</v>
      </c>
      <c r="CF216" s="95">
        <v>0.20878828806185748</v>
      </c>
      <c r="CG216" s="95">
        <v>0.22392881379305341</v>
      </c>
      <c r="CH216" s="95">
        <v>0.22427808909824007</v>
      </c>
      <c r="CI216" s="95">
        <v>0.22439957370852257</v>
      </c>
      <c r="CJ216" s="95">
        <v>0.22461451939812743</v>
      </c>
      <c r="CK216" s="95">
        <v>0.22464194710996649</v>
      </c>
      <c r="CL216" s="95">
        <v>0.22464009779031097</v>
      </c>
      <c r="CM216" s="95">
        <v>0.22413692002481625</v>
      </c>
      <c r="CN216" s="95">
        <v>0.20885633069983653</v>
      </c>
      <c r="CO216" s="95">
        <v>0.20903395367036845</v>
      </c>
      <c r="CP216" s="95">
        <v>0.20904566832182375</v>
      </c>
      <c r="CQ216" s="95">
        <v>0.20909407016117024</v>
      </c>
      <c r="CR216" s="95">
        <v>0.20887689401664788</v>
      </c>
      <c r="CS216" s="95">
        <v>0.22412692492522648</v>
      </c>
      <c r="CT216" s="95">
        <v>0.2242781206017902</v>
      </c>
      <c r="CU216" s="95">
        <v>0.22448917342028418</v>
      </c>
      <c r="CV216" s="95">
        <v>0.2245114507214524</v>
      </c>
      <c r="CW216" s="95">
        <v>0.22457871750652228</v>
      </c>
      <c r="CX216" s="95">
        <v>0.22449795519245191</v>
      </c>
      <c r="CY216" s="95">
        <v>0.22396325636412598</v>
      </c>
      <c r="CZ216" s="95">
        <v>0.20885836099610097</v>
      </c>
      <c r="DA216" s="95">
        <v>0.20901389500446632</v>
      </c>
      <c r="DB216" s="95">
        <v>0.20909363590169197</v>
      </c>
      <c r="DC216" s="95">
        <v>0.20926812308114642</v>
      </c>
      <c r="DD216" s="95">
        <v>0.20868776639158429</v>
      </c>
      <c r="DE216" s="95">
        <v>0.22406521982554595</v>
      </c>
      <c r="DF216" s="95">
        <v>0.22438062812635204</v>
      </c>
      <c r="DG216" s="95">
        <v>0.22427507895144583</v>
      </c>
      <c r="DH216" s="95">
        <v>0.22447895889156699</v>
      </c>
      <c r="DI216" s="95">
        <v>0.22448181353259095</v>
      </c>
      <c r="DJ216" s="95">
        <v>0.22448429949159676</v>
      </c>
      <c r="DK216" s="95">
        <v>0.22378365448028739</v>
      </c>
      <c r="DL216" s="95">
        <v>0.20868352022926825</v>
      </c>
      <c r="DM216" s="95">
        <v>0.20891916789469833</v>
      </c>
      <c r="DN216" s="95">
        <v>0.20907857928161738</v>
      </c>
      <c r="DO216" s="95">
        <v>0.20932866813286088</v>
      </c>
      <c r="DP216" s="95">
        <v>0.2086620761090654</v>
      </c>
      <c r="DQ216" s="95">
        <v>0.22411721995139078</v>
      </c>
      <c r="DR216" s="95">
        <v>0.22437339503405321</v>
      </c>
      <c r="DS216" s="95">
        <v>0.2242333639060391</v>
      </c>
      <c r="DT216" s="95">
        <v>0.2244050517505366</v>
      </c>
      <c r="DU216" s="95">
        <v>0.22442926937249622</v>
      </c>
      <c r="DV216" s="95">
        <v>0.22438483430556577</v>
      </c>
      <c r="DW216" s="95">
        <v>0.22391796697164415</v>
      </c>
      <c r="DX216" s="95">
        <v>0.20865338992094026</v>
      </c>
      <c r="DY216" s="95">
        <v>0.20869918698990597</v>
      </c>
      <c r="DZ216" s="95">
        <v>0.20909716505988091</v>
      </c>
      <c r="EA216" s="95">
        <v>0.20917282936377024</v>
      </c>
      <c r="EB216" s="95">
        <v>0.20868567933457657</v>
      </c>
      <c r="EC216" s="95">
        <v>0.22396090570879651</v>
      </c>
      <c r="ED216" s="95">
        <v>0.22423864541984923</v>
      </c>
      <c r="EE216" s="95">
        <v>0.22416615567452319</v>
      </c>
      <c r="EF216" s="95">
        <v>0.22442689771688379</v>
      </c>
      <c r="EG216" s="95">
        <v>0.22442837950861855</v>
      </c>
      <c r="EH216" s="95">
        <v>0.224360103438216</v>
      </c>
      <c r="EI216" s="95">
        <v>0.22367129811186809</v>
      </c>
      <c r="EJ216" s="95">
        <v>0.20861910360940997</v>
      </c>
      <c r="EK216" s="95">
        <v>0.20875023034336718</v>
      </c>
      <c r="EL216" s="95">
        <v>0.20913627643013949</v>
      </c>
      <c r="EM216" s="95">
        <v>0.20916022358355688</v>
      </c>
      <c r="EN216" s="95">
        <v>0.20874359450043697</v>
      </c>
      <c r="EO216" s="95">
        <v>0.22391121909151185</v>
      </c>
      <c r="EP216" s="95">
        <v>0.22423574502385077</v>
      </c>
      <c r="EQ216" s="95">
        <v>0.224233260624951</v>
      </c>
      <c r="ER216" s="95">
        <v>0.22432756597267708</v>
      </c>
      <c r="ES216" s="95">
        <v>0.22431688728701935</v>
      </c>
      <c r="ET216" s="95">
        <v>0.22413397780778327</v>
      </c>
      <c r="EU216" s="95">
        <v>0.22334616203574717</v>
      </c>
      <c r="EV216" s="95">
        <v>0.20853569990660656</v>
      </c>
      <c r="EW216" s="95">
        <v>0.20859936620522496</v>
      </c>
      <c r="EX216" s="95">
        <v>0.20898896701441619</v>
      </c>
      <c r="EY216" s="95">
        <v>0.20911503403715243</v>
      </c>
      <c r="EZ216" s="95">
        <v>0.20841669960204717</v>
      </c>
      <c r="FA216" s="95">
        <v>0.22368152922284154</v>
      </c>
      <c r="FB216" s="95">
        <v>0.22419379141266405</v>
      </c>
      <c r="FC216" s="95">
        <v>0.22399332205312181</v>
      </c>
      <c r="FD216" s="95">
        <v>0.22405991149569779</v>
      </c>
      <c r="FE216" s="95">
        <v>0.22410003053495678</v>
      </c>
      <c r="FF216" s="95">
        <v>0.22382237010458292</v>
      </c>
      <c r="FG216" s="95">
        <v>0.22318440356284369</v>
      </c>
      <c r="FH216" s="95">
        <v>0.2082509559777915</v>
      </c>
      <c r="FI216" s="95">
        <v>0.20837486489240645</v>
      </c>
      <c r="FJ216" s="95">
        <v>0.20890266559217444</v>
      </c>
      <c r="FK216" s="95">
        <v>0.20899917301439885</v>
      </c>
      <c r="FL216" s="95">
        <v>0.20828850377887417</v>
      </c>
      <c r="FM216" s="95">
        <v>0.22358183169871113</v>
      </c>
      <c r="FN216" s="95">
        <v>0.22386325570446911</v>
      </c>
      <c r="FO216" s="95">
        <v>0.22394837344544272</v>
      </c>
      <c r="FP216" s="95">
        <v>0.22393079409800026</v>
      </c>
      <c r="FQ216" s="95">
        <v>0.2239392133731235</v>
      </c>
      <c r="FR216" s="95">
        <v>0.22348453308948416</v>
      </c>
      <c r="FS216" s="95">
        <v>0.2231783478561791</v>
      </c>
      <c r="FT216" s="95">
        <v>0.20818000384149807</v>
      </c>
      <c r="FU216" s="95">
        <v>0.20832333538122058</v>
      </c>
      <c r="FV216" s="95">
        <v>0.20883106366787263</v>
      </c>
      <c r="FW216" s="95">
        <v>0.20861021628619947</v>
      </c>
      <c r="FX216" s="95">
        <v>0.20819761020759042</v>
      </c>
      <c r="FY216" s="95">
        <v>0.22314750897587218</v>
      </c>
      <c r="FZ216" s="95">
        <v>0.22375218781425552</v>
      </c>
      <c r="GA216" s="95">
        <v>0.22394251972585291</v>
      </c>
    </row>
    <row r="217" spans="2:183">
      <c r="B217" s="44" t="s">
        <v>7</v>
      </c>
      <c r="C217" s="651" t="s">
        <v>94</v>
      </c>
      <c r="D217" s="182">
        <v>149789.58733031672</v>
      </c>
      <c r="E217" s="182">
        <v>135727.64117647058</v>
      </c>
      <c r="F217" s="182">
        <v>144702.47149321268</v>
      </c>
      <c r="G217" s="182">
        <v>140535.84796380089</v>
      </c>
      <c r="H217" s="182">
        <v>146667.87918552037</v>
      </c>
      <c r="I217" s="182">
        <v>139816.0633484163</v>
      </c>
      <c r="J217" s="182">
        <v>146725.74660633484</v>
      </c>
      <c r="K217" s="182">
        <v>146872.95248868779</v>
      </c>
      <c r="L217" s="182">
        <v>139048.39909502261</v>
      </c>
      <c r="M217" s="182">
        <v>147244.41176470587</v>
      </c>
      <c r="N217" s="182">
        <v>141569.07782805432</v>
      </c>
      <c r="O217" s="182">
        <v>147268.04343891403</v>
      </c>
      <c r="P217" s="182">
        <v>152223.87420814479</v>
      </c>
      <c r="Q217" s="182">
        <v>137185.4751131222</v>
      </c>
      <c r="R217" s="182">
        <v>105350.08778280542</v>
      </c>
      <c r="S217" s="182">
        <v>125045.06787330317</v>
      </c>
      <c r="T217" s="182">
        <v>146863.66515837103</v>
      </c>
      <c r="U217" s="182">
        <v>140874.16877828055</v>
      </c>
      <c r="V217" s="182">
        <v>147279.06063348416</v>
      </c>
      <c r="W217" s="182">
        <v>147364.21945701356</v>
      </c>
      <c r="X217" s="182">
        <v>139008.5294117647</v>
      </c>
      <c r="Y217" s="182">
        <v>145117.47692307693</v>
      </c>
      <c r="Z217" s="182">
        <v>140854.82443438916</v>
      </c>
      <c r="AA217" s="182">
        <v>146332.56787330314</v>
      </c>
      <c r="AB217" s="182">
        <v>147054.84162895929</v>
      </c>
      <c r="AC217" s="182">
        <v>133690.85384615383</v>
      </c>
      <c r="AD217" s="182">
        <v>143943.17330316745</v>
      </c>
      <c r="AE217" s="182">
        <v>92740.127149321255</v>
      </c>
      <c r="AF217" s="182">
        <v>141373.68190045247</v>
      </c>
      <c r="AG217" s="182">
        <v>140796.20995475113</v>
      </c>
      <c r="AH217" s="182">
        <v>146547.80542986424</v>
      </c>
      <c r="AI217" s="182">
        <v>146544.35475113121</v>
      </c>
      <c r="AJ217" s="182">
        <v>137319.75656108596</v>
      </c>
      <c r="AK217" s="182">
        <v>143572.86244343891</v>
      </c>
      <c r="AL217" s="182">
        <v>139343.82941176472</v>
      </c>
      <c r="AM217" s="182">
        <v>142273.80678733031</v>
      </c>
      <c r="AN217" s="182">
        <v>145631.4597285068</v>
      </c>
      <c r="AO217" s="182">
        <v>138027.26244343893</v>
      </c>
      <c r="AP217" s="182">
        <v>80368.534841628949</v>
      </c>
      <c r="AQ217" s="182">
        <v>74712.058371040723</v>
      </c>
      <c r="AR217" s="182">
        <v>143759.66063348416</v>
      </c>
      <c r="AS217" s="182">
        <v>140595.29411764708</v>
      </c>
      <c r="AT217" s="182">
        <v>146150.09049773758</v>
      </c>
      <c r="AU217" s="182">
        <v>147566.79321266967</v>
      </c>
      <c r="AV217" s="182">
        <v>137789.4737556561</v>
      </c>
      <c r="AW217" s="182">
        <v>143239.32669683261</v>
      </c>
      <c r="AX217" s="182">
        <v>138963.63710407238</v>
      </c>
      <c r="AY217" s="182">
        <v>141451.05203619908</v>
      </c>
      <c r="AZ217" s="182">
        <v>145911.87194570136</v>
      </c>
      <c r="BA217" s="182">
        <v>133173.27466063347</v>
      </c>
      <c r="BB217" s="182">
        <v>110536.86923076923</v>
      </c>
      <c r="BC217" s="182">
        <v>119696.09140271493</v>
      </c>
      <c r="BD217" s="182">
        <v>143120.29411764705</v>
      </c>
      <c r="BE217" s="182">
        <v>139452.66968325793</v>
      </c>
      <c r="BF217" s="182">
        <v>144999.9040723982</v>
      </c>
      <c r="BG217" s="182">
        <v>146491.91131221718</v>
      </c>
      <c r="BH217" s="182">
        <v>136193.4954751131</v>
      </c>
      <c r="BI217" s="182">
        <v>142206.13665158371</v>
      </c>
      <c r="BJ217" s="182">
        <v>137209.39502262443</v>
      </c>
      <c r="BK217" s="182">
        <v>141013.0882352941</v>
      </c>
      <c r="BL217" s="182">
        <v>147082.23438914027</v>
      </c>
      <c r="BM217" s="182">
        <v>134644.04434389141</v>
      </c>
      <c r="BN217" s="182">
        <v>108141.9628959276</v>
      </c>
      <c r="BO217" s="182">
        <v>124366.14253393664</v>
      </c>
      <c r="BP217" s="182">
        <v>145260.44660633482</v>
      </c>
      <c r="BQ217" s="182">
        <v>141476.90045248868</v>
      </c>
      <c r="BR217" s="182">
        <v>148709.07828054298</v>
      </c>
      <c r="BS217" s="182">
        <v>149549.02714932128</v>
      </c>
      <c r="BT217" s="182">
        <v>139778.37104072399</v>
      </c>
      <c r="BU217" s="182">
        <v>147608.80090497737</v>
      </c>
      <c r="BV217" s="182">
        <v>144343.91402714932</v>
      </c>
      <c r="BW217" s="182">
        <v>149804.74570135749</v>
      </c>
      <c r="BX217" s="182">
        <v>154683.39366515836</v>
      </c>
      <c r="BY217" s="182">
        <v>126202.5959276018</v>
      </c>
      <c r="BZ217" s="182">
        <v>76823.359728506795</v>
      </c>
      <c r="CA217" s="182">
        <v>105459.76515837105</v>
      </c>
      <c r="CB217" s="182">
        <v>151400.14162895927</v>
      </c>
      <c r="CC217" s="182">
        <v>145162.72081447963</v>
      </c>
      <c r="CD217" s="182">
        <v>154857.14932126697</v>
      </c>
      <c r="CE217" s="182">
        <v>155575.32805429865</v>
      </c>
      <c r="CF217" s="182">
        <v>148545.93303167421</v>
      </c>
      <c r="CG217" s="182">
        <v>154022.72624434391</v>
      </c>
      <c r="CH217" s="182">
        <v>153036.20995475113</v>
      </c>
      <c r="CI217" s="182">
        <v>158744.19728506787</v>
      </c>
      <c r="CJ217" s="182">
        <v>159540.79185520363</v>
      </c>
      <c r="CK217" s="182">
        <v>149256.69683257921</v>
      </c>
      <c r="CL217" s="182">
        <v>148774.79095022625</v>
      </c>
      <c r="CM217" s="182">
        <v>107037.05610859729</v>
      </c>
      <c r="CN217" s="182">
        <v>153438.96470588236</v>
      </c>
      <c r="CO217" s="182">
        <v>149809.74524886877</v>
      </c>
      <c r="CP217" s="182">
        <v>155849.38325791855</v>
      </c>
      <c r="CQ217" s="182">
        <v>156115.36199095024</v>
      </c>
      <c r="CR217" s="182">
        <v>149154.76787330315</v>
      </c>
      <c r="CS217" s="182">
        <v>155307.09864253394</v>
      </c>
      <c r="CT217" s="182">
        <v>152411.71402714931</v>
      </c>
      <c r="CU217" s="182">
        <v>158608.01990950227</v>
      </c>
      <c r="CV217" s="182">
        <v>159106.22171945701</v>
      </c>
      <c r="CW217" s="182">
        <v>121437.07556561087</v>
      </c>
      <c r="CX217" s="182">
        <v>128628.52941176473</v>
      </c>
      <c r="CY217" s="182">
        <v>149613.30859728507</v>
      </c>
      <c r="CZ217" s="182">
        <v>153500.11900452489</v>
      </c>
      <c r="DA217" s="182">
        <v>150310.59954751132</v>
      </c>
      <c r="DB217" s="182">
        <v>156127.15520361991</v>
      </c>
      <c r="DC217" s="182">
        <v>157481.11402714934</v>
      </c>
      <c r="DD217" s="182">
        <v>148170.75203619912</v>
      </c>
      <c r="DE217" s="182">
        <v>155193.42760180996</v>
      </c>
      <c r="DF217" s="182">
        <v>153438.81764705881</v>
      </c>
      <c r="DG217" s="182">
        <v>157472.68099547509</v>
      </c>
      <c r="DH217" s="182">
        <v>159097.24570135749</v>
      </c>
      <c r="DI217" s="182">
        <v>143890.37330316741</v>
      </c>
      <c r="DJ217" s="182">
        <v>158823.78914027149</v>
      </c>
      <c r="DK217" s="182">
        <v>96406.339366515836</v>
      </c>
      <c r="DL217" s="182">
        <v>153131.60633484164</v>
      </c>
      <c r="DM217" s="182">
        <v>149919.57556561084</v>
      </c>
      <c r="DN217" s="182">
        <v>156491.04072398192</v>
      </c>
      <c r="DO217" s="182">
        <v>157955.76334841631</v>
      </c>
      <c r="DP217" s="182">
        <v>147947.00814479636</v>
      </c>
      <c r="DQ217" s="182">
        <v>155844.58144796378</v>
      </c>
      <c r="DR217" s="182">
        <v>153348.53529411764</v>
      </c>
      <c r="DS217" s="182">
        <v>157444.1176470588</v>
      </c>
      <c r="DT217" s="182">
        <v>158659.38914027149</v>
      </c>
      <c r="DU217" s="182">
        <v>143617.79366515839</v>
      </c>
      <c r="DV217" s="182">
        <v>140061.67963800905</v>
      </c>
      <c r="DW217" s="182">
        <v>114876.64841628959</v>
      </c>
      <c r="DX217" s="182">
        <v>152721.40859728507</v>
      </c>
      <c r="DY217" s="182">
        <v>148343.43303167421</v>
      </c>
      <c r="DZ217" s="182">
        <v>156474.15746606333</v>
      </c>
      <c r="EA217" s="182">
        <v>156607.92986425338</v>
      </c>
      <c r="EB217" s="182">
        <v>148271.45384615386</v>
      </c>
      <c r="EC217" s="182">
        <v>154332.39819004523</v>
      </c>
      <c r="ED217" s="182">
        <v>152174.89230769229</v>
      </c>
      <c r="EE217" s="182">
        <v>156975.39049773756</v>
      </c>
      <c r="EF217" s="182">
        <v>158824.2592760181</v>
      </c>
      <c r="EG217" s="182">
        <v>148706.27873303168</v>
      </c>
      <c r="EH217" s="182">
        <v>80199.628959276015</v>
      </c>
      <c r="EI217" s="182">
        <v>88994.836199095022</v>
      </c>
      <c r="EJ217" s="182">
        <v>152603.90814479638</v>
      </c>
      <c r="EK217" s="182">
        <v>148702.75429864251</v>
      </c>
      <c r="EL217" s="182">
        <v>156943.72760180995</v>
      </c>
      <c r="EM217" s="182">
        <v>156914.0153846154</v>
      </c>
      <c r="EN217" s="182">
        <v>148492.79411764705</v>
      </c>
      <c r="EO217" s="182">
        <v>154185.82579185523</v>
      </c>
      <c r="EP217" s="182">
        <v>152189.86968325794</v>
      </c>
      <c r="EQ217" s="182">
        <v>157592.43800904977</v>
      </c>
      <c r="ER217" s="182">
        <v>157376.25022624433</v>
      </c>
      <c r="ES217" s="182">
        <v>142386.2669683258</v>
      </c>
      <c r="ET217" s="182">
        <v>130206.86063348416</v>
      </c>
      <c r="EU217" s="182">
        <v>119331.06063348416</v>
      </c>
      <c r="EV217" s="182">
        <v>151117.18371040723</v>
      </c>
      <c r="EW217" s="182">
        <v>147052.34162895929</v>
      </c>
      <c r="EX217" s="182">
        <v>155001.68552036199</v>
      </c>
      <c r="EY217" s="182">
        <v>155352.99773755655</v>
      </c>
      <c r="EZ217" s="182">
        <v>145827.43167420814</v>
      </c>
      <c r="FA217" s="182">
        <v>152089.56470588234</v>
      </c>
      <c r="FB217" s="182">
        <v>150759.33800904977</v>
      </c>
      <c r="FC217" s="182">
        <v>155535.30542986427</v>
      </c>
      <c r="FD217" s="182">
        <v>154556.54977375566</v>
      </c>
      <c r="FE217" s="182">
        <v>139895.27737556561</v>
      </c>
      <c r="FF217" s="182">
        <v>107793.3371040724</v>
      </c>
      <c r="FG217" s="182">
        <v>137690.74117647059</v>
      </c>
      <c r="FH217" s="182">
        <v>149449.76787330318</v>
      </c>
      <c r="FI217" s="182">
        <v>145956.4705882353</v>
      </c>
      <c r="FJ217" s="182">
        <v>153826.71402714931</v>
      </c>
      <c r="FK217" s="182">
        <v>154309.45158371038</v>
      </c>
      <c r="FL217" s="182">
        <v>145132.78280542986</v>
      </c>
      <c r="FM217" s="182">
        <v>151384.30995475114</v>
      </c>
      <c r="FN217" s="182">
        <v>148489.94343891402</v>
      </c>
      <c r="FO217" s="182">
        <v>154608.06561085975</v>
      </c>
      <c r="FP217" s="182">
        <v>153850.75248868778</v>
      </c>
      <c r="FQ217" s="182">
        <v>139579.88099547511</v>
      </c>
      <c r="FR217" s="182">
        <v>151725.12986425339</v>
      </c>
      <c r="FS217" s="182">
        <v>145344.91538461539</v>
      </c>
      <c r="FT217" s="182">
        <v>149098.60904977378</v>
      </c>
      <c r="FU217" s="182">
        <v>145572.57330316742</v>
      </c>
      <c r="FV217" s="182">
        <v>153923.95384615386</v>
      </c>
      <c r="FW217" s="182">
        <v>152407.61855203621</v>
      </c>
      <c r="FX217" s="182">
        <v>130388.91402714931</v>
      </c>
      <c r="FY217" s="182">
        <v>75517.686877828062</v>
      </c>
      <c r="FZ217" s="182">
        <v>106478.11357466065</v>
      </c>
      <c r="GA217" s="182">
        <v>155067.21719457011</v>
      </c>
    </row>
    <row r="218" spans="2:183">
      <c r="B218" s="43" t="s">
        <v>7</v>
      </c>
      <c r="C218" s="652" t="s">
        <v>49</v>
      </c>
      <c r="D218" s="17">
        <v>744</v>
      </c>
      <c r="E218" s="17">
        <v>672</v>
      </c>
      <c r="F218" s="17">
        <v>744</v>
      </c>
      <c r="G218" s="17">
        <v>720</v>
      </c>
      <c r="H218" s="17">
        <v>744</v>
      </c>
      <c r="I218" s="17">
        <v>720</v>
      </c>
      <c r="J218" s="17">
        <v>744</v>
      </c>
      <c r="K218" s="17">
        <v>744</v>
      </c>
      <c r="L218" s="17">
        <v>720</v>
      </c>
      <c r="M218" s="17">
        <v>744</v>
      </c>
      <c r="N218" s="17">
        <v>720</v>
      </c>
      <c r="O218" s="17">
        <v>744</v>
      </c>
      <c r="P218" s="17">
        <v>744</v>
      </c>
      <c r="Q218" s="17">
        <v>672</v>
      </c>
      <c r="R218" s="17">
        <v>744</v>
      </c>
      <c r="S218" s="17">
        <v>720</v>
      </c>
      <c r="T218" s="17">
        <v>744</v>
      </c>
      <c r="U218" s="17">
        <v>720</v>
      </c>
      <c r="V218" s="17">
        <v>744</v>
      </c>
      <c r="W218" s="17">
        <v>744</v>
      </c>
      <c r="X218" s="17">
        <v>720</v>
      </c>
      <c r="Y218" s="17">
        <v>744</v>
      </c>
      <c r="Z218" s="17">
        <v>720</v>
      </c>
      <c r="AA218" s="17">
        <v>744</v>
      </c>
      <c r="AB218" s="17">
        <v>744</v>
      </c>
      <c r="AC218" s="17">
        <v>672</v>
      </c>
      <c r="AD218" s="17">
        <v>744</v>
      </c>
      <c r="AE218" s="17">
        <v>720</v>
      </c>
      <c r="AF218" s="17">
        <v>744</v>
      </c>
      <c r="AG218" s="17">
        <v>720</v>
      </c>
      <c r="AH218" s="17">
        <v>744</v>
      </c>
      <c r="AI218" s="17">
        <v>744</v>
      </c>
      <c r="AJ218" s="17">
        <v>720</v>
      </c>
      <c r="AK218" s="17">
        <v>744</v>
      </c>
      <c r="AL218" s="17">
        <v>720</v>
      </c>
      <c r="AM218" s="17">
        <v>744</v>
      </c>
      <c r="AN218" s="17">
        <v>744</v>
      </c>
      <c r="AO218" s="17">
        <v>696</v>
      </c>
      <c r="AP218" s="17">
        <v>744</v>
      </c>
      <c r="AQ218" s="17">
        <v>720</v>
      </c>
      <c r="AR218" s="17">
        <v>744</v>
      </c>
      <c r="AS218" s="17">
        <v>720</v>
      </c>
      <c r="AT218" s="17">
        <v>744</v>
      </c>
      <c r="AU218" s="17">
        <v>744</v>
      </c>
      <c r="AV218" s="17">
        <v>720</v>
      </c>
      <c r="AW218" s="17">
        <v>744</v>
      </c>
      <c r="AX218" s="17">
        <v>720</v>
      </c>
      <c r="AY218" s="17">
        <v>744</v>
      </c>
      <c r="AZ218" s="17">
        <v>744</v>
      </c>
      <c r="BA218" s="17">
        <v>672</v>
      </c>
      <c r="BB218" s="17">
        <v>744</v>
      </c>
      <c r="BC218" s="17">
        <v>720</v>
      </c>
      <c r="BD218" s="17">
        <v>744</v>
      </c>
      <c r="BE218" s="17">
        <v>720</v>
      </c>
      <c r="BF218" s="17">
        <v>744</v>
      </c>
      <c r="BG218" s="17">
        <v>744</v>
      </c>
      <c r="BH218" s="17">
        <v>720</v>
      </c>
      <c r="BI218" s="17">
        <v>744</v>
      </c>
      <c r="BJ218" s="17">
        <v>720</v>
      </c>
      <c r="BK218" s="17">
        <v>744</v>
      </c>
      <c r="BL218" s="17">
        <v>744</v>
      </c>
      <c r="BM218" s="17">
        <v>672</v>
      </c>
      <c r="BN218" s="17">
        <v>744</v>
      </c>
      <c r="BO218" s="17">
        <v>720</v>
      </c>
      <c r="BP218" s="17">
        <v>744</v>
      </c>
      <c r="BQ218" s="17">
        <v>720</v>
      </c>
      <c r="BR218" s="17">
        <v>744</v>
      </c>
      <c r="BS218" s="17">
        <v>744</v>
      </c>
      <c r="BT218" s="17">
        <v>720</v>
      </c>
      <c r="BU218" s="17">
        <v>744</v>
      </c>
      <c r="BV218" s="17">
        <v>720</v>
      </c>
      <c r="BW218" s="17">
        <v>744</v>
      </c>
      <c r="BX218" s="17">
        <v>744</v>
      </c>
      <c r="BY218" s="17">
        <v>672</v>
      </c>
      <c r="BZ218" s="17">
        <v>744</v>
      </c>
      <c r="CA218" s="17">
        <v>720</v>
      </c>
      <c r="CB218" s="17">
        <v>744</v>
      </c>
      <c r="CC218" s="17">
        <v>720</v>
      </c>
      <c r="CD218" s="17">
        <v>744</v>
      </c>
      <c r="CE218" s="17">
        <v>744</v>
      </c>
      <c r="CF218" s="17">
        <v>720</v>
      </c>
      <c r="CG218" s="17">
        <v>744</v>
      </c>
      <c r="CH218" s="17">
        <v>720</v>
      </c>
      <c r="CI218" s="17">
        <v>744</v>
      </c>
      <c r="CJ218" s="17">
        <v>744</v>
      </c>
      <c r="CK218" s="17">
        <v>696</v>
      </c>
      <c r="CL218" s="17">
        <v>744</v>
      </c>
      <c r="CM218" s="17">
        <v>720</v>
      </c>
      <c r="CN218" s="17">
        <v>744</v>
      </c>
      <c r="CO218" s="17">
        <v>720</v>
      </c>
      <c r="CP218" s="17">
        <v>744</v>
      </c>
      <c r="CQ218" s="17">
        <v>744</v>
      </c>
      <c r="CR218" s="17">
        <v>720</v>
      </c>
      <c r="CS218" s="17">
        <v>744</v>
      </c>
      <c r="CT218" s="17">
        <v>720</v>
      </c>
      <c r="CU218" s="17">
        <v>744</v>
      </c>
      <c r="CV218" s="17">
        <v>744</v>
      </c>
      <c r="CW218" s="17">
        <v>672</v>
      </c>
      <c r="CX218" s="17">
        <v>744</v>
      </c>
      <c r="CY218" s="17">
        <v>720</v>
      </c>
      <c r="CZ218" s="17">
        <v>744</v>
      </c>
      <c r="DA218" s="17">
        <v>720</v>
      </c>
      <c r="DB218" s="17">
        <v>744</v>
      </c>
      <c r="DC218" s="17">
        <v>744</v>
      </c>
      <c r="DD218" s="17">
        <v>720</v>
      </c>
      <c r="DE218" s="17">
        <v>744</v>
      </c>
      <c r="DF218" s="17">
        <v>720</v>
      </c>
      <c r="DG218" s="17">
        <v>744</v>
      </c>
      <c r="DH218" s="17">
        <v>744</v>
      </c>
      <c r="DI218" s="17">
        <v>672</v>
      </c>
      <c r="DJ218" s="17">
        <v>744</v>
      </c>
      <c r="DK218" s="17">
        <v>720</v>
      </c>
      <c r="DL218" s="17">
        <v>744</v>
      </c>
      <c r="DM218" s="17">
        <v>720</v>
      </c>
      <c r="DN218" s="17">
        <v>744</v>
      </c>
      <c r="DO218" s="17">
        <v>744</v>
      </c>
      <c r="DP218" s="17">
        <v>720</v>
      </c>
      <c r="DQ218" s="17">
        <v>744</v>
      </c>
      <c r="DR218" s="17">
        <v>720</v>
      </c>
      <c r="DS218" s="17">
        <v>744</v>
      </c>
      <c r="DT218" s="17">
        <v>744</v>
      </c>
      <c r="DU218" s="17">
        <v>672</v>
      </c>
      <c r="DV218" s="17">
        <v>744</v>
      </c>
      <c r="DW218" s="17">
        <v>720</v>
      </c>
      <c r="DX218" s="17">
        <v>744</v>
      </c>
      <c r="DY218" s="17">
        <v>720</v>
      </c>
      <c r="DZ218" s="17">
        <v>744</v>
      </c>
      <c r="EA218" s="17">
        <v>744</v>
      </c>
      <c r="EB218" s="17">
        <v>720</v>
      </c>
      <c r="EC218" s="17">
        <v>744</v>
      </c>
      <c r="ED218" s="17">
        <v>720</v>
      </c>
      <c r="EE218" s="17">
        <v>744</v>
      </c>
      <c r="EF218" s="17">
        <v>744</v>
      </c>
      <c r="EG218" s="17">
        <v>696</v>
      </c>
      <c r="EH218" s="17">
        <v>744</v>
      </c>
      <c r="EI218" s="17">
        <v>720</v>
      </c>
      <c r="EJ218" s="17">
        <v>744</v>
      </c>
      <c r="EK218" s="17">
        <v>720</v>
      </c>
      <c r="EL218" s="17">
        <v>744</v>
      </c>
      <c r="EM218" s="17">
        <v>744</v>
      </c>
      <c r="EN218" s="17">
        <v>720</v>
      </c>
      <c r="EO218" s="17">
        <v>744</v>
      </c>
      <c r="EP218" s="17">
        <v>720</v>
      </c>
      <c r="EQ218" s="17">
        <v>744</v>
      </c>
      <c r="ER218" s="17">
        <v>744</v>
      </c>
      <c r="ES218" s="17">
        <v>672</v>
      </c>
      <c r="ET218" s="17">
        <v>744</v>
      </c>
      <c r="EU218" s="17">
        <v>720</v>
      </c>
      <c r="EV218" s="17">
        <v>744</v>
      </c>
      <c r="EW218" s="17">
        <v>720</v>
      </c>
      <c r="EX218" s="17">
        <v>744</v>
      </c>
      <c r="EY218" s="17">
        <v>744</v>
      </c>
      <c r="EZ218" s="17">
        <v>720</v>
      </c>
      <c r="FA218" s="17">
        <v>744</v>
      </c>
      <c r="FB218" s="17">
        <v>720</v>
      </c>
      <c r="FC218" s="17">
        <v>744</v>
      </c>
      <c r="FD218" s="17">
        <v>744</v>
      </c>
      <c r="FE218" s="17">
        <v>672</v>
      </c>
      <c r="FF218" s="17">
        <v>744</v>
      </c>
      <c r="FG218" s="17">
        <v>720</v>
      </c>
      <c r="FH218" s="17">
        <v>744</v>
      </c>
      <c r="FI218" s="17">
        <v>720</v>
      </c>
      <c r="FJ218" s="17">
        <v>744</v>
      </c>
      <c r="FK218" s="17">
        <v>744</v>
      </c>
      <c r="FL218" s="17">
        <v>720</v>
      </c>
      <c r="FM218" s="17">
        <v>744</v>
      </c>
      <c r="FN218" s="17">
        <v>720</v>
      </c>
      <c r="FO218" s="17">
        <v>744</v>
      </c>
      <c r="FP218" s="17">
        <v>744</v>
      </c>
      <c r="FQ218" s="17">
        <v>672</v>
      </c>
      <c r="FR218" s="17">
        <v>744</v>
      </c>
      <c r="FS218" s="17">
        <v>720</v>
      </c>
      <c r="FT218" s="17">
        <v>744</v>
      </c>
      <c r="FU218" s="17">
        <v>720</v>
      </c>
      <c r="FV218" s="17">
        <v>744</v>
      </c>
      <c r="FW218" s="17">
        <v>744</v>
      </c>
      <c r="FX218" s="17">
        <v>720</v>
      </c>
      <c r="FY218" s="17">
        <v>744</v>
      </c>
      <c r="FZ218" s="17">
        <v>720</v>
      </c>
      <c r="GA218" s="17">
        <v>744</v>
      </c>
    </row>
    <row r="219" spans="2:183">
      <c r="B219" s="43" t="s">
        <v>7</v>
      </c>
      <c r="C219" s="653" t="s">
        <v>50</v>
      </c>
      <c r="D219" s="85">
        <v>4213028.63</v>
      </c>
      <c r="E219" s="85">
        <v>3818997.94</v>
      </c>
      <c r="F219" s="85">
        <v>4077966.2399999998</v>
      </c>
      <c r="G219" s="85">
        <v>3945626.4699999997</v>
      </c>
      <c r="H219" s="85">
        <v>4177431.01</v>
      </c>
      <c r="I219" s="85">
        <v>3928371.2199999997</v>
      </c>
      <c r="J219" s="85">
        <v>4107982.7800000003</v>
      </c>
      <c r="K219" s="85">
        <v>4144142.6</v>
      </c>
      <c r="L219" s="85">
        <v>3892618.34</v>
      </c>
      <c r="M219" s="85">
        <v>4149656.84</v>
      </c>
      <c r="N219" s="85">
        <v>3974167.63</v>
      </c>
      <c r="O219" s="85">
        <v>4203538</v>
      </c>
      <c r="P219" s="85">
        <v>4432305</v>
      </c>
      <c r="Q219" s="85">
        <v>3987697.07</v>
      </c>
      <c r="R219" s="85">
        <v>1908624.0999999999</v>
      </c>
      <c r="S219" s="85">
        <v>3187018.62</v>
      </c>
      <c r="T219" s="85">
        <v>4255332.25</v>
      </c>
      <c r="U219" s="85">
        <v>4086466.24</v>
      </c>
      <c r="V219" s="85">
        <v>4280437.07</v>
      </c>
      <c r="W219" s="85">
        <v>4265035.5</v>
      </c>
      <c r="X219" s="85">
        <v>4022098.32</v>
      </c>
      <c r="Y219" s="85">
        <v>4182895.69</v>
      </c>
      <c r="Z219" s="85">
        <v>4070151.19</v>
      </c>
      <c r="AA219" s="85">
        <v>4232893.0599999996</v>
      </c>
      <c r="AB219" s="85">
        <v>4590082.9400000004</v>
      </c>
      <c r="AC219" s="85">
        <v>4161647.74</v>
      </c>
      <c r="AD219" s="85">
        <v>4485285.26</v>
      </c>
      <c r="AE219" s="85">
        <v>4339814.93</v>
      </c>
      <c r="AF219" s="85">
        <v>4537117.2399999993</v>
      </c>
      <c r="AG219" s="85">
        <v>4428159.5600000005</v>
      </c>
      <c r="AH219" s="85">
        <v>4622651.32</v>
      </c>
      <c r="AI219" s="85">
        <v>4627162.88</v>
      </c>
      <c r="AJ219" s="85">
        <v>4318058.3199999994</v>
      </c>
      <c r="AK219" s="85">
        <v>4505571.87</v>
      </c>
      <c r="AL219" s="85">
        <v>4395881.6800000006</v>
      </c>
      <c r="AM219" s="85">
        <v>4469346.9400000004</v>
      </c>
      <c r="AN219" s="85">
        <v>4874358.26</v>
      </c>
      <c r="AO219" s="85">
        <v>4614961.0599999996</v>
      </c>
      <c r="AP219" s="85">
        <v>643527.11999999988</v>
      </c>
      <c r="AQ219" s="85">
        <v>510652.36000000004</v>
      </c>
      <c r="AR219" s="85">
        <v>4781409.87</v>
      </c>
      <c r="AS219" s="85">
        <v>4668993.5600000005</v>
      </c>
      <c r="AT219" s="85">
        <v>4884890</v>
      </c>
      <c r="AU219" s="85">
        <v>4913480.99</v>
      </c>
      <c r="AV219" s="85">
        <v>4602130.51</v>
      </c>
      <c r="AW219" s="85">
        <v>4787339.6899999995</v>
      </c>
      <c r="AX219" s="85">
        <v>4643230.62</v>
      </c>
      <c r="AY219" s="85">
        <v>4698718.75</v>
      </c>
      <c r="AZ219" s="85">
        <v>5076119.1900000004</v>
      </c>
      <c r="BA219" s="85">
        <v>4640603.43</v>
      </c>
      <c r="BB219" s="85">
        <v>4941880</v>
      </c>
      <c r="BC219" s="85">
        <v>4727722.92</v>
      </c>
      <c r="BD219" s="85">
        <v>5009163.45</v>
      </c>
      <c r="BE219" s="85">
        <v>4876917.6899999995</v>
      </c>
      <c r="BF219" s="85">
        <v>5030727</v>
      </c>
      <c r="BG219" s="85">
        <v>5103538.26</v>
      </c>
      <c r="BH219" s="85">
        <v>4722374.88</v>
      </c>
      <c r="BI219" s="85">
        <v>4974215.3900000006</v>
      </c>
      <c r="BJ219" s="85">
        <v>4795695.8</v>
      </c>
      <c r="BK219" s="85">
        <v>4901326.74</v>
      </c>
      <c r="BL219" s="85">
        <v>5277800.1800000006</v>
      </c>
      <c r="BM219" s="85">
        <v>4868687.5</v>
      </c>
      <c r="BN219" s="85">
        <v>2639824.0699999998</v>
      </c>
      <c r="BO219" s="85">
        <v>4003652.42</v>
      </c>
      <c r="BP219" s="85">
        <v>5217772.32</v>
      </c>
      <c r="BQ219" s="85">
        <v>5087972.3600000003</v>
      </c>
      <c r="BR219" s="85">
        <v>5346266.9499999993</v>
      </c>
      <c r="BS219" s="85">
        <v>5397428.8500000006</v>
      </c>
      <c r="BT219" s="85">
        <v>5019393.26</v>
      </c>
      <c r="BU219" s="85">
        <v>5291638.87</v>
      </c>
      <c r="BV219" s="85">
        <v>5187628.5600000005</v>
      </c>
      <c r="BW219" s="85">
        <v>5412550.6900000004</v>
      </c>
      <c r="BX219" s="85">
        <v>5754241.1900000004</v>
      </c>
      <c r="BY219" s="85">
        <v>5243341.6700000009</v>
      </c>
      <c r="BZ219" s="85">
        <v>5614836.9400000004</v>
      </c>
      <c r="CA219" s="85">
        <v>5409170.5500000007</v>
      </c>
      <c r="CB219" s="85">
        <v>5596980.1200000001</v>
      </c>
      <c r="CC219" s="85">
        <v>5411382.9000000004</v>
      </c>
      <c r="CD219" s="85">
        <v>5716572.6200000001</v>
      </c>
      <c r="CE219" s="85">
        <v>5764041.0099999998</v>
      </c>
      <c r="CF219" s="85">
        <v>5494690.6799999997</v>
      </c>
      <c r="CG219" s="85">
        <v>5721877.5600000005</v>
      </c>
      <c r="CH219" s="85">
        <v>5652586.3700000001</v>
      </c>
      <c r="CI219" s="85">
        <v>5887733.5499999998</v>
      </c>
      <c r="CJ219" s="85">
        <v>6243935.7599999998</v>
      </c>
      <c r="CK219" s="85">
        <v>5798005.75</v>
      </c>
      <c r="CL219" s="85">
        <v>5399867</v>
      </c>
      <c r="CM219" s="85">
        <v>2571218.58</v>
      </c>
      <c r="CN219" s="85">
        <v>5957399.8799999999</v>
      </c>
      <c r="CO219" s="85">
        <v>5808599.4299999997</v>
      </c>
      <c r="CP219" s="85">
        <v>6058112</v>
      </c>
      <c r="CQ219" s="85">
        <v>6100441</v>
      </c>
      <c r="CR219" s="85">
        <v>5774323.2400000002</v>
      </c>
      <c r="CS219" s="85">
        <v>6056892.0000000009</v>
      </c>
      <c r="CT219" s="85">
        <v>5913608.9300000006</v>
      </c>
      <c r="CU219" s="85">
        <v>6162391.3899999997</v>
      </c>
      <c r="CV219" s="85">
        <v>6366998.5499999998</v>
      </c>
      <c r="CW219" s="85">
        <v>5756912.1200000001</v>
      </c>
      <c r="CX219" s="85">
        <v>6364419.6800000006</v>
      </c>
      <c r="CY219" s="85">
        <v>5993011.6900000004</v>
      </c>
      <c r="CZ219" s="85">
        <v>6126634.7599999998</v>
      </c>
      <c r="DA219" s="85">
        <v>5996282.3700000001</v>
      </c>
      <c r="DB219" s="85">
        <v>6224023.5</v>
      </c>
      <c r="DC219" s="85">
        <v>6278771.25</v>
      </c>
      <c r="DD219" s="85">
        <v>5891400.5</v>
      </c>
      <c r="DE219" s="85">
        <v>6193828.75</v>
      </c>
      <c r="DF219" s="85">
        <v>6135231.8599999994</v>
      </c>
      <c r="DG219" s="85">
        <v>6297039.8599999994</v>
      </c>
      <c r="DH219" s="85">
        <v>6576966.3700000001</v>
      </c>
      <c r="DI219" s="85">
        <v>5982613.3200000003</v>
      </c>
      <c r="DJ219" s="85">
        <v>6573732</v>
      </c>
      <c r="DK219" s="85">
        <v>1897202.8</v>
      </c>
      <c r="DL219" s="85">
        <v>6341442.7699999996</v>
      </c>
      <c r="DM219" s="85">
        <v>6191700.8799999999</v>
      </c>
      <c r="DN219" s="85">
        <v>6483440.2699999996</v>
      </c>
      <c r="DO219" s="85">
        <v>6537446.3199999994</v>
      </c>
      <c r="DP219" s="85">
        <v>6107024.1100000003</v>
      </c>
      <c r="DQ219" s="85">
        <v>6471033.3700000001</v>
      </c>
      <c r="DR219" s="85">
        <v>6340575.0600000005</v>
      </c>
      <c r="DS219" s="85">
        <v>6495355.3700000001</v>
      </c>
      <c r="DT219" s="85">
        <v>6851551.9900000002</v>
      </c>
      <c r="DU219" s="85">
        <v>6238783.6900000004</v>
      </c>
      <c r="DV219" s="85">
        <v>6865320.3300000001</v>
      </c>
      <c r="DW219" s="85">
        <v>6451636.3799999999</v>
      </c>
      <c r="DX219" s="85">
        <v>6588548</v>
      </c>
      <c r="DY219" s="85">
        <v>6404912.25</v>
      </c>
      <c r="DZ219" s="85">
        <v>6759216.2599999998</v>
      </c>
      <c r="EA219" s="85">
        <v>6784753.1299999999</v>
      </c>
      <c r="EB219" s="85">
        <v>6398446.6900000004</v>
      </c>
      <c r="EC219" s="85">
        <v>6703510.4399999995</v>
      </c>
      <c r="ED219" s="85">
        <v>6609515.9399999995</v>
      </c>
      <c r="EE219" s="85">
        <v>6808180.6699999999</v>
      </c>
      <c r="EF219" s="85">
        <v>7040516.7999999998</v>
      </c>
      <c r="EG219" s="85">
        <v>6594726.7000000002</v>
      </c>
      <c r="EH219" s="85">
        <v>228959.51</v>
      </c>
      <c r="EI219" s="85">
        <v>1375669.8800000001</v>
      </c>
      <c r="EJ219" s="85">
        <v>6723928</v>
      </c>
      <c r="EK219" s="85">
        <v>6613316.3600000003</v>
      </c>
      <c r="EL219" s="85">
        <v>6944813.21</v>
      </c>
      <c r="EM219" s="85">
        <v>6927461.3799999999</v>
      </c>
      <c r="EN219" s="85">
        <v>6552557.4300000006</v>
      </c>
      <c r="EO219" s="85">
        <v>6844041.0499999998</v>
      </c>
      <c r="EP219" s="85">
        <v>6749660.6300000008</v>
      </c>
      <c r="EQ219" s="85">
        <v>6947077</v>
      </c>
      <c r="ER219" s="85">
        <v>7488961.8799999999</v>
      </c>
      <c r="ES219" s="85">
        <v>6805510.5499999998</v>
      </c>
      <c r="ET219" s="85">
        <v>7409317.3300000001</v>
      </c>
      <c r="EU219" s="85">
        <v>6957605</v>
      </c>
      <c r="EV219" s="85">
        <v>7184891.4499999993</v>
      </c>
      <c r="EW219" s="85">
        <v>7007971.7000000002</v>
      </c>
      <c r="EX219" s="85">
        <v>7365613.3700000001</v>
      </c>
      <c r="EY219" s="85">
        <v>7435157.7599999998</v>
      </c>
      <c r="EZ219" s="85">
        <v>6927362.5</v>
      </c>
      <c r="FA219" s="85">
        <v>7241320.75</v>
      </c>
      <c r="FB219" s="85">
        <v>7196461.0699999994</v>
      </c>
      <c r="FC219" s="85">
        <v>7389599.2599999998</v>
      </c>
      <c r="FD219" s="85">
        <v>8335341.3799999999</v>
      </c>
      <c r="FE219" s="85">
        <v>7585995.75</v>
      </c>
      <c r="FF219" s="85">
        <v>3499497.38</v>
      </c>
      <c r="FG219" s="85">
        <v>7061852.8299999991</v>
      </c>
      <c r="FH219" s="85">
        <v>8036404.6200000001</v>
      </c>
      <c r="FI219" s="85">
        <v>7845315.6299999999</v>
      </c>
      <c r="FJ219" s="85">
        <v>8270081.8700000001</v>
      </c>
      <c r="FK219" s="85">
        <v>8305825.9900000002</v>
      </c>
      <c r="FL219" s="85">
        <v>7789902.6299999999</v>
      </c>
      <c r="FM219" s="85">
        <v>8212926.5200000005</v>
      </c>
      <c r="FN219" s="85">
        <v>8034197.8899999997</v>
      </c>
      <c r="FO219" s="85">
        <v>8365926.1900000004</v>
      </c>
      <c r="FP219" s="85">
        <v>8907351.4800000004</v>
      </c>
      <c r="FQ219" s="85">
        <v>8089162.1200000001</v>
      </c>
      <c r="FR219" s="85">
        <v>8847570.7300000004</v>
      </c>
      <c r="FS219" s="85">
        <v>8404737.7400000002</v>
      </c>
      <c r="FT219" s="85">
        <v>8671542.9399999995</v>
      </c>
      <c r="FU219" s="85">
        <v>8474723.5600000005</v>
      </c>
      <c r="FV219" s="85">
        <v>8893650.6199999992</v>
      </c>
      <c r="FW219" s="85">
        <v>8826012.4999999981</v>
      </c>
      <c r="FX219" s="85">
        <v>8371935.5</v>
      </c>
      <c r="FY219" s="85">
        <v>8639425.7400000002</v>
      </c>
      <c r="FZ219" s="85">
        <v>8582082.7599999998</v>
      </c>
      <c r="GA219" s="85">
        <v>8965127.25</v>
      </c>
    </row>
    <row r="220" spans="2:183" s="41" customFormat="1">
      <c r="B220" s="43" t="s">
        <v>7</v>
      </c>
      <c r="C220" s="653" t="s">
        <v>51</v>
      </c>
      <c r="D220" s="86">
        <v>27.619535001114475</v>
      </c>
      <c r="E220" s="86">
        <v>27.649336288872082</v>
      </c>
      <c r="F220" s="86">
        <v>27.905854529777667</v>
      </c>
      <c r="G220" s="86">
        <v>27.724798856725105</v>
      </c>
      <c r="H220" s="86">
        <v>28.013700350721894</v>
      </c>
      <c r="I220" s="86">
        <v>27.748809555764325</v>
      </c>
      <c r="J220" s="86">
        <v>27.700117193294766</v>
      </c>
      <c r="K220" s="86">
        <v>27.850420698924733</v>
      </c>
      <c r="L220" s="86">
        <v>27.768321862767237</v>
      </c>
      <c r="M220" s="86">
        <v>27.839956257463736</v>
      </c>
      <c r="N220" s="86">
        <v>27.706905030815136</v>
      </c>
      <c r="O220" s="86">
        <v>28.162144417199286</v>
      </c>
      <c r="P220" s="86">
        <v>28.621922160444797</v>
      </c>
      <c r="Q220" s="86">
        <v>28.493606707910271</v>
      </c>
      <c r="R220" s="86">
        <v>28.631022099281754</v>
      </c>
      <c r="S220" s="86">
        <v>29.062726791902243</v>
      </c>
      <c r="T220" s="86">
        <v>28.565986976806631</v>
      </c>
      <c r="U220" s="86">
        <v>28.605496528741742</v>
      </c>
      <c r="V220" s="86">
        <v>28.727572767968002</v>
      </c>
      <c r="W220" s="86">
        <v>28.568986998372285</v>
      </c>
      <c r="X220" s="86">
        <v>28.6492645040301</v>
      </c>
      <c r="Y220" s="86">
        <v>28.616062405505804</v>
      </c>
      <c r="Z220" s="86">
        <v>28.614472550108619</v>
      </c>
      <c r="AA220" s="86">
        <v>28.575721567012533</v>
      </c>
      <c r="AB220" s="86">
        <v>30.746908216443607</v>
      </c>
      <c r="AC220" s="86">
        <v>30.608995820069481</v>
      </c>
      <c r="AD220" s="86">
        <v>30.830516902434663</v>
      </c>
      <c r="AE220" s="86">
        <v>31.150872333400326</v>
      </c>
      <c r="AF220" s="86">
        <v>31.278168168375185</v>
      </c>
      <c r="AG220" s="86">
        <v>31.085279123533418</v>
      </c>
      <c r="AH220" s="86">
        <v>31.220418870090839</v>
      </c>
      <c r="AI220" s="86">
        <v>31.215681364347777</v>
      </c>
      <c r="AJ220" s="86">
        <v>31.179792763324158</v>
      </c>
      <c r="AK220" s="86">
        <v>31.127221082302224</v>
      </c>
      <c r="AL220" s="86">
        <v>31.117986071282495</v>
      </c>
      <c r="AM220" s="86">
        <v>31.14158559613147</v>
      </c>
      <c r="AN220" s="86">
        <v>33.04515246837417</v>
      </c>
      <c r="AO220" s="86">
        <v>32.867686468540619</v>
      </c>
      <c r="AP220" s="86">
        <v>33.834233438485796</v>
      </c>
      <c r="AQ220" s="86">
        <v>37.230142679041421</v>
      </c>
      <c r="AR220" s="86">
        <v>32.936852013859706</v>
      </c>
      <c r="AS220" s="86">
        <v>32.919415078508933</v>
      </c>
      <c r="AT220" s="86">
        <v>33.048440565590958</v>
      </c>
      <c r="AU220" s="86">
        <v>32.858181240637705</v>
      </c>
      <c r="AV220" s="86">
        <v>33.164205796725469</v>
      </c>
      <c r="AW220" s="86">
        <v>33.121668281005682</v>
      </c>
      <c r="AX220" s="86">
        <v>33.119565608148591</v>
      </c>
      <c r="AY220" s="86">
        <v>32.995230186930328</v>
      </c>
      <c r="AZ220" s="86">
        <v>34.098121758873638</v>
      </c>
      <c r="BA220" s="86">
        <v>34.110649452143207</v>
      </c>
      <c r="BB220" s="86">
        <v>34.202465239568411</v>
      </c>
      <c r="BC220" s="86">
        <v>34.456612733951374</v>
      </c>
      <c r="BD220" s="86">
        <v>34.446653440426907</v>
      </c>
      <c r="BE220" s="86">
        <v>34.33095180773779</v>
      </c>
      <c r="BF220" s="86">
        <v>34.141807150419417</v>
      </c>
      <c r="BG220" s="86">
        <v>34.271945766991465</v>
      </c>
      <c r="BH220" s="86">
        <v>34.262315025756365</v>
      </c>
      <c r="BI220" s="86">
        <v>34.482817499930682</v>
      </c>
      <c r="BJ220" s="86">
        <v>34.385142324514234</v>
      </c>
      <c r="BK220" s="86">
        <v>34.230249533826395</v>
      </c>
      <c r="BL220" s="86">
        <v>35.204579703571291</v>
      </c>
      <c r="BM220" s="86">
        <v>35.38069462088086</v>
      </c>
      <c r="BN220" s="86">
        <v>35.320947922213804</v>
      </c>
      <c r="BO220" s="86">
        <v>35.807321462110167</v>
      </c>
      <c r="BP220" s="86">
        <v>35.450194447841511</v>
      </c>
      <c r="BQ220" s="86">
        <v>35.435757436465323</v>
      </c>
      <c r="BR220" s="86">
        <v>35.353296765063739</v>
      </c>
      <c r="BS220" s="86">
        <v>35.511970274164582</v>
      </c>
      <c r="BT220" s="86">
        <v>35.487540812070051</v>
      </c>
      <c r="BU220" s="86">
        <v>35.221238485090524</v>
      </c>
      <c r="BV220" s="86">
        <v>35.155585855437039</v>
      </c>
      <c r="BW220" s="86">
        <v>35.29264544020031</v>
      </c>
      <c r="BX220" s="86">
        <v>36.356429650035068</v>
      </c>
      <c r="BY220" s="86">
        <v>36.416750710976316</v>
      </c>
      <c r="BZ220" s="86">
        <v>36.266636567390734</v>
      </c>
      <c r="CA220" s="86">
        <v>36.317543700867283</v>
      </c>
      <c r="CB220" s="86">
        <v>36.306541428006149</v>
      </c>
      <c r="CC220" s="86">
        <v>36.830167837308075</v>
      </c>
      <c r="CD220" s="86">
        <v>36.24254344421832</v>
      </c>
      <c r="CE220" s="86">
        <v>36.391904752885317</v>
      </c>
      <c r="CF220" s="86">
        <v>36.265717602000841</v>
      </c>
      <c r="CG220" s="86">
        <v>36.394313409956816</v>
      </c>
      <c r="CH220" s="86">
        <v>36.184426499206225</v>
      </c>
      <c r="CI220" s="86">
        <v>36.31780473361831</v>
      </c>
      <c r="CJ220" s="86">
        <v>38.101820045766587</v>
      </c>
      <c r="CK220" s="86">
        <v>37.811116444167361</v>
      </c>
      <c r="CL220" s="86">
        <v>37.835656079428809</v>
      </c>
      <c r="CM220" s="86">
        <v>38.572714562174653</v>
      </c>
      <c r="CN220" s="86">
        <v>37.914311134870935</v>
      </c>
      <c r="CO220" s="86">
        <v>37.896345076377912</v>
      </c>
      <c r="CP220" s="86">
        <v>38.049643251934476</v>
      </c>
      <c r="CQ220" s="86">
        <v>38.209668226260042</v>
      </c>
      <c r="CR220" s="86">
        <v>37.925094840269026</v>
      </c>
      <c r="CS220" s="86">
        <v>38.036963770982879</v>
      </c>
      <c r="CT220" s="86">
        <v>37.85533931931932</v>
      </c>
      <c r="CU220" s="86">
        <v>37.811185497429101</v>
      </c>
      <c r="CV220" s="86">
        <v>39.071648042121538</v>
      </c>
      <c r="CW220" s="86">
        <v>38.941050520713446</v>
      </c>
      <c r="CX220" s="86">
        <v>39.086044303603124</v>
      </c>
      <c r="CY220" s="86">
        <v>39.193578426243235</v>
      </c>
      <c r="CZ220" s="86">
        <v>39.025388461758951</v>
      </c>
      <c r="DA220" s="86">
        <v>39.009344431866971</v>
      </c>
      <c r="DB220" s="86">
        <v>38.982741558677446</v>
      </c>
      <c r="DC220" s="86">
        <v>38.953335256565353</v>
      </c>
      <c r="DD220" s="86">
        <v>39.067124441320409</v>
      </c>
      <c r="DE220" s="86">
        <v>38.987264584434875</v>
      </c>
      <c r="DF220" s="86">
        <v>39.122519576143439</v>
      </c>
      <c r="DG220" s="86">
        <v>39.125657744308576</v>
      </c>
      <c r="DH220" s="86">
        <v>40.395830615491391</v>
      </c>
      <c r="DI220" s="86">
        <v>40.636241243675691</v>
      </c>
      <c r="DJ220" s="86">
        <v>40.403510712836969</v>
      </c>
      <c r="DK220" s="86">
        <v>41.772966069973798</v>
      </c>
      <c r="DL220" s="86">
        <v>40.724936550342292</v>
      </c>
      <c r="DM220" s="86">
        <v>40.514178553668174</v>
      </c>
      <c r="DN220" s="86">
        <v>40.651331878687557</v>
      </c>
      <c r="DO220" s="86">
        <v>40.429476314162024</v>
      </c>
      <c r="DP220" s="86">
        <v>40.563409451695399</v>
      </c>
      <c r="DQ220" s="86">
        <v>40.643875625734083</v>
      </c>
      <c r="DR220" s="86">
        <v>40.434504339619032</v>
      </c>
      <c r="DS220" s="86">
        <v>40.446823401208043</v>
      </c>
      <c r="DT220" s="86">
        <v>42.271612188741642</v>
      </c>
      <c r="DU220" s="86">
        <v>42.515903570941802</v>
      </c>
      <c r="DV220" s="86">
        <v>42.465286047417869</v>
      </c>
      <c r="DW220" s="86">
        <v>42.377506732701882</v>
      </c>
      <c r="DX220" s="86">
        <v>42.420278657704294</v>
      </c>
      <c r="DY220" s="86">
        <v>42.422818225171881</v>
      </c>
      <c r="DZ220" s="86">
        <v>42.335859122994918</v>
      </c>
      <c r="EA220" s="86">
        <v>42.320858860881877</v>
      </c>
      <c r="EB220" s="86">
        <v>42.42889240338453</v>
      </c>
      <c r="EC220" s="86">
        <v>42.546033168527345</v>
      </c>
      <c r="ED220" s="86">
        <v>42.510393233856441</v>
      </c>
      <c r="EE220" s="86">
        <v>42.504639737786796</v>
      </c>
      <c r="EF220" s="86">
        <v>43.340392866596488</v>
      </c>
      <c r="EG220" s="86">
        <v>43.394838991566118</v>
      </c>
      <c r="EH220" s="86">
        <v>42.82819117096895</v>
      </c>
      <c r="EI220" s="86">
        <v>45.485411417726375</v>
      </c>
      <c r="EJ220" s="86">
        <v>43.323161774181081</v>
      </c>
      <c r="EK220" s="86">
        <v>43.705911944697782</v>
      </c>
      <c r="EL220" s="86">
        <v>43.410237528206473</v>
      </c>
      <c r="EM220" s="86">
        <v>43.21830045542454</v>
      </c>
      <c r="EN220" s="86">
        <v>43.313821935844153</v>
      </c>
      <c r="EO220" s="86">
        <v>43.455056604252775</v>
      </c>
      <c r="EP220" s="86">
        <v>43.409806800568539</v>
      </c>
      <c r="EQ220" s="86">
        <v>43.205633399879346</v>
      </c>
      <c r="ER220" s="86">
        <v>46.268430424011022</v>
      </c>
      <c r="ES220" s="86">
        <v>46.533723649392471</v>
      </c>
      <c r="ET220" s="86">
        <v>46.512014074162423</v>
      </c>
      <c r="EU220" s="86">
        <v>46.68624898509686</v>
      </c>
      <c r="EV220" s="86">
        <v>46.448233518224008</v>
      </c>
      <c r="EW220" s="86">
        <v>46.652948327789943</v>
      </c>
      <c r="EX220" s="86">
        <v>46.353473986947847</v>
      </c>
      <c r="EY220" s="86">
        <v>46.521491158914287</v>
      </c>
      <c r="EZ220" s="86">
        <v>46.489563917557177</v>
      </c>
      <c r="FA220" s="86">
        <v>46.404741840599307</v>
      </c>
      <c r="FB220" s="86">
        <v>46.316426410771285</v>
      </c>
      <c r="FC220" s="86">
        <v>46.341688208254155</v>
      </c>
      <c r="FD220" s="86">
        <v>52.621440259592681</v>
      </c>
      <c r="FE220" s="86">
        <v>52.888558042784823</v>
      </c>
      <c r="FF220" s="86">
        <v>53.242109603213244</v>
      </c>
      <c r="FG220" s="86">
        <v>53.266047881608415</v>
      </c>
      <c r="FH220" s="86">
        <v>52.831112119120405</v>
      </c>
      <c r="FI220" s="86">
        <v>52.812988887570953</v>
      </c>
      <c r="FJ220" s="86">
        <v>52.676016216663804</v>
      </c>
      <c r="FK220" s="86">
        <v>52.654165256144488</v>
      </c>
      <c r="FL220" s="86">
        <v>52.837258057952141</v>
      </c>
      <c r="FM220" s="86">
        <v>53.06467914092989</v>
      </c>
      <c r="FN220" s="86">
        <v>52.896940743849342</v>
      </c>
      <c r="FO220" s="86">
        <v>52.854230650164581</v>
      </c>
      <c r="FP220" s="86">
        <v>56.707633168868377</v>
      </c>
      <c r="FQ220" s="86">
        <v>56.760238513123468</v>
      </c>
      <c r="FR220" s="86">
        <v>57.245080941535754</v>
      </c>
      <c r="FS220" s="86">
        <v>56.90796763491096</v>
      </c>
      <c r="FT220" s="86">
        <v>57.127046787093029</v>
      </c>
      <c r="FU220" s="86">
        <v>57.108071267806849</v>
      </c>
      <c r="FV220" s="86">
        <v>56.748663986727919</v>
      </c>
      <c r="FW220" s="86">
        <v>56.804585679806905</v>
      </c>
      <c r="FX220" s="86">
        <v>56.926383392490443</v>
      </c>
      <c r="FY220" s="86">
        <v>56.904965946964211</v>
      </c>
      <c r="FZ220" s="86">
        <v>56.773707160311332</v>
      </c>
      <c r="GA220" s="86">
        <v>56.712955231245139</v>
      </c>
    </row>
    <row r="221" spans="2:183">
      <c r="B221" s="43" t="s">
        <v>7</v>
      </c>
      <c r="C221" s="653" t="s">
        <v>52</v>
      </c>
      <c r="D221" s="87">
        <v>7157.67</v>
      </c>
      <c r="E221" s="87">
        <v>6481.25</v>
      </c>
      <c r="F221" s="87">
        <v>6858.08</v>
      </c>
      <c r="G221" s="87">
        <v>6678.62</v>
      </c>
      <c r="H221" s="87">
        <v>8744.6999999999989</v>
      </c>
      <c r="I221" s="87">
        <v>8302.02</v>
      </c>
      <c r="J221" s="87">
        <v>8696.59</v>
      </c>
      <c r="K221" s="87">
        <v>8725.82</v>
      </c>
      <c r="L221" s="87">
        <v>8220.83</v>
      </c>
      <c r="M221" s="87">
        <v>6994.8</v>
      </c>
      <c r="N221" s="87">
        <v>6731.1900000000005</v>
      </c>
      <c r="O221" s="87">
        <v>7004.7800000000007</v>
      </c>
      <c r="P221" s="87">
        <v>7278.05</v>
      </c>
      <c r="Q221" s="87">
        <v>6577.3499999999995</v>
      </c>
      <c r="R221" s="87">
        <v>3133.46</v>
      </c>
      <c r="S221" s="87">
        <v>5154.83</v>
      </c>
      <c r="T221" s="87">
        <v>8746.630000000001</v>
      </c>
      <c r="U221" s="87">
        <v>8388.16</v>
      </c>
      <c r="V221" s="87">
        <v>8748.91</v>
      </c>
      <c r="W221" s="87">
        <v>8765.7000000000007</v>
      </c>
      <c r="X221" s="87">
        <v>8243.73</v>
      </c>
      <c r="Y221" s="87">
        <v>6870.97</v>
      </c>
      <c r="Z221" s="87">
        <v>6686.0700000000006</v>
      </c>
      <c r="AA221" s="87">
        <v>6962.6100000000006</v>
      </c>
      <c r="AB221" s="87">
        <v>7120.75</v>
      </c>
      <c r="AC221" s="87">
        <v>6484.9400000000005</v>
      </c>
      <c r="AD221" s="87">
        <v>6940.18</v>
      </c>
      <c r="AE221" s="87">
        <v>6646.16</v>
      </c>
      <c r="AF221" s="87">
        <v>8619.0399999999991</v>
      </c>
      <c r="AG221" s="87">
        <v>8463.6200000000008</v>
      </c>
      <c r="AH221" s="87">
        <v>8797.18</v>
      </c>
      <c r="AI221" s="87">
        <v>8807.0499999999993</v>
      </c>
      <c r="AJ221" s="87">
        <v>8229.11</v>
      </c>
      <c r="AK221" s="87">
        <v>6905.1</v>
      </c>
      <c r="AL221" s="87">
        <v>6738.81</v>
      </c>
      <c r="AM221" s="87">
        <v>6846.55</v>
      </c>
      <c r="AN221" s="87">
        <v>7036.33</v>
      </c>
      <c r="AO221" s="87">
        <v>6697.21</v>
      </c>
      <c r="AP221" s="87">
        <v>907.42</v>
      </c>
      <c r="AQ221" s="87">
        <v>654.89</v>
      </c>
      <c r="AR221" s="87">
        <v>8625.4599999999991</v>
      </c>
      <c r="AS221" s="87">
        <v>8426.86</v>
      </c>
      <c r="AT221" s="87">
        <v>8782.0600000000013</v>
      </c>
      <c r="AU221" s="87">
        <v>8884.11</v>
      </c>
      <c r="AV221" s="87">
        <v>8245.74</v>
      </c>
      <c r="AW221" s="87">
        <v>6895.38</v>
      </c>
      <c r="AX221" s="87">
        <v>6688.06</v>
      </c>
      <c r="AY221" s="87">
        <v>6793.84</v>
      </c>
      <c r="AZ221" s="87">
        <v>7201.95</v>
      </c>
      <c r="BA221" s="87">
        <v>6581.38</v>
      </c>
      <c r="BB221" s="87">
        <v>6991.03</v>
      </c>
      <c r="BC221" s="87">
        <v>6639.57</v>
      </c>
      <c r="BD221" s="87">
        <v>8765.6999999999989</v>
      </c>
      <c r="BE221" s="87">
        <v>8562.6500000000015</v>
      </c>
      <c r="BF221" s="87">
        <v>8881.35</v>
      </c>
      <c r="BG221" s="87">
        <v>8975.5400000000009</v>
      </c>
      <c r="BH221" s="87">
        <v>8308.67</v>
      </c>
      <c r="BI221" s="87">
        <v>6979.9699999999993</v>
      </c>
      <c r="BJ221" s="87">
        <v>6748.34</v>
      </c>
      <c r="BK221" s="87">
        <v>6928.3</v>
      </c>
      <c r="BL221" s="87">
        <v>7471.75</v>
      </c>
      <c r="BM221" s="87">
        <v>6858.01</v>
      </c>
      <c r="BN221" s="87">
        <v>3725.46</v>
      </c>
      <c r="BO221" s="87">
        <v>5573.9699999999993</v>
      </c>
      <c r="BP221" s="87">
        <v>9138.83</v>
      </c>
      <c r="BQ221" s="87">
        <v>8914.83</v>
      </c>
      <c r="BR221" s="87">
        <v>9388.6</v>
      </c>
      <c r="BS221" s="87">
        <v>9436.2400000000016</v>
      </c>
      <c r="BT221" s="87">
        <v>8782.2899999999991</v>
      </c>
      <c r="BU221" s="87">
        <v>7487.9000000000005</v>
      </c>
      <c r="BV221" s="87">
        <v>7353.65</v>
      </c>
      <c r="BW221" s="87">
        <v>7642.7099999999991</v>
      </c>
      <c r="BX221" s="87">
        <v>8129.99</v>
      </c>
      <c r="BY221" s="87">
        <v>7395.91</v>
      </c>
      <c r="BZ221" s="87">
        <v>7953.09</v>
      </c>
      <c r="CA221" s="87">
        <v>7651.49</v>
      </c>
      <c r="CB221" s="87">
        <v>9863.5600000000013</v>
      </c>
      <c r="CC221" s="87">
        <v>9402.01</v>
      </c>
      <c r="CD221" s="87">
        <v>10091.44</v>
      </c>
      <c r="CE221" s="87">
        <v>10133.539999999999</v>
      </c>
      <c r="CF221" s="87">
        <v>9693.67</v>
      </c>
      <c r="CG221" s="87">
        <v>8076.1100000000006</v>
      </c>
      <c r="CH221" s="87">
        <v>8023.85</v>
      </c>
      <c r="CI221" s="87">
        <v>8326.9500000000007</v>
      </c>
      <c r="CJ221" s="87">
        <v>8638.67</v>
      </c>
      <c r="CK221" s="87">
        <v>8082.95</v>
      </c>
      <c r="CL221" s="87">
        <v>7523.06</v>
      </c>
      <c r="CM221" s="87">
        <v>3514.47</v>
      </c>
      <c r="CN221" s="87">
        <v>10318.200000000001</v>
      </c>
      <c r="CO221" s="87">
        <v>10064.960000000001</v>
      </c>
      <c r="CP221" s="87">
        <v>10455.199999999999</v>
      </c>
      <c r="CQ221" s="87">
        <v>10484.31</v>
      </c>
      <c r="CR221" s="87">
        <v>9998.25</v>
      </c>
      <c r="CS221" s="87">
        <v>8394.76</v>
      </c>
      <c r="CT221" s="87">
        <v>8235.0499999999993</v>
      </c>
      <c r="CU221" s="87">
        <v>8591.15</v>
      </c>
      <c r="CV221" s="87">
        <v>8820.2699999999986</v>
      </c>
      <c r="CW221" s="87">
        <v>8001.58</v>
      </c>
      <c r="CX221" s="87">
        <v>8813.4600000000009</v>
      </c>
      <c r="CY221" s="87">
        <v>8277.25</v>
      </c>
      <c r="CZ221" s="87">
        <v>10586.74</v>
      </c>
      <c r="DA221" s="87">
        <v>10365.5</v>
      </c>
      <c r="DB221" s="87">
        <v>10766.35</v>
      </c>
      <c r="DC221" s="87">
        <v>10868.949999999999</v>
      </c>
      <c r="DD221" s="87">
        <v>10169.68</v>
      </c>
      <c r="DE221" s="87">
        <v>8599.4599999999991</v>
      </c>
      <c r="DF221" s="87">
        <v>8488.369999999999</v>
      </c>
      <c r="DG221" s="87">
        <v>8711.7100000000009</v>
      </c>
      <c r="DH221" s="87">
        <v>9052.09</v>
      </c>
      <c r="DI221" s="87">
        <v>8185.62</v>
      </c>
      <c r="DJ221" s="87">
        <v>9045.9</v>
      </c>
      <c r="DK221" s="87">
        <v>2525.91</v>
      </c>
      <c r="DL221" s="87">
        <v>10785.37</v>
      </c>
      <c r="DM221" s="87">
        <v>10584.85</v>
      </c>
      <c r="DN221" s="87">
        <v>11046.13</v>
      </c>
      <c r="DO221" s="87">
        <v>11198.56</v>
      </c>
      <c r="DP221" s="87">
        <v>10427.870000000001</v>
      </c>
      <c r="DQ221" s="87">
        <v>8852.7799999999988</v>
      </c>
      <c r="DR221" s="87">
        <v>8718.58</v>
      </c>
      <c r="DS221" s="87">
        <v>8928.91</v>
      </c>
      <c r="DT221" s="87">
        <v>9258.07</v>
      </c>
      <c r="DU221" s="87">
        <v>8381.89</v>
      </c>
      <c r="DV221" s="87">
        <v>9234.64</v>
      </c>
      <c r="DW221" s="87">
        <v>8696.7199999999993</v>
      </c>
      <c r="DX221" s="87">
        <v>11051.6</v>
      </c>
      <c r="DY221" s="87">
        <v>10742.85</v>
      </c>
      <c r="DZ221" s="87">
        <v>11359.65</v>
      </c>
      <c r="EA221" s="87">
        <v>11406.449999999999</v>
      </c>
      <c r="EB221" s="87">
        <v>10730.52</v>
      </c>
      <c r="EC221" s="87">
        <v>9000.6299999999992</v>
      </c>
      <c r="ED221" s="87">
        <v>8881.4</v>
      </c>
      <c r="EE221" s="87">
        <v>9149.68</v>
      </c>
      <c r="EF221" s="87">
        <v>9532.19</v>
      </c>
      <c r="EG221" s="87">
        <v>8917.4700000000012</v>
      </c>
      <c r="EH221" s="87">
        <v>313.68</v>
      </c>
      <c r="EI221" s="87">
        <v>1775.45</v>
      </c>
      <c r="EJ221" s="87">
        <v>11346.5</v>
      </c>
      <c r="EK221" s="87">
        <v>11062.390000000001</v>
      </c>
      <c r="EL221" s="87">
        <v>11694.97</v>
      </c>
      <c r="EM221" s="87">
        <v>11717.26</v>
      </c>
      <c r="EN221" s="87">
        <v>11059.480000000001</v>
      </c>
      <c r="EO221" s="87">
        <v>9242.67</v>
      </c>
      <c r="EP221" s="87">
        <v>9124.1500000000015</v>
      </c>
      <c r="EQ221" s="87">
        <v>9435.119999999999</v>
      </c>
      <c r="ER221" s="87">
        <v>9671.99</v>
      </c>
      <c r="ES221" s="87">
        <v>8739.52</v>
      </c>
      <c r="ET221" s="87">
        <v>9519.6299999999992</v>
      </c>
      <c r="EU221" s="87">
        <v>8907.2999999999993</v>
      </c>
      <c r="EV221" s="87">
        <v>11516.189999999999</v>
      </c>
      <c r="EW221" s="87">
        <v>11183.48</v>
      </c>
      <c r="EX221" s="87">
        <v>11829.09</v>
      </c>
      <c r="EY221" s="87">
        <v>11897.67</v>
      </c>
      <c r="EZ221" s="87">
        <v>11093.8</v>
      </c>
      <c r="FA221" s="87">
        <v>9325.8700000000008</v>
      </c>
      <c r="FB221" s="87">
        <v>9284.8499999999985</v>
      </c>
      <c r="FC221" s="87">
        <v>9529.1799999999985</v>
      </c>
      <c r="FD221" s="87">
        <v>9779.4399999999987</v>
      </c>
      <c r="FE221" s="87">
        <v>8855.56</v>
      </c>
      <c r="FF221" s="87">
        <v>4058.4</v>
      </c>
      <c r="FG221" s="87">
        <v>8186.94</v>
      </c>
      <c r="FH221" s="87">
        <v>11701.619999999999</v>
      </c>
      <c r="FI221" s="87">
        <v>11427.07</v>
      </c>
      <c r="FJ221" s="87">
        <v>12075.99</v>
      </c>
      <c r="FK221" s="87">
        <v>12133.03</v>
      </c>
      <c r="FL221" s="87">
        <v>11341.31</v>
      </c>
      <c r="FM221" s="87">
        <v>9556.65</v>
      </c>
      <c r="FN221" s="87">
        <v>9377.67</v>
      </c>
      <c r="FO221" s="87">
        <v>9772.5600000000013</v>
      </c>
      <c r="FP221" s="87">
        <v>10016.82</v>
      </c>
      <c r="FQ221" s="87">
        <v>9088.32</v>
      </c>
      <c r="FR221" s="87">
        <v>9857.57</v>
      </c>
      <c r="FS221" s="87">
        <v>9419.7300000000014</v>
      </c>
      <c r="FT221" s="87">
        <v>12061.1</v>
      </c>
      <c r="FU221" s="87">
        <v>11790.990000000002</v>
      </c>
      <c r="FV221" s="87">
        <v>12450.869999999999</v>
      </c>
      <c r="FW221" s="87">
        <v>12344.47</v>
      </c>
      <c r="FX221" s="87">
        <v>11685.150000000001</v>
      </c>
      <c r="FY221" s="87">
        <v>9683.3100000000013</v>
      </c>
      <c r="FZ221" s="87">
        <v>9640.16</v>
      </c>
      <c r="GA221" s="87">
        <v>10080.81</v>
      </c>
    </row>
    <row r="222" spans="2:183">
      <c r="B222" s="43" t="s">
        <v>7</v>
      </c>
      <c r="C222" s="653" t="s">
        <v>53</v>
      </c>
      <c r="D222" s="86">
        <v>4.6923848483656529E-2</v>
      </c>
      <c r="E222" s="86">
        <v>4.6923895649509613E-2</v>
      </c>
      <c r="F222" s="86">
        <v>4.6930399020070755E-2</v>
      </c>
      <c r="G222" s="86">
        <v>4.6928769752627247E-2</v>
      </c>
      <c r="H222" s="86">
        <v>5.8641640010461293E-2</v>
      </c>
      <c r="I222" s="86">
        <v>5.8642923238844666E-2</v>
      </c>
      <c r="J222" s="86">
        <v>5.8641083734541681E-2</v>
      </c>
      <c r="K222" s="86">
        <v>5.8641263440860215E-2</v>
      </c>
      <c r="L222" s="86">
        <v>5.8643985482299502E-2</v>
      </c>
      <c r="M222" s="86">
        <v>4.6927958994726744E-2</v>
      </c>
      <c r="N222" s="86">
        <v>4.6928177026687862E-2</v>
      </c>
      <c r="O222" s="86">
        <v>4.6929426109793525E-2</v>
      </c>
      <c r="P222" s="86">
        <v>4.699852121634799E-2</v>
      </c>
      <c r="Q222" s="86">
        <v>4.699765824495631E-2</v>
      </c>
      <c r="R222" s="86">
        <v>4.7004626268323559E-2</v>
      </c>
      <c r="S222" s="86">
        <v>4.7007386467262449E-2</v>
      </c>
      <c r="T222" s="86">
        <v>5.8716007115765453E-2</v>
      </c>
      <c r="U222" s="86">
        <v>5.8717597961247397E-2</v>
      </c>
      <c r="V222" s="86">
        <v>5.8717122703874469E-2</v>
      </c>
      <c r="W222" s="86">
        <v>5.8716315334686416E-2</v>
      </c>
      <c r="X222" s="86">
        <v>5.871979809529073E-2</v>
      </c>
      <c r="Y222" s="86">
        <v>4.7005739774103293E-2</v>
      </c>
      <c r="Z222" s="86">
        <v>4.7005223529080931E-2</v>
      </c>
      <c r="AA222" s="86">
        <v>4.7003692727285003E-2</v>
      </c>
      <c r="AB222" s="86">
        <v>4.769871253834921E-2</v>
      </c>
      <c r="AC222" s="86">
        <v>4.7696853206850555E-2</v>
      </c>
      <c r="AD222" s="86">
        <v>4.7704733231602535E-2</v>
      </c>
      <c r="AE222" s="86">
        <v>4.7705647592523472E-2</v>
      </c>
      <c r="AF222" s="86">
        <v>5.9418297634722894E-2</v>
      </c>
      <c r="AG222" s="86">
        <v>5.9413845985152335E-2</v>
      </c>
      <c r="AH222" s="86">
        <v>5.9414311282207144E-2</v>
      </c>
      <c r="AI222" s="86">
        <v>5.9413959199093307E-2</v>
      </c>
      <c r="AJ222" s="86">
        <v>5.9420676010369058E-2</v>
      </c>
      <c r="AK222" s="86">
        <v>4.770461563970238E-2</v>
      </c>
      <c r="AL222" s="86">
        <v>4.7703330294599555E-2</v>
      </c>
      <c r="AM222" s="86">
        <v>4.7705498303336889E-2</v>
      </c>
      <c r="AN222" s="86">
        <v>4.7701991783385085E-2</v>
      </c>
      <c r="AO222" s="86">
        <v>4.7697433549737239E-2</v>
      </c>
      <c r="AP222" s="86">
        <v>4.770872765509989E-2</v>
      </c>
      <c r="AQ222" s="86">
        <v>4.774607942490941E-2</v>
      </c>
      <c r="AR222" s="86">
        <v>5.9416679869669135E-2</v>
      </c>
      <c r="AS222" s="86">
        <v>5.9414796483138389E-2</v>
      </c>
      <c r="AT222" s="86">
        <v>5.9414518638793053E-2</v>
      </c>
      <c r="AU222" s="86">
        <v>5.9411178579071265E-2</v>
      </c>
      <c r="AV222" s="86">
        <v>5.9421048080249048E-2</v>
      </c>
      <c r="AW222" s="86">
        <v>4.7706347119788571E-2</v>
      </c>
      <c r="AX222" s="86">
        <v>4.7705070044794434E-2</v>
      </c>
      <c r="AY222" s="86">
        <v>4.7707540412623067E-2</v>
      </c>
      <c r="AZ222" s="86">
        <v>4.837809334443937E-2</v>
      </c>
      <c r="BA222" s="86">
        <v>4.8376283273864298E-2</v>
      </c>
      <c r="BB222" s="86">
        <v>4.8384513700004843E-2</v>
      </c>
      <c r="BC222" s="86">
        <v>4.839054574077313E-2</v>
      </c>
      <c r="BD222" s="86">
        <v>6.0279332682336428E-2</v>
      </c>
      <c r="BE222" s="86">
        <v>6.0276581066621628E-2</v>
      </c>
      <c r="BF222" s="86">
        <v>6.0274655916605586E-2</v>
      </c>
      <c r="BG222" s="86">
        <v>6.0273716868238507E-2</v>
      </c>
      <c r="BH222" s="86">
        <v>6.0282014075310163E-2</v>
      </c>
      <c r="BI222" s="86">
        <v>4.8387336050799985E-2</v>
      </c>
      <c r="BJ222" s="86">
        <v>4.8385602638560267E-2</v>
      </c>
      <c r="BK222" s="86">
        <v>4.8386375858143545E-2</v>
      </c>
      <c r="BL222" s="86">
        <v>4.9838911938526395E-2</v>
      </c>
      <c r="BM222" s="86">
        <v>4.9837077758009149E-2</v>
      </c>
      <c r="BN222" s="86">
        <v>4.9846798558167045E-2</v>
      </c>
      <c r="BO222" s="86">
        <v>4.9851714053179022E-2</v>
      </c>
      <c r="BP222" s="86">
        <v>6.2090348266818855E-2</v>
      </c>
      <c r="BQ222" s="86">
        <v>6.2088339148785025E-2</v>
      </c>
      <c r="BR222" s="86">
        <v>6.2084060731100885E-2</v>
      </c>
      <c r="BS222" s="86">
        <v>6.2085019310608017E-2</v>
      </c>
      <c r="BT222" s="86">
        <v>6.209154347042229E-2</v>
      </c>
      <c r="BU222" s="86">
        <v>4.9839589989350376E-2</v>
      </c>
      <c r="BV222" s="86">
        <v>4.9834306935389865E-2</v>
      </c>
      <c r="BW222" s="86">
        <v>4.9834443995253053E-2</v>
      </c>
      <c r="BX222" s="86">
        <v>5.1366878747480617E-2</v>
      </c>
      <c r="BY222" s="86">
        <v>5.1367053246182376E-2</v>
      </c>
      <c r="BZ222" s="86">
        <v>5.1369581645900754E-2</v>
      </c>
      <c r="CA222" s="86">
        <v>5.1372630957577957E-2</v>
      </c>
      <c r="CB222" s="86">
        <v>6.3983030507463082E-2</v>
      </c>
      <c r="CC222" s="86">
        <v>6.3990594032451276E-2</v>
      </c>
      <c r="CD222" s="86">
        <v>6.3978799348257481E-2</v>
      </c>
      <c r="CE222" s="86">
        <v>6.397921559714119E-2</v>
      </c>
      <c r="CF222" s="86">
        <v>6.3979561220175452E-2</v>
      </c>
      <c r="CG222" s="86">
        <v>5.1368536881674608E-2</v>
      </c>
      <c r="CH222" s="86">
        <v>5.1363816766528396E-2</v>
      </c>
      <c r="CI222" s="86">
        <v>5.1363829826606713E-2</v>
      </c>
      <c r="CJ222" s="86">
        <v>5.2714996186117469E-2</v>
      </c>
      <c r="CK222" s="86">
        <v>5.271215256424721E-2</v>
      </c>
      <c r="CL222" s="86">
        <v>5.2712392883918754E-2</v>
      </c>
      <c r="CM222" s="86">
        <v>5.2723113158013167E-2</v>
      </c>
      <c r="CN222" s="86">
        <v>6.5667481289140073E-2</v>
      </c>
      <c r="CO222" s="86">
        <v>6.5665605269658034E-2</v>
      </c>
      <c r="CP222" s="86">
        <v>6.5666767159079487E-2</v>
      </c>
      <c r="CQ222" s="86">
        <v>6.566771265901275E-2</v>
      </c>
      <c r="CR222" s="86">
        <v>6.566736286254729E-2</v>
      </c>
      <c r="CS222" s="86">
        <v>5.2718652072068682E-2</v>
      </c>
      <c r="CT222" s="86">
        <v>5.2715797705202752E-2</v>
      </c>
      <c r="CU222" s="86">
        <v>5.2713556430929329E-2</v>
      </c>
      <c r="CV222" s="86">
        <v>5.4126364623796455E-2</v>
      </c>
      <c r="CW222" s="86">
        <v>5.4124489749120971E-2</v>
      </c>
      <c r="CX222" s="86">
        <v>5.4126425557786913E-2</v>
      </c>
      <c r="CY222" s="86">
        <v>5.4132223297669188E-2</v>
      </c>
      <c r="CZ222" s="86">
        <v>6.7435330687746431E-2</v>
      </c>
      <c r="DA222" s="86">
        <v>6.7433675527277928E-2</v>
      </c>
      <c r="DB222" s="86">
        <v>6.7432560237002157E-2</v>
      </c>
      <c r="DC222" s="86">
        <v>6.7430686097514056E-2</v>
      </c>
      <c r="DD222" s="86">
        <v>6.7437301892547846E-2</v>
      </c>
      <c r="DE222" s="86">
        <v>5.4129591862426663E-2</v>
      </c>
      <c r="DF222" s="86">
        <v>5.4127770404189535E-2</v>
      </c>
      <c r="DG222" s="86">
        <v>5.4128827418232432E-2</v>
      </c>
      <c r="DH222" s="86">
        <v>5.5598078777493197E-2</v>
      </c>
      <c r="DI222" s="86">
        <v>5.5599921181109631E-2</v>
      </c>
      <c r="DJ222" s="86">
        <v>5.5597964376590328E-2</v>
      </c>
      <c r="DK222" s="86">
        <v>5.5615958781953891E-2</v>
      </c>
      <c r="DL222" s="86">
        <v>6.9263971126552526E-2</v>
      </c>
      <c r="DM222" s="86">
        <v>6.9259886931714087E-2</v>
      </c>
      <c r="DN222" s="86">
        <v>6.9259510060254936E-2</v>
      </c>
      <c r="DO222" s="86">
        <v>6.9255163883735316E-2</v>
      </c>
      <c r="DP222" s="86">
        <v>6.9262860748563651E-2</v>
      </c>
      <c r="DQ222" s="86">
        <v>5.5603374096336346E-2</v>
      </c>
      <c r="DR222" s="86">
        <v>5.5599288315232989E-2</v>
      </c>
      <c r="DS222" s="86">
        <v>5.5600660066006599E-2</v>
      </c>
      <c r="DT222" s="86">
        <v>5.7118963006835957E-2</v>
      </c>
      <c r="DU222" s="86">
        <v>5.7120689655172412E-2</v>
      </c>
      <c r="DV222" s="86">
        <v>5.7120660114183916E-2</v>
      </c>
      <c r="DW222" s="86">
        <v>5.712431523495487E-2</v>
      </c>
      <c r="DX222" s="86">
        <v>7.1155579592572571E-2</v>
      </c>
      <c r="DY222" s="86">
        <v>7.1155068950443115E-2</v>
      </c>
      <c r="DZ222" s="86">
        <v>7.1150341043612245E-2</v>
      </c>
      <c r="EA222" s="86">
        <v>7.1149347854563144E-2</v>
      </c>
      <c r="EB222" s="86">
        <v>7.1155407018381481E-2</v>
      </c>
      <c r="EC222" s="86">
        <v>5.7125457765027698E-2</v>
      </c>
      <c r="ED222" s="86">
        <v>5.7122459480319007E-2</v>
      </c>
      <c r="EE222" s="86">
        <v>5.7123021695021071E-2</v>
      </c>
      <c r="EF222" s="86">
        <v>5.8678769075452303E-2</v>
      </c>
      <c r="EG222" s="86">
        <v>5.8679031363365088E-2</v>
      </c>
      <c r="EH222" s="86">
        <v>5.8675645342312011E-2</v>
      </c>
      <c r="EI222" s="86">
        <v>5.8703817591472085E-2</v>
      </c>
      <c r="EJ222" s="86">
        <v>7.3107007551351771E-2</v>
      </c>
      <c r="EK222" s="86">
        <v>7.310883328707192E-2</v>
      </c>
      <c r="EL222" s="86">
        <v>7.3102243391402727E-2</v>
      </c>
      <c r="EM222" s="86">
        <v>7.3100380560234574E-2</v>
      </c>
      <c r="EN222" s="86">
        <v>7.3105554974590994E-2</v>
      </c>
      <c r="EO222" s="86">
        <v>5.868473685213052E-2</v>
      </c>
      <c r="EP222" s="86">
        <v>5.8681111604185571E-2</v>
      </c>
      <c r="EQ222" s="86">
        <v>5.867940369796816E-2</v>
      </c>
      <c r="ER222" s="86">
        <v>5.975565152385718E-2</v>
      </c>
      <c r="ES222" s="86">
        <v>5.9757810309814086E-2</v>
      </c>
      <c r="ET222" s="86">
        <v>5.9759508848140915E-2</v>
      </c>
      <c r="EU222" s="86">
        <v>5.9768904038811237E-2</v>
      </c>
      <c r="EV222" s="86">
        <v>7.4448818897637783E-2</v>
      </c>
      <c r="EW222" s="86">
        <v>7.4449831834348335E-2</v>
      </c>
      <c r="EX222" s="86">
        <v>7.4443143844280399E-2</v>
      </c>
      <c r="EY222" s="86">
        <v>7.444325562187934E-2</v>
      </c>
      <c r="EZ222" s="86">
        <v>7.4450546537530818E-2</v>
      </c>
      <c r="FA222" s="86">
        <v>5.9763212365505268E-2</v>
      </c>
      <c r="FB222" s="86">
        <v>5.9757298424467087E-2</v>
      </c>
      <c r="FC222" s="86">
        <v>5.9759436594986788E-2</v>
      </c>
      <c r="FD222" s="86">
        <v>6.1738109367305963E-2</v>
      </c>
      <c r="FE222" s="86">
        <v>6.173979191345625E-2</v>
      </c>
      <c r="FF222" s="86">
        <v>6.1745374878286269E-2</v>
      </c>
      <c r="FG222" s="86">
        <v>6.1752340149498028E-2</v>
      </c>
      <c r="FH222" s="86">
        <v>7.692614140617296E-2</v>
      </c>
      <c r="FI222" s="86">
        <v>7.6924594164160531E-2</v>
      </c>
      <c r="FJ222" s="86">
        <v>7.6917623679131714E-2</v>
      </c>
      <c r="FK222" s="86">
        <v>7.6916440032204283E-2</v>
      </c>
      <c r="FL222" s="86">
        <v>7.6925701340278901E-2</v>
      </c>
      <c r="FM222" s="86">
        <v>6.1746633758044088E-2</v>
      </c>
      <c r="FN222" s="86">
        <v>6.1742324634895658E-2</v>
      </c>
      <c r="FO222" s="86">
        <v>6.1741058736566788E-2</v>
      </c>
      <c r="FP222" s="86">
        <v>6.3770937450262605E-2</v>
      </c>
      <c r="FQ222" s="86">
        <v>6.3771154939294292E-2</v>
      </c>
      <c r="FR222" s="86">
        <v>6.3779924428686047E-2</v>
      </c>
      <c r="FS222" s="86">
        <v>6.37804184440382E-2</v>
      </c>
      <c r="FT222" s="86">
        <v>7.9457027286981036E-2</v>
      </c>
      <c r="FU222" s="86">
        <v>7.9455181336675701E-2</v>
      </c>
      <c r="FV222" s="86">
        <v>7.9446592649310865E-2</v>
      </c>
      <c r="FW222" s="86">
        <v>7.9449525341914712E-2</v>
      </c>
      <c r="FX222" s="86">
        <v>7.9455142589041669E-2</v>
      </c>
      <c r="FY222" s="86">
        <v>6.3780677372185859E-2</v>
      </c>
      <c r="FZ222" s="86">
        <v>6.3773286290069162E-2</v>
      </c>
      <c r="GA222" s="86">
        <v>6.3770709581917898E-2</v>
      </c>
    </row>
    <row r="223" spans="2:183">
      <c r="B223" s="43" t="s">
        <v>7</v>
      </c>
      <c r="C223" s="653" t="s">
        <v>228</v>
      </c>
      <c r="D223" s="85">
        <v>4220186.3</v>
      </c>
      <c r="E223" s="85">
        <v>3825479.19</v>
      </c>
      <c r="F223" s="85">
        <v>4084824.32</v>
      </c>
      <c r="G223" s="85">
        <v>3952305.09</v>
      </c>
      <c r="H223" s="85">
        <v>4186175.71</v>
      </c>
      <c r="I223" s="85">
        <v>3936673.2399999998</v>
      </c>
      <c r="J223" s="85">
        <v>4116679.37</v>
      </c>
      <c r="K223" s="85">
        <v>4152868.42</v>
      </c>
      <c r="L223" s="85">
        <v>3900839.17</v>
      </c>
      <c r="M223" s="85">
        <v>4156651.6399999997</v>
      </c>
      <c r="N223" s="85">
        <v>3980898.82</v>
      </c>
      <c r="O223" s="85">
        <v>4210542.78</v>
      </c>
      <c r="P223" s="85">
        <v>4439583.05</v>
      </c>
      <c r="Q223" s="85">
        <v>3994274.42</v>
      </c>
      <c r="R223" s="85">
        <v>1911757.5599999998</v>
      </c>
      <c r="S223" s="85">
        <v>3192173.45</v>
      </c>
      <c r="T223" s="85">
        <v>4264078.88</v>
      </c>
      <c r="U223" s="85">
        <v>4094854.4000000004</v>
      </c>
      <c r="V223" s="85">
        <v>4289185.9800000004</v>
      </c>
      <c r="W223" s="85">
        <v>4273801.2</v>
      </c>
      <c r="X223" s="85">
        <v>4030342.05</v>
      </c>
      <c r="Y223" s="85">
        <v>4189766.66</v>
      </c>
      <c r="Z223" s="85">
        <v>4076837.26</v>
      </c>
      <c r="AA223" s="85">
        <v>4239855.67</v>
      </c>
      <c r="AB223" s="85">
        <v>4597203.6900000004</v>
      </c>
      <c r="AC223" s="85">
        <v>4168132.68</v>
      </c>
      <c r="AD223" s="85">
        <v>4492225.4399999995</v>
      </c>
      <c r="AE223" s="85">
        <v>4346461.09</v>
      </c>
      <c r="AF223" s="85">
        <v>4545736.2799999993</v>
      </c>
      <c r="AG223" s="85">
        <v>4436623.1800000006</v>
      </c>
      <c r="AH223" s="85">
        <v>4631448.5</v>
      </c>
      <c r="AI223" s="85">
        <v>4635969.93</v>
      </c>
      <c r="AJ223" s="85">
        <v>4326287.43</v>
      </c>
      <c r="AK223" s="85">
        <v>4512476.97</v>
      </c>
      <c r="AL223" s="85">
        <v>4402620.49</v>
      </c>
      <c r="AM223" s="85">
        <v>4476193.49</v>
      </c>
      <c r="AN223" s="85">
        <v>4881394.59</v>
      </c>
      <c r="AO223" s="85">
        <v>4621658.2699999996</v>
      </c>
      <c r="AP223" s="85">
        <v>644434.53999999992</v>
      </c>
      <c r="AQ223" s="85">
        <v>511307.25000000006</v>
      </c>
      <c r="AR223" s="85">
        <v>4790035.33</v>
      </c>
      <c r="AS223" s="85">
        <v>4677420.4200000009</v>
      </c>
      <c r="AT223" s="85">
        <v>4893672.0599999996</v>
      </c>
      <c r="AU223" s="85">
        <v>4922365.1000000006</v>
      </c>
      <c r="AV223" s="85">
        <v>4610376.25</v>
      </c>
      <c r="AW223" s="85">
        <v>4794235.0699999994</v>
      </c>
      <c r="AX223" s="85">
        <v>4649918.68</v>
      </c>
      <c r="AY223" s="85">
        <v>4705512.59</v>
      </c>
      <c r="AZ223" s="85">
        <v>5083321.1400000006</v>
      </c>
      <c r="BA223" s="85">
        <v>4647184.8099999996</v>
      </c>
      <c r="BB223" s="85">
        <v>4948871.03</v>
      </c>
      <c r="BC223" s="85">
        <v>4734362.49</v>
      </c>
      <c r="BD223" s="85">
        <v>5017929.1500000004</v>
      </c>
      <c r="BE223" s="85">
        <v>4885480.34</v>
      </c>
      <c r="BF223" s="85">
        <v>5039608.3499999996</v>
      </c>
      <c r="BG223" s="85">
        <v>5112513.8</v>
      </c>
      <c r="BH223" s="85">
        <v>4730683.55</v>
      </c>
      <c r="BI223" s="85">
        <v>4981195.3600000003</v>
      </c>
      <c r="BJ223" s="85">
        <v>4802444.1399999997</v>
      </c>
      <c r="BK223" s="85">
        <v>4908255.04</v>
      </c>
      <c r="BL223" s="85">
        <v>5285271.9300000006</v>
      </c>
      <c r="BM223" s="85">
        <v>4875545.51</v>
      </c>
      <c r="BN223" s="85">
        <v>2643549.5299999998</v>
      </c>
      <c r="BO223" s="85">
        <v>4009226.39</v>
      </c>
      <c r="BP223" s="85">
        <v>5226911.1500000004</v>
      </c>
      <c r="BQ223" s="85">
        <v>5096887.1900000004</v>
      </c>
      <c r="BR223" s="85">
        <v>5355655.5499999989</v>
      </c>
      <c r="BS223" s="85">
        <v>5406865.0900000008</v>
      </c>
      <c r="BT223" s="85">
        <v>5028175.55</v>
      </c>
      <c r="BU223" s="85">
        <v>5299126.7700000005</v>
      </c>
      <c r="BV223" s="85">
        <v>5194982.2100000009</v>
      </c>
      <c r="BW223" s="85">
        <v>5420193.4000000004</v>
      </c>
      <c r="BX223" s="85">
        <v>5762371.1800000006</v>
      </c>
      <c r="BY223" s="85">
        <v>5250737.580000001</v>
      </c>
      <c r="BZ223" s="85">
        <v>5622790.0300000003</v>
      </c>
      <c r="CA223" s="85">
        <v>5416822.040000001</v>
      </c>
      <c r="CB223" s="85">
        <v>5606843.6799999997</v>
      </c>
      <c r="CC223" s="85">
        <v>5420784.9100000001</v>
      </c>
      <c r="CD223" s="85">
        <v>5726664.0600000005</v>
      </c>
      <c r="CE223" s="85">
        <v>5774174.5499999998</v>
      </c>
      <c r="CF223" s="85">
        <v>5504384.3499999996</v>
      </c>
      <c r="CG223" s="85">
        <v>5729953.6700000009</v>
      </c>
      <c r="CH223" s="85">
        <v>5660610.2199999997</v>
      </c>
      <c r="CI223" s="85">
        <v>5896060.5</v>
      </c>
      <c r="CJ223" s="85">
        <v>6252574.4299999997</v>
      </c>
      <c r="CK223" s="85">
        <v>5806088.7000000002</v>
      </c>
      <c r="CL223" s="85">
        <v>5407390.0599999996</v>
      </c>
      <c r="CM223" s="85">
        <v>2574733.0500000003</v>
      </c>
      <c r="CN223" s="85">
        <v>5967718.0800000001</v>
      </c>
      <c r="CO223" s="85">
        <v>5818664.3899999997</v>
      </c>
      <c r="CP223" s="85">
        <v>6068567.2000000002</v>
      </c>
      <c r="CQ223" s="85">
        <v>6110925.3099999996</v>
      </c>
      <c r="CR223" s="85">
        <v>5784321.4900000002</v>
      </c>
      <c r="CS223" s="85">
        <v>6065286.7600000007</v>
      </c>
      <c r="CT223" s="85">
        <v>5921843.9800000004</v>
      </c>
      <c r="CU223" s="85">
        <v>6170982.54</v>
      </c>
      <c r="CV223" s="85">
        <v>6375818.8199999994</v>
      </c>
      <c r="CW223" s="85">
        <v>5764913.7000000002</v>
      </c>
      <c r="CX223" s="85">
        <v>6373233.1400000006</v>
      </c>
      <c r="CY223" s="85">
        <v>6001288.9400000004</v>
      </c>
      <c r="CZ223" s="85">
        <v>6137221.5</v>
      </c>
      <c r="DA223" s="85">
        <v>6006647.8700000001</v>
      </c>
      <c r="DB223" s="85">
        <v>6234789.8499999996</v>
      </c>
      <c r="DC223" s="85">
        <v>6289640.2000000002</v>
      </c>
      <c r="DD223" s="85">
        <v>5901570.1799999997</v>
      </c>
      <c r="DE223" s="85">
        <v>6202428.21</v>
      </c>
      <c r="DF223" s="85">
        <v>6143720.2299999995</v>
      </c>
      <c r="DG223" s="85">
        <v>6305751.5699999994</v>
      </c>
      <c r="DH223" s="85">
        <v>6586018.46</v>
      </c>
      <c r="DI223" s="85">
        <v>5990798.9400000004</v>
      </c>
      <c r="DJ223" s="85">
        <v>6582777.9000000004</v>
      </c>
      <c r="DK223" s="85">
        <v>1899728.71</v>
      </c>
      <c r="DL223" s="85">
        <v>6352228.1399999997</v>
      </c>
      <c r="DM223" s="85">
        <v>6202285.7299999995</v>
      </c>
      <c r="DN223" s="85">
        <v>6494486.3999999994</v>
      </c>
      <c r="DO223" s="85">
        <v>6548644.879999999</v>
      </c>
      <c r="DP223" s="85">
        <v>6117451.9800000004</v>
      </c>
      <c r="DQ223" s="85">
        <v>6479886.1500000004</v>
      </c>
      <c r="DR223" s="85">
        <v>6349293.6400000006</v>
      </c>
      <c r="DS223" s="85">
        <v>6504284.2800000003</v>
      </c>
      <c r="DT223" s="85">
        <v>6860810.0600000005</v>
      </c>
      <c r="DU223" s="85">
        <v>6247165.5800000001</v>
      </c>
      <c r="DV223" s="85">
        <v>6874554.9699999997</v>
      </c>
      <c r="DW223" s="85">
        <v>6460333.0999999996</v>
      </c>
      <c r="DX223" s="85">
        <v>6599599.5999999996</v>
      </c>
      <c r="DY223" s="85">
        <v>6415655.0999999996</v>
      </c>
      <c r="DZ223" s="85">
        <v>6770575.9100000001</v>
      </c>
      <c r="EA223" s="85">
        <v>6796159.5800000001</v>
      </c>
      <c r="EB223" s="85">
        <v>6409177.21</v>
      </c>
      <c r="EC223" s="85">
        <v>6712511.0699999994</v>
      </c>
      <c r="ED223" s="85">
        <v>6618397.3399999999</v>
      </c>
      <c r="EE223" s="85">
        <v>6817330.3499999996</v>
      </c>
      <c r="EF223" s="85">
        <v>7050048.9900000002</v>
      </c>
      <c r="EG223" s="85">
        <v>6603644.1699999999</v>
      </c>
      <c r="EH223" s="85">
        <v>229273.19</v>
      </c>
      <c r="EI223" s="85">
        <v>1377445.33</v>
      </c>
      <c r="EJ223" s="85">
        <v>6735274.5</v>
      </c>
      <c r="EK223" s="85">
        <v>6624378.75</v>
      </c>
      <c r="EL223" s="85">
        <v>6956508.1799999997</v>
      </c>
      <c r="EM223" s="85">
        <v>6939178.6399999997</v>
      </c>
      <c r="EN223" s="85">
        <v>6563616.9100000011</v>
      </c>
      <c r="EO223" s="85">
        <v>6853283.7199999997</v>
      </c>
      <c r="EP223" s="85">
        <v>6758784.7800000012</v>
      </c>
      <c r="EQ223" s="85">
        <v>6956512.1200000001</v>
      </c>
      <c r="ER223" s="85">
        <v>7498633.8700000001</v>
      </c>
      <c r="ES223" s="85">
        <v>6814250.0699999994</v>
      </c>
      <c r="ET223" s="85">
        <v>7418836.96</v>
      </c>
      <c r="EU223" s="85">
        <v>6966512.2999999998</v>
      </c>
      <c r="EV223" s="85">
        <v>7196407.6399999997</v>
      </c>
      <c r="EW223" s="85">
        <v>7019155.1800000006</v>
      </c>
      <c r="EX223" s="85">
        <v>7377442.46</v>
      </c>
      <c r="EY223" s="85">
        <v>7447055.4299999997</v>
      </c>
      <c r="EZ223" s="85">
        <v>6938456.2999999998</v>
      </c>
      <c r="FA223" s="85">
        <v>7250646.6200000001</v>
      </c>
      <c r="FB223" s="85">
        <v>7205745.919999999</v>
      </c>
      <c r="FC223" s="85">
        <v>7399128.4399999995</v>
      </c>
      <c r="FD223" s="85">
        <v>8345120.8200000003</v>
      </c>
      <c r="FE223" s="85">
        <v>7594851.3099999996</v>
      </c>
      <c r="FF223" s="85">
        <v>3503555.78</v>
      </c>
      <c r="FG223" s="85">
        <v>7070039.7699999996</v>
      </c>
      <c r="FH223" s="85">
        <v>8048106.2400000002</v>
      </c>
      <c r="FI223" s="85">
        <v>7856742.7000000002</v>
      </c>
      <c r="FJ223" s="85">
        <v>8282157.8600000003</v>
      </c>
      <c r="FK223" s="85">
        <v>8317959.0200000005</v>
      </c>
      <c r="FL223" s="85">
        <v>7801243.9399999995</v>
      </c>
      <c r="FM223" s="85">
        <v>8222483.1700000009</v>
      </c>
      <c r="FN223" s="85">
        <v>8043575.5599999996</v>
      </c>
      <c r="FO223" s="85">
        <v>8375698.75</v>
      </c>
      <c r="FP223" s="85">
        <v>8917368.3000000007</v>
      </c>
      <c r="FQ223" s="85">
        <v>8098250.4400000004</v>
      </c>
      <c r="FR223" s="85">
        <v>8857428.3000000007</v>
      </c>
      <c r="FS223" s="85">
        <v>8414157.4700000007</v>
      </c>
      <c r="FT223" s="85">
        <v>8683604.0399999991</v>
      </c>
      <c r="FU223" s="85">
        <v>8486514.5500000007</v>
      </c>
      <c r="FV223" s="85">
        <v>8906101.4899999984</v>
      </c>
      <c r="FW223" s="85">
        <v>8838356.9699999988</v>
      </c>
      <c r="FX223" s="85">
        <v>8383620.6500000004</v>
      </c>
      <c r="FY223" s="85">
        <v>8649109.0500000007</v>
      </c>
      <c r="FZ223" s="85">
        <v>8591722.9199999999</v>
      </c>
      <c r="GA223" s="85">
        <v>8975208.0600000005</v>
      </c>
    </row>
    <row r="224" spans="2:183">
      <c r="B224" s="183" t="s">
        <v>7</v>
      </c>
      <c r="C224" s="654" t="s">
        <v>229</v>
      </c>
      <c r="D224" s="184">
        <v>27.666458849598133</v>
      </c>
      <c r="E224" s="184">
        <v>27.696260184521591</v>
      </c>
      <c r="F224" s="184">
        <v>27.952784928797737</v>
      </c>
      <c r="G224" s="184">
        <v>27.771727626477734</v>
      </c>
      <c r="H224" s="184">
        <v>28.072341990732358</v>
      </c>
      <c r="I224" s="184">
        <v>27.807452479003171</v>
      </c>
      <c r="J224" s="184">
        <v>27.758758277029305</v>
      </c>
      <c r="K224" s="184">
        <v>27.909061962365591</v>
      </c>
      <c r="L224" s="184">
        <v>27.826965848249536</v>
      </c>
      <c r="M224" s="184">
        <v>27.886884216458462</v>
      </c>
      <c r="N224" s="184">
        <v>27.753833207841822</v>
      </c>
      <c r="O224" s="184">
        <v>28.209073843309081</v>
      </c>
      <c r="P224" s="184">
        <v>28.668920681661145</v>
      </c>
      <c r="Q224" s="184">
        <v>28.540604366155225</v>
      </c>
      <c r="R224" s="184">
        <v>28.67802672555008</v>
      </c>
      <c r="S224" s="184">
        <v>29.109734178369507</v>
      </c>
      <c r="T224" s="184">
        <v>28.624702983922397</v>
      </c>
      <c r="U224" s="184">
        <v>28.664214126702991</v>
      </c>
      <c r="V224" s="184">
        <v>28.786289890671878</v>
      </c>
      <c r="W224" s="184">
        <v>28.627703313706974</v>
      </c>
      <c r="X224" s="184">
        <v>28.707984302125389</v>
      </c>
      <c r="Y224" s="184">
        <v>28.663068145279908</v>
      </c>
      <c r="Z224" s="184">
        <v>28.661477773637699</v>
      </c>
      <c r="AA224" s="184">
        <v>28.62272525973982</v>
      </c>
      <c r="AB224" s="184">
        <v>30.794606928981956</v>
      </c>
      <c r="AC224" s="184">
        <v>30.656692673276329</v>
      </c>
      <c r="AD224" s="184">
        <v>30.878221635666264</v>
      </c>
      <c r="AE224" s="184">
        <v>31.198577980992848</v>
      </c>
      <c r="AF224" s="184">
        <v>31.33758646600991</v>
      </c>
      <c r="AG224" s="184">
        <v>31.144692969518573</v>
      </c>
      <c r="AH224" s="184">
        <v>31.279833181373046</v>
      </c>
      <c r="AI224" s="184">
        <v>31.275095323546871</v>
      </c>
      <c r="AJ224" s="184">
        <v>31.239213439334531</v>
      </c>
      <c r="AK224" s="184">
        <v>31.174925697941923</v>
      </c>
      <c r="AL224" s="184">
        <v>31.165689401577094</v>
      </c>
      <c r="AM224" s="184">
        <v>31.189291094434807</v>
      </c>
      <c r="AN224" s="184">
        <v>33.092854460157554</v>
      </c>
      <c r="AO224" s="184">
        <v>32.915383902090355</v>
      </c>
      <c r="AP224" s="184">
        <v>33.881942166140902</v>
      </c>
      <c r="AQ224" s="184">
        <v>37.277888758466332</v>
      </c>
      <c r="AR224" s="184">
        <v>32.996268693729377</v>
      </c>
      <c r="AS224" s="184">
        <v>32.978829874992073</v>
      </c>
      <c r="AT224" s="184">
        <v>33.107855084229755</v>
      </c>
      <c r="AU224" s="184">
        <v>32.917592419216781</v>
      </c>
      <c r="AV224" s="184">
        <v>33.223626844805722</v>
      </c>
      <c r="AW224" s="184">
        <v>33.169374628125475</v>
      </c>
      <c r="AX224" s="184">
        <v>33.167270678193383</v>
      </c>
      <c r="AY224" s="184">
        <v>33.042937727342945</v>
      </c>
      <c r="AZ224" s="184">
        <v>34.146499852218078</v>
      </c>
      <c r="BA224" s="184">
        <v>34.159025735417075</v>
      </c>
      <c r="BB224" s="184">
        <v>34.250849753268419</v>
      </c>
      <c r="BC224" s="184">
        <v>34.505003279692147</v>
      </c>
      <c r="BD224" s="184">
        <v>34.506932773109249</v>
      </c>
      <c r="BE224" s="184">
        <v>34.391228388804414</v>
      </c>
      <c r="BF224" s="184">
        <v>34.202081806336018</v>
      </c>
      <c r="BG224" s="184">
        <v>34.332219483859703</v>
      </c>
      <c r="BH224" s="184">
        <v>34.322597039831678</v>
      </c>
      <c r="BI224" s="184">
        <v>34.531204835981477</v>
      </c>
      <c r="BJ224" s="184">
        <v>34.433527927152788</v>
      </c>
      <c r="BK224" s="184">
        <v>34.278635909684539</v>
      </c>
      <c r="BL224" s="184">
        <v>35.254418615509813</v>
      </c>
      <c r="BM224" s="184">
        <v>35.430531698638873</v>
      </c>
      <c r="BN224" s="184">
        <v>35.370794720771976</v>
      </c>
      <c r="BO224" s="184">
        <v>35.85717317616335</v>
      </c>
      <c r="BP224" s="184">
        <v>35.512284796108325</v>
      </c>
      <c r="BQ224" s="184">
        <v>35.49784577561411</v>
      </c>
      <c r="BR224" s="184">
        <v>35.415380825794841</v>
      </c>
      <c r="BS224" s="184">
        <v>35.57405529347519</v>
      </c>
      <c r="BT224" s="184">
        <v>35.549632355540474</v>
      </c>
      <c r="BU224" s="184">
        <v>35.271078075079878</v>
      </c>
      <c r="BV224" s="184">
        <v>35.205420162372434</v>
      </c>
      <c r="BW224" s="184">
        <v>35.342479884195569</v>
      </c>
      <c r="BX224" s="184">
        <v>36.407796528782548</v>
      </c>
      <c r="BY224" s="184">
        <v>36.468117764222505</v>
      </c>
      <c r="BZ224" s="184">
        <v>36.318006149036634</v>
      </c>
      <c r="CA224" s="184">
        <v>36.368916331824863</v>
      </c>
      <c r="CB224" s="184">
        <v>36.370524458513607</v>
      </c>
      <c r="CC224" s="184">
        <v>36.894158431340522</v>
      </c>
      <c r="CD224" s="184">
        <v>36.306522243566583</v>
      </c>
      <c r="CE224" s="184">
        <v>36.45588396848246</v>
      </c>
      <c r="CF224" s="184">
        <v>36.329697163221013</v>
      </c>
      <c r="CG224" s="184">
        <v>36.445681946838491</v>
      </c>
      <c r="CH224" s="184">
        <v>36.235790315972757</v>
      </c>
      <c r="CI224" s="184">
        <v>36.369168563444923</v>
      </c>
      <c r="CJ224" s="184">
        <v>38.154535041952705</v>
      </c>
      <c r="CK224" s="184">
        <v>37.863828596731608</v>
      </c>
      <c r="CL224" s="184">
        <v>37.88836847231272</v>
      </c>
      <c r="CM224" s="184">
        <v>38.62543767533267</v>
      </c>
      <c r="CN224" s="184">
        <v>37.979978616160075</v>
      </c>
      <c r="CO224" s="184">
        <v>37.96201068164757</v>
      </c>
      <c r="CP224" s="184">
        <v>38.115310019093556</v>
      </c>
      <c r="CQ224" s="184">
        <v>38.275335938919056</v>
      </c>
      <c r="CR224" s="184">
        <v>37.990762203131567</v>
      </c>
      <c r="CS224" s="184">
        <v>38.089682423054946</v>
      </c>
      <c r="CT224" s="184">
        <v>37.908055117024517</v>
      </c>
      <c r="CU224" s="184">
        <v>37.863899053860031</v>
      </c>
      <c r="CV224" s="184">
        <v>39.125774406745336</v>
      </c>
      <c r="CW224" s="184">
        <v>38.995175010462567</v>
      </c>
      <c r="CX224" s="184">
        <v>39.140170729160914</v>
      </c>
      <c r="CY224" s="184">
        <v>39.247710649540906</v>
      </c>
      <c r="CZ224" s="184">
        <v>39.092823792446701</v>
      </c>
      <c r="DA224" s="184">
        <v>39.076778107394254</v>
      </c>
      <c r="DB224" s="184">
        <v>39.050174118914448</v>
      </c>
      <c r="DC224" s="184">
        <v>39.020765942662869</v>
      </c>
      <c r="DD224" s="184">
        <v>39.134561743212956</v>
      </c>
      <c r="DE224" s="184">
        <v>39.041394176297302</v>
      </c>
      <c r="DF224" s="184">
        <v>39.176647346547632</v>
      </c>
      <c r="DG224" s="184">
        <v>39.179786571726808</v>
      </c>
      <c r="DH224" s="184">
        <v>40.451428694268884</v>
      </c>
      <c r="DI224" s="184">
        <v>40.691841164856804</v>
      </c>
      <c r="DJ224" s="184">
        <v>40.459108677213557</v>
      </c>
      <c r="DK224" s="184">
        <v>41.828582028755754</v>
      </c>
      <c r="DL224" s="184">
        <v>40.794200521468845</v>
      </c>
      <c r="DM224" s="184">
        <v>40.583438440599885</v>
      </c>
      <c r="DN224" s="184">
        <v>40.720591388747813</v>
      </c>
      <c r="DO224" s="184">
        <v>40.498731478045755</v>
      </c>
      <c r="DP224" s="184">
        <v>40.632672312443958</v>
      </c>
      <c r="DQ224" s="184">
        <v>40.699478999830419</v>
      </c>
      <c r="DR224" s="184">
        <v>40.490103627934268</v>
      </c>
      <c r="DS224" s="184">
        <v>40.502424061274056</v>
      </c>
      <c r="DT224" s="184">
        <v>42.328731151748478</v>
      </c>
      <c r="DU224" s="184">
        <v>42.573024260596974</v>
      </c>
      <c r="DV224" s="184">
        <v>42.522406707532056</v>
      </c>
      <c r="DW224" s="184">
        <v>42.434631047936833</v>
      </c>
      <c r="DX224" s="184">
        <v>42.491434237296865</v>
      </c>
      <c r="DY224" s="184">
        <v>42.49397329412232</v>
      </c>
      <c r="DZ224" s="184">
        <v>42.407009464038531</v>
      </c>
      <c r="EA224" s="184">
        <v>42.392008208736442</v>
      </c>
      <c r="EB224" s="184">
        <v>42.500047810402904</v>
      </c>
      <c r="EC224" s="184">
        <v>42.60315862629237</v>
      </c>
      <c r="ED224" s="184">
        <v>42.567515693336766</v>
      </c>
      <c r="EE224" s="184">
        <v>42.561762759481816</v>
      </c>
      <c r="EF224" s="184">
        <v>43.399071635671945</v>
      </c>
      <c r="EG224" s="184">
        <v>43.453518022929487</v>
      </c>
      <c r="EH224" s="184">
        <v>42.886866816311262</v>
      </c>
      <c r="EI224" s="184">
        <v>45.544115235317847</v>
      </c>
      <c r="EJ224" s="184">
        <v>43.396268781732431</v>
      </c>
      <c r="EK224" s="184">
        <v>43.779020777984854</v>
      </c>
      <c r="EL224" s="184">
        <v>43.483339771597876</v>
      </c>
      <c r="EM224" s="184">
        <v>43.291400835984774</v>
      </c>
      <c r="EN224" s="184">
        <v>43.386927490818742</v>
      </c>
      <c r="EO224" s="184">
        <v>43.513741341104911</v>
      </c>
      <c r="EP224" s="184">
        <v>43.468487912172726</v>
      </c>
      <c r="EQ224" s="184">
        <v>43.264312803577319</v>
      </c>
      <c r="ER224" s="184">
        <v>46.32818607553488</v>
      </c>
      <c r="ES224" s="184">
        <v>46.593481459702282</v>
      </c>
      <c r="ET224" s="184">
        <v>46.571773583010568</v>
      </c>
      <c r="EU224" s="184">
        <v>46.746017889135672</v>
      </c>
      <c r="EV224" s="184">
        <v>46.522682337121651</v>
      </c>
      <c r="EW224" s="184">
        <v>46.727398159624293</v>
      </c>
      <c r="EX224" s="184">
        <v>46.427917130792132</v>
      </c>
      <c r="EY224" s="184">
        <v>46.595934414536167</v>
      </c>
      <c r="EZ224" s="184">
        <v>46.564014464094711</v>
      </c>
      <c r="FA224" s="184">
        <v>46.46450505296481</v>
      </c>
      <c r="FB224" s="184">
        <v>46.37618370919575</v>
      </c>
      <c r="FC224" s="184">
        <v>46.401447644849142</v>
      </c>
      <c r="FD224" s="184">
        <v>52.683178368959993</v>
      </c>
      <c r="FE224" s="184">
        <v>52.950297834698276</v>
      </c>
      <c r="FF224" s="184">
        <v>53.303854978091529</v>
      </c>
      <c r="FG224" s="184">
        <v>53.327800221757919</v>
      </c>
      <c r="FH224" s="184">
        <v>52.908038260526574</v>
      </c>
      <c r="FI224" s="184">
        <v>52.889913481735114</v>
      </c>
      <c r="FJ224" s="184">
        <v>52.752933840342934</v>
      </c>
      <c r="FK224" s="184">
        <v>52.731081696176695</v>
      </c>
      <c r="FL224" s="184">
        <v>52.914183759292413</v>
      </c>
      <c r="FM224" s="184">
        <v>53.126425774687931</v>
      </c>
      <c r="FN224" s="184">
        <v>52.958683068484241</v>
      </c>
      <c r="FO224" s="184">
        <v>52.915971708901147</v>
      </c>
      <c r="FP224" s="184">
        <v>56.771404106318641</v>
      </c>
      <c r="FQ224" s="184">
        <v>56.824009668062764</v>
      </c>
      <c r="FR224" s="184">
        <v>57.308860865964448</v>
      </c>
      <c r="FS224" s="184">
        <v>56.971748053355007</v>
      </c>
      <c r="FT224" s="184">
        <v>57.206503814380007</v>
      </c>
      <c r="FU224" s="184">
        <v>57.187526449143526</v>
      </c>
      <c r="FV224" s="184">
        <v>56.828110579377224</v>
      </c>
      <c r="FW224" s="184">
        <v>56.884035205148827</v>
      </c>
      <c r="FX224" s="184">
        <v>57.005838535079491</v>
      </c>
      <c r="FY224" s="184">
        <v>56.968746624336397</v>
      </c>
      <c r="FZ224" s="184">
        <v>56.837480446601404</v>
      </c>
      <c r="GA224" s="184">
        <v>56.776725940827056</v>
      </c>
    </row>
    <row r="225" spans="2:183">
      <c r="B225" s="42"/>
      <c r="C225" s="185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</row>
    <row r="226" spans="2:183">
      <c r="B226" s="188" t="s">
        <v>32</v>
      </c>
      <c r="C226" s="189" t="s">
        <v>33</v>
      </c>
      <c r="D226" s="162">
        <v>41275</v>
      </c>
      <c r="E226" s="162">
        <v>41306</v>
      </c>
      <c r="F226" s="162">
        <v>41334</v>
      </c>
      <c r="G226" s="162">
        <v>41365</v>
      </c>
      <c r="H226" s="162">
        <v>41395</v>
      </c>
      <c r="I226" s="162">
        <v>41426</v>
      </c>
      <c r="J226" s="162">
        <v>41456</v>
      </c>
      <c r="K226" s="162">
        <v>41487</v>
      </c>
      <c r="L226" s="162">
        <v>41518</v>
      </c>
      <c r="M226" s="162">
        <v>41548</v>
      </c>
      <c r="N226" s="162">
        <v>41579</v>
      </c>
      <c r="O226" s="162">
        <v>41609</v>
      </c>
      <c r="P226" s="162">
        <v>41640</v>
      </c>
      <c r="Q226" s="162">
        <v>41671</v>
      </c>
      <c r="R226" s="162">
        <v>41699</v>
      </c>
      <c r="S226" s="162">
        <v>41730</v>
      </c>
      <c r="T226" s="162">
        <v>41760</v>
      </c>
      <c r="U226" s="162">
        <v>41791</v>
      </c>
      <c r="V226" s="162">
        <v>41821</v>
      </c>
      <c r="W226" s="162">
        <v>41852</v>
      </c>
      <c r="X226" s="162">
        <v>41883</v>
      </c>
      <c r="Y226" s="162">
        <v>41913</v>
      </c>
      <c r="Z226" s="162">
        <v>41944</v>
      </c>
      <c r="AA226" s="162">
        <v>41974</v>
      </c>
      <c r="AB226" s="162">
        <v>42005</v>
      </c>
      <c r="AC226" s="162">
        <v>42036</v>
      </c>
      <c r="AD226" s="162">
        <v>42064</v>
      </c>
      <c r="AE226" s="162">
        <v>42095</v>
      </c>
      <c r="AF226" s="162">
        <v>42125</v>
      </c>
      <c r="AG226" s="162">
        <v>42156</v>
      </c>
      <c r="AH226" s="162">
        <v>42186</v>
      </c>
      <c r="AI226" s="162">
        <v>42217</v>
      </c>
      <c r="AJ226" s="162">
        <v>42248</v>
      </c>
      <c r="AK226" s="162">
        <v>42278</v>
      </c>
      <c r="AL226" s="162">
        <v>42309</v>
      </c>
      <c r="AM226" s="162">
        <v>42339</v>
      </c>
      <c r="AN226" s="162">
        <v>42370</v>
      </c>
      <c r="AO226" s="162">
        <v>42401</v>
      </c>
      <c r="AP226" s="162">
        <v>42430</v>
      </c>
      <c r="AQ226" s="162">
        <v>42461</v>
      </c>
      <c r="AR226" s="162">
        <v>42491</v>
      </c>
      <c r="AS226" s="162">
        <v>42522</v>
      </c>
      <c r="AT226" s="162">
        <v>42552</v>
      </c>
      <c r="AU226" s="162">
        <v>42583</v>
      </c>
      <c r="AV226" s="162">
        <v>42614</v>
      </c>
      <c r="AW226" s="162">
        <v>42644</v>
      </c>
      <c r="AX226" s="162">
        <v>42675</v>
      </c>
      <c r="AY226" s="162">
        <v>42705</v>
      </c>
      <c r="AZ226" s="162">
        <v>42736</v>
      </c>
      <c r="BA226" s="162">
        <v>42767</v>
      </c>
      <c r="BB226" s="162">
        <v>42795</v>
      </c>
      <c r="BC226" s="162">
        <v>42826</v>
      </c>
      <c r="BD226" s="162">
        <v>42856</v>
      </c>
      <c r="BE226" s="162">
        <v>42887</v>
      </c>
      <c r="BF226" s="162">
        <v>42917</v>
      </c>
      <c r="BG226" s="162">
        <v>42948</v>
      </c>
      <c r="BH226" s="162">
        <v>42979</v>
      </c>
      <c r="BI226" s="162">
        <v>43009</v>
      </c>
      <c r="BJ226" s="162">
        <v>43040</v>
      </c>
      <c r="BK226" s="162">
        <v>43070</v>
      </c>
      <c r="BL226" s="162">
        <v>43101</v>
      </c>
      <c r="BM226" s="162">
        <v>43132</v>
      </c>
      <c r="BN226" s="162">
        <v>43160</v>
      </c>
      <c r="BO226" s="162">
        <v>43191</v>
      </c>
      <c r="BP226" s="162">
        <v>43221</v>
      </c>
      <c r="BQ226" s="162">
        <v>43252</v>
      </c>
      <c r="BR226" s="162">
        <v>43282</v>
      </c>
      <c r="BS226" s="162">
        <v>43313</v>
      </c>
      <c r="BT226" s="162">
        <v>43344</v>
      </c>
      <c r="BU226" s="162">
        <v>43374</v>
      </c>
      <c r="BV226" s="162">
        <v>43405</v>
      </c>
      <c r="BW226" s="162">
        <v>43435</v>
      </c>
      <c r="BX226" s="162">
        <v>43466</v>
      </c>
      <c r="BY226" s="162">
        <v>43497</v>
      </c>
      <c r="BZ226" s="162">
        <v>43525</v>
      </c>
      <c r="CA226" s="162">
        <v>43556</v>
      </c>
      <c r="CB226" s="162">
        <v>43586</v>
      </c>
      <c r="CC226" s="162">
        <v>43617</v>
      </c>
      <c r="CD226" s="162">
        <v>43647</v>
      </c>
      <c r="CE226" s="162">
        <v>43678</v>
      </c>
      <c r="CF226" s="162">
        <v>43709</v>
      </c>
      <c r="CG226" s="162">
        <v>43739</v>
      </c>
      <c r="CH226" s="162">
        <v>43770</v>
      </c>
      <c r="CI226" s="162">
        <v>43800</v>
      </c>
      <c r="CJ226" s="162">
        <v>43831</v>
      </c>
      <c r="CK226" s="162">
        <v>43862</v>
      </c>
      <c r="CL226" s="162">
        <v>43891</v>
      </c>
      <c r="CM226" s="162">
        <v>43922</v>
      </c>
      <c r="CN226" s="162">
        <v>43952</v>
      </c>
      <c r="CO226" s="162">
        <v>43983</v>
      </c>
      <c r="CP226" s="162">
        <v>44013</v>
      </c>
      <c r="CQ226" s="162">
        <v>44044</v>
      </c>
      <c r="CR226" s="162">
        <v>44075</v>
      </c>
      <c r="CS226" s="162">
        <v>44105</v>
      </c>
      <c r="CT226" s="162">
        <v>44136</v>
      </c>
      <c r="CU226" s="162">
        <v>44166</v>
      </c>
      <c r="CV226" s="162">
        <v>44197</v>
      </c>
      <c r="CW226" s="162">
        <v>44228</v>
      </c>
      <c r="CX226" s="162">
        <v>44256</v>
      </c>
      <c r="CY226" s="162">
        <v>44287</v>
      </c>
      <c r="CZ226" s="162">
        <v>44317</v>
      </c>
      <c r="DA226" s="162">
        <v>44348</v>
      </c>
      <c r="DB226" s="162">
        <v>44378</v>
      </c>
      <c r="DC226" s="162">
        <v>44409</v>
      </c>
      <c r="DD226" s="162">
        <v>44440</v>
      </c>
      <c r="DE226" s="162">
        <v>44470</v>
      </c>
      <c r="DF226" s="162">
        <v>44501</v>
      </c>
      <c r="DG226" s="162">
        <v>44531</v>
      </c>
      <c r="DH226" s="162">
        <v>44562</v>
      </c>
      <c r="DI226" s="162">
        <v>44593</v>
      </c>
      <c r="DJ226" s="162">
        <v>44621</v>
      </c>
      <c r="DK226" s="162">
        <v>44652</v>
      </c>
      <c r="DL226" s="162">
        <v>44682</v>
      </c>
      <c r="DM226" s="162">
        <v>44713</v>
      </c>
      <c r="DN226" s="162">
        <v>44743</v>
      </c>
      <c r="DO226" s="162">
        <v>44774</v>
      </c>
      <c r="DP226" s="162">
        <v>44805</v>
      </c>
      <c r="DQ226" s="162">
        <v>44835</v>
      </c>
      <c r="DR226" s="162">
        <v>44866</v>
      </c>
      <c r="DS226" s="162">
        <v>44896</v>
      </c>
      <c r="DT226" s="162">
        <v>44927</v>
      </c>
      <c r="DU226" s="162">
        <v>44958</v>
      </c>
      <c r="DV226" s="162">
        <v>44986</v>
      </c>
      <c r="DW226" s="162">
        <v>45017</v>
      </c>
      <c r="DX226" s="162">
        <v>45047</v>
      </c>
      <c r="DY226" s="162">
        <v>45078</v>
      </c>
      <c r="DZ226" s="162">
        <v>45108</v>
      </c>
      <c r="EA226" s="162">
        <v>45139</v>
      </c>
      <c r="EB226" s="162">
        <v>45170</v>
      </c>
      <c r="EC226" s="162">
        <v>45200</v>
      </c>
      <c r="ED226" s="162">
        <v>45231</v>
      </c>
      <c r="EE226" s="162">
        <v>45261</v>
      </c>
      <c r="EF226" s="162">
        <v>45292</v>
      </c>
      <c r="EG226" s="162">
        <v>45323</v>
      </c>
      <c r="EH226" s="162">
        <v>45352</v>
      </c>
      <c r="EI226" s="162">
        <v>45383</v>
      </c>
      <c r="EJ226" s="162">
        <v>45413</v>
      </c>
      <c r="EK226" s="162">
        <v>45444</v>
      </c>
      <c r="EL226" s="162">
        <v>45474</v>
      </c>
      <c r="EM226" s="162">
        <v>45505</v>
      </c>
      <c r="EN226" s="162">
        <v>45536</v>
      </c>
      <c r="EO226" s="162">
        <v>45566</v>
      </c>
      <c r="EP226" s="162">
        <v>45597</v>
      </c>
      <c r="EQ226" s="162">
        <v>45627</v>
      </c>
      <c r="ER226" s="162">
        <v>45658</v>
      </c>
      <c r="ES226" s="162">
        <v>45689</v>
      </c>
      <c r="ET226" s="162">
        <v>45717</v>
      </c>
      <c r="EU226" s="162">
        <v>45748</v>
      </c>
      <c r="EV226" s="162">
        <v>45778</v>
      </c>
      <c r="EW226" s="162">
        <v>45809</v>
      </c>
      <c r="EX226" s="162">
        <v>45839</v>
      </c>
      <c r="EY226" s="162">
        <v>45870</v>
      </c>
      <c r="EZ226" s="162">
        <v>45901</v>
      </c>
      <c r="FA226" s="162">
        <v>45931</v>
      </c>
      <c r="FB226" s="162">
        <v>45962</v>
      </c>
      <c r="FC226" s="162">
        <v>45992</v>
      </c>
      <c r="FD226" s="162">
        <v>46023</v>
      </c>
      <c r="FE226" s="162">
        <v>46054</v>
      </c>
      <c r="FF226" s="162">
        <v>46082</v>
      </c>
      <c r="FG226" s="162">
        <v>46113</v>
      </c>
      <c r="FH226" s="162">
        <v>46143</v>
      </c>
      <c r="FI226" s="162">
        <v>46174</v>
      </c>
      <c r="FJ226" s="162">
        <v>46204</v>
      </c>
      <c r="FK226" s="162">
        <v>46235</v>
      </c>
      <c r="FL226" s="162">
        <v>46266</v>
      </c>
      <c r="FM226" s="162">
        <v>46296</v>
      </c>
      <c r="FN226" s="162">
        <v>46327</v>
      </c>
      <c r="FO226" s="162">
        <v>46357</v>
      </c>
      <c r="FP226" s="162">
        <v>46388</v>
      </c>
      <c r="FQ226" s="162">
        <v>46419</v>
      </c>
      <c r="FR226" s="162">
        <v>46447</v>
      </c>
      <c r="FS226" s="162">
        <v>46478</v>
      </c>
      <c r="FT226" s="162">
        <v>46508</v>
      </c>
      <c r="FU226" s="162">
        <v>46539</v>
      </c>
      <c r="FV226" s="162">
        <v>46569</v>
      </c>
      <c r="FW226" s="162">
        <v>46600</v>
      </c>
      <c r="FX226" s="162">
        <v>46631</v>
      </c>
      <c r="FY226" s="162">
        <v>46661</v>
      </c>
      <c r="FZ226" s="162">
        <v>46692</v>
      </c>
      <c r="GA226" s="162">
        <v>46722</v>
      </c>
    </row>
    <row r="227" spans="2:183">
      <c r="B227" s="75" t="s">
        <v>8</v>
      </c>
      <c r="C227" s="163" t="s">
        <v>34</v>
      </c>
      <c r="D227" s="164">
        <v>223</v>
      </c>
      <c r="E227" s="165">
        <v>223</v>
      </c>
      <c r="F227" s="165">
        <v>223</v>
      </c>
      <c r="G227" s="165">
        <v>223</v>
      </c>
      <c r="H227" s="165">
        <v>223</v>
      </c>
      <c r="I227" s="165">
        <v>223</v>
      </c>
      <c r="J227" s="165">
        <v>223</v>
      </c>
      <c r="K227" s="165">
        <v>223</v>
      </c>
      <c r="L227" s="165">
        <v>223</v>
      </c>
      <c r="M227" s="165">
        <v>223</v>
      </c>
      <c r="N227" s="165">
        <v>223</v>
      </c>
      <c r="O227" s="165">
        <v>223</v>
      </c>
      <c r="P227" s="165">
        <v>223</v>
      </c>
      <c r="Q227" s="165">
        <v>223</v>
      </c>
      <c r="R227" s="165">
        <v>223</v>
      </c>
      <c r="S227" s="165">
        <v>223</v>
      </c>
      <c r="T227" s="165">
        <v>223</v>
      </c>
      <c r="U227" s="165">
        <v>223</v>
      </c>
      <c r="V227" s="165">
        <v>223</v>
      </c>
      <c r="W227" s="165">
        <v>223</v>
      </c>
      <c r="X227" s="165">
        <v>223</v>
      </c>
      <c r="Y227" s="165">
        <v>223</v>
      </c>
      <c r="Z227" s="165">
        <v>223</v>
      </c>
      <c r="AA227" s="165">
        <v>223</v>
      </c>
      <c r="AB227" s="165">
        <v>223</v>
      </c>
      <c r="AC227" s="165">
        <v>223</v>
      </c>
      <c r="AD227" s="165">
        <v>223</v>
      </c>
      <c r="AE227" s="165">
        <v>223</v>
      </c>
      <c r="AF227" s="165">
        <v>223</v>
      </c>
      <c r="AG227" s="165">
        <v>223</v>
      </c>
      <c r="AH227" s="165">
        <v>223</v>
      </c>
      <c r="AI227" s="165">
        <v>223</v>
      </c>
      <c r="AJ227" s="165">
        <v>223</v>
      </c>
      <c r="AK227" s="165">
        <v>223</v>
      </c>
      <c r="AL227" s="165">
        <v>223</v>
      </c>
      <c r="AM227" s="165">
        <v>223</v>
      </c>
      <c r="AN227" s="165">
        <v>223</v>
      </c>
      <c r="AO227" s="165">
        <v>223</v>
      </c>
      <c r="AP227" s="165">
        <v>223</v>
      </c>
      <c r="AQ227" s="165">
        <v>223</v>
      </c>
      <c r="AR227" s="165">
        <v>223</v>
      </c>
      <c r="AS227" s="165">
        <v>223</v>
      </c>
      <c r="AT227" s="165">
        <v>223</v>
      </c>
      <c r="AU227" s="165">
        <v>223</v>
      </c>
      <c r="AV227" s="165">
        <v>223</v>
      </c>
      <c r="AW227" s="165">
        <v>223</v>
      </c>
      <c r="AX227" s="165">
        <v>223</v>
      </c>
      <c r="AY227" s="165">
        <v>223</v>
      </c>
      <c r="AZ227" s="165">
        <v>223</v>
      </c>
      <c r="BA227" s="165">
        <v>223</v>
      </c>
      <c r="BB227" s="165">
        <v>223</v>
      </c>
      <c r="BC227" s="165">
        <v>223</v>
      </c>
      <c r="BD227" s="165">
        <v>223</v>
      </c>
      <c r="BE227" s="165">
        <v>223</v>
      </c>
      <c r="BF227" s="165">
        <v>223</v>
      </c>
      <c r="BG227" s="165">
        <v>223</v>
      </c>
      <c r="BH227" s="165">
        <v>223</v>
      </c>
      <c r="BI227" s="165">
        <v>223</v>
      </c>
      <c r="BJ227" s="165">
        <v>223</v>
      </c>
      <c r="BK227" s="165">
        <v>223</v>
      </c>
      <c r="BL227" s="165">
        <v>223</v>
      </c>
      <c r="BM227" s="165">
        <v>223</v>
      </c>
      <c r="BN227" s="165">
        <v>223</v>
      </c>
      <c r="BO227" s="165">
        <v>223</v>
      </c>
      <c r="BP227" s="165">
        <v>223</v>
      </c>
      <c r="BQ227" s="165">
        <v>223</v>
      </c>
      <c r="BR227" s="165">
        <v>223</v>
      </c>
      <c r="BS227" s="165">
        <v>223</v>
      </c>
      <c r="BT227" s="165">
        <v>223</v>
      </c>
      <c r="BU227" s="165">
        <v>223</v>
      </c>
      <c r="BV227" s="165">
        <v>223</v>
      </c>
      <c r="BW227" s="165">
        <v>223</v>
      </c>
      <c r="BX227" s="165">
        <v>223</v>
      </c>
      <c r="BY227" s="165">
        <v>223</v>
      </c>
      <c r="BZ227" s="165">
        <v>223</v>
      </c>
      <c r="CA227" s="165">
        <v>223</v>
      </c>
      <c r="CB227" s="165">
        <v>223</v>
      </c>
      <c r="CC227" s="165">
        <v>223</v>
      </c>
      <c r="CD227" s="165">
        <v>223</v>
      </c>
      <c r="CE227" s="165">
        <v>223</v>
      </c>
      <c r="CF227" s="165">
        <v>223</v>
      </c>
      <c r="CG227" s="165">
        <v>223</v>
      </c>
      <c r="CH227" s="165">
        <v>223</v>
      </c>
      <c r="CI227" s="165">
        <v>223</v>
      </c>
      <c r="CJ227" s="165">
        <v>223</v>
      </c>
      <c r="CK227" s="165">
        <v>223</v>
      </c>
      <c r="CL227" s="165">
        <v>223</v>
      </c>
      <c r="CM227" s="165">
        <v>223</v>
      </c>
      <c r="CN227" s="165">
        <v>223</v>
      </c>
      <c r="CO227" s="165">
        <v>223</v>
      </c>
      <c r="CP227" s="165">
        <v>223</v>
      </c>
      <c r="CQ227" s="165">
        <v>223</v>
      </c>
      <c r="CR227" s="165">
        <v>223</v>
      </c>
      <c r="CS227" s="165">
        <v>223</v>
      </c>
      <c r="CT227" s="165">
        <v>223</v>
      </c>
      <c r="CU227" s="165">
        <v>223</v>
      </c>
      <c r="CV227" s="165">
        <v>223</v>
      </c>
      <c r="CW227" s="165">
        <v>223</v>
      </c>
      <c r="CX227" s="165">
        <v>223</v>
      </c>
      <c r="CY227" s="165">
        <v>223</v>
      </c>
      <c r="CZ227" s="165">
        <v>223</v>
      </c>
      <c r="DA227" s="165">
        <v>223</v>
      </c>
      <c r="DB227" s="165">
        <v>223</v>
      </c>
      <c r="DC227" s="165">
        <v>223</v>
      </c>
      <c r="DD227" s="165">
        <v>223</v>
      </c>
      <c r="DE227" s="165">
        <v>223</v>
      </c>
      <c r="DF227" s="165">
        <v>223</v>
      </c>
      <c r="DG227" s="165">
        <v>223</v>
      </c>
      <c r="DH227" s="165">
        <v>223</v>
      </c>
      <c r="DI227" s="165">
        <v>223</v>
      </c>
      <c r="DJ227" s="165">
        <v>223</v>
      </c>
      <c r="DK227" s="165">
        <v>223</v>
      </c>
      <c r="DL227" s="165">
        <v>223</v>
      </c>
      <c r="DM227" s="165">
        <v>223</v>
      </c>
      <c r="DN227" s="165">
        <v>223</v>
      </c>
      <c r="DO227" s="165">
        <v>223</v>
      </c>
      <c r="DP227" s="165">
        <v>223</v>
      </c>
      <c r="DQ227" s="165">
        <v>223</v>
      </c>
      <c r="DR227" s="165">
        <v>223</v>
      </c>
      <c r="DS227" s="165">
        <v>223</v>
      </c>
      <c r="DT227" s="165">
        <v>223</v>
      </c>
      <c r="DU227" s="165">
        <v>223</v>
      </c>
      <c r="DV227" s="165">
        <v>223</v>
      </c>
      <c r="DW227" s="165">
        <v>223</v>
      </c>
      <c r="DX227" s="165">
        <v>223</v>
      </c>
      <c r="DY227" s="165">
        <v>223</v>
      </c>
      <c r="DZ227" s="165">
        <v>223</v>
      </c>
      <c r="EA227" s="165">
        <v>223</v>
      </c>
      <c r="EB227" s="165">
        <v>223</v>
      </c>
      <c r="EC227" s="165">
        <v>223</v>
      </c>
      <c r="ED227" s="165">
        <v>223</v>
      </c>
      <c r="EE227" s="165">
        <v>223</v>
      </c>
      <c r="EF227" s="165">
        <v>223</v>
      </c>
      <c r="EG227" s="165">
        <v>223</v>
      </c>
      <c r="EH227" s="165">
        <v>223</v>
      </c>
      <c r="EI227" s="165">
        <v>223</v>
      </c>
      <c r="EJ227" s="165">
        <v>223</v>
      </c>
      <c r="EK227" s="165">
        <v>223</v>
      </c>
      <c r="EL227" s="165">
        <v>223</v>
      </c>
      <c r="EM227" s="165">
        <v>223</v>
      </c>
      <c r="EN227" s="165">
        <v>223</v>
      </c>
      <c r="EO227" s="165">
        <v>223</v>
      </c>
      <c r="EP227" s="165">
        <v>223</v>
      </c>
      <c r="EQ227" s="165">
        <v>223</v>
      </c>
      <c r="ER227" s="165">
        <v>223</v>
      </c>
      <c r="ES227" s="165">
        <v>223</v>
      </c>
      <c r="ET227" s="165">
        <v>223</v>
      </c>
      <c r="EU227" s="165">
        <v>223</v>
      </c>
      <c r="EV227" s="165">
        <v>223</v>
      </c>
      <c r="EW227" s="165">
        <v>223</v>
      </c>
      <c r="EX227" s="165">
        <v>223</v>
      </c>
      <c r="EY227" s="165">
        <v>223</v>
      </c>
      <c r="EZ227" s="165">
        <v>223</v>
      </c>
      <c r="FA227" s="165">
        <v>223</v>
      </c>
      <c r="FB227" s="165">
        <v>223</v>
      </c>
      <c r="FC227" s="165">
        <v>223</v>
      </c>
      <c r="FD227" s="165">
        <v>223</v>
      </c>
      <c r="FE227" s="165">
        <v>223</v>
      </c>
      <c r="FF227" s="165">
        <v>223</v>
      </c>
      <c r="FG227" s="165">
        <v>223</v>
      </c>
      <c r="FH227" s="165">
        <v>223</v>
      </c>
      <c r="FI227" s="165">
        <v>223</v>
      </c>
      <c r="FJ227" s="165">
        <v>223</v>
      </c>
      <c r="FK227" s="165">
        <v>223</v>
      </c>
      <c r="FL227" s="165">
        <v>223</v>
      </c>
      <c r="FM227" s="165">
        <v>223</v>
      </c>
      <c r="FN227" s="165">
        <v>223</v>
      </c>
      <c r="FO227" s="165">
        <v>223</v>
      </c>
      <c r="FP227" s="165">
        <v>223</v>
      </c>
      <c r="FQ227" s="165">
        <v>223</v>
      </c>
      <c r="FR227" s="165">
        <v>223</v>
      </c>
      <c r="FS227" s="165">
        <v>223</v>
      </c>
      <c r="FT227" s="165">
        <v>223</v>
      </c>
      <c r="FU227" s="165">
        <v>223</v>
      </c>
      <c r="FV227" s="165">
        <v>223</v>
      </c>
      <c r="FW227" s="165">
        <v>223</v>
      </c>
      <c r="FX227" s="165">
        <v>223</v>
      </c>
      <c r="FY227" s="165">
        <v>223</v>
      </c>
      <c r="FZ227" s="165">
        <v>223</v>
      </c>
      <c r="GA227" s="165">
        <v>223</v>
      </c>
    </row>
    <row r="228" spans="2:183">
      <c r="B228" s="96" t="s">
        <v>8</v>
      </c>
      <c r="C228" s="166" t="s">
        <v>35</v>
      </c>
      <c r="D228" s="167">
        <v>73983.25248868778</v>
      </c>
      <c r="E228" s="168">
        <v>67093.088235294112</v>
      </c>
      <c r="F228" s="168">
        <v>71756.447963800907</v>
      </c>
      <c r="G228" s="168">
        <v>69542.969230769231</v>
      </c>
      <c r="H228" s="168">
        <v>72370.695927601817</v>
      </c>
      <c r="I228" s="168">
        <v>69125.169683257918</v>
      </c>
      <c r="J228" s="168">
        <v>72770.576923076922</v>
      </c>
      <c r="K228" s="168">
        <v>72708.12217194571</v>
      </c>
      <c r="L228" s="168">
        <v>68994.937556561083</v>
      </c>
      <c r="M228" s="168">
        <v>72979.542081447958</v>
      </c>
      <c r="N228" s="168">
        <v>70048.846153846156</v>
      </c>
      <c r="O228" s="168">
        <v>72912.61900452488</v>
      </c>
      <c r="P228" s="168">
        <v>75364.728506787331</v>
      </c>
      <c r="Q228" s="168">
        <v>67734.671945701368</v>
      </c>
      <c r="R228" s="168">
        <v>72101.470588235286</v>
      </c>
      <c r="S228" s="168">
        <v>70335.882352941175</v>
      </c>
      <c r="T228" s="168">
        <v>72632.726244343896</v>
      </c>
      <c r="U228" s="168">
        <v>69607.477375565621</v>
      </c>
      <c r="V228" s="168">
        <v>73017.62986425338</v>
      </c>
      <c r="W228" s="168">
        <v>72955.248868778275</v>
      </c>
      <c r="X228" s="168">
        <v>68861.204524886882</v>
      </c>
      <c r="Y228" s="168">
        <v>72140.050678733038</v>
      </c>
      <c r="Z228" s="168">
        <v>69871.204524886882</v>
      </c>
      <c r="AA228" s="168">
        <v>72487.556561085963</v>
      </c>
      <c r="AB228" s="168">
        <v>72708.970588235286</v>
      </c>
      <c r="AC228" s="168">
        <v>66006.340271493216</v>
      </c>
      <c r="AD228" s="168">
        <v>71282.505882352954</v>
      </c>
      <c r="AE228" s="168">
        <v>23086.382805429865</v>
      </c>
      <c r="AF228" s="168">
        <v>68902.969230769231</v>
      </c>
      <c r="AG228" s="168">
        <v>69733.399095022614</v>
      </c>
      <c r="AH228" s="168">
        <v>72714.304072398183</v>
      </c>
      <c r="AI228" s="168">
        <v>72640.910407239819</v>
      </c>
      <c r="AJ228" s="168">
        <v>68007.692307692298</v>
      </c>
      <c r="AK228" s="168">
        <v>71236.419909502263</v>
      </c>
      <c r="AL228" s="168">
        <v>68795.893665158379</v>
      </c>
      <c r="AM228" s="168">
        <v>70521.962895927601</v>
      </c>
      <c r="AN228" s="168">
        <v>72056.849773755661</v>
      </c>
      <c r="AO228" s="168">
        <v>68105.967420814486</v>
      </c>
      <c r="AP228" s="168">
        <v>70881.289592760178</v>
      </c>
      <c r="AQ228" s="168">
        <v>67839.24796380091</v>
      </c>
      <c r="AR228" s="168">
        <v>71242.87330316742</v>
      </c>
      <c r="AS228" s="168">
        <v>69812.505882352954</v>
      </c>
      <c r="AT228" s="168">
        <v>72436.052036199093</v>
      </c>
      <c r="AU228" s="168">
        <v>73060.831674208152</v>
      </c>
      <c r="AV228" s="168">
        <v>68374.530316742079</v>
      </c>
      <c r="AW228" s="168">
        <v>70997.10950226245</v>
      </c>
      <c r="AX228" s="168">
        <v>68938.99909502262</v>
      </c>
      <c r="AY228" s="168">
        <v>70186.425339366513</v>
      </c>
      <c r="AZ228" s="168">
        <v>72402.313122171938</v>
      </c>
      <c r="BA228" s="168">
        <v>66063.178733031673</v>
      </c>
      <c r="BB228" s="168">
        <v>38972.943891402712</v>
      </c>
      <c r="BC228" s="168">
        <v>51597.013574660639</v>
      </c>
      <c r="BD228" s="168">
        <v>71146.968325791851</v>
      </c>
      <c r="BE228" s="168">
        <v>69211.589140271506</v>
      </c>
      <c r="BF228" s="168">
        <v>72153.456108597282</v>
      </c>
      <c r="BG228" s="168">
        <v>72953.8742081448</v>
      </c>
      <c r="BH228" s="168">
        <v>67820.158371040714</v>
      </c>
      <c r="BI228" s="168">
        <v>70741.476018099551</v>
      </c>
      <c r="BJ228" s="168">
        <v>68146.48778280543</v>
      </c>
      <c r="BK228" s="168">
        <v>70032.805429864253</v>
      </c>
      <c r="BL228" s="168">
        <v>72772.822624434382</v>
      </c>
      <c r="BM228" s="168">
        <v>66550.972850678736</v>
      </c>
      <c r="BN228" s="168">
        <v>70961.510407239824</v>
      </c>
      <c r="BO228" s="168">
        <v>68716.50452488687</v>
      </c>
      <c r="BP228" s="168">
        <v>72147.946606334837</v>
      </c>
      <c r="BQ228" s="168">
        <v>70223.207239819007</v>
      </c>
      <c r="BR228" s="168">
        <v>73807.61900452488</v>
      </c>
      <c r="BS228" s="168">
        <v>74282.941176470587</v>
      </c>
      <c r="BT228" s="168">
        <v>69487.177375565618</v>
      </c>
      <c r="BU228" s="168">
        <v>73115.74660633484</v>
      </c>
      <c r="BV228" s="168">
        <v>71359.394570135744</v>
      </c>
      <c r="BW228" s="168">
        <v>73993.009049773755</v>
      </c>
      <c r="BX228" s="168">
        <v>76290.39004524886</v>
      </c>
      <c r="BY228" s="168">
        <v>54896.905882352941</v>
      </c>
      <c r="BZ228" s="168">
        <v>0</v>
      </c>
      <c r="CA228" s="168">
        <v>31457.423529411764</v>
      </c>
      <c r="CB228" s="168">
        <v>74800.718552036196</v>
      </c>
      <c r="CC228" s="168">
        <v>72039.700452488687</v>
      </c>
      <c r="CD228" s="168">
        <v>76631.543891402718</v>
      </c>
      <c r="CE228" s="168">
        <v>77058.744343891391</v>
      </c>
      <c r="CF228" s="168">
        <v>73382.652488687789</v>
      </c>
      <c r="CG228" s="168">
        <v>76093.144796380089</v>
      </c>
      <c r="CH228" s="168">
        <v>75724.304072398183</v>
      </c>
      <c r="CI228" s="168">
        <v>78554.338461538457</v>
      </c>
      <c r="CJ228" s="168">
        <v>78561.430769230763</v>
      </c>
      <c r="CK228" s="168">
        <v>73492.086877828056</v>
      </c>
      <c r="CL228" s="168">
        <v>78258.778280542989</v>
      </c>
      <c r="CM228" s="168">
        <v>74025.560180995482</v>
      </c>
      <c r="CN228" s="168">
        <v>75518.376470588235</v>
      </c>
      <c r="CO228" s="168">
        <v>73864.604072398186</v>
      </c>
      <c r="CP228" s="168">
        <v>76964.717194570141</v>
      </c>
      <c r="CQ228" s="168">
        <v>77028.223981900461</v>
      </c>
      <c r="CR228" s="168">
        <v>73655.101809954751</v>
      </c>
      <c r="CS228" s="168">
        <v>76449.066968325787</v>
      </c>
      <c r="CT228" s="168">
        <v>75099.819004524892</v>
      </c>
      <c r="CU228" s="168">
        <v>78026.883257918555</v>
      </c>
      <c r="CV228" s="168">
        <v>78541.142533936654</v>
      </c>
      <c r="CW228" s="168">
        <v>48371.159276018108</v>
      </c>
      <c r="CX228" s="168">
        <v>48123.104977375573</v>
      </c>
      <c r="CY228" s="168">
        <v>73833.26334841628</v>
      </c>
      <c r="CZ228" s="168">
        <v>75645.282805429859</v>
      </c>
      <c r="DA228" s="168">
        <v>74137.352941176476</v>
      </c>
      <c r="DB228" s="168">
        <v>77039.852941176476</v>
      </c>
      <c r="DC228" s="168">
        <v>77702.969230769231</v>
      </c>
      <c r="DD228" s="168">
        <v>73326.860633484175</v>
      </c>
      <c r="DE228" s="168">
        <v>76495.429864253383</v>
      </c>
      <c r="DF228" s="168">
        <v>75863.783710407239</v>
      </c>
      <c r="DG228" s="168">
        <v>77819.3665158371</v>
      </c>
      <c r="DH228" s="168">
        <v>78593.071493212672</v>
      </c>
      <c r="DI228" s="168">
        <v>71095.271493212669</v>
      </c>
      <c r="DJ228" s="168">
        <v>78377.969230769231</v>
      </c>
      <c r="DK228" s="168">
        <v>73881.352036199096</v>
      </c>
      <c r="DL228" s="168">
        <v>75849.021719457014</v>
      </c>
      <c r="DM228" s="168">
        <v>74153.62533936651</v>
      </c>
      <c r="DN228" s="168">
        <v>77480.282805429859</v>
      </c>
      <c r="DO228" s="168">
        <v>77945.62217194571</v>
      </c>
      <c r="DP228" s="168">
        <v>73215.339366515836</v>
      </c>
      <c r="DQ228" s="168">
        <v>76995.248868778275</v>
      </c>
      <c r="DR228" s="168">
        <v>75775.033936651584</v>
      </c>
      <c r="DS228" s="168">
        <v>77953.563348416283</v>
      </c>
      <c r="DT228" s="168">
        <v>78487.61900452488</v>
      </c>
      <c r="DU228" s="168">
        <v>71043.557466063357</v>
      </c>
      <c r="DV228" s="168">
        <v>60088.376470588235</v>
      </c>
      <c r="DW228" s="168">
        <v>39412.68371040724</v>
      </c>
      <c r="DX228" s="168">
        <v>75622.839366515836</v>
      </c>
      <c r="DY228" s="168">
        <v>73416.911764705888</v>
      </c>
      <c r="DZ228" s="168">
        <v>77388.190045248863</v>
      </c>
      <c r="EA228" s="168">
        <v>77226.085972850677</v>
      </c>
      <c r="EB228" s="168">
        <v>73422.477375565621</v>
      </c>
      <c r="EC228" s="168">
        <v>76244.270588235289</v>
      </c>
      <c r="ED228" s="168">
        <v>75212.607239819001</v>
      </c>
      <c r="EE228" s="168">
        <v>77666.895022624434</v>
      </c>
      <c r="EF228" s="168">
        <v>78482.867873303156</v>
      </c>
      <c r="EG228" s="168">
        <v>73547.008144796389</v>
      </c>
      <c r="EH228" s="168">
        <v>77553.591855203616</v>
      </c>
      <c r="EI228" s="168">
        <v>73988.167420814483</v>
      </c>
      <c r="EJ228" s="168">
        <v>75549.061085972848</v>
      </c>
      <c r="EK228" s="168">
        <v>73625.480542986421</v>
      </c>
      <c r="EL228" s="168">
        <v>77712.443438914037</v>
      </c>
      <c r="EM228" s="168">
        <v>77540.36742081448</v>
      </c>
      <c r="EN228" s="168">
        <v>73430.475113122171</v>
      </c>
      <c r="EO228" s="168">
        <v>76112.703619909502</v>
      </c>
      <c r="EP228" s="168">
        <v>75226.589140271506</v>
      </c>
      <c r="EQ228" s="168">
        <v>78000.950226244342</v>
      </c>
      <c r="ER228" s="168">
        <v>78040.101809954751</v>
      </c>
      <c r="ES228" s="168">
        <v>70699.542081447958</v>
      </c>
      <c r="ET228" s="168">
        <v>52057.901357466064</v>
      </c>
      <c r="EU228" s="168">
        <v>45963.221266968321</v>
      </c>
      <c r="EV228" s="168">
        <v>74994.926696832583</v>
      </c>
      <c r="EW228" s="168">
        <v>73152.86199095023</v>
      </c>
      <c r="EX228" s="168">
        <v>76974.660633484164</v>
      </c>
      <c r="EY228" s="168">
        <v>76918.608597285056</v>
      </c>
      <c r="EZ228" s="168">
        <v>72453.715837104071</v>
      </c>
      <c r="FA228" s="168">
        <v>75380.6334841629</v>
      </c>
      <c r="FB228" s="168">
        <v>74556.679638009053</v>
      </c>
      <c r="FC228" s="168">
        <v>77260.509049773755</v>
      </c>
      <c r="FD228" s="168">
        <v>76438.303167420818</v>
      </c>
      <c r="FE228" s="168">
        <v>69172.980995475111</v>
      </c>
      <c r="FF228" s="168">
        <v>75345.984162895926</v>
      </c>
      <c r="FG228" s="168">
        <v>72050.967420814486</v>
      </c>
      <c r="FH228" s="168">
        <v>74122.969230769231</v>
      </c>
      <c r="FI228" s="168">
        <v>72442.076018099542</v>
      </c>
      <c r="FJ228" s="168">
        <v>76326.289592760178</v>
      </c>
      <c r="FK228" s="168">
        <v>76476.7592760181</v>
      </c>
      <c r="FL228" s="168">
        <v>72139.700452488687</v>
      </c>
      <c r="FM228" s="168">
        <v>74892.12669683258</v>
      </c>
      <c r="FN228" s="168">
        <v>73520.938914027152</v>
      </c>
      <c r="FO228" s="168">
        <v>76511.527149321279</v>
      </c>
      <c r="FP228" s="168">
        <v>75994.604072398186</v>
      </c>
      <c r="FQ228" s="168">
        <v>68944.196832579182</v>
      </c>
      <c r="FR228" s="168">
        <v>74964.779185520369</v>
      </c>
      <c r="FS228" s="168">
        <v>71893.523981900449</v>
      </c>
      <c r="FT228" s="168">
        <v>73576.600904977386</v>
      </c>
      <c r="FU228" s="168">
        <v>71792.38099547512</v>
      </c>
      <c r="FV228" s="168">
        <v>76193.280542986424</v>
      </c>
      <c r="FW228" s="168">
        <v>75262.726244343896</v>
      </c>
      <c r="FX228" s="168">
        <v>57224.869683257915</v>
      </c>
      <c r="FY228" s="168">
        <v>0</v>
      </c>
      <c r="FZ228" s="168">
        <v>31492.118099547512</v>
      </c>
      <c r="GA228" s="168">
        <v>76718.088235294112</v>
      </c>
    </row>
    <row r="229" spans="2:183">
      <c r="B229" s="96" t="s">
        <v>8</v>
      </c>
      <c r="C229" s="166" t="s">
        <v>36</v>
      </c>
      <c r="D229" s="169">
        <v>146945</v>
      </c>
      <c r="E229" s="170">
        <v>133265</v>
      </c>
      <c r="F229" s="170">
        <v>142005</v>
      </c>
      <c r="G229" s="170">
        <v>137629.98000000001</v>
      </c>
      <c r="H229" s="170">
        <v>143340</v>
      </c>
      <c r="I229" s="170">
        <v>136718</v>
      </c>
      <c r="J229" s="170">
        <v>144138</v>
      </c>
      <c r="K229" s="170">
        <v>144061</v>
      </c>
      <c r="L229" s="170">
        <v>136411.98000000001</v>
      </c>
      <c r="M229" s="170">
        <v>144685</v>
      </c>
      <c r="N229" s="170">
        <v>138729</v>
      </c>
      <c r="O229" s="170">
        <v>144545</v>
      </c>
      <c r="P229" s="170">
        <v>149907</v>
      </c>
      <c r="Q229" s="170">
        <v>134714</v>
      </c>
      <c r="R229" s="170">
        <v>142791</v>
      </c>
      <c r="S229" s="170">
        <v>139331</v>
      </c>
      <c r="T229" s="170">
        <v>143934</v>
      </c>
      <c r="U229" s="170">
        <v>137779.98000000001</v>
      </c>
      <c r="V229" s="170">
        <v>144706</v>
      </c>
      <c r="W229" s="170">
        <v>144579</v>
      </c>
      <c r="X229" s="170">
        <v>136119.98000000001</v>
      </c>
      <c r="Y229" s="170">
        <v>142811</v>
      </c>
      <c r="Z229" s="170">
        <v>138330</v>
      </c>
      <c r="AA229" s="170">
        <v>143622</v>
      </c>
      <c r="AB229" s="170">
        <v>144149</v>
      </c>
      <c r="AC229" s="170">
        <v>130868</v>
      </c>
      <c r="AD229" s="170">
        <v>140956</v>
      </c>
      <c r="AE229" s="170">
        <v>45653</v>
      </c>
      <c r="AF229" s="170">
        <v>136253</v>
      </c>
      <c r="AG229" s="170">
        <v>138054.98000000001</v>
      </c>
      <c r="AH229" s="170">
        <v>144051</v>
      </c>
      <c r="AI229" s="170">
        <v>143910</v>
      </c>
      <c r="AJ229" s="170">
        <v>134256</v>
      </c>
      <c r="AK229" s="170">
        <v>140855</v>
      </c>
      <c r="AL229" s="170">
        <v>136028.98000000001</v>
      </c>
      <c r="AM229" s="170">
        <v>139384</v>
      </c>
      <c r="AN229" s="170">
        <v>142661</v>
      </c>
      <c r="AO229" s="170">
        <v>134961.48000000001</v>
      </c>
      <c r="AP229" s="170">
        <v>140076</v>
      </c>
      <c r="AQ229" s="170">
        <v>133906</v>
      </c>
      <c r="AR229" s="170">
        <v>140897</v>
      </c>
      <c r="AS229" s="170">
        <v>138230</v>
      </c>
      <c r="AT229" s="170">
        <v>143463</v>
      </c>
      <c r="AU229" s="170">
        <v>144824</v>
      </c>
      <c r="AV229" s="170">
        <v>135060</v>
      </c>
      <c r="AW229" s="170">
        <v>140336</v>
      </c>
      <c r="AX229" s="170">
        <v>136378</v>
      </c>
      <c r="AY229" s="170">
        <v>138609</v>
      </c>
      <c r="AZ229" s="170">
        <v>143418</v>
      </c>
      <c r="BA229" s="170">
        <v>130985.99</v>
      </c>
      <c r="BB229" s="170">
        <v>77030.5</v>
      </c>
      <c r="BC229" s="170">
        <v>101751</v>
      </c>
      <c r="BD229" s="170">
        <v>140688</v>
      </c>
      <c r="BE229" s="170">
        <v>136911</v>
      </c>
      <c r="BF229" s="170">
        <v>142820</v>
      </c>
      <c r="BG229" s="170">
        <v>144592</v>
      </c>
      <c r="BH229" s="170">
        <v>133848</v>
      </c>
      <c r="BI229" s="170">
        <v>139754</v>
      </c>
      <c r="BJ229" s="170">
        <v>134659</v>
      </c>
      <c r="BK229" s="170">
        <v>138260</v>
      </c>
      <c r="BL229" s="170">
        <v>144230</v>
      </c>
      <c r="BM229" s="170">
        <v>132049</v>
      </c>
      <c r="BN229" s="170">
        <v>140247</v>
      </c>
      <c r="BO229" s="170">
        <v>135787.98000000001</v>
      </c>
      <c r="BP229" s="170">
        <v>142822</v>
      </c>
      <c r="BQ229" s="170">
        <v>139094</v>
      </c>
      <c r="BR229" s="170">
        <v>146454</v>
      </c>
      <c r="BS229" s="170">
        <v>147447</v>
      </c>
      <c r="BT229" s="170">
        <v>137510</v>
      </c>
      <c r="BU229" s="170">
        <v>144954</v>
      </c>
      <c r="BV229" s="170">
        <v>141750</v>
      </c>
      <c r="BW229" s="170">
        <v>146979</v>
      </c>
      <c r="BX229" s="170">
        <v>152002</v>
      </c>
      <c r="BY229" s="170">
        <v>109414</v>
      </c>
      <c r="BZ229" s="170">
        <v>0</v>
      </c>
      <c r="CA229" s="170">
        <v>62511</v>
      </c>
      <c r="CB229" s="170">
        <v>148609</v>
      </c>
      <c r="CC229" s="170">
        <v>142974</v>
      </c>
      <c r="CD229" s="170">
        <v>152518</v>
      </c>
      <c r="CE229" s="170">
        <v>153457</v>
      </c>
      <c r="CF229" s="170">
        <v>145963.98000000001</v>
      </c>
      <c r="CG229" s="170">
        <v>151521</v>
      </c>
      <c r="CH229" s="170">
        <v>151000</v>
      </c>
      <c r="CI229" s="170">
        <v>156738</v>
      </c>
      <c r="CJ229" s="170">
        <v>158314</v>
      </c>
      <c r="CK229" s="170">
        <v>148141.5</v>
      </c>
      <c r="CL229" s="170">
        <v>157712</v>
      </c>
      <c r="CM229" s="170">
        <v>148920</v>
      </c>
      <c r="CN229" s="170">
        <v>151692</v>
      </c>
      <c r="CO229" s="170">
        <v>148524.98000000001</v>
      </c>
      <c r="CP229" s="170">
        <v>154815</v>
      </c>
      <c r="CQ229" s="170">
        <v>154924</v>
      </c>
      <c r="CR229" s="170">
        <v>148057</v>
      </c>
      <c r="CS229" s="170">
        <v>153757</v>
      </c>
      <c r="CT229" s="170">
        <v>151136.98000000001</v>
      </c>
      <c r="CU229" s="170">
        <v>157137</v>
      </c>
      <c r="CV229" s="170">
        <v>157496</v>
      </c>
      <c r="CW229" s="170">
        <v>97029.5</v>
      </c>
      <c r="CX229" s="170">
        <v>96475.49</v>
      </c>
      <c r="CY229" s="170">
        <v>147716</v>
      </c>
      <c r="CZ229" s="170">
        <v>151220</v>
      </c>
      <c r="DA229" s="170">
        <v>148330</v>
      </c>
      <c r="DB229" s="170">
        <v>154182</v>
      </c>
      <c r="DC229" s="170">
        <v>155632</v>
      </c>
      <c r="DD229" s="170">
        <v>146568</v>
      </c>
      <c r="DE229" s="170">
        <v>153098</v>
      </c>
      <c r="DF229" s="170">
        <v>152088.98000000001</v>
      </c>
      <c r="DG229" s="170">
        <v>155921</v>
      </c>
      <c r="DH229" s="170">
        <v>156837</v>
      </c>
      <c r="DI229" s="170">
        <v>141873</v>
      </c>
      <c r="DJ229" s="170">
        <v>156406</v>
      </c>
      <c r="DK229" s="170">
        <v>147142</v>
      </c>
      <c r="DL229" s="170">
        <v>150899</v>
      </c>
      <c r="DM229" s="170">
        <v>147665</v>
      </c>
      <c r="DN229" s="170">
        <v>154394</v>
      </c>
      <c r="DO229" s="170">
        <v>155410</v>
      </c>
      <c r="DP229" s="170">
        <v>145594</v>
      </c>
      <c r="DQ229" s="170">
        <v>153439</v>
      </c>
      <c r="DR229" s="170">
        <v>151138</v>
      </c>
      <c r="DS229" s="170">
        <v>155446</v>
      </c>
      <c r="DT229" s="170">
        <v>156592</v>
      </c>
      <c r="DU229" s="170">
        <v>141761</v>
      </c>
      <c r="DV229" s="170">
        <v>119829</v>
      </c>
      <c r="DW229" s="170">
        <v>78493</v>
      </c>
      <c r="DX229" s="170">
        <v>150403</v>
      </c>
      <c r="DY229" s="170">
        <v>146033</v>
      </c>
      <c r="DZ229" s="170">
        <v>154184</v>
      </c>
      <c r="EA229" s="170">
        <v>153895</v>
      </c>
      <c r="EB229" s="170">
        <v>146045</v>
      </c>
      <c r="EC229" s="170">
        <v>151832</v>
      </c>
      <c r="ED229" s="170">
        <v>149948</v>
      </c>
      <c r="EE229" s="170">
        <v>154808</v>
      </c>
      <c r="EF229" s="170">
        <v>156590</v>
      </c>
      <c r="EG229" s="170">
        <v>146755.5</v>
      </c>
      <c r="EH229" s="170">
        <v>154652</v>
      </c>
      <c r="EI229" s="170">
        <v>147369.98000000001</v>
      </c>
      <c r="EJ229" s="170">
        <v>150237</v>
      </c>
      <c r="EK229" s="170">
        <v>146508</v>
      </c>
      <c r="EL229" s="170">
        <v>154891</v>
      </c>
      <c r="EM229" s="170">
        <v>154533</v>
      </c>
      <c r="EN229" s="170">
        <v>146067.98000000001</v>
      </c>
      <c r="EO229" s="170">
        <v>151537</v>
      </c>
      <c r="EP229" s="170">
        <v>149980</v>
      </c>
      <c r="EQ229" s="170">
        <v>155544</v>
      </c>
      <c r="ER229" s="170">
        <v>155642</v>
      </c>
      <c r="ES229" s="170">
        <v>141042</v>
      </c>
      <c r="ET229" s="170">
        <v>103735.49</v>
      </c>
      <c r="EU229" s="170">
        <v>91315.5</v>
      </c>
      <c r="EV229" s="170">
        <v>149039</v>
      </c>
      <c r="EW229" s="170">
        <v>145459.98000000001</v>
      </c>
      <c r="EX229" s="170">
        <v>153278</v>
      </c>
      <c r="EY229" s="170">
        <v>153239</v>
      </c>
      <c r="EZ229" s="170">
        <v>143925.98000000001</v>
      </c>
      <c r="FA229" s="170">
        <v>149894</v>
      </c>
      <c r="FB229" s="170">
        <v>148574</v>
      </c>
      <c r="FC229" s="170">
        <v>153904</v>
      </c>
      <c r="FD229" s="170">
        <v>152258</v>
      </c>
      <c r="FE229" s="170">
        <v>137767</v>
      </c>
      <c r="FF229" s="170">
        <v>149841</v>
      </c>
      <c r="FG229" s="170">
        <v>143054</v>
      </c>
      <c r="FH229" s="170">
        <v>147107</v>
      </c>
      <c r="FI229" s="170">
        <v>143871.98000000001</v>
      </c>
      <c r="FJ229" s="170">
        <v>151943</v>
      </c>
      <c r="FK229" s="170">
        <v>152282</v>
      </c>
      <c r="FL229" s="170">
        <v>143252</v>
      </c>
      <c r="FM229" s="170">
        <v>148838</v>
      </c>
      <c r="FN229" s="170">
        <v>146349.98000000001</v>
      </c>
      <c r="FO229" s="170">
        <v>152329</v>
      </c>
      <c r="FP229" s="170">
        <v>151330</v>
      </c>
      <c r="FQ229" s="170">
        <v>137274</v>
      </c>
      <c r="FR229" s="170">
        <v>148993</v>
      </c>
      <c r="FS229" s="170">
        <v>142698</v>
      </c>
      <c r="FT229" s="170">
        <v>145975</v>
      </c>
      <c r="FU229" s="170">
        <v>142524</v>
      </c>
      <c r="FV229" s="170">
        <v>151662</v>
      </c>
      <c r="FW229" s="170">
        <v>149589</v>
      </c>
      <c r="FX229" s="170">
        <v>113549</v>
      </c>
      <c r="FY229" s="170">
        <v>0</v>
      </c>
      <c r="FZ229" s="170">
        <v>62632</v>
      </c>
      <c r="GA229" s="170">
        <v>152796</v>
      </c>
    </row>
    <row r="230" spans="2:183">
      <c r="B230" s="171" t="s">
        <v>8</v>
      </c>
      <c r="C230" s="172" t="s">
        <v>95</v>
      </c>
      <c r="D230" s="83">
        <v>0.88568036067312794</v>
      </c>
      <c r="E230" s="84">
        <v>0.88928704890027765</v>
      </c>
      <c r="F230" s="84">
        <v>0.85590554028641685</v>
      </c>
      <c r="G230" s="84">
        <v>0.85718721973094181</v>
      </c>
      <c r="H230" s="84">
        <v>0.86395197454072037</v>
      </c>
      <c r="I230" s="84">
        <v>0.85150722471350271</v>
      </c>
      <c r="J230" s="84">
        <v>0.86876175321857374</v>
      </c>
      <c r="K230" s="84">
        <v>0.86829765176720186</v>
      </c>
      <c r="L230" s="84">
        <v>0.84960127055306434</v>
      </c>
      <c r="M230" s="84">
        <v>0.87205868171078649</v>
      </c>
      <c r="N230" s="84">
        <v>0.86403213751868457</v>
      </c>
      <c r="O230" s="84">
        <v>0.87121486089011047</v>
      </c>
      <c r="P230" s="84">
        <v>0.90353319832200207</v>
      </c>
      <c r="Q230" s="84">
        <v>0.89895633141148834</v>
      </c>
      <c r="R230" s="84">
        <v>0.86064299146535517</v>
      </c>
      <c r="S230" s="84">
        <v>0.86778151469855502</v>
      </c>
      <c r="T230" s="84">
        <v>0.86753218573701718</v>
      </c>
      <c r="U230" s="84">
        <v>0.85812144992526163</v>
      </c>
      <c r="V230" s="84">
        <v>0.87218525483388787</v>
      </c>
      <c r="W230" s="84">
        <v>0.87141978880370319</v>
      </c>
      <c r="X230" s="84">
        <v>0.8477826357747883</v>
      </c>
      <c r="Y230" s="84">
        <v>0.86076353729688027</v>
      </c>
      <c r="Z230" s="84">
        <v>0.86154708520179368</v>
      </c>
      <c r="AA230" s="84">
        <v>0.86565167076522498</v>
      </c>
      <c r="AB230" s="84">
        <v>0.86882805342591252</v>
      </c>
      <c r="AC230" s="84">
        <v>0.87329169335895795</v>
      </c>
      <c r="AD230" s="84">
        <v>0.84958291142292297</v>
      </c>
      <c r="AE230" s="84">
        <v>0.28433607374190334</v>
      </c>
      <c r="AF230" s="84">
        <v>0.82123655913978499</v>
      </c>
      <c r="AG230" s="84">
        <v>0.85983420528151477</v>
      </c>
      <c r="AH230" s="84">
        <v>0.86823737885143937</v>
      </c>
      <c r="AI230" s="84">
        <v>0.86738753073918706</v>
      </c>
      <c r="AJ230" s="84">
        <v>0.8361733931240658</v>
      </c>
      <c r="AK230" s="84">
        <v>0.84897415497372097</v>
      </c>
      <c r="AL230" s="84">
        <v>0.84721586945690086</v>
      </c>
      <c r="AM230" s="84">
        <v>0.84010800906504657</v>
      </c>
      <c r="AN230" s="84">
        <v>0.85985944356044164</v>
      </c>
      <c r="AO230" s="84">
        <v>0.86955234266274939</v>
      </c>
      <c r="AP230" s="84">
        <v>0.84427889483581653</v>
      </c>
      <c r="AQ230" s="84">
        <v>0.83399352267065274</v>
      </c>
      <c r="AR230" s="84">
        <v>0.84922730121992385</v>
      </c>
      <c r="AS230" s="84">
        <v>0.86092426507224717</v>
      </c>
      <c r="AT230" s="84">
        <v>0.86469333140460003</v>
      </c>
      <c r="AU230" s="84">
        <v>0.87289647523988623</v>
      </c>
      <c r="AV230" s="84">
        <v>0.84118086696562033</v>
      </c>
      <c r="AW230" s="84">
        <v>0.84584599064564348</v>
      </c>
      <c r="AX230" s="84">
        <v>0.84938963627304431</v>
      </c>
      <c r="AY230" s="84">
        <v>0.83543685809344714</v>
      </c>
      <c r="AZ230" s="84">
        <v>0.86442210328366842</v>
      </c>
      <c r="BA230" s="84">
        <v>0.8740790492205851</v>
      </c>
      <c r="BB230" s="84">
        <v>0.46428528376488742</v>
      </c>
      <c r="BC230" s="84">
        <v>0.63372571001494771</v>
      </c>
      <c r="BD230" s="84">
        <v>0.8479675972804861</v>
      </c>
      <c r="BE230" s="84">
        <v>0.85270926756352761</v>
      </c>
      <c r="BF230" s="84">
        <v>0.86081778292106659</v>
      </c>
      <c r="BG230" s="84">
        <v>0.87149814359419453</v>
      </c>
      <c r="BH230" s="84">
        <v>0.83363228699551573</v>
      </c>
      <c r="BI230" s="84">
        <v>0.84233810694826172</v>
      </c>
      <c r="BJ230" s="84">
        <v>0.83868335824613849</v>
      </c>
      <c r="BK230" s="84">
        <v>0.83333333333333337</v>
      </c>
      <c r="BL230" s="84">
        <v>0.86931626404358942</v>
      </c>
      <c r="BM230" s="84">
        <v>0.88117259235532774</v>
      </c>
      <c r="BN230" s="84">
        <v>0.84530956169535654</v>
      </c>
      <c r="BO230" s="84">
        <v>0.84571487294469361</v>
      </c>
      <c r="BP230" s="84">
        <v>0.86082983750421915</v>
      </c>
      <c r="BQ230" s="84">
        <v>0.86630543099152968</v>
      </c>
      <c r="BR230" s="84">
        <v>0.88272096050918558</v>
      </c>
      <c r="BS230" s="84">
        <v>0.88870606104440908</v>
      </c>
      <c r="BT230" s="84">
        <v>0.85643996013951174</v>
      </c>
      <c r="BU230" s="84">
        <v>0.87368002314479964</v>
      </c>
      <c r="BV230" s="84">
        <v>0.88284753363228696</v>
      </c>
      <c r="BW230" s="84">
        <v>0.88588528858672067</v>
      </c>
      <c r="BX230" s="84">
        <v>0.91616037417426111</v>
      </c>
      <c r="BY230" s="84">
        <v>0.73012758915225284</v>
      </c>
      <c r="BZ230" s="84">
        <v>0</v>
      </c>
      <c r="CA230" s="84">
        <v>0.38933109118086695</v>
      </c>
      <c r="CB230" s="84">
        <v>0.89570977385602002</v>
      </c>
      <c r="CC230" s="84">
        <v>0.89047085201793719</v>
      </c>
      <c r="CD230" s="84">
        <v>0.91927045662760987</v>
      </c>
      <c r="CE230" s="84">
        <v>0.92493008341771543</v>
      </c>
      <c r="CF230" s="84">
        <v>0.90909304932735435</v>
      </c>
      <c r="CG230" s="84">
        <v>0.91326124692608135</v>
      </c>
      <c r="CH230" s="84">
        <v>0.94045839561534628</v>
      </c>
      <c r="CI230" s="84">
        <v>0.94470562707941563</v>
      </c>
      <c r="CJ230" s="84">
        <v>0.95420463860359706</v>
      </c>
      <c r="CK230" s="84">
        <v>0.95447077470233488</v>
      </c>
      <c r="CL230" s="84">
        <v>0.9505762090746902</v>
      </c>
      <c r="CM230" s="84">
        <v>0.92750373692077726</v>
      </c>
      <c r="CN230" s="84">
        <v>0.91429191378562125</v>
      </c>
      <c r="CO230" s="84">
        <v>0.9250434728450424</v>
      </c>
      <c r="CP230" s="84">
        <v>0.93311514537827278</v>
      </c>
      <c r="CQ230" s="84">
        <v>0.93377212016008482</v>
      </c>
      <c r="CR230" s="84">
        <v>0.92212879920279023</v>
      </c>
      <c r="CS230" s="84">
        <v>0.92673827089059257</v>
      </c>
      <c r="CT230" s="84">
        <v>0.94131153462879924</v>
      </c>
      <c r="CU230" s="84">
        <v>0.94711051641834221</v>
      </c>
      <c r="CV230" s="84">
        <v>0.94927431409421859</v>
      </c>
      <c r="CW230" s="84">
        <v>0.64748491885543458</v>
      </c>
      <c r="CX230" s="84">
        <v>0.58148590819229473</v>
      </c>
      <c r="CY230" s="84">
        <v>0.92000498256103636</v>
      </c>
      <c r="CZ230" s="84">
        <v>0.91144703216162781</v>
      </c>
      <c r="DA230" s="84">
        <v>0.92382909815645242</v>
      </c>
      <c r="DB230" s="84">
        <v>0.92929986981050194</v>
      </c>
      <c r="DC230" s="84">
        <v>0.93803944259607508</v>
      </c>
      <c r="DD230" s="84">
        <v>0.91285500747384152</v>
      </c>
      <c r="DE230" s="84">
        <v>0.92276628574183905</v>
      </c>
      <c r="DF230" s="84">
        <v>0.94724078226208275</v>
      </c>
      <c r="DG230" s="84">
        <v>0.93978132986161333</v>
      </c>
      <c r="DH230" s="84">
        <v>0.94530232894546506</v>
      </c>
      <c r="DI230" s="84">
        <v>0.94672885970531706</v>
      </c>
      <c r="DJ230" s="84">
        <v>0.94270456627609822</v>
      </c>
      <c r="DK230" s="84">
        <v>0.91642999501743894</v>
      </c>
      <c r="DL230" s="84">
        <v>0.90951227156564929</v>
      </c>
      <c r="DM230" s="84">
        <v>0.91968734429496757</v>
      </c>
      <c r="DN230" s="84">
        <v>0.93057765562466854</v>
      </c>
      <c r="DO230" s="84">
        <v>0.93670138386614588</v>
      </c>
      <c r="DP230" s="84">
        <v>0.90678873941205784</v>
      </c>
      <c r="DQ230" s="84">
        <v>0.92482159216934279</v>
      </c>
      <c r="DR230" s="84">
        <v>0.94131788739412059</v>
      </c>
      <c r="DS230" s="84">
        <v>0.93691836636289116</v>
      </c>
      <c r="DT230" s="84">
        <v>0.94382564250928203</v>
      </c>
      <c r="DU230" s="84">
        <v>0.94598147554986123</v>
      </c>
      <c r="DV230" s="84">
        <v>0.72224432229133517</v>
      </c>
      <c r="DW230" s="84">
        <v>0.4888702042850025</v>
      </c>
      <c r="DX230" s="84">
        <v>0.90652273494382563</v>
      </c>
      <c r="DY230" s="84">
        <v>0.90952291978076727</v>
      </c>
      <c r="DZ230" s="84">
        <v>0.92931192439365451</v>
      </c>
      <c r="EA230" s="84">
        <v>0.92757003712811614</v>
      </c>
      <c r="EB230" s="84">
        <v>0.90959765819631289</v>
      </c>
      <c r="EC230" s="84">
        <v>0.91513573460629727</v>
      </c>
      <c r="ED230" s="84">
        <v>0.93390632785251615</v>
      </c>
      <c r="EE230" s="84">
        <v>0.93307295433723902</v>
      </c>
      <c r="EF230" s="84">
        <v>0.94381358792612946</v>
      </c>
      <c r="EG230" s="84">
        <v>0.94554082263800832</v>
      </c>
      <c r="EH230" s="84">
        <v>0.93213269685134292</v>
      </c>
      <c r="EI230" s="84">
        <v>0.91784990034877934</v>
      </c>
      <c r="EJ230" s="84">
        <v>0.90552220454216692</v>
      </c>
      <c r="EK230" s="84">
        <v>0.91248131539611366</v>
      </c>
      <c r="EL230" s="84">
        <v>0.93357321953806838</v>
      </c>
      <c r="EM230" s="84">
        <v>0.93141544915376828</v>
      </c>
      <c r="EN230" s="84">
        <v>0.90974078226208277</v>
      </c>
      <c r="EO230" s="84">
        <v>0.91335768359130143</v>
      </c>
      <c r="EP230" s="84">
        <v>0.93410563029397109</v>
      </c>
      <c r="EQ230" s="84">
        <v>0.93750904093736442</v>
      </c>
      <c r="ER230" s="84">
        <v>0.93809971551183757</v>
      </c>
      <c r="ES230" s="84">
        <v>0.94118353619474693</v>
      </c>
      <c r="ET230" s="84">
        <v>0.62524404503592268</v>
      </c>
      <c r="EU230" s="84">
        <v>0.56873131539611366</v>
      </c>
      <c r="EV230" s="84">
        <v>0.89830150923381069</v>
      </c>
      <c r="EW230" s="84">
        <v>0.90595403587443957</v>
      </c>
      <c r="EX230" s="84">
        <v>0.92385119822556538</v>
      </c>
      <c r="EY230" s="84">
        <v>0.92361613385409136</v>
      </c>
      <c r="EZ230" s="84">
        <v>0.89639997508719493</v>
      </c>
      <c r="FA230" s="84">
        <v>0.90345484353151073</v>
      </c>
      <c r="FB230" s="84">
        <v>0.92534877927254611</v>
      </c>
      <c r="FC230" s="84">
        <v>0.92762428275230246</v>
      </c>
      <c r="FD230" s="84">
        <v>0.91770336081778292</v>
      </c>
      <c r="FE230" s="84">
        <v>0.91932922272047835</v>
      </c>
      <c r="FF230" s="84">
        <v>0.90313539707796908</v>
      </c>
      <c r="FG230" s="84">
        <v>0.89096910812157448</v>
      </c>
      <c r="FH230" s="84">
        <v>0.88665678190848163</v>
      </c>
      <c r="FI230" s="84">
        <v>0.89606365221723971</v>
      </c>
      <c r="FJ230" s="84">
        <v>0.91580476397126187</v>
      </c>
      <c r="FK230" s="84">
        <v>0.91784801581561315</v>
      </c>
      <c r="FL230" s="84">
        <v>0.89220229197807677</v>
      </c>
      <c r="FM230" s="84">
        <v>0.89709002362698298</v>
      </c>
      <c r="FN230" s="84">
        <v>0.91149713502740415</v>
      </c>
      <c r="FO230" s="84">
        <v>0.91813129851969721</v>
      </c>
      <c r="FP230" s="84">
        <v>0.91211003423501613</v>
      </c>
      <c r="FQ230" s="84">
        <v>0.91603939782190902</v>
      </c>
      <c r="FR230" s="84">
        <v>0.89802425382130291</v>
      </c>
      <c r="FS230" s="84">
        <v>0.88875186846038867</v>
      </c>
      <c r="FT230" s="84">
        <v>0.87983388784415839</v>
      </c>
      <c r="FU230" s="84">
        <v>0.88766816143497762</v>
      </c>
      <c r="FV230" s="84">
        <v>0.91411109503833354</v>
      </c>
      <c r="FW230" s="84">
        <v>0.90161651960075218</v>
      </c>
      <c r="FX230" s="84">
        <v>0.70720602889885398</v>
      </c>
      <c r="FY230" s="84">
        <v>0</v>
      </c>
      <c r="FZ230" s="84">
        <v>0.39008470353761832</v>
      </c>
      <c r="GA230" s="84">
        <v>0.92094604368580935</v>
      </c>
    </row>
    <row r="231" spans="2:183">
      <c r="B231" s="96" t="s">
        <v>8</v>
      </c>
      <c r="C231" s="166" t="s">
        <v>268</v>
      </c>
      <c r="D231" s="169">
        <v>1635029.88</v>
      </c>
      <c r="E231" s="170">
        <v>1482757.25</v>
      </c>
      <c r="F231" s="170">
        <v>1585817.5</v>
      </c>
      <c r="G231" s="170">
        <v>1536899.62</v>
      </c>
      <c r="H231" s="170">
        <v>1599392.38</v>
      </c>
      <c r="I231" s="170">
        <v>1527666.25</v>
      </c>
      <c r="J231" s="170">
        <v>1608229.75</v>
      </c>
      <c r="K231" s="170">
        <v>1606849.5</v>
      </c>
      <c r="L231" s="170">
        <v>1524788.12</v>
      </c>
      <c r="M231" s="170">
        <v>1612847.88</v>
      </c>
      <c r="N231" s="170">
        <v>1548079.5</v>
      </c>
      <c r="O231" s="170">
        <v>1611368.88</v>
      </c>
      <c r="P231" s="170">
        <v>1665560.5</v>
      </c>
      <c r="Q231" s="170">
        <v>1496936.25</v>
      </c>
      <c r="R231" s="170">
        <v>1593442.5</v>
      </c>
      <c r="S231" s="170">
        <v>1554423</v>
      </c>
      <c r="T231" s="170">
        <v>1605183.25</v>
      </c>
      <c r="U231" s="170">
        <v>1538325.25</v>
      </c>
      <c r="V231" s="170">
        <v>1613689.62</v>
      </c>
      <c r="W231" s="170">
        <v>1612311</v>
      </c>
      <c r="X231" s="170">
        <v>1521832.62</v>
      </c>
      <c r="Y231" s="170">
        <v>1594295.12</v>
      </c>
      <c r="Z231" s="170">
        <v>1544153.62</v>
      </c>
      <c r="AA231" s="170">
        <v>1601975</v>
      </c>
      <c r="AB231" s="170">
        <v>1606868.25</v>
      </c>
      <c r="AC231" s="170">
        <v>1458740.12</v>
      </c>
      <c r="AD231" s="170">
        <v>1575343.38</v>
      </c>
      <c r="AE231" s="170">
        <v>510209.06</v>
      </c>
      <c r="AF231" s="170">
        <v>1522755.62</v>
      </c>
      <c r="AG231" s="170">
        <v>1541108.12</v>
      </c>
      <c r="AH231" s="170">
        <v>1606986.12</v>
      </c>
      <c r="AI231" s="170">
        <v>1605364.12</v>
      </c>
      <c r="AJ231" s="170">
        <v>1502970</v>
      </c>
      <c r="AK231" s="170">
        <v>1574324.88</v>
      </c>
      <c r="AL231" s="170">
        <v>1520389.25</v>
      </c>
      <c r="AM231" s="170">
        <v>1558535.38</v>
      </c>
      <c r="AN231" s="170">
        <v>1592456.38</v>
      </c>
      <c r="AO231" s="170">
        <v>1505141.88</v>
      </c>
      <c r="AP231" s="170">
        <v>1566476.5</v>
      </c>
      <c r="AQ231" s="170">
        <v>1499247.38</v>
      </c>
      <c r="AR231" s="170">
        <v>1574467.5</v>
      </c>
      <c r="AS231" s="170">
        <v>1542856.38</v>
      </c>
      <c r="AT231" s="170">
        <v>1600836.75</v>
      </c>
      <c r="AU231" s="170">
        <v>1614644.38</v>
      </c>
      <c r="AV231" s="170">
        <v>1511077.12</v>
      </c>
      <c r="AW231" s="170">
        <v>1569036.12</v>
      </c>
      <c r="AX231" s="170">
        <v>1523551.88</v>
      </c>
      <c r="AY231" s="170">
        <v>1551120</v>
      </c>
      <c r="AZ231" s="170">
        <v>1600091.12</v>
      </c>
      <c r="BA231" s="170">
        <v>1459996.25</v>
      </c>
      <c r="BB231" s="170">
        <v>861302.06</v>
      </c>
      <c r="BC231" s="170">
        <v>1140294</v>
      </c>
      <c r="BD231" s="170">
        <v>1572348</v>
      </c>
      <c r="BE231" s="170">
        <v>1529576.12</v>
      </c>
      <c r="BF231" s="170">
        <v>1594591.38</v>
      </c>
      <c r="BG231" s="170">
        <v>1612280.62</v>
      </c>
      <c r="BH231" s="170">
        <v>1498825.5</v>
      </c>
      <c r="BI231" s="170">
        <v>1563386.62</v>
      </c>
      <c r="BJ231" s="170">
        <v>1506037.38</v>
      </c>
      <c r="BK231" s="170">
        <v>1547725</v>
      </c>
      <c r="BL231" s="170">
        <v>1608279.38</v>
      </c>
      <c r="BM231" s="170">
        <v>1470776.5</v>
      </c>
      <c r="BN231" s="170">
        <v>1568249.38</v>
      </c>
      <c r="BO231" s="170">
        <v>1518634.75</v>
      </c>
      <c r="BP231" s="170">
        <v>1594469.62</v>
      </c>
      <c r="BQ231" s="170">
        <v>1551932.88</v>
      </c>
      <c r="BR231" s="170">
        <v>1631148.38</v>
      </c>
      <c r="BS231" s="170">
        <v>1641653</v>
      </c>
      <c r="BT231" s="170">
        <v>1535666.62</v>
      </c>
      <c r="BU231" s="170">
        <v>1615858</v>
      </c>
      <c r="BV231" s="170">
        <v>1577042.62</v>
      </c>
      <c r="BW231" s="170">
        <v>1635245.5</v>
      </c>
      <c r="BX231" s="170">
        <v>1686017.62</v>
      </c>
      <c r="BY231" s="170">
        <v>1213221.6200000001</v>
      </c>
      <c r="BZ231" s="170">
        <v>0</v>
      </c>
      <c r="CA231" s="170">
        <v>695209.06</v>
      </c>
      <c r="CB231" s="170">
        <v>1653095.88</v>
      </c>
      <c r="CC231" s="170">
        <v>1592077.38</v>
      </c>
      <c r="CD231" s="170">
        <v>1693557.12</v>
      </c>
      <c r="CE231" s="170">
        <v>1702998.25</v>
      </c>
      <c r="CF231" s="170">
        <v>1621756.62</v>
      </c>
      <c r="CG231" s="170">
        <v>1681658.5</v>
      </c>
      <c r="CH231" s="170">
        <v>1673507.12</v>
      </c>
      <c r="CI231" s="170">
        <v>1736050.88</v>
      </c>
      <c r="CJ231" s="170">
        <v>1736207.62</v>
      </c>
      <c r="CK231" s="170">
        <v>1624175.12</v>
      </c>
      <c r="CL231" s="170">
        <v>1729519</v>
      </c>
      <c r="CM231" s="170">
        <v>1635964.88</v>
      </c>
      <c r="CN231" s="170">
        <v>1668956.12</v>
      </c>
      <c r="CO231" s="170">
        <v>1632407.75</v>
      </c>
      <c r="CP231" s="170">
        <v>1700920.25</v>
      </c>
      <c r="CQ231" s="170">
        <v>1702323.75</v>
      </c>
      <c r="CR231" s="170">
        <v>1627777.75</v>
      </c>
      <c r="CS231" s="170">
        <v>1689524.38</v>
      </c>
      <c r="CT231" s="170">
        <v>1659706</v>
      </c>
      <c r="CU231" s="170">
        <v>1724394.12</v>
      </c>
      <c r="CV231" s="170">
        <v>1735759.25</v>
      </c>
      <c r="CW231" s="170">
        <v>1069002.6200000001</v>
      </c>
      <c r="CX231" s="170">
        <v>1063520.6200000001</v>
      </c>
      <c r="CY231" s="170">
        <v>1631715.12</v>
      </c>
      <c r="CZ231" s="170">
        <v>1671760.75</v>
      </c>
      <c r="DA231" s="170">
        <v>1638435.5</v>
      </c>
      <c r="DB231" s="170">
        <v>1702580.75</v>
      </c>
      <c r="DC231" s="170">
        <v>1717235.62</v>
      </c>
      <c r="DD231" s="170">
        <v>1620523.62</v>
      </c>
      <c r="DE231" s="170">
        <v>1690549</v>
      </c>
      <c r="DF231" s="170">
        <v>1676589.62</v>
      </c>
      <c r="DG231" s="170">
        <v>1719808</v>
      </c>
      <c r="DH231" s="170">
        <v>1736906.88</v>
      </c>
      <c r="DI231" s="170">
        <v>1571205.5</v>
      </c>
      <c r="DJ231" s="170">
        <v>1732153.12</v>
      </c>
      <c r="DK231" s="170">
        <v>1632777.88</v>
      </c>
      <c r="DL231" s="170">
        <v>1676263.38</v>
      </c>
      <c r="DM231" s="170">
        <v>1638795.12</v>
      </c>
      <c r="DN231" s="170">
        <v>1712314.25</v>
      </c>
      <c r="DO231" s="170">
        <v>1722598.25</v>
      </c>
      <c r="DP231" s="170">
        <v>1618059</v>
      </c>
      <c r="DQ231" s="170">
        <v>1701595</v>
      </c>
      <c r="DR231" s="170">
        <v>1674628.25</v>
      </c>
      <c r="DS231" s="170">
        <v>1722773.75</v>
      </c>
      <c r="DT231" s="170">
        <v>1734576.38</v>
      </c>
      <c r="DU231" s="170">
        <v>1570062.62</v>
      </c>
      <c r="DV231" s="170">
        <v>1327953.1200000001</v>
      </c>
      <c r="DW231" s="170">
        <v>871020.31</v>
      </c>
      <c r="DX231" s="170">
        <v>1671264.75</v>
      </c>
      <c r="DY231" s="170">
        <v>1622513.75</v>
      </c>
      <c r="DZ231" s="170">
        <v>1710279</v>
      </c>
      <c r="EA231" s="170">
        <v>1706696.5</v>
      </c>
      <c r="EB231" s="170">
        <v>1622636.75</v>
      </c>
      <c r="EC231" s="170">
        <v>1684998.38</v>
      </c>
      <c r="ED231" s="170">
        <v>1662198.62</v>
      </c>
      <c r="EE231" s="170">
        <v>1716438.38</v>
      </c>
      <c r="EF231" s="170">
        <v>1734471.38</v>
      </c>
      <c r="EG231" s="170">
        <v>1625388.88</v>
      </c>
      <c r="EH231" s="170">
        <v>1713934.38</v>
      </c>
      <c r="EI231" s="170">
        <v>1635138.5</v>
      </c>
      <c r="EJ231" s="170">
        <v>1669634.25</v>
      </c>
      <c r="EK231" s="170">
        <v>1627123.12</v>
      </c>
      <c r="EL231" s="170">
        <v>1717445</v>
      </c>
      <c r="EM231" s="170">
        <v>1713642.12</v>
      </c>
      <c r="EN231" s="170">
        <v>1622813.5</v>
      </c>
      <c r="EO231" s="170">
        <v>1682090.75</v>
      </c>
      <c r="EP231" s="170">
        <v>1662507.62</v>
      </c>
      <c r="EQ231" s="170">
        <v>1723821</v>
      </c>
      <c r="ER231" s="170">
        <v>1724686.25</v>
      </c>
      <c r="ES231" s="170">
        <v>1562459.88</v>
      </c>
      <c r="ET231" s="170">
        <v>1150479.6200000001</v>
      </c>
      <c r="EU231" s="170">
        <v>1015787.19</v>
      </c>
      <c r="EV231" s="170">
        <v>1657387.88</v>
      </c>
      <c r="EW231" s="170">
        <v>1616678.25</v>
      </c>
      <c r="EX231" s="170">
        <v>1701140</v>
      </c>
      <c r="EY231" s="170">
        <v>1699901.25</v>
      </c>
      <c r="EZ231" s="170">
        <v>1601227.12</v>
      </c>
      <c r="FA231" s="170">
        <v>1665912</v>
      </c>
      <c r="FB231" s="170">
        <v>1647702.62</v>
      </c>
      <c r="FC231" s="170">
        <v>1707457.25</v>
      </c>
      <c r="FD231" s="170">
        <v>1689286.5</v>
      </c>
      <c r="FE231" s="170">
        <v>1528722.88</v>
      </c>
      <c r="FF231" s="170">
        <v>1665146.25</v>
      </c>
      <c r="FG231" s="170">
        <v>1592326.38</v>
      </c>
      <c r="FH231" s="170">
        <v>1638117.62</v>
      </c>
      <c r="FI231" s="170">
        <v>1600969.88</v>
      </c>
      <c r="FJ231" s="170">
        <v>1686811</v>
      </c>
      <c r="FK231" s="170">
        <v>1690136.38</v>
      </c>
      <c r="FL231" s="170">
        <v>1594287.38</v>
      </c>
      <c r="FM231" s="170">
        <v>1655116</v>
      </c>
      <c r="FN231" s="170">
        <v>1624812.75</v>
      </c>
      <c r="FO231" s="170">
        <v>1690904.75</v>
      </c>
      <c r="FP231" s="170">
        <v>1679480.75</v>
      </c>
      <c r="FQ231" s="170">
        <v>1523666.75</v>
      </c>
      <c r="FR231" s="170">
        <v>1656721.62</v>
      </c>
      <c r="FS231" s="170">
        <v>1588846.88</v>
      </c>
      <c r="FT231" s="170">
        <v>1626042.88</v>
      </c>
      <c r="FU231" s="170">
        <v>1586611.62</v>
      </c>
      <c r="FV231" s="170">
        <v>1683871.5</v>
      </c>
      <c r="FW231" s="170">
        <v>1663306.25</v>
      </c>
      <c r="FX231" s="170">
        <v>1264669.6200000001</v>
      </c>
      <c r="FY231" s="170">
        <v>0</v>
      </c>
      <c r="FZ231" s="170">
        <v>695975.81</v>
      </c>
      <c r="GA231" s="170">
        <v>1695469.75</v>
      </c>
    </row>
    <row r="232" spans="2:183">
      <c r="B232" s="171" t="s">
        <v>8</v>
      </c>
      <c r="C232" s="172" t="s">
        <v>269</v>
      </c>
      <c r="D232" s="455">
        <v>11.126815339072442</v>
      </c>
      <c r="E232" s="456">
        <v>11.126381645593366</v>
      </c>
      <c r="F232" s="456">
        <v>11.167335657195169</v>
      </c>
      <c r="G232" s="456">
        <v>11.16689561387715</v>
      </c>
      <c r="H232" s="456">
        <v>11.158032510115808</v>
      </c>
      <c r="I232" s="456">
        <v>11.173848725113006</v>
      </c>
      <c r="J232" s="456">
        <v>11.15756948202417</v>
      </c>
      <c r="K232" s="456">
        <v>11.153952145271795</v>
      </c>
      <c r="L232" s="456">
        <v>11.177816787059319</v>
      </c>
      <c r="M232" s="456">
        <v>11.147305387566091</v>
      </c>
      <c r="N232" s="456">
        <v>11.159018662284021</v>
      </c>
      <c r="O232" s="456">
        <v>11.147870075063128</v>
      </c>
      <c r="P232" s="456">
        <v>11.110625254324347</v>
      </c>
      <c r="Q232" s="456">
        <v>11.111957554522915</v>
      </c>
      <c r="R232" s="456">
        <v>11.159264239342816</v>
      </c>
      <c r="S232" s="456">
        <v>11.156332761553424</v>
      </c>
      <c r="T232" s="456">
        <v>11.152217335723318</v>
      </c>
      <c r="U232" s="456">
        <v>11.165085450005146</v>
      </c>
      <c r="V232" s="456">
        <v>11.151504567882466</v>
      </c>
      <c r="W232" s="456">
        <v>11.151764779117299</v>
      </c>
      <c r="X232" s="456">
        <v>11.180082600658626</v>
      </c>
      <c r="Y232" s="456">
        <v>11.163671705961026</v>
      </c>
      <c r="Z232" s="456">
        <v>11.162825272898143</v>
      </c>
      <c r="AA232" s="456">
        <v>11.154105916920805</v>
      </c>
      <c r="AB232" s="456">
        <v>11.147272960617139</v>
      </c>
      <c r="AC232" s="456">
        <v>11.146652504814012</v>
      </c>
      <c r="AD232" s="456">
        <v>11.176135673543516</v>
      </c>
      <c r="AE232" s="456">
        <v>11.17580575208639</v>
      </c>
      <c r="AF232" s="456">
        <v>11.175941960910952</v>
      </c>
      <c r="AG232" s="456">
        <v>11.163002739922891</v>
      </c>
      <c r="AH232" s="456">
        <v>11.155674865151926</v>
      </c>
      <c r="AI232" s="456">
        <v>11.155334028212078</v>
      </c>
      <c r="AJ232" s="456">
        <v>11.194806936002861</v>
      </c>
      <c r="AK232" s="456">
        <v>11.176918675233395</v>
      </c>
      <c r="AL232" s="456">
        <v>11.17695104381434</v>
      </c>
      <c r="AM232" s="456">
        <v>11.181594587614073</v>
      </c>
      <c r="AN232" s="456">
        <v>11.162520801059854</v>
      </c>
      <c r="AO232" s="456">
        <v>11.152381257229839</v>
      </c>
      <c r="AP232" s="456">
        <v>11.183047060167338</v>
      </c>
      <c r="AQ232" s="456">
        <v>11.196267381596044</v>
      </c>
      <c r="AR232" s="456">
        <v>11.174599175284072</v>
      </c>
      <c r="AS232" s="456">
        <v>11.161516168704333</v>
      </c>
      <c r="AT232" s="456">
        <v>11.158533907697455</v>
      </c>
      <c r="AU232" s="456">
        <v>11.149011075512345</v>
      </c>
      <c r="AV232" s="456">
        <v>11.188191322375241</v>
      </c>
      <c r="AW232" s="456">
        <v>11.180567495154488</v>
      </c>
      <c r="AX232" s="456">
        <v>11.171537051430581</v>
      </c>
      <c r="AY232" s="456">
        <v>11.190615328009004</v>
      </c>
      <c r="AZ232" s="456">
        <v>11.156836101465647</v>
      </c>
      <c r="BA232" s="456">
        <v>11.1462015899563</v>
      </c>
      <c r="BB232" s="456">
        <v>11.181312077683515</v>
      </c>
      <c r="BC232" s="456">
        <v>11.206710499159714</v>
      </c>
      <c r="BD232" s="456">
        <v>11.176134425110885</v>
      </c>
      <c r="BE232" s="456">
        <v>11.17204695020853</v>
      </c>
      <c r="BF232" s="456">
        <v>11.165042571068478</v>
      </c>
      <c r="BG232" s="456">
        <v>11.150552036073918</v>
      </c>
      <c r="BH232" s="456">
        <v>11.197967097005559</v>
      </c>
      <c r="BI232" s="456">
        <v>11.186703922606867</v>
      </c>
      <c r="BJ232" s="456">
        <v>11.184082608663363</v>
      </c>
      <c r="BK232" s="456">
        <v>11.194307825835383</v>
      </c>
      <c r="BL232" s="456">
        <v>11.150796505581363</v>
      </c>
      <c r="BM232" s="456">
        <v>11.138111610084135</v>
      </c>
      <c r="BN232" s="456">
        <v>11.182052949439203</v>
      </c>
      <c r="BO232" s="456">
        <v>11.183867305486096</v>
      </c>
      <c r="BP232" s="456">
        <v>11.164033692288303</v>
      </c>
      <c r="BQ232" s="456">
        <v>11.157439429450587</v>
      </c>
      <c r="BR232" s="456">
        <v>11.137615770139428</v>
      </c>
      <c r="BS232" s="456">
        <v>11.13385148561856</v>
      </c>
      <c r="BT232" s="456">
        <v>11.167672314740747</v>
      </c>
      <c r="BU232" s="456">
        <v>11.147384687556052</v>
      </c>
      <c r="BV232" s="456">
        <v>11.125521128747796</v>
      </c>
      <c r="BW232" s="456">
        <v>11.125708434538268</v>
      </c>
      <c r="BX232" s="456">
        <v>11.09207523585216</v>
      </c>
      <c r="BY232" s="456">
        <v>11.088358162575174</v>
      </c>
      <c r="BZ232" s="456" t="e">
        <v>#DIV/0!</v>
      </c>
      <c r="CA232" s="456">
        <v>11.121387595783142</v>
      </c>
      <c r="CB232" s="456">
        <v>11.123793848286443</v>
      </c>
      <c r="CC232" s="456">
        <v>11.135432875907506</v>
      </c>
      <c r="CD232" s="456">
        <v>11.103981956228118</v>
      </c>
      <c r="CE232" s="456">
        <v>11.097559902774067</v>
      </c>
      <c r="CF232" s="456">
        <v>11.110663192384861</v>
      </c>
      <c r="CG232" s="456">
        <v>11.098517697216888</v>
      </c>
      <c r="CH232" s="456">
        <v>11.082828609271523</v>
      </c>
      <c r="CI232" s="456">
        <v>11.076132654493485</v>
      </c>
      <c r="CJ232" s="456">
        <v>10.966860921965209</v>
      </c>
      <c r="CK232" s="456">
        <v>10.963674054873213</v>
      </c>
      <c r="CL232" s="456">
        <v>10.966312011768286</v>
      </c>
      <c r="CM232" s="456">
        <v>10.985528337362341</v>
      </c>
      <c r="CN232" s="456">
        <v>11.002268544155262</v>
      </c>
      <c r="CO232" s="456">
        <v>10.990795959036655</v>
      </c>
      <c r="CP232" s="456">
        <v>10.986792300487679</v>
      </c>
      <c r="CQ232" s="456">
        <v>10.988121595104696</v>
      </c>
      <c r="CR232" s="456">
        <v>10.994264033446578</v>
      </c>
      <c r="CS232" s="456">
        <v>10.988276176044018</v>
      </c>
      <c r="CT232" s="456">
        <v>10.981468598882946</v>
      </c>
      <c r="CU232" s="456">
        <v>10.973826151702019</v>
      </c>
      <c r="CV232" s="456">
        <v>11.020973548534567</v>
      </c>
      <c r="CW232" s="456">
        <v>11.017294946382288</v>
      </c>
      <c r="CX232" s="456">
        <v>11.023738982823513</v>
      </c>
      <c r="CY232" s="456">
        <v>11.046299114517048</v>
      </c>
      <c r="CZ232" s="456">
        <v>11.055156394656791</v>
      </c>
      <c r="DA232" s="456">
        <v>11.045880806310254</v>
      </c>
      <c r="DB232" s="456">
        <v>11.042668729164234</v>
      </c>
      <c r="DC232" s="456">
        <v>11.033949444844248</v>
      </c>
      <c r="DD232" s="456">
        <v>11.056462665793353</v>
      </c>
      <c r="DE232" s="456">
        <v>11.042267044638075</v>
      </c>
      <c r="DF232" s="456">
        <v>11.02374162809166</v>
      </c>
      <c r="DG232" s="456">
        <v>11.029995959492307</v>
      </c>
      <c r="DH232" s="456">
        <v>11.074598978557354</v>
      </c>
      <c r="DI232" s="456">
        <v>11.074732331028455</v>
      </c>
      <c r="DJ232" s="456">
        <v>11.074722964592151</v>
      </c>
      <c r="DK232" s="456">
        <v>11.09661333949518</v>
      </c>
      <c r="DL232" s="456">
        <v>11.108512183646015</v>
      </c>
      <c r="DM232" s="456">
        <v>11.0980606101649</v>
      </c>
      <c r="DN232" s="456">
        <v>11.090549179372255</v>
      </c>
      <c r="DO232" s="456">
        <v>11.084217553567981</v>
      </c>
      <c r="DP232" s="456">
        <v>11.113500556341608</v>
      </c>
      <c r="DQ232" s="456">
        <v>11.089716434544021</v>
      </c>
      <c r="DR232" s="456">
        <v>11.080127102383253</v>
      </c>
      <c r="DS232" s="456">
        <v>11.08277955045482</v>
      </c>
      <c r="DT232" s="456">
        <v>11.077043399407376</v>
      </c>
      <c r="DU232" s="456">
        <v>11.075420037951201</v>
      </c>
      <c r="DV232" s="456">
        <v>11.082067946824225</v>
      </c>
      <c r="DW232" s="456">
        <v>11.096789650032488</v>
      </c>
      <c r="DX232" s="456">
        <v>11.111910999115709</v>
      </c>
      <c r="DY232" s="456">
        <v>11.110596577485911</v>
      </c>
      <c r="DZ232" s="456">
        <v>11.092454469983915</v>
      </c>
      <c r="EA232" s="456">
        <v>11.090006173040059</v>
      </c>
      <c r="EB232" s="456">
        <v>11.110525865315484</v>
      </c>
      <c r="EC232" s="456">
        <v>11.097781627061488</v>
      </c>
      <c r="ED232" s="456">
        <v>11.085166991223625</v>
      </c>
      <c r="EE232" s="456">
        <v>11.087530230995814</v>
      </c>
      <c r="EF232" s="456">
        <v>11.076514336803116</v>
      </c>
      <c r="EG232" s="456">
        <v>11.075488686965734</v>
      </c>
      <c r="EH232" s="456">
        <v>11.082523213408168</v>
      </c>
      <c r="EI232" s="456">
        <v>11.095465304399172</v>
      </c>
      <c r="EJ232" s="456">
        <v>11.113335929231814</v>
      </c>
      <c r="EK232" s="456">
        <v>11.106035984383107</v>
      </c>
      <c r="EL232" s="456">
        <v>11.088087752032074</v>
      </c>
      <c r="EM232" s="456">
        <v>11.089166197511211</v>
      </c>
      <c r="EN232" s="456">
        <v>11.109987965877258</v>
      </c>
      <c r="EO232" s="456">
        <v>11.100198301404937</v>
      </c>
      <c r="EP232" s="456">
        <v>11.08486211494866</v>
      </c>
      <c r="EQ232" s="456">
        <v>11.08252970220645</v>
      </c>
      <c r="ER232" s="456">
        <v>11.081110818416622</v>
      </c>
      <c r="ES232" s="456">
        <v>11.077975922065766</v>
      </c>
      <c r="ET232" s="456">
        <v>11.0905112609002</v>
      </c>
      <c r="EU232" s="456">
        <v>11.123929562889103</v>
      </c>
      <c r="EV232" s="456">
        <v>11.120497856265809</v>
      </c>
      <c r="EW232" s="456">
        <v>11.114247712669835</v>
      </c>
      <c r="EX232" s="456">
        <v>11.098396377823301</v>
      </c>
      <c r="EY232" s="456">
        <v>11.093137190923981</v>
      </c>
      <c r="EZ232" s="456">
        <v>11.125351517495313</v>
      </c>
      <c r="FA232" s="456">
        <v>11.113933846584921</v>
      </c>
      <c r="FB232" s="456">
        <v>11.090114151870448</v>
      </c>
      <c r="FC232" s="456">
        <v>11.094300667948851</v>
      </c>
      <c r="FD232" s="456">
        <v>11.094894849531716</v>
      </c>
      <c r="FE232" s="456">
        <v>11.096437318080527</v>
      </c>
      <c r="FF232" s="456">
        <v>11.112754519790979</v>
      </c>
      <c r="FG232" s="456">
        <v>11.130946216114193</v>
      </c>
      <c r="FH232" s="456">
        <v>11.135551809227298</v>
      </c>
      <c r="FI232" s="456">
        <v>11.127739258193289</v>
      </c>
      <c r="FJ232" s="456">
        <v>11.101603890932784</v>
      </c>
      <c r="FK232" s="456">
        <v>11.098727229744815</v>
      </c>
      <c r="FL232" s="456">
        <v>11.129250411861614</v>
      </c>
      <c r="FM232" s="456">
        <v>11.120251548663648</v>
      </c>
      <c r="FN232" s="456">
        <v>11.102241011580595</v>
      </c>
      <c r="FO232" s="456">
        <v>11.100346946412042</v>
      </c>
      <c r="FP232" s="456">
        <v>11.098134870812132</v>
      </c>
      <c r="FQ232" s="456">
        <v>11.099456197094861</v>
      </c>
      <c r="FR232" s="456">
        <v>11.119459437691704</v>
      </c>
      <c r="FS232" s="456">
        <v>11.134331805631472</v>
      </c>
      <c r="FT232" s="456">
        <v>11.139187395101899</v>
      </c>
      <c r="FU232" s="456">
        <v>11.132241727709019</v>
      </c>
      <c r="FV232" s="456">
        <v>11.102791074890217</v>
      </c>
      <c r="FW232" s="456">
        <v>11.119174872483939</v>
      </c>
      <c r="FX232" s="456">
        <v>11.137655285383405</v>
      </c>
      <c r="FY232" s="456" t="e">
        <v>#DIV/0!</v>
      </c>
      <c r="FZ232" s="456">
        <v>11.112144111636225</v>
      </c>
      <c r="GA232" s="456">
        <v>11.096296696248594</v>
      </c>
    </row>
    <row r="233" spans="2:183">
      <c r="B233" s="96" t="s">
        <v>8</v>
      </c>
      <c r="C233" s="166" t="s">
        <v>37</v>
      </c>
      <c r="D233" s="99">
        <v>3543111</v>
      </c>
      <c r="E233" s="87">
        <v>3213136</v>
      </c>
      <c r="F233" s="87">
        <v>3436467.75</v>
      </c>
      <c r="G233" s="87">
        <v>3330462</v>
      </c>
      <c r="H233" s="87">
        <v>3465885.5</v>
      </c>
      <c r="I233" s="87">
        <v>3310453.5</v>
      </c>
      <c r="J233" s="87">
        <v>3485034.25</v>
      </c>
      <c r="K233" s="87">
        <v>3482044</v>
      </c>
      <c r="L233" s="87">
        <v>3304216.5</v>
      </c>
      <c r="M233" s="87">
        <v>3495042.5</v>
      </c>
      <c r="N233" s="87">
        <v>3354689.5</v>
      </c>
      <c r="O233" s="87">
        <v>3491837.25</v>
      </c>
      <c r="P233" s="87">
        <v>3680886</v>
      </c>
      <c r="Q233" s="87">
        <v>3308226.5</v>
      </c>
      <c r="R233" s="87">
        <v>3521502.5</v>
      </c>
      <c r="S233" s="87">
        <v>3435271</v>
      </c>
      <c r="T233" s="87">
        <v>3547451.25</v>
      </c>
      <c r="U233" s="87">
        <v>3399694</v>
      </c>
      <c r="V233" s="87">
        <v>3566249.75</v>
      </c>
      <c r="W233" s="87">
        <v>3563202.5</v>
      </c>
      <c r="X233" s="87">
        <v>3363245</v>
      </c>
      <c r="Y233" s="87">
        <v>3523389</v>
      </c>
      <c r="Z233" s="87">
        <v>3412575.5</v>
      </c>
      <c r="AA233" s="87">
        <v>3540359.75</v>
      </c>
      <c r="AB233" s="87">
        <v>3755249</v>
      </c>
      <c r="AC233" s="87">
        <v>3409074</v>
      </c>
      <c r="AD233" s="87">
        <v>3681574.5</v>
      </c>
      <c r="AE233" s="87">
        <v>1192358</v>
      </c>
      <c r="AF233" s="87">
        <v>3558677.75</v>
      </c>
      <c r="AG233" s="87">
        <v>3601565.5</v>
      </c>
      <c r="AH233" s="87">
        <v>3755523.75</v>
      </c>
      <c r="AI233" s="87">
        <v>3751732</v>
      </c>
      <c r="AJ233" s="87">
        <v>3512438.5</v>
      </c>
      <c r="AK233" s="87">
        <v>3679195.5</v>
      </c>
      <c r="AL233" s="87">
        <v>3553147</v>
      </c>
      <c r="AM233" s="87">
        <v>3642293.75</v>
      </c>
      <c r="AN233" s="87">
        <v>3934958.25</v>
      </c>
      <c r="AO233" s="87">
        <v>3719204.5</v>
      </c>
      <c r="AP233" s="87">
        <v>3870762</v>
      </c>
      <c r="AQ233" s="87">
        <v>3704637.75</v>
      </c>
      <c r="AR233" s="87">
        <v>3890507.25</v>
      </c>
      <c r="AS233" s="87">
        <v>3812398</v>
      </c>
      <c r="AT233" s="87">
        <v>3955666</v>
      </c>
      <c r="AU233" s="87">
        <v>3989784.75</v>
      </c>
      <c r="AV233" s="87">
        <v>3733870.75</v>
      </c>
      <c r="AW233" s="87">
        <v>3877086.25</v>
      </c>
      <c r="AX233" s="87">
        <v>3764693.25</v>
      </c>
      <c r="AY233" s="87">
        <v>3832815.25</v>
      </c>
      <c r="AZ233" s="87">
        <v>4152232</v>
      </c>
      <c r="BA233" s="87">
        <v>3788687</v>
      </c>
      <c r="BB233" s="87">
        <v>2235078.5</v>
      </c>
      <c r="BC233" s="87">
        <v>2959058.5</v>
      </c>
      <c r="BD233" s="87">
        <v>4080238.25</v>
      </c>
      <c r="BE233" s="87">
        <v>3969246.75</v>
      </c>
      <c r="BF233" s="87">
        <v>4137958</v>
      </c>
      <c r="BG233" s="87">
        <v>4183864</v>
      </c>
      <c r="BH233" s="87">
        <v>3889448.25</v>
      </c>
      <c r="BI233" s="87">
        <v>4056983</v>
      </c>
      <c r="BJ233" s="87">
        <v>3908164.25</v>
      </c>
      <c r="BK233" s="87">
        <v>4016342</v>
      </c>
      <c r="BL233" s="87">
        <v>4298924.5</v>
      </c>
      <c r="BM233" s="87">
        <v>3931380.5</v>
      </c>
      <c r="BN233" s="87">
        <v>4191923.5</v>
      </c>
      <c r="BO233" s="87">
        <v>4059304</v>
      </c>
      <c r="BP233" s="87">
        <v>4262009</v>
      </c>
      <c r="BQ233" s="87">
        <v>4148308</v>
      </c>
      <c r="BR233" s="87">
        <v>4360051.5</v>
      </c>
      <c r="BS233" s="87">
        <v>4388130.5</v>
      </c>
      <c r="BT233" s="87">
        <v>4104828.5</v>
      </c>
      <c r="BU233" s="87">
        <v>4319179.5</v>
      </c>
      <c r="BV233" s="87">
        <v>4215428</v>
      </c>
      <c r="BW233" s="87">
        <v>4371004.5</v>
      </c>
      <c r="BX233" s="87">
        <v>4641602</v>
      </c>
      <c r="BY233" s="87">
        <v>3339998</v>
      </c>
      <c r="BZ233" s="87">
        <v>0</v>
      </c>
      <c r="CA233" s="87">
        <v>1913909.62</v>
      </c>
      <c r="CB233" s="87">
        <v>4550970</v>
      </c>
      <c r="CC233" s="87">
        <v>4382987.5</v>
      </c>
      <c r="CD233" s="87">
        <v>4662360.5</v>
      </c>
      <c r="CE233" s="87">
        <v>4688352</v>
      </c>
      <c r="CF233" s="87">
        <v>4464694</v>
      </c>
      <c r="CG233" s="87">
        <v>4629602.5</v>
      </c>
      <c r="CH233" s="87">
        <v>4607163</v>
      </c>
      <c r="CI233" s="87">
        <v>4779346</v>
      </c>
      <c r="CJ233" s="87">
        <v>5019383.5</v>
      </c>
      <c r="CK233" s="87">
        <v>4695497</v>
      </c>
      <c r="CL233" s="87">
        <v>5000045.5</v>
      </c>
      <c r="CM233" s="87">
        <v>4729578</v>
      </c>
      <c r="CN233" s="87">
        <v>4824954</v>
      </c>
      <c r="CO233" s="87">
        <v>4719292.5</v>
      </c>
      <c r="CP233" s="87">
        <v>4917364</v>
      </c>
      <c r="CQ233" s="87">
        <v>4921420.5</v>
      </c>
      <c r="CR233" s="87">
        <v>4705907.5</v>
      </c>
      <c r="CS233" s="87">
        <v>4884418.5</v>
      </c>
      <c r="CT233" s="87">
        <v>4798213.5</v>
      </c>
      <c r="CU233" s="87">
        <v>4985229</v>
      </c>
      <c r="CV233" s="87">
        <v>5167349</v>
      </c>
      <c r="CW233" s="87">
        <v>3182418</v>
      </c>
      <c r="CX233" s="87">
        <v>3166098</v>
      </c>
      <c r="CY233" s="87">
        <v>4857613</v>
      </c>
      <c r="CZ233" s="87">
        <v>4976830</v>
      </c>
      <c r="DA233" s="87">
        <v>4877620</v>
      </c>
      <c r="DB233" s="87">
        <v>5068579</v>
      </c>
      <c r="DC233" s="87">
        <v>5112205</v>
      </c>
      <c r="DD233" s="87">
        <v>4824297</v>
      </c>
      <c r="DE233" s="87">
        <v>5032760.5</v>
      </c>
      <c r="DF233" s="87">
        <v>4991202</v>
      </c>
      <c r="DG233" s="87">
        <v>5119864.5</v>
      </c>
      <c r="DH233" s="87">
        <v>5379189</v>
      </c>
      <c r="DI233" s="87">
        <v>4866013</v>
      </c>
      <c r="DJ233" s="87">
        <v>5364468.5</v>
      </c>
      <c r="DK233" s="87">
        <v>5056706</v>
      </c>
      <c r="DL233" s="87">
        <v>5191378.5</v>
      </c>
      <c r="DM233" s="87">
        <v>5075341</v>
      </c>
      <c r="DN233" s="87">
        <v>5303025</v>
      </c>
      <c r="DO233" s="87">
        <v>5334875</v>
      </c>
      <c r="DP233" s="87">
        <v>5011120.5</v>
      </c>
      <c r="DQ233" s="87">
        <v>5269829</v>
      </c>
      <c r="DR233" s="87">
        <v>5186311.5</v>
      </c>
      <c r="DS233" s="87">
        <v>5335420</v>
      </c>
      <c r="DT233" s="87">
        <v>5639109</v>
      </c>
      <c r="DU233" s="87">
        <v>5104274</v>
      </c>
      <c r="DV233" s="87">
        <v>4317176</v>
      </c>
      <c r="DW233" s="87">
        <v>2831686</v>
      </c>
      <c r="DX233" s="87">
        <v>5433278.5</v>
      </c>
      <c r="DY233" s="87">
        <v>5274790.5</v>
      </c>
      <c r="DZ233" s="87">
        <v>5560117</v>
      </c>
      <c r="EA233" s="87">
        <v>5548470</v>
      </c>
      <c r="EB233" s="87">
        <v>5275191.5</v>
      </c>
      <c r="EC233" s="87">
        <v>5477927.5</v>
      </c>
      <c r="ED233" s="87">
        <v>5403807.5</v>
      </c>
      <c r="EE233" s="87">
        <v>5580142</v>
      </c>
      <c r="EF233" s="87">
        <v>5751507</v>
      </c>
      <c r="EG233" s="87">
        <v>5389791.5</v>
      </c>
      <c r="EH233" s="87">
        <v>5683406</v>
      </c>
      <c r="EI233" s="87">
        <v>5422118</v>
      </c>
      <c r="EJ233" s="87">
        <v>5536508.5</v>
      </c>
      <c r="EK233" s="87">
        <v>5395541</v>
      </c>
      <c r="EL233" s="87">
        <v>5695047</v>
      </c>
      <c r="EM233" s="87">
        <v>5682438</v>
      </c>
      <c r="EN233" s="87">
        <v>5381248.5</v>
      </c>
      <c r="EO233" s="87">
        <v>5577811.5</v>
      </c>
      <c r="EP233" s="87">
        <v>5512875</v>
      </c>
      <c r="EQ233" s="87">
        <v>5716190</v>
      </c>
      <c r="ER233" s="87">
        <v>6234741</v>
      </c>
      <c r="ES233" s="87">
        <v>5648291.5</v>
      </c>
      <c r="ET233" s="87">
        <v>4158983</v>
      </c>
      <c r="EU233" s="87">
        <v>3672070.5</v>
      </c>
      <c r="EV233" s="87">
        <v>5991456.5</v>
      </c>
      <c r="EW233" s="87">
        <v>5844290.5</v>
      </c>
      <c r="EX233" s="87">
        <v>6149619.5</v>
      </c>
      <c r="EY233" s="87">
        <v>6145141</v>
      </c>
      <c r="EZ233" s="87">
        <v>5788435</v>
      </c>
      <c r="FA233" s="87">
        <v>6022273.5</v>
      </c>
      <c r="FB233" s="87">
        <v>5956442.5</v>
      </c>
      <c r="FC233" s="87">
        <v>6172456.5</v>
      </c>
      <c r="FD233" s="87">
        <v>7022362</v>
      </c>
      <c r="FE233" s="87">
        <v>6354899.5</v>
      </c>
      <c r="FF233" s="87">
        <v>6922010.5</v>
      </c>
      <c r="FG233" s="87">
        <v>6619299</v>
      </c>
      <c r="FH233" s="87">
        <v>6809651</v>
      </c>
      <c r="FI233" s="87">
        <v>6655228</v>
      </c>
      <c r="FJ233" s="87">
        <v>7012071</v>
      </c>
      <c r="FK233" s="87">
        <v>7025893.5</v>
      </c>
      <c r="FL233" s="87">
        <v>6627448</v>
      </c>
      <c r="FM233" s="87">
        <v>6880316</v>
      </c>
      <c r="FN233" s="87">
        <v>6754347</v>
      </c>
      <c r="FO233" s="87">
        <v>7029089.5</v>
      </c>
      <c r="FP233" s="87">
        <v>7540864</v>
      </c>
      <c r="FQ233" s="87">
        <v>6841261.5</v>
      </c>
      <c r="FR233" s="87">
        <v>7438676</v>
      </c>
      <c r="FS233" s="87">
        <v>7133916</v>
      </c>
      <c r="FT233" s="87">
        <v>7300928</v>
      </c>
      <c r="FU233" s="87">
        <v>7123881.5</v>
      </c>
      <c r="FV233" s="87">
        <v>7560578</v>
      </c>
      <c r="FW233" s="87">
        <v>7468244.5</v>
      </c>
      <c r="FX233" s="87">
        <v>5678362.5</v>
      </c>
      <c r="FY233" s="87">
        <v>0</v>
      </c>
      <c r="FZ233" s="87">
        <v>3124930.25</v>
      </c>
      <c r="GA233" s="87">
        <v>7612653.5</v>
      </c>
    </row>
    <row r="234" spans="2:183">
      <c r="B234" s="171" t="s">
        <v>8</v>
      </c>
      <c r="C234" s="172" t="s">
        <v>270</v>
      </c>
      <c r="D234" s="81">
        <v>2.1670007645364868</v>
      </c>
      <c r="E234" s="82">
        <v>2.1670007008901826</v>
      </c>
      <c r="F234" s="82">
        <v>2.167000774048716</v>
      </c>
      <c r="G234" s="82">
        <v>2.1670003405947877</v>
      </c>
      <c r="H234" s="82">
        <v>2.1670013833628494</v>
      </c>
      <c r="I234" s="82">
        <v>2.1670004819442727</v>
      </c>
      <c r="J234" s="82">
        <v>2.1670002373728008</v>
      </c>
      <c r="K234" s="82">
        <v>2.1670007054176512</v>
      </c>
      <c r="L234" s="82">
        <v>2.1670004223275297</v>
      </c>
      <c r="M234" s="82">
        <v>2.1670007093291406</v>
      </c>
      <c r="N234" s="82">
        <v>2.1670007903340882</v>
      </c>
      <c r="O234" s="82">
        <v>2.1670005504884768</v>
      </c>
      <c r="P234" s="82">
        <v>2.2099983759220994</v>
      </c>
      <c r="Q234" s="82">
        <v>2.2099982547686983</v>
      </c>
      <c r="R234" s="82">
        <v>2.2099965954215479</v>
      </c>
      <c r="S234" s="82">
        <v>2.2099975360632209</v>
      </c>
      <c r="T234" s="82">
        <v>2.2099976747203161</v>
      </c>
      <c r="U234" s="82">
        <v>2.2099968780984387</v>
      </c>
      <c r="V234" s="82">
        <v>2.2099973289782948</v>
      </c>
      <c r="W234" s="82">
        <v>2.2099970167045937</v>
      </c>
      <c r="X234" s="82">
        <v>2.2099966552169183</v>
      </c>
      <c r="Y234" s="82">
        <v>2.2099979833093886</v>
      </c>
      <c r="Z234" s="82">
        <v>2.2099974094546369</v>
      </c>
      <c r="AA234" s="82">
        <v>2.209996878852666</v>
      </c>
      <c r="AB234" s="82">
        <v>2.3369986929544471</v>
      </c>
      <c r="AC234" s="82">
        <v>2.3369988617300796</v>
      </c>
      <c r="AD234" s="82">
        <v>2.3369981089456195</v>
      </c>
      <c r="AE234" s="82">
        <v>2.3369988764997625</v>
      </c>
      <c r="AF234" s="82">
        <v>2.3369985986326549</v>
      </c>
      <c r="AG234" s="82">
        <v>2.3369972899759945</v>
      </c>
      <c r="AH234" s="82">
        <v>2.3369982498666508</v>
      </c>
      <c r="AI234" s="82">
        <v>2.3369975404707559</v>
      </c>
      <c r="AJ234" s="82">
        <v>2.3369984098152323</v>
      </c>
      <c r="AK234" s="82">
        <v>2.336998891867859</v>
      </c>
      <c r="AL234" s="82">
        <v>2.3369982391022561</v>
      </c>
      <c r="AM234" s="82">
        <v>2.3369977972524438</v>
      </c>
      <c r="AN234" s="82">
        <v>2.4709990800501553</v>
      </c>
      <c r="AO234" s="82">
        <v>2.4709992788188182</v>
      </c>
      <c r="AP234" s="82">
        <v>2.4709990861656719</v>
      </c>
      <c r="AQ234" s="82">
        <v>2.4709983151679746</v>
      </c>
      <c r="AR234" s="82">
        <v>2.4709987662495414</v>
      </c>
      <c r="AS234" s="82">
        <v>2.4709999254758892</v>
      </c>
      <c r="AT234" s="82">
        <v>2.470998994744467</v>
      </c>
      <c r="AU234" s="82">
        <v>2.4709990629639451</v>
      </c>
      <c r="AV234" s="82">
        <v>2.470999461629066</v>
      </c>
      <c r="AW234" s="82">
        <v>2.4709987237260029</v>
      </c>
      <c r="AX234" s="82">
        <v>2.4709977385213824</v>
      </c>
      <c r="AY234" s="82">
        <v>2.4709985365413378</v>
      </c>
      <c r="AZ234" s="82">
        <v>2.5949972149086107</v>
      </c>
      <c r="BA234" s="82">
        <v>2.5949977611243864</v>
      </c>
      <c r="BB234" s="82">
        <v>2.5949995986309378</v>
      </c>
      <c r="BC234" s="82">
        <v>2.5949961150369991</v>
      </c>
      <c r="BD234" s="82">
        <v>2.594996940880772</v>
      </c>
      <c r="BE234" s="82">
        <v>2.5949978546997712</v>
      </c>
      <c r="BF234" s="82">
        <v>2.5949958415051761</v>
      </c>
      <c r="BG234" s="82">
        <v>2.5949973894742961</v>
      </c>
      <c r="BH234" s="82">
        <v>2.5949973829508504</v>
      </c>
      <c r="BI234" s="82">
        <v>2.5949966234199957</v>
      </c>
      <c r="BJ234" s="82">
        <v>2.5949981732857124</v>
      </c>
      <c r="BK234" s="82">
        <v>2.5949971732704453</v>
      </c>
      <c r="BL234" s="82">
        <v>2.6729960935021131</v>
      </c>
      <c r="BM234" s="82">
        <v>2.6729965429825673</v>
      </c>
      <c r="BN234" s="82">
        <v>2.6729954772881852</v>
      </c>
      <c r="BO234" s="82">
        <v>2.6729955968675152</v>
      </c>
      <c r="BP234" s="82">
        <v>2.6729947981072226</v>
      </c>
      <c r="BQ234" s="82">
        <v>2.6729944661008793</v>
      </c>
      <c r="BR234" s="82">
        <v>2.6729950220715053</v>
      </c>
      <c r="BS234" s="82">
        <v>2.6729951457463912</v>
      </c>
      <c r="BT234" s="82">
        <v>2.6729945461730487</v>
      </c>
      <c r="BU234" s="82">
        <v>2.6729944710488174</v>
      </c>
      <c r="BV234" s="82">
        <v>2.6729956099727983</v>
      </c>
      <c r="BW234" s="82">
        <v>2.6729958896080128</v>
      </c>
      <c r="BX234" s="82">
        <v>2.7529973263268741</v>
      </c>
      <c r="BY234" s="82">
        <v>2.7529990769534751</v>
      </c>
      <c r="BZ234" s="82" t="e">
        <v>#DIV/0!</v>
      </c>
      <c r="CA234" s="82">
        <v>2.7529986735213146</v>
      </c>
      <c r="CB234" s="82">
        <v>2.752998210847879</v>
      </c>
      <c r="CC234" s="82">
        <v>2.7529990407878291</v>
      </c>
      <c r="CD234" s="82">
        <v>2.7529986706323788</v>
      </c>
      <c r="CE234" s="82">
        <v>2.7529987185835334</v>
      </c>
      <c r="CF234" s="82">
        <v>2.7529987822710411</v>
      </c>
      <c r="CG234" s="82">
        <v>2.7529980076216427</v>
      </c>
      <c r="CH234" s="82">
        <v>2.7529987443375799</v>
      </c>
      <c r="CI234" s="82">
        <v>2.7529988061179407</v>
      </c>
      <c r="CJ234" s="82">
        <v>2.8910041876212937</v>
      </c>
      <c r="CK234" s="82">
        <v>2.8910041424597117</v>
      </c>
      <c r="CL234" s="82">
        <v>2.8910035102245191</v>
      </c>
      <c r="CM234" s="82">
        <v>2.8910021589216512</v>
      </c>
      <c r="CN234" s="82">
        <v>2.8910011127194881</v>
      </c>
      <c r="CO234" s="82">
        <v>2.8910010381903661</v>
      </c>
      <c r="CP234" s="82">
        <v>2.8910020913678935</v>
      </c>
      <c r="CQ234" s="82">
        <v>2.8910014913438173</v>
      </c>
      <c r="CR234" s="82">
        <v>2.8910012438737414</v>
      </c>
      <c r="CS234" s="82">
        <v>2.8910020818995226</v>
      </c>
      <c r="CT234" s="82">
        <v>2.8910020810914703</v>
      </c>
      <c r="CU234" s="82">
        <v>2.891003246983932</v>
      </c>
      <c r="CV234" s="82">
        <v>2.9769963778098836</v>
      </c>
      <c r="CW234" s="82">
        <v>2.9769973809792907</v>
      </c>
      <c r="CX234" s="82">
        <v>2.9769972866158434</v>
      </c>
      <c r="CY234" s="82">
        <v>2.9769982152276677</v>
      </c>
      <c r="CZ234" s="82">
        <v>2.976998951554521</v>
      </c>
      <c r="DA234" s="82">
        <v>2.9769984842247377</v>
      </c>
      <c r="DB234" s="82">
        <v>2.9769977136179886</v>
      </c>
      <c r="DC234" s="82">
        <v>2.9769968316869644</v>
      </c>
      <c r="DD234" s="82">
        <v>2.976998878917914</v>
      </c>
      <c r="DE234" s="82">
        <v>2.9769977090282507</v>
      </c>
      <c r="DF234" s="82">
        <v>2.9769968395724646</v>
      </c>
      <c r="DG234" s="82">
        <v>2.9769977230016376</v>
      </c>
      <c r="DH234" s="82">
        <v>3.0969933172237769</v>
      </c>
      <c r="DI234" s="82">
        <v>3.0969933595573589</v>
      </c>
      <c r="DJ234" s="82">
        <v>3.0969943927359029</v>
      </c>
      <c r="DK234" s="82">
        <v>3.0969956550366793</v>
      </c>
      <c r="DL234" s="82">
        <v>3.0969945188446464</v>
      </c>
      <c r="DM234" s="82">
        <v>3.0969954316192982</v>
      </c>
      <c r="DN234" s="82">
        <v>3.0969928563054356</v>
      </c>
      <c r="DO234" s="82">
        <v>3.0969931613479811</v>
      </c>
      <c r="DP234" s="82">
        <v>3.0969949179850671</v>
      </c>
      <c r="DQ234" s="82">
        <v>3.0969937029669223</v>
      </c>
      <c r="DR234" s="82">
        <v>3.0969927206232191</v>
      </c>
      <c r="DS234" s="82">
        <v>3.0969940190927567</v>
      </c>
      <c r="DT234" s="82">
        <v>3.2510006852508857</v>
      </c>
      <c r="DU234" s="82">
        <v>3.2510002690211168</v>
      </c>
      <c r="DV234" s="82">
        <v>3.251000306396358</v>
      </c>
      <c r="DW234" s="82">
        <v>3.2509988199930722</v>
      </c>
      <c r="DX234" s="82">
        <v>3.2509980839361328</v>
      </c>
      <c r="DY234" s="82">
        <v>3.2509989514726763</v>
      </c>
      <c r="DZ234" s="82">
        <v>3.2509999830437022</v>
      </c>
      <c r="EA234" s="82">
        <v>3.2509998116243866</v>
      </c>
      <c r="EB234" s="82">
        <v>3.250999646100706</v>
      </c>
      <c r="EC234" s="82">
        <v>3.2509986745506545</v>
      </c>
      <c r="ED234" s="82">
        <v>3.2509998714834691</v>
      </c>
      <c r="EE234" s="82">
        <v>3.2510004815902569</v>
      </c>
      <c r="EF234" s="82">
        <v>3.315999944605601</v>
      </c>
      <c r="EG234" s="82">
        <v>3.3160012144293742</v>
      </c>
      <c r="EH234" s="82">
        <v>3.3159997642383487</v>
      </c>
      <c r="EI234" s="82">
        <v>3.3159992257536595</v>
      </c>
      <c r="EJ234" s="82">
        <v>3.3160007947848458</v>
      </c>
      <c r="EK234" s="82">
        <v>3.316000451152092</v>
      </c>
      <c r="EL234" s="82">
        <v>3.3159996389986288</v>
      </c>
      <c r="EM234" s="82">
        <v>3.316000426039948</v>
      </c>
      <c r="EN234" s="82">
        <v>3.3159993431161374</v>
      </c>
      <c r="EO234" s="82">
        <v>3.3159991516510035</v>
      </c>
      <c r="EP234" s="82">
        <v>3.3159998388458511</v>
      </c>
      <c r="EQ234" s="82">
        <v>3.3159997470735072</v>
      </c>
      <c r="ER234" s="82">
        <v>3.6150001195869685</v>
      </c>
      <c r="ES234" s="82">
        <v>3.6149993816161223</v>
      </c>
      <c r="ET234" s="82">
        <v>3.6149992817778029</v>
      </c>
      <c r="EU234" s="82">
        <v>3.6149998111317001</v>
      </c>
      <c r="EV234" s="82">
        <v>3.6149995859750104</v>
      </c>
      <c r="EW234" s="82">
        <v>3.6149991502638201</v>
      </c>
      <c r="EX234" s="82">
        <v>3.6149990594542483</v>
      </c>
      <c r="EY234" s="82">
        <v>3.6149988124310162</v>
      </c>
      <c r="EZ234" s="82">
        <v>3.6149993512475604</v>
      </c>
      <c r="FA234" s="82">
        <v>3.6150009724403209</v>
      </c>
      <c r="FB234" s="82">
        <v>3.6149985001541114</v>
      </c>
      <c r="FC234" s="82">
        <v>3.6149991456594299</v>
      </c>
      <c r="FD234" s="82">
        <v>4.156998827611539</v>
      </c>
      <c r="FE234" s="82">
        <v>4.1569990108344559</v>
      </c>
      <c r="FF234" s="82">
        <v>4.1569985219016043</v>
      </c>
      <c r="FG234" s="82">
        <v>4.1569988936564632</v>
      </c>
      <c r="FH234" s="82">
        <v>4.1569975909300085</v>
      </c>
      <c r="FI234" s="82">
        <v>4.1569976319604462</v>
      </c>
      <c r="FJ234" s="82">
        <v>4.1569986204737814</v>
      </c>
      <c r="FK234" s="82">
        <v>4.1569979695958033</v>
      </c>
      <c r="FL234" s="82">
        <v>4.156997090449277</v>
      </c>
      <c r="FM234" s="82">
        <v>4.156999267725042</v>
      </c>
      <c r="FN234" s="82">
        <v>4.1570002451051664</v>
      </c>
      <c r="FO234" s="82">
        <v>4.1569990858444275</v>
      </c>
      <c r="FP234" s="82">
        <v>4.4899972804094359</v>
      </c>
      <c r="FQ234" s="82">
        <v>4.4899985511923788</v>
      </c>
      <c r="FR234" s="82">
        <v>4.4899975410473605</v>
      </c>
      <c r="FS234" s="82">
        <v>4.4899959145213542</v>
      </c>
      <c r="FT234" s="82">
        <v>4.4899972133576211</v>
      </c>
      <c r="FU234" s="82">
        <v>4.4899970542255323</v>
      </c>
      <c r="FV234" s="82">
        <v>4.4899970098668458</v>
      </c>
      <c r="FW234" s="82">
        <v>4.4899996618181408</v>
      </c>
      <c r="FX234" s="82">
        <v>4.4899967629490458</v>
      </c>
      <c r="FY234" s="82" t="e">
        <v>#DIV/0!</v>
      </c>
      <c r="FZ234" s="82">
        <v>4.4899983664662138</v>
      </c>
      <c r="GA234" s="82">
        <v>4.4899966513705127</v>
      </c>
    </row>
    <row r="235" spans="2:183">
      <c r="B235" s="96" t="s">
        <v>8</v>
      </c>
      <c r="C235" s="166" t="s">
        <v>38</v>
      </c>
      <c r="D235" s="173">
        <v>512397.47</v>
      </c>
      <c r="E235" s="174">
        <v>464695.22</v>
      </c>
      <c r="F235" s="174">
        <v>495171.5</v>
      </c>
      <c r="G235" s="174">
        <v>479915.88</v>
      </c>
      <c r="H235" s="174">
        <v>499826.66</v>
      </c>
      <c r="I235" s="174">
        <v>476735.66</v>
      </c>
      <c r="J235" s="174">
        <v>502609.25</v>
      </c>
      <c r="K235" s="174">
        <v>502340.75</v>
      </c>
      <c r="L235" s="174">
        <v>475668.62</v>
      </c>
      <c r="M235" s="174">
        <v>504516.69</v>
      </c>
      <c r="N235" s="174">
        <v>483748.12</v>
      </c>
      <c r="O235" s="174">
        <v>504028.56</v>
      </c>
      <c r="P235" s="174">
        <v>585836.68999999994</v>
      </c>
      <c r="Q235" s="174">
        <v>526462.31000000006</v>
      </c>
      <c r="R235" s="174">
        <v>558027.25</v>
      </c>
      <c r="S235" s="174">
        <v>544505.56000000006</v>
      </c>
      <c r="T235" s="174">
        <v>562494</v>
      </c>
      <c r="U235" s="174">
        <v>538444.12</v>
      </c>
      <c r="V235" s="174">
        <v>565511.06000000006</v>
      </c>
      <c r="W235" s="174">
        <v>565014.68999999994</v>
      </c>
      <c r="X235" s="174">
        <v>531956.88</v>
      </c>
      <c r="Y235" s="174">
        <v>558105.38</v>
      </c>
      <c r="Z235" s="174">
        <v>540593.68999999994</v>
      </c>
      <c r="AA235" s="174">
        <v>561274.75</v>
      </c>
      <c r="AB235" s="174">
        <v>655877.38</v>
      </c>
      <c r="AC235" s="174">
        <v>595448.88</v>
      </c>
      <c r="AD235" s="174">
        <v>641349.06000000006</v>
      </c>
      <c r="AE235" s="174">
        <v>227945.38</v>
      </c>
      <c r="AF235" s="174">
        <v>680311.25</v>
      </c>
      <c r="AG235" s="174">
        <v>689308.38</v>
      </c>
      <c r="AH235" s="174">
        <v>719246.31</v>
      </c>
      <c r="AI235" s="174">
        <v>718542.44</v>
      </c>
      <c r="AJ235" s="174">
        <v>670340.12</v>
      </c>
      <c r="AK235" s="174">
        <v>703289.06</v>
      </c>
      <c r="AL235" s="174">
        <v>679192.69</v>
      </c>
      <c r="AM235" s="174">
        <v>695944.31</v>
      </c>
      <c r="AN235" s="174">
        <v>760240.06</v>
      </c>
      <c r="AO235" s="174">
        <v>719209.25</v>
      </c>
      <c r="AP235" s="174">
        <v>746464.69</v>
      </c>
      <c r="AQ235" s="174">
        <v>713584.81</v>
      </c>
      <c r="AR235" s="174">
        <v>750839.94</v>
      </c>
      <c r="AS235" s="174">
        <v>736627.25</v>
      </c>
      <c r="AT235" s="174">
        <v>764513.75</v>
      </c>
      <c r="AU235" s="174">
        <v>771766.56</v>
      </c>
      <c r="AV235" s="174">
        <v>719734.38</v>
      </c>
      <c r="AW235" s="174">
        <v>747850.31</v>
      </c>
      <c r="AX235" s="174">
        <v>726758.19</v>
      </c>
      <c r="AY235" s="174">
        <v>738647.12</v>
      </c>
      <c r="AZ235" s="174">
        <v>782488.88</v>
      </c>
      <c r="BA235" s="174">
        <v>714659.75</v>
      </c>
      <c r="BB235" s="174">
        <v>420278.31</v>
      </c>
      <c r="BC235" s="174">
        <v>555153.62</v>
      </c>
      <c r="BD235" s="174">
        <v>767594.19</v>
      </c>
      <c r="BE235" s="174">
        <v>746986.31</v>
      </c>
      <c r="BF235" s="174">
        <v>779225.94</v>
      </c>
      <c r="BG235" s="174">
        <v>788894.06</v>
      </c>
      <c r="BH235" s="174">
        <v>730274.62</v>
      </c>
      <c r="BI235" s="174">
        <v>762498.19</v>
      </c>
      <c r="BJ235" s="174">
        <v>734699.69</v>
      </c>
      <c r="BK235" s="174">
        <v>754346.75</v>
      </c>
      <c r="BL235" s="174">
        <v>806823.38</v>
      </c>
      <c r="BM235" s="174">
        <v>738682.5</v>
      </c>
      <c r="BN235" s="174">
        <v>784542.19</v>
      </c>
      <c r="BO235" s="174">
        <v>759598.62</v>
      </c>
      <c r="BP235" s="174">
        <v>798946.81</v>
      </c>
      <c r="BQ235" s="174">
        <v>778092.38</v>
      </c>
      <c r="BR235" s="174">
        <v>819264.44</v>
      </c>
      <c r="BS235" s="174">
        <v>824819</v>
      </c>
      <c r="BT235" s="174">
        <v>769231.62</v>
      </c>
      <c r="BU235" s="174">
        <v>810873.19</v>
      </c>
      <c r="BV235" s="174">
        <v>792949.69</v>
      </c>
      <c r="BW235" s="174">
        <v>822201.06</v>
      </c>
      <c r="BX235" s="174">
        <v>872491.31</v>
      </c>
      <c r="BY235" s="174">
        <v>628036.38</v>
      </c>
      <c r="BZ235" s="174">
        <v>0</v>
      </c>
      <c r="CA235" s="174">
        <v>358813.16</v>
      </c>
      <c r="CB235" s="174">
        <v>853015.75</v>
      </c>
      <c r="CC235" s="174">
        <v>820670.75</v>
      </c>
      <c r="CD235" s="174">
        <v>875453.31</v>
      </c>
      <c r="CE235" s="174">
        <v>880843.31</v>
      </c>
      <c r="CF235" s="174">
        <v>837833.19</v>
      </c>
      <c r="CG235" s="174">
        <v>869730.62</v>
      </c>
      <c r="CH235" s="174">
        <v>866740.06</v>
      </c>
      <c r="CI235" s="174">
        <v>899675.81</v>
      </c>
      <c r="CJ235" s="174">
        <v>932786.38</v>
      </c>
      <c r="CK235" s="174">
        <v>872850.12</v>
      </c>
      <c r="CL235" s="174">
        <v>929239.62</v>
      </c>
      <c r="CM235" s="174">
        <v>877436.75</v>
      </c>
      <c r="CN235" s="174">
        <v>893769.56</v>
      </c>
      <c r="CO235" s="174">
        <v>875109.38</v>
      </c>
      <c r="CP235" s="174">
        <v>912170</v>
      </c>
      <c r="CQ235" s="174">
        <v>912812.44</v>
      </c>
      <c r="CR235" s="174">
        <v>872351.94</v>
      </c>
      <c r="CS235" s="174">
        <v>905936.44</v>
      </c>
      <c r="CT235" s="174">
        <v>890499.5</v>
      </c>
      <c r="CU235" s="174">
        <v>925851.44</v>
      </c>
      <c r="CV235" s="174">
        <v>952851.88</v>
      </c>
      <c r="CW235" s="174">
        <v>587029</v>
      </c>
      <c r="CX235" s="174">
        <v>583677.12</v>
      </c>
      <c r="CY235" s="174">
        <v>893682.25</v>
      </c>
      <c r="CZ235" s="174">
        <v>914881.62</v>
      </c>
      <c r="DA235" s="174">
        <v>897397.12</v>
      </c>
      <c r="DB235" s="174">
        <v>932801.75</v>
      </c>
      <c r="DC235" s="174">
        <v>941574.44</v>
      </c>
      <c r="DD235" s="174">
        <v>886736.69</v>
      </c>
      <c r="DE235" s="174">
        <v>926243.62</v>
      </c>
      <c r="DF235" s="174">
        <v>920139.44</v>
      </c>
      <c r="DG235" s="174">
        <v>943322.75</v>
      </c>
      <c r="DH235" s="174">
        <v>974583.81</v>
      </c>
      <c r="DI235" s="174">
        <v>881597.5</v>
      </c>
      <c r="DJ235" s="174">
        <v>971905.62</v>
      </c>
      <c r="DK235" s="174">
        <v>914339.19</v>
      </c>
      <c r="DL235" s="174">
        <v>937685.25</v>
      </c>
      <c r="DM235" s="174">
        <v>917589.12</v>
      </c>
      <c r="DN235" s="174">
        <v>959403</v>
      </c>
      <c r="DO235" s="174">
        <v>965716.44</v>
      </c>
      <c r="DP235" s="174">
        <v>904719.88</v>
      </c>
      <c r="DQ235" s="174">
        <v>953468.75</v>
      </c>
      <c r="DR235" s="174">
        <v>939170.25</v>
      </c>
      <c r="DS235" s="174">
        <v>965940.12</v>
      </c>
      <c r="DT235" s="174">
        <v>999525.56</v>
      </c>
      <c r="DU235" s="174">
        <v>904859.5</v>
      </c>
      <c r="DV235" s="174">
        <v>764867.75</v>
      </c>
      <c r="DW235" s="174">
        <v>501020.38</v>
      </c>
      <c r="DX235" s="174">
        <v>960021.19</v>
      </c>
      <c r="DY235" s="174">
        <v>932127.5</v>
      </c>
      <c r="DZ235" s="174">
        <v>984155.31</v>
      </c>
      <c r="EA235" s="174">
        <v>982310.75</v>
      </c>
      <c r="EB235" s="174">
        <v>932204.12</v>
      </c>
      <c r="EC235" s="174">
        <v>969142.81</v>
      </c>
      <c r="ED235" s="174">
        <v>957117.19</v>
      </c>
      <c r="EE235" s="174">
        <v>988138.38</v>
      </c>
      <c r="EF235" s="174">
        <v>1026602.56</v>
      </c>
      <c r="EG235" s="174">
        <v>962127.62</v>
      </c>
      <c r="EH235" s="174">
        <v>1013897.25</v>
      </c>
      <c r="EI235" s="174">
        <v>966156.62</v>
      </c>
      <c r="EJ235" s="174">
        <v>984952.5</v>
      </c>
      <c r="EK235" s="174">
        <v>960505.25</v>
      </c>
      <c r="EL235" s="174">
        <v>1015463.94</v>
      </c>
      <c r="EM235" s="174">
        <v>1013117</v>
      </c>
      <c r="EN235" s="174">
        <v>957620.5</v>
      </c>
      <c r="EO235" s="174">
        <v>993475.5</v>
      </c>
      <c r="EP235" s="174">
        <v>983267.62</v>
      </c>
      <c r="EQ235" s="174">
        <v>1019745.12</v>
      </c>
      <c r="ER235" s="174">
        <v>1048558.56</v>
      </c>
      <c r="ES235" s="174">
        <v>950198.38</v>
      </c>
      <c r="ET235" s="174">
        <v>698865</v>
      </c>
      <c r="EU235" s="174">
        <v>615191.75</v>
      </c>
      <c r="EV235" s="174">
        <v>1004074.25</v>
      </c>
      <c r="EW235" s="174">
        <v>979962.31</v>
      </c>
      <c r="EX235" s="174">
        <v>1032632.25</v>
      </c>
      <c r="EY235" s="174">
        <v>1032369.44</v>
      </c>
      <c r="EZ235" s="174">
        <v>969627.94</v>
      </c>
      <c r="FA235" s="174">
        <v>1009834.38</v>
      </c>
      <c r="FB235" s="174">
        <v>1000941.19</v>
      </c>
      <c r="FC235" s="174">
        <v>1036849.44</v>
      </c>
      <c r="FD235" s="174">
        <v>1054233.5</v>
      </c>
      <c r="FE235" s="174">
        <v>953897.81</v>
      </c>
      <c r="FF235" s="174">
        <v>1037498.31</v>
      </c>
      <c r="FG235" s="174">
        <v>990505.5</v>
      </c>
      <c r="FH235" s="174">
        <v>1018568.31</v>
      </c>
      <c r="FI235" s="174">
        <v>996169</v>
      </c>
      <c r="FJ235" s="174">
        <v>1052052.6200000001</v>
      </c>
      <c r="FK235" s="174">
        <v>1054399.6200000001</v>
      </c>
      <c r="FL235" s="174">
        <v>991876.38</v>
      </c>
      <c r="FM235" s="174">
        <v>1030553.81</v>
      </c>
      <c r="FN235" s="174">
        <v>1013326.5</v>
      </c>
      <c r="FO235" s="174">
        <v>1054725.25</v>
      </c>
      <c r="FP235" s="174">
        <v>1077317.3799999999</v>
      </c>
      <c r="FQ235" s="174">
        <v>977252.44</v>
      </c>
      <c r="FR235" s="174">
        <v>1060680.1200000001</v>
      </c>
      <c r="FS235" s="174">
        <v>1015866</v>
      </c>
      <c r="FT235" s="174">
        <v>1039194.94</v>
      </c>
      <c r="FU235" s="174">
        <v>1014627.25</v>
      </c>
      <c r="FV235" s="174">
        <v>1079680.6200000001</v>
      </c>
      <c r="FW235" s="174">
        <v>1064922.6200000001</v>
      </c>
      <c r="FX235" s="174">
        <v>808354.62</v>
      </c>
      <c r="FY235" s="174">
        <v>0</v>
      </c>
      <c r="FZ235" s="174">
        <v>445876.94</v>
      </c>
      <c r="GA235" s="174">
        <v>1087753.5</v>
      </c>
    </row>
    <row r="236" spans="2:183">
      <c r="B236" s="171" t="s">
        <v>8</v>
      </c>
      <c r="C236" s="172" t="s">
        <v>39</v>
      </c>
      <c r="D236" s="81">
        <v>3.4870017353431555</v>
      </c>
      <c r="E236" s="82">
        <v>3.4870012381345439</v>
      </c>
      <c r="F236" s="82">
        <v>3.4870004577303617</v>
      </c>
      <c r="G236" s="82">
        <v>3.4870010153311073</v>
      </c>
      <c r="H236" s="82">
        <v>3.4870005581135759</v>
      </c>
      <c r="I236" s="82">
        <v>3.4869999561140448</v>
      </c>
      <c r="J236" s="82">
        <v>3.4870003052630119</v>
      </c>
      <c r="K236" s="82">
        <v>3.4870002984846695</v>
      </c>
      <c r="L236" s="82">
        <v>3.4870003353077932</v>
      </c>
      <c r="M236" s="82">
        <v>3.4870006565988181</v>
      </c>
      <c r="N236" s="82">
        <v>3.4870006992049247</v>
      </c>
      <c r="O236" s="82">
        <v>3.4870010031478085</v>
      </c>
      <c r="P236" s="82">
        <v>3.9080008938875435</v>
      </c>
      <c r="Q236" s="82">
        <v>3.9079999851537335</v>
      </c>
      <c r="R236" s="82">
        <v>3.9080001540713352</v>
      </c>
      <c r="S236" s="82">
        <v>3.9080000861258446</v>
      </c>
      <c r="T236" s="82">
        <v>3.9079994997707281</v>
      </c>
      <c r="U236" s="82">
        <v>3.9079996963274342</v>
      </c>
      <c r="V236" s="82">
        <v>3.9080000829267623</v>
      </c>
      <c r="W236" s="82">
        <v>3.9079997095013796</v>
      </c>
      <c r="X236" s="82">
        <v>3.9079999864825132</v>
      </c>
      <c r="Y236" s="82">
        <v>3.9079999439819062</v>
      </c>
      <c r="Z236" s="82">
        <v>3.9080003614544925</v>
      </c>
      <c r="AA236" s="82">
        <v>3.9079998189692389</v>
      </c>
      <c r="AB236" s="82">
        <v>4.5499960457582089</v>
      </c>
      <c r="AC236" s="82">
        <v>4.5499960265305495</v>
      </c>
      <c r="AD236" s="82">
        <v>4.5499947501347942</v>
      </c>
      <c r="AE236" s="82">
        <v>4.9929989266860888</v>
      </c>
      <c r="AF236" s="82">
        <v>4.9930001541250464</v>
      </c>
      <c r="AG236" s="82">
        <v>4.9929990211146311</v>
      </c>
      <c r="AH236" s="82">
        <v>4.992997688318721</v>
      </c>
      <c r="AI236" s="82">
        <v>4.9929986797303867</v>
      </c>
      <c r="AJ236" s="82">
        <v>4.9929993445358125</v>
      </c>
      <c r="AK236" s="82">
        <v>4.9930003194774768</v>
      </c>
      <c r="AL236" s="82">
        <v>4.9929999475111844</v>
      </c>
      <c r="AM236" s="82">
        <v>4.9929999856511511</v>
      </c>
      <c r="AN236" s="82">
        <v>5.3289971330636972</v>
      </c>
      <c r="AO236" s="82">
        <v>5.3289964662509623</v>
      </c>
      <c r="AP236" s="82">
        <v>5.3289977583597468</v>
      </c>
      <c r="AQ236" s="82">
        <v>5.3289980284677316</v>
      </c>
      <c r="AR236" s="82">
        <v>5.3289987721527066</v>
      </c>
      <c r="AS236" s="82">
        <v>5.3289969615857631</v>
      </c>
      <c r="AT236" s="82">
        <v>5.3289959780570602</v>
      </c>
      <c r="AU236" s="82">
        <v>5.3289962989559747</v>
      </c>
      <c r="AV236" s="82">
        <v>5.3289973345179922</v>
      </c>
      <c r="AW236" s="82">
        <v>5.3289983325732528</v>
      </c>
      <c r="AX236" s="82">
        <v>5.3289987387995126</v>
      </c>
      <c r="AY236" s="82">
        <v>5.3289982612961637</v>
      </c>
      <c r="AZ236" s="82">
        <v>5.4560018965541284</v>
      </c>
      <c r="BA236" s="82">
        <v>5.4560014395432672</v>
      </c>
      <c r="BB236" s="82">
        <v>5.4559987277766595</v>
      </c>
      <c r="BC236" s="82">
        <v>5.4560016117777712</v>
      </c>
      <c r="BD236" s="82">
        <v>5.456003283862163</v>
      </c>
      <c r="BE236" s="82">
        <v>5.4559992257744083</v>
      </c>
      <c r="BF236" s="82">
        <v>5.4560001400364087</v>
      </c>
      <c r="BG236" s="82">
        <v>5.4560007469292913</v>
      </c>
      <c r="BH236" s="82">
        <v>5.4559994919610304</v>
      </c>
      <c r="BI236" s="82">
        <v>5.4560026188874735</v>
      </c>
      <c r="BJ236" s="82">
        <v>5.4560013812667547</v>
      </c>
      <c r="BK236" s="82">
        <v>5.4560013742224793</v>
      </c>
      <c r="BL236" s="82">
        <v>5.5940052693614364</v>
      </c>
      <c r="BM236" s="82">
        <v>5.594002983740884</v>
      </c>
      <c r="BN236" s="82">
        <v>5.5940033654908836</v>
      </c>
      <c r="BO236" s="82">
        <v>5.5940048596348513</v>
      </c>
      <c r="BP236" s="82">
        <v>5.5940037949335544</v>
      </c>
      <c r="BQ236" s="82">
        <v>5.5940039110241999</v>
      </c>
      <c r="BR236" s="82">
        <v>5.5940052166550585</v>
      </c>
      <c r="BS236" s="82">
        <v>5.5940032689712238</v>
      </c>
      <c r="BT236" s="82">
        <v>5.5940049450949019</v>
      </c>
      <c r="BU236" s="82">
        <v>5.5940035459525088</v>
      </c>
      <c r="BV236" s="82">
        <v>5.5940013403880062</v>
      </c>
      <c r="BW236" s="82">
        <v>5.5940036331720862</v>
      </c>
      <c r="BX236" s="82">
        <v>5.7399988815936638</v>
      </c>
      <c r="BY236" s="82">
        <v>5.7400001827919649</v>
      </c>
      <c r="BZ236" s="82" t="e">
        <v>#DIV/0!</v>
      </c>
      <c r="CA236" s="82">
        <v>5.7400003199436895</v>
      </c>
      <c r="CB236" s="82">
        <v>5.7400006056160802</v>
      </c>
      <c r="CC236" s="82">
        <v>5.7399999300572135</v>
      </c>
      <c r="CD236" s="82">
        <v>5.7399999344339685</v>
      </c>
      <c r="CE236" s="82">
        <v>5.7400008471428485</v>
      </c>
      <c r="CF236" s="82">
        <v>5.7399996218245066</v>
      </c>
      <c r="CG236" s="82">
        <v>5.7400005279796202</v>
      </c>
      <c r="CH236" s="82">
        <v>5.7400003973509941</v>
      </c>
      <c r="CI236" s="82">
        <v>5.7399980221771365</v>
      </c>
      <c r="CJ236" s="82">
        <v>5.8920018444357414</v>
      </c>
      <c r="CK236" s="82">
        <v>5.8920027136217739</v>
      </c>
      <c r="CL236" s="82">
        <v>5.8920032717865478</v>
      </c>
      <c r="CM236" s="82">
        <v>5.8920007386516247</v>
      </c>
      <c r="CN236" s="82">
        <v>5.8920019513224169</v>
      </c>
      <c r="CO236" s="82">
        <v>5.8920013320318239</v>
      </c>
      <c r="CP236" s="82">
        <v>5.8920001291864486</v>
      </c>
      <c r="CQ236" s="82">
        <v>5.8920014975084554</v>
      </c>
      <c r="CR236" s="82">
        <v>5.8920006483989269</v>
      </c>
      <c r="CS236" s="82">
        <v>5.8920012747387105</v>
      </c>
      <c r="CT236" s="82">
        <v>5.8920027381783067</v>
      </c>
      <c r="CU236" s="82">
        <v>5.8920015018741605</v>
      </c>
      <c r="CV236" s="82">
        <v>6.0500068573170109</v>
      </c>
      <c r="CW236" s="82">
        <v>6.0500054107256043</v>
      </c>
      <c r="CX236" s="82">
        <v>6.0500042031400927</v>
      </c>
      <c r="CY236" s="82">
        <v>6.0500030463863093</v>
      </c>
      <c r="CZ236" s="82">
        <v>6.0500040999867739</v>
      </c>
      <c r="DA236" s="82">
        <v>6.0500041798692106</v>
      </c>
      <c r="DB236" s="82">
        <v>6.0500042157969149</v>
      </c>
      <c r="DC236" s="82">
        <v>6.0500053973475891</v>
      </c>
      <c r="DD236" s="82">
        <v>6.0500019786037873</v>
      </c>
      <c r="DE236" s="82">
        <v>6.0500047028700568</v>
      </c>
      <c r="DF236" s="82">
        <v>6.0500073049342555</v>
      </c>
      <c r="DG236" s="82">
        <v>6.0500044894529923</v>
      </c>
      <c r="DH236" s="82">
        <v>6.2139916601312191</v>
      </c>
      <c r="DI236" s="82">
        <v>6.2139906818069681</v>
      </c>
      <c r="DJ236" s="82">
        <v>6.2139919184686008</v>
      </c>
      <c r="DK236" s="82">
        <v>6.2139918582049987</v>
      </c>
      <c r="DL236" s="82">
        <v>6.2139924717857644</v>
      </c>
      <c r="DM236" s="82">
        <v>6.213991941218298</v>
      </c>
      <c r="DN236" s="82">
        <v>6.2139914763527084</v>
      </c>
      <c r="DO236" s="82">
        <v>6.2139916350299202</v>
      </c>
      <c r="DP236" s="82">
        <v>6.2139915106391745</v>
      </c>
      <c r="DQ236" s="82">
        <v>6.2139922053715155</v>
      </c>
      <c r="DR236" s="82">
        <v>6.2139915176858231</v>
      </c>
      <c r="DS236" s="82">
        <v>6.2139914825727258</v>
      </c>
      <c r="DT236" s="82">
        <v>6.3829924900378057</v>
      </c>
      <c r="DU236" s="82">
        <v>6.3829932068763622</v>
      </c>
      <c r="DV236" s="82">
        <v>6.3829936826644635</v>
      </c>
      <c r="DW236" s="82">
        <v>6.3829944071445865</v>
      </c>
      <c r="DX236" s="82">
        <v>6.3829922940366881</v>
      </c>
      <c r="DY236" s="82">
        <v>6.3829922003930619</v>
      </c>
      <c r="DZ236" s="82">
        <v>6.3829924635500443</v>
      </c>
      <c r="EA236" s="82">
        <v>6.3829932746353029</v>
      </c>
      <c r="EB236" s="82">
        <v>6.3829923653668388</v>
      </c>
      <c r="EC236" s="82">
        <v>6.3829944280520579</v>
      </c>
      <c r="ED236" s="82">
        <v>6.38299403793315</v>
      </c>
      <c r="EE236" s="82">
        <v>6.382992997777893</v>
      </c>
      <c r="EF236" s="82">
        <v>6.5559905485663199</v>
      </c>
      <c r="EG236" s="82">
        <v>6.5559902013893856</v>
      </c>
      <c r="EH236" s="82">
        <v>6.5559918397434238</v>
      </c>
      <c r="EI236" s="82">
        <v>6.5559934255266912</v>
      </c>
      <c r="EJ236" s="82">
        <v>6.5559915333772638</v>
      </c>
      <c r="EK236" s="82">
        <v>6.5559918229721248</v>
      </c>
      <c r="EL236" s="82">
        <v>6.555990599841178</v>
      </c>
      <c r="EM236" s="82">
        <v>6.5559912769440833</v>
      </c>
      <c r="EN236" s="82">
        <v>6.5559919429295865</v>
      </c>
      <c r="EO236" s="82">
        <v>6.5559929258200969</v>
      </c>
      <c r="EP236" s="82">
        <v>6.5559915988798503</v>
      </c>
      <c r="EQ236" s="82">
        <v>6.5559913593581234</v>
      </c>
      <c r="ER236" s="82">
        <v>6.7369897585484644</v>
      </c>
      <c r="ES236" s="82">
        <v>6.7369888402036278</v>
      </c>
      <c r="ET236" s="82">
        <v>6.7369903974040124</v>
      </c>
      <c r="EU236" s="82">
        <v>6.7369915293679608</v>
      </c>
      <c r="EV236" s="82">
        <v>6.7369899824878052</v>
      </c>
      <c r="EW236" s="82">
        <v>6.7369891704921177</v>
      </c>
      <c r="EX236" s="82">
        <v>6.7369893265830711</v>
      </c>
      <c r="EY236" s="82">
        <v>6.7369888866411287</v>
      </c>
      <c r="EZ236" s="82">
        <v>6.7369903612954376</v>
      </c>
      <c r="FA236" s="82">
        <v>6.7369900062710979</v>
      </c>
      <c r="FB236" s="82">
        <v>6.7369875617537387</v>
      </c>
      <c r="FC236" s="82">
        <v>6.736988252417091</v>
      </c>
      <c r="FD236" s="82">
        <v>6.9239941415229413</v>
      </c>
      <c r="FE236" s="82">
        <v>6.9239934817481696</v>
      </c>
      <c r="FF236" s="82">
        <v>6.9239948345245965</v>
      </c>
      <c r="FG236" s="82">
        <v>6.9239972318145595</v>
      </c>
      <c r="FH236" s="82">
        <v>6.9239962068426388</v>
      </c>
      <c r="FI236" s="82">
        <v>6.9239959024682909</v>
      </c>
      <c r="FJ236" s="82">
        <v>6.9239953140322363</v>
      </c>
      <c r="FK236" s="82">
        <v>6.9239937747074514</v>
      </c>
      <c r="FL236" s="82">
        <v>6.923996733029905</v>
      </c>
      <c r="FM236" s="82">
        <v>6.9239966272054181</v>
      </c>
      <c r="FN236" s="82">
        <v>6.9239947965828215</v>
      </c>
      <c r="FO236" s="82">
        <v>6.9239951027053284</v>
      </c>
      <c r="FP236" s="82">
        <v>7.1189941188131893</v>
      </c>
      <c r="FQ236" s="82">
        <v>7.1189915060390163</v>
      </c>
      <c r="FR236" s="82">
        <v>7.1189929728242278</v>
      </c>
      <c r="FS236" s="82">
        <v>7.1189925577092881</v>
      </c>
      <c r="FT236" s="82">
        <v>7.1189925672204142</v>
      </c>
      <c r="FU236" s="82">
        <v>7.1189922399034549</v>
      </c>
      <c r="FV236" s="82">
        <v>7.1189923646002304</v>
      </c>
      <c r="FW236" s="82">
        <v>7.1189901663892403</v>
      </c>
      <c r="FX236" s="82">
        <v>7.1189937383860711</v>
      </c>
      <c r="FY236" s="82" t="e">
        <v>#DIV/0!</v>
      </c>
      <c r="FZ236" s="82">
        <v>7.1189957210371695</v>
      </c>
      <c r="GA236" s="82">
        <v>7.1189919893190918</v>
      </c>
    </row>
    <row r="237" spans="2:183">
      <c r="B237" s="96" t="s">
        <v>8</v>
      </c>
      <c r="C237" s="166" t="s">
        <v>40</v>
      </c>
      <c r="D237" s="175">
        <v>1.62</v>
      </c>
      <c r="E237" s="176">
        <v>1.08</v>
      </c>
      <c r="F237" s="176">
        <v>1.62</v>
      </c>
      <c r="G237" s="176">
        <v>1.08</v>
      </c>
      <c r="H237" s="176">
        <v>1.62</v>
      </c>
      <c r="I237" s="176">
        <v>2.17</v>
      </c>
      <c r="J237" s="176">
        <v>1.62</v>
      </c>
      <c r="K237" s="176">
        <v>1.62</v>
      </c>
      <c r="L237" s="176">
        <v>1.08</v>
      </c>
      <c r="M237" s="176">
        <v>1.08</v>
      </c>
      <c r="N237" s="176">
        <v>1.62</v>
      </c>
      <c r="O237" s="176">
        <v>1.62</v>
      </c>
      <c r="P237" s="176">
        <v>1.62</v>
      </c>
      <c r="Q237" s="176">
        <v>0.54</v>
      </c>
      <c r="R237" s="176">
        <v>1.08</v>
      </c>
      <c r="S237" s="176">
        <v>1.08</v>
      </c>
      <c r="T237" s="176">
        <v>1.08</v>
      </c>
      <c r="U237" s="176">
        <v>1.08</v>
      </c>
      <c r="V237" s="176">
        <v>1.08</v>
      </c>
      <c r="W237" s="176">
        <v>1.08</v>
      </c>
      <c r="X237" s="176">
        <v>1.08</v>
      </c>
      <c r="Y237" s="176">
        <v>1.62</v>
      </c>
      <c r="Z237" s="176">
        <v>1.08</v>
      </c>
      <c r="AA237" s="176">
        <v>1.62</v>
      </c>
      <c r="AB237" s="176">
        <v>1.62</v>
      </c>
      <c r="AC237" s="176">
        <v>1.62</v>
      </c>
      <c r="AD237" s="176">
        <v>1.62</v>
      </c>
      <c r="AE237" s="176">
        <v>0.54</v>
      </c>
      <c r="AF237" s="176">
        <v>2.08</v>
      </c>
      <c r="AG237" s="176">
        <v>1.08</v>
      </c>
      <c r="AH237" s="176">
        <v>1.08</v>
      </c>
      <c r="AI237" s="176">
        <v>1.08</v>
      </c>
      <c r="AJ237" s="176">
        <v>1.62</v>
      </c>
      <c r="AK237" s="176">
        <v>1.62</v>
      </c>
      <c r="AL237" s="176">
        <v>1.62</v>
      </c>
      <c r="AM237" s="176">
        <v>1.08</v>
      </c>
      <c r="AN237" s="176">
        <v>1.08</v>
      </c>
      <c r="AO237" s="176">
        <v>1.62</v>
      </c>
      <c r="AP237" s="176">
        <v>1.08</v>
      </c>
      <c r="AQ237" s="176">
        <v>1.08</v>
      </c>
      <c r="AR237" s="176">
        <v>1.08</v>
      </c>
      <c r="AS237" s="176">
        <v>1.08</v>
      </c>
      <c r="AT237" s="176">
        <v>1.62</v>
      </c>
      <c r="AU237" s="176">
        <v>2.08</v>
      </c>
      <c r="AV237" s="176">
        <v>1.08</v>
      </c>
      <c r="AW237" s="176">
        <v>1.62</v>
      </c>
      <c r="AX237" s="176">
        <v>1.08</v>
      </c>
      <c r="AY237" s="176">
        <v>1.08</v>
      </c>
      <c r="AZ237" s="176">
        <v>1.62</v>
      </c>
      <c r="BA237" s="176">
        <v>1.62</v>
      </c>
      <c r="BB237" s="176">
        <v>1.08</v>
      </c>
      <c r="BC237" s="176">
        <v>2.08</v>
      </c>
      <c r="BD237" s="176">
        <v>1.62</v>
      </c>
      <c r="BE237" s="176">
        <v>1.62</v>
      </c>
      <c r="BF237" s="176">
        <v>1.62</v>
      </c>
      <c r="BG237" s="176">
        <v>1.08</v>
      </c>
      <c r="BH237" s="176">
        <v>1.08</v>
      </c>
      <c r="BI237" s="176">
        <v>1.08</v>
      </c>
      <c r="BJ237" s="176">
        <v>1.08</v>
      </c>
      <c r="BK237" s="176">
        <v>1.08</v>
      </c>
      <c r="BL237" s="176">
        <v>1.62</v>
      </c>
      <c r="BM237" s="176">
        <v>1.54</v>
      </c>
      <c r="BN237" s="176">
        <v>1.08</v>
      </c>
      <c r="BO237" s="176">
        <v>1.62</v>
      </c>
      <c r="BP237" s="176">
        <v>1.08</v>
      </c>
      <c r="BQ237" s="176">
        <v>1.08</v>
      </c>
      <c r="BR237" s="176">
        <v>1.62</v>
      </c>
      <c r="BS237" s="176">
        <v>1.08</v>
      </c>
      <c r="BT237" s="176">
        <v>1.08</v>
      </c>
      <c r="BU237" s="176">
        <v>1.08</v>
      </c>
      <c r="BV237" s="176">
        <v>1.08</v>
      </c>
      <c r="BW237" s="176">
        <v>1.08</v>
      </c>
      <c r="BX237" s="176">
        <v>1.08</v>
      </c>
      <c r="BY237" s="176">
        <v>1.08</v>
      </c>
      <c r="BZ237" s="176">
        <v>0</v>
      </c>
      <c r="CA237" s="176">
        <v>1.54</v>
      </c>
      <c r="CB237" s="176">
        <v>1.08</v>
      </c>
      <c r="CC237" s="176">
        <v>1.62</v>
      </c>
      <c r="CD237" s="176">
        <v>1.08</v>
      </c>
      <c r="CE237" s="176">
        <v>1.08</v>
      </c>
      <c r="CF237" s="176">
        <v>1.08</v>
      </c>
      <c r="CG237" s="176">
        <v>1.08</v>
      </c>
      <c r="CH237" s="176">
        <v>1.08</v>
      </c>
      <c r="CI237" s="176">
        <v>2.17</v>
      </c>
      <c r="CJ237" s="176">
        <v>1.08</v>
      </c>
      <c r="CK237" s="176">
        <v>1.08</v>
      </c>
      <c r="CL237" s="176">
        <v>1.62</v>
      </c>
      <c r="CM237" s="176">
        <v>1.08</v>
      </c>
      <c r="CN237" s="176">
        <v>1.08</v>
      </c>
      <c r="CO237" s="176">
        <v>1.62</v>
      </c>
      <c r="CP237" s="176">
        <v>1.62</v>
      </c>
      <c r="CQ237" s="176">
        <v>1.62</v>
      </c>
      <c r="CR237" s="176">
        <v>1.62</v>
      </c>
      <c r="CS237" s="176">
        <v>1.62</v>
      </c>
      <c r="CT237" s="176">
        <v>1.62</v>
      </c>
      <c r="CU237" s="176">
        <v>1.62</v>
      </c>
      <c r="CV237" s="176">
        <v>1.62</v>
      </c>
      <c r="CW237" s="176">
        <v>0.54</v>
      </c>
      <c r="CX237" s="176">
        <v>2.08</v>
      </c>
      <c r="CY237" s="176">
        <v>1.08</v>
      </c>
      <c r="CZ237" s="176">
        <v>1.08</v>
      </c>
      <c r="DA237" s="176">
        <v>1.08</v>
      </c>
      <c r="DB237" s="176">
        <v>1.08</v>
      </c>
      <c r="DC237" s="176">
        <v>1.08</v>
      </c>
      <c r="DD237" s="176">
        <v>1.08</v>
      </c>
      <c r="DE237" s="176">
        <v>1.08</v>
      </c>
      <c r="DF237" s="176">
        <v>1.62</v>
      </c>
      <c r="DG237" s="176">
        <v>1.62</v>
      </c>
      <c r="DH237" s="176">
        <v>1.62</v>
      </c>
      <c r="DI237" s="176">
        <v>1.08</v>
      </c>
      <c r="DJ237" s="176">
        <v>1.08</v>
      </c>
      <c r="DK237" s="176">
        <v>1.08</v>
      </c>
      <c r="DL237" s="176">
        <v>1.08</v>
      </c>
      <c r="DM237" s="176">
        <v>1.08</v>
      </c>
      <c r="DN237" s="176">
        <v>1.08</v>
      </c>
      <c r="DO237" s="176">
        <v>1.08</v>
      </c>
      <c r="DP237" s="176">
        <v>1.62</v>
      </c>
      <c r="DQ237" s="176">
        <v>1.62</v>
      </c>
      <c r="DR237" s="176">
        <v>1.08</v>
      </c>
      <c r="DS237" s="176">
        <v>1.08</v>
      </c>
      <c r="DT237" s="176">
        <v>1.08</v>
      </c>
      <c r="DU237" s="176">
        <v>1.08</v>
      </c>
      <c r="DV237" s="176">
        <v>1.08</v>
      </c>
      <c r="DW237" s="176">
        <v>1.54</v>
      </c>
      <c r="DX237" s="176">
        <v>1.62</v>
      </c>
      <c r="DY237" s="176">
        <v>1.62</v>
      </c>
      <c r="DZ237" s="176">
        <v>1.08</v>
      </c>
      <c r="EA237" s="176">
        <v>1.62</v>
      </c>
      <c r="EB237" s="176">
        <v>1.62</v>
      </c>
      <c r="EC237" s="176">
        <v>1.62</v>
      </c>
      <c r="ED237" s="176">
        <v>1.08</v>
      </c>
      <c r="EE237" s="176">
        <v>1.62</v>
      </c>
      <c r="EF237" s="176">
        <v>1.08</v>
      </c>
      <c r="EG237" s="176">
        <v>1.62</v>
      </c>
      <c r="EH237" s="176">
        <v>1.08</v>
      </c>
      <c r="EI237" s="176">
        <v>1.08</v>
      </c>
      <c r="EJ237" s="176">
        <v>1.62</v>
      </c>
      <c r="EK237" s="176">
        <v>1.08</v>
      </c>
      <c r="EL237" s="176">
        <v>1.08</v>
      </c>
      <c r="EM237" s="176">
        <v>2.17</v>
      </c>
      <c r="EN237" s="176">
        <v>1.08</v>
      </c>
      <c r="EO237" s="176">
        <v>1.62</v>
      </c>
      <c r="EP237" s="176">
        <v>1.08</v>
      </c>
      <c r="EQ237" s="176">
        <v>1.62</v>
      </c>
      <c r="ER237" s="176">
        <v>1.08</v>
      </c>
      <c r="ES237" s="176">
        <v>1.62</v>
      </c>
      <c r="ET237" s="176">
        <v>1.08</v>
      </c>
      <c r="EU237" s="176">
        <v>2.08</v>
      </c>
      <c r="EV237" s="176">
        <v>1.62</v>
      </c>
      <c r="EW237" s="176">
        <v>1.08</v>
      </c>
      <c r="EX237" s="176">
        <v>1.08</v>
      </c>
      <c r="EY237" s="176">
        <v>1.62</v>
      </c>
      <c r="EZ237" s="176">
        <v>1.08</v>
      </c>
      <c r="FA237" s="176">
        <v>1.08</v>
      </c>
      <c r="FB237" s="176">
        <v>1.08</v>
      </c>
      <c r="FC237" s="176">
        <v>2.62</v>
      </c>
      <c r="FD237" s="176">
        <v>1.08</v>
      </c>
      <c r="FE237" s="176">
        <v>1.08</v>
      </c>
      <c r="FF237" s="176">
        <v>1.08</v>
      </c>
      <c r="FG237" s="176">
        <v>1.08</v>
      </c>
      <c r="FH237" s="176">
        <v>1.62</v>
      </c>
      <c r="FI237" s="176">
        <v>1.62</v>
      </c>
      <c r="FJ237" s="176">
        <v>1.62</v>
      </c>
      <c r="FK237" s="176">
        <v>2.17</v>
      </c>
      <c r="FL237" s="176">
        <v>1.08</v>
      </c>
      <c r="FM237" s="176">
        <v>1.08</v>
      </c>
      <c r="FN237" s="176">
        <v>1.08</v>
      </c>
      <c r="FO237" s="176">
        <v>1.62</v>
      </c>
      <c r="FP237" s="176">
        <v>1.08</v>
      </c>
      <c r="FQ237" s="176">
        <v>1.62</v>
      </c>
      <c r="FR237" s="176">
        <v>1.08</v>
      </c>
      <c r="FS237" s="176">
        <v>1.08</v>
      </c>
      <c r="FT237" s="176">
        <v>1.62</v>
      </c>
      <c r="FU237" s="176">
        <v>1.62</v>
      </c>
      <c r="FV237" s="176">
        <v>1.54</v>
      </c>
      <c r="FW237" s="176">
        <v>1.62</v>
      </c>
      <c r="FX237" s="176">
        <v>1.08</v>
      </c>
      <c r="FY237" s="176">
        <v>0</v>
      </c>
      <c r="FZ237" s="176">
        <v>1.54</v>
      </c>
      <c r="GA237" s="176">
        <v>1.08</v>
      </c>
    </row>
    <row r="238" spans="2:183">
      <c r="B238" s="96" t="s">
        <v>8</v>
      </c>
      <c r="C238" s="166" t="s">
        <v>41</v>
      </c>
      <c r="D238" s="175">
        <v>720</v>
      </c>
      <c r="E238" s="176">
        <v>651</v>
      </c>
      <c r="F238" s="176">
        <v>720</v>
      </c>
      <c r="G238" s="176">
        <v>697</v>
      </c>
      <c r="H238" s="176">
        <v>720</v>
      </c>
      <c r="I238" s="176">
        <v>697</v>
      </c>
      <c r="J238" s="176">
        <v>720</v>
      </c>
      <c r="K238" s="176">
        <v>720</v>
      </c>
      <c r="L238" s="176">
        <v>697</v>
      </c>
      <c r="M238" s="176">
        <v>720</v>
      </c>
      <c r="N238" s="176">
        <v>697</v>
      </c>
      <c r="O238" s="176">
        <v>720</v>
      </c>
      <c r="P238" s="176">
        <v>720</v>
      </c>
      <c r="Q238" s="176">
        <v>651</v>
      </c>
      <c r="R238" s="176">
        <v>720</v>
      </c>
      <c r="S238" s="176">
        <v>697</v>
      </c>
      <c r="T238" s="176">
        <v>720</v>
      </c>
      <c r="U238" s="176">
        <v>697</v>
      </c>
      <c r="V238" s="176">
        <v>720</v>
      </c>
      <c r="W238" s="176">
        <v>720</v>
      </c>
      <c r="X238" s="176">
        <v>697</v>
      </c>
      <c r="Y238" s="176">
        <v>720</v>
      </c>
      <c r="Z238" s="176">
        <v>697</v>
      </c>
      <c r="AA238" s="176">
        <v>720</v>
      </c>
      <c r="AB238" s="176">
        <v>720</v>
      </c>
      <c r="AC238" s="176">
        <v>651</v>
      </c>
      <c r="AD238" s="176">
        <v>720</v>
      </c>
      <c r="AE238" s="176">
        <v>233</v>
      </c>
      <c r="AF238" s="176">
        <v>697</v>
      </c>
      <c r="AG238" s="176">
        <v>697</v>
      </c>
      <c r="AH238" s="176">
        <v>720</v>
      </c>
      <c r="AI238" s="176">
        <v>720</v>
      </c>
      <c r="AJ238" s="176">
        <v>697</v>
      </c>
      <c r="AK238" s="176">
        <v>720</v>
      </c>
      <c r="AL238" s="176">
        <v>697</v>
      </c>
      <c r="AM238" s="176">
        <v>720</v>
      </c>
      <c r="AN238" s="176">
        <v>720</v>
      </c>
      <c r="AO238" s="176">
        <v>674</v>
      </c>
      <c r="AP238" s="176">
        <v>720</v>
      </c>
      <c r="AQ238" s="176">
        <v>697</v>
      </c>
      <c r="AR238" s="176">
        <v>720</v>
      </c>
      <c r="AS238" s="176">
        <v>697</v>
      </c>
      <c r="AT238" s="176">
        <v>720</v>
      </c>
      <c r="AU238" s="176">
        <v>720</v>
      </c>
      <c r="AV238" s="176">
        <v>697</v>
      </c>
      <c r="AW238" s="176">
        <v>720</v>
      </c>
      <c r="AX238" s="176">
        <v>697</v>
      </c>
      <c r="AY238" s="176">
        <v>720</v>
      </c>
      <c r="AZ238" s="176">
        <v>720</v>
      </c>
      <c r="BA238" s="176">
        <v>651</v>
      </c>
      <c r="BB238" s="176">
        <v>395</v>
      </c>
      <c r="BC238" s="176">
        <v>535</v>
      </c>
      <c r="BD238" s="176">
        <v>720</v>
      </c>
      <c r="BE238" s="176">
        <v>697</v>
      </c>
      <c r="BF238" s="176">
        <v>720</v>
      </c>
      <c r="BG238" s="176">
        <v>720</v>
      </c>
      <c r="BH238" s="176">
        <v>697</v>
      </c>
      <c r="BI238" s="176">
        <v>720</v>
      </c>
      <c r="BJ238" s="176">
        <v>697</v>
      </c>
      <c r="BK238" s="176">
        <v>720</v>
      </c>
      <c r="BL238" s="176">
        <v>720</v>
      </c>
      <c r="BM238" s="176">
        <v>651</v>
      </c>
      <c r="BN238" s="176">
        <v>720</v>
      </c>
      <c r="BO238" s="176">
        <v>697</v>
      </c>
      <c r="BP238" s="176">
        <v>720</v>
      </c>
      <c r="BQ238" s="176">
        <v>697</v>
      </c>
      <c r="BR238" s="176">
        <v>720</v>
      </c>
      <c r="BS238" s="176">
        <v>720</v>
      </c>
      <c r="BT238" s="176">
        <v>697</v>
      </c>
      <c r="BU238" s="176">
        <v>720</v>
      </c>
      <c r="BV238" s="176">
        <v>697</v>
      </c>
      <c r="BW238" s="176">
        <v>720</v>
      </c>
      <c r="BX238" s="176">
        <v>720</v>
      </c>
      <c r="BY238" s="176">
        <v>511</v>
      </c>
      <c r="BZ238" s="176">
        <v>0</v>
      </c>
      <c r="CA238" s="176">
        <v>302</v>
      </c>
      <c r="CB238" s="176">
        <v>720</v>
      </c>
      <c r="CC238" s="176">
        <v>697</v>
      </c>
      <c r="CD238" s="176">
        <v>720</v>
      </c>
      <c r="CE238" s="176">
        <v>720</v>
      </c>
      <c r="CF238" s="176">
        <v>697</v>
      </c>
      <c r="CG238" s="176">
        <v>720</v>
      </c>
      <c r="CH238" s="176">
        <v>697</v>
      </c>
      <c r="CI238" s="176">
        <v>720</v>
      </c>
      <c r="CJ238" s="176">
        <v>720</v>
      </c>
      <c r="CK238" s="176">
        <v>674</v>
      </c>
      <c r="CL238" s="176">
        <v>720</v>
      </c>
      <c r="CM238" s="176">
        <v>697</v>
      </c>
      <c r="CN238" s="176">
        <v>720</v>
      </c>
      <c r="CO238" s="176">
        <v>697</v>
      </c>
      <c r="CP238" s="176">
        <v>720</v>
      </c>
      <c r="CQ238" s="176">
        <v>720</v>
      </c>
      <c r="CR238" s="176">
        <v>697</v>
      </c>
      <c r="CS238" s="176">
        <v>720</v>
      </c>
      <c r="CT238" s="176">
        <v>697</v>
      </c>
      <c r="CU238" s="176">
        <v>720</v>
      </c>
      <c r="CV238" s="176">
        <v>720</v>
      </c>
      <c r="CW238" s="176">
        <v>442</v>
      </c>
      <c r="CX238" s="176">
        <v>442</v>
      </c>
      <c r="CY238" s="176">
        <v>697</v>
      </c>
      <c r="CZ238" s="176">
        <v>720</v>
      </c>
      <c r="DA238" s="176">
        <v>697</v>
      </c>
      <c r="DB238" s="176">
        <v>720</v>
      </c>
      <c r="DC238" s="176">
        <v>720</v>
      </c>
      <c r="DD238" s="176">
        <v>697</v>
      </c>
      <c r="DE238" s="176">
        <v>720</v>
      </c>
      <c r="DF238" s="176">
        <v>697</v>
      </c>
      <c r="DG238" s="176">
        <v>720</v>
      </c>
      <c r="DH238" s="176">
        <v>720</v>
      </c>
      <c r="DI238" s="176">
        <v>651</v>
      </c>
      <c r="DJ238" s="176">
        <v>720</v>
      </c>
      <c r="DK238" s="176">
        <v>697</v>
      </c>
      <c r="DL238" s="176">
        <v>720</v>
      </c>
      <c r="DM238" s="176">
        <v>697</v>
      </c>
      <c r="DN238" s="176">
        <v>720</v>
      </c>
      <c r="DO238" s="176">
        <v>720</v>
      </c>
      <c r="DP238" s="176">
        <v>697</v>
      </c>
      <c r="DQ238" s="176">
        <v>720</v>
      </c>
      <c r="DR238" s="176">
        <v>697</v>
      </c>
      <c r="DS238" s="176">
        <v>720</v>
      </c>
      <c r="DT238" s="176">
        <v>720</v>
      </c>
      <c r="DU238" s="176">
        <v>651</v>
      </c>
      <c r="DV238" s="176">
        <v>558</v>
      </c>
      <c r="DW238" s="176">
        <v>372</v>
      </c>
      <c r="DX238" s="176">
        <v>720</v>
      </c>
      <c r="DY238" s="176">
        <v>697</v>
      </c>
      <c r="DZ238" s="176">
        <v>720</v>
      </c>
      <c r="EA238" s="176">
        <v>720</v>
      </c>
      <c r="EB238" s="176">
        <v>697</v>
      </c>
      <c r="EC238" s="176">
        <v>720</v>
      </c>
      <c r="ED238" s="176">
        <v>697</v>
      </c>
      <c r="EE238" s="176">
        <v>720</v>
      </c>
      <c r="EF238" s="176">
        <v>720</v>
      </c>
      <c r="EG238" s="176">
        <v>674</v>
      </c>
      <c r="EH238" s="176">
        <v>720</v>
      </c>
      <c r="EI238" s="176">
        <v>697</v>
      </c>
      <c r="EJ238" s="176">
        <v>720</v>
      </c>
      <c r="EK238" s="176">
        <v>697</v>
      </c>
      <c r="EL238" s="176">
        <v>720</v>
      </c>
      <c r="EM238" s="176">
        <v>720</v>
      </c>
      <c r="EN238" s="176">
        <v>697</v>
      </c>
      <c r="EO238" s="176">
        <v>720</v>
      </c>
      <c r="EP238" s="176">
        <v>697</v>
      </c>
      <c r="EQ238" s="176">
        <v>720</v>
      </c>
      <c r="ER238" s="176">
        <v>720</v>
      </c>
      <c r="ES238" s="176">
        <v>651</v>
      </c>
      <c r="ET238" s="176">
        <v>488</v>
      </c>
      <c r="EU238" s="176">
        <v>442</v>
      </c>
      <c r="EV238" s="176">
        <v>720</v>
      </c>
      <c r="EW238" s="176">
        <v>697</v>
      </c>
      <c r="EX238" s="176">
        <v>720</v>
      </c>
      <c r="EY238" s="176">
        <v>720</v>
      </c>
      <c r="EZ238" s="176">
        <v>697</v>
      </c>
      <c r="FA238" s="176">
        <v>720</v>
      </c>
      <c r="FB238" s="176">
        <v>697</v>
      </c>
      <c r="FC238" s="176">
        <v>720</v>
      </c>
      <c r="FD238" s="176">
        <v>720</v>
      </c>
      <c r="FE238" s="176">
        <v>651</v>
      </c>
      <c r="FF238" s="176">
        <v>720</v>
      </c>
      <c r="FG238" s="176">
        <v>697</v>
      </c>
      <c r="FH238" s="176">
        <v>720</v>
      </c>
      <c r="FI238" s="176">
        <v>697</v>
      </c>
      <c r="FJ238" s="176">
        <v>720</v>
      </c>
      <c r="FK238" s="176">
        <v>720</v>
      </c>
      <c r="FL238" s="176">
        <v>697</v>
      </c>
      <c r="FM238" s="176">
        <v>720</v>
      </c>
      <c r="FN238" s="176">
        <v>697</v>
      </c>
      <c r="FO238" s="176">
        <v>720</v>
      </c>
      <c r="FP238" s="176">
        <v>720</v>
      </c>
      <c r="FQ238" s="176">
        <v>651</v>
      </c>
      <c r="FR238" s="176">
        <v>720</v>
      </c>
      <c r="FS238" s="176">
        <v>697</v>
      </c>
      <c r="FT238" s="176">
        <v>720</v>
      </c>
      <c r="FU238" s="176">
        <v>697</v>
      </c>
      <c r="FV238" s="176">
        <v>720</v>
      </c>
      <c r="FW238" s="176">
        <v>720</v>
      </c>
      <c r="FX238" s="176">
        <v>558</v>
      </c>
      <c r="FY238" s="176">
        <v>0</v>
      </c>
      <c r="FZ238" s="176">
        <v>302</v>
      </c>
      <c r="GA238" s="176">
        <v>720</v>
      </c>
    </row>
    <row r="239" spans="2:183">
      <c r="B239" s="96" t="s">
        <v>8</v>
      </c>
      <c r="C239" s="166" t="s">
        <v>271</v>
      </c>
      <c r="D239" s="88">
        <v>2323.75</v>
      </c>
      <c r="E239" s="89">
        <v>1549.17</v>
      </c>
      <c r="F239" s="89">
        <v>2323.75</v>
      </c>
      <c r="G239" s="89">
        <v>1549.17</v>
      </c>
      <c r="H239" s="89">
        <v>2323.75</v>
      </c>
      <c r="I239" s="89">
        <v>3098.33</v>
      </c>
      <c r="J239" s="89">
        <v>2323.75</v>
      </c>
      <c r="K239" s="89">
        <v>2323.75</v>
      </c>
      <c r="L239" s="89">
        <v>1549.17</v>
      </c>
      <c r="M239" s="89">
        <v>1549.17</v>
      </c>
      <c r="N239" s="89">
        <v>2323.75</v>
      </c>
      <c r="O239" s="89">
        <v>2323.75</v>
      </c>
      <c r="P239" s="89">
        <v>2323.75</v>
      </c>
      <c r="Q239" s="89">
        <v>774.58</v>
      </c>
      <c r="R239" s="89">
        <v>1549.17</v>
      </c>
      <c r="S239" s="89">
        <v>1549.17</v>
      </c>
      <c r="T239" s="89">
        <v>1549.17</v>
      </c>
      <c r="U239" s="89">
        <v>1549.17</v>
      </c>
      <c r="V239" s="89">
        <v>1549.17</v>
      </c>
      <c r="W239" s="89">
        <v>1549.17</v>
      </c>
      <c r="X239" s="89">
        <v>1549.17</v>
      </c>
      <c r="Y239" s="89">
        <v>2323.75</v>
      </c>
      <c r="Z239" s="89">
        <v>1549.17</v>
      </c>
      <c r="AA239" s="89">
        <v>2323.75</v>
      </c>
      <c r="AB239" s="89">
        <v>2323.75</v>
      </c>
      <c r="AC239" s="89">
        <v>2323.75</v>
      </c>
      <c r="AD239" s="89">
        <v>2323.75</v>
      </c>
      <c r="AE239" s="89">
        <v>774.58</v>
      </c>
      <c r="AF239" s="89">
        <v>2979.17</v>
      </c>
      <c r="AG239" s="89">
        <v>1549.17</v>
      </c>
      <c r="AH239" s="89">
        <v>1549.17</v>
      </c>
      <c r="AI239" s="89">
        <v>1549.17</v>
      </c>
      <c r="AJ239" s="89">
        <v>2323.75</v>
      </c>
      <c r="AK239" s="89">
        <v>2323.75</v>
      </c>
      <c r="AL239" s="89">
        <v>2323.75</v>
      </c>
      <c r="AM239" s="89">
        <v>1549.17</v>
      </c>
      <c r="AN239" s="89">
        <v>1549.17</v>
      </c>
      <c r="AO239" s="89">
        <v>2323.75</v>
      </c>
      <c r="AP239" s="89">
        <v>1549.17</v>
      </c>
      <c r="AQ239" s="89">
        <v>1549.17</v>
      </c>
      <c r="AR239" s="89">
        <v>1549.17</v>
      </c>
      <c r="AS239" s="89">
        <v>1549.17</v>
      </c>
      <c r="AT239" s="89">
        <v>2323.75</v>
      </c>
      <c r="AU239" s="89">
        <v>2979.17</v>
      </c>
      <c r="AV239" s="89">
        <v>1549.17</v>
      </c>
      <c r="AW239" s="89">
        <v>2323.75</v>
      </c>
      <c r="AX239" s="89">
        <v>1549.17</v>
      </c>
      <c r="AY239" s="89">
        <v>1549.17</v>
      </c>
      <c r="AZ239" s="89">
        <v>2323.75</v>
      </c>
      <c r="BA239" s="89">
        <v>2323.75</v>
      </c>
      <c r="BB239" s="89">
        <v>1549.17</v>
      </c>
      <c r="BC239" s="89">
        <v>2979.17</v>
      </c>
      <c r="BD239" s="89">
        <v>2323.75</v>
      </c>
      <c r="BE239" s="89">
        <v>2323.75</v>
      </c>
      <c r="BF239" s="89">
        <v>2323.75</v>
      </c>
      <c r="BG239" s="89">
        <v>1549.17</v>
      </c>
      <c r="BH239" s="89">
        <v>1549.17</v>
      </c>
      <c r="BI239" s="89">
        <v>1549.17</v>
      </c>
      <c r="BJ239" s="89">
        <v>1549.17</v>
      </c>
      <c r="BK239" s="89">
        <v>1549.17</v>
      </c>
      <c r="BL239" s="89">
        <v>2323.75</v>
      </c>
      <c r="BM239" s="89">
        <v>2204.58</v>
      </c>
      <c r="BN239" s="89">
        <v>1549.17</v>
      </c>
      <c r="BO239" s="89">
        <v>2323.75</v>
      </c>
      <c r="BP239" s="89">
        <v>1549.17</v>
      </c>
      <c r="BQ239" s="89">
        <v>1549.17</v>
      </c>
      <c r="BR239" s="89">
        <v>2323.75</v>
      </c>
      <c r="BS239" s="89">
        <v>1549.17</v>
      </c>
      <c r="BT239" s="89">
        <v>1549.17</v>
      </c>
      <c r="BU239" s="89">
        <v>1549.17</v>
      </c>
      <c r="BV239" s="89">
        <v>1549.17</v>
      </c>
      <c r="BW239" s="89">
        <v>1549.17</v>
      </c>
      <c r="BX239" s="89">
        <v>1549.17</v>
      </c>
      <c r="BY239" s="89">
        <v>1549.17</v>
      </c>
      <c r="BZ239" s="89">
        <v>0</v>
      </c>
      <c r="CA239" s="89">
        <v>2204.58</v>
      </c>
      <c r="CB239" s="89">
        <v>1549.17</v>
      </c>
      <c r="CC239" s="89">
        <v>2323.75</v>
      </c>
      <c r="CD239" s="89">
        <v>1549.17</v>
      </c>
      <c r="CE239" s="89">
        <v>1549.17</v>
      </c>
      <c r="CF239" s="89">
        <v>1549.17</v>
      </c>
      <c r="CG239" s="89">
        <v>1549.17</v>
      </c>
      <c r="CH239" s="89">
        <v>1549.17</v>
      </c>
      <c r="CI239" s="89">
        <v>3098.33</v>
      </c>
      <c r="CJ239" s="89">
        <v>1549.17</v>
      </c>
      <c r="CK239" s="89">
        <v>1549.17</v>
      </c>
      <c r="CL239" s="89">
        <v>2323.75</v>
      </c>
      <c r="CM239" s="89">
        <v>1549.17</v>
      </c>
      <c r="CN239" s="89">
        <v>1549.17</v>
      </c>
      <c r="CO239" s="89">
        <v>2323.75</v>
      </c>
      <c r="CP239" s="89">
        <v>2323.75</v>
      </c>
      <c r="CQ239" s="89">
        <v>2323.75</v>
      </c>
      <c r="CR239" s="89">
        <v>2323.75</v>
      </c>
      <c r="CS239" s="89">
        <v>2323.75</v>
      </c>
      <c r="CT239" s="89">
        <v>2323.75</v>
      </c>
      <c r="CU239" s="89">
        <v>2323.75</v>
      </c>
      <c r="CV239" s="89">
        <v>2323.75</v>
      </c>
      <c r="CW239" s="89">
        <v>774.58</v>
      </c>
      <c r="CX239" s="89">
        <v>2979.17</v>
      </c>
      <c r="CY239" s="89">
        <v>1549.17</v>
      </c>
      <c r="CZ239" s="89">
        <v>1549.17</v>
      </c>
      <c r="DA239" s="89">
        <v>1549.17</v>
      </c>
      <c r="DB239" s="89">
        <v>1549.17</v>
      </c>
      <c r="DC239" s="89">
        <v>1549.17</v>
      </c>
      <c r="DD239" s="89">
        <v>1549.17</v>
      </c>
      <c r="DE239" s="89">
        <v>1549.17</v>
      </c>
      <c r="DF239" s="89">
        <v>2323.75</v>
      </c>
      <c r="DG239" s="89">
        <v>2323.75</v>
      </c>
      <c r="DH239" s="89">
        <v>2323.75</v>
      </c>
      <c r="DI239" s="89">
        <v>1549.17</v>
      </c>
      <c r="DJ239" s="89">
        <v>1549.17</v>
      </c>
      <c r="DK239" s="89">
        <v>1549.17</v>
      </c>
      <c r="DL239" s="89">
        <v>1549.17</v>
      </c>
      <c r="DM239" s="89">
        <v>1549.17</v>
      </c>
      <c r="DN239" s="89">
        <v>1549.17</v>
      </c>
      <c r="DO239" s="89">
        <v>1549.17</v>
      </c>
      <c r="DP239" s="89">
        <v>2323.75</v>
      </c>
      <c r="DQ239" s="89">
        <v>2323.75</v>
      </c>
      <c r="DR239" s="89">
        <v>1549.17</v>
      </c>
      <c r="DS239" s="89">
        <v>1549.17</v>
      </c>
      <c r="DT239" s="89">
        <v>1549.17</v>
      </c>
      <c r="DU239" s="89">
        <v>1549.17</v>
      </c>
      <c r="DV239" s="89">
        <v>1549.17</v>
      </c>
      <c r="DW239" s="89">
        <v>2204.58</v>
      </c>
      <c r="DX239" s="89">
        <v>2323.75</v>
      </c>
      <c r="DY239" s="89">
        <v>2323.75</v>
      </c>
      <c r="DZ239" s="89">
        <v>1549.17</v>
      </c>
      <c r="EA239" s="89">
        <v>2323.75</v>
      </c>
      <c r="EB239" s="89">
        <v>2323.75</v>
      </c>
      <c r="EC239" s="89">
        <v>2323.75</v>
      </c>
      <c r="ED239" s="89">
        <v>1549.17</v>
      </c>
      <c r="EE239" s="89">
        <v>2323.75</v>
      </c>
      <c r="EF239" s="89">
        <v>1549.17</v>
      </c>
      <c r="EG239" s="89">
        <v>2323.75</v>
      </c>
      <c r="EH239" s="89">
        <v>1549.17</v>
      </c>
      <c r="EI239" s="89">
        <v>1549.17</v>
      </c>
      <c r="EJ239" s="89">
        <v>2323.75</v>
      </c>
      <c r="EK239" s="89">
        <v>1549.17</v>
      </c>
      <c r="EL239" s="89">
        <v>1549.17</v>
      </c>
      <c r="EM239" s="89">
        <v>3098.33</v>
      </c>
      <c r="EN239" s="89">
        <v>1549.17</v>
      </c>
      <c r="EO239" s="89">
        <v>2323.75</v>
      </c>
      <c r="EP239" s="89">
        <v>1549.17</v>
      </c>
      <c r="EQ239" s="89">
        <v>2323.75</v>
      </c>
      <c r="ER239" s="89">
        <v>1549.17</v>
      </c>
      <c r="ES239" s="89">
        <v>2323.75</v>
      </c>
      <c r="ET239" s="89">
        <v>1549.17</v>
      </c>
      <c r="EU239" s="89">
        <v>2979.17</v>
      </c>
      <c r="EV239" s="89">
        <v>2323.75</v>
      </c>
      <c r="EW239" s="89">
        <v>1549.17</v>
      </c>
      <c r="EX239" s="89">
        <v>1549.17</v>
      </c>
      <c r="EY239" s="89">
        <v>2323.75</v>
      </c>
      <c r="EZ239" s="89">
        <v>1549.17</v>
      </c>
      <c r="FA239" s="89">
        <v>1549.17</v>
      </c>
      <c r="FB239" s="89">
        <v>1549.17</v>
      </c>
      <c r="FC239" s="89">
        <v>3753.75</v>
      </c>
      <c r="FD239" s="89">
        <v>1549.17</v>
      </c>
      <c r="FE239" s="89">
        <v>1549.17</v>
      </c>
      <c r="FF239" s="89">
        <v>1549.17</v>
      </c>
      <c r="FG239" s="89">
        <v>1549.17</v>
      </c>
      <c r="FH239" s="89">
        <v>2323.75</v>
      </c>
      <c r="FI239" s="89">
        <v>2323.75</v>
      </c>
      <c r="FJ239" s="89">
        <v>2323.75</v>
      </c>
      <c r="FK239" s="89">
        <v>3098.33</v>
      </c>
      <c r="FL239" s="89">
        <v>1549.17</v>
      </c>
      <c r="FM239" s="89">
        <v>1549.17</v>
      </c>
      <c r="FN239" s="89">
        <v>1549.17</v>
      </c>
      <c r="FO239" s="89">
        <v>2323.75</v>
      </c>
      <c r="FP239" s="89">
        <v>1549.17</v>
      </c>
      <c r="FQ239" s="89">
        <v>2323.75</v>
      </c>
      <c r="FR239" s="89">
        <v>1549.17</v>
      </c>
      <c r="FS239" s="89">
        <v>1549.17</v>
      </c>
      <c r="FT239" s="89">
        <v>2323.75</v>
      </c>
      <c r="FU239" s="89">
        <v>2323.75</v>
      </c>
      <c r="FV239" s="89">
        <v>2204.58</v>
      </c>
      <c r="FW239" s="89">
        <v>2323.75</v>
      </c>
      <c r="FX239" s="89">
        <v>1549.17</v>
      </c>
      <c r="FY239" s="89">
        <v>0</v>
      </c>
      <c r="FZ239" s="89">
        <v>2204.58</v>
      </c>
      <c r="GA239" s="89">
        <v>1549.17</v>
      </c>
    </row>
    <row r="240" spans="2:183">
      <c r="B240" s="171" t="s">
        <v>8</v>
      </c>
      <c r="C240" s="177" t="s">
        <v>96</v>
      </c>
      <c r="D240" s="83">
        <v>0.91520303936223224</v>
      </c>
      <c r="E240" s="84">
        <v>0.91797372789706078</v>
      </c>
      <c r="F240" s="84">
        <v>0.88443572496263079</v>
      </c>
      <c r="G240" s="84">
        <v>0.88547316815821819</v>
      </c>
      <c r="H240" s="84">
        <v>0.89275037369207777</v>
      </c>
      <c r="I240" s="84">
        <v>0.8796057414544074</v>
      </c>
      <c r="J240" s="84">
        <v>0.89772047832585944</v>
      </c>
      <c r="K240" s="84">
        <v>0.89724090682610858</v>
      </c>
      <c r="L240" s="84">
        <v>0.87763689354118557</v>
      </c>
      <c r="M240" s="84">
        <v>0.9011273044344793</v>
      </c>
      <c r="N240" s="84">
        <v>0.89254395841241452</v>
      </c>
      <c r="O240" s="84">
        <v>0.90025535625311415</v>
      </c>
      <c r="P240" s="84">
        <v>0.93365097159940214</v>
      </c>
      <c r="Q240" s="84">
        <v>0.92795492274734281</v>
      </c>
      <c r="R240" s="84">
        <v>0.88933109118086695</v>
      </c>
      <c r="S240" s="84">
        <v>0.89641705965991336</v>
      </c>
      <c r="T240" s="84">
        <v>0.8964499252615844</v>
      </c>
      <c r="U240" s="84">
        <v>0.88643822660859162</v>
      </c>
      <c r="V240" s="84">
        <v>0.9012580966616841</v>
      </c>
      <c r="W240" s="84">
        <v>0.90046711509715993</v>
      </c>
      <c r="X240" s="84">
        <v>0.87575824642445854</v>
      </c>
      <c r="Y240" s="84">
        <v>0.88945565520677627</v>
      </c>
      <c r="Z240" s="84">
        <v>0.88997690293442111</v>
      </c>
      <c r="AA240" s="84">
        <v>0.89450672645739915</v>
      </c>
      <c r="AB240" s="84">
        <v>0.89778898854010958</v>
      </c>
      <c r="AC240" s="84">
        <v>0.90146239314473076</v>
      </c>
      <c r="AD240" s="84">
        <v>0.87790234180368709</v>
      </c>
      <c r="AE240" s="84">
        <v>0.87863507765738369</v>
      </c>
      <c r="AF240" s="84">
        <v>0.87661406025824962</v>
      </c>
      <c r="AG240" s="84">
        <v>0.88820750043427632</v>
      </c>
      <c r="AH240" s="84">
        <v>0.89717862481315391</v>
      </c>
      <c r="AI240" s="84">
        <v>0.89630044843049328</v>
      </c>
      <c r="AJ240" s="84">
        <v>0.86376591542227743</v>
      </c>
      <c r="AK240" s="84">
        <v>0.87727329347284499</v>
      </c>
      <c r="AL240" s="84">
        <v>0.87517277763123191</v>
      </c>
      <c r="AM240" s="84">
        <v>0.86811160936721476</v>
      </c>
      <c r="AN240" s="84">
        <v>0.88852142501245646</v>
      </c>
      <c r="AO240" s="84">
        <v>0.89793535681494596</v>
      </c>
      <c r="AP240" s="84">
        <v>0.87242152466367717</v>
      </c>
      <c r="AQ240" s="84">
        <v>0.86151411237140596</v>
      </c>
      <c r="AR240" s="84">
        <v>0.8775348779272546</v>
      </c>
      <c r="AS240" s="84">
        <v>0.88933353063417209</v>
      </c>
      <c r="AT240" s="84">
        <v>0.89351644245142003</v>
      </c>
      <c r="AU240" s="84">
        <v>0.90199302441454909</v>
      </c>
      <c r="AV240" s="84">
        <v>0.86893862871627925</v>
      </c>
      <c r="AW240" s="84">
        <v>0.87404085700049827</v>
      </c>
      <c r="AX240" s="84">
        <v>0.8774182756335609</v>
      </c>
      <c r="AY240" s="84">
        <v>0.86328475336322874</v>
      </c>
      <c r="AZ240" s="84">
        <v>0.89323617339312411</v>
      </c>
      <c r="BA240" s="84">
        <v>0.90227514758253946</v>
      </c>
      <c r="BB240" s="84">
        <v>0.87450190157234486</v>
      </c>
      <c r="BC240" s="84">
        <v>0.85286450693600435</v>
      </c>
      <c r="BD240" s="84">
        <v>0.87623318385650228</v>
      </c>
      <c r="BE240" s="84">
        <v>0.88084744999388798</v>
      </c>
      <c r="BF240" s="84">
        <v>0.88951170901843546</v>
      </c>
      <c r="BG240" s="84">
        <v>0.90054808171400103</v>
      </c>
      <c r="BH240" s="84">
        <v>0.86114095643726152</v>
      </c>
      <c r="BI240" s="84">
        <v>0.87041604384653715</v>
      </c>
      <c r="BJ240" s="84">
        <v>0.8663587057922808</v>
      </c>
      <c r="BK240" s="84">
        <v>0.86111111111111116</v>
      </c>
      <c r="BL240" s="84">
        <v>0.89829347284504235</v>
      </c>
      <c r="BM240" s="84">
        <v>0.90959751468937067</v>
      </c>
      <c r="BN240" s="84">
        <v>0.87348654708520179</v>
      </c>
      <c r="BO240" s="84">
        <v>0.87362225038763186</v>
      </c>
      <c r="BP240" s="84">
        <v>0.88952416542102641</v>
      </c>
      <c r="BQ240" s="84">
        <v>0.89489226730832327</v>
      </c>
      <c r="BR240" s="84">
        <v>0.91214499252615844</v>
      </c>
      <c r="BS240" s="84">
        <v>0.91832959641255607</v>
      </c>
      <c r="BT240" s="84">
        <v>0.88470125007237943</v>
      </c>
      <c r="BU240" s="84">
        <v>0.90280269058295959</v>
      </c>
      <c r="BV240" s="84">
        <v>0.9119802356029364</v>
      </c>
      <c r="BW240" s="84">
        <v>0.91541479820627802</v>
      </c>
      <c r="BX240" s="84">
        <v>0.94669905331340309</v>
      </c>
      <c r="BY240" s="84">
        <v>0.96016778847419548</v>
      </c>
      <c r="BZ240" s="84" t="e">
        <v>#DIV/0!</v>
      </c>
      <c r="CA240" s="84">
        <v>0.92820657500074244</v>
      </c>
      <c r="CB240" s="84">
        <v>0.92556676631788737</v>
      </c>
      <c r="CC240" s="84">
        <v>0.91985511255798391</v>
      </c>
      <c r="CD240" s="84">
        <v>0.9499128051818635</v>
      </c>
      <c r="CE240" s="84">
        <v>0.95576108619830591</v>
      </c>
      <c r="CF240" s="84">
        <v>0.93909181566096855</v>
      </c>
      <c r="CG240" s="84">
        <v>0.94370328849028395</v>
      </c>
      <c r="CH240" s="84">
        <v>0.97149217337596749</v>
      </c>
      <c r="CI240" s="84">
        <v>0.9761958146487294</v>
      </c>
      <c r="CJ240" s="84">
        <v>0.98601145989038363</v>
      </c>
      <c r="CK240" s="84">
        <v>0.98562560711101643</v>
      </c>
      <c r="CL240" s="84">
        <v>0.98226208271051318</v>
      </c>
      <c r="CM240" s="84">
        <v>0.95811002953078861</v>
      </c>
      <c r="CN240" s="84">
        <v>0.94476831091180868</v>
      </c>
      <c r="CO240" s="84">
        <v>0.95556858027034508</v>
      </c>
      <c r="CP240" s="84">
        <v>0.96421898355754854</v>
      </c>
      <c r="CQ240" s="84">
        <v>0.96489785749875434</v>
      </c>
      <c r="CR240" s="84">
        <v>0.95255772657963989</v>
      </c>
      <c r="CS240" s="84">
        <v>0.95762954658694566</v>
      </c>
      <c r="CT240" s="84">
        <v>0.97237346475284858</v>
      </c>
      <c r="CU240" s="84">
        <v>0.97868086696562029</v>
      </c>
      <c r="CV240" s="84">
        <v>0.98091679123069253</v>
      </c>
      <c r="CW240" s="84">
        <v>0.98441146034129412</v>
      </c>
      <c r="CX240" s="84">
        <v>0.9787907594911025</v>
      </c>
      <c r="CY240" s="84">
        <v>0.95036382703579081</v>
      </c>
      <c r="CZ240" s="84">
        <v>0.94182859990034873</v>
      </c>
      <c r="DA240" s="84">
        <v>0.95431413295931955</v>
      </c>
      <c r="DB240" s="84">
        <v>0.96027653213751873</v>
      </c>
      <c r="DC240" s="84">
        <v>0.96930742401594416</v>
      </c>
      <c r="DD240" s="84">
        <v>0.94297791302893241</v>
      </c>
      <c r="DE240" s="84">
        <v>0.95352516193323367</v>
      </c>
      <c r="DF240" s="84">
        <v>0.9784983690512189</v>
      </c>
      <c r="DG240" s="84">
        <v>0.97110737419033388</v>
      </c>
      <c r="DH240" s="84">
        <v>0.97681240657698054</v>
      </c>
      <c r="DI240" s="84">
        <v>0.97726850034097246</v>
      </c>
      <c r="DJ240" s="84">
        <v>0.97412805181863482</v>
      </c>
      <c r="DK240" s="84">
        <v>0.94667087003236161</v>
      </c>
      <c r="DL240" s="84">
        <v>0.93982934728450429</v>
      </c>
      <c r="DM240" s="84">
        <v>0.95003570716266383</v>
      </c>
      <c r="DN240" s="84">
        <v>0.96159691081215748</v>
      </c>
      <c r="DO240" s="84">
        <v>0.96792476332835076</v>
      </c>
      <c r="DP240" s="84">
        <v>0.93671146682450734</v>
      </c>
      <c r="DQ240" s="84">
        <v>0.95564897857498754</v>
      </c>
      <c r="DR240" s="84">
        <v>0.97238002715031102</v>
      </c>
      <c r="DS240" s="84">
        <v>0.9681489785749875</v>
      </c>
      <c r="DT240" s="84">
        <v>0.97528649725959138</v>
      </c>
      <c r="DU240" s="84">
        <v>0.9764970070192116</v>
      </c>
      <c r="DV240" s="84">
        <v>0.96299242972178023</v>
      </c>
      <c r="DW240" s="84">
        <v>0.94620039539032741</v>
      </c>
      <c r="DX240" s="84">
        <v>0.93674015944195321</v>
      </c>
      <c r="DY240" s="84">
        <v>0.9395358712226004</v>
      </c>
      <c r="DZ240" s="84">
        <v>0.96028898854010958</v>
      </c>
      <c r="EA240" s="84">
        <v>0.95848903836571997</v>
      </c>
      <c r="EB240" s="84">
        <v>0.9396130758986303</v>
      </c>
      <c r="EC240" s="84">
        <v>0.94564025909317384</v>
      </c>
      <c r="ED240" s="84">
        <v>0.96472389677734816</v>
      </c>
      <c r="EE240" s="84">
        <v>0.96417538614848031</v>
      </c>
      <c r="EF240" s="84">
        <v>0.97527404085700053</v>
      </c>
      <c r="EG240" s="84">
        <v>0.97640417293183057</v>
      </c>
      <c r="EH240" s="84">
        <v>0.96320378674638762</v>
      </c>
      <c r="EI240" s="84">
        <v>0.94813763020246933</v>
      </c>
      <c r="EJ240" s="84">
        <v>0.93570627802690587</v>
      </c>
      <c r="EK240" s="84">
        <v>0.94259188964878304</v>
      </c>
      <c r="EL240" s="84">
        <v>0.96469232685600403</v>
      </c>
      <c r="EM240" s="84">
        <v>0.96246263079222716</v>
      </c>
      <c r="EN240" s="84">
        <v>0.93976092285322754</v>
      </c>
      <c r="EO240" s="84">
        <v>0.94380293971101148</v>
      </c>
      <c r="EP240" s="84">
        <v>0.96492977591342788</v>
      </c>
      <c r="EQ240" s="84">
        <v>0.96875934230194316</v>
      </c>
      <c r="ER240" s="84">
        <v>0.96936970602889883</v>
      </c>
      <c r="ES240" s="84">
        <v>0.97154429542683551</v>
      </c>
      <c r="ET240" s="84">
        <v>0.9532409211203412</v>
      </c>
      <c r="EU240" s="84">
        <v>0.92644015177647465</v>
      </c>
      <c r="EV240" s="84">
        <v>0.92824489287493772</v>
      </c>
      <c r="EW240" s="84">
        <v>0.93584921926771369</v>
      </c>
      <c r="EX240" s="84">
        <v>0.95464623816641758</v>
      </c>
      <c r="EY240" s="84">
        <v>0.95440333831589441</v>
      </c>
      <c r="EZ240" s="84">
        <v>0.92597988818189425</v>
      </c>
      <c r="FA240" s="84">
        <v>0.93357000498256104</v>
      </c>
      <c r="FB240" s="84">
        <v>0.9558839613719271</v>
      </c>
      <c r="FC240" s="84">
        <v>0.95854509217737915</v>
      </c>
      <c r="FD240" s="84">
        <v>0.9482934728450424</v>
      </c>
      <c r="FE240" s="84">
        <v>0.94898500409855824</v>
      </c>
      <c r="FF240" s="84">
        <v>0.9332399103139013</v>
      </c>
      <c r="FG240" s="84">
        <v>0.92036981039818311</v>
      </c>
      <c r="FH240" s="84">
        <v>0.91621200797209768</v>
      </c>
      <c r="FI240" s="84">
        <v>0.92563246713975988</v>
      </c>
      <c r="FJ240" s="84">
        <v>0.9463315894369706</v>
      </c>
      <c r="FK240" s="84">
        <v>0.94844294967613352</v>
      </c>
      <c r="FL240" s="84">
        <v>0.92164368755267612</v>
      </c>
      <c r="FM240" s="84">
        <v>0.92699302441454912</v>
      </c>
      <c r="FN240" s="84">
        <v>0.94157523273992971</v>
      </c>
      <c r="FO240" s="84">
        <v>0.9487356751370204</v>
      </c>
      <c r="FP240" s="84">
        <v>0.94251370204285001</v>
      </c>
      <c r="FQ240" s="84">
        <v>0.94558905581616415</v>
      </c>
      <c r="FR240" s="84">
        <v>0.92795839561534632</v>
      </c>
      <c r="FS240" s="84">
        <v>0.91807940500929675</v>
      </c>
      <c r="FT240" s="84">
        <v>0.90916168410563025</v>
      </c>
      <c r="FU240" s="84">
        <v>0.91695993720686353</v>
      </c>
      <c r="FV240" s="84">
        <v>0.9445814648729447</v>
      </c>
      <c r="FW240" s="84">
        <v>0.93167040358744391</v>
      </c>
      <c r="FX240" s="84">
        <v>0.9125239082565858</v>
      </c>
      <c r="FY240" s="84" t="e">
        <v>#DIV/0!</v>
      </c>
      <c r="FZ240" s="84">
        <v>0.93000326671220268</v>
      </c>
      <c r="GA240" s="84">
        <v>0.95164424514200296</v>
      </c>
    </row>
    <row r="241" spans="2:183" s="41" customFormat="1">
      <c r="B241" s="96" t="s">
        <v>8</v>
      </c>
      <c r="C241" s="166" t="s">
        <v>42</v>
      </c>
      <c r="D241" s="178">
        <v>54491.95</v>
      </c>
      <c r="E241" s="179">
        <v>36111.08</v>
      </c>
      <c r="F241" s="179">
        <v>53701.86</v>
      </c>
      <c r="G241" s="179">
        <v>35444.94</v>
      </c>
      <c r="H241" s="179">
        <v>53353.3</v>
      </c>
      <c r="I241" s="179">
        <v>70611.02</v>
      </c>
      <c r="J241" s="179">
        <v>52749.13</v>
      </c>
      <c r="K241" s="179">
        <v>52632.94</v>
      </c>
      <c r="L241" s="179">
        <v>35026.660000000003</v>
      </c>
      <c r="M241" s="179">
        <v>35011.17</v>
      </c>
      <c r="N241" s="179">
        <v>52493.52</v>
      </c>
      <c r="O241" s="179">
        <v>52493.52</v>
      </c>
      <c r="P241" s="179">
        <v>52470.27</v>
      </c>
      <c r="Q241" s="179">
        <v>17451.37</v>
      </c>
      <c r="R241" s="179">
        <v>34685.85</v>
      </c>
      <c r="S241" s="179">
        <v>34391.5</v>
      </c>
      <c r="T241" s="179">
        <v>34143.629999999997</v>
      </c>
      <c r="U241" s="179">
        <v>33988.71</v>
      </c>
      <c r="V241" s="179">
        <v>33973.230000000003</v>
      </c>
      <c r="W241" s="179">
        <v>33957.730000000003</v>
      </c>
      <c r="X241" s="179">
        <v>33942.25</v>
      </c>
      <c r="Y241" s="179">
        <v>50890.13</v>
      </c>
      <c r="Z241" s="179">
        <v>33926.75</v>
      </c>
      <c r="AA241" s="179">
        <v>50866.89</v>
      </c>
      <c r="AB241" s="179">
        <v>50890.13</v>
      </c>
      <c r="AC241" s="179">
        <v>50797.17</v>
      </c>
      <c r="AD241" s="179">
        <v>50564.800000000003</v>
      </c>
      <c r="AE241" s="179">
        <v>16746.490000000002</v>
      </c>
      <c r="AF241" s="179">
        <v>64201.04</v>
      </c>
      <c r="AG241" s="179">
        <v>33431.019999999997</v>
      </c>
      <c r="AH241" s="179">
        <v>33446.519999999997</v>
      </c>
      <c r="AI241" s="179">
        <v>33477.49</v>
      </c>
      <c r="AJ241" s="179">
        <v>50262.720000000001</v>
      </c>
      <c r="AK241" s="179">
        <v>50332.43</v>
      </c>
      <c r="AL241" s="179">
        <v>50402.13</v>
      </c>
      <c r="AM241" s="179">
        <v>33632.410000000003</v>
      </c>
      <c r="AN241" s="179">
        <v>33647.9</v>
      </c>
      <c r="AO241" s="179">
        <v>51982.29</v>
      </c>
      <c r="AP241" s="179">
        <v>34499.94</v>
      </c>
      <c r="AQ241" s="179">
        <v>34298.550000000003</v>
      </c>
      <c r="AR241" s="179">
        <v>34190.11</v>
      </c>
      <c r="AS241" s="179">
        <v>34236.589999999997</v>
      </c>
      <c r="AT241" s="179">
        <v>51401.35</v>
      </c>
      <c r="AU241" s="179">
        <v>65988.53</v>
      </c>
      <c r="AV241" s="179">
        <v>34360.519999999997</v>
      </c>
      <c r="AW241" s="179">
        <v>51587.25</v>
      </c>
      <c r="AX241" s="179">
        <v>34453.46</v>
      </c>
      <c r="AY241" s="179">
        <v>34484.449999999997</v>
      </c>
      <c r="AZ241" s="179">
        <v>51749.91</v>
      </c>
      <c r="BA241" s="179">
        <v>53306.82</v>
      </c>
      <c r="BB241" s="179">
        <v>35382.959999999999</v>
      </c>
      <c r="BC241" s="179">
        <v>67656.87</v>
      </c>
      <c r="BD241" s="179">
        <v>52609.7</v>
      </c>
      <c r="BE241" s="179">
        <v>52702.65</v>
      </c>
      <c r="BF241" s="179">
        <v>52749.13</v>
      </c>
      <c r="BG241" s="179">
        <v>35197.07</v>
      </c>
      <c r="BH241" s="179">
        <v>35243.54</v>
      </c>
      <c r="BI241" s="179">
        <v>35305.51</v>
      </c>
      <c r="BJ241" s="179">
        <v>35351.980000000003</v>
      </c>
      <c r="BK241" s="179">
        <v>35398.46</v>
      </c>
      <c r="BL241" s="179">
        <v>53144.160000000003</v>
      </c>
      <c r="BM241" s="179">
        <v>51939.98</v>
      </c>
      <c r="BN241" s="179">
        <v>36343.449999999997</v>
      </c>
      <c r="BO241" s="179">
        <v>54189.86</v>
      </c>
      <c r="BP241" s="179">
        <v>36018.129999999997</v>
      </c>
      <c r="BQ241" s="179">
        <v>36095.58</v>
      </c>
      <c r="BR241" s="179">
        <v>54189.86</v>
      </c>
      <c r="BS241" s="179">
        <v>36173.040000000001</v>
      </c>
      <c r="BT241" s="179">
        <v>36219.519999999997</v>
      </c>
      <c r="BU241" s="179">
        <v>36281.49</v>
      </c>
      <c r="BV241" s="179">
        <v>36343.449999999997</v>
      </c>
      <c r="BW241" s="179">
        <v>36389.93</v>
      </c>
      <c r="BX241" s="179">
        <v>36405.42</v>
      </c>
      <c r="BY241" s="179">
        <v>37520.81</v>
      </c>
      <c r="BZ241" s="179">
        <v>0</v>
      </c>
      <c r="CA241" s="179">
        <v>52865.91</v>
      </c>
      <c r="CB241" s="179">
        <v>37040.57</v>
      </c>
      <c r="CC241" s="179">
        <v>55653.8</v>
      </c>
      <c r="CD241" s="179">
        <v>37149.019999999997</v>
      </c>
      <c r="CE241" s="179">
        <v>37180</v>
      </c>
      <c r="CF241" s="179">
        <v>37241.96</v>
      </c>
      <c r="CG241" s="179">
        <v>37303.93</v>
      </c>
      <c r="CH241" s="179">
        <v>37365.9</v>
      </c>
      <c r="CI241" s="179">
        <v>74824.740000000005</v>
      </c>
      <c r="CJ241" s="179">
        <v>37443.360000000001</v>
      </c>
      <c r="CK241" s="179">
        <v>38574.25</v>
      </c>
      <c r="CL241" s="179">
        <v>57629</v>
      </c>
      <c r="CM241" s="179">
        <v>38202.449999999997</v>
      </c>
      <c r="CN241" s="179">
        <v>38094.01</v>
      </c>
      <c r="CO241" s="179">
        <v>57257.2</v>
      </c>
      <c r="CP241" s="179">
        <v>57303.68</v>
      </c>
      <c r="CQ241" s="179">
        <v>57373.39</v>
      </c>
      <c r="CR241" s="179">
        <v>57466.34</v>
      </c>
      <c r="CS241" s="179">
        <v>57559.29</v>
      </c>
      <c r="CT241" s="179">
        <v>57652.23</v>
      </c>
      <c r="CU241" s="179">
        <v>57721.96</v>
      </c>
      <c r="CV241" s="179">
        <v>57745.18</v>
      </c>
      <c r="CW241" s="179">
        <v>19837.080000000002</v>
      </c>
      <c r="CX241" s="179">
        <v>75968.75</v>
      </c>
      <c r="CY241" s="179">
        <v>39271.379999999997</v>
      </c>
      <c r="CZ241" s="179">
        <v>39147.449999999997</v>
      </c>
      <c r="DA241" s="179">
        <v>39224.9</v>
      </c>
      <c r="DB241" s="179">
        <v>39255.879999999997</v>
      </c>
      <c r="DC241" s="179">
        <v>39302.36</v>
      </c>
      <c r="DD241" s="179">
        <v>39364.32</v>
      </c>
      <c r="DE241" s="179">
        <v>39410.800000000003</v>
      </c>
      <c r="DF241" s="179">
        <v>59232.39</v>
      </c>
      <c r="DG241" s="179">
        <v>59325.34</v>
      </c>
      <c r="DH241" s="179">
        <v>59371.81</v>
      </c>
      <c r="DI241" s="179">
        <v>40789.56</v>
      </c>
      <c r="DJ241" s="179">
        <v>40619.15</v>
      </c>
      <c r="DK241" s="179">
        <v>40386.79</v>
      </c>
      <c r="DL241" s="179">
        <v>40278.339999999997</v>
      </c>
      <c r="DM241" s="179">
        <v>40355.800000000003</v>
      </c>
      <c r="DN241" s="179">
        <v>40402.28</v>
      </c>
      <c r="DO241" s="179">
        <v>40448.74</v>
      </c>
      <c r="DP241" s="179">
        <v>60789.29</v>
      </c>
      <c r="DQ241" s="179">
        <v>60859.02</v>
      </c>
      <c r="DR241" s="179">
        <v>40650.129999999997</v>
      </c>
      <c r="DS241" s="179">
        <v>40712.1</v>
      </c>
      <c r="DT241" s="179">
        <v>40743.08</v>
      </c>
      <c r="DU241" s="179">
        <v>41982.43</v>
      </c>
      <c r="DV241" s="179">
        <v>41812.019999999997</v>
      </c>
      <c r="DW241" s="179">
        <v>59148.97</v>
      </c>
      <c r="DX241" s="179">
        <v>62183.55</v>
      </c>
      <c r="DY241" s="179">
        <v>62299.75</v>
      </c>
      <c r="DZ241" s="179">
        <v>41579.64</v>
      </c>
      <c r="EA241" s="179">
        <v>62439.16</v>
      </c>
      <c r="EB241" s="179">
        <v>62532.13</v>
      </c>
      <c r="EC241" s="179">
        <v>62625.06</v>
      </c>
      <c r="ED241" s="179">
        <v>41827.5</v>
      </c>
      <c r="EE241" s="179">
        <v>62834.2</v>
      </c>
      <c r="EF241" s="179">
        <v>41935.94</v>
      </c>
      <c r="EG241" s="179">
        <v>64809.41</v>
      </c>
      <c r="EH241" s="179">
        <v>43035.85</v>
      </c>
      <c r="EI241" s="179">
        <v>42787.99</v>
      </c>
      <c r="EJ241" s="179">
        <v>63996.08</v>
      </c>
      <c r="EK241" s="179">
        <v>42757</v>
      </c>
      <c r="EL241" s="179">
        <v>42803.48</v>
      </c>
      <c r="EM241" s="179">
        <v>85699.92</v>
      </c>
      <c r="EN241" s="179">
        <v>42927.4</v>
      </c>
      <c r="EO241" s="179">
        <v>64484.06</v>
      </c>
      <c r="EP241" s="179">
        <v>43051.35</v>
      </c>
      <c r="EQ241" s="179">
        <v>64669.96</v>
      </c>
      <c r="ER241" s="179">
        <v>43144.3</v>
      </c>
      <c r="ES241" s="179">
        <v>66668.38</v>
      </c>
      <c r="ET241" s="179">
        <v>44259.7</v>
      </c>
      <c r="EU241" s="179">
        <v>84608.34</v>
      </c>
      <c r="EV241" s="179">
        <v>65808.62</v>
      </c>
      <c r="EW241" s="179">
        <v>43949.86</v>
      </c>
      <c r="EX241" s="179">
        <v>43980.84</v>
      </c>
      <c r="EY241" s="179">
        <v>66040.98</v>
      </c>
      <c r="EZ241" s="179">
        <v>44089.29</v>
      </c>
      <c r="FA241" s="179">
        <v>44151.25</v>
      </c>
      <c r="FB241" s="179">
        <v>44228.72</v>
      </c>
      <c r="FC241" s="179">
        <v>107319.72</v>
      </c>
      <c r="FD241" s="179">
        <v>44321.66</v>
      </c>
      <c r="FE241" s="179">
        <v>45669.43</v>
      </c>
      <c r="FF241" s="179">
        <v>45468.04</v>
      </c>
      <c r="FG241" s="179">
        <v>45204.68</v>
      </c>
      <c r="FH241" s="179">
        <v>67597.89</v>
      </c>
      <c r="FI241" s="179">
        <v>67714.080000000002</v>
      </c>
      <c r="FJ241" s="179">
        <v>67783.8</v>
      </c>
      <c r="FK241" s="179">
        <v>90471.33</v>
      </c>
      <c r="FL241" s="179">
        <v>45297.64</v>
      </c>
      <c r="FM241" s="179">
        <v>45359.6</v>
      </c>
      <c r="FN241" s="179">
        <v>45452.56</v>
      </c>
      <c r="FO241" s="179">
        <v>68248.53</v>
      </c>
      <c r="FP241" s="179">
        <v>45530</v>
      </c>
      <c r="FQ241" s="179">
        <v>70386.38</v>
      </c>
      <c r="FR241" s="179">
        <v>46722.86</v>
      </c>
      <c r="FS241" s="179">
        <v>46444.02</v>
      </c>
      <c r="FT241" s="179">
        <v>69456.89</v>
      </c>
      <c r="FU241" s="179">
        <v>69596.31</v>
      </c>
      <c r="FV241" s="179">
        <v>66093.41</v>
      </c>
      <c r="FW241" s="179">
        <v>69735.73</v>
      </c>
      <c r="FX241" s="179">
        <v>46552.46</v>
      </c>
      <c r="FY241" s="179">
        <v>0</v>
      </c>
      <c r="FZ241" s="179">
        <v>66446.149999999994</v>
      </c>
      <c r="GA241" s="179">
        <v>46753.86</v>
      </c>
    </row>
    <row r="242" spans="2:183">
      <c r="B242" s="96" t="s">
        <v>8</v>
      </c>
      <c r="C242" s="166" t="s">
        <v>318</v>
      </c>
      <c r="D242" s="178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79">
        <v>0</v>
      </c>
      <c r="P242" s="179">
        <v>0</v>
      </c>
      <c r="Q242" s="179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179">
        <v>0</v>
      </c>
      <c r="X242" s="179">
        <v>0</v>
      </c>
      <c r="Y242" s="179">
        <v>0</v>
      </c>
      <c r="Z242" s="179">
        <v>0</v>
      </c>
      <c r="AA242" s="179">
        <v>0</v>
      </c>
      <c r="AB242" s="179">
        <v>0</v>
      </c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79">
        <v>0</v>
      </c>
      <c r="AI242" s="179">
        <v>0</v>
      </c>
      <c r="AJ242" s="179">
        <v>0</v>
      </c>
      <c r="AK242" s="179">
        <v>0</v>
      </c>
      <c r="AL242" s="179">
        <v>0</v>
      </c>
      <c r="AM242" s="179">
        <v>0</v>
      </c>
      <c r="AN242" s="179">
        <v>0</v>
      </c>
      <c r="AO242" s="179">
        <v>0</v>
      </c>
      <c r="AP242" s="179">
        <v>0</v>
      </c>
      <c r="AQ242" s="179">
        <v>0</v>
      </c>
      <c r="AR242" s="179">
        <v>0</v>
      </c>
      <c r="AS242" s="179">
        <v>0</v>
      </c>
      <c r="AT242" s="179">
        <v>0</v>
      </c>
      <c r="AU242" s="179">
        <v>0</v>
      </c>
      <c r="AV242" s="179">
        <v>0</v>
      </c>
      <c r="AW242" s="179">
        <v>0</v>
      </c>
      <c r="AX242" s="179">
        <v>0</v>
      </c>
      <c r="AY242" s="179">
        <v>0</v>
      </c>
      <c r="AZ242" s="179">
        <v>0</v>
      </c>
      <c r="BA242" s="179">
        <v>0</v>
      </c>
      <c r="BB242" s="179">
        <v>0</v>
      </c>
      <c r="BC242" s="179">
        <v>0</v>
      </c>
      <c r="BD242" s="179">
        <v>0</v>
      </c>
      <c r="BE242" s="179">
        <v>0</v>
      </c>
      <c r="BF242" s="179">
        <v>0</v>
      </c>
      <c r="BG242" s="179">
        <v>0</v>
      </c>
      <c r="BH242" s="179">
        <v>0</v>
      </c>
      <c r="BI242" s="179">
        <v>0</v>
      </c>
      <c r="BJ242" s="179">
        <v>0</v>
      </c>
      <c r="BK242" s="179">
        <v>0</v>
      </c>
      <c r="BL242" s="179">
        <v>0</v>
      </c>
      <c r="BM242" s="179">
        <v>0</v>
      </c>
      <c r="BN242" s="179">
        <v>0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0</v>
      </c>
      <c r="BW242" s="179">
        <v>0</v>
      </c>
      <c r="BX242" s="179">
        <v>0</v>
      </c>
      <c r="BY242" s="179">
        <v>0</v>
      </c>
      <c r="BZ242" s="179">
        <v>0</v>
      </c>
      <c r="CA242" s="179">
        <v>0</v>
      </c>
      <c r="CB242" s="179">
        <v>0</v>
      </c>
      <c r="CC242" s="179">
        <v>0</v>
      </c>
      <c r="CD242" s="179">
        <v>0</v>
      </c>
      <c r="CE242" s="179">
        <v>0</v>
      </c>
      <c r="CF242" s="179">
        <v>0</v>
      </c>
      <c r="CG242" s="179">
        <v>0</v>
      </c>
      <c r="CH242" s="179">
        <v>0</v>
      </c>
      <c r="CI242" s="179">
        <v>0</v>
      </c>
      <c r="CJ242" s="179">
        <v>0</v>
      </c>
      <c r="CK242" s="179">
        <v>0</v>
      </c>
      <c r="CL242" s="179">
        <v>0</v>
      </c>
      <c r="CM242" s="179">
        <v>0</v>
      </c>
      <c r="CN242" s="179">
        <v>0</v>
      </c>
      <c r="CO242" s="179">
        <v>0</v>
      </c>
      <c r="CP242" s="179">
        <v>0</v>
      </c>
      <c r="CQ242" s="179">
        <v>0</v>
      </c>
      <c r="CR242" s="179">
        <v>0</v>
      </c>
      <c r="CS242" s="179">
        <v>0</v>
      </c>
      <c r="CT242" s="179">
        <v>0</v>
      </c>
      <c r="CU242" s="179">
        <v>0</v>
      </c>
      <c r="CV242" s="179">
        <v>0</v>
      </c>
      <c r="CW242" s="179">
        <v>0</v>
      </c>
      <c r="CX242" s="179">
        <v>0</v>
      </c>
      <c r="CY242" s="179">
        <v>0</v>
      </c>
      <c r="CZ242" s="179">
        <v>0</v>
      </c>
      <c r="DA242" s="179">
        <v>0</v>
      </c>
      <c r="DB242" s="179">
        <v>0</v>
      </c>
      <c r="DC242" s="179">
        <v>0</v>
      </c>
      <c r="DD242" s="179">
        <v>0</v>
      </c>
      <c r="DE242" s="179">
        <v>0</v>
      </c>
      <c r="DF242" s="179">
        <v>0</v>
      </c>
      <c r="DG242" s="179">
        <v>0</v>
      </c>
      <c r="DH242" s="179">
        <v>0</v>
      </c>
      <c r="DI242" s="179">
        <v>0</v>
      </c>
      <c r="DJ242" s="179">
        <v>0</v>
      </c>
      <c r="DK242" s="179">
        <v>0</v>
      </c>
      <c r="DL242" s="179">
        <v>0</v>
      </c>
      <c r="DM242" s="179">
        <v>0</v>
      </c>
      <c r="DN242" s="179">
        <v>0</v>
      </c>
      <c r="DO242" s="179">
        <v>0</v>
      </c>
      <c r="DP242" s="179">
        <v>0</v>
      </c>
      <c r="DQ242" s="179">
        <v>0</v>
      </c>
      <c r="DR242" s="179">
        <v>0</v>
      </c>
      <c r="DS242" s="179">
        <v>0</v>
      </c>
      <c r="DT242" s="179">
        <v>0</v>
      </c>
      <c r="DU242" s="179">
        <v>0</v>
      </c>
      <c r="DV242" s="179">
        <v>0</v>
      </c>
      <c r="DW242" s="179">
        <v>0</v>
      </c>
      <c r="DX242" s="179">
        <v>0</v>
      </c>
      <c r="DY242" s="179">
        <v>0</v>
      </c>
      <c r="DZ242" s="179">
        <v>0</v>
      </c>
      <c r="EA242" s="179">
        <v>0</v>
      </c>
      <c r="EB242" s="179">
        <v>0</v>
      </c>
      <c r="EC242" s="179">
        <v>0</v>
      </c>
      <c r="ED242" s="179">
        <v>0</v>
      </c>
      <c r="EE242" s="179">
        <v>0</v>
      </c>
      <c r="EF242" s="179">
        <v>0</v>
      </c>
      <c r="EG242" s="179">
        <v>0</v>
      </c>
      <c r="EH242" s="179">
        <v>0</v>
      </c>
      <c r="EI242" s="179">
        <v>0</v>
      </c>
      <c r="EJ242" s="179">
        <v>0</v>
      </c>
      <c r="EK242" s="179">
        <v>0</v>
      </c>
      <c r="EL242" s="179">
        <v>0</v>
      </c>
      <c r="EM242" s="179">
        <v>0</v>
      </c>
      <c r="EN242" s="179">
        <v>0</v>
      </c>
      <c r="EO242" s="179">
        <v>0</v>
      </c>
      <c r="EP242" s="179">
        <v>0</v>
      </c>
      <c r="EQ242" s="179">
        <v>0</v>
      </c>
      <c r="ER242" s="179">
        <v>0</v>
      </c>
      <c r="ES242" s="179">
        <v>0</v>
      </c>
      <c r="ET242" s="179">
        <v>0</v>
      </c>
      <c r="EU242" s="179">
        <v>0</v>
      </c>
      <c r="EV242" s="179">
        <v>0</v>
      </c>
      <c r="EW242" s="179">
        <v>0</v>
      </c>
      <c r="EX242" s="179">
        <v>0</v>
      </c>
      <c r="EY242" s="179">
        <v>0</v>
      </c>
      <c r="EZ242" s="179">
        <v>0</v>
      </c>
      <c r="FA242" s="179">
        <v>0</v>
      </c>
      <c r="FB242" s="179">
        <v>0</v>
      </c>
      <c r="FC242" s="179">
        <v>0</v>
      </c>
      <c r="FD242" s="179">
        <v>0</v>
      </c>
      <c r="FE242" s="179">
        <v>0</v>
      </c>
      <c r="FF242" s="179">
        <v>0</v>
      </c>
      <c r="FG242" s="179">
        <v>0</v>
      </c>
      <c r="FH242" s="179">
        <v>0</v>
      </c>
      <c r="FI242" s="179">
        <v>0</v>
      </c>
      <c r="FJ242" s="179">
        <v>0</v>
      </c>
      <c r="FK242" s="179">
        <v>0</v>
      </c>
      <c r="FL242" s="179">
        <v>0</v>
      </c>
      <c r="FM242" s="179">
        <v>0</v>
      </c>
      <c r="FN242" s="179">
        <v>0</v>
      </c>
      <c r="FO242" s="179">
        <v>0</v>
      </c>
      <c r="FP242" s="179">
        <v>0</v>
      </c>
      <c r="FQ242" s="179">
        <v>0</v>
      </c>
      <c r="FR242" s="179">
        <v>0</v>
      </c>
      <c r="FS242" s="179">
        <v>0</v>
      </c>
      <c r="FT242" s="179">
        <v>0</v>
      </c>
      <c r="FU242" s="179">
        <v>0</v>
      </c>
      <c r="FV242" s="179">
        <v>0</v>
      </c>
      <c r="FW242" s="179">
        <v>0</v>
      </c>
      <c r="FX242" s="179">
        <v>0</v>
      </c>
      <c r="FY242" s="179">
        <v>0</v>
      </c>
      <c r="FZ242" s="179">
        <v>0</v>
      </c>
      <c r="GA242" s="179">
        <v>0</v>
      </c>
    </row>
    <row r="243" spans="2:183">
      <c r="B243" s="96" t="s">
        <v>8</v>
      </c>
      <c r="C243" s="166" t="s">
        <v>43</v>
      </c>
      <c r="D243" s="175">
        <v>139.18</v>
      </c>
      <c r="E243" s="176">
        <v>126.17</v>
      </c>
      <c r="F243" s="176">
        <v>134.99</v>
      </c>
      <c r="G243" s="176">
        <v>130.77000000000001</v>
      </c>
      <c r="H243" s="176">
        <v>136.15</v>
      </c>
      <c r="I243" s="176">
        <v>130.11000000000001</v>
      </c>
      <c r="J243" s="176">
        <v>136.9</v>
      </c>
      <c r="K243" s="176">
        <v>136.78</v>
      </c>
      <c r="L243" s="176">
        <v>129.74</v>
      </c>
      <c r="M243" s="176">
        <v>137.22</v>
      </c>
      <c r="N243" s="176">
        <v>131.78</v>
      </c>
      <c r="O243" s="176">
        <v>137.16</v>
      </c>
      <c r="P243" s="176">
        <v>150.11000000000001</v>
      </c>
      <c r="Q243" s="176">
        <v>134.79</v>
      </c>
      <c r="R243" s="176">
        <v>143.55000000000001</v>
      </c>
      <c r="S243" s="176">
        <v>140.04</v>
      </c>
      <c r="T243" s="176">
        <v>144.61000000000001</v>
      </c>
      <c r="U243" s="176">
        <v>138.59</v>
      </c>
      <c r="V243" s="176">
        <v>145.37</v>
      </c>
      <c r="W243" s="176">
        <v>145.25</v>
      </c>
      <c r="X243" s="176">
        <v>137.1</v>
      </c>
      <c r="Y243" s="176">
        <v>143.69999999999999</v>
      </c>
      <c r="Z243" s="176">
        <v>139.11000000000001</v>
      </c>
      <c r="AA243" s="176">
        <v>144.38999999999999</v>
      </c>
      <c r="AB243" s="176">
        <v>152.87</v>
      </c>
      <c r="AC243" s="176">
        <v>138.80000000000001</v>
      </c>
      <c r="AD243" s="176">
        <v>149.88</v>
      </c>
      <c r="AE243" s="176">
        <v>48.54</v>
      </c>
      <c r="AF243" s="176">
        <v>144.94</v>
      </c>
      <c r="AG243" s="176">
        <v>146.55000000000001</v>
      </c>
      <c r="AH243" s="176">
        <v>152.81</v>
      </c>
      <c r="AI243" s="176">
        <v>152.66</v>
      </c>
      <c r="AJ243" s="176">
        <v>143</v>
      </c>
      <c r="AK243" s="176">
        <v>149.78</v>
      </c>
      <c r="AL243" s="176">
        <v>144.66</v>
      </c>
      <c r="AM243" s="176">
        <v>148.21</v>
      </c>
      <c r="AN243" s="176">
        <v>151.43</v>
      </c>
      <c r="AO243" s="176">
        <v>143.21</v>
      </c>
      <c r="AP243" s="176">
        <v>148.96</v>
      </c>
      <c r="AQ243" s="176">
        <v>142.58000000000001</v>
      </c>
      <c r="AR243" s="176">
        <v>149.72</v>
      </c>
      <c r="AS243" s="176">
        <v>146.72</v>
      </c>
      <c r="AT243" s="176">
        <v>152.30000000000001</v>
      </c>
      <c r="AU243" s="176">
        <v>153.66999999999999</v>
      </c>
      <c r="AV243" s="176">
        <v>143.69999999999999</v>
      </c>
      <c r="AW243" s="176">
        <v>149.28</v>
      </c>
      <c r="AX243" s="176">
        <v>144.88</v>
      </c>
      <c r="AY243" s="176">
        <v>147.5</v>
      </c>
      <c r="AZ243" s="176">
        <v>152.22999999999999</v>
      </c>
      <c r="BA243" s="176">
        <v>138.91999999999999</v>
      </c>
      <c r="BB243" s="176">
        <v>81.97</v>
      </c>
      <c r="BC243" s="176">
        <v>108.61</v>
      </c>
      <c r="BD243" s="176">
        <v>149.59</v>
      </c>
      <c r="BE243" s="176">
        <v>145.53</v>
      </c>
      <c r="BF243" s="176">
        <v>151.71</v>
      </c>
      <c r="BG243" s="176">
        <v>153.31</v>
      </c>
      <c r="BH243" s="176">
        <v>142.54</v>
      </c>
      <c r="BI243" s="176">
        <v>148.66999999999999</v>
      </c>
      <c r="BJ243" s="176">
        <v>143.22</v>
      </c>
      <c r="BK243" s="176">
        <v>147.18</v>
      </c>
      <c r="BL243" s="176">
        <v>153.01</v>
      </c>
      <c r="BM243" s="176">
        <v>139.93</v>
      </c>
      <c r="BN243" s="176">
        <v>149.13</v>
      </c>
      <c r="BO243" s="176">
        <v>144.49</v>
      </c>
      <c r="BP243" s="176">
        <v>151.62</v>
      </c>
      <c r="BQ243" s="176">
        <v>147.58000000000001</v>
      </c>
      <c r="BR243" s="176">
        <v>155.18</v>
      </c>
      <c r="BS243" s="176">
        <v>156.1</v>
      </c>
      <c r="BT243" s="176">
        <v>146.04</v>
      </c>
      <c r="BU243" s="176">
        <v>153.65</v>
      </c>
      <c r="BV243" s="176">
        <v>149.97</v>
      </c>
      <c r="BW243" s="176">
        <v>155.5</v>
      </c>
      <c r="BX243" s="176">
        <v>160.32</v>
      </c>
      <c r="BY243" s="176">
        <v>115.4</v>
      </c>
      <c r="BZ243" s="176">
        <v>0</v>
      </c>
      <c r="CA243" s="176">
        <v>66.25</v>
      </c>
      <c r="CB243" s="176">
        <v>157.19</v>
      </c>
      <c r="CC243" s="176">
        <v>151.47</v>
      </c>
      <c r="CD243" s="176">
        <v>161.04</v>
      </c>
      <c r="CE243" s="176">
        <v>161.93</v>
      </c>
      <c r="CF243" s="176">
        <v>154.21</v>
      </c>
      <c r="CG243" s="176">
        <v>159.9</v>
      </c>
      <c r="CH243" s="176">
        <v>159.13</v>
      </c>
      <c r="CI243" s="176">
        <v>165.22</v>
      </c>
      <c r="CJ243" s="176">
        <v>165.09</v>
      </c>
      <c r="CK243" s="176">
        <v>154.44</v>
      </c>
      <c r="CL243" s="176">
        <v>164.52</v>
      </c>
      <c r="CM243" s="176">
        <v>155.56</v>
      </c>
      <c r="CN243" s="176">
        <v>158.69999999999999</v>
      </c>
      <c r="CO243" s="176">
        <v>155.30000000000001</v>
      </c>
      <c r="CP243" s="176">
        <v>161.81</v>
      </c>
      <c r="CQ243" s="176">
        <v>161.94</v>
      </c>
      <c r="CR243" s="176">
        <v>154.86000000000001</v>
      </c>
      <c r="CS243" s="176">
        <v>160.72999999999999</v>
      </c>
      <c r="CT243" s="176">
        <v>157.88999999999999</v>
      </c>
      <c r="CU243" s="176">
        <v>164.04</v>
      </c>
      <c r="CV243" s="176">
        <v>165.12</v>
      </c>
      <c r="CW243" s="176">
        <v>101.63</v>
      </c>
      <c r="CX243" s="176">
        <v>101.32</v>
      </c>
      <c r="CY243" s="176">
        <v>155.16</v>
      </c>
      <c r="CZ243" s="176">
        <v>158.96</v>
      </c>
      <c r="DA243" s="176">
        <v>155.80000000000001</v>
      </c>
      <c r="DB243" s="176">
        <v>161.88999999999999</v>
      </c>
      <c r="DC243" s="176">
        <v>163.28</v>
      </c>
      <c r="DD243" s="176">
        <v>154.1</v>
      </c>
      <c r="DE243" s="176">
        <v>160.75</v>
      </c>
      <c r="DF243" s="176">
        <v>159.5</v>
      </c>
      <c r="DG243" s="176">
        <v>163.6</v>
      </c>
      <c r="DH243" s="176">
        <v>165.23</v>
      </c>
      <c r="DI243" s="176">
        <v>149.41</v>
      </c>
      <c r="DJ243" s="176">
        <v>164.7</v>
      </c>
      <c r="DK243" s="176">
        <v>155.26</v>
      </c>
      <c r="DL243" s="176">
        <v>159.38999999999999</v>
      </c>
      <c r="DM243" s="176">
        <v>155.83000000000001</v>
      </c>
      <c r="DN243" s="176">
        <v>162.82</v>
      </c>
      <c r="DO243" s="176">
        <v>163.79</v>
      </c>
      <c r="DP243" s="176">
        <v>153.94</v>
      </c>
      <c r="DQ243" s="176">
        <v>161.87</v>
      </c>
      <c r="DR243" s="176">
        <v>159.24</v>
      </c>
      <c r="DS243" s="176">
        <v>163.81</v>
      </c>
      <c r="DT243" s="176">
        <v>164.93</v>
      </c>
      <c r="DU243" s="176">
        <v>149.30000000000001</v>
      </c>
      <c r="DV243" s="176">
        <v>126.3</v>
      </c>
      <c r="DW243" s="176">
        <v>82.96</v>
      </c>
      <c r="DX243" s="176">
        <v>158.99</v>
      </c>
      <c r="DY243" s="176">
        <v>154.36000000000001</v>
      </c>
      <c r="DZ243" s="176">
        <v>162.62</v>
      </c>
      <c r="EA243" s="176">
        <v>162.36000000000001</v>
      </c>
      <c r="EB243" s="176">
        <v>154.37</v>
      </c>
      <c r="EC243" s="176">
        <v>160.30000000000001</v>
      </c>
      <c r="ED243" s="176">
        <v>158.06</v>
      </c>
      <c r="EE243" s="176">
        <v>163.28</v>
      </c>
      <c r="EF243" s="176">
        <v>164.92</v>
      </c>
      <c r="EG243" s="176">
        <v>154.63</v>
      </c>
      <c r="EH243" s="176">
        <v>162.97</v>
      </c>
      <c r="EI243" s="176">
        <v>155.49</v>
      </c>
      <c r="EJ243" s="176">
        <v>158.84</v>
      </c>
      <c r="EK243" s="176">
        <v>154.72</v>
      </c>
      <c r="EL243" s="176">
        <v>163.30000000000001</v>
      </c>
      <c r="EM243" s="176">
        <v>163.09</v>
      </c>
      <c r="EN243" s="176">
        <v>154.31</v>
      </c>
      <c r="EO243" s="176">
        <v>160.02000000000001</v>
      </c>
      <c r="EP243" s="176">
        <v>158.09</v>
      </c>
      <c r="EQ243" s="176">
        <v>163.98</v>
      </c>
      <c r="ER243" s="176">
        <v>163.99</v>
      </c>
      <c r="ES243" s="176">
        <v>148.65</v>
      </c>
      <c r="ET243" s="176">
        <v>109.44</v>
      </c>
      <c r="EU243" s="176">
        <v>96.78</v>
      </c>
      <c r="EV243" s="176">
        <v>157.66999999999999</v>
      </c>
      <c r="EW243" s="176">
        <v>153.72999999999999</v>
      </c>
      <c r="EX243" s="176">
        <v>161.76</v>
      </c>
      <c r="EY243" s="176">
        <v>161.71</v>
      </c>
      <c r="EZ243" s="176">
        <v>152.26</v>
      </c>
      <c r="FA243" s="176">
        <v>158.41</v>
      </c>
      <c r="FB243" s="176">
        <v>156.68</v>
      </c>
      <c r="FC243" s="176">
        <v>162.56</v>
      </c>
      <c r="FD243" s="176">
        <v>160.63</v>
      </c>
      <c r="FE243" s="176">
        <v>145.38</v>
      </c>
      <c r="FF243" s="176">
        <v>158.34</v>
      </c>
      <c r="FG243" s="176">
        <v>151.41999999999999</v>
      </c>
      <c r="FH243" s="176">
        <v>155.84</v>
      </c>
      <c r="FI243" s="176">
        <v>152.31</v>
      </c>
      <c r="FJ243" s="176">
        <v>160.47</v>
      </c>
      <c r="FK243" s="176">
        <v>160.86000000000001</v>
      </c>
      <c r="FL243" s="176">
        <v>151.6</v>
      </c>
      <c r="FM243" s="176">
        <v>157.38</v>
      </c>
      <c r="FN243" s="176">
        <v>154.5</v>
      </c>
      <c r="FO243" s="176">
        <v>160.86000000000001</v>
      </c>
      <c r="FP243" s="176">
        <v>159.69999999999999</v>
      </c>
      <c r="FQ243" s="176">
        <v>144.97</v>
      </c>
      <c r="FR243" s="176">
        <v>157.54</v>
      </c>
      <c r="FS243" s="176">
        <v>151.09</v>
      </c>
      <c r="FT243" s="176">
        <v>154.69</v>
      </c>
      <c r="FU243" s="176">
        <v>150.94999999999999</v>
      </c>
      <c r="FV243" s="176">
        <v>160.18</v>
      </c>
      <c r="FW243" s="176">
        <v>158.22999999999999</v>
      </c>
      <c r="FX243" s="176">
        <v>120.29</v>
      </c>
      <c r="FY243" s="176">
        <v>0</v>
      </c>
      <c r="FZ243" s="176">
        <v>66.33</v>
      </c>
      <c r="GA243" s="176">
        <v>161.22</v>
      </c>
    </row>
    <row r="244" spans="2:183">
      <c r="B244" s="96" t="s">
        <v>8</v>
      </c>
      <c r="C244" s="166" t="s">
        <v>44</v>
      </c>
      <c r="D244" s="178">
        <v>191.44</v>
      </c>
      <c r="E244" s="179">
        <v>173.54</v>
      </c>
      <c r="F244" s="179">
        <v>185.68</v>
      </c>
      <c r="G244" s="179">
        <v>179.87</v>
      </c>
      <c r="H244" s="179">
        <v>187.27</v>
      </c>
      <c r="I244" s="179">
        <v>178.97</v>
      </c>
      <c r="J244" s="179">
        <v>188.3</v>
      </c>
      <c r="K244" s="179">
        <v>188.14</v>
      </c>
      <c r="L244" s="179">
        <v>178.46</v>
      </c>
      <c r="M244" s="179">
        <v>188.75</v>
      </c>
      <c r="N244" s="179">
        <v>181.27</v>
      </c>
      <c r="O244" s="179">
        <v>188.67</v>
      </c>
      <c r="P244" s="179">
        <v>206.48</v>
      </c>
      <c r="Q244" s="179">
        <v>185.41</v>
      </c>
      <c r="R244" s="179">
        <v>197.45</v>
      </c>
      <c r="S244" s="179">
        <v>192.62</v>
      </c>
      <c r="T244" s="179">
        <v>198.91</v>
      </c>
      <c r="U244" s="179">
        <v>190.63</v>
      </c>
      <c r="V244" s="179">
        <v>199.96</v>
      </c>
      <c r="W244" s="179">
        <v>199.79</v>
      </c>
      <c r="X244" s="179">
        <v>188.59</v>
      </c>
      <c r="Y244" s="179">
        <v>197.65</v>
      </c>
      <c r="Z244" s="179">
        <v>191.35</v>
      </c>
      <c r="AA244" s="179">
        <v>198.6</v>
      </c>
      <c r="AB244" s="179">
        <v>300.7</v>
      </c>
      <c r="AC244" s="179">
        <v>273.02</v>
      </c>
      <c r="AD244" s="179">
        <v>294.81</v>
      </c>
      <c r="AE244" s="179">
        <v>95.48</v>
      </c>
      <c r="AF244" s="179">
        <v>285.11</v>
      </c>
      <c r="AG244" s="179">
        <v>288.27</v>
      </c>
      <c r="AH244" s="179">
        <v>300.58</v>
      </c>
      <c r="AI244" s="179">
        <v>300.27999999999997</v>
      </c>
      <c r="AJ244" s="179">
        <v>281.29000000000002</v>
      </c>
      <c r="AK244" s="179">
        <v>294.62</v>
      </c>
      <c r="AL244" s="179">
        <v>284.54000000000002</v>
      </c>
      <c r="AM244" s="179">
        <v>291.52</v>
      </c>
      <c r="AN244" s="179">
        <v>297.86</v>
      </c>
      <c r="AO244" s="179">
        <v>281.69</v>
      </c>
      <c r="AP244" s="179">
        <v>293.01</v>
      </c>
      <c r="AQ244" s="179">
        <v>280.45</v>
      </c>
      <c r="AR244" s="179">
        <v>294.5</v>
      </c>
      <c r="AS244" s="179">
        <v>288.60000000000002</v>
      </c>
      <c r="AT244" s="179">
        <v>299.57</v>
      </c>
      <c r="AU244" s="179">
        <v>302.27999999999997</v>
      </c>
      <c r="AV244" s="179">
        <v>282.66000000000003</v>
      </c>
      <c r="AW244" s="179">
        <v>293.63</v>
      </c>
      <c r="AX244" s="179">
        <v>284.99</v>
      </c>
      <c r="AY244" s="179">
        <v>290.14</v>
      </c>
      <c r="AZ244" s="179">
        <v>305.98</v>
      </c>
      <c r="BA244" s="179">
        <v>279.23</v>
      </c>
      <c r="BB244" s="179">
        <v>164.76</v>
      </c>
      <c r="BC244" s="179">
        <v>218.31</v>
      </c>
      <c r="BD244" s="179">
        <v>300.68</v>
      </c>
      <c r="BE244" s="179">
        <v>292.52</v>
      </c>
      <c r="BF244" s="179">
        <v>304.93</v>
      </c>
      <c r="BG244" s="179">
        <v>308.16000000000003</v>
      </c>
      <c r="BH244" s="179">
        <v>286.5</v>
      </c>
      <c r="BI244" s="179">
        <v>298.82</v>
      </c>
      <c r="BJ244" s="179">
        <v>287.87</v>
      </c>
      <c r="BK244" s="179">
        <v>295.83</v>
      </c>
      <c r="BL244" s="179">
        <v>315.19</v>
      </c>
      <c r="BM244" s="179">
        <v>288.26</v>
      </c>
      <c r="BN244" s="179">
        <v>307.20999999999998</v>
      </c>
      <c r="BO244" s="179">
        <v>297.64999999999998</v>
      </c>
      <c r="BP244" s="179">
        <v>312.33999999999997</v>
      </c>
      <c r="BQ244" s="179">
        <v>304.02</v>
      </c>
      <c r="BR244" s="179">
        <v>319.67</v>
      </c>
      <c r="BS244" s="179">
        <v>321.57</v>
      </c>
      <c r="BT244" s="179">
        <v>300.83</v>
      </c>
      <c r="BU244" s="179">
        <v>316.52999999999997</v>
      </c>
      <c r="BV244" s="179">
        <v>308.93</v>
      </c>
      <c r="BW244" s="179">
        <v>320.32</v>
      </c>
      <c r="BX244" s="179">
        <v>339.88</v>
      </c>
      <c r="BY244" s="179">
        <v>244.65</v>
      </c>
      <c r="BZ244" s="179">
        <v>0</v>
      </c>
      <c r="CA244" s="179">
        <v>140.46</v>
      </c>
      <c r="CB244" s="179">
        <v>333.25</v>
      </c>
      <c r="CC244" s="179">
        <v>321.11</v>
      </c>
      <c r="CD244" s="179">
        <v>341.39</v>
      </c>
      <c r="CE244" s="179">
        <v>343.3</v>
      </c>
      <c r="CF244" s="179">
        <v>326.93</v>
      </c>
      <c r="CG244" s="179">
        <v>339</v>
      </c>
      <c r="CH244" s="179">
        <v>337.36</v>
      </c>
      <c r="CI244" s="179">
        <v>350.26</v>
      </c>
      <c r="CJ244" s="179">
        <v>358.24</v>
      </c>
      <c r="CK244" s="179">
        <v>335.14</v>
      </c>
      <c r="CL244" s="179">
        <v>357.02</v>
      </c>
      <c r="CM244" s="179">
        <v>337.57</v>
      </c>
      <c r="CN244" s="179">
        <v>344.37</v>
      </c>
      <c r="CO244" s="179">
        <v>337</v>
      </c>
      <c r="CP244" s="179">
        <v>351.12</v>
      </c>
      <c r="CQ244" s="179">
        <v>351.41</v>
      </c>
      <c r="CR244" s="179">
        <v>336.05</v>
      </c>
      <c r="CS244" s="179">
        <v>348.77</v>
      </c>
      <c r="CT244" s="179">
        <v>342.63</v>
      </c>
      <c r="CU244" s="179">
        <v>355.96</v>
      </c>
      <c r="CV244" s="179">
        <v>368.21</v>
      </c>
      <c r="CW244" s="179">
        <v>226.63</v>
      </c>
      <c r="CX244" s="179">
        <v>225.94</v>
      </c>
      <c r="CY244" s="179">
        <v>346.01</v>
      </c>
      <c r="CZ244" s="179">
        <v>354.49</v>
      </c>
      <c r="DA244" s="179">
        <v>347.43</v>
      </c>
      <c r="DB244" s="179">
        <v>361.02</v>
      </c>
      <c r="DC244" s="179">
        <v>364.12</v>
      </c>
      <c r="DD244" s="179">
        <v>343.64</v>
      </c>
      <c r="DE244" s="179">
        <v>358.47</v>
      </c>
      <c r="DF244" s="179">
        <v>355.68</v>
      </c>
      <c r="DG244" s="179">
        <v>364.83</v>
      </c>
      <c r="DH244" s="179">
        <v>378.37</v>
      </c>
      <c r="DI244" s="179">
        <v>342.15</v>
      </c>
      <c r="DJ244" s="179">
        <v>377.17</v>
      </c>
      <c r="DK244" s="179">
        <v>355.55</v>
      </c>
      <c r="DL244" s="179">
        <v>365.01</v>
      </c>
      <c r="DM244" s="179">
        <v>356.86</v>
      </c>
      <c r="DN244" s="179">
        <v>372.85</v>
      </c>
      <c r="DO244" s="179">
        <v>375.09</v>
      </c>
      <c r="DP244" s="179">
        <v>352.51</v>
      </c>
      <c r="DQ244" s="179">
        <v>370.69</v>
      </c>
      <c r="DR244" s="179">
        <v>364.65</v>
      </c>
      <c r="DS244" s="179">
        <v>375.13</v>
      </c>
      <c r="DT244" s="179">
        <v>389.24</v>
      </c>
      <c r="DU244" s="179">
        <v>352.36</v>
      </c>
      <c r="DV244" s="179">
        <v>298.07</v>
      </c>
      <c r="DW244" s="179">
        <v>195.78</v>
      </c>
      <c r="DX244" s="179">
        <v>375.22</v>
      </c>
      <c r="DY244" s="179">
        <v>364.29</v>
      </c>
      <c r="DZ244" s="179">
        <v>383.79</v>
      </c>
      <c r="EA244" s="179">
        <v>383.16</v>
      </c>
      <c r="EB244" s="179">
        <v>364.32</v>
      </c>
      <c r="EC244" s="179">
        <v>378.3</v>
      </c>
      <c r="ED244" s="179">
        <v>373.01</v>
      </c>
      <c r="EE244" s="179">
        <v>385.35</v>
      </c>
      <c r="EF244" s="179">
        <v>399.11</v>
      </c>
      <c r="EG244" s="179">
        <v>374.21</v>
      </c>
      <c r="EH244" s="179">
        <v>394.39</v>
      </c>
      <c r="EI244" s="179">
        <v>376.27</v>
      </c>
      <c r="EJ244" s="179">
        <v>384.38</v>
      </c>
      <c r="EK244" s="179">
        <v>374.43</v>
      </c>
      <c r="EL244" s="179">
        <v>395.2</v>
      </c>
      <c r="EM244" s="179">
        <v>394.68</v>
      </c>
      <c r="EN244" s="179">
        <v>373.44</v>
      </c>
      <c r="EO244" s="179">
        <v>387.25</v>
      </c>
      <c r="EP244" s="179">
        <v>382.57</v>
      </c>
      <c r="EQ244" s="179">
        <v>396.84</v>
      </c>
      <c r="ER244" s="179">
        <v>408.34</v>
      </c>
      <c r="ES244" s="179">
        <v>370.15</v>
      </c>
      <c r="ET244" s="179">
        <v>272.51</v>
      </c>
      <c r="EU244" s="179">
        <v>240.99</v>
      </c>
      <c r="EV244" s="179">
        <v>392.6</v>
      </c>
      <c r="EW244" s="179">
        <v>382.79</v>
      </c>
      <c r="EX244" s="179">
        <v>402.77</v>
      </c>
      <c r="EY244" s="179">
        <v>402.66</v>
      </c>
      <c r="EZ244" s="179">
        <v>379.14</v>
      </c>
      <c r="FA244" s="179">
        <v>394.44</v>
      </c>
      <c r="FB244" s="179">
        <v>390.13</v>
      </c>
      <c r="FC244" s="179">
        <v>404.79</v>
      </c>
      <c r="FD244" s="179">
        <v>411.21</v>
      </c>
      <c r="FE244" s="179">
        <v>372.16</v>
      </c>
      <c r="FF244" s="179">
        <v>405.34</v>
      </c>
      <c r="FG244" s="179">
        <v>387.63</v>
      </c>
      <c r="FH244" s="179">
        <v>398.96</v>
      </c>
      <c r="FI244" s="179">
        <v>389.92</v>
      </c>
      <c r="FJ244" s="179">
        <v>410.8</v>
      </c>
      <c r="FK244" s="179">
        <v>411.79</v>
      </c>
      <c r="FL244" s="179">
        <v>388.11</v>
      </c>
      <c r="FM244" s="179">
        <v>402.9</v>
      </c>
      <c r="FN244" s="179">
        <v>395.53</v>
      </c>
      <c r="FO244" s="179">
        <v>411.79</v>
      </c>
      <c r="FP244" s="179">
        <v>420.01</v>
      </c>
      <c r="FQ244" s="179">
        <v>381.27</v>
      </c>
      <c r="FR244" s="179">
        <v>414.32</v>
      </c>
      <c r="FS244" s="179">
        <v>397.36</v>
      </c>
      <c r="FT244" s="179">
        <v>406.85</v>
      </c>
      <c r="FU244" s="179">
        <v>397</v>
      </c>
      <c r="FV244" s="179">
        <v>421.27</v>
      </c>
      <c r="FW244" s="179">
        <v>416.16</v>
      </c>
      <c r="FX244" s="179">
        <v>316.36</v>
      </c>
      <c r="FY244" s="179">
        <v>0</v>
      </c>
      <c r="FZ244" s="179">
        <v>174.44</v>
      </c>
      <c r="GA244" s="179">
        <v>424</v>
      </c>
    </row>
    <row r="245" spans="2:183">
      <c r="B245" s="171" t="s">
        <v>8</v>
      </c>
      <c r="C245" s="172" t="s">
        <v>45</v>
      </c>
      <c r="D245" s="92">
        <v>0.17024765321108384</v>
      </c>
      <c r="E245" s="93">
        <v>0.17018294801795775</v>
      </c>
      <c r="F245" s="93">
        <v>0.17024657629266923</v>
      </c>
      <c r="G245" s="93">
        <v>0.17017376840785478</v>
      </c>
      <c r="H245" s="93">
        <v>0.17025215538415908</v>
      </c>
      <c r="I245" s="93">
        <v>0.17033825287427803</v>
      </c>
      <c r="J245" s="93">
        <v>0.17024930672996194</v>
      </c>
      <c r="K245" s="93">
        <v>0.17024618671505951</v>
      </c>
      <c r="L245" s="93">
        <v>0.17017446332150071</v>
      </c>
      <c r="M245" s="93">
        <v>0.17015863889159841</v>
      </c>
      <c r="N245" s="93">
        <v>0.17024965449125837</v>
      </c>
      <c r="O245" s="93">
        <v>0.1702403486903632</v>
      </c>
      <c r="P245" s="93">
        <v>0.18025163300882796</v>
      </c>
      <c r="Q245" s="93">
        <v>0.1800878293915322</v>
      </c>
      <c r="R245" s="93">
        <v>0.18017593982839042</v>
      </c>
      <c r="S245" s="93">
        <v>0.1801826143848875</v>
      </c>
      <c r="T245" s="93">
        <v>0.18017880513019308</v>
      </c>
      <c r="U245" s="93">
        <v>0.18018296195814246</v>
      </c>
      <c r="V245" s="93">
        <v>0.18017095505640049</v>
      </c>
      <c r="W245" s="93">
        <v>0.18017615708135712</v>
      </c>
      <c r="X245" s="93">
        <v>0.18017750204355587</v>
      </c>
      <c r="Y245" s="93">
        <v>0.18026775368916639</v>
      </c>
      <c r="Z245" s="93">
        <v>0.18017637390248775</v>
      </c>
      <c r="AA245" s="93">
        <v>0.18026498540863622</v>
      </c>
      <c r="AB245" s="93">
        <v>0.19027073314815948</v>
      </c>
      <c r="AC245" s="93">
        <v>0.19030120320540714</v>
      </c>
      <c r="AD245" s="93">
        <v>0.19028232435267542</v>
      </c>
      <c r="AE245" s="93">
        <v>0.19027494337321255</v>
      </c>
      <c r="AF245" s="93">
        <v>0.19036541135865254</v>
      </c>
      <c r="AG245" s="93">
        <v>0.19018782407038384</v>
      </c>
      <c r="AH245" s="93">
        <v>0.19018210312855718</v>
      </c>
      <c r="AI245" s="93">
        <v>0.19018738253599438</v>
      </c>
      <c r="AJ245" s="93">
        <v>0.19028989267916194</v>
      </c>
      <c r="AK245" s="93">
        <v>0.19027838777470127</v>
      </c>
      <c r="AL245" s="93">
        <v>0.1902933738843523</v>
      </c>
      <c r="AM245" s="93">
        <v>0.19019138339997133</v>
      </c>
      <c r="AN245" s="93">
        <v>0.19018417320793429</v>
      </c>
      <c r="AO245" s="93">
        <v>0.19029435284864973</v>
      </c>
      <c r="AP245" s="93">
        <v>0.19018478732365279</v>
      </c>
      <c r="AQ245" s="93">
        <v>0.19020209993630272</v>
      </c>
      <c r="AR245" s="93">
        <v>0.19018493554169902</v>
      </c>
      <c r="AS245" s="93">
        <v>0.1901926866323099</v>
      </c>
      <c r="AT245" s="93">
        <v>0.19027549186386433</v>
      </c>
      <c r="AU245" s="93">
        <v>0.19034531925847351</v>
      </c>
      <c r="AV245" s="93">
        <v>0.19019545474952329</v>
      </c>
      <c r="AW245" s="93">
        <v>0.19028242638544227</v>
      </c>
      <c r="AX245" s="93">
        <v>0.19018715660670513</v>
      </c>
      <c r="AY245" s="93">
        <v>0.19018515653205426</v>
      </c>
      <c r="AZ245" s="93">
        <v>0.19027666374399976</v>
      </c>
      <c r="BA245" s="93">
        <v>0.19030185865203422</v>
      </c>
      <c r="BB245" s="93">
        <v>0.19033972820174144</v>
      </c>
      <c r="BC245" s="93">
        <v>0.1904947320603283</v>
      </c>
      <c r="BD245" s="93">
        <v>0.19027594400221834</v>
      </c>
      <c r="BE245" s="93">
        <v>0.19028801260312561</v>
      </c>
      <c r="BF245" s="93">
        <v>0.19028072257608719</v>
      </c>
      <c r="BG245" s="93">
        <v>0.19017781160205224</v>
      </c>
      <c r="BH245" s="93">
        <v>0.19020226170424775</v>
      </c>
      <c r="BI245" s="93">
        <v>0.19018967937694131</v>
      </c>
      <c r="BJ245" s="93">
        <v>0.1901944824238028</v>
      </c>
      <c r="BK245" s="93">
        <v>0.1901888255342519</v>
      </c>
      <c r="BL245" s="93">
        <v>0.19027788567431614</v>
      </c>
      <c r="BM245" s="93">
        <v>0.19028044029803304</v>
      </c>
      <c r="BN245" s="93">
        <v>0.19018658881918385</v>
      </c>
      <c r="BO245" s="93">
        <v>0.19028933718262406</v>
      </c>
      <c r="BP245" s="93">
        <v>0.1901823629602927</v>
      </c>
      <c r="BQ245" s="93">
        <v>0.19018863753953072</v>
      </c>
      <c r="BR245" s="93">
        <v>0.19027085690389492</v>
      </c>
      <c r="BS245" s="93">
        <v>0.1901741720083355</v>
      </c>
      <c r="BT245" s="93">
        <v>0.19019753128449193</v>
      </c>
      <c r="BU245" s="93">
        <v>0.19017760223980076</v>
      </c>
      <c r="BV245" s="93">
        <v>0.19019143566329233</v>
      </c>
      <c r="BW245" s="93">
        <v>0.19018551037137849</v>
      </c>
      <c r="BX245" s="93">
        <v>0.19017594845776284</v>
      </c>
      <c r="BY245" s="93">
        <v>0.19023729563935729</v>
      </c>
      <c r="BZ245" s="93" t="e">
        <v>#DIV/0!</v>
      </c>
      <c r="CA245" s="93">
        <v>0.19059015139992563</v>
      </c>
      <c r="CB245" s="93">
        <v>0.19017650688234733</v>
      </c>
      <c r="CC245" s="93">
        <v>0.19027969607859138</v>
      </c>
      <c r="CD245" s="93">
        <v>0.19017959075392743</v>
      </c>
      <c r="CE245" s="93">
        <v>0.19017048314641544</v>
      </c>
      <c r="CF245" s="93">
        <v>0.19017650132977412</v>
      </c>
      <c r="CG245" s="93">
        <v>0.19016940716560468</v>
      </c>
      <c r="CH245" s="93">
        <v>0.19017546815098102</v>
      </c>
      <c r="CI245" s="93">
        <v>0.19034004348996961</v>
      </c>
      <c r="CJ245" s="93">
        <v>0.19017310844425392</v>
      </c>
      <c r="CK245" s="93">
        <v>0.19017653712119417</v>
      </c>
      <c r="CL245" s="93">
        <v>0.19024942773106279</v>
      </c>
      <c r="CM245" s="93">
        <v>0.19017523163455685</v>
      </c>
      <c r="CN245" s="93">
        <v>0.19017875676683457</v>
      </c>
      <c r="CO245" s="93">
        <v>0.19027108882569321</v>
      </c>
      <c r="CP245" s="93">
        <v>0.19026171274050033</v>
      </c>
      <c r="CQ245" s="93">
        <v>0.19025758173202953</v>
      </c>
      <c r="CR245" s="93">
        <v>0.19027167560190572</v>
      </c>
      <c r="CS245" s="93">
        <v>0.1902665648423493</v>
      </c>
      <c r="CT245" s="93">
        <v>0.19026261277599768</v>
      </c>
      <c r="CU245" s="93">
        <v>0.19025812962062291</v>
      </c>
      <c r="CV245" s="93">
        <v>0.19025679972611409</v>
      </c>
      <c r="CW245" s="93">
        <v>0.19013985204264511</v>
      </c>
      <c r="CX245" s="93">
        <v>0.19053697332168321</v>
      </c>
      <c r="CY245" s="93">
        <v>0.19018025646535652</v>
      </c>
      <c r="CZ245" s="93">
        <v>0.19017075260320593</v>
      </c>
      <c r="DA245" s="93">
        <v>0.19018142612266398</v>
      </c>
      <c r="DB245" s="93">
        <v>0.19017012849463968</v>
      </c>
      <c r="DC245" s="93">
        <v>0.19016609962935663</v>
      </c>
      <c r="DD245" s="93">
        <v>0.19018544141923707</v>
      </c>
      <c r="DE245" s="93">
        <v>0.19017490767792</v>
      </c>
      <c r="DF245" s="93">
        <v>0.19026719251667559</v>
      </c>
      <c r="DG245" s="93">
        <v>0.19025379577255136</v>
      </c>
      <c r="DH245" s="93">
        <v>0.19025775290843458</v>
      </c>
      <c r="DI245" s="93">
        <v>0.19018517946888552</v>
      </c>
      <c r="DJ245" s="93">
        <v>0.19016794542967425</v>
      </c>
      <c r="DK245" s="93">
        <v>0.1901789605331988</v>
      </c>
      <c r="DL245" s="93">
        <v>0.19017297866400926</v>
      </c>
      <c r="DM245" s="93">
        <v>0.19017630464996746</v>
      </c>
      <c r="DN245" s="93">
        <v>0.19017537230680642</v>
      </c>
      <c r="DO245" s="93">
        <v>0.19016622128810359</v>
      </c>
      <c r="DP245" s="93">
        <v>0.19027736318638566</v>
      </c>
      <c r="DQ245" s="93">
        <v>0.19025678848374614</v>
      </c>
      <c r="DR245" s="93">
        <v>0.19017952193270357</v>
      </c>
      <c r="DS245" s="93">
        <v>0.19017006731150854</v>
      </c>
      <c r="DT245" s="93">
        <v>0.19016746901626783</v>
      </c>
      <c r="DU245" s="93">
        <v>0.19018349726713446</v>
      </c>
      <c r="DV245" s="93">
        <v>0.1902175582824791</v>
      </c>
      <c r="DW245" s="93">
        <v>0.19048924358606517</v>
      </c>
      <c r="DX245" s="93">
        <v>0.1902630926667962</v>
      </c>
      <c r="DY245" s="93">
        <v>0.19027265562464415</v>
      </c>
      <c r="DZ245" s="93">
        <v>0.19016780303096747</v>
      </c>
      <c r="EA245" s="93">
        <v>0.19026229912582582</v>
      </c>
      <c r="EB245" s="93">
        <v>0.19027055809009627</v>
      </c>
      <c r="EC245" s="93">
        <v>0.19026724524209929</v>
      </c>
      <c r="ED245" s="93">
        <v>0.19018184481467082</v>
      </c>
      <c r="EE245" s="93">
        <v>0.19025442672751236</v>
      </c>
      <c r="EF245" s="93">
        <v>0.19016745032714233</v>
      </c>
      <c r="EG245" s="93">
        <v>0.19026831289752641</v>
      </c>
      <c r="EH245" s="93">
        <v>0.19017064118872509</v>
      </c>
      <c r="EI245" s="93">
        <v>0.19018572432855077</v>
      </c>
      <c r="EJ245" s="93">
        <v>0.19026921614718911</v>
      </c>
      <c r="EK245" s="93">
        <v>0.19017614352379184</v>
      </c>
      <c r="EL245" s="93">
        <v>0.19016620619583161</v>
      </c>
      <c r="EM245" s="93">
        <v>0.19034312718690644</v>
      </c>
      <c r="EN245" s="93">
        <v>0.19017588897307053</v>
      </c>
      <c r="EO245" s="93">
        <v>0.19026321855702494</v>
      </c>
      <c r="EP245" s="93">
        <v>0.19018258695259393</v>
      </c>
      <c r="EQ245" s="93">
        <v>0.19025177208074387</v>
      </c>
      <c r="ER245" s="93">
        <v>0.19016792184665471</v>
      </c>
      <c r="ES245" s="93">
        <v>0.19027688570153881</v>
      </c>
      <c r="ET245" s="93">
        <v>0.19025108849820388</v>
      </c>
      <c r="EU245" s="93">
        <v>0.19055172373260584</v>
      </c>
      <c r="EV245" s="93">
        <v>0.19026324724903868</v>
      </c>
      <c r="EW245" s="93">
        <v>0.19018008066849418</v>
      </c>
      <c r="EX245" s="93">
        <v>0.19017835098816088</v>
      </c>
      <c r="EY245" s="93">
        <v>0.19025811058142347</v>
      </c>
      <c r="EZ245" s="93">
        <v>0.19017914210696105</v>
      </c>
      <c r="FA245" s="93">
        <v>0.19017811264940765</v>
      </c>
      <c r="FB245" s="93">
        <v>0.19017994885509132</v>
      </c>
      <c r="FC245" s="93">
        <v>0.19041179508301012</v>
      </c>
      <c r="FD245" s="93">
        <v>0.19017496440065082</v>
      </c>
      <c r="FE245" s="93">
        <v>0.19019797754318954</v>
      </c>
      <c r="FF245" s="93">
        <v>0.19018149306705043</v>
      </c>
      <c r="FG245" s="93">
        <v>0.19018713990030112</v>
      </c>
      <c r="FH245" s="93">
        <v>0.19026716775075039</v>
      </c>
      <c r="FI245" s="93">
        <v>0.19027216177233766</v>
      </c>
      <c r="FJ245" s="93">
        <v>0.19026435089645491</v>
      </c>
      <c r="FK245" s="93">
        <v>0.19035150287694536</v>
      </c>
      <c r="FL245" s="93">
        <v>0.19017901276995622</v>
      </c>
      <c r="FM245" s="93">
        <v>0.19017398176321176</v>
      </c>
      <c r="FN245" s="93">
        <v>0.19017576025298916</v>
      </c>
      <c r="FO245" s="93">
        <v>0.19026500457817036</v>
      </c>
      <c r="FP245" s="93">
        <v>0.19017782728381971</v>
      </c>
      <c r="FQ245" s="93">
        <v>0.19029095437043567</v>
      </c>
      <c r="FR245" s="93">
        <v>0.19018282624934899</v>
      </c>
      <c r="FS245" s="93">
        <v>0.19018824520082137</v>
      </c>
      <c r="FT245" s="93">
        <v>0.19026558512405284</v>
      </c>
      <c r="FU245" s="93">
        <v>0.1902797106704664</v>
      </c>
      <c r="FV245" s="93">
        <v>0.19025204714255214</v>
      </c>
      <c r="FW245" s="93">
        <v>0.1902596109405589</v>
      </c>
      <c r="FX245" s="93">
        <v>0.19023150093539842</v>
      </c>
      <c r="FY245" s="93" t="e">
        <v>#DIV/0!</v>
      </c>
      <c r="FZ245" s="93">
        <v>0.19061007307136146</v>
      </c>
      <c r="GA245" s="93">
        <v>0.19017738299371015</v>
      </c>
    </row>
    <row r="246" spans="2:183">
      <c r="B246" s="96" t="s">
        <v>8</v>
      </c>
      <c r="C246" s="166" t="s">
        <v>46</v>
      </c>
      <c r="D246" s="96">
        <v>182.73</v>
      </c>
      <c r="E246" s="17">
        <v>165.72</v>
      </c>
      <c r="F246" s="17">
        <v>176.58</v>
      </c>
      <c r="G246" s="17">
        <v>171.14</v>
      </c>
      <c r="H246" s="17">
        <v>166.35</v>
      </c>
      <c r="I246" s="17">
        <v>158.66</v>
      </c>
      <c r="J246" s="17">
        <v>167.27</v>
      </c>
      <c r="K246" s="17">
        <v>167.18</v>
      </c>
      <c r="L246" s="17">
        <v>158.31</v>
      </c>
      <c r="M246" s="17">
        <v>179.92</v>
      </c>
      <c r="N246" s="17">
        <v>172.51</v>
      </c>
      <c r="O246" s="17">
        <v>179.74</v>
      </c>
      <c r="P246" s="17">
        <v>186.41</v>
      </c>
      <c r="Q246" s="17">
        <v>167.52</v>
      </c>
      <c r="R246" s="17">
        <v>177.56</v>
      </c>
      <c r="S246" s="17">
        <v>173.26</v>
      </c>
      <c r="T246" s="17">
        <v>167.04</v>
      </c>
      <c r="U246" s="17">
        <v>159.88999999999999</v>
      </c>
      <c r="V246" s="17">
        <v>167.93</v>
      </c>
      <c r="W246" s="17">
        <v>167.78</v>
      </c>
      <c r="X246" s="17">
        <v>157.97</v>
      </c>
      <c r="Y246" s="17">
        <v>177.59</v>
      </c>
      <c r="Z246" s="17">
        <v>172.01</v>
      </c>
      <c r="AA246" s="17">
        <v>178.59</v>
      </c>
      <c r="AB246" s="17">
        <v>179.25</v>
      </c>
      <c r="AC246" s="17">
        <v>162.72999999999999</v>
      </c>
      <c r="AD246" s="17">
        <v>175.28</v>
      </c>
      <c r="AE246" s="17">
        <v>56.77</v>
      </c>
      <c r="AF246" s="17">
        <v>158.12</v>
      </c>
      <c r="AG246" s="17">
        <v>160.21</v>
      </c>
      <c r="AH246" s="17">
        <v>167.17</v>
      </c>
      <c r="AI246" s="17">
        <v>167.01</v>
      </c>
      <c r="AJ246" s="17">
        <v>155.80000000000001</v>
      </c>
      <c r="AK246" s="17">
        <v>175.15</v>
      </c>
      <c r="AL246" s="17">
        <v>169.15</v>
      </c>
      <c r="AM246" s="17">
        <v>173.32</v>
      </c>
      <c r="AN246" s="17">
        <v>177.4</v>
      </c>
      <c r="AO246" s="17">
        <v>167.82</v>
      </c>
      <c r="AP246" s="17">
        <v>174.18</v>
      </c>
      <c r="AQ246" s="17">
        <v>166.51</v>
      </c>
      <c r="AR246" s="17">
        <v>163.51</v>
      </c>
      <c r="AS246" s="17">
        <v>160.41999999999999</v>
      </c>
      <c r="AT246" s="17">
        <v>166.49</v>
      </c>
      <c r="AU246" s="17">
        <v>168.07</v>
      </c>
      <c r="AV246" s="17">
        <v>156.74</v>
      </c>
      <c r="AW246" s="17">
        <v>174.51</v>
      </c>
      <c r="AX246" s="17">
        <v>169.59</v>
      </c>
      <c r="AY246" s="17">
        <v>172.36</v>
      </c>
      <c r="AZ246" s="17">
        <v>178.34</v>
      </c>
      <c r="BA246" s="17">
        <v>162.88</v>
      </c>
      <c r="BB246" s="17">
        <v>95.79</v>
      </c>
      <c r="BC246" s="17">
        <v>126.53</v>
      </c>
      <c r="BD246" s="17">
        <v>163.27000000000001</v>
      </c>
      <c r="BE246" s="17">
        <v>158.88999999999999</v>
      </c>
      <c r="BF246" s="17">
        <v>165.74</v>
      </c>
      <c r="BG246" s="17">
        <v>167.8</v>
      </c>
      <c r="BH246" s="17">
        <v>155.33000000000001</v>
      </c>
      <c r="BI246" s="17">
        <v>173.78</v>
      </c>
      <c r="BJ246" s="17">
        <v>167.45</v>
      </c>
      <c r="BK246" s="17">
        <v>171.93</v>
      </c>
      <c r="BL246" s="17">
        <v>179.35</v>
      </c>
      <c r="BM246" s="17">
        <v>164.2</v>
      </c>
      <c r="BN246" s="17">
        <v>174.4</v>
      </c>
      <c r="BO246" s="17">
        <v>168.85</v>
      </c>
      <c r="BP246" s="17">
        <v>165.74</v>
      </c>
      <c r="BQ246" s="17">
        <v>161.41999999999999</v>
      </c>
      <c r="BR246" s="17">
        <v>169.96</v>
      </c>
      <c r="BS246" s="17">
        <v>171.11</v>
      </c>
      <c r="BT246" s="17">
        <v>159.58000000000001</v>
      </c>
      <c r="BU246" s="17">
        <v>180.25</v>
      </c>
      <c r="BV246" s="17">
        <v>176.27</v>
      </c>
      <c r="BW246" s="17">
        <v>182.77</v>
      </c>
      <c r="BX246" s="17">
        <v>189.01</v>
      </c>
      <c r="BY246" s="17">
        <v>136.06</v>
      </c>
      <c r="BZ246" s="17">
        <v>0</v>
      </c>
      <c r="CA246" s="17">
        <v>77.73</v>
      </c>
      <c r="CB246" s="17">
        <v>172.46</v>
      </c>
      <c r="CC246" s="17">
        <v>165.92</v>
      </c>
      <c r="CD246" s="17">
        <v>177</v>
      </c>
      <c r="CE246" s="17">
        <v>178.09</v>
      </c>
      <c r="CF246" s="17">
        <v>169.39</v>
      </c>
      <c r="CG246" s="17">
        <v>188.42</v>
      </c>
      <c r="CH246" s="17">
        <v>187.77</v>
      </c>
      <c r="CI246" s="17">
        <v>194.9</v>
      </c>
      <c r="CJ246" s="17">
        <v>195.04</v>
      </c>
      <c r="CK246" s="17">
        <v>182.51</v>
      </c>
      <c r="CL246" s="17">
        <v>194.3</v>
      </c>
      <c r="CM246" s="17">
        <v>183.47</v>
      </c>
      <c r="CN246" s="17">
        <v>174.45</v>
      </c>
      <c r="CO246" s="17">
        <v>170.8</v>
      </c>
      <c r="CP246" s="17">
        <v>178.04</v>
      </c>
      <c r="CQ246" s="17">
        <v>178.16</v>
      </c>
      <c r="CR246" s="17">
        <v>170.27</v>
      </c>
      <c r="CS246" s="17">
        <v>189.43</v>
      </c>
      <c r="CT246" s="17">
        <v>186.2</v>
      </c>
      <c r="CU246" s="17">
        <v>193.59</v>
      </c>
      <c r="CV246" s="17">
        <v>194.98</v>
      </c>
      <c r="CW246" s="17">
        <v>120.12</v>
      </c>
      <c r="CX246" s="17">
        <v>119.44</v>
      </c>
      <c r="CY246" s="17">
        <v>182.87</v>
      </c>
      <c r="CZ246" s="17">
        <v>174.73</v>
      </c>
      <c r="DA246" s="17">
        <v>171.4</v>
      </c>
      <c r="DB246" s="17">
        <v>178.16</v>
      </c>
      <c r="DC246" s="17">
        <v>179.83</v>
      </c>
      <c r="DD246" s="17">
        <v>169.36</v>
      </c>
      <c r="DE246" s="17">
        <v>189.54</v>
      </c>
      <c r="DF246" s="17">
        <v>188.29</v>
      </c>
      <c r="DG246" s="17">
        <v>193.03</v>
      </c>
      <c r="DH246" s="17">
        <v>195.03</v>
      </c>
      <c r="DI246" s="17">
        <v>176.42</v>
      </c>
      <c r="DJ246" s="17">
        <v>194.49</v>
      </c>
      <c r="DK246" s="17">
        <v>182.97</v>
      </c>
      <c r="DL246" s="17">
        <v>175.12</v>
      </c>
      <c r="DM246" s="17">
        <v>171.37</v>
      </c>
      <c r="DN246" s="17">
        <v>179.17</v>
      </c>
      <c r="DO246" s="17">
        <v>180.35</v>
      </c>
      <c r="DP246" s="17">
        <v>168.96</v>
      </c>
      <c r="DQ246" s="17">
        <v>190.8</v>
      </c>
      <c r="DR246" s="17">
        <v>187.94</v>
      </c>
      <c r="DS246" s="17">
        <v>193.3</v>
      </c>
      <c r="DT246" s="17">
        <v>194.72</v>
      </c>
      <c r="DU246" s="17">
        <v>176.28</v>
      </c>
      <c r="DV246" s="17">
        <v>149.01</v>
      </c>
      <c r="DW246" s="17">
        <v>97.61</v>
      </c>
      <c r="DX246" s="17">
        <v>174.54</v>
      </c>
      <c r="DY246" s="17">
        <v>169.47</v>
      </c>
      <c r="DZ246" s="17">
        <v>178.93</v>
      </c>
      <c r="EA246" s="17">
        <v>178.6</v>
      </c>
      <c r="EB246" s="17">
        <v>169.49</v>
      </c>
      <c r="EC246" s="17">
        <v>188.8</v>
      </c>
      <c r="ED246" s="17">
        <v>186.46</v>
      </c>
      <c r="EE246" s="17">
        <v>192.5</v>
      </c>
      <c r="EF246" s="17">
        <v>194.72</v>
      </c>
      <c r="EG246" s="17">
        <v>182.49</v>
      </c>
      <c r="EH246" s="17">
        <v>192.31</v>
      </c>
      <c r="EI246" s="17">
        <v>183.25</v>
      </c>
      <c r="EJ246" s="17">
        <v>174.35</v>
      </c>
      <c r="EK246" s="17">
        <v>170.02</v>
      </c>
      <c r="EL246" s="17">
        <v>179.75</v>
      </c>
      <c r="EM246" s="17">
        <v>179.34</v>
      </c>
      <c r="EN246" s="17">
        <v>169.51</v>
      </c>
      <c r="EO246" s="17">
        <v>188.44</v>
      </c>
      <c r="EP246" s="17">
        <v>186.5</v>
      </c>
      <c r="EQ246" s="17">
        <v>193.42</v>
      </c>
      <c r="ER246" s="17">
        <v>193.54</v>
      </c>
      <c r="ES246" s="17">
        <v>175.39</v>
      </c>
      <c r="ET246" s="17">
        <v>129</v>
      </c>
      <c r="EU246" s="17">
        <v>113.55</v>
      </c>
      <c r="EV246" s="17">
        <v>172.96</v>
      </c>
      <c r="EW246" s="17">
        <v>168.81</v>
      </c>
      <c r="EX246" s="17">
        <v>177.88</v>
      </c>
      <c r="EY246" s="17">
        <v>177.83</v>
      </c>
      <c r="EZ246" s="17">
        <v>167.03</v>
      </c>
      <c r="FA246" s="17">
        <v>186.39</v>
      </c>
      <c r="FB246" s="17">
        <v>184.75</v>
      </c>
      <c r="FC246" s="17">
        <v>191.38</v>
      </c>
      <c r="FD246" s="17">
        <v>189.33</v>
      </c>
      <c r="FE246" s="17">
        <v>171.31</v>
      </c>
      <c r="FF246" s="17">
        <v>186.33</v>
      </c>
      <c r="FG246" s="17">
        <v>177.89</v>
      </c>
      <c r="FH246" s="17">
        <v>170.72</v>
      </c>
      <c r="FI246" s="17">
        <v>166.96</v>
      </c>
      <c r="FJ246" s="17">
        <v>176.33</v>
      </c>
      <c r="FK246" s="17">
        <v>176.72</v>
      </c>
      <c r="FL246" s="17">
        <v>166.24</v>
      </c>
      <c r="FM246" s="17">
        <v>185.08</v>
      </c>
      <c r="FN246" s="17">
        <v>181.99</v>
      </c>
      <c r="FO246" s="17">
        <v>189.42</v>
      </c>
      <c r="FP246" s="17">
        <v>188.18</v>
      </c>
      <c r="FQ246" s="17">
        <v>170.7</v>
      </c>
      <c r="FR246" s="17">
        <v>185.27</v>
      </c>
      <c r="FS246" s="17">
        <v>177.44</v>
      </c>
      <c r="FT246" s="17">
        <v>169.4</v>
      </c>
      <c r="FU246" s="17">
        <v>165.4</v>
      </c>
      <c r="FV246" s="17">
        <v>176</v>
      </c>
      <c r="FW246" s="17">
        <v>173.6</v>
      </c>
      <c r="FX246" s="17">
        <v>131.77000000000001</v>
      </c>
      <c r="FY246" s="17">
        <v>0</v>
      </c>
      <c r="FZ246" s="17">
        <v>77.88</v>
      </c>
      <c r="GA246" s="17">
        <v>190</v>
      </c>
    </row>
    <row r="247" spans="2:183">
      <c r="B247" s="96" t="s">
        <v>8</v>
      </c>
      <c r="C247" s="166" t="s">
        <v>47</v>
      </c>
      <c r="D247" s="178">
        <v>6799.24</v>
      </c>
      <c r="E247" s="179">
        <v>6166.26</v>
      </c>
      <c r="F247" s="179">
        <v>6570.66</v>
      </c>
      <c r="G247" s="179">
        <v>6368.23</v>
      </c>
      <c r="H247" s="179">
        <v>8335.59</v>
      </c>
      <c r="I247" s="179">
        <v>7950.5</v>
      </c>
      <c r="J247" s="179">
        <v>8382</v>
      </c>
      <c r="K247" s="179">
        <v>8377.52</v>
      </c>
      <c r="L247" s="179">
        <v>7932.71</v>
      </c>
      <c r="M247" s="179">
        <v>6694.67</v>
      </c>
      <c r="N247" s="179">
        <v>6419.08</v>
      </c>
      <c r="O247" s="179">
        <v>6688.19</v>
      </c>
      <c r="P247" s="179">
        <v>6936.3</v>
      </c>
      <c r="Q247" s="179">
        <v>6233.31</v>
      </c>
      <c r="R247" s="179">
        <v>6607.03</v>
      </c>
      <c r="S247" s="179">
        <v>6446.94</v>
      </c>
      <c r="T247" s="179">
        <v>8370.1299999999992</v>
      </c>
      <c r="U247" s="179">
        <v>8012.26</v>
      </c>
      <c r="V247" s="179">
        <v>8415.0300000000007</v>
      </c>
      <c r="W247" s="179">
        <v>8407.64</v>
      </c>
      <c r="X247" s="179">
        <v>7915.73</v>
      </c>
      <c r="Y247" s="179">
        <v>6607.96</v>
      </c>
      <c r="Z247" s="179">
        <v>6400.62</v>
      </c>
      <c r="AA247" s="179">
        <v>6645.49</v>
      </c>
      <c r="AB247" s="179">
        <v>6669.87</v>
      </c>
      <c r="AC247" s="179">
        <v>6055.35</v>
      </c>
      <c r="AD247" s="179">
        <v>6522.13</v>
      </c>
      <c r="AE247" s="179">
        <v>2112.39</v>
      </c>
      <c r="AF247" s="179">
        <v>7923.46</v>
      </c>
      <c r="AG247" s="179">
        <v>8028.25</v>
      </c>
      <c r="AH247" s="179">
        <v>8376.94</v>
      </c>
      <c r="AI247" s="179">
        <v>8368.74</v>
      </c>
      <c r="AJ247" s="179">
        <v>7807.33</v>
      </c>
      <c r="AK247" s="179">
        <v>6517.45</v>
      </c>
      <c r="AL247" s="179">
        <v>6294.15</v>
      </c>
      <c r="AM247" s="179">
        <v>6449.39</v>
      </c>
      <c r="AN247" s="179">
        <v>6601.02</v>
      </c>
      <c r="AO247" s="179">
        <v>6244.76</v>
      </c>
      <c r="AP247" s="179">
        <v>6481.41</v>
      </c>
      <c r="AQ247" s="179">
        <v>6195.92</v>
      </c>
      <c r="AR247" s="179">
        <v>8193.5300000000007</v>
      </c>
      <c r="AS247" s="179">
        <v>8038.43</v>
      </c>
      <c r="AT247" s="179">
        <v>8342.74</v>
      </c>
      <c r="AU247" s="179">
        <v>8421.89</v>
      </c>
      <c r="AV247" s="179">
        <v>7854.09</v>
      </c>
      <c r="AW247" s="179">
        <v>6493.44</v>
      </c>
      <c r="AX247" s="179">
        <v>6310.3</v>
      </c>
      <c r="AY247" s="179">
        <v>6413.53</v>
      </c>
      <c r="AZ247" s="179">
        <v>6794.77</v>
      </c>
      <c r="BA247" s="179">
        <v>6205.77</v>
      </c>
      <c r="BB247" s="179">
        <v>3649.5</v>
      </c>
      <c r="BC247" s="179">
        <v>4820.7</v>
      </c>
      <c r="BD247" s="179">
        <v>8377.2999999999993</v>
      </c>
      <c r="BE247" s="179">
        <v>8152.4</v>
      </c>
      <c r="BF247" s="179">
        <v>8504.25</v>
      </c>
      <c r="BG247" s="179">
        <v>8609.77</v>
      </c>
      <c r="BH247" s="179">
        <v>7970.01</v>
      </c>
      <c r="BI247" s="179">
        <v>6621.18</v>
      </c>
      <c r="BJ247" s="179">
        <v>6379.79</v>
      </c>
      <c r="BK247" s="179">
        <v>6550.4</v>
      </c>
      <c r="BL247" s="179">
        <v>7005.41</v>
      </c>
      <c r="BM247" s="179">
        <v>6413.76</v>
      </c>
      <c r="BN247" s="179">
        <v>6811.95</v>
      </c>
      <c r="BO247" s="179">
        <v>6595.37</v>
      </c>
      <c r="BP247" s="179">
        <v>8718.18</v>
      </c>
      <c r="BQ247" s="179">
        <v>8490.61</v>
      </c>
      <c r="BR247" s="179">
        <v>8939.8799999999992</v>
      </c>
      <c r="BS247" s="179">
        <v>9000.5</v>
      </c>
      <c r="BT247" s="179">
        <v>8393.92</v>
      </c>
      <c r="BU247" s="179">
        <v>7040.57</v>
      </c>
      <c r="BV247" s="179">
        <v>6884.95</v>
      </c>
      <c r="BW247" s="179">
        <v>7138.93</v>
      </c>
      <c r="BX247" s="179">
        <v>7575.71</v>
      </c>
      <c r="BY247" s="179">
        <v>5453.14</v>
      </c>
      <c r="BZ247" s="179">
        <v>0</v>
      </c>
      <c r="CA247" s="179">
        <v>3115.52</v>
      </c>
      <c r="CB247" s="179">
        <v>9307.69</v>
      </c>
      <c r="CC247" s="179">
        <v>8954.76</v>
      </c>
      <c r="CD247" s="179">
        <v>9552.52</v>
      </c>
      <c r="CE247" s="179">
        <v>9611.33</v>
      </c>
      <c r="CF247" s="179">
        <v>9142.0300000000007</v>
      </c>
      <c r="CG247" s="179">
        <v>7551.74</v>
      </c>
      <c r="CH247" s="179">
        <v>7525.77</v>
      </c>
      <c r="CI247" s="179">
        <v>7811.75</v>
      </c>
      <c r="CJ247" s="179">
        <v>8024.05</v>
      </c>
      <c r="CK247" s="179">
        <v>7508.47</v>
      </c>
      <c r="CL247" s="179">
        <v>7993.54</v>
      </c>
      <c r="CM247" s="179">
        <v>7547.92</v>
      </c>
      <c r="CN247" s="179">
        <v>9664.2900000000009</v>
      </c>
      <c r="CO247" s="179">
        <v>9462.52</v>
      </c>
      <c r="CP247" s="179">
        <v>9863.25</v>
      </c>
      <c r="CQ247" s="179">
        <v>9870.2000000000007</v>
      </c>
      <c r="CR247" s="179">
        <v>9432.7000000000007</v>
      </c>
      <c r="CS247" s="179">
        <v>7793.08</v>
      </c>
      <c r="CT247" s="179">
        <v>7660.29</v>
      </c>
      <c r="CU247" s="179">
        <v>7964.4</v>
      </c>
      <c r="CV247" s="179">
        <v>8235.9599999999991</v>
      </c>
      <c r="CW247" s="179">
        <v>5073.9799999999996</v>
      </c>
      <c r="CX247" s="179">
        <v>5045.01</v>
      </c>
      <c r="CY247" s="179">
        <v>7724.53</v>
      </c>
      <c r="CZ247" s="179">
        <v>9940.66</v>
      </c>
      <c r="DA247" s="179">
        <v>9750.68</v>
      </c>
      <c r="DB247" s="179">
        <v>10135.370000000001</v>
      </c>
      <c r="DC247" s="179">
        <v>10230.68</v>
      </c>
      <c r="DD247" s="179">
        <v>9634.85</v>
      </c>
      <c r="DE247" s="179">
        <v>8005.98</v>
      </c>
      <c r="DF247" s="179">
        <v>7953.21</v>
      </c>
      <c r="DG247" s="179">
        <v>8153.6</v>
      </c>
      <c r="DH247" s="179">
        <v>8462.2199999999993</v>
      </c>
      <c r="DI247" s="179">
        <v>7654.83</v>
      </c>
      <c r="DJ247" s="179">
        <v>8438.9699999999993</v>
      </c>
      <c r="DK247" s="179">
        <v>7939.12</v>
      </c>
      <c r="DL247" s="179">
        <v>10232.17</v>
      </c>
      <c r="DM247" s="179">
        <v>10012.879999999999</v>
      </c>
      <c r="DN247" s="179">
        <v>10469.16</v>
      </c>
      <c r="DO247" s="179">
        <v>10538.05</v>
      </c>
      <c r="DP247" s="179">
        <v>9872.4500000000007</v>
      </c>
      <c r="DQ247" s="179">
        <v>8278.8799999999992</v>
      </c>
      <c r="DR247" s="179">
        <v>8154.73</v>
      </c>
      <c r="DS247" s="179">
        <v>8387.17</v>
      </c>
      <c r="DT247" s="179">
        <v>8678.76</v>
      </c>
      <c r="DU247" s="179">
        <v>7856.79</v>
      </c>
      <c r="DV247" s="179">
        <v>6641.26</v>
      </c>
      <c r="DW247" s="179">
        <v>4350.3</v>
      </c>
      <c r="DX247" s="179">
        <v>10476.06</v>
      </c>
      <c r="DY247" s="179">
        <v>10171.67</v>
      </c>
      <c r="DZ247" s="179">
        <v>10739.42</v>
      </c>
      <c r="EA247" s="179">
        <v>10719.29</v>
      </c>
      <c r="EB247" s="179">
        <v>10172.51</v>
      </c>
      <c r="EC247" s="179">
        <v>8414.9599999999991</v>
      </c>
      <c r="ED247" s="179">
        <v>8310.5400000000009</v>
      </c>
      <c r="EE247" s="179">
        <v>8579.89</v>
      </c>
      <c r="EF247" s="179">
        <v>8916.2199999999993</v>
      </c>
      <c r="EG247" s="179">
        <v>8356.25</v>
      </c>
      <c r="EH247" s="179">
        <v>8805.8700000000008</v>
      </c>
      <c r="EI247" s="179">
        <v>8391.23</v>
      </c>
      <c r="EJ247" s="179">
        <v>10752.18</v>
      </c>
      <c r="EK247" s="179">
        <v>10485.299999999999</v>
      </c>
      <c r="EL247" s="179">
        <v>11085.26</v>
      </c>
      <c r="EM247" s="179">
        <v>11059.64</v>
      </c>
      <c r="EN247" s="179">
        <v>10453.81</v>
      </c>
      <c r="EO247" s="179">
        <v>8628.5</v>
      </c>
      <c r="EP247" s="179">
        <v>8539.85</v>
      </c>
      <c r="EQ247" s="179">
        <v>8856.66</v>
      </c>
      <c r="ER247" s="179">
        <v>9109.9599999999991</v>
      </c>
      <c r="ES247" s="179">
        <v>8255.4</v>
      </c>
      <c r="ET247" s="179">
        <v>6071.79</v>
      </c>
      <c r="EU247" s="179">
        <v>5344.83</v>
      </c>
      <c r="EV247" s="179">
        <v>10962.19</v>
      </c>
      <c r="EW247" s="179">
        <v>10698.94</v>
      </c>
      <c r="EX247" s="179">
        <v>11273.98</v>
      </c>
      <c r="EY247" s="179">
        <v>11271.11</v>
      </c>
      <c r="EZ247" s="179">
        <v>10586.11</v>
      </c>
      <c r="FA247" s="179">
        <v>8773.52</v>
      </c>
      <c r="FB247" s="179">
        <v>8696.26</v>
      </c>
      <c r="FC247" s="179">
        <v>9008.23</v>
      </c>
      <c r="FD247" s="179">
        <v>9161.82</v>
      </c>
      <c r="FE247" s="179">
        <v>8289.85</v>
      </c>
      <c r="FF247" s="179">
        <v>9016.3799999999992</v>
      </c>
      <c r="FG247" s="179">
        <v>8607.99</v>
      </c>
      <c r="FH247" s="179">
        <v>11125.68</v>
      </c>
      <c r="FI247" s="179">
        <v>10881.02</v>
      </c>
      <c r="FJ247" s="179">
        <v>11491.42</v>
      </c>
      <c r="FK247" s="179">
        <v>11517.07</v>
      </c>
      <c r="FL247" s="179">
        <v>10834.12</v>
      </c>
      <c r="FM247" s="179">
        <v>8956.0300000000007</v>
      </c>
      <c r="FN247" s="179">
        <v>8806.32</v>
      </c>
      <c r="FO247" s="179">
        <v>9166.09</v>
      </c>
      <c r="FP247" s="179">
        <v>9363.7800000000007</v>
      </c>
      <c r="FQ247" s="179">
        <v>8494.0400000000009</v>
      </c>
      <c r="FR247" s="179">
        <v>9219.17</v>
      </c>
      <c r="FS247" s="179">
        <v>8829.66</v>
      </c>
      <c r="FT247" s="179">
        <v>11353.47</v>
      </c>
      <c r="FU247" s="179">
        <v>11085.06</v>
      </c>
      <c r="FV247" s="179">
        <v>11795.78</v>
      </c>
      <c r="FW247" s="179">
        <v>11634.55</v>
      </c>
      <c r="FX247" s="179">
        <v>8831.48</v>
      </c>
      <c r="FY247" s="179">
        <v>0</v>
      </c>
      <c r="FZ247" s="179">
        <v>3875.45</v>
      </c>
      <c r="GA247" s="179">
        <v>9454.49</v>
      </c>
    </row>
    <row r="248" spans="2:183">
      <c r="B248" s="180" t="s">
        <v>8</v>
      </c>
      <c r="C248" s="181" t="s">
        <v>48</v>
      </c>
      <c r="D248" s="94">
        <v>0.22351885092155013</v>
      </c>
      <c r="E248" s="95">
        <v>0.22352950896041818</v>
      </c>
      <c r="F248" s="95">
        <v>0.22269901801436798</v>
      </c>
      <c r="G248" s="95">
        <v>0.22270810373419181</v>
      </c>
      <c r="H248" s="95">
        <v>0.20801649686489065</v>
      </c>
      <c r="I248" s="95">
        <v>0.20771552686982514</v>
      </c>
      <c r="J248" s="95">
        <v>0.20801754226969127</v>
      </c>
      <c r="K248" s="95">
        <v>0.20808420452568832</v>
      </c>
      <c r="L248" s="95">
        <v>0.20764852234027109</v>
      </c>
      <c r="M248" s="95">
        <v>0.22310845583279684</v>
      </c>
      <c r="N248" s="95">
        <v>0.22286969112374397</v>
      </c>
      <c r="O248" s="95">
        <v>0.22308982410036368</v>
      </c>
      <c r="P248" s="95">
        <v>0.22384056298165092</v>
      </c>
      <c r="Q248" s="95">
        <v>0.2238171465217707</v>
      </c>
      <c r="R248" s="95">
        <v>0.22286339168184607</v>
      </c>
      <c r="S248" s="95">
        <v>0.22292516258444453</v>
      </c>
      <c r="T248" s="95">
        <v>0.20812577006394753</v>
      </c>
      <c r="U248" s="95">
        <v>0.20787541516334079</v>
      </c>
      <c r="V248" s="95">
        <v>0.208131722381656</v>
      </c>
      <c r="W248" s="95">
        <v>0.20812361883036212</v>
      </c>
      <c r="X248" s="95">
        <v>0.20760495986739985</v>
      </c>
      <c r="Y248" s="95">
        <v>0.22278183978885915</v>
      </c>
      <c r="Z248" s="95">
        <v>0.22278871450626783</v>
      </c>
      <c r="AA248" s="95">
        <v>0.22296228093447151</v>
      </c>
      <c r="AB248" s="95">
        <v>0.22310478783808194</v>
      </c>
      <c r="AC248" s="95">
        <v>0.223110337158616</v>
      </c>
      <c r="AD248" s="95">
        <v>0.22252926215997432</v>
      </c>
      <c r="AE248" s="95">
        <v>0.22253622858049601</v>
      </c>
      <c r="AF248" s="95">
        <v>0.20767613387629461</v>
      </c>
      <c r="AG248" s="95">
        <v>0.2079153278356615</v>
      </c>
      <c r="AH248" s="95">
        <v>0.20805406832014203</v>
      </c>
      <c r="AI248" s="95">
        <v>0.20806494666144648</v>
      </c>
      <c r="AJ248" s="95">
        <v>0.20732283412177221</v>
      </c>
      <c r="AK248" s="95">
        <v>0.2225080759696817</v>
      </c>
      <c r="AL248" s="95">
        <v>0.22250880818842939</v>
      </c>
      <c r="AM248" s="95">
        <v>0.22241394353203583</v>
      </c>
      <c r="AN248" s="95">
        <v>0.22280045121235911</v>
      </c>
      <c r="AO248" s="95">
        <v>0.22299558896068988</v>
      </c>
      <c r="AP248" s="95">
        <v>0.22238444049431957</v>
      </c>
      <c r="AQ248" s="95">
        <v>0.22212478370314045</v>
      </c>
      <c r="AR248" s="95">
        <v>0.20770196907843447</v>
      </c>
      <c r="AS248" s="95">
        <v>0.20795195467254057</v>
      </c>
      <c r="AT248" s="95">
        <v>0.20800372055426639</v>
      </c>
      <c r="AU248" s="95">
        <v>0.20818206421404076</v>
      </c>
      <c r="AV248" s="95">
        <v>0.2074546665096749</v>
      </c>
      <c r="AW248" s="95">
        <v>0.2224422978866796</v>
      </c>
      <c r="AX248" s="95">
        <v>0.22262451607489731</v>
      </c>
      <c r="AY248" s="95">
        <v>0.2222394141007788</v>
      </c>
      <c r="AZ248" s="95">
        <v>0.22291230514422203</v>
      </c>
      <c r="BA248" s="95">
        <v>0.22312386076334101</v>
      </c>
      <c r="BB248" s="95">
        <v>0.22243067664322083</v>
      </c>
      <c r="BC248" s="95">
        <v>0.22192522279341995</v>
      </c>
      <c r="BD248" s="95">
        <v>0.20767667208531446</v>
      </c>
      <c r="BE248" s="95">
        <v>0.20775690457301332</v>
      </c>
      <c r="BF248" s="95">
        <v>0.20787770720295756</v>
      </c>
      <c r="BG248" s="95">
        <v>0.20815235005429761</v>
      </c>
      <c r="BH248" s="95">
        <v>0.20726895826098501</v>
      </c>
      <c r="BI248" s="95">
        <v>0.22231225184721101</v>
      </c>
      <c r="BJ248" s="95">
        <v>0.22237163861098855</v>
      </c>
      <c r="BK248" s="95">
        <v>0.222171251352792</v>
      </c>
      <c r="BL248" s="95">
        <v>0.22303338863923008</v>
      </c>
      <c r="BM248" s="95">
        <v>0.22328341525717876</v>
      </c>
      <c r="BN248" s="95">
        <v>0.22241360618296563</v>
      </c>
      <c r="BO248" s="95">
        <v>0.22237078402163521</v>
      </c>
      <c r="BP248" s="95">
        <v>0.20789358156601315</v>
      </c>
      <c r="BQ248" s="95">
        <v>0.20802446043929426</v>
      </c>
      <c r="BR248" s="95">
        <v>0.2083930586376207</v>
      </c>
      <c r="BS248" s="95">
        <v>0.20846061865692689</v>
      </c>
      <c r="BT248" s="95">
        <v>0.20783156698424557</v>
      </c>
      <c r="BU248" s="95">
        <v>0.22310128736559773</v>
      </c>
      <c r="BV248" s="95">
        <v>0.2235450047634096</v>
      </c>
      <c r="BW248" s="95">
        <v>0.22353830051817908</v>
      </c>
      <c r="BX248" s="95">
        <v>0.22420880749751593</v>
      </c>
      <c r="BY248" s="95">
        <v>0.22429537647045886</v>
      </c>
      <c r="BZ248" s="95" t="e">
        <v>#DIV/0!</v>
      </c>
      <c r="CA248" s="95">
        <v>0.22361618820099954</v>
      </c>
      <c r="CB248" s="95">
        <v>0.20865093439105301</v>
      </c>
      <c r="CC248" s="95">
        <v>0.20843208010404621</v>
      </c>
      <c r="CD248" s="95">
        <v>0.20902749356337033</v>
      </c>
      <c r="CE248" s="95">
        <v>0.20914877628324047</v>
      </c>
      <c r="CF248" s="95">
        <v>0.20889694287173619</v>
      </c>
      <c r="CG248" s="95">
        <v>0.22408830330295954</v>
      </c>
      <c r="CH248" s="95">
        <v>0.2244029890951405</v>
      </c>
      <c r="CI248" s="95">
        <v>0.22453258973607965</v>
      </c>
      <c r="CJ248" s="95">
        <v>0.22467359059281169</v>
      </c>
      <c r="CK248" s="95">
        <v>0.22474177538195511</v>
      </c>
      <c r="CL248" s="95">
        <v>0.22468674816524131</v>
      </c>
      <c r="CM248" s="95">
        <v>0.22429576850084951</v>
      </c>
      <c r="CN248" s="95">
        <v>0.20905282998093441</v>
      </c>
      <c r="CO248" s="95">
        <v>0.20926144218563039</v>
      </c>
      <c r="CP248" s="95">
        <v>0.20934549988454779</v>
      </c>
      <c r="CQ248" s="95">
        <v>0.20931388638618242</v>
      </c>
      <c r="CR248" s="95">
        <v>0.20920546432091236</v>
      </c>
      <c r="CS248" s="95">
        <v>0.22424062326937244</v>
      </c>
      <c r="CT248" s="95">
        <v>0.2243770884722957</v>
      </c>
      <c r="CU248" s="95">
        <v>0.22453103702302116</v>
      </c>
      <c r="CV248" s="95">
        <v>0.22466249279674011</v>
      </c>
      <c r="CW248" s="95">
        <v>0.22473284490172715</v>
      </c>
      <c r="CX248" s="95">
        <v>0.22461247624893252</v>
      </c>
      <c r="CY248" s="95">
        <v>0.22414451856032319</v>
      </c>
      <c r="CZ248" s="95">
        <v>0.20903708859057732</v>
      </c>
      <c r="DA248" s="95">
        <v>0.2092239822684506</v>
      </c>
      <c r="DB248" s="95">
        <v>0.20928229101615298</v>
      </c>
      <c r="DC248" s="95">
        <v>0.20944126467630572</v>
      </c>
      <c r="DD248" s="95">
        <v>0.20901886021260213</v>
      </c>
      <c r="DE248" s="95">
        <v>0.2242348491525534</v>
      </c>
      <c r="DF248" s="95">
        <v>0.22461071899037521</v>
      </c>
      <c r="DG248" s="95">
        <v>0.22447854644239357</v>
      </c>
      <c r="DH248" s="95">
        <v>0.22457162470333472</v>
      </c>
      <c r="DI248" s="95">
        <v>0.22456642367914317</v>
      </c>
      <c r="DJ248" s="95">
        <v>0.22456444266312897</v>
      </c>
      <c r="DK248" s="95">
        <v>0.22412111560453038</v>
      </c>
      <c r="DL248" s="95">
        <v>0.20894091237619236</v>
      </c>
      <c r="DM248" s="95">
        <v>0.20914145753619279</v>
      </c>
      <c r="DN248" s="95">
        <v>0.20927233421084945</v>
      </c>
      <c r="DO248" s="95">
        <v>0.20939299108193102</v>
      </c>
      <c r="DP248" s="95">
        <v>0.20884281722730752</v>
      </c>
      <c r="DQ248" s="95">
        <v>0.2242601794198972</v>
      </c>
      <c r="DR248" s="95">
        <v>0.22445578593338553</v>
      </c>
      <c r="DS248" s="95">
        <v>0.22440555528548076</v>
      </c>
      <c r="DT248" s="95">
        <v>0.22451591321680514</v>
      </c>
      <c r="DU248" s="95">
        <v>0.2245515532367747</v>
      </c>
      <c r="DV248" s="95">
        <v>0.2244205729190199</v>
      </c>
      <c r="DW248" s="95">
        <v>0.22412795403129002</v>
      </c>
      <c r="DX248" s="95">
        <v>0.20887175416103285</v>
      </c>
      <c r="DY248" s="95">
        <v>0.20889807559412055</v>
      </c>
      <c r="DZ248" s="95">
        <v>0.20924071452669418</v>
      </c>
      <c r="EA248" s="95">
        <v>0.20929321645647014</v>
      </c>
      <c r="EB248" s="95">
        <v>0.20890689182283095</v>
      </c>
      <c r="EC248" s="95">
        <v>0.22409517094016437</v>
      </c>
      <c r="ED248" s="95">
        <v>0.22435345301874934</v>
      </c>
      <c r="EE248" s="95">
        <v>0.22430167286284988</v>
      </c>
      <c r="EF248" s="95">
        <v>0.22452950477626216</v>
      </c>
      <c r="EG248" s="95">
        <v>0.22454933984782768</v>
      </c>
      <c r="EH248" s="95">
        <v>0.22440765789411379</v>
      </c>
      <c r="EI248" s="95">
        <v>0.2241400346209205</v>
      </c>
      <c r="EJ248" s="95">
        <v>0.2088481354524202</v>
      </c>
      <c r="EK248" s="95">
        <v>0.20898234179107478</v>
      </c>
      <c r="EL248" s="95">
        <v>0.2093225692816946</v>
      </c>
      <c r="EM248" s="95">
        <v>0.20930858072045988</v>
      </c>
      <c r="EN248" s="95">
        <v>0.20890878711570984</v>
      </c>
      <c r="EO248" s="95">
        <v>0.22405449884318074</v>
      </c>
      <c r="EP248" s="95">
        <v>0.22435987391143505</v>
      </c>
      <c r="EQ248" s="95">
        <v>0.22440845076141896</v>
      </c>
      <c r="ER248" s="95">
        <v>0.22443502405147603</v>
      </c>
      <c r="ES248" s="95">
        <v>0.22450496456907426</v>
      </c>
      <c r="ET248" s="95">
        <v>0.22425429839426445</v>
      </c>
      <c r="EU248" s="95">
        <v>0.22357045081460419</v>
      </c>
      <c r="EV248" s="95">
        <v>0.20871396742686452</v>
      </c>
      <c r="EW248" s="95">
        <v>0.20883561710563001</v>
      </c>
      <c r="EX248" s="95">
        <v>0.20913034788435991</v>
      </c>
      <c r="EY248" s="95">
        <v>0.20922391815406924</v>
      </c>
      <c r="EZ248" s="95">
        <v>0.20862749314413309</v>
      </c>
      <c r="FA248" s="95">
        <v>0.22376932274934092</v>
      </c>
      <c r="FB248" s="95">
        <v>0.22425163103764439</v>
      </c>
      <c r="FC248" s="95">
        <v>0.22416959487565502</v>
      </c>
      <c r="FD248" s="95">
        <v>0.22415380694748938</v>
      </c>
      <c r="FE248" s="95">
        <v>0.22412171916992571</v>
      </c>
      <c r="FF248" s="95">
        <v>0.22380016169750855</v>
      </c>
      <c r="FG248" s="95">
        <v>0.22343409270152267</v>
      </c>
      <c r="FH248" s="95">
        <v>0.20843436138608898</v>
      </c>
      <c r="FI248" s="95">
        <v>0.20857356791746764</v>
      </c>
      <c r="FJ248" s="95">
        <v>0.20906906582895179</v>
      </c>
      <c r="FK248" s="95">
        <v>0.2091192191247904</v>
      </c>
      <c r="FL248" s="95">
        <v>0.20854458497940317</v>
      </c>
      <c r="FM248" s="95">
        <v>0.22364595593299805</v>
      </c>
      <c r="FN248" s="95">
        <v>0.22401350555625563</v>
      </c>
      <c r="FO248" s="95">
        <v>0.22404573646150086</v>
      </c>
      <c r="FP248" s="95">
        <v>0.22409307162347647</v>
      </c>
      <c r="FQ248" s="95">
        <v>0.2240647438161921</v>
      </c>
      <c r="FR248" s="95">
        <v>0.2236585769913475</v>
      </c>
      <c r="FS248" s="95">
        <v>0.2233569543214888</v>
      </c>
      <c r="FT248" s="95">
        <v>0.20835858891986908</v>
      </c>
      <c r="FU248" s="95">
        <v>0.20849462831994131</v>
      </c>
      <c r="FV248" s="95">
        <v>0.20904207951735035</v>
      </c>
      <c r="FW248" s="95">
        <v>0.20874087378677258</v>
      </c>
      <c r="FX248" s="95">
        <v>0.208386440088598</v>
      </c>
      <c r="FY248" s="95" t="e">
        <v>#DIV/0!</v>
      </c>
      <c r="FZ248" s="95">
        <v>0.22380088181513089</v>
      </c>
      <c r="GA248" s="95">
        <v>0.22412667639749986</v>
      </c>
    </row>
    <row r="249" spans="2:183">
      <c r="B249" s="44" t="s">
        <v>8</v>
      </c>
      <c r="C249" s="651" t="s">
        <v>94</v>
      </c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</row>
    <row r="250" spans="2:183">
      <c r="B250" s="43" t="s">
        <v>8</v>
      </c>
      <c r="C250" s="652" t="s">
        <v>49</v>
      </c>
      <c r="D250" s="17">
        <v>744</v>
      </c>
      <c r="E250" s="17">
        <v>672</v>
      </c>
      <c r="F250" s="17">
        <v>744</v>
      </c>
      <c r="G250" s="17">
        <v>720</v>
      </c>
      <c r="H250" s="17">
        <v>744</v>
      </c>
      <c r="I250" s="17">
        <v>720</v>
      </c>
      <c r="J250" s="17">
        <v>744</v>
      </c>
      <c r="K250" s="17">
        <v>744</v>
      </c>
      <c r="L250" s="17">
        <v>720</v>
      </c>
      <c r="M250" s="17">
        <v>744</v>
      </c>
      <c r="N250" s="17">
        <v>720</v>
      </c>
      <c r="O250" s="17">
        <v>744</v>
      </c>
      <c r="P250" s="17">
        <v>744</v>
      </c>
      <c r="Q250" s="17">
        <v>672</v>
      </c>
      <c r="R250" s="17">
        <v>744</v>
      </c>
      <c r="S250" s="17">
        <v>720</v>
      </c>
      <c r="T250" s="17">
        <v>744</v>
      </c>
      <c r="U250" s="17">
        <v>720</v>
      </c>
      <c r="V250" s="17">
        <v>744</v>
      </c>
      <c r="W250" s="17">
        <v>744</v>
      </c>
      <c r="X250" s="17">
        <v>720</v>
      </c>
      <c r="Y250" s="17">
        <v>744</v>
      </c>
      <c r="Z250" s="17">
        <v>720</v>
      </c>
      <c r="AA250" s="17">
        <v>744</v>
      </c>
      <c r="AB250" s="17">
        <v>744</v>
      </c>
      <c r="AC250" s="17">
        <v>672</v>
      </c>
      <c r="AD250" s="17">
        <v>744</v>
      </c>
      <c r="AE250" s="17">
        <v>720</v>
      </c>
      <c r="AF250" s="17">
        <v>744</v>
      </c>
      <c r="AG250" s="17">
        <v>720</v>
      </c>
      <c r="AH250" s="17">
        <v>744</v>
      </c>
      <c r="AI250" s="17">
        <v>744</v>
      </c>
      <c r="AJ250" s="17">
        <v>720</v>
      </c>
      <c r="AK250" s="17">
        <v>744</v>
      </c>
      <c r="AL250" s="17">
        <v>720</v>
      </c>
      <c r="AM250" s="17">
        <v>744</v>
      </c>
      <c r="AN250" s="17">
        <v>744</v>
      </c>
      <c r="AO250" s="17">
        <v>696</v>
      </c>
      <c r="AP250" s="17">
        <v>744</v>
      </c>
      <c r="AQ250" s="17">
        <v>720</v>
      </c>
      <c r="AR250" s="17">
        <v>744</v>
      </c>
      <c r="AS250" s="17">
        <v>720</v>
      </c>
      <c r="AT250" s="17">
        <v>744</v>
      </c>
      <c r="AU250" s="17">
        <v>744</v>
      </c>
      <c r="AV250" s="17">
        <v>720</v>
      </c>
      <c r="AW250" s="17">
        <v>744</v>
      </c>
      <c r="AX250" s="17">
        <v>720</v>
      </c>
      <c r="AY250" s="17">
        <v>744</v>
      </c>
      <c r="AZ250" s="17">
        <v>744</v>
      </c>
      <c r="BA250" s="17">
        <v>672</v>
      </c>
      <c r="BB250" s="17">
        <v>744</v>
      </c>
      <c r="BC250" s="17">
        <v>720</v>
      </c>
      <c r="BD250" s="17">
        <v>744</v>
      </c>
      <c r="BE250" s="17">
        <v>720</v>
      </c>
      <c r="BF250" s="17">
        <v>744</v>
      </c>
      <c r="BG250" s="17">
        <v>744</v>
      </c>
      <c r="BH250" s="17">
        <v>720</v>
      </c>
      <c r="BI250" s="17">
        <v>744</v>
      </c>
      <c r="BJ250" s="17">
        <v>720</v>
      </c>
      <c r="BK250" s="17">
        <v>744</v>
      </c>
      <c r="BL250" s="17">
        <v>744</v>
      </c>
      <c r="BM250" s="17">
        <v>672</v>
      </c>
      <c r="BN250" s="17">
        <v>744</v>
      </c>
      <c r="BO250" s="17">
        <v>720</v>
      </c>
      <c r="BP250" s="17">
        <v>744</v>
      </c>
      <c r="BQ250" s="17">
        <v>720</v>
      </c>
      <c r="BR250" s="17">
        <v>744</v>
      </c>
      <c r="BS250" s="17">
        <v>744</v>
      </c>
      <c r="BT250" s="17">
        <v>720</v>
      </c>
      <c r="BU250" s="17">
        <v>744</v>
      </c>
      <c r="BV250" s="17">
        <v>720</v>
      </c>
      <c r="BW250" s="17">
        <v>744</v>
      </c>
      <c r="BX250" s="17">
        <v>744</v>
      </c>
      <c r="BY250" s="17">
        <v>672</v>
      </c>
      <c r="BZ250" s="17">
        <v>744</v>
      </c>
      <c r="CA250" s="17">
        <v>720</v>
      </c>
      <c r="CB250" s="17">
        <v>744</v>
      </c>
      <c r="CC250" s="17">
        <v>720</v>
      </c>
      <c r="CD250" s="17">
        <v>744</v>
      </c>
      <c r="CE250" s="17">
        <v>744</v>
      </c>
      <c r="CF250" s="17">
        <v>720</v>
      </c>
      <c r="CG250" s="17">
        <v>744</v>
      </c>
      <c r="CH250" s="17">
        <v>720</v>
      </c>
      <c r="CI250" s="17">
        <v>744</v>
      </c>
      <c r="CJ250" s="17">
        <v>744</v>
      </c>
      <c r="CK250" s="17">
        <v>696</v>
      </c>
      <c r="CL250" s="17">
        <v>744</v>
      </c>
      <c r="CM250" s="17">
        <v>720</v>
      </c>
      <c r="CN250" s="17">
        <v>744</v>
      </c>
      <c r="CO250" s="17">
        <v>720</v>
      </c>
      <c r="CP250" s="17">
        <v>744</v>
      </c>
      <c r="CQ250" s="17">
        <v>744</v>
      </c>
      <c r="CR250" s="17">
        <v>720</v>
      </c>
      <c r="CS250" s="17">
        <v>744</v>
      </c>
      <c r="CT250" s="17">
        <v>720</v>
      </c>
      <c r="CU250" s="17">
        <v>744</v>
      </c>
      <c r="CV250" s="17">
        <v>744</v>
      </c>
      <c r="CW250" s="17">
        <v>672</v>
      </c>
      <c r="CX250" s="17">
        <v>744</v>
      </c>
      <c r="CY250" s="17">
        <v>720</v>
      </c>
      <c r="CZ250" s="17">
        <v>744</v>
      </c>
      <c r="DA250" s="17">
        <v>720</v>
      </c>
      <c r="DB250" s="17">
        <v>744</v>
      </c>
      <c r="DC250" s="17">
        <v>744</v>
      </c>
      <c r="DD250" s="17">
        <v>720</v>
      </c>
      <c r="DE250" s="17">
        <v>744</v>
      </c>
      <c r="DF250" s="17">
        <v>720</v>
      </c>
      <c r="DG250" s="17">
        <v>744</v>
      </c>
      <c r="DH250" s="17">
        <v>744</v>
      </c>
      <c r="DI250" s="17">
        <v>672</v>
      </c>
      <c r="DJ250" s="17">
        <v>744</v>
      </c>
      <c r="DK250" s="17">
        <v>720</v>
      </c>
      <c r="DL250" s="17">
        <v>744</v>
      </c>
      <c r="DM250" s="17">
        <v>720</v>
      </c>
      <c r="DN250" s="17">
        <v>744</v>
      </c>
      <c r="DO250" s="17">
        <v>744</v>
      </c>
      <c r="DP250" s="17">
        <v>720</v>
      </c>
      <c r="DQ250" s="17">
        <v>744</v>
      </c>
      <c r="DR250" s="17">
        <v>720</v>
      </c>
      <c r="DS250" s="17">
        <v>744</v>
      </c>
      <c r="DT250" s="17">
        <v>744</v>
      </c>
      <c r="DU250" s="17">
        <v>672</v>
      </c>
      <c r="DV250" s="17">
        <v>744</v>
      </c>
      <c r="DW250" s="17">
        <v>720</v>
      </c>
      <c r="DX250" s="17">
        <v>744</v>
      </c>
      <c r="DY250" s="17">
        <v>720</v>
      </c>
      <c r="DZ250" s="17">
        <v>744</v>
      </c>
      <c r="EA250" s="17">
        <v>744</v>
      </c>
      <c r="EB250" s="17">
        <v>720</v>
      </c>
      <c r="EC250" s="17">
        <v>744</v>
      </c>
      <c r="ED250" s="17">
        <v>720</v>
      </c>
      <c r="EE250" s="17">
        <v>744</v>
      </c>
      <c r="EF250" s="17">
        <v>744</v>
      </c>
      <c r="EG250" s="17">
        <v>696</v>
      </c>
      <c r="EH250" s="17">
        <v>744</v>
      </c>
      <c r="EI250" s="17">
        <v>720</v>
      </c>
      <c r="EJ250" s="17">
        <v>744</v>
      </c>
      <c r="EK250" s="17">
        <v>720</v>
      </c>
      <c r="EL250" s="17">
        <v>744</v>
      </c>
      <c r="EM250" s="17">
        <v>744</v>
      </c>
      <c r="EN250" s="17">
        <v>720</v>
      </c>
      <c r="EO250" s="17">
        <v>744</v>
      </c>
      <c r="EP250" s="17">
        <v>720</v>
      </c>
      <c r="EQ250" s="17">
        <v>744</v>
      </c>
      <c r="ER250" s="17">
        <v>744</v>
      </c>
      <c r="ES250" s="17">
        <v>672</v>
      </c>
      <c r="ET250" s="17">
        <v>744</v>
      </c>
      <c r="EU250" s="17">
        <v>720</v>
      </c>
      <c r="EV250" s="17">
        <v>744</v>
      </c>
      <c r="EW250" s="17">
        <v>720</v>
      </c>
      <c r="EX250" s="17">
        <v>744</v>
      </c>
      <c r="EY250" s="17">
        <v>744</v>
      </c>
      <c r="EZ250" s="17">
        <v>720</v>
      </c>
      <c r="FA250" s="17">
        <v>744</v>
      </c>
      <c r="FB250" s="17">
        <v>720</v>
      </c>
      <c r="FC250" s="17">
        <v>744</v>
      </c>
      <c r="FD250" s="17">
        <v>744</v>
      </c>
      <c r="FE250" s="17">
        <v>672</v>
      </c>
      <c r="FF250" s="17">
        <v>744</v>
      </c>
      <c r="FG250" s="17">
        <v>720</v>
      </c>
      <c r="FH250" s="17">
        <v>744</v>
      </c>
      <c r="FI250" s="17">
        <v>720</v>
      </c>
      <c r="FJ250" s="17">
        <v>744</v>
      </c>
      <c r="FK250" s="17">
        <v>744</v>
      </c>
      <c r="FL250" s="17">
        <v>720</v>
      </c>
      <c r="FM250" s="17">
        <v>744</v>
      </c>
      <c r="FN250" s="17">
        <v>720</v>
      </c>
      <c r="FO250" s="17">
        <v>744</v>
      </c>
      <c r="FP250" s="17">
        <v>744</v>
      </c>
      <c r="FQ250" s="17">
        <v>672</v>
      </c>
      <c r="FR250" s="17">
        <v>744</v>
      </c>
      <c r="FS250" s="17">
        <v>720</v>
      </c>
      <c r="FT250" s="17">
        <v>744</v>
      </c>
      <c r="FU250" s="17">
        <v>720</v>
      </c>
      <c r="FV250" s="17">
        <v>744</v>
      </c>
      <c r="FW250" s="17">
        <v>744</v>
      </c>
      <c r="FX250" s="17">
        <v>720</v>
      </c>
      <c r="FY250" s="17">
        <v>744</v>
      </c>
      <c r="FZ250" s="17">
        <v>720</v>
      </c>
      <c r="GA250" s="17">
        <v>744</v>
      </c>
    </row>
    <row r="251" spans="2:183">
      <c r="B251" s="43" t="s">
        <v>8</v>
      </c>
      <c r="C251" s="653" t="s">
        <v>50</v>
      </c>
      <c r="D251" s="85">
        <v>4110000.42</v>
      </c>
      <c r="E251" s="85">
        <v>3713942.3</v>
      </c>
      <c r="F251" s="85">
        <v>3985341.11</v>
      </c>
      <c r="G251" s="85">
        <v>3845822.82</v>
      </c>
      <c r="H251" s="85">
        <v>4019065.46</v>
      </c>
      <c r="I251" s="85">
        <v>3857800.18</v>
      </c>
      <c r="J251" s="85">
        <v>4040392.63</v>
      </c>
      <c r="K251" s="85">
        <v>4037017.69</v>
      </c>
      <c r="L251" s="85">
        <v>3814911.7800000003</v>
      </c>
      <c r="M251" s="85">
        <v>4034570.36</v>
      </c>
      <c r="N251" s="85">
        <v>3890931.14</v>
      </c>
      <c r="O251" s="85">
        <v>4048359.33</v>
      </c>
      <c r="P251" s="85">
        <v>4319192.959999999</v>
      </c>
      <c r="Q251" s="85">
        <v>3852140.18</v>
      </c>
      <c r="R251" s="85">
        <v>4114215.6</v>
      </c>
      <c r="S251" s="85">
        <v>4014168.06</v>
      </c>
      <c r="T251" s="85">
        <v>4144088.88</v>
      </c>
      <c r="U251" s="85">
        <v>3972126.83</v>
      </c>
      <c r="V251" s="85">
        <v>4165734.04</v>
      </c>
      <c r="W251" s="85">
        <v>4162174.92</v>
      </c>
      <c r="X251" s="85">
        <v>3929144.13</v>
      </c>
      <c r="Y251" s="85">
        <v>4132384.51</v>
      </c>
      <c r="Z251" s="85">
        <v>3987095.94</v>
      </c>
      <c r="AA251" s="85">
        <v>4152501.39</v>
      </c>
      <c r="AB251" s="85">
        <v>4462016.51</v>
      </c>
      <c r="AC251" s="85">
        <v>4055320.05</v>
      </c>
      <c r="AD251" s="85">
        <v>4373488.3600000003</v>
      </c>
      <c r="AE251" s="85">
        <v>1437049.8699999999</v>
      </c>
      <c r="AF251" s="85">
        <v>4303190.04</v>
      </c>
      <c r="AG251" s="85">
        <v>4324304.8999999994</v>
      </c>
      <c r="AH251" s="85">
        <v>4508216.58</v>
      </c>
      <c r="AI251" s="85">
        <v>4503751.93</v>
      </c>
      <c r="AJ251" s="85">
        <v>4233041.34</v>
      </c>
      <c r="AK251" s="85">
        <v>4432816.99</v>
      </c>
      <c r="AL251" s="85">
        <v>4282741.8199999994</v>
      </c>
      <c r="AM251" s="85">
        <v>4371870.4700000007</v>
      </c>
      <c r="AN251" s="85">
        <v>4728846.2100000009</v>
      </c>
      <c r="AO251" s="85">
        <v>4490396.04</v>
      </c>
      <c r="AP251" s="85">
        <v>4651726.63</v>
      </c>
      <c r="AQ251" s="85">
        <v>4452521.1100000003</v>
      </c>
      <c r="AR251" s="85">
        <v>4675537.3</v>
      </c>
      <c r="AS251" s="85">
        <v>4583261.84</v>
      </c>
      <c r="AT251" s="85">
        <v>4771581.0999999996</v>
      </c>
      <c r="AU251" s="85">
        <v>4827539.8400000008</v>
      </c>
      <c r="AV251" s="85">
        <v>4487965.6499999994</v>
      </c>
      <c r="AW251" s="85">
        <v>4676523.8100000005</v>
      </c>
      <c r="AX251" s="85">
        <v>4525904.8999999994</v>
      </c>
      <c r="AY251" s="85">
        <v>4605946.82</v>
      </c>
      <c r="AZ251" s="85">
        <v>4986470.79</v>
      </c>
      <c r="BA251" s="85">
        <v>4556653.57</v>
      </c>
      <c r="BB251" s="85">
        <v>2690739.77</v>
      </c>
      <c r="BC251" s="85">
        <v>3581868.99</v>
      </c>
      <c r="BD251" s="85">
        <v>4900442.1399999997</v>
      </c>
      <c r="BE251" s="85">
        <v>4768935.7100000009</v>
      </c>
      <c r="BF251" s="85">
        <v>4969933.0699999994</v>
      </c>
      <c r="BG251" s="85">
        <v>5007955.1300000008</v>
      </c>
      <c r="BH251" s="85">
        <v>4654966.41</v>
      </c>
      <c r="BI251" s="85">
        <v>4854786.6999999993</v>
      </c>
      <c r="BJ251" s="85">
        <v>4678215.92</v>
      </c>
      <c r="BK251" s="85">
        <v>4806087.21</v>
      </c>
      <c r="BL251" s="85">
        <v>5158892.04</v>
      </c>
      <c r="BM251" s="85">
        <v>4722002.9800000004</v>
      </c>
      <c r="BN251" s="85">
        <v>5012809.1399999997</v>
      </c>
      <c r="BO251" s="85">
        <v>4873092.4800000004</v>
      </c>
      <c r="BP251" s="85">
        <v>5096973.9400000004</v>
      </c>
      <c r="BQ251" s="85">
        <v>4962495.96</v>
      </c>
      <c r="BR251" s="85">
        <v>5233505.8</v>
      </c>
      <c r="BS251" s="85">
        <v>5249122.54</v>
      </c>
      <c r="BT251" s="85">
        <v>4910279.6399999997</v>
      </c>
      <c r="BU251" s="85">
        <v>5166334.18</v>
      </c>
      <c r="BV251" s="85">
        <v>5044721.1399999997</v>
      </c>
      <c r="BW251" s="85">
        <v>5229595.49</v>
      </c>
      <c r="BX251" s="85">
        <v>5550498.7300000004</v>
      </c>
      <c r="BY251" s="85">
        <v>4005555.19</v>
      </c>
      <c r="BZ251" s="85">
        <v>0</v>
      </c>
      <c r="CA251" s="85">
        <v>2325588.6900000004</v>
      </c>
      <c r="CB251" s="85">
        <v>5441026.3200000003</v>
      </c>
      <c r="CC251" s="85">
        <v>5259312.05</v>
      </c>
      <c r="CD251" s="85">
        <v>5574962.8300000001</v>
      </c>
      <c r="CE251" s="85">
        <v>5606375.3100000005</v>
      </c>
      <c r="CF251" s="85">
        <v>5339769.1499999994</v>
      </c>
      <c r="CG251" s="85">
        <v>5536637.0499999998</v>
      </c>
      <c r="CH251" s="85">
        <v>5511268.9600000009</v>
      </c>
      <c r="CI251" s="85">
        <v>5753846.5500000007</v>
      </c>
      <c r="CJ251" s="85">
        <v>5989613.2400000002</v>
      </c>
      <c r="CK251" s="85">
        <v>5606921.3700000001</v>
      </c>
      <c r="CL251" s="85">
        <v>5986914.1200000001</v>
      </c>
      <c r="CM251" s="85">
        <v>5645217.2000000002</v>
      </c>
      <c r="CN251" s="85">
        <v>5756817.5700000003</v>
      </c>
      <c r="CO251" s="85">
        <v>5651659.0800000001</v>
      </c>
      <c r="CP251" s="85">
        <v>5886837.6799999997</v>
      </c>
      <c r="CQ251" s="85">
        <v>5891606.3299999991</v>
      </c>
      <c r="CR251" s="85">
        <v>5635725.7799999993</v>
      </c>
      <c r="CS251" s="85">
        <v>5847914.2299999995</v>
      </c>
      <c r="CT251" s="85">
        <v>5746365.2300000004</v>
      </c>
      <c r="CU251" s="85">
        <v>5968802.3999999994</v>
      </c>
      <c r="CV251" s="85">
        <v>6177946.0599999996</v>
      </c>
      <c r="CW251" s="85">
        <v>3789284.08</v>
      </c>
      <c r="CX251" s="85">
        <v>3825743.87</v>
      </c>
      <c r="CY251" s="85">
        <v>5790566.6299999999</v>
      </c>
      <c r="CZ251" s="85">
        <v>5930859.0700000003</v>
      </c>
      <c r="DA251" s="85">
        <v>5814242.0200000005</v>
      </c>
      <c r="DB251" s="85">
        <v>6040636.6299999999</v>
      </c>
      <c r="DC251" s="85">
        <v>6093081.7999999998</v>
      </c>
      <c r="DD251" s="85">
        <v>5750398.0099999998</v>
      </c>
      <c r="DE251" s="85">
        <v>5998414.9199999999</v>
      </c>
      <c r="DF251" s="85">
        <v>5970573.8299999991</v>
      </c>
      <c r="DG251" s="85">
        <v>6122512.5899999999</v>
      </c>
      <c r="DH251" s="85">
        <v>6413144.6200000001</v>
      </c>
      <c r="DI251" s="85">
        <v>5788400.0599999996</v>
      </c>
      <c r="DJ251" s="85">
        <v>6376993.2700000005</v>
      </c>
      <c r="DK251" s="85">
        <v>6011431.9799999995</v>
      </c>
      <c r="DL251" s="85">
        <v>6169342.0899999999</v>
      </c>
      <c r="DM251" s="85">
        <v>6033285.9199999999</v>
      </c>
      <c r="DN251" s="85">
        <v>6302830.2800000003</v>
      </c>
      <c r="DO251" s="85">
        <v>6341040.1799999997</v>
      </c>
      <c r="DP251" s="85">
        <v>5976629.6699999999</v>
      </c>
      <c r="DQ251" s="85">
        <v>6284156.7699999996</v>
      </c>
      <c r="DR251" s="85">
        <v>6166131.8799999999</v>
      </c>
      <c r="DS251" s="85">
        <v>6342072.2199999997</v>
      </c>
      <c r="DT251" s="85">
        <v>6679377.6400000006</v>
      </c>
      <c r="DU251" s="85">
        <v>6051115.9299999997</v>
      </c>
      <c r="DV251" s="85">
        <v>5123855.7699999996</v>
      </c>
      <c r="DW251" s="85">
        <v>3391855.35</v>
      </c>
      <c r="DX251" s="85">
        <v>6455483.2399999993</v>
      </c>
      <c r="DY251" s="85">
        <v>6269217.75</v>
      </c>
      <c r="DZ251" s="85">
        <v>6585851.9500000002</v>
      </c>
      <c r="EA251" s="85">
        <v>6593219.9100000001</v>
      </c>
      <c r="EB251" s="85">
        <v>6269927.75</v>
      </c>
      <c r="EC251" s="85">
        <v>6509695.3700000001</v>
      </c>
      <c r="ED251" s="85">
        <v>6402752.1899999995</v>
      </c>
      <c r="EE251" s="85">
        <v>6631114.5800000001</v>
      </c>
      <c r="EF251" s="85">
        <v>6820045.5000000009</v>
      </c>
      <c r="EG251" s="85">
        <v>6416728.5300000003</v>
      </c>
      <c r="EH251" s="85">
        <v>6740339.0999999996</v>
      </c>
      <c r="EI251" s="85">
        <v>6431062.6100000003</v>
      </c>
      <c r="EJ251" s="85">
        <v>6585457.0800000001</v>
      </c>
      <c r="EK251" s="85">
        <v>6398803.25</v>
      </c>
      <c r="EL251" s="85">
        <v>6753314.4199999999</v>
      </c>
      <c r="EM251" s="85">
        <v>6781254.9199999999</v>
      </c>
      <c r="EN251" s="85">
        <v>6381796.4000000004</v>
      </c>
      <c r="EO251" s="85">
        <v>6635771.0599999996</v>
      </c>
      <c r="EP251" s="85">
        <v>6539193.9699999997</v>
      </c>
      <c r="EQ251" s="85">
        <v>6800605.0800000001</v>
      </c>
      <c r="ER251" s="85">
        <v>7326443.8600000003</v>
      </c>
      <c r="ES251" s="85">
        <v>6665158.2599999998</v>
      </c>
      <c r="ET251" s="85">
        <v>4902107.7</v>
      </c>
      <c r="EU251" s="85">
        <v>4371870.59</v>
      </c>
      <c r="EV251" s="85">
        <v>7061339.3700000001</v>
      </c>
      <c r="EW251" s="85">
        <v>6868202.6700000009</v>
      </c>
      <c r="EX251" s="85">
        <v>7226232.5899999999</v>
      </c>
      <c r="EY251" s="85">
        <v>7243551.4199999999</v>
      </c>
      <c r="EZ251" s="85">
        <v>6802152.2299999995</v>
      </c>
      <c r="FA251" s="85">
        <v>7076259.1299999999</v>
      </c>
      <c r="FB251" s="85">
        <v>7001612.4099999992</v>
      </c>
      <c r="FC251" s="85">
        <v>7316625.6599999992</v>
      </c>
      <c r="FD251" s="85">
        <v>8120917.1600000001</v>
      </c>
      <c r="FE251" s="85">
        <v>7354466.7400000002</v>
      </c>
      <c r="FF251" s="85">
        <v>8004976.8500000006</v>
      </c>
      <c r="FG251" s="85">
        <v>7655009.1799999997</v>
      </c>
      <c r="FH251" s="85">
        <v>7895817.2000000002</v>
      </c>
      <c r="FI251" s="85">
        <v>7719111.0800000001</v>
      </c>
      <c r="FJ251" s="85">
        <v>8131907.4199999999</v>
      </c>
      <c r="FK251" s="85">
        <v>8170764.4500000002</v>
      </c>
      <c r="FL251" s="85">
        <v>7664622.0199999996</v>
      </c>
      <c r="FM251" s="85">
        <v>7956229.4100000001</v>
      </c>
      <c r="FN251" s="85">
        <v>7813126.0599999996</v>
      </c>
      <c r="FO251" s="85">
        <v>8152063.2800000003</v>
      </c>
      <c r="FP251" s="85">
        <v>8663711.379999999</v>
      </c>
      <c r="FQ251" s="85">
        <v>7888900.3199999994</v>
      </c>
      <c r="FR251" s="85">
        <v>8546078.9800000004</v>
      </c>
      <c r="FS251" s="85">
        <v>8196226.0199999996</v>
      </c>
      <c r="FT251" s="85">
        <v>8409579.8300000001</v>
      </c>
      <c r="FU251" s="85">
        <v>8208105.0599999996</v>
      </c>
      <c r="FV251" s="85">
        <v>8706352.0300000012</v>
      </c>
      <c r="FW251" s="85">
        <v>8602902.8500000015</v>
      </c>
      <c r="FX251" s="85">
        <v>6533269.5800000001</v>
      </c>
      <c r="FY251" s="85">
        <v>0</v>
      </c>
      <c r="FZ251" s="85">
        <v>3637253.34</v>
      </c>
      <c r="GA251" s="85">
        <v>8747160.8599999994</v>
      </c>
    </row>
    <row r="252" spans="2:183">
      <c r="B252" s="43" t="s">
        <v>8</v>
      </c>
      <c r="C252" s="653" t="s">
        <v>51</v>
      </c>
      <c r="D252" s="86">
        <v>27.969651366157404</v>
      </c>
      <c r="E252" s="86">
        <v>27.868850035643266</v>
      </c>
      <c r="F252" s="86">
        <v>28.064794267807471</v>
      </c>
      <c r="G252" s="86">
        <v>27.943205542862096</v>
      </c>
      <c r="H252" s="86">
        <v>28.038687456397376</v>
      </c>
      <c r="I252" s="86">
        <v>28.217207536681347</v>
      </c>
      <c r="J252" s="86">
        <v>28.031418709847507</v>
      </c>
      <c r="K252" s="86">
        <v>28.022974226195846</v>
      </c>
      <c r="L252" s="86">
        <v>27.966105176392865</v>
      </c>
      <c r="M252" s="86">
        <v>27.885201368490169</v>
      </c>
      <c r="N252" s="86">
        <v>28.046991905081132</v>
      </c>
      <c r="O252" s="86">
        <v>28.00760545158947</v>
      </c>
      <c r="P252" s="86">
        <v>28.81248347308664</v>
      </c>
      <c r="Q252" s="86">
        <v>28.594950636162537</v>
      </c>
      <c r="R252" s="86">
        <v>28.812849549341347</v>
      </c>
      <c r="S252" s="86">
        <v>28.810301081597061</v>
      </c>
      <c r="T252" s="86">
        <v>28.79159114594189</v>
      </c>
      <c r="U252" s="86">
        <v>28.829491991507037</v>
      </c>
      <c r="V252" s="86">
        <v>28.787569554821502</v>
      </c>
      <c r="W252" s="86">
        <v>28.788239785861016</v>
      </c>
      <c r="X252" s="86">
        <v>28.865300523846681</v>
      </c>
      <c r="Y252" s="86">
        <v>28.936037910245009</v>
      </c>
      <c r="Z252" s="86">
        <v>28.823074821080027</v>
      </c>
      <c r="AA252" s="86">
        <v>28.912711074904959</v>
      </c>
      <c r="AB252" s="86">
        <v>30.954196768621355</v>
      </c>
      <c r="AC252" s="86">
        <v>30.987866017666654</v>
      </c>
      <c r="AD252" s="86">
        <v>31.027330230710295</v>
      </c>
      <c r="AE252" s="86">
        <v>31.477665651764394</v>
      </c>
      <c r="AF252" s="86">
        <v>31.582350773927914</v>
      </c>
      <c r="AG252" s="86">
        <v>31.323063463556323</v>
      </c>
      <c r="AH252" s="86">
        <v>31.295975591977843</v>
      </c>
      <c r="AI252" s="86">
        <v>31.295614828712388</v>
      </c>
      <c r="AJ252" s="86">
        <v>31.529625044690739</v>
      </c>
      <c r="AK252" s="86">
        <v>31.470781938873312</v>
      </c>
      <c r="AL252" s="86">
        <v>31.484039797990096</v>
      </c>
      <c r="AM252" s="86">
        <v>31.365655096711247</v>
      </c>
      <c r="AN252" s="86">
        <v>33.147434898115115</v>
      </c>
      <c r="AO252" s="86">
        <v>33.271686410077898</v>
      </c>
      <c r="AP252" s="86">
        <v>33.208591264741997</v>
      </c>
      <c r="AQ252" s="86">
        <v>33.251094872522515</v>
      </c>
      <c r="AR252" s="86">
        <v>33.184079859755705</v>
      </c>
      <c r="AS252" s="86">
        <v>33.156781017145335</v>
      </c>
      <c r="AT252" s="86">
        <v>33.260011989153995</v>
      </c>
      <c r="AU252" s="86">
        <v>33.333838590288906</v>
      </c>
      <c r="AV252" s="86">
        <v>33.229421368280761</v>
      </c>
      <c r="AW252" s="86">
        <v>33.323764465283325</v>
      </c>
      <c r="AX252" s="86">
        <v>33.186473624778188</v>
      </c>
      <c r="AY252" s="86">
        <v>33.229781760203167</v>
      </c>
      <c r="AZ252" s="86">
        <v>34.768793247709496</v>
      </c>
      <c r="BA252" s="86">
        <v>34.787335424193074</v>
      </c>
      <c r="BB252" s="86">
        <v>34.930836097389992</v>
      </c>
      <c r="BC252" s="86">
        <v>35.202297667836191</v>
      </c>
      <c r="BD252" s="86">
        <v>34.831983822358694</v>
      </c>
      <c r="BE252" s="86">
        <v>34.83237804120926</v>
      </c>
      <c r="BF252" s="86">
        <v>34.798579120571347</v>
      </c>
      <c r="BG252" s="86">
        <v>34.635077528493973</v>
      </c>
      <c r="BH252" s="86">
        <v>34.778004975793436</v>
      </c>
      <c r="BI252" s="86">
        <v>34.738087639709768</v>
      </c>
      <c r="BJ252" s="86">
        <v>34.741204969589852</v>
      </c>
      <c r="BK252" s="86">
        <v>34.761226746709099</v>
      </c>
      <c r="BL252" s="86">
        <v>35.768508909380849</v>
      </c>
      <c r="BM252" s="86">
        <v>35.759475497731906</v>
      </c>
      <c r="BN252" s="86">
        <v>35.742719202549786</v>
      </c>
      <c r="BO252" s="86">
        <v>35.887509925399875</v>
      </c>
      <c r="BP252" s="86">
        <v>35.687596728795285</v>
      </c>
      <c r="BQ252" s="86">
        <v>35.677282700907298</v>
      </c>
      <c r="BR252" s="86">
        <v>35.734809564778018</v>
      </c>
      <c r="BS252" s="86">
        <v>35.600063344795082</v>
      </c>
      <c r="BT252" s="86">
        <v>35.708527670714858</v>
      </c>
      <c r="BU252" s="86">
        <v>35.641197759289149</v>
      </c>
      <c r="BV252" s="86">
        <v>35.588861657848319</v>
      </c>
      <c r="BW252" s="86">
        <v>35.580562461303998</v>
      </c>
      <c r="BX252" s="86">
        <v>36.515958540019213</v>
      </c>
      <c r="BY252" s="86">
        <v>36.609165097702302</v>
      </c>
      <c r="BZ252" s="86" t="e">
        <v>#DIV/0!</v>
      </c>
      <c r="CA252" s="86">
        <v>37.20287133464511</v>
      </c>
      <c r="CB252" s="86">
        <v>36.613033665524974</v>
      </c>
      <c r="CC252" s="86">
        <v>36.785094142991035</v>
      </c>
      <c r="CD252" s="86">
        <v>36.552818880394447</v>
      </c>
      <c r="CE252" s="86">
        <v>36.533851893364272</v>
      </c>
      <c r="CF252" s="86">
        <v>36.582786725875785</v>
      </c>
      <c r="CG252" s="86">
        <v>36.540394070788864</v>
      </c>
      <c r="CH252" s="86">
        <v>36.498469933774842</v>
      </c>
      <c r="CI252" s="86">
        <v>36.709965356199525</v>
      </c>
      <c r="CJ252" s="86">
        <v>37.833755953358519</v>
      </c>
      <c r="CK252" s="86">
        <v>37.848417695244073</v>
      </c>
      <c r="CL252" s="86">
        <v>37.96105635588922</v>
      </c>
      <c r="CM252" s="86">
        <v>37.90771689497717</v>
      </c>
      <c r="CN252" s="86">
        <v>37.950699905070806</v>
      </c>
      <c r="CO252" s="86">
        <v>38.051909382515987</v>
      </c>
      <c r="CP252" s="86">
        <v>38.024982592126086</v>
      </c>
      <c r="CQ252" s="86">
        <v>38.02900990162918</v>
      </c>
      <c r="CR252" s="86">
        <v>38.064568240610029</v>
      </c>
      <c r="CS252" s="86">
        <v>38.033482898339585</v>
      </c>
      <c r="CT252" s="86">
        <v>38.020908119243884</v>
      </c>
      <c r="CU252" s="86">
        <v>37.984703793505027</v>
      </c>
      <c r="CV252" s="86">
        <v>39.22605056636359</v>
      </c>
      <c r="CW252" s="86">
        <v>39.05290741475531</v>
      </c>
      <c r="CX252" s="86">
        <v>39.655086177846826</v>
      </c>
      <c r="CY252" s="86">
        <v>39.200673115979313</v>
      </c>
      <c r="CZ252" s="86">
        <v>39.220070559449809</v>
      </c>
      <c r="DA252" s="86">
        <v>39.198018067821749</v>
      </c>
      <c r="DB252" s="86">
        <v>39.178611186779257</v>
      </c>
      <c r="DC252" s="86">
        <v>39.150571861827899</v>
      </c>
      <c r="DD252" s="86">
        <v>39.233652707275802</v>
      </c>
      <c r="DE252" s="86">
        <v>39.180230440632798</v>
      </c>
      <c r="DF252" s="86">
        <v>39.257110081216922</v>
      </c>
      <c r="DG252" s="86">
        <v>39.266760667260982</v>
      </c>
      <c r="DH252" s="86">
        <v>40.890508107143084</v>
      </c>
      <c r="DI252" s="86">
        <v>40.799870729455215</v>
      </c>
      <c r="DJ252" s="86">
        <v>40.772050113167019</v>
      </c>
      <c r="DK252" s="86">
        <v>40.854630085223796</v>
      </c>
      <c r="DL252" s="86">
        <v>40.88391632814001</v>
      </c>
      <c r="DM252" s="86">
        <v>40.857927877289811</v>
      </c>
      <c r="DN252" s="86">
        <v>40.823026024327369</v>
      </c>
      <c r="DO252" s="86">
        <v>40.802008751045619</v>
      </c>
      <c r="DP252" s="86">
        <v>41.049972320287921</v>
      </c>
      <c r="DQ252" s="86">
        <v>40.955407490924728</v>
      </c>
      <c r="DR252" s="86">
        <v>40.798024851460255</v>
      </c>
      <c r="DS252" s="86">
        <v>40.799198564131594</v>
      </c>
      <c r="DT252" s="86">
        <v>42.654654388474512</v>
      </c>
      <c r="DU252" s="86">
        <v>42.685336093848093</v>
      </c>
      <c r="DV252" s="86">
        <v>42.759730699580231</v>
      </c>
      <c r="DW252" s="86">
        <v>43.212201724994586</v>
      </c>
      <c r="DX252" s="86">
        <v>42.921239868885593</v>
      </c>
      <c r="DY252" s="86">
        <v>42.930144213979034</v>
      </c>
      <c r="DZ252" s="86">
        <v>42.714237210086651</v>
      </c>
      <c r="EA252" s="86">
        <v>42.842326976185063</v>
      </c>
      <c r="EB252" s="86">
        <v>42.931478311479339</v>
      </c>
      <c r="EC252" s="86">
        <v>42.874330641761951</v>
      </c>
      <c r="ED252" s="86">
        <v>42.699817203297137</v>
      </c>
      <c r="EE252" s="86">
        <v>42.834443827192395</v>
      </c>
      <c r="EF252" s="86">
        <v>43.553518743214774</v>
      </c>
      <c r="EG252" s="86">
        <v>43.723939000582604</v>
      </c>
      <c r="EH252" s="86">
        <v>43.58391162092957</v>
      </c>
      <c r="EI252" s="86">
        <v>43.638891787866157</v>
      </c>
      <c r="EJ252" s="86">
        <v>43.833789812096889</v>
      </c>
      <c r="EK252" s="86">
        <v>43.675452876293441</v>
      </c>
      <c r="EL252" s="86">
        <v>43.600431400145908</v>
      </c>
      <c r="EM252" s="86">
        <v>43.882244698543353</v>
      </c>
      <c r="EN252" s="86">
        <v>43.690591189116191</v>
      </c>
      <c r="EO252" s="86">
        <v>43.789774510515578</v>
      </c>
      <c r="EP252" s="86">
        <v>43.600439858647817</v>
      </c>
      <c r="EQ252" s="86">
        <v>43.721423391451935</v>
      </c>
      <c r="ER252" s="86">
        <v>47.072408861361332</v>
      </c>
      <c r="ES252" s="86">
        <v>47.256549538435358</v>
      </c>
      <c r="ET252" s="86">
        <v>47.255839828779912</v>
      </c>
      <c r="EU252" s="86">
        <v>47.876544398267541</v>
      </c>
      <c r="EV252" s="86">
        <v>47.379138145049282</v>
      </c>
      <c r="EW252" s="86">
        <v>47.217129206260033</v>
      </c>
      <c r="EX252" s="86">
        <v>47.144616905231018</v>
      </c>
      <c r="EY252" s="86">
        <v>47.269633839949357</v>
      </c>
      <c r="EZ252" s="86">
        <v>47.261461968158905</v>
      </c>
      <c r="FA252" s="86">
        <v>47.208421484515725</v>
      </c>
      <c r="FB252" s="86">
        <v>47.125421742700603</v>
      </c>
      <c r="FC252" s="86">
        <v>47.540191677929094</v>
      </c>
      <c r="FD252" s="86">
        <v>53.336554795150334</v>
      </c>
      <c r="FE252" s="86">
        <v>53.383370037817478</v>
      </c>
      <c r="FF252" s="86">
        <v>53.423140862647742</v>
      </c>
      <c r="FG252" s="86">
        <v>53.51132565324982</v>
      </c>
      <c r="FH252" s="86">
        <v>53.673973366325193</v>
      </c>
      <c r="FI252" s="86">
        <v>53.652636739968408</v>
      </c>
      <c r="FJ252" s="86">
        <v>53.519460718822188</v>
      </c>
      <c r="FK252" s="86">
        <v>53.655484233198933</v>
      </c>
      <c r="FL252" s="86">
        <v>53.504467791025604</v>
      </c>
      <c r="FM252" s="86">
        <v>53.455632365390557</v>
      </c>
      <c r="FN252" s="86">
        <v>53.386587821877384</v>
      </c>
      <c r="FO252" s="86">
        <v>53.516160941120866</v>
      </c>
      <c r="FP252" s="86">
        <v>57.250455164210656</v>
      </c>
      <c r="FQ252" s="86">
        <v>57.468277459679179</v>
      </c>
      <c r="FR252" s="86">
        <v>57.358929479908454</v>
      </c>
      <c r="FS252" s="86">
        <v>57.437567590295586</v>
      </c>
      <c r="FT252" s="86">
        <v>57.609726528515161</v>
      </c>
      <c r="FU252" s="86">
        <v>57.591037719962948</v>
      </c>
      <c r="FV252" s="86">
        <v>57.406285226358619</v>
      </c>
      <c r="FW252" s="86">
        <v>57.510263789449766</v>
      </c>
      <c r="FX252" s="86">
        <v>57.537006754793083</v>
      </c>
      <c r="FY252" s="86" t="e">
        <v>#DIV/0!</v>
      </c>
      <c r="FZ252" s="86">
        <v>58.073402414101416</v>
      </c>
      <c r="GA252" s="86">
        <v>57.247315767428461</v>
      </c>
    </row>
    <row r="253" spans="2:183">
      <c r="B253" s="43" t="s">
        <v>8</v>
      </c>
      <c r="C253" s="653" t="s">
        <v>52</v>
      </c>
      <c r="D253" s="87">
        <v>6990.6799999999994</v>
      </c>
      <c r="E253" s="87">
        <v>6339.8</v>
      </c>
      <c r="F253" s="87">
        <v>6756.34</v>
      </c>
      <c r="G253" s="87">
        <v>6548.0999999999995</v>
      </c>
      <c r="H253" s="87">
        <v>8522.86</v>
      </c>
      <c r="I253" s="87">
        <v>8129.47</v>
      </c>
      <c r="J253" s="87">
        <v>8570.2999999999993</v>
      </c>
      <c r="K253" s="87">
        <v>8565.66</v>
      </c>
      <c r="L253" s="87">
        <v>8111.17</v>
      </c>
      <c r="M253" s="87">
        <v>6883.42</v>
      </c>
      <c r="N253" s="87">
        <v>6600.35</v>
      </c>
      <c r="O253" s="87">
        <v>6876.86</v>
      </c>
      <c r="P253" s="87">
        <v>7142.78</v>
      </c>
      <c r="Q253" s="87">
        <v>6418.72</v>
      </c>
      <c r="R253" s="87">
        <v>6804.48</v>
      </c>
      <c r="S253" s="87">
        <v>6639.5599999999995</v>
      </c>
      <c r="T253" s="87">
        <v>8569.0399999999991</v>
      </c>
      <c r="U253" s="87">
        <v>8202.89</v>
      </c>
      <c r="V253" s="87">
        <v>8614.99</v>
      </c>
      <c r="W253" s="87">
        <v>8607.43</v>
      </c>
      <c r="X253" s="87">
        <v>8104.32</v>
      </c>
      <c r="Y253" s="87">
        <v>6805.61</v>
      </c>
      <c r="Z253" s="87">
        <v>6591.97</v>
      </c>
      <c r="AA253" s="87">
        <v>6844.09</v>
      </c>
      <c r="AB253" s="87">
        <v>6970.57</v>
      </c>
      <c r="AC253" s="87">
        <v>6328.3700000000008</v>
      </c>
      <c r="AD253" s="87">
        <v>6816.9400000000005</v>
      </c>
      <c r="AE253" s="87">
        <v>2207.87</v>
      </c>
      <c r="AF253" s="87">
        <v>8208.57</v>
      </c>
      <c r="AG253" s="87">
        <v>8316.52</v>
      </c>
      <c r="AH253" s="87">
        <v>8677.52</v>
      </c>
      <c r="AI253" s="87">
        <v>8669.02</v>
      </c>
      <c r="AJ253" s="87">
        <v>8088.62</v>
      </c>
      <c r="AK253" s="87">
        <v>6812.07</v>
      </c>
      <c r="AL253" s="87">
        <v>6578.69</v>
      </c>
      <c r="AM253" s="87">
        <v>6740.91</v>
      </c>
      <c r="AN253" s="87">
        <v>6898.88</v>
      </c>
      <c r="AO253" s="87">
        <v>6526.45</v>
      </c>
      <c r="AP253" s="87">
        <v>6774.42</v>
      </c>
      <c r="AQ253" s="87">
        <v>6476.37</v>
      </c>
      <c r="AR253" s="87">
        <v>8488.0300000000007</v>
      </c>
      <c r="AS253" s="87">
        <v>8327.0300000000007</v>
      </c>
      <c r="AT253" s="87">
        <v>8642.31</v>
      </c>
      <c r="AU253" s="87">
        <v>8724.17</v>
      </c>
      <c r="AV253" s="87">
        <v>8136.75</v>
      </c>
      <c r="AW253" s="87">
        <v>6787.07</v>
      </c>
      <c r="AX253" s="87">
        <v>6595.29</v>
      </c>
      <c r="AY253" s="87">
        <v>6703.67</v>
      </c>
      <c r="AZ253" s="87">
        <v>7100.75</v>
      </c>
      <c r="BA253" s="87">
        <v>6485</v>
      </c>
      <c r="BB253" s="87">
        <v>3814.26</v>
      </c>
      <c r="BC253" s="87">
        <v>5039.01</v>
      </c>
      <c r="BD253" s="87">
        <v>8677.98</v>
      </c>
      <c r="BE253" s="87">
        <v>8444.92</v>
      </c>
      <c r="BF253" s="87">
        <v>8809.18</v>
      </c>
      <c r="BG253" s="87">
        <v>8917.93</v>
      </c>
      <c r="BH253" s="87">
        <v>8256.51</v>
      </c>
      <c r="BI253" s="87">
        <v>6920</v>
      </c>
      <c r="BJ253" s="87">
        <v>6667.66</v>
      </c>
      <c r="BK253" s="87">
        <v>6846.23</v>
      </c>
      <c r="BL253" s="87">
        <v>7320.5999999999995</v>
      </c>
      <c r="BM253" s="87">
        <v>6702.02</v>
      </c>
      <c r="BN253" s="87">
        <v>7119.16</v>
      </c>
      <c r="BO253" s="87">
        <v>6893.0199999999995</v>
      </c>
      <c r="BP253" s="87">
        <v>9030.52</v>
      </c>
      <c r="BQ253" s="87">
        <v>8794.630000000001</v>
      </c>
      <c r="BR253" s="87">
        <v>9259.5499999999993</v>
      </c>
      <c r="BS253" s="87">
        <v>9322.07</v>
      </c>
      <c r="BT253" s="87">
        <v>8694.75</v>
      </c>
      <c r="BU253" s="87">
        <v>7357.0999999999995</v>
      </c>
      <c r="BV253" s="87">
        <v>7193.88</v>
      </c>
      <c r="BW253" s="87">
        <v>7459.25</v>
      </c>
      <c r="BX253" s="87">
        <v>7915.59</v>
      </c>
      <c r="BY253" s="87">
        <v>5697.79</v>
      </c>
      <c r="BZ253" s="87">
        <v>0</v>
      </c>
      <c r="CA253" s="87">
        <v>3255.98</v>
      </c>
      <c r="CB253" s="87">
        <v>9640.94</v>
      </c>
      <c r="CC253" s="87">
        <v>9275.8700000000008</v>
      </c>
      <c r="CD253" s="87">
        <v>9893.91</v>
      </c>
      <c r="CE253" s="87">
        <v>9954.6299999999992</v>
      </c>
      <c r="CF253" s="87">
        <v>9468.9600000000009</v>
      </c>
      <c r="CG253" s="87">
        <v>7890.74</v>
      </c>
      <c r="CH253" s="87">
        <v>7863.13</v>
      </c>
      <c r="CI253" s="87">
        <v>8162.01</v>
      </c>
      <c r="CJ253" s="87">
        <v>8382.2900000000009</v>
      </c>
      <c r="CK253" s="87">
        <v>7843.6100000000006</v>
      </c>
      <c r="CL253" s="87">
        <v>8350.56</v>
      </c>
      <c r="CM253" s="87">
        <v>7885.49</v>
      </c>
      <c r="CN253" s="87">
        <v>10008.660000000002</v>
      </c>
      <c r="CO253" s="87">
        <v>9799.52</v>
      </c>
      <c r="CP253" s="87">
        <v>10214.370000000001</v>
      </c>
      <c r="CQ253" s="87">
        <v>10221.61</v>
      </c>
      <c r="CR253" s="87">
        <v>9768.75</v>
      </c>
      <c r="CS253" s="87">
        <v>8141.85</v>
      </c>
      <c r="CT253" s="87">
        <v>8002.92</v>
      </c>
      <c r="CU253" s="87">
        <v>8320.3599999999988</v>
      </c>
      <c r="CV253" s="87">
        <v>8604.1699999999983</v>
      </c>
      <c r="CW253" s="87">
        <v>5300.61</v>
      </c>
      <c r="CX253" s="87">
        <v>5270.95</v>
      </c>
      <c r="CY253" s="87">
        <v>8070.54</v>
      </c>
      <c r="CZ253" s="87">
        <v>10295.15</v>
      </c>
      <c r="DA253" s="87">
        <v>10098.11</v>
      </c>
      <c r="DB253" s="87">
        <v>10496.390000000001</v>
      </c>
      <c r="DC253" s="87">
        <v>10594.800000000001</v>
      </c>
      <c r="DD253" s="87">
        <v>9978.49</v>
      </c>
      <c r="DE253" s="87">
        <v>8364.4499999999989</v>
      </c>
      <c r="DF253" s="87">
        <v>8308.89</v>
      </c>
      <c r="DG253" s="87">
        <v>8518.43</v>
      </c>
      <c r="DH253" s="87">
        <v>8840.59</v>
      </c>
      <c r="DI253" s="87">
        <v>7996.98</v>
      </c>
      <c r="DJ253" s="87">
        <v>8816.14</v>
      </c>
      <c r="DK253" s="87">
        <v>8294.67</v>
      </c>
      <c r="DL253" s="87">
        <v>10597.18</v>
      </c>
      <c r="DM253" s="87">
        <v>10369.74</v>
      </c>
      <c r="DN253" s="87">
        <v>10842.01</v>
      </c>
      <c r="DO253" s="87">
        <v>10913.14</v>
      </c>
      <c r="DP253" s="87">
        <v>10224.960000000001</v>
      </c>
      <c r="DQ253" s="87">
        <v>8649.57</v>
      </c>
      <c r="DR253" s="87">
        <v>8519.3799999999992</v>
      </c>
      <c r="DS253" s="87">
        <v>8762.2999999999993</v>
      </c>
      <c r="DT253" s="87">
        <v>9068</v>
      </c>
      <c r="DU253" s="87">
        <v>8209.15</v>
      </c>
      <c r="DV253" s="87">
        <v>6939.33</v>
      </c>
      <c r="DW253" s="87">
        <v>4546.08</v>
      </c>
      <c r="DX253" s="87">
        <v>10851.279999999999</v>
      </c>
      <c r="DY253" s="87">
        <v>10535.960000000001</v>
      </c>
      <c r="DZ253" s="87">
        <v>11123.210000000001</v>
      </c>
      <c r="EA253" s="87">
        <v>11102.45</v>
      </c>
      <c r="EB253" s="87">
        <v>10536.83</v>
      </c>
      <c r="EC253" s="87">
        <v>8793.2599999999984</v>
      </c>
      <c r="ED253" s="87">
        <v>8683.5500000000011</v>
      </c>
      <c r="EE253" s="87">
        <v>8965.24</v>
      </c>
      <c r="EF253" s="87">
        <v>9315.33</v>
      </c>
      <c r="EG253" s="87">
        <v>8730.4599999999991</v>
      </c>
      <c r="EH253" s="87">
        <v>9200.26</v>
      </c>
      <c r="EI253" s="87">
        <v>8767.5</v>
      </c>
      <c r="EJ253" s="87">
        <v>11136.56</v>
      </c>
      <c r="EK253" s="87">
        <v>10859.73</v>
      </c>
      <c r="EL253" s="87">
        <v>11480.460000000001</v>
      </c>
      <c r="EM253" s="87">
        <v>11454.32</v>
      </c>
      <c r="EN253" s="87">
        <v>10827.25</v>
      </c>
      <c r="EO253" s="87">
        <v>9015.75</v>
      </c>
      <c r="EP253" s="87">
        <v>8922.42</v>
      </c>
      <c r="EQ253" s="87">
        <v>9253.5</v>
      </c>
      <c r="ER253" s="87">
        <v>9518.2999999999993</v>
      </c>
      <c r="ES253" s="87">
        <v>8625.5499999999993</v>
      </c>
      <c r="ET253" s="87">
        <v>6344.3</v>
      </c>
      <c r="EU253" s="87">
        <v>5585.82</v>
      </c>
      <c r="EV253" s="87">
        <v>11354.79</v>
      </c>
      <c r="EW253" s="87">
        <v>11081.730000000001</v>
      </c>
      <c r="EX253" s="87">
        <v>11676.75</v>
      </c>
      <c r="EY253" s="87">
        <v>11673.77</v>
      </c>
      <c r="EZ253" s="87">
        <v>10965.25</v>
      </c>
      <c r="FA253" s="87">
        <v>9167.9600000000009</v>
      </c>
      <c r="FB253" s="87">
        <v>9086.39</v>
      </c>
      <c r="FC253" s="87">
        <v>9413.02</v>
      </c>
      <c r="FD253" s="87">
        <v>9573.0299999999988</v>
      </c>
      <c r="FE253" s="87">
        <v>8662.01</v>
      </c>
      <c r="FF253" s="87">
        <v>9421.7199999999993</v>
      </c>
      <c r="FG253" s="87">
        <v>8995.619999999999</v>
      </c>
      <c r="FH253" s="87">
        <v>11524.64</v>
      </c>
      <c r="FI253" s="87">
        <v>11270.94</v>
      </c>
      <c r="FJ253" s="87">
        <v>11902.22</v>
      </c>
      <c r="FK253" s="87">
        <v>11928.86</v>
      </c>
      <c r="FL253" s="87">
        <v>11222.230000000001</v>
      </c>
      <c r="FM253" s="87">
        <v>9358.93</v>
      </c>
      <c r="FN253" s="87">
        <v>9201.85</v>
      </c>
      <c r="FO253" s="87">
        <v>9577.880000000001</v>
      </c>
      <c r="FP253" s="87">
        <v>9783.7900000000009</v>
      </c>
      <c r="FQ253" s="87">
        <v>8875.3100000000013</v>
      </c>
      <c r="FR253" s="87">
        <v>9633.49</v>
      </c>
      <c r="FS253" s="87">
        <v>9227.02</v>
      </c>
      <c r="FT253" s="87">
        <v>11760.32</v>
      </c>
      <c r="FU253" s="87">
        <v>11482.06</v>
      </c>
      <c r="FV253" s="87">
        <v>12217.050000000001</v>
      </c>
      <c r="FW253" s="87">
        <v>12050.71</v>
      </c>
      <c r="FX253" s="87">
        <v>9147.84</v>
      </c>
      <c r="FY253" s="87">
        <v>0</v>
      </c>
      <c r="FZ253" s="87">
        <v>4049.89</v>
      </c>
      <c r="GA253" s="87">
        <v>9878.49</v>
      </c>
    </row>
    <row r="254" spans="2:183">
      <c r="B254" s="43" t="s">
        <v>8</v>
      </c>
      <c r="C254" s="653" t="s">
        <v>53</v>
      </c>
      <c r="D254" s="86">
        <v>4.7573445847085637E-2</v>
      </c>
      <c r="E254" s="86">
        <v>4.7572881101564553E-2</v>
      </c>
      <c r="F254" s="86">
        <v>4.7578183866765253E-2</v>
      </c>
      <c r="G254" s="86">
        <v>4.7577569945152928E-2</v>
      </c>
      <c r="H254" s="86">
        <v>5.9459048416352731E-2</v>
      </c>
      <c r="I254" s="86">
        <v>5.9461592475021578E-2</v>
      </c>
      <c r="J254" s="86">
        <v>5.9458990689478131E-2</v>
      </c>
      <c r="K254" s="86">
        <v>5.9458562692192893E-2</v>
      </c>
      <c r="L254" s="86">
        <v>5.9460833278719358E-2</v>
      </c>
      <c r="M254" s="86">
        <v>4.7575215122507515E-2</v>
      </c>
      <c r="N254" s="86">
        <v>4.7577290977373156E-2</v>
      </c>
      <c r="O254" s="86">
        <v>4.7575910616071117E-2</v>
      </c>
      <c r="P254" s="86">
        <v>4.7648075139920081E-2</v>
      </c>
      <c r="Q254" s="86">
        <v>4.7647015158038514E-2</v>
      </c>
      <c r="R254" s="86">
        <v>4.7653423535096745E-2</v>
      </c>
      <c r="S254" s="86">
        <v>4.7653142516740708E-2</v>
      </c>
      <c r="T254" s="86">
        <v>5.9534508872121937E-2</v>
      </c>
      <c r="U254" s="86">
        <v>5.9536153220518674E-2</v>
      </c>
      <c r="V254" s="86">
        <v>5.9534435337857447E-2</v>
      </c>
      <c r="W254" s="86">
        <v>5.9534441378070124E-2</v>
      </c>
      <c r="X254" s="86">
        <v>5.9538063405533845E-2</v>
      </c>
      <c r="Y254" s="86">
        <v>4.765466245597328E-2</v>
      </c>
      <c r="Z254" s="86">
        <v>4.7653943468517312E-2</v>
      </c>
      <c r="AA254" s="86">
        <v>4.7653493197421008E-2</v>
      </c>
      <c r="AB254" s="86">
        <v>4.8356700358656662E-2</v>
      </c>
      <c r="AC254" s="86">
        <v>4.8356893969495988E-2</v>
      </c>
      <c r="AD254" s="86">
        <v>4.8362183943925767E-2</v>
      </c>
      <c r="AE254" s="86">
        <v>4.8361991544914898E-2</v>
      </c>
      <c r="AF254" s="86">
        <v>6.0245058824392857E-2</v>
      </c>
      <c r="AG254" s="86">
        <v>6.024063746197348E-2</v>
      </c>
      <c r="AH254" s="86">
        <v>6.0239220831511064E-2</v>
      </c>
      <c r="AI254" s="86">
        <v>6.0239177263567513E-2</v>
      </c>
      <c r="AJ254" s="86">
        <v>6.0247735669169349E-2</v>
      </c>
      <c r="AK254" s="86">
        <v>4.8362287458734159E-2</v>
      </c>
      <c r="AL254" s="86">
        <v>4.8362415126541408E-2</v>
      </c>
      <c r="AM254" s="86">
        <v>4.8362150605521438E-2</v>
      </c>
      <c r="AN254" s="86">
        <v>4.8358556297796874E-2</v>
      </c>
      <c r="AO254" s="86">
        <v>4.8357872186938072E-2</v>
      </c>
      <c r="AP254" s="86">
        <v>4.8362460378651592E-2</v>
      </c>
      <c r="AQ254" s="86">
        <v>4.8365047122608397E-2</v>
      </c>
      <c r="AR254" s="86">
        <v>6.0242801479094665E-2</v>
      </c>
      <c r="AS254" s="86">
        <v>6.0240396440714758E-2</v>
      </c>
      <c r="AT254" s="86">
        <v>6.0240689236946109E-2</v>
      </c>
      <c r="AU254" s="86">
        <v>6.0239808319063136E-2</v>
      </c>
      <c r="AV254" s="86">
        <v>6.024544646823634E-2</v>
      </c>
      <c r="AW254" s="86">
        <v>4.8363000228024165E-2</v>
      </c>
      <c r="AX254" s="86">
        <v>4.8360366041443635E-2</v>
      </c>
      <c r="AY254" s="86">
        <v>4.8363886904890734E-2</v>
      </c>
      <c r="AZ254" s="86">
        <v>4.9510870323111467E-2</v>
      </c>
      <c r="BA254" s="86">
        <v>4.9509111623311772E-2</v>
      </c>
      <c r="BB254" s="86">
        <v>4.9516230583989462E-2</v>
      </c>
      <c r="BC254" s="86">
        <v>4.9522953091370114E-2</v>
      </c>
      <c r="BD254" s="86">
        <v>6.1682446264073695E-2</v>
      </c>
      <c r="BE254" s="86">
        <v>6.1681822497827055E-2</v>
      </c>
      <c r="BF254" s="86">
        <v>6.1680296877188068E-2</v>
      </c>
      <c r="BG254" s="86">
        <v>6.1676510457010073E-2</v>
      </c>
      <c r="BH254" s="86">
        <v>6.168571812802582E-2</v>
      </c>
      <c r="BI254" s="86">
        <v>4.9515577371667362E-2</v>
      </c>
      <c r="BJ254" s="86">
        <v>4.9515145664233359E-2</v>
      </c>
      <c r="BK254" s="86">
        <v>4.9517069289743955E-2</v>
      </c>
      <c r="BL254" s="86">
        <v>5.0756430700963737E-2</v>
      </c>
      <c r="BM254" s="86">
        <v>5.0754038273671143E-2</v>
      </c>
      <c r="BN254" s="86">
        <v>5.0761584918037464E-2</v>
      </c>
      <c r="BO254" s="86">
        <v>5.0763108781793492E-2</v>
      </c>
      <c r="BP254" s="86">
        <v>6.3229194381817927E-2</v>
      </c>
      <c r="BQ254" s="86">
        <v>6.3227960947273079E-2</v>
      </c>
      <c r="BR254" s="86">
        <v>6.322497166345746E-2</v>
      </c>
      <c r="BS254" s="86">
        <v>6.3223192062232522E-2</v>
      </c>
      <c r="BT254" s="86">
        <v>6.3229946912951779E-2</v>
      </c>
      <c r="BU254" s="86">
        <v>5.0754722187728515E-2</v>
      </c>
      <c r="BV254" s="86">
        <v>5.0750476190476193E-2</v>
      </c>
      <c r="BW254" s="86">
        <v>5.0750447342817681E-2</v>
      </c>
      <c r="BX254" s="86">
        <v>5.2075564795200063E-2</v>
      </c>
      <c r="BY254" s="86">
        <v>5.207551136052059E-2</v>
      </c>
      <c r="BZ254" s="86" t="e">
        <v>#DIV/0!</v>
      </c>
      <c r="CA254" s="86">
        <v>5.2086512773751821E-2</v>
      </c>
      <c r="CB254" s="86">
        <v>6.4874536535472288E-2</v>
      </c>
      <c r="CC254" s="86">
        <v>6.4878019779820106E-2</v>
      </c>
      <c r="CD254" s="86">
        <v>6.4870441521656455E-2</v>
      </c>
      <c r="CE254" s="86">
        <v>6.4869181594844158E-2</v>
      </c>
      <c r="CF254" s="86">
        <v>6.4871895107272357E-2</v>
      </c>
      <c r="CG254" s="86">
        <v>5.2076873832670061E-2</v>
      </c>
      <c r="CH254" s="86">
        <v>5.2073708609271525E-2</v>
      </c>
      <c r="CI254" s="86">
        <v>5.2074225778049994E-2</v>
      </c>
      <c r="CJ254" s="86">
        <v>5.2947244084540858E-2</v>
      </c>
      <c r="CK254" s="86">
        <v>5.2946743485113898E-2</v>
      </c>
      <c r="CL254" s="86">
        <v>5.2948158668966211E-2</v>
      </c>
      <c r="CM254" s="86">
        <v>5.2951181842600052E-2</v>
      </c>
      <c r="CN254" s="86">
        <v>6.5980143975951283E-2</v>
      </c>
      <c r="CO254" s="86">
        <v>6.5978934991272178E-2</v>
      </c>
      <c r="CP254" s="86">
        <v>6.5977909117333602E-2</v>
      </c>
      <c r="CQ254" s="86">
        <v>6.5978221579613236E-2</v>
      </c>
      <c r="CR254" s="86">
        <v>6.5979656483651561E-2</v>
      </c>
      <c r="CS254" s="86">
        <v>5.2952711096080178E-2</v>
      </c>
      <c r="CT254" s="86">
        <v>5.2951435181515467E-2</v>
      </c>
      <c r="CU254" s="86">
        <v>5.2949719034982204E-2</v>
      </c>
      <c r="CV254" s="86">
        <v>5.4631038248590426E-2</v>
      </c>
      <c r="CW254" s="86">
        <v>5.462884998892089E-2</v>
      </c>
      <c r="CX254" s="86">
        <v>5.4635120277699546E-2</v>
      </c>
      <c r="CY254" s="86">
        <v>5.4635516802512933E-2</v>
      </c>
      <c r="CZ254" s="86">
        <v>6.8080611030286994E-2</v>
      </c>
      <c r="DA254" s="86">
        <v>6.8078675925301702E-2</v>
      </c>
      <c r="DB254" s="86">
        <v>6.8077920898678188E-2</v>
      </c>
      <c r="DC254" s="86">
        <v>6.8075974092731584E-2</v>
      </c>
      <c r="DD254" s="86">
        <v>6.8080959008787731E-2</v>
      </c>
      <c r="DE254" s="86">
        <v>5.4634613123620154E-2</v>
      </c>
      <c r="DF254" s="86">
        <v>5.4631768850050798E-2</v>
      </c>
      <c r="DG254" s="86">
        <v>5.4632987217885981E-2</v>
      </c>
      <c r="DH254" s="86">
        <v>5.6368012650076196E-2</v>
      </c>
      <c r="DI254" s="86">
        <v>5.6367173457951829E-2</v>
      </c>
      <c r="DJ254" s="86">
        <v>5.6367019168062603E-2</v>
      </c>
      <c r="DK254" s="86">
        <v>5.6371872069157683E-2</v>
      </c>
      <c r="DL254" s="86">
        <v>7.0226973008436111E-2</v>
      </c>
      <c r="DM254" s="86">
        <v>7.0224765516540819E-2</v>
      </c>
      <c r="DN254" s="86">
        <v>7.0223000893817125E-2</v>
      </c>
      <c r="DO254" s="86">
        <v>7.0221607361173666E-2</v>
      </c>
      <c r="DP254" s="86">
        <v>7.0229267689602595E-2</v>
      </c>
      <c r="DQ254" s="86">
        <v>5.6371391888633264E-2</v>
      </c>
      <c r="DR254" s="86">
        <v>5.6368219772658094E-2</v>
      </c>
      <c r="DS254" s="86">
        <v>5.6368771148823382E-2</v>
      </c>
      <c r="DT254" s="86">
        <v>5.7908449984673545E-2</v>
      </c>
      <c r="DU254" s="86">
        <v>5.7908381007470318E-2</v>
      </c>
      <c r="DV254" s="86">
        <v>5.7910272137796356E-2</v>
      </c>
      <c r="DW254" s="86">
        <v>5.79170117080504E-2</v>
      </c>
      <c r="DX254" s="86">
        <v>7.2148028962188249E-2</v>
      </c>
      <c r="DY254" s="86">
        <v>7.2147802209089729E-2</v>
      </c>
      <c r="DZ254" s="86">
        <v>7.2142440201317909E-2</v>
      </c>
      <c r="EA254" s="86">
        <v>7.2143019591279778E-2</v>
      </c>
      <c r="EB254" s="86">
        <v>7.2147831147933855E-2</v>
      </c>
      <c r="EC254" s="86">
        <v>5.7914405395437053E-2</v>
      </c>
      <c r="ED254" s="86">
        <v>5.7910408941766488E-2</v>
      </c>
      <c r="EE254" s="86">
        <v>5.7911994212185416E-2</v>
      </c>
      <c r="EF254" s="86">
        <v>5.948866466568746E-2</v>
      </c>
      <c r="EG254" s="86">
        <v>5.9489831726919941E-2</v>
      </c>
      <c r="EH254" s="86">
        <v>5.949008095595272E-2</v>
      </c>
      <c r="EI254" s="86">
        <v>5.9493120647773713E-2</v>
      </c>
      <c r="EJ254" s="86">
        <v>7.412661328434407E-2</v>
      </c>
      <c r="EK254" s="86">
        <v>7.4123802113195178E-2</v>
      </c>
      <c r="EL254" s="86">
        <v>7.4119606691157011E-2</v>
      </c>
      <c r="EM254" s="86">
        <v>7.4122161609494405E-2</v>
      </c>
      <c r="EN254" s="86">
        <v>7.4124732881224203E-2</v>
      </c>
      <c r="EO254" s="86">
        <v>5.9495370767535319E-2</v>
      </c>
      <c r="EP254" s="86">
        <v>5.9490732097613012E-2</v>
      </c>
      <c r="EQ254" s="86">
        <v>5.9491205060947384E-2</v>
      </c>
      <c r="ER254" s="86">
        <v>6.1155086673262998E-2</v>
      </c>
      <c r="ES254" s="86">
        <v>6.1155896825059196E-2</v>
      </c>
      <c r="ET254" s="86">
        <v>6.1158432856489135E-2</v>
      </c>
      <c r="EU254" s="86">
        <v>6.1170557024820535E-2</v>
      </c>
      <c r="EV254" s="86">
        <v>7.6186702809331791E-2</v>
      </c>
      <c r="EW254" s="86">
        <v>7.6184047323531873E-2</v>
      </c>
      <c r="EX254" s="86">
        <v>7.6180208510027533E-2</v>
      </c>
      <c r="EY254" s="86">
        <v>7.6180149961824345E-2</v>
      </c>
      <c r="EZ254" s="86">
        <v>7.618673154075449E-2</v>
      </c>
      <c r="FA254" s="86">
        <v>6.116295515497619E-2</v>
      </c>
      <c r="FB254" s="86">
        <v>6.1157335738419909E-2</v>
      </c>
      <c r="FC254" s="86">
        <v>6.1161633225907064E-2</v>
      </c>
      <c r="FD254" s="86">
        <v>6.2873740624466365E-2</v>
      </c>
      <c r="FE254" s="86">
        <v>6.2874345815761401E-2</v>
      </c>
      <c r="FF254" s="86">
        <v>6.2878117471186115E-2</v>
      </c>
      <c r="FG254" s="86">
        <v>6.2882687656409461E-2</v>
      </c>
      <c r="FH254" s="86">
        <v>7.8341887197754007E-2</v>
      </c>
      <c r="FI254" s="86">
        <v>7.8340063158927817E-2</v>
      </c>
      <c r="FJ254" s="86">
        <v>7.8333453992615654E-2</v>
      </c>
      <c r="FK254" s="86">
        <v>7.8334011898976902E-2</v>
      </c>
      <c r="FL254" s="86">
        <v>7.833908078072209E-2</v>
      </c>
      <c r="FM254" s="86">
        <v>6.2879976887622785E-2</v>
      </c>
      <c r="FN254" s="86">
        <v>6.287564918013655E-2</v>
      </c>
      <c r="FO254" s="86">
        <v>6.2876274379796371E-2</v>
      </c>
      <c r="FP254" s="86">
        <v>6.4652018766933203E-2</v>
      </c>
      <c r="FQ254" s="86">
        <v>6.4653976718096667E-2</v>
      </c>
      <c r="FR254" s="86">
        <v>6.4657332894833983E-2</v>
      </c>
      <c r="FS254" s="86">
        <v>6.4661172546216492E-2</v>
      </c>
      <c r="FT254" s="86">
        <v>8.056393218016783E-2</v>
      </c>
      <c r="FU254" s="86">
        <v>8.0562291263225838E-2</v>
      </c>
      <c r="FV254" s="86">
        <v>8.0554456620643283E-2</v>
      </c>
      <c r="FW254" s="86">
        <v>8.0558797772563487E-2</v>
      </c>
      <c r="FX254" s="86">
        <v>8.0562928779645798E-2</v>
      </c>
      <c r="FY254" s="86" t="e">
        <v>#DIV/0!</v>
      </c>
      <c r="FZ254" s="86">
        <v>6.4661674543364411E-2</v>
      </c>
      <c r="GA254" s="86">
        <v>6.465149611246368E-2</v>
      </c>
    </row>
    <row r="255" spans="2:183">
      <c r="B255" s="43" t="s">
        <v>8</v>
      </c>
      <c r="C255" s="653" t="s">
        <v>228</v>
      </c>
      <c r="D255" s="85">
        <v>4116991.1</v>
      </c>
      <c r="E255" s="85">
        <v>3720282.0999999996</v>
      </c>
      <c r="F255" s="85">
        <v>3992097.4499999997</v>
      </c>
      <c r="G255" s="85">
        <v>3852370.92</v>
      </c>
      <c r="H255" s="85">
        <v>4027588.32</v>
      </c>
      <c r="I255" s="85">
        <v>3865929.6500000004</v>
      </c>
      <c r="J255" s="85">
        <v>4048962.9299999997</v>
      </c>
      <c r="K255" s="85">
        <v>4045583.35</v>
      </c>
      <c r="L255" s="85">
        <v>3823022.95</v>
      </c>
      <c r="M255" s="85">
        <v>4041453.78</v>
      </c>
      <c r="N255" s="85">
        <v>3897531.49</v>
      </c>
      <c r="O255" s="85">
        <v>4055236.19</v>
      </c>
      <c r="P255" s="85">
        <v>4326335.7399999993</v>
      </c>
      <c r="Q255" s="85">
        <v>3858558.9000000004</v>
      </c>
      <c r="R255" s="85">
        <v>4121020.08</v>
      </c>
      <c r="S255" s="85">
        <v>4020807.62</v>
      </c>
      <c r="T255" s="85">
        <v>4152657.9199999999</v>
      </c>
      <c r="U255" s="85">
        <v>3980329.72</v>
      </c>
      <c r="V255" s="85">
        <v>4174349.0300000003</v>
      </c>
      <c r="W255" s="85">
        <v>4170782.35</v>
      </c>
      <c r="X255" s="85">
        <v>3937248.4499999997</v>
      </c>
      <c r="Y255" s="85">
        <v>4139190.1199999996</v>
      </c>
      <c r="Z255" s="85">
        <v>3993687.91</v>
      </c>
      <c r="AA255" s="85">
        <v>4159345.48</v>
      </c>
      <c r="AB255" s="85">
        <v>4468987.08</v>
      </c>
      <c r="AC255" s="85">
        <v>4061648.42</v>
      </c>
      <c r="AD255" s="85">
        <v>4380305.3000000007</v>
      </c>
      <c r="AE255" s="85">
        <v>1439257.74</v>
      </c>
      <c r="AF255" s="85">
        <v>4311398.6100000003</v>
      </c>
      <c r="AG255" s="85">
        <v>4332621.419999999</v>
      </c>
      <c r="AH255" s="85">
        <v>4516894.0999999996</v>
      </c>
      <c r="AI255" s="85">
        <v>4512420.9499999993</v>
      </c>
      <c r="AJ255" s="85">
        <v>4241129.96</v>
      </c>
      <c r="AK255" s="85">
        <v>4439629.0600000005</v>
      </c>
      <c r="AL255" s="85">
        <v>4289320.51</v>
      </c>
      <c r="AM255" s="85">
        <v>4378611.3800000008</v>
      </c>
      <c r="AN255" s="85">
        <v>4735745.0900000008</v>
      </c>
      <c r="AO255" s="85">
        <v>4496922.49</v>
      </c>
      <c r="AP255" s="85">
        <v>4658501.05</v>
      </c>
      <c r="AQ255" s="85">
        <v>4458997.4800000004</v>
      </c>
      <c r="AR255" s="85">
        <v>4684025.33</v>
      </c>
      <c r="AS255" s="85">
        <v>4591588.87</v>
      </c>
      <c r="AT255" s="85">
        <v>4780223.4099999992</v>
      </c>
      <c r="AU255" s="85">
        <v>4836264.0100000007</v>
      </c>
      <c r="AV255" s="85">
        <v>4496102.3999999994</v>
      </c>
      <c r="AW255" s="85">
        <v>4683310.8800000008</v>
      </c>
      <c r="AX255" s="85">
        <v>4532500.1899999995</v>
      </c>
      <c r="AY255" s="85">
        <v>4612650.49</v>
      </c>
      <c r="AZ255" s="85">
        <v>4993571.54</v>
      </c>
      <c r="BA255" s="85">
        <v>4563138.57</v>
      </c>
      <c r="BB255" s="85">
        <v>2694554.03</v>
      </c>
      <c r="BC255" s="85">
        <v>3586908</v>
      </c>
      <c r="BD255" s="85">
        <v>4909120.12</v>
      </c>
      <c r="BE255" s="85">
        <v>4777380.6300000008</v>
      </c>
      <c r="BF255" s="85">
        <v>4978742.2499999991</v>
      </c>
      <c r="BG255" s="85">
        <v>5016873.0600000005</v>
      </c>
      <c r="BH255" s="85">
        <v>4663222.92</v>
      </c>
      <c r="BI255" s="85">
        <v>4861706.6999999993</v>
      </c>
      <c r="BJ255" s="85">
        <v>4684883.58</v>
      </c>
      <c r="BK255" s="85">
        <v>4812933.4400000004</v>
      </c>
      <c r="BL255" s="85">
        <v>5166212.6399999997</v>
      </c>
      <c r="BM255" s="85">
        <v>4728705</v>
      </c>
      <c r="BN255" s="85">
        <v>5019928.3</v>
      </c>
      <c r="BO255" s="85">
        <v>4879985.5</v>
      </c>
      <c r="BP255" s="85">
        <v>5106004.46</v>
      </c>
      <c r="BQ255" s="85">
        <v>4971290.59</v>
      </c>
      <c r="BR255" s="85">
        <v>5242765.3499999996</v>
      </c>
      <c r="BS255" s="85">
        <v>5258444.6100000003</v>
      </c>
      <c r="BT255" s="85">
        <v>4918974.3899999997</v>
      </c>
      <c r="BU255" s="85">
        <v>5173691.2799999993</v>
      </c>
      <c r="BV255" s="85">
        <v>5051915.0199999996</v>
      </c>
      <c r="BW255" s="85">
        <v>5237054.74</v>
      </c>
      <c r="BX255" s="85">
        <v>5558414.3200000003</v>
      </c>
      <c r="BY255" s="85">
        <v>4011252.98</v>
      </c>
      <c r="BZ255" s="85">
        <v>0</v>
      </c>
      <c r="CA255" s="85">
        <v>2328844.6700000004</v>
      </c>
      <c r="CB255" s="85">
        <v>5450667.2600000007</v>
      </c>
      <c r="CC255" s="85">
        <v>5268587.92</v>
      </c>
      <c r="CD255" s="85">
        <v>5584856.7400000002</v>
      </c>
      <c r="CE255" s="85">
        <v>5616329.9400000004</v>
      </c>
      <c r="CF255" s="85">
        <v>5349238.1099999994</v>
      </c>
      <c r="CG255" s="85">
        <v>5544527.79</v>
      </c>
      <c r="CH255" s="85">
        <v>5519132.0900000008</v>
      </c>
      <c r="CI255" s="85">
        <v>5762008.5600000005</v>
      </c>
      <c r="CJ255" s="85">
        <v>5997995.5300000003</v>
      </c>
      <c r="CK255" s="85">
        <v>5614764.9800000004</v>
      </c>
      <c r="CL255" s="85">
        <v>5995264.6799999997</v>
      </c>
      <c r="CM255" s="85">
        <v>5653102.6900000004</v>
      </c>
      <c r="CN255" s="85">
        <v>5766826.2300000004</v>
      </c>
      <c r="CO255" s="85">
        <v>5661458.5999999996</v>
      </c>
      <c r="CP255" s="85">
        <v>5897052.0499999998</v>
      </c>
      <c r="CQ255" s="85">
        <v>5901827.9399999995</v>
      </c>
      <c r="CR255" s="85">
        <v>5645494.5299999993</v>
      </c>
      <c r="CS255" s="85">
        <v>5856056.0799999991</v>
      </c>
      <c r="CT255" s="85">
        <v>5754368.1500000004</v>
      </c>
      <c r="CU255" s="85">
        <v>5977122.7599999998</v>
      </c>
      <c r="CV255" s="85">
        <v>6186550.2299999995</v>
      </c>
      <c r="CW255" s="85">
        <v>3794584.69</v>
      </c>
      <c r="CX255" s="85">
        <v>3831014.8200000003</v>
      </c>
      <c r="CY255" s="85">
        <v>5798637.1699999999</v>
      </c>
      <c r="CZ255" s="85">
        <v>5941154.2200000007</v>
      </c>
      <c r="DA255" s="85">
        <v>5824340.1300000008</v>
      </c>
      <c r="DB255" s="85">
        <v>6051133.0199999996</v>
      </c>
      <c r="DC255" s="85">
        <v>6103676.5999999996</v>
      </c>
      <c r="DD255" s="85">
        <v>5760376.5</v>
      </c>
      <c r="DE255" s="85">
        <v>6006779.3700000001</v>
      </c>
      <c r="DF255" s="85">
        <v>5978882.7199999988</v>
      </c>
      <c r="DG255" s="85">
        <v>6131031.0199999996</v>
      </c>
      <c r="DH255" s="85">
        <v>6421985.21</v>
      </c>
      <c r="DI255" s="85">
        <v>5796397.04</v>
      </c>
      <c r="DJ255" s="85">
        <v>6385809.4100000001</v>
      </c>
      <c r="DK255" s="85">
        <v>6019726.6499999994</v>
      </c>
      <c r="DL255" s="85">
        <v>6179939.2699999996</v>
      </c>
      <c r="DM255" s="85">
        <v>6043655.6600000001</v>
      </c>
      <c r="DN255" s="85">
        <v>6313672.29</v>
      </c>
      <c r="DO255" s="85">
        <v>6351953.3199999994</v>
      </c>
      <c r="DP255" s="85">
        <v>5986854.6299999999</v>
      </c>
      <c r="DQ255" s="85">
        <v>6292806.3399999999</v>
      </c>
      <c r="DR255" s="85">
        <v>6174651.2599999998</v>
      </c>
      <c r="DS255" s="85">
        <v>6350834.5199999996</v>
      </c>
      <c r="DT255" s="85">
        <v>6688445.6400000006</v>
      </c>
      <c r="DU255" s="85">
        <v>6059325.0800000001</v>
      </c>
      <c r="DV255" s="85">
        <v>5130795.0999999996</v>
      </c>
      <c r="DW255" s="85">
        <v>3396401.43</v>
      </c>
      <c r="DX255" s="85">
        <v>6466334.5199999996</v>
      </c>
      <c r="DY255" s="85">
        <v>6279753.71</v>
      </c>
      <c r="DZ255" s="85">
        <v>6596975.1600000001</v>
      </c>
      <c r="EA255" s="85">
        <v>6604322.3600000003</v>
      </c>
      <c r="EB255" s="85">
        <v>6280464.5800000001</v>
      </c>
      <c r="EC255" s="85">
        <v>6518488.6299999999</v>
      </c>
      <c r="ED255" s="85">
        <v>6411435.7399999993</v>
      </c>
      <c r="EE255" s="85">
        <v>6640079.8200000003</v>
      </c>
      <c r="EF255" s="85">
        <v>6829360.830000001</v>
      </c>
      <c r="EG255" s="85">
        <v>6425458.9900000002</v>
      </c>
      <c r="EH255" s="85">
        <v>6749539.3599999994</v>
      </c>
      <c r="EI255" s="85">
        <v>6439830.1100000003</v>
      </c>
      <c r="EJ255" s="85">
        <v>6596593.6399999997</v>
      </c>
      <c r="EK255" s="85">
        <v>6409662.9800000004</v>
      </c>
      <c r="EL255" s="85">
        <v>6764794.8799999999</v>
      </c>
      <c r="EM255" s="85">
        <v>6792709.2400000002</v>
      </c>
      <c r="EN255" s="85">
        <v>6392623.6500000004</v>
      </c>
      <c r="EO255" s="85">
        <v>6644786.8099999996</v>
      </c>
      <c r="EP255" s="85">
        <v>6548116.3899999997</v>
      </c>
      <c r="EQ255" s="85">
        <v>6809858.5800000001</v>
      </c>
      <c r="ER255" s="85">
        <v>7335962.1600000001</v>
      </c>
      <c r="ES255" s="85">
        <v>6673783.8099999996</v>
      </c>
      <c r="ET255" s="85">
        <v>4908452</v>
      </c>
      <c r="EU255" s="85">
        <v>4377456.41</v>
      </c>
      <c r="EV255" s="85">
        <v>7072694.1600000001</v>
      </c>
      <c r="EW255" s="85">
        <v>6879284.4000000013</v>
      </c>
      <c r="EX255" s="85">
        <v>7237909.3399999999</v>
      </c>
      <c r="EY255" s="85">
        <v>7255225.1899999995</v>
      </c>
      <c r="EZ255" s="85">
        <v>6813117.4799999995</v>
      </c>
      <c r="FA255" s="85">
        <v>7085427.0899999999</v>
      </c>
      <c r="FB255" s="85">
        <v>7010698.7999999989</v>
      </c>
      <c r="FC255" s="85">
        <v>7326038.6799999988</v>
      </c>
      <c r="FD255" s="85">
        <v>8130490.1900000004</v>
      </c>
      <c r="FE255" s="85">
        <v>7363128.75</v>
      </c>
      <c r="FF255" s="85">
        <v>8014398.5700000003</v>
      </c>
      <c r="FG255" s="85">
        <v>7664004.7999999998</v>
      </c>
      <c r="FH255" s="85">
        <v>7907341.8399999999</v>
      </c>
      <c r="FI255" s="85">
        <v>7730382.0200000005</v>
      </c>
      <c r="FJ255" s="85">
        <v>8143809.6399999997</v>
      </c>
      <c r="FK255" s="85">
        <v>8182693.3100000005</v>
      </c>
      <c r="FL255" s="85">
        <v>7675844.25</v>
      </c>
      <c r="FM255" s="85">
        <v>7965588.3399999999</v>
      </c>
      <c r="FN255" s="85">
        <v>7822327.9099999992</v>
      </c>
      <c r="FO255" s="85">
        <v>8161641.1600000001</v>
      </c>
      <c r="FP255" s="85">
        <v>8673495.1699999981</v>
      </c>
      <c r="FQ255" s="85">
        <v>7897775.629999999</v>
      </c>
      <c r="FR255" s="85">
        <v>8555712.4700000007</v>
      </c>
      <c r="FS255" s="85">
        <v>8205453.0399999991</v>
      </c>
      <c r="FT255" s="85">
        <v>8421340.1500000004</v>
      </c>
      <c r="FU255" s="85">
        <v>8219587.1199999992</v>
      </c>
      <c r="FV255" s="85">
        <v>8718569.0800000019</v>
      </c>
      <c r="FW255" s="85">
        <v>8614953.5600000024</v>
      </c>
      <c r="FX255" s="85">
        <v>6542417.4199999999</v>
      </c>
      <c r="FY255" s="85">
        <v>0</v>
      </c>
      <c r="FZ255" s="85">
        <v>3641303.23</v>
      </c>
      <c r="GA255" s="85">
        <v>8757039.3499999996</v>
      </c>
    </row>
    <row r="256" spans="2:183">
      <c r="B256" s="183" t="s">
        <v>8</v>
      </c>
      <c r="C256" s="654" t="s">
        <v>229</v>
      </c>
      <c r="D256" s="184">
        <v>28.017224812004493</v>
      </c>
      <c r="E256" s="184">
        <v>27.916422916744828</v>
      </c>
      <c r="F256" s="184">
        <v>28.112372451674236</v>
      </c>
      <c r="G256" s="184">
        <v>27.99078311280725</v>
      </c>
      <c r="H256" s="184">
        <v>28.098146504813727</v>
      </c>
      <c r="I256" s="184">
        <v>28.276669129156367</v>
      </c>
      <c r="J256" s="184">
        <v>28.090877700536982</v>
      </c>
      <c r="K256" s="184">
        <v>28.082432788888042</v>
      </c>
      <c r="L256" s="184">
        <v>28.025566009671582</v>
      </c>
      <c r="M256" s="184">
        <v>27.932776583612675</v>
      </c>
      <c r="N256" s="184">
        <v>28.094569196058504</v>
      </c>
      <c r="O256" s="184">
        <v>28.055181362205541</v>
      </c>
      <c r="P256" s="184">
        <v>28.860131548226562</v>
      </c>
      <c r="Q256" s="184">
        <v>28.642597651320578</v>
      </c>
      <c r="R256" s="184">
        <v>28.860502972876443</v>
      </c>
      <c r="S256" s="184">
        <v>28.857954224113801</v>
      </c>
      <c r="T256" s="184">
        <v>28.851125654814012</v>
      </c>
      <c r="U256" s="184">
        <v>28.889028144727558</v>
      </c>
      <c r="V256" s="184">
        <v>28.847103990159358</v>
      </c>
      <c r="W256" s="184">
        <v>28.847774227239089</v>
      </c>
      <c r="X256" s="184">
        <v>28.924838587252214</v>
      </c>
      <c r="Y256" s="184">
        <v>28.983692572700981</v>
      </c>
      <c r="Z256" s="184">
        <v>28.870728764548545</v>
      </c>
      <c r="AA256" s="184">
        <v>28.960364568102381</v>
      </c>
      <c r="AB256" s="184">
        <v>31.002553468980015</v>
      </c>
      <c r="AC256" s="184">
        <v>31.036222911636152</v>
      </c>
      <c r="AD256" s="184">
        <v>31.075692414654224</v>
      </c>
      <c r="AE256" s="184">
        <v>31.526027643309313</v>
      </c>
      <c r="AF256" s="184">
        <v>31.64259583275231</v>
      </c>
      <c r="AG256" s="184">
        <v>31.383304101018293</v>
      </c>
      <c r="AH256" s="184">
        <v>31.356214812809348</v>
      </c>
      <c r="AI256" s="184">
        <v>31.355854005975953</v>
      </c>
      <c r="AJ256" s="184">
        <v>31.589872780359908</v>
      </c>
      <c r="AK256" s="184">
        <v>31.519144226332049</v>
      </c>
      <c r="AL256" s="184">
        <v>31.532402213116644</v>
      </c>
      <c r="AM256" s="184">
        <v>31.414017247316771</v>
      </c>
      <c r="AN256" s="184">
        <v>33.195793454412915</v>
      </c>
      <c r="AO256" s="184">
        <v>33.320044282264838</v>
      </c>
      <c r="AP256" s="184">
        <v>33.256953725120646</v>
      </c>
      <c r="AQ256" s="184">
        <v>33.29945991964513</v>
      </c>
      <c r="AR256" s="184">
        <v>33.244322661234804</v>
      </c>
      <c r="AS256" s="184">
        <v>33.217021413586053</v>
      </c>
      <c r="AT256" s="184">
        <v>33.320252678390936</v>
      </c>
      <c r="AU256" s="184">
        <v>33.394078398607974</v>
      </c>
      <c r="AV256" s="184">
        <v>33.289666814748998</v>
      </c>
      <c r="AW256" s="184">
        <v>33.372127465511348</v>
      </c>
      <c r="AX256" s="184">
        <v>33.234833990819631</v>
      </c>
      <c r="AY256" s="184">
        <v>33.278145647108055</v>
      </c>
      <c r="AZ256" s="184">
        <v>34.818304118032607</v>
      </c>
      <c r="BA256" s="184">
        <v>34.83684453581639</v>
      </c>
      <c r="BB256" s="184">
        <v>34.980352327973982</v>
      </c>
      <c r="BC256" s="184">
        <v>35.25182062092756</v>
      </c>
      <c r="BD256" s="184">
        <v>34.893666268622766</v>
      </c>
      <c r="BE256" s="184">
        <v>34.894059863707085</v>
      </c>
      <c r="BF256" s="184">
        <v>34.860259417448532</v>
      </c>
      <c r="BG256" s="184">
        <v>34.696754038950985</v>
      </c>
      <c r="BH256" s="184">
        <v>34.839690693921462</v>
      </c>
      <c r="BI256" s="184">
        <v>34.78760321708144</v>
      </c>
      <c r="BJ256" s="184">
        <v>34.790720115254089</v>
      </c>
      <c r="BK256" s="184">
        <v>34.810743815998848</v>
      </c>
      <c r="BL256" s="184">
        <v>35.819265340081813</v>
      </c>
      <c r="BM256" s="184">
        <v>35.810229536005572</v>
      </c>
      <c r="BN256" s="184">
        <v>35.793480787467821</v>
      </c>
      <c r="BO256" s="184">
        <v>35.93827303418167</v>
      </c>
      <c r="BP256" s="184">
        <v>35.750825923177104</v>
      </c>
      <c r="BQ256" s="184">
        <v>35.740510661854572</v>
      </c>
      <c r="BR256" s="184">
        <v>35.798034536441477</v>
      </c>
      <c r="BS256" s="184">
        <v>35.663286536857314</v>
      </c>
      <c r="BT256" s="184">
        <v>35.771757617627806</v>
      </c>
      <c r="BU256" s="184">
        <v>35.691952481476875</v>
      </c>
      <c r="BV256" s="184">
        <v>35.639612134038799</v>
      </c>
      <c r="BW256" s="184">
        <v>35.631312908646812</v>
      </c>
      <c r="BX256" s="184">
        <v>36.568034104814416</v>
      </c>
      <c r="BY256" s="184">
        <v>36.661240609062823</v>
      </c>
      <c r="BZ256" s="184" t="e">
        <v>#DIV/0!</v>
      </c>
      <c r="CA256" s="184">
        <v>37.254957847418858</v>
      </c>
      <c r="CB256" s="184">
        <v>36.677908202060443</v>
      </c>
      <c r="CC256" s="184">
        <v>36.849972162770854</v>
      </c>
      <c r="CD256" s="184">
        <v>36.617689321916103</v>
      </c>
      <c r="CE256" s="184">
        <v>36.598721074959109</v>
      </c>
      <c r="CF256" s="184">
        <v>36.647658620983059</v>
      </c>
      <c r="CG256" s="184">
        <v>36.592470944621539</v>
      </c>
      <c r="CH256" s="184">
        <v>36.550543642384113</v>
      </c>
      <c r="CI256" s="184">
        <v>36.762039581977568</v>
      </c>
      <c r="CJ256" s="184">
        <v>37.886703197443055</v>
      </c>
      <c r="CK256" s="184">
        <v>37.901364438729189</v>
      </c>
      <c r="CL256" s="184">
        <v>38.014004514558181</v>
      </c>
      <c r="CM256" s="184">
        <v>37.960668076819772</v>
      </c>
      <c r="CN256" s="184">
        <v>38.016680049046755</v>
      </c>
      <c r="CO256" s="184">
        <v>38.117888317507258</v>
      </c>
      <c r="CP256" s="184">
        <v>38.090960501243416</v>
      </c>
      <c r="CQ256" s="184">
        <v>38.094988123208793</v>
      </c>
      <c r="CR256" s="184">
        <v>38.130547897093685</v>
      </c>
      <c r="CS256" s="184">
        <v>38.086435609435661</v>
      </c>
      <c r="CT256" s="184">
        <v>38.073859554425397</v>
      </c>
      <c r="CU256" s="184">
        <v>38.037653512540011</v>
      </c>
      <c r="CV256" s="184">
        <v>39.280681604612177</v>
      </c>
      <c r="CW256" s="184">
        <v>39.107536264744226</v>
      </c>
      <c r="CX256" s="184">
        <v>39.709721298124528</v>
      </c>
      <c r="CY256" s="184">
        <v>39.255308632781826</v>
      </c>
      <c r="CZ256" s="184">
        <v>39.288151170480099</v>
      </c>
      <c r="DA256" s="184">
        <v>39.266096743747056</v>
      </c>
      <c r="DB256" s="184">
        <v>39.246689107677938</v>
      </c>
      <c r="DC256" s="184">
        <v>39.218647835920628</v>
      </c>
      <c r="DD256" s="184">
        <v>39.301733666284591</v>
      </c>
      <c r="DE256" s="184">
        <v>39.234865053756415</v>
      </c>
      <c r="DF256" s="184">
        <v>39.311741850066973</v>
      </c>
      <c r="DG256" s="184">
        <v>39.321393654478868</v>
      </c>
      <c r="DH256" s="184">
        <v>40.94687611979316</v>
      </c>
      <c r="DI256" s="184">
        <v>40.856237902913172</v>
      </c>
      <c r="DJ256" s="184">
        <v>40.828417132335076</v>
      </c>
      <c r="DK256" s="184">
        <v>40.911001957292953</v>
      </c>
      <c r="DL256" s="184">
        <v>40.954143301148449</v>
      </c>
      <c r="DM256" s="184">
        <v>40.928152642806353</v>
      </c>
      <c r="DN256" s="184">
        <v>40.893249025221188</v>
      </c>
      <c r="DO256" s="184">
        <v>40.872230358406789</v>
      </c>
      <c r="DP256" s="184">
        <v>41.120201587977526</v>
      </c>
      <c r="DQ256" s="184">
        <v>41.011778882813367</v>
      </c>
      <c r="DR256" s="184">
        <v>40.854393071232913</v>
      </c>
      <c r="DS256" s="184">
        <v>40.855567335280419</v>
      </c>
      <c r="DT256" s="184">
        <v>42.712562838459185</v>
      </c>
      <c r="DU256" s="184">
        <v>42.743244474855565</v>
      </c>
      <c r="DV256" s="184">
        <v>42.817640971718028</v>
      </c>
      <c r="DW256" s="184">
        <v>43.270118736702635</v>
      </c>
      <c r="DX256" s="184">
        <v>42.993387897847782</v>
      </c>
      <c r="DY256" s="184">
        <v>43.002292016188122</v>
      </c>
      <c r="DZ256" s="184">
        <v>42.786379650287969</v>
      </c>
      <c r="EA256" s="184">
        <v>42.914469995776344</v>
      </c>
      <c r="EB256" s="184">
        <v>43.003626142627276</v>
      </c>
      <c r="EC256" s="184">
        <v>42.93224504715738</v>
      </c>
      <c r="ED256" s="184">
        <v>42.757727612238902</v>
      </c>
      <c r="EE256" s="184">
        <v>42.892355821404578</v>
      </c>
      <c r="EF256" s="184">
        <v>43.61300740788046</v>
      </c>
      <c r="EG256" s="184">
        <v>43.783428832309525</v>
      </c>
      <c r="EH256" s="184">
        <v>43.643401701885523</v>
      </c>
      <c r="EI256" s="184">
        <v>43.69838490851393</v>
      </c>
      <c r="EJ256" s="184">
        <v>43.907916425381231</v>
      </c>
      <c r="EK256" s="184">
        <v>43.74957667840664</v>
      </c>
      <c r="EL256" s="184">
        <v>43.674551006837063</v>
      </c>
      <c r="EM256" s="184">
        <v>43.956366860152848</v>
      </c>
      <c r="EN256" s="184">
        <v>43.764715921997414</v>
      </c>
      <c r="EO256" s="184">
        <v>43.849269881283114</v>
      </c>
      <c r="EP256" s="184">
        <v>43.659930590745432</v>
      </c>
      <c r="EQ256" s="184">
        <v>43.780914596512886</v>
      </c>
      <c r="ER256" s="184">
        <v>47.133563948034592</v>
      </c>
      <c r="ES256" s="184">
        <v>47.317705435260415</v>
      </c>
      <c r="ET256" s="184">
        <v>47.3169982616364</v>
      </c>
      <c r="EU256" s="184">
        <v>47.937714955292364</v>
      </c>
      <c r="EV256" s="184">
        <v>47.455324847858613</v>
      </c>
      <c r="EW256" s="184">
        <v>47.29331325358357</v>
      </c>
      <c r="EX256" s="184">
        <v>47.220797113741042</v>
      </c>
      <c r="EY256" s="184">
        <v>47.345813989911179</v>
      </c>
      <c r="EZ256" s="184">
        <v>47.337648699699656</v>
      </c>
      <c r="FA256" s="184">
        <v>47.269584439670702</v>
      </c>
      <c r="FB256" s="184">
        <v>47.186579078439017</v>
      </c>
      <c r="FC256" s="184">
        <v>47.601353311154995</v>
      </c>
      <c r="FD256" s="184">
        <v>53.399428535774803</v>
      </c>
      <c r="FE256" s="184">
        <v>53.446244383633235</v>
      </c>
      <c r="FF256" s="184">
        <v>53.486018980118928</v>
      </c>
      <c r="FG256" s="184">
        <v>53.574208340906232</v>
      </c>
      <c r="FH256" s="184">
        <v>53.752315253522944</v>
      </c>
      <c r="FI256" s="184">
        <v>53.730976803127334</v>
      </c>
      <c r="FJ256" s="184">
        <v>53.597794172814801</v>
      </c>
      <c r="FK256" s="184">
        <v>53.733818245097915</v>
      </c>
      <c r="FL256" s="184">
        <v>53.582806871806326</v>
      </c>
      <c r="FM256" s="184">
        <v>53.518512342278179</v>
      </c>
      <c r="FN256" s="184">
        <v>53.44946347105752</v>
      </c>
      <c r="FO256" s="184">
        <v>53.579037215500662</v>
      </c>
      <c r="FP256" s="184">
        <v>57.315107182977584</v>
      </c>
      <c r="FQ256" s="184">
        <v>57.53293143639727</v>
      </c>
      <c r="FR256" s="184">
        <v>57.423586812803293</v>
      </c>
      <c r="FS256" s="184">
        <v>57.502228762841803</v>
      </c>
      <c r="FT256" s="184">
        <v>57.69029046069533</v>
      </c>
      <c r="FU256" s="184">
        <v>57.671600011226175</v>
      </c>
      <c r="FV256" s="184">
        <v>57.486839682979266</v>
      </c>
      <c r="FW256" s="184">
        <v>57.590822587222341</v>
      </c>
      <c r="FX256" s="184">
        <v>57.617569683572732</v>
      </c>
      <c r="FY256" s="184" t="e">
        <v>#DIV/0!</v>
      </c>
      <c r="FZ256" s="184">
        <v>58.138064088644782</v>
      </c>
      <c r="GA256" s="184">
        <v>57.311967263540929</v>
      </c>
    </row>
    <row r="257" spans="2:183">
      <c r="B257" s="42"/>
      <c r="C257" s="185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</row>
    <row r="258" spans="2:183">
      <c r="B258" s="188" t="s">
        <v>32</v>
      </c>
      <c r="C258" s="189" t="s">
        <v>33</v>
      </c>
      <c r="D258" s="162">
        <v>41275</v>
      </c>
      <c r="E258" s="162">
        <v>41306</v>
      </c>
      <c r="F258" s="162">
        <v>41334</v>
      </c>
      <c r="G258" s="162">
        <v>41365</v>
      </c>
      <c r="H258" s="162">
        <v>41395</v>
      </c>
      <c r="I258" s="162">
        <v>41426</v>
      </c>
      <c r="J258" s="162">
        <v>41456</v>
      </c>
      <c r="K258" s="162">
        <v>41487</v>
      </c>
      <c r="L258" s="162">
        <v>41518</v>
      </c>
      <c r="M258" s="162">
        <v>41548</v>
      </c>
      <c r="N258" s="162">
        <v>41579</v>
      </c>
      <c r="O258" s="162">
        <v>41609</v>
      </c>
      <c r="P258" s="162">
        <v>41640</v>
      </c>
      <c r="Q258" s="162">
        <v>41671</v>
      </c>
      <c r="R258" s="162">
        <v>41699</v>
      </c>
      <c r="S258" s="162">
        <v>41730</v>
      </c>
      <c r="T258" s="162">
        <v>41760</v>
      </c>
      <c r="U258" s="162">
        <v>41791</v>
      </c>
      <c r="V258" s="162">
        <v>41821</v>
      </c>
      <c r="W258" s="162">
        <v>41852</v>
      </c>
      <c r="X258" s="162">
        <v>41883</v>
      </c>
      <c r="Y258" s="162">
        <v>41913</v>
      </c>
      <c r="Z258" s="162">
        <v>41944</v>
      </c>
      <c r="AA258" s="162">
        <v>41974</v>
      </c>
      <c r="AB258" s="162">
        <v>42005</v>
      </c>
      <c r="AC258" s="162">
        <v>42036</v>
      </c>
      <c r="AD258" s="162">
        <v>42064</v>
      </c>
      <c r="AE258" s="162">
        <v>42095</v>
      </c>
      <c r="AF258" s="162">
        <v>42125</v>
      </c>
      <c r="AG258" s="162">
        <v>42156</v>
      </c>
      <c r="AH258" s="162">
        <v>42186</v>
      </c>
      <c r="AI258" s="162">
        <v>42217</v>
      </c>
      <c r="AJ258" s="162">
        <v>42248</v>
      </c>
      <c r="AK258" s="162">
        <v>42278</v>
      </c>
      <c r="AL258" s="162">
        <v>42309</v>
      </c>
      <c r="AM258" s="162">
        <v>42339</v>
      </c>
      <c r="AN258" s="162">
        <v>42370</v>
      </c>
      <c r="AO258" s="162">
        <v>42401</v>
      </c>
      <c r="AP258" s="162">
        <v>42430</v>
      </c>
      <c r="AQ258" s="162">
        <v>42461</v>
      </c>
      <c r="AR258" s="162">
        <v>42491</v>
      </c>
      <c r="AS258" s="162">
        <v>42522</v>
      </c>
      <c r="AT258" s="162">
        <v>42552</v>
      </c>
      <c r="AU258" s="162">
        <v>42583</v>
      </c>
      <c r="AV258" s="162">
        <v>42614</v>
      </c>
      <c r="AW258" s="162">
        <v>42644</v>
      </c>
      <c r="AX258" s="162">
        <v>42675</v>
      </c>
      <c r="AY258" s="162">
        <v>42705</v>
      </c>
      <c r="AZ258" s="162">
        <v>42736</v>
      </c>
      <c r="BA258" s="162">
        <v>42767</v>
      </c>
      <c r="BB258" s="162">
        <v>42795</v>
      </c>
      <c r="BC258" s="162">
        <v>42826</v>
      </c>
      <c r="BD258" s="162">
        <v>42856</v>
      </c>
      <c r="BE258" s="162">
        <v>42887</v>
      </c>
      <c r="BF258" s="162">
        <v>42917</v>
      </c>
      <c r="BG258" s="162">
        <v>42948</v>
      </c>
      <c r="BH258" s="162">
        <v>42979</v>
      </c>
      <c r="BI258" s="162">
        <v>43009</v>
      </c>
      <c r="BJ258" s="162">
        <v>43040</v>
      </c>
      <c r="BK258" s="162">
        <v>43070</v>
      </c>
      <c r="BL258" s="162">
        <v>43101</v>
      </c>
      <c r="BM258" s="162">
        <v>43132</v>
      </c>
      <c r="BN258" s="162">
        <v>43160</v>
      </c>
      <c r="BO258" s="162">
        <v>43191</v>
      </c>
      <c r="BP258" s="162">
        <v>43221</v>
      </c>
      <c r="BQ258" s="162">
        <v>43252</v>
      </c>
      <c r="BR258" s="162">
        <v>43282</v>
      </c>
      <c r="BS258" s="162">
        <v>43313</v>
      </c>
      <c r="BT258" s="162">
        <v>43344</v>
      </c>
      <c r="BU258" s="162">
        <v>43374</v>
      </c>
      <c r="BV258" s="162">
        <v>43405</v>
      </c>
      <c r="BW258" s="162">
        <v>43435</v>
      </c>
      <c r="BX258" s="162">
        <v>43466</v>
      </c>
      <c r="BY258" s="162">
        <v>43497</v>
      </c>
      <c r="BZ258" s="162">
        <v>43525</v>
      </c>
      <c r="CA258" s="162">
        <v>43556</v>
      </c>
      <c r="CB258" s="162">
        <v>43586</v>
      </c>
      <c r="CC258" s="162">
        <v>43617</v>
      </c>
      <c r="CD258" s="162">
        <v>43647</v>
      </c>
      <c r="CE258" s="162">
        <v>43678</v>
      </c>
      <c r="CF258" s="162">
        <v>43709</v>
      </c>
      <c r="CG258" s="162">
        <v>43739</v>
      </c>
      <c r="CH258" s="162">
        <v>43770</v>
      </c>
      <c r="CI258" s="162">
        <v>43800</v>
      </c>
      <c r="CJ258" s="162">
        <v>43831</v>
      </c>
      <c r="CK258" s="162">
        <v>43862</v>
      </c>
      <c r="CL258" s="162">
        <v>43891</v>
      </c>
      <c r="CM258" s="162">
        <v>43922</v>
      </c>
      <c r="CN258" s="162">
        <v>43952</v>
      </c>
      <c r="CO258" s="162">
        <v>43983</v>
      </c>
      <c r="CP258" s="162">
        <v>44013</v>
      </c>
      <c r="CQ258" s="162">
        <v>44044</v>
      </c>
      <c r="CR258" s="162">
        <v>44075</v>
      </c>
      <c r="CS258" s="162">
        <v>44105</v>
      </c>
      <c r="CT258" s="162">
        <v>44136</v>
      </c>
      <c r="CU258" s="162">
        <v>44166</v>
      </c>
      <c r="CV258" s="162">
        <v>44197</v>
      </c>
      <c r="CW258" s="162">
        <v>44228</v>
      </c>
      <c r="CX258" s="162">
        <v>44256</v>
      </c>
      <c r="CY258" s="162">
        <v>44287</v>
      </c>
      <c r="CZ258" s="162">
        <v>44317</v>
      </c>
      <c r="DA258" s="162">
        <v>44348</v>
      </c>
      <c r="DB258" s="162">
        <v>44378</v>
      </c>
      <c r="DC258" s="162">
        <v>44409</v>
      </c>
      <c r="DD258" s="162">
        <v>44440</v>
      </c>
      <c r="DE258" s="162">
        <v>44470</v>
      </c>
      <c r="DF258" s="162">
        <v>44501</v>
      </c>
      <c r="DG258" s="162">
        <v>44531</v>
      </c>
      <c r="DH258" s="162">
        <v>44562</v>
      </c>
      <c r="DI258" s="162">
        <v>44593</v>
      </c>
      <c r="DJ258" s="162">
        <v>44621</v>
      </c>
      <c r="DK258" s="162">
        <v>44652</v>
      </c>
      <c r="DL258" s="162">
        <v>44682</v>
      </c>
      <c r="DM258" s="162">
        <v>44713</v>
      </c>
      <c r="DN258" s="162">
        <v>44743</v>
      </c>
      <c r="DO258" s="162">
        <v>44774</v>
      </c>
      <c r="DP258" s="162">
        <v>44805</v>
      </c>
      <c r="DQ258" s="162">
        <v>44835</v>
      </c>
      <c r="DR258" s="162">
        <v>44866</v>
      </c>
      <c r="DS258" s="162">
        <v>44896</v>
      </c>
      <c r="DT258" s="162">
        <v>44927</v>
      </c>
      <c r="DU258" s="162">
        <v>44958</v>
      </c>
      <c r="DV258" s="162">
        <v>44986</v>
      </c>
      <c r="DW258" s="162">
        <v>45017</v>
      </c>
      <c r="DX258" s="162">
        <v>45047</v>
      </c>
      <c r="DY258" s="162">
        <v>45078</v>
      </c>
      <c r="DZ258" s="162">
        <v>45108</v>
      </c>
      <c r="EA258" s="162">
        <v>45139</v>
      </c>
      <c r="EB258" s="162">
        <v>45170</v>
      </c>
      <c r="EC258" s="162">
        <v>45200</v>
      </c>
      <c r="ED258" s="162">
        <v>45231</v>
      </c>
      <c r="EE258" s="162">
        <v>45261</v>
      </c>
      <c r="EF258" s="162">
        <v>45292</v>
      </c>
      <c r="EG258" s="162">
        <v>45323</v>
      </c>
      <c r="EH258" s="162">
        <v>45352</v>
      </c>
      <c r="EI258" s="162">
        <v>45383</v>
      </c>
      <c r="EJ258" s="162">
        <v>45413</v>
      </c>
      <c r="EK258" s="162">
        <v>45444</v>
      </c>
      <c r="EL258" s="162">
        <v>45474</v>
      </c>
      <c r="EM258" s="162">
        <v>45505</v>
      </c>
      <c r="EN258" s="162">
        <v>45536</v>
      </c>
      <c r="EO258" s="162">
        <v>45566</v>
      </c>
      <c r="EP258" s="162">
        <v>45597</v>
      </c>
      <c r="EQ258" s="162">
        <v>45627</v>
      </c>
      <c r="ER258" s="162">
        <v>45658</v>
      </c>
      <c r="ES258" s="162">
        <v>45689</v>
      </c>
      <c r="ET258" s="162">
        <v>45717</v>
      </c>
      <c r="EU258" s="162">
        <v>45748</v>
      </c>
      <c r="EV258" s="162">
        <v>45778</v>
      </c>
      <c r="EW258" s="162">
        <v>45809</v>
      </c>
      <c r="EX258" s="162">
        <v>45839</v>
      </c>
      <c r="EY258" s="162">
        <v>45870</v>
      </c>
      <c r="EZ258" s="162">
        <v>45901</v>
      </c>
      <c r="FA258" s="162">
        <v>45931</v>
      </c>
      <c r="FB258" s="162">
        <v>45962</v>
      </c>
      <c r="FC258" s="162">
        <v>45992</v>
      </c>
      <c r="FD258" s="162">
        <v>46023</v>
      </c>
      <c r="FE258" s="162">
        <v>46054</v>
      </c>
      <c r="FF258" s="162">
        <v>46082</v>
      </c>
      <c r="FG258" s="162">
        <v>46113</v>
      </c>
      <c r="FH258" s="162">
        <v>46143</v>
      </c>
      <c r="FI258" s="162">
        <v>46174</v>
      </c>
      <c r="FJ258" s="162">
        <v>46204</v>
      </c>
      <c r="FK258" s="162">
        <v>46235</v>
      </c>
      <c r="FL258" s="162">
        <v>46266</v>
      </c>
      <c r="FM258" s="162">
        <v>46296</v>
      </c>
      <c r="FN258" s="162">
        <v>46327</v>
      </c>
      <c r="FO258" s="162">
        <v>46357</v>
      </c>
      <c r="FP258" s="162">
        <v>46388</v>
      </c>
      <c r="FQ258" s="162">
        <v>46419</v>
      </c>
      <c r="FR258" s="162">
        <v>46447</v>
      </c>
      <c r="FS258" s="162">
        <v>46478</v>
      </c>
      <c r="FT258" s="162">
        <v>46508</v>
      </c>
      <c r="FU258" s="162">
        <v>46539</v>
      </c>
      <c r="FV258" s="162">
        <v>46569</v>
      </c>
      <c r="FW258" s="162">
        <v>46600</v>
      </c>
      <c r="FX258" s="162">
        <v>46631</v>
      </c>
      <c r="FY258" s="162">
        <v>46661</v>
      </c>
      <c r="FZ258" s="162">
        <v>46692</v>
      </c>
      <c r="GA258" s="162">
        <v>46722</v>
      </c>
    </row>
    <row r="259" spans="2:183">
      <c r="B259" s="75" t="s">
        <v>9</v>
      </c>
      <c r="C259" s="163" t="s">
        <v>34</v>
      </c>
      <c r="D259" s="164">
        <v>65</v>
      </c>
      <c r="E259" s="165">
        <v>65</v>
      </c>
      <c r="F259" s="165">
        <v>65</v>
      </c>
      <c r="G259" s="165">
        <v>65</v>
      </c>
      <c r="H259" s="165">
        <v>60</v>
      </c>
      <c r="I259" s="165">
        <v>60</v>
      </c>
      <c r="J259" s="165">
        <v>58</v>
      </c>
      <c r="K259" s="165">
        <v>58</v>
      </c>
      <c r="L259" s="165">
        <v>58</v>
      </c>
      <c r="M259" s="165">
        <v>60</v>
      </c>
      <c r="N259" s="165">
        <v>60</v>
      </c>
      <c r="O259" s="165">
        <v>65</v>
      </c>
      <c r="P259" s="165">
        <v>65</v>
      </c>
      <c r="Q259" s="165">
        <v>65</v>
      </c>
      <c r="R259" s="165">
        <v>65</v>
      </c>
      <c r="S259" s="165">
        <v>65</v>
      </c>
      <c r="T259" s="165">
        <v>60</v>
      </c>
      <c r="U259" s="165">
        <v>60</v>
      </c>
      <c r="V259" s="165">
        <v>58</v>
      </c>
      <c r="W259" s="165">
        <v>58</v>
      </c>
      <c r="X259" s="165">
        <v>58</v>
      </c>
      <c r="Y259" s="165">
        <v>60</v>
      </c>
      <c r="Z259" s="165">
        <v>60</v>
      </c>
      <c r="AA259" s="165">
        <v>65</v>
      </c>
      <c r="AB259" s="165">
        <v>65</v>
      </c>
      <c r="AC259" s="165">
        <v>65</v>
      </c>
      <c r="AD259" s="165">
        <v>65</v>
      </c>
      <c r="AE259" s="165">
        <v>65</v>
      </c>
      <c r="AF259" s="165">
        <v>60</v>
      </c>
      <c r="AG259" s="165">
        <v>60</v>
      </c>
      <c r="AH259" s="165">
        <v>58</v>
      </c>
      <c r="AI259" s="165">
        <v>58</v>
      </c>
      <c r="AJ259" s="165">
        <v>58</v>
      </c>
      <c r="AK259" s="165">
        <v>60</v>
      </c>
      <c r="AL259" s="165">
        <v>60</v>
      </c>
      <c r="AM259" s="165">
        <v>65</v>
      </c>
      <c r="AN259" s="165">
        <v>65</v>
      </c>
      <c r="AO259" s="165">
        <v>65</v>
      </c>
      <c r="AP259" s="165">
        <v>65</v>
      </c>
      <c r="AQ259" s="165">
        <v>65</v>
      </c>
      <c r="AR259" s="165">
        <v>60</v>
      </c>
      <c r="AS259" s="165">
        <v>60</v>
      </c>
      <c r="AT259" s="165">
        <v>58</v>
      </c>
      <c r="AU259" s="165">
        <v>58</v>
      </c>
      <c r="AV259" s="165">
        <v>58</v>
      </c>
      <c r="AW259" s="165">
        <v>60</v>
      </c>
      <c r="AX259" s="165">
        <v>60</v>
      </c>
      <c r="AY259" s="165">
        <v>65</v>
      </c>
      <c r="AZ259" s="165">
        <v>65</v>
      </c>
      <c r="BA259" s="165">
        <v>65</v>
      </c>
      <c r="BB259" s="165">
        <v>65</v>
      </c>
      <c r="BC259" s="165">
        <v>65</v>
      </c>
      <c r="BD259" s="165">
        <v>60</v>
      </c>
      <c r="BE259" s="165">
        <v>60</v>
      </c>
      <c r="BF259" s="165">
        <v>58</v>
      </c>
      <c r="BG259" s="165">
        <v>58</v>
      </c>
      <c r="BH259" s="165">
        <v>58</v>
      </c>
      <c r="BI259" s="165">
        <v>60</v>
      </c>
      <c r="BJ259" s="165">
        <v>60</v>
      </c>
      <c r="BK259" s="165">
        <v>65</v>
      </c>
      <c r="BL259" s="165">
        <v>65</v>
      </c>
      <c r="BM259" s="165">
        <v>65</v>
      </c>
      <c r="BN259" s="165">
        <v>65</v>
      </c>
      <c r="BO259" s="165">
        <v>65</v>
      </c>
      <c r="BP259" s="165">
        <v>60</v>
      </c>
      <c r="BQ259" s="165">
        <v>60</v>
      </c>
      <c r="BR259" s="165">
        <v>58</v>
      </c>
      <c r="BS259" s="165">
        <v>58</v>
      </c>
      <c r="BT259" s="165">
        <v>58</v>
      </c>
      <c r="BU259" s="165">
        <v>60</v>
      </c>
      <c r="BV259" s="165">
        <v>60</v>
      </c>
      <c r="BW259" s="165">
        <v>65</v>
      </c>
      <c r="BX259" s="165">
        <v>65</v>
      </c>
      <c r="BY259" s="165">
        <v>65</v>
      </c>
      <c r="BZ259" s="165">
        <v>65</v>
      </c>
      <c r="CA259" s="165">
        <v>65</v>
      </c>
      <c r="CB259" s="165">
        <v>60</v>
      </c>
      <c r="CC259" s="165">
        <v>60</v>
      </c>
      <c r="CD259" s="165">
        <v>58</v>
      </c>
      <c r="CE259" s="165">
        <v>58</v>
      </c>
      <c r="CF259" s="165">
        <v>58</v>
      </c>
      <c r="CG259" s="165">
        <v>60</v>
      </c>
      <c r="CH259" s="165">
        <v>60</v>
      </c>
      <c r="CI259" s="165">
        <v>65</v>
      </c>
      <c r="CJ259" s="165">
        <v>65</v>
      </c>
      <c r="CK259" s="165">
        <v>65</v>
      </c>
      <c r="CL259" s="165">
        <v>65</v>
      </c>
      <c r="CM259" s="165">
        <v>65</v>
      </c>
      <c r="CN259" s="165">
        <v>60</v>
      </c>
      <c r="CO259" s="165">
        <v>60</v>
      </c>
      <c r="CP259" s="165">
        <v>58</v>
      </c>
      <c r="CQ259" s="165">
        <v>58</v>
      </c>
      <c r="CR259" s="165">
        <v>58</v>
      </c>
      <c r="CS259" s="165">
        <v>60</v>
      </c>
      <c r="CT259" s="165">
        <v>60</v>
      </c>
      <c r="CU259" s="165">
        <v>65</v>
      </c>
      <c r="CV259" s="165">
        <v>65</v>
      </c>
      <c r="CW259" s="165">
        <v>65</v>
      </c>
      <c r="CX259" s="165">
        <v>65</v>
      </c>
      <c r="CY259" s="165">
        <v>65</v>
      </c>
      <c r="CZ259" s="165">
        <v>60</v>
      </c>
      <c r="DA259" s="165">
        <v>60</v>
      </c>
      <c r="DB259" s="165">
        <v>58</v>
      </c>
      <c r="DC259" s="165">
        <v>58</v>
      </c>
      <c r="DD259" s="165">
        <v>58</v>
      </c>
      <c r="DE259" s="165">
        <v>60</v>
      </c>
      <c r="DF259" s="165">
        <v>60</v>
      </c>
      <c r="DG259" s="165">
        <v>65</v>
      </c>
      <c r="DH259" s="165">
        <v>65</v>
      </c>
      <c r="DI259" s="165">
        <v>65</v>
      </c>
      <c r="DJ259" s="165">
        <v>65</v>
      </c>
      <c r="DK259" s="165">
        <v>65</v>
      </c>
      <c r="DL259" s="165">
        <v>60</v>
      </c>
      <c r="DM259" s="165">
        <v>60</v>
      </c>
      <c r="DN259" s="165">
        <v>58</v>
      </c>
      <c r="DO259" s="165">
        <v>58</v>
      </c>
      <c r="DP259" s="165">
        <v>58</v>
      </c>
      <c r="DQ259" s="165">
        <v>60</v>
      </c>
      <c r="DR259" s="165">
        <v>60</v>
      </c>
      <c r="DS259" s="165">
        <v>65</v>
      </c>
      <c r="DT259" s="165">
        <v>65</v>
      </c>
      <c r="DU259" s="165">
        <v>65</v>
      </c>
      <c r="DV259" s="165">
        <v>65</v>
      </c>
      <c r="DW259" s="165">
        <v>65</v>
      </c>
      <c r="DX259" s="165">
        <v>60</v>
      </c>
      <c r="DY259" s="165">
        <v>60</v>
      </c>
      <c r="DZ259" s="165">
        <v>58</v>
      </c>
      <c r="EA259" s="165">
        <v>58</v>
      </c>
      <c r="EB259" s="165">
        <v>58</v>
      </c>
      <c r="EC259" s="165">
        <v>60</v>
      </c>
      <c r="ED259" s="165">
        <v>60</v>
      </c>
      <c r="EE259" s="165">
        <v>65</v>
      </c>
      <c r="EF259" s="165">
        <v>65</v>
      </c>
      <c r="EG259" s="165">
        <v>65</v>
      </c>
      <c r="EH259" s="165">
        <v>65</v>
      </c>
      <c r="EI259" s="165">
        <v>65</v>
      </c>
      <c r="EJ259" s="165">
        <v>60</v>
      </c>
      <c r="EK259" s="165">
        <v>60</v>
      </c>
      <c r="EL259" s="165">
        <v>58</v>
      </c>
      <c r="EM259" s="165">
        <v>58</v>
      </c>
      <c r="EN259" s="165">
        <v>58</v>
      </c>
      <c r="EO259" s="165">
        <v>60</v>
      </c>
      <c r="EP259" s="165">
        <v>60</v>
      </c>
      <c r="EQ259" s="165">
        <v>65</v>
      </c>
      <c r="ER259" s="165">
        <v>65</v>
      </c>
      <c r="ES259" s="165">
        <v>65</v>
      </c>
      <c r="ET259" s="165">
        <v>65</v>
      </c>
      <c r="EU259" s="165">
        <v>65</v>
      </c>
      <c r="EV259" s="165">
        <v>60</v>
      </c>
      <c r="EW259" s="165">
        <v>60</v>
      </c>
      <c r="EX259" s="165">
        <v>58</v>
      </c>
      <c r="EY259" s="165">
        <v>58</v>
      </c>
      <c r="EZ259" s="165">
        <v>58</v>
      </c>
      <c r="FA259" s="165">
        <v>60</v>
      </c>
      <c r="FB259" s="165">
        <v>60</v>
      </c>
      <c r="FC259" s="165">
        <v>65</v>
      </c>
      <c r="FD259" s="165">
        <v>65</v>
      </c>
      <c r="FE259" s="165">
        <v>65</v>
      </c>
      <c r="FF259" s="165">
        <v>65</v>
      </c>
      <c r="FG259" s="165">
        <v>65</v>
      </c>
      <c r="FH259" s="165">
        <v>60</v>
      </c>
      <c r="FI259" s="165">
        <v>60</v>
      </c>
      <c r="FJ259" s="165">
        <v>58</v>
      </c>
      <c r="FK259" s="165">
        <v>58</v>
      </c>
      <c r="FL259" s="165">
        <v>58</v>
      </c>
      <c r="FM259" s="165">
        <v>60</v>
      </c>
      <c r="FN259" s="165">
        <v>60</v>
      </c>
      <c r="FO259" s="165">
        <v>65</v>
      </c>
      <c r="FP259" s="165">
        <v>65</v>
      </c>
      <c r="FQ259" s="165">
        <v>65</v>
      </c>
      <c r="FR259" s="165">
        <v>65</v>
      </c>
      <c r="FS259" s="165">
        <v>65</v>
      </c>
      <c r="FT259" s="165">
        <v>60</v>
      </c>
      <c r="FU259" s="165">
        <v>60</v>
      </c>
      <c r="FV259" s="165">
        <v>58</v>
      </c>
      <c r="FW259" s="165">
        <v>58</v>
      </c>
      <c r="FX259" s="165">
        <v>58</v>
      </c>
      <c r="FY259" s="165">
        <v>60</v>
      </c>
      <c r="FZ259" s="165">
        <v>60</v>
      </c>
      <c r="GA259" s="165">
        <v>65</v>
      </c>
    </row>
    <row r="260" spans="2:183">
      <c r="B260" s="96" t="s">
        <v>9</v>
      </c>
      <c r="C260" s="166" t="s">
        <v>272</v>
      </c>
      <c r="D260" s="167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92724.23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8">
        <v>0</v>
      </c>
      <c r="BJ260" s="168">
        <v>0</v>
      </c>
      <c r="BK260" s="168">
        <v>0</v>
      </c>
      <c r="BL260" s="168">
        <v>0</v>
      </c>
      <c r="BM260" s="168">
        <v>0</v>
      </c>
      <c r="BN260" s="168">
        <v>0</v>
      </c>
      <c r="BO260" s="168">
        <v>0</v>
      </c>
      <c r="BP260" s="168">
        <v>0</v>
      </c>
      <c r="BQ260" s="168">
        <v>0</v>
      </c>
      <c r="BR260" s="168">
        <v>0</v>
      </c>
      <c r="BS260" s="168">
        <v>0</v>
      </c>
      <c r="BT260" s="168">
        <v>0</v>
      </c>
      <c r="BU260" s="168">
        <v>0</v>
      </c>
      <c r="BV260" s="168">
        <v>0</v>
      </c>
      <c r="BW260" s="168">
        <v>0</v>
      </c>
      <c r="BX260" s="168">
        <v>0</v>
      </c>
      <c r="BY260" s="168">
        <v>0</v>
      </c>
      <c r="BZ260" s="168">
        <v>0</v>
      </c>
      <c r="CA260" s="168">
        <v>0</v>
      </c>
      <c r="CB260" s="168">
        <v>0</v>
      </c>
      <c r="CC260" s="168">
        <v>0</v>
      </c>
      <c r="CD260" s="168">
        <v>128280.09</v>
      </c>
      <c r="CE260" s="168">
        <v>119216.84</v>
      </c>
      <c r="CF260" s="168">
        <v>0</v>
      </c>
      <c r="CG260" s="168">
        <v>0</v>
      </c>
      <c r="CH260" s="168">
        <v>0</v>
      </c>
      <c r="CI260" s="168">
        <v>0</v>
      </c>
      <c r="CJ260" s="168">
        <v>33356.800000000003</v>
      </c>
      <c r="CK260" s="168">
        <v>37707.089999999997</v>
      </c>
      <c r="CL260" s="168">
        <v>0</v>
      </c>
      <c r="CM260" s="168">
        <v>0</v>
      </c>
      <c r="CN260" s="168">
        <v>0</v>
      </c>
      <c r="CO260" s="168">
        <v>117060.5</v>
      </c>
      <c r="CP260" s="168">
        <v>232033.44</v>
      </c>
      <c r="CQ260" s="168">
        <v>190328.67</v>
      </c>
      <c r="CR260" s="168">
        <v>125180.49</v>
      </c>
      <c r="CS260" s="168">
        <v>27050.46</v>
      </c>
      <c r="CT260" s="168">
        <v>35015.019999999997</v>
      </c>
      <c r="CU260" s="168">
        <v>106370.68</v>
      </c>
      <c r="CV260" s="168">
        <v>160144.17000000001</v>
      </c>
      <c r="CW260" s="168">
        <v>151110.88</v>
      </c>
      <c r="CX260" s="168">
        <v>129198.86</v>
      </c>
      <c r="CY260" s="168">
        <v>151454.35999999999</v>
      </c>
      <c r="CZ260" s="168">
        <v>119499.05</v>
      </c>
      <c r="DA260" s="168">
        <v>175582.73</v>
      </c>
      <c r="DB260" s="168">
        <v>177653.81</v>
      </c>
      <c r="DC260" s="168">
        <v>177779.52</v>
      </c>
      <c r="DD260" s="168">
        <v>140854.34</v>
      </c>
      <c r="DE260" s="168">
        <v>81857.62</v>
      </c>
      <c r="DF260" s="168">
        <v>42078.79</v>
      </c>
      <c r="DG260" s="168">
        <v>89473.96</v>
      </c>
      <c r="DH260" s="168">
        <v>138110.14000000001</v>
      </c>
      <c r="DI260" s="168">
        <v>137194.32999999999</v>
      </c>
      <c r="DJ260" s="168">
        <v>106480.6</v>
      </c>
      <c r="DK260" s="168">
        <v>88307.73</v>
      </c>
      <c r="DL260" s="168">
        <v>122025.60000000001</v>
      </c>
      <c r="DM260" s="168">
        <v>175724</v>
      </c>
      <c r="DN260" s="168">
        <v>174865.09</v>
      </c>
      <c r="DO260" s="168">
        <v>180568.22</v>
      </c>
      <c r="DP260" s="168">
        <v>125860.92</v>
      </c>
      <c r="DQ260" s="168">
        <v>76686.070000000007</v>
      </c>
      <c r="DR260" s="168">
        <v>46330.9</v>
      </c>
      <c r="DS260" s="168">
        <v>78061.67</v>
      </c>
      <c r="DT260" s="168">
        <v>139573.35999999999</v>
      </c>
      <c r="DU260" s="168">
        <v>119049.12</v>
      </c>
      <c r="DV260" s="168">
        <v>112180.56</v>
      </c>
      <c r="DW260" s="168">
        <v>80948.75</v>
      </c>
      <c r="DX260" s="168">
        <v>114829.91</v>
      </c>
      <c r="DY260" s="168">
        <v>157858.70000000001</v>
      </c>
      <c r="DZ260" s="168">
        <v>154772.73000000001</v>
      </c>
      <c r="EA260" s="168">
        <v>174990.8</v>
      </c>
      <c r="EB260" s="168">
        <v>110531.45</v>
      </c>
      <c r="EC260" s="168">
        <v>71665.08</v>
      </c>
      <c r="ED260" s="168">
        <v>45022.36</v>
      </c>
      <c r="EE260" s="168">
        <v>46493.56</v>
      </c>
      <c r="EF260" s="168">
        <v>124303.55</v>
      </c>
      <c r="EG260" s="168">
        <v>124401.1</v>
      </c>
      <c r="EH260" s="168">
        <v>95666.71</v>
      </c>
      <c r="EI260" s="168">
        <v>42815.87</v>
      </c>
      <c r="EJ260" s="168">
        <v>64893.120000000003</v>
      </c>
      <c r="EK260" s="168">
        <v>127165.11</v>
      </c>
      <c r="EL260" s="168">
        <v>161618.75</v>
      </c>
      <c r="EM260" s="168">
        <v>158830.06</v>
      </c>
      <c r="EN260" s="168">
        <v>122564</v>
      </c>
      <c r="EO260" s="168">
        <v>24345.41</v>
      </c>
      <c r="EP260" s="168">
        <v>20341.14</v>
      </c>
      <c r="EQ260" s="168">
        <v>56528.52</v>
      </c>
      <c r="ER260" s="168">
        <v>121599.9</v>
      </c>
      <c r="ES260" s="168">
        <v>98943.47</v>
      </c>
      <c r="ET260" s="168">
        <v>104696.37</v>
      </c>
      <c r="EU260" s="168">
        <v>39470.879999999997</v>
      </c>
      <c r="EV260" s="168">
        <v>68658.880000000005</v>
      </c>
      <c r="EW260" s="168">
        <v>123107.55</v>
      </c>
      <c r="EX260" s="168">
        <v>160224.39000000001</v>
      </c>
      <c r="EY260" s="168">
        <v>146978.07999999999</v>
      </c>
      <c r="EZ260" s="168">
        <v>112081.27</v>
      </c>
      <c r="FA260" s="168">
        <v>18935.32</v>
      </c>
      <c r="FB260" s="168">
        <v>19616.240000000002</v>
      </c>
      <c r="FC260" s="168">
        <v>56403.31</v>
      </c>
      <c r="FD260" s="168">
        <v>113114.02</v>
      </c>
      <c r="FE260" s="168">
        <v>109686.78</v>
      </c>
      <c r="FF260" s="168">
        <v>98342.7</v>
      </c>
      <c r="FG260" s="168">
        <v>32111.9</v>
      </c>
      <c r="FH260" s="168">
        <v>68658.880000000005</v>
      </c>
      <c r="FI260" s="168">
        <v>138374.39000000001</v>
      </c>
      <c r="FJ260" s="168">
        <v>158830.04999999999</v>
      </c>
      <c r="FK260" s="168">
        <v>149195.34</v>
      </c>
      <c r="FL260" s="168">
        <v>107364.89</v>
      </c>
      <c r="FM260" s="168">
        <v>21640.37</v>
      </c>
      <c r="FN260" s="168">
        <v>21066.04</v>
      </c>
      <c r="FO260" s="168">
        <v>57322.73</v>
      </c>
      <c r="FP260" s="168">
        <v>107218.26</v>
      </c>
      <c r="FQ260" s="168">
        <v>106678.08</v>
      </c>
      <c r="FR260" s="168">
        <v>102145.59</v>
      </c>
      <c r="FS260" s="168">
        <v>37463.879999999997</v>
      </c>
      <c r="FT260" s="168">
        <v>57794.71</v>
      </c>
      <c r="FU260" s="168">
        <v>143068.91</v>
      </c>
      <c r="FV260" s="168">
        <v>145012.31</v>
      </c>
      <c r="FW260" s="168">
        <v>162441.66</v>
      </c>
      <c r="FX260" s="168">
        <v>99618.240000000005</v>
      </c>
      <c r="FY260" s="168">
        <v>42891.64</v>
      </c>
      <c r="FZ260" s="168">
        <v>48982.66</v>
      </c>
      <c r="GA260" s="168">
        <v>58312.75</v>
      </c>
    </row>
    <row r="261" spans="2:183">
      <c r="B261" s="96" t="s">
        <v>9</v>
      </c>
      <c r="C261" s="166" t="s">
        <v>36</v>
      </c>
      <c r="D261" s="169">
        <v>0</v>
      </c>
      <c r="E261" s="170">
        <v>0</v>
      </c>
      <c r="F261" s="170">
        <v>0</v>
      </c>
      <c r="G261" s="170">
        <v>0</v>
      </c>
      <c r="H261" s="170">
        <v>0</v>
      </c>
      <c r="I261" s="170">
        <v>0</v>
      </c>
      <c r="J261" s="170">
        <v>7714</v>
      </c>
      <c r="K261" s="170">
        <v>0</v>
      </c>
      <c r="L261" s="170">
        <v>0</v>
      </c>
      <c r="M261" s="170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70">
        <v>0</v>
      </c>
      <c r="X261" s="170">
        <v>0</v>
      </c>
      <c r="Y261" s="170">
        <v>0</v>
      </c>
      <c r="Z261" s="170">
        <v>0</v>
      </c>
      <c r="AA261" s="170">
        <v>0</v>
      </c>
      <c r="AB261" s="170">
        <v>0</v>
      </c>
      <c r="AC261" s="170">
        <v>0</v>
      </c>
      <c r="AD261" s="170">
        <v>0</v>
      </c>
      <c r="AE261" s="170">
        <v>0</v>
      </c>
      <c r="AF261" s="170">
        <v>0</v>
      </c>
      <c r="AG261" s="170">
        <v>0</v>
      </c>
      <c r="AH261" s="170">
        <v>0</v>
      </c>
      <c r="AI261" s="170">
        <v>0</v>
      </c>
      <c r="AJ261" s="170">
        <v>0</v>
      </c>
      <c r="AK261" s="170">
        <v>0</v>
      </c>
      <c r="AL261" s="170">
        <v>0</v>
      </c>
      <c r="AM261" s="170">
        <v>0</v>
      </c>
      <c r="AN261" s="170">
        <v>0</v>
      </c>
      <c r="AO261" s="170">
        <v>0</v>
      </c>
      <c r="AP261" s="170">
        <v>0</v>
      </c>
      <c r="AQ261" s="170">
        <v>0</v>
      </c>
      <c r="AR261" s="170">
        <v>0</v>
      </c>
      <c r="AS261" s="170">
        <v>0</v>
      </c>
      <c r="AT261" s="170">
        <v>0</v>
      </c>
      <c r="AU261" s="170">
        <v>0</v>
      </c>
      <c r="AV261" s="170">
        <v>0</v>
      </c>
      <c r="AW261" s="170">
        <v>0</v>
      </c>
      <c r="AX261" s="170">
        <v>0</v>
      </c>
      <c r="AY261" s="170">
        <v>0</v>
      </c>
      <c r="AZ261" s="170">
        <v>0</v>
      </c>
      <c r="BA261" s="170">
        <v>0</v>
      </c>
      <c r="BB261" s="170">
        <v>0</v>
      </c>
      <c r="BC261" s="170">
        <v>0</v>
      </c>
      <c r="BD261" s="170">
        <v>0</v>
      </c>
      <c r="BE261" s="170">
        <v>0</v>
      </c>
      <c r="BF261" s="170">
        <v>0</v>
      </c>
      <c r="BG261" s="170">
        <v>0</v>
      </c>
      <c r="BH261" s="170">
        <v>0</v>
      </c>
      <c r="BI261" s="170">
        <v>0</v>
      </c>
      <c r="BJ261" s="170">
        <v>0</v>
      </c>
      <c r="BK261" s="170">
        <v>0</v>
      </c>
      <c r="BL261" s="170">
        <v>0</v>
      </c>
      <c r="BM261" s="170">
        <v>0</v>
      </c>
      <c r="BN261" s="170">
        <v>0</v>
      </c>
      <c r="BO261" s="170">
        <v>0</v>
      </c>
      <c r="BP261" s="170">
        <v>0</v>
      </c>
      <c r="BQ261" s="170">
        <v>0</v>
      </c>
      <c r="BR261" s="170">
        <v>0</v>
      </c>
      <c r="BS261" s="170">
        <v>0</v>
      </c>
      <c r="BT261" s="170">
        <v>0</v>
      </c>
      <c r="BU261" s="170">
        <v>0</v>
      </c>
      <c r="BV261" s="170">
        <v>0</v>
      </c>
      <c r="BW261" s="170">
        <v>0</v>
      </c>
      <c r="BX261" s="170">
        <v>0</v>
      </c>
      <c r="BY261" s="170">
        <v>0</v>
      </c>
      <c r="BZ261" s="170">
        <v>0</v>
      </c>
      <c r="CA261" s="170">
        <v>0</v>
      </c>
      <c r="CB261" s="170">
        <v>0</v>
      </c>
      <c r="CC261" s="170">
        <v>0</v>
      </c>
      <c r="CD261" s="170">
        <v>10672</v>
      </c>
      <c r="CE261" s="170">
        <v>9918</v>
      </c>
      <c r="CF261" s="170">
        <v>0</v>
      </c>
      <c r="CG261" s="170">
        <v>0</v>
      </c>
      <c r="CH261" s="170">
        <v>0</v>
      </c>
      <c r="CI261" s="170">
        <v>0</v>
      </c>
      <c r="CJ261" s="170">
        <v>2730</v>
      </c>
      <c r="CK261" s="170">
        <v>3090</v>
      </c>
      <c r="CL261" s="170">
        <v>0</v>
      </c>
      <c r="CM261" s="170">
        <v>0</v>
      </c>
      <c r="CN261" s="170">
        <v>0</v>
      </c>
      <c r="CO261" s="170">
        <v>9580</v>
      </c>
      <c r="CP261" s="170">
        <v>19298</v>
      </c>
      <c r="CQ261" s="170">
        <v>15834</v>
      </c>
      <c r="CR261" s="170">
        <v>10312</v>
      </c>
      <c r="CS261" s="170">
        <v>2200</v>
      </c>
      <c r="CT261" s="170">
        <v>2830</v>
      </c>
      <c r="CU261" s="170">
        <v>8745</v>
      </c>
      <c r="CV261" s="170">
        <v>13115</v>
      </c>
      <c r="CW261" s="170">
        <v>12370</v>
      </c>
      <c r="CX261" s="170">
        <v>10620</v>
      </c>
      <c r="CY261" s="170">
        <v>12395</v>
      </c>
      <c r="CZ261" s="170">
        <v>9700</v>
      </c>
      <c r="DA261" s="170">
        <v>14420</v>
      </c>
      <c r="DB261" s="170">
        <v>14774</v>
      </c>
      <c r="DC261" s="170">
        <v>14790</v>
      </c>
      <c r="DD261" s="170">
        <v>11650</v>
      </c>
      <c r="DE261" s="170">
        <v>6600</v>
      </c>
      <c r="DF261" s="170">
        <v>3440</v>
      </c>
      <c r="DG261" s="170">
        <v>7350</v>
      </c>
      <c r="DH261" s="170">
        <v>11305</v>
      </c>
      <c r="DI261" s="170">
        <v>11235</v>
      </c>
      <c r="DJ261" s="170">
        <v>8747</v>
      </c>
      <c r="DK261" s="170">
        <v>7260</v>
      </c>
      <c r="DL261" s="170">
        <v>9800</v>
      </c>
      <c r="DM261" s="170">
        <v>14420</v>
      </c>
      <c r="DN261" s="170">
        <v>14542</v>
      </c>
      <c r="DO261" s="170">
        <v>15022</v>
      </c>
      <c r="DP261" s="170">
        <v>10414</v>
      </c>
      <c r="DQ261" s="170">
        <v>6170</v>
      </c>
      <c r="DR261" s="170">
        <v>3790</v>
      </c>
      <c r="DS261" s="170">
        <v>6415</v>
      </c>
      <c r="DT261" s="170">
        <v>11425</v>
      </c>
      <c r="DU261" s="170">
        <v>9745</v>
      </c>
      <c r="DV261" s="170">
        <v>9220</v>
      </c>
      <c r="DW261" s="170">
        <v>6655</v>
      </c>
      <c r="DX261" s="170">
        <v>9220</v>
      </c>
      <c r="DY261" s="170">
        <v>12990</v>
      </c>
      <c r="DZ261" s="170">
        <v>12876</v>
      </c>
      <c r="EA261" s="170">
        <v>14558</v>
      </c>
      <c r="EB261" s="170">
        <v>9116</v>
      </c>
      <c r="EC261" s="170">
        <v>5770</v>
      </c>
      <c r="ED261" s="170">
        <v>3670</v>
      </c>
      <c r="EE261" s="170">
        <v>3820</v>
      </c>
      <c r="EF261" s="170">
        <v>10172</v>
      </c>
      <c r="EG261" s="170">
        <v>10185</v>
      </c>
      <c r="EH261" s="170">
        <v>7865</v>
      </c>
      <c r="EI261" s="170">
        <v>3520</v>
      </c>
      <c r="EJ261" s="170">
        <v>5190</v>
      </c>
      <c r="EK261" s="170">
        <v>10430</v>
      </c>
      <c r="EL261" s="170">
        <v>13440</v>
      </c>
      <c r="EM261" s="170">
        <v>13208</v>
      </c>
      <c r="EN261" s="170">
        <v>10100</v>
      </c>
      <c r="EO261" s="170">
        <v>1980</v>
      </c>
      <c r="EP261" s="170">
        <v>1670</v>
      </c>
      <c r="EQ261" s="170">
        <v>4645</v>
      </c>
      <c r="ER261" s="170">
        <v>9955</v>
      </c>
      <c r="ES261" s="170">
        <v>8100</v>
      </c>
      <c r="ET261" s="170">
        <v>8605</v>
      </c>
      <c r="EU261" s="170">
        <v>3245</v>
      </c>
      <c r="EV261" s="170">
        <v>5490</v>
      </c>
      <c r="EW261" s="170">
        <v>10100</v>
      </c>
      <c r="EX261" s="170">
        <v>13324</v>
      </c>
      <c r="EY261" s="170">
        <v>12222</v>
      </c>
      <c r="EZ261" s="170">
        <v>9296</v>
      </c>
      <c r="FA261" s="170">
        <v>1540</v>
      </c>
      <c r="FB261" s="170">
        <v>1610</v>
      </c>
      <c r="FC261" s="170">
        <v>4635</v>
      </c>
      <c r="FD261" s="170">
        <v>9260</v>
      </c>
      <c r="FE261" s="170">
        <v>8980</v>
      </c>
      <c r="FF261" s="170">
        <v>8085</v>
      </c>
      <c r="FG261" s="170">
        <v>2640</v>
      </c>
      <c r="FH261" s="170">
        <v>5490</v>
      </c>
      <c r="FI261" s="170">
        <v>11350</v>
      </c>
      <c r="FJ261" s="170">
        <v>13208</v>
      </c>
      <c r="FK261" s="170">
        <v>12412</v>
      </c>
      <c r="FL261" s="170">
        <v>8932</v>
      </c>
      <c r="FM261" s="170">
        <v>1760</v>
      </c>
      <c r="FN261" s="170">
        <v>1730</v>
      </c>
      <c r="FO261" s="170">
        <v>4710</v>
      </c>
      <c r="FP261" s="170">
        <v>8775</v>
      </c>
      <c r="FQ261" s="170">
        <v>8735</v>
      </c>
      <c r="FR261" s="170">
        <v>8395</v>
      </c>
      <c r="FS261" s="170">
        <v>3080</v>
      </c>
      <c r="FT261" s="170">
        <v>4620</v>
      </c>
      <c r="FU261" s="170">
        <v>11760</v>
      </c>
      <c r="FV261" s="170">
        <v>12064</v>
      </c>
      <c r="FW261" s="170">
        <v>13514</v>
      </c>
      <c r="FX261" s="170">
        <v>8262</v>
      </c>
      <c r="FY261" s="170">
        <v>3480</v>
      </c>
      <c r="FZ261" s="170">
        <v>3990</v>
      </c>
      <c r="GA261" s="170">
        <v>4787</v>
      </c>
    </row>
    <row r="262" spans="2:183" s="41" customFormat="1">
      <c r="B262" s="171" t="s">
        <v>9</v>
      </c>
      <c r="C262" s="172" t="s">
        <v>95</v>
      </c>
      <c r="D262" s="83">
        <v>0</v>
      </c>
      <c r="E262" s="84">
        <v>0</v>
      </c>
      <c r="F262" s="84">
        <v>0</v>
      </c>
      <c r="G262" s="84">
        <v>0</v>
      </c>
      <c r="H262" s="84">
        <v>0</v>
      </c>
      <c r="I262" s="84">
        <v>0</v>
      </c>
      <c r="J262" s="84">
        <v>0.17876344086021506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0.24731182795698925</v>
      </c>
      <c r="CE262" s="84">
        <v>0.22983870967741934</v>
      </c>
      <c r="CF262" s="84">
        <v>0</v>
      </c>
      <c r="CG262" s="84">
        <v>0</v>
      </c>
      <c r="CH262" s="84">
        <v>0</v>
      </c>
      <c r="CI262" s="84">
        <v>0</v>
      </c>
      <c r="CJ262" s="84">
        <v>5.6451612903225805E-2</v>
      </c>
      <c r="CK262" s="84">
        <v>6.830238726790451E-2</v>
      </c>
      <c r="CL262" s="84">
        <v>0</v>
      </c>
      <c r="CM262" s="84">
        <v>0</v>
      </c>
      <c r="CN262" s="84">
        <v>0</v>
      </c>
      <c r="CO262" s="84">
        <v>0.22175925925925927</v>
      </c>
      <c r="CP262" s="84">
        <v>0.44720986281053021</v>
      </c>
      <c r="CQ262" s="84">
        <v>0.36693548387096775</v>
      </c>
      <c r="CR262" s="84">
        <v>0.24693486590038313</v>
      </c>
      <c r="CS262" s="84">
        <v>4.9283154121863799E-2</v>
      </c>
      <c r="CT262" s="84">
        <v>6.5509259259259253E-2</v>
      </c>
      <c r="CU262" s="84">
        <v>0.18083126550868486</v>
      </c>
      <c r="CV262" s="84">
        <v>0.27119520264681557</v>
      </c>
      <c r="CW262" s="84">
        <v>0.28319597069597069</v>
      </c>
      <c r="CX262" s="84">
        <v>0.21960297766749379</v>
      </c>
      <c r="CY262" s="84">
        <v>0.26485042735042735</v>
      </c>
      <c r="CZ262" s="84">
        <v>0.21729390681003585</v>
      </c>
      <c r="DA262" s="84">
        <v>0.33379629629629631</v>
      </c>
      <c r="DB262" s="84">
        <v>0.34237115313311084</v>
      </c>
      <c r="DC262" s="84">
        <v>0.34274193548387094</v>
      </c>
      <c r="DD262" s="84">
        <v>0.27897509578544061</v>
      </c>
      <c r="DE262" s="84">
        <v>0.14784946236559141</v>
      </c>
      <c r="DF262" s="84">
        <v>7.9629629629629634E-2</v>
      </c>
      <c r="DG262" s="84">
        <v>0.15198511166253101</v>
      </c>
      <c r="DH262" s="84">
        <v>0.23376757650951199</v>
      </c>
      <c r="DI262" s="84">
        <v>0.25721153846153844</v>
      </c>
      <c r="DJ262" s="84">
        <v>0.18087262200165427</v>
      </c>
      <c r="DK262" s="84">
        <v>0.15512820512820513</v>
      </c>
      <c r="DL262" s="84">
        <v>0.21953405017921146</v>
      </c>
      <c r="DM262" s="84">
        <v>0.33379629629629631</v>
      </c>
      <c r="DN262" s="84">
        <v>0.33699480904708934</v>
      </c>
      <c r="DO262" s="84">
        <v>0.3481182795698925</v>
      </c>
      <c r="DP262" s="84">
        <v>0.24937739463601533</v>
      </c>
      <c r="DQ262" s="84">
        <v>0.13821684587813621</v>
      </c>
      <c r="DR262" s="84">
        <v>8.773148148148148E-2</v>
      </c>
      <c r="DS262" s="84">
        <v>0.13265095119933829</v>
      </c>
      <c r="DT262" s="84">
        <v>0.23624896608767576</v>
      </c>
      <c r="DU262" s="84">
        <v>0.22309981684981686</v>
      </c>
      <c r="DV262" s="84">
        <v>0.19065343258891645</v>
      </c>
      <c r="DW262" s="84">
        <v>0.1422008547008547</v>
      </c>
      <c r="DX262" s="84">
        <v>0.20654121863799282</v>
      </c>
      <c r="DY262" s="84">
        <v>0.30069444444444443</v>
      </c>
      <c r="DZ262" s="84">
        <v>0.29838709677419356</v>
      </c>
      <c r="EA262" s="84">
        <v>0.33736559139784944</v>
      </c>
      <c r="EB262" s="84">
        <v>0.21829501915708813</v>
      </c>
      <c r="EC262" s="84">
        <v>0.1292562724014337</v>
      </c>
      <c r="ED262" s="84">
        <v>8.4953703703703698E-2</v>
      </c>
      <c r="EE262" s="84">
        <v>7.8990901571546729E-2</v>
      </c>
      <c r="EF262" s="84">
        <v>0.21033912324234905</v>
      </c>
      <c r="EG262" s="84">
        <v>0.22513262599469497</v>
      </c>
      <c r="EH262" s="84">
        <v>0.16263440860215053</v>
      </c>
      <c r="EI262" s="84">
        <v>7.521367521367521E-2</v>
      </c>
      <c r="EJ262" s="84">
        <v>0.11626344086021505</v>
      </c>
      <c r="EK262" s="84">
        <v>0.2414351851851852</v>
      </c>
      <c r="EL262" s="84">
        <v>0.31145717463848721</v>
      </c>
      <c r="EM262" s="84">
        <v>0.30608083055246571</v>
      </c>
      <c r="EN262" s="84">
        <v>0.24185823754789271</v>
      </c>
      <c r="EO262" s="84">
        <v>4.4354838709677422E-2</v>
      </c>
      <c r="EP262" s="84">
        <v>3.8657407407407404E-2</v>
      </c>
      <c r="EQ262" s="84">
        <v>9.6050454921422668E-2</v>
      </c>
      <c r="ER262" s="84">
        <v>0.20585194375516958</v>
      </c>
      <c r="ES262" s="84">
        <v>0.18543956043956045</v>
      </c>
      <c r="ET262" s="84">
        <v>0.17793631100082713</v>
      </c>
      <c r="EU262" s="84">
        <v>6.9337606837606841E-2</v>
      </c>
      <c r="EV262" s="84">
        <v>0.12298387096774194</v>
      </c>
      <c r="EW262" s="84">
        <v>0.23379629629629631</v>
      </c>
      <c r="EX262" s="84">
        <v>0.30876900259547646</v>
      </c>
      <c r="EY262" s="84">
        <v>0.28323136818687428</v>
      </c>
      <c r="EZ262" s="84">
        <v>0.22260536398467434</v>
      </c>
      <c r="FA262" s="84">
        <v>3.4498207885304659E-2</v>
      </c>
      <c r="FB262" s="84">
        <v>3.726851851851852E-2</v>
      </c>
      <c r="FC262" s="84">
        <v>9.5843672456575685E-2</v>
      </c>
      <c r="FD262" s="84">
        <v>0.19148056244830439</v>
      </c>
      <c r="FE262" s="84">
        <v>0.20558608058608058</v>
      </c>
      <c r="FF262" s="84">
        <v>0.16718362282878413</v>
      </c>
      <c r="FG262" s="84">
        <v>5.6410256410256411E-2</v>
      </c>
      <c r="FH262" s="84">
        <v>0.12298387096774194</v>
      </c>
      <c r="FI262" s="84">
        <v>0.26273148148148145</v>
      </c>
      <c r="FJ262" s="84">
        <v>0.30608083055246571</v>
      </c>
      <c r="FK262" s="84">
        <v>0.28763440860215056</v>
      </c>
      <c r="FL262" s="84">
        <v>0.21388888888888888</v>
      </c>
      <c r="FM262" s="84">
        <v>3.9426523297491037E-2</v>
      </c>
      <c r="FN262" s="84">
        <v>4.0046296296296295E-2</v>
      </c>
      <c r="FO262" s="84">
        <v>9.7394540942928043E-2</v>
      </c>
      <c r="FP262" s="84">
        <v>0.18145161290322581</v>
      </c>
      <c r="FQ262" s="84">
        <v>0.19997710622710624</v>
      </c>
      <c r="FR262" s="84">
        <v>0.17359387923904052</v>
      </c>
      <c r="FS262" s="84">
        <v>6.5811965811965814E-2</v>
      </c>
      <c r="FT262" s="84">
        <v>0.10349462365591398</v>
      </c>
      <c r="FU262" s="84">
        <v>0.2722222222222222</v>
      </c>
      <c r="FV262" s="84">
        <v>0.27956989247311825</v>
      </c>
      <c r="FW262" s="84">
        <v>0.31317204301075269</v>
      </c>
      <c r="FX262" s="84">
        <v>0.19784482758620689</v>
      </c>
      <c r="FY262" s="84">
        <v>7.7956989247311828E-2</v>
      </c>
      <c r="FZ262" s="84">
        <v>9.2361111111111116E-2</v>
      </c>
      <c r="GA262" s="84">
        <v>9.8986765922249795E-2</v>
      </c>
    </row>
    <row r="263" spans="2:183">
      <c r="B263" s="96" t="s">
        <v>9</v>
      </c>
      <c r="C263" s="166" t="s">
        <v>268</v>
      </c>
      <c r="D263" s="169">
        <v>0</v>
      </c>
      <c r="E263" s="170">
        <v>0</v>
      </c>
      <c r="F263" s="170">
        <v>0</v>
      </c>
      <c r="G263" s="170">
        <v>0</v>
      </c>
      <c r="H263" s="170">
        <v>0</v>
      </c>
      <c r="I263" s="170">
        <v>0</v>
      </c>
      <c r="J263" s="170">
        <v>92724.23</v>
      </c>
      <c r="K263" s="170">
        <v>0</v>
      </c>
      <c r="L263" s="170">
        <v>0</v>
      </c>
      <c r="M263" s="170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70">
        <v>0</v>
      </c>
      <c r="X263" s="170">
        <v>0</v>
      </c>
      <c r="Y263" s="170">
        <v>0</v>
      </c>
      <c r="Z263" s="170">
        <v>0</v>
      </c>
      <c r="AA263" s="170">
        <v>0</v>
      </c>
      <c r="AB263" s="170">
        <v>0</v>
      </c>
      <c r="AC263" s="170">
        <v>0</v>
      </c>
      <c r="AD263" s="170">
        <v>0</v>
      </c>
      <c r="AE263" s="170">
        <v>0</v>
      </c>
      <c r="AF263" s="170">
        <v>0</v>
      </c>
      <c r="AG263" s="170">
        <v>0</v>
      </c>
      <c r="AH263" s="170">
        <v>0</v>
      </c>
      <c r="AI263" s="170">
        <v>0</v>
      </c>
      <c r="AJ263" s="170">
        <v>0</v>
      </c>
      <c r="AK263" s="170">
        <v>0</v>
      </c>
      <c r="AL263" s="170">
        <v>0</v>
      </c>
      <c r="AM263" s="170">
        <v>0</v>
      </c>
      <c r="AN263" s="170">
        <v>0</v>
      </c>
      <c r="AO263" s="170">
        <v>0</v>
      </c>
      <c r="AP263" s="170">
        <v>0</v>
      </c>
      <c r="AQ263" s="170">
        <v>0</v>
      </c>
      <c r="AR263" s="170">
        <v>0</v>
      </c>
      <c r="AS263" s="170">
        <v>0</v>
      </c>
      <c r="AT263" s="170">
        <v>0</v>
      </c>
      <c r="AU263" s="170">
        <v>0</v>
      </c>
      <c r="AV263" s="170">
        <v>0</v>
      </c>
      <c r="AW263" s="170">
        <v>0</v>
      </c>
      <c r="AX263" s="170">
        <v>0</v>
      </c>
      <c r="AY263" s="170">
        <v>0</v>
      </c>
      <c r="AZ263" s="170">
        <v>0</v>
      </c>
      <c r="BA263" s="170">
        <v>0</v>
      </c>
      <c r="BB263" s="170">
        <v>0</v>
      </c>
      <c r="BC263" s="170">
        <v>0</v>
      </c>
      <c r="BD263" s="170">
        <v>0</v>
      </c>
      <c r="BE263" s="170">
        <v>0</v>
      </c>
      <c r="BF263" s="170">
        <v>0</v>
      </c>
      <c r="BG263" s="170">
        <v>0</v>
      </c>
      <c r="BH263" s="170">
        <v>0</v>
      </c>
      <c r="BI263" s="170">
        <v>0</v>
      </c>
      <c r="BJ263" s="170">
        <v>0</v>
      </c>
      <c r="BK263" s="170">
        <v>0</v>
      </c>
      <c r="BL263" s="170">
        <v>0</v>
      </c>
      <c r="BM263" s="170">
        <v>0</v>
      </c>
      <c r="BN263" s="170">
        <v>0</v>
      </c>
      <c r="BO263" s="170">
        <v>0</v>
      </c>
      <c r="BP263" s="170">
        <v>0</v>
      </c>
      <c r="BQ263" s="170">
        <v>0</v>
      </c>
      <c r="BR263" s="170">
        <v>0</v>
      </c>
      <c r="BS263" s="170">
        <v>0</v>
      </c>
      <c r="BT263" s="170">
        <v>0</v>
      </c>
      <c r="BU263" s="170">
        <v>0</v>
      </c>
      <c r="BV263" s="170">
        <v>0</v>
      </c>
      <c r="BW263" s="170">
        <v>0</v>
      </c>
      <c r="BX263" s="170">
        <v>0</v>
      </c>
      <c r="BY263" s="170">
        <v>0</v>
      </c>
      <c r="BZ263" s="170">
        <v>0</v>
      </c>
      <c r="CA263" s="170">
        <v>0</v>
      </c>
      <c r="CB263" s="170">
        <v>0</v>
      </c>
      <c r="CC263" s="170">
        <v>0</v>
      </c>
      <c r="CD263" s="170">
        <v>128280.09</v>
      </c>
      <c r="CE263" s="170">
        <v>119216.84</v>
      </c>
      <c r="CF263" s="170">
        <v>0</v>
      </c>
      <c r="CG263" s="170">
        <v>0</v>
      </c>
      <c r="CH263" s="170">
        <v>0</v>
      </c>
      <c r="CI263" s="170">
        <v>0</v>
      </c>
      <c r="CJ263" s="170">
        <v>33356.800000000003</v>
      </c>
      <c r="CK263" s="170">
        <v>37707.089999999997</v>
      </c>
      <c r="CL263" s="170">
        <v>0</v>
      </c>
      <c r="CM263" s="170">
        <v>0</v>
      </c>
      <c r="CN263" s="170">
        <v>0</v>
      </c>
      <c r="CO263" s="170">
        <v>117060.5</v>
      </c>
      <c r="CP263" s="170">
        <v>232033.44</v>
      </c>
      <c r="CQ263" s="170">
        <v>190328.67</v>
      </c>
      <c r="CR263" s="170">
        <v>125180.49</v>
      </c>
      <c r="CS263" s="170">
        <v>27050.46</v>
      </c>
      <c r="CT263" s="170">
        <v>35015.019999999997</v>
      </c>
      <c r="CU263" s="170">
        <v>106370.68</v>
      </c>
      <c r="CV263" s="170">
        <v>160144.17000000001</v>
      </c>
      <c r="CW263" s="170">
        <v>151110.88</v>
      </c>
      <c r="CX263" s="170">
        <v>129198.86</v>
      </c>
      <c r="CY263" s="170">
        <v>151454.35999999999</v>
      </c>
      <c r="CZ263" s="170">
        <v>119499.05</v>
      </c>
      <c r="DA263" s="170">
        <v>175582.73</v>
      </c>
      <c r="DB263" s="170">
        <v>177653.81</v>
      </c>
      <c r="DC263" s="170">
        <v>177779.52</v>
      </c>
      <c r="DD263" s="170">
        <v>140854.34</v>
      </c>
      <c r="DE263" s="170">
        <v>81857.62</v>
      </c>
      <c r="DF263" s="170">
        <v>42078.79</v>
      </c>
      <c r="DG263" s="170">
        <v>89473.96</v>
      </c>
      <c r="DH263" s="170">
        <v>138110.14000000001</v>
      </c>
      <c r="DI263" s="170">
        <v>137194.32999999999</v>
      </c>
      <c r="DJ263" s="170">
        <v>106480.6</v>
      </c>
      <c r="DK263" s="170">
        <v>88307.73</v>
      </c>
      <c r="DL263" s="170">
        <v>122025.60000000001</v>
      </c>
      <c r="DM263" s="170">
        <v>175724</v>
      </c>
      <c r="DN263" s="170">
        <v>174865.09</v>
      </c>
      <c r="DO263" s="170">
        <v>180568.22</v>
      </c>
      <c r="DP263" s="170">
        <v>125860.92</v>
      </c>
      <c r="DQ263" s="170">
        <v>76686.070000000007</v>
      </c>
      <c r="DR263" s="170">
        <v>46330.9</v>
      </c>
      <c r="DS263" s="170">
        <v>78061.67</v>
      </c>
      <c r="DT263" s="170">
        <v>139573.35999999999</v>
      </c>
      <c r="DU263" s="170">
        <v>119049.12</v>
      </c>
      <c r="DV263" s="170">
        <v>112180.56</v>
      </c>
      <c r="DW263" s="170">
        <v>80948.75</v>
      </c>
      <c r="DX263" s="170">
        <v>114829.91</v>
      </c>
      <c r="DY263" s="170">
        <v>157858.70000000001</v>
      </c>
      <c r="DZ263" s="170">
        <v>154772.73000000001</v>
      </c>
      <c r="EA263" s="170">
        <v>174990.8</v>
      </c>
      <c r="EB263" s="170">
        <v>110531.45</v>
      </c>
      <c r="EC263" s="170">
        <v>71665.08</v>
      </c>
      <c r="ED263" s="170">
        <v>45022.36</v>
      </c>
      <c r="EE263" s="170">
        <v>46493.56</v>
      </c>
      <c r="EF263" s="170">
        <v>124303.55</v>
      </c>
      <c r="EG263" s="170">
        <v>124401.1</v>
      </c>
      <c r="EH263" s="170">
        <v>95666.71</v>
      </c>
      <c r="EI263" s="170">
        <v>42815.87</v>
      </c>
      <c r="EJ263" s="170">
        <v>64893.120000000003</v>
      </c>
      <c r="EK263" s="170">
        <v>127165.11</v>
      </c>
      <c r="EL263" s="170">
        <v>161618.75</v>
      </c>
      <c r="EM263" s="170">
        <v>158830.06</v>
      </c>
      <c r="EN263" s="170">
        <v>122564</v>
      </c>
      <c r="EO263" s="170">
        <v>24345.41</v>
      </c>
      <c r="EP263" s="170">
        <v>20341.14</v>
      </c>
      <c r="EQ263" s="170">
        <v>56528.52</v>
      </c>
      <c r="ER263" s="170">
        <v>121599.9</v>
      </c>
      <c r="ES263" s="170">
        <v>98943.47</v>
      </c>
      <c r="ET263" s="170">
        <v>104696.37</v>
      </c>
      <c r="EU263" s="170">
        <v>39470.879999999997</v>
      </c>
      <c r="EV263" s="170">
        <v>68658.880000000005</v>
      </c>
      <c r="EW263" s="170">
        <v>123107.55</v>
      </c>
      <c r="EX263" s="170">
        <v>160224.39000000001</v>
      </c>
      <c r="EY263" s="170">
        <v>146978.07999999999</v>
      </c>
      <c r="EZ263" s="170">
        <v>112081.27</v>
      </c>
      <c r="FA263" s="170">
        <v>18935.32</v>
      </c>
      <c r="FB263" s="170">
        <v>19616.240000000002</v>
      </c>
      <c r="FC263" s="170">
        <v>56403.31</v>
      </c>
      <c r="FD263" s="170">
        <v>113114.02</v>
      </c>
      <c r="FE263" s="170">
        <v>109686.78</v>
      </c>
      <c r="FF263" s="170">
        <v>98342.7</v>
      </c>
      <c r="FG263" s="170">
        <v>32111.9</v>
      </c>
      <c r="FH263" s="170">
        <v>68658.880000000005</v>
      </c>
      <c r="FI263" s="170">
        <v>138374.39000000001</v>
      </c>
      <c r="FJ263" s="170">
        <v>158830.04999999999</v>
      </c>
      <c r="FK263" s="170">
        <v>149195.34</v>
      </c>
      <c r="FL263" s="170">
        <v>107364.89</v>
      </c>
      <c r="FM263" s="170">
        <v>21640.37</v>
      </c>
      <c r="FN263" s="170">
        <v>21066.04</v>
      </c>
      <c r="FO263" s="170">
        <v>57322.73</v>
      </c>
      <c r="FP263" s="170">
        <v>107218.26</v>
      </c>
      <c r="FQ263" s="170">
        <v>106678.08</v>
      </c>
      <c r="FR263" s="170">
        <v>102145.59</v>
      </c>
      <c r="FS263" s="170">
        <v>37463.879999999997</v>
      </c>
      <c r="FT263" s="170">
        <v>57794.71</v>
      </c>
      <c r="FU263" s="170">
        <v>143068.91</v>
      </c>
      <c r="FV263" s="170">
        <v>145012.31</v>
      </c>
      <c r="FW263" s="170">
        <v>162441.66</v>
      </c>
      <c r="FX263" s="170">
        <v>99618.240000000005</v>
      </c>
      <c r="FY263" s="170">
        <v>42891.64</v>
      </c>
      <c r="FZ263" s="170">
        <v>48982.66</v>
      </c>
      <c r="GA263" s="170">
        <v>58312.75</v>
      </c>
    </row>
    <row r="264" spans="2:183">
      <c r="B264" s="171" t="s">
        <v>9</v>
      </c>
      <c r="C264" s="172" t="s">
        <v>269</v>
      </c>
      <c r="D264" s="455">
        <v>0</v>
      </c>
      <c r="E264" s="456">
        <v>0</v>
      </c>
      <c r="F264" s="456">
        <v>0</v>
      </c>
      <c r="G264" s="456">
        <v>0</v>
      </c>
      <c r="H264" s="456">
        <v>0</v>
      </c>
      <c r="I264" s="456">
        <v>0</v>
      </c>
      <c r="J264" s="456">
        <v>12.020252787140263</v>
      </c>
      <c r="K264" s="456">
        <v>0</v>
      </c>
      <c r="L264" s="456">
        <v>0</v>
      </c>
      <c r="M264" s="456">
        <v>0</v>
      </c>
      <c r="N264" s="456">
        <v>0</v>
      </c>
      <c r="O264" s="456">
        <v>0</v>
      </c>
      <c r="P264" s="456">
        <v>0</v>
      </c>
      <c r="Q264" s="456">
        <v>0</v>
      </c>
      <c r="R264" s="456">
        <v>0</v>
      </c>
      <c r="S264" s="456">
        <v>0</v>
      </c>
      <c r="T264" s="456">
        <v>0</v>
      </c>
      <c r="U264" s="456">
        <v>0</v>
      </c>
      <c r="V264" s="456">
        <v>0</v>
      </c>
      <c r="W264" s="456">
        <v>0</v>
      </c>
      <c r="X264" s="456">
        <v>0</v>
      </c>
      <c r="Y264" s="456">
        <v>0</v>
      </c>
      <c r="Z264" s="456">
        <v>0</v>
      </c>
      <c r="AA264" s="456">
        <v>0</v>
      </c>
      <c r="AB264" s="456">
        <v>0</v>
      </c>
      <c r="AC264" s="456">
        <v>0</v>
      </c>
      <c r="AD264" s="456">
        <v>0</v>
      </c>
      <c r="AE264" s="456">
        <v>0</v>
      </c>
      <c r="AF264" s="456">
        <v>0</v>
      </c>
      <c r="AG264" s="456">
        <v>0</v>
      </c>
      <c r="AH264" s="456">
        <v>0</v>
      </c>
      <c r="AI264" s="456">
        <v>0</v>
      </c>
      <c r="AJ264" s="456">
        <v>0</v>
      </c>
      <c r="AK264" s="456">
        <v>0</v>
      </c>
      <c r="AL264" s="456">
        <v>0</v>
      </c>
      <c r="AM264" s="456">
        <v>0</v>
      </c>
      <c r="AN264" s="456">
        <v>0</v>
      </c>
      <c r="AO264" s="456">
        <v>0</v>
      </c>
      <c r="AP264" s="456">
        <v>0</v>
      </c>
      <c r="AQ264" s="456">
        <v>0</v>
      </c>
      <c r="AR264" s="456">
        <v>0</v>
      </c>
      <c r="AS264" s="456">
        <v>0</v>
      </c>
      <c r="AT264" s="456">
        <v>0</v>
      </c>
      <c r="AU264" s="456">
        <v>0</v>
      </c>
      <c r="AV264" s="456">
        <v>0</v>
      </c>
      <c r="AW264" s="456">
        <v>0</v>
      </c>
      <c r="AX264" s="456">
        <v>0</v>
      </c>
      <c r="AY264" s="456">
        <v>0</v>
      </c>
      <c r="AZ264" s="456">
        <v>0</v>
      </c>
      <c r="BA264" s="456">
        <v>0</v>
      </c>
      <c r="BB264" s="456">
        <v>0</v>
      </c>
      <c r="BC264" s="456">
        <v>0</v>
      </c>
      <c r="BD264" s="456">
        <v>0</v>
      </c>
      <c r="BE264" s="456">
        <v>0</v>
      </c>
      <c r="BF264" s="456">
        <v>0</v>
      </c>
      <c r="BG264" s="456">
        <v>0</v>
      </c>
      <c r="BH264" s="456">
        <v>0</v>
      </c>
      <c r="BI264" s="456">
        <v>0</v>
      </c>
      <c r="BJ264" s="456">
        <v>0</v>
      </c>
      <c r="BK264" s="456">
        <v>0</v>
      </c>
      <c r="BL264" s="456">
        <v>0</v>
      </c>
      <c r="BM264" s="456">
        <v>0</v>
      </c>
      <c r="BN264" s="456">
        <v>0</v>
      </c>
      <c r="BO264" s="456">
        <v>0</v>
      </c>
      <c r="BP264" s="456">
        <v>0</v>
      </c>
      <c r="BQ264" s="456">
        <v>0</v>
      </c>
      <c r="BR264" s="456">
        <v>0</v>
      </c>
      <c r="BS264" s="456">
        <v>0</v>
      </c>
      <c r="BT264" s="456">
        <v>0</v>
      </c>
      <c r="BU264" s="456">
        <v>0</v>
      </c>
      <c r="BV264" s="456">
        <v>0</v>
      </c>
      <c r="BW264" s="456">
        <v>0</v>
      </c>
      <c r="BX264" s="456">
        <v>0</v>
      </c>
      <c r="BY264" s="456">
        <v>0</v>
      </c>
      <c r="BZ264" s="456">
        <v>0</v>
      </c>
      <c r="CA264" s="456">
        <v>0</v>
      </c>
      <c r="CB264" s="456">
        <v>0</v>
      </c>
      <c r="CC264" s="456">
        <v>0</v>
      </c>
      <c r="CD264" s="456">
        <v>12.020248313343329</v>
      </c>
      <c r="CE264" s="456">
        <v>12.02025005041339</v>
      </c>
      <c r="CF264" s="456">
        <v>0</v>
      </c>
      <c r="CG264" s="456">
        <v>0</v>
      </c>
      <c r="CH264" s="456">
        <v>0</v>
      </c>
      <c r="CI264" s="456">
        <v>0</v>
      </c>
      <c r="CJ264" s="456">
        <v>12.21860805860806</v>
      </c>
      <c r="CK264" s="456">
        <v>12.202941747572815</v>
      </c>
      <c r="CL264" s="456">
        <v>0</v>
      </c>
      <c r="CM264" s="456">
        <v>0</v>
      </c>
      <c r="CN264" s="456">
        <v>0</v>
      </c>
      <c r="CO264" s="456">
        <v>12.219258872651357</v>
      </c>
      <c r="CP264" s="456">
        <v>12.023704010778319</v>
      </c>
      <c r="CQ264" s="456">
        <v>12.020251989389921</v>
      </c>
      <c r="CR264" s="456">
        <v>12.139302754072926</v>
      </c>
      <c r="CS264" s="456">
        <v>12.295663636363637</v>
      </c>
      <c r="CT264" s="456">
        <v>12.372798586572436</v>
      </c>
      <c r="CU264" s="456">
        <v>12.163599771297884</v>
      </c>
      <c r="CV264" s="456">
        <v>12.210764010674801</v>
      </c>
      <c r="CW264" s="456">
        <v>12.215915925626517</v>
      </c>
      <c r="CX264" s="456">
        <v>12.165617702448211</v>
      </c>
      <c r="CY264" s="456">
        <v>12.218988301734569</v>
      </c>
      <c r="CZ264" s="456">
        <v>12.31948969072165</v>
      </c>
      <c r="DA264" s="456">
        <v>12.17633356449376</v>
      </c>
      <c r="DB264" s="456">
        <v>12.024760389874103</v>
      </c>
      <c r="DC264" s="456">
        <v>12.020251521298174</v>
      </c>
      <c r="DD264" s="456">
        <v>12.090501287553648</v>
      </c>
      <c r="DE264" s="456">
        <v>12.402669696969696</v>
      </c>
      <c r="DF264" s="456">
        <v>12.232206395348838</v>
      </c>
      <c r="DG264" s="456">
        <v>12.173327891156463</v>
      </c>
      <c r="DH264" s="456">
        <v>12.216730650154799</v>
      </c>
      <c r="DI264" s="456">
        <v>12.211333333333332</v>
      </c>
      <c r="DJ264" s="456">
        <v>12.173385160626502</v>
      </c>
      <c r="DK264" s="456">
        <v>12.163599173553719</v>
      </c>
      <c r="DL264" s="456">
        <v>12.451591836734694</v>
      </c>
      <c r="DM264" s="456">
        <v>12.186130374479889</v>
      </c>
      <c r="DN264" s="456">
        <v>12.02483083482327</v>
      </c>
      <c r="DO264" s="456">
        <v>12.020251630941287</v>
      </c>
      <c r="DP264" s="456">
        <v>12.085742270021125</v>
      </c>
      <c r="DQ264" s="456">
        <v>12.428860615883307</v>
      </c>
      <c r="DR264" s="456">
        <v>12.224511873350924</v>
      </c>
      <c r="DS264" s="456">
        <v>12.16861574434918</v>
      </c>
      <c r="DT264" s="456">
        <v>12.216486652078773</v>
      </c>
      <c r="DU264" s="456">
        <v>12.216430990251411</v>
      </c>
      <c r="DV264" s="456">
        <v>12.167088937093276</v>
      </c>
      <c r="DW264" s="456">
        <v>12.163598797896318</v>
      </c>
      <c r="DX264" s="456">
        <v>12.454437093275489</v>
      </c>
      <c r="DY264" s="456">
        <v>12.152324865280987</v>
      </c>
      <c r="DZ264" s="456">
        <v>12.020249301025164</v>
      </c>
      <c r="EA264" s="456">
        <v>12.020250034345377</v>
      </c>
      <c r="EB264" s="456">
        <v>12.124994515138217</v>
      </c>
      <c r="EC264" s="456">
        <v>12.420291161178509</v>
      </c>
      <c r="ED264" s="456">
        <v>12.267673024523161</v>
      </c>
      <c r="EE264" s="456">
        <v>12.171089005235601</v>
      </c>
      <c r="EF264" s="456">
        <v>12.220168108533228</v>
      </c>
      <c r="EG264" s="456">
        <v>12.214148257241041</v>
      </c>
      <c r="EH264" s="456">
        <v>12.163599491417674</v>
      </c>
      <c r="EI264" s="456">
        <v>12.163599431818183</v>
      </c>
      <c r="EJ264" s="456">
        <v>12.50349132947977</v>
      </c>
      <c r="EK264" s="456">
        <v>12.192244487056568</v>
      </c>
      <c r="EL264" s="456">
        <v>12.025204613095237</v>
      </c>
      <c r="EM264" s="456">
        <v>12.025292247122955</v>
      </c>
      <c r="EN264" s="456">
        <v>12.135049504950494</v>
      </c>
      <c r="EO264" s="456">
        <v>12.295661616161617</v>
      </c>
      <c r="EP264" s="456">
        <v>12.180323353293414</v>
      </c>
      <c r="EQ264" s="456">
        <v>12.169756727664154</v>
      </c>
      <c r="ER264" s="456">
        <v>12.214957307885484</v>
      </c>
      <c r="ES264" s="456">
        <v>12.215243209876544</v>
      </c>
      <c r="ET264" s="456">
        <v>12.166922719349214</v>
      </c>
      <c r="EU264" s="456">
        <v>12.163599383667179</v>
      </c>
      <c r="EV264" s="456">
        <v>12.506171220400729</v>
      </c>
      <c r="EW264" s="456">
        <v>12.188866336633664</v>
      </c>
      <c r="EX264" s="456">
        <v>12.025246922845993</v>
      </c>
      <c r="EY264" s="456">
        <v>12.025697921780395</v>
      </c>
      <c r="EZ264" s="456">
        <v>12.056935240963856</v>
      </c>
      <c r="FA264" s="456">
        <v>12.295662337662337</v>
      </c>
      <c r="FB264" s="456">
        <v>12.184000000000001</v>
      </c>
      <c r="FC264" s="456">
        <v>12.168998921251347</v>
      </c>
      <c r="FD264" s="456">
        <v>12.215336933045357</v>
      </c>
      <c r="FE264" s="456">
        <v>12.214563474387528</v>
      </c>
      <c r="FF264" s="456">
        <v>12.163599257884972</v>
      </c>
      <c r="FG264" s="456">
        <v>12.163598484848485</v>
      </c>
      <c r="FH264" s="456">
        <v>12.506171220400729</v>
      </c>
      <c r="FI264" s="456">
        <v>12.191576211453746</v>
      </c>
      <c r="FJ264" s="456">
        <v>12.025291490006056</v>
      </c>
      <c r="FK264" s="456">
        <v>12.020249758298421</v>
      </c>
      <c r="FL264" s="456">
        <v>12.020251903269145</v>
      </c>
      <c r="FM264" s="456">
        <v>12.295664772727273</v>
      </c>
      <c r="FN264" s="456">
        <v>12.176901734104046</v>
      </c>
      <c r="FO264" s="456">
        <v>12.170430997876858</v>
      </c>
      <c r="FP264" s="456">
        <v>12.218605128205128</v>
      </c>
      <c r="FQ264" s="456">
        <v>12.212716657126503</v>
      </c>
      <c r="FR264" s="456">
        <v>12.167431804645622</v>
      </c>
      <c r="FS264" s="456">
        <v>12.163597402597402</v>
      </c>
      <c r="FT264" s="456">
        <v>12.50967748917749</v>
      </c>
      <c r="FU264" s="456">
        <v>12.165723639455782</v>
      </c>
      <c r="FV264" s="456">
        <v>12.020251160477454</v>
      </c>
      <c r="FW264" s="456">
        <v>12.020250110996004</v>
      </c>
      <c r="FX264" s="456">
        <v>12.057400145243284</v>
      </c>
      <c r="FY264" s="456">
        <v>12.325183908045977</v>
      </c>
      <c r="FZ264" s="456">
        <v>12.276355889724311</v>
      </c>
      <c r="GA264" s="456">
        <v>12.181481094631293</v>
      </c>
    </row>
    <row r="265" spans="2:183">
      <c r="B265" s="96" t="s">
        <v>9</v>
      </c>
      <c r="C265" s="166" t="s">
        <v>37</v>
      </c>
      <c r="D265" s="99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382487.47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0</v>
      </c>
      <c r="AA265" s="87">
        <v>0</v>
      </c>
      <c r="AB265" s="87">
        <v>0</v>
      </c>
      <c r="AC265" s="87">
        <v>0</v>
      </c>
      <c r="AD265" s="87">
        <v>0</v>
      </c>
      <c r="AE265" s="87">
        <v>0</v>
      </c>
      <c r="AF265" s="87">
        <v>0</v>
      </c>
      <c r="AG265" s="87">
        <v>0</v>
      </c>
      <c r="AH265" s="87">
        <v>0</v>
      </c>
      <c r="AI265" s="87">
        <v>0</v>
      </c>
      <c r="AJ265" s="87">
        <v>0</v>
      </c>
      <c r="AK265" s="87">
        <v>0</v>
      </c>
      <c r="AL265" s="87">
        <v>0</v>
      </c>
      <c r="AM265" s="87">
        <v>0</v>
      </c>
      <c r="AN265" s="87">
        <v>0</v>
      </c>
      <c r="AO265" s="87">
        <v>0</v>
      </c>
      <c r="AP265" s="87">
        <v>0</v>
      </c>
      <c r="AQ265" s="87">
        <v>0</v>
      </c>
      <c r="AR265" s="87">
        <v>0</v>
      </c>
      <c r="AS265" s="87">
        <v>0</v>
      </c>
      <c r="AT265" s="87">
        <v>0</v>
      </c>
      <c r="AU265" s="87">
        <v>0</v>
      </c>
      <c r="AV265" s="87">
        <v>0</v>
      </c>
      <c r="AW265" s="87">
        <v>0</v>
      </c>
      <c r="AX265" s="87">
        <v>0</v>
      </c>
      <c r="AY265" s="87">
        <v>0</v>
      </c>
      <c r="AZ265" s="87">
        <v>0</v>
      </c>
      <c r="BA265" s="87">
        <v>0</v>
      </c>
      <c r="BB265" s="87">
        <v>0</v>
      </c>
      <c r="BC265" s="87">
        <v>0</v>
      </c>
      <c r="BD265" s="87">
        <v>0</v>
      </c>
      <c r="BE265" s="87">
        <v>0</v>
      </c>
      <c r="BF265" s="87">
        <v>0</v>
      </c>
      <c r="BG265" s="87">
        <v>0</v>
      </c>
      <c r="BH265" s="87">
        <v>0</v>
      </c>
      <c r="BI265" s="87">
        <v>0</v>
      </c>
      <c r="BJ265" s="87">
        <v>0</v>
      </c>
      <c r="BK265" s="87">
        <v>0</v>
      </c>
      <c r="BL265" s="87">
        <v>0</v>
      </c>
      <c r="BM265" s="87">
        <v>0</v>
      </c>
      <c r="BN265" s="87">
        <v>0</v>
      </c>
      <c r="BO265" s="87">
        <v>0</v>
      </c>
      <c r="BP265" s="87">
        <v>0</v>
      </c>
      <c r="BQ265" s="87">
        <v>0</v>
      </c>
      <c r="BR265" s="87">
        <v>0</v>
      </c>
      <c r="BS265" s="87">
        <v>0</v>
      </c>
      <c r="BT265" s="87">
        <v>0</v>
      </c>
      <c r="BU265" s="87">
        <v>0</v>
      </c>
      <c r="BV265" s="87">
        <v>0</v>
      </c>
      <c r="BW265" s="87">
        <v>0</v>
      </c>
      <c r="BX265" s="87">
        <v>0</v>
      </c>
      <c r="BY265" s="87">
        <v>0</v>
      </c>
      <c r="BZ265" s="87">
        <v>0</v>
      </c>
      <c r="CA265" s="87">
        <v>0</v>
      </c>
      <c r="CB265" s="87">
        <v>0</v>
      </c>
      <c r="CC265" s="87">
        <v>0</v>
      </c>
      <c r="CD265" s="87">
        <v>721703.75</v>
      </c>
      <c r="CE265" s="87">
        <v>673336.69</v>
      </c>
      <c r="CF265" s="87">
        <v>0</v>
      </c>
      <c r="CG265" s="87">
        <v>0</v>
      </c>
      <c r="CH265" s="87">
        <v>0</v>
      </c>
      <c r="CI265" s="87">
        <v>0</v>
      </c>
      <c r="CJ265" s="87">
        <v>205177.66</v>
      </c>
      <c r="CK265" s="87">
        <v>231144.44</v>
      </c>
      <c r="CL265" s="87">
        <v>0</v>
      </c>
      <c r="CM265" s="87">
        <v>0</v>
      </c>
      <c r="CN265" s="87">
        <v>0</v>
      </c>
      <c r="CO265" s="87">
        <v>695807.94</v>
      </c>
      <c r="CP265" s="87">
        <v>1391737</v>
      </c>
      <c r="CQ265" s="87">
        <v>1147111.6200000001</v>
      </c>
      <c r="CR265" s="87">
        <v>754963.81</v>
      </c>
      <c r="CS265" s="87">
        <v>164277.42000000001</v>
      </c>
      <c r="CT265" s="87">
        <v>216532.89</v>
      </c>
      <c r="CU265" s="87">
        <v>682474.12</v>
      </c>
      <c r="CV265" s="87">
        <v>1049425.25</v>
      </c>
      <c r="CW265" s="87">
        <v>987962.81</v>
      </c>
      <c r="CX265" s="87">
        <v>835012.19</v>
      </c>
      <c r="CY265" s="87">
        <v>953556.94</v>
      </c>
      <c r="CZ265" s="87">
        <v>756070.81</v>
      </c>
      <c r="DA265" s="87">
        <v>1118989.1200000001</v>
      </c>
      <c r="DB265" s="87">
        <v>1143024.25</v>
      </c>
      <c r="DC265" s="87">
        <v>1149699.75</v>
      </c>
      <c r="DD265" s="87">
        <v>907101.94</v>
      </c>
      <c r="DE265" s="87">
        <v>530191.81000000006</v>
      </c>
      <c r="DF265" s="87">
        <v>277046.71999999997</v>
      </c>
      <c r="DG265" s="87">
        <v>608959.81000000006</v>
      </c>
      <c r="DH265" s="87">
        <v>958207.81</v>
      </c>
      <c r="DI265" s="87">
        <v>948561.5</v>
      </c>
      <c r="DJ265" s="87">
        <v>726410.56</v>
      </c>
      <c r="DK265" s="87">
        <v>588217.88</v>
      </c>
      <c r="DL265" s="87">
        <v>814032.5</v>
      </c>
      <c r="DM265" s="87">
        <v>1181568.25</v>
      </c>
      <c r="DN265" s="87">
        <v>1187509.5</v>
      </c>
      <c r="DO265" s="87">
        <v>1232016.5</v>
      </c>
      <c r="DP265" s="87">
        <v>855728.88</v>
      </c>
      <c r="DQ265" s="87">
        <v>524609.38</v>
      </c>
      <c r="DR265" s="87">
        <v>322602.12</v>
      </c>
      <c r="DS265" s="87">
        <v>559858.25</v>
      </c>
      <c r="DT265" s="87">
        <v>1019723.69</v>
      </c>
      <c r="DU265" s="87">
        <v>865011.06</v>
      </c>
      <c r="DV265" s="87">
        <v>805120.06</v>
      </c>
      <c r="DW265" s="87">
        <v>567127</v>
      </c>
      <c r="DX265" s="87">
        <v>805187.06</v>
      </c>
      <c r="DY265" s="87">
        <v>1114798.75</v>
      </c>
      <c r="DZ265" s="87">
        <v>1101981.75</v>
      </c>
      <c r="EA265" s="87">
        <v>1252059.5</v>
      </c>
      <c r="EB265" s="87">
        <v>788199.94</v>
      </c>
      <c r="EC265" s="87">
        <v>513623.5</v>
      </c>
      <c r="ED265" s="87">
        <v>326817.28000000003</v>
      </c>
      <c r="EE265" s="87">
        <v>346051.5</v>
      </c>
      <c r="EF265" s="87">
        <v>942967.06</v>
      </c>
      <c r="EG265" s="87">
        <v>940845.75</v>
      </c>
      <c r="EH265" s="87">
        <v>710516.81</v>
      </c>
      <c r="EI265" s="87">
        <v>312341.75</v>
      </c>
      <c r="EJ265" s="87">
        <v>475082.62</v>
      </c>
      <c r="EK265" s="87">
        <v>943056.56</v>
      </c>
      <c r="EL265" s="87">
        <v>1219090</v>
      </c>
      <c r="EM265" s="87">
        <v>1208379.3799999999</v>
      </c>
      <c r="EN265" s="87">
        <v>916656.06</v>
      </c>
      <c r="EO265" s="87">
        <v>182128.02</v>
      </c>
      <c r="EP265" s="87">
        <v>153616.29999999999</v>
      </c>
      <c r="EQ265" s="87">
        <v>434873.94</v>
      </c>
      <c r="ER265" s="87">
        <v>964773.94</v>
      </c>
      <c r="ES265" s="87">
        <v>779971.56</v>
      </c>
      <c r="ET265" s="87">
        <v>796634.88</v>
      </c>
      <c r="EU265" s="87">
        <v>301004.94</v>
      </c>
      <c r="EV265" s="87">
        <v>527437.62</v>
      </c>
      <c r="EW265" s="87">
        <v>962085.25</v>
      </c>
      <c r="EX265" s="87">
        <v>1279071.75</v>
      </c>
      <c r="EY265" s="87">
        <v>1179793.25</v>
      </c>
      <c r="EZ265" s="87">
        <v>871880.25</v>
      </c>
      <c r="FA265" s="87">
        <v>146502.59</v>
      </c>
      <c r="FB265" s="87">
        <v>152790.95000000001</v>
      </c>
      <c r="FC265" s="87">
        <v>447052.75</v>
      </c>
      <c r="FD265" s="87">
        <v>921879.5</v>
      </c>
      <c r="FE265" s="87">
        <v>902173.88</v>
      </c>
      <c r="FF265" s="87">
        <v>780743</v>
      </c>
      <c r="FG265" s="87">
        <v>255482.3</v>
      </c>
      <c r="FH265" s="87">
        <v>550300.88</v>
      </c>
      <c r="FI265" s="87">
        <v>1128304.8799999999</v>
      </c>
      <c r="FJ265" s="87">
        <v>1323053.8799999999</v>
      </c>
      <c r="FK265" s="87">
        <v>1249660.6200000001</v>
      </c>
      <c r="FL265" s="87">
        <v>871373.75</v>
      </c>
      <c r="FM265" s="87">
        <v>174659.42</v>
      </c>
      <c r="FN265" s="87">
        <v>171203.75</v>
      </c>
      <c r="FO265" s="87">
        <v>474059.03</v>
      </c>
      <c r="FP265" s="87">
        <v>908245.69</v>
      </c>
      <c r="FQ265" s="87">
        <v>908577.38</v>
      </c>
      <c r="FR265" s="87">
        <v>839636.69</v>
      </c>
      <c r="FS265" s="87">
        <v>308589.96999999997</v>
      </c>
      <c r="FT265" s="87">
        <v>479580.44</v>
      </c>
      <c r="FU265" s="87">
        <v>1207930.5</v>
      </c>
      <c r="FV265" s="87">
        <v>1250731.75</v>
      </c>
      <c r="FW265" s="87">
        <v>1408857.5</v>
      </c>
      <c r="FX265" s="87">
        <v>837092.25</v>
      </c>
      <c r="FY265" s="87">
        <v>358445.41</v>
      </c>
      <c r="FZ265" s="87">
        <v>412189</v>
      </c>
      <c r="GA265" s="87">
        <v>499390.5</v>
      </c>
    </row>
    <row r="266" spans="2:183">
      <c r="B266" s="171" t="s">
        <v>9</v>
      </c>
      <c r="C266" s="172" t="s">
        <v>270</v>
      </c>
      <c r="D266" s="81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4.1250002291741863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P266" s="82">
        <v>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0</v>
      </c>
      <c r="BZ266" s="82">
        <v>0</v>
      </c>
      <c r="CA266" s="82">
        <v>0</v>
      </c>
      <c r="CB266" s="82">
        <v>0</v>
      </c>
      <c r="CC266" s="82">
        <v>0</v>
      </c>
      <c r="CD266" s="82">
        <v>5.625999716713638</v>
      </c>
      <c r="CE266" s="82">
        <v>5.647999812778127</v>
      </c>
      <c r="CF266" s="82">
        <v>0</v>
      </c>
      <c r="CG266" s="82">
        <v>0</v>
      </c>
      <c r="CH266" s="82">
        <v>0</v>
      </c>
      <c r="CI266" s="82">
        <v>0</v>
      </c>
      <c r="CJ266" s="82">
        <v>6.150999496354566</v>
      </c>
      <c r="CK266" s="82">
        <v>6.1299994245114124</v>
      </c>
      <c r="CL266" s="82">
        <v>0</v>
      </c>
      <c r="CM266" s="82">
        <v>0</v>
      </c>
      <c r="CN266" s="82">
        <v>0</v>
      </c>
      <c r="CO266" s="82">
        <v>5.9440028019699209</v>
      </c>
      <c r="CP266" s="82">
        <v>5.9980018397348243</v>
      </c>
      <c r="CQ266" s="82">
        <v>6.027003813981362</v>
      </c>
      <c r="CR266" s="82">
        <v>6.0310021953101476</v>
      </c>
      <c r="CS266" s="82">
        <v>6.0729991282957858</v>
      </c>
      <c r="CT266" s="82">
        <v>6.1840001804939719</v>
      </c>
      <c r="CU266" s="82">
        <v>6.4159984687509759</v>
      </c>
      <c r="CV266" s="82">
        <v>6.553003147101764</v>
      </c>
      <c r="CW266" s="82">
        <v>6.5379991831163977</v>
      </c>
      <c r="CX266" s="82">
        <v>6.4629996735265305</v>
      </c>
      <c r="CY266" s="82">
        <v>6.2960019110707677</v>
      </c>
      <c r="CZ266" s="82">
        <v>6.3270026832849302</v>
      </c>
      <c r="DA266" s="82">
        <v>6.373002173960959</v>
      </c>
      <c r="DB266" s="82">
        <v>6.4339979536605494</v>
      </c>
      <c r="DC266" s="82">
        <v>6.4669977171723723</v>
      </c>
      <c r="DD266" s="82">
        <v>6.4399999318444854</v>
      </c>
      <c r="DE266" s="82">
        <v>6.4770000642579166</v>
      </c>
      <c r="DF266" s="82">
        <v>6.5839992072015372</v>
      </c>
      <c r="DG266" s="82">
        <v>6.8060004273869179</v>
      </c>
      <c r="DH266" s="82">
        <v>6.9379975286390989</v>
      </c>
      <c r="DI266" s="82">
        <v>6.9139992884545602</v>
      </c>
      <c r="DJ266" s="82">
        <v>6.821999124723189</v>
      </c>
      <c r="DK266" s="82">
        <v>6.6610010244856257</v>
      </c>
      <c r="DL266" s="82">
        <v>6.6709977250675268</v>
      </c>
      <c r="DM266" s="82">
        <v>6.7240004211149298</v>
      </c>
      <c r="DN266" s="82">
        <v>6.7910038533134314</v>
      </c>
      <c r="DO266" s="82">
        <v>6.822997424463729</v>
      </c>
      <c r="DP266" s="82">
        <v>6.7990038528242129</v>
      </c>
      <c r="DQ266" s="82">
        <v>6.8409996756907736</v>
      </c>
      <c r="DR266" s="82">
        <v>6.9630013662588031</v>
      </c>
      <c r="DS266" s="82">
        <v>7.1719993948374405</v>
      </c>
      <c r="DT266" s="82">
        <v>7.306005171760571</v>
      </c>
      <c r="DU266" s="82">
        <v>7.2660012942556831</v>
      </c>
      <c r="DV266" s="82">
        <v>7.1770016124005807</v>
      </c>
      <c r="DW266" s="82">
        <v>7.0060007103259778</v>
      </c>
      <c r="DX266" s="82">
        <v>7.011997658101448</v>
      </c>
      <c r="DY266" s="82">
        <v>7.0620038680161432</v>
      </c>
      <c r="DZ266" s="82">
        <v>7.11999943400882</v>
      </c>
      <c r="EA266" s="82">
        <v>7.1550018629550811</v>
      </c>
      <c r="EB266" s="82">
        <v>7.1310015384761529</v>
      </c>
      <c r="EC266" s="82">
        <v>7.1669982088905781</v>
      </c>
      <c r="ED266" s="82">
        <v>7.2589993061225586</v>
      </c>
      <c r="EE266" s="82">
        <v>7.4429985572195383</v>
      </c>
      <c r="EF266" s="82">
        <v>7.5860026523779895</v>
      </c>
      <c r="EG266" s="82">
        <v>7.5630018544852096</v>
      </c>
      <c r="EH266" s="82">
        <v>7.4270016184313228</v>
      </c>
      <c r="EI266" s="82">
        <v>7.2949994943463716</v>
      </c>
      <c r="EJ266" s="82">
        <v>7.321001363472738</v>
      </c>
      <c r="EK266" s="82">
        <v>7.4160008197216989</v>
      </c>
      <c r="EL266" s="82">
        <v>7.5429985691635411</v>
      </c>
      <c r="EM266" s="82">
        <v>7.6080017850525268</v>
      </c>
      <c r="EN266" s="82">
        <v>7.4789992167357466</v>
      </c>
      <c r="EO266" s="82">
        <v>7.4810003199781807</v>
      </c>
      <c r="EP266" s="82">
        <v>7.5520005270107768</v>
      </c>
      <c r="EQ266" s="82">
        <v>7.6930006304782088</v>
      </c>
      <c r="ER266" s="82">
        <v>7.9340027417785706</v>
      </c>
      <c r="ES266" s="82">
        <v>7.883001879760231</v>
      </c>
      <c r="ET266" s="82">
        <v>7.6090019166853642</v>
      </c>
      <c r="EU266" s="82">
        <v>7.6260002310564152</v>
      </c>
      <c r="EV266" s="82">
        <v>7.6820015124045131</v>
      </c>
      <c r="EW266" s="82">
        <v>7.8149979428556575</v>
      </c>
      <c r="EX266" s="82">
        <v>7.9830027750456711</v>
      </c>
      <c r="EY266" s="82">
        <v>8.0270013732660015</v>
      </c>
      <c r="EZ266" s="82">
        <v>7.7790004520826717</v>
      </c>
      <c r="FA266" s="82">
        <v>7.7370010118656563</v>
      </c>
      <c r="FB266" s="82">
        <v>7.7890028874034982</v>
      </c>
      <c r="FC266" s="82">
        <v>7.9260020378236673</v>
      </c>
      <c r="FD266" s="82">
        <v>8.1500020952309882</v>
      </c>
      <c r="FE266" s="82">
        <v>8.2250010438814964</v>
      </c>
      <c r="FF266" s="82">
        <v>7.9390030983489375</v>
      </c>
      <c r="FG266" s="82">
        <v>7.9560007349300408</v>
      </c>
      <c r="FH266" s="82">
        <v>8.0149993708024354</v>
      </c>
      <c r="FI266" s="82">
        <v>8.154000751150555</v>
      </c>
      <c r="FJ266" s="82">
        <v>8.3299972517794956</v>
      </c>
      <c r="FK266" s="82">
        <v>8.3760030306576603</v>
      </c>
      <c r="FL266" s="82">
        <v>8.1160028199162682</v>
      </c>
      <c r="FM266" s="82">
        <v>8.0709997102637345</v>
      </c>
      <c r="FN266" s="82">
        <v>8.1270020374023773</v>
      </c>
      <c r="FO266" s="82">
        <v>8.2700009228450906</v>
      </c>
      <c r="FP266" s="82">
        <v>8.4709982236234751</v>
      </c>
      <c r="FQ266" s="82">
        <v>8.5170016183268391</v>
      </c>
      <c r="FR266" s="82">
        <v>8.2199994145611175</v>
      </c>
      <c r="FS266" s="82">
        <v>8.2369997448208778</v>
      </c>
      <c r="FT266" s="82">
        <v>8.2979988998993157</v>
      </c>
      <c r="FU266" s="82">
        <v>8.4429978532722441</v>
      </c>
      <c r="FV266" s="82">
        <v>8.6250039738005686</v>
      </c>
      <c r="FW266" s="82">
        <v>8.6730060502952266</v>
      </c>
      <c r="FX266" s="82">
        <v>8.403001799670422</v>
      </c>
      <c r="FY266" s="82">
        <v>8.3569994059448405</v>
      </c>
      <c r="FZ266" s="82">
        <v>8.4149982871489613</v>
      </c>
      <c r="GA266" s="82">
        <v>8.5640018692309994</v>
      </c>
    </row>
    <row r="267" spans="2:183">
      <c r="B267" s="96" t="s">
        <v>9</v>
      </c>
      <c r="C267" s="166" t="s">
        <v>38</v>
      </c>
      <c r="D267" s="173">
        <v>0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</v>
      </c>
      <c r="AR267" s="174">
        <v>0</v>
      </c>
      <c r="AS267" s="174">
        <v>0</v>
      </c>
      <c r="AT267" s="174">
        <v>0</v>
      </c>
      <c r="AU267" s="174">
        <v>0</v>
      </c>
      <c r="AV267" s="174">
        <v>0</v>
      </c>
      <c r="AW267" s="174">
        <v>0</v>
      </c>
      <c r="AX267" s="174">
        <v>0</v>
      </c>
      <c r="AY267" s="174">
        <v>0</v>
      </c>
      <c r="AZ267" s="174">
        <v>0</v>
      </c>
      <c r="BA267" s="174">
        <v>0</v>
      </c>
      <c r="BB267" s="174">
        <v>0</v>
      </c>
      <c r="BC267" s="174">
        <v>0</v>
      </c>
      <c r="BD267" s="174">
        <v>0</v>
      </c>
      <c r="BE267" s="174">
        <v>0</v>
      </c>
      <c r="BF267" s="174">
        <v>0</v>
      </c>
      <c r="BG267" s="174">
        <v>0</v>
      </c>
      <c r="BH267" s="174">
        <v>0</v>
      </c>
      <c r="BI267" s="174">
        <v>0</v>
      </c>
      <c r="BJ267" s="174">
        <v>0</v>
      </c>
      <c r="BK267" s="174">
        <v>0</v>
      </c>
      <c r="BL267" s="174">
        <v>0</v>
      </c>
      <c r="BM267" s="174">
        <v>0</v>
      </c>
      <c r="BN267" s="174">
        <v>0</v>
      </c>
      <c r="BO267" s="174">
        <v>0</v>
      </c>
      <c r="BP267" s="174">
        <v>0</v>
      </c>
      <c r="BQ267" s="174">
        <v>0</v>
      </c>
      <c r="BR267" s="174">
        <v>0</v>
      </c>
      <c r="BS267" s="174">
        <v>0</v>
      </c>
      <c r="BT267" s="174">
        <v>0</v>
      </c>
      <c r="BU267" s="174">
        <v>0</v>
      </c>
      <c r="BV267" s="174">
        <v>0</v>
      </c>
      <c r="BW267" s="174">
        <v>0</v>
      </c>
      <c r="BX267" s="174">
        <v>0</v>
      </c>
      <c r="BY267" s="174">
        <v>0</v>
      </c>
      <c r="BZ267" s="174">
        <v>0</v>
      </c>
      <c r="CA267" s="174">
        <v>0</v>
      </c>
      <c r="CB267" s="174">
        <v>0</v>
      </c>
      <c r="CC267" s="174">
        <v>0</v>
      </c>
      <c r="CD267" s="174">
        <v>0</v>
      </c>
      <c r="CE267" s="174">
        <v>0</v>
      </c>
      <c r="CF267" s="174">
        <v>0</v>
      </c>
      <c r="CG267" s="174">
        <v>0</v>
      </c>
      <c r="CH267" s="174">
        <v>0</v>
      </c>
      <c r="CI267" s="174">
        <v>0</v>
      </c>
      <c r="CJ267" s="174">
        <v>0</v>
      </c>
      <c r="CK267" s="174">
        <v>0</v>
      </c>
      <c r="CL267" s="174">
        <v>0</v>
      </c>
      <c r="CM267" s="174">
        <v>0</v>
      </c>
      <c r="CN267" s="174">
        <v>0</v>
      </c>
      <c r="CO267" s="174">
        <v>0</v>
      </c>
      <c r="CP267" s="174">
        <v>0</v>
      </c>
      <c r="CQ267" s="174">
        <v>0</v>
      </c>
      <c r="CR267" s="174">
        <v>0</v>
      </c>
      <c r="CS267" s="174">
        <v>0</v>
      </c>
      <c r="CT267" s="174">
        <v>0</v>
      </c>
      <c r="CU267" s="174">
        <v>0</v>
      </c>
      <c r="CV267" s="174">
        <v>0</v>
      </c>
      <c r="CW267" s="174">
        <v>0</v>
      </c>
      <c r="CX267" s="174">
        <v>0</v>
      </c>
      <c r="CY267" s="174">
        <v>0</v>
      </c>
      <c r="CZ267" s="174">
        <v>0</v>
      </c>
      <c r="DA267" s="174">
        <v>0</v>
      </c>
      <c r="DB267" s="174">
        <v>0</v>
      </c>
      <c r="DC267" s="174">
        <v>0</v>
      </c>
      <c r="DD267" s="174">
        <v>0</v>
      </c>
      <c r="DE267" s="174">
        <v>0</v>
      </c>
      <c r="DF267" s="174">
        <v>0</v>
      </c>
      <c r="DG267" s="174">
        <v>0</v>
      </c>
      <c r="DH267" s="174">
        <v>0</v>
      </c>
      <c r="DI267" s="174">
        <v>0</v>
      </c>
      <c r="DJ267" s="174">
        <v>0</v>
      </c>
      <c r="DK267" s="174">
        <v>0</v>
      </c>
      <c r="DL267" s="174">
        <v>0</v>
      </c>
      <c r="DM267" s="174">
        <v>0</v>
      </c>
      <c r="DN267" s="174">
        <v>0</v>
      </c>
      <c r="DO267" s="174">
        <v>0</v>
      </c>
      <c r="DP267" s="174">
        <v>0</v>
      </c>
      <c r="DQ267" s="174">
        <v>0</v>
      </c>
      <c r="DR267" s="174">
        <v>0</v>
      </c>
      <c r="DS267" s="174">
        <v>0</v>
      </c>
      <c r="DT267" s="174">
        <v>0</v>
      </c>
      <c r="DU267" s="174">
        <v>0</v>
      </c>
      <c r="DV267" s="174">
        <v>0</v>
      </c>
      <c r="DW267" s="174">
        <v>0</v>
      </c>
      <c r="DX267" s="174">
        <v>0</v>
      </c>
      <c r="DY267" s="174">
        <v>0</v>
      </c>
      <c r="DZ267" s="174">
        <v>0</v>
      </c>
      <c r="EA267" s="174">
        <v>0</v>
      </c>
      <c r="EB267" s="174">
        <v>0</v>
      </c>
      <c r="EC267" s="174">
        <v>0</v>
      </c>
      <c r="ED267" s="174">
        <v>0</v>
      </c>
      <c r="EE267" s="174">
        <v>0</v>
      </c>
      <c r="EF267" s="174">
        <v>0</v>
      </c>
      <c r="EG267" s="174">
        <v>0</v>
      </c>
      <c r="EH267" s="174">
        <v>0</v>
      </c>
      <c r="EI267" s="174">
        <v>0</v>
      </c>
      <c r="EJ267" s="174">
        <v>0</v>
      </c>
      <c r="EK267" s="174">
        <v>0</v>
      </c>
      <c r="EL267" s="174">
        <v>0</v>
      </c>
      <c r="EM267" s="174">
        <v>0</v>
      </c>
      <c r="EN267" s="174">
        <v>0</v>
      </c>
      <c r="EO267" s="174">
        <v>0</v>
      </c>
      <c r="EP267" s="174">
        <v>0</v>
      </c>
      <c r="EQ267" s="174">
        <v>0</v>
      </c>
      <c r="ER267" s="174">
        <v>0</v>
      </c>
      <c r="ES267" s="174">
        <v>0</v>
      </c>
      <c r="ET267" s="174">
        <v>0</v>
      </c>
      <c r="EU267" s="174">
        <v>0</v>
      </c>
      <c r="EV267" s="174">
        <v>0</v>
      </c>
      <c r="EW267" s="174">
        <v>0</v>
      </c>
      <c r="EX267" s="174">
        <v>0</v>
      </c>
      <c r="EY267" s="174">
        <v>0</v>
      </c>
      <c r="EZ267" s="174">
        <v>0</v>
      </c>
      <c r="FA267" s="174">
        <v>0</v>
      </c>
      <c r="FB267" s="174">
        <v>0</v>
      </c>
      <c r="FC267" s="174">
        <v>0</v>
      </c>
      <c r="FD267" s="174">
        <v>0</v>
      </c>
      <c r="FE267" s="174">
        <v>0</v>
      </c>
      <c r="FF267" s="174">
        <v>0</v>
      </c>
      <c r="FG267" s="174">
        <v>0</v>
      </c>
      <c r="FH267" s="174">
        <v>0</v>
      </c>
      <c r="FI267" s="174">
        <v>0</v>
      </c>
      <c r="FJ267" s="174">
        <v>0</v>
      </c>
      <c r="FK267" s="174">
        <v>0</v>
      </c>
      <c r="FL267" s="174">
        <v>0</v>
      </c>
      <c r="FM267" s="174">
        <v>0</v>
      </c>
      <c r="FN267" s="174">
        <v>0</v>
      </c>
      <c r="FO267" s="174">
        <v>0</v>
      </c>
      <c r="FP267" s="174">
        <v>0</v>
      </c>
      <c r="FQ267" s="174">
        <v>0</v>
      </c>
      <c r="FR267" s="174">
        <v>0</v>
      </c>
      <c r="FS267" s="174">
        <v>0</v>
      </c>
      <c r="FT267" s="174">
        <v>0</v>
      </c>
      <c r="FU267" s="174">
        <v>0</v>
      </c>
      <c r="FV267" s="174">
        <v>0</v>
      </c>
      <c r="FW267" s="174">
        <v>0</v>
      </c>
      <c r="FX267" s="174">
        <v>0</v>
      </c>
      <c r="FY267" s="174">
        <v>0</v>
      </c>
      <c r="FZ267" s="174">
        <v>0</v>
      </c>
      <c r="GA267" s="174">
        <v>0</v>
      </c>
    </row>
    <row r="268" spans="2:183">
      <c r="B268" s="171" t="s">
        <v>9</v>
      </c>
      <c r="C268" s="172" t="s">
        <v>39</v>
      </c>
      <c r="D268" s="81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0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0</v>
      </c>
      <c r="AE268" s="82">
        <v>0</v>
      </c>
      <c r="AF268" s="82">
        <v>0</v>
      </c>
      <c r="AG268" s="82">
        <v>0</v>
      </c>
      <c r="AH268" s="82">
        <v>0</v>
      </c>
      <c r="AI268" s="82">
        <v>0</v>
      </c>
      <c r="AJ268" s="82">
        <v>0</v>
      </c>
      <c r="AK268" s="82">
        <v>0</v>
      </c>
      <c r="AL268" s="82">
        <v>0</v>
      </c>
      <c r="AM268" s="82">
        <v>0</v>
      </c>
      <c r="AN268" s="82">
        <v>0</v>
      </c>
      <c r="AO268" s="82">
        <v>0</v>
      </c>
      <c r="AP268" s="82">
        <v>0</v>
      </c>
      <c r="AQ268" s="82">
        <v>0</v>
      </c>
      <c r="AR268" s="82">
        <v>0</v>
      </c>
      <c r="AS268" s="82">
        <v>0</v>
      </c>
      <c r="AT268" s="82">
        <v>0</v>
      </c>
      <c r="AU268" s="82">
        <v>0</v>
      </c>
      <c r="AV268" s="82">
        <v>0</v>
      </c>
      <c r="AW268" s="82">
        <v>0</v>
      </c>
      <c r="AX268" s="82">
        <v>0</v>
      </c>
      <c r="AY268" s="82">
        <v>0</v>
      </c>
      <c r="AZ268" s="82">
        <v>0</v>
      </c>
      <c r="BA268" s="82">
        <v>0</v>
      </c>
      <c r="BB268" s="82">
        <v>0</v>
      </c>
      <c r="BC268" s="82">
        <v>0</v>
      </c>
      <c r="BD268" s="82">
        <v>0</v>
      </c>
      <c r="BE268" s="82">
        <v>0</v>
      </c>
      <c r="BF268" s="82">
        <v>0</v>
      </c>
      <c r="BG268" s="82">
        <v>0</v>
      </c>
      <c r="BH268" s="82">
        <v>0</v>
      </c>
      <c r="BI268" s="82">
        <v>0</v>
      </c>
      <c r="BJ268" s="82">
        <v>0</v>
      </c>
      <c r="BK268" s="82">
        <v>0</v>
      </c>
      <c r="BL268" s="82">
        <v>0</v>
      </c>
      <c r="BM268" s="82">
        <v>0</v>
      </c>
      <c r="BN268" s="82">
        <v>0</v>
      </c>
      <c r="BO268" s="82">
        <v>0</v>
      </c>
      <c r="BP268" s="82">
        <v>0</v>
      </c>
      <c r="BQ268" s="82">
        <v>0</v>
      </c>
      <c r="BR268" s="82">
        <v>0</v>
      </c>
      <c r="BS268" s="82">
        <v>0</v>
      </c>
      <c r="BT268" s="82">
        <v>0</v>
      </c>
      <c r="BU268" s="82">
        <v>0</v>
      </c>
      <c r="BV268" s="82">
        <v>0</v>
      </c>
      <c r="BW268" s="82">
        <v>0</v>
      </c>
      <c r="BX268" s="82">
        <v>0</v>
      </c>
      <c r="BY268" s="82">
        <v>0</v>
      </c>
      <c r="BZ268" s="82">
        <v>0</v>
      </c>
      <c r="CA268" s="82">
        <v>0</v>
      </c>
      <c r="CB268" s="82">
        <v>0</v>
      </c>
      <c r="CC268" s="82">
        <v>0</v>
      </c>
      <c r="CD268" s="82">
        <v>0</v>
      </c>
      <c r="CE268" s="82">
        <v>0</v>
      </c>
      <c r="CF268" s="82">
        <v>0</v>
      </c>
      <c r="CG268" s="82">
        <v>0</v>
      </c>
      <c r="CH268" s="82">
        <v>0</v>
      </c>
      <c r="CI268" s="82">
        <v>0</v>
      </c>
      <c r="CJ268" s="82">
        <v>0</v>
      </c>
      <c r="CK268" s="82">
        <v>0</v>
      </c>
      <c r="CL268" s="82">
        <v>0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2">
        <v>0</v>
      </c>
      <c r="CU268" s="82">
        <v>0</v>
      </c>
      <c r="CV268" s="82">
        <v>0</v>
      </c>
      <c r="CW268" s="82">
        <v>0</v>
      </c>
      <c r="CX268" s="82">
        <v>0</v>
      </c>
      <c r="CY268" s="82">
        <v>0</v>
      </c>
      <c r="CZ268" s="82">
        <v>0</v>
      </c>
      <c r="DA268" s="82">
        <v>0</v>
      </c>
      <c r="DB268" s="82">
        <v>0</v>
      </c>
      <c r="DC268" s="82">
        <v>0</v>
      </c>
      <c r="DD268" s="82">
        <v>0</v>
      </c>
      <c r="DE268" s="82">
        <v>0</v>
      </c>
      <c r="DF268" s="82">
        <v>0</v>
      </c>
      <c r="DG268" s="82">
        <v>0</v>
      </c>
      <c r="DH268" s="82">
        <v>0</v>
      </c>
      <c r="DI268" s="82">
        <v>0</v>
      </c>
      <c r="DJ268" s="82">
        <v>0</v>
      </c>
      <c r="DK268" s="82">
        <v>0</v>
      </c>
      <c r="DL268" s="82">
        <v>0</v>
      </c>
      <c r="DM268" s="82">
        <v>0</v>
      </c>
      <c r="DN268" s="82">
        <v>0</v>
      </c>
      <c r="DO268" s="82">
        <v>0</v>
      </c>
      <c r="DP268" s="82">
        <v>0</v>
      </c>
      <c r="DQ268" s="82">
        <v>0</v>
      </c>
      <c r="DR268" s="82">
        <v>0</v>
      </c>
      <c r="DS268" s="82">
        <v>0</v>
      </c>
      <c r="DT268" s="82">
        <v>0</v>
      </c>
      <c r="DU268" s="82">
        <v>0</v>
      </c>
      <c r="DV268" s="82">
        <v>0</v>
      </c>
      <c r="DW268" s="82">
        <v>0</v>
      </c>
      <c r="DX268" s="82">
        <v>0</v>
      </c>
      <c r="DY268" s="82">
        <v>0</v>
      </c>
      <c r="DZ268" s="82">
        <v>0</v>
      </c>
      <c r="EA268" s="82">
        <v>0</v>
      </c>
      <c r="EB268" s="82">
        <v>0</v>
      </c>
      <c r="EC268" s="82">
        <v>0</v>
      </c>
      <c r="ED268" s="82">
        <v>0</v>
      </c>
      <c r="EE268" s="82">
        <v>0</v>
      </c>
      <c r="EF268" s="82">
        <v>0</v>
      </c>
      <c r="EG268" s="82">
        <v>0</v>
      </c>
      <c r="EH268" s="82">
        <v>0</v>
      </c>
      <c r="EI268" s="82">
        <v>0</v>
      </c>
      <c r="EJ268" s="82">
        <v>0</v>
      </c>
      <c r="EK268" s="82">
        <v>0</v>
      </c>
      <c r="EL268" s="82">
        <v>0</v>
      </c>
      <c r="EM268" s="82">
        <v>0</v>
      </c>
      <c r="EN268" s="82">
        <v>0</v>
      </c>
      <c r="EO268" s="82">
        <v>0</v>
      </c>
      <c r="EP268" s="82">
        <v>0</v>
      </c>
      <c r="EQ268" s="82">
        <v>0</v>
      </c>
      <c r="ER268" s="82">
        <v>0</v>
      </c>
      <c r="ES268" s="82">
        <v>0</v>
      </c>
      <c r="ET268" s="82">
        <v>0</v>
      </c>
      <c r="EU268" s="82">
        <v>0</v>
      </c>
      <c r="EV268" s="82">
        <v>0</v>
      </c>
      <c r="EW268" s="82">
        <v>0</v>
      </c>
      <c r="EX268" s="82">
        <v>0</v>
      </c>
      <c r="EY268" s="82">
        <v>0</v>
      </c>
      <c r="EZ268" s="82">
        <v>0</v>
      </c>
      <c r="FA268" s="82">
        <v>0</v>
      </c>
      <c r="FB268" s="82">
        <v>0</v>
      </c>
      <c r="FC268" s="82">
        <v>0</v>
      </c>
      <c r="FD268" s="82">
        <v>0</v>
      </c>
      <c r="FE268" s="82">
        <v>0</v>
      </c>
      <c r="FF268" s="82">
        <v>0</v>
      </c>
      <c r="FG268" s="82">
        <v>0</v>
      </c>
      <c r="FH268" s="82">
        <v>0</v>
      </c>
      <c r="FI268" s="82">
        <v>0</v>
      </c>
      <c r="FJ268" s="82">
        <v>0</v>
      </c>
      <c r="FK268" s="82">
        <v>0</v>
      </c>
      <c r="FL268" s="82">
        <v>0</v>
      </c>
      <c r="FM268" s="82">
        <v>0</v>
      </c>
      <c r="FN268" s="82">
        <v>0</v>
      </c>
      <c r="FO268" s="82">
        <v>0</v>
      </c>
      <c r="FP268" s="82">
        <v>0</v>
      </c>
      <c r="FQ268" s="82">
        <v>0</v>
      </c>
      <c r="FR268" s="82">
        <v>0</v>
      </c>
      <c r="FS268" s="82">
        <v>0</v>
      </c>
      <c r="FT268" s="82">
        <v>0</v>
      </c>
      <c r="FU268" s="82">
        <v>0</v>
      </c>
      <c r="FV268" s="82">
        <v>0</v>
      </c>
      <c r="FW268" s="82">
        <v>0</v>
      </c>
      <c r="FX268" s="82">
        <v>0</v>
      </c>
      <c r="FY268" s="82">
        <v>0</v>
      </c>
      <c r="FZ268" s="82">
        <v>0</v>
      </c>
      <c r="GA268" s="82">
        <v>0</v>
      </c>
    </row>
    <row r="269" spans="2:183">
      <c r="B269" s="96" t="s">
        <v>9</v>
      </c>
      <c r="C269" s="166" t="s">
        <v>40</v>
      </c>
      <c r="D269" s="175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  <c r="J269" s="176">
        <v>18.54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76">
        <v>0</v>
      </c>
      <c r="U269" s="176">
        <v>0</v>
      </c>
      <c r="V269" s="176">
        <v>0</v>
      </c>
      <c r="W269" s="176">
        <v>0</v>
      </c>
      <c r="X269" s="176">
        <v>0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6">
        <v>0</v>
      </c>
      <c r="AL269" s="176">
        <v>0</v>
      </c>
      <c r="AM269" s="176">
        <v>0</v>
      </c>
      <c r="AN269" s="176">
        <v>0</v>
      </c>
      <c r="AO269" s="176">
        <v>0</v>
      </c>
      <c r="AP269" s="176">
        <v>0</v>
      </c>
      <c r="AQ269" s="176">
        <v>0</v>
      </c>
      <c r="AR269" s="176">
        <v>0</v>
      </c>
      <c r="AS269" s="176">
        <v>0</v>
      </c>
      <c r="AT269" s="176">
        <v>0</v>
      </c>
      <c r="AU269" s="176">
        <v>0</v>
      </c>
      <c r="AV269" s="176">
        <v>0</v>
      </c>
      <c r="AW269" s="176">
        <v>0</v>
      </c>
      <c r="AX269" s="176">
        <v>0</v>
      </c>
      <c r="AY269" s="176">
        <v>0</v>
      </c>
      <c r="AZ269" s="176">
        <v>0</v>
      </c>
      <c r="BA269" s="176">
        <v>0</v>
      </c>
      <c r="BB269" s="176">
        <v>0</v>
      </c>
      <c r="BC269" s="176">
        <v>0</v>
      </c>
      <c r="BD269" s="176">
        <v>0</v>
      </c>
      <c r="BE269" s="176">
        <v>0</v>
      </c>
      <c r="BF269" s="176">
        <v>0</v>
      </c>
      <c r="BG269" s="176">
        <v>0</v>
      </c>
      <c r="BH269" s="176">
        <v>0</v>
      </c>
      <c r="BI269" s="176">
        <v>0</v>
      </c>
      <c r="BJ269" s="176">
        <v>0</v>
      </c>
      <c r="BK269" s="176">
        <v>0</v>
      </c>
      <c r="BL269" s="176">
        <v>0</v>
      </c>
      <c r="BM269" s="176">
        <v>0</v>
      </c>
      <c r="BN269" s="176">
        <v>0</v>
      </c>
      <c r="BO269" s="176">
        <v>0</v>
      </c>
      <c r="BP269" s="176">
        <v>0</v>
      </c>
      <c r="BQ269" s="176">
        <v>0</v>
      </c>
      <c r="BR269" s="176">
        <v>0</v>
      </c>
      <c r="BS269" s="176">
        <v>0</v>
      </c>
      <c r="BT269" s="176">
        <v>0</v>
      </c>
      <c r="BU269" s="176">
        <v>0</v>
      </c>
      <c r="BV269" s="176">
        <v>0</v>
      </c>
      <c r="BW269" s="176">
        <v>0</v>
      </c>
      <c r="BX269" s="176">
        <v>0</v>
      </c>
      <c r="BY269" s="176">
        <v>0</v>
      </c>
      <c r="BZ269" s="176">
        <v>0</v>
      </c>
      <c r="CA269" s="176">
        <v>0</v>
      </c>
      <c r="CB269" s="176">
        <v>0</v>
      </c>
      <c r="CC269" s="176">
        <v>0</v>
      </c>
      <c r="CD269" s="176">
        <v>28.63</v>
      </c>
      <c r="CE269" s="176">
        <v>28.26</v>
      </c>
      <c r="CF269" s="176">
        <v>0</v>
      </c>
      <c r="CG269" s="176">
        <v>0</v>
      </c>
      <c r="CH269" s="176">
        <v>0</v>
      </c>
      <c r="CI269" s="176">
        <v>0</v>
      </c>
      <c r="CJ269" s="176">
        <v>19.98</v>
      </c>
      <c r="CK269" s="176">
        <v>16.440000000000001</v>
      </c>
      <c r="CL269" s="176">
        <v>0</v>
      </c>
      <c r="CM269" s="176">
        <v>0</v>
      </c>
      <c r="CN269" s="176">
        <v>0</v>
      </c>
      <c r="CO269" s="176">
        <v>18.170000000000002</v>
      </c>
      <c r="CP269" s="176">
        <v>29.44</v>
      </c>
      <c r="CQ269" s="176">
        <v>28.72</v>
      </c>
      <c r="CR269" s="176">
        <v>18.54</v>
      </c>
      <c r="CS269" s="176">
        <v>19.260000000000002</v>
      </c>
      <c r="CT269" s="176">
        <v>17.350000000000001</v>
      </c>
      <c r="CU269" s="176">
        <v>39.35</v>
      </c>
      <c r="CV269" s="176">
        <v>30.35</v>
      </c>
      <c r="CW269" s="176">
        <v>36.44</v>
      </c>
      <c r="CX269" s="176">
        <v>43.17</v>
      </c>
      <c r="CY269" s="176">
        <v>30.44</v>
      </c>
      <c r="CZ269" s="176">
        <v>16.350000000000001</v>
      </c>
      <c r="DA269" s="176">
        <v>20.440000000000001</v>
      </c>
      <c r="DB269" s="176">
        <v>21.26</v>
      </c>
      <c r="DC269" s="176">
        <v>22.44</v>
      </c>
      <c r="DD269" s="176">
        <v>19.440000000000001</v>
      </c>
      <c r="DE269" s="176">
        <v>16.350000000000001</v>
      </c>
      <c r="DF269" s="176">
        <v>17.440000000000001</v>
      </c>
      <c r="DG269" s="176">
        <v>29.44</v>
      </c>
      <c r="DH269" s="176">
        <v>37.35</v>
      </c>
      <c r="DI269" s="176">
        <v>35.17</v>
      </c>
      <c r="DJ269" s="176">
        <v>40.44</v>
      </c>
      <c r="DK269" s="176">
        <v>24.44</v>
      </c>
      <c r="DL269" s="176">
        <v>20.260000000000002</v>
      </c>
      <c r="DM269" s="176">
        <v>19.98</v>
      </c>
      <c r="DN269" s="176">
        <v>20.350000000000001</v>
      </c>
      <c r="DO269" s="176">
        <v>21.17</v>
      </c>
      <c r="DP269" s="176">
        <v>19.440000000000001</v>
      </c>
      <c r="DQ269" s="176">
        <v>18.63</v>
      </c>
      <c r="DR269" s="176">
        <v>19.350000000000001</v>
      </c>
      <c r="DS269" s="176">
        <v>28.26</v>
      </c>
      <c r="DT269" s="176">
        <v>39.44</v>
      </c>
      <c r="DU269" s="176">
        <v>35.26</v>
      </c>
      <c r="DV269" s="176">
        <v>41.35</v>
      </c>
      <c r="DW269" s="176">
        <v>24.26</v>
      </c>
      <c r="DX269" s="176">
        <v>18.350000000000001</v>
      </c>
      <c r="DY269" s="176">
        <v>21.35</v>
      </c>
      <c r="DZ269" s="176">
        <v>20.440000000000001</v>
      </c>
      <c r="EA269" s="176">
        <v>22.07</v>
      </c>
      <c r="EB269" s="176">
        <v>17.350000000000001</v>
      </c>
      <c r="EC269" s="176">
        <v>19.350000000000001</v>
      </c>
      <c r="ED269" s="176">
        <v>18.350000000000001</v>
      </c>
      <c r="EE269" s="176">
        <v>14.17</v>
      </c>
      <c r="EF269" s="176">
        <v>39.35</v>
      </c>
      <c r="EG269" s="176">
        <v>38.44</v>
      </c>
      <c r="EH269" s="176">
        <v>38.26</v>
      </c>
      <c r="EI269" s="176">
        <v>15.44</v>
      </c>
      <c r="EJ269" s="176">
        <v>9.35</v>
      </c>
      <c r="EK269" s="176">
        <v>19.350000000000001</v>
      </c>
      <c r="EL269" s="176">
        <v>22.17</v>
      </c>
      <c r="EM269" s="176">
        <v>19.440000000000001</v>
      </c>
      <c r="EN269" s="176">
        <v>18.54</v>
      </c>
      <c r="EO269" s="176">
        <v>8.35</v>
      </c>
      <c r="EP269" s="176">
        <v>7.44</v>
      </c>
      <c r="EQ269" s="176">
        <v>18.170000000000002</v>
      </c>
      <c r="ER269" s="176">
        <v>39.35</v>
      </c>
      <c r="ES269" s="176">
        <v>34.35</v>
      </c>
      <c r="ET269" s="176">
        <v>37.54</v>
      </c>
      <c r="EU269" s="176">
        <v>16.07</v>
      </c>
      <c r="EV269" s="176">
        <v>8.6300000000000008</v>
      </c>
      <c r="EW269" s="176">
        <v>19.350000000000001</v>
      </c>
      <c r="EX269" s="176">
        <v>23.26</v>
      </c>
      <c r="EY269" s="176">
        <v>19.54</v>
      </c>
      <c r="EZ269" s="176">
        <v>20.350000000000001</v>
      </c>
      <c r="FA269" s="176">
        <v>6.54</v>
      </c>
      <c r="FB269" s="176">
        <v>6.54</v>
      </c>
      <c r="FC269" s="176">
        <v>18.350000000000001</v>
      </c>
      <c r="FD269" s="176">
        <v>35.44</v>
      </c>
      <c r="FE269" s="176">
        <v>36.26</v>
      </c>
      <c r="FF269" s="176">
        <v>37.26</v>
      </c>
      <c r="FG269" s="176">
        <v>15.44</v>
      </c>
      <c r="FH269" s="176">
        <v>8.5399999999999991</v>
      </c>
      <c r="FI269" s="176">
        <v>21.26</v>
      </c>
      <c r="FJ269" s="176">
        <v>23.07</v>
      </c>
      <c r="FK269" s="176">
        <v>20.170000000000002</v>
      </c>
      <c r="FL269" s="176">
        <v>19.260000000000002</v>
      </c>
      <c r="FM269" s="176">
        <v>7.54</v>
      </c>
      <c r="FN269" s="176">
        <v>7.72</v>
      </c>
      <c r="FO269" s="176">
        <v>18.170000000000002</v>
      </c>
      <c r="FP269" s="176">
        <v>33.35</v>
      </c>
      <c r="FQ269" s="176">
        <v>33.35</v>
      </c>
      <c r="FR269" s="176">
        <v>39.17</v>
      </c>
      <c r="FS269" s="176">
        <v>13.17</v>
      </c>
      <c r="FT269" s="176">
        <v>8.44</v>
      </c>
      <c r="FU269" s="176">
        <v>20.260000000000002</v>
      </c>
      <c r="FV269" s="176">
        <v>20.54</v>
      </c>
      <c r="FW269" s="176">
        <v>22.17</v>
      </c>
      <c r="FX269" s="176">
        <v>18.54</v>
      </c>
      <c r="FY269" s="176">
        <v>19.260000000000002</v>
      </c>
      <c r="FZ269" s="176">
        <v>20.440000000000001</v>
      </c>
      <c r="GA269" s="176">
        <v>19.350000000000001</v>
      </c>
    </row>
    <row r="270" spans="2:183">
      <c r="B270" s="96" t="s">
        <v>9</v>
      </c>
      <c r="C270" s="166" t="s">
        <v>41</v>
      </c>
      <c r="D270" s="175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  <c r="J270" s="176">
        <v>133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76">
        <v>0</v>
      </c>
      <c r="U270" s="176">
        <v>0</v>
      </c>
      <c r="V270" s="176">
        <v>0</v>
      </c>
      <c r="W270" s="176">
        <v>0</v>
      </c>
      <c r="X270" s="176">
        <v>0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6">
        <v>0</v>
      </c>
      <c r="AL270" s="176">
        <v>0</v>
      </c>
      <c r="AM270" s="176">
        <v>0</v>
      </c>
      <c r="AN270" s="176">
        <v>0</v>
      </c>
      <c r="AO270" s="176">
        <v>0</v>
      </c>
      <c r="AP270" s="176">
        <v>0</v>
      </c>
      <c r="AQ270" s="176">
        <v>0</v>
      </c>
      <c r="AR270" s="176">
        <v>0</v>
      </c>
      <c r="AS270" s="176">
        <v>0</v>
      </c>
      <c r="AT270" s="176">
        <v>0</v>
      </c>
      <c r="AU270" s="176">
        <v>0</v>
      </c>
      <c r="AV270" s="176">
        <v>0</v>
      </c>
      <c r="AW270" s="176">
        <v>0</v>
      </c>
      <c r="AX270" s="176">
        <v>0</v>
      </c>
      <c r="AY270" s="176">
        <v>0</v>
      </c>
      <c r="AZ270" s="176">
        <v>0</v>
      </c>
      <c r="BA270" s="176">
        <v>0</v>
      </c>
      <c r="BB270" s="176">
        <v>0</v>
      </c>
      <c r="BC270" s="176">
        <v>0</v>
      </c>
      <c r="BD270" s="176">
        <v>0</v>
      </c>
      <c r="BE270" s="176">
        <v>0</v>
      </c>
      <c r="BF270" s="176">
        <v>0</v>
      </c>
      <c r="BG270" s="176">
        <v>0</v>
      </c>
      <c r="BH270" s="176">
        <v>0</v>
      </c>
      <c r="BI270" s="176">
        <v>0</v>
      </c>
      <c r="BJ270" s="176">
        <v>0</v>
      </c>
      <c r="BK270" s="176">
        <v>0</v>
      </c>
      <c r="BL270" s="176">
        <v>0</v>
      </c>
      <c r="BM270" s="176">
        <v>0</v>
      </c>
      <c r="BN270" s="176">
        <v>0</v>
      </c>
      <c r="BO270" s="176">
        <v>0</v>
      </c>
      <c r="BP270" s="176">
        <v>0</v>
      </c>
      <c r="BQ270" s="176">
        <v>0</v>
      </c>
      <c r="BR270" s="176">
        <v>0</v>
      </c>
      <c r="BS270" s="176">
        <v>0</v>
      </c>
      <c r="BT270" s="176">
        <v>0</v>
      </c>
      <c r="BU270" s="176">
        <v>0</v>
      </c>
      <c r="BV270" s="176">
        <v>0</v>
      </c>
      <c r="BW270" s="176">
        <v>0</v>
      </c>
      <c r="BX270" s="176">
        <v>0</v>
      </c>
      <c r="BY270" s="176">
        <v>0</v>
      </c>
      <c r="BZ270" s="176">
        <v>0</v>
      </c>
      <c r="CA270" s="176">
        <v>0</v>
      </c>
      <c r="CB270" s="176">
        <v>0</v>
      </c>
      <c r="CC270" s="176">
        <v>0</v>
      </c>
      <c r="CD270" s="176">
        <v>184</v>
      </c>
      <c r="CE270" s="176">
        <v>171</v>
      </c>
      <c r="CF270" s="176">
        <v>0</v>
      </c>
      <c r="CG270" s="176">
        <v>0</v>
      </c>
      <c r="CH270" s="176">
        <v>0</v>
      </c>
      <c r="CI270" s="176">
        <v>0</v>
      </c>
      <c r="CJ270" s="176">
        <v>42</v>
      </c>
      <c r="CK270" s="176">
        <v>50</v>
      </c>
      <c r="CL270" s="176">
        <v>0</v>
      </c>
      <c r="CM270" s="176">
        <v>0</v>
      </c>
      <c r="CN270" s="176">
        <v>0</v>
      </c>
      <c r="CO270" s="176">
        <v>169</v>
      </c>
      <c r="CP270" s="176">
        <v>333</v>
      </c>
      <c r="CQ270" s="176">
        <v>273</v>
      </c>
      <c r="CR270" s="176">
        <v>184</v>
      </c>
      <c r="CS270" s="176">
        <v>40</v>
      </c>
      <c r="CT270" s="176">
        <v>53</v>
      </c>
      <c r="CU270" s="176">
        <v>159</v>
      </c>
      <c r="CV270" s="176">
        <v>207</v>
      </c>
      <c r="CW270" s="176">
        <v>192</v>
      </c>
      <c r="CX270" s="176">
        <v>192</v>
      </c>
      <c r="CY270" s="176">
        <v>225</v>
      </c>
      <c r="CZ270" s="176">
        <v>178</v>
      </c>
      <c r="DA270" s="176">
        <v>250</v>
      </c>
      <c r="DB270" s="176">
        <v>255</v>
      </c>
      <c r="DC270" s="176">
        <v>255</v>
      </c>
      <c r="DD270" s="176">
        <v>205</v>
      </c>
      <c r="DE270" s="176">
        <v>125</v>
      </c>
      <c r="DF270" s="176">
        <v>61</v>
      </c>
      <c r="DG270" s="176">
        <v>130</v>
      </c>
      <c r="DH270" s="176">
        <v>175</v>
      </c>
      <c r="DI270" s="176">
        <v>177</v>
      </c>
      <c r="DJ270" s="176">
        <v>158</v>
      </c>
      <c r="DK270" s="176">
        <v>132</v>
      </c>
      <c r="DL270" s="176">
        <v>189</v>
      </c>
      <c r="DM270" s="176">
        <v>251</v>
      </c>
      <c r="DN270" s="176">
        <v>251</v>
      </c>
      <c r="DO270" s="176">
        <v>259</v>
      </c>
      <c r="DP270" s="176">
        <v>183</v>
      </c>
      <c r="DQ270" s="176">
        <v>118</v>
      </c>
      <c r="DR270" s="176">
        <v>67</v>
      </c>
      <c r="DS270" s="176">
        <v>115</v>
      </c>
      <c r="DT270" s="176">
        <v>177</v>
      </c>
      <c r="DU270" s="176">
        <v>151</v>
      </c>
      <c r="DV270" s="176">
        <v>166</v>
      </c>
      <c r="DW270" s="176">
        <v>121</v>
      </c>
      <c r="DX270" s="176">
        <v>178</v>
      </c>
      <c r="DY270" s="176">
        <v>223</v>
      </c>
      <c r="DZ270" s="176">
        <v>222</v>
      </c>
      <c r="EA270" s="176">
        <v>251</v>
      </c>
      <c r="EB270" s="176">
        <v>162</v>
      </c>
      <c r="EC270" s="176">
        <v>110</v>
      </c>
      <c r="ED270" s="176">
        <v>66</v>
      </c>
      <c r="EE270" s="176">
        <v>68</v>
      </c>
      <c r="EF270" s="176">
        <v>159</v>
      </c>
      <c r="EG270" s="176">
        <v>159</v>
      </c>
      <c r="EH270" s="176">
        <v>143</v>
      </c>
      <c r="EI270" s="176">
        <v>64</v>
      </c>
      <c r="EJ270" s="176">
        <v>102</v>
      </c>
      <c r="EK270" s="176">
        <v>182</v>
      </c>
      <c r="EL270" s="176">
        <v>232</v>
      </c>
      <c r="EM270" s="176">
        <v>228</v>
      </c>
      <c r="EN270" s="176">
        <v>180</v>
      </c>
      <c r="EO270" s="176">
        <v>36</v>
      </c>
      <c r="EP270" s="176">
        <v>29</v>
      </c>
      <c r="EQ270" s="176">
        <v>83</v>
      </c>
      <c r="ER270" s="176">
        <v>155</v>
      </c>
      <c r="ES270" s="176">
        <v>126</v>
      </c>
      <c r="ET270" s="176">
        <v>155</v>
      </c>
      <c r="EU270" s="176">
        <v>59</v>
      </c>
      <c r="EV270" s="176">
        <v>108</v>
      </c>
      <c r="EW270" s="176">
        <v>176</v>
      </c>
      <c r="EX270" s="176">
        <v>230</v>
      </c>
      <c r="EY270" s="176">
        <v>211</v>
      </c>
      <c r="EZ270" s="176">
        <v>162</v>
      </c>
      <c r="FA270" s="176">
        <v>28</v>
      </c>
      <c r="FB270" s="176">
        <v>28</v>
      </c>
      <c r="FC270" s="176">
        <v>83</v>
      </c>
      <c r="FD270" s="176">
        <v>144</v>
      </c>
      <c r="FE270" s="176">
        <v>140</v>
      </c>
      <c r="FF270" s="176">
        <v>147</v>
      </c>
      <c r="FG270" s="176">
        <v>48</v>
      </c>
      <c r="FH270" s="176">
        <v>108</v>
      </c>
      <c r="FI270" s="176">
        <v>198</v>
      </c>
      <c r="FJ270" s="176">
        <v>228</v>
      </c>
      <c r="FK270" s="176">
        <v>214</v>
      </c>
      <c r="FL270" s="176">
        <v>154</v>
      </c>
      <c r="FM270" s="176">
        <v>32</v>
      </c>
      <c r="FN270" s="176">
        <v>30</v>
      </c>
      <c r="FO270" s="176">
        <v>84</v>
      </c>
      <c r="FP270" s="176">
        <v>135</v>
      </c>
      <c r="FQ270" s="176">
        <v>137</v>
      </c>
      <c r="FR270" s="176">
        <v>151</v>
      </c>
      <c r="FS270" s="176">
        <v>56</v>
      </c>
      <c r="FT270" s="176">
        <v>91</v>
      </c>
      <c r="FU270" s="176">
        <v>203</v>
      </c>
      <c r="FV270" s="176">
        <v>208</v>
      </c>
      <c r="FW270" s="176">
        <v>233</v>
      </c>
      <c r="FX270" s="176">
        <v>144</v>
      </c>
      <c r="FY270" s="176">
        <v>64</v>
      </c>
      <c r="FZ270" s="176">
        <v>72</v>
      </c>
      <c r="GA270" s="176">
        <v>86</v>
      </c>
    </row>
    <row r="271" spans="2:183">
      <c r="B271" s="96" t="s">
        <v>9</v>
      </c>
      <c r="C271" s="166" t="s">
        <v>271</v>
      </c>
      <c r="D271" s="88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828.79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0</v>
      </c>
      <c r="AN271" s="89">
        <v>0</v>
      </c>
      <c r="AO271" s="89">
        <v>0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1280.03</v>
      </c>
      <c r="CE271" s="89">
        <v>1263.47</v>
      </c>
      <c r="CF271" s="89">
        <v>0</v>
      </c>
      <c r="CG271" s="89">
        <v>0</v>
      </c>
      <c r="CH271" s="89">
        <v>0</v>
      </c>
      <c r="CI271" s="89">
        <v>0</v>
      </c>
      <c r="CJ271" s="89">
        <v>893.37</v>
      </c>
      <c r="CK271" s="89">
        <v>735.23</v>
      </c>
      <c r="CL271" s="89">
        <v>0</v>
      </c>
      <c r="CM271" s="89">
        <v>0</v>
      </c>
      <c r="CN271" s="89">
        <v>0</v>
      </c>
      <c r="CO271" s="89">
        <v>812.23</v>
      </c>
      <c r="CP271" s="89">
        <v>1316.46</v>
      </c>
      <c r="CQ271" s="89">
        <v>1284.17</v>
      </c>
      <c r="CR271" s="89">
        <v>828.79</v>
      </c>
      <c r="CS271" s="89">
        <v>861.08</v>
      </c>
      <c r="CT271" s="89">
        <v>775.8</v>
      </c>
      <c r="CU271" s="89">
        <v>1759.42</v>
      </c>
      <c r="CV271" s="89">
        <v>1357.03</v>
      </c>
      <c r="CW271" s="89">
        <v>1629.43</v>
      </c>
      <c r="CX271" s="89">
        <v>1929.98</v>
      </c>
      <c r="CY271" s="89">
        <v>1361.17</v>
      </c>
      <c r="CZ271" s="89">
        <v>731.09</v>
      </c>
      <c r="DA271" s="89">
        <v>914.07</v>
      </c>
      <c r="DB271" s="89">
        <v>950.5</v>
      </c>
      <c r="DC271" s="89">
        <v>1003.49</v>
      </c>
      <c r="DD271" s="89">
        <v>869.36</v>
      </c>
      <c r="DE271" s="89">
        <v>731.09</v>
      </c>
      <c r="DF271" s="89">
        <v>779.94</v>
      </c>
      <c r="DG271" s="89">
        <v>1316.46</v>
      </c>
      <c r="DH271" s="89">
        <v>1670</v>
      </c>
      <c r="DI271" s="89">
        <v>1572.3</v>
      </c>
      <c r="DJ271" s="89">
        <v>1808.27</v>
      </c>
      <c r="DK271" s="89">
        <v>1092.9100000000001</v>
      </c>
      <c r="DL271" s="89">
        <v>905.79</v>
      </c>
      <c r="DM271" s="89">
        <v>893.37</v>
      </c>
      <c r="DN271" s="89">
        <v>909.93</v>
      </c>
      <c r="DO271" s="89">
        <v>946.36</v>
      </c>
      <c r="DP271" s="89">
        <v>869.36</v>
      </c>
      <c r="DQ271" s="89">
        <v>832.93</v>
      </c>
      <c r="DR271" s="89">
        <v>865.22</v>
      </c>
      <c r="DS271" s="89">
        <v>1263.47</v>
      </c>
      <c r="DT271" s="89">
        <v>1763.56</v>
      </c>
      <c r="DU271" s="89">
        <v>1576.44</v>
      </c>
      <c r="DV271" s="89">
        <v>1848.84</v>
      </c>
      <c r="DW271" s="89">
        <v>1084.6300000000001</v>
      </c>
      <c r="DX271" s="89">
        <v>820.51</v>
      </c>
      <c r="DY271" s="89">
        <v>954.64</v>
      </c>
      <c r="DZ271" s="89">
        <v>914.07</v>
      </c>
      <c r="EA271" s="89">
        <v>986.93</v>
      </c>
      <c r="EB271" s="89">
        <v>775.8</v>
      </c>
      <c r="EC271" s="89">
        <v>865.22</v>
      </c>
      <c r="ED271" s="89">
        <v>820.51</v>
      </c>
      <c r="EE271" s="89">
        <v>633.39</v>
      </c>
      <c r="EF271" s="89">
        <v>1759.42</v>
      </c>
      <c r="EG271" s="89">
        <v>1718.85</v>
      </c>
      <c r="EH271" s="89">
        <v>1710.57</v>
      </c>
      <c r="EI271" s="89">
        <v>690.52</v>
      </c>
      <c r="EJ271" s="89">
        <v>418.12</v>
      </c>
      <c r="EK271" s="89">
        <v>865.22</v>
      </c>
      <c r="EL271" s="89">
        <v>991.07</v>
      </c>
      <c r="EM271" s="89">
        <v>869.36</v>
      </c>
      <c r="EN271" s="89">
        <v>828.79</v>
      </c>
      <c r="EO271" s="89">
        <v>373.41</v>
      </c>
      <c r="EP271" s="89">
        <v>332.84</v>
      </c>
      <c r="EQ271" s="89">
        <v>812.23</v>
      </c>
      <c r="ER271" s="89">
        <v>1759.42</v>
      </c>
      <c r="ES271" s="89">
        <v>1535.87</v>
      </c>
      <c r="ET271" s="89">
        <v>1678.28</v>
      </c>
      <c r="EU271" s="89">
        <v>718.67</v>
      </c>
      <c r="EV271" s="89">
        <v>385.83</v>
      </c>
      <c r="EW271" s="89">
        <v>865.22</v>
      </c>
      <c r="EX271" s="89">
        <v>1039.92</v>
      </c>
      <c r="EY271" s="89">
        <v>873.5</v>
      </c>
      <c r="EZ271" s="89">
        <v>909.93</v>
      </c>
      <c r="FA271" s="89">
        <v>292.27</v>
      </c>
      <c r="FB271" s="89">
        <v>292.27</v>
      </c>
      <c r="FC271" s="89">
        <v>820.51</v>
      </c>
      <c r="FD271" s="89">
        <v>1584.72</v>
      </c>
      <c r="FE271" s="89">
        <v>1621.15</v>
      </c>
      <c r="FF271" s="89">
        <v>1665.86</v>
      </c>
      <c r="FG271" s="89">
        <v>690.52</v>
      </c>
      <c r="FH271" s="89">
        <v>381.69</v>
      </c>
      <c r="FI271" s="89">
        <v>950.5</v>
      </c>
      <c r="FJ271" s="89">
        <v>1031.6400000000001</v>
      </c>
      <c r="FK271" s="89">
        <v>901.65</v>
      </c>
      <c r="FL271" s="89">
        <v>861.08</v>
      </c>
      <c r="FM271" s="89">
        <v>336.98</v>
      </c>
      <c r="FN271" s="89">
        <v>345.26</v>
      </c>
      <c r="FO271" s="89">
        <v>812.23</v>
      </c>
      <c r="FP271" s="89">
        <v>1491.16</v>
      </c>
      <c r="FQ271" s="89">
        <v>1491.16</v>
      </c>
      <c r="FR271" s="89">
        <v>1751.14</v>
      </c>
      <c r="FS271" s="89">
        <v>588.67999999999995</v>
      </c>
      <c r="FT271" s="89">
        <v>377.55</v>
      </c>
      <c r="FU271" s="89">
        <v>905.79</v>
      </c>
      <c r="FV271" s="89">
        <v>918.21</v>
      </c>
      <c r="FW271" s="89">
        <v>991.07</v>
      </c>
      <c r="FX271" s="89">
        <v>828.79</v>
      </c>
      <c r="FY271" s="89">
        <v>861.08</v>
      </c>
      <c r="FZ271" s="89">
        <v>914.07</v>
      </c>
      <c r="GA271" s="89">
        <v>865.22</v>
      </c>
    </row>
    <row r="272" spans="2:183">
      <c r="B272" s="171" t="s">
        <v>9</v>
      </c>
      <c r="C272" s="177" t="s">
        <v>96</v>
      </c>
      <c r="D272" s="83">
        <v>0</v>
      </c>
      <c r="E272" s="84">
        <v>0</v>
      </c>
      <c r="F272" s="84">
        <v>0</v>
      </c>
      <c r="G272" s="84">
        <v>0</v>
      </c>
      <c r="H272" s="84">
        <v>0</v>
      </c>
      <c r="I272" s="84">
        <v>0</v>
      </c>
      <c r="J272" s="84">
        <v>1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0</v>
      </c>
      <c r="AA272" s="84">
        <v>0</v>
      </c>
      <c r="AB272" s="84">
        <v>0</v>
      </c>
      <c r="AC272" s="84">
        <v>0</v>
      </c>
      <c r="AD272" s="84">
        <v>0</v>
      </c>
      <c r="AE272" s="84">
        <v>0</v>
      </c>
      <c r="AF272" s="84">
        <v>0</v>
      </c>
      <c r="AG272" s="84">
        <v>0</v>
      </c>
      <c r="AH272" s="84">
        <v>0</v>
      </c>
      <c r="AI272" s="84">
        <v>0</v>
      </c>
      <c r="AJ272" s="84">
        <v>0</v>
      </c>
      <c r="AK272" s="84">
        <v>0</v>
      </c>
      <c r="AL272" s="84">
        <v>0</v>
      </c>
      <c r="AM272" s="84">
        <v>0</v>
      </c>
      <c r="AN272" s="84">
        <v>0</v>
      </c>
      <c r="AO272" s="84">
        <v>0</v>
      </c>
      <c r="AP272" s="84">
        <v>0</v>
      </c>
      <c r="AQ272" s="84">
        <v>0</v>
      </c>
      <c r="AR272" s="84">
        <v>0</v>
      </c>
      <c r="AS272" s="84">
        <v>0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84">
        <v>0</v>
      </c>
      <c r="BA272" s="84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84">
        <v>0</v>
      </c>
      <c r="BI272" s="84">
        <v>0</v>
      </c>
      <c r="BJ272" s="84">
        <v>0</v>
      </c>
      <c r="BK272" s="84">
        <v>0</v>
      </c>
      <c r="BL272" s="84">
        <v>0</v>
      </c>
      <c r="BM272" s="84">
        <v>0</v>
      </c>
      <c r="BN272" s="84">
        <v>0</v>
      </c>
      <c r="BO272" s="84">
        <v>0</v>
      </c>
      <c r="BP272" s="84">
        <v>0</v>
      </c>
      <c r="BQ272" s="84">
        <v>0</v>
      </c>
      <c r="BR272" s="84">
        <v>0</v>
      </c>
      <c r="BS272" s="84">
        <v>0</v>
      </c>
      <c r="BT272" s="84">
        <v>0</v>
      </c>
      <c r="BU272" s="84">
        <v>0</v>
      </c>
      <c r="BV272" s="84">
        <v>0</v>
      </c>
      <c r="BW272" s="84">
        <v>0</v>
      </c>
      <c r="BX272" s="84">
        <v>0</v>
      </c>
      <c r="BY272" s="84">
        <v>0</v>
      </c>
      <c r="BZ272" s="84">
        <v>0</v>
      </c>
      <c r="CA272" s="84">
        <v>0</v>
      </c>
      <c r="CB272" s="84">
        <v>0</v>
      </c>
      <c r="CC272" s="84">
        <v>0</v>
      </c>
      <c r="CD272" s="84">
        <v>1</v>
      </c>
      <c r="CE272" s="84">
        <v>1</v>
      </c>
      <c r="CF272" s="84">
        <v>0</v>
      </c>
      <c r="CG272" s="84">
        <v>0</v>
      </c>
      <c r="CH272" s="84">
        <v>0</v>
      </c>
      <c r="CI272" s="84">
        <v>0</v>
      </c>
      <c r="CJ272" s="84">
        <v>1</v>
      </c>
      <c r="CK272" s="84">
        <v>0.95076923076923081</v>
      </c>
      <c r="CL272" s="84">
        <v>0</v>
      </c>
      <c r="CM272" s="84">
        <v>0</v>
      </c>
      <c r="CN272" s="84">
        <v>0</v>
      </c>
      <c r="CO272" s="84">
        <v>0.94477317554240636</v>
      </c>
      <c r="CP272" s="84">
        <v>0.99917158537848194</v>
      </c>
      <c r="CQ272" s="84">
        <v>1</v>
      </c>
      <c r="CR272" s="84">
        <v>0.96626686656671668</v>
      </c>
      <c r="CS272" s="84">
        <v>0.91666666666666663</v>
      </c>
      <c r="CT272" s="84">
        <v>0.88993710691823902</v>
      </c>
      <c r="CU272" s="84">
        <v>0.84615384615384615</v>
      </c>
      <c r="CV272" s="84">
        <v>0.97473058342623564</v>
      </c>
      <c r="CW272" s="84">
        <v>0.99118589743589747</v>
      </c>
      <c r="CX272" s="84">
        <v>0.85096153846153844</v>
      </c>
      <c r="CY272" s="84">
        <v>0.84752136752136753</v>
      </c>
      <c r="CZ272" s="84">
        <v>0.90823970037453183</v>
      </c>
      <c r="DA272" s="84">
        <v>0.96133333333333337</v>
      </c>
      <c r="DB272" s="84">
        <v>0.99891818796484111</v>
      </c>
      <c r="DC272" s="84">
        <v>1</v>
      </c>
      <c r="DD272" s="84">
        <v>0.97981497056349875</v>
      </c>
      <c r="DE272" s="84">
        <v>0.88</v>
      </c>
      <c r="DF272" s="84">
        <v>0.93989071038251371</v>
      </c>
      <c r="DG272" s="84">
        <v>0.86982248520710059</v>
      </c>
      <c r="DH272" s="84">
        <v>0.99384615384615382</v>
      </c>
      <c r="DI272" s="84">
        <v>0.97653194263363752</v>
      </c>
      <c r="DJ272" s="84">
        <v>0.85170399221032134</v>
      </c>
      <c r="DK272" s="84">
        <v>0.84615384615384615</v>
      </c>
      <c r="DL272" s="84">
        <v>0.86419753086419748</v>
      </c>
      <c r="DM272" s="84">
        <v>0.95750332005312089</v>
      </c>
      <c r="DN272" s="84">
        <v>0.99890094793240825</v>
      </c>
      <c r="DO272" s="84">
        <v>1</v>
      </c>
      <c r="DP272" s="84">
        <v>0.9811569625023554</v>
      </c>
      <c r="DQ272" s="84">
        <v>0.87146892655367236</v>
      </c>
      <c r="DR272" s="84">
        <v>0.94278606965174128</v>
      </c>
      <c r="DS272" s="84">
        <v>0.85819397993311042</v>
      </c>
      <c r="DT272" s="84">
        <v>0.99304650152107776</v>
      </c>
      <c r="DU272" s="84">
        <v>0.99286805909322462</v>
      </c>
      <c r="DV272" s="84">
        <v>0.85449490268767381</v>
      </c>
      <c r="DW272" s="84">
        <v>0.84615384615384615</v>
      </c>
      <c r="DX272" s="84">
        <v>0.86329588014981273</v>
      </c>
      <c r="DY272" s="84">
        <v>0.97085201793721976</v>
      </c>
      <c r="DZ272" s="84">
        <v>1</v>
      </c>
      <c r="EA272" s="84">
        <v>1</v>
      </c>
      <c r="EB272" s="84">
        <v>0.97020008514261391</v>
      </c>
      <c r="EC272" s="84">
        <v>0.87424242424242427</v>
      </c>
      <c r="ED272" s="84">
        <v>0.9267676767676768</v>
      </c>
      <c r="EE272" s="84">
        <v>0.86425339366515841</v>
      </c>
      <c r="EF272" s="84">
        <v>0.98422835026608613</v>
      </c>
      <c r="EG272" s="84">
        <v>0.98548621190130625</v>
      </c>
      <c r="EH272" s="84">
        <v>0.84615384615384615</v>
      </c>
      <c r="EI272" s="84">
        <v>0.84615384615384615</v>
      </c>
      <c r="EJ272" s="84">
        <v>0.84803921568627449</v>
      </c>
      <c r="EK272" s="84">
        <v>0.95512820512820518</v>
      </c>
      <c r="EL272" s="84">
        <v>0.99881093935790721</v>
      </c>
      <c r="EM272" s="84">
        <v>0.99879007864488811</v>
      </c>
      <c r="EN272" s="84">
        <v>0.96743295019157083</v>
      </c>
      <c r="EO272" s="84">
        <v>0.91666666666666663</v>
      </c>
      <c r="EP272" s="84">
        <v>0.95977011494252873</v>
      </c>
      <c r="EQ272" s="84">
        <v>0.860982391102873</v>
      </c>
      <c r="ER272" s="84">
        <v>0.98808933002481392</v>
      </c>
      <c r="ES272" s="84">
        <v>0.98901098901098905</v>
      </c>
      <c r="ET272" s="84">
        <v>0.8540942928039702</v>
      </c>
      <c r="EU272" s="84">
        <v>0.84615384615384615</v>
      </c>
      <c r="EV272" s="84">
        <v>0.84722222222222221</v>
      </c>
      <c r="EW272" s="84">
        <v>0.95643939393939392</v>
      </c>
      <c r="EX272" s="84">
        <v>0.99880059970014989</v>
      </c>
      <c r="EY272" s="84">
        <v>0.99869259682954736</v>
      </c>
      <c r="EZ272" s="84">
        <v>0.98935717326521921</v>
      </c>
      <c r="FA272" s="84">
        <v>0.91666666666666663</v>
      </c>
      <c r="FB272" s="84">
        <v>0.95833333333333337</v>
      </c>
      <c r="FC272" s="84">
        <v>0.85912882298424464</v>
      </c>
      <c r="FD272" s="84">
        <v>0.98931623931623935</v>
      </c>
      <c r="FE272" s="84">
        <v>0.98681318681318686</v>
      </c>
      <c r="FF272" s="84">
        <v>0.84615384615384615</v>
      </c>
      <c r="FG272" s="84">
        <v>0.84615384615384615</v>
      </c>
      <c r="FH272" s="84">
        <v>0.84722222222222221</v>
      </c>
      <c r="FI272" s="84">
        <v>0.95538720538720534</v>
      </c>
      <c r="FJ272" s="84">
        <v>0.99879007864488811</v>
      </c>
      <c r="FK272" s="84">
        <v>1</v>
      </c>
      <c r="FL272" s="84">
        <v>1</v>
      </c>
      <c r="FM272" s="84">
        <v>0.91666666666666663</v>
      </c>
      <c r="FN272" s="84">
        <v>0.96111111111111114</v>
      </c>
      <c r="FO272" s="84">
        <v>0.86263736263736268</v>
      </c>
      <c r="FP272" s="84">
        <v>1</v>
      </c>
      <c r="FQ272" s="84">
        <v>0.98090960134755756</v>
      </c>
      <c r="FR272" s="84">
        <v>0.85532348446255735</v>
      </c>
      <c r="FS272" s="84">
        <v>0.84615384615384615</v>
      </c>
      <c r="FT272" s="84">
        <v>0.84615384615384615</v>
      </c>
      <c r="FU272" s="84">
        <v>0.96551724137931039</v>
      </c>
      <c r="FV272" s="84">
        <v>1</v>
      </c>
      <c r="FW272" s="84">
        <v>1</v>
      </c>
      <c r="FX272" s="84">
        <v>0.98922413793103448</v>
      </c>
      <c r="FY272" s="84">
        <v>0.90625</v>
      </c>
      <c r="FZ272" s="84">
        <v>0.92361111111111116</v>
      </c>
      <c r="GA272" s="84">
        <v>0.856350626118068</v>
      </c>
    </row>
    <row r="273" spans="2:183">
      <c r="B273" s="96" t="s">
        <v>9</v>
      </c>
      <c r="C273" s="166" t="s">
        <v>42</v>
      </c>
      <c r="D273" s="178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9">
        <v>21955.8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9">
        <v>0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9">
        <v>0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9">
        <v>0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9">
        <v>0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9">
        <v>0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9">
        <v>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0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9">
        <v>35831.089999999997</v>
      </c>
      <c r="CE273" s="179">
        <v>35395.339999999997</v>
      </c>
      <c r="CF273" s="179">
        <v>0</v>
      </c>
      <c r="CG273" s="179">
        <v>0</v>
      </c>
      <c r="CH273" s="179">
        <v>0</v>
      </c>
      <c r="CI273" s="179">
        <v>0</v>
      </c>
      <c r="CJ273" s="179">
        <v>25476.61</v>
      </c>
      <c r="CK273" s="179">
        <v>20951.41</v>
      </c>
      <c r="CL273" s="179">
        <v>0</v>
      </c>
      <c r="CM273" s="179">
        <v>0</v>
      </c>
      <c r="CN273" s="179">
        <v>0</v>
      </c>
      <c r="CO273" s="179">
        <v>22994.57</v>
      </c>
      <c r="CP273" s="179">
        <v>37340.57</v>
      </c>
      <c r="CQ273" s="179">
        <v>36461.919999999998</v>
      </c>
      <c r="CR273" s="179">
        <v>23535.47</v>
      </c>
      <c r="CS273" s="179">
        <v>24488.61</v>
      </c>
      <c r="CT273" s="179">
        <v>22149.41</v>
      </c>
      <c r="CU273" s="179">
        <v>50640.3</v>
      </c>
      <c r="CV273" s="179">
        <v>39244.47</v>
      </c>
      <c r="CW273" s="179">
        <v>47097.68</v>
      </c>
      <c r="CX273" s="179">
        <v>55640.14</v>
      </c>
      <c r="CY273" s="179">
        <v>39014.379999999997</v>
      </c>
      <c r="CZ273" s="179">
        <v>20977.46</v>
      </c>
      <c r="DA273" s="179">
        <v>26269.82</v>
      </c>
      <c r="DB273" s="179">
        <v>27374.78</v>
      </c>
      <c r="DC273" s="179">
        <v>28934.02</v>
      </c>
      <c r="DD273" s="179">
        <v>25043.13</v>
      </c>
      <c r="DE273" s="179">
        <v>21087.13</v>
      </c>
      <c r="DF273" s="179">
        <v>22579.58</v>
      </c>
      <c r="DG273" s="179">
        <v>38404.28</v>
      </c>
      <c r="DH273" s="179">
        <v>48938.33</v>
      </c>
      <c r="DI273" s="179">
        <v>46037.56</v>
      </c>
      <c r="DJ273" s="179">
        <v>52780.480000000003</v>
      </c>
      <c r="DK273" s="179">
        <v>31724.33</v>
      </c>
      <c r="DL273" s="179">
        <v>26301.79</v>
      </c>
      <c r="DM273" s="179">
        <v>25988.52</v>
      </c>
      <c r="DN273" s="179">
        <v>26531.200000000001</v>
      </c>
      <c r="DO273" s="179">
        <v>27623.69</v>
      </c>
      <c r="DP273" s="179">
        <v>25355.23</v>
      </c>
      <c r="DQ273" s="179">
        <v>24327.71</v>
      </c>
      <c r="DR273" s="179">
        <v>25376.39</v>
      </c>
      <c r="DS273" s="179">
        <v>37320.879999999997</v>
      </c>
      <c r="DT273" s="179">
        <v>52329.02</v>
      </c>
      <c r="DU273" s="179">
        <v>46713.69</v>
      </c>
      <c r="DV273" s="179">
        <v>54620.98</v>
      </c>
      <c r="DW273" s="179">
        <v>31858.19</v>
      </c>
      <c r="DX273" s="179">
        <v>24105.27</v>
      </c>
      <c r="DY273" s="179">
        <v>28093.53</v>
      </c>
      <c r="DZ273" s="179">
        <v>26952.63</v>
      </c>
      <c r="EA273" s="179">
        <v>29135.57</v>
      </c>
      <c r="EB273" s="179">
        <v>22884.09</v>
      </c>
      <c r="EC273" s="179">
        <v>25552.89</v>
      </c>
      <c r="ED273" s="179">
        <v>24307.94</v>
      </c>
      <c r="EE273" s="179">
        <v>18881</v>
      </c>
      <c r="EF273" s="179">
        <v>52698.82</v>
      </c>
      <c r="EG273" s="179">
        <v>51444.11</v>
      </c>
      <c r="EH273" s="179">
        <v>50963.68</v>
      </c>
      <c r="EI273" s="179">
        <v>20481.8</v>
      </c>
      <c r="EJ273" s="179">
        <v>12412.92</v>
      </c>
      <c r="EK273" s="179">
        <v>25768.33</v>
      </c>
      <c r="EL273" s="179">
        <v>29642.32</v>
      </c>
      <c r="EM273" s="179">
        <v>26058.55</v>
      </c>
      <c r="EN273" s="179">
        <v>24735.57</v>
      </c>
      <c r="EO273" s="179">
        <v>11145.34</v>
      </c>
      <c r="EP273" s="179">
        <v>9958.06</v>
      </c>
      <c r="EQ273" s="179">
        <v>24415.16</v>
      </c>
      <c r="ER273" s="179">
        <v>53311.11</v>
      </c>
      <c r="ES273" s="179">
        <v>46459.13</v>
      </c>
      <c r="ET273" s="179">
        <v>50307.07</v>
      </c>
      <c r="EU273" s="179">
        <v>21554.67</v>
      </c>
      <c r="EV273" s="179">
        <v>11593.58</v>
      </c>
      <c r="EW273" s="179">
        <v>26113.56</v>
      </c>
      <c r="EX273" s="179">
        <v>31560.95</v>
      </c>
      <c r="EY273" s="179">
        <v>26548.63</v>
      </c>
      <c r="EZ273" s="179">
        <v>27430.21</v>
      </c>
      <c r="FA273" s="179">
        <v>8798.34</v>
      </c>
      <c r="FB273" s="179">
        <v>8813.5400000000009</v>
      </c>
      <c r="FC273" s="179">
        <v>24855.22</v>
      </c>
      <c r="FD273" s="179">
        <v>48359.93</v>
      </c>
      <c r="FE273" s="179">
        <v>49593.24</v>
      </c>
      <c r="FF273" s="179">
        <v>50484.54</v>
      </c>
      <c r="FG273" s="179">
        <v>20938.23</v>
      </c>
      <c r="FH273" s="179">
        <v>11596.29</v>
      </c>
      <c r="FI273" s="179">
        <v>29009.65</v>
      </c>
      <c r="FJ273" s="179">
        <v>31667.65</v>
      </c>
      <c r="FK273" s="179">
        <v>27718.9</v>
      </c>
      <c r="FL273" s="179">
        <v>26247.79</v>
      </c>
      <c r="FM273" s="179">
        <v>10256.81</v>
      </c>
      <c r="FN273" s="179">
        <v>10528.15</v>
      </c>
      <c r="FO273" s="179">
        <v>24883.82</v>
      </c>
      <c r="FP273" s="179">
        <v>45983.48</v>
      </c>
      <c r="FQ273" s="179">
        <v>46052.07</v>
      </c>
      <c r="FR273" s="179">
        <v>53561.06</v>
      </c>
      <c r="FS273" s="179">
        <v>18015.64</v>
      </c>
      <c r="FT273" s="179">
        <v>11577.36</v>
      </c>
      <c r="FU273" s="179">
        <v>27906.86</v>
      </c>
      <c r="FV273" s="179">
        <v>28456.6</v>
      </c>
      <c r="FW273" s="179">
        <v>30762.23</v>
      </c>
      <c r="FX273" s="179">
        <v>25501.37</v>
      </c>
      <c r="FY273" s="179">
        <v>26455.32</v>
      </c>
      <c r="FZ273" s="179">
        <v>28136.35</v>
      </c>
      <c r="GA273" s="179">
        <v>26761.61</v>
      </c>
    </row>
    <row r="274" spans="2:183">
      <c r="B274" s="96" t="s">
        <v>9</v>
      </c>
      <c r="C274" s="166" t="s">
        <v>318</v>
      </c>
      <c r="D274" s="178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18540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179">
        <v>0</v>
      </c>
      <c r="X274" s="179">
        <v>0</v>
      </c>
      <c r="Y274" s="179">
        <v>0</v>
      </c>
      <c r="Z274" s="179">
        <v>0</v>
      </c>
      <c r="AA274" s="179">
        <v>0</v>
      </c>
      <c r="AB274" s="179">
        <v>0</v>
      </c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79">
        <v>0</v>
      </c>
      <c r="AI274" s="179">
        <v>0</v>
      </c>
      <c r="AJ274" s="179">
        <v>0</v>
      </c>
      <c r="AK274" s="179">
        <v>0</v>
      </c>
      <c r="AL274" s="179">
        <v>0</v>
      </c>
      <c r="AM274" s="179">
        <v>0</v>
      </c>
      <c r="AN274" s="179">
        <v>0</v>
      </c>
      <c r="AO274" s="179">
        <v>0</v>
      </c>
      <c r="AP274" s="179">
        <v>0</v>
      </c>
      <c r="AQ274" s="179">
        <v>0</v>
      </c>
      <c r="AR274" s="179">
        <v>0</v>
      </c>
      <c r="AS274" s="179">
        <v>0</v>
      </c>
      <c r="AT274" s="179">
        <v>0</v>
      </c>
      <c r="AU274" s="179">
        <v>0</v>
      </c>
      <c r="AV274" s="179">
        <v>0</v>
      </c>
      <c r="AW274" s="179">
        <v>0</v>
      </c>
      <c r="AX274" s="179">
        <v>0</v>
      </c>
      <c r="AY274" s="179">
        <v>0</v>
      </c>
      <c r="AZ274" s="179">
        <v>0</v>
      </c>
      <c r="BA274" s="179">
        <v>0</v>
      </c>
      <c r="BB274" s="179">
        <v>0</v>
      </c>
      <c r="BC274" s="179">
        <v>0</v>
      </c>
      <c r="BD274" s="179">
        <v>0</v>
      </c>
      <c r="BE274" s="179">
        <v>0</v>
      </c>
      <c r="BF274" s="179">
        <v>0</v>
      </c>
      <c r="BG274" s="179">
        <v>0</v>
      </c>
      <c r="BH274" s="179">
        <v>0</v>
      </c>
      <c r="BI274" s="179">
        <v>0</v>
      </c>
      <c r="BJ274" s="179">
        <v>0</v>
      </c>
      <c r="BK274" s="179">
        <v>0</v>
      </c>
      <c r="BL274" s="179">
        <v>0</v>
      </c>
      <c r="BM274" s="179">
        <v>0</v>
      </c>
      <c r="BN274" s="179">
        <v>0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0</v>
      </c>
      <c r="BW274" s="179">
        <v>0</v>
      </c>
      <c r="BX274" s="179">
        <v>0</v>
      </c>
      <c r="BY274" s="179">
        <v>0</v>
      </c>
      <c r="BZ274" s="179">
        <v>0</v>
      </c>
      <c r="CA274" s="179">
        <v>0</v>
      </c>
      <c r="CB274" s="179">
        <v>0</v>
      </c>
      <c r="CC274" s="179">
        <v>0</v>
      </c>
      <c r="CD274" s="179">
        <v>28630</v>
      </c>
      <c r="CE274" s="179">
        <v>28260</v>
      </c>
      <c r="CF274" s="179">
        <v>0</v>
      </c>
      <c r="CG274" s="179">
        <v>0</v>
      </c>
      <c r="CH274" s="179">
        <v>0</v>
      </c>
      <c r="CI274" s="179">
        <v>0</v>
      </c>
      <c r="CJ274" s="179">
        <v>19980</v>
      </c>
      <c r="CK274" s="179">
        <v>16440</v>
      </c>
      <c r="CL274" s="179">
        <v>0</v>
      </c>
      <c r="CM274" s="179">
        <v>0</v>
      </c>
      <c r="CN274" s="179">
        <v>0</v>
      </c>
      <c r="CO274" s="179">
        <v>18170</v>
      </c>
      <c r="CP274" s="179">
        <v>29440</v>
      </c>
      <c r="CQ274" s="179">
        <v>28720</v>
      </c>
      <c r="CR274" s="179">
        <v>18540</v>
      </c>
      <c r="CS274" s="179">
        <v>19260</v>
      </c>
      <c r="CT274" s="179">
        <v>17350</v>
      </c>
      <c r="CU274" s="179">
        <v>39350</v>
      </c>
      <c r="CV274" s="179">
        <v>30350</v>
      </c>
      <c r="CW274" s="179">
        <v>36440</v>
      </c>
      <c r="CX274" s="179">
        <v>43170</v>
      </c>
      <c r="CY274" s="179">
        <v>30440</v>
      </c>
      <c r="CZ274" s="179">
        <v>16350.000000000002</v>
      </c>
      <c r="DA274" s="179">
        <v>20440</v>
      </c>
      <c r="DB274" s="179">
        <v>21260</v>
      </c>
      <c r="DC274" s="179">
        <v>22440</v>
      </c>
      <c r="DD274" s="179">
        <v>19440</v>
      </c>
      <c r="DE274" s="179">
        <v>16350.000000000002</v>
      </c>
      <c r="DF274" s="179">
        <v>17440</v>
      </c>
      <c r="DG274" s="179">
        <v>29440</v>
      </c>
      <c r="DH274" s="179">
        <v>37350</v>
      </c>
      <c r="DI274" s="179">
        <v>35170</v>
      </c>
      <c r="DJ274" s="179">
        <v>40440</v>
      </c>
      <c r="DK274" s="179">
        <v>24440</v>
      </c>
      <c r="DL274" s="179">
        <v>20260</v>
      </c>
      <c r="DM274" s="179">
        <v>19980</v>
      </c>
      <c r="DN274" s="179">
        <v>20350</v>
      </c>
      <c r="DO274" s="179">
        <v>21170</v>
      </c>
      <c r="DP274" s="179">
        <v>19440</v>
      </c>
      <c r="DQ274" s="179">
        <v>18630</v>
      </c>
      <c r="DR274" s="179">
        <v>19350</v>
      </c>
      <c r="DS274" s="179">
        <v>28260</v>
      </c>
      <c r="DT274" s="179">
        <v>39440</v>
      </c>
      <c r="DU274" s="179">
        <v>35260</v>
      </c>
      <c r="DV274" s="179">
        <v>41350</v>
      </c>
      <c r="DW274" s="179">
        <v>24260</v>
      </c>
      <c r="DX274" s="179">
        <v>18350</v>
      </c>
      <c r="DY274" s="179">
        <v>21350</v>
      </c>
      <c r="DZ274" s="179">
        <v>20440</v>
      </c>
      <c r="EA274" s="179">
        <v>22070</v>
      </c>
      <c r="EB274" s="179">
        <v>17350</v>
      </c>
      <c r="EC274" s="179">
        <v>19350</v>
      </c>
      <c r="ED274" s="179">
        <v>18350</v>
      </c>
      <c r="EE274" s="179">
        <v>14170</v>
      </c>
      <c r="EF274" s="179">
        <v>39350</v>
      </c>
      <c r="EG274" s="179">
        <v>38440</v>
      </c>
      <c r="EH274" s="179">
        <v>38260</v>
      </c>
      <c r="EI274" s="179">
        <v>15440</v>
      </c>
      <c r="EJ274" s="179">
        <v>9350</v>
      </c>
      <c r="EK274" s="179">
        <v>19350</v>
      </c>
      <c r="EL274" s="179">
        <v>22170</v>
      </c>
      <c r="EM274" s="179">
        <v>19440</v>
      </c>
      <c r="EN274" s="179">
        <v>18540</v>
      </c>
      <c r="EO274" s="179">
        <v>8350</v>
      </c>
      <c r="EP274" s="179">
        <v>7440</v>
      </c>
      <c r="EQ274" s="179">
        <v>18170</v>
      </c>
      <c r="ER274" s="179">
        <v>39350</v>
      </c>
      <c r="ES274" s="179">
        <v>34350</v>
      </c>
      <c r="ET274" s="179">
        <v>37540</v>
      </c>
      <c r="EU274" s="179">
        <v>16070</v>
      </c>
      <c r="EV274" s="179">
        <v>8630</v>
      </c>
      <c r="EW274" s="179">
        <v>19350</v>
      </c>
      <c r="EX274" s="179">
        <v>23260</v>
      </c>
      <c r="EY274" s="179">
        <v>19540</v>
      </c>
      <c r="EZ274" s="179">
        <v>20350</v>
      </c>
      <c r="FA274" s="179">
        <v>6540</v>
      </c>
      <c r="FB274" s="179">
        <v>6540</v>
      </c>
      <c r="FC274" s="179">
        <v>18350</v>
      </c>
      <c r="FD274" s="179">
        <v>35440</v>
      </c>
      <c r="FE274" s="179">
        <v>36260</v>
      </c>
      <c r="FF274" s="179">
        <v>37260</v>
      </c>
      <c r="FG274" s="179">
        <v>15440</v>
      </c>
      <c r="FH274" s="179">
        <v>8540</v>
      </c>
      <c r="FI274" s="179">
        <v>21260</v>
      </c>
      <c r="FJ274" s="179">
        <v>23070</v>
      </c>
      <c r="FK274" s="179">
        <v>20170</v>
      </c>
      <c r="FL274" s="179">
        <v>19260</v>
      </c>
      <c r="FM274" s="179">
        <v>7540</v>
      </c>
      <c r="FN274" s="179">
        <v>7720</v>
      </c>
      <c r="FO274" s="179">
        <v>18170</v>
      </c>
      <c r="FP274" s="179">
        <v>33350</v>
      </c>
      <c r="FQ274" s="179">
        <v>33350</v>
      </c>
      <c r="FR274" s="179">
        <v>39170</v>
      </c>
      <c r="FS274" s="179">
        <v>13170</v>
      </c>
      <c r="FT274" s="179">
        <v>8440</v>
      </c>
      <c r="FU274" s="179">
        <v>20260</v>
      </c>
      <c r="FV274" s="179">
        <v>20540</v>
      </c>
      <c r="FW274" s="179">
        <v>22170</v>
      </c>
      <c r="FX274" s="179">
        <v>18540</v>
      </c>
      <c r="FY274" s="179">
        <v>19260</v>
      </c>
      <c r="FZ274" s="179">
        <v>20440</v>
      </c>
      <c r="GA274" s="179">
        <v>19350</v>
      </c>
    </row>
    <row r="275" spans="2:183">
      <c r="B275" s="96" t="s">
        <v>9</v>
      </c>
      <c r="C275" s="166" t="s">
        <v>43</v>
      </c>
      <c r="D275" s="175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2.81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6">
        <v>0</v>
      </c>
      <c r="R275" s="176">
        <v>0</v>
      </c>
      <c r="S275" s="176">
        <v>0</v>
      </c>
      <c r="T275" s="176">
        <v>0</v>
      </c>
      <c r="U275" s="176">
        <v>0</v>
      </c>
      <c r="V275" s="176">
        <v>0</v>
      </c>
      <c r="W275" s="176">
        <v>0</v>
      </c>
      <c r="X275" s="176">
        <v>0</v>
      </c>
      <c r="Y275" s="176">
        <v>0</v>
      </c>
      <c r="Z275" s="176">
        <v>0</v>
      </c>
      <c r="AA275" s="176">
        <v>0</v>
      </c>
      <c r="AB275" s="176">
        <v>0</v>
      </c>
      <c r="AC275" s="176">
        <v>0</v>
      </c>
      <c r="AD275" s="176">
        <v>0</v>
      </c>
      <c r="AE275" s="176">
        <v>0</v>
      </c>
      <c r="AF275" s="176">
        <v>0</v>
      </c>
      <c r="AG275" s="176">
        <v>0</v>
      </c>
      <c r="AH275" s="176">
        <v>0</v>
      </c>
      <c r="AI275" s="176">
        <v>0</v>
      </c>
      <c r="AJ275" s="176">
        <v>0</v>
      </c>
      <c r="AK275" s="176">
        <v>0</v>
      </c>
      <c r="AL275" s="176">
        <v>0</v>
      </c>
      <c r="AM275" s="176">
        <v>0</v>
      </c>
      <c r="AN275" s="176">
        <v>0</v>
      </c>
      <c r="AO275" s="176">
        <v>0</v>
      </c>
      <c r="AP275" s="176">
        <v>0</v>
      </c>
      <c r="AQ275" s="176">
        <v>0</v>
      </c>
      <c r="AR275" s="176">
        <v>0</v>
      </c>
      <c r="AS275" s="176">
        <v>0</v>
      </c>
      <c r="AT275" s="176">
        <v>0</v>
      </c>
      <c r="AU275" s="176">
        <v>0</v>
      </c>
      <c r="AV275" s="176">
        <v>0</v>
      </c>
      <c r="AW275" s="176">
        <v>0</v>
      </c>
      <c r="AX275" s="176">
        <v>0</v>
      </c>
      <c r="AY275" s="176">
        <v>0</v>
      </c>
      <c r="AZ275" s="176">
        <v>0</v>
      </c>
      <c r="BA275" s="176">
        <v>0</v>
      </c>
      <c r="BB275" s="176">
        <v>0</v>
      </c>
      <c r="BC275" s="176">
        <v>0</v>
      </c>
      <c r="BD275" s="176">
        <v>0</v>
      </c>
      <c r="BE275" s="176">
        <v>0</v>
      </c>
      <c r="BF275" s="176">
        <v>0</v>
      </c>
      <c r="BG275" s="176">
        <v>0</v>
      </c>
      <c r="BH275" s="176">
        <v>0</v>
      </c>
      <c r="BI275" s="176">
        <v>0</v>
      </c>
      <c r="BJ275" s="176">
        <v>0</v>
      </c>
      <c r="BK275" s="176">
        <v>0</v>
      </c>
      <c r="BL275" s="176">
        <v>0</v>
      </c>
      <c r="BM275" s="176">
        <v>0</v>
      </c>
      <c r="BN275" s="176">
        <v>0</v>
      </c>
      <c r="BO275" s="176">
        <v>0</v>
      </c>
      <c r="BP275" s="176">
        <v>0</v>
      </c>
      <c r="BQ275" s="176">
        <v>0</v>
      </c>
      <c r="BR275" s="176">
        <v>0</v>
      </c>
      <c r="BS275" s="176">
        <v>0</v>
      </c>
      <c r="BT275" s="176">
        <v>0</v>
      </c>
      <c r="BU275" s="176">
        <v>0</v>
      </c>
      <c r="BV275" s="176">
        <v>0</v>
      </c>
      <c r="BW275" s="176">
        <v>0</v>
      </c>
      <c r="BX275" s="176">
        <v>0</v>
      </c>
      <c r="BY275" s="176">
        <v>0</v>
      </c>
      <c r="BZ275" s="176">
        <v>0</v>
      </c>
      <c r="CA275" s="176">
        <v>0</v>
      </c>
      <c r="CB275" s="176">
        <v>0</v>
      </c>
      <c r="CC275" s="176">
        <v>0</v>
      </c>
      <c r="CD275" s="176">
        <v>3.89</v>
      </c>
      <c r="CE275" s="176">
        <v>3.61</v>
      </c>
      <c r="CF275" s="176">
        <v>0</v>
      </c>
      <c r="CG275" s="176">
        <v>0</v>
      </c>
      <c r="CH275" s="176">
        <v>0</v>
      </c>
      <c r="CI275" s="176">
        <v>0</v>
      </c>
      <c r="CJ275" s="176">
        <v>1.03</v>
      </c>
      <c r="CK275" s="176">
        <v>1.1499999999999999</v>
      </c>
      <c r="CL275" s="176">
        <v>0</v>
      </c>
      <c r="CM275" s="176">
        <v>0</v>
      </c>
      <c r="CN275" s="176">
        <v>0</v>
      </c>
      <c r="CO275" s="176">
        <v>3.54</v>
      </c>
      <c r="CP275" s="176">
        <v>7</v>
      </c>
      <c r="CQ275" s="176">
        <v>5.75</v>
      </c>
      <c r="CR275" s="176">
        <v>3.78</v>
      </c>
      <c r="CS275" s="176">
        <v>0.84</v>
      </c>
      <c r="CT275" s="176">
        <v>1.07</v>
      </c>
      <c r="CU275" s="176">
        <v>3.24</v>
      </c>
      <c r="CV275" s="176">
        <v>4.84</v>
      </c>
      <c r="CW275" s="176">
        <v>4.58</v>
      </c>
      <c r="CX275" s="176">
        <v>3.93</v>
      </c>
      <c r="CY275" s="176">
        <v>4.58</v>
      </c>
      <c r="CZ275" s="176">
        <v>3.61</v>
      </c>
      <c r="DA275" s="176">
        <v>5.29</v>
      </c>
      <c r="DB275" s="176">
        <v>5.36</v>
      </c>
      <c r="DC275" s="176">
        <v>5.36</v>
      </c>
      <c r="DD275" s="176">
        <v>4.25</v>
      </c>
      <c r="DE275" s="176">
        <v>2.48</v>
      </c>
      <c r="DF275" s="176">
        <v>1.29</v>
      </c>
      <c r="DG275" s="176">
        <v>2.72</v>
      </c>
      <c r="DH275" s="176">
        <v>4.1900000000000004</v>
      </c>
      <c r="DI275" s="176">
        <v>4.16</v>
      </c>
      <c r="DJ275" s="176">
        <v>3.25</v>
      </c>
      <c r="DK275" s="176">
        <v>2.68</v>
      </c>
      <c r="DL275" s="176">
        <v>3.69</v>
      </c>
      <c r="DM275" s="176">
        <v>5.3</v>
      </c>
      <c r="DN275" s="176">
        <v>5.27</v>
      </c>
      <c r="DO275" s="176">
        <v>5.45</v>
      </c>
      <c r="DP275" s="176">
        <v>3.8</v>
      </c>
      <c r="DQ275" s="176">
        <v>2.33</v>
      </c>
      <c r="DR275" s="176">
        <v>1.42</v>
      </c>
      <c r="DS275" s="176">
        <v>2.38</v>
      </c>
      <c r="DT275" s="176">
        <v>4.24</v>
      </c>
      <c r="DU275" s="176">
        <v>3.62</v>
      </c>
      <c r="DV275" s="176">
        <v>3.42</v>
      </c>
      <c r="DW275" s="176">
        <v>2.46</v>
      </c>
      <c r="DX275" s="176">
        <v>3.47</v>
      </c>
      <c r="DY275" s="176">
        <v>4.76</v>
      </c>
      <c r="DZ275" s="176">
        <v>4.67</v>
      </c>
      <c r="EA275" s="176">
        <v>5.28</v>
      </c>
      <c r="EB275" s="176">
        <v>3.34</v>
      </c>
      <c r="EC275" s="176">
        <v>2.1800000000000002</v>
      </c>
      <c r="ED275" s="176">
        <v>1.38</v>
      </c>
      <c r="EE275" s="176">
        <v>1.41</v>
      </c>
      <c r="EF275" s="176">
        <v>3.78</v>
      </c>
      <c r="EG275" s="176">
        <v>3.78</v>
      </c>
      <c r="EH275" s="176">
        <v>2.92</v>
      </c>
      <c r="EI275" s="176">
        <v>1.31</v>
      </c>
      <c r="EJ275" s="176">
        <v>1.96</v>
      </c>
      <c r="EK275" s="176">
        <v>3.84</v>
      </c>
      <c r="EL275" s="176">
        <v>4.88</v>
      </c>
      <c r="EM275" s="176">
        <v>4.79</v>
      </c>
      <c r="EN275" s="176">
        <v>3.7</v>
      </c>
      <c r="EO275" s="176">
        <v>0.74</v>
      </c>
      <c r="EP275" s="176">
        <v>0.62</v>
      </c>
      <c r="EQ275" s="176">
        <v>1.72</v>
      </c>
      <c r="ER275" s="176">
        <v>3.7</v>
      </c>
      <c r="ES275" s="176">
        <v>3.01</v>
      </c>
      <c r="ET275" s="176">
        <v>3.19</v>
      </c>
      <c r="EU275" s="176">
        <v>1.21</v>
      </c>
      <c r="EV275" s="176">
        <v>2.0699999999999998</v>
      </c>
      <c r="EW275" s="176">
        <v>3.72</v>
      </c>
      <c r="EX275" s="176">
        <v>4.84</v>
      </c>
      <c r="EY275" s="176">
        <v>4.4400000000000004</v>
      </c>
      <c r="EZ275" s="176">
        <v>3.39</v>
      </c>
      <c r="FA275" s="176">
        <v>0.57999999999999996</v>
      </c>
      <c r="FB275" s="176">
        <v>0.6</v>
      </c>
      <c r="FC275" s="176">
        <v>1.72</v>
      </c>
      <c r="FD275" s="176">
        <v>3.44</v>
      </c>
      <c r="FE275" s="176">
        <v>3.34</v>
      </c>
      <c r="FF275" s="176">
        <v>3</v>
      </c>
      <c r="FG275" s="176">
        <v>0.98</v>
      </c>
      <c r="FH275" s="176">
        <v>2.0699999999999998</v>
      </c>
      <c r="FI275" s="176">
        <v>4.18</v>
      </c>
      <c r="FJ275" s="176">
        <v>4.8</v>
      </c>
      <c r="FK275" s="176">
        <v>4.5</v>
      </c>
      <c r="FL275" s="176">
        <v>3.25</v>
      </c>
      <c r="FM275" s="176">
        <v>0.66</v>
      </c>
      <c r="FN275" s="176">
        <v>0.64</v>
      </c>
      <c r="FO275" s="176">
        <v>1.74</v>
      </c>
      <c r="FP275" s="176">
        <v>3.26</v>
      </c>
      <c r="FQ275" s="176">
        <v>3.25</v>
      </c>
      <c r="FR275" s="176">
        <v>3.12</v>
      </c>
      <c r="FS275" s="176">
        <v>1.1399999999999999</v>
      </c>
      <c r="FT275" s="176">
        <v>1.75</v>
      </c>
      <c r="FU275" s="176">
        <v>4.32</v>
      </c>
      <c r="FV275" s="176">
        <v>4.38</v>
      </c>
      <c r="FW275" s="176">
        <v>4.9000000000000004</v>
      </c>
      <c r="FX275" s="176">
        <v>3.01</v>
      </c>
      <c r="FY275" s="176">
        <v>1.31</v>
      </c>
      <c r="FZ275" s="176">
        <v>1.5</v>
      </c>
      <c r="GA275" s="176">
        <v>1.78</v>
      </c>
    </row>
    <row r="276" spans="2:183">
      <c r="B276" s="96" t="s">
        <v>9</v>
      </c>
      <c r="C276" s="166" t="s">
        <v>44</v>
      </c>
      <c r="D276" s="178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3.86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179">
        <v>0</v>
      </c>
      <c r="X276" s="179">
        <v>0</v>
      </c>
      <c r="Y276" s="179">
        <v>0</v>
      </c>
      <c r="Z276" s="179">
        <v>0</v>
      </c>
      <c r="AA276" s="179">
        <v>0</v>
      </c>
      <c r="AB276" s="179">
        <v>0</v>
      </c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0</v>
      </c>
      <c r="BW276" s="179">
        <v>0</v>
      </c>
      <c r="BX276" s="179">
        <v>0</v>
      </c>
      <c r="BY276" s="179">
        <v>0</v>
      </c>
      <c r="BZ276" s="179">
        <v>0</v>
      </c>
      <c r="CA276" s="179">
        <v>0</v>
      </c>
      <c r="CB276" s="179">
        <v>0</v>
      </c>
      <c r="CC276" s="179">
        <v>0</v>
      </c>
      <c r="CD276" s="179">
        <v>8.24</v>
      </c>
      <c r="CE276" s="179">
        <v>7.66</v>
      </c>
      <c r="CF276" s="179">
        <v>0</v>
      </c>
      <c r="CG276" s="179">
        <v>0</v>
      </c>
      <c r="CH276" s="179">
        <v>0</v>
      </c>
      <c r="CI276" s="179">
        <v>0</v>
      </c>
      <c r="CJ276" s="179">
        <v>2.23</v>
      </c>
      <c r="CK276" s="179">
        <v>2.5</v>
      </c>
      <c r="CL276" s="179">
        <v>0</v>
      </c>
      <c r="CM276" s="179">
        <v>0</v>
      </c>
      <c r="CN276" s="179">
        <v>0</v>
      </c>
      <c r="CO276" s="179">
        <v>7.67</v>
      </c>
      <c r="CP276" s="179">
        <v>15.19</v>
      </c>
      <c r="CQ276" s="179">
        <v>12.47</v>
      </c>
      <c r="CR276" s="179">
        <v>8.1999999999999993</v>
      </c>
      <c r="CS276" s="179">
        <v>1.82</v>
      </c>
      <c r="CT276" s="179">
        <v>2.33</v>
      </c>
      <c r="CU276" s="179">
        <v>7.04</v>
      </c>
      <c r="CV276" s="179">
        <v>10.8</v>
      </c>
      <c r="CW276" s="179">
        <v>10.220000000000001</v>
      </c>
      <c r="CX276" s="179">
        <v>8.77</v>
      </c>
      <c r="CY276" s="179">
        <v>10.220000000000001</v>
      </c>
      <c r="CZ276" s="179">
        <v>8.0399999999999991</v>
      </c>
      <c r="DA276" s="179">
        <v>11.81</v>
      </c>
      <c r="DB276" s="179">
        <v>11.95</v>
      </c>
      <c r="DC276" s="179">
        <v>11.96</v>
      </c>
      <c r="DD276" s="179">
        <v>9.48</v>
      </c>
      <c r="DE276" s="179">
        <v>5.53</v>
      </c>
      <c r="DF276" s="179">
        <v>2.87</v>
      </c>
      <c r="DG276" s="179">
        <v>6.07</v>
      </c>
      <c r="DH276" s="179">
        <v>9.6</v>
      </c>
      <c r="DI276" s="179">
        <v>9.5299999999999994</v>
      </c>
      <c r="DJ276" s="179">
        <v>7.44</v>
      </c>
      <c r="DK276" s="179">
        <v>6.14</v>
      </c>
      <c r="DL276" s="179">
        <v>8.4499999999999993</v>
      </c>
      <c r="DM276" s="179">
        <v>12.13</v>
      </c>
      <c r="DN276" s="179">
        <v>12.08</v>
      </c>
      <c r="DO276" s="179">
        <v>12.47</v>
      </c>
      <c r="DP276" s="179">
        <v>8.7100000000000009</v>
      </c>
      <c r="DQ276" s="179">
        <v>5.33</v>
      </c>
      <c r="DR276" s="179">
        <v>3.24</v>
      </c>
      <c r="DS276" s="179">
        <v>5.45</v>
      </c>
      <c r="DT276" s="179">
        <v>10.01</v>
      </c>
      <c r="DU276" s="179">
        <v>8.5399999999999991</v>
      </c>
      <c r="DV276" s="179">
        <v>8.07</v>
      </c>
      <c r="DW276" s="179">
        <v>5.81</v>
      </c>
      <c r="DX276" s="179">
        <v>8.19</v>
      </c>
      <c r="DY276" s="179">
        <v>11.24</v>
      </c>
      <c r="DZ276" s="179">
        <v>11.02</v>
      </c>
      <c r="EA276" s="179">
        <v>12.46</v>
      </c>
      <c r="EB276" s="179">
        <v>7.88</v>
      </c>
      <c r="EC276" s="179">
        <v>5.14</v>
      </c>
      <c r="ED276" s="179">
        <v>3.25</v>
      </c>
      <c r="EE276" s="179">
        <v>3.34</v>
      </c>
      <c r="EF276" s="179">
        <v>9.15</v>
      </c>
      <c r="EG276" s="179">
        <v>9.16</v>
      </c>
      <c r="EH276" s="179">
        <v>7.07</v>
      </c>
      <c r="EI276" s="179">
        <v>3.16</v>
      </c>
      <c r="EJ276" s="179">
        <v>4.74</v>
      </c>
      <c r="EK276" s="179">
        <v>9.3000000000000007</v>
      </c>
      <c r="EL276" s="179">
        <v>11.81</v>
      </c>
      <c r="EM276" s="179">
        <v>11.59</v>
      </c>
      <c r="EN276" s="179">
        <v>8.9600000000000009</v>
      </c>
      <c r="EO276" s="179">
        <v>1.79</v>
      </c>
      <c r="EP276" s="179">
        <v>1.5</v>
      </c>
      <c r="EQ276" s="179">
        <v>4.16</v>
      </c>
      <c r="ER276" s="179">
        <v>9.2100000000000009</v>
      </c>
      <c r="ES276" s="179">
        <v>7.51</v>
      </c>
      <c r="ET276" s="179">
        <v>7.95</v>
      </c>
      <c r="EU276" s="179">
        <v>3</v>
      </c>
      <c r="EV276" s="179">
        <v>5.16</v>
      </c>
      <c r="EW276" s="179">
        <v>9.26</v>
      </c>
      <c r="EX276" s="179">
        <v>12.05</v>
      </c>
      <c r="EY276" s="179">
        <v>11.04</v>
      </c>
      <c r="EZ276" s="179">
        <v>8.44</v>
      </c>
      <c r="FA276" s="179">
        <v>1.44</v>
      </c>
      <c r="FB276" s="179">
        <v>1.49</v>
      </c>
      <c r="FC276" s="179">
        <v>4.2699999999999996</v>
      </c>
      <c r="FD276" s="179">
        <v>8.81</v>
      </c>
      <c r="FE276" s="179">
        <v>8.5500000000000007</v>
      </c>
      <c r="FF276" s="179">
        <v>7.68</v>
      </c>
      <c r="FG276" s="179">
        <v>2.52</v>
      </c>
      <c r="FH276" s="179">
        <v>5.3</v>
      </c>
      <c r="FI276" s="179">
        <v>10.7</v>
      </c>
      <c r="FJ276" s="179">
        <v>12.28</v>
      </c>
      <c r="FK276" s="179">
        <v>11.53</v>
      </c>
      <c r="FL276" s="179">
        <v>8.31</v>
      </c>
      <c r="FM276" s="179">
        <v>1.69</v>
      </c>
      <c r="FN276" s="179">
        <v>1.64</v>
      </c>
      <c r="FO276" s="179">
        <v>4.46</v>
      </c>
      <c r="FP276" s="179">
        <v>8.58</v>
      </c>
      <c r="FQ276" s="179">
        <v>8.5299999999999994</v>
      </c>
      <c r="FR276" s="179">
        <v>8.1999999999999993</v>
      </c>
      <c r="FS276" s="179">
        <v>3</v>
      </c>
      <c r="FT276" s="179">
        <v>4.59</v>
      </c>
      <c r="FU276" s="179">
        <v>11.36</v>
      </c>
      <c r="FV276" s="179">
        <v>11.51</v>
      </c>
      <c r="FW276" s="179">
        <v>12.89</v>
      </c>
      <c r="FX276" s="179">
        <v>7.93</v>
      </c>
      <c r="FY276" s="179">
        <v>3.45</v>
      </c>
      <c r="FZ276" s="179">
        <v>3.94</v>
      </c>
      <c r="GA276" s="179">
        <v>4.67</v>
      </c>
    </row>
    <row r="277" spans="2:183">
      <c r="B277" s="171" t="s">
        <v>9</v>
      </c>
      <c r="C277" s="172" t="s">
        <v>45</v>
      </c>
      <c r="D277" s="92">
        <v>0</v>
      </c>
      <c r="E277" s="93">
        <v>0</v>
      </c>
      <c r="F277" s="93">
        <v>0</v>
      </c>
      <c r="G277" s="93">
        <v>0</v>
      </c>
      <c r="H277" s="93">
        <v>0</v>
      </c>
      <c r="I277" s="93">
        <v>0</v>
      </c>
      <c r="J277" s="93">
        <v>6.0609831971643227E-2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  <c r="R277" s="93">
        <v>0</v>
      </c>
      <c r="S277" s="93">
        <v>0</v>
      </c>
      <c r="T277" s="93">
        <v>0</v>
      </c>
      <c r="U277" s="93">
        <v>0</v>
      </c>
      <c r="V277" s="93">
        <v>0</v>
      </c>
      <c r="W277" s="93">
        <v>0</v>
      </c>
      <c r="X277" s="93">
        <v>0</v>
      </c>
      <c r="Y277" s="93">
        <v>0</v>
      </c>
      <c r="Z277" s="93">
        <v>0</v>
      </c>
      <c r="AA277" s="93">
        <v>0</v>
      </c>
      <c r="AB277" s="93">
        <v>0</v>
      </c>
      <c r="AC277" s="93">
        <v>0</v>
      </c>
      <c r="AD277" s="93">
        <v>0</v>
      </c>
      <c r="AE277" s="93">
        <v>0</v>
      </c>
      <c r="AF277" s="93">
        <v>0</v>
      </c>
      <c r="AG277" s="93">
        <v>0</v>
      </c>
      <c r="AH277" s="93">
        <v>0</v>
      </c>
      <c r="AI277" s="93">
        <v>0</v>
      </c>
      <c r="AJ277" s="93">
        <v>0</v>
      </c>
      <c r="AK277" s="93">
        <v>0</v>
      </c>
      <c r="AL277" s="93">
        <v>0</v>
      </c>
      <c r="AM277" s="93">
        <v>0</v>
      </c>
      <c r="AN277" s="9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93">
        <v>0</v>
      </c>
      <c r="BB277" s="93">
        <v>0</v>
      </c>
      <c r="BC277" s="93">
        <v>0</v>
      </c>
      <c r="BD277" s="93">
        <v>0</v>
      </c>
      <c r="BE277" s="93">
        <v>0</v>
      </c>
      <c r="BF277" s="93">
        <v>0</v>
      </c>
      <c r="BG277" s="93">
        <v>0</v>
      </c>
      <c r="BH277" s="93">
        <v>0</v>
      </c>
      <c r="BI277" s="93">
        <v>0</v>
      </c>
      <c r="BJ277" s="93">
        <v>0</v>
      </c>
      <c r="BK277" s="93">
        <v>0</v>
      </c>
      <c r="BL277" s="93">
        <v>0</v>
      </c>
      <c r="BM277" s="93">
        <v>0</v>
      </c>
      <c r="BN277" s="93">
        <v>0</v>
      </c>
      <c r="BO277" s="93">
        <v>0</v>
      </c>
      <c r="BP277" s="93">
        <v>0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0</v>
      </c>
      <c r="BW277" s="93">
        <v>0</v>
      </c>
      <c r="BX277" s="93">
        <v>0</v>
      </c>
      <c r="BY277" s="93">
        <v>0</v>
      </c>
      <c r="BZ277" s="93">
        <v>0</v>
      </c>
      <c r="CA277" s="93">
        <v>0</v>
      </c>
      <c r="CB277" s="93">
        <v>0</v>
      </c>
      <c r="CC277" s="93">
        <v>0</v>
      </c>
      <c r="CD277" s="93">
        <v>6.0648538678137819E-2</v>
      </c>
      <c r="CE277" s="93">
        <v>6.0561913904109525E-2</v>
      </c>
      <c r="CF277" s="93">
        <v>0</v>
      </c>
      <c r="CG277" s="93">
        <v>0</v>
      </c>
      <c r="CH277" s="93">
        <v>0</v>
      </c>
      <c r="CI277" s="93">
        <v>0</v>
      </c>
      <c r="CJ277" s="93">
        <v>6.1756523407521101E-2</v>
      </c>
      <c r="CK277" s="93">
        <v>6.0996486337184866E-2</v>
      </c>
      <c r="CL277" s="93">
        <v>0</v>
      </c>
      <c r="CM277" s="93">
        <v>0</v>
      </c>
      <c r="CN277" s="93">
        <v>0</v>
      </c>
      <c r="CO277" s="93">
        <v>6.0481545867307931E-2</v>
      </c>
      <c r="CP277" s="93">
        <v>6.0336130861137947E-2</v>
      </c>
      <c r="CQ277" s="93">
        <v>6.042179562332884E-2</v>
      </c>
      <c r="CR277" s="93">
        <v>6.0392797631643715E-2</v>
      </c>
      <c r="CS277" s="93">
        <v>6.2106152723465702E-2</v>
      </c>
      <c r="CT277" s="93">
        <v>6.1116629377906975E-2</v>
      </c>
      <c r="CU277" s="93">
        <v>6.091904272869178E-2</v>
      </c>
      <c r="CV277" s="93">
        <v>6.0445534795303499E-2</v>
      </c>
      <c r="CW277" s="93">
        <v>6.0617739768307879E-2</v>
      </c>
      <c r="CX277" s="93">
        <v>6.0836450104900304E-2</v>
      </c>
      <c r="CY277" s="93">
        <v>6.0480266134299472E-2</v>
      </c>
      <c r="CZ277" s="93">
        <v>6.0418890359379425E-2</v>
      </c>
      <c r="DA277" s="93">
        <v>6.0256495613207513E-2</v>
      </c>
      <c r="DB277" s="93">
        <v>6.0342077662167787E-2</v>
      </c>
      <c r="DC277" s="93">
        <v>6.0299409065791156E-2</v>
      </c>
      <c r="DD277" s="93">
        <v>6.0346028386487775E-2</v>
      </c>
      <c r="DE277" s="93">
        <v>6.0593015042460313E-2</v>
      </c>
      <c r="DF277" s="93">
        <v>6.1313550128223746E-2</v>
      </c>
      <c r="DG277" s="93">
        <v>6.0799812593518826E-2</v>
      </c>
      <c r="DH277" s="93">
        <v>6.0676211029834587E-2</v>
      </c>
      <c r="DI277" s="93">
        <v>6.064390561913164E-2</v>
      </c>
      <c r="DJ277" s="93">
        <v>6.1043983598890308E-2</v>
      </c>
      <c r="DK277" s="93">
        <v>6.0696838204311224E-2</v>
      </c>
      <c r="DL277" s="93">
        <v>6.0479112579655415E-2</v>
      </c>
      <c r="DM277" s="93">
        <v>6.0321868384512076E-2</v>
      </c>
      <c r="DN277" s="93">
        <v>6.0275038316681732E-2</v>
      </c>
      <c r="DO277" s="93">
        <v>6.0364996675494727E-2</v>
      </c>
      <c r="DP277" s="93">
        <v>6.0384112876340011E-2</v>
      </c>
      <c r="DQ277" s="93">
        <v>6.0767229302531735E-2</v>
      </c>
      <c r="DR277" s="93">
        <v>6.1298183285884794E-2</v>
      </c>
      <c r="DS277" s="93">
        <v>6.097742976802828E-2</v>
      </c>
      <c r="DT277" s="93">
        <v>6.0756579908945382E-2</v>
      </c>
      <c r="DU277" s="93">
        <v>6.0815233241539292E-2</v>
      </c>
      <c r="DV277" s="93">
        <v>6.0973131173529531E-2</v>
      </c>
      <c r="DW277" s="93">
        <v>6.0779196713970259E-2</v>
      </c>
      <c r="DX277" s="93">
        <v>6.0437215356173316E-2</v>
      </c>
      <c r="DY277" s="93">
        <v>6.0307097423201887E-2</v>
      </c>
      <c r="DZ277" s="93">
        <v>6.0346548128988868E-2</v>
      </c>
      <c r="EA277" s="93">
        <v>6.0346029619842874E-2</v>
      </c>
      <c r="EB277" s="93">
        <v>6.0435287875079902E-2</v>
      </c>
      <c r="EC277" s="93">
        <v>6.0838556239663721E-2</v>
      </c>
      <c r="ED277" s="93">
        <v>6.1302872617072936E-2</v>
      </c>
      <c r="EE277" s="93">
        <v>6.0653561482493491E-2</v>
      </c>
      <c r="EF277" s="93">
        <v>6.0818858351189484E-2</v>
      </c>
      <c r="EG277" s="93">
        <v>6.0771166814441349E-2</v>
      </c>
      <c r="EH277" s="93">
        <v>6.1045268516080456E-2</v>
      </c>
      <c r="EI277" s="93">
        <v>6.1192263522847949E-2</v>
      </c>
      <c r="EJ277" s="93">
        <v>6.0407020035405906E-2</v>
      </c>
      <c r="EK277" s="93">
        <v>6.0393924088140212E-2</v>
      </c>
      <c r="EL277" s="93">
        <v>6.0389032831896054E-2</v>
      </c>
      <c r="EM277" s="93">
        <v>6.0316038412376094E-2</v>
      </c>
      <c r="EN277" s="93">
        <v>6.0376619562024739E-2</v>
      </c>
      <c r="EO277" s="93">
        <v>6.0791746781015392E-2</v>
      </c>
      <c r="EP277" s="93">
        <v>6.0960201837261828E-2</v>
      </c>
      <c r="EQ277" s="93">
        <v>6.0854237825437502E-2</v>
      </c>
      <c r="ER277" s="93">
        <v>6.0855313203382569E-2</v>
      </c>
      <c r="ES277" s="93">
        <v>6.0842822674401859E-2</v>
      </c>
      <c r="ET277" s="93">
        <v>6.0938120395196131E-2</v>
      </c>
      <c r="EU277" s="93">
        <v>6.1311022201683878E-2</v>
      </c>
      <c r="EV277" s="93">
        <v>6.0298099823358604E-2</v>
      </c>
      <c r="EW277" s="93">
        <v>6.0434961137639402E-2</v>
      </c>
      <c r="EX277" s="93">
        <v>6.0415271357875035E-2</v>
      </c>
      <c r="EY277" s="93">
        <v>6.041717241101531E-2</v>
      </c>
      <c r="EZ277" s="93">
        <v>6.0491819908892894E-2</v>
      </c>
      <c r="FA277" s="93">
        <v>6.1261177524330197E-2</v>
      </c>
      <c r="FB277" s="93">
        <v>6.117380293063298E-2</v>
      </c>
      <c r="FC277" s="93">
        <v>6.0989328463169984E-2</v>
      </c>
      <c r="FD277" s="93">
        <v>6.0823583142036682E-2</v>
      </c>
      <c r="FE277" s="93">
        <v>6.0900684658625227E-2</v>
      </c>
      <c r="FF277" s="93">
        <v>6.1011137583165807E-2</v>
      </c>
      <c r="FG277" s="93">
        <v>6.1036562769565171E-2</v>
      </c>
      <c r="FH277" s="93">
        <v>6.0298099823358604E-2</v>
      </c>
      <c r="FI277" s="93">
        <v>6.041580382034565E-2</v>
      </c>
      <c r="FJ277" s="93">
        <v>6.0441962966076006E-2</v>
      </c>
      <c r="FK277" s="93">
        <v>6.0323599919407674E-2</v>
      </c>
      <c r="FL277" s="93">
        <v>6.0541206720371998E-2</v>
      </c>
      <c r="FM277" s="93">
        <v>6.0997108644630385E-2</v>
      </c>
      <c r="FN277" s="93">
        <v>6.0761301127312012E-2</v>
      </c>
      <c r="FO277" s="93">
        <v>6.0708902035893964E-2</v>
      </c>
      <c r="FP277" s="93">
        <v>6.0810537309596333E-2</v>
      </c>
      <c r="FQ277" s="93">
        <v>6.0930980385098796E-2</v>
      </c>
      <c r="FR277" s="93">
        <v>6.1089274632414384E-2</v>
      </c>
      <c r="FS277" s="93">
        <v>6.0858619021841844E-2</v>
      </c>
      <c r="FT277" s="93">
        <v>6.0559175744631301E-2</v>
      </c>
      <c r="FU277" s="93">
        <v>6.0390478965695618E-2</v>
      </c>
      <c r="FV277" s="93">
        <v>6.0408664616128108E-2</v>
      </c>
      <c r="FW277" s="93">
        <v>6.0329351473014985E-2</v>
      </c>
      <c r="FX277" s="93">
        <v>6.0430700241240962E-2</v>
      </c>
      <c r="FY277" s="93">
        <v>6.1084164653065258E-2</v>
      </c>
      <c r="FZ277" s="93">
        <v>6.1246163438245287E-2</v>
      </c>
      <c r="GA277" s="93">
        <v>6.1050113397155853E-2</v>
      </c>
    </row>
    <row r="278" spans="2:183">
      <c r="B278" s="96" t="s">
        <v>9</v>
      </c>
      <c r="C278" s="166" t="s">
        <v>46</v>
      </c>
      <c r="D278" s="96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33.31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46.08</v>
      </c>
      <c r="CE278" s="17">
        <v>42.82</v>
      </c>
      <c r="CF278" s="17">
        <v>0</v>
      </c>
      <c r="CG278" s="17">
        <v>0</v>
      </c>
      <c r="CH278" s="17">
        <v>0</v>
      </c>
      <c r="CI278" s="17">
        <v>0</v>
      </c>
      <c r="CJ278" s="17">
        <v>11.79</v>
      </c>
      <c r="CK278" s="17">
        <v>13.34</v>
      </c>
      <c r="CL278" s="17">
        <v>0</v>
      </c>
      <c r="CM278" s="17">
        <v>0</v>
      </c>
      <c r="CN278" s="17">
        <v>0</v>
      </c>
      <c r="CO278" s="17">
        <v>41.36</v>
      </c>
      <c r="CP278" s="17">
        <v>83.32</v>
      </c>
      <c r="CQ278" s="17">
        <v>68.36</v>
      </c>
      <c r="CR278" s="17">
        <v>44.52</v>
      </c>
      <c r="CS278" s="17">
        <v>9.5</v>
      </c>
      <c r="CT278" s="17">
        <v>12.22</v>
      </c>
      <c r="CU278" s="17">
        <v>37.76</v>
      </c>
      <c r="CV278" s="17">
        <v>56.62</v>
      </c>
      <c r="CW278" s="17">
        <v>53.41</v>
      </c>
      <c r="CX278" s="17">
        <v>45.85</v>
      </c>
      <c r="CY278" s="17">
        <v>53.52</v>
      </c>
      <c r="CZ278" s="17">
        <v>41.88</v>
      </c>
      <c r="DA278" s="17">
        <v>62.26</v>
      </c>
      <c r="DB278" s="17">
        <v>63.79</v>
      </c>
      <c r="DC278" s="17">
        <v>63.86</v>
      </c>
      <c r="DD278" s="17">
        <v>50.3</v>
      </c>
      <c r="DE278" s="17">
        <v>28.5</v>
      </c>
      <c r="DF278" s="17">
        <v>14.85</v>
      </c>
      <c r="DG278" s="17">
        <v>31.73</v>
      </c>
      <c r="DH278" s="17">
        <v>48.81</v>
      </c>
      <c r="DI278" s="17">
        <v>48.51</v>
      </c>
      <c r="DJ278" s="17">
        <v>37.770000000000003</v>
      </c>
      <c r="DK278" s="17">
        <v>31.35</v>
      </c>
      <c r="DL278" s="17">
        <v>42.31</v>
      </c>
      <c r="DM278" s="17">
        <v>62.26</v>
      </c>
      <c r="DN278" s="17">
        <v>62.79</v>
      </c>
      <c r="DO278" s="17">
        <v>64.86</v>
      </c>
      <c r="DP278" s="17">
        <v>44.96</v>
      </c>
      <c r="DQ278" s="17">
        <v>26.64</v>
      </c>
      <c r="DR278" s="17">
        <v>16.36</v>
      </c>
      <c r="DS278" s="17">
        <v>27.7</v>
      </c>
      <c r="DT278" s="17">
        <v>49.33</v>
      </c>
      <c r="DU278" s="17">
        <v>42.07</v>
      </c>
      <c r="DV278" s="17">
        <v>39.81</v>
      </c>
      <c r="DW278" s="17">
        <v>28.73</v>
      </c>
      <c r="DX278" s="17">
        <v>39.81</v>
      </c>
      <c r="DY278" s="17">
        <v>56.08</v>
      </c>
      <c r="DZ278" s="17">
        <v>55.59</v>
      </c>
      <c r="EA278" s="17">
        <v>62.85</v>
      </c>
      <c r="EB278" s="17">
        <v>39.36</v>
      </c>
      <c r="EC278" s="17">
        <v>24.91</v>
      </c>
      <c r="ED278" s="17">
        <v>15.85</v>
      </c>
      <c r="EE278" s="17">
        <v>16.489999999999998</v>
      </c>
      <c r="EF278" s="17">
        <v>43.92</v>
      </c>
      <c r="EG278" s="17">
        <v>43.97</v>
      </c>
      <c r="EH278" s="17">
        <v>33.96</v>
      </c>
      <c r="EI278" s="17">
        <v>15.2</v>
      </c>
      <c r="EJ278" s="17">
        <v>22.41</v>
      </c>
      <c r="EK278" s="17">
        <v>45.03</v>
      </c>
      <c r="EL278" s="17">
        <v>58.03</v>
      </c>
      <c r="EM278" s="17">
        <v>57.03</v>
      </c>
      <c r="EN278" s="17">
        <v>43.61</v>
      </c>
      <c r="EO278" s="17">
        <v>8.5500000000000007</v>
      </c>
      <c r="EP278" s="17">
        <v>7.21</v>
      </c>
      <c r="EQ278" s="17">
        <v>20.05</v>
      </c>
      <c r="ER278" s="17">
        <v>42.98</v>
      </c>
      <c r="ES278" s="17">
        <v>34.97</v>
      </c>
      <c r="ET278" s="17">
        <v>37.15</v>
      </c>
      <c r="EU278" s="17">
        <v>14.01</v>
      </c>
      <c r="EV278" s="17">
        <v>23.7</v>
      </c>
      <c r="EW278" s="17">
        <v>43.61</v>
      </c>
      <c r="EX278" s="17">
        <v>57.53</v>
      </c>
      <c r="EY278" s="17">
        <v>52.77</v>
      </c>
      <c r="EZ278" s="17">
        <v>40.14</v>
      </c>
      <c r="FA278" s="17">
        <v>6.65</v>
      </c>
      <c r="FB278" s="17">
        <v>6.95</v>
      </c>
      <c r="FC278" s="17">
        <v>20.010000000000002</v>
      </c>
      <c r="FD278" s="17">
        <v>39.979999999999997</v>
      </c>
      <c r="FE278" s="17">
        <v>38.770000000000003</v>
      </c>
      <c r="FF278" s="17">
        <v>34.909999999999997</v>
      </c>
      <c r="FG278" s="17">
        <v>11.4</v>
      </c>
      <c r="FH278" s="17">
        <v>23.7</v>
      </c>
      <c r="FI278" s="17">
        <v>49</v>
      </c>
      <c r="FJ278" s="17">
        <v>57.03</v>
      </c>
      <c r="FK278" s="17">
        <v>53.59</v>
      </c>
      <c r="FL278" s="17">
        <v>38.56</v>
      </c>
      <c r="FM278" s="17">
        <v>7.6</v>
      </c>
      <c r="FN278" s="17">
        <v>7.47</v>
      </c>
      <c r="FO278" s="17">
        <v>20.34</v>
      </c>
      <c r="FP278" s="17">
        <v>37.89</v>
      </c>
      <c r="FQ278" s="17">
        <v>37.71</v>
      </c>
      <c r="FR278" s="17">
        <v>36.25</v>
      </c>
      <c r="FS278" s="17">
        <v>13.3</v>
      </c>
      <c r="FT278" s="17">
        <v>19.95</v>
      </c>
      <c r="FU278" s="17">
        <v>50.77</v>
      </c>
      <c r="FV278" s="17">
        <v>52.09</v>
      </c>
      <c r="FW278" s="17">
        <v>58.35</v>
      </c>
      <c r="FX278" s="17">
        <v>35.67</v>
      </c>
      <c r="FY278" s="17">
        <v>15.02</v>
      </c>
      <c r="FZ278" s="17">
        <v>17.23</v>
      </c>
      <c r="GA278" s="17">
        <v>20.67</v>
      </c>
    </row>
    <row r="279" spans="2:183">
      <c r="B279" s="96" t="s">
        <v>9</v>
      </c>
      <c r="C279" s="166" t="s">
        <v>47</v>
      </c>
      <c r="D279" s="178">
        <v>0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1668.92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>
        <v>0</v>
      </c>
      <c r="R279" s="179">
        <v>0</v>
      </c>
      <c r="S279" s="179">
        <v>0</v>
      </c>
      <c r="T279" s="179">
        <v>0</v>
      </c>
      <c r="U279" s="179">
        <v>0</v>
      </c>
      <c r="V279" s="179">
        <v>0</v>
      </c>
      <c r="W279" s="179">
        <v>0</v>
      </c>
      <c r="X279" s="179">
        <v>0</v>
      </c>
      <c r="Y279" s="179">
        <v>0</v>
      </c>
      <c r="Z279" s="179">
        <v>0</v>
      </c>
      <c r="AA279" s="179">
        <v>0</v>
      </c>
      <c r="AB279" s="179">
        <v>0</v>
      </c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0</v>
      </c>
      <c r="BW279" s="179">
        <v>0</v>
      </c>
      <c r="BX279" s="179">
        <v>0</v>
      </c>
      <c r="BY279" s="179">
        <v>0</v>
      </c>
      <c r="BZ279" s="179">
        <v>0</v>
      </c>
      <c r="CA279" s="179">
        <v>0</v>
      </c>
      <c r="CB279" s="179">
        <v>0</v>
      </c>
      <c r="CC279" s="179">
        <v>0</v>
      </c>
      <c r="CD279" s="179">
        <v>2486.7399999999998</v>
      </c>
      <c r="CE279" s="179">
        <v>2311.0500000000002</v>
      </c>
      <c r="CF279" s="179">
        <v>0</v>
      </c>
      <c r="CG279" s="179">
        <v>0</v>
      </c>
      <c r="CH279" s="179">
        <v>0</v>
      </c>
      <c r="CI279" s="179">
        <v>0</v>
      </c>
      <c r="CJ279" s="179">
        <v>484.91</v>
      </c>
      <c r="CK279" s="179">
        <v>548.85</v>
      </c>
      <c r="CL279" s="179">
        <v>0</v>
      </c>
      <c r="CM279" s="179">
        <v>0</v>
      </c>
      <c r="CN279" s="179">
        <v>0</v>
      </c>
      <c r="CO279" s="179">
        <v>2291.44</v>
      </c>
      <c r="CP279" s="179">
        <v>4615.88</v>
      </c>
      <c r="CQ279" s="179">
        <v>3787.33</v>
      </c>
      <c r="CR279" s="179">
        <v>2466.52</v>
      </c>
      <c r="CS279" s="179">
        <v>390.77</v>
      </c>
      <c r="CT279" s="179">
        <v>502.67</v>
      </c>
      <c r="CU279" s="179">
        <v>1553.3</v>
      </c>
      <c r="CV279" s="179">
        <v>2391.8000000000002</v>
      </c>
      <c r="CW279" s="179">
        <v>2255.9299999999998</v>
      </c>
      <c r="CX279" s="179">
        <v>1936.78</v>
      </c>
      <c r="CY279" s="179">
        <v>2260.4899999999998</v>
      </c>
      <c r="CZ279" s="179">
        <v>2382.54</v>
      </c>
      <c r="DA279" s="179">
        <v>3541.88</v>
      </c>
      <c r="DB279" s="179">
        <v>3628.83</v>
      </c>
      <c r="DC279" s="179">
        <v>3632.76</v>
      </c>
      <c r="DD279" s="179">
        <v>2861.5</v>
      </c>
      <c r="DE279" s="179">
        <v>1203.6500000000001</v>
      </c>
      <c r="DF279" s="179">
        <v>627.36</v>
      </c>
      <c r="DG279" s="179">
        <v>1340.43</v>
      </c>
      <c r="DH279" s="179">
        <v>2117.84</v>
      </c>
      <c r="DI279" s="179">
        <v>2104.73</v>
      </c>
      <c r="DJ279" s="179">
        <v>1638.63</v>
      </c>
      <c r="DK279" s="179">
        <v>1360.06</v>
      </c>
      <c r="DL279" s="179">
        <v>2472.2600000000002</v>
      </c>
      <c r="DM279" s="179">
        <v>3637.76</v>
      </c>
      <c r="DN279" s="179">
        <v>3668.54</v>
      </c>
      <c r="DO279" s="179">
        <v>3789.63</v>
      </c>
      <c r="DP279" s="179">
        <v>2627.16</v>
      </c>
      <c r="DQ279" s="179">
        <v>1155.8699999999999</v>
      </c>
      <c r="DR279" s="179">
        <v>710</v>
      </c>
      <c r="DS279" s="179">
        <v>1201.76</v>
      </c>
      <c r="DT279" s="179">
        <v>2198.52</v>
      </c>
      <c r="DU279" s="179">
        <v>1875.24</v>
      </c>
      <c r="DV279" s="179">
        <v>1774.21</v>
      </c>
      <c r="DW279" s="179">
        <v>1280.6300000000001</v>
      </c>
      <c r="DX279" s="179">
        <v>2389.2399999999998</v>
      </c>
      <c r="DY279" s="179">
        <v>3366.18</v>
      </c>
      <c r="DZ279" s="179">
        <v>3336.64</v>
      </c>
      <c r="EA279" s="179">
        <v>3772.51</v>
      </c>
      <c r="EB279" s="179">
        <v>2362.29</v>
      </c>
      <c r="EC279" s="179">
        <v>1110.33</v>
      </c>
      <c r="ED279" s="179">
        <v>706.22</v>
      </c>
      <c r="EE279" s="179">
        <v>735.09</v>
      </c>
      <c r="EF279" s="179">
        <v>2010.99</v>
      </c>
      <c r="EG279" s="179">
        <v>2013.56</v>
      </c>
      <c r="EH279" s="179">
        <v>1554.9</v>
      </c>
      <c r="EI279" s="179">
        <v>695.9</v>
      </c>
      <c r="EJ279" s="179">
        <v>1381.89</v>
      </c>
      <c r="EK279" s="179">
        <v>2777.09</v>
      </c>
      <c r="EL279" s="179">
        <v>3578.54</v>
      </c>
      <c r="EM279" s="179">
        <v>3516.77</v>
      </c>
      <c r="EN279" s="179">
        <v>2689.23</v>
      </c>
      <c r="EO279" s="179">
        <v>391.44</v>
      </c>
      <c r="EP279" s="179">
        <v>330.16</v>
      </c>
      <c r="EQ279" s="179">
        <v>918.31</v>
      </c>
      <c r="ER279" s="179">
        <v>2023.1</v>
      </c>
      <c r="ES279" s="179">
        <v>1646.12</v>
      </c>
      <c r="ET279" s="179">
        <v>1748.75</v>
      </c>
      <c r="EU279" s="179">
        <v>659.46</v>
      </c>
      <c r="EV279" s="179">
        <v>1502.3</v>
      </c>
      <c r="EW279" s="179">
        <v>2763.79</v>
      </c>
      <c r="EX279" s="179">
        <v>3646.02</v>
      </c>
      <c r="EY279" s="179">
        <v>3344.47</v>
      </c>
      <c r="EZ279" s="179">
        <v>2543.79</v>
      </c>
      <c r="FA279" s="179">
        <v>312.97000000000003</v>
      </c>
      <c r="FB279" s="179">
        <v>327.19</v>
      </c>
      <c r="FC279" s="179">
        <v>941.95</v>
      </c>
      <c r="FD279" s="179">
        <v>1934.63</v>
      </c>
      <c r="FE279" s="179">
        <v>1876.14</v>
      </c>
      <c r="FF279" s="179">
        <v>1689.15</v>
      </c>
      <c r="FG279" s="179">
        <v>551.55999999999995</v>
      </c>
      <c r="FH279" s="179">
        <v>1544.73</v>
      </c>
      <c r="FI279" s="179">
        <v>3193.57</v>
      </c>
      <c r="FJ279" s="179">
        <v>3716.36</v>
      </c>
      <c r="FK279" s="179">
        <v>3492.39</v>
      </c>
      <c r="FL279" s="179">
        <v>2513.21</v>
      </c>
      <c r="FM279" s="179">
        <v>367.71</v>
      </c>
      <c r="FN279" s="179">
        <v>361.44</v>
      </c>
      <c r="FO279" s="179">
        <v>984.03</v>
      </c>
      <c r="FP279" s="179">
        <v>1885.21</v>
      </c>
      <c r="FQ279" s="179">
        <v>1876.62</v>
      </c>
      <c r="FR279" s="179">
        <v>1803.57</v>
      </c>
      <c r="FS279" s="179">
        <v>661.7</v>
      </c>
      <c r="FT279" s="179">
        <v>1336.84</v>
      </c>
      <c r="FU279" s="179">
        <v>3402.86</v>
      </c>
      <c r="FV279" s="179">
        <v>3490.83</v>
      </c>
      <c r="FW279" s="179">
        <v>3910.4</v>
      </c>
      <c r="FX279" s="179">
        <v>2390.6799999999998</v>
      </c>
      <c r="FY279" s="179">
        <v>747.64</v>
      </c>
      <c r="FZ279" s="179">
        <v>857.21</v>
      </c>
      <c r="GA279" s="179">
        <v>1028.43</v>
      </c>
    </row>
    <row r="280" spans="2:183">
      <c r="B280" s="180" t="s">
        <v>9</v>
      </c>
      <c r="C280" s="181" t="s">
        <v>48</v>
      </c>
      <c r="D280" s="94">
        <v>0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0.71847455621901635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0.71842793375028036</v>
      </c>
      <c r="CE280" s="95">
        <v>0.7183548901312935</v>
      </c>
      <c r="CF280" s="95">
        <v>0</v>
      </c>
      <c r="CG280" s="95">
        <v>0</v>
      </c>
      <c r="CH280" s="95">
        <v>0</v>
      </c>
      <c r="CI280" s="95">
        <v>0</v>
      </c>
      <c r="CJ280" s="95">
        <v>0.70690234075211045</v>
      </c>
      <c r="CK280" s="95">
        <v>0.70755924151134453</v>
      </c>
      <c r="CL280" s="95">
        <v>0</v>
      </c>
      <c r="CM280" s="95">
        <v>0</v>
      </c>
      <c r="CN280" s="95">
        <v>0</v>
      </c>
      <c r="CO280" s="95">
        <v>0.70664314606549605</v>
      </c>
      <c r="CP280" s="95">
        <v>0.71817234619285908</v>
      </c>
      <c r="CQ280" s="95">
        <v>0.71833633892361037</v>
      </c>
      <c r="CR280" s="95">
        <v>0.71129294988380376</v>
      </c>
      <c r="CS280" s="95">
        <v>0.70239101294395734</v>
      </c>
      <c r="CT280" s="95">
        <v>0.69798617850282541</v>
      </c>
      <c r="CU280" s="95">
        <v>0.70997007822080305</v>
      </c>
      <c r="CV280" s="95">
        <v>0.70711284713018274</v>
      </c>
      <c r="CW280" s="95">
        <v>0.70689813996186113</v>
      </c>
      <c r="CX280" s="95">
        <v>0.70975858455717022</v>
      </c>
      <c r="CY280" s="95">
        <v>0.70674756408465234</v>
      </c>
      <c r="CZ280" s="95">
        <v>0.70092607430770371</v>
      </c>
      <c r="DA280" s="95">
        <v>0.70918136424920597</v>
      </c>
      <c r="DB280" s="95">
        <v>0.7181382712816573</v>
      </c>
      <c r="DC280" s="95">
        <v>0.71841795950399689</v>
      </c>
      <c r="DD280" s="95">
        <v>0.71421299478596112</v>
      </c>
      <c r="DE280" s="95">
        <v>0.69633101964117705</v>
      </c>
      <c r="DF280" s="95">
        <v>0.70581877473187793</v>
      </c>
      <c r="DG280" s="95">
        <v>0.70925663735012956</v>
      </c>
      <c r="DH280" s="95">
        <v>0.70682717431174846</v>
      </c>
      <c r="DI280" s="95">
        <v>0.70717208211155669</v>
      </c>
      <c r="DJ280" s="95">
        <v>0.70942500324002677</v>
      </c>
      <c r="DK280" s="95">
        <v>0.71001711854670035</v>
      </c>
      <c r="DL280" s="95">
        <v>0.69346104423989718</v>
      </c>
      <c r="DM280" s="95">
        <v>0.70861123124900416</v>
      </c>
      <c r="DN280" s="95">
        <v>0.71815363489647932</v>
      </c>
      <c r="DO280" s="95">
        <v>0.71839884116928221</v>
      </c>
      <c r="DP280" s="95">
        <v>0.71443939866322292</v>
      </c>
      <c r="DQ280" s="95">
        <v>0.69478068181092079</v>
      </c>
      <c r="DR280" s="95">
        <v>0.70622413982892629</v>
      </c>
      <c r="DS280" s="95">
        <v>0.70969529603965686</v>
      </c>
      <c r="DT280" s="95">
        <v>0.70686841672364986</v>
      </c>
      <c r="DU280" s="95">
        <v>0.70676708908054087</v>
      </c>
      <c r="DV280" s="95">
        <v>0.70974864094099732</v>
      </c>
      <c r="DW280" s="95">
        <v>0.70983183804567707</v>
      </c>
      <c r="DX280" s="95">
        <v>0.69337335542629963</v>
      </c>
      <c r="DY280" s="95">
        <v>0.71050882846494989</v>
      </c>
      <c r="DZ280" s="95">
        <v>0.71834359967676475</v>
      </c>
      <c r="EA280" s="95">
        <v>0.71832347757710691</v>
      </c>
      <c r="EB280" s="95">
        <v>0.71219548825243861</v>
      </c>
      <c r="EC280" s="95">
        <v>0.6951781816192768</v>
      </c>
      <c r="ED280" s="95">
        <v>0.70409458766710586</v>
      </c>
      <c r="EE280" s="95">
        <v>0.70934555237327501</v>
      </c>
      <c r="EF280" s="95">
        <v>0.70665721131858261</v>
      </c>
      <c r="EG280" s="95">
        <v>0.70690693249496983</v>
      </c>
      <c r="EH280" s="95">
        <v>0.70996483520756593</v>
      </c>
      <c r="EI280" s="95">
        <v>0.71001710347121283</v>
      </c>
      <c r="EJ280" s="95">
        <v>0.69067414234359514</v>
      </c>
      <c r="EK280" s="95">
        <v>0.70821312543983173</v>
      </c>
      <c r="EL280" s="95">
        <v>0.71810974902355085</v>
      </c>
      <c r="EM280" s="95">
        <v>0.71812602727720432</v>
      </c>
      <c r="EN280" s="95">
        <v>0.71162821056754022</v>
      </c>
      <c r="EO280" s="95">
        <v>0.70239112834821837</v>
      </c>
      <c r="EP280" s="95">
        <v>0.70890815362364157</v>
      </c>
      <c r="EQ280" s="95">
        <v>0.70937643511629178</v>
      </c>
      <c r="ER280" s="95">
        <v>0.70690847607604945</v>
      </c>
      <c r="ES280" s="95">
        <v>0.70686827538997776</v>
      </c>
      <c r="ET280" s="95">
        <v>0.70967121400675115</v>
      </c>
      <c r="EU280" s="95">
        <v>0.70989043061619106</v>
      </c>
      <c r="EV280" s="95">
        <v>0.69036954870222167</v>
      </c>
      <c r="EW280" s="95">
        <v>0.70848619763775655</v>
      </c>
      <c r="EX280" s="95">
        <v>0.71811788454928738</v>
      </c>
      <c r="EY280" s="95">
        <v>0.71806625858767514</v>
      </c>
      <c r="EZ280" s="95">
        <v>0.716265973788484</v>
      </c>
      <c r="FA280" s="95">
        <v>0.7023910871324065</v>
      </c>
      <c r="FB280" s="95">
        <v>0.7085965506131654</v>
      </c>
      <c r="FC280" s="95">
        <v>0.70953282706280896</v>
      </c>
      <c r="FD280" s="95">
        <v>0.70689734128448445</v>
      </c>
      <c r="FE280" s="95">
        <v>0.70692201922601794</v>
      </c>
      <c r="FF280" s="95">
        <v>0.70996627100943943</v>
      </c>
      <c r="FG280" s="95">
        <v>0.71001715874800309</v>
      </c>
      <c r="FH280" s="95">
        <v>0.69036954870222167</v>
      </c>
      <c r="FI280" s="95">
        <v>0.70822353760692269</v>
      </c>
      <c r="FJ280" s="95">
        <v>0.7181260724906906</v>
      </c>
      <c r="FK280" s="95">
        <v>0.71838704881801274</v>
      </c>
      <c r="FL280" s="95">
        <v>0.71829813265770592</v>
      </c>
      <c r="FM280" s="95">
        <v>0.7023909480290772</v>
      </c>
      <c r="FN280" s="95">
        <v>0.70919831159534485</v>
      </c>
      <c r="FO280" s="95">
        <v>0.70966613069545004</v>
      </c>
      <c r="FP280" s="95">
        <v>0.70678259468116722</v>
      </c>
      <c r="FQ280" s="95">
        <v>0.70698685240679249</v>
      </c>
      <c r="FR280" s="95">
        <v>0.70977121968750689</v>
      </c>
      <c r="FS280" s="95">
        <v>0.7100172219214882</v>
      </c>
      <c r="FT280" s="95">
        <v>0.69037460348879687</v>
      </c>
      <c r="FU280" s="95">
        <v>0.70972792062230705</v>
      </c>
      <c r="FV280" s="95">
        <v>0.71842176708998018</v>
      </c>
      <c r="FW280" s="95">
        <v>0.71841176703069887</v>
      </c>
      <c r="FX280" s="95">
        <v>0.71613391282560301</v>
      </c>
      <c r="FY280" s="95">
        <v>0.70036958251071768</v>
      </c>
      <c r="FZ280" s="95">
        <v>0.70351426402731088</v>
      </c>
      <c r="GA280" s="95">
        <v>0.70893586737034353</v>
      </c>
    </row>
    <row r="281" spans="2:183">
      <c r="B281" s="44" t="s">
        <v>9</v>
      </c>
      <c r="C281" s="655" t="s">
        <v>273</v>
      </c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</row>
    <row r="282" spans="2:183">
      <c r="B282" s="43" t="s">
        <v>9</v>
      </c>
      <c r="C282" s="652" t="s">
        <v>49</v>
      </c>
      <c r="D282" s="17">
        <v>744</v>
      </c>
      <c r="E282" s="17">
        <v>672</v>
      </c>
      <c r="F282" s="17">
        <v>744</v>
      </c>
      <c r="G282" s="17">
        <v>720</v>
      </c>
      <c r="H282" s="17">
        <v>744</v>
      </c>
      <c r="I282" s="17">
        <v>720</v>
      </c>
      <c r="J282" s="17">
        <v>744</v>
      </c>
      <c r="K282" s="17">
        <v>744</v>
      </c>
      <c r="L282" s="17">
        <v>720</v>
      </c>
      <c r="M282" s="17">
        <v>744</v>
      </c>
      <c r="N282" s="17">
        <v>720</v>
      </c>
      <c r="O282" s="17">
        <v>744</v>
      </c>
      <c r="P282" s="17">
        <v>744</v>
      </c>
      <c r="Q282" s="17">
        <v>672</v>
      </c>
      <c r="R282" s="17">
        <v>744</v>
      </c>
      <c r="S282" s="17">
        <v>720</v>
      </c>
      <c r="T282" s="17">
        <v>744</v>
      </c>
      <c r="U282" s="17">
        <v>720</v>
      </c>
      <c r="V282" s="17">
        <v>744</v>
      </c>
      <c r="W282" s="17">
        <v>744</v>
      </c>
      <c r="X282" s="17">
        <v>720</v>
      </c>
      <c r="Y282" s="17">
        <v>744</v>
      </c>
      <c r="Z282" s="17">
        <v>720</v>
      </c>
      <c r="AA282" s="17">
        <v>744</v>
      </c>
      <c r="AB282" s="17">
        <v>744</v>
      </c>
      <c r="AC282" s="17">
        <v>672</v>
      </c>
      <c r="AD282" s="17">
        <v>744</v>
      </c>
      <c r="AE282" s="17">
        <v>720</v>
      </c>
      <c r="AF282" s="17">
        <v>744</v>
      </c>
      <c r="AG282" s="17">
        <v>720</v>
      </c>
      <c r="AH282" s="17">
        <v>744</v>
      </c>
      <c r="AI282" s="17">
        <v>744</v>
      </c>
      <c r="AJ282" s="17">
        <v>720</v>
      </c>
      <c r="AK282" s="17">
        <v>744</v>
      </c>
      <c r="AL282" s="17">
        <v>720</v>
      </c>
      <c r="AM282" s="17">
        <v>744</v>
      </c>
      <c r="AN282" s="17">
        <v>744</v>
      </c>
      <c r="AO282" s="17">
        <v>696</v>
      </c>
      <c r="AP282" s="17">
        <v>744</v>
      </c>
      <c r="AQ282" s="17">
        <v>720</v>
      </c>
      <c r="AR282" s="17">
        <v>744</v>
      </c>
      <c r="AS282" s="17">
        <v>720</v>
      </c>
      <c r="AT282" s="17">
        <v>744</v>
      </c>
      <c r="AU282" s="17">
        <v>744</v>
      </c>
      <c r="AV282" s="17">
        <v>720</v>
      </c>
      <c r="AW282" s="17">
        <v>744</v>
      </c>
      <c r="AX282" s="17">
        <v>720</v>
      </c>
      <c r="AY282" s="17">
        <v>744</v>
      </c>
      <c r="AZ282" s="17">
        <v>744</v>
      </c>
      <c r="BA282" s="17">
        <v>672</v>
      </c>
      <c r="BB282" s="17">
        <v>744</v>
      </c>
      <c r="BC282" s="17">
        <v>720</v>
      </c>
      <c r="BD282" s="17">
        <v>744</v>
      </c>
      <c r="BE282" s="17">
        <v>720</v>
      </c>
      <c r="BF282" s="17">
        <v>744</v>
      </c>
      <c r="BG282" s="17">
        <v>744</v>
      </c>
      <c r="BH282" s="17">
        <v>720</v>
      </c>
      <c r="BI282" s="17">
        <v>744</v>
      </c>
      <c r="BJ282" s="17">
        <v>720</v>
      </c>
      <c r="BK282" s="17">
        <v>744</v>
      </c>
      <c r="BL282" s="17">
        <v>744</v>
      </c>
      <c r="BM282" s="17">
        <v>672</v>
      </c>
      <c r="BN282" s="17">
        <v>744</v>
      </c>
      <c r="BO282" s="17">
        <v>720</v>
      </c>
      <c r="BP282" s="17">
        <v>744</v>
      </c>
      <c r="BQ282" s="17">
        <v>720</v>
      </c>
      <c r="BR282" s="17">
        <v>744</v>
      </c>
      <c r="BS282" s="17">
        <v>744</v>
      </c>
      <c r="BT282" s="17">
        <v>720</v>
      </c>
      <c r="BU282" s="17">
        <v>744</v>
      </c>
      <c r="BV282" s="17">
        <v>720</v>
      </c>
      <c r="BW282" s="17">
        <v>744</v>
      </c>
      <c r="BX282" s="17">
        <v>744</v>
      </c>
      <c r="BY282" s="17">
        <v>672</v>
      </c>
      <c r="BZ282" s="17">
        <v>744</v>
      </c>
      <c r="CA282" s="17">
        <v>720</v>
      </c>
      <c r="CB282" s="17">
        <v>744</v>
      </c>
      <c r="CC282" s="17">
        <v>720</v>
      </c>
      <c r="CD282" s="17">
        <v>744</v>
      </c>
      <c r="CE282" s="17">
        <v>744</v>
      </c>
      <c r="CF282" s="17">
        <v>720</v>
      </c>
      <c r="CG282" s="17">
        <v>744</v>
      </c>
      <c r="CH282" s="17">
        <v>720</v>
      </c>
      <c r="CI282" s="17">
        <v>744</v>
      </c>
      <c r="CJ282" s="17">
        <v>744</v>
      </c>
      <c r="CK282" s="17">
        <v>696</v>
      </c>
      <c r="CL282" s="17">
        <v>744</v>
      </c>
      <c r="CM282" s="17">
        <v>720</v>
      </c>
      <c r="CN282" s="17">
        <v>744</v>
      </c>
      <c r="CO282" s="17">
        <v>720</v>
      </c>
      <c r="CP282" s="17">
        <v>744</v>
      </c>
      <c r="CQ282" s="17">
        <v>744</v>
      </c>
      <c r="CR282" s="17">
        <v>720</v>
      </c>
      <c r="CS282" s="17">
        <v>744</v>
      </c>
      <c r="CT282" s="17">
        <v>720</v>
      </c>
      <c r="CU282" s="17">
        <v>744</v>
      </c>
      <c r="CV282" s="17">
        <v>744</v>
      </c>
      <c r="CW282" s="17">
        <v>672</v>
      </c>
      <c r="CX282" s="17">
        <v>744</v>
      </c>
      <c r="CY282" s="17">
        <v>720</v>
      </c>
      <c r="CZ282" s="17">
        <v>744</v>
      </c>
      <c r="DA282" s="17">
        <v>720</v>
      </c>
      <c r="DB282" s="17">
        <v>744</v>
      </c>
      <c r="DC282" s="17">
        <v>744</v>
      </c>
      <c r="DD282" s="17">
        <v>720</v>
      </c>
      <c r="DE282" s="17">
        <v>744</v>
      </c>
      <c r="DF282" s="17">
        <v>720</v>
      </c>
      <c r="DG282" s="17">
        <v>744</v>
      </c>
      <c r="DH282" s="17">
        <v>744</v>
      </c>
      <c r="DI282" s="17">
        <v>672</v>
      </c>
      <c r="DJ282" s="17">
        <v>744</v>
      </c>
      <c r="DK282" s="17">
        <v>720</v>
      </c>
      <c r="DL282" s="17">
        <v>744</v>
      </c>
      <c r="DM282" s="17">
        <v>720</v>
      </c>
      <c r="DN282" s="17">
        <v>744</v>
      </c>
      <c r="DO282" s="17">
        <v>744</v>
      </c>
      <c r="DP282" s="17">
        <v>720</v>
      </c>
      <c r="DQ282" s="17">
        <v>744</v>
      </c>
      <c r="DR282" s="17">
        <v>720</v>
      </c>
      <c r="DS282" s="17">
        <v>744</v>
      </c>
      <c r="DT282" s="17">
        <v>744</v>
      </c>
      <c r="DU282" s="17">
        <v>672</v>
      </c>
      <c r="DV282" s="17">
        <v>744</v>
      </c>
      <c r="DW282" s="17">
        <v>720</v>
      </c>
      <c r="DX282" s="17">
        <v>744</v>
      </c>
      <c r="DY282" s="17">
        <v>720</v>
      </c>
      <c r="DZ282" s="17">
        <v>744</v>
      </c>
      <c r="EA282" s="17">
        <v>744</v>
      </c>
      <c r="EB282" s="17">
        <v>720</v>
      </c>
      <c r="EC282" s="17">
        <v>744</v>
      </c>
      <c r="ED282" s="17">
        <v>720</v>
      </c>
      <c r="EE282" s="17">
        <v>744</v>
      </c>
      <c r="EF282" s="17">
        <v>744</v>
      </c>
      <c r="EG282" s="17">
        <v>696</v>
      </c>
      <c r="EH282" s="17">
        <v>744</v>
      </c>
      <c r="EI282" s="17">
        <v>720</v>
      </c>
      <c r="EJ282" s="17">
        <v>744</v>
      </c>
      <c r="EK282" s="17">
        <v>720</v>
      </c>
      <c r="EL282" s="17">
        <v>744</v>
      </c>
      <c r="EM282" s="17">
        <v>744</v>
      </c>
      <c r="EN282" s="17">
        <v>720</v>
      </c>
      <c r="EO282" s="17">
        <v>744</v>
      </c>
      <c r="EP282" s="17">
        <v>720</v>
      </c>
      <c r="EQ282" s="17">
        <v>744</v>
      </c>
      <c r="ER282" s="17">
        <v>744</v>
      </c>
      <c r="ES282" s="17">
        <v>672</v>
      </c>
      <c r="ET282" s="17">
        <v>744</v>
      </c>
      <c r="EU282" s="17">
        <v>720</v>
      </c>
      <c r="EV282" s="17">
        <v>744</v>
      </c>
      <c r="EW282" s="17">
        <v>720</v>
      </c>
      <c r="EX282" s="17">
        <v>744</v>
      </c>
      <c r="EY282" s="17">
        <v>744</v>
      </c>
      <c r="EZ282" s="17">
        <v>720</v>
      </c>
      <c r="FA282" s="17">
        <v>744</v>
      </c>
      <c r="FB282" s="17">
        <v>720</v>
      </c>
      <c r="FC282" s="17">
        <v>744</v>
      </c>
      <c r="FD282" s="17">
        <v>744</v>
      </c>
      <c r="FE282" s="17">
        <v>672</v>
      </c>
      <c r="FF282" s="17">
        <v>744</v>
      </c>
      <c r="FG282" s="17">
        <v>720</v>
      </c>
      <c r="FH282" s="17">
        <v>744</v>
      </c>
      <c r="FI282" s="17">
        <v>720</v>
      </c>
      <c r="FJ282" s="17">
        <v>744</v>
      </c>
      <c r="FK282" s="17">
        <v>744</v>
      </c>
      <c r="FL282" s="17">
        <v>720</v>
      </c>
      <c r="FM282" s="17">
        <v>744</v>
      </c>
      <c r="FN282" s="17">
        <v>720</v>
      </c>
      <c r="FO282" s="17">
        <v>744</v>
      </c>
      <c r="FP282" s="17">
        <v>744</v>
      </c>
      <c r="FQ282" s="17">
        <v>672</v>
      </c>
      <c r="FR282" s="17">
        <v>744</v>
      </c>
      <c r="FS282" s="17">
        <v>720</v>
      </c>
      <c r="FT282" s="17">
        <v>744</v>
      </c>
      <c r="FU282" s="17">
        <v>720</v>
      </c>
      <c r="FV282" s="17">
        <v>744</v>
      </c>
      <c r="FW282" s="17">
        <v>744</v>
      </c>
      <c r="FX282" s="17">
        <v>720</v>
      </c>
      <c r="FY282" s="17">
        <v>744</v>
      </c>
      <c r="FZ282" s="17">
        <v>720</v>
      </c>
      <c r="GA282" s="17">
        <v>744</v>
      </c>
    </row>
    <row r="283" spans="2:183">
      <c r="B283" s="43" t="s">
        <v>9</v>
      </c>
      <c r="C283" s="653" t="s">
        <v>50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404443.26999999996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0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5">
        <v>0</v>
      </c>
      <c r="BZ283" s="85">
        <v>0</v>
      </c>
      <c r="CA283" s="85">
        <v>0</v>
      </c>
      <c r="CB283" s="85">
        <v>0</v>
      </c>
      <c r="CC283" s="85">
        <v>0</v>
      </c>
      <c r="CD283" s="85">
        <v>757534.84</v>
      </c>
      <c r="CE283" s="85">
        <v>708732.02999999991</v>
      </c>
      <c r="CF283" s="85">
        <v>0</v>
      </c>
      <c r="CG283" s="85">
        <v>0</v>
      </c>
      <c r="CH283" s="85">
        <v>0</v>
      </c>
      <c r="CI283" s="85">
        <v>0</v>
      </c>
      <c r="CJ283" s="85">
        <v>230654.27000000002</v>
      </c>
      <c r="CK283" s="85">
        <v>252095.85</v>
      </c>
      <c r="CL283" s="85">
        <v>0</v>
      </c>
      <c r="CM283" s="85">
        <v>0</v>
      </c>
      <c r="CN283" s="85">
        <v>0</v>
      </c>
      <c r="CO283" s="85">
        <v>718802.50999999989</v>
      </c>
      <c r="CP283" s="85">
        <v>1429077.57</v>
      </c>
      <c r="CQ283" s="85">
        <v>1183573.54</v>
      </c>
      <c r="CR283" s="85">
        <v>778499.28</v>
      </c>
      <c r="CS283" s="85">
        <v>188766.03000000003</v>
      </c>
      <c r="CT283" s="85">
        <v>238682.30000000002</v>
      </c>
      <c r="CU283" s="85">
        <v>733114.42</v>
      </c>
      <c r="CV283" s="85">
        <v>1088669.72</v>
      </c>
      <c r="CW283" s="85">
        <v>1035060.4900000001</v>
      </c>
      <c r="CX283" s="85">
        <v>890652.33</v>
      </c>
      <c r="CY283" s="85">
        <v>992571.32</v>
      </c>
      <c r="CZ283" s="85">
        <v>777048.27</v>
      </c>
      <c r="DA283" s="85">
        <v>1145258.9400000002</v>
      </c>
      <c r="DB283" s="85">
        <v>1170399.03</v>
      </c>
      <c r="DC283" s="85">
        <v>1178633.77</v>
      </c>
      <c r="DD283" s="85">
        <v>932145.07</v>
      </c>
      <c r="DE283" s="85">
        <v>551278.94000000006</v>
      </c>
      <c r="DF283" s="85">
        <v>299626.3</v>
      </c>
      <c r="DG283" s="85">
        <v>647364.09000000008</v>
      </c>
      <c r="DH283" s="85">
        <v>1007146.14</v>
      </c>
      <c r="DI283" s="85">
        <v>994599.06</v>
      </c>
      <c r="DJ283" s="85">
        <v>779191.04</v>
      </c>
      <c r="DK283" s="85">
        <v>619942.21</v>
      </c>
      <c r="DL283" s="85">
        <v>840334.29</v>
      </c>
      <c r="DM283" s="85">
        <v>1207556.77</v>
      </c>
      <c r="DN283" s="85">
        <v>1214040.7</v>
      </c>
      <c r="DO283" s="85">
        <v>1259640.19</v>
      </c>
      <c r="DP283" s="85">
        <v>881084.11</v>
      </c>
      <c r="DQ283" s="85">
        <v>548937.09</v>
      </c>
      <c r="DR283" s="85">
        <v>347978.51</v>
      </c>
      <c r="DS283" s="85">
        <v>597179.13</v>
      </c>
      <c r="DT283" s="85">
        <v>1072052.71</v>
      </c>
      <c r="DU283" s="85">
        <v>911724.75</v>
      </c>
      <c r="DV283" s="85">
        <v>859741.04</v>
      </c>
      <c r="DW283" s="85">
        <v>598985.18999999994</v>
      </c>
      <c r="DX283" s="85">
        <v>829292.33000000007</v>
      </c>
      <c r="DY283" s="85">
        <v>1142892.28</v>
      </c>
      <c r="DZ283" s="85">
        <v>1128934.3799999999</v>
      </c>
      <c r="EA283" s="85">
        <v>1281195.07</v>
      </c>
      <c r="EB283" s="85">
        <v>811084.02999999991</v>
      </c>
      <c r="EC283" s="85">
        <v>539176.39</v>
      </c>
      <c r="ED283" s="85">
        <v>351125.22000000003</v>
      </c>
      <c r="EE283" s="85">
        <v>364932.5</v>
      </c>
      <c r="EF283" s="85">
        <v>995665.88</v>
      </c>
      <c r="EG283" s="85">
        <v>992289.86</v>
      </c>
      <c r="EH283" s="85">
        <v>761480.49000000011</v>
      </c>
      <c r="EI283" s="85">
        <v>332823.55</v>
      </c>
      <c r="EJ283" s="85">
        <v>487495.54</v>
      </c>
      <c r="EK283" s="85">
        <v>968824.89</v>
      </c>
      <c r="EL283" s="85">
        <v>1248732.32</v>
      </c>
      <c r="EM283" s="85">
        <v>1234437.93</v>
      </c>
      <c r="EN283" s="85">
        <v>941391.63</v>
      </c>
      <c r="EO283" s="85">
        <v>193273.36</v>
      </c>
      <c r="EP283" s="85">
        <v>163574.35999999999</v>
      </c>
      <c r="EQ283" s="85">
        <v>459289.1</v>
      </c>
      <c r="ER283" s="85">
        <v>1018085.0499999999</v>
      </c>
      <c r="ES283" s="85">
        <v>826430.69000000006</v>
      </c>
      <c r="ET283" s="85">
        <v>846941.95</v>
      </c>
      <c r="EU283" s="85">
        <v>322559.61</v>
      </c>
      <c r="EV283" s="85">
        <v>539031.19999999995</v>
      </c>
      <c r="EW283" s="85">
        <v>988198.81</v>
      </c>
      <c r="EX283" s="85">
        <v>1310632.7</v>
      </c>
      <c r="EY283" s="85">
        <v>1206341.8799999999</v>
      </c>
      <c r="EZ283" s="85">
        <v>899310.46</v>
      </c>
      <c r="FA283" s="85">
        <v>155300.93</v>
      </c>
      <c r="FB283" s="85">
        <v>161604.49000000002</v>
      </c>
      <c r="FC283" s="85">
        <v>471907.97</v>
      </c>
      <c r="FD283" s="85">
        <v>970239.43</v>
      </c>
      <c r="FE283" s="85">
        <v>951767.12</v>
      </c>
      <c r="FF283" s="85">
        <v>831227.54</v>
      </c>
      <c r="FG283" s="85">
        <v>276420.52999999997</v>
      </c>
      <c r="FH283" s="85">
        <v>561897.17000000004</v>
      </c>
      <c r="FI283" s="85">
        <v>1157314.5299999998</v>
      </c>
      <c r="FJ283" s="85">
        <v>1354721.5299999998</v>
      </c>
      <c r="FK283" s="85">
        <v>1277379.52</v>
      </c>
      <c r="FL283" s="85">
        <v>897621.54</v>
      </c>
      <c r="FM283" s="85">
        <v>184916.23</v>
      </c>
      <c r="FN283" s="85">
        <v>181731.9</v>
      </c>
      <c r="FO283" s="85">
        <v>498942.85000000003</v>
      </c>
      <c r="FP283" s="85">
        <v>954229.16999999993</v>
      </c>
      <c r="FQ283" s="85">
        <v>954629.45</v>
      </c>
      <c r="FR283" s="85">
        <v>893197.75</v>
      </c>
      <c r="FS283" s="85">
        <v>326605.61</v>
      </c>
      <c r="FT283" s="85">
        <v>491157.8</v>
      </c>
      <c r="FU283" s="85">
        <v>1235837.3600000001</v>
      </c>
      <c r="FV283" s="85">
        <v>1279188.3500000001</v>
      </c>
      <c r="FW283" s="85">
        <v>1439619.73</v>
      </c>
      <c r="FX283" s="85">
        <v>862593.62</v>
      </c>
      <c r="FY283" s="85">
        <v>384900.73</v>
      </c>
      <c r="FZ283" s="85">
        <v>440325.35</v>
      </c>
      <c r="GA283" s="85">
        <v>526152.11</v>
      </c>
    </row>
    <row r="284" spans="2:183">
      <c r="B284" s="43" t="s">
        <v>9</v>
      </c>
      <c r="C284" s="653" t="s">
        <v>51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52.429773139745912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0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</v>
      </c>
      <c r="AM284" s="86">
        <v>0</v>
      </c>
      <c r="AN284" s="86">
        <v>0</v>
      </c>
      <c r="AO284" s="86">
        <v>0</v>
      </c>
      <c r="AP284" s="86">
        <v>0</v>
      </c>
      <c r="AQ284" s="86">
        <v>0</v>
      </c>
      <c r="AR284" s="86">
        <v>0</v>
      </c>
      <c r="AS284" s="86">
        <v>0</v>
      </c>
      <c r="AT284" s="86">
        <v>0</v>
      </c>
      <c r="AU284" s="86">
        <v>0</v>
      </c>
      <c r="AV284" s="86">
        <v>0</v>
      </c>
      <c r="AW284" s="86">
        <v>0</v>
      </c>
      <c r="AX284" s="86">
        <v>0</v>
      </c>
      <c r="AY284" s="86">
        <v>0</v>
      </c>
      <c r="AZ284" s="86">
        <v>0</v>
      </c>
      <c r="BA284" s="86">
        <v>0</v>
      </c>
      <c r="BB284" s="86">
        <v>0</v>
      </c>
      <c r="BC284" s="86">
        <v>0</v>
      </c>
      <c r="BD284" s="86">
        <v>0</v>
      </c>
      <c r="BE284" s="86">
        <v>0</v>
      </c>
      <c r="BF284" s="86">
        <v>0</v>
      </c>
      <c r="BG284" s="86">
        <v>0</v>
      </c>
      <c r="BH284" s="86">
        <v>0</v>
      </c>
      <c r="BI284" s="86">
        <v>0</v>
      </c>
      <c r="BJ284" s="86">
        <v>0</v>
      </c>
      <c r="BK284" s="86">
        <v>0</v>
      </c>
      <c r="BL284" s="86">
        <v>0</v>
      </c>
      <c r="BM284" s="86">
        <v>0</v>
      </c>
      <c r="BN284" s="86">
        <v>0</v>
      </c>
      <c r="BO284" s="86">
        <v>0</v>
      </c>
      <c r="BP284" s="86">
        <v>0</v>
      </c>
      <c r="BQ284" s="86">
        <v>0</v>
      </c>
      <c r="BR284" s="86">
        <v>0</v>
      </c>
      <c r="BS284" s="86">
        <v>0</v>
      </c>
      <c r="BT284" s="86">
        <v>0</v>
      </c>
      <c r="BU284" s="86">
        <v>0</v>
      </c>
      <c r="BV284" s="86">
        <v>0</v>
      </c>
      <c r="BW284" s="86">
        <v>0</v>
      </c>
      <c r="BX284" s="86">
        <v>0</v>
      </c>
      <c r="BY284" s="86">
        <v>0</v>
      </c>
      <c r="BZ284" s="86">
        <v>0</v>
      </c>
      <c r="CA284" s="86">
        <v>0</v>
      </c>
      <c r="CB284" s="86">
        <v>0</v>
      </c>
      <c r="CC284" s="86">
        <v>0</v>
      </c>
      <c r="CD284" s="86">
        <v>70.983399550224888</v>
      </c>
      <c r="CE284" s="86">
        <v>71.459168179068357</v>
      </c>
      <c r="CF284" s="86">
        <v>0</v>
      </c>
      <c r="CG284" s="86">
        <v>0</v>
      </c>
      <c r="CH284" s="86">
        <v>0</v>
      </c>
      <c r="CI284" s="86">
        <v>0</v>
      </c>
      <c r="CJ284" s="86">
        <v>84.488743589743592</v>
      </c>
      <c r="CK284" s="86">
        <v>81.584417475728159</v>
      </c>
      <c r="CL284" s="86">
        <v>0</v>
      </c>
      <c r="CM284" s="86">
        <v>0</v>
      </c>
      <c r="CN284" s="86">
        <v>0</v>
      </c>
      <c r="CO284" s="86">
        <v>75.031577244258855</v>
      </c>
      <c r="CP284" s="86">
        <v>74.053143849103535</v>
      </c>
      <c r="CQ284" s="86">
        <v>74.74886573196919</v>
      </c>
      <c r="CR284" s="86">
        <v>75.494499612102402</v>
      </c>
      <c r="CS284" s="86">
        <v>85.802740909090929</v>
      </c>
      <c r="CT284" s="86">
        <v>84.340035335689052</v>
      </c>
      <c r="CU284" s="86">
        <v>83.832409376786742</v>
      </c>
      <c r="CV284" s="86">
        <v>83.009509721692723</v>
      </c>
      <c r="CW284" s="86">
        <v>83.675059822150374</v>
      </c>
      <c r="CX284" s="86">
        <v>83.865567796610165</v>
      </c>
      <c r="CY284" s="86">
        <v>80.078363856393707</v>
      </c>
      <c r="CZ284" s="86">
        <v>80.108069072164952</v>
      </c>
      <c r="DA284" s="86">
        <v>79.421563106796128</v>
      </c>
      <c r="DB284" s="86">
        <v>79.220186137809662</v>
      </c>
      <c r="DC284" s="86">
        <v>79.691262339418529</v>
      </c>
      <c r="DD284" s="86">
        <v>80.012452360515013</v>
      </c>
      <c r="DE284" s="86">
        <v>83.527112121212127</v>
      </c>
      <c r="DF284" s="86">
        <v>87.100668604651162</v>
      </c>
      <c r="DG284" s="86">
        <v>88.076746938775528</v>
      </c>
      <c r="DH284" s="86">
        <v>89.088557275541802</v>
      </c>
      <c r="DI284" s="86">
        <v>88.526841121495337</v>
      </c>
      <c r="DJ284" s="86">
        <v>89.080946610266381</v>
      </c>
      <c r="DK284" s="86">
        <v>85.391488980716247</v>
      </c>
      <c r="DL284" s="86">
        <v>85.748396938775514</v>
      </c>
      <c r="DM284" s="86">
        <v>83.741800970873783</v>
      </c>
      <c r="DN284" s="86">
        <v>83.485125842387561</v>
      </c>
      <c r="DO284" s="86">
        <v>83.853028225269597</v>
      </c>
      <c r="DP284" s="86">
        <v>84.605733627808718</v>
      </c>
      <c r="DQ284" s="86">
        <v>88.968734197730953</v>
      </c>
      <c r="DR284" s="86">
        <v>91.814910290237464</v>
      </c>
      <c r="DS284" s="86">
        <v>93.091056897895555</v>
      </c>
      <c r="DT284" s="86">
        <v>93.833935229759291</v>
      </c>
      <c r="DU284" s="86">
        <v>93.558209338122111</v>
      </c>
      <c r="DV284" s="86">
        <v>93.247401301518437</v>
      </c>
      <c r="DW284" s="86">
        <v>90.005287753568737</v>
      </c>
      <c r="DX284" s="86">
        <v>89.944938177874192</v>
      </c>
      <c r="DY284" s="86">
        <v>87.982469591993848</v>
      </c>
      <c r="DZ284" s="86">
        <v>87.67741379310344</v>
      </c>
      <c r="EA284" s="86">
        <v>88.006255666987229</v>
      </c>
      <c r="EB284" s="86">
        <v>88.973675954365945</v>
      </c>
      <c r="EC284" s="86">
        <v>93.444781629116122</v>
      </c>
      <c r="ED284" s="86">
        <v>95.674446866485027</v>
      </c>
      <c r="EE284" s="86">
        <v>95.532068062827221</v>
      </c>
      <c r="EF284" s="86">
        <v>97.88300039323633</v>
      </c>
      <c r="EG284" s="86">
        <v>97.426594010800201</v>
      </c>
      <c r="EH284" s="86">
        <v>96.818879847425322</v>
      </c>
      <c r="EI284" s="86">
        <v>94.552144886363635</v>
      </c>
      <c r="EJ284" s="86">
        <v>93.929776493256256</v>
      </c>
      <c r="EK284" s="86">
        <v>92.888292425695113</v>
      </c>
      <c r="EL284" s="86">
        <v>92.91163095238096</v>
      </c>
      <c r="EM284" s="86">
        <v>93.461381738340393</v>
      </c>
      <c r="EN284" s="86">
        <v>93.207092079207925</v>
      </c>
      <c r="EO284" s="86">
        <v>97.61280808080808</v>
      </c>
      <c r="EP284" s="86">
        <v>97.948718562874248</v>
      </c>
      <c r="EQ284" s="86">
        <v>98.878170075349828</v>
      </c>
      <c r="ER284" s="86">
        <v>102.26871421396282</v>
      </c>
      <c r="ES284" s="86">
        <v>102.02848024691359</v>
      </c>
      <c r="ET284" s="86">
        <v>98.424398605461931</v>
      </c>
      <c r="EU284" s="86">
        <v>99.402036979969182</v>
      </c>
      <c r="EV284" s="86">
        <v>98.184189435336961</v>
      </c>
      <c r="EW284" s="86">
        <v>97.841466336633673</v>
      </c>
      <c r="EX284" s="86">
        <v>98.366308916241366</v>
      </c>
      <c r="EY284" s="86">
        <v>98.702493863524779</v>
      </c>
      <c r="EZ284" s="86">
        <v>96.741658777969022</v>
      </c>
      <c r="FA284" s="86">
        <v>100.84475974025973</v>
      </c>
      <c r="FB284" s="86">
        <v>100.37545962732921</v>
      </c>
      <c r="FC284" s="86">
        <v>101.81401725997841</v>
      </c>
      <c r="FD284" s="86">
        <v>104.77747624190066</v>
      </c>
      <c r="FE284" s="86">
        <v>105.98742984409799</v>
      </c>
      <c r="FF284" s="86">
        <v>102.81107482993198</v>
      </c>
      <c r="FG284" s="86">
        <v>104.70474621212119</v>
      </c>
      <c r="FH284" s="86">
        <v>102.34921129326048</v>
      </c>
      <c r="FI284" s="86">
        <v>101.96603788546254</v>
      </c>
      <c r="FJ284" s="86">
        <v>102.56825635978194</v>
      </c>
      <c r="FK284" s="86">
        <v>102.91488237189816</v>
      </c>
      <c r="FL284" s="86">
        <v>100.4950223914017</v>
      </c>
      <c r="FM284" s="86">
        <v>105.06603977272728</v>
      </c>
      <c r="FN284" s="86">
        <v>105.04734104046243</v>
      </c>
      <c r="FO284" s="86">
        <v>105.93266454352442</v>
      </c>
      <c r="FP284" s="86">
        <v>108.74406495726495</v>
      </c>
      <c r="FQ284" s="86">
        <v>109.28785918717801</v>
      </c>
      <c r="FR284" s="86">
        <v>106.39639666468136</v>
      </c>
      <c r="FS284" s="86">
        <v>106.04078246753247</v>
      </c>
      <c r="FT284" s="86">
        <v>106.31121212121212</v>
      </c>
      <c r="FU284" s="86">
        <v>105.08821088435376</v>
      </c>
      <c r="FV284" s="86">
        <v>106.03351707559682</v>
      </c>
      <c r="FW284" s="86">
        <v>106.5280250110996</v>
      </c>
      <c r="FX284" s="86">
        <v>104.40494069232631</v>
      </c>
      <c r="FY284" s="86">
        <v>110.603658045977</v>
      </c>
      <c r="FZ284" s="86">
        <v>110.3572305764411</v>
      </c>
      <c r="GA284" s="86">
        <v>109.91270315437643</v>
      </c>
    </row>
    <row r="285" spans="2:183">
      <c r="B285" s="43" t="s">
        <v>9</v>
      </c>
      <c r="C285" s="653" t="s">
        <v>52</v>
      </c>
      <c r="D285" s="87">
        <v>0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1672.78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87">
        <v>0</v>
      </c>
      <c r="AI285" s="87">
        <v>0</v>
      </c>
      <c r="AJ285" s="87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87">
        <v>0</v>
      </c>
      <c r="AV285" s="87">
        <v>0</v>
      </c>
      <c r="AW285" s="87">
        <v>0</v>
      </c>
      <c r="AX285" s="87">
        <v>0</v>
      </c>
      <c r="AY285" s="87">
        <v>0</v>
      </c>
      <c r="AZ285" s="87">
        <v>0</v>
      </c>
      <c r="BA285" s="87">
        <v>0</v>
      </c>
      <c r="BB285" s="87">
        <v>0</v>
      </c>
      <c r="BC285" s="87">
        <v>0</v>
      </c>
      <c r="BD285" s="87">
        <v>0</v>
      </c>
      <c r="BE285" s="87">
        <v>0</v>
      </c>
      <c r="BF285" s="87">
        <v>0</v>
      </c>
      <c r="BG285" s="87">
        <v>0</v>
      </c>
      <c r="BH285" s="87">
        <v>0</v>
      </c>
      <c r="BI285" s="87">
        <v>0</v>
      </c>
      <c r="BJ285" s="87">
        <v>0</v>
      </c>
      <c r="BK285" s="87">
        <v>0</v>
      </c>
      <c r="BL285" s="87">
        <v>0</v>
      </c>
      <c r="BM285" s="87">
        <v>0</v>
      </c>
      <c r="BN285" s="87">
        <v>0</v>
      </c>
      <c r="BO285" s="87">
        <v>0</v>
      </c>
      <c r="BP285" s="87">
        <v>0</v>
      </c>
      <c r="BQ285" s="87">
        <v>0</v>
      </c>
      <c r="BR285" s="87">
        <v>0</v>
      </c>
      <c r="BS285" s="87">
        <v>0</v>
      </c>
      <c r="BT285" s="87">
        <v>0</v>
      </c>
      <c r="BU285" s="87">
        <v>0</v>
      </c>
      <c r="BV285" s="87">
        <v>0</v>
      </c>
      <c r="BW285" s="87">
        <v>0</v>
      </c>
      <c r="BX285" s="87">
        <v>0</v>
      </c>
      <c r="BY285" s="87">
        <v>0</v>
      </c>
      <c r="BZ285" s="87">
        <v>0</v>
      </c>
      <c r="CA285" s="87">
        <v>0</v>
      </c>
      <c r="CB285" s="87">
        <v>0</v>
      </c>
      <c r="CC285" s="87">
        <v>0</v>
      </c>
      <c r="CD285" s="87">
        <v>2494.9799999999996</v>
      </c>
      <c r="CE285" s="87">
        <v>2318.71</v>
      </c>
      <c r="CF285" s="87">
        <v>0</v>
      </c>
      <c r="CG285" s="87">
        <v>0</v>
      </c>
      <c r="CH285" s="87">
        <v>0</v>
      </c>
      <c r="CI285" s="87">
        <v>0</v>
      </c>
      <c r="CJ285" s="87">
        <v>487.14000000000004</v>
      </c>
      <c r="CK285" s="87">
        <v>551.35</v>
      </c>
      <c r="CL285" s="87">
        <v>0</v>
      </c>
      <c r="CM285" s="87">
        <v>0</v>
      </c>
      <c r="CN285" s="87">
        <v>0</v>
      </c>
      <c r="CO285" s="87">
        <v>2299.11</v>
      </c>
      <c r="CP285" s="87">
        <v>4631.07</v>
      </c>
      <c r="CQ285" s="87">
        <v>3799.7999999999997</v>
      </c>
      <c r="CR285" s="87">
        <v>2474.7199999999998</v>
      </c>
      <c r="CS285" s="87">
        <v>392.59</v>
      </c>
      <c r="CT285" s="87">
        <v>505</v>
      </c>
      <c r="CU285" s="87">
        <v>1560.34</v>
      </c>
      <c r="CV285" s="87">
        <v>2402.6000000000004</v>
      </c>
      <c r="CW285" s="87">
        <v>2266.1499999999996</v>
      </c>
      <c r="CX285" s="87">
        <v>1945.55</v>
      </c>
      <c r="CY285" s="87">
        <v>2270.7099999999996</v>
      </c>
      <c r="CZ285" s="87">
        <v>2390.58</v>
      </c>
      <c r="DA285" s="87">
        <v>3553.69</v>
      </c>
      <c r="DB285" s="87">
        <v>3640.7799999999997</v>
      </c>
      <c r="DC285" s="87">
        <v>3644.7200000000003</v>
      </c>
      <c r="DD285" s="87">
        <v>2870.98</v>
      </c>
      <c r="DE285" s="87">
        <v>1209.18</v>
      </c>
      <c r="DF285" s="87">
        <v>630.23</v>
      </c>
      <c r="DG285" s="87">
        <v>1346.5</v>
      </c>
      <c r="DH285" s="87">
        <v>2127.44</v>
      </c>
      <c r="DI285" s="87">
        <v>2114.2600000000002</v>
      </c>
      <c r="DJ285" s="87">
        <v>1646.0700000000002</v>
      </c>
      <c r="DK285" s="87">
        <v>1366.2</v>
      </c>
      <c r="DL285" s="87">
        <v>2480.71</v>
      </c>
      <c r="DM285" s="87">
        <v>3649.8900000000003</v>
      </c>
      <c r="DN285" s="87">
        <v>3680.62</v>
      </c>
      <c r="DO285" s="87">
        <v>3802.1</v>
      </c>
      <c r="DP285" s="87">
        <v>2635.87</v>
      </c>
      <c r="DQ285" s="87">
        <v>1161.1999999999998</v>
      </c>
      <c r="DR285" s="87">
        <v>713.24</v>
      </c>
      <c r="DS285" s="87">
        <v>1207.21</v>
      </c>
      <c r="DT285" s="87">
        <v>2208.5300000000002</v>
      </c>
      <c r="DU285" s="87">
        <v>1883.78</v>
      </c>
      <c r="DV285" s="87">
        <v>1782.28</v>
      </c>
      <c r="DW285" s="87">
        <v>1286.44</v>
      </c>
      <c r="DX285" s="87">
        <v>2397.4299999999998</v>
      </c>
      <c r="DY285" s="87">
        <v>3377.4199999999996</v>
      </c>
      <c r="DZ285" s="87">
        <v>3347.66</v>
      </c>
      <c r="EA285" s="87">
        <v>3784.9700000000003</v>
      </c>
      <c r="EB285" s="87">
        <v>2370.17</v>
      </c>
      <c r="EC285" s="87">
        <v>1115.47</v>
      </c>
      <c r="ED285" s="87">
        <v>709.47</v>
      </c>
      <c r="EE285" s="87">
        <v>738.43000000000006</v>
      </c>
      <c r="EF285" s="87">
        <v>2020.14</v>
      </c>
      <c r="EG285" s="87">
        <v>2022.72</v>
      </c>
      <c r="EH285" s="87">
        <v>1561.97</v>
      </c>
      <c r="EI285" s="87">
        <v>699.06</v>
      </c>
      <c r="EJ285" s="87">
        <v>1386.63</v>
      </c>
      <c r="EK285" s="87">
        <v>2786.3900000000003</v>
      </c>
      <c r="EL285" s="87">
        <v>3590.35</v>
      </c>
      <c r="EM285" s="87">
        <v>3528.36</v>
      </c>
      <c r="EN285" s="87">
        <v>2698.19</v>
      </c>
      <c r="EO285" s="87">
        <v>393.23</v>
      </c>
      <c r="EP285" s="87">
        <v>331.66</v>
      </c>
      <c r="EQ285" s="87">
        <v>922.46999999999991</v>
      </c>
      <c r="ER285" s="87">
        <v>2032.31</v>
      </c>
      <c r="ES285" s="87">
        <v>1653.6299999999999</v>
      </c>
      <c r="ET285" s="87">
        <v>1756.7</v>
      </c>
      <c r="EU285" s="87">
        <v>662.46</v>
      </c>
      <c r="EV285" s="87">
        <v>1507.46</v>
      </c>
      <c r="EW285" s="87">
        <v>2773.05</v>
      </c>
      <c r="EX285" s="87">
        <v>3658.07</v>
      </c>
      <c r="EY285" s="87">
        <v>3355.5099999999998</v>
      </c>
      <c r="EZ285" s="87">
        <v>2552.23</v>
      </c>
      <c r="FA285" s="87">
        <v>314.41000000000003</v>
      </c>
      <c r="FB285" s="87">
        <v>328.68</v>
      </c>
      <c r="FC285" s="87">
        <v>946.22</v>
      </c>
      <c r="FD285" s="87">
        <v>1943.44</v>
      </c>
      <c r="FE285" s="87">
        <v>1884.69</v>
      </c>
      <c r="FF285" s="87">
        <v>1696.8300000000002</v>
      </c>
      <c r="FG285" s="87">
        <v>554.07999999999993</v>
      </c>
      <c r="FH285" s="87">
        <v>1550.03</v>
      </c>
      <c r="FI285" s="87">
        <v>3204.27</v>
      </c>
      <c r="FJ285" s="87">
        <v>3728.6400000000003</v>
      </c>
      <c r="FK285" s="87">
        <v>3503.92</v>
      </c>
      <c r="FL285" s="87">
        <v>2521.52</v>
      </c>
      <c r="FM285" s="87">
        <v>369.4</v>
      </c>
      <c r="FN285" s="87">
        <v>363.08</v>
      </c>
      <c r="FO285" s="87">
        <v>988.49</v>
      </c>
      <c r="FP285" s="87">
        <v>1893.79</v>
      </c>
      <c r="FQ285" s="87">
        <v>1885.1499999999999</v>
      </c>
      <c r="FR285" s="87">
        <v>1811.77</v>
      </c>
      <c r="FS285" s="87">
        <v>664.7</v>
      </c>
      <c r="FT285" s="87">
        <v>1341.4299999999998</v>
      </c>
      <c r="FU285" s="87">
        <v>3414.2200000000003</v>
      </c>
      <c r="FV285" s="87">
        <v>3502.34</v>
      </c>
      <c r="FW285" s="87">
        <v>3923.29</v>
      </c>
      <c r="FX285" s="87">
        <v>2398.6099999999997</v>
      </c>
      <c r="FY285" s="87">
        <v>751.09</v>
      </c>
      <c r="FZ285" s="87">
        <v>861.15000000000009</v>
      </c>
      <c r="GA285" s="87">
        <v>1033.1000000000001</v>
      </c>
    </row>
    <row r="286" spans="2:183">
      <c r="B286" s="43" t="s">
        <v>9</v>
      </c>
      <c r="C286" s="653" t="s">
        <v>53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0.21684988332901217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6">
        <v>0</v>
      </c>
      <c r="Q286" s="86">
        <v>0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0</v>
      </c>
      <c r="AJ286" s="86">
        <v>0</v>
      </c>
      <c r="AK286" s="86">
        <v>0</v>
      </c>
      <c r="AL286" s="86">
        <v>0</v>
      </c>
      <c r="AM286" s="86">
        <v>0</v>
      </c>
      <c r="AN286" s="86">
        <v>0</v>
      </c>
      <c r="AO286" s="86">
        <v>0</v>
      </c>
      <c r="AP286" s="86">
        <v>0</v>
      </c>
      <c r="AQ286" s="86">
        <v>0</v>
      </c>
      <c r="AR286" s="86">
        <v>0</v>
      </c>
      <c r="AS286" s="86">
        <v>0</v>
      </c>
      <c r="AT286" s="86">
        <v>0</v>
      </c>
      <c r="AU286" s="86">
        <v>0</v>
      </c>
      <c r="AV286" s="86">
        <v>0</v>
      </c>
      <c r="AW286" s="86">
        <v>0</v>
      </c>
      <c r="AX286" s="86">
        <v>0</v>
      </c>
      <c r="AY286" s="86">
        <v>0</v>
      </c>
      <c r="AZ286" s="86">
        <v>0</v>
      </c>
      <c r="BA286" s="86">
        <v>0</v>
      </c>
      <c r="BB286" s="86">
        <v>0</v>
      </c>
      <c r="BC286" s="86">
        <v>0</v>
      </c>
      <c r="BD286" s="86">
        <v>0</v>
      </c>
      <c r="BE286" s="86">
        <v>0</v>
      </c>
      <c r="BF286" s="86">
        <v>0</v>
      </c>
      <c r="BG286" s="86">
        <v>0</v>
      </c>
      <c r="BH286" s="86">
        <v>0</v>
      </c>
      <c r="BI286" s="86">
        <v>0</v>
      </c>
      <c r="BJ286" s="86">
        <v>0</v>
      </c>
      <c r="BK286" s="86">
        <v>0</v>
      </c>
      <c r="BL286" s="86">
        <v>0</v>
      </c>
      <c r="BM286" s="86">
        <v>0</v>
      </c>
      <c r="BN286" s="86">
        <v>0</v>
      </c>
      <c r="BO286" s="86">
        <v>0</v>
      </c>
      <c r="BP286" s="86">
        <v>0</v>
      </c>
      <c r="BQ286" s="86">
        <v>0</v>
      </c>
      <c r="BR286" s="86">
        <v>0</v>
      </c>
      <c r="BS286" s="86">
        <v>0</v>
      </c>
      <c r="BT286" s="86">
        <v>0</v>
      </c>
      <c r="BU286" s="86">
        <v>0</v>
      </c>
      <c r="BV286" s="86">
        <v>0</v>
      </c>
      <c r="BW286" s="86">
        <v>0</v>
      </c>
      <c r="BX286" s="86">
        <v>0</v>
      </c>
      <c r="BY286" s="86">
        <v>0</v>
      </c>
      <c r="BZ286" s="86">
        <v>0</v>
      </c>
      <c r="CA286" s="86">
        <v>0</v>
      </c>
      <c r="CB286" s="86">
        <v>0</v>
      </c>
      <c r="CC286" s="86">
        <v>0</v>
      </c>
      <c r="CD286" s="86">
        <v>0.23378748125937027</v>
      </c>
      <c r="CE286" s="86">
        <v>0.23378806210929623</v>
      </c>
      <c r="CF286" s="86">
        <v>0</v>
      </c>
      <c r="CG286" s="86">
        <v>0</v>
      </c>
      <c r="CH286" s="86">
        <v>0</v>
      </c>
      <c r="CI286" s="86">
        <v>0</v>
      </c>
      <c r="CJ286" s="86">
        <v>0.17843956043956047</v>
      </c>
      <c r="CK286" s="86">
        <v>0.17843042071197412</v>
      </c>
      <c r="CL286" s="86">
        <v>0</v>
      </c>
      <c r="CM286" s="86">
        <v>0</v>
      </c>
      <c r="CN286" s="86">
        <v>0</v>
      </c>
      <c r="CO286" s="86">
        <v>0.23999060542797496</v>
      </c>
      <c r="CP286" s="86">
        <v>0.23997668152140117</v>
      </c>
      <c r="CQ286" s="86">
        <v>0.23997726411519513</v>
      </c>
      <c r="CR286" s="86">
        <v>0.23998448409619857</v>
      </c>
      <c r="CS286" s="86">
        <v>0.17845</v>
      </c>
      <c r="CT286" s="86">
        <v>0.17844522968197879</v>
      </c>
      <c r="CU286" s="86">
        <v>0.17842652944539736</v>
      </c>
      <c r="CV286" s="86">
        <v>0.18319481509721697</v>
      </c>
      <c r="CW286" s="86">
        <v>0.18319725141471299</v>
      </c>
      <c r="CX286" s="86">
        <v>0.18319679849340867</v>
      </c>
      <c r="CY286" s="86">
        <v>0.1831956434045986</v>
      </c>
      <c r="CZ286" s="86">
        <v>0.24645154639175257</v>
      </c>
      <c r="DA286" s="86">
        <v>0.24644174757281553</v>
      </c>
      <c r="DB286" s="86">
        <v>0.24643156897251928</v>
      </c>
      <c r="DC286" s="86">
        <v>0.24643137254901962</v>
      </c>
      <c r="DD286" s="86">
        <v>0.24643605150214593</v>
      </c>
      <c r="DE286" s="86">
        <v>0.18320909090909093</v>
      </c>
      <c r="DF286" s="86">
        <v>0.1832063953488372</v>
      </c>
      <c r="DG286" s="86">
        <v>0.18319727891156462</v>
      </c>
      <c r="DH286" s="86">
        <v>0.18818575851393191</v>
      </c>
      <c r="DI286" s="86">
        <v>0.18818513573653761</v>
      </c>
      <c r="DJ286" s="86">
        <v>0.18818680690522466</v>
      </c>
      <c r="DK286" s="86">
        <v>0.1881818181818182</v>
      </c>
      <c r="DL286" s="86">
        <v>0.25313367346938775</v>
      </c>
      <c r="DM286" s="86">
        <v>0.25311303744798891</v>
      </c>
      <c r="DN286" s="86">
        <v>0.25310273690001373</v>
      </c>
      <c r="DO286" s="86">
        <v>0.25310211689522033</v>
      </c>
      <c r="DP286" s="86">
        <v>0.25310831572882658</v>
      </c>
      <c r="DQ286" s="86">
        <v>0.18820097244732575</v>
      </c>
      <c r="DR286" s="86">
        <v>0.18818997361477574</v>
      </c>
      <c r="DS286" s="86">
        <v>0.18818550272798129</v>
      </c>
      <c r="DT286" s="86">
        <v>0.19330678336980309</v>
      </c>
      <c r="DU286" s="86">
        <v>0.19330733709594664</v>
      </c>
      <c r="DV286" s="86">
        <v>0.1933058568329718</v>
      </c>
      <c r="DW286" s="86">
        <v>0.19330428249436515</v>
      </c>
      <c r="DX286" s="86">
        <v>0.26002494577006507</v>
      </c>
      <c r="DY286" s="86">
        <v>0.26000153964588141</v>
      </c>
      <c r="DZ286" s="86">
        <v>0.25999223361292323</v>
      </c>
      <c r="EA286" s="86">
        <v>0.25999244401703531</v>
      </c>
      <c r="EB286" s="86">
        <v>0.26000109697235629</v>
      </c>
      <c r="EC286" s="86">
        <v>0.19332235701906414</v>
      </c>
      <c r="ED286" s="86">
        <v>0.19331607629427794</v>
      </c>
      <c r="EE286" s="86">
        <v>0.1933062827225131</v>
      </c>
      <c r="EF286" s="86">
        <v>0.19859811246559184</v>
      </c>
      <c r="EG286" s="86">
        <v>0.19859793814432991</v>
      </c>
      <c r="EH286" s="86">
        <v>0.19859758423394788</v>
      </c>
      <c r="EI286" s="86">
        <v>0.1985965909090909</v>
      </c>
      <c r="EJ286" s="86">
        <v>0.26717341040462428</v>
      </c>
      <c r="EK286" s="86">
        <v>0.26715148609779488</v>
      </c>
      <c r="EL286" s="86">
        <v>0.26713913690476188</v>
      </c>
      <c r="EM286" s="86">
        <v>0.26713809812235012</v>
      </c>
      <c r="EN286" s="86">
        <v>0.26714752475247527</v>
      </c>
      <c r="EO286" s="86">
        <v>0.19860101010101011</v>
      </c>
      <c r="EP286" s="86">
        <v>0.19859880239520961</v>
      </c>
      <c r="EQ286" s="86">
        <v>0.19859418729817005</v>
      </c>
      <c r="ER286" s="86">
        <v>0.204149673530889</v>
      </c>
      <c r="ES286" s="86">
        <v>0.20415185185185183</v>
      </c>
      <c r="ET286" s="86">
        <v>0.20414875072632191</v>
      </c>
      <c r="EU286" s="86">
        <v>0.20414791987673345</v>
      </c>
      <c r="EV286" s="86">
        <v>0.27458287795992714</v>
      </c>
      <c r="EW286" s="86">
        <v>0.27455940594059408</v>
      </c>
      <c r="EX286" s="86">
        <v>0.27454743320324226</v>
      </c>
      <c r="EY286" s="86">
        <v>0.2745467190312551</v>
      </c>
      <c r="EZ286" s="86">
        <v>0.27455141996557658</v>
      </c>
      <c r="FA286" s="86">
        <v>0.20416233766233768</v>
      </c>
      <c r="FB286" s="86">
        <v>0.20414906832298138</v>
      </c>
      <c r="FC286" s="86">
        <v>0.20414670981661273</v>
      </c>
      <c r="FD286" s="86">
        <v>0.20987473002159829</v>
      </c>
      <c r="FE286" s="86">
        <v>0.20987639198218264</v>
      </c>
      <c r="FF286" s="86">
        <v>0.20987384044526902</v>
      </c>
      <c r="FG286" s="86">
        <v>0.20987878787878786</v>
      </c>
      <c r="FH286" s="86">
        <v>0.28233697632058286</v>
      </c>
      <c r="FI286" s="86">
        <v>0.2823145374449339</v>
      </c>
      <c r="FJ286" s="86">
        <v>0.28230163537250152</v>
      </c>
      <c r="FK286" s="86">
        <v>0.28230099903319367</v>
      </c>
      <c r="FL286" s="86">
        <v>0.28230183609493953</v>
      </c>
      <c r="FM286" s="86">
        <v>0.20988636363636362</v>
      </c>
      <c r="FN286" s="86">
        <v>0.2098728323699422</v>
      </c>
      <c r="FO286" s="86">
        <v>0.20987048832271762</v>
      </c>
      <c r="FP286" s="86">
        <v>0.21581652421652422</v>
      </c>
      <c r="FQ286" s="86">
        <v>0.21581568402976531</v>
      </c>
      <c r="FR286" s="86">
        <v>0.21581536628945802</v>
      </c>
      <c r="FS286" s="86">
        <v>0.21581168831168832</v>
      </c>
      <c r="FT286" s="86">
        <v>0.29035281385281381</v>
      </c>
      <c r="FU286" s="86">
        <v>0.29032482993197278</v>
      </c>
      <c r="FV286" s="86">
        <v>0.29031332891246686</v>
      </c>
      <c r="FW286" s="86">
        <v>0.29031300873168564</v>
      </c>
      <c r="FX286" s="86">
        <v>0.2903183248608085</v>
      </c>
      <c r="FY286" s="86">
        <v>0.21583045977011495</v>
      </c>
      <c r="FZ286" s="86">
        <v>0.21582706766917295</v>
      </c>
      <c r="GA286" s="86">
        <v>0.21581366200125343</v>
      </c>
    </row>
    <row r="287" spans="2:183">
      <c r="B287" s="43" t="s">
        <v>9</v>
      </c>
      <c r="C287" s="653" t="s">
        <v>228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406116.05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760029.82</v>
      </c>
      <c r="CE287" s="85">
        <v>711050.73999999987</v>
      </c>
      <c r="CF287" s="85">
        <v>0</v>
      </c>
      <c r="CG287" s="85">
        <v>0</v>
      </c>
      <c r="CH287" s="85">
        <v>0</v>
      </c>
      <c r="CI287" s="85">
        <v>0</v>
      </c>
      <c r="CJ287" s="85">
        <v>231141.41000000003</v>
      </c>
      <c r="CK287" s="85">
        <v>252647.2</v>
      </c>
      <c r="CL287" s="85">
        <v>0</v>
      </c>
      <c r="CM287" s="85">
        <v>0</v>
      </c>
      <c r="CN287" s="85">
        <v>0</v>
      </c>
      <c r="CO287" s="85">
        <v>721101.61999999988</v>
      </c>
      <c r="CP287" s="85">
        <v>1433708.6400000001</v>
      </c>
      <c r="CQ287" s="85">
        <v>1187373.3400000001</v>
      </c>
      <c r="CR287" s="85">
        <v>780974</v>
      </c>
      <c r="CS287" s="85">
        <v>189158.62000000002</v>
      </c>
      <c r="CT287" s="85">
        <v>239187.30000000002</v>
      </c>
      <c r="CU287" s="85">
        <v>734674.76</v>
      </c>
      <c r="CV287" s="85">
        <v>1091072.32</v>
      </c>
      <c r="CW287" s="85">
        <v>1037326.6400000001</v>
      </c>
      <c r="CX287" s="85">
        <v>892597.88</v>
      </c>
      <c r="CY287" s="85">
        <v>994842.02999999991</v>
      </c>
      <c r="CZ287" s="85">
        <v>779438.85</v>
      </c>
      <c r="DA287" s="85">
        <v>1148812.6300000001</v>
      </c>
      <c r="DB287" s="85">
        <v>1174039.81</v>
      </c>
      <c r="DC287" s="85">
        <v>1182278.49</v>
      </c>
      <c r="DD287" s="85">
        <v>935016.04999999993</v>
      </c>
      <c r="DE287" s="85">
        <v>552488.12000000011</v>
      </c>
      <c r="DF287" s="85">
        <v>300256.52999999997</v>
      </c>
      <c r="DG287" s="85">
        <v>648710.59000000008</v>
      </c>
      <c r="DH287" s="85">
        <v>1009273.58</v>
      </c>
      <c r="DI287" s="85">
        <v>996713.32000000007</v>
      </c>
      <c r="DJ287" s="85">
        <v>780837.11</v>
      </c>
      <c r="DK287" s="85">
        <v>621308.40999999992</v>
      </c>
      <c r="DL287" s="85">
        <v>842815</v>
      </c>
      <c r="DM287" s="85">
        <v>1211206.6599999999</v>
      </c>
      <c r="DN287" s="85">
        <v>1217721.32</v>
      </c>
      <c r="DO287" s="85">
        <v>1263442.29</v>
      </c>
      <c r="DP287" s="85">
        <v>883719.98</v>
      </c>
      <c r="DQ287" s="85">
        <v>550098.28999999992</v>
      </c>
      <c r="DR287" s="85">
        <v>348691.75</v>
      </c>
      <c r="DS287" s="85">
        <v>598386.34</v>
      </c>
      <c r="DT287" s="85">
        <v>1074261.24</v>
      </c>
      <c r="DU287" s="85">
        <v>913608.53</v>
      </c>
      <c r="DV287" s="85">
        <v>861523.32000000007</v>
      </c>
      <c r="DW287" s="85">
        <v>600271.62999999989</v>
      </c>
      <c r="DX287" s="85">
        <v>831689.76000000013</v>
      </c>
      <c r="DY287" s="85">
        <v>1146269.7</v>
      </c>
      <c r="DZ287" s="85">
        <v>1132282.0399999998</v>
      </c>
      <c r="EA287" s="85">
        <v>1284980.04</v>
      </c>
      <c r="EB287" s="85">
        <v>813454.2</v>
      </c>
      <c r="EC287" s="85">
        <v>540291.86</v>
      </c>
      <c r="ED287" s="85">
        <v>351834.69</v>
      </c>
      <c r="EE287" s="85">
        <v>365670.93</v>
      </c>
      <c r="EF287" s="85">
        <v>997686.02</v>
      </c>
      <c r="EG287" s="85">
        <v>994312.58</v>
      </c>
      <c r="EH287" s="85">
        <v>763042.46000000008</v>
      </c>
      <c r="EI287" s="85">
        <v>333522.61</v>
      </c>
      <c r="EJ287" s="85">
        <v>488882.17</v>
      </c>
      <c r="EK287" s="85">
        <v>971611.28</v>
      </c>
      <c r="EL287" s="85">
        <v>1252322.6700000002</v>
      </c>
      <c r="EM287" s="85">
        <v>1237966.29</v>
      </c>
      <c r="EN287" s="85">
        <v>944089.82</v>
      </c>
      <c r="EO287" s="85">
        <v>193666.59</v>
      </c>
      <c r="EP287" s="85">
        <v>163906.01999999999</v>
      </c>
      <c r="EQ287" s="85">
        <v>460211.56999999995</v>
      </c>
      <c r="ER287" s="85">
        <v>1020117.36</v>
      </c>
      <c r="ES287" s="85">
        <v>828084.32000000007</v>
      </c>
      <c r="ET287" s="85">
        <v>848698.64999999991</v>
      </c>
      <c r="EU287" s="85">
        <v>323222.07</v>
      </c>
      <c r="EV287" s="85">
        <v>540538.65999999992</v>
      </c>
      <c r="EW287" s="85">
        <v>990971.8600000001</v>
      </c>
      <c r="EX287" s="85">
        <v>1314290.77</v>
      </c>
      <c r="EY287" s="85">
        <v>1209697.3899999999</v>
      </c>
      <c r="EZ287" s="85">
        <v>901862.69</v>
      </c>
      <c r="FA287" s="85">
        <v>155615.34</v>
      </c>
      <c r="FB287" s="85">
        <v>161933.17000000001</v>
      </c>
      <c r="FC287" s="85">
        <v>472854.18999999994</v>
      </c>
      <c r="FD287" s="85">
        <v>972182.87</v>
      </c>
      <c r="FE287" s="85">
        <v>953651.80999999994</v>
      </c>
      <c r="FF287" s="85">
        <v>832924.37</v>
      </c>
      <c r="FG287" s="85">
        <v>276974.61</v>
      </c>
      <c r="FH287" s="85">
        <v>563447.20000000007</v>
      </c>
      <c r="FI287" s="85">
        <v>1160518.7999999998</v>
      </c>
      <c r="FJ287" s="85">
        <v>1358450.1699999997</v>
      </c>
      <c r="FK287" s="85">
        <v>1280883.44</v>
      </c>
      <c r="FL287" s="85">
        <v>900143.06</v>
      </c>
      <c r="FM287" s="85">
        <v>185285.63</v>
      </c>
      <c r="FN287" s="85">
        <v>182094.97999999998</v>
      </c>
      <c r="FO287" s="85">
        <v>499931.34</v>
      </c>
      <c r="FP287" s="85">
        <v>956122.96</v>
      </c>
      <c r="FQ287" s="85">
        <v>956514.6</v>
      </c>
      <c r="FR287" s="85">
        <v>895009.52</v>
      </c>
      <c r="FS287" s="85">
        <v>327270.31</v>
      </c>
      <c r="FT287" s="85">
        <v>492499.23</v>
      </c>
      <c r="FU287" s="85">
        <v>1239251.58</v>
      </c>
      <c r="FV287" s="85">
        <v>1282690.6900000002</v>
      </c>
      <c r="FW287" s="85">
        <v>1443543.02</v>
      </c>
      <c r="FX287" s="85">
        <v>864992.23</v>
      </c>
      <c r="FY287" s="85">
        <v>385651.82</v>
      </c>
      <c r="FZ287" s="85">
        <v>441186.5</v>
      </c>
      <c r="GA287" s="85">
        <v>527185.21</v>
      </c>
    </row>
    <row r="288" spans="2:183">
      <c r="B288" s="183" t="s">
        <v>9</v>
      </c>
      <c r="C288" s="654" t="s">
        <v>229</v>
      </c>
      <c r="D288" s="184">
        <v>0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2271807.076691729</v>
      </c>
      <c r="K288" s="184">
        <v>0</v>
      </c>
      <c r="L288" s="184">
        <v>0</v>
      </c>
      <c r="M288" s="184">
        <v>0</v>
      </c>
      <c r="N288" s="184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184">
        <v>0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4">
        <v>0</v>
      </c>
      <c r="AI288" s="184">
        <v>0</v>
      </c>
      <c r="AJ288" s="184">
        <v>0</v>
      </c>
      <c r="AK288" s="184">
        <v>0</v>
      </c>
      <c r="AL288" s="184">
        <v>0</v>
      </c>
      <c r="AM288" s="184">
        <v>0</v>
      </c>
      <c r="AN288" s="184">
        <v>0</v>
      </c>
      <c r="AO288" s="184">
        <v>0</v>
      </c>
      <c r="AP288" s="184">
        <v>0</v>
      </c>
      <c r="AQ288" s="184">
        <v>0</v>
      </c>
      <c r="AR288" s="184">
        <v>0</v>
      </c>
      <c r="AS288" s="184">
        <v>0</v>
      </c>
      <c r="AT288" s="184">
        <v>0</v>
      </c>
      <c r="AU288" s="184">
        <v>0</v>
      </c>
      <c r="AV288" s="184">
        <v>0</v>
      </c>
      <c r="AW288" s="184">
        <v>0</v>
      </c>
      <c r="AX288" s="184">
        <v>0</v>
      </c>
      <c r="AY288" s="184">
        <v>0</v>
      </c>
      <c r="AZ288" s="184">
        <v>0</v>
      </c>
      <c r="BA288" s="184">
        <v>0</v>
      </c>
      <c r="BB288" s="184">
        <v>0</v>
      </c>
      <c r="BC288" s="184">
        <v>0</v>
      </c>
      <c r="BD288" s="184">
        <v>0</v>
      </c>
      <c r="BE288" s="184">
        <v>0</v>
      </c>
      <c r="BF288" s="184">
        <v>0</v>
      </c>
      <c r="BG288" s="184">
        <v>0</v>
      </c>
      <c r="BH288" s="184">
        <v>0</v>
      </c>
      <c r="BI288" s="184">
        <v>0</v>
      </c>
      <c r="BJ288" s="184">
        <v>0</v>
      </c>
      <c r="BK288" s="184">
        <v>0</v>
      </c>
      <c r="BL288" s="184">
        <v>0</v>
      </c>
      <c r="BM288" s="184">
        <v>0</v>
      </c>
      <c r="BN288" s="184">
        <v>0</v>
      </c>
      <c r="BO288" s="184">
        <v>0</v>
      </c>
      <c r="BP288" s="184">
        <v>0</v>
      </c>
      <c r="BQ288" s="184">
        <v>0</v>
      </c>
      <c r="BR288" s="184">
        <v>0</v>
      </c>
      <c r="BS288" s="184">
        <v>0</v>
      </c>
      <c r="BT288" s="184">
        <v>0</v>
      </c>
      <c r="BU288" s="184">
        <v>0</v>
      </c>
      <c r="BV288" s="184">
        <v>0</v>
      </c>
      <c r="BW288" s="184">
        <v>0</v>
      </c>
      <c r="BX288" s="184">
        <v>0</v>
      </c>
      <c r="BY288" s="184">
        <v>0</v>
      </c>
      <c r="BZ288" s="184">
        <v>0</v>
      </c>
      <c r="CA288" s="184">
        <v>0</v>
      </c>
      <c r="CB288" s="184">
        <v>0</v>
      </c>
      <c r="CC288" s="184">
        <v>0</v>
      </c>
      <c r="CD288" s="184">
        <v>3073164.0547826085</v>
      </c>
      <c r="CE288" s="184">
        <v>3093694.4477192978</v>
      </c>
      <c r="CF288" s="184">
        <v>0</v>
      </c>
      <c r="CG288" s="184">
        <v>0</v>
      </c>
      <c r="CH288" s="184">
        <v>0</v>
      </c>
      <c r="CI288" s="184">
        <v>0</v>
      </c>
      <c r="CJ288" s="184">
        <v>4094504.9771428579</v>
      </c>
      <c r="CK288" s="184">
        <v>3698951.2388349515</v>
      </c>
      <c r="CL288" s="184">
        <v>0</v>
      </c>
      <c r="CM288" s="184">
        <v>0</v>
      </c>
      <c r="CN288" s="184">
        <v>0</v>
      </c>
      <c r="CO288" s="184">
        <v>3251731.7311064713</v>
      </c>
      <c r="CP288" s="184">
        <v>3205896.7371375277</v>
      </c>
      <c r="CQ288" s="184">
        <v>3235918.5529670333</v>
      </c>
      <c r="CR288" s="184">
        <v>3162672.0558572537</v>
      </c>
      <c r="CS288" s="184">
        <v>3838200.3621818186</v>
      </c>
      <c r="CT288" s="184">
        <v>3651198.3604240287</v>
      </c>
      <c r="CU288" s="184">
        <v>4062764.024425386</v>
      </c>
      <c r="CV288" s="184">
        <v>4023199.1913991612</v>
      </c>
      <c r="CW288" s="184">
        <v>3662928.668973323</v>
      </c>
      <c r="CX288" s="184">
        <v>4064598.2558192094</v>
      </c>
      <c r="CY288" s="184">
        <v>3756240.9845905602</v>
      </c>
      <c r="CZ288" s="184">
        <v>3587025.8004123708</v>
      </c>
      <c r="DA288" s="184">
        <v>3441657.8097087382</v>
      </c>
      <c r="DB288" s="184">
        <v>3429143.4872830654</v>
      </c>
      <c r="DC288" s="184">
        <v>3449471.3590588239</v>
      </c>
      <c r="DD288" s="184">
        <v>3351611.1800858369</v>
      </c>
      <c r="DE288" s="184">
        <v>3736828.7389090913</v>
      </c>
      <c r="DF288" s="184">
        <v>3770663.3999999994</v>
      </c>
      <c r="DG288" s="184">
        <v>4268250.9023673479</v>
      </c>
      <c r="DH288" s="184">
        <v>4317423.2931269351</v>
      </c>
      <c r="DI288" s="184">
        <v>3875072.3469158886</v>
      </c>
      <c r="DJ288" s="184">
        <v>4317055.2920544185</v>
      </c>
      <c r="DK288" s="184">
        <v>4005128.5933884289</v>
      </c>
      <c r="DL288" s="184">
        <v>3839108.3265306125</v>
      </c>
      <c r="DM288" s="184">
        <v>3628580.2851595003</v>
      </c>
      <c r="DN288" s="184">
        <v>3613472.0396534181</v>
      </c>
      <c r="DO288" s="184">
        <v>3629347.7365250965</v>
      </c>
      <c r="DP288" s="184">
        <v>3543705.2395621277</v>
      </c>
      <c r="DQ288" s="184">
        <v>3979965.5859967577</v>
      </c>
      <c r="DR288" s="184">
        <v>3974533.9313984169</v>
      </c>
      <c r="DS288" s="184">
        <v>4510984.1624941546</v>
      </c>
      <c r="DT288" s="184">
        <v>4547157.423754923</v>
      </c>
      <c r="DU288" s="184">
        <v>4095066.2483735248</v>
      </c>
      <c r="DV288" s="184">
        <v>4518792.5981778745</v>
      </c>
      <c r="DW288" s="184">
        <v>4221294.1072877534</v>
      </c>
      <c r="DX288" s="184">
        <v>4026749.55383948</v>
      </c>
      <c r="DY288" s="184">
        <v>3812074.752886836</v>
      </c>
      <c r="DZ288" s="184">
        <v>3794674.944864864</v>
      </c>
      <c r="EA288" s="184">
        <v>3808865.1384860561</v>
      </c>
      <c r="EB288" s="184">
        <v>3726398.3536638874</v>
      </c>
      <c r="EC288" s="184">
        <v>4180004.9619410741</v>
      </c>
      <c r="ED288" s="184">
        <v>4141487.3591280659</v>
      </c>
      <c r="EE288" s="184">
        <v>4629279.1033507856</v>
      </c>
      <c r="EF288" s="184">
        <v>4743226.103735745</v>
      </c>
      <c r="EG288" s="184">
        <v>4416563.6837702496</v>
      </c>
      <c r="EH288" s="184">
        <v>4691765.2085950421</v>
      </c>
      <c r="EI288" s="184">
        <v>4434334.7011363637</v>
      </c>
      <c r="EJ288" s="184">
        <v>4204951.8436994217</v>
      </c>
      <c r="EK288" s="184">
        <v>4024315.1769894534</v>
      </c>
      <c r="EL288" s="184">
        <v>4020850.2868928574</v>
      </c>
      <c r="EM288" s="184">
        <v>4044573.0879830406</v>
      </c>
      <c r="EN288" s="184">
        <v>3903484.2458613859</v>
      </c>
      <c r="EO288" s="184">
        <v>4366301.3018181818</v>
      </c>
      <c r="EP288" s="184">
        <v>4239964.1101796404</v>
      </c>
      <c r="EQ288" s="184">
        <v>4791352.319741657</v>
      </c>
      <c r="ER288" s="184">
        <v>4955587.6975991959</v>
      </c>
      <c r="ES288" s="184">
        <v>4465521.3700740738</v>
      </c>
      <c r="ET288" s="184">
        <v>4769676.5501452638</v>
      </c>
      <c r="EU288" s="184">
        <v>4661569.4533127891</v>
      </c>
      <c r="EV288" s="184">
        <v>4395199.5960655734</v>
      </c>
      <c r="EW288" s="184">
        <v>4238612.312079208</v>
      </c>
      <c r="EX288" s="184">
        <v>4256550.2331912341</v>
      </c>
      <c r="EY288" s="184">
        <v>4271057.2552184584</v>
      </c>
      <c r="EZ288" s="184">
        <v>4051396.9378657481</v>
      </c>
      <c r="FA288" s="184">
        <v>4510823.8815584416</v>
      </c>
      <c r="FB288" s="184">
        <v>4345039.0956521742</v>
      </c>
      <c r="FC288" s="184">
        <v>4933598.4095792873</v>
      </c>
      <c r="FD288" s="184">
        <v>5077188.2930021593</v>
      </c>
      <c r="FE288" s="184">
        <v>4638698.3363919817</v>
      </c>
      <c r="FF288" s="184">
        <v>4982093.0776994433</v>
      </c>
      <c r="FG288" s="184">
        <v>4910004.4499999993</v>
      </c>
      <c r="FH288" s="184">
        <v>4581472.3147540987</v>
      </c>
      <c r="FI288" s="184">
        <v>4417128.8246696033</v>
      </c>
      <c r="FJ288" s="184">
        <v>4438207.2786069037</v>
      </c>
      <c r="FK288" s="184">
        <v>4453164.8568224292</v>
      </c>
      <c r="FL288" s="184">
        <v>4208461.0597402602</v>
      </c>
      <c r="FM288" s="184">
        <v>4699517.3427272728</v>
      </c>
      <c r="FN288" s="184">
        <v>4547111.6393063581</v>
      </c>
      <c r="FO288" s="184">
        <v>5133052.9941401277</v>
      </c>
      <c r="FP288" s="184">
        <v>5269299.8684444437</v>
      </c>
      <c r="FQ288" s="184">
        <v>4783120.5183743555</v>
      </c>
      <c r="FR288" s="184">
        <v>5155766.5738177495</v>
      </c>
      <c r="FS288" s="184">
        <v>4972808.6064935066</v>
      </c>
      <c r="FT288" s="184">
        <v>4758693.858701298</v>
      </c>
      <c r="FU288" s="184">
        <v>4552352.7428571433</v>
      </c>
      <c r="FV288" s="184">
        <v>4588085.9296153858</v>
      </c>
      <c r="FW288" s="184">
        <v>4609424.9222317599</v>
      </c>
      <c r="FX288" s="184">
        <v>4372074.0165577345</v>
      </c>
      <c r="FY288" s="184">
        <v>4946981.9668965517</v>
      </c>
      <c r="FZ288" s="184">
        <v>4776756.0902255634</v>
      </c>
      <c r="GA288" s="184">
        <v>5325815.073240025</v>
      </c>
    </row>
    <row r="289" spans="2:183">
      <c r="B289" s="42"/>
      <c r="C289" s="185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</row>
    <row r="290" spans="2:183">
      <c r="B290" s="188" t="s">
        <v>32</v>
      </c>
      <c r="C290" s="189" t="s">
        <v>33</v>
      </c>
      <c r="D290" s="162">
        <v>41275</v>
      </c>
      <c r="E290" s="162">
        <v>41306</v>
      </c>
      <c r="F290" s="162">
        <v>41334</v>
      </c>
      <c r="G290" s="162">
        <v>41365</v>
      </c>
      <c r="H290" s="162">
        <v>41395</v>
      </c>
      <c r="I290" s="162">
        <v>41426</v>
      </c>
      <c r="J290" s="162">
        <v>41456</v>
      </c>
      <c r="K290" s="162">
        <v>41487</v>
      </c>
      <c r="L290" s="162">
        <v>41518</v>
      </c>
      <c r="M290" s="162">
        <v>41548</v>
      </c>
      <c r="N290" s="162">
        <v>41579</v>
      </c>
      <c r="O290" s="162">
        <v>41609</v>
      </c>
      <c r="P290" s="162">
        <v>41640</v>
      </c>
      <c r="Q290" s="162">
        <v>41671</v>
      </c>
      <c r="R290" s="162">
        <v>41699</v>
      </c>
      <c r="S290" s="162">
        <v>41730</v>
      </c>
      <c r="T290" s="162">
        <v>41760</v>
      </c>
      <c r="U290" s="162">
        <v>41791</v>
      </c>
      <c r="V290" s="162">
        <v>41821</v>
      </c>
      <c r="W290" s="162">
        <v>41852</v>
      </c>
      <c r="X290" s="162">
        <v>41883</v>
      </c>
      <c r="Y290" s="162">
        <v>41913</v>
      </c>
      <c r="Z290" s="162">
        <v>41944</v>
      </c>
      <c r="AA290" s="162">
        <v>41974</v>
      </c>
      <c r="AB290" s="162">
        <v>42005</v>
      </c>
      <c r="AC290" s="162">
        <v>42036</v>
      </c>
      <c r="AD290" s="162">
        <v>42064</v>
      </c>
      <c r="AE290" s="162">
        <v>42095</v>
      </c>
      <c r="AF290" s="162">
        <v>42125</v>
      </c>
      <c r="AG290" s="162">
        <v>42156</v>
      </c>
      <c r="AH290" s="162">
        <v>42186</v>
      </c>
      <c r="AI290" s="162">
        <v>42217</v>
      </c>
      <c r="AJ290" s="162">
        <v>42248</v>
      </c>
      <c r="AK290" s="162">
        <v>42278</v>
      </c>
      <c r="AL290" s="162">
        <v>42309</v>
      </c>
      <c r="AM290" s="162">
        <v>42339</v>
      </c>
      <c r="AN290" s="162">
        <v>42370</v>
      </c>
      <c r="AO290" s="162">
        <v>42401</v>
      </c>
      <c r="AP290" s="162">
        <v>42430</v>
      </c>
      <c r="AQ290" s="162">
        <v>42461</v>
      </c>
      <c r="AR290" s="162">
        <v>42491</v>
      </c>
      <c r="AS290" s="162">
        <v>42522</v>
      </c>
      <c r="AT290" s="162">
        <v>42552</v>
      </c>
      <c r="AU290" s="162">
        <v>42583</v>
      </c>
      <c r="AV290" s="162">
        <v>42614</v>
      </c>
      <c r="AW290" s="162">
        <v>42644</v>
      </c>
      <c r="AX290" s="162">
        <v>42675</v>
      </c>
      <c r="AY290" s="162">
        <v>42705</v>
      </c>
      <c r="AZ290" s="162">
        <v>42736</v>
      </c>
      <c r="BA290" s="162">
        <v>42767</v>
      </c>
      <c r="BB290" s="162">
        <v>42795</v>
      </c>
      <c r="BC290" s="162">
        <v>42826</v>
      </c>
      <c r="BD290" s="162">
        <v>42856</v>
      </c>
      <c r="BE290" s="162">
        <v>42887</v>
      </c>
      <c r="BF290" s="162">
        <v>42917</v>
      </c>
      <c r="BG290" s="162">
        <v>42948</v>
      </c>
      <c r="BH290" s="162">
        <v>42979</v>
      </c>
      <c r="BI290" s="162">
        <v>43009</v>
      </c>
      <c r="BJ290" s="162">
        <v>43040</v>
      </c>
      <c r="BK290" s="162">
        <v>43070</v>
      </c>
      <c r="BL290" s="162">
        <v>43101</v>
      </c>
      <c r="BM290" s="162">
        <v>43132</v>
      </c>
      <c r="BN290" s="162">
        <v>43160</v>
      </c>
      <c r="BO290" s="162">
        <v>43191</v>
      </c>
      <c r="BP290" s="162">
        <v>43221</v>
      </c>
      <c r="BQ290" s="162">
        <v>43252</v>
      </c>
      <c r="BR290" s="162">
        <v>43282</v>
      </c>
      <c r="BS290" s="162">
        <v>43313</v>
      </c>
      <c r="BT290" s="162">
        <v>43344</v>
      </c>
      <c r="BU290" s="162">
        <v>43374</v>
      </c>
      <c r="BV290" s="162">
        <v>43405</v>
      </c>
      <c r="BW290" s="162">
        <v>43435</v>
      </c>
      <c r="BX290" s="162">
        <v>43466</v>
      </c>
      <c r="BY290" s="162">
        <v>43497</v>
      </c>
      <c r="BZ290" s="162">
        <v>43525</v>
      </c>
      <c r="CA290" s="162">
        <v>43556</v>
      </c>
      <c r="CB290" s="162">
        <v>43586</v>
      </c>
      <c r="CC290" s="162">
        <v>43617</v>
      </c>
      <c r="CD290" s="162">
        <v>43647</v>
      </c>
      <c r="CE290" s="162">
        <v>43678</v>
      </c>
      <c r="CF290" s="162">
        <v>43709</v>
      </c>
      <c r="CG290" s="162">
        <v>43739</v>
      </c>
      <c r="CH290" s="162">
        <v>43770</v>
      </c>
      <c r="CI290" s="162">
        <v>43800</v>
      </c>
      <c r="CJ290" s="162">
        <v>43831</v>
      </c>
      <c r="CK290" s="162">
        <v>43862</v>
      </c>
      <c r="CL290" s="162">
        <v>43891</v>
      </c>
      <c r="CM290" s="162">
        <v>43922</v>
      </c>
      <c r="CN290" s="162">
        <v>43952</v>
      </c>
      <c r="CO290" s="162">
        <v>43983</v>
      </c>
      <c r="CP290" s="162">
        <v>44013</v>
      </c>
      <c r="CQ290" s="162">
        <v>44044</v>
      </c>
      <c r="CR290" s="162">
        <v>44075</v>
      </c>
      <c r="CS290" s="162">
        <v>44105</v>
      </c>
      <c r="CT290" s="162">
        <v>44136</v>
      </c>
      <c r="CU290" s="162">
        <v>44166</v>
      </c>
      <c r="CV290" s="162">
        <v>44197</v>
      </c>
      <c r="CW290" s="162">
        <v>44228</v>
      </c>
      <c r="CX290" s="162">
        <v>44256</v>
      </c>
      <c r="CY290" s="162">
        <v>44287</v>
      </c>
      <c r="CZ290" s="162">
        <v>44317</v>
      </c>
      <c r="DA290" s="162">
        <v>44348</v>
      </c>
      <c r="DB290" s="162">
        <v>44378</v>
      </c>
      <c r="DC290" s="162">
        <v>44409</v>
      </c>
      <c r="DD290" s="162">
        <v>44440</v>
      </c>
      <c r="DE290" s="162">
        <v>44470</v>
      </c>
      <c r="DF290" s="162">
        <v>44501</v>
      </c>
      <c r="DG290" s="162">
        <v>44531</v>
      </c>
      <c r="DH290" s="162">
        <v>44562</v>
      </c>
      <c r="DI290" s="162">
        <v>44593</v>
      </c>
      <c r="DJ290" s="162">
        <v>44621</v>
      </c>
      <c r="DK290" s="162">
        <v>44652</v>
      </c>
      <c r="DL290" s="162">
        <v>44682</v>
      </c>
      <c r="DM290" s="162">
        <v>44713</v>
      </c>
      <c r="DN290" s="162">
        <v>44743</v>
      </c>
      <c r="DO290" s="162">
        <v>44774</v>
      </c>
      <c r="DP290" s="162">
        <v>44805</v>
      </c>
      <c r="DQ290" s="162">
        <v>44835</v>
      </c>
      <c r="DR290" s="162">
        <v>44866</v>
      </c>
      <c r="DS290" s="162">
        <v>44896</v>
      </c>
      <c r="DT290" s="162">
        <v>44927</v>
      </c>
      <c r="DU290" s="162">
        <v>44958</v>
      </c>
      <c r="DV290" s="162">
        <v>44986</v>
      </c>
      <c r="DW290" s="162">
        <v>45017</v>
      </c>
      <c r="DX290" s="162">
        <v>45047</v>
      </c>
      <c r="DY290" s="162">
        <v>45078</v>
      </c>
      <c r="DZ290" s="162">
        <v>45108</v>
      </c>
      <c r="EA290" s="162">
        <v>45139</v>
      </c>
      <c r="EB290" s="162">
        <v>45170</v>
      </c>
      <c r="EC290" s="162">
        <v>45200</v>
      </c>
      <c r="ED290" s="162">
        <v>45231</v>
      </c>
      <c r="EE290" s="162">
        <v>45261</v>
      </c>
      <c r="EF290" s="162">
        <v>45292</v>
      </c>
      <c r="EG290" s="162">
        <v>45323</v>
      </c>
      <c r="EH290" s="162">
        <v>45352</v>
      </c>
      <c r="EI290" s="162">
        <v>45383</v>
      </c>
      <c r="EJ290" s="162">
        <v>45413</v>
      </c>
      <c r="EK290" s="162">
        <v>45444</v>
      </c>
      <c r="EL290" s="162">
        <v>45474</v>
      </c>
      <c r="EM290" s="162">
        <v>45505</v>
      </c>
      <c r="EN290" s="162">
        <v>45536</v>
      </c>
      <c r="EO290" s="162">
        <v>45566</v>
      </c>
      <c r="EP290" s="162">
        <v>45597</v>
      </c>
      <c r="EQ290" s="162">
        <v>45627</v>
      </c>
      <c r="ER290" s="162">
        <v>45658</v>
      </c>
      <c r="ES290" s="162">
        <v>45689</v>
      </c>
      <c r="ET290" s="162">
        <v>45717</v>
      </c>
      <c r="EU290" s="162">
        <v>45748</v>
      </c>
      <c r="EV290" s="162">
        <v>45778</v>
      </c>
      <c r="EW290" s="162">
        <v>45809</v>
      </c>
      <c r="EX290" s="162">
        <v>45839</v>
      </c>
      <c r="EY290" s="162">
        <v>45870</v>
      </c>
      <c r="EZ290" s="162">
        <v>45901</v>
      </c>
      <c r="FA290" s="162">
        <v>45931</v>
      </c>
      <c r="FB290" s="162">
        <v>45962</v>
      </c>
      <c r="FC290" s="162">
        <v>45992</v>
      </c>
      <c r="FD290" s="162">
        <v>46023</v>
      </c>
      <c r="FE290" s="162">
        <v>46054</v>
      </c>
      <c r="FF290" s="162">
        <v>46082</v>
      </c>
      <c r="FG290" s="162">
        <v>46113</v>
      </c>
      <c r="FH290" s="162">
        <v>46143</v>
      </c>
      <c r="FI290" s="162">
        <v>46174</v>
      </c>
      <c r="FJ290" s="162">
        <v>46204</v>
      </c>
      <c r="FK290" s="162">
        <v>46235</v>
      </c>
      <c r="FL290" s="162">
        <v>46266</v>
      </c>
      <c r="FM290" s="162">
        <v>46296</v>
      </c>
      <c r="FN290" s="162">
        <v>46327</v>
      </c>
      <c r="FO290" s="162">
        <v>46357</v>
      </c>
      <c r="FP290" s="162">
        <v>46388</v>
      </c>
      <c r="FQ290" s="162">
        <v>46419</v>
      </c>
      <c r="FR290" s="162">
        <v>46447</v>
      </c>
      <c r="FS290" s="162">
        <v>46478</v>
      </c>
      <c r="FT290" s="162">
        <v>46508</v>
      </c>
      <c r="FU290" s="162">
        <v>46539</v>
      </c>
      <c r="FV290" s="162">
        <v>46569</v>
      </c>
      <c r="FW290" s="162">
        <v>46600</v>
      </c>
      <c r="FX290" s="162">
        <v>46631</v>
      </c>
      <c r="FY290" s="162">
        <v>46661</v>
      </c>
      <c r="FZ290" s="162">
        <v>46692</v>
      </c>
      <c r="GA290" s="162">
        <v>46722</v>
      </c>
    </row>
    <row r="291" spans="2:183">
      <c r="B291" s="75" t="s">
        <v>10</v>
      </c>
      <c r="C291" s="163" t="s">
        <v>34</v>
      </c>
      <c r="D291" s="164">
        <v>45</v>
      </c>
      <c r="E291" s="165">
        <v>45</v>
      </c>
      <c r="F291" s="165">
        <v>0</v>
      </c>
      <c r="G291" s="165">
        <v>0</v>
      </c>
      <c r="H291" s="165">
        <v>0</v>
      </c>
      <c r="I291" s="165">
        <v>0</v>
      </c>
      <c r="J291" s="165">
        <v>45</v>
      </c>
      <c r="K291" s="165">
        <v>45</v>
      </c>
      <c r="L291" s="165">
        <v>0</v>
      </c>
      <c r="M291" s="165">
        <v>0</v>
      </c>
      <c r="N291" s="165">
        <v>0</v>
      </c>
      <c r="O291" s="165">
        <v>0</v>
      </c>
      <c r="P291" s="165">
        <v>45</v>
      </c>
      <c r="Q291" s="165">
        <v>45</v>
      </c>
      <c r="R291" s="165">
        <v>0</v>
      </c>
      <c r="S291" s="165">
        <v>0</v>
      </c>
      <c r="T291" s="165">
        <v>0</v>
      </c>
      <c r="U291" s="165">
        <v>0</v>
      </c>
      <c r="V291" s="165">
        <v>45</v>
      </c>
      <c r="W291" s="165">
        <v>45</v>
      </c>
      <c r="X291" s="165">
        <v>0</v>
      </c>
      <c r="Y291" s="165">
        <v>0</v>
      </c>
      <c r="Z291" s="165">
        <v>0</v>
      </c>
      <c r="AA291" s="165">
        <v>0</v>
      </c>
      <c r="AB291" s="165">
        <v>45</v>
      </c>
      <c r="AC291" s="165">
        <v>45</v>
      </c>
      <c r="AD291" s="165">
        <v>0</v>
      </c>
      <c r="AE291" s="165">
        <v>0</v>
      </c>
      <c r="AF291" s="165">
        <v>0</v>
      </c>
      <c r="AG291" s="165">
        <v>0</v>
      </c>
      <c r="AH291" s="165">
        <v>45</v>
      </c>
      <c r="AI291" s="165">
        <v>45</v>
      </c>
      <c r="AJ291" s="165">
        <v>0</v>
      </c>
      <c r="AK291" s="165">
        <v>0</v>
      </c>
      <c r="AL291" s="165">
        <v>0</v>
      </c>
      <c r="AM291" s="165">
        <v>0</v>
      </c>
      <c r="AN291" s="165">
        <v>45</v>
      </c>
      <c r="AO291" s="165">
        <v>45</v>
      </c>
      <c r="AP291" s="165">
        <v>0</v>
      </c>
      <c r="AQ291" s="165">
        <v>0</v>
      </c>
      <c r="AR291" s="165">
        <v>0</v>
      </c>
      <c r="AS291" s="165">
        <v>0</v>
      </c>
      <c r="AT291" s="165">
        <v>45</v>
      </c>
      <c r="AU291" s="165">
        <v>45</v>
      </c>
      <c r="AV291" s="165">
        <v>0</v>
      </c>
      <c r="AW291" s="165">
        <v>0</v>
      </c>
      <c r="AX291" s="165">
        <v>0</v>
      </c>
      <c r="AY291" s="165">
        <v>0</v>
      </c>
      <c r="AZ291" s="165">
        <v>45</v>
      </c>
      <c r="BA291" s="165">
        <v>45</v>
      </c>
      <c r="BB291" s="165">
        <v>0</v>
      </c>
      <c r="BC291" s="165">
        <v>0</v>
      </c>
      <c r="BD291" s="165">
        <v>0</v>
      </c>
      <c r="BE291" s="165">
        <v>0</v>
      </c>
      <c r="BF291" s="165">
        <v>45</v>
      </c>
      <c r="BG291" s="165">
        <v>45</v>
      </c>
      <c r="BH291" s="165">
        <v>0</v>
      </c>
      <c r="BI291" s="165">
        <v>0</v>
      </c>
      <c r="BJ291" s="165">
        <v>0</v>
      </c>
      <c r="BK291" s="165">
        <v>0</v>
      </c>
      <c r="BL291" s="165">
        <v>45</v>
      </c>
      <c r="BM291" s="165">
        <v>45</v>
      </c>
      <c r="BN291" s="165">
        <v>0</v>
      </c>
      <c r="BO291" s="165">
        <v>0</v>
      </c>
      <c r="BP291" s="165">
        <v>0</v>
      </c>
      <c r="BQ291" s="165">
        <v>0</v>
      </c>
      <c r="BR291" s="165">
        <v>45</v>
      </c>
      <c r="BS291" s="165">
        <v>45</v>
      </c>
      <c r="BT291" s="165">
        <v>0</v>
      </c>
      <c r="BU291" s="165">
        <v>0</v>
      </c>
      <c r="BV291" s="165">
        <v>0</v>
      </c>
      <c r="BW291" s="165">
        <v>0</v>
      </c>
      <c r="BX291" s="165">
        <v>45</v>
      </c>
      <c r="BY291" s="165">
        <v>45</v>
      </c>
      <c r="BZ291" s="165">
        <v>0</v>
      </c>
      <c r="CA291" s="165">
        <v>0</v>
      </c>
      <c r="CB291" s="165">
        <v>0</v>
      </c>
      <c r="CC291" s="165">
        <v>0</v>
      </c>
      <c r="CD291" s="165">
        <v>45</v>
      </c>
      <c r="CE291" s="165">
        <v>45</v>
      </c>
      <c r="CF291" s="165">
        <v>0</v>
      </c>
      <c r="CG291" s="165">
        <v>0</v>
      </c>
      <c r="CH291" s="165">
        <v>0</v>
      </c>
      <c r="CI291" s="165">
        <v>0</v>
      </c>
      <c r="CJ291" s="165">
        <v>45</v>
      </c>
      <c r="CK291" s="165">
        <v>45</v>
      </c>
      <c r="CL291" s="165">
        <v>0</v>
      </c>
      <c r="CM291" s="165">
        <v>0</v>
      </c>
      <c r="CN291" s="165">
        <v>0</v>
      </c>
      <c r="CO291" s="165">
        <v>0</v>
      </c>
      <c r="CP291" s="165">
        <v>45</v>
      </c>
      <c r="CQ291" s="165">
        <v>45</v>
      </c>
      <c r="CR291" s="165">
        <v>0</v>
      </c>
      <c r="CS291" s="165">
        <v>0</v>
      </c>
      <c r="CT291" s="165">
        <v>0</v>
      </c>
      <c r="CU291" s="165">
        <v>0</v>
      </c>
      <c r="CV291" s="165">
        <v>45</v>
      </c>
      <c r="CW291" s="165">
        <v>45</v>
      </c>
      <c r="CX291" s="165">
        <v>0</v>
      </c>
      <c r="CY291" s="165">
        <v>0</v>
      </c>
      <c r="CZ291" s="165">
        <v>0</v>
      </c>
      <c r="DA291" s="165">
        <v>0</v>
      </c>
      <c r="DB291" s="165">
        <v>45</v>
      </c>
      <c r="DC291" s="165">
        <v>45</v>
      </c>
      <c r="DD291" s="165">
        <v>0</v>
      </c>
      <c r="DE291" s="165">
        <v>0</v>
      </c>
      <c r="DF291" s="165">
        <v>0</v>
      </c>
      <c r="DG291" s="165">
        <v>0</v>
      </c>
      <c r="DH291" s="165">
        <v>45</v>
      </c>
      <c r="DI291" s="165">
        <v>45</v>
      </c>
      <c r="DJ291" s="165">
        <v>0</v>
      </c>
      <c r="DK291" s="165">
        <v>0</v>
      </c>
      <c r="DL291" s="165">
        <v>0</v>
      </c>
      <c r="DM291" s="165">
        <v>0</v>
      </c>
      <c r="DN291" s="165">
        <v>45</v>
      </c>
      <c r="DO291" s="165">
        <v>45</v>
      </c>
      <c r="DP291" s="165">
        <v>0</v>
      </c>
      <c r="DQ291" s="165">
        <v>0</v>
      </c>
      <c r="DR291" s="165">
        <v>0</v>
      </c>
      <c r="DS291" s="165">
        <v>0</v>
      </c>
      <c r="DT291" s="165">
        <v>45</v>
      </c>
      <c r="DU291" s="165">
        <v>45</v>
      </c>
      <c r="DV291" s="165">
        <v>0</v>
      </c>
      <c r="DW291" s="165">
        <v>0</v>
      </c>
      <c r="DX291" s="165">
        <v>0</v>
      </c>
      <c r="DY291" s="165">
        <v>0</v>
      </c>
      <c r="DZ291" s="165">
        <v>45</v>
      </c>
      <c r="EA291" s="165">
        <v>45</v>
      </c>
      <c r="EB291" s="165">
        <v>0</v>
      </c>
      <c r="EC291" s="165">
        <v>0</v>
      </c>
      <c r="ED291" s="165">
        <v>0</v>
      </c>
      <c r="EE291" s="165">
        <v>0</v>
      </c>
      <c r="EF291" s="165">
        <v>45</v>
      </c>
      <c r="EG291" s="165">
        <v>45</v>
      </c>
      <c r="EH291" s="165">
        <v>0</v>
      </c>
      <c r="EI291" s="165">
        <v>0</v>
      </c>
      <c r="EJ291" s="165">
        <v>0</v>
      </c>
      <c r="EK291" s="165">
        <v>0</v>
      </c>
      <c r="EL291" s="165">
        <v>45</v>
      </c>
      <c r="EM291" s="165">
        <v>45</v>
      </c>
      <c r="EN291" s="165">
        <v>0</v>
      </c>
      <c r="EO291" s="165">
        <v>0</v>
      </c>
      <c r="EP291" s="165">
        <v>0</v>
      </c>
      <c r="EQ291" s="165">
        <v>0</v>
      </c>
      <c r="ER291" s="165">
        <v>45</v>
      </c>
      <c r="ES291" s="165">
        <v>45</v>
      </c>
      <c r="ET291" s="165">
        <v>0</v>
      </c>
      <c r="EU291" s="165">
        <v>0</v>
      </c>
      <c r="EV291" s="165">
        <v>0</v>
      </c>
      <c r="EW291" s="165">
        <v>0</v>
      </c>
      <c r="EX291" s="165">
        <v>45</v>
      </c>
      <c r="EY291" s="165">
        <v>45</v>
      </c>
      <c r="EZ291" s="165">
        <v>0</v>
      </c>
      <c r="FA291" s="165">
        <v>0</v>
      </c>
      <c r="FB291" s="165">
        <v>0</v>
      </c>
      <c r="FC291" s="165">
        <v>0</v>
      </c>
      <c r="FD291" s="165">
        <v>45</v>
      </c>
      <c r="FE291" s="165">
        <v>45</v>
      </c>
      <c r="FF291" s="165">
        <v>0</v>
      </c>
      <c r="FG291" s="165">
        <v>0</v>
      </c>
      <c r="FH291" s="165">
        <v>0</v>
      </c>
      <c r="FI291" s="165">
        <v>0</v>
      </c>
      <c r="FJ291" s="165">
        <v>45</v>
      </c>
      <c r="FK291" s="165">
        <v>45</v>
      </c>
      <c r="FL291" s="165">
        <v>0</v>
      </c>
      <c r="FM291" s="165">
        <v>0</v>
      </c>
      <c r="FN291" s="165">
        <v>0</v>
      </c>
      <c r="FO291" s="165">
        <v>0</v>
      </c>
      <c r="FP291" s="165">
        <v>45</v>
      </c>
      <c r="FQ291" s="165">
        <v>45</v>
      </c>
      <c r="FR291" s="165">
        <v>0</v>
      </c>
      <c r="FS291" s="165">
        <v>0</v>
      </c>
      <c r="FT291" s="165">
        <v>0</v>
      </c>
      <c r="FU291" s="165">
        <v>0</v>
      </c>
      <c r="FV291" s="165">
        <v>45</v>
      </c>
      <c r="FW291" s="165">
        <v>45</v>
      </c>
      <c r="FX291" s="165">
        <v>0</v>
      </c>
      <c r="FY291" s="165">
        <v>0</v>
      </c>
      <c r="FZ291" s="165">
        <v>0</v>
      </c>
      <c r="GA291" s="165">
        <v>0</v>
      </c>
    </row>
    <row r="292" spans="2:183">
      <c r="B292" s="96" t="s">
        <v>10</v>
      </c>
      <c r="C292" s="166" t="s">
        <v>35</v>
      </c>
      <c r="D292" s="167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8411.1424999999999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  <c r="Z292" s="168">
        <v>0</v>
      </c>
      <c r="AA292" s="168">
        <v>0</v>
      </c>
      <c r="AB292" s="168">
        <v>0</v>
      </c>
      <c r="AC292" s="168">
        <v>0</v>
      </c>
      <c r="AD292" s="168">
        <v>0</v>
      </c>
      <c r="AE292" s="168">
        <v>0</v>
      </c>
      <c r="AF292" s="168">
        <v>0</v>
      </c>
      <c r="AG292" s="168">
        <v>0</v>
      </c>
      <c r="AH292" s="168">
        <v>0</v>
      </c>
      <c r="AI292" s="168">
        <v>0</v>
      </c>
      <c r="AJ292" s="168">
        <v>0</v>
      </c>
      <c r="AK292" s="168">
        <v>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>
        <v>0</v>
      </c>
      <c r="AR292" s="168">
        <v>0</v>
      </c>
      <c r="AS292" s="168">
        <v>0</v>
      </c>
      <c r="AT292" s="168">
        <v>0</v>
      </c>
      <c r="AU292" s="168">
        <v>0</v>
      </c>
      <c r="AV292" s="168">
        <v>0</v>
      </c>
      <c r="AW292" s="168">
        <v>0</v>
      </c>
      <c r="AX292" s="168">
        <v>0</v>
      </c>
      <c r="AY292" s="168">
        <v>0</v>
      </c>
      <c r="AZ292" s="168">
        <v>0</v>
      </c>
      <c r="BA292" s="168">
        <v>0</v>
      </c>
      <c r="BB292" s="168">
        <v>0</v>
      </c>
      <c r="BC292" s="168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8">
        <v>0</v>
      </c>
      <c r="BJ292" s="168">
        <v>0</v>
      </c>
      <c r="BK292" s="168">
        <v>0</v>
      </c>
      <c r="BL292" s="168">
        <v>0</v>
      </c>
      <c r="BM292" s="168">
        <v>0</v>
      </c>
      <c r="BN292" s="168">
        <v>0</v>
      </c>
      <c r="BO292" s="168">
        <v>0</v>
      </c>
      <c r="BP292" s="168">
        <v>0</v>
      </c>
      <c r="BQ292" s="168">
        <v>0</v>
      </c>
      <c r="BR292" s="168">
        <v>0</v>
      </c>
      <c r="BS292" s="168">
        <v>0</v>
      </c>
      <c r="BT292" s="168">
        <v>0</v>
      </c>
      <c r="BU292" s="168">
        <v>0</v>
      </c>
      <c r="BV292" s="168">
        <v>0</v>
      </c>
      <c r="BW292" s="168">
        <v>0</v>
      </c>
      <c r="BX292" s="168">
        <v>0</v>
      </c>
      <c r="BY292" s="168">
        <v>0</v>
      </c>
      <c r="BZ292" s="168">
        <v>0</v>
      </c>
      <c r="CA292" s="168">
        <v>0</v>
      </c>
      <c r="CB292" s="168">
        <v>0</v>
      </c>
      <c r="CC292" s="168">
        <v>0</v>
      </c>
      <c r="CD292" s="168">
        <v>0</v>
      </c>
      <c r="CE292" s="168">
        <v>0</v>
      </c>
      <c r="CF292" s="168">
        <v>0</v>
      </c>
      <c r="CG292" s="168">
        <v>0</v>
      </c>
      <c r="CH292" s="168">
        <v>0</v>
      </c>
      <c r="CI292" s="168">
        <v>0</v>
      </c>
      <c r="CJ292" s="168">
        <v>0</v>
      </c>
      <c r="CK292" s="168">
        <v>0</v>
      </c>
      <c r="CL292" s="168">
        <v>0</v>
      </c>
      <c r="CM292" s="168">
        <v>0</v>
      </c>
      <c r="CN292" s="168">
        <v>0</v>
      </c>
      <c r="CO292" s="168">
        <v>0</v>
      </c>
      <c r="CP292" s="168">
        <v>0</v>
      </c>
      <c r="CQ292" s="168">
        <v>0</v>
      </c>
      <c r="CR292" s="168">
        <v>0</v>
      </c>
      <c r="CS292" s="168">
        <v>0</v>
      </c>
      <c r="CT292" s="168">
        <v>0</v>
      </c>
      <c r="CU292" s="168">
        <v>0</v>
      </c>
      <c r="CV292" s="168">
        <v>0</v>
      </c>
      <c r="CW292" s="168">
        <v>0</v>
      </c>
      <c r="CX292" s="168">
        <v>0</v>
      </c>
      <c r="CY292" s="168">
        <v>0</v>
      </c>
      <c r="CZ292" s="168">
        <v>0</v>
      </c>
      <c r="DA292" s="168">
        <v>0</v>
      </c>
      <c r="DB292" s="168">
        <v>0</v>
      </c>
      <c r="DC292" s="168">
        <v>0</v>
      </c>
      <c r="DD292" s="168">
        <v>0</v>
      </c>
      <c r="DE292" s="168">
        <v>0</v>
      </c>
      <c r="DF292" s="168">
        <v>0</v>
      </c>
      <c r="DG292" s="168">
        <v>0</v>
      </c>
      <c r="DH292" s="168">
        <v>0</v>
      </c>
      <c r="DI292" s="168">
        <v>0</v>
      </c>
      <c r="DJ292" s="168">
        <v>0</v>
      </c>
      <c r="DK292" s="168">
        <v>0</v>
      </c>
      <c r="DL292" s="168">
        <v>0</v>
      </c>
      <c r="DM292" s="168">
        <v>0</v>
      </c>
      <c r="DN292" s="168">
        <v>0</v>
      </c>
      <c r="DO292" s="168">
        <v>0</v>
      </c>
      <c r="DP292" s="168">
        <v>0</v>
      </c>
      <c r="DQ292" s="168">
        <v>0</v>
      </c>
      <c r="DR292" s="168">
        <v>0</v>
      </c>
      <c r="DS292" s="168">
        <v>0</v>
      </c>
      <c r="DT292" s="168">
        <v>0</v>
      </c>
      <c r="DU292" s="168">
        <v>0</v>
      </c>
      <c r="DV292" s="168">
        <v>0</v>
      </c>
      <c r="DW292" s="168">
        <v>0</v>
      </c>
      <c r="DX292" s="168">
        <v>0</v>
      </c>
      <c r="DY292" s="168">
        <v>0</v>
      </c>
      <c r="DZ292" s="168">
        <v>0</v>
      </c>
      <c r="EA292" s="168">
        <v>0</v>
      </c>
      <c r="EB292" s="168">
        <v>0</v>
      </c>
      <c r="EC292" s="168">
        <v>0</v>
      </c>
      <c r="ED292" s="168">
        <v>0</v>
      </c>
      <c r="EE292" s="168">
        <v>0</v>
      </c>
      <c r="EF292" s="168">
        <v>0</v>
      </c>
      <c r="EG292" s="168">
        <v>0</v>
      </c>
      <c r="EH292" s="168">
        <v>0</v>
      </c>
      <c r="EI292" s="168">
        <v>0</v>
      </c>
      <c r="EJ292" s="168">
        <v>0</v>
      </c>
      <c r="EK292" s="168">
        <v>0</v>
      </c>
      <c r="EL292" s="168">
        <v>0</v>
      </c>
      <c r="EM292" s="168">
        <v>0</v>
      </c>
      <c r="EN292" s="168">
        <v>0</v>
      </c>
      <c r="EO292" s="168">
        <v>0</v>
      </c>
      <c r="EP292" s="168">
        <v>0</v>
      </c>
      <c r="EQ292" s="168">
        <v>0</v>
      </c>
      <c r="ER292" s="168">
        <v>0</v>
      </c>
      <c r="ES292" s="168">
        <v>0</v>
      </c>
      <c r="ET292" s="168">
        <v>0</v>
      </c>
      <c r="EU292" s="168">
        <v>0</v>
      </c>
      <c r="EV292" s="168">
        <v>0</v>
      </c>
      <c r="EW292" s="168">
        <v>0</v>
      </c>
      <c r="EX292" s="168">
        <v>0</v>
      </c>
      <c r="EY292" s="168">
        <v>0</v>
      </c>
      <c r="EZ292" s="168">
        <v>0</v>
      </c>
      <c r="FA292" s="168">
        <v>0</v>
      </c>
      <c r="FB292" s="168">
        <v>0</v>
      </c>
      <c r="FC292" s="168">
        <v>0</v>
      </c>
      <c r="FD292" s="168">
        <v>0</v>
      </c>
      <c r="FE292" s="168">
        <v>0</v>
      </c>
      <c r="FF292" s="168">
        <v>0</v>
      </c>
      <c r="FG292" s="168">
        <v>0</v>
      </c>
      <c r="FH292" s="168">
        <v>0</v>
      </c>
      <c r="FI292" s="168">
        <v>0</v>
      </c>
      <c r="FJ292" s="168">
        <v>0</v>
      </c>
      <c r="FK292" s="168">
        <v>0</v>
      </c>
      <c r="FL292" s="168">
        <v>0</v>
      </c>
      <c r="FM292" s="168">
        <v>0</v>
      </c>
      <c r="FN292" s="168">
        <v>0</v>
      </c>
      <c r="FO292" s="168">
        <v>0</v>
      </c>
      <c r="FP292" s="168">
        <v>0</v>
      </c>
      <c r="FQ292" s="168">
        <v>0</v>
      </c>
      <c r="FR292" s="168">
        <v>0</v>
      </c>
      <c r="FS292" s="168">
        <v>0</v>
      </c>
      <c r="FT292" s="168">
        <v>0</v>
      </c>
      <c r="FU292" s="168">
        <v>0</v>
      </c>
      <c r="FV292" s="168">
        <v>0</v>
      </c>
      <c r="FW292" s="168">
        <v>0</v>
      </c>
      <c r="FX292" s="168">
        <v>0</v>
      </c>
      <c r="FY292" s="168">
        <v>0</v>
      </c>
      <c r="FZ292" s="168">
        <v>0</v>
      </c>
      <c r="GA292" s="168">
        <v>0</v>
      </c>
    </row>
    <row r="293" spans="2:183">
      <c r="B293" s="96" t="s">
        <v>10</v>
      </c>
      <c r="C293" s="166" t="s">
        <v>36</v>
      </c>
      <c r="D293" s="169">
        <v>0</v>
      </c>
      <c r="E293" s="170">
        <v>0</v>
      </c>
      <c r="F293" s="170">
        <v>0</v>
      </c>
      <c r="G293" s="170">
        <v>0</v>
      </c>
      <c r="H293" s="170">
        <v>0</v>
      </c>
      <c r="I293" s="170">
        <v>0</v>
      </c>
      <c r="J293" s="170">
        <v>14753</v>
      </c>
      <c r="K293" s="170">
        <v>0</v>
      </c>
      <c r="L293" s="170">
        <v>0</v>
      </c>
      <c r="M293" s="170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70">
        <v>0</v>
      </c>
      <c r="X293" s="170">
        <v>0</v>
      </c>
      <c r="Y293" s="170">
        <v>0</v>
      </c>
      <c r="Z293" s="170">
        <v>0</v>
      </c>
      <c r="AA293" s="170">
        <v>0</v>
      </c>
      <c r="AB293" s="170">
        <v>0</v>
      </c>
      <c r="AC293" s="170">
        <v>0</v>
      </c>
      <c r="AD293" s="170">
        <v>0</v>
      </c>
      <c r="AE293" s="170">
        <v>0</v>
      </c>
      <c r="AF293" s="170">
        <v>0</v>
      </c>
      <c r="AG293" s="170">
        <v>0</v>
      </c>
      <c r="AH293" s="170">
        <v>0</v>
      </c>
      <c r="AI293" s="170">
        <v>0</v>
      </c>
      <c r="AJ293" s="170">
        <v>0</v>
      </c>
      <c r="AK293" s="170">
        <v>0</v>
      </c>
      <c r="AL293" s="170">
        <v>0</v>
      </c>
      <c r="AM293" s="170">
        <v>0</v>
      </c>
      <c r="AN293" s="170">
        <v>0</v>
      </c>
      <c r="AO293" s="170">
        <v>0</v>
      </c>
      <c r="AP293" s="170">
        <v>0</v>
      </c>
      <c r="AQ293" s="170">
        <v>0</v>
      </c>
      <c r="AR293" s="170">
        <v>0</v>
      </c>
      <c r="AS293" s="170">
        <v>0</v>
      </c>
      <c r="AT293" s="170">
        <v>0</v>
      </c>
      <c r="AU293" s="170">
        <v>0</v>
      </c>
      <c r="AV293" s="170">
        <v>0</v>
      </c>
      <c r="AW293" s="170">
        <v>0</v>
      </c>
      <c r="AX293" s="170">
        <v>0</v>
      </c>
      <c r="AY293" s="170">
        <v>0</v>
      </c>
      <c r="AZ293" s="170">
        <v>0</v>
      </c>
      <c r="BA293" s="170">
        <v>0</v>
      </c>
      <c r="BB293" s="170">
        <v>0</v>
      </c>
      <c r="BC293" s="170">
        <v>0</v>
      </c>
      <c r="BD293" s="170">
        <v>0</v>
      </c>
      <c r="BE293" s="170">
        <v>0</v>
      </c>
      <c r="BF293" s="170">
        <v>0</v>
      </c>
      <c r="BG293" s="170">
        <v>0</v>
      </c>
      <c r="BH293" s="170">
        <v>0</v>
      </c>
      <c r="BI293" s="170">
        <v>0</v>
      </c>
      <c r="BJ293" s="170">
        <v>0</v>
      </c>
      <c r="BK293" s="170">
        <v>0</v>
      </c>
      <c r="BL293" s="170">
        <v>0</v>
      </c>
      <c r="BM293" s="170">
        <v>0</v>
      </c>
      <c r="BN293" s="170">
        <v>0</v>
      </c>
      <c r="BO293" s="170">
        <v>0</v>
      </c>
      <c r="BP293" s="170">
        <v>0</v>
      </c>
      <c r="BQ293" s="170">
        <v>0</v>
      </c>
      <c r="BR293" s="170">
        <v>0</v>
      </c>
      <c r="BS293" s="170">
        <v>0</v>
      </c>
      <c r="BT293" s="170">
        <v>0</v>
      </c>
      <c r="BU293" s="170">
        <v>0</v>
      </c>
      <c r="BV293" s="170">
        <v>0</v>
      </c>
      <c r="BW293" s="170">
        <v>0</v>
      </c>
      <c r="BX293" s="170">
        <v>0</v>
      </c>
      <c r="BY293" s="170">
        <v>0</v>
      </c>
      <c r="BZ293" s="170">
        <v>0</v>
      </c>
      <c r="CA293" s="170">
        <v>0</v>
      </c>
      <c r="CB293" s="170">
        <v>0</v>
      </c>
      <c r="CC293" s="170">
        <v>0</v>
      </c>
      <c r="CD293" s="170">
        <v>0</v>
      </c>
      <c r="CE293" s="170">
        <v>0</v>
      </c>
      <c r="CF293" s="170">
        <v>0</v>
      </c>
      <c r="CG293" s="170">
        <v>0</v>
      </c>
      <c r="CH293" s="170">
        <v>0</v>
      </c>
      <c r="CI293" s="170">
        <v>0</v>
      </c>
      <c r="CJ293" s="170">
        <v>0</v>
      </c>
      <c r="CK293" s="170">
        <v>0</v>
      </c>
      <c r="CL293" s="170">
        <v>0</v>
      </c>
      <c r="CM293" s="170">
        <v>0</v>
      </c>
      <c r="CN293" s="170">
        <v>0</v>
      </c>
      <c r="CO293" s="170">
        <v>0</v>
      </c>
      <c r="CP293" s="170">
        <v>354</v>
      </c>
      <c r="CQ293" s="170">
        <v>1645</v>
      </c>
      <c r="CR293" s="170">
        <v>0</v>
      </c>
      <c r="CS293" s="170">
        <v>0</v>
      </c>
      <c r="CT293" s="170">
        <v>0</v>
      </c>
      <c r="CU293" s="170">
        <v>0</v>
      </c>
      <c r="CV293" s="170">
        <v>0</v>
      </c>
      <c r="CW293" s="170">
        <v>0</v>
      </c>
      <c r="CX293" s="170">
        <v>0</v>
      </c>
      <c r="CY293" s="170">
        <v>0</v>
      </c>
      <c r="CZ293" s="170">
        <v>0</v>
      </c>
      <c r="DA293" s="170">
        <v>0</v>
      </c>
      <c r="DB293" s="170">
        <v>15507</v>
      </c>
      <c r="DC293" s="170">
        <v>14307</v>
      </c>
      <c r="DD293" s="170">
        <v>0</v>
      </c>
      <c r="DE293" s="170">
        <v>0</v>
      </c>
      <c r="DF293" s="170">
        <v>0</v>
      </c>
      <c r="DG293" s="170">
        <v>0</v>
      </c>
      <c r="DH293" s="170">
        <v>0</v>
      </c>
      <c r="DI293" s="170">
        <v>0</v>
      </c>
      <c r="DJ293" s="170">
        <v>0</v>
      </c>
      <c r="DK293" s="170">
        <v>0</v>
      </c>
      <c r="DL293" s="170">
        <v>0</v>
      </c>
      <c r="DM293" s="170">
        <v>0</v>
      </c>
      <c r="DN293" s="170">
        <v>15832</v>
      </c>
      <c r="DO293" s="170">
        <v>10765</v>
      </c>
      <c r="DP293" s="170">
        <v>0</v>
      </c>
      <c r="DQ293" s="170">
        <v>0</v>
      </c>
      <c r="DR293" s="170">
        <v>0</v>
      </c>
      <c r="DS293" s="170">
        <v>0</v>
      </c>
      <c r="DT293" s="170">
        <v>0</v>
      </c>
      <c r="DU293" s="170">
        <v>0</v>
      </c>
      <c r="DV293" s="170">
        <v>0</v>
      </c>
      <c r="DW293" s="170">
        <v>0</v>
      </c>
      <c r="DX293" s="170">
        <v>0</v>
      </c>
      <c r="DY293" s="170">
        <v>0</v>
      </c>
      <c r="DZ293" s="170">
        <v>6100</v>
      </c>
      <c r="EA293" s="170">
        <v>2601</v>
      </c>
      <c r="EB293" s="170">
        <v>0</v>
      </c>
      <c r="EC293" s="170">
        <v>0</v>
      </c>
      <c r="ED293" s="170">
        <v>0</v>
      </c>
      <c r="EE293" s="170">
        <v>0</v>
      </c>
      <c r="EF293" s="170">
        <v>0</v>
      </c>
      <c r="EG293" s="170">
        <v>0</v>
      </c>
      <c r="EH293" s="170">
        <v>0</v>
      </c>
      <c r="EI293" s="170">
        <v>0</v>
      </c>
      <c r="EJ293" s="170">
        <v>0</v>
      </c>
      <c r="EK293" s="170">
        <v>0</v>
      </c>
      <c r="EL293" s="170">
        <v>1092</v>
      </c>
      <c r="EM293" s="170">
        <v>270</v>
      </c>
      <c r="EN293" s="170">
        <v>0</v>
      </c>
      <c r="EO293" s="170">
        <v>0</v>
      </c>
      <c r="EP293" s="170">
        <v>0</v>
      </c>
      <c r="EQ293" s="170">
        <v>0</v>
      </c>
      <c r="ER293" s="170">
        <v>0</v>
      </c>
      <c r="ES293" s="170">
        <v>0</v>
      </c>
      <c r="ET293" s="170">
        <v>0</v>
      </c>
      <c r="EU293" s="170">
        <v>0</v>
      </c>
      <c r="EV293" s="170">
        <v>0</v>
      </c>
      <c r="EW293" s="170">
        <v>0</v>
      </c>
      <c r="EX293" s="170">
        <v>405</v>
      </c>
      <c r="EY293" s="170">
        <v>0</v>
      </c>
      <c r="EZ293" s="170">
        <v>0</v>
      </c>
      <c r="FA293" s="170">
        <v>0</v>
      </c>
      <c r="FB293" s="170">
        <v>0</v>
      </c>
      <c r="FC293" s="170">
        <v>0</v>
      </c>
      <c r="FD293" s="170">
        <v>0</v>
      </c>
      <c r="FE293" s="170">
        <v>0</v>
      </c>
      <c r="FF293" s="170">
        <v>0</v>
      </c>
      <c r="FG293" s="170">
        <v>0</v>
      </c>
      <c r="FH293" s="170">
        <v>0</v>
      </c>
      <c r="FI293" s="170">
        <v>0</v>
      </c>
      <c r="FJ293" s="170">
        <v>309</v>
      </c>
      <c r="FK293" s="170">
        <v>0</v>
      </c>
      <c r="FL293" s="170">
        <v>0</v>
      </c>
      <c r="FM293" s="170">
        <v>0</v>
      </c>
      <c r="FN293" s="170">
        <v>0</v>
      </c>
      <c r="FO293" s="170">
        <v>0</v>
      </c>
      <c r="FP293" s="170">
        <v>0</v>
      </c>
      <c r="FQ293" s="170">
        <v>0</v>
      </c>
      <c r="FR293" s="170">
        <v>0</v>
      </c>
      <c r="FS293" s="170">
        <v>0</v>
      </c>
      <c r="FT293" s="170">
        <v>0</v>
      </c>
      <c r="FU293" s="170">
        <v>0</v>
      </c>
      <c r="FV293" s="170">
        <v>668</v>
      </c>
      <c r="FW293" s="170">
        <v>1144</v>
      </c>
      <c r="FX293" s="170">
        <v>0</v>
      </c>
      <c r="FY293" s="170">
        <v>0</v>
      </c>
      <c r="FZ293" s="170">
        <v>0</v>
      </c>
      <c r="GA293" s="170">
        <v>0</v>
      </c>
    </row>
    <row r="294" spans="2:183">
      <c r="B294" s="171" t="s">
        <v>10</v>
      </c>
      <c r="C294" s="172" t="s">
        <v>95</v>
      </c>
      <c r="D294" s="83">
        <v>0</v>
      </c>
      <c r="E294" s="84">
        <v>0</v>
      </c>
      <c r="F294" s="84">
        <v>0</v>
      </c>
      <c r="G294" s="84">
        <v>0</v>
      </c>
      <c r="H294" s="84">
        <v>0</v>
      </c>
      <c r="I294" s="84">
        <v>0</v>
      </c>
      <c r="J294" s="84">
        <v>0.44065113500597369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84">
        <v>0</v>
      </c>
      <c r="AD294" s="84">
        <v>0</v>
      </c>
      <c r="AE294" s="84">
        <v>0</v>
      </c>
      <c r="AF294" s="84">
        <v>0</v>
      </c>
      <c r="AG294" s="84">
        <v>0</v>
      </c>
      <c r="AH294" s="84">
        <v>0</v>
      </c>
      <c r="AI294" s="84">
        <v>0</v>
      </c>
      <c r="AJ294" s="84">
        <v>0</v>
      </c>
      <c r="AK294" s="84">
        <v>0</v>
      </c>
      <c r="AL294" s="84">
        <v>0</v>
      </c>
      <c r="AM294" s="84">
        <v>0</v>
      </c>
      <c r="AN294" s="84">
        <v>0</v>
      </c>
      <c r="AO294" s="84">
        <v>0</v>
      </c>
      <c r="AP294" s="84">
        <v>0</v>
      </c>
      <c r="AQ294" s="84">
        <v>0</v>
      </c>
      <c r="AR294" s="84">
        <v>0</v>
      </c>
      <c r="AS294" s="84">
        <v>0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84">
        <v>0</v>
      </c>
      <c r="BA294" s="84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84">
        <v>0</v>
      </c>
      <c r="BI294" s="84">
        <v>0</v>
      </c>
      <c r="BJ294" s="84">
        <v>0</v>
      </c>
      <c r="BK294" s="84">
        <v>0</v>
      </c>
      <c r="BL294" s="84">
        <v>0</v>
      </c>
      <c r="BM294" s="84">
        <v>0</v>
      </c>
      <c r="BN294" s="84">
        <v>0</v>
      </c>
      <c r="BO294" s="84">
        <v>0</v>
      </c>
      <c r="BP294" s="84">
        <v>0</v>
      </c>
      <c r="BQ294" s="84">
        <v>0</v>
      </c>
      <c r="BR294" s="84">
        <v>0</v>
      </c>
      <c r="BS294" s="84">
        <v>0</v>
      </c>
      <c r="BT294" s="84">
        <v>0</v>
      </c>
      <c r="BU294" s="84">
        <v>0</v>
      </c>
      <c r="BV294" s="84">
        <v>0</v>
      </c>
      <c r="BW294" s="84">
        <v>0</v>
      </c>
      <c r="BX294" s="84">
        <v>0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0</v>
      </c>
      <c r="CG294" s="84">
        <v>0</v>
      </c>
      <c r="CH294" s="84">
        <v>0</v>
      </c>
      <c r="CI294" s="84">
        <v>0</v>
      </c>
      <c r="CJ294" s="84">
        <v>0</v>
      </c>
      <c r="CK294" s="84">
        <v>0</v>
      </c>
      <c r="CL294" s="84">
        <v>0</v>
      </c>
      <c r="CM294" s="84">
        <v>0</v>
      </c>
      <c r="CN294" s="84">
        <v>0</v>
      </c>
      <c r="CO294" s="84">
        <v>0</v>
      </c>
      <c r="CP294" s="84">
        <v>1.0573476702508961E-2</v>
      </c>
      <c r="CQ294" s="84">
        <v>4.9133811230585425E-2</v>
      </c>
      <c r="CR294" s="84">
        <v>0</v>
      </c>
      <c r="CS294" s="84">
        <v>0</v>
      </c>
      <c r="CT294" s="84">
        <v>0</v>
      </c>
      <c r="CU294" s="84">
        <v>0</v>
      </c>
      <c r="CV294" s="84">
        <v>0</v>
      </c>
      <c r="CW294" s="84">
        <v>0</v>
      </c>
      <c r="CX294" s="84">
        <v>0</v>
      </c>
      <c r="CY294" s="84">
        <v>0</v>
      </c>
      <c r="CZ294" s="84">
        <v>0</v>
      </c>
      <c r="DA294" s="84">
        <v>0</v>
      </c>
      <c r="DB294" s="84">
        <v>0.46317204301075271</v>
      </c>
      <c r="DC294" s="84">
        <v>0.42732974910394267</v>
      </c>
      <c r="DD294" s="84">
        <v>0</v>
      </c>
      <c r="DE294" s="84">
        <v>0</v>
      </c>
      <c r="DF294" s="84">
        <v>0</v>
      </c>
      <c r="DG294" s="84">
        <v>0</v>
      </c>
      <c r="DH294" s="84">
        <v>0</v>
      </c>
      <c r="DI294" s="84">
        <v>0</v>
      </c>
      <c r="DJ294" s="84">
        <v>0</v>
      </c>
      <c r="DK294" s="84">
        <v>0</v>
      </c>
      <c r="DL294" s="84">
        <v>0</v>
      </c>
      <c r="DM294" s="84">
        <v>0</v>
      </c>
      <c r="DN294" s="84">
        <v>0.4728793309438471</v>
      </c>
      <c r="DO294" s="84">
        <v>0.3215352449223417</v>
      </c>
      <c r="DP294" s="84">
        <v>0</v>
      </c>
      <c r="DQ294" s="84">
        <v>0</v>
      </c>
      <c r="DR294" s="84">
        <v>0</v>
      </c>
      <c r="DS294" s="84">
        <v>0</v>
      </c>
      <c r="DT294" s="84">
        <v>0</v>
      </c>
      <c r="DU294" s="84">
        <v>0</v>
      </c>
      <c r="DV294" s="84">
        <v>0</v>
      </c>
      <c r="DW294" s="84">
        <v>0</v>
      </c>
      <c r="DX294" s="84">
        <v>0</v>
      </c>
      <c r="DY294" s="84">
        <v>0</v>
      </c>
      <c r="DZ294" s="84">
        <v>0.18219832735961769</v>
      </c>
      <c r="EA294" s="84">
        <v>7.7688172043010748E-2</v>
      </c>
      <c r="EB294" s="84">
        <v>0</v>
      </c>
      <c r="EC294" s="84">
        <v>0</v>
      </c>
      <c r="ED294" s="84">
        <v>0</v>
      </c>
      <c r="EE294" s="84">
        <v>0</v>
      </c>
      <c r="EF294" s="84">
        <v>0</v>
      </c>
      <c r="EG294" s="84">
        <v>0</v>
      </c>
      <c r="EH294" s="84">
        <v>0</v>
      </c>
      <c r="EI294" s="84">
        <v>0</v>
      </c>
      <c r="EJ294" s="84">
        <v>0</v>
      </c>
      <c r="EK294" s="84">
        <v>0</v>
      </c>
      <c r="EL294" s="84">
        <v>3.261648745519713E-2</v>
      </c>
      <c r="EM294" s="84">
        <v>8.0645161290322578E-3</v>
      </c>
      <c r="EN294" s="84">
        <v>0</v>
      </c>
      <c r="EO294" s="84">
        <v>0</v>
      </c>
      <c r="EP294" s="84">
        <v>0</v>
      </c>
      <c r="EQ294" s="84">
        <v>0</v>
      </c>
      <c r="ER294" s="84">
        <v>0</v>
      </c>
      <c r="ES294" s="84">
        <v>0</v>
      </c>
      <c r="ET294" s="84">
        <v>0</v>
      </c>
      <c r="EU294" s="84">
        <v>0</v>
      </c>
      <c r="EV294" s="84">
        <v>0</v>
      </c>
      <c r="EW294" s="84">
        <v>0</v>
      </c>
      <c r="EX294" s="84">
        <v>1.2096774193548387E-2</v>
      </c>
      <c r="EY294" s="84">
        <v>0</v>
      </c>
      <c r="EZ294" s="84">
        <v>0</v>
      </c>
      <c r="FA294" s="84">
        <v>0</v>
      </c>
      <c r="FB294" s="84">
        <v>0</v>
      </c>
      <c r="FC294" s="84">
        <v>0</v>
      </c>
      <c r="FD294" s="84">
        <v>0</v>
      </c>
      <c r="FE294" s="84">
        <v>0</v>
      </c>
      <c r="FF294" s="84">
        <v>0</v>
      </c>
      <c r="FG294" s="84">
        <v>0</v>
      </c>
      <c r="FH294" s="84">
        <v>0</v>
      </c>
      <c r="FI294" s="84">
        <v>0</v>
      </c>
      <c r="FJ294" s="84">
        <v>9.2293906810035839E-3</v>
      </c>
      <c r="FK294" s="84">
        <v>0</v>
      </c>
      <c r="FL294" s="84">
        <v>0</v>
      </c>
      <c r="FM294" s="84">
        <v>0</v>
      </c>
      <c r="FN294" s="84">
        <v>0</v>
      </c>
      <c r="FO294" s="84">
        <v>0</v>
      </c>
      <c r="FP294" s="84">
        <v>0</v>
      </c>
      <c r="FQ294" s="84">
        <v>0</v>
      </c>
      <c r="FR294" s="84">
        <v>0</v>
      </c>
      <c r="FS294" s="84">
        <v>0</v>
      </c>
      <c r="FT294" s="84">
        <v>0</v>
      </c>
      <c r="FU294" s="84">
        <v>0</v>
      </c>
      <c r="FV294" s="84">
        <v>1.9952210274790921E-2</v>
      </c>
      <c r="FW294" s="84">
        <v>3.4169653524492236E-2</v>
      </c>
      <c r="FX294" s="84">
        <v>0</v>
      </c>
      <c r="FY294" s="84">
        <v>0</v>
      </c>
      <c r="FZ294" s="84">
        <v>0</v>
      </c>
      <c r="GA294" s="84">
        <v>0</v>
      </c>
    </row>
    <row r="295" spans="2:183">
      <c r="B295" s="96" t="s">
        <v>10</v>
      </c>
      <c r="C295" s="166" t="s">
        <v>268</v>
      </c>
      <c r="D295" s="169">
        <v>0</v>
      </c>
      <c r="E295" s="170">
        <v>0</v>
      </c>
      <c r="F295" s="170">
        <v>0</v>
      </c>
      <c r="G295" s="170">
        <v>0</v>
      </c>
      <c r="H295" s="170">
        <v>0</v>
      </c>
      <c r="I295" s="170">
        <v>0</v>
      </c>
      <c r="J295" s="170">
        <v>201867.42</v>
      </c>
      <c r="K295" s="170">
        <v>0</v>
      </c>
      <c r="L295" s="170">
        <v>0</v>
      </c>
      <c r="M295" s="170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170">
        <v>0</v>
      </c>
      <c r="V295" s="170">
        <v>0</v>
      </c>
      <c r="W295" s="170">
        <v>0</v>
      </c>
      <c r="X295" s="170">
        <v>0</v>
      </c>
      <c r="Y295" s="170">
        <v>0</v>
      </c>
      <c r="Z295" s="170">
        <v>0</v>
      </c>
      <c r="AA295" s="170">
        <v>0</v>
      </c>
      <c r="AB295" s="170">
        <v>0</v>
      </c>
      <c r="AC295" s="170">
        <v>0</v>
      </c>
      <c r="AD295" s="170">
        <v>0</v>
      </c>
      <c r="AE295" s="170">
        <v>0</v>
      </c>
      <c r="AF295" s="170">
        <v>0</v>
      </c>
      <c r="AG295" s="170">
        <v>0</v>
      </c>
      <c r="AH295" s="170">
        <v>0</v>
      </c>
      <c r="AI295" s="170">
        <v>0</v>
      </c>
      <c r="AJ295" s="170">
        <v>0</v>
      </c>
      <c r="AK295" s="170">
        <v>0</v>
      </c>
      <c r="AL295" s="170">
        <v>0</v>
      </c>
      <c r="AM295" s="170">
        <v>0</v>
      </c>
      <c r="AN295" s="170">
        <v>0</v>
      </c>
      <c r="AO295" s="170">
        <v>0</v>
      </c>
      <c r="AP295" s="170">
        <v>0</v>
      </c>
      <c r="AQ295" s="170">
        <v>0</v>
      </c>
      <c r="AR295" s="170">
        <v>0</v>
      </c>
      <c r="AS295" s="170">
        <v>0</v>
      </c>
      <c r="AT295" s="170">
        <v>0</v>
      </c>
      <c r="AU295" s="170">
        <v>0</v>
      </c>
      <c r="AV295" s="170">
        <v>0</v>
      </c>
      <c r="AW295" s="170">
        <v>0</v>
      </c>
      <c r="AX295" s="170">
        <v>0</v>
      </c>
      <c r="AY295" s="170">
        <v>0</v>
      </c>
      <c r="AZ295" s="170">
        <v>0</v>
      </c>
      <c r="BA295" s="170">
        <v>0</v>
      </c>
      <c r="BB295" s="170">
        <v>0</v>
      </c>
      <c r="BC295" s="170">
        <v>0</v>
      </c>
      <c r="BD295" s="170">
        <v>0</v>
      </c>
      <c r="BE295" s="170">
        <v>0</v>
      </c>
      <c r="BF295" s="170">
        <v>0</v>
      </c>
      <c r="BG295" s="170">
        <v>0</v>
      </c>
      <c r="BH295" s="170">
        <v>0</v>
      </c>
      <c r="BI295" s="170">
        <v>0</v>
      </c>
      <c r="BJ295" s="170">
        <v>0</v>
      </c>
      <c r="BK295" s="170">
        <v>0</v>
      </c>
      <c r="BL295" s="170">
        <v>0</v>
      </c>
      <c r="BM295" s="170">
        <v>0</v>
      </c>
      <c r="BN295" s="170">
        <v>0</v>
      </c>
      <c r="BO295" s="170">
        <v>0</v>
      </c>
      <c r="BP295" s="170">
        <v>0</v>
      </c>
      <c r="BQ295" s="170">
        <v>0</v>
      </c>
      <c r="BR295" s="170">
        <v>0</v>
      </c>
      <c r="BS295" s="170">
        <v>0</v>
      </c>
      <c r="BT295" s="170">
        <v>0</v>
      </c>
      <c r="BU295" s="170">
        <v>0</v>
      </c>
      <c r="BV295" s="170">
        <v>0</v>
      </c>
      <c r="BW295" s="170">
        <v>0</v>
      </c>
      <c r="BX295" s="170">
        <v>0</v>
      </c>
      <c r="BY295" s="170">
        <v>0</v>
      </c>
      <c r="BZ295" s="170">
        <v>0</v>
      </c>
      <c r="CA295" s="170">
        <v>0</v>
      </c>
      <c r="CB295" s="170">
        <v>0</v>
      </c>
      <c r="CC295" s="170">
        <v>0</v>
      </c>
      <c r="CD295" s="170">
        <v>0</v>
      </c>
      <c r="CE295" s="170">
        <v>0</v>
      </c>
      <c r="CF295" s="170">
        <v>0</v>
      </c>
      <c r="CG295" s="170">
        <v>0</v>
      </c>
      <c r="CH295" s="170">
        <v>0</v>
      </c>
      <c r="CI295" s="170">
        <v>0</v>
      </c>
      <c r="CJ295" s="170">
        <v>0</v>
      </c>
      <c r="CK295" s="170">
        <v>0</v>
      </c>
      <c r="CL295" s="170">
        <v>0</v>
      </c>
      <c r="CM295" s="170">
        <v>0</v>
      </c>
      <c r="CN295" s="170">
        <v>0</v>
      </c>
      <c r="CO295" s="170">
        <v>0</v>
      </c>
      <c r="CP295" s="170">
        <v>4813.1499999999996</v>
      </c>
      <c r="CQ295" s="170">
        <v>22396</v>
      </c>
      <c r="CR295" s="170">
        <v>0</v>
      </c>
      <c r="CS295" s="170">
        <v>0</v>
      </c>
      <c r="CT295" s="170">
        <v>0</v>
      </c>
      <c r="CU295" s="170">
        <v>0</v>
      </c>
      <c r="CV295" s="170">
        <v>0</v>
      </c>
      <c r="CW295" s="170">
        <v>0</v>
      </c>
      <c r="CX295" s="170">
        <v>0</v>
      </c>
      <c r="CY295" s="170">
        <v>0</v>
      </c>
      <c r="CZ295" s="170">
        <v>0</v>
      </c>
      <c r="DA295" s="170">
        <v>0</v>
      </c>
      <c r="DB295" s="170">
        <v>212451.91</v>
      </c>
      <c r="DC295" s="170">
        <v>195992.48</v>
      </c>
      <c r="DD295" s="170">
        <v>0</v>
      </c>
      <c r="DE295" s="170">
        <v>0</v>
      </c>
      <c r="DF295" s="170">
        <v>0</v>
      </c>
      <c r="DG295" s="170">
        <v>0</v>
      </c>
      <c r="DH295" s="170">
        <v>0</v>
      </c>
      <c r="DI295" s="170">
        <v>0</v>
      </c>
      <c r="DJ295" s="170">
        <v>0</v>
      </c>
      <c r="DK295" s="170">
        <v>0</v>
      </c>
      <c r="DL295" s="170">
        <v>0</v>
      </c>
      <c r="DM295" s="170">
        <v>0</v>
      </c>
      <c r="DN295" s="170">
        <v>217080.86</v>
      </c>
      <c r="DO295" s="170">
        <v>147428.5</v>
      </c>
      <c r="DP295" s="170">
        <v>0</v>
      </c>
      <c r="DQ295" s="170">
        <v>0</v>
      </c>
      <c r="DR295" s="170">
        <v>0</v>
      </c>
      <c r="DS295" s="170">
        <v>0</v>
      </c>
      <c r="DT295" s="170">
        <v>0</v>
      </c>
      <c r="DU295" s="170">
        <v>0</v>
      </c>
      <c r="DV295" s="170">
        <v>0</v>
      </c>
      <c r="DW295" s="170">
        <v>0</v>
      </c>
      <c r="DX295" s="170">
        <v>0</v>
      </c>
      <c r="DY295" s="170">
        <v>0</v>
      </c>
      <c r="DZ295" s="170">
        <v>83386.91</v>
      </c>
      <c r="EA295" s="170">
        <v>35519.97</v>
      </c>
      <c r="EB295" s="170">
        <v>0</v>
      </c>
      <c r="EC295" s="170">
        <v>0</v>
      </c>
      <c r="ED295" s="170">
        <v>0</v>
      </c>
      <c r="EE295" s="170">
        <v>0</v>
      </c>
      <c r="EF295" s="170">
        <v>0</v>
      </c>
      <c r="EG295" s="170">
        <v>0</v>
      </c>
      <c r="EH295" s="170">
        <v>0</v>
      </c>
      <c r="EI295" s="170">
        <v>0</v>
      </c>
      <c r="EJ295" s="170">
        <v>0</v>
      </c>
      <c r="EK295" s="170">
        <v>0</v>
      </c>
      <c r="EL295" s="170">
        <v>14895.93</v>
      </c>
      <c r="EM295" s="170">
        <v>3667.12</v>
      </c>
      <c r="EN295" s="170">
        <v>0</v>
      </c>
      <c r="EO295" s="170">
        <v>0</v>
      </c>
      <c r="EP295" s="170">
        <v>0</v>
      </c>
      <c r="EQ295" s="170">
        <v>0</v>
      </c>
      <c r="ER295" s="170">
        <v>0</v>
      </c>
      <c r="ES295" s="170">
        <v>0</v>
      </c>
      <c r="ET295" s="170">
        <v>0</v>
      </c>
      <c r="EU295" s="170">
        <v>0</v>
      </c>
      <c r="EV295" s="170">
        <v>0</v>
      </c>
      <c r="EW295" s="170">
        <v>0</v>
      </c>
      <c r="EX295" s="170">
        <v>5500.69</v>
      </c>
      <c r="EY295" s="170">
        <v>0</v>
      </c>
      <c r="EZ295" s="170">
        <v>0</v>
      </c>
      <c r="FA295" s="170">
        <v>0</v>
      </c>
      <c r="FB295" s="170">
        <v>0</v>
      </c>
      <c r="FC295" s="170">
        <v>0</v>
      </c>
      <c r="FD295" s="170">
        <v>0</v>
      </c>
      <c r="FE295" s="170">
        <v>0</v>
      </c>
      <c r="FF295" s="170">
        <v>0</v>
      </c>
      <c r="FG295" s="170">
        <v>0</v>
      </c>
      <c r="FH295" s="170">
        <v>0</v>
      </c>
      <c r="FI295" s="170">
        <v>0</v>
      </c>
      <c r="FJ295" s="170">
        <v>4201.96</v>
      </c>
      <c r="FK295" s="170">
        <v>0</v>
      </c>
      <c r="FL295" s="170">
        <v>0</v>
      </c>
      <c r="FM295" s="170">
        <v>0</v>
      </c>
      <c r="FN295" s="170">
        <v>0</v>
      </c>
      <c r="FO295" s="170">
        <v>0</v>
      </c>
      <c r="FP295" s="170">
        <v>0</v>
      </c>
      <c r="FQ295" s="170">
        <v>0</v>
      </c>
      <c r="FR295" s="170">
        <v>0</v>
      </c>
      <c r="FS295" s="170">
        <v>0</v>
      </c>
      <c r="FT295" s="170">
        <v>0</v>
      </c>
      <c r="FU295" s="170">
        <v>0</v>
      </c>
      <c r="FV295" s="170">
        <v>9115.7000000000007</v>
      </c>
      <c r="FW295" s="170">
        <v>15559.22</v>
      </c>
      <c r="FX295" s="170">
        <v>0</v>
      </c>
      <c r="FY295" s="170">
        <v>0</v>
      </c>
      <c r="FZ295" s="170">
        <v>0</v>
      </c>
      <c r="GA295" s="170">
        <v>0</v>
      </c>
    </row>
    <row r="296" spans="2:183">
      <c r="B296" s="171" t="s">
        <v>10</v>
      </c>
      <c r="C296" s="172" t="s">
        <v>269</v>
      </c>
      <c r="D296" s="455">
        <v>0</v>
      </c>
      <c r="E296" s="456">
        <v>0</v>
      </c>
      <c r="F296" s="456">
        <v>0</v>
      </c>
      <c r="G296" s="456">
        <v>0</v>
      </c>
      <c r="H296" s="456">
        <v>0</v>
      </c>
      <c r="I296" s="456">
        <v>0</v>
      </c>
      <c r="J296" s="456">
        <v>13.68314376736935</v>
      </c>
      <c r="K296" s="456">
        <v>0</v>
      </c>
      <c r="L296" s="456">
        <v>0</v>
      </c>
      <c r="M296" s="456">
        <v>0</v>
      </c>
      <c r="N296" s="456">
        <v>0</v>
      </c>
      <c r="O296" s="456">
        <v>0</v>
      </c>
      <c r="P296" s="456">
        <v>0</v>
      </c>
      <c r="Q296" s="456">
        <v>0</v>
      </c>
      <c r="R296" s="456">
        <v>0</v>
      </c>
      <c r="S296" s="456">
        <v>0</v>
      </c>
      <c r="T296" s="456">
        <v>0</v>
      </c>
      <c r="U296" s="456">
        <v>0</v>
      </c>
      <c r="V296" s="456">
        <v>0</v>
      </c>
      <c r="W296" s="456">
        <v>0</v>
      </c>
      <c r="X296" s="456">
        <v>0</v>
      </c>
      <c r="Y296" s="456">
        <v>0</v>
      </c>
      <c r="Z296" s="456">
        <v>0</v>
      </c>
      <c r="AA296" s="456">
        <v>0</v>
      </c>
      <c r="AB296" s="456">
        <v>0</v>
      </c>
      <c r="AC296" s="456">
        <v>0</v>
      </c>
      <c r="AD296" s="456">
        <v>0</v>
      </c>
      <c r="AE296" s="456">
        <v>0</v>
      </c>
      <c r="AF296" s="456">
        <v>0</v>
      </c>
      <c r="AG296" s="456">
        <v>0</v>
      </c>
      <c r="AH296" s="456">
        <v>0</v>
      </c>
      <c r="AI296" s="456">
        <v>0</v>
      </c>
      <c r="AJ296" s="456">
        <v>0</v>
      </c>
      <c r="AK296" s="456">
        <v>0</v>
      </c>
      <c r="AL296" s="456">
        <v>0</v>
      </c>
      <c r="AM296" s="456">
        <v>0</v>
      </c>
      <c r="AN296" s="456">
        <v>0</v>
      </c>
      <c r="AO296" s="456">
        <v>0</v>
      </c>
      <c r="AP296" s="456">
        <v>0</v>
      </c>
      <c r="AQ296" s="456">
        <v>0</v>
      </c>
      <c r="AR296" s="456">
        <v>0</v>
      </c>
      <c r="AS296" s="456">
        <v>0</v>
      </c>
      <c r="AT296" s="456">
        <v>0</v>
      </c>
      <c r="AU296" s="456">
        <v>0</v>
      </c>
      <c r="AV296" s="456">
        <v>0</v>
      </c>
      <c r="AW296" s="456">
        <v>0</v>
      </c>
      <c r="AX296" s="456">
        <v>0</v>
      </c>
      <c r="AY296" s="456">
        <v>0</v>
      </c>
      <c r="AZ296" s="456">
        <v>0</v>
      </c>
      <c r="BA296" s="456">
        <v>0</v>
      </c>
      <c r="BB296" s="456">
        <v>0</v>
      </c>
      <c r="BC296" s="456">
        <v>0</v>
      </c>
      <c r="BD296" s="456">
        <v>0</v>
      </c>
      <c r="BE296" s="456">
        <v>0</v>
      </c>
      <c r="BF296" s="456">
        <v>0</v>
      </c>
      <c r="BG296" s="456">
        <v>0</v>
      </c>
      <c r="BH296" s="456">
        <v>0</v>
      </c>
      <c r="BI296" s="456">
        <v>0</v>
      </c>
      <c r="BJ296" s="456">
        <v>0</v>
      </c>
      <c r="BK296" s="456">
        <v>0</v>
      </c>
      <c r="BL296" s="456">
        <v>0</v>
      </c>
      <c r="BM296" s="456">
        <v>0</v>
      </c>
      <c r="BN296" s="456">
        <v>0</v>
      </c>
      <c r="BO296" s="456">
        <v>0</v>
      </c>
      <c r="BP296" s="456">
        <v>0</v>
      </c>
      <c r="BQ296" s="456">
        <v>0</v>
      </c>
      <c r="BR296" s="456">
        <v>0</v>
      </c>
      <c r="BS296" s="456">
        <v>0</v>
      </c>
      <c r="BT296" s="456">
        <v>0</v>
      </c>
      <c r="BU296" s="456">
        <v>0</v>
      </c>
      <c r="BV296" s="456">
        <v>0</v>
      </c>
      <c r="BW296" s="456">
        <v>0</v>
      </c>
      <c r="BX296" s="456">
        <v>0</v>
      </c>
      <c r="BY296" s="456">
        <v>0</v>
      </c>
      <c r="BZ296" s="456">
        <v>0</v>
      </c>
      <c r="CA296" s="456">
        <v>0</v>
      </c>
      <c r="CB296" s="456">
        <v>0</v>
      </c>
      <c r="CC296" s="456">
        <v>0</v>
      </c>
      <c r="CD296" s="456">
        <v>0</v>
      </c>
      <c r="CE296" s="456">
        <v>0</v>
      </c>
      <c r="CF296" s="456">
        <v>0</v>
      </c>
      <c r="CG296" s="456">
        <v>0</v>
      </c>
      <c r="CH296" s="456">
        <v>0</v>
      </c>
      <c r="CI296" s="456">
        <v>0</v>
      </c>
      <c r="CJ296" s="456">
        <v>0</v>
      </c>
      <c r="CK296" s="456">
        <v>0</v>
      </c>
      <c r="CL296" s="456">
        <v>0</v>
      </c>
      <c r="CM296" s="456">
        <v>0</v>
      </c>
      <c r="CN296" s="456">
        <v>0</v>
      </c>
      <c r="CO296" s="456">
        <v>0</v>
      </c>
      <c r="CP296" s="456">
        <v>13.596468926553671</v>
      </c>
      <c r="CQ296" s="456">
        <v>13.614589665653495</v>
      </c>
      <c r="CR296" s="456">
        <v>0</v>
      </c>
      <c r="CS296" s="456">
        <v>0</v>
      </c>
      <c r="CT296" s="456">
        <v>0</v>
      </c>
      <c r="CU296" s="456">
        <v>0</v>
      </c>
      <c r="CV296" s="456">
        <v>0</v>
      </c>
      <c r="CW296" s="456">
        <v>0</v>
      </c>
      <c r="CX296" s="456">
        <v>0</v>
      </c>
      <c r="CY296" s="456">
        <v>0</v>
      </c>
      <c r="CZ296" s="456">
        <v>0</v>
      </c>
      <c r="DA296" s="456">
        <v>0</v>
      </c>
      <c r="DB296" s="456">
        <v>13.700387566905269</v>
      </c>
      <c r="DC296" s="456">
        <v>13.699061997623541</v>
      </c>
      <c r="DD296" s="456">
        <v>0</v>
      </c>
      <c r="DE296" s="456">
        <v>0</v>
      </c>
      <c r="DF296" s="456">
        <v>0</v>
      </c>
      <c r="DG296" s="456">
        <v>0</v>
      </c>
      <c r="DH296" s="456">
        <v>0</v>
      </c>
      <c r="DI296" s="456">
        <v>0</v>
      </c>
      <c r="DJ296" s="456">
        <v>0</v>
      </c>
      <c r="DK296" s="456">
        <v>0</v>
      </c>
      <c r="DL296" s="456">
        <v>0</v>
      </c>
      <c r="DM296" s="456">
        <v>0</v>
      </c>
      <c r="DN296" s="456">
        <v>13.711524759979786</v>
      </c>
      <c r="DO296" s="456">
        <v>13.695169530887135</v>
      </c>
      <c r="DP296" s="456">
        <v>0</v>
      </c>
      <c r="DQ296" s="456">
        <v>0</v>
      </c>
      <c r="DR296" s="456">
        <v>0</v>
      </c>
      <c r="DS296" s="456">
        <v>0</v>
      </c>
      <c r="DT296" s="456">
        <v>0</v>
      </c>
      <c r="DU296" s="456">
        <v>0</v>
      </c>
      <c r="DV296" s="456">
        <v>0</v>
      </c>
      <c r="DW296" s="456">
        <v>0</v>
      </c>
      <c r="DX296" s="456">
        <v>0</v>
      </c>
      <c r="DY296" s="456">
        <v>0</v>
      </c>
      <c r="DZ296" s="456">
        <v>13.669985245901639</v>
      </c>
      <c r="EA296" s="456">
        <v>13.656274509803922</v>
      </c>
      <c r="EB296" s="456">
        <v>0</v>
      </c>
      <c r="EC296" s="456">
        <v>0</v>
      </c>
      <c r="ED296" s="456">
        <v>0</v>
      </c>
      <c r="EE296" s="456">
        <v>0</v>
      </c>
      <c r="EF296" s="456">
        <v>0</v>
      </c>
      <c r="EG296" s="456">
        <v>0</v>
      </c>
      <c r="EH296" s="456">
        <v>0</v>
      </c>
      <c r="EI296" s="456">
        <v>0</v>
      </c>
      <c r="EJ296" s="456">
        <v>0</v>
      </c>
      <c r="EK296" s="456">
        <v>0</v>
      </c>
      <c r="EL296" s="456">
        <v>13.640961538461539</v>
      </c>
      <c r="EM296" s="456">
        <v>13.581925925925926</v>
      </c>
      <c r="EN296" s="456">
        <v>0</v>
      </c>
      <c r="EO296" s="456">
        <v>0</v>
      </c>
      <c r="EP296" s="456">
        <v>0</v>
      </c>
      <c r="EQ296" s="456">
        <v>0</v>
      </c>
      <c r="ER296" s="456">
        <v>0</v>
      </c>
      <c r="ES296" s="456">
        <v>0</v>
      </c>
      <c r="ET296" s="456">
        <v>0</v>
      </c>
      <c r="EU296" s="456">
        <v>0</v>
      </c>
      <c r="EV296" s="456">
        <v>0</v>
      </c>
      <c r="EW296" s="456">
        <v>0</v>
      </c>
      <c r="EX296" s="456">
        <v>13.581950617283949</v>
      </c>
      <c r="EY296" s="456">
        <v>0</v>
      </c>
      <c r="EZ296" s="456">
        <v>0</v>
      </c>
      <c r="FA296" s="456">
        <v>0</v>
      </c>
      <c r="FB296" s="456">
        <v>0</v>
      </c>
      <c r="FC296" s="456">
        <v>0</v>
      </c>
      <c r="FD296" s="456">
        <v>0</v>
      </c>
      <c r="FE296" s="456">
        <v>0</v>
      </c>
      <c r="FF296" s="456">
        <v>0</v>
      </c>
      <c r="FG296" s="456">
        <v>0</v>
      </c>
      <c r="FH296" s="456">
        <v>0</v>
      </c>
      <c r="FI296" s="456">
        <v>0</v>
      </c>
      <c r="FJ296" s="456">
        <v>13.598576051779935</v>
      </c>
      <c r="FK296" s="456">
        <v>0</v>
      </c>
      <c r="FL296" s="456">
        <v>0</v>
      </c>
      <c r="FM296" s="456">
        <v>0</v>
      </c>
      <c r="FN296" s="456">
        <v>0</v>
      </c>
      <c r="FO296" s="456">
        <v>0</v>
      </c>
      <c r="FP296" s="456">
        <v>0</v>
      </c>
      <c r="FQ296" s="456">
        <v>0</v>
      </c>
      <c r="FR296" s="456">
        <v>0</v>
      </c>
      <c r="FS296" s="456">
        <v>0</v>
      </c>
      <c r="FT296" s="456">
        <v>0</v>
      </c>
      <c r="FU296" s="456">
        <v>0</v>
      </c>
      <c r="FV296" s="456">
        <v>13.646257485029942</v>
      </c>
      <c r="FW296" s="456">
        <v>13.600716783216782</v>
      </c>
      <c r="FX296" s="456">
        <v>0</v>
      </c>
      <c r="FY296" s="456">
        <v>0</v>
      </c>
      <c r="FZ296" s="456">
        <v>0</v>
      </c>
      <c r="GA296" s="456">
        <v>0</v>
      </c>
    </row>
    <row r="297" spans="2:183">
      <c r="B297" s="96" t="s">
        <v>10</v>
      </c>
      <c r="C297" s="166" t="s">
        <v>37</v>
      </c>
      <c r="D297" s="99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497199.06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v>0</v>
      </c>
      <c r="BC297" s="87">
        <v>0</v>
      </c>
      <c r="BD297" s="87">
        <v>0</v>
      </c>
      <c r="BE297" s="87">
        <v>0</v>
      </c>
      <c r="BF297" s="87">
        <v>0</v>
      </c>
      <c r="BG297" s="87">
        <v>0</v>
      </c>
      <c r="BH297" s="87">
        <v>0</v>
      </c>
      <c r="BI297" s="87">
        <v>0</v>
      </c>
      <c r="BJ297" s="87">
        <v>0</v>
      </c>
      <c r="BK297" s="87">
        <v>0</v>
      </c>
      <c r="BL297" s="87">
        <v>0</v>
      </c>
      <c r="BM297" s="87">
        <v>0</v>
      </c>
      <c r="BN297" s="87">
        <v>0</v>
      </c>
      <c r="BO297" s="87"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v>0</v>
      </c>
      <c r="CB297" s="87">
        <v>0</v>
      </c>
      <c r="CC297" s="87">
        <v>0</v>
      </c>
      <c r="CD297" s="87">
        <v>0</v>
      </c>
      <c r="CE297" s="87">
        <v>0</v>
      </c>
      <c r="CF297" s="87"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v>0</v>
      </c>
      <c r="CM297" s="87">
        <v>0</v>
      </c>
      <c r="CN297" s="87">
        <v>0</v>
      </c>
      <c r="CO297" s="87">
        <v>0</v>
      </c>
      <c r="CP297" s="87">
        <v>28869.26</v>
      </c>
      <c r="CQ297" s="87">
        <v>134980.66</v>
      </c>
      <c r="CR297" s="87">
        <v>0</v>
      </c>
      <c r="CS297" s="87">
        <v>0</v>
      </c>
      <c r="CT297" s="87">
        <v>0</v>
      </c>
      <c r="CU297" s="87">
        <v>0</v>
      </c>
      <c r="CV297" s="87">
        <v>0</v>
      </c>
      <c r="CW297" s="87">
        <v>0</v>
      </c>
      <c r="CX297" s="87">
        <v>0</v>
      </c>
      <c r="CY297" s="87">
        <v>0</v>
      </c>
      <c r="CZ297" s="87">
        <v>0</v>
      </c>
      <c r="DA297" s="87">
        <v>0</v>
      </c>
      <c r="DB297" s="87">
        <v>1366914.62</v>
      </c>
      <c r="DC297" s="87">
        <v>1267482.1200000001</v>
      </c>
      <c r="DD297" s="87">
        <v>0</v>
      </c>
      <c r="DE297" s="87">
        <v>0</v>
      </c>
      <c r="DF297" s="87">
        <v>0</v>
      </c>
      <c r="DG297" s="87">
        <v>0</v>
      </c>
      <c r="DH297" s="87">
        <v>0</v>
      </c>
      <c r="DI297" s="87">
        <v>0</v>
      </c>
      <c r="DJ297" s="87">
        <v>0</v>
      </c>
      <c r="DK297" s="87">
        <v>0</v>
      </c>
      <c r="DL297" s="87">
        <v>0</v>
      </c>
      <c r="DM297" s="87">
        <v>0</v>
      </c>
      <c r="DN297" s="87">
        <v>1474195.88</v>
      </c>
      <c r="DO297" s="87">
        <v>1005904.56</v>
      </c>
      <c r="DP297" s="87">
        <v>0</v>
      </c>
      <c r="DQ297" s="87">
        <v>0</v>
      </c>
      <c r="DR297" s="87">
        <v>0</v>
      </c>
      <c r="DS297" s="87">
        <v>0</v>
      </c>
      <c r="DT297" s="87">
        <v>0</v>
      </c>
      <c r="DU297" s="87">
        <v>0</v>
      </c>
      <c r="DV297" s="87">
        <v>0</v>
      </c>
      <c r="DW297" s="87">
        <v>0</v>
      </c>
      <c r="DX297" s="87">
        <v>0</v>
      </c>
      <c r="DY297" s="87">
        <v>0</v>
      </c>
      <c r="DZ297" s="87">
        <v>593714.5</v>
      </c>
      <c r="EA297" s="87">
        <v>254145.34</v>
      </c>
      <c r="EB297" s="87">
        <v>0</v>
      </c>
      <c r="EC297" s="87">
        <v>0</v>
      </c>
      <c r="ED297" s="87">
        <v>0</v>
      </c>
      <c r="EE297" s="87">
        <v>0</v>
      </c>
      <c r="EF297" s="87">
        <v>0</v>
      </c>
      <c r="EG297" s="87">
        <v>0</v>
      </c>
      <c r="EH297" s="87">
        <v>0</v>
      </c>
      <c r="EI297" s="87">
        <v>0</v>
      </c>
      <c r="EJ297" s="87">
        <v>0</v>
      </c>
      <c r="EK297" s="87">
        <v>0</v>
      </c>
      <c r="EL297" s="87">
        <v>112359.93</v>
      </c>
      <c r="EM297" s="87">
        <v>27899.48</v>
      </c>
      <c r="EN297" s="87">
        <v>0</v>
      </c>
      <c r="EO297" s="87">
        <v>0</v>
      </c>
      <c r="EP297" s="87">
        <v>0</v>
      </c>
      <c r="EQ297" s="87">
        <v>0</v>
      </c>
      <c r="ER297" s="87">
        <v>0</v>
      </c>
      <c r="ES297" s="87">
        <v>0</v>
      </c>
      <c r="ET297" s="87">
        <v>0</v>
      </c>
      <c r="EU297" s="87">
        <v>0</v>
      </c>
      <c r="EV297" s="87">
        <v>0</v>
      </c>
      <c r="EW297" s="87">
        <v>0</v>
      </c>
      <c r="EX297" s="87">
        <v>43911.98</v>
      </c>
      <c r="EY297" s="87">
        <v>0</v>
      </c>
      <c r="EZ297" s="87">
        <v>0</v>
      </c>
      <c r="FA297" s="87">
        <v>0</v>
      </c>
      <c r="FB297" s="87">
        <v>0</v>
      </c>
      <c r="FC297" s="87">
        <v>0</v>
      </c>
      <c r="FD297" s="87">
        <v>0</v>
      </c>
      <c r="FE297" s="87">
        <v>0</v>
      </c>
      <c r="FF297" s="87">
        <v>0</v>
      </c>
      <c r="FG297" s="87">
        <v>0</v>
      </c>
      <c r="FH297" s="87">
        <v>0</v>
      </c>
      <c r="FI297" s="87">
        <v>0</v>
      </c>
      <c r="FJ297" s="87">
        <v>35002.32</v>
      </c>
      <c r="FK297" s="87">
        <v>0</v>
      </c>
      <c r="FL297" s="87">
        <v>0</v>
      </c>
      <c r="FM297" s="87">
        <v>0</v>
      </c>
      <c r="FN297" s="87">
        <v>0</v>
      </c>
      <c r="FO297" s="87">
        <v>0</v>
      </c>
      <c r="FP297" s="87">
        <v>0</v>
      </c>
      <c r="FQ297" s="87">
        <v>0</v>
      </c>
      <c r="FR297" s="87">
        <v>0</v>
      </c>
      <c r="FS297" s="87">
        <v>0</v>
      </c>
      <c r="FT297" s="87">
        <v>0</v>
      </c>
      <c r="FU297" s="87">
        <v>0</v>
      </c>
      <c r="FV297" s="87">
        <v>78622.91</v>
      </c>
      <c r="FW297" s="87">
        <v>134945.16</v>
      </c>
      <c r="FX297" s="87">
        <v>0</v>
      </c>
      <c r="FY297" s="87">
        <v>0</v>
      </c>
      <c r="FZ297" s="87">
        <v>0</v>
      </c>
      <c r="GA297" s="87">
        <v>0</v>
      </c>
    </row>
    <row r="298" spans="2:183">
      <c r="B298" s="171" t="s">
        <v>10</v>
      </c>
      <c r="C298" s="172" t="s">
        <v>270</v>
      </c>
      <c r="D298" s="81">
        <v>0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2.4629980409914585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Y298" s="82">
        <v>0</v>
      </c>
      <c r="BZ298" s="82">
        <v>0</v>
      </c>
      <c r="CA298" s="82">
        <v>0</v>
      </c>
      <c r="CB298" s="82">
        <v>0</v>
      </c>
      <c r="CC298" s="82">
        <v>0</v>
      </c>
      <c r="CD298" s="82">
        <v>0</v>
      </c>
      <c r="CE298" s="82">
        <v>0</v>
      </c>
      <c r="CF298" s="82">
        <v>0</v>
      </c>
      <c r="CG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0</v>
      </c>
      <c r="CM298" s="82">
        <v>0</v>
      </c>
      <c r="CN298" s="82">
        <v>0</v>
      </c>
      <c r="CO298" s="82">
        <v>0</v>
      </c>
      <c r="CP298" s="82">
        <v>5.9979971536311982</v>
      </c>
      <c r="CQ298" s="82">
        <v>6.026998571173424</v>
      </c>
      <c r="CR298" s="82">
        <v>0</v>
      </c>
      <c r="CS298" s="82">
        <v>0</v>
      </c>
      <c r="CT298" s="82">
        <v>0</v>
      </c>
      <c r="CU298" s="82">
        <v>0</v>
      </c>
      <c r="CV298" s="82">
        <v>0</v>
      </c>
      <c r="CW298" s="82">
        <v>0</v>
      </c>
      <c r="CX298" s="82">
        <v>0</v>
      </c>
      <c r="CY298" s="82">
        <v>0</v>
      </c>
      <c r="CZ298" s="82">
        <v>0</v>
      </c>
      <c r="DA298" s="82">
        <v>0</v>
      </c>
      <c r="DB298" s="82">
        <v>6.4339954392502285</v>
      </c>
      <c r="DC298" s="82">
        <v>6.4669936315923957</v>
      </c>
      <c r="DD298" s="82">
        <v>0</v>
      </c>
      <c r="DE298" s="82">
        <v>0</v>
      </c>
      <c r="DF298" s="82">
        <v>0</v>
      </c>
      <c r="DG298" s="82">
        <v>0</v>
      </c>
      <c r="DH298" s="82">
        <v>0</v>
      </c>
      <c r="DI298" s="82">
        <v>0</v>
      </c>
      <c r="DJ298" s="82">
        <v>0</v>
      </c>
      <c r="DK298" s="82">
        <v>0</v>
      </c>
      <c r="DL298" s="82">
        <v>0</v>
      </c>
      <c r="DM298" s="82">
        <v>0</v>
      </c>
      <c r="DN298" s="82">
        <v>6.7909988932234739</v>
      </c>
      <c r="DO298" s="82">
        <v>6.8229993522283685</v>
      </c>
      <c r="DP298" s="82">
        <v>0</v>
      </c>
      <c r="DQ298" s="82">
        <v>0</v>
      </c>
      <c r="DR298" s="82">
        <v>0</v>
      </c>
      <c r="DS298" s="82">
        <v>0</v>
      </c>
      <c r="DT298" s="82">
        <v>0</v>
      </c>
      <c r="DU298" s="82">
        <v>0</v>
      </c>
      <c r="DV298" s="82">
        <v>0</v>
      </c>
      <c r="DW298" s="82">
        <v>0</v>
      </c>
      <c r="DX298" s="82">
        <v>0</v>
      </c>
      <c r="DY298" s="82">
        <v>0</v>
      </c>
      <c r="DZ298" s="82">
        <v>7.1199964119068566</v>
      </c>
      <c r="EA298" s="82">
        <v>7.154998723253426</v>
      </c>
      <c r="EB298" s="82">
        <v>0</v>
      </c>
      <c r="EC298" s="82">
        <v>0</v>
      </c>
      <c r="ED298" s="82">
        <v>0</v>
      </c>
      <c r="EE298" s="82">
        <v>0</v>
      </c>
      <c r="EF298" s="82">
        <v>0</v>
      </c>
      <c r="EG298" s="82">
        <v>0</v>
      </c>
      <c r="EH298" s="82">
        <v>0</v>
      </c>
      <c r="EI298" s="82">
        <v>0</v>
      </c>
      <c r="EJ298" s="82">
        <v>0</v>
      </c>
      <c r="EK298" s="82">
        <v>0</v>
      </c>
      <c r="EL298" s="82">
        <v>7.5429953014011204</v>
      </c>
      <c r="EM298" s="82">
        <v>7.6080084644080372</v>
      </c>
      <c r="EN298" s="82">
        <v>0</v>
      </c>
      <c r="EO298" s="82">
        <v>0</v>
      </c>
      <c r="EP298" s="82">
        <v>0</v>
      </c>
      <c r="EQ298" s="82">
        <v>0</v>
      </c>
      <c r="ER298" s="82">
        <v>0</v>
      </c>
      <c r="ES298" s="82">
        <v>0</v>
      </c>
      <c r="ET298" s="82">
        <v>0</v>
      </c>
      <c r="EU298" s="82">
        <v>0</v>
      </c>
      <c r="EV298" s="82">
        <v>0</v>
      </c>
      <c r="EW298" s="82">
        <v>0</v>
      </c>
      <c r="EX298" s="82">
        <v>7.9829948606447569</v>
      </c>
      <c r="EY298" s="82">
        <v>0</v>
      </c>
      <c r="EZ298" s="82">
        <v>0</v>
      </c>
      <c r="FA298" s="82">
        <v>0</v>
      </c>
      <c r="FB298" s="82">
        <v>0</v>
      </c>
      <c r="FC298" s="82">
        <v>0</v>
      </c>
      <c r="FD298" s="82">
        <v>0</v>
      </c>
      <c r="FE298" s="82">
        <v>0</v>
      </c>
      <c r="FF298" s="82">
        <v>0</v>
      </c>
      <c r="FG298" s="82">
        <v>0</v>
      </c>
      <c r="FH298" s="82">
        <v>0</v>
      </c>
      <c r="FI298" s="82">
        <v>0</v>
      </c>
      <c r="FJ298" s="82">
        <v>8.3299983817075844</v>
      </c>
      <c r="FK298" s="82">
        <v>0</v>
      </c>
      <c r="FL298" s="82">
        <v>0</v>
      </c>
      <c r="FM298" s="82">
        <v>0</v>
      </c>
      <c r="FN298" s="82">
        <v>0</v>
      </c>
      <c r="FO298" s="82">
        <v>0</v>
      </c>
      <c r="FP298" s="82">
        <v>0</v>
      </c>
      <c r="FQ298" s="82">
        <v>0</v>
      </c>
      <c r="FR298" s="82">
        <v>0</v>
      </c>
      <c r="FS298" s="82">
        <v>0</v>
      </c>
      <c r="FT298" s="82">
        <v>0</v>
      </c>
      <c r="FU298" s="82">
        <v>0</v>
      </c>
      <c r="FV298" s="82">
        <v>8.6249997257478856</v>
      </c>
      <c r="FW298" s="82">
        <v>8.6730028883195942</v>
      </c>
      <c r="FX298" s="82">
        <v>0</v>
      </c>
      <c r="FY298" s="82">
        <v>0</v>
      </c>
      <c r="FZ298" s="82">
        <v>0</v>
      </c>
      <c r="GA298" s="82">
        <v>0</v>
      </c>
    </row>
    <row r="299" spans="2:183">
      <c r="B299" s="96" t="s">
        <v>10</v>
      </c>
      <c r="C299" s="166" t="s">
        <v>38</v>
      </c>
      <c r="D299" s="173">
        <v>0</v>
      </c>
      <c r="E299" s="174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7376.5</v>
      </c>
      <c r="K299" s="174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74">
        <v>0</v>
      </c>
      <c r="AB299" s="174">
        <v>0</v>
      </c>
      <c r="AC299" s="174">
        <v>0</v>
      </c>
      <c r="AD299" s="174">
        <v>0</v>
      </c>
      <c r="AE299" s="174">
        <v>0</v>
      </c>
      <c r="AF299" s="174">
        <v>0</v>
      </c>
      <c r="AG299" s="174">
        <v>0</v>
      </c>
      <c r="AH299" s="174">
        <v>0</v>
      </c>
      <c r="AI299" s="174">
        <v>0</v>
      </c>
      <c r="AJ299" s="174">
        <v>0</v>
      </c>
      <c r="AK299" s="174">
        <v>0</v>
      </c>
      <c r="AL299" s="174">
        <v>0</v>
      </c>
      <c r="AM299" s="174">
        <v>0</v>
      </c>
      <c r="AN299" s="174">
        <v>0</v>
      </c>
      <c r="AO299" s="174">
        <v>0</v>
      </c>
      <c r="AP299" s="174">
        <v>0</v>
      </c>
      <c r="AQ299" s="174">
        <v>0</v>
      </c>
      <c r="AR299" s="174">
        <v>0</v>
      </c>
      <c r="AS299" s="174">
        <v>0</v>
      </c>
      <c r="AT299" s="174">
        <v>0</v>
      </c>
      <c r="AU299" s="174">
        <v>0</v>
      </c>
      <c r="AV299" s="174">
        <v>0</v>
      </c>
      <c r="AW299" s="174">
        <v>0</v>
      </c>
      <c r="AX299" s="174">
        <v>0</v>
      </c>
      <c r="AY299" s="174">
        <v>0</v>
      </c>
      <c r="AZ299" s="174">
        <v>0</v>
      </c>
      <c r="BA299" s="174">
        <v>0</v>
      </c>
      <c r="BB299" s="174">
        <v>0</v>
      </c>
      <c r="BC299" s="174">
        <v>0</v>
      </c>
      <c r="BD299" s="174">
        <v>0</v>
      </c>
      <c r="BE299" s="174">
        <v>0</v>
      </c>
      <c r="BF299" s="174">
        <v>0</v>
      </c>
      <c r="BG299" s="174">
        <v>0</v>
      </c>
      <c r="BH299" s="174">
        <v>0</v>
      </c>
      <c r="BI299" s="174">
        <v>0</v>
      </c>
      <c r="BJ299" s="174">
        <v>0</v>
      </c>
      <c r="BK299" s="174">
        <v>0</v>
      </c>
      <c r="BL299" s="174">
        <v>0</v>
      </c>
      <c r="BM299" s="174">
        <v>0</v>
      </c>
      <c r="BN299" s="174">
        <v>0</v>
      </c>
      <c r="BO299" s="174">
        <v>0</v>
      </c>
      <c r="BP299" s="174">
        <v>0</v>
      </c>
      <c r="BQ299" s="174">
        <v>0</v>
      </c>
      <c r="BR299" s="174">
        <v>0</v>
      </c>
      <c r="BS299" s="174">
        <v>0</v>
      </c>
      <c r="BT299" s="174">
        <v>0</v>
      </c>
      <c r="BU299" s="174">
        <v>0</v>
      </c>
      <c r="BV299" s="174">
        <v>0</v>
      </c>
      <c r="BW299" s="174">
        <v>0</v>
      </c>
      <c r="BX299" s="174">
        <v>0</v>
      </c>
      <c r="BY299" s="174">
        <v>0</v>
      </c>
      <c r="BZ299" s="174">
        <v>0</v>
      </c>
      <c r="CA299" s="174">
        <v>0</v>
      </c>
      <c r="CB299" s="174">
        <v>0</v>
      </c>
      <c r="CC299" s="174">
        <v>0</v>
      </c>
      <c r="CD299" s="174">
        <v>0</v>
      </c>
      <c r="CE299" s="174">
        <v>0</v>
      </c>
      <c r="CF299" s="174">
        <v>0</v>
      </c>
      <c r="CG299" s="174">
        <v>0</v>
      </c>
      <c r="CH299" s="174">
        <v>0</v>
      </c>
      <c r="CI299" s="174">
        <v>0</v>
      </c>
      <c r="CJ299" s="174">
        <v>0</v>
      </c>
      <c r="CK299" s="174">
        <v>0</v>
      </c>
      <c r="CL299" s="174">
        <v>0</v>
      </c>
      <c r="CM299" s="174">
        <v>0</v>
      </c>
      <c r="CN299" s="174">
        <v>0</v>
      </c>
      <c r="CO299" s="174">
        <v>0</v>
      </c>
      <c r="CP299" s="174">
        <v>0</v>
      </c>
      <c r="CQ299" s="174">
        <v>0</v>
      </c>
      <c r="CR299" s="174">
        <v>0</v>
      </c>
      <c r="CS299" s="174">
        <v>0</v>
      </c>
      <c r="CT299" s="174">
        <v>0</v>
      </c>
      <c r="CU299" s="174">
        <v>0</v>
      </c>
      <c r="CV299" s="174">
        <v>0</v>
      </c>
      <c r="CW299" s="174">
        <v>0</v>
      </c>
      <c r="CX299" s="174">
        <v>0</v>
      </c>
      <c r="CY299" s="174">
        <v>0</v>
      </c>
      <c r="CZ299" s="174">
        <v>0</v>
      </c>
      <c r="DA299" s="174">
        <v>0</v>
      </c>
      <c r="DB299" s="174">
        <v>0</v>
      </c>
      <c r="DC299" s="174">
        <v>0</v>
      </c>
      <c r="DD299" s="174">
        <v>0</v>
      </c>
      <c r="DE299" s="174">
        <v>0</v>
      </c>
      <c r="DF299" s="174">
        <v>0</v>
      </c>
      <c r="DG299" s="174">
        <v>0</v>
      </c>
      <c r="DH299" s="174">
        <v>0</v>
      </c>
      <c r="DI299" s="174">
        <v>0</v>
      </c>
      <c r="DJ299" s="174">
        <v>0</v>
      </c>
      <c r="DK299" s="174">
        <v>0</v>
      </c>
      <c r="DL299" s="174">
        <v>0</v>
      </c>
      <c r="DM299" s="174">
        <v>0</v>
      </c>
      <c r="DN299" s="174">
        <v>0</v>
      </c>
      <c r="DO299" s="174">
        <v>0</v>
      </c>
      <c r="DP299" s="174">
        <v>0</v>
      </c>
      <c r="DQ299" s="174">
        <v>0</v>
      </c>
      <c r="DR299" s="174">
        <v>0</v>
      </c>
      <c r="DS299" s="174">
        <v>0</v>
      </c>
      <c r="DT299" s="174">
        <v>0</v>
      </c>
      <c r="DU299" s="174">
        <v>0</v>
      </c>
      <c r="DV299" s="174">
        <v>0</v>
      </c>
      <c r="DW299" s="174">
        <v>0</v>
      </c>
      <c r="DX299" s="174">
        <v>0</v>
      </c>
      <c r="DY299" s="174">
        <v>0</v>
      </c>
      <c r="DZ299" s="174">
        <v>0</v>
      </c>
      <c r="EA299" s="174">
        <v>0</v>
      </c>
      <c r="EB299" s="174">
        <v>0</v>
      </c>
      <c r="EC299" s="174">
        <v>0</v>
      </c>
      <c r="ED299" s="174">
        <v>0</v>
      </c>
      <c r="EE299" s="174">
        <v>0</v>
      </c>
      <c r="EF299" s="174">
        <v>0</v>
      </c>
      <c r="EG299" s="174">
        <v>0</v>
      </c>
      <c r="EH299" s="174">
        <v>0</v>
      </c>
      <c r="EI299" s="174">
        <v>0</v>
      </c>
      <c r="EJ299" s="174">
        <v>0</v>
      </c>
      <c r="EK299" s="174">
        <v>0</v>
      </c>
      <c r="EL299" s="174">
        <v>0</v>
      </c>
      <c r="EM299" s="174">
        <v>0</v>
      </c>
      <c r="EN299" s="174">
        <v>0</v>
      </c>
      <c r="EO299" s="174">
        <v>0</v>
      </c>
      <c r="EP299" s="174">
        <v>0</v>
      </c>
      <c r="EQ299" s="174">
        <v>0</v>
      </c>
      <c r="ER299" s="174">
        <v>0</v>
      </c>
      <c r="ES299" s="174">
        <v>0</v>
      </c>
      <c r="ET299" s="174">
        <v>0</v>
      </c>
      <c r="EU299" s="174">
        <v>0</v>
      </c>
      <c r="EV299" s="174">
        <v>0</v>
      </c>
      <c r="EW299" s="174">
        <v>0</v>
      </c>
      <c r="EX299" s="174">
        <v>0</v>
      </c>
      <c r="EY299" s="174">
        <v>0</v>
      </c>
      <c r="EZ299" s="174">
        <v>0</v>
      </c>
      <c r="FA299" s="174">
        <v>0</v>
      </c>
      <c r="FB299" s="174">
        <v>0</v>
      </c>
      <c r="FC299" s="174">
        <v>0</v>
      </c>
      <c r="FD299" s="174">
        <v>0</v>
      </c>
      <c r="FE299" s="174">
        <v>0</v>
      </c>
      <c r="FF299" s="174">
        <v>0</v>
      </c>
      <c r="FG299" s="174">
        <v>0</v>
      </c>
      <c r="FH299" s="174">
        <v>0</v>
      </c>
      <c r="FI299" s="174">
        <v>0</v>
      </c>
      <c r="FJ299" s="174">
        <v>0</v>
      </c>
      <c r="FK299" s="174">
        <v>0</v>
      </c>
      <c r="FL299" s="174">
        <v>0</v>
      </c>
      <c r="FM299" s="174">
        <v>0</v>
      </c>
      <c r="FN299" s="174">
        <v>0</v>
      </c>
      <c r="FO299" s="174">
        <v>0</v>
      </c>
      <c r="FP299" s="174">
        <v>0</v>
      </c>
      <c r="FQ299" s="174">
        <v>0</v>
      </c>
      <c r="FR299" s="174">
        <v>0</v>
      </c>
      <c r="FS299" s="174">
        <v>0</v>
      </c>
      <c r="FT299" s="174">
        <v>0</v>
      </c>
      <c r="FU299" s="174">
        <v>0</v>
      </c>
      <c r="FV299" s="174">
        <v>0</v>
      </c>
      <c r="FW299" s="174">
        <v>0</v>
      </c>
      <c r="FX299" s="174">
        <v>0</v>
      </c>
      <c r="FY299" s="174">
        <v>0</v>
      </c>
      <c r="FZ299" s="174">
        <v>0</v>
      </c>
      <c r="GA299" s="174">
        <v>0</v>
      </c>
    </row>
    <row r="300" spans="2:183">
      <c r="B300" s="171" t="s">
        <v>10</v>
      </c>
      <c r="C300" s="172" t="s">
        <v>39</v>
      </c>
      <c r="D300" s="81">
        <v>0</v>
      </c>
      <c r="E300" s="82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0.5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0</v>
      </c>
      <c r="BU300" s="82">
        <v>0</v>
      </c>
      <c r="BV300" s="82">
        <v>0</v>
      </c>
      <c r="BW300" s="82">
        <v>0</v>
      </c>
      <c r="BX300" s="82">
        <v>0</v>
      </c>
      <c r="BY300" s="82">
        <v>0</v>
      </c>
      <c r="BZ300" s="82">
        <v>0</v>
      </c>
      <c r="CA300" s="82">
        <v>0</v>
      </c>
      <c r="CB300" s="82">
        <v>0</v>
      </c>
      <c r="CC300" s="82">
        <v>0</v>
      </c>
      <c r="CD300" s="82">
        <v>0</v>
      </c>
      <c r="CE300" s="82">
        <v>0</v>
      </c>
      <c r="CF300" s="82">
        <v>0</v>
      </c>
      <c r="CG300" s="82">
        <v>0</v>
      </c>
      <c r="CH300" s="82">
        <v>0</v>
      </c>
      <c r="CI300" s="82">
        <v>0</v>
      </c>
      <c r="CJ300" s="82">
        <v>0</v>
      </c>
      <c r="CK300" s="82">
        <v>0</v>
      </c>
      <c r="CL300" s="82">
        <v>0</v>
      </c>
      <c r="CM300" s="82">
        <v>0</v>
      </c>
      <c r="CN300" s="82">
        <v>0</v>
      </c>
      <c r="CO300" s="82">
        <v>0</v>
      </c>
      <c r="CP300" s="82">
        <v>0</v>
      </c>
      <c r="CQ300" s="82">
        <v>0</v>
      </c>
      <c r="CR300" s="82">
        <v>0</v>
      </c>
      <c r="CS300" s="82">
        <v>0</v>
      </c>
      <c r="CT300" s="82">
        <v>0</v>
      </c>
      <c r="CU300" s="82">
        <v>0</v>
      </c>
      <c r="CV300" s="82">
        <v>0</v>
      </c>
      <c r="CW300" s="82">
        <v>0</v>
      </c>
      <c r="CX300" s="82">
        <v>0</v>
      </c>
      <c r="CY300" s="82">
        <v>0</v>
      </c>
      <c r="CZ300" s="82">
        <v>0</v>
      </c>
      <c r="DA300" s="82">
        <v>0</v>
      </c>
      <c r="DB300" s="82">
        <v>0</v>
      </c>
      <c r="DC300" s="82">
        <v>0</v>
      </c>
      <c r="DD300" s="82">
        <v>0</v>
      </c>
      <c r="DE300" s="82">
        <v>0</v>
      </c>
      <c r="DF300" s="82">
        <v>0</v>
      </c>
      <c r="DG300" s="82">
        <v>0</v>
      </c>
      <c r="DH300" s="82">
        <v>0</v>
      </c>
      <c r="DI300" s="82">
        <v>0</v>
      </c>
      <c r="DJ300" s="82">
        <v>0</v>
      </c>
      <c r="DK300" s="82">
        <v>0</v>
      </c>
      <c r="DL300" s="82">
        <v>0</v>
      </c>
      <c r="DM300" s="82">
        <v>0</v>
      </c>
      <c r="DN300" s="82">
        <v>0</v>
      </c>
      <c r="DO300" s="82">
        <v>0</v>
      </c>
      <c r="DP300" s="82">
        <v>0</v>
      </c>
      <c r="DQ300" s="82">
        <v>0</v>
      </c>
      <c r="DR300" s="82">
        <v>0</v>
      </c>
      <c r="DS300" s="82">
        <v>0</v>
      </c>
      <c r="DT300" s="82">
        <v>0</v>
      </c>
      <c r="DU300" s="82">
        <v>0</v>
      </c>
      <c r="DV300" s="82">
        <v>0</v>
      </c>
      <c r="DW300" s="82">
        <v>0</v>
      </c>
      <c r="DX300" s="82">
        <v>0</v>
      </c>
      <c r="DY300" s="82">
        <v>0</v>
      </c>
      <c r="DZ300" s="82">
        <v>0</v>
      </c>
      <c r="EA300" s="82">
        <v>0</v>
      </c>
      <c r="EB300" s="82">
        <v>0</v>
      </c>
      <c r="EC300" s="82">
        <v>0</v>
      </c>
      <c r="ED300" s="82">
        <v>0</v>
      </c>
      <c r="EE300" s="82">
        <v>0</v>
      </c>
      <c r="EF300" s="82">
        <v>0</v>
      </c>
      <c r="EG300" s="82">
        <v>0</v>
      </c>
      <c r="EH300" s="82">
        <v>0</v>
      </c>
      <c r="EI300" s="82">
        <v>0</v>
      </c>
      <c r="EJ300" s="82">
        <v>0</v>
      </c>
      <c r="EK300" s="82">
        <v>0</v>
      </c>
      <c r="EL300" s="82">
        <v>0</v>
      </c>
      <c r="EM300" s="82">
        <v>0</v>
      </c>
      <c r="EN300" s="82">
        <v>0</v>
      </c>
      <c r="EO300" s="82">
        <v>0</v>
      </c>
      <c r="EP300" s="82">
        <v>0</v>
      </c>
      <c r="EQ300" s="82">
        <v>0</v>
      </c>
      <c r="ER300" s="82">
        <v>0</v>
      </c>
      <c r="ES300" s="82">
        <v>0</v>
      </c>
      <c r="ET300" s="82">
        <v>0</v>
      </c>
      <c r="EU300" s="82">
        <v>0</v>
      </c>
      <c r="EV300" s="82">
        <v>0</v>
      </c>
      <c r="EW300" s="82">
        <v>0</v>
      </c>
      <c r="EX300" s="82">
        <v>0</v>
      </c>
      <c r="EY300" s="82">
        <v>0</v>
      </c>
      <c r="EZ300" s="82">
        <v>0</v>
      </c>
      <c r="FA300" s="82">
        <v>0</v>
      </c>
      <c r="FB300" s="82">
        <v>0</v>
      </c>
      <c r="FC300" s="82">
        <v>0</v>
      </c>
      <c r="FD300" s="82">
        <v>0</v>
      </c>
      <c r="FE300" s="82">
        <v>0</v>
      </c>
      <c r="FF300" s="82">
        <v>0</v>
      </c>
      <c r="FG300" s="82">
        <v>0</v>
      </c>
      <c r="FH300" s="82">
        <v>0</v>
      </c>
      <c r="FI300" s="82">
        <v>0</v>
      </c>
      <c r="FJ300" s="82">
        <v>0</v>
      </c>
      <c r="FK300" s="82">
        <v>0</v>
      </c>
      <c r="FL300" s="82">
        <v>0</v>
      </c>
      <c r="FM300" s="82">
        <v>0</v>
      </c>
      <c r="FN300" s="82">
        <v>0</v>
      </c>
      <c r="FO300" s="82">
        <v>0</v>
      </c>
      <c r="FP300" s="82">
        <v>0</v>
      </c>
      <c r="FQ300" s="82">
        <v>0</v>
      </c>
      <c r="FR300" s="82">
        <v>0</v>
      </c>
      <c r="FS300" s="82">
        <v>0</v>
      </c>
      <c r="FT300" s="82">
        <v>0</v>
      </c>
      <c r="FU300" s="82">
        <v>0</v>
      </c>
      <c r="FV300" s="82">
        <v>0</v>
      </c>
      <c r="FW300" s="82">
        <v>0</v>
      </c>
      <c r="FX300" s="82">
        <v>0</v>
      </c>
      <c r="FY300" s="82">
        <v>0</v>
      </c>
      <c r="FZ300" s="82">
        <v>0</v>
      </c>
      <c r="GA300" s="82">
        <v>0</v>
      </c>
    </row>
    <row r="301" spans="2:183">
      <c r="B301" s="96" t="s">
        <v>10</v>
      </c>
      <c r="C301" s="166" t="s">
        <v>40</v>
      </c>
      <c r="D301" s="175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4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  <c r="R301" s="176">
        <v>0</v>
      </c>
      <c r="S301" s="176">
        <v>0</v>
      </c>
      <c r="T301" s="176">
        <v>0</v>
      </c>
      <c r="U301" s="176">
        <v>0</v>
      </c>
      <c r="V301" s="176">
        <v>0</v>
      </c>
      <c r="W301" s="176">
        <v>0</v>
      </c>
      <c r="X301" s="176">
        <v>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6">
        <v>0</v>
      </c>
      <c r="AL301" s="176">
        <v>0</v>
      </c>
      <c r="AM301" s="176">
        <v>0</v>
      </c>
      <c r="AN301" s="176">
        <v>0</v>
      </c>
      <c r="AO301" s="176">
        <v>0</v>
      </c>
      <c r="AP301" s="176">
        <v>0</v>
      </c>
      <c r="AQ301" s="176">
        <v>0</v>
      </c>
      <c r="AR301" s="176">
        <v>0</v>
      </c>
      <c r="AS301" s="176">
        <v>0</v>
      </c>
      <c r="AT301" s="176">
        <v>0</v>
      </c>
      <c r="AU301" s="176">
        <v>0</v>
      </c>
      <c r="AV301" s="176">
        <v>0</v>
      </c>
      <c r="AW301" s="176">
        <v>0</v>
      </c>
      <c r="AX301" s="176">
        <v>0</v>
      </c>
      <c r="AY301" s="176">
        <v>0</v>
      </c>
      <c r="AZ301" s="176">
        <v>0</v>
      </c>
      <c r="BA301" s="176">
        <v>0</v>
      </c>
      <c r="BB301" s="176">
        <v>0</v>
      </c>
      <c r="BC301" s="176">
        <v>0</v>
      </c>
      <c r="BD301" s="176">
        <v>0</v>
      </c>
      <c r="BE301" s="176">
        <v>0</v>
      </c>
      <c r="BF301" s="176">
        <v>0</v>
      </c>
      <c r="BG301" s="176">
        <v>0</v>
      </c>
      <c r="BH301" s="176">
        <v>0</v>
      </c>
      <c r="BI301" s="176">
        <v>0</v>
      </c>
      <c r="BJ301" s="176">
        <v>0</v>
      </c>
      <c r="BK301" s="176">
        <v>0</v>
      </c>
      <c r="BL301" s="176">
        <v>0</v>
      </c>
      <c r="BM301" s="176">
        <v>0</v>
      </c>
      <c r="BN301" s="176">
        <v>0</v>
      </c>
      <c r="BO301" s="176">
        <v>0</v>
      </c>
      <c r="BP301" s="176">
        <v>0</v>
      </c>
      <c r="BQ301" s="176">
        <v>0</v>
      </c>
      <c r="BR301" s="176">
        <v>0</v>
      </c>
      <c r="BS301" s="176">
        <v>0</v>
      </c>
      <c r="BT301" s="176">
        <v>0</v>
      </c>
      <c r="BU301" s="176">
        <v>0</v>
      </c>
      <c r="BV301" s="176">
        <v>0</v>
      </c>
      <c r="BW301" s="176">
        <v>0</v>
      </c>
      <c r="BX301" s="176">
        <v>0</v>
      </c>
      <c r="BY301" s="176">
        <v>0</v>
      </c>
      <c r="BZ301" s="176">
        <v>0</v>
      </c>
      <c r="CA301" s="176">
        <v>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0</v>
      </c>
      <c r="CH301" s="176">
        <v>0</v>
      </c>
      <c r="CI301" s="176">
        <v>0</v>
      </c>
      <c r="CJ301" s="176">
        <v>0</v>
      </c>
      <c r="CK301" s="176">
        <v>0</v>
      </c>
      <c r="CL301" s="176">
        <v>0</v>
      </c>
      <c r="CM301" s="176">
        <v>0</v>
      </c>
      <c r="CN301" s="176">
        <v>0</v>
      </c>
      <c r="CO301" s="176">
        <v>0</v>
      </c>
      <c r="CP301" s="176">
        <v>1</v>
      </c>
      <c r="CQ301" s="176">
        <v>3</v>
      </c>
      <c r="CR301" s="176">
        <v>0</v>
      </c>
      <c r="CS301" s="176">
        <v>0</v>
      </c>
      <c r="CT301" s="176">
        <v>0</v>
      </c>
      <c r="CU301" s="176">
        <v>0</v>
      </c>
      <c r="CV301" s="176">
        <v>0</v>
      </c>
      <c r="CW301" s="176">
        <v>0</v>
      </c>
      <c r="CX301" s="176">
        <v>0</v>
      </c>
      <c r="CY301" s="176">
        <v>0</v>
      </c>
      <c r="CZ301" s="176">
        <v>0</v>
      </c>
      <c r="DA301" s="176">
        <v>0</v>
      </c>
      <c r="DB301" s="176">
        <v>5</v>
      </c>
      <c r="DC301" s="176">
        <v>5</v>
      </c>
      <c r="DD301" s="176">
        <v>0</v>
      </c>
      <c r="DE301" s="176">
        <v>0</v>
      </c>
      <c r="DF301" s="176">
        <v>0</v>
      </c>
      <c r="DG301" s="176">
        <v>0</v>
      </c>
      <c r="DH301" s="176">
        <v>0</v>
      </c>
      <c r="DI301" s="176">
        <v>0</v>
      </c>
      <c r="DJ301" s="176">
        <v>0</v>
      </c>
      <c r="DK301" s="176">
        <v>0</v>
      </c>
      <c r="DL301" s="176">
        <v>0</v>
      </c>
      <c r="DM301" s="176">
        <v>0</v>
      </c>
      <c r="DN301" s="176">
        <v>5</v>
      </c>
      <c r="DO301" s="176">
        <v>5</v>
      </c>
      <c r="DP301" s="176">
        <v>0</v>
      </c>
      <c r="DQ301" s="176">
        <v>0</v>
      </c>
      <c r="DR301" s="176">
        <v>0</v>
      </c>
      <c r="DS301" s="176">
        <v>0</v>
      </c>
      <c r="DT301" s="176">
        <v>0</v>
      </c>
      <c r="DU301" s="176">
        <v>0</v>
      </c>
      <c r="DV301" s="176">
        <v>0</v>
      </c>
      <c r="DW301" s="176">
        <v>0</v>
      </c>
      <c r="DX301" s="176">
        <v>0</v>
      </c>
      <c r="DY301" s="176">
        <v>0</v>
      </c>
      <c r="DZ301" s="176">
        <v>5</v>
      </c>
      <c r="EA301" s="176">
        <v>3</v>
      </c>
      <c r="EB301" s="176">
        <v>0</v>
      </c>
      <c r="EC301" s="176">
        <v>0</v>
      </c>
      <c r="ED301" s="176">
        <v>0</v>
      </c>
      <c r="EE301" s="176">
        <v>0</v>
      </c>
      <c r="EF301" s="176">
        <v>0</v>
      </c>
      <c r="EG301" s="176">
        <v>0</v>
      </c>
      <c r="EH301" s="176">
        <v>0</v>
      </c>
      <c r="EI301" s="176">
        <v>0</v>
      </c>
      <c r="EJ301" s="176">
        <v>0</v>
      </c>
      <c r="EK301" s="176">
        <v>0</v>
      </c>
      <c r="EL301" s="176">
        <v>2</v>
      </c>
      <c r="EM301" s="176">
        <v>1</v>
      </c>
      <c r="EN301" s="176">
        <v>0</v>
      </c>
      <c r="EO301" s="176">
        <v>0</v>
      </c>
      <c r="EP301" s="176">
        <v>0</v>
      </c>
      <c r="EQ301" s="176">
        <v>0</v>
      </c>
      <c r="ER301" s="176">
        <v>0</v>
      </c>
      <c r="ES301" s="176">
        <v>0</v>
      </c>
      <c r="ET301" s="176">
        <v>0</v>
      </c>
      <c r="EU301" s="176">
        <v>0</v>
      </c>
      <c r="EV301" s="176">
        <v>0</v>
      </c>
      <c r="EW301" s="176">
        <v>0</v>
      </c>
      <c r="EX301" s="176">
        <v>1</v>
      </c>
      <c r="EY301" s="176">
        <v>0</v>
      </c>
      <c r="EZ301" s="176">
        <v>0</v>
      </c>
      <c r="FA301" s="176">
        <v>0</v>
      </c>
      <c r="FB301" s="176">
        <v>0</v>
      </c>
      <c r="FC301" s="176">
        <v>0</v>
      </c>
      <c r="FD301" s="176">
        <v>0</v>
      </c>
      <c r="FE301" s="176">
        <v>0</v>
      </c>
      <c r="FF301" s="176">
        <v>0</v>
      </c>
      <c r="FG301" s="176">
        <v>0</v>
      </c>
      <c r="FH301" s="176">
        <v>0</v>
      </c>
      <c r="FI301" s="176">
        <v>0</v>
      </c>
      <c r="FJ301" s="176">
        <v>1</v>
      </c>
      <c r="FK301" s="176">
        <v>0</v>
      </c>
      <c r="FL301" s="176">
        <v>0</v>
      </c>
      <c r="FM301" s="176">
        <v>0</v>
      </c>
      <c r="FN301" s="176">
        <v>0</v>
      </c>
      <c r="FO301" s="176">
        <v>0</v>
      </c>
      <c r="FP301" s="176">
        <v>0</v>
      </c>
      <c r="FQ301" s="176">
        <v>0</v>
      </c>
      <c r="FR301" s="176">
        <v>0</v>
      </c>
      <c r="FS301" s="176">
        <v>0</v>
      </c>
      <c r="FT301" s="176">
        <v>0</v>
      </c>
      <c r="FU301" s="176">
        <v>0</v>
      </c>
      <c r="FV301" s="176">
        <v>1</v>
      </c>
      <c r="FW301" s="176">
        <v>2</v>
      </c>
      <c r="FX301" s="176">
        <v>0</v>
      </c>
      <c r="FY301" s="176">
        <v>0</v>
      </c>
      <c r="FZ301" s="176">
        <v>0</v>
      </c>
      <c r="GA301" s="176">
        <v>0</v>
      </c>
    </row>
    <row r="302" spans="2:183">
      <c r="B302" s="96" t="s">
        <v>10</v>
      </c>
      <c r="C302" s="166" t="s">
        <v>41</v>
      </c>
      <c r="D302" s="175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  <c r="J302" s="176">
        <v>368</v>
      </c>
      <c r="K302" s="176">
        <v>0</v>
      </c>
      <c r="L302" s="176">
        <v>0</v>
      </c>
      <c r="M302" s="176">
        <v>0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0</v>
      </c>
      <c r="T302" s="176">
        <v>0</v>
      </c>
      <c r="U302" s="176">
        <v>0</v>
      </c>
      <c r="V302" s="176">
        <v>0</v>
      </c>
      <c r="W302" s="176">
        <v>0</v>
      </c>
      <c r="X302" s="176">
        <v>0</v>
      </c>
      <c r="Y302" s="176">
        <v>0</v>
      </c>
      <c r="Z302" s="176">
        <v>0</v>
      </c>
      <c r="AA302" s="176">
        <v>0</v>
      </c>
      <c r="AB302" s="176">
        <v>0</v>
      </c>
      <c r="AC302" s="176">
        <v>0</v>
      </c>
      <c r="AD302" s="176">
        <v>0</v>
      </c>
      <c r="AE302" s="176">
        <v>0</v>
      </c>
      <c r="AF302" s="176">
        <v>0</v>
      </c>
      <c r="AG302" s="176">
        <v>0</v>
      </c>
      <c r="AH302" s="176">
        <v>0</v>
      </c>
      <c r="AI302" s="176">
        <v>0</v>
      </c>
      <c r="AJ302" s="176">
        <v>0</v>
      </c>
      <c r="AK302" s="176">
        <v>0</v>
      </c>
      <c r="AL302" s="176">
        <v>0</v>
      </c>
      <c r="AM302" s="176">
        <v>0</v>
      </c>
      <c r="AN302" s="176">
        <v>0</v>
      </c>
      <c r="AO302" s="176">
        <v>0</v>
      </c>
      <c r="AP302" s="176">
        <v>0</v>
      </c>
      <c r="AQ302" s="176">
        <v>0</v>
      </c>
      <c r="AR302" s="176">
        <v>0</v>
      </c>
      <c r="AS302" s="176">
        <v>0</v>
      </c>
      <c r="AT302" s="176">
        <v>0</v>
      </c>
      <c r="AU302" s="176">
        <v>0</v>
      </c>
      <c r="AV302" s="176">
        <v>0</v>
      </c>
      <c r="AW302" s="176">
        <v>0</v>
      </c>
      <c r="AX302" s="176">
        <v>0</v>
      </c>
      <c r="AY302" s="176">
        <v>0</v>
      </c>
      <c r="AZ302" s="176">
        <v>0</v>
      </c>
      <c r="BA302" s="176">
        <v>0</v>
      </c>
      <c r="BB302" s="176">
        <v>0</v>
      </c>
      <c r="BC302" s="176">
        <v>0</v>
      </c>
      <c r="BD302" s="176">
        <v>0</v>
      </c>
      <c r="BE302" s="176">
        <v>0</v>
      </c>
      <c r="BF302" s="176">
        <v>0</v>
      </c>
      <c r="BG302" s="176">
        <v>0</v>
      </c>
      <c r="BH302" s="176">
        <v>0</v>
      </c>
      <c r="BI302" s="176">
        <v>0</v>
      </c>
      <c r="BJ302" s="176">
        <v>0</v>
      </c>
      <c r="BK302" s="176">
        <v>0</v>
      </c>
      <c r="BL302" s="176">
        <v>0</v>
      </c>
      <c r="BM302" s="176">
        <v>0</v>
      </c>
      <c r="BN302" s="176">
        <v>0</v>
      </c>
      <c r="BO302" s="176">
        <v>0</v>
      </c>
      <c r="BP302" s="176">
        <v>0</v>
      </c>
      <c r="BQ302" s="176">
        <v>0</v>
      </c>
      <c r="BR302" s="176">
        <v>0</v>
      </c>
      <c r="BS302" s="176">
        <v>0</v>
      </c>
      <c r="BT302" s="176">
        <v>0</v>
      </c>
      <c r="BU302" s="176">
        <v>0</v>
      </c>
      <c r="BV302" s="176">
        <v>0</v>
      </c>
      <c r="BW302" s="176">
        <v>0</v>
      </c>
      <c r="BX302" s="176">
        <v>0</v>
      </c>
      <c r="BY302" s="176">
        <v>0</v>
      </c>
      <c r="BZ302" s="176">
        <v>0</v>
      </c>
      <c r="CA302" s="176">
        <v>0</v>
      </c>
      <c r="CB302" s="176">
        <v>0</v>
      </c>
      <c r="CC302" s="176">
        <v>0</v>
      </c>
      <c r="CD302" s="176">
        <v>0</v>
      </c>
      <c r="CE302" s="176">
        <v>0</v>
      </c>
      <c r="CF302" s="176">
        <v>0</v>
      </c>
      <c r="CG302" s="176">
        <v>0</v>
      </c>
      <c r="CH302" s="176">
        <v>0</v>
      </c>
      <c r="CI302" s="176">
        <v>0</v>
      </c>
      <c r="CJ302" s="176">
        <v>0</v>
      </c>
      <c r="CK302" s="176">
        <v>0</v>
      </c>
      <c r="CL302" s="176">
        <v>0</v>
      </c>
      <c r="CM302" s="176">
        <v>0</v>
      </c>
      <c r="CN302" s="176">
        <v>0</v>
      </c>
      <c r="CO302" s="176">
        <v>0</v>
      </c>
      <c r="CP302" s="176">
        <v>8</v>
      </c>
      <c r="CQ302" s="176">
        <v>38</v>
      </c>
      <c r="CR302" s="176">
        <v>0</v>
      </c>
      <c r="CS302" s="176">
        <v>0</v>
      </c>
      <c r="CT302" s="176">
        <v>0</v>
      </c>
      <c r="CU302" s="176">
        <v>0</v>
      </c>
      <c r="CV302" s="176">
        <v>0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394</v>
      </c>
      <c r="DC302" s="176">
        <v>363</v>
      </c>
      <c r="DD302" s="176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6">
        <v>0</v>
      </c>
      <c r="DM302" s="176">
        <v>0</v>
      </c>
      <c r="DN302" s="176">
        <v>407</v>
      </c>
      <c r="DO302" s="176">
        <v>272</v>
      </c>
      <c r="DP302" s="176">
        <v>0</v>
      </c>
      <c r="DQ302" s="176">
        <v>0</v>
      </c>
      <c r="DR302" s="176">
        <v>0</v>
      </c>
      <c r="DS302" s="176">
        <v>0</v>
      </c>
      <c r="DT302" s="176">
        <v>0</v>
      </c>
      <c r="DU302" s="176">
        <v>0</v>
      </c>
      <c r="DV302" s="176">
        <v>0</v>
      </c>
      <c r="DW302" s="176">
        <v>0</v>
      </c>
      <c r="DX302" s="176">
        <v>0</v>
      </c>
      <c r="DY302" s="176">
        <v>0</v>
      </c>
      <c r="DZ302" s="176">
        <v>150</v>
      </c>
      <c r="EA302" s="176">
        <v>63</v>
      </c>
      <c r="EB302" s="176">
        <v>0</v>
      </c>
      <c r="EC302" s="176">
        <v>0</v>
      </c>
      <c r="ED302" s="176">
        <v>0</v>
      </c>
      <c r="EE302" s="176">
        <v>0</v>
      </c>
      <c r="EF302" s="176">
        <v>0</v>
      </c>
      <c r="EG302" s="176">
        <v>0</v>
      </c>
      <c r="EH302" s="176">
        <v>0</v>
      </c>
      <c r="EI302" s="176">
        <v>0</v>
      </c>
      <c r="EJ302" s="176">
        <v>0</v>
      </c>
      <c r="EK302" s="176">
        <v>0</v>
      </c>
      <c r="EL302" s="176">
        <v>26</v>
      </c>
      <c r="EM302" s="176">
        <v>6</v>
      </c>
      <c r="EN302" s="176">
        <v>0</v>
      </c>
      <c r="EO302" s="176">
        <v>0</v>
      </c>
      <c r="EP302" s="176">
        <v>0</v>
      </c>
      <c r="EQ302" s="176">
        <v>0</v>
      </c>
      <c r="ER302" s="176">
        <v>0</v>
      </c>
      <c r="ES302" s="176">
        <v>0</v>
      </c>
      <c r="ET302" s="176">
        <v>0</v>
      </c>
      <c r="EU302" s="176">
        <v>0</v>
      </c>
      <c r="EV302" s="176">
        <v>0</v>
      </c>
      <c r="EW302" s="176">
        <v>0</v>
      </c>
      <c r="EX302" s="176">
        <v>9</v>
      </c>
      <c r="EY302" s="176">
        <v>0</v>
      </c>
      <c r="EZ302" s="176">
        <v>0</v>
      </c>
      <c r="FA302" s="176">
        <v>0</v>
      </c>
      <c r="FB302" s="176">
        <v>0</v>
      </c>
      <c r="FC302" s="176">
        <v>0</v>
      </c>
      <c r="FD302" s="176">
        <v>0</v>
      </c>
      <c r="FE302" s="176">
        <v>0</v>
      </c>
      <c r="FF302" s="176">
        <v>0</v>
      </c>
      <c r="FG302" s="176">
        <v>0</v>
      </c>
      <c r="FH302" s="176">
        <v>0</v>
      </c>
      <c r="FI302" s="176">
        <v>0</v>
      </c>
      <c r="FJ302" s="176">
        <v>7</v>
      </c>
      <c r="FK302" s="176">
        <v>0</v>
      </c>
      <c r="FL302" s="176">
        <v>0</v>
      </c>
      <c r="FM302" s="176">
        <v>0</v>
      </c>
      <c r="FN302" s="176">
        <v>0</v>
      </c>
      <c r="FO302" s="176">
        <v>0</v>
      </c>
      <c r="FP302" s="176">
        <v>0</v>
      </c>
      <c r="FQ302" s="176">
        <v>0</v>
      </c>
      <c r="FR302" s="176">
        <v>0</v>
      </c>
      <c r="FS302" s="176">
        <v>0</v>
      </c>
      <c r="FT302" s="176">
        <v>0</v>
      </c>
      <c r="FU302" s="176">
        <v>0</v>
      </c>
      <c r="FV302" s="176">
        <v>16</v>
      </c>
      <c r="FW302" s="176">
        <v>26</v>
      </c>
      <c r="FX302" s="176">
        <v>0</v>
      </c>
      <c r="FY302" s="176">
        <v>0</v>
      </c>
      <c r="FZ302" s="176">
        <v>0</v>
      </c>
      <c r="GA302" s="176">
        <v>0</v>
      </c>
    </row>
    <row r="303" spans="2:183">
      <c r="B303" s="96" t="s">
        <v>10</v>
      </c>
      <c r="C303" s="166" t="s">
        <v>271</v>
      </c>
      <c r="D303" s="88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4704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1176</v>
      </c>
      <c r="CQ303" s="89">
        <v>3528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5880</v>
      </c>
      <c r="DC303" s="89">
        <v>5880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5880</v>
      </c>
      <c r="DO303" s="89">
        <v>5880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5880</v>
      </c>
      <c r="EA303" s="89">
        <v>3528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2352</v>
      </c>
      <c r="EM303" s="89">
        <v>1176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1176</v>
      </c>
      <c r="EY303" s="89">
        <v>0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1176</v>
      </c>
      <c r="FK303" s="89">
        <v>0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1176</v>
      </c>
      <c r="FW303" s="89">
        <v>2352</v>
      </c>
      <c r="FX303" s="89">
        <v>0</v>
      </c>
      <c r="FY303" s="89">
        <v>0</v>
      </c>
      <c r="FZ303" s="89">
        <v>0</v>
      </c>
      <c r="GA303" s="89">
        <v>0</v>
      </c>
    </row>
    <row r="304" spans="2:183">
      <c r="B304" s="171" t="s">
        <v>10</v>
      </c>
      <c r="C304" s="177" t="s">
        <v>96</v>
      </c>
      <c r="D304" s="83">
        <v>0</v>
      </c>
      <c r="E304" s="84">
        <v>0</v>
      </c>
      <c r="F304" s="84">
        <v>0</v>
      </c>
      <c r="G304" s="84">
        <v>0</v>
      </c>
      <c r="H304" s="84">
        <v>0</v>
      </c>
      <c r="I304" s="84">
        <v>0</v>
      </c>
      <c r="J304" s="84">
        <v>0.89088164251207724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0</v>
      </c>
      <c r="AA304" s="84">
        <v>0</v>
      </c>
      <c r="AB304" s="84">
        <v>0</v>
      </c>
      <c r="AC304" s="84">
        <v>0</v>
      </c>
      <c r="AD304" s="84">
        <v>0</v>
      </c>
      <c r="AE304" s="84">
        <v>0</v>
      </c>
      <c r="AF304" s="84">
        <v>0</v>
      </c>
      <c r="AG304" s="84">
        <v>0</v>
      </c>
      <c r="AH304" s="84">
        <v>0</v>
      </c>
      <c r="AI304" s="84">
        <v>0</v>
      </c>
      <c r="AJ304" s="84">
        <v>0</v>
      </c>
      <c r="AK304" s="84">
        <v>0</v>
      </c>
      <c r="AL304" s="84">
        <v>0</v>
      </c>
      <c r="AM304" s="84">
        <v>0</v>
      </c>
      <c r="AN304" s="84">
        <v>0</v>
      </c>
      <c r="AO304" s="84">
        <v>0</v>
      </c>
      <c r="AP304" s="84">
        <v>0</v>
      </c>
      <c r="AQ304" s="84">
        <v>0</v>
      </c>
      <c r="AR304" s="84">
        <v>0</v>
      </c>
      <c r="AS304" s="84">
        <v>0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84">
        <v>0</v>
      </c>
      <c r="BA304" s="84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84">
        <v>0</v>
      </c>
      <c r="BI304" s="84">
        <v>0</v>
      </c>
      <c r="BJ304" s="84">
        <v>0</v>
      </c>
      <c r="BK304" s="84">
        <v>0</v>
      </c>
      <c r="BL304" s="84">
        <v>0</v>
      </c>
      <c r="BM304" s="84">
        <v>0</v>
      </c>
      <c r="BN304" s="84">
        <v>0</v>
      </c>
      <c r="BO304" s="84">
        <v>0</v>
      </c>
      <c r="BP304" s="84">
        <v>0</v>
      </c>
      <c r="BQ304" s="84">
        <v>0</v>
      </c>
      <c r="BR304" s="84">
        <v>0</v>
      </c>
      <c r="BS304" s="84">
        <v>0</v>
      </c>
      <c r="BT304" s="84">
        <v>0</v>
      </c>
      <c r="BU304" s="84">
        <v>0</v>
      </c>
      <c r="BV304" s="84">
        <v>0</v>
      </c>
      <c r="BW304" s="84">
        <v>0</v>
      </c>
      <c r="BX304" s="84">
        <v>0</v>
      </c>
      <c r="BY304" s="84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0</v>
      </c>
      <c r="CG304" s="84">
        <v>0</v>
      </c>
      <c r="CH304" s="84">
        <v>0</v>
      </c>
      <c r="CI304" s="84">
        <v>0</v>
      </c>
      <c r="CJ304" s="84">
        <v>0</v>
      </c>
      <c r="CK304" s="84">
        <v>0</v>
      </c>
      <c r="CL304" s="84">
        <v>0</v>
      </c>
      <c r="CM304" s="84">
        <v>0</v>
      </c>
      <c r="CN304" s="84">
        <v>0</v>
      </c>
      <c r="CO304" s="84">
        <v>0</v>
      </c>
      <c r="CP304" s="84">
        <v>0.98333333333333328</v>
      </c>
      <c r="CQ304" s="84">
        <v>0.96198830409356728</v>
      </c>
      <c r="CR304" s="84">
        <v>0</v>
      </c>
      <c r="CS304" s="84">
        <v>0</v>
      </c>
      <c r="CT304" s="84">
        <v>0</v>
      </c>
      <c r="CU304" s="84">
        <v>0</v>
      </c>
      <c r="CV304" s="84">
        <v>0</v>
      </c>
      <c r="CW304" s="84">
        <v>0</v>
      </c>
      <c r="CX304" s="84">
        <v>0</v>
      </c>
      <c r="CY304" s="84">
        <v>0</v>
      </c>
      <c r="CZ304" s="84">
        <v>0</v>
      </c>
      <c r="DA304" s="84">
        <v>0</v>
      </c>
      <c r="DB304" s="84">
        <v>0.87461928934010147</v>
      </c>
      <c r="DC304" s="84">
        <v>0.87584940312213044</v>
      </c>
      <c r="DD304" s="84">
        <v>0</v>
      </c>
      <c r="DE304" s="84">
        <v>0</v>
      </c>
      <c r="DF304" s="84">
        <v>0</v>
      </c>
      <c r="DG304" s="84">
        <v>0</v>
      </c>
      <c r="DH304" s="84">
        <v>0</v>
      </c>
      <c r="DI304" s="84">
        <v>0</v>
      </c>
      <c r="DJ304" s="84">
        <v>0</v>
      </c>
      <c r="DK304" s="84">
        <v>0</v>
      </c>
      <c r="DL304" s="84">
        <v>0</v>
      </c>
      <c r="DM304" s="84">
        <v>0</v>
      </c>
      <c r="DN304" s="84">
        <v>0.86442806442806441</v>
      </c>
      <c r="DO304" s="84">
        <v>0.87949346405228757</v>
      </c>
      <c r="DP304" s="84">
        <v>0</v>
      </c>
      <c r="DQ304" s="84">
        <v>0</v>
      </c>
      <c r="DR304" s="84">
        <v>0</v>
      </c>
      <c r="DS304" s="84">
        <v>0</v>
      </c>
      <c r="DT304" s="84">
        <v>0</v>
      </c>
      <c r="DU304" s="84">
        <v>0</v>
      </c>
      <c r="DV304" s="84">
        <v>0</v>
      </c>
      <c r="DW304" s="84">
        <v>0</v>
      </c>
      <c r="DX304" s="84">
        <v>0</v>
      </c>
      <c r="DY304" s="84">
        <v>0</v>
      </c>
      <c r="DZ304" s="84">
        <v>0.90370370370370368</v>
      </c>
      <c r="EA304" s="84">
        <v>0.91746031746031742</v>
      </c>
      <c r="EB304" s="84">
        <v>0</v>
      </c>
      <c r="EC304" s="84">
        <v>0</v>
      </c>
      <c r="ED304" s="84">
        <v>0</v>
      </c>
      <c r="EE304" s="84">
        <v>0</v>
      </c>
      <c r="EF304" s="84">
        <v>0</v>
      </c>
      <c r="EG304" s="84">
        <v>0</v>
      </c>
      <c r="EH304" s="84">
        <v>0</v>
      </c>
      <c r="EI304" s="84">
        <v>0</v>
      </c>
      <c r="EJ304" s="84">
        <v>0</v>
      </c>
      <c r="EK304" s="84">
        <v>0</v>
      </c>
      <c r="EL304" s="84">
        <v>0.93333333333333335</v>
      </c>
      <c r="EM304" s="84">
        <v>1</v>
      </c>
      <c r="EN304" s="84">
        <v>0</v>
      </c>
      <c r="EO304" s="84">
        <v>0</v>
      </c>
      <c r="EP304" s="84">
        <v>0</v>
      </c>
      <c r="EQ304" s="84">
        <v>0</v>
      </c>
      <c r="ER304" s="84">
        <v>0</v>
      </c>
      <c r="ES304" s="84">
        <v>0</v>
      </c>
      <c r="ET304" s="84">
        <v>0</v>
      </c>
      <c r="EU304" s="84">
        <v>0</v>
      </c>
      <c r="EV304" s="84">
        <v>0</v>
      </c>
      <c r="EW304" s="84">
        <v>0</v>
      </c>
      <c r="EX304" s="84">
        <v>1</v>
      </c>
      <c r="EY304" s="84">
        <v>0</v>
      </c>
      <c r="EZ304" s="84">
        <v>0</v>
      </c>
      <c r="FA304" s="84">
        <v>0</v>
      </c>
      <c r="FB304" s="84">
        <v>0</v>
      </c>
      <c r="FC304" s="84">
        <v>0</v>
      </c>
      <c r="FD304" s="84">
        <v>0</v>
      </c>
      <c r="FE304" s="84">
        <v>0</v>
      </c>
      <c r="FF304" s="84">
        <v>0</v>
      </c>
      <c r="FG304" s="84">
        <v>0</v>
      </c>
      <c r="FH304" s="84">
        <v>0</v>
      </c>
      <c r="FI304" s="84">
        <v>0</v>
      </c>
      <c r="FJ304" s="84">
        <v>0.98095238095238091</v>
      </c>
      <c r="FK304" s="84">
        <v>0</v>
      </c>
      <c r="FL304" s="84">
        <v>0</v>
      </c>
      <c r="FM304" s="84">
        <v>0</v>
      </c>
      <c r="FN304" s="84">
        <v>0</v>
      </c>
      <c r="FO304" s="84">
        <v>0</v>
      </c>
      <c r="FP304" s="84">
        <v>0</v>
      </c>
      <c r="FQ304" s="84">
        <v>0</v>
      </c>
      <c r="FR304" s="84">
        <v>0</v>
      </c>
      <c r="FS304" s="84">
        <v>0</v>
      </c>
      <c r="FT304" s="84">
        <v>0</v>
      </c>
      <c r="FU304" s="84">
        <v>0</v>
      </c>
      <c r="FV304" s="84">
        <v>0.92777777777777781</v>
      </c>
      <c r="FW304" s="84">
        <v>0.97777777777777775</v>
      </c>
      <c r="FX304" s="84">
        <v>0</v>
      </c>
      <c r="FY304" s="84">
        <v>0</v>
      </c>
      <c r="FZ304" s="84">
        <v>0</v>
      </c>
      <c r="GA304" s="84">
        <v>0</v>
      </c>
    </row>
    <row r="305" spans="2:183">
      <c r="B305" s="96" t="s">
        <v>10</v>
      </c>
      <c r="C305" s="166" t="s">
        <v>42</v>
      </c>
      <c r="D305" s="178"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106780.8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179">
        <v>0</v>
      </c>
      <c r="X305" s="179">
        <v>0</v>
      </c>
      <c r="Y305" s="179">
        <v>0</v>
      </c>
      <c r="Z305" s="179">
        <v>0</v>
      </c>
      <c r="AA305" s="179">
        <v>0</v>
      </c>
      <c r="AB305" s="179">
        <v>0</v>
      </c>
      <c r="AC305" s="179">
        <v>0</v>
      </c>
      <c r="AD305" s="179">
        <v>0</v>
      </c>
      <c r="AE305" s="179">
        <v>0</v>
      </c>
      <c r="AF305" s="179">
        <v>0</v>
      </c>
      <c r="AG305" s="179">
        <v>0</v>
      </c>
      <c r="AH305" s="179">
        <v>0</v>
      </c>
      <c r="AI305" s="179">
        <v>0</v>
      </c>
      <c r="AJ305" s="179">
        <v>0</v>
      </c>
      <c r="AK305" s="179">
        <v>0</v>
      </c>
      <c r="AL305" s="179">
        <v>0</v>
      </c>
      <c r="AM305" s="179">
        <v>0</v>
      </c>
      <c r="AN305" s="179">
        <v>0</v>
      </c>
      <c r="AO305" s="179">
        <v>0</v>
      </c>
      <c r="AP305" s="179">
        <v>0</v>
      </c>
      <c r="AQ305" s="179">
        <v>0</v>
      </c>
      <c r="AR305" s="179">
        <v>0</v>
      </c>
      <c r="AS305" s="179">
        <v>0</v>
      </c>
      <c r="AT305" s="179">
        <v>0</v>
      </c>
      <c r="AU305" s="179">
        <v>0</v>
      </c>
      <c r="AV305" s="179">
        <v>0</v>
      </c>
      <c r="AW305" s="179">
        <v>0</v>
      </c>
      <c r="AX305" s="179">
        <v>0</v>
      </c>
      <c r="AY305" s="179">
        <v>0</v>
      </c>
      <c r="AZ305" s="179">
        <v>0</v>
      </c>
      <c r="BA305" s="179">
        <v>0</v>
      </c>
      <c r="BB305" s="179">
        <v>0</v>
      </c>
      <c r="BC305" s="179">
        <v>0</v>
      </c>
      <c r="BD305" s="179">
        <v>0</v>
      </c>
      <c r="BE305" s="179">
        <v>0</v>
      </c>
      <c r="BF305" s="179">
        <v>0</v>
      </c>
      <c r="BG305" s="179">
        <v>0</v>
      </c>
      <c r="BH305" s="179">
        <v>0</v>
      </c>
      <c r="BI305" s="179">
        <v>0</v>
      </c>
      <c r="BJ305" s="179">
        <v>0</v>
      </c>
      <c r="BK305" s="179">
        <v>0</v>
      </c>
      <c r="BL305" s="179">
        <v>0</v>
      </c>
      <c r="BM305" s="179">
        <v>0</v>
      </c>
      <c r="BN305" s="179">
        <v>0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0</v>
      </c>
      <c r="BW305" s="179">
        <v>0</v>
      </c>
      <c r="BX305" s="179">
        <v>0</v>
      </c>
      <c r="BY305" s="179">
        <v>0</v>
      </c>
      <c r="BZ305" s="179">
        <v>0</v>
      </c>
      <c r="CA305" s="179">
        <v>0</v>
      </c>
      <c r="CB305" s="179">
        <v>0</v>
      </c>
      <c r="CC305" s="179">
        <v>0</v>
      </c>
      <c r="CD305" s="179">
        <v>0</v>
      </c>
      <c r="CE305" s="179">
        <v>0</v>
      </c>
      <c r="CF305" s="179">
        <v>0</v>
      </c>
      <c r="CG305" s="179">
        <v>0</v>
      </c>
      <c r="CH305" s="179">
        <v>0</v>
      </c>
      <c r="CI305" s="179">
        <v>0</v>
      </c>
      <c r="CJ305" s="179">
        <v>0</v>
      </c>
      <c r="CK305" s="179">
        <v>0</v>
      </c>
      <c r="CL305" s="179">
        <v>0</v>
      </c>
      <c r="CM305" s="179">
        <v>0</v>
      </c>
      <c r="CN305" s="179">
        <v>0</v>
      </c>
      <c r="CO305" s="179">
        <v>0</v>
      </c>
      <c r="CP305" s="179">
        <v>7053.65</v>
      </c>
      <c r="CQ305" s="179">
        <v>21263.26</v>
      </c>
      <c r="CR305" s="179">
        <v>0</v>
      </c>
      <c r="CS305" s="179">
        <v>0</v>
      </c>
      <c r="CT305" s="179">
        <v>0</v>
      </c>
      <c r="CU305" s="179">
        <v>0</v>
      </c>
      <c r="CV305" s="179">
        <v>0</v>
      </c>
      <c r="CW305" s="179">
        <v>0</v>
      </c>
      <c r="CX305" s="179">
        <v>0</v>
      </c>
      <c r="CY305" s="179">
        <v>0</v>
      </c>
      <c r="CZ305" s="179">
        <v>0</v>
      </c>
      <c r="DA305" s="179">
        <v>0</v>
      </c>
      <c r="DB305" s="179">
        <v>37831.919999999998</v>
      </c>
      <c r="DC305" s="179">
        <v>38025.96</v>
      </c>
      <c r="DD305" s="179">
        <v>0</v>
      </c>
      <c r="DE305" s="179">
        <v>0</v>
      </c>
      <c r="DF305" s="179">
        <v>0</v>
      </c>
      <c r="DG305" s="179">
        <v>0</v>
      </c>
      <c r="DH305" s="179">
        <v>0</v>
      </c>
      <c r="DI305" s="179">
        <v>0</v>
      </c>
      <c r="DJ305" s="179">
        <v>0</v>
      </c>
      <c r="DK305" s="179">
        <v>0</v>
      </c>
      <c r="DL305" s="179">
        <v>0</v>
      </c>
      <c r="DM305" s="179">
        <v>0</v>
      </c>
      <c r="DN305" s="179">
        <v>39931.08</v>
      </c>
      <c r="DO305" s="179">
        <v>40119.230000000003</v>
      </c>
      <c r="DP305" s="179">
        <v>0</v>
      </c>
      <c r="DQ305" s="179">
        <v>0</v>
      </c>
      <c r="DR305" s="179">
        <v>0</v>
      </c>
      <c r="DS305" s="179">
        <v>0</v>
      </c>
      <c r="DT305" s="179">
        <v>0</v>
      </c>
      <c r="DU305" s="179">
        <v>0</v>
      </c>
      <c r="DV305" s="179">
        <v>0</v>
      </c>
      <c r="DW305" s="179">
        <v>0</v>
      </c>
      <c r="DX305" s="179">
        <v>0</v>
      </c>
      <c r="DY305" s="179">
        <v>0</v>
      </c>
      <c r="DZ305" s="179">
        <v>41865.589999999997</v>
      </c>
      <c r="EA305" s="179">
        <v>25242.84</v>
      </c>
      <c r="EB305" s="179">
        <v>0</v>
      </c>
      <c r="EC305" s="179">
        <v>0</v>
      </c>
      <c r="ED305" s="179">
        <v>0</v>
      </c>
      <c r="EE305" s="179">
        <v>0</v>
      </c>
      <c r="EF305" s="179">
        <v>0</v>
      </c>
      <c r="EG305" s="179">
        <v>0</v>
      </c>
      <c r="EH305" s="179">
        <v>0</v>
      </c>
      <c r="EI305" s="179">
        <v>0</v>
      </c>
      <c r="EJ305" s="179">
        <v>0</v>
      </c>
      <c r="EK305" s="179">
        <v>0</v>
      </c>
      <c r="EL305" s="179">
        <v>17741.14</v>
      </c>
      <c r="EM305" s="179">
        <v>8947.01</v>
      </c>
      <c r="EN305" s="179">
        <v>0</v>
      </c>
      <c r="EO305" s="179">
        <v>0</v>
      </c>
      <c r="EP305" s="179">
        <v>0</v>
      </c>
      <c r="EQ305" s="179">
        <v>0</v>
      </c>
      <c r="ER305" s="179">
        <v>0</v>
      </c>
      <c r="ES305" s="179">
        <v>0</v>
      </c>
      <c r="ET305" s="179">
        <v>0</v>
      </c>
      <c r="EU305" s="179">
        <v>0</v>
      </c>
      <c r="EV305" s="179">
        <v>0</v>
      </c>
      <c r="EW305" s="179">
        <v>0</v>
      </c>
      <c r="EX305" s="179">
        <v>9388.01</v>
      </c>
      <c r="EY305" s="179">
        <v>0</v>
      </c>
      <c r="EZ305" s="179">
        <v>0</v>
      </c>
      <c r="FA305" s="179">
        <v>0</v>
      </c>
      <c r="FB305" s="179">
        <v>0</v>
      </c>
      <c r="FC305" s="179">
        <v>0</v>
      </c>
      <c r="FD305" s="179">
        <v>0</v>
      </c>
      <c r="FE305" s="179">
        <v>0</v>
      </c>
      <c r="FF305" s="179">
        <v>0</v>
      </c>
      <c r="FG305" s="179">
        <v>0</v>
      </c>
      <c r="FH305" s="179">
        <v>0</v>
      </c>
      <c r="FI305" s="179">
        <v>0</v>
      </c>
      <c r="FJ305" s="179">
        <v>9796.08</v>
      </c>
      <c r="FK305" s="179">
        <v>0</v>
      </c>
      <c r="FL305" s="179">
        <v>0</v>
      </c>
      <c r="FM305" s="179">
        <v>0</v>
      </c>
      <c r="FN305" s="179">
        <v>0</v>
      </c>
      <c r="FO305" s="179">
        <v>0</v>
      </c>
      <c r="FP305" s="179">
        <v>0</v>
      </c>
      <c r="FQ305" s="179">
        <v>0</v>
      </c>
      <c r="FR305" s="179">
        <v>0</v>
      </c>
      <c r="FS305" s="179">
        <v>0</v>
      </c>
      <c r="FT305" s="179">
        <v>0</v>
      </c>
      <c r="FU305" s="179">
        <v>0</v>
      </c>
      <c r="FV305" s="179">
        <v>10143</v>
      </c>
      <c r="FW305" s="179">
        <v>20398.900000000001</v>
      </c>
      <c r="FX305" s="179">
        <v>0</v>
      </c>
      <c r="FY305" s="179">
        <v>0</v>
      </c>
      <c r="FZ305" s="179">
        <v>0</v>
      </c>
      <c r="GA305" s="179">
        <v>0</v>
      </c>
    </row>
    <row r="306" spans="2:183">
      <c r="B306" s="96" t="s">
        <v>10</v>
      </c>
      <c r="C306" s="166" t="s">
        <v>318</v>
      </c>
      <c r="D306" s="178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179">
        <v>0</v>
      </c>
      <c r="X306" s="179">
        <v>0</v>
      </c>
      <c r="Y306" s="179">
        <v>0</v>
      </c>
      <c r="Z306" s="179">
        <v>0</v>
      </c>
      <c r="AA306" s="179">
        <v>0</v>
      </c>
      <c r="AB306" s="179">
        <v>0</v>
      </c>
      <c r="AC306" s="179">
        <v>0</v>
      </c>
      <c r="AD306" s="179">
        <v>0</v>
      </c>
      <c r="AE306" s="179">
        <v>0</v>
      </c>
      <c r="AF306" s="179">
        <v>0</v>
      </c>
      <c r="AG306" s="179">
        <v>0</v>
      </c>
      <c r="AH306" s="179">
        <v>0</v>
      </c>
      <c r="AI306" s="179">
        <v>0</v>
      </c>
      <c r="AJ306" s="179">
        <v>0</v>
      </c>
      <c r="AK306" s="179">
        <v>0</v>
      </c>
      <c r="AL306" s="179">
        <v>0</v>
      </c>
      <c r="AM306" s="179">
        <v>0</v>
      </c>
      <c r="AN306" s="179">
        <v>0</v>
      </c>
      <c r="AO306" s="179">
        <v>0</v>
      </c>
      <c r="AP306" s="179">
        <v>0</v>
      </c>
      <c r="AQ306" s="179">
        <v>0</v>
      </c>
      <c r="AR306" s="179">
        <v>0</v>
      </c>
      <c r="AS306" s="179">
        <v>0</v>
      </c>
      <c r="AT306" s="179">
        <v>0</v>
      </c>
      <c r="AU306" s="179">
        <v>0</v>
      </c>
      <c r="AV306" s="179">
        <v>0</v>
      </c>
      <c r="AW306" s="179">
        <v>0</v>
      </c>
      <c r="AX306" s="179">
        <v>0</v>
      </c>
      <c r="AY306" s="179">
        <v>0</v>
      </c>
      <c r="AZ306" s="179">
        <v>0</v>
      </c>
      <c r="BA306" s="179">
        <v>0</v>
      </c>
      <c r="BB306" s="179">
        <v>0</v>
      </c>
      <c r="BC306" s="179">
        <v>0</v>
      </c>
      <c r="BD306" s="179">
        <v>0</v>
      </c>
      <c r="BE306" s="179">
        <v>0</v>
      </c>
      <c r="BF306" s="179">
        <v>0</v>
      </c>
      <c r="BG306" s="179">
        <v>0</v>
      </c>
      <c r="BH306" s="179">
        <v>0</v>
      </c>
      <c r="BI306" s="179">
        <v>0</v>
      </c>
      <c r="BJ306" s="179">
        <v>0</v>
      </c>
      <c r="BK306" s="179">
        <v>0</v>
      </c>
      <c r="BL306" s="179">
        <v>0</v>
      </c>
      <c r="BM306" s="179">
        <v>0</v>
      </c>
      <c r="BN306" s="179">
        <v>0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0</v>
      </c>
      <c r="BW306" s="179">
        <v>0</v>
      </c>
      <c r="BX306" s="179">
        <v>0</v>
      </c>
      <c r="BY306" s="179">
        <v>0</v>
      </c>
      <c r="BZ306" s="179">
        <v>0</v>
      </c>
      <c r="CA306" s="179">
        <v>0</v>
      </c>
      <c r="CB306" s="179">
        <v>0</v>
      </c>
      <c r="CC306" s="179">
        <v>0</v>
      </c>
      <c r="CD306" s="179">
        <v>0</v>
      </c>
      <c r="CE306" s="179">
        <v>0</v>
      </c>
      <c r="CF306" s="179">
        <v>0</v>
      </c>
      <c r="CG306" s="179">
        <v>0</v>
      </c>
      <c r="CH306" s="179">
        <v>0</v>
      </c>
      <c r="CI306" s="179">
        <v>0</v>
      </c>
      <c r="CJ306" s="179">
        <v>0</v>
      </c>
      <c r="CK306" s="179">
        <v>0</v>
      </c>
      <c r="CL306" s="179">
        <v>0</v>
      </c>
      <c r="CM306" s="179">
        <v>0</v>
      </c>
      <c r="CN306" s="179">
        <v>0</v>
      </c>
      <c r="CO306" s="179">
        <v>0</v>
      </c>
      <c r="CP306" s="179">
        <v>0</v>
      </c>
      <c r="CQ306" s="179">
        <v>0</v>
      </c>
      <c r="CR306" s="179">
        <v>0</v>
      </c>
      <c r="CS306" s="179">
        <v>0</v>
      </c>
      <c r="CT306" s="179">
        <v>0</v>
      </c>
      <c r="CU306" s="179">
        <v>0</v>
      </c>
      <c r="CV306" s="179">
        <v>0</v>
      </c>
      <c r="CW306" s="179">
        <v>0</v>
      </c>
      <c r="CX306" s="179">
        <v>0</v>
      </c>
      <c r="CY306" s="179">
        <v>0</v>
      </c>
      <c r="CZ306" s="179">
        <v>0</v>
      </c>
      <c r="DA306" s="179">
        <v>0</v>
      </c>
      <c r="DB306" s="179">
        <v>0</v>
      </c>
      <c r="DC306" s="179">
        <v>0</v>
      </c>
      <c r="DD306" s="179">
        <v>0</v>
      </c>
      <c r="DE306" s="179">
        <v>0</v>
      </c>
      <c r="DF306" s="179">
        <v>0</v>
      </c>
      <c r="DG306" s="179">
        <v>0</v>
      </c>
      <c r="DH306" s="179">
        <v>0</v>
      </c>
      <c r="DI306" s="179">
        <v>0</v>
      </c>
      <c r="DJ306" s="179">
        <v>0</v>
      </c>
      <c r="DK306" s="179">
        <v>0</v>
      </c>
      <c r="DL306" s="179">
        <v>0</v>
      </c>
      <c r="DM306" s="179">
        <v>0</v>
      </c>
      <c r="DN306" s="179">
        <v>0</v>
      </c>
      <c r="DO306" s="179">
        <v>0</v>
      </c>
      <c r="DP306" s="179">
        <v>0</v>
      </c>
      <c r="DQ306" s="179">
        <v>0</v>
      </c>
      <c r="DR306" s="179">
        <v>0</v>
      </c>
      <c r="DS306" s="179">
        <v>0</v>
      </c>
      <c r="DT306" s="179">
        <v>0</v>
      </c>
      <c r="DU306" s="179">
        <v>0</v>
      </c>
      <c r="DV306" s="179">
        <v>0</v>
      </c>
      <c r="DW306" s="179">
        <v>0</v>
      </c>
      <c r="DX306" s="179">
        <v>0</v>
      </c>
      <c r="DY306" s="179">
        <v>0</v>
      </c>
      <c r="DZ306" s="179">
        <v>0</v>
      </c>
      <c r="EA306" s="179">
        <v>0</v>
      </c>
      <c r="EB306" s="179">
        <v>0</v>
      </c>
      <c r="EC306" s="179">
        <v>0</v>
      </c>
      <c r="ED306" s="179">
        <v>0</v>
      </c>
      <c r="EE306" s="179">
        <v>0</v>
      </c>
      <c r="EF306" s="179">
        <v>0</v>
      </c>
      <c r="EG306" s="179">
        <v>0</v>
      </c>
      <c r="EH306" s="179">
        <v>0</v>
      </c>
      <c r="EI306" s="179">
        <v>0</v>
      </c>
      <c r="EJ306" s="179">
        <v>0</v>
      </c>
      <c r="EK306" s="179">
        <v>0</v>
      </c>
      <c r="EL306" s="179">
        <v>0</v>
      </c>
      <c r="EM306" s="179">
        <v>0</v>
      </c>
      <c r="EN306" s="179">
        <v>0</v>
      </c>
      <c r="EO306" s="179">
        <v>0</v>
      </c>
      <c r="EP306" s="179">
        <v>0</v>
      </c>
      <c r="EQ306" s="179">
        <v>0</v>
      </c>
      <c r="ER306" s="179">
        <v>0</v>
      </c>
      <c r="ES306" s="179">
        <v>0</v>
      </c>
      <c r="ET306" s="179">
        <v>0</v>
      </c>
      <c r="EU306" s="179">
        <v>0</v>
      </c>
      <c r="EV306" s="179">
        <v>0</v>
      </c>
      <c r="EW306" s="179">
        <v>0</v>
      </c>
      <c r="EX306" s="179">
        <v>0</v>
      </c>
      <c r="EY306" s="179">
        <v>0</v>
      </c>
      <c r="EZ306" s="179">
        <v>0</v>
      </c>
      <c r="FA306" s="179">
        <v>0</v>
      </c>
      <c r="FB306" s="179">
        <v>0</v>
      </c>
      <c r="FC306" s="179">
        <v>0</v>
      </c>
      <c r="FD306" s="179">
        <v>0</v>
      </c>
      <c r="FE306" s="179">
        <v>0</v>
      </c>
      <c r="FF306" s="179">
        <v>0</v>
      </c>
      <c r="FG306" s="179">
        <v>0</v>
      </c>
      <c r="FH306" s="179">
        <v>0</v>
      </c>
      <c r="FI306" s="179">
        <v>0</v>
      </c>
      <c r="FJ306" s="179">
        <v>0</v>
      </c>
      <c r="FK306" s="179">
        <v>0</v>
      </c>
      <c r="FL306" s="179">
        <v>0</v>
      </c>
      <c r="FM306" s="179">
        <v>0</v>
      </c>
      <c r="FN306" s="179">
        <v>0</v>
      </c>
      <c r="FO306" s="179">
        <v>0</v>
      </c>
      <c r="FP306" s="179">
        <v>0</v>
      </c>
      <c r="FQ306" s="179">
        <v>0</v>
      </c>
      <c r="FR306" s="179">
        <v>0</v>
      </c>
      <c r="FS306" s="179">
        <v>0</v>
      </c>
      <c r="FT306" s="179">
        <v>0</v>
      </c>
      <c r="FU306" s="179">
        <v>0</v>
      </c>
      <c r="FV306" s="179">
        <v>0</v>
      </c>
      <c r="FW306" s="179">
        <v>0</v>
      </c>
      <c r="FX306" s="179">
        <v>0</v>
      </c>
      <c r="FY306" s="179">
        <v>0</v>
      </c>
      <c r="FZ306" s="179">
        <v>0</v>
      </c>
      <c r="GA306" s="179">
        <v>0</v>
      </c>
    </row>
    <row r="307" spans="2:183">
      <c r="B307" s="96" t="s">
        <v>10</v>
      </c>
      <c r="C307" s="166" t="s">
        <v>43</v>
      </c>
      <c r="D307" s="175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523.66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0</v>
      </c>
      <c r="T307" s="176">
        <v>0</v>
      </c>
      <c r="U307" s="176">
        <v>0</v>
      </c>
      <c r="V307" s="176">
        <v>0</v>
      </c>
      <c r="W307" s="176">
        <v>0</v>
      </c>
      <c r="X307" s="176">
        <v>0</v>
      </c>
      <c r="Y307" s="176">
        <v>0</v>
      </c>
      <c r="Z307" s="176">
        <v>0</v>
      </c>
      <c r="AA307" s="176">
        <v>0</v>
      </c>
      <c r="AB307" s="176">
        <v>0</v>
      </c>
      <c r="AC307" s="176">
        <v>0</v>
      </c>
      <c r="AD307" s="176">
        <v>0</v>
      </c>
      <c r="AE307" s="176">
        <v>0</v>
      </c>
      <c r="AF307" s="176">
        <v>0</v>
      </c>
      <c r="AG307" s="176">
        <v>0</v>
      </c>
      <c r="AH307" s="176">
        <v>0</v>
      </c>
      <c r="AI307" s="176">
        <v>0</v>
      </c>
      <c r="AJ307" s="176">
        <v>0</v>
      </c>
      <c r="AK307" s="176">
        <v>0</v>
      </c>
      <c r="AL307" s="176">
        <v>0</v>
      </c>
      <c r="AM307" s="176">
        <v>0</v>
      </c>
      <c r="AN307" s="176">
        <v>0</v>
      </c>
      <c r="AO307" s="176">
        <v>0</v>
      </c>
      <c r="AP307" s="176">
        <v>0</v>
      </c>
      <c r="AQ307" s="176">
        <v>0</v>
      </c>
      <c r="AR307" s="176">
        <v>0</v>
      </c>
      <c r="AS307" s="176">
        <v>0</v>
      </c>
      <c r="AT307" s="176">
        <v>0</v>
      </c>
      <c r="AU307" s="176">
        <v>0</v>
      </c>
      <c r="AV307" s="176">
        <v>0</v>
      </c>
      <c r="AW307" s="176">
        <v>0</v>
      </c>
      <c r="AX307" s="176">
        <v>0</v>
      </c>
      <c r="AY307" s="176">
        <v>0</v>
      </c>
      <c r="AZ307" s="176">
        <v>0</v>
      </c>
      <c r="BA307" s="176">
        <v>0</v>
      </c>
      <c r="BB307" s="176">
        <v>0</v>
      </c>
      <c r="BC307" s="176">
        <v>0</v>
      </c>
      <c r="BD307" s="176">
        <v>0</v>
      </c>
      <c r="BE307" s="176">
        <v>0</v>
      </c>
      <c r="BF307" s="176">
        <v>0</v>
      </c>
      <c r="BG307" s="176">
        <v>0</v>
      </c>
      <c r="BH307" s="176">
        <v>0</v>
      </c>
      <c r="BI307" s="176">
        <v>0</v>
      </c>
      <c r="BJ307" s="176">
        <v>0</v>
      </c>
      <c r="BK307" s="176">
        <v>0</v>
      </c>
      <c r="BL307" s="176">
        <v>0</v>
      </c>
      <c r="BM307" s="176">
        <v>0</v>
      </c>
      <c r="BN307" s="176">
        <v>0</v>
      </c>
      <c r="BO307" s="176">
        <v>0</v>
      </c>
      <c r="BP307" s="176">
        <v>0</v>
      </c>
      <c r="BQ307" s="176">
        <v>0</v>
      </c>
      <c r="BR307" s="176">
        <v>0</v>
      </c>
      <c r="BS307" s="176">
        <v>0</v>
      </c>
      <c r="BT307" s="176">
        <v>0</v>
      </c>
      <c r="BU307" s="176">
        <v>0</v>
      </c>
      <c r="BV307" s="176">
        <v>0</v>
      </c>
      <c r="BW307" s="176">
        <v>0</v>
      </c>
      <c r="BX307" s="176">
        <v>0</v>
      </c>
      <c r="BY307" s="176">
        <v>0</v>
      </c>
      <c r="BZ307" s="176">
        <v>0</v>
      </c>
      <c r="CA307" s="176">
        <v>0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0</v>
      </c>
      <c r="CH307" s="176">
        <v>0</v>
      </c>
      <c r="CI307" s="176">
        <v>0</v>
      </c>
      <c r="CJ307" s="176">
        <v>0</v>
      </c>
      <c r="CK307" s="176">
        <v>0</v>
      </c>
      <c r="CL307" s="176">
        <v>0</v>
      </c>
      <c r="CM307" s="176">
        <v>0</v>
      </c>
      <c r="CN307" s="176">
        <v>0</v>
      </c>
      <c r="CO307" s="176">
        <v>0</v>
      </c>
      <c r="CP307" s="176">
        <v>0.18</v>
      </c>
      <c r="CQ307" s="176">
        <v>0.78</v>
      </c>
      <c r="CR307" s="176">
        <v>0</v>
      </c>
      <c r="CS307" s="176">
        <v>0</v>
      </c>
      <c r="CT307" s="176">
        <v>0</v>
      </c>
      <c r="CU307" s="176">
        <v>0</v>
      </c>
      <c r="CV307" s="176">
        <v>0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6.55</v>
      </c>
      <c r="DC307" s="176">
        <v>6.06</v>
      </c>
      <c r="DD307" s="176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0</v>
      </c>
      <c r="DK307" s="176">
        <v>0</v>
      </c>
      <c r="DL307" s="176">
        <v>0</v>
      </c>
      <c r="DM307" s="176">
        <v>0</v>
      </c>
      <c r="DN307" s="176">
        <v>6.69</v>
      </c>
      <c r="DO307" s="176">
        <v>4.5999999999999996</v>
      </c>
      <c r="DP307" s="176">
        <v>0</v>
      </c>
      <c r="DQ307" s="176">
        <v>0</v>
      </c>
      <c r="DR307" s="176">
        <v>0</v>
      </c>
      <c r="DS307" s="176">
        <v>0</v>
      </c>
      <c r="DT307" s="176">
        <v>0</v>
      </c>
      <c r="DU307" s="176">
        <v>0</v>
      </c>
      <c r="DV307" s="176">
        <v>0</v>
      </c>
      <c r="DW307" s="176">
        <v>0</v>
      </c>
      <c r="DX307" s="176">
        <v>0</v>
      </c>
      <c r="DY307" s="176">
        <v>0</v>
      </c>
      <c r="DZ307" s="176">
        <v>2.68</v>
      </c>
      <c r="EA307" s="176">
        <v>1.17</v>
      </c>
      <c r="EB307" s="176">
        <v>0</v>
      </c>
      <c r="EC307" s="176">
        <v>0</v>
      </c>
      <c r="ED307" s="176">
        <v>0</v>
      </c>
      <c r="EE307" s="176">
        <v>0</v>
      </c>
      <c r="EF307" s="176">
        <v>0</v>
      </c>
      <c r="EG307" s="176">
        <v>0</v>
      </c>
      <c r="EH307" s="176">
        <v>0</v>
      </c>
      <c r="EI307" s="176">
        <v>0</v>
      </c>
      <c r="EJ307" s="176">
        <v>0</v>
      </c>
      <c r="EK307" s="176">
        <v>0</v>
      </c>
      <c r="EL307" s="176">
        <v>0.52</v>
      </c>
      <c r="EM307" s="176">
        <v>0.15</v>
      </c>
      <c r="EN307" s="176">
        <v>0</v>
      </c>
      <c r="EO307" s="176">
        <v>0</v>
      </c>
      <c r="EP307" s="176">
        <v>0</v>
      </c>
      <c r="EQ307" s="176">
        <v>0</v>
      </c>
      <c r="ER307" s="176">
        <v>0</v>
      </c>
      <c r="ES307" s="176">
        <v>0</v>
      </c>
      <c r="ET307" s="176">
        <v>0</v>
      </c>
      <c r="EU307" s="176">
        <v>0</v>
      </c>
      <c r="EV307" s="176">
        <v>0</v>
      </c>
      <c r="EW307" s="176">
        <v>0</v>
      </c>
      <c r="EX307" s="176">
        <v>0.2</v>
      </c>
      <c r="EY307" s="176">
        <v>0</v>
      </c>
      <c r="EZ307" s="176">
        <v>0</v>
      </c>
      <c r="FA307" s="176">
        <v>0</v>
      </c>
      <c r="FB307" s="176">
        <v>0</v>
      </c>
      <c r="FC307" s="176">
        <v>0</v>
      </c>
      <c r="FD307" s="176">
        <v>0</v>
      </c>
      <c r="FE307" s="176">
        <v>0</v>
      </c>
      <c r="FF307" s="176">
        <v>0</v>
      </c>
      <c r="FG307" s="176">
        <v>0</v>
      </c>
      <c r="FH307" s="176">
        <v>0</v>
      </c>
      <c r="FI307" s="176">
        <v>0</v>
      </c>
      <c r="FJ307" s="176">
        <v>0.16</v>
      </c>
      <c r="FK307" s="176">
        <v>0</v>
      </c>
      <c r="FL307" s="176">
        <v>0</v>
      </c>
      <c r="FM307" s="176">
        <v>0</v>
      </c>
      <c r="FN307" s="176">
        <v>0</v>
      </c>
      <c r="FO307" s="176">
        <v>0</v>
      </c>
      <c r="FP307" s="176">
        <v>0</v>
      </c>
      <c r="FQ307" s="176">
        <v>0</v>
      </c>
      <c r="FR307" s="176">
        <v>0</v>
      </c>
      <c r="FS307" s="176">
        <v>0</v>
      </c>
      <c r="FT307" s="176">
        <v>0</v>
      </c>
      <c r="FU307" s="176">
        <v>0</v>
      </c>
      <c r="FV307" s="176">
        <v>0.31</v>
      </c>
      <c r="FW307" s="176">
        <v>0.54</v>
      </c>
      <c r="FX307" s="176">
        <v>0</v>
      </c>
      <c r="FY307" s="176">
        <v>0</v>
      </c>
      <c r="FZ307" s="176">
        <v>0</v>
      </c>
      <c r="GA307" s="176">
        <v>0</v>
      </c>
    </row>
    <row r="308" spans="2:183">
      <c r="B308" s="96" t="s">
        <v>10</v>
      </c>
      <c r="C308" s="166" t="s">
        <v>44</v>
      </c>
      <c r="D308" s="178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720.29</v>
      </c>
      <c r="K308" s="179">
        <v>0</v>
      </c>
      <c r="L308" s="179">
        <v>0</v>
      </c>
      <c r="M308" s="179">
        <v>0</v>
      </c>
      <c r="N308" s="179">
        <v>0</v>
      </c>
      <c r="O308" s="179">
        <v>0</v>
      </c>
      <c r="P308" s="179">
        <v>0</v>
      </c>
      <c r="Q308" s="179">
        <v>0</v>
      </c>
      <c r="R308" s="179">
        <v>0</v>
      </c>
      <c r="S308" s="179">
        <v>0</v>
      </c>
      <c r="T308" s="179">
        <v>0</v>
      </c>
      <c r="U308" s="179">
        <v>0</v>
      </c>
      <c r="V308" s="179">
        <v>0</v>
      </c>
      <c r="W308" s="179">
        <v>0</v>
      </c>
      <c r="X308" s="179">
        <v>0</v>
      </c>
      <c r="Y308" s="179">
        <v>0</v>
      </c>
      <c r="Z308" s="179">
        <v>0</v>
      </c>
      <c r="AA308" s="179">
        <v>0</v>
      </c>
      <c r="AB308" s="179">
        <v>0</v>
      </c>
      <c r="AC308" s="179">
        <v>0</v>
      </c>
      <c r="AD308" s="179">
        <v>0</v>
      </c>
      <c r="AE308" s="179">
        <v>0</v>
      </c>
      <c r="AF308" s="179">
        <v>0</v>
      </c>
      <c r="AG308" s="179">
        <v>0</v>
      </c>
      <c r="AH308" s="179">
        <v>0</v>
      </c>
      <c r="AI308" s="179">
        <v>0</v>
      </c>
      <c r="AJ308" s="179">
        <v>0</v>
      </c>
      <c r="AK308" s="179">
        <v>0</v>
      </c>
      <c r="AL308" s="179">
        <v>0</v>
      </c>
      <c r="AM308" s="179">
        <v>0</v>
      </c>
      <c r="AN308" s="179">
        <v>0</v>
      </c>
      <c r="AO308" s="179">
        <v>0</v>
      </c>
      <c r="AP308" s="179">
        <v>0</v>
      </c>
      <c r="AQ308" s="179">
        <v>0</v>
      </c>
      <c r="AR308" s="179">
        <v>0</v>
      </c>
      <c r="AS308" s="179">
        <v>0</v>
      </c>
      <c r="AT308" s="179">
        <v>0</v>
      </c>
      <c r="AU308" s="179">
        <v>0</v>
      </c>
      <c r="AV308" s="179">
        <v>0</v>
      </c>
      <c r="AW308" s="179">
        <v>0</v>
      </c>
      <c r="AX308" s="179">
        <v>0</v>
      </c>
      <c r="AY308" s="179">
        <v>0</v>
      </c>
      <c r="AZ308" s="179">
        <v>0</v>
      </c>
      <c r="BA308" s="179">
        <v>0</v>
      </c>
      <c r="BB308" s="179">
        <v>0</v>
      </c>
      <c r="BC308" s="179">
        <v>0</v>
      </c>
      <c r="BD308" s="179">
        <v>0</v>
      </c>
      <c r="BE308" s="179">
        <v>0</v>
      </c>
      <c r="BF308" s="179">
        <v>0</v>
      </c>
      <c r="BG308" s="179">
        <v>0</v>
      </c>
      <c r="BH308" s="179">
        <v>0</v>
      </c>
      <c r="BI308" s="179">
        <v>0</v>
      </c>
      <c r="BJ308" s="179">
        <v>0</v>
      </c>
      <c r="BK308" s="179">
        <v>0</v>
      </c>
      <c r="BL308" s="179">
        <v>0</v>
      </c>
      <c r="BM308" s="179">
        <v>0</v>
      </c>
      <c r="BN308" s="179">
        <v>0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0</v>
      </c>
      <c r="BW308" s="179">
        <v>0</v>
      </c>
      <c r="BX308" s="179">
        <v>0</v>
      </c>
      <c r="BY308" s="179">
        <v>0</v>
      </c>
      <c r="BZ308" s="179">
        <v>0</v>
      </c>
      <c r="CA308" s="179">
        <v>0</v>
      </c>
      <c r="CB308" s="179">
        <v>0</v>
      </c>
      <c r="CC308" s="179">
        <v>0</v>
      </c>
      <c r="CD308" s="179">
        <v>0</v>
      </c>
      <c r="CE308" s="179">
        <v>0</v>
      </c>
      <c r="CF308" s="179">
        <v>0</v>
      </c>
      <c r="CG308" s="179">
        <v>0</v>
      </c>
      <c r="CH308" s="179">
        <v>0</v>
      </c>
      <c r="CI308" s="179">
        <v>0</v>
      </c>
      <c r="CJ308" s="179">
        <v>0</v>
      </c>
      <c r="CK308" s="179">
        <v>0</v>
      </c>
      <c r="CL308" s="179">
        <v>0</v>
      </c>
      <c r="CM308" s="179">
        <v>0</v>
      </c>
      <c r="CN308" s="179">
        <v>0</v>
      </c>
      <c r="CO308" s="179">
        <v>0</v>
      </c>
      <c r="CP308" s="179">
        <v>0.39</v>
      </c>
      <c r="CQ308" s="179">
        <v>1.69</v>
      </c>
      <c r="CR308" s="179">
        <v>0</v>
      </c>
      <c r="CS308" s="179">
        <v>0</v>
      </c>
      <c r="CT308" s="179">
        <v>0</v>
      </c>
      <c r="CU308" s="179">
        <v>0</v>
      </c>
      <c r="CV308" s="179">
        <v>0</v>
      </c>
      <c r="CW308" s="179">
        <v>0</v>
      </c>
      <c r="CX308" s="179">
        <v>0</v>
      </c>
      <c r="CY308" s="179">
        <v>0</v>
      </c>
      <c r="CZ308" s="179">
        <v>0</v>
      </c>
      <c r="DA308" s="179">
        <v>0</v>
      </c>
      <c r="DB308" s="179">
        <v>14.61</v>
      </c>
      <c r="DC308" s="179">
        <v>13.51</v>
      </c>
      <c r="DD308" s="179">
        <v>0</v>
      </c>
      <c r="DE308" s="179">
        <v>0</v>
      </c>
      <c r="DF308" s="179">
        <v>0</v>
      </c>
      <c r="DG308" s="179">
        <v>0</v>
      </c>
      <c r="DH308" s="179">
        <v>0</v>
      </c>
      <c r="DI308" s="179">
        <v>0</v>
      </c>
      <c r="DJ308" s="179">
        <v>0</v>
      </c>
      <c r="DK308" s="179">
        <v>0</v>
      </c>
      <c r="DL308" s="179">
        <v>0</v>
      </c>
      <c r="DM308" s="179">
        <v>0</v>
      </c>
      <c r="DN308" s="179">
        <v>15.32</v>
      </c>
      <c r="DO308" s="179">
        <v>10.53</v>
      </c>
      <c r="DP308" s="179">
        <v>0</v>
      </c>
      <c r="DQ308" s="179">
        <v>0</v>
      </c>
      <c r="DR308" s="179">
        <v>0</v>
      </c>
      <c r="DS308" s="179">
        <v>0</v>
      </c>
      <c r="DT308" s="179">
        <v>0</v>
      </c>
      <c r="DU308" s="179">
        <v>0</v>
      </c>
      <c r="DV308" s="179">
        <v>0</v>
      </c>
      <c r="DW308" s="179">
        <v>0</v>
      </c>
      <c r="DX308" s="179">
        <v>0</v>
      </c>
      <c r="DY308" s="179">
        <v>0</v>
      </c>
      <c r="DZ308" s="179">
        <v>6.32</v>
      </c>
      <c r="EA308" s="179">
        <v>2.76</v>
      </c>
      <c r="EB308" s="179">
        <v>0</v>
      </c>
      <c r="EC308" s="179">
        <v>0</v>
      </c>
      <c r="ED308" s="179">
        <v>0</v>
      </c>
      <c r="EE308" s="179">
        <v>0</v>
      </c>
      <c r="EF308" s="179">
        <v>0</v>
      </c>
      <c r="EG308" s="179">
        <v>0</v>
      </c>
      <c r="EH308" s="179">
        <v>0</v>
      </c>
      <c r="EI308" s="179">
        <v>0</v>
      </c>
      <c r="EJ308" s="179">
        <v>0</v>
      </c>
      <c r="EK308" s="179">
        <v>0</v>
      </c>
      <c r="EL308" s="179">
        <v>1.25</v>
      </c>
      <c r="EM308" s="179">
        <v>0.35</v>
      </c>
      <c r="EN308" s="179">
        <v>0</v>
      </c>
      <c r="EO308" s="179">
        <v>0</v>
      </c>
      <c r="EP308" s="179">
        <v>0</v>
      </c>
      <c r="EQ308" s="179">
        <v>0</v>
      </c>
      <c r="ER308" s="179">
        <v>0</v>
      </c>
      <c r="ES308" s="179">
        <v>0</v>
      </c>
      <c r="ET308" s="179">
        <v>0</v>
      </c>
      <c r="EU308" s="179">
        <v>0</v>
      </c>
      <c r="EV308" s="179">
        <v>0</v>
      </c>
      <c r="EW308" s="179">
        <v>0</v>
      </c>
      <c r="EX308" s="179">
        <v>0.5</v>
      </c>
      <c r="EY308" s="179">
        <v>0</v>
      </c>
      <c r="EZ308" s="179">
        <v>0</v>
      </c>
      <c r="FA308" s="179">
        <v>0</v>
      </c>
      <c r="FB308" s="179">
        <v>0</v>
      </c>
      <c r="FC308" s="179">
        <v>0</v>
      </c>
      <c r="FD308" s="179">
        <v>0</v>
      </c>
      <c r="FE308" s="179">
        <v>0</v>
      </c>
      <c r="FF308" s="179">
        <v>0</v>
      </c>
      <c r="FG308" s="179">
        <v>0</v>
      </c>
      <c r="FH308" s="179">
        <v>0</v>
      </c>
      <c r="FI308" s="179">
        <v>0</v>
      </c>
      <c r="FJ308" s="179">
        <v>0.41</v>
      </c>
      <c r="FK308" s="179">
        <v>0</v>
      </c>
      <c r="FL308" s="179">
        <v>0</v>
      </c>
      <c r="FM308" s="179">
        <v>0</v>
      </c>
      <c r="FN308" s="179">
        <v>0</v>
      </c>
      <c r="FO308" s="179">
        <v>0</v>
      </c>
      <c r="FP308" s="179">
        <v>0</v>
      </c>
      <c r="FQ308" s="179">
        <v>0</v>
      </c>
      <c r="FR308" s="179">
        <v>0</v>
      </c>
      <c r="FS308" s="179">
        <v>0</v>
      </c>
      <c r="FT308" s="179">
        <v>0</v>
      </c>
      <c r="FU308" s="179">
        <v>0</v>
      </c>
      <c r="FV308" s="179">
        <v>0.81</v>
      </c>
      <c r="FW308" s="179">
        <v>1.41</v>
      </c>
      <c r="FX308" s="179">
        <v>0</v>
      </c>
      <c r="FY308" s="179">
        <v>0</v>
      </c>
      <c r="FZ308" s="179">
        <v>0</v>
      </c>
      <c r="GA308" s="179">
        <v>0</v>
      </c>
    </row>
    <row r="309" spans="2:183">
      <c r="B309" s="171" t="s">
        <v>10</v>
      </c>
      <c r="C309" s="172" t="s">
        <v>45</v>
      </c>
      <c r="D309" s="92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5.1881576531765248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3">
        <v>0</v>
      </c>
      <c r="U309" s="93">
        <v>0</v>
      </c>
      <c r="V309" s="93">
        <v>0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93">
        <v>0</v>
      </c>
      <c r="AI309" s="93">
        <v>0</v>
      </c>
      <c r="AJ309" s="93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0</v>
      </c>
      <c r="AW309" s="93">
        <v>0</v>
      </c>
      <c r="AX309" s="93">
        <v>0</v>
      </c>
      <c r="AY309" s="93">
        <v>0</v>
      </c>
      <c r="AZ309" s="93">
        <v>0</v>
      </c>
      <c r="BA309" s="93">
        <v>0</v>
      </c>
      <c r="BB309" s="93">
        <v>0</v>
      </c>
      <c r="BC309" s="93">
        <v>0</v>
      </c>
      <c r="BD309" s="93">
        <v>0</v>
      </c>
      <c r="BE309" s="93">
        <v>0</v>
      </c>
      <c r="BF309" s="93">
        <v>0</v>
      </c>
      <c r="BG309" s="93">
        <v>0</v>
      </c>
      <c r="BH309" s="93">
        <v>0</v>
      </c>
      <c r="BI309" s="93">
        <v>0</v>
      </c>
      <c r="BJ309" s="93">
        <v>0</v>
      </c>
      <c r="BK309" s="93">
        <v>0</v>
      </c>
      <c r="BL309" s="93">
        <v>0</v>
      </c>
      <c r="BM309" s="93">
        <v>0</v>
      </c>
      <c r="BN309" s="93">
        <v>0</v>
      </c>
      <c r="BO309" s="93">
        <v>0</v>
      </c>
      <c r="BP309" s="93">
        <v>0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3">
        <v>0</v>
      </c>
      <c r="BX309" s="93">
        <v>0</v>
      </c>
      <c r="BY309" s="93">
        <v>0</v>
      </c>
      <c r="BZ309" s="93">
        <v>0</v>
      </c>
      <c r="CA309" s="93">
        <v>0</v>
      </c>
      <c r="CB309" s="93">
        <v>0</v>
      </c>
      <c r="CC309" s="93">
        <v>0</v>
      </c>
      <c r="CD309" s="93">
        <v>0</v>
      </c>
      <c r="CE309" s="93">
        <v>0</v>
      </c>
      <c r="CF309" s="93">
        <v>0</v>
      </c>
      <c r="CG309" s="93">
        <v>0</v>
      </c>
      <c r="CH309" s="93">
        <v>0</v>
      </c>
      <c r="CI309" s="93">
        <v>0</v>
      </c>
      <c r="CJ309" s="93">
        <v>0</v>
      </c>
      <c r="CK309" s="93">
        <v>0</v>
      </c>
      <c r="CL309" s="93">
        <v>0</v>
      </c>
      <c r="CM309" s="93">
        <v>0</v>
      </c>
      <c r="CN309" s="93">
        <v>0</v>
      </c>
      <c r="CO309" s="93">
        <v>0</v>
      </c>
      <c r="CP309" s="93">
        <v>7.4795092610868141E-2</v>
      </c>
      <c r="CQ309" s="93">
        <v>6.9655295588497951E-2</v>
      </c>
      <c r="CR309" s="93">
        <v>0</v>
      </c>
      <c r="CS309" s="93">
        <v>0</v>
      </c>
      <c r="CT309" s="93">
        <v>0</v>
      </c>
      <c r="CU309" s="93">
        <v>0</v>
      </c>
      <c r="CV309" s="93">
        <v>0</v>
      </c>
      <c r="CW309" s="93">
        <v>0</v>
      </c>
      <c r="CX309" s="93">
        <v>0</v>
      </c>
      <c r="CY309" s="93">
        <v>0</v>
      </c>
      <c r="CZ309" s="93">
        <v>0</v>
      </c>
      <c r="DA309" s="93">
        <v>0</v>
      </c>
      <c r="DB309" s="93">
        <v>6.1661013073499783E-2</v>
      </c>
      <c r="DC309" s="93">
        <v>6.1839107296361571E-2</v>
      </c>
      <c r="DD309" s="93">
        <v>0</v>
      </c>
      <c r="DE309" s="93">
        <v>0</v>
      </c>
      <c r="DF309" s="93">
        <v>0</v>
      </c>
      <c r="DG309" s="93">
        <v>0</v>
      </c>
      <c r="DH309" s="93">
        <v>0</v>
      </c>
      <c r="DI309" s="93">
        <v>0</v>
      </c>
      <c r="DJ309" s="93">
        <v>0</v>
      </c>
      <c r="DK309" s="93">
        <v>0</v>
      </c>
      <c r="DL309" s="93">
        <v>0</v>
      </c>
      <c r="DM309" s="93">
        <v>0</v>
      </c>
      <c r="DN309" s="93">
        <v>6.163601894704121E-2</v>
      </c>
      <c r="DO309" s="93">
        <v>6.2403131009268899E-2</v>
      </c>
      <c r="DP309" s="93">
        <v>0</v>
      </c>
      <c r="DQ309" s="93">
        <v>0</v>
      </c>
      <c r="DR309" s="93">
        <v>0</v>
      </c>
      <c r="DS309" s="93">
        <v>0</v>
      </c>
      <c r="DT309" s="93">
        <v>0</v>
      </c>
      <c r="DU309" s="93">
        <v>0</v>
      </c>
      <c r="DV309" s="93">
        <v>0</v>
      </c>
      <c r="DW309" s="93">
        <v>0</v>
      </c>
      <c r="DX309" s="93">
        <v>0</v>
      </c>
      <c r="DY309" s="93">
        <v>0</v>
      </c>
      <c r="DZ309" s="93">
        <v>6.4278673954940885E-2</v>
      </c>
      <c r="EA309" s="93">
        <v>6.5878434018947649E-2</v>
      </c>
      <c r="EB309" s="93">
        <v>0</v>
      </c>
      <c r="EC309" s="93">
        <v>0</v>
      </c>
      <c r="ED309" s="93">
        <v>0</v>
      </c>
      <c r="EE309" s="93">
        <v>0</v>
      </c>
      <c r="EF309" s="93">
        <v>0</v>
      </c>
      <c r="EG309" s="93">
        <v>0</v>
      </c>
      <c r="EH309" s="93">
        <v>0</v>
      </c>
      <c r="EI309" s="93">
        <v>0</v>
      </c>
      <c r="EJ309" s="93">
        <v>0</v>
      </c>
      <c r="EK309" s="93">
        <v>0</v>
      </c>
      <c r="EL309" s="93">
        <v>6.9817728735298831E-2</v>
      </c>
      <c r="EM309" s="93">
        <v>8.1808067366216541E-2</v>
      </c>
      <c r="EN309" s="93">
        <v>0</v>
      </c>
      <c r="EO309" s="93">
        <v>0</v>
      </c>
      <c r="EP309" s="93">
        <v>0</v>
      </c>
      <c r="EQ309" s="93">
        <v>0</v>
      </c>
      <c r="ER309" s="93">
        <v>0</v>
      </c>
      <c r="ES309" s="93">
        <v>0</v>
      </c>
      <c r="ET309" s="93">
        <v>0</v>
      </c>
      <c r="EU309" s="93">
        <v>0</v>
      </c>
      <c r="EV309" s="93">
        <v>0</v>
      </c>
      <c r="EW309" s="93">
        <v>0</v>
      </c>
      <c r="EX309" s="93">
        <v>7.2718149904830123E-2</v>
      </c>
      <c r="EY309" s="93">
        <v>0</v>
      </c>
      <c r="EZ309" s="93">
        <v>0</v>
      </c>
      <c r="FA309" s="93">
        <v>0</v>
      </c>
      <c r="FB309" s="93">
        <v>0</v>
      </c>
      <c r="FC309" s="93">
        <v>0</v>
      </c>
      <c r="FD309" s="93">
        <v>0</v>
      </c>
      <c r="FE309" s="93">
        <v>0</v>
      </c>
      <c r="FF309" s="93">
        <v>0</v>
      </c>
      <c r="FG309" s="93">
        <v>0</v>
      </c>
      <c r="FH309" s="93">
        <v>0</v>
      </c>
      <c r="FI309" s="93">
        <v>0</v>
      </c>
      <c r="FJ309" s="93">
        <v>7.6154937219773622E-2</v>
      </c>
      <c r="FK309" s="93">
        <v>0</v>
      </c>
      <c r="FL309" s="93">
        <v>0</v>
      </c>
      <c r="FM309" s="93">
        <v>0</v>
      </c>
      <c r="FN309" s="93">
        <v>0</v>
      </c>
      <c r="FO309" s="93">
        <v>0</v>
      </c>
      <c r="FP309" s="93">
        <v>0</v>
      </c>
      <c r="FQ309" s="93">
        <v>0</v>
      </c>
      <c r="FR309" s="93">
        <v>0</v>
      </c>
      <c r="FS309" s="93">
        <v>0</v>
      </c>
      <c r="FT309" s="93">
        <v>0</v>
      </c>
      <c r="FU309" s="93">
        <v>0</v>
      </c>
      <c r="FV309" s="93">
        <v>6.801452439198305E-2</v>
      </c>
      <c r="FW309" s="93">
        <v>6.9412219892770979E-2</v>
      </c>
      <c r="FX309" s="93">
        <v>0</v>
      </c>
      <c r="FY309" s="93">
        <v>0</v>
      </c>
      <c r="FZ309" s="93">
        <v>0</v>
      </c>
      <c r="GA309" s="93">
        <v>0</v>
      </c>
    </row>
    <row r="310" spans="2:183">
      <c r="B310" s="96" t="s">
        <v>10</v>
      </c>
      <c r="C310" s="166" t="s">
        <v>46</v>
      </c>
      <c r="D310" s="96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49.52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  <c r="CM310" s="17">
        <v>0</v>
      </c>
      <c r="CN310" s="17">
        <v>0</v>
      </c>
      <c r="CO310" s="17">
        <v>0</v>
      </c>
      <c r="CP310" s="17">
        <v>0.71</v>
      </c>
      <c r="CQ310" s="17">
        <v>3.31</v>
      </c>
      <c r="CR310" s="17">
        <v>0</v>
      </c>
      <c r="CS310" s="17">
        <v>0</v>
      </c>
      <c r="CT310" s="17">
        <v>0</v>
      </c>
      <c r="CU310" s="17">
        <v>0</v>
      </c>
      <c r="CV310" s="17">
        <v>0</v>
      </c>
      <c r="CW310" s="17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31.23</v>
      </c>
      <c r="DC310" s="17">
        <v>28.81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31.89</v>
      </c>
      <c r="DO310" s="17">
        <v>21.68</v>
      </c>
      <c r="DP310" s="17">
        <v>0</v>
      </c>
      <c r="DQ310" s="17">
        <v>0</v>
      </c>
      <c r="DR310" s="17">
        <v>0</v>
      </c>
      <c r="DS310" s="17">
        <v>0</v>
      </c>
      <c r="DT310" s="17">
        <v>0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12.29</v>
      </c>
      <c r="EA310" s="17">
        <v>5.24</v>
      </c>
      <c r="EB310" s="17">
        <v>0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0</v>
      </c>
      <c r="EK310" s="17">
        <v>0</v>
      </c>
      <c r="EL310" s="17">
        <v>2.2000000000000002</v>
      </c>
      <c r="EM310" s="17">
        <v>0.54</v>
      </c>
      <c r="EN310" s="17">
        <v>0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0</v>
      </c>
      <c r="EU310" s="17">
        <v>0</v>
      </c>
      <c r="EV310" s="17">
        <v>0</v>
      </c>
      <c r="EW310" s="17">
        <v>0</v>
      </c>
      <c r="EX310" s="17">
        <v>0.82</v>
      </c>
      <c r="EY310" s="17">
        <v>0</v>
      </c>
      <c r="EZ310" s="17">
        <v>0</v>
      </c>
      <c r="FA310" s="17">
        <v>0</v>
      </c>
      <c r="FB310" s="17">
        <v>0</v>
      </c>
      <c r="FC310" s="17">
        <v>0</v>
      </c>
      <c r="FD310" s="17">
        <v>0</v>
      </c>
      <c r="FE310" s="17">
        <v>0</v>
      </c>
      <c r="FF310" s="17">
        <v>0</v>
      </c>
      <c r="FG310" s="17">
        <v>0</v>
      </c>
      <c r="FH310" s="17">
        <v>0</v>
      </c>
      <c r="FI310" s="17">
        <v>0</v>
      </c>
      <c r="FJ310" s="17">
        <v>0.62</v>
      </c>
      <c r="FK310" s="17">
        <v>0</v>
      </c>
      <c r="FL310" s="17">
        <v>0</v>
      </c>
      <c r="FM310" s="17">
        <v>0</v>
      </c>
      <c r="FN310" s="17">
        <v>0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  <c r="FU310" s="17">
        <v>0</v>
      </c>
      <c r="FV310" s="17">
        <v>1.35</v>
      </c>
      <c r="FW310" s="17">
        <v>2.2999999999999998</v>
      </c>
      <c r="FX310" s="17">
        <v>0</v>
      </c>
      <c r="FY310" s="17">
        <v>0</v>
      </c>
      <c r="FZ310" s="17">
        <v>0</v>
      </c>
      <c r="GA310" s="17">
        <v>0</v>
      </c>
    </row>
    <row r="311" spans="2:183">
      <c r="B311" s="96" t="s">
        <v>10</v>
      </c>
      <c r="C311" s="166" t="s">
        <v>47</v>
      </c>
      <c r="D311" s="178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2481.37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  <c r="T311" s="179">
        <v>0</v>
      </c>
      <c r="U311" s="179">
        <v>0</v>
      </c>
      <c r="V311" s="179">
        <v>0</v>
      </c>
      <c r="W311" s="179">
        <v>0</v>
      </c>
      <c r="X311" s="179">
        <v>0</v>
      </c>
      <c r="Y311" s="179">
        <v>0</v>
      </c>
      <c r="Z311" s="179">
        <v>0</v>
      </c>
      <c r="AA311" s="179">
        <v>0</v>
      </c>
      <c r="AB311" s="179">
        <v>0</v>
      </c>
      <c r="AC311" s="179">
        <v>0</v>
      </c>
      <c r="AD311" s="179">
        <v>0</v>
      </c>
      <c r="AE311" s="179">
        <v>0</v>
      </c>
      <c r="AF311" s="179">
        <v>0</v>
      </c>
      <c r="AG311" s="179">
        <v>0</v>
      </c>
      <c r="AH311" s="179">
        <v>0</v>
      </c>
      <c r="AI311" s="179">
        <v>0</v>
      </c>
      <c r="AJ311" s="179">
        <v>0</v>
      </c>
      <c r="AK311" s="179">
        <v>0</v>
      </c>
      <c r="AL311" s="179">
        <v>0</v>
      </c>
      <c r="AM311" s="179">
        <v>0</v>
      </c>
      <c r="AN311" s="179">
        <v>0</v>
      </c>
      <c r="AO311" s="179">
        <v>0</v>
      </c>
      <c r="AP311" s="179">
        <v>0</v>
      </c>
      <c r="AQ311" s="179">
        <v>0</v>
      </c>
      <c r="AR311" s="179">
        <v>0</v>
      </c>
      <c r="AS311" s="179">
        <v>0</v>
      </c>
      <c r="AT311" s="179">
        <v>0</v>
      </c>
      <c r="AU311" s="179">
        <v>0</v>
      </c>
      <c r="AV311" s="179">
        <v>0</v>
      </c>
      <c r="AW311" s="179">
        <v>0</v>
      </c>
      <c r="AX311" s="179">
        <v>0</v>
      </c>
      <c r="AY311" s="179">
        <v>0</v>
      </c>
      <c r="AZ311" s="179">
        <v>0</v>
      </c>
      <c r="BA311" s="179">
        <v>0</v>
      </c>
      <c r="BB311" s="179">
        <v>0</v>
      </c>
      <c r="BC311" s="179">
        <v>0</v>
      </c>
      <c r="BD311" s="179">
        <v>0</v>
      </c>
      <c r="BE311" s="179">
        <v>0</v>
      </c>
      <c r="BF311" s="179">
        <v>0</v>
      </c>
      <c r="BG311" s="179">
        <v>0</v>
      </c>
      <c r="BH311" s="179">
        <v>0</v>
      </c>
      <c r="BI311" s="179">
        <v>0</v>
      </c>
      <c r="BJ311" s="179">
        <v>0</v>
      </c>
      <c r="BK311" s="179">
        <v>0</v>
      </c>
      <c r="BL311" s="179">
        <v>0</v>
      </c>
      <c r="BM311" s="179">
        <v>0</v>
      </c>
      <c r="BN311" s="179">
        <v>0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0</v>
      </c>
      <c r="BW311" s="179">
        <v>0</v>
      </c>
      <c r="BX311" s="179">
        <v>0</v>
      </c>
      <c r="BY311" s="179">
        <v>0</v>
      </c>
      <c r="BZ311" s="179">
        <v>0</v>
      </c>
      <c r="CA311" s="179">
        <v>0</v>
      </c>
      <c r="CB311" s="179">
        <v>0</v>
      </c>
      <c r="CC311" s="179">
        <v>0</v>
      </c>
      <c r="CD311" s="179">
        <v>0</v>
      </c>
      <c r="CE311" s="179">
        <v>0</v>
      </c>
      <c r="CF311" s="179">
        <v>0</v>
      </c>
      <c r="CG311" s="179">
        <v>0</v>
      </c>
      <c r="CH311" s="179">
        <v>0</v>
      </c>
      <c r="CI311" s="179">
        <v>0</v>
      </c>
      <c r="CJ311" s="179">
        <v>0</v>
      </c>
      <c r="CK311" s="179">
        <v>0</v>
      </c>
      <c r="CL311" s="179">
        <v>0</v>
      </c>
      <c r="CM311" s="179">
        <v>0</v>
      </c>
      <c r="CN311" s="179">
        <v>0</v>
      </c>
      <c r="CO311" s="179">
        <v>0</v>
      </c>
      <c r="CP311" s="179">
        <v>39.5</v>
      </c>
      <c r="CQ311" s="179">
        <v>183.54</v>
      </c>
      <c r="CR311" s="179">
        <v>0</v>
      </c>
      <c r="CS311" s="179">
        <v>0</v>
      </c>
      <c r="CT311" s="179">
        <v>0</v>
      </c>
      <c r="CU311" s="179">
        <v>0</v>
      </c>
      <c r="CV311" s="179">
        <v>0</v>
      </c>
      <c r="CW311" s="179">
        <v>0</v>
      </c>
      <c r="CX311" s="179">
        <v>0</v>
      </c>
      <c r="CY311" s="179">
        <v>0</v>
      </c>
      <c r="CZ311" s="179">
        <v>0</v>
      </c>
      <c r="DA311" s="179">
        <v>0</v>
      </c>
      <c r="DB311" s="179">
        <v>1776.74</v>
      </c>
      <c r="DC311" s="179">
        <v>1639.25</v>
      </c>
      <c r="DD311" s="179">
        <v>0</v>
      </c>
      <c r="DE311" s="179">
        <v>0</v>
      </c>
      <c r="DF311" s="179">
        <v>0</v>
      </c>
      <c r="DG311" s="179">
        <v>0</v>
      </c>
      <c r="DH311" s="179">
        <v>0</v>
      </c>
      <c r="DI311" s="179">
        <v>0</v>
      </c>
      <c r="DJ311" s="179">
        <v>0</v>
      </c>
      <c r="DK311" s="179">
        <v>0</v>
      </c>
      <c r="DL311" s="179">
        <v>0</v>
      </c>
      <c r="DM311" s="179">
        <v>0</v>
      </c>
      <c r="DN311" s="179">
        <v>1863.08</v>
      </c>
      <c r="DO311" s="179">
        <v>1266.8</v>
      </c>
      <c r="DP311" s="179">
        <v>0</v>
      </c>
      <c r="DQ311" s="179">
        <v>0</v>
      </c>
      <c r="DR311" s="179">
        <v>0</v>
      </c>
      <c r="DS311" s="179">
        <v>0</v>
      </c>
      <c r="DT311" s="179">
        <v>0</v>
      </c>
      <c r="DU311" s="179">
        <v>0</v>
      </c>
      <c r="DV311" s="179">
        <v>0</v>
      </c>
      <c r="DW311" s="179">
        <v>0</v>
      </c>
      <c r="DX311" s="179">
        <v>0</v>
      </c>
      <c r="DY311" s="179">
        <v>0</v>
      </c>
      <c r="DZ311" s="179">
        <v>737.37</v>
      </c>
      <c r="EA311" s="179">
        <v>314.41000000000003</v>
      </c>
      <c r="EB311" s="179">
        <v>0</v>
      </c>
      <c r="EC311" s="179">
        <v>0</v>
      </c>
      <c r="ED311" s="179">
        <v>0</v>
      </c>
      <c r="EE311" s="179">
        <v>0</v>
      </c>
      <c r="EF311" s="179">
        <v>0</v>
      </c>
      <c r="EG311" s="179">
        <v>0</v>
      </c>
      <c r="EH311" s="179">
        <v>0</v>
      </c>
      <c r="EI311" s="179">
        <v>0</v>
      </c>
      <c r="EJ311" s="179">
        <v>0</v>
      </c>
      <c r="EK311" s="179">
        <v>0</v>
      </c>
      <c r="EL311" s="179">
        <v>135.63</v>
      </c>
      <c r="EM311" s="179">
        <v>33.53</v>
      </c>
      <c r="EN311" s="179">
        <v>0</v>
      </c>
      <c r="EO311" s="179">
        <v>0</v>
      </c>
      <c r="EP311" s="179">
        <v>0</v>
      </c>
      <c r="EQ311" s="179">
        <v>0</v>
      </c>
      <c r="ER311" s="179">
        <v>0</v>
      </c>
      <c r="ES311" s="179">
        <v>0</v>
      </c>
      <c r="ET311" s="179">
        <v>0</v>
      </c>
      <c r="EU311" s="179">
        <v>0</v>
      </c>
      <c r="EV311" s="179">
        <v>0</v>
      </c>
      <c r="EW311" s="179">
        <v>0</v>
      </c>
      <c r="EX311" s="179">
        <v>51.7</v>
      </c>
      <c r="EY311" s="179">
        <v>0</v>
      </c>
      <c r="EZ311" s="179">
        <v>0</v>
      </c>
      <c r="FA311" s="179">
        <v>0</v>
      </c>
      <c r="FB311" s="179">
        <v>0</v>
      </c>
      <c r="FC311" s="179">
        <v>0</v>
      </c>
      <c r="FD311" s="179">
        <v>0</v>
      </c>
      <c r="FE311" s="179">
        <v>0</v>
      </c>
      <c r="FF311" s="179">
        <v>0</v>
      </c>
      <c r="FG311" s="179">
        <v>0</v>
      </c>
      <c r="FH311" s="179">
        <v>0</v>
      </c>
      <c r="FI311" s="179">
        <v>0</v>
      </c>
      <c r="FJ311" s="179">
        <v>40.56</v>
      </c>
      <c r="FK311" s="179">
        <v>0</v>
      </c>
      <c r="FL311" s="179">
        <v>0</v>
      </c>
      <c r="FM311" s="179">
        <v>0</v>
      </c>
      <c r="FN311" s="179">
        <v>0</v>
      </c>
      <c r="FO311" s="179">
        <v>0</v>
      </c>
      <c r="FP311" s="179">
        <v>0</v>
      </c>
      <c r="FQ311" s="179">
        <v>0</v>
      </c>
      <c r="FR311" s="179">
        <v>0</v>
      </c>
      <c r="FS311" s="179">
        <v>0</v>
      </c>
      <c r="FT311" s="179">
        <v>0</v>
      </c>
      <c r="FU311" s="179">
        <v>0</v>
      </c>
      <c r="FV311" s="179">
        <v>90.17</v>
      </c>
      <c r="FW311" s="179">
        <v>154.41999999999999</v>
      </c>
      <c r="FX311" s="179">
        <v>0</v>
      </c>
      <c r="FY311" s="179">
        <v>0</v>
      </c>
      <c r="FZ311" s="179">
        <v>0</v>
      </c>
      <c r="GA311" s="179">
        <v>0</v>
      </c>
    </row>
    <row r="312" spans="2:183">
      <c r="B312" s="180" t="s">
        <v>10</v>
      </c>
      <c r="C312" s="181" t="s">
        <v>48</v>
      </c>
      <c r="D312" s="94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0.4906190409527203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0.2950250875206466</v>
      </c>
      <c r="CQ312" s="95">
        <v>0.29558849794606179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0.29399594477639668</v>
      </c>
      <c r="DC312" s="95">
        <v>0.29399087148649783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0.29380757013768971</v>
      </c>
      <c r="DO312" s="95">
        <v>0.29410866962629345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0.29477048615903861</v>
      </c>
      <c r="EA312" s="95">
        <v>0.29504529423870574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0.29538269849549509</v>
      </c>
      <c r="EM312" s="95">
        <v>0.29450904251837956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0.29814441460980351</v>
      </c>
      <c r="EY312" s="95">
        <v>0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0.29510038172662278</v>
      </c>
      <c r="FK312" s="95">
        <v>0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0.29619228364250688</v>
      </c>
      <c r="FW312" s="95">
        <v>0.29564464028402454</v>
      </c>
      <c r="FX312" s="95">
        <v>0</v>
      </c>
      <c r="FY312" s="95">
        <v>0</v>
      </c>
      <c r="FZ312" s="95">
        <v>0</v>
      </c>
      <c r="GA312" s="95">
        <v>0</v>
      </c>
    </row>
    <row r="313" spans="2:183">
      <c r="B313" s="44" t="s">
        <v>10</v>
      </c>
      <c r="C313" s="655" t="s">
        <v>273</v>
      </c>
      <c r="D313" s="182">
        <v>0</v>
      </c>
      <c r="E313" s="182">
        <v>0</v>
      </c>
      <c r="F313" s="182">
        <v>0</v>
      </c>
      <c r="G313" s="182">
        <v>0</v>
      </c>
      <c r="H313" s="182">
        <v>0</v>
      </c>
      <c r="I313" s="182">
        <v>0</v>
      </c>
      <c r="J313" s="182">
        <v>8411.1424999999999</v>
      </c>
      <c r="K313" s="182">
        <v>0</v>
      </c>
      <c r="L313" s="182">
        <v>0</v>
      </c>
      <c r="M313" s="182">
        <v>0</v>
      </c>
      <c r="N313" s="182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182">
        <v>0</v>
      </c>
      <c r="V313" s="182">
        <v>0</v>
      </c>
      <c r="W313" s="182">
        <v>0</v>
      </c>
      <c r="X313" s="182">
        <v>0</v>
      </c>
      <c r="Y313" s="182">
        <v>0</v>
      </c>
      <c r="Z313" s="182">
        <v>0</v>
      </c>
      <c r="AA313" s="182">
        <v>0</v>
      </c>
      <c r="AB313" s="182">
        <v>0</v>
      </c>
      <c r="AC313" s="182">
        <v>0</v>
      </c>
      <c r="AD313" s="182">
        <v>0</v>
      </c>
      <c r="AE313" s="182">
        <v>0</v>
      </c>
      <c r="AF313" s="182">
        <v>0</v>
      </c>
      <c r="AG313" s="182">
        <v>0</v>
      </c>
      <c r="AH313" s="182">
        <v>0</v>
      </c>
      <c r="AI313" s="182">
        <v>0</v>
      </c>
      <c r="AJ313" s="182">
        <v>0</v>
      </c>
      <c r="AK313" s="182">
        <v>0</v>
      </c>
      <c r="AL313" s="182">
        <v>0</v>
      </c>
      <c r="AM313" s="182">
        <v>0</v>
      </c>
      <c r="AN313" s="182">
        <v>0</v>
      </c>
      <c r="AO313" s="182">
        <v>0</v>
      </c>
      <c r="AP313" s="182">
        <v>0</v>
      </c>
      <c r="AQ313" s="182">
        <v>0</v>
      </c>
      <c r="AR313" s="182">
        <v>0</v>
      </c>
      <c r="AS313" s="182">
        <v>0</v>
      </c>
      <c r="AT313" s="182">
        <v>0</v>
      </c>
      <c r="AU313" s="182">
        <v>0</v>
      </c>
      <c r="AV313" s="182">
        <v>0</v>
      </c>
      <c r="AW313" s="182">
        <v>0</v>
      </c>
      <c r="AX313" s="182">
        <v>0</v>
      </c>
      <c r="AY313" s="182">
        <v>0</v>
      </c>
      <c r="AZ313" s="182">
        <v>0</v>
      </c>
      <c r="BA313" s="182">
        <v>0</v>
      </c>
      <c r="BB313" s="182">
        <v>0</v>
      </c>
      <c r="BC313" s="182">
        <v>0</v>
      </c>
      <c r="BD313" s="182">
        <v>0</v>
      </c>
      <c r="BE313" s="182">
        <v>0</v>
      </c>
      <c r="BF313" s="182">
        <v>0</v>
      </c>
      <c r="BG313" s="182">
        <v>0</v>
      </c>
      <c r="BH313" s="182">
        <v>0</v>
      </c>
      <c r="BI313" s="182">
        <v>0</v>
      </c>
      <c r="BJ313" s="182">
        <v>0</v>
      </c>
      <c r="BK313" s="182">
        <v>0</v>
      </c>
      <c r="BL313" s="182">
        <v>0</v>
      </c>
      <c r="BM313" s="182">
        <v>0</v>
      </c>
      <c r="BN313" s="182">
        <v>0</v>
      </c>
      <c r="BO313" s="182">
        <v>0</v>
      </c>
      <c r="BP313" s="182">
        <v>0</v>
      </c>
      <c r="BQ313" s="182">
        <v>0</v>
      </c>
      <c r="BR313" s="182">
        <v>0</v>
      </c>
      <c r="BS313" s="182">
        <v>0</v>
      </c>
      <c r="BT313" s="182">
        <v>0</v>
      </c>
      <c r="BU313" s="182">
        <v>0</v>
      </c>
      <c r="BV313" s="182">
        <v>0</v>
      </c>
      <c r="BW313" s="182">
        <v>0</v>
      </c>
      <c r="BX313" s="182">
        <v>0</v>
      </c>
      <c r="BY313" s="182">
        <v>0</v>
      </c>
      <c r="BZ313" s="182">
        <v>0</v>
      </c>
      <c r="CA313" s="182">
        <v>0</v>
      </c>
      <c r="CB313" s="182">
        <v>0</v>
      </c>
      <c r="CC313" s="182">
        <v>0</v>
      </c>
      <c r="CD313" s="182">
        <v>0</v>
      </c>
      <c r="CE313" s="182">
        <v>0</v>
      </c>
      <c r="CF313" s="182">
        <v>0</v>
      </c>
      <c r="CG313" s="182">
        <v>0</v>
      </c>
      <c r="CH313" s="182">
        <v>0</v>
      </c>
      <c r="CI313" s="182">
        <v>0</v>
      </c>
      <c r="CJ313" s="182">
        <v>0</v>
      </c>
      <c r="CK313" s="182">
        <v>0</v>
      </c>
      <c r="CL313" s="182">
        <v>0</v>
      </c>
      <c r="CM313" s="182">
        <v>0</v>
      </c>
      <c r="CN313" s="182">
        <v>0</v>
      </c>
      <c r="CO313" s="182">
        <v>0</v>
      </c>
      <c r="CP313" s="182">
        <v>0</v>
      </c>
      <c r="CQ313" s="182">
        <v>0</v>
      </c>
      <c r="CR313" s="182">
        <v>0</v>
      </c>
      <c r="CS313" s="182">
        <v>0</v>
      </c>
      <c r="CT313" s="182">
        <v>0</v>
      </c>
      <c r="CU313" s="182">
        <v>0</v>
      </c>
      <c r="CV313" s="182">
        <v>0</v>
      </c>
      <c r="CW313" s="182">
        <v>0</v>
      </c>
      <c r="CX313" s="182">
        <v>0</v>
      </c>
      <c r="CY313" s="182">
        <v>0</v>
      </c>
      <c r="CZ313" s="182">
        <v>0</v>
      </c>
      <c r="DA313" s="182">
        <v>0</v>
      </c>
      <c r="DB313" s="182">
        <v>0</v>
      </c>
      <c r="DC313" s="182">
        <v>0</v>
      </c>
      <c r="DD313" s="182">
        <v>0</v>
      </c>
      <c r="DE313" s="182">
        <v>0</v>
      </c>
      <c r="DF313" s="182">
        <v>0</v>
      </c>
      <c r="DG313" s="182">
        <v>0</v>
      </c>
      <c r="DH313" s="182">
        <v>0</v>
      </c>
      <c r="DI313" s="182">
        <v>0</v>
      </c>
      <c r="DJ313" s="182">
        <v>0</v>
      </c>
      <c r="DK313" s="182">
        <v>0</v>
      </c>
      <c r="DL313" s="182">
        <v>0</v>
      </c>
      <c r="DM313" s="182">
        <v>0</v>
      </c>
      <c r="DN313" s="182">
        <v>0</v>
      </c>
      <c r="DO313" s="182">
        <v>0</v>
      </c>
      <c r="DP313" s="182">
        <v>0</v>
      </c>
      <c r="DQ313" s="182">
        <v>0</v>
      </c>
      <c r="DR313" s="182">
        <v>0</v>
      </c>
      <c r="DS313" s="182">
        <v>0</v>
      </c>
      <c r="DT313" s="182">
        <v>0</v>
      </c>
      <c r="DU313" s="182">
        <v>0</v>
      </c>
      <c r="DV313" s="182">
        <v>0</v>
      </c>
      <c r="DW313" s="182">
        <v>0</v>
      </c>
      <c r="DX313" s="182">
        <v>0</v>
      </c>
      <c r="DY313" s="182">
        <v>0</v>
      </c>
      <c r="DZ313" s="182">
        <v>0</v>
      </c>
      <c r="EA313" s="182">
        <v>0</v>
      </c>
      <c r="EB313" s="182">
        <v>0</v>
      </c>
      <c r="EC313" s="182">
        <v>0</v>
      </c>
      <c r="ED313" s="182">
        <v>0</v>
      </c>
      <c r="EE313" s="182">
        <v>0</v>
      </c>
      <c r="EF313" s="182">
        <v>0</v>
      </c>
      <c r="EG313" s="182">
        <v>0</v>
      </c>
      <c r="EH313" s="182">
        <v>0</v>
      </c>
      <c r="EI313" s="182">
        <v>0</v>
      </c>
      <c r="EJ313" s="182">
        <v>0</v>
      </c>
      <c r="EK313" s="182">
        <v>0</v>
      </c>
      <c r="EL313" s="182">
        <v>0</v>
      </c>
      <c r="EM313" s="182">
        <v>0</v>
      </c>
      <c r="EN313" s="182">
        <v>0</v>
      </c>
      <c r="EO313" s="182">
        <v>0</v>
      </c>
      <c r="EP313" s="182">
        <v>0</v>
      </c>
      <c r="EQ313" s="182">
        <v>0</v>
      </c>
      <c r="ER313" s="182">
        <v>0</v>
      </c>
      <c r="ES313" s="182">
        <v>0</v>
      </c>
      <c r="ET313" s="182">
        <v>0</v>
      </c>
      <c r="EU313" s="182">
        <v>0</v>
      </c>
      <c r="EV313" s="182">
        <v>0</v>
      </c>
      <c r="EW313" s="182">
        <v>0</v>
      </c>
      <c r="EX313" s="182">
        <v>0</v>
      </c>
      <c r="EY313" s="182">
        <v>0</v>
      </c>
      <c r="EZ313" s="182">
        <v>0</v>
      </c>
      <c r="FA313" s="182">
        <v>0</v>
      </c>
      <c r="FB313" s="182">
        <v>0</v>
      </c>
      <c r="FC313" s="182">
        <v>0</v>
      </c>
      <c r="FD313" s="182">
        <v>0</v>
      </c>
      <c r="FE313" s="182">
        <v>0</v>
      </c>
      <c r="FF313" s="182">
        <v>0</v>
      </c>
      <c r="FG313" s="182">
        <v>0</v>
      </c>
      <c r="FH313" s="182">
        <v>0</v>
      </c>
      <c r="FI313" s="182">
        <v>0</v>
      </c>
      <c r="FJ313" s="182">
        <v>0</v>
      </c>
      <c r="FK313" s="182">
        <v>0</v>
      </c>
      <c r="FL313" s="182">
        <v>0</v>
      </c>
      <c r="FM313" s="182">
        <v>0</v>
      </c>
      <c r="FN313" s="182">
        <v>0</v>
      </c>
      <c r="FO313" s="182">
        <v>0</v>
      </c>
      <c r="FP313" s="182">
        <v>0</v>
      </c>
      <c r="FQ313" s="182">
        <v>0</v>
      </c>
      <c r="FR313" s="182">
        <v>0</v>
      </c>
      <c r="FS313" s="182">
        <v>0</v>
      </c>
      <c r="FT313" s="182">
        <v>0</v>
      </c>
      <c r="FU313" s="182">
        <v>0</v>
      </c>
      <c r="FV313" s="182">
        <v>0</v>
      </c>
      <c r="FW313" s="182">
        <v>0</v>
      </c>
      <c r="FX313" s="182">
        <v>0</v>
      </c>
      <c r="FY313" s="182">
        <v>0</v>
      </c>
      <c r="FZ313" s="182">
        <v>0</v>
      </c>
      <c r="GA313" s="182">
        <v>0</v>
      </c>
    </row>
    <row r="314" spans="2:183">
      <c r="B314" s="43" t="s">
        <v>10</v>
      </c>
      <c r="C314" s="652" t="s">
        <v>49</v>
      </c>
      <c r="D314" s="17">
        <v>744</v>
      </c>
      <c r="E314" s="17">
        <v>672</v>
      </c>
      <c r="F314" s="17">
        <v>744</v>
      </c>
      <c r="G314" s="17">
        <v>720</v>
      </c>
      <c r="H314" s="17">
        <v>744</v>
      </c>
      <c r="I314" s="17">
        <v>720</v>
      </c>
      <c r="J314" s="17">
        <v>744</v>
      </c>
      <c r="K314" s="17">
        <v>744</v>
      </c>
      <c r="L314" s="17">
        <v>720</v>
      </c>
      <c r="M314" s="17">
        <v>744</v>
      </c>
      <c r="N314" s="17">
        <v>720</v>
      </c>
      <c r="O314" s="17">
        <v>744</v>
      </c>
      <c r="P314" s="17">
        <v>744</v>
      </c>
      <c r="Q314" s="17">
        <v>672</v>
      </c>
      <c r="R314" s="17">
        <v>744</v>
      </c>
      <c r="S314" s="17">
        <v>720</v>
      </c>
      <c r="T314" s="17">
        <v>744</v>
      </c>
      <c r="U314" s="17">
        <v>720</v>
      </c>
      <c r="V314" s="17">
        <v>744</v>
      </c>
      <c r="W314" s="17">
        <v>744</v>
      </c>
      <c r="X314" s="17">
        <v>720</v>
      </c>
      <c r="Y314" s="17">
        <v>744</v>
      </c>
      <c r="Z314" s="17">
        <v>720</v>
      </c>
      <c r="AA314" s="17">
        <v>744</v>
      </c>
      <c r="AB314" s="17">
        <v>744</v>
      </c>
      <c r="AC314" s="17">
        <v>672</v>
      </c>
      <c r="AD314" s="17">
        <v>744</v>
      </c>
      <c r="AE314" s="17">
        <v>720</v>
      </c>
      <c r="AF314" s="17">
        <v>744</v>
      </c>
      <c r="AG314" s="17">
        <v>720</v>
      </c>
      <c r="AH314" s="17">
        <v>744</v>
      </c>
      <c r="AI314" s="17">
        <v>744</v>
      </c>
      <c r="AJ314" s="17">
        <v>720</v>
      </c>
      <c r="AK314" s="17">
        <v>744</v>
      </c>
      <c r="AL314" s="17">
        <v>720</v>
      </c>
      <c r="AM314" s="17">
        <v>744</v>
      </c>
      <c r="AN314" s="17">
        <v>744</v>
      </c>
      <c r="AO314" s="17">
        <v>696</v>
      </c>
      <c r="AP314" s="17">
        <v>744</v>
      </c>
      <c r="AQ314" s="17">
        <v>720</v>
      </c>
      <c r="AR314" s="17">
        <v>744</v>
      </c>
      <c r="AS314" s="17">
        <v>720</v>
      </c>
      <c r="AT314" s="17">
        <v>744</v>
      </c>
      <c r="AU314" s="17">
        <v>744</v>
      </c>
      <c r="AV314" s="17">
        <v>720</v>
      </c>
      <c r="AW314" s="17">
        <v>744</v>
      </c>
      <c r="AX314" s="17">
        <v>720</v>
      </c>
      <c r="AY314" s="17">
        <v>744</v>
      </c>
      <c r="AZ314" s="17">
        <v>744</v>
      </c>
      <c r="BA314" s="17">
        <v>672</v>
      </c>
      <c r="BB314" s="17">
        <v>744</v>
      </c>
      <c r="BC314" s="17">
        <v>720</v>
      </c>
      <c r="BD314" s="17">
        <v>744</v>
      </c>
      <c r="BE314" s="17">
        <v>720</v>
      </c>
      <c r="BF314" s="17">
        <v>744</v>
      </c>
      <c r="BG314" s="17">
        <v>744</v>
      </c>
      <c r="BH314" s="17">
        <v>720</v>
      </c>
      <c r="BI314" s="17">
        <v>744</v>
      </c>
      <c r="BJ314" s="17">
        <v>720</v>
      </c>
      <c r="BK314" s="17">
        <v>744</v>
      </c>
      <c r="BL314" s="17">
        <v>744</v>
      </c>
      <c r="BM314" s="17">
        <v>672</v>
      </c>
      <c r="BN314" s="17">
        <v>744</v>
      </c>
      <c r="BO314" s="17">
        <v>720</v>
      </c>
      <c r="BP314" s="17">
        <v>744</v>
      </c>
      <c r="BQ314" s="17">
        <v>720</v>
      </c>
      <c r="BR314" s="17">
        <v>744</v>
      </c>
      <c r="BS314" s="17">
        <v>744</v>
      </c>
      <c r="BT314" s="17">
        <v>720</v>
      </c>
      <c r="BU314" s="17">
        <v>744</v>
      </c>
      <c r="BV314" s="17">
        <v>720</v>
      </c>
      <c r="BW314" s="17">
        <v>744</v>
      </c>
      <c r="BX314" s="17">
        <v>744</v>
      </c>
      <c r="BY314" s="17">
        <v>672</v>
      </c>
      <c r="BZ314" s="17">
        <v>744</v>
      </c>
      <c r="CA314" s="17">
        <v>720</v>
      </c>
      <c r="CB314" s="17">
        <v>744</v>
      </c>
      <c r="CC314" s="17">
        <v>720</v>
      </c>
      <c r="CD314" s="17">
        <v>744</v>
      </c>
      <c r="CE314" s="17">
        <v>744</v>
      </c>
      <c r="CF314" s="17">
        <v>720</v>
      </c>
      <c r="CG314" s="17">
        <v>744</v>
      </c>
      <c r="CH314" s="17">
        <v>720</v>
      </c>
      <c r="CI314" s="17">
        <v>744</v>
      </c>
      <c r="CJ314" s="17">
        <v>744</v>
      </c>
      <c r="CK314" s="17">
        <v>696</v>
      </c>
      <c r="CL314" s="17">
        <v>744</v>
      </c>
      <c r="CM314" s="17">
        <v>720</v>
      </c>
      <c r="CN314" s="17">
        <v>744</v>
      </c>
      <c r="CO314" s="17">
        <v>720</v>
      </c>
      <c r="CP314" s="17">
        <v>744</v>
      </c>
      <c r="CQ314" s="17">
        <v>744</v>
      </c>
      <c r="CR314" s="17">
        <v>720</v>
      </c>
      <c r="CS314" s="17">
        <v>744</v>
      </c>
      <c r="CT314" s="17">
        <v>720</v>
      </c>
      <c r="CU314" s="17">
        <v>744</v>
      </c>
      <c r="CV314" s="17">
        <v>744</v>
      </c>
      <c r="CW314" s="17">
        <v>672</v>
      </c>
      <c r="CX314" s="17">
        <v>744</v>
      </c>
      <c r="CY314" s="17">
        <v>720</v>
      </c>
      <c r="CZ314" s="17">
        <v>744</v>
      </c>
      <c r="DA314" s="17">
        <v>720</v>
      </c>
      <c r="DB314" s="17">
        <v>744</v>
      </c>
      <c r="DC314" s="17">
        <v>744</v>
      </c>
      <c r="DD314" s="17">
        <v>720</v>
      </c>
      <c r="DE314" s="17">
        <v>744</v>
      </c>
      <c r="DF314" s="17">
        <v>720</v>
      </c>
      <c r="DG314" s="17">
        <v>744</v>
      </c>
      <c r="DH314" s="17">
        <v>744</v>
      </c>
      <c r="DI314" s="17">
        <v>672</v>
      </c>
      <c r="DJ314" s="17">
        <v>744</v>
      </c>
      <c r="DK314" s="17">
        <v>720</v>
      </c>
      <c r="DL314" s="17">
        <v>744</v>
      </c>
      <c r="DM314" s="17">
        <v>720</v>
      </c>
      <c r="DN314" s="17">
        <v>744</v>
      </c>
      <c r="DO314" s="17">
        <v>744</v>
      </c>
      <c r="DP314" s="17">
        <v>720</v>
      </c>
      <c r="DQ314" s="17">
        <v>744</v>
      </c>
      <c r="DR314" s="17">
        <v>720</v>
      </c>
      <c r="DS314" s="17">
        <v>744</v>
      </c>
      <c r="DT314" s="17">
        <v>744</v>
      </c>
      <c r="DU314" s="17">
        <v>672</v>
      </c>
      <c r="DV314" s="17">
        <v>744</v>
      </c>
      <c r="DW314" s="17">
        <v>720</v>
      </c>
      <c r="DX314" s="17">
        <v>744</v>
      </c>
      <c r="DY314" s="17">
        <v>720</v>
      </c>
      <c r="DZ314" s="17">
        <v>744</v>
      </c>
      <c r="EA314" s="17">
        <v>744</v>
      </c>
      <c r="EB314" s="17">
        <v>720</v>
      </c>
      <c r="EC314" s="17">
        <v>744</v>
      </c>
      <c r="ED314" s="17">
        <v>720</v>
      </c>
      <c r="EE314" s="17">
        <v>744</v>
      </c>
      <c r="EF314" s="17">
        <v>744</v>
      </c>
      <c r="EG314" s="17">
        <v>696</v>
      </c>
      <c r="EH314" s="17">
        <v>744</v>
      </c>
      <c r="EI314" s="17">
        <v>720</v>
      </c>
      <c r="EJ314" s="17">
        <v>744</v>
      </c>
      <c r="EK314" s="17">
        <v>720</v>
      </c>
      <c r="EL314" s="17">
        <v>744</v>
      </c>
      <c r="EM314" s="17">
        <v>744</v>
      </c>
      <c r="EN314" s="17">
        <v>720</v>
      </c>
      <c r="EO314" s="17">
        <v>744</v>
      </c>
      <c r="EP314" s="17">
        <v>720</v>
      </c>
      <c r="EQ314" s="17">
        <v>744</v>
      </c>
      <c r="ER314" s="17">
        <v>744</v>
      </c>
      <c r="ES314" s="17">
        <v>672</v>
      </c>
      <c r="ET314" s="17">
        <v>744</v>
      </c>
      <c r="EU314" s="17">
        <v>720</v>
      </c>
      <c r="EV314" s="17">
        <v>744</v>
      </c>
      <c r="EW314" s="17">
        <v>720</v>
      </c>
      <c r="EX314" s="17">
        <v>744</v>
      </c>
      <c r="EY314" s="17">
        <v>744</v>
      </c>
      <c r="EZ314" s="17">
        <v>720</v>
      </c>
      <c r="FA314" s="17">
        <v>744</v>
      </c>
      <c r="FB314" s="17">
        <v>720</v>
      </c>
      <c r="FC314" s="17">
        <v>744</v>
      </c>
      <c r="FD314" s="17">
        <v>744</v>
      </c>
      <c r="FE314" s="17">
        <v>672</v>
      </c>
      <c r="FF314" s="17">
        <v>744</v>
      </c>
      <c r="FG314" s="17">
        <v>720</v>
      </c>
      <c r="FH314" s="17">
        <v>744</v>
      </c>
      <c r="FI314" s="17">
        <v>720</v>
      </c>
      <c r="FJ314" s="17">
        <v>744</v>
      </c>
      <c r="FK314" s="17">
        <v>744</v>
      </c>
      <c r="FL314" s="17">
        <v>720</v>
      </c>
      <c r="FM314" s="17">
        <v>744</v>
      </c>
      <c r="FN314" s="17">
        <v>720</v>
      </c>
      <c r="FO314" s="17">
        <v>744</v>
      </c>
      <c r="FP314" s="17">
        <v>744</v>
      </c>
      <c r="FQ314" s="17">
        <v>672</v>
      </c>
      <c r="FR314" s="17">
        <v>744</v>
      </c>
      <c r="FS314" s="17">
        <v>720</v>
      </c>
      <c r="FT314" s="17">
        <v>744</v>
      </c>
      <c r="FU314" s="17">
        <v>720</v>
      </c>
      <c r="FV314" s="17">
        <v>744</v>
      </c>
      <c r="FW314" s="17">
        <v>744</v>
      </c>
      <c r="FX314" s="17">
        <v>720</v>
      </c>
      <c r="FY314" s="17">
        <v>744</v>
      </c>
      <c r="FZ314" s="17">
        <v>720</v>
      </c>
      <c r="GA314" s="17">
        <v>744</v>
      </c>
    </row>
    <row r="315" spans="2:183">
      <c r="B315" s="43" t="s">
        <v>10</v>
      </c>
      <c r="C315" s="653" t="s">
        <v>50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611356.36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5">
        <v>0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5">
        <v>0</v>
      </c>
      <c r="CM315" s="85">
        <v>0</v>
      </c>
      <c r="CN315" s="85">
        <v>0</v>
      </c>
      <c r="CO315" s="85">
        <v>0</v>
      </c>
      <c r="CP315" s="85">
        <v>35922.909999999996</v>
      </c>
      <c r="CQ315" s="85">
        <v>156243.92000000001</v>
      </c>
      <c r="CR315" s="85">
        <v>0</v>
      </c>
      <c r="CS315" s="85">
        <v>0</v>
      </c>
      <c r="CT315" s="85">
        <v>0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5">
        <v>1404746.54</v>
      </c>
      <c r="DC315" s="85">
        <v>1305508.08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5">
        <v>0</v>
      </c>
      <c r="DK315" s="85">
        <v>0</v>
      </c>
      <c r="DL315" s="85">
        <v>0</v>
      </c>
      <c r="DM315" s="85">
        <v>0</v>
      </c>
      <c r="DN315" s="85">
        <v>1514126.96</v>
      </c>
      <c r="DO315" s="85">
        <v>1046023.79</v>
      </c>
      <c r="DP315" s="85">
        <v>0</v>
      </c>
      <c r="DQ315" s="85">
        <v>0</v>
      </c>
      <c r="DR315" s="85">
        <v>0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5">
        <v>635580.09</v>
      </c>
      <c r="EA315" s="85">
        <v>279388.18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5">
        <v>0</v>
      </c>
      <c r="EI315" s="85">
        <v>0</v>
      </c>
      <c r="EJ315" s="85">
        <v>0</v>
      </c>
      <c r="EK315" s="85">
        <v>0</v>
      </c>
      <c r="EL315" s="85">
        <v>130101.06999999999</v>
      </c>
      <c r="EM315" s="85">
        <v>36846.49</v>
      </c>
      <c r="EN315" s="85">
        <v>0</v>
      </c>
      <c r="EO315" s="85">
        <v>0</v>
      </c>
      <c r="EP315" s="85">
        <v>0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5">
        <v>53299.990000000005</v>
      </c>
      <c r="EY315" s="85">
        <v>0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5">
        <v>0</v>
      </c>
      <c r="FG315" s="85">
        <v>0</v>
      </c>
      <c r="FH315" s="85">
        <v>0</v>
      </c>
      <c r="FI315" s="85">
        <v>0</v>
      </c>
      <c r="FJ315" s="85">
        <v>44798.400000000001</v>
      </c>
      <c r="FK315" s="85">
        <v>0</v>
      </c>
      <c r="FL315" s="85">
        <v>0</v>
      </c>
      <c r="FM315" s="85">
        <v>0</v>
      </c>
      <c r="FN315" s="85">
        <v>0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5">
        <v>88765.91</v>
      </c>
      <c r="FW315" s="85">
        <v>155344.06</v>
      </c>
      <c r="FX315" s="85">
        <v>0</v>
      </c>
      <c r="FY315" s="85">
        <v>0</v>
      </c>
      <c r="FZ315" s="85">
        <v>0</v>
      </c>
      <c r="GA315" s="85">
        <v>0</v>
      </c>
    </row>
    <row r="316" spans="2:183">
      <c r="B316" s="43" t="s">
        <v>10</v>
      </c>
      <c r="C316" s="653" t="s">
        <v>51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41.439460448722294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0</v>
      </c>
      <c r="AK316" s="86">
        <v>0</v>
      </c>
      <c r="AL316" s="86">
        <v>0</v>
      </c>
      <c r="AM316" s="86">
        <v>0</v>
      </c>
      <c r="AN316" s="86">
        <v>0</v>
      </c>
      <c r="AO316" s="86">
        <v>0</v>
      </c>
      <c r="AP316" s="86">
        <v>0</v>
      </c>
      <c r="AQ316" s="86">
        <v>0</v>
      </c>
      <c r="AR316" s="86">
        <v>0</v>
      </c>
      <c r="AS316" s="86">
        <v>0</v>
      </c>
      <c r="AT316" s="86">
        <v>0</v>
      </c>
      <c r="AU316" s="86">
        <v>0</v>
      </c>
      <c r="AV316" s="86">
        <v>0</v>
      </c>
      <c r="AW316" s="86">
        <v>0</v>
      </c>
      <c r="AX316" s="86">
        <v>0</v>
      </c>
      <c r="AY316" s="86">
        <v>0</v>
      </c>
      <c r="AZ316" s="86">
        <v>0</v>
      </c>
      <c r="BA316" s="86">
        <v>0</v>
      </c>
      <c r="BB316" s="86">
        <v>0</v>
      </c>
      <c r="BC316" s="86">
        <v>0</v>
      </c>
      <c r="BD316" s="86">
        <v>0</v>
      </c>
      <c r="BE316" s="86">
        <v>0</v>
      </c>
      <c r="BF316" s="86">
        <v>0</v>
      </c>
      <c r="BG316" s="86">
        <v>0</v>
      </c>
      <c r="BH316" s="86">
        <v>0</v>
      </c>
      <c r="BI316" s="86">
        <v>0</v>
      </c>
      <c r="BJ316" s="86">
        <v>0</v>
      </c>
      <c r="BK316" s="86">
        <v>0</v>
      </c>
      <c r="BL316" s="86">
        <v>0</v>
      </c>
      <c r="BM316" s="86">
        <v>0</v>
      </c>
      <c r="BN316" s="86">
        <v>0</v>
      </c>
      <c r="BO316" s="86">
        <v>0</v>
      </c>
      <c r="BP316" s="86">
        <v>0</v>
      </c>
      <c r="BQ316" s="86">
        <v>0</v>
      </c>
      <c r="BR316" s="86">
        <v>0</v>
      </c>
      <c r="BS316" s="86">
        <v>0</v>
      </c>
      <c r="BT316" s="86">
        <v>0</v>
      </c>
      <c r="BU316" s="86">
        <v>0</v>
      </c>
      <c r="BV316" s="86">
        <v>0</v>
      </c>
      <c r="BW316" s="86">
        <v>0</v>
      </c>
      <c r="BX316" s="86">
        <v>0</v>
      </c>
      <c r="BY316" s="86">
        <v>0</v>
      </c>
      <c r="BZ316" s="86">
        <v>0</v>
      </c>
      <c r="CA316" s="86">
        <v>0</v>
      </c>
      <c r="CB316" s="86">
        <v>0</v>
      </c>
      <c r="CC316" s="86">
        <v>0</v>
      </c>
      <c r="CD316" s="86">
        <v>0</v>
      </c>
      <c r="CE316" s="86">
        <v>0</v>
      </c>
      <c r="CF316" s="86">
        <v>0</v>
      </c>
      <c r="CG316" s="86">
        <v>0</v>
      </c>
      <c r="CH316" s="86">
        <v>0</v>
      </c>
      <c r="CI316" s="86">
        <v>0</v>
      </c>
      <c r="CJ316" s="86">
        <v>0</v>
      </c>
      <c r="CK316" s="86">
        <v>0</v>
      </c>
      <c r="CL316" s="86">
        <v>0</v>
      </c>
      <c r="CM316" s="86">
        <v>0</v>
      </c>
      <c r="CN316" s="86">
        <v>0</v>
      </c>
      <c r="CO316" s="86">
        <v>0</v>
      </c>
      <c r="CP316" s="86">
        <v>101.47714689265536</v>
      </c>
      <c r="CQ316" s="86">
        <v>94.981106382978737</v>
      </c>
      <c r="CR316" s="86">
        <v>0</v>
      </c>
      <c r="CS316" s="86">
        <v>0</v>
      </c>
      <c r="CT316" s="86">
        <v>0</v>
      </c>
      <c r="CU316" s="86">
        <v>0</v>
      </c>
      <c r="CV316" s="86">
        <v>0</v>
      </c>
      <c r="CW316" s="86">
        <v>0</v>
      </c>
      <c r="CX316" s="86">
        <v>0</v>
      </c>
      <c r="CY316" s="86">
        <v>0</v>
      </c>
      <c r="CZ316" s="86">
        <v>0</v>
      </c>
      <c r="DA316" s="86">
        <v>0</v>
      </c>
      <c r="DB316" s="86">
        <v>90.587898368478747</v>
      </c>
      <c r="DC316" s="86">
        <v>91.249603690501161</v>
      </c>
      <c r="DD316" s="86">
        <v>0</v>
      </c>
      <c r="DE316" s="86">
        <v>0</v>
      </c>
      <c r="DF316" s="86">
        <v>0</v>
      </c>
      <c r="DG316" s="86">
        <v>0</v>
      </c>
      <c r="DH316" s="86">
        <v>0</v>
      </c>
      <c r="DI316" s="86">
        <v>0</v>
      </c>
      <c r="DJ316" s="86">
        <v>0</v>
      </c>
      <c r="DK316" s="86">
        <v>0</v>
      </c>
      <c r="DL316" s="86">
        <v>0</v>
      </c>
      <c r="DM316" s="86">
        <v>0</v>
      </c>
      <c r="DN316" s="86">
        <v>95.637124810510358</v>
      </c>
      <c r="DO316" s="86">
        <v>97.168954017649796</v>
      </c>
      <c r="DP316" s="86">
        <v>0</v>
      </c>
      <c r="DQ316" s="86">
        <v>0</v>
      </c>
      <c r="DR316" s="86">
        <v>0</v>
      </c>
      <c r="DS316" s="86">
        <v>0</v>
      </c>
      <c r="DT316" s="86">
        <v>0</v>
      </c>
      <c r="DU316" s="86">
        <v>0</v>
      </c>
      <c r="DV316" s="86">
        <v>0</v>
      </c>
      <c r="DW316" s="86">
        <v>0</v>
      </c>
      <c r="DX316" s="86">
        <v>0</v>
      </c>
      <c r="DY316" s="86">
        <v>0</v>
      </c>
      <c r="DZ316" s="86">
        <v>104.19345737704917</v>
      </c>
      <c r="EA316" s="86">
        <v>107.41567858515955</v>
      </c>
      <c r="EB316" s="86">
        <v>0</v>
      </c>
      <c r="EC316" s="86">
        <v>0</v>
      </c>
      <c r="ED316" s="86">
        <v>0</v>
      </c>
      <c r="EE316" s="86">
        <v>0</v>
      </c>
      <c r="EF316" s="86">
        <v>0</v>
      </c>
      <c r="EG316" s="86">
        <v>0</v>
      </c>
      <c r="EH316" s="86">
        <v>0</v>
      </c>
      <c r="EI316" s="86">
        <v>0</v>
      </c>
      <c r="EJ316" s="86">
        <v>0</v>
      </c>
      <c r="EK316" s="86">
        <v>0</v>
      </c>
      <c r="EL316" s="86">
        <v>119.14017399267398</v>
      </c>
      <c r="EM316" s="86">
        <v>136.46848148148146</v>
      </c>
      <c r="EN316" s="86">
        <v>0</v>
      </c>
      <c r="EO316" s="86">
        <v>0</v>
      </c>
      <c r="EP316" s="86">
        <v>0</v>
      </c>
      <c r="EQ316" s="86">
        <v>0</v>
      </c>
      <c r="ER316" s="86">
        <v>0</v>
      </c>
      <c r="ES316" s="86">
        <v>0</v>
      </c>
      <c r="ET316" s="86">
        <v>0</v>
      </c>
      <c r="EU316" s="86">
        <v>0</v>
      </c>
      <c r="EV316" s="86">
        <v>0</v>
      </c>
      <c r="EW316" s="86">
        <v>0</v>
      </c>
      <c r="EX316" s="86">
        <v>131.60491358024692</v>
      </c>
      <c r="EY316" s="86">
        <v>0</v>
      </c>
      <c r="EZ316" s="86">
        <v>0</v>
      </c>
      <c r="FA316" s="86">
        <v>0</v>
      </c>
      <c r="FB316" s="86">
        <v>0</v>
      </c>
      <c r="FC316" s="86">
        <v>0</v>
      </c>
      <c r="FD316" s="86">
        <v>0</v>
      </c>
      <c r="FE316" s="86">
        <v>0</v>
      </c>
      <c r="FF316" s="86">
        <v>0</v>
      </c>
      <c r="FG316" s="86">
        <v>0</v>
      </c>
      <c r="FH316" s="86">
        <v>0</v>
      </c>
      <c r="FI316" s="86">
        <v>0</v>
      </c>
      <c r="FJ316" s="86">
        <v>144.97864077669902</v>
      </c>
      <c r="FK316" s="86">
        <v>0</v>
      </c>
      <c r="FL316" s="86">
        <v>0</v>
      </c>
      <c r="FM316" s="86">
        <v>0</v>
      </c>
      <c r="FN316" s="86">
        <v>0</v>
      </c>
      <c r="FO316" s="86">
        <v>0</v>
      </c>
      <c r="FP316" s="86">
        <v>0</v>
      </c>
      <c r="FQ316" s="86">
        <v>0</v>
      </c>
      <c r="FR316" s="86">
        <v>0</v>
      </c>
      <c r="FS316" s="86">
        <v>0</v>
      </c>
      <c r="FT316" s="86">
        <v>0</v>
      </c>
      <c r="FU316" s="86">
        <v>0</v>
      </c>
      <c r="FV316" s="86">
        <v>132.88309880239521</v>
      </c>
      <c r="FW316" s="86">
        <v>135.79026223776225</v>
      </c>
      <c r="FX316" s="86">
        <v>0</v>
      </c>
      <c r="FY316" s="86">
        <v>0</v>
      </c>
      <c r="FZ316" s="86">
        <v>0</v>
      </c>
      <c r="GA316" s="86">
        <v>0</v>
      </c>
    </row>
    <row r="317" spans="2:183">
      <c r="B317" s="43" t="s">
        <v>10</v>
      </c>
      <c r="C317" s="653" t="s">
        <v>52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3201.66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87">
        <v>0</v>
      </c>
      <c r="AI317" s="87">
        <v>0</v>
      </c>
      <c r="AJ317" s="87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87">
        <v>0</v>
      </c>
      <c r="AV317" s="87">
        <v>0</v>
      </c>
      <c r="AW317" s="87">
        <v>0</v>
      </c>
      <c r="AX317" s="87">
        <v>0</v>
      </c>
      <c r="AY317" s="87">
        <v>0</v>
      </c>
      <c r="AZ317" s="87">
        <v>0</v>
      </c>
      <c r="BA317" s="87">
        <v>0</v>
      </c>
      <c r="BB317" s="87">
        <v>0</v>
      </c>
      <c r="BC317" s="87">
        <v>0</v>
      </c>
      <c r="BD317" s="87">
        <v>0</v>
      </c>
      <c r="BE317" s="87">
        <v>0</v>
      </c>
      <c r="BF317" s="87">
        <v>0</v>
      </c>
      <c r="BG317" s="87">
        <v>0</v>
      </c>
      <c r="BH317" s="87">
        <v>0</v>
      </c>
      <c r="BI317" s="87">
        <v>0</v>
      </c>
      <c r="BJ317" s="87">
        <v>0</v>
      </c>
      <c r="BK317" s="87">
        <v>0</v>
      </c>
      <c r="BL317" s="87">
        <v>0</v>
      </c>
      <c r="BM317" s="87">
        <v>0</v>
      </c>
      <c r="BN317" s="87">
        <v>0</v>
      </c>
      <c r="BO317" s="87">
        <v>0</v>
      </c>
      <c r="BP317" s="87">
        <v>0</v>
      </c>
      <c r="BQ317" s="87">
        <v>0</v>
      </c>
      <c r="BR317" s="87">
        <v>0</v>
      </c>
      <c r="BS317" s="87">
        <v>0</v>
      </c>
      <c r="BT317" s="87">
        <v>0</v>
      </c>
      <c r="BU317" s="87">
        <v>0</v>
      </c>
      <c r="BV317" s="87">
        <v>0</v>
      </c>
      <c r="BW317" s="87">
        <v>0</v>
      </c>
      <c r="BX317" s="87">
        <v>0</v>
      </c>
      <c r="BY317" s="87">
        <v>0</v>
      </c>
      <c r="BZ317" s="87">
        <v>0</v>
      </c>
      <c r="CA317" s="87">
        <v>0</v>
      </c>
      <c r="CB317" s="87">
        <v>0</v>
      </c>
      <c r="CC317" s="87">
        <v>0</v>
      </c>
      <c r="CD317" s="87">
        <v>0</v>
      </c>
      <c r="CE317" s="87">
        <v>0</v>
      </c>
      <c r="CF317" s="87">
        <v>0</v>
      </c>
      <c r="CG317" s="87">
        <v>0</v>
      </c>
      <c r="CH317" s="87">
        <v>0</v>
      </c>
      <c r="CI317" s="87">
        <v>0</v>
      </c>
      <c r="CJ317" s="87">
        <v>0</v>
      </c>
      <c r="CK317" s="87">
        <v>0</v>
      </c>
      <c r="CL317" s="87">
        <v>0</v>
      </c>
      <c r="CM317" s="87">
        <v>0</v>
      </c>
      <c r="CN317" s="87">
        <v>0</v>
      </c>
      <c r="CO317" s="87">
        <v>0</v>
      </c>
      <c r="CP317" s="87">
        <v>39.89</v>
      </c>
      <c r="CQ317" s="87">
        <v>185.23</v>
      </c>
      <c r="CR317" s="87">
        <v>0</v>
      </c>
      <c r="CS317" s="87">
        <v>0</v>
      </c>
      <c r="CT317" s="87">
        <v>0</v>
      </c>
      <c r="CU317" s="87">
        <v>0</v>
      </c>
      <c r="CV317" s="87">
        <v>0</v>
      </c>
      <c r="CW317" s="87">
        <v>0</v>
      </c>
      <c r="CX317" s="87">
        <v>0</v>
      </c>
      <c r="CY317" s="87">
        <v>0</v>
      </c>
      <c r="CZ317" s="87">
        <v>0</v>
      </c>
      <c r="DA317" s="87">
        <v>0</v>
      </c>
      <c r="DB317" s="87">
        <v>1791.35</v>
      </c>
      <c r="DC317" s="87">
        <v>1652.76</v>
      </c>
      <c r="DD317" s="87">
        <v>0</v>
      </c>
      <c r="DE317" s="87">
        <v>0</v>
      </c>
      <c r="DF317" s="87">
        <v>0</v>
      </c>
      <c r="DG317" s="87">
        <v>0</v>
      </c>
      <c r="DH317" s="87">
        <v>0</v>
      </c>
      <c r="DI317" s="87">
        <v>0</v>
      </c>
      <c r="DJ317" s="87">
        <v>0</v>
      </c>
      <c r="DK317" s="87">
        <v>0</v>
      </c>
      <c r="DL317" s="87">
        <v>0</v>
      </c>
      <c r="DM317" s="87">
        <v>0</v>
      </c>
      <c r="DN317" s="87">
        <v>1878.3999999999999</v>
      </c>
      <c r="DO317" s="87">
        <v>1277.33</v>
      </c>
      <c r="DP317" s="87">
        <v>0</v>
      </c>
      <c r="DQ317" s="87">
        <v>0</v>
      </c>
      <c r="DR317" s="87">
        <v>0</v>
      </c>
      <c r="DS317" s="87">
        <v>0</v>
      </c>
      <c r="DT317" s="87">
        <v>0</v>
      </c>
      <c r="DU317" s="87">
        <v>0</v>
      </c>
      <c r="DV317" s="87">
        <v>0</v>
      </c>
      <c r="DW317" s="87">
        <v>0</v>
      </c>
      <c r="DX317" s="87">
        <v>0</v>
      </c>
      <c r="DY317" s="87">
        <v>0</v>
      </c>
      <c r="DZ317" s="87">
        <v>743.69</v>
      </c>
      <c r="EA317" s="87">
        <v>317.17</v>
      </c>
      <c r="EB317" s="87">
        <v>0</v>
      </c>
      <c r="EC317" s="87">
        <v>0</v>
      </c>
      <c r="ED317" s="87">
        <v>0</v>
      </c>
      <c r="EE317" s="87">
        <v>0</v>
      </c>
      <c r="EF317" s="87">
        <v>0</v>
      </c>
      <c r="EG317" s="87">
        <v>0</v>
      </c>
      <c r="EH317" s="87">
        <v>0</v>
      </c>
      <c r="EI317" s="87">
        <v>0</v>
      </c>
      <c r="EJ317" s="87">
        <v>0</v>
      </c>
      <c r="EK317" s="87">
        <v>0</v>
      </c>
      <c r="EL317" s="87">
        <v>136.88</v>
      </c>
      <c r="EM317" s="87">
        <v>33.880000000000003</v>
      </c>
      <c r="EN317" s="87">
        <v>0</v>
      </c>
      <c r="EO317" s="87">
        <v>0</v>
      </c>
      <c r="EP317" s="87">
        <v>0</v>
      </c>
      <c r="EQ317" s="87">
        <v>0</v>
      </c>
      <c r="ER317" s="87">
        <v>0</v>
      </c>
      <c r="ES317" s="87">
        <v>0</v>
      </c>
      <c r="ET317" s="87">
        <v>0</v>
      </c>
      <c r="EU317" s="87">
        <v>0</v>
      </c>
      <c r="EV317" s="87">
        <v>0</v>
      </c>
      <c r="EW317" s="87">
        <v>0</v>
      </c>
      <c r="EX317" s="87">
        <v>52.2</v>
      </c>
      <c r="EY317" s="87">
        <v>0</v>
      </c>
      <c r="EZ317" s="87">
        <v>0</v>
      </c>
      <c r="FA317" s="87">
        <v>0</v>
      </c>
      <c r="FB317" s="87">
        <v>0</v>
      </c>
      <c r="FC317" s="87">
        <v>0</v>
      </c>
      <c r="FD317" s="87">
        <v>0</v>
      </c>
      <c r="FE317" s="87">
        <v>0</v>
      </c>
      <c r="FF317" s="87">
        <v>0</v>
      </c>
      <c r="FG317" s="87">
        <v>0</v>
      </c>
      <c r="FH317" s="87">
        <v>0</v>
      </c>
      <c r="FI317" s="87">
        <v>0</v>
      </c>
      <c r="FJ317" s="87">
        <v>40.97</v>
      </c>
      <c r="FK317" s="87">
        <v>0</v>
      </c>
      <c r="FL317" s="87">
        <v>0</v>
      </c>
      <c r="FM317" s="87">
        <v>0</v>
      </c>
      <c r="FN317" s="87">
        <v>0</v>
      </c>
      <c r="FO317" s="87">
        <v>0</v>
      </c>
      <c r="FP317" s="87">
        <v>0</v>
      </c>
      <c r="FQ317" s="87">
        <v>0</v>
      </c>
      <c r="FR317" s="87">
        <v>0</v>
      </c>
      <c r="FS317" s="87">
        <v>0</v>
      </c>
      <c r="FT317" s="87">
        <v>0</v>
      </c>
      <c r="FU317" s="87">
        <v>0</v>
      </c>
      <c r="FV317" s="87">
        <v>90.98</v>
      </c>
      <c r="FW317" s="87">
        <v>155.82999999999998</v>
      </c>
      <c r="FX317" s="87">
        <v>0</v>
      </c>
      <c r="FY317" s="87">
        <v>0</v>
      </c>
      <c r="FZ317" s="87">
        <v>0</v>
      </c>
      <c r="GA317" s="87">
        <v>0</v>
      </c>
    </row>
    <row r="318" spans="2:183">
      <c r="B318" s="43" t="s">
        <v>10</v>
      </c>
      <c r="C318" s="653" t="s">
        <v>53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0.2170175557513726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  <c r="AG318" s="86">
        <v>0</v>
      </c>
      <c r="AH318" s="86">
        <v>0</v>
      </c>
      <c r="AI318" s="86">
        <v>0</v>
      </c>
      <c r="AJ318" s="86">
        <v>0</v>
      </c>
      <c r="AK318" s="86">
        <v>0</v>
      </c>
      <c r="AL318" s="86">
        <v>0</v>
      </c>
      <c r="AM318" s="86">
        <v>0</v>
      </c>
      <c r="AN318" s="86">
        <v>0</v>
      </c>
      <c r="AO318" s="86">
        <v>0</v>
      </c>
      <c r="AP318" s="86">
        <v>0</v>
      </c>
      <c r="AQ318" s="86">
        <v>0</v>
      </c>
      <c r="AR318" s="86">
        <v>0</v>
      </c>
      <c r="AS318" s="86">
        <v>0</v>
      </c>
      <c r="AT318" s="86">
        <v>0</v>
      </c>
      <c r="AU318" s="86">
        <v>0</v>
      </c>
      <c r="AV318" s="86">
        <v>0</v>
      </c>
      <c r="AW318" s="86">
        <v>0</v>
      </c>
      <c r="AX318" s="86">
        <v>0</v>
      </c>
      <c r="AY318" s="86">
        <v>0</v>
      </c>
      <c r="AZ318" s="86">
        <v>0</v>
      </c>
      <c r="BA318" s="86">
        <v>0</v>
      </c>
      <c r="BB318" s="86">
        <v>0</v>
      </c>
      <c r="BC318" s="86">
        <v>0</v>
      </c>
      <c r="BD318" s="86">
        <v>0</v>
      </c>
      <c r="BE318" s="86">
        <v>0</v>
      </c>
      <c r="BF318" s="86">
        <v>0</v>
      </c>
      <c r="BG318" s="86">
        <v>0</v>
      </c>
      <c r="BH318" s="86">
        <v>0</v>
      </c>
      <c r="BI318" s="86">
        <v>0</v>
      </c>
      <c r="BJ318" s="86">
        <v>0</v>
      </c>
      <c r="BK318" s="86">
        <v>0</v>
      </c>
      <c r="BL318" s="86">
        <v>0</v>
      </c>
      <c r="BM318" s="86">
        <v>0</v>
      </c>
      <c r="BN318" s="86">
        <v>0</v>
      </c>
      <c r="BO318" s="86">
        <v>0</v>
      </c>
      <c r="BP318" s="86">
        <v>0</v>
      </c>
      <c r="BQ318" s="86">
        <v>0</v>
      </c>
      <c r="BR318" s="86">
        <v>0</v>
      </c>
      <c r="BS318" s="86">
        <v>0</v>
      </c>
      <c r="BT318" s="86">
        <v>0</v>
      </c>
      <c r="BU318" s="86">
        <v>0</v>
      </c>
      <c r="BV318" s="86">
        <v>0</v>
      </c>
      <c r="BW318" s="86">
        <v>0</v>
      </c>
      <c r="BX318" s="86">
        <v>0</v>
      </c>
      <c r="BY318" s="86">
        <v>0</v>
      </c>
      <c r="BZ318" s="86">
        <v>0</v>
      </c>
      <c r="CA318" s="86">
        <v>0</v>
      </c>
      <c r="CB318" s="86">
        <v>0</v>
      </c>
      <c r="CC318" s="86">
        <v>0</v>
      </c>
      <c r="CD318" s="86">
        <v>0</v>
      </c>
      <c r="CE318" s="86">
        <v>0</v>
      </c>
      <c r="CF318" s="86">
        <v>0</v>
      </c>
      <c r="CG318" s="86">
        <v>0</v>
      </c>
      <c r="CH318" s="86">
        <v>0</v>
      </c>
      <c r="CI318" s="86">
        <v>0</v>
      </c>
      <c r="CJ318" s="86">
        <v>0</v>
      </c>
      <c r="CK318" s="86">
        <v>0</v>
      </c>
      <c r="CL318" s="86">
        <v>0</v>
      </c>
      <c r="CM318" s="86">
        <v>0</v>
      </c>
      <c r="CN318" s="86">
        <v>0</v>
      </c>
      <c r="CO318" s="86">
        <v>0</v>
      </c>
      <c r="CP318" s="86">
        <v>0.11268361581920903</v>
      </c>
      <c r="CQ318" s="86">
        <v>0.11260182370820668</v>
      </c>
      <c r="CR318" s="86">
        <v>0</v>
      </c>
      <c r="CS318" s="86">
        <v>0</v>
      </c>
      <c r="CT318" s="86">
        <v>0</v>
      </c>
      <c r="CU318" s="86">
        <v>0</v>
      </c>
      <c r="CV318" s="86">
        <v>0</v>
      </c>
      <c r="CW318" s="86">
        <v>0</v>
      </c>
      <c r="CX318" s="86">
        <v>0</v>
      </c>
      <c r="CY318" s="86">
        <v>0</v>
      </c>
      <c r="CZ318" s="86">
        <v>0</v>
      </c>
      <c r="DA318" s="86">
        <v>0</v>
      </c>
      <c r="DB318" s="86">
        <v>0.11551879796221061</v>
      </c>
      <c r="DC318" s="86">
        <v>0.11552107360033551</v>
      </c>
      <c r="DD318" s="86">
        <v>0</v>
      </c>
      <c r="DE318" s="86">
        <v>0</v>
      </c>
      <c r="DF318" s="86">
        <v>0</v>
      </c>
      <c r="DG318" s="86">
        <v>0</v>
      </c>
      <c r="DH318" s="86">
        <v>0</v>
      </c>
      <c r="DI318" s="86">
        <v>0</v>
      </c>
      <c r="DJ318" s="86">
        <v>0</v>
      </c>
      <c r="DK318" s="86">
        <v>0</v>
      </c>
      <c r="DL318" s="86">
        <v>0</v>
      </c>
      <c r="DM318" s="86">
        <v>0</v>
      </c>
      <c r="DN318" s="86">
        <v>0.11864578069732187</v>
      </c>
      <c r="DO318" s="86">
        <v>0.11865582907570831</v>
      </c>
      <c r="DP318" s="86">
        <v>0</v>
      </c>
      <c r="DQ318" s="86">
        <v>0</v>
      </c>
      <c r="DR318" s="86">
        <v>0</v>
      </c>
      <c r="DS318" s="86">
        <v>0</v>
      </c>
      <c r="DT318" s="86">
        <v>0</v>
      </c>
      <c r="DU318" s="86">
        <v>0</v>
      </c>
      <c r="DV318" s="86">
        <v>0</v>
      </c>
      <c r="DW318" s="86">
        <v>0</v>
      </c>
      <c r="DX318" s="86">
        <v>0</v>
      </c>
      <c r="DY318" s="86">
        <v>0</v>
      </c>
      <c r="DZ318" s="86">
        <v>0.12191639344262296</v>
      </c>
      <c r="EA318" s="86">
        <v>0.12194156093810074</v>
      </c>
      <c r="EB318" s="86">
        <v>0</v>
      </c>
      <c r="EC318" s="86">
        <v>0</v>
      </c>
      <c r="ED318" s="86">
        <v>0</v>
      </c>
      <c r="EE318" s="86">
        <v>0</v>
      </c>
      <c r="EF318" s="86">
        <v>0</v>
      </c>
      <c r="EG318" s="86">
        <v>0</v>
      </c>
      <c r="EH318" s="86">
        <v>0</v>
      </c>
      <c r="EI318" s="86">
        <v>0</v>
      </c>
      <c r="EJ318" s="86">
        <v>0</v>
      </c>
      <c r="EK318" s="86">
        <v>0</v>
      </c>
      <c r="EL318" s="86">
        <v>0.12534798534798533</v>
      </c>
      <c r="EM318" s="86">
        <v>0.1254814814814815</v>
      </c>
      <c r="EN318" s="86">
        <v>0</v>
      </c>
      <c r="EO318" s="86">
        <v>0</v>
      </c>
      <c r="EP318" s="86">
        <v>0</v>
      </c>
      <c r="EQ318" s="86">
        <v>0</v>
      </c>
      <c r="ER318" s="86">
        <v>0</v>
      </c>
      <c r="ES318" s="86">
        <v>0</v>
      </c>
      <c r="ET318" s="86">
        <v>0</v>
      </c>
      <c r="EU318" s="86">
        <v>0</v>
      </c>
      <c r="EV318" s="86">
        <v>0</v>
      </c>
      <c r="EW318" s="86">
        <v>0</v>
      </c>
      <c r="EX318" s="86">
        <v>0.12888888888888889</v>
      </c>
      <c r="EY318" s="86">
        <v>0</v>
      </c>
      <c r="EZ318" s="86">
        <v>0</v>
      </c>
      <c r="FA318" s="86">
        <v>0</v>
      </c>
      <c r="FB318" s="86">
        <v>0</v>
      </c>
      <c r="FC318" s="86">
        <v>0</v>
      </c>
      <c r="FD318" s="86">
        <v>0</v>
      </c>
      <c r="FE318" s="86">
        <v>0</v>
      </c>
      <c r="FF318" s="86">
        <v>0</v>
      </c>
      <c r="FG318" s="86">
        <v>0</v>
      </c>
      <c r="FH318" s="86">
        <v>0</v>
      </c>
      <c r="FI318" s="86">
        <v>0</v>
      </c>
      <c r="FJ318" s="86">
        <v>0.13258899676375405</v>
      </c>
      <c r="FK318" s="86">
        <v>0</v>
      </c>
      <c r="FL318" s="86">
        <v>0</v>
      </c>
      <c r="FM318" s="86">
        <v>0</v>
      </c>
      <c r="FN318" s="86">
        <v>0</v>
      </c>
      <c r="FO318" s="86">
        <v>0</v>
      </c>
      <c r="FP318" s="86">
        <v>0</v>
      </c>
      <c r="FQ318" s="86">
        <v>0</v>
      </c>
      <c r="FR318" s="86">
        <v>0</v>
      </c>
      <c r="FS318" s="86">
        <v>0</v>
      </c>
      <c r="FT318" s="86">
        <v>0</v>
      </c>
      <c r="FU318" s="86">
        <v>0</v>
      </c>
      <c r="FV318" s="86">
        <v>0.13619760479041917</v>
      </c>
      <c r="FW318" s="86">
        <v>0.13621503496503495</v>
      </c>
      <c r="FX318" s="86">
        <v>0</v>
      </c>
      <c r="FY318" s="86">
        <v>0</v>
      </c>
      <c r="FZ318" s="86">
        <v>0</v>
      </c>
      <c r="GA318" s="86">
        <v>0</v>
      </c>
    </row>
    <row r="319" spans="2:183">
      <c r="B319" s="43" t="s">
        <v>10</v>
      </c>
      <c r="C319" s="653" t="s">
        <v>228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614558.02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5">
        <v>0</v>
      </c>
      <c r="BZ319" s="85">
        <v>0</v>
      </c>
      <c r="CA319" s="85">
        <v>0</v>
      </c>
      <c r="CB319" s="85">
        <v>0</v>
      </c>
      <c r="CC319" s="85">
        <v>0</v>
      </c>
      <c r="CD319" s="85">
        <v>0</v>
      </c>
      <c r="CE319" s="85">
        <v>0</v>
      </c>
      <c r="CF319" s="85">
        <v>0</v>
      </c>
      <c r="CG319" s="85">
        <v>0</v>
      </c>
      <c r="CH319" s="85">
        <v>0</v>
      </c>
      <c r="CI319" s="85">
        <v>0</v>
      </c>
      <c r="CJ319" s="85">
        <v>0</v>
      </c>
      <c r="CK319" s="85">
        <v>0</v>
      </c>
      <c r="CL319" s="85">
        <v>0</v>
      </c>
      <c r="CM319" s="85">
        <v>0</v>
      </c>
      <c r="CN319" s="85">
        <v>0</v>
      </c>
      <c r="CO319" s="85">
        <v>0</v>
      </c>
      <c r="CP319" s="85">
        <v>35962.799999999996</v>
      </c>
      <c r="CQ319" s="85">
        <v>156429.15000000002</v>
      </c>
      <c r="CR319" s="85">
        <v>0</v>
      </c>
      <c r="CS319" s="85">
        <v>0</v>
      </c>
      <c r="CT319" s="85">
        <v>0</v>
      </c>
      <c r="CU319" s="85">
        <v>0</v>
      </c>
      <c r="CV319" s="85">
        <v>0</v>
      </c>
      <c r="CW319" s="85">
        <v>0</v>
      </c>
      <c r="CX319" s="85">
        <v>0</v>
      </c>
      <c r="CY319" s="85">
        <v>0</v>
      </c>
      <c r="CZ319" s="85">
        <v>0</v>
      </c>
      <c r="DA319" s="85">
        <v>0</v>
      </c>
      <c r="DB319" s="85">
        <v>1406537.8900000001</v>
      </c>
      <c r="DC319" s="85">
        <v>1307160.8400000001</v>
      </c>
      <c r="DD319" s="85">
        <v>0</v>
      </c>
      <c r="DE319" s="85">
        <v>0</v>
      </c>
      <c r="DF319" s="85">
        <v>0</v>
      </c>
      <c r="DG319" s="85">
        <v>0</v>
      </c>
      <c r="DH319" s="85">
        <v>0</v>
      </c>
      <c r="DI319" s="85">
        <v>0</v>
      </c>
      <c r="DJ319" s="85">
        <v>0</v>
      </c>
      <c r="DK319" s="85">
        <v>0</v>
      </c>
      <c r="DL319" s="85">
        <v>0</v>
      </c>
      <c r="DM319" s="85">
        <v>0</v>
      </c>
      <c r="DN319" s="85">
        <v>1516005.3599999999</v>
      </c>
      <c r="DO319" s="85">
        <v>1047301.12</v>
      </c>
      <c r="DP319" s="85">
        <v>0</v>
      </c>
      <c r="DQ319" s="85">
        <v>0</v>
      </c>
      <c r="DR319" s="85">
        <v>0</v>
      </c>
      <c r="DS319" s="85">
        <v>0</v>
      </c>
      <c r="DT319" s="85">
        <v>0</v>
      </c>
      <c r="DU319" s="85">
        <v>0</v>
      </c>
      <c r="DV319" s="85">
        <v>0</v>
      </c>
      <c r="DW319" s="85">
        <v>0</v>
      </c>
      <c r="DX319" s="85">
        <v>0</v>
      </c>
      <c r="DY319" s="85">
        <v>0</v>
      </c>
      <c r="DZ319" s="85">
        <v>636323.77999999991</v>
      </c>
      <c r="EA319" s="85">
        <v>279705.34999999998</v>
      </c>
      <c r="EB319" s="85">
        <v>0</v>
      </c>
      <c r="EC319" s="85">
        <v>0</v>
      </c>
      <c r="ED319" s="85">
        <v>0</v>
      </c>
      <c r="EE319" s="85">
        <v>0</v>
      </c>
      <c r="EF319" s="85">
        <v>0</v>
      </c>
      <c r="EG319" s="85">
        <v>0</v>
      </c>
      <c r="EH319" s="85">
        <v>0</v>
      </c>
      <c r="EI319" s="85">
        <v>0</v>
      </c>
      <c r="EJ319" s="85">
        <v>0</v>
      </c>
      <c r="EK319" s="85">
        <v>0</v>
      </c>
      <c r="EL319" s="85">
        <v>130237.95</v>
      </c>
      <c r="EM319" s="85">
        <v>36880.369999999995</v>
      </c>
      <c r="EN319" s="85">
        <v>0</v>
      </c>
      <c r="EO319" s="85">
        <v>0</v>
      </c>
      <c r="EP319" s="85">
        <v>0</v>
      </c>
      <c r="EQ319" s="85">
        <v>0</v>
      </c>
      <c r="ER319" s="85">
        <v>0</v>
      </c>
      <c r="ES319" s="85">
        <v>0</v>
      </c>
      <c r="ET319" s="85">
        <v>0</v>
      </c>
      <c r="EU319" s="85">
        <v>0</v>
      </c>
      <c r="EV319" s="85">
        <v>0</v>
      </c>
      <c r="EW319" s="85">
        <v>0</v>
      </c>
      <c r="EX319" s="85">
        <v>53352.19</v>
      </c>
      <c r="EY319" s="85">
        <v>0</v>
      </c>
      <c r="EZ319" s="85">
        <v>0</v>
      </c>
      <c r="FA319" s="85">
        <v>0</v>
      </c>
      <c r="FB319" s="85">
        <v>0</v>
      </c>
      <c r="FC319" s="85">
        <v>0</v>
      </c>
      <c r="FD319" s="85">
        <v>0</v>
      </c>
      <c r="FE319" s="85">
        <v>0</v>
      </c>
      <c r="FF319" s="85">
        <v>0</v>
      </c>
      <c r="FG319" s="85">
        <v>0</v>
      </c>
      <c r="FH319" s="85">
        <v>0</v>
      </c>
      <c r="FI319" s="85">
        <v>0</v>
      </c>
      <c r="FJ319" s="85">
        <v>44839.37</v>
      </c>
      <c r="FK319" s="85">
        <v>0</v>
      </c>
      <c r="FL319" s="85">
        <v>0</v>
      </c>
      <c r="FM319" s="85">
        <v>0</v>
      </c>
      <c r="FN319" s="85">
        <v>0</v>
      </c>
      <c r="FO319" s="85">
        <v>0</v>
      </c>
      <c r="FP319" s="85">
        <v>0</v>
      </c>
      <c r="FQ319" s="85">
        <v>0</v>
      </c>
      <c r="FR319" s="85">
        <v>0</v>
      </c>
      <c r="FS319" s="85">
        <v>0</v>
      </c>
      <c r="FT319" s="85">
        <v>0</v>
      </c>
      <c r="FU319" s="85">
        <v>0</v>
      </c>
      <c r="FV319" s="85">
        <v>88856.89</v>
      </c>
      <c r="FW319" s="85">
        <v>155499.88999999998</v>
      </c>
      <c r="FX319" s="85">
        <v>0</v>
      </c>
      <c r="FY319" s="85">
        <v>0</v>
      </c>
      <c r="FZ319" s="85">
        <v>0</v>
      </c>
      <c r="GA319" s="85">
        <v>0</v>
      </c>
    </row>
    <row r="320" spans="2:183">
      <c r="B320" s="183" t="s">
        <v>10</v>
      </c>
      <c r="C320" s="654" t="s">
        <v>229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  <c r="J320" s="184">
        <v>1394658.8835897786</v>
      </c>
      <c r="K320" s="184">
        <v>0</v>
      </c>
      <c r="L320" s="184">
        <v>0</v>
      </c>
      <c r="M320" s="184">
        <v>0</v>
      </c>
      <c r="N320" s="184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184">
        <v>0</v>
      </c>
      <c r="V320" s="184">
        <v>0</v>
      </c>
      <c r="W320" s="184">
        <v>0</v>
      </c>
      <c r="X320" s="184">
        <v>0</v>
      </c>
      <c r="Y320" s="184">
        <v>0</v>
      </c>
      <c r="Z320" s="184">
        <v>0</v>
      </c>
      <c r="AA320" s="184">
        <v>0</v>
      </c>
      <c r="AB320" s="184">
        <v>0</v>
      </c>
      <c r="AC320" s="184">
        <v>0</v>
      </c>
      <c r="AD320" s="184">
        <v>0</v>
      </c>
      <c r="AE320" s="184">
        <v>0</v>
      </c>
      <c r="AF320" s="184">
        <v>0</v>
      </c>
      <c r="AG320" s="184">
        <v>0</v>
      </c>
      <c r="AH320" s="184">
        <v>0</v>
      </c>
      <c r="AI320" s="184">
        <v>0</v>
      </c>
      <c r="AJ320" s="184">
        <v>0</v>
      </c>
      <c r="AK320" s="184">
        <v>0</v>
      </c>
      <c r="AL320" s="184">
        <v>0</v>
      </c>
      <c r="AM320" s="184">
        <v>0</v>
      </c>
      <c r="AN320" s="184">
        <v>0</v>
      </c>
      <c r="AO320" s="184">
        <v>0</v>
      </c>
      <c r="AP320" s="184">
        <v>0</v>
      </c>
      <c r="AQ320" s="184">
        <v>0</v>
      </c>
      <c r="AR320" s="184">
        <v>0</v>
      </c>
      <c r="AS320" s="184">
        <v>0</v>
      </c>
      <c r="AT320" s="184">
        <v>0</v>
      </c>
      <c r="AU320" s="184">
        <v>0</v>
      </c>
      <c r="AV320" s="184">
        <v>0</v>
      </c>
      <c r="AW320" s="184">
        <v>0</v>
      </c>
      <c r="AX320" s="184">
        <v>0</v>
      </c>
      <c r="AY320" s="184">
        <v>0</v>
      </c>
      <c r="AZ320" s="184">
        <v>0</v>
      </c>
      <c r="BA320" s="184">
        <v>0</v>
      </c>
      <c r="BB320" s="184">
        <v>0</v>
      </c>
      <c r="BC320" s="184">
        <v>0</v>
      </c>
      <c r="BD320" s="184">
        <v>0</v>
      </c>
      <c r="BE320" s="184">
        <v>0</v>
      </c>
      <c r="BF320" s="184">
        <v>0</v>
      </c>
      <c r="BG320" s="184">
        <v>0</v>
      </c>
      <c r="BH320" s="184">
        <v>0</v>
      </c>
      <c r="BI320" s="184">
        <v>0</v>
      </c>
      <c r="BJ320" s="184">
        <v>0</v>
      </c>
      <c r="BK320" s="184">
        <v>0</v>
      </c>
      <c r="BL320" s="184">
        <v>0</v>
      </c>
      <c r="BM320" s="184">
        <v>0</v>
      </c>
      <c r="BN320" s="184">
        <v>0</v>
      </c>
      <c r="BO320" s="184">
        <v>0</v>
      </c>
      <c r="BP320" s="184">
        <v>0</v>
      </c>
      <c r="BQ320" s="184">
        <v>0</v>
      </c>
      <c r="BR320" s="184">
        <v>0</v>
      </c>
      <c r="BS320" s="184">
        <v>0</v>
      </c>
      <c r="BT320" s="184">
        <v>0</v>
      </c>
      <c r="BU320" s="184">
        <v>0</v>
      </c>
      <c r="BV320" s="184">
        <v>0</v>
      </c>
      <c r="BW320" s="184">
        <v>0</v>
      </c>
      <c r="BX320" s="184">
        <v>0</v>
      </c>
      <c r="BY320" s="184">
        <v>0</v>
      </c>
      <c r="BZ320" s="184">
        <v>0</v>
      </c>
      <c r="CA320" s="184">
        <v>0</v>
      </c>
      <c r="CB320" s="184">
        <v>0</v>
      </c>
      <c r="CC320" s="184">
        <v>0</v>
      </c>
      <c r="CD320" s="184">
        <v>0</v>
      </c>
      <c r="CE320" s="184">
        <v>0</v>
      </c>
      <c r="CF320" s="184">
        <v>0</v>
      </c>
      <c r="CG320" s="184">
        <v>0</v>
      </c>
      <c r="CH320" s="184">
        <v>0</v>
      </c>
      <c r="CI320" s="184">
        <v>0</v>
      </c>
      <c r="CJ320" s="184">
        <v>0</v>
      </c>
      <c r="CK320" s="184">
        <v>0</v>
      </c>
      <c r="CL320" s="184">
        <v>0</v>
      </c>
      <c r="CM320" s="184">
        <v>0</v>
      </c>
      <c r="CN320" s="184">
        <v>0</v>
      </c>
      <c r="CO320" s="184">
        <v>0</v>
      </c>
      <c r="CP320" s="184">
        <v>3401227.5254237284</v>
      </c>
      <c r="CQ320" s="184">
        <v>3183737.3507598788</v>
      </c>
      <c r="CR320" s="184">
        <v>0</v>
      </c>
      <c r="CS320" s="184">
        <v>0</v>
      </c>
      <c r="CT320" s="184">
        <v>0</v>
      </c>
      <c r="CU320" s="184">
        <v>0</v>
      </c>
      <c r="CV320" s="184">
        <v>0</v>
      </c>
      <c r="CW320" s="184">
        <v>0</v>
      </c>
      <c r="CX320" s="184">
        <v>0</v>
      </c>
      <c r="CY320" s="184">
        <v>0</v>
      </c>
      <c r="CZ320" s="184">
        <v>0</v>
      </c>
      <c r="DA320" s="184">
        <v>0</v>
      </c>
      <c r="DB320" s="184">
        <v>3036750.4067324437</v>
      </c>
      <c r="DC320" s="184">
        <v>3058904.377102118</v>
      </c>
      <c r="DD320" s="184">
        <v>0</v>
      </c>
      <c r="DE320" s="184">
        <v>0</v>
      </c>
      <c r="DF320" s="184">
        <v>0</v>
      </c>
      <c r="DG320" s="184">
        <v>0</v>
      </c>
      <c r="DH320" s="184">
        <v>0</v>
      </c>
      <c r="DI320" s="184">
        <v>0</v>
      </c>
      <c r="DJ320" s="184">
        <v>0</v>
      </c>
      <c r="DK320" s="184">
        <v>0</v>
      </c>
      <c r="DL320" s="184">
        <v>0</v>
      </c>
      <c r="DM320" s="184">
        <v>0</v>
      </c>
      <c r="DN320" s="184">
        <v>3205903.1993936328</v>
      </c>
      <c r="DO320" s="184">
        <v>3257189.1776683698</v>
      </c>
      <c r="DP320" s="184">
        <v>0</v>
      </c>
      <c r="DQ320" s="184">
        <v>0</v>
      </c>
      <c r="DR320" s="184">
        <v>0</v>
      </c>
      <c r="DS320" s="184">
        <v>0</v>
      </c>
      <c r="DT320" s="184">
        <v>0</v>
      </c>
      <c r="DU320" s="184">
        <v>0</v>
      </c>
      <c r="DV320" s="184">
        <v>0</v>
      </c>
      <c r="DW320" s="184">
        <v>0</v>
      </c>
      <c r="DX320" s="184">
        <v>0</v>
      </c>
      <c r="DY320" s="184">
        <v>0</v>
      </c>
      <c r="DZ320" s="184">
        <v>3492478.713836065</v>
      </c>
      <c r="EA320" s="184">
        <v>3600359.5224913494</v>
      </c>
      <c r="EB320" s="184">
        <v>0</v>
      </c>
      <c r="EC320" s="184">
        <v>0</v>
      </c>
      <c r="ED320" s="184">
        <v>0</v>
      </c>
      <c r="EE320" s="184">
        <v>0</v>
      </c>
      <c r="EF320" s="184">
        <v>0</v>
      </c>
      <c r="EG320" s="184">
        <v>0</v>
      </c>
      <c r="EH320" s="184">
        <v>0</v>
      </c>
      <c r="EI320" s="184">
        <v>0</v>
      </c>
      <c r="EJ320" s="184">
        <v>0</v>
      </c>
      <c r="EK320" s="184">
        <v>0</v>
      </c>
      <c r="EL320" s="184">
        <v>3993009.6758241761</v>
      </c>
      <c r="EM320" s="184">
        <v>4573165.88</v>
      </c>
      <c r="EN320" s="184">
        <v>0</v>
      </c>
      <c r="EO320" s="184">
        <v>0</v>
      </c>
      <c r="EP320" s="184">
        <v>0</v>
      </c>
      <c r="EQ320" s="184">
        <v>0</v>
      </c>
      <c r="ER320" s="184">
        <v>0</v>
      </c>
      <c r="ES320" s="184">
        <v>0</v>
      </c>
      <c r="ET320" s="184">
        <v>0</v>
      </c>
      <c r="EU320" s="184">
        <v>0</v>
      </c>
      <c r="EV320" s="184">
        <v>0</v>
      </c>
      <c r="EW320" s="184">
        <v>0</v>
      </c>
      <c r="EX320" s="184">
        <v>4410447.706666667</v>
      </c>
      <c r="EY320" s="184">
        <v>0</v>
      </c>
      <c r="EZ320" s="184">
        <v>0</v>
      </c>
      <c r="FA320" s="184">
        <v>0</v>
      </c>
      <c r="FB320" s="184">
        <v>0</v>
      </c>
      <c r="FC320" s="184">
        <v>0</v>
      </c>
      <c r="FD320" s="184">
        <v>0</v>
      </c>
      <c r="FE320" s="184">
        <v>0</v>
      </c>
      <c r="FF320" s="184">
        <v>0</v>
      </c>
      <c r="FG320" s="184">
        <v>0</v>
      </c>
      <c r="FH320" s="184">
        <v>0</v>
      </c>
      <c r="FI320" s="184">
        <v>0</v>
      </c>
      <c r="FJ320" s="184">
        <v>4858323.9728155341</v>
      </c>
      <c r="FK320" s="184">
        <v>0</v>
      </c>
      <c r="FL320" s="184">
        <v>0</v>
      </c>
      <c r="FM320" s="184">
        <v>0</v>
      </c>
      <c r="FN320" s="184">
        <v>0</v>
      </c>
      <c r="FO320" s="184">
        <v>0</v>
      </c>
      <c r="FP320" s="184">
        <v>0</v>
      </c>
      <c r="FQ320" s="184">
        <v>0</v>
      </c>
      <c r="FR320" s="184">
        <v>0</v>
      </c>
      <c r="FS320" s="184">
        <v>0</v>
      </c>
      <c r="FT320" s="184">
        <v>0</v>
      </c>
      <c r="FU320" s="184">
        <v>0</v>
      </c>
      <c r="FV320" s="184">
        <v>4453486.043712575</v>
      </c>
      <c r="FW320" s="184">
        <v>4550818.4590909081</v>
      </c>
      <c r="FX320" s="184">
        <v>0</v>
      </c>
      <c r="FY320" s="184">
        <v>0</v>
      </c>
      <c r="FZ320" s="184">
        <v>0</v>
      </c>
      <c r="GA320" s="184">
        <v>0</v>
      </c>
    </row>
    <row r="321" spans="2:183">
      <c r="B321" s="42"/>
      <c r="C321" s="185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  <c r="EC321" s="187"/>
      <c r="ED321" s="187"/>
      <c r="EE321" s="187"/>
      <c r="EF321" s="187"/>
      <c r="EG321" s="187"/>
      <c r="EH321" s="187"/>
      <c r="EI321" s="187"/>
      <c r="EJ321" s="187"/>
      <c r="EK321" s="187"/>
      <c r="EL321" s="187"/>
      <c r="EM321" s="187"/>
      <c r="EN321" s="187"/>
      <c r="EO321" s="187"/>
      <c r="EP321" s="187"/>
      <c r="EQ321" s="187"/>
      <c r="ER321" s="187"/>
      <c r="ES321" s="187"/>
      <c r="ET321" s="187"/>
      <c r="EU321" s="187"/>
      <c r="EV321" s="187"/>
      <c r="EW321" s="187"/>
      <c r="EX321" s="187"/>
      <c r="EY321" s="187"/>
      <c r="EZ321" s="187"/>
      <c r="FA321" s="187"/>
      <c r="FB321" s="187"/>
      <c r="FC321" s="187"/>
      <c r="FD321" s="187"/>
      <c r="FE321" s="187"/>
      <c r="FF321" s="187"/>
      <c r="FG321" s="187"/>
      <c r="FH321" s="187"/>
      <c r="FI321" s="187"/>
      <c r="FJ321" s="187"/>
      <c r="FK321" s="187"/>
      <c r="FL321" s="187"/>
      <c r="FM321" s="187"/>
      <c r="FN321" s="187"/>
      <c r="FO321" s="187"/>
      <c r="FP321" s="187"/>
      <c r="FQ321" s="187"/>
      <c r="FR321" s="187"/>
      <c r="FS321" s="187"/>
      <c r="FT321" s="187"/>
      <c r="FU321" s="187"/>
      <c r="FV321" s="187"/>
      <c r="FW321" s="187"/>
      <c r="FX321" s="187"/>
      <c r="FY321" s="187"/>
      <c r="FZ321" s="187"/>
      <c r="GA321" s="187"/>
    </row>
    <row r="322" spans="2:183">
      <c r="B322" s="188" t="s">
        <v>32</v>
      </c>
      <c r="C322" s="189" t="s">
        <v>33</v>
      </c>
      <c r="D322" s="162">
        <v>41275</v>
      </c>
      <c r="E322" s="162">
        <v>41306</v>
      </c>
      <c r="F322" s="162">
        <v>41334</v>
      </c>
      <c r="G322" s="162">
        <v>41365</v>
      </c>
      <c r="H322" s="162">
        <v>41395</v>
      </c>
      <c r="I322" s="162">
        <v>41426</v>
      </c>
      <c r="J322" s="162">
        <v>41456</v>
      </c>
      <c r="K322" s="162">
        <v>41487</v>
      </c>
      <c r="L322" s="162">
        <v>41518</v>
      </c>
      <c r="M322" s="162">
        <v>41548</v>
      </c>
      <c r="N322" s="162">
        <v>41579</v>
      </c>
      <c r="O322" s="162">
        <v>41609</v>
      </c>
      <c r="P322" s="162">
        <v>41640</v>
      </c>
      <c r="Q322" s="162">
        <v>41671</v>
      </c>
      <c r="R322" s="162">
        <v>41699</v>
      </c>
      <c r="S322" s="162">
        <v>41730</v>
      </c>
      <c r="T322" s="162">
        <v>41760</v>
      </c>
      <c r="U322" s="162">
        <v>41791</v>
      </c>
      <c r="V322" s="162">
        <v>41821</v>
      </c>
      <c r="W322" s="162">
        <v>41852</v>
      </c>
      <c r="X322" s="162">
        <v>41883</v>
      </c>
      <c r="Y322" s="162">
        <v>41913</v>
      </c>
      <c r="Z322" s="162">
        <v>41944</v>
      </c>
      <c r="AA322" s="162">
        <v>41974</v>
      </c>
      <c r="AB322" s="162">
        <v>42005</v>
      </c>
      <c r="AC322" s="162">
        <v>42036</v>
      </c>
      <c r="AD322" s="162">
        <v>42064</v>
      </c>
      <c r="AE322" s="162">
        <v>42095</v>
      </c>
      <c r="AF322" s="162">
        <v>42125</v>
      </c>
      <c r="AG322" s="162">
        <v>42156</v>
      </c>
      <c r="AH322" s="162">
        <v>42186</v>
      </c>
      <c r="AI322" s="162">
        <v>42217</v>
      </c>
      <c r="AJ322" s="162">
        <v>42248</v>
      </c>
      <c r="AK322" s="162">
        <v>42278</v>
      </c>
      <c r="AL322" s="162">
        <v>42309</v>
      </c>
      <c r="AM322" s="162">
        <v>42339</v>
      </c>
      <c r="AN322" s="162">
        <v>42370</v>
      </c>
      <c r="AO322" s="162">
        <v>42401</v>
      </c>
      <c r="AP322" s="162">
        <v>42430</v>
      </c>
      <c r="AQ322" s="162">
        <v>42461</v>
      </c>
      <c r="AR322" s="162">
        <v>42491</v>
      </c>
      <c r="AS322" s="162">
        <v>42522</v>
      </c>
      <c r="AT322" s="162">
        <v>42552</v>
      </c>
      <c r="AU322" s="162">
        <v>42583</v>
      </c>
      <c r="AV322" s="162">
        <v>42614</v>
      </c>
      <c r="AW322" s="162">
        <v>42644</v>
      </c>
      <c r="AX322" s="162">
        <v>42675</v>
      </c>
      <c r="AY322" s="162">
        <v>42705</v>
      </c>
      <c r="AZ322" s="162">
        <v>42736</v>
      </c>
      <c r="BA322" s="162">
        <v>42767</v>
      </c>
      <c r="BB322" s="162">
        <v>42795</v>
      </c>
      <c r="BC322" s="162">
        <v>42826</v>
      </c>
      <c r="BD322" s="162">
        <v>42856</v>
      </c>
      <c r="BE322" s="162">
        <v>42887</v>
      </c>
      <c r="BF322" s="162">
        <v>42917</v>
      </c>
      <c r="BG322" s="162">
        <v>42948</v>
      </c>
      <c r="BH322" s="162">
        <v>42979</v>
      </c>
      <c r="BI322" s="162">
        <v>43009</v>
      </c>
      <c r="BJ322" s="162">
        <v>43040</v>
      </c>
      <c r="BK322" s="162">
        <v>43070</v>
      </c>
      <c r="BL322" s="162">
        <v>43101</v>
      </c>
      <c r="BM322" s="162">
        <v>43132</v>
      </c>
      <c r="BN322" s="162">
        <v>43160</v>
      </c>
      <c r="BO322" s="162">
        <v>43191</v>
      </c>
      <c r="BP322" s="162">
        <v>43221</v>
      </c>
      <c r="BQ322" s="162">
        <v>43252</v>
      </c>
      <c r="BR322" s="162">
        <v>43282</v>
      </c>
      <c r="BS322" s="162">
        <v>43313</v>
      </c>
      <c r="BT322" s="162">
        <v>43344</v>
      </c>
      <c r="BU322" s="162">
        <v>43374</v>
      </c>
      <c r="BV322" s="162">
        <v>43405</v>
      </c>
      <c r="BW322" s="162">
        <v>43435</v>
      </c>
      <c r="BX322" s="162">
        <v>43466</v>
      </c>
      <c r="BY322" s="162">
        <v>43497</v>
      </c>
      <c r="BZ322" s="162">
        <v>43525</v>
      </c>
      <c r="CA322" s="162">
        <v>43556</v>
      </c>
      <c r="CB322" s="162">
        <v>43586</v>
      </c>
      <c r="CC322" s="162">
        <v>43617</v>
      </c>
      <c r="CD322" s="162">
        <v>43647</v>
      </c>
      <c r="CE322" s="162">
        <v>43678</v>
      </c>
      <c r="CF322" s="162">
        <v>43709</v>
      </c>
      <c r="CG322" s="162">
        <v>43739</v>
      </c>
      <c r="CH322" s="162">
        <v>43770</v>
      </c>
      <c r="CI322" s="162">
        <v>43800</v>
      </c>
      <c r="CJ322" s="162">
        <v>43831</v>
      </c>
      <c r="CK322" s="162">
        <v>43862</v>
      </c>
      <c r="CL322" s="162">
        <v>43891</v>
      </c>
      <c r="CM322" s="162">
        <v>43922</v>
      </c>
      <c r="CN322" s="162">
        <v>43952</v>
      </c>
      <c r="CO322" s="162">
        <v>43983</v>
      </c>
      <c r="CP322" s="162">
        <v>44013</v>
      </c>
      <c r="CQ322" s="162">
        <v>44044</v>
      </c>
      <c r="CR322" s="162">
        <v>44075</v>
      </c>
      <c r="CS322" s="162">
        <v>44105</v>
      </c>
      <c r="CT322" s="162">
        <v>44136</v>
      </c>
      <c r="CU322" s="162">
        <v>44166</v>
      </c>
      <c r="CV322" s="162">
        <v>44197</v>
      </c>
      <c r="CW322" s="162">
        <v>44228</v>
      </c>
      <c r="CX322" s="162">
        <v>44256</v>
      </c>
      <c r="CY322" s="162">
        <v>44287</v>
      </c>
      <c r="CZ322" s="162">
        <v>44317</v>
      </c>
      <c r="DA322" s="162">
        <v>44348</v>
      </c>
      <c r="DB322" s="162">
        <v>44378</v>
      </c>
      <c r="DC322" s="162">
        <v>44409</v>
      </c>
      <c r="DD322" s="162">
        <v>44440</v>
      </c>
      <c r="DE322" s="162">
        <v>44470</v>
      </c>
      <c r="DF322" s="162">
        <v>44501</v>
      </c>
      <c r="DG322" s="162">
        <v>44531</v>
      </c>
      <c r="DH322" s="162">
        <v>44562</v>
      </c>
      <c r="DI322" s="162">
        <v>44593</v>
      </c>
      <c r="DJ322" s="162">
        <v>44621</v>
      </c>
      <c r="DK322" s="162">
        <v>44652</v>
      </c>
      <c r="DL322" s="162">
        <v>44682</v>
      </c>
      <c r="DM322" s="162">
        <v>44713</v>
      </c>
      <c r="DN322" s="162">
        <v>44743</v>
      </c>
      <c r="DO322" s="162">
        <v>44774</v>
      </c>
      <c r="DP322" s="162">
        <v>44805</v>
      </c>
      <c r="DQ322" s="162">
        <v>44835</v>
      </c>
      <c r="DR322" s="162">
        <v>44866</v>
      </c>
      <c r="DS322" s="162">
        <v>44896</v>
      </c>
      <c r="DT322" s="162">
        <v>44927</v>
      </c>
      <c r="DU322" s="162">
        <v>44958</v>
      </c>
      <c r="DV322" s="162">
        <v>44986</v>
      </c>
      <c r="DW322" s="162">
        <v>45017</v>
      </c>
      <c r="DX322" s="162">
        <v>45047</v>
      </c>
      <c r="DY322" s="162">
        <v>45078</v>
      </c>
      <c r="DZ322" s="162">
        <v>45108</v>
      </c>
      <c r="EA322" s="162">
        <v>45139</v>
      </c>
      <c r="EB322" s="162">
        <v>45170</v>
      </c>
      <c r="EC322" s="162">
        <v>45200</v>
      </c>
      <c r="ED322" s="162">
        <v>45231</v>
      </c>
      <c r="EE322" s="162">
        <v>45261</v>
      </c>
      <c r="EF322" s="162">
        <v>45292</v>
      </c>
      <c r="EG322" s="162">
        <v>45323</v>
      </c>
      <c r="EH322" s="162">
        <v>45352</v>
      </c>
      <c r="EI322" s="162">
        <v>45383</v>
      </c>
      <c r="EJ322" s="162">
        <v>45413</v>
      </c>
      <c r="EK322" s="162">
        <v>45444</v>
      </c>
      <c r="EL322" s="162">
        <v>45474</v>
      </c>
      <c r="EM322" s="162">
        <v>45505</v>
      </c>
      <c r="EN322" s="162">
        <v>45536</v>
      </c>
      <c r="EO322" s="162">
        <v>45566</v>
      </c>
      <c r="EP322" s="162">
        <v>45597</v>
      </c>
      <c r="EQ322" s="162">
        <v>45627</v>
      </c>
      <c r="ER322" s="162">
        <v>45658</v>
      </c>
      <c r="ES322" s="162">
        <v>45689</v>
      </c>
      <c r="ET322" s="162">
        <v>45717</v>
      </c>
      <c r="EU322" s="162">
        <v>45748</v>
      </c>
      <c r="EV322" s="162">
        <v>45778</v>
      </c>
      <c r="EW322" s="162">
        <v>45809</v>
      </c>
      <c r="EX322" s="162">
        <v>45839</v>
      </c>
      <c r="EY322" s="162">
        <v>45870</v>
      </c>
      <c r="EZ322" s="162">
        <v>45901</v>
      </c>
      <c r="FA322" s="162">
        <v>45931</v>
      </c>
      <c r="FB322" s="162">
        <v>45962</v>
      </c>
      <c r="FC322" s="162">
        <v>45992</v>
      </c>
      <c r="FD322" s="162">
        <v>46023</v>
      </c>
      <c r="FE322" s="162">
        <v>46054</v>
      </c>
      <c r="FF322" s="162">
        <v>46082</v>
      </c>
      <c r="FG322" s="162">
        <v>46113</v>
      </c>
      <c r="FH322" s="162">
        <v>46143</v>
      </c>
      <c r="FI322" s="162">
        <v>46174</v>
      </c>
      <c r="FJ322" s="162">
        <v>46204</v>
      </c>
      <c r="FK322" s="162">
        <v>46235</v>
      </c>
      <c r="FL322" s="162">
        <v>46266</v>
      </c>
      <c r="FM322" s="162">
        <v>46296</v>
      </c>
      <c r="FN322" s="162">
        <v>46327</v>
      </c>
      <c r="FO322" s="162">
        <v>46357</v>
      </c>
      <c r="FP322" s="162">
        <v>46388</v>
      </c>
      <c r="FQ322" s="162">
        <v>46419</v>
      </c>
      <c r="FR322" s="162">
        <v>46447</v>
      </c>
      <c r="FS322" s="162">
        <v>46478</v>
      </c>
      <c r="FT322" s="162">
        <v>46508</v>
      </c>
      <c r="FU322" s="162">
        <v>46539</v>
      </c>
      <c r="FV322" s="162">
        <v>46569</v>
      </c>
      <c r="FW322" s="162">
        <v>46600</v>
      </c>
      <c r="FX322" s="162">
        <v>46631</v>
      </c>
      <c r="FY322" s="162">
        <v>46661</v>
      </c>
      <c r="FZ322" s="162">
        <v>46692</v>
      </c>
      <c r="GA322" s="162">
        <v>46722</v>
      </c>
    </row>
    <row r="323" spans="2:183">
      <c r="B323" s="75" t="s">
        <v>54</v>
      </c>
      <c r="C323" s="163" t="s">
        <v>34</v>
      </c>
      <c r="D323" s="164">
        <v>1729</v>
      </c>
      <c r="E323" s="165">
        <v>1729</v>
      </c>
      <c r="F323" s="165">
        <v>1684</v>
      </c>
      <c r="G323" s="165">
        <v>1684</v>
      </c>
      <c r="H323" s="165">
        <v>1679</v>
      </c>
      <c r="I323" s="165">
        <v>1679</v>
      </c>
      <c r="J323" s="165">
        <v>1722</v>
      </c>
      <c r="K323" s="165">
        <v>1722</v>
      </c>
      <c r="L323" s="165">
        <v>1677</v>
      </c>
      <c r="M323" s="165">
        <v>1679</v>
      </c>
      <c r="N323" s="165">
        <v>1679</v>
      </c>
      <c r="O323" s="165">
        <v>1684</v>
      </c>
      <c r="P323" s="165">
        <v>1729</v>
      </c>
      <c r="Q323" s="165">
        <v>1729</v>
      </c>
      <c r="R323" s="165">
        <v>1684</v>
      </c>
      <c r="S323" s="165">
        <v>1684</v>
      </c>
      <c r="T323" s="165">
        <v>1679</v>
      </c>
      <c r="U323" s="165">
        <v>1679</v>
      </c>
      <c r="V323" s="165">
        <v>1722</v>
      </c>
      <c r="W323" s="165">
        <v>1722</v>
      </c>
      <c r="X323" s="165">
        <v>1677</v>
      </c>
      <c r="Y323" s="165">
        <v>1679</v>
      </c>
      <c r="Z323" s="165">
        <v>1679</v>
      </c>
      <c r="AA323" s="165">
        <v>1684</v>
      </c>
      <c r="AB323" s="165">
        <v>1729</v>
      </c>
      <c r="AC323" s="165">
        <v>1729</v>
      </c>
      <c r="AD323" s="165">
        <v>1684</v>
      </c>
      <c r="AE323" s="165">
        <v>1684</v>
      </c>
      <c r="AF323" s="165">
        <v>1679</v>
      </c>
      <c r="AG323" s="165">
        <v>1679</v>
      </c>
      <c r="AH323" s="165">
        <v>1722</v>
      </c>
      <c r="AI323" s="165">
        <v>1722</v>
      </c>
      <c r="AJ323" s="165">
        <v>1677</v>
      </c>
      <c r="AK323" s="165">
        <v>1679</v>
      </c>
      <c r="AL323" s="165">
        <v>1679</v>
      </c>
      <c r="AM323" s="165">
        <v>1684</v>
      </c>
      <c r="AN323" s="165">
        <v>1729</v>
      </c>
      <c r="AO323" s="165">
        <v>1729</v>
      </c>
      <c r="AP323" s="165">
        <v>1684</v>
      </c>
      <c r="AQ323" s="165">
        <v>1684</v>
      </c>
      <c r="AR323" s="165">
        <v>1679</v>
      </c>
      <c r="AS323" s="165">
        <v>1679</v>
      </c>
      <c r="AT323" s="165">
        <v>1722</v>
      </c>
      <c r="AU323" s="165">
        <v>1722</v>
      </c>
      <c r="AV323" s="165">
        <v>1677</v>
      </c>
      <c r="AW323" s="165">
        <v>1679</v>
      </c>
      <c r="AX323" s="165">
        <v>1679</v>
      </c>
      <c r="AY323" s="165">
        <v>1684</v>
      </c>
      <c r="AZ323" s="165">
        <v>1729</v>
      </c>
      <c r="BA323" s="165">
        <v>1729</v>
      </c>
      <c r="BB323" s="165">
        <v>1684</v>
      </c>
      <c r="BC323" s="165">
        <v>1684</v>
      </c>
      <c r="BD323" s="165">
        <v>1679</v>
      </c>
      <c r="BE323" s="165">
        <v>1679</v>
      </c>
      <c r="BF323" s="165">
        <v>1722</v>
      </c>
      <c r="BG323" s="165">
        <v>1722</v>
      </c>
      <c r="BH323" s="165">
        <v>1677</v>
      </c>
      <c r="BI323" s="165">
        <v>1679</v>
      </c>
      <c r="BJ323" s="165">
        <v>1679</v>
      </c>
      <c r="BK323" s="165">
        <v>1684</v>
      </c>
      <c r="BL323" s="165">
        <v>1729</v>
      </c>
      <c r="BM323" s="165">
        <v>1729</v>
      </c>
      <c r="BN323" s="165">
        <v>1684</v>
      </c>
      <c r="BO323" s="165">
        <v>1684</v>
      </c>
      <c r="BP323" s="165">
        <v>1679</v>
      </c>
      <c r="BQ323" s="165">
        <v>1679</v>
      </c>
      <c r="BR323" s="165">
        <v>1722</v>
      </c>
      <c r="BS323" s="165">
        <v>1722</v>
      </c>
      <c r="BT323" s="165">
        <v>1677</v>
      </c>
      <c r="BU323" s="165">
        <v>1679</v>
      </c>
      <c r="BV323" s="165">
        <v>1679</v>
      </c>
      <c r="BW323" s="165">
        <v>1684</v>
      </c>
      <c r="BX323" s="165">
        <v>1729</v>
      </c>
      <c r="BY323" s="165">
        <v>1729</v>
      </c>
      <c r="BZ323" s="165">
        <v>1684</v>
      </c>
      <c r="CA323" s="165">
        <v>1684</v>
      </c>
      <c r="CB323" s="165">
        <v>1679</v>
      </c>
      <c r="CC323" s="165">
        <v>1679</v>
      </c>
      <c r="CD323" s="165">
        <v>1722</v>
      </c>
      <c r="CE323" s="165">
        <v>1722</v>
      </c>
      <c r="CF323" s="165">
        <v>1677</v>
      </c>
      <c r="CG323" s="165">
        <v>1679</v>
      </c>
      <c r="CH323" s="165">
        <v>1679</v>
      </c>
      <c r="CI323" s="165">
        <v>1684</v>
      </c>
      <c r="CJ323" s="165">
        <v>1729</v>
      </c>
      <c r="CK323" s="165">
        <v>1729</v>
      </c>
      <c r="CL323" s="165">
        <v>1684</v>
      </c>
      <c r="CM323" s="165">
        <v>1684</v>
      </c>
      <c r="CN323" s="165">
        <v>1679</v>
      </c>
      <c r="CO323" s="165">
        <v>1679</v>
      </c>
      <c r="CP323" s="165">
        <v>1722</v>
      </c>
      <c r="CQ323" s="165">
        <v>1722</v>
      </c>
      <c r="CR323" s="165">
        <v>1677</v>
      </c>
      <c r="CS323" s="165">
        <v>1679</v>
      </c>
      <c r="CT323" s="165">
        <v>1679</v>
      </c>
      <c r="CU323" s="165">
        <v>1684</v>
      </c>
      <c r="CV323" s="165">
        <v>1729</v>
      </c>
      <c r="CW323" s="165">
        <v>1729</v>
      </c>
      <c r="CX323" s="165">
        <v>1684</v>
      </c>
      <c r="CY323" s="165">
        <v>1684</v>
      </c>
      <c r="CZ323" s="165">
        <v>1679</v>
      </c>
      <c r="DA323" s="165">
        <v>1679</v>
      </c>
      <c r="DB323" s="165">
        <v>1722</v>
      </c>
      <c r="DC323" s="165">
        <v>1722</v>
      </c>
      <c r="DD323" s="165">
        <v>1677</v>
      </c>
      <c r="DE323" s="165">
        <v>1679</v>
      </c>
      <c r="DF323" s="165">
        <v>1679</v>
      </c>
      <c r="DG323" s="165">
        <v>1684</v>
      </c>
      <c r="DH323" s="165">
        <v>1729</v>
      </c>
      <c r="DI323" s="165">
        <v>1729</v>
      </c>
      <c r="DJ323" s="165">
        <v>1684</v>
      </c>
      <c r="DK323" s="165">
        <v>1684</v>
      </c>
      <c r="DL323" s="165">
        <v>1679</v>
      </c>
      <c r="DM323" s="165">
        <v>1679</v>
      </c>
      <c r="DN323" s="165">
        <v>1722</v>
      </c>
      <c r="DO323" s="165">
        <v>1722</v>
      </c>
      <c r="DP323" s="165">
        <v>1677</v>
      </c>
      <c r="DQ323" s="165">
        <v>1679</v>
      </c>
      <c r="DR323" s="165">
        <v>1679</v>
      </c>
      <c r="DS323" s="165">
        <v>1684</v>
      </c>
      <c r="DT323" s="165">
        <v>1729</v>
      </c>
      <c r="DU323" s="165">
        <v>1729</v>
      </c>
      <c r="DV323" s="165">
        <v>1684</v>
      </c>
      <c r="DW323" s="165">
        <v>1684</v>
      </c>
      <c r="DX323" s="165">
        <v>1679</v>
      </c>
      <c r="DY323" s="165">
        <v>1679</v>
      </c>
      <c r="DZ323" s="165">
        <v>1722</v>
      </c>
      <c r="EA323" s="165">
        <v>1722</v>
      </c>
      <c r="EB323" s="165">
        <v>1677</v>
      </c>
      <c r="EC323" s="165">
        <v>1679</v>
      </c>
      <c r="ED323" s="165">
        <v>1679</v>
      </c>
      <c r="EE323" s="165">
        <v>1684</v>
      </c>
      <c r="EF323" s="165">
        <v>1729</v>
      </c>
      <c r="EG323" s="165">
        <v>1729</v>
      </c>
      <c r="EH323" s="165">
        <v>1684</v>
      </c>
      <c r="EI323" s="165">
        <v>1684</v>
      </c>
      <c r="EJ323" s="165">
        <v>1679</v>
      </c>
      <c r="EK323" s="165">
        <v>1679</v>
      </c>
      <c r="EL323" s="165">
        <v>1722</v>
      </c>
      <c r="EM323" s="165">
        <v>1722</v>
      </c>
      <c r="EN323" s="165">
        <v>1677</v>
      </c>
      <c r="EO323" s="165">
        <v>1679</v>
      </c>
      <c r="EP323" s="165">
        <v>1679</v>
      </c>
      <c r="EQ323" s="165">
        <v>1684</v>
      </c>
      <c r="ER323" s="165">
        <v>1729</v>
      </c>
      <c r="ES323" s="165">
        <v>1729</v>
      </c>
      <c r="ET323" s="165">
        <v>1684</v>
      </c>
      <c r="EU323" s="165">
        <v>1684</v>
      </c>
      <c r="EV323" s="165">
        <v>1679</v>
      </c>
      <c r="EW323" s="165">
        <v>1679</v>
      </c>
      <c r="EX323" s="165">
        <v>1722</v>
      </c>
      <c r="EY323" s="165">
        <v>1722</v>
      </c>
      <c r="EZ323" s="165">
        <v>1677</v>
      </c>
      <c r="FA323" s="165">
        <v>1679</v>
      </c>
      <c r="FB323" s="165">
        <v>1679</v>
      </c>
      <c r="FC323" s="165">
        <v>1684</v>
      </c>
      <c r="FD323" s="165">
        <v>1729</v>
      </c>
      <c r="FE323" s="165">
        <v>1729</v>
      </c>
      <c r="FF323" s="165">
        <v>1684</v>
      </c>
      <c r="FG323" s="165">
        <v>1684</v>
      </c>
      <c r="FH323" s="165">
        <v>1679</v>
      </c>
      <c r="FI323" s="165">
        <v>1679</v>
      </c>
      <c r="FJ323" s="165">
        <v>1722</v>
      </c>
      <c r="FK323" s="165">
        <v>1722</v>
      </c>
      <c r="FL323" s="165">
        <v>1677</v>
      </c>
      <c r="FM323" s="165">
        <v>1679</v>
      </c>
      <c r="FN323" s="165">
        <v>1679</v>
      </c>
      <c r="FO323" s="165">
        <v>1684</v>
      </c>
      <c r="FP323" s="165">
        <v>1729</v>
      </c>
      <c r="FQ323" s="165">
        <v>1729</v>
      </c>
      <c r="FR323" s="165">
        <v>1684</v>
      </c>
      <c r="FS323" s="165">
        <v>1684</v>
      </c>
      <c r="FT323" s="165">
        <v>1679</v>
      </c>
      <c r="FU323" s="165">
        <v>1679</v>
      </c>
      <c r="FV323" s="165">
        <v>1722</v>
      </c>
      <c r="FW323" s="165">
        <v>1722</v>
      </c>
      <c r="FX323" s="165">
        <v>1677</v>
      </c>
      <c r="FY323" s="165">
        <v>1679</v>
      </c>
      <c r="FZ323" s="165">
        <v>1679</v>
      </c>
      <c r="GA323" s="165">
        <v>1684</v>
      </c>
    </row>
    <row r="324" spans="2:183">
      <c r="B324" s="96" t="s">
        <v>54</v>
      </c>
      <c r="C324" s="166" t="s">
        <v>35</v>
      </c>
      <c r="D324" s="167">
        <v>513095.9167535298</v>
      </c>
      <c r="E324" s="168">
        <v>460660.97610923782</v>
      </c>
      <c r="F324" s="168">
        <v>494586.23712130898</v>
      </c>
      <c r="G324" s="168">
        <v>433502.78067965369</v>
      </c>
      <c r="H324" s="168">
        <v>440160.21707830171</v>
      </c>
      <c r="I324" s="168">
        <v>474244.09563256352</v>
      </c>
      <c r="J324" s="168">
        <v>504790.3526104042</v>
      </c>
      <c r="K324" s="168">
        <v>496416.42946586403</v>
      </c>
      <c r="L324" s="168">
        <v>476826.70356246777</v>
      </c>
      <c r="M324" s="168">
        <v>387378.14927302155</v>
      </c>
      <c r="N324" s="168">
        <v>421124.79317465727</v>
      </c>
      <c r="O324" s="168">
        <v>501240.96167405194</v>
      </c>
      <c r="P324" s="168">
        <v>516981.26071557577</v>
      </c>
      <c r="Q324" s="168">
        <v>464379.60798201821</v>
      </c>
      <c r="R324" s="168">
        <v>452974.52869575663</v>
      </c>
      <c r="S324" s="168">
        <v>419304.5085314773</v>
      </c>
      <c r="T324" s="168">
        <v>438023.23908529966</v>
      </c>
      <c r="U324" s="168">
        <v>478608.43318645476</v>
      </c>
      <c r="V324" s="168">
        <v>496947.76016639284</v>
      </c>
      <c r="W324" s="168">
        <v>497167.60855379351</v>
      </c>
      <c r="X324" s="168">
        <v>473666.36243193457</v>
      </c>
      <c r="Y324" s="168">
        <v>466768.43712477543</v>
      </c>
      <c r="Z324" s="168">
        <v>481364.21468385839</v>
      </c>
      <c r="AA324" s="168">
        <v>495156.15518133569</v>
      </c>
      <c r="AB324" s="168">
        <v>507185.21900687856</v>
      </c>
      <c r="AC324" s="168">
        <v>459436.76339144754</v>
      </c>
      <c r="AD324" s="168">
        <v>491382.48629502871</v>
      </c>
      <c r="AE324" s="168">
        <v>429501.02897168504</v>
      </c>
      <c r="AF324" s="168">
        <v>425709.26739496773</v>
      </c>
      <c r="AG324" s="168">
        <v>478351.65526791464</v>
      </c>
      <c r="AH324" s="168">
        <v>496233.03836333909</v>
      </c>
      <c r="AI324" s="168">
        <v>495256.03103209368</v>
      </c>
      <c r="AJ324" s="168">
        <v>470608.08569236688</v>
      </c>
      <c r="AK324" s="168">
        <v>406841.34972404753</v>
      </c>
      <c r="AL324" s="168">
        <v>477933.66885443986</v>
      </c>
      <c r="AM324" s="168">
        <v>487129.47734288592</v>
      </c>
      <c r="AN324" s="168">
        <v>506303.96621028322</v>
      </c>
      <c r="AO324" s="168">
        <v>476461.34366601508</v>
      </c>
      <c r="AP324" s="168">
        <v>430640.32784145203</v>
      </c>
      <c r="AQ324" s="168">
        <v>390358.81196092046</v>
      </c>
      <c r="AR324" s="168">
        <v>447250.21253635036</v>
      </c>
      <c r="AS324" s="168">
        <v>480198.59162737807</v>
      </c>
      <c r="AT324" s="168">
        <v>496949.44433354796</v>
      </c>
      <c r="AU324" s="168">
        <v>500382.0891786993</v>
      </c>
      <c r="AV324" s="168">
        <v>474036.06146797031</v>
      </c>
      <c r="AW324" s="168">
        <v>463834.5572170025</v>
      </c>
      <c r="AX324" s="168">
        <v>482268.33750127687</v>
      </c>
      <c r="AY324" s="168">
        <v>486930.28870109649</v>
      </c>
      <c r="AZ324" s="168">
        <v>506451.89950939559</v>
      </c>
      <c r="BA324" s="168">
        <v>459619.6433540163</v>
      </c>
      <c r="BB324" s="168">
        <v>455052.60888045077</v>
      </c>
      <c r="BC324" s="168">
        <v>416789.63343296974</v>
      </c>
      <c r="BD324" s="168">
        <v>446895.73759783106</v>
      </c>
      <c r="BE324" s="168">
        <v>470351.57317051908</v>
      </c>
      <c r="BF324" s="168">
        <v>487160.17930417461</v>
      </c>
      <c r="BG324" s="168">
        <v>491089.1806770438</v>
      </c>
      <c r="BH324" s="168">
        <v>455192.0431210791</v>
      </c>
      <c r="BI324" s="168">
        <v>355014.75435151294</v>
      </c>
      <c r="BJ324" s="168">
        <v>399161.001139928</v>
      </c>
      <c r="BK324" s="168">
        <v>480469.41367584607</v>
      </c>
      <c r="BL324" s="168">
        <v>508465.2494369109</v>
      </c>
      <c r="BM324" s="168">
        <v>463022.06057177531</v>
      </c>
      <c r="BN324" s="168">
        <v>454527.29814008897</v>
      </c>
      <c r="BO324" s="168">
        <v>423300.3183946939</v>
      </c>
      <c r="BP324" s="168">
        <v>454983.37094285281</v>
      </c>
      <c r="BQ324" s="168">
        <v>475860.05565684114</v>
      </c>
      <c r="BR324" s="168">
        <v>499555.95510467608</v>
      </c>
      <c r="BS324" s="168">
        <v>502929.77735986625</v>
      </c>
      <c r="BT324" s="168">
        <v>451222.38378400065</v>
      </c>
      <c r="BU324" s="168">
        <v>453077.64758314437</v>
      </c>
      <c r="BV324" s="168">
        <v>461398.45142453077</v>
      </c>
      <c r="BW324" s="168">
        <v>509002.0466992344</v>
      </c>
      <c r="BX324" s="168">
        <v>524990.36343515129</v>
      </c>
      <c r="BY324" s="168">
        <v>464051.82835329184</v>
      </c>
      <c r="BZ324" s="168">
        <v>447122.06923841476</v>
      </c>
      <c r="CA324" s="168">
        <v>404760.83193119487</v>
      </c>
      <c r="CB324" s="168">
        <v>450315.96531438036</v>
      </c>
      <c r="CC324" s="168">
        <v>489376.3537187613</v>
      </c>
      <c r="CD324" s="168">
        <v>518999.23446192523</v>
      </c>
      <c r="CE324" s="168">
        <v>520453.86392655625</v>
      </c>
      <c r="CF324" s="168">
        <v>499974.05954795162</v>
      </c>
      <c r="CG324" s="168">
        <v>403596.84136217833</v>
      </c>
      <c r="CH324" s="168">
        <v>511992.80109947873</v>
      </c>
      <c r="CI324" s="168">
        <v>532138.51406231488</v>
      </c>
      <c r="CJ324" s="168">
        <v>537912.32889076625</v>
      </c>
      <c r="CK324" s="168">
        <v>503230.823422282</v>
      </c>
      <c r="CL324" s="168">
        <v>526320.82763989363</v>
      </c>
      <c r="CM324" s="168">
        <v>436475.838681138</v>
      </c>
      <c r="CN324" s="168">
        <v>477875.07129912369</v>
      </c>
      <c r="CO324" s="168">
        <v>503246.10884317174</v>
      </c>
      <c r="CP324" s="168">
        <v>523890.81378251163</v>
      </c>
      <c r="CQ324" s="168">
        <v>523895.74053394387</v>
      </c>
      <c r="CR324" s="168">
        <v>503786.21664630389</v>
      </c>
      <c r="CS324" s="168">
        <v>494034.07165385736</v>
      </c>
      <c r="CT324" s="168">
        <v>516621.24202608777</v>
      </c>
      <c r="CU324" s="168">
        <v>532552.7211161548</v>
      </c>
      <c r="CV324" s="168">
        <v>537094.17975731974</v>
      </c>
      <c r="CW324" s="168">
        <v>463060.05491185997</v>
      </c>
      <c r="CX324" s="168">
        <v>460000.81723554397</v>
      </c>
      <c r="CY324" s="168">
        <v>440894.96907056886</v>
      </c>
      <c r="CZ324" s="168">
        <v>481920.36084369686</v>
      </c>
      <c r="DA324" s="168">
        <v>505060.36241021479</v>
      </c>
      <c r="DB324" s="168">
        <v>522125.18720998929</v>
      </c>
      <c r="DC324" s="168">
        <v>527272.69281341974</v>
      </c>
      <c r="DD324" s="168">
        <v>500659.06928230665</v>
      </c>
      <c r="DE324" s="168">
        <v>401933.79532243987</v>
      </c>
      <c r="DF324" s="168">
        <v>519161.72821146075</v>
      </c>
      <c r="DG324" s="168">
        <v>530249.49706235412</v>
      </c>
      <c r="DH324" s="168">
        <v>536162.57765287906</v>
      </c>
      <c r="DI324" s="168">
        <v>484745.09626406623</v>
      </c>
      <c r="DJ324" s="168">
        <v>535801.48960293957</v>
      </c>
      <c r="DK324" s="168">
        <v>452016.87235572317</v>
      </c>
      <c r="DL324" s="168">
        <v>447911.36951690109</v>
      </c>
      <c r="DM324" s="168">
        <v>502146.09135913523</v>
      </c>
      <c r="DN324" s="168">
        <v>523605.22207394656</v>
      </c>
      <c r="DO324" s="168">
        <v>526922.9816012471</v>
      </c>
      <c r="DP324" s="168">
        <v>498141.8011003873</v>
      </c>
      <c r="DQ324" s="168">
        <v>494606.32192390156</v>
      </c>
      <c r="DR324" s="168">
        <v>518646.26513842057</v>
      </c>
      <c r="DS324" s="168">
        <v>529817.66246570705</v>
      </c>
      <c r="DT324" s="168">
        <v>535560.94738514069</v>
      </c>
      <c r="DU324" s="168">
        <v>484021.88433129434</v>
      </c>
      <c r="DV324" s="168">
        <v>516131.51117286389</v>
      </c>
      <c r="DW324" s="168">
        <v>425104.66545892938</v>
      </c>
      <c r="DX324" s="168">
        <v>463354.39484020794</v>
      </c>
      <c r="DY324" s="168">
        <v>495901.17342887877</v>
      </c>
      <c r="DZ324" s="168">
        <v>523892.17438573774</v>
      </c>
      <c r="EA324" s="168">
        <v>523695.6007595117</v>
      </c>
      <c r="EB324" s="168">
        <v>499209.86219718005</v>
      </c>
      <c r="EC324" s="168">
        <v>411885.16315766732</v>
      </c>
      <c r="ED324" s="168">
        <v>469392.77338447922</v>
      </c>
      <c r="EE324" s="168">
        <v>527358.72191581968</v>
      </c>
      <c r="EF324" s="168">
        <v>535452.75781104993</v>
      </c>
      <c r="EG324" s="168">
        <v>500913.16069693828</v>
      </c>
      <c r="EH324" s="168">
        <v>455996.64265177422</v>
      </c>
      <c r="EI324" s="168">
        <v>414851.72678561311</v>
      </c>
      <c r="EJ324" s="168">
        <v>475299.53564568103</v>
      </c>
      <c r="EK324" s="168">
        <v>499582.62539294537</v>
      </c>
      <c r="EL324" s="168">
        <v>524109.38572548301</v>
      </c>
      <c r="EM324" s="168">
        <v>523683.12816770107</v>
      </c>
      <c r="EN324" s="168">
        <v>500961.84751467465</v>
      </c>
      <c r="EO324" s="168">
        <v>490953.67217632092</v>
      </c>
      <c r="EP324" s="168">
        <v>513520.58785116312</v>
      </c>
      <c r="EQ324" s="168">
        <v>529329.68776842696</v>
      </c>
      <c r="ER324" s="168">
        <v>531520.11607019335</v>
      </c>
      <c r="ES324" s="168">
        <v>481014.58681085944</v>
      </c>
      <c r="ET324" s="168">
        <v>503688.70826264197</v>
      </c>
      <c r="EU324" s="168">
        <v>436518.71413047635</v>
      </c>
      <c r="EV324" s="168">
        <v>481899.8215961114</v>
      </c>
      <c r="EW324" s="168">
        <v>495656.68176784815</v>
      </c>
      <c r="EX324" s="168">
        <v>519068.75580521685</v>
      </c>
      <c r="EY324" s="168">
        <v>521931.06662113755</v>
      </c>
      <c r="EZ324" s="168">
        <v>495623.10973772552</v>
      </c>
      <c r="FA324" s="168">
        <v>395593.46400630695</v>
      </c>
      <c r="FB324" s="168">
        <v>417804.09423197975</v>
      </c>
      <c r="FC324" s="168">
        <v>523005.37776443607</v>
      </c>
      <c r="FD324" s="168">
        <v>521749.91297970049</v>
      </c>
      <c r="FE324" s="168">
        <v>473046.9458831735</v>
      </c>
      <c r="FF324" s="168">
        <v>475640.79505877872</v>
      </c>
      <c r="FG324" s="168">
        <v>404654.87234773731</v>
      </c>
      <c r="FH324" s="168">
        <v>471838.02148087567</v>
      </c>
      <c r="FI324" s="168">
        <v>487530.15357655799</v>
      </c>
      <c r="FJ324" s="168">
        <v>515426.04488702188</v>
      </c>
      <c r="FK324" s="168">
        <v>517255.19398905354</v>
      </c>
      <c r="FL324" s="168">
        <v>489350.3625382678</v>
      </c>
      <c r="FM324" s="168">
        <v>485033.90793422743</v>
      </c>
      <c r="FN324" s="168">
        <v>502523.51339468185</v>
      </c>
      <c r="FO324" s="168">
        <v>517807.86474125599</v>
      </c>
      <c r="FP324" s="168">
        <v>519675.33914120018</v>
      </c>
      <c r="FQ324" s="168">
        <v>471750.01075485232</v>
      </c>
      <c r="FR324" s="168">
        <v>404018.11397907999</v>
      </c>
      <c r="FS324" s="168">
        <v>440736.21864010021</v>
      </c>
      <c r="FT324" s="168">
        <v>440827.35995122464</v>
      </c>
      <c r="FU324" s="168">
        <v>485531.29681342928</v>
      </c>
      <c r="FV324" s="168">
        <v>515102.99341887148</v>
      </c>
      <c r="FW324" s="168">
        <v>511153.98015500855</v>
      </c>
      <c r="FX324" s="168">
        <v>472723.64328935737</v>
      </c>
      <c r="FY324" s="168">
        <v>437476.92162482033</v>
      </c>
      <c r="FZ324" s="168">
        <v>458261.74708138395</v>
      </c>
      <c r="GA324" s="168">
        <v>518277.54195571656</v>
      </c>
    </row>
    <row r="325" spans="2:183">
      <c r="B325" s="96" t="s">
        <v>54</v>
      </c>
      <c r="C325" s="166" t="s">
        <v>36</v>
      </c>
      <c r="D325" s="169">
        <v>1073444.58</v>
      </c>
      <c r="E325" s="170">
        <v>963100.20000000007</v>
      </c>
      <c r="F325" s="170">
        <v>1031506.81</v>
      </c>
      <c r="G325" s="170">
        <v>900517.16</v>
      </c>
      <c r="H325" s="170">
        <v>916779.64999999991</v>
      </c>
      <c r="I325" s="170">
        <v>986931.19999999995</v>
      </c>
      <c r="J325" s="170">
        <v>1056777.58</v>
      </c>
      <c r="K325" s="170">
        <v>1034359.4100000001</v>
      </c>
      <c r="L325" s="170">
        <v>993108.13</v>
      </c>
      <c r="M325" s="170">
        <v>801018</v>
      </c>
      <c r="N325" s="170">
        <v>874530.2</v>
      </c>
      <c r="O325" s="170">
        <v>1045989.9700000001</v>
      </c>
      <c r="P325" s="170">
        <v>1082870.9700000002</v>
      </c>
      <c r="Q325" s="170">
        <v>972193.79</v>
      </c>
      <c r="R325" s="170">
        <v>947513.17</v>
      </c>
      <c r="S325" s="170">
        <v>876179.8</v>
      </c>
      <c r="T325" s="170">
        <v>911980.40999999992</v>
      </c>
      <c r="U325" s="170">
        <v>997874.12</v>
      </c>
      <c r="V325" s="170">
        <v>1036415.02</v>
      </c>
      <c r="W325" s="170">
        <v>1036868.4100000001</v>
      </c>
      <c r="X325" s="170">
        <v>986357.13</v>
      </c>
      <c r="Y325" s="170">
        <v>971703.8</v>
      </c>
      <c r="Z325" s="170">
        <v>1004279.2</v>
      </c>
      <c r="AA325" s="170">
        <v>1032658.3700000001</v>
      </c>
      <c r="AB325" s="170">
        <v>1060048.58</v>
      </c>
      <c r="AC325" s="170">
        <v>960228.79</v>
      </c>
      <c r="AD325" s="170">
        <v>1023175.3700000001</v>
      </c>
      <c r="AE325" s="170">
        <v>899170</v>
      </c>
      <c r="AF325" s="170">
        <v>885263.78</v>
      </c>
      <c r="AG325" s="170">
        <v>996491.51</v>
      </c>
      <c r="AH325" s="170">
        <v>1033938.4100000001</v>
      </c>
      <c r="AI325" s="170">
        <v>1031636.9700000001</v>
      </c>
      <c r="AJ325" s="170">
        <v>978680.6</v>
      </c>
      <c r="AK325" s="170">
        <v>843277.60000000009</v>
      </c>
      <c r="AL325" s="170">
        <v>995656.53</v>
      </c>
      <c r="AM325" s="170">
        <v>1013757.6100000001</v>
      </c>
      <c r="AN325" s="170">
        <v>1057138.58</v>
      </c>
      <c r="AO325" s="170">
        <v>995056.74</v>
      </c>
      <c r="AP325" s="170">
        <v>901574.02</v>
      </c>
      <c r="AQ325" s="170">
        <v>814732.7</v>
      </c>
      <c r="AR325" s="170">
        <v>930551.21</v>
      </c>
      <c r="AS325" s="170">
        <v>999861.2</v>
      </c>
      <c r="AT325" s="170">
        <v>1034778.9900000001</v>
      </c>
      <c r="AU325" s="170">
        <v>1042384.3700000001</v>
      </c>
      <c r="AV325" s="170">
        <v>985856.6</v>
      </c>
      <c r="AW325" s="170">
        <v>963727.59000000008</v>
      </c>
      <c r="AX325" s="170">
        <v>1005117.2</v>
      </c>
      <c r="AY325" s="170">
        <v>1012459.4100000001</v>
      </c>
      <c r="AZ325" s="170">
        <v>1058455.4100000001</v>
      </c>
      <c r="BA325" s="170">
        <v>960728.78</v>
      </c>
      <c r="BB325" s="170">
        <v>950191.90999999992</v>
      </c>
      <c r="BC325" s="170">
        <v>865206</v>
      </c>
      <c r="BD325" s="170">
        <v>930336.58000000007</v>
      </c>
      <c r="BE325" s="170">
        <v>978149</v>
      </c>
      <c r="BF325" s="170">
        <v>1013151.5800000001</v>
      </c>
      <c r="BG325" s="170">
        <v>1022057.4100000001</v>
      </c>
      <c r="BH325" s="170">
        <v>943985.79</v>
      </c>
      <c r="BI325" s="170">
        <v>731063.8</v>
      </c>
      <c r="BJ325" s="170">
        <v>826542.6</v>
      </c>
      <c r="BK325" s="170">
        <v>998677.41000000015</v>
      </c>
      <c r="BL325" s="170">
        <v>1065222.58</v>
      </c>
      <c r="BM325" s="170">
        <v>970555.20000000007</v>
      </c>
      <c r="BN325" s="170">
        <v>951008.6100000001</v>
      </c>
      <c r="BO325" s="170">
        <v>879327.14999999991</v>
      </c>
      <c r="BP325" s="170">
        <v>944491.41000000015</v>
      </c>
      <c r="BQ325" s="170">
        <v>992530.6</v>
      </c>
      <c r="BR325" s="170">
        <v>1043796.3700000001</v>
      </c>
      <c r="BS325" s="170">
        <v>1051504.4100000001</v>
      </c>
      <c r="BT325" s="170">
        <v>941839.56</v>
      </c>
      <c r="BU325" s="170">
        <v>947798.97000000009</v>
      </c>
      <c r="BV325" s="170">
        <v>964648.6</v>
      </c>
      <c r="BW325" s="170">
        <v>1066140.3700000001</v>
      </c>
      <c r="BX325" s="170">
        <v>1102108.58</v>
      </c>
      <c r="BY325" s="170">
        <v>976411.20000000007</v>
      </c>
      <c r="BZ325" s="170">
        <v>946693.6100000001</v>
      </c>
      <c r="CA325" s="170">
        <v>852645.34000000008</v>
      </c>
      <c r="CB325" s="170">
        <v>941718.05</v>
      </c>
      <c r="CC325" s="170">
        <v>1023259.6</v>
      </c>
      <c r="CD325" s="170">
        <v>1098155.58</v>
      </c>
      <c r="CE325" s="170">
        <v>1100714.4100000001</v>
      </c>
      <c r="CF325" s="170">
        <v>1047414.53</v>
      </c>
      <c r="CG325" s="170">
        <v>839270.8</v>
      </c>
      <c r="CH325" s="170">
        <v>1075390.3899999999</v>
      </c>
      <c r="CI325" s="170">
        <v>1117713.3700000001</v>
      </c>
      <c r="CJ325" s="170">
        <v>1133702.58</v>
      </c>
      <c r="CK325" s="170">
        <v>1061142.19</v>
      </c>
      <c r="CL325" s="170">
        <v>1107318.58</v>
      </c>
      <c r="CM325" s="170">
        <v>917361.79999999993</v>
      </c>
      <c r="CN325" s="170">
        <v>1000930.01</v>
      </c>
      <c r="CO325" s="170">
        <v>1064575.1299999999</v>
      </c>
      <c r="CP325" s="170">
        <v>1118456.6100000001</v>
      </c>
      <c r="CQ325" s="170">
        <v>1116205.3700000001</v>
      </c>
      <c r="CR325" s="170">
        <v>1066439.2</v>
      </c>
      <c r="CS325" s="170">
        <v>1037271.6000000001</v>
      </c>
      <c r="CT325" s="170">
        <v>1088384.53</v>
      </c>
      <c r="CU325" s="170">
        <v>1127415.4100000001</v>
      </c>
      <c r="CV325" s="170">
        <v>1139954.58</v>
      </c>
      <c r="CW325" s="170">
        <v>986047.70000000007</v>
      </c>
      <c r="CX325" s="170">
        <v>974101.46000000008</v>
      </c>
      <c r="CY325" s="170">
        <v>929565.4</v>
      </c>
      <c r="CZ325" s="170">
        <v>1019016.3700000001</v>
      </c>
      <c r="DA325" s="170">
        <v>1071242.6000000001</v>
      </c>
      <c r="DB325" s="170">
        <v>1122676.4100000001</v>
      </c>
      <c r="DC325" s="170">
        <v>1133257.58</v>
      </c>
      <c r="DD325" s="170">
        <v>1058473.6000000001</v>
      </c>
      <c r="DE325" s="170">
        <v>841539.60000000009</v>
      </c>
      <c r="DF325" s="170">
        <v>1092538.51</v>
      </c>
      <c r="DG325" s="170">
        <v>1118653.6100000001</v>
      </c>
      <c r="DH325" s="170">
        <v>1135695.6100000001</v>
      </c>
      <c r="DI325" s="170">
        <v>1027798.2000000001</v>
      </c>
      <c r="DJ325" s="170">
        <v>1132449.4100000001</v>
      </c>
      <c r="DK325" s="170">
        <v>957699.01</v>
      </c>
      <c r="DL325" s="170">
        <v>943744.97</v>
      </c>
      <c r="DM325" s="170">
        <v>1064415.6000000001</v>
      </c>
      <c r="DN325" s="170">
        <v>1125877.3800000001</v>
      </c>
      <c r="DO325" s="170">
        <v>1128843.9700000002</v>
      </c>
      <c r="DP325" s="170">
        <v>1051185.6000000001</v>
      </c>
      <c r="DQ325" s="170">
        <v>1039982.5900000001</v>
      </c>
      <c r="DR325" s="170">
        <v>1091407.6000000001</v>
      </c>
      <c r="DS325" s="170">
        <v>1116510.6100000001</v>
      </c>
      <c r="DT325" s="170">
        <v>1133986.4100000001</v>
      </c>
      <c r="DU325" s="170">
        <v>1024232.61</v>
      </c>
      <c r="DV325" s="170">
        <v>1092763.6100000001</v>
      </c>
      <c r="DW325" s="170">
        <v>898485</v>
      </c>
      <c r="DX325" s="170">
        <v>978345.58000000007</v>
      </c>
      <c r="DY325" s="170">
        <v>1049003.3999999999</v>
      </c>
      <c r="DZ325" s="170">
        <v>1114650.3700000001</v>
      </c>
      <c r="EA325" s="170">
        <v>1112431.4100000001</v>
      </c>
      <c r="EB325" s="170">
        <v>1051859.6000000001</v>
      </c>
      <c r="EC325" s="170">
        <v>861024.39000000013</v>
      </c>
      <c r="ED325" s="170">
        <v>984327.2</v>
      </c>
      <c r="EE325" s="170">
        <v>1107731.4100000001</v>
      </c>
      <c r="EF325" s="170">
        <v>1133027.58</v>
      </c>
      <c r="EG325" s="170">
        <v>1060519.2</v>
      </c>
      <c r="EH325" s="170">
        <v>969822.40999999992</v>
      </c>
      <c r="EI325" s="170">
        <v>873735.39</v>
      </c>
      <c r="EJ325" s="170">
        <v>998984.64999999991</v>
      </c>
      <c r="EK325" s="170">
        <v>1054732</v>
      </c>
      <c r="EL325" s="170">
        <v>1111163.58</v>
      </c>
      <c r="EM325" s="170">
        <v>1109168.4100000001</v>
      </c>
      <c r="EN325" s="170">
        <v>1057323.1299999999</v>
      </c>
      <c r="EO325" s="170">
        <v>1027575.8</v>
      </c>
      <c r="EP325" s="170">
        <v>1077709.6000000001</v>
      </c>
      <c r="EQ325" s="170">
        <v>1113556.3700000001</v>
      </c>
      <c r="ER325" s="170">
        <v>1125052.3700000001</v>
      </c>
      <c r="ES325" s="170">
        <v>1017363.61</v>
      </c>
      <c r="ET325" s="170">
        <v>1067707.07</v>
      </c>
      <c r="EU325" s="170">
        <v>917467.1</v>
      </c>
      <c r="EV325" s="170">
        <v>1014417.05</v>
      </c>
      <c r="EW325" s="170">
        <v>1046475.9299999999</v>
      </c>
      <c r="EX325" s="170">
        <v>1100002.6100000001</v>
      </c>
      <c r="EY325" s="170">
        <v>1105219.4100000001</v>
      </c>
      <c r="EZ325" s="170">
        <v>1045586.53</v>
      </c>
      <c r="FA325" s="170">
        <v>823073.60000000009</v>
      </c>
      <c r="FB325" s="170">
        <v>872662.2</v>
      </c>
      <c r="FC325" s="170">
        <v>1100228.3700000001</v>
      </c>
      <c r="FD325" s="170">
        <v>1103956.3700000001</v>
      </c>
      <c r="FE325" s="170">
        <v>1001799.2000000001</v>
      </c>
      <c r="FF325" s="170">
        <v>1009396.5800000001</v>
      </c>
      <c r="FG325" s="170">
        <v>846706.4</v>
      </c>
      <c r="FH325" s="170">
        <v>988664.6100000001</v>
      </c>
      <c r="FI325" s="170">
        <v>1030714.52</v>
      </c>
      <c r="FJ325" s="170">
        <v>1093439.02</v>
      </c>
      <c r="FK325" s="170">
        <v>1096692.58</v>
      </c>
      <c r="FL325" s="170">
        <v>1032468.6</v>
      </c>
      <c r="FM325" s="170">
        <v>1016266.6000000001</v>
      </c>
      <c r="FN325" s="170">
        <v>1055554.52</v>
      </c>
      <c r="FO325" s="170">
        <v>1090091.6100000001</v>
      </c>
      <c r="FP325" s="170">
        <v>1097550.58</v>
      </c>
      <c r="FQ325" s="170">
        <v>997436.20000000007</v>
      </c>
      <c r="FR325" s="170">
        <v>847418.59000000008</v>
      </c>
      <c r="FS325" s="170">
        <v>924858.24</v>
      </c>
      <c r="FT325" s="170">
        <v>923429.98</v>
      </c>
      <c r="FU325" s="170">
        <v>1025329.2</v>
      </c>
      <c r="FV325" s="170">
        <v>1090670.4100000001</v>
      </c>
      <c r="FW325" s="170">
        <v>1083648.3700000001</v>
      </c>
      <c r="FX325" s="170">
        <v>996806</v>
      </c>
      <c r="FY325" s="170">
        <v>926781.02</v>
      </c>
      <c r="FZ325" s="170">
        <v>967685.54999999993</v>
      </c>
      <c r="GA325" s="170">
        <v>1089963.6100000001</v>
      </c>
    </row>
    <row r="326" spans="2:183">
      <c r="B326" s="171" t="s">
        <v>54</v>
      </c>
      <c r="C326" s="172" t="s">
        <v>95</v>
      </c>
      <c r="D326" s="83">
        <v>0.70405905762823295</v>
      </c>
      <c r="E326" s="84">
        <v>0.69811524367881506</v>
      </c>
      <c r="F326" s="84">
        <v>0.67491357984822486</v>
      </c>
      <c r="G326" s="84">
        <v>0.58837966445923384</v>
      </c>
      <c r="H326" s="84">
        <v>0.5737085529964655</v>
      </c>
      <c r="I326" s="84">
        <v>0.67268860959651922</v>
      </c>
      <c r="J326" s="84">
        <v>0.74353240252030284</v>
      </c>
      <c r="K326" s="84">
        <v>0.68252033501643961</v>
      </c>
      <c r="L326" s="84">
        <v>0.67651683332250023</v>
      </c>
      <c r="M326" s="84">
        <v>0.60895501332765334</v>
      </c>
      <c r="N326" s="84">
        <v>0.64215359874501998</v>
      </c>
      <c r="O326" s="84">
        <v>0.68642452298087031</v>
      </c>
      <c r="P326" s="84">
        <v>0.71151766892676904</v>
      </c>
      <c r="Q326" s="84">
        <v>0.70692639858387696</v>
      </c>
      <c r="R326" s="84">
        <v>0.63008530515264971</v>
      </c>
      <c r="S326" s="84">
        <v>0.57733006636957751</v>
      </c>
      <c r="T326" s="84">
        <v>0.5725345492613686</v>
      </c>
      <c r="U326" s="84">
        <v>0.68025506093910293</v>
      </c>
      <c r="V326" s="84">
        <v>0.6841149940411877</v>
      </c>
      <c r="W326" s="84">
        <v>0.68407888545052209</v>
      </c>
      <c r="X326" s="84">
        <v>0.67404761615546993</v>
      </c>
      <c r="Y326" s="84">
        <v>0.66330509589594988</v>
      </c>
      <c r="Z326" s="84">
        <v>0.68499589621554546</v>
      </c>
      <c r="AA326" s="84">
        <v>0.67923019475170632</v>
      </c>
      <c r="AB326" s="84">
        <v>0.69530676584903517</v>
      </c>
      <c r="AC326" s="84">
        <v>0.69791281781401981</v>
      </c>
      <c r="AD326" s="84">
        <v>0.67393127185584867</v>
      </c>
      <c r="AE326" s="84">
        <v>0.61806765375921979</v>
      </c>
      <c r="AF326" s="84">
        <v>0.55091862867778607</v>
      </c>
      <c r="AG326" s="84">
        <v>0.67927960824007116</v>
      </c>
      <c r="AH326" s="84">
        <v>0.68272002080425775</v>
      </c>
      <c r="AI326" s="84">
        <v>0.68138751255901575</v>
      </c>
      <c r="AJ326" s="84">
        <v>0.66849223259272994</v>
      </c>
      <c r="AK326" s="84">
        <v>0.61931847286483666</v>
      </c>
      <c r="AL326" s="84">
        <v>0.67897395343487887</v>
      </c>
      <c r="AM326" s="84">
        <v>0.6674377791176066</v>
      </c>
      <c r="AN326" s="84">
        <v>0.6937682816080406</v>
      </c>
      <c r="AO326" s="84">
        <v>0.69862257460723387</v>
      </c>
      <c r="AP326" s="84">
        <v>0.60330299895440287</v>
      </c>
      <c r="AQ326" s="84">
        <v>0.55308501471634786</v>
      </c>
      <c r="AR326" s="84">
        <v>0.58858060741852303</v>
      </c>
      <c r="AS326" s="84">
        <v>0.68192601864252012</v>
      </c>
      <c r="AT326" s="84">
        <v>0.68239316899401048</v>
      </c>
      <c r="AU326" s="84">
        <v>0.68864185626339569</v>
      </c>
      <c r="AV326" s="84">
        <v>0.67282102577357006</v>
      </c>
      <c r="AW326" s="84">
        <v>0.65756858753826808</v>
      </c>
      <c r="AX326" s="84">
        <v>0.6843885731028132</v>
      </c>
      <c r="AY326" s="84">
        <v>0.66582687514100969</v>
      </c>
      <c r="AZ326" s="84">
        <v>0.69380436824958669</v>
      </c>
      <c r="BA326" s="84">
        <v>0.69814340167155942</v>
      </c>
      <c r="BB326" s="84">
        <v>0.62603778434157131</v>
      </c>
      <c r="BC326" s="84">
        <v>0.56980244314742101</v>
      </c>
      <c r="BD326" s="84">
        <v>0.59101528449786644</v>
      </c>
      <c r="BE326" s="84">
        <v>0.66241303124547646</v>
      </c>
      <c r="BF326" s="84">
        <v>0.66455228329676452</v>
      </c>
      <c r="BG326" s="84">
        <v>0.67120979612086074</v>
      </c>
      <c r="BH326" s="84">
        <v>0.64269402042714396</v>
      </c>
      <c r="BI326" s="84">
        <v>0.56952752009842889</v>
      </c>
      <c r="BJ326" s="84">
        <v>0.61191951915950227</v>
      </c>
      <c r="BK326" s="84">
        <v>0.65204790834424542</v>
      </c>
      <c r="BL326" s="84">
        <v>0.69849036026818245</v>
      </c>
      <c r="BM326" s="84">
        <v>0.70549882508224393</v>
      </c>
      <c r="BN326" s="84">
        <v>0.6276712192165006</v>
      </c>
      <c r="BO326" s="84">
        <v>0.57867837188196058</v>
      </c>
      <c r="BP326" s="84">
        <v>0.60099265074560149</v>
      </c>
      <c r="BQ326" s="84">
        <v>0.67400215312996969</v>
      </c>
      <c r="BR326" s="84">
        <v>0.68480541287869412</v>
      </c>
      <c r="BS326" s="84">
        <v>0.68981334443742148</v>
      </c>
      <c r="BT326" s="84">
        <v>0.6262693035083563</v>
      </c>
      <c r="BU326" s="84">
        <v>0.59855183298820358</v>
      </c>
      <c r="BV326" s="84">
        <v>0.6757815432189328</v>
      </c>
      <c r="BW326" s="84">
        <v>0.69879908396662149</v>
      </c>
      <c r="BX326" s="84">
        <v>0.72436472302899424</v>
      </c>
      <c r="BY326" s="84">
        <v>0.71354060989579138</v>
      </c>
      <c r="BZ326" s="84">
        <v>0.63064233485929388</v>
      </c>
      <c r="CA326" s="84">
        <v>0.55496500477079613</v>
      </c>
      <c r="CB326" s="84">
        <v>0.58681809727181977</v>
      </c>
      <c r="CC326" s="84">
        <v>0.69402738784904494</v>
      </c>
      <c r="CD326" s="84">
        <v>0.74121278967199966</v>
      </c>
      <c r="CE326" s="84">
        <v>0.7411950138409692</v>
      </c>
      <c r="CF326" s="84">
        <v>0.71197913629140452</v>
      </c>
      <c r="CG326" s="84">
        <v>0.63733944460878922</v>
      </c>
      <c r="CH326" s="84">
        <v>0.73613927370103194</v>
      </c>
      <c r="CI326" s="84">
        <v>0.73561403407254444</v>
      </c>
      <c r="CJ326" s="84">
        <v>0.75160950380155744</v>
      </c>
      <c r="CK326" s="84">
        <v>0.75284230440848665</v>
      </c>
      <c r="CL326" s="84">
        <v>0.73163353122992358</v>
      </c>
      <c r="CM326" s="84">
        <v>0.61592620036390366</v>
      </c>
      <c r="CN326" s="84">
        <v>0.63923082758086602</v>
      </c>
      <c r="CO326" s="84">
        <v>0.7393939348944516</v>
      </c>
      <c r="CP326" s="84">
        <v>0.76953113567323184</v>
      </c>
      <c r="CQ326" s="84">
        <v>0.76502966311096254</v>
      </c>
      <c r="CR326" s="84">
        <v>0.74361925841222964</v>
      </c>
      <c r="CS326" s="84">
        <v>0.70895952068216939</v>
      </c>
      <c r="CT326" s="84">
        <v>0.74629961688248647</v>
      </c>
      <c r="CU326" s="84">
        <v>0.75473715902054261</v>
      </c>
      <c r="CV326" s="84">
        <v>0.77032772292190477</v>
      </c>
      <c r="CW326" s="84">
        <v>0.74206879316543406</v>
      </c>
      <c r="CX326" s="84">
        <v>0.63777360791002013</v>
      </c>
      <c r="CY326" s="84">
        <v>0.61537746639985635</v>
      </c>
      <c r="CZ326" s="84">
        <v>0.66574135246436428</v>
      </c>
      <c r="DA326" s="84">
        <v>0.75218766081645072</v>
      </c>
      <c r="DB326" s="84">
        <v>0.79971947840132196</v>
      </c>
      <c r="DC326" s="84">
        <v>0.80408183819591328</v>
      </c>
      <c r="DD326" s="84">
        <v>0.74027919880660076</v>
      </c>
      <c r="DE326" s="84">
        <v>0.65332477151535007</v>
      </c>
      <c r="DF326" s="84">
        <v>0.75023143089793876</v>
      </c>
      <c r="DG326" s="84">
        <v>0.74636185994215942</v>
      </c>
      <c r="DH326" s="84">
        <v>0.76485822336216569</v>
      </c>
      <c r="DI326" s="84">
        <v>0.76812822868039998</v>
      </c>
      <c r="DJ326" s="84">
        <v>0.75860449563184529</v>
      </c>
      <c r="DK326" s="84">
        <v>0.66855256824000131</v>
      </c>
      <c r="DL326" s="84">
        <v>0.60050614949535208</v>
      </c>
      <c r="DM326" s="84">
        <v>0.74659099524481343</v>
      </c>
      <c r="DN326" s="84">
        <v>0.80263384139606941</v>
      </c>
      <c r="DO326" s="84">
        <v>0.79311521209096436</v>
      </c>
      <c r="DP326" s="84">
        <v>0.73291197486694037</v>
      </c>
      <c r="DQ326" s="84">
        <v>0.71695432802690329</v>
      </c>
      <c r="DR326" s="84">
        <v>0.74996131469017513</v>
      </c>
      <c r="DS326" s="84">
        <v>0.74308095913964656</v>
      </c>
      <c r="DT326" s="84">
        <v>0.76381832272123251</v>
      </c>
      <c r="DU326" s="84">
        <v>0.76306566148035238</v>
      </c>
      <c r="DV326" s="84">
        <v>0.73484583195598918</v>
      </c>
      <c r="DW326" s="84">
        <v>0.6002471528004385</v>
      </c>
      <c r="DX326" s="84">
        <v>0.63238312081396919</v>
      </c>
      <c r="DY326" s="84">
        <v>0.7324700324449257</v>
      </c>
      <c r="DZ326" s="84">
        <v>0.76952764688198472</v>
      </c>
      <c r="EA326" s="84">
        <v>0.76281383383364276</v>
      </c>
      <c r="EB326" s="84">
        <v>0.73134017169567378</v>
      </c>
      <c r="EC326" s="84">
        <v>0.65434929908884798</v>
      </c>
      <c r="ED326" s="84">
        <v>0.7090533047964136</v>
      </c>
      <c r="EE326" s="84">
        <v>0.73349832619001876</v>
      </c>
      <c r="EF326" s="84">
        <v>0.76131765001443819</v>
      </c>
      <c r="EG326" s="84">
        <v>0.76290418235624702</v>
      </c>
      <c r="EH326" s="84">
        <v>0.66202786319541196</v>
      </c>
      <c r="EI326" s="84">
        <v>0.59204082865627539</v>
      </c>
      <c r="EJ326" s="84">
        <v>0.64427621700399329</v>
      </c>
      <c r="EK326" s="84">
        <v>0.73347336475909797</v>
      </c>
      <c r="EL326" s="84">
        <v>0.75644117801448385</v>
      </c>
      <c r="EM326" s="84">
        <v>0.75277183147030891</v>
      </c>
      <c r="EN326" s="84">
        <v>0.73729451546757563</v>
      </c>
      <c r="EO326" s="84">
        <v>0.70185401148115711</v>
      </c>
      <c r="EP326" s="84">
        <v>0.73654935349188988</v>
      </c>
      <c r="EQ326" s="84">
        <v>0.73878255906341017</v>
      </c>
      <c r="ER326" s="84">
        <v>0.75518946579886748</v>
      </c>
      <c r="ES326" s="84">
        <v>0.75472757445564809</v>
      </c>
      <c r="ET326" s="84">
        <v>0.71823355865377725</v>
      </c>
      <c r="EU326" s="84">
        <v>0.61234153650901268</v>
      </c>
      <c r="EV326" s="84">
        <v>0.65847950664168908</v>
      </c>
      <c r="EW326" s="84">
        <v>0.72644639785732856</v>
      </c>
      <c r="EX326" s="84">
        <v>0.747224864868966</v>
      </c>
      <c r="EY326" s="84">
        <v>0.74793323352500696</v>
      </c>
      <c r="EZ326" s="84">
        <v>0.72668604197466746</v>
      </c>
      <c r="FA326" s="84">
        <v>0.63166881648499573</v>
      </c>
      <c r="FB326" s="84">
        <v>0.66538894659270942</v>
      </c>
      <c r="FC326" s="84">
        <v>0.72909715135995623</v>
      </c>
      <c r="FD326" s="84">
        <v>0.73927014634480559</v>
      </c>
      <c r="FE326" s="84">
        <v>0.74401785382105723</v>
      </c>
      <c r="FF326" s="84">
        <v>0.68214463810289749</v>
      </c>
      <c r="FG326" s="84">
        <v>0.5393033557266339</v>
      </c>
      <c r="FH326" s="84">
        <v>0.64039100768224988</v>
      </c>
      <c r="FI326" s="84">
        <v>0.71566949645170264</v>
      </c>
      <c r="FJ326" s="84">
        <v>0.74203191687525472</v>
      </c>
      <c r="FK326" s="84">
        <v>0.74119929962969544</v>
      </c>
      <c r="FL326" s="84">
        <v>0.71660469857632592</v>
      </c>
      <c r="FM326" s="84">
        <v>0.69286321284585406</v>
      </c>
      <c r="FN326" s="84">
        <v>0.72027148596076385</v>
      </c>
      <c r="FO326" s="84">
        <v>0.72281269966119155</v>
      </c>
      <c r="FP326" s="84">
        <v>0.73442121478009548</v>
      </c>
      <c r="FQ326" s="84">
        <v>0.74025912740290045</v>
      </c>
      <c r="FR326" s="84">
        <v>0.65079724502300829</v>
      </c>
      <c r="FS326" s="84">
        <v>0.61524495408399382</v>
      </c>
      <c r="FT326" s="84">
        <v>0.58134190276800868</v>
      </c>
      <c r="FU326" s="84">
        <v>0.7129806803560943</v>
      </c>
      <c r="FV326" s="84">
        <v>0.73905005527872059</v>
      </c>
      <c r="FW326" s="84">
        <v>0.73614526253667667</v>
      </c>
      <c r="FX326" s="84">
        <v>0.69301921356197638</v>
      </c>
      <c r="FY326" s="84">
        <v>0.62260728986041713</v>
      </c>
      <c r="FZ326" s="84">
        <v>0.66867046493501103</v>
      </c>
      <c r="GA326" s="84">
        <v>0.72317438897772901</v>
      </c>
    </row>
    <row r="327" spans="2:183">
      <c r="B327" s="96" t="s">
        <v>54</v>
      </c>
      <c r="C327" s="166" t="s">
        <v>268</v>
      </c>
      <c r="D327" s="169">
        <v>11632833.189999999</v>
      </c>
      <c r="E327" s="170">
        <v>10443547.25</v>
      </c>
      <c r="F327" s="170">
        <v>11212041.25</v>
      </c>
      <c r="G327" s="170">
        <v>9774878.9800000004</v>
      </c>
      <c r="H327" s="170">
        <v>9951059.5099999998</v>
      </c>
      <c r="I327" s="170">
        <v>10756411.43</v>
      </c>
      <c r="J327" s="170">
        <v>11552614.780000001</v>
      </c>
      <c r="K327" s="170">
        <v>11258531.75</v>
      </c>
      <c r="L327" s="170">
        <v>10814412.810000001</v>
      </c>
      <c r="M327" s="170">
        <v>8803129.5600000005</v>
      </c>
      <c r="N327" s="170">
        <v>9559310.4899999984</v>
      </c>
      <c r="O327" s="170">
        <v>11364886.27</v>
      </c>
      <c r="P327" s="170">
        <v>11719825.129999999</v>
      </c>
      <c r="Q327" s="170">
        <v>10527916.560000001</v>
      </c>
      <c r="R327" s="170">
        <v>10295693.199999999</v>
      </c>
      <c r="S327" s="170">
        <v>9511254.120000001</v>
      </c>
      <c r="T327" s="170">
        <v>9904578.4299999997</v>
      </c>
      <c r="U327" s="170">
        <v>10854575.140000001</v>
      </c>
      <c r="V327" s="170">
        <v>11270689.850000001</v>
      </c>
      <c r="W327" s="170">
        <v>11275482.870000001</v>
      </c>
      <c r="X327" s="170">
        <v>10742804.68</v>
      </c>
      <c r="Y327" s="170">
        <v>10591203.300000001</v>
      </c>
      <c r="Z327" s="170">
        <v>10914766.359999999</v>
      </c>
      <c r="AA327" s="170">
        <v>11228110.920000002</v>
      </c>
      <c r="AB327" s="170">
        <v>11500496.629999999</v>
      </c>
      <c r="AC327" s="170">
        <v>10417443.74</v>
      </c>
      <c r="AD327" s="170">
        <v>11144313.949999999</v>
      </c>
      <c r="AE327" s="170">
        <v>9767503.9299999997</v>
      </c>
      <c r="AF327" s="170">
        <v>9619110.3800000008</v>
      </c>
      <c r="AG327" s="170">
        <v>10848806.93</v>
      </c>
      <c r="AH327" s="170">
        <v>11254753.370000001</v>
      </c>
      <c r="AI327" s="170">
        <v>11232778.75</v>
      </c>
      <c r="AJ327" s="170">
        <v>10674587.049999999</v>
      </c>
      <c r="AK327" s="170">
        <v>9242981.6900000013</v>
      </c>
      <c r="AL327" s="170">
        <v>10838471.07</v>
      </c>
      <c r="AM327" s="170">
        <v>11048331.059999999</v>
      </c>
      <c r="AN327" s="170">
        <v>11481891.440000001</v>
      </c>
      <c r="AO327" s="170">
        <v>10804856.559999999</v>
      </c>
      <c r="AP327" s="170">
        <v>9804339.5500000007</v>
      </c>
      <c r="AQ327" s="170">
        <v>8862797.7100000009</v>
      </c>
      <c r="AR327" s="170">
        <v>10127861.700000001</v>
      </c>
      <c r="AS327" s="170">
        <v>10891513.810000001</v>
      </c>
      <c r="AT327" s="170">
        <v>11271660.33</v>
      </c>
      <c r="AU327" s="170">
        <v>11348961.130000001</v>
      </c>
      <c r="AV327" s="170">
        <v>10752588.43</v>
      </c>
      <c r="AW327" s="170">
        <v>10525823</v>
      </c>
      <c r="AX327" s="170">
        <v>10937191.76</v>
      </c>
      <c r="AY327" s="170">
        <v>11044563.699999999</v>
      </c>
      <c r="AZ327" s="170">
        <v>11485431.879999999</v>
      </c>
      <c r="BA327" s="170">
        <v>10422854.620000001</v>
      </c>
      <c r="BB327" s="170">
        <v>10340823.43</v>
      </c>
      <c r="BC327" s="170">
        <v>9425249.1799999997</v>
      </c>
      <c r="BD327" s="170">
        <v>10139329.92</v>
      </c>
      <c r="BE327" s="170">
        <v>10669378.58</v>
      </c>
      <c r="BF327" s="170">
        <v>11051017.120000001</v>
      </c>
      <c r="BG327" s="170">
        <v>11139238.440000001</v>
      </c>
      <c r="BH327" s="170">
        <v>10327576.43</v>
      </c>
      <c r="BI327" s="170">
        <v>8076274.6200000001</v>
      </c>
      <c r="BJ327" s="170">
        <v>9066652.9500000011</v>
      </c>
      <c r="BK327" s="170">
        <v>10898975.690000001</v>
      </c>
      <c r="BL327" s="170">
        <v>11530727.57</v>
      </c>
      <c r="BM327" s="170">
        <v>10499666.689999999</v>
      </c>
      <c r="BN327" s="170">
        <v>10330401.439999999</v>
      </c>
      <c r="BO327" s="170">
        <v>9564741.6199999992</v>
      </c>
      <c r="BP327" s="170">
        <v>10272669.98</v>
      </c>
      <c r="BQ327" s="170">
        <v>10793781.57</v>
      </c>
      <c r="BR327" s="170">
        <v>11330225.99</v>
      </c>
      <c r="BS327" s="170">
        <v>11406819.640000001</v>
      </c>
      <c r="BT327" s="170">
        <v>10236806.1</v>
      </c>
      <c r="BU327" s="170">
        <v>10279224.440000001</v>
      </c>
      <c r="BV327" s="170">
        <v>10467768.509999998</v>
      </c>
      <c r="BW327" s="170">
        <v>11541996.879999999</v>
      </c>
      <c r="BX327" s="170">
        <v>11901810.640000001</v>
      </c>
      <c r="BY327" s="170">
        <v>10529109</v>
      </c>
      <c r="BZ327" s="170">
        <v>10179931.120000001</v>
      </c>
      <c r="CA327" s="170">
        <v>9182996.2400000002</v>
      </c>
      <c r="CB327" s="170">
        <v>10180934.74</v>
      </c>
      <c r="CC327" s="170">
        <v>11098681.77</v>
      </c>
      <c r="CD327" s="170">
        <v>11897244.41</v>
      </c>
      <c r="CE327" s="170">
        <v>11920787.34</v>
      </c>
      <c r="CF327" s="170">
        <v>11336961.609999999</v>
      </c>
      <c r="CG327" s="170">
        <v>9171144.4000000004</v>
      </c>
      <c r="CH327" s="170">
        <v>11609166.800000001</v>
      </c>
      <c r="CI327" s="170">
        <v>12065510</v>
      </c>
      <c r="CJ327" s="170">
        <v>12229425.93</v>
      </c>
      <c r="CK327" s="170">
        <v>11447034.460000001</v>
      </c>
      <c r="CL327" s="170">
        <v>11938018.5</v>
      </c>
      <c r="CM327" s="170">
        <v>9894357.75</v>
      </c>
      <c r="CN327" s="170">
        <v>10824598.15</v>
      </c>
      <c r="CO327" s="170">
        <v>11528137.49</v>
      </c>
      <c r="CP327" s="170">
        <v>12116722.02</v>
      </c>
      <c r="CQ327" s="170">
        <v>12092831.800000001</v>
      </c>
      <c r="CR327" s="170">
        <v>11548838.18</v>
      </c>
      <c r="CS327" s="170">
        <v>11233762.34</v>
      </c>
      <c r="CT327" s="170">
        <v>11748829.279999999</v>
      </c>
      <c r="CU327" s="170">
        <v>12181682.91</v>
      </c>
      <c r="CV327" s="170">
        <v>12338054.68</v>
      </c>
      <c r="CW327" s="170">
        <v>10663184.119999999</v>
      </c>
      <c r="CX327" s="170">
        <v>10513724.92</v>
      </c>
      <c r="CY327" s="170">
        <v>10057816.379999999</v>
      </c>
      <c r="CZ327" s="170">
        <v>11049834.41</v>
      </c>
      <c r="DA327" s="170">
        <v>11628354.919999998</v>
      </c>
      <c r="DB327" s="170">
        <v>12230414.970000001</v>
      </c>
      <c r="DC327" s="170">
        <v>12330260.43</v>
      </c>
      <c r="DD327" s="170">
        <v>11494322.27</v>
      </c>
      <c r="DE327" s="170">
        <v>9216770.0300000012</v>
      </c>
      <c r="DF327" s="170">
        <v>11813328.52</v>
      </c>
      <c r="DG327" s="170">
        <v>12112566.33</v>
      </c>
      <c r="DH327" s="170">
        <v>12294145.899999999</v>
      </c>
      <c r="DI327" s="170">
        <v>11127560.649999999</v>
      </c>
      <c r="DJ327" s="170">
        <v>12253376.09</v>
      </c>
      <c r="DK327" s="170">
        <v>10365422.010000002</v>
      </c>
      <c r="DL327" s="170">
        <v>10241904.619999999</v>
      </c>
      <c r="DM327" s="170">
        <v>11561746.75</v>
      </c>
      <c r="DN327" s="170">
        <v>12265047.08</v>
      </c>
      <c r="DO327" s="170">
        <v>12275272.34</v>
      </c>
      <c r="DP327" s="170">
        <v>11421913.550000001</v>
      </c>
      <c r="DQ327" s="170">
        <v>11296019.310000001</v>
      </c>
      <c r="DR327" s="170">
        <v>11805168.16</v>
      </c>
      <c r="DS327" s="170">
        <v>12090753.68</v>
      </c>
      <c r="DT327" s="170">
        <v>12282566.359999999</v>
      </c>
      <c r="DU327" s="170">
        <v>11093138.420000002</v>
      </c>
      <c r="DV327" s="170">
        <v>11823619.550000001</v>
      </c>
      <c r="DW327" s="170">
        <v>9709599.6799999997</v>
      </c>
      <c r="DX327" s="170">
        <v>10615234.289999999</v>
      </c>
      <c r="DY327" s="170">
        <v>11403566.07</v>
      </c>
      <c r="DZ327" s="170">
        <v>12117973.280000001</v>
      </c>
      <c r="EA327" s="170">
        <v>12085150.77</v>
      </c>
      <c r="EB327" s="170">
        <v>11430774.209999999</v>
      </c>
      <c r="EC327" s="170">
        <v>9429461.9500000011</v>
      </c>
      <c r="ED327" s="170">
        <v>10695018.419999998</v>
      </c>
      <c r="EE327" s="170">
        <v>12004026.620000001</v>
      </c>
      <c r="EF327" s="170">
        <v>12264965.289999999</v>
      </c>
      <c r="EG327" s="170">
        <v>11481497.1</v>
      </c>
      <c r="EH327" s="170">
        <v>10478100.26</v>
      </c>
      <c r="EI327" s="170">
        <v>9448885.6000000015</v>
      </c>
      <c r="EJ327" s="170">
        <v>10839674.33</v>
      </c>
      <c r="EK327" s="170">
        <v>11456106.91</v>
      </c>
      <c r="EL327" s="170">
        <v>12061284.809999999</v>
      </c>
      <c r="EM327" s="170">
        <v>12037205.66</v>
      </c>
      <c r="EN327" s="170">
        <v>11482770.620000001</v>
      </c>
      <c r="EO327" s="170">
        <v>11161784.300000001</v>
      </c>
      <c r="EP327" s="170">
        <v>11663298</v>
      </c>
      <c r="EQ327" s="170">
        <v>12058926.029999999</v>
      </c>
      <c r="ER327" s="170">
        <v>12173077.66</v>
      </c>
      <c r="ES327" s="170">
        <v>11005074.9</v>
      </c>
      <c r="ET327" s="170">
        <v>11539036.109999999</v>
      </c>
      <c r="EU327" s="170">
        <v>9917630.5399999991</v>
      </c>
      <c r="EV327" s="170">
        <v>10995069.210000001</v>
      </c>
      <c r="EW327" s="170">
        <v>11363906.18</v>
      </c>
      <c r="EX327" s="170">
        <v>11936661.76</v>
      </c>
      <c r="EY327" s="170">
        <v>11982277.469999999</v>
      </c>
      <c r="EZ327" s="170">
        <v>11352112.080000002</v>
      </c>
      <c r="FA327" s="170">
        <v>9011003.0300000012</v>
      </c>
      <c r="FB327" s="170">
        <v>9508619.5500000007</v>
      </c>
      <c r="FC327" s="170">
        <v>11916387.370000001</v>
      </c>
      <c r="FD327" s="170">
        <v>11943314.52</v>
      </c>
      <c r="FE327" s="170">
        <v>10835669.470000001</v>
      </c>
      <c r="FF327" s="170">
        <v>10909217.57</v>
      </c>
      <c r="FG327" s="170">
        <v>9164234.7000000011</v>
      </c>
      <c r="FH327" s="170">
        <v>10726927.440000001</v>
      </c>
      <c r="FI327" s="170">
        <v>11195072.699999999</v>
      </c>
      <c r="FJ327" s="170">
        <v>11851575.939999999</v>
      </c>
      <c r="FK327" s="170">
        <v>11878570.6</v>
      </c>
      <c r="FL327" s="170">
        <v>11205293.960000001</v>
      </c>
      <c r="FM327" s="170">
        <v>11025854.390000001</v>
      </c>
      <c r="FN327" s="170">
        <v>11415584.539999999</v>
      </c>
      <c r="FO327" s="170">
        <v>11799122.6</v>
      </c>
      <c r="FP327" s="170">
        <v>11890037.509999998</v>
      </c>
      <c r="FQ327" s="170">
        <v>10802729.33</v>
      </c>
      <c r="FR327" s="170">
        <v>9283133.8000000007</v>
      </c>
      <c r="FS327" s="170">
        <v>10036725.239999998</v>
      </c>
      <c r="FT327" s="170">
        <v>10016636.440000001</v>
      </c>
      <c r="FU327" s="170">
        <v>11153979.090000002</v>
      </c>
      <c r="FV327" s="170">
        <v>11834399.52</v>
      </c>
      <c r="FW327" s="170">
        <v>11769365.639999999</v>
      </c>
      <c r="FX327" s="170">
        <v>10828219.060000001</v>
      </c>
      <c r="FY327" s="170">
        <v>10005936.829999998</v>
      </c>
      <c r="FZ327" s="170">
        <v>10463355.09</v>
      </c>
      <c r="GA327" s="170">
        <v>11809866.629999999</v>
      </c>
    </row>
    <row r="328" spans="2:183">
      <c r="B328" s="171" t="s">
        <v>54</v>
      </c>
      <c r="C328" s="172" t="s">
        <v>269</v>
      </c>
      <c r="D328" s="455">
        <v>10.83692014169935</v>
      </c>
      <c r="E328" s="456">
        <v>10.843676753467603</v>
      </c>
      <c r="F328" s="456">
        <v>10.869575596888206</v>
      </c>
      <c r="G328" s="456">
        <v>10.854739270043449</v>
      </c>
      <c r="H328" s="456">
        <v>10.854363434005109</v>
      </c>
      <c r="I328" s="456">
        <v>10.898846272161625</v>
      </c>
      <c r="J328" s="456">
        <v>10.931926451354125</v>
      </c>
      <c r="K328" s="456">
        <v>10.884545198849207</v>
      </c>
      <c r="L328" s="456">
        <v>10.889461563465401</v>
      </c>
      <c r="M328" s="456">
        <v>10.989927267552041</v>
      </c>
      <c r="N328" s="456">
        <v>10.930795174369049</v>
      </c>
      <c r="O328" s="456">
        <v>10.865196221719026</v>
      </c>
      <c r="P328" s="456">
        <v>10.822919308659642</v>
      </c>
      <c r="Q328" s="456">
        <v>10.829030866366674</v>
      </c>
      <c r="R328" s="456">
        <v>10.866015930944791</v>
      </c>
      <c r="S328" s="456">
        <v>10.855367950733401</v>
      </c>
      <c r="T328" s="456">
        <v>10.860516652983808</v>
      </c>
      <c r="U328" s="456">
        <v>10.877699824502916</v>
      </c>
      <c r="V328" s="456">
        <v>10.874687873589483</v>
      </c>
      <c r="W328" s="456">
        <v>10.874555306396111</v>
      </c>
      <c r="X328" s="456">
        <v>10.891394560102182</v>
      </c>
      <c r="Y328" s="456">
        <v>10.899621160275384</v>
      </c>
      <c r="Z328" s="456">
        <v>10.868258906487359</v>
      </c>
      <c r="AA328" s="456">
        <v>10.873015942339189</v>
      </c>
      <c r="AB328" s="456">
        <v>10.849027909645422</v>
      </c>
      <c r="AC328" s="456">
        <v>10.848918349969489</v>
      </c>
      <c r="AD328" s="456">
        <v>10.891890360887007</v>
      </c>
      <c r="AE328" s="456">
        <v>10.862800060055385</v>
      </c>
      <c r="AF328" s="456">
        <v>10.865812650778507</v>
      </c>
      <c r="AG328" s="456">
        <v>10.887003874222671</v>
      </c>
      <c r="AH328" s="456">
        <v>10.885322821114654</v>
      </c>
      <c r="AI328" s="456">
        <v>10.888305747708905</v>
      </c>
      <c r="AJ328" s="456">
        <v>10.907120310753069</v>
      </c>
      <c r="AK328" s="456">
        <v>10.960781704624907</v>
      </c>
      <c r="AL328" s="456">
        <v>10.88575301163344</v>
      </c>
      <c r="AM328" s="456">
        <v>10.898395189358922</v>
      </c>
      <c r="AN328" s="456">
        <v>10.861292603662237</v>
      </c>
      <c r="AO328" s="456">
        <v>10.858533112393168</v>
      </c>
      <c r="AP328" s="456">
        <v>10.874691741893805</v>
      </c>
      <c r="AQ328" s="456">
        <v>10.878166188738959</v>
      </c>
      <c r="AR328" s="456">
        <v>10.883723099989307</v>
      </c>
      <c r="AS328" s="456">
        <v>10.893025761975764</v>
      </c>
      <c r="AT328" s="456">
        <v>10.892819084005561</v>
      </c>
      <c r="AU328" s="456">
        <v>10.887501248699651</v>
      </c>
      <c r="AV328" s="456">
        <v>10.906848348938375</v>
      </c>
      <c r="AW328" s="456">
        <v>10.921989895505636</v>
      </c>
      <c r="AX328" s="456">
        <v>10.881508902643393</v>
      </c>
      <c r="AY328" s="456">
        <v>10.90864837732112</v>
      </c>
      <c r="AZ328" s="456">
        <v>10.851124923628099</v>
      </c>
      <c r="BA328" s="456">
        <v>10.848904328649342</v>
      </c>
      <c r="BB328" s="456">
        <v>10.882878838654815</v>
      </c>
      <c r="BC328" s="456">
        <v>10.89364750128871</v>
      </c>
      <c r="BD328" s="456">
        <v>10.898560948769743</v>
      </c>
      <c r="BE328" s="456">
        <v>10.907723240528794</v>
      </c>
      <c r="BF328" s="456">
        <v>10.907565401023211</v>
      </c>
      <c r="BG328" s="456">
        <v>10.898838295199091</v>
      </c>
      <c r="BH328" s="456">
        <v>10.940393954447131</v>
      </c>
      <c r="BI328" s="456">
        <v>11.04729111193852</v>
      </c>
      <c r="BJ328" s="456">
        <v>10.969371633113649</v>
      </c>
      <c r="BK328" s="456">
        <v>10.91340965647756</v>
      </c>
      <c r="BL328" s="456">
        <v>10.824711930158296</v>
      </c>
      <c r="BM328" s="456">
        <v>10.818206620293209</v>
      </c>
      <c r="BN328" s="456">
        <v>10.862574041259204</v>
      </c>
      <c r="BO328" s="456">
        <v>10.877341408143716</v>
      </c>
      <c r="BP328" s="456">
        <v>10.876403820337549</v>
      </c>
      <c r="BQ328" s="456">
        <v>10.875011380001785</v>
      </c>
      <c r="BR328" s="456">
        <v>10.854824097539254</v>
      </c>
      <c r="BS328" s="456">
        <v>10.848094911936698</v>
      </c>
      <c r="BT328" s="456">
        <v>10.868948953471437</v>
      </c>
      <c r="BU328" s="456">
        <v>10.845363590129244</v>
      </c>
      <c r="BV328" s="456">
        <v>10.851379984379802</v>
      </c>
      <c r="BW328" s="456">
        <v>10.825963639290761</v>
      </c>
      <c r="BX328" s="456">
        <v>10.799127105969903</v>
      </c>
      <c r="BY328" s="456">
        <v>10.783478313235243</v>
      </c>
      <c r="BZ328" s="456">
        <v>10.753142318136065</v>
      </c>
      <c r="CA328" s="456">
        <v>10.770006952714946</v>
      </c>
      <c r="CB328" s="456">
        <v>10.811022195018987</v>
      </c>
      <c r="CC328" s="456">
        <v>10.846398870824178</v>
      </c>
      <c r="CD328" s="456">
        <v>10.833842332249498</v>
      </c>
      <c r="CE328" s="456">
        <v>10.830045679151233</v>
      </c>
      <c r="CF328" s="456">
        <v>10.823758202017686</v>
      </c>
      <c r="CG328" s="456">
        <v>10.927515171503643</v>
      </c>
      <c r="CH328" s="456">
        <v>10.795304577717122</v>
      </c>
      <c r="CI328" s="456">
        <v>10.794815848002246</v>
      </c>
      <c r="CJ328" s="456">
        <v>10.78715541954575</v>
      </c>
      <c r="CK328" s="456">
        <v>10.787465212367064</v>
      </c>
      <c r="CL328" s="456">
        <v>10.781015252177923</v>
      </c>
      <c r="CM328" s="456">
        <v>10.785665753686278</v>
      </c>
      <c r="CN328" s="456">
        <v>10.814540519171766</v>
      </c>
      <c r="CO328" s="456">
        <v>10.828862299272387</v>
      </c>
      <c r="CP328" s="456">
        <v>10.833430561065752</v>
      </c>
      <c r="CQ328" s="456">
        <v>10.833877102741406</v>
      </c>
      <c r="CR328" s="456">
        <v>10.829345151603579</v>
      </c>
      <c r="CS328" s="456">
        <v>10.830106926671856</v>
      </c>
      <c r="CT328" s="456">
        <v>10.79474115641831</v>
      </c>
      <c r="CU328" s="456">
        <v>10.804963992819646</v>
      </c>
      <c r="CV328" s="456">
        <v>10.823286204964411</v>
      </c>
      <c r="CW328" s="456">
        <v>10.814065201916701</v>
      </c>
      <c r="CX328" s="456">
        <v>10.793254452159427</v>
      </c>
      <c r="CY328" s="456">
        <v>10.819912595714081</v>
      </c>
      <c r="CZ328" s="456">
        <v>10.84362796841036</v>
      </c>
      <c r="DA328" s="456">
        <v>10.855015399873004</v>
      </c>
      <c r="DB328" s="456">
        <v>10.893980546006128</v>
      </c>
      <c r="DC328" s="456">
        <v>10.880368812534215</v>
      </c>
      <c r="DD328" s="456">
        <v>10.85933770100643</v>
      </c>
      <c r="DE328" s="456">
        <v>10.95227132508084</v>
      </c>
      <c r="DF328" s="456">
        <v>10.812734207419378</v>
      </c>
      <c r="DG328" s="456">
        <v>10.827807841249445</v>
      </c>
      <c r="DH328" s="456">
        <v>10.825212135846856</v>
      </c>
      <c r="DI328" s="456">
        <v>10.826600640086738</v>
      </c>
      <c r="DJ328" s="456">
        <v>10.820241488756658</v>
      </c>
      <c r="DK328" s="456">
        <v>10.82325647386855</v>
      </c>
      <c r="DL328" s="456">
        <v>10.852407107398941</v>
      </c>
      <c r="DM328" s="456">
        <v>10.862060599262167</v>
      </c>
      <c r="DN328" s="456">
        <v>10.89376809399972</v>
      </c>
      <c r="DO328" s="456">
        <v>10.874197556284061</v>
      </c>
      <c r="DP328" s="456">
        <v>10.865743927618491</v>
      </c>
      <c r="DQ328" s="456">
        <v>10.861738858532236</v>
      </c>
      <c r="DR328" s="456">
        <v>10.816461384362725</v>
      </c>
      <c r="DS328" s="456">
        <v>10.829053993494965</v>
      </c>
      <c r="DT328" s="456">
        <v>10.831317070193105</v>
      </c>
      <c r="DU328" s="456">
        <v>10.830682709858264</v>
      </c>
      <c r="DV328" s="456">
        <v>10.819924310986162</v>
      </c>
      <c r="DW328" s="456">
        <v>10.806635258240259</v>
      </c>
      <c r="DX328" s="456">
        <v>10.85018883613702</v>
      </c>
      <c r="DY328" s="456">
        <v>10.870857110663323</v>
      </c>
      <c r="DZ328" s="456">
        <v>10.871546456311677</v>
      </c>
      <c r="EA328" s="456">
        <v>10.863726663381428</v>
      </c>
      <c r="EB328" s="456">
        <v>10.867205290515956</v>
      </c>
      <c r="EC328" s="456">
        <v>10.951445812121536</v>
      </c>
      <c r="ED328" s="456">
        <v>10.865308222712933</v>
      </c>
      <c r="EE328" s="456">
        <v>10.836585937379892</v>
      </c>
      <c r="EF328" s="456">
        <v>10.824948577156434</v>
      </c>
      <c r="EG328" s="456">
        <v>10.826298194318406</v>
      </c>
      <c r="EH328" s="456">
        <v>10.804143265775846</v>
      </c>
      <c r="EI328" s="456">
        <v>10.814356048917741</v>
      </c>
      <c r="EJ328" s="456">
        <v>10.850691579695445</v>
      </c>
      <c r="EK328" s="456">
        <v>10.861628271447154</v>
      </c>
      <c r="EL328" s="456">
        <v>10.854643751012787</v>
      </c>
      <c r="EM328" s="456">
        <v>10.852459871265175</v>
      </c>
      <c r="EN328" s="456">
        <v>10.860228339088735</v>
      </c>
      <c r="EO328" s="456">
        <v>10.862249091502544</v>
      </c>
      <c r="EP328" s="456">
        <v>10.82230129526544</v>
      </c>
      <c r="EQ328" s="456">
        <v>10.829201246453287</v>
      </c>
      <c r="ER328" s="456">
        <v>10.820009792077501</v>
      </c>
      <c r="ES328" s="456">
        <v>10.817248417210442</v>
      </c>
      <c r="ET328" s="456">
        <v>10.807305144097246</v>
      </c>
      <c r="EU328" s="456">
        <v>10.809794204064646</v>
      </c>
      <c r="EV328" s="456">
        <v>10.838805607614738</v>
      </c>
      <c r="EW328" s="456">
        <v>10.859214105383199</v>
      </c>
      <c r="EX328" s="456">
        <v>10.851484943294816</v>
      </c>
      <c r="EY328" s="456">
        <v>10.841537310677522</v>
      </c>
      <c r="EZ328" s="456">
        <v>10.857171314171389</v>
      </c>
      <c r="FA328" s="456">
        <v>10.94799180778001</v>
      </c>
      <c r="FB328" s="456">
        <v>10.896105675254413</v>
      </c>
      <c r="FC328" s="456">
        <v>10.830830848326515</v>
      </c>
      <c r="FD328" s="456">
        <v>10.818647226067457</v>
      </c>
      <c r="FE328" s="456">
        <v>10.816208946862805</v>
      </c>
      <c r="FF328" s="456">
        <v>10.807662504661943</v>
      </c>
      <c r="FG328" s="456">
        <v>10.823391319588467</v>
      </c>
      <c r="FH328" s="456">
        <v>10.849915463242889</v>
      </c>
      <c r="FI328" s="456">
        <v>10.86146792615282</v>
      </c>
      <c r="FJ328" s="456">
        <v>10.838808313242744</v>
      </c>
      <c r="FK328" s="456">
        <v>10.83126740950504</v>
      </c>
      <c r="FL328" s="456">
        <v>10.852915003904236</v>
      </c>
      <c r="FM328" s="456">
        <v>10.849371995498032</v>
      </c>
      <c r="FN328" s="456">
        <v>10.814774910916016</v>
      </c>
      <c r="FO328" s="456">
        <v>10.823973408987158</v>
      </c>
      <c r="FP328" s="456">
        <v>10.833247894598166</v>
      </c>
      <c r="FQ328" s="456">
        <v>10.830496557073023</v>
      </c>
      <c r="FR328" s="456">
        <v>10.954602494618392</v>
      </c>
      <c r="FS328" s="456">
        <v>10.852176913080212</v>
      </c>
      <c r="FT328" s="456">
        <v>10.847207321555665</v>
      </c>
      <c r="FU328" s="456">
        <v>10.878436983946232</v>
      </c>
      <c r="FV328" s="456">
        <v>10.850573566032654</v>
      </c>
      <c r="FW328" s="456">
        <v>10.860871446703692</v>
      </c>
      <c r="FX328" s="456">
        <v>10.862915211184523</v>
      </c>
      <c r="FY328" s="456">
        <v>10.796441245635348</v>
      </c>
      <c r="FZ328" s="456">
        <v>10.812763598671078</v>
      </c>
      <c r="GA328" s="456">
        <v>10.835101760874382</v>
      </c>
    </row>
    <row r="329" spans="2:183">
      <c r="B329" s="96" t="s">
        <v>54</v>
      </c>
      <c r="C329" s="166" t="s">
        <v>37</v>
      </c>
      <c r="D329" s="99">
        <v>26130589.25</v>
      </c>
      <c r="E329" s="87">
        <v>23453651.25</v>
      </c>
      <c r="F329" s="87">
        <v>25176202.25</v>
      </c>
      <c r="G329" s="87">
        <v>21765110.25</v>
      </c>
      <c r="H329" s="87">
        <v>22183077.690000001</v>
      </c>
      <c r="I329" s="87">
        <v>24183364.75</v>
      </c>
      <c r="J329" s="87">
        <v>26187615.780000001</v>
      </c>
      <c r="K329" s="87">
        <v>25311664.75</v>
      </c>
      <c r="L329" s="87">
        <v>24311536.5</v>
      </c>
      <c r="M329" s="87">
        <v>20152578.690000001</v>
      </c>
      <c r="N329" s="87">
        <v>21688613.25</v>
      </c>
      <c r="O329" s="87">
        <v>25531237</v>
      </c>
      <c r="P329" s="87">
        <v>27088612</v>
      </c>
      <c r="Q329" s="87">
        <v>24331989</v>
      </c>
      <c r="R329" s="87">
        <v>23890472</v>
      </c>
      <c r="S329" s="87">
        <v>21924974.5</v>
      </c>
      <c r="T329" s="87">
        <v>22760241.940000001</v>
      </c>
      <c r="U329" s="87">
        <v>25096619</v>
      </c>
      <c r="V329" s="87">
        <v>26057160</v>
      </c>
      <c r="W329" s="87">
        <v>26067265.75</v>
      </c>
      <c r="X329" s="87">
        <v>24843207</v>
      </c>
      <c r="Y329" s="87">
        <v>24534021.25</v>
      </c>
      <c r="Z329" s="87">
        <v>25238103.75</v>
      </c>
      <c r="AA329" s="87">
        <v>25952982.75</v>
      </c>
      <c r="AB329" s="87">
        <v>28153216.25</v>
      </c>
      <c r="AC329" s="87">
        <v>25501767</v>
      </c>
      <c r="AD329" s="87">
        <v>27285848.5</v>
      </c>
      <c r="AE329" s="87">
        <v>24031355.25</v>
      </c>
      <c r="AF329" s="87">
        <v>23400228.189999998</v>
      </c>
      <c r="AG329" s="87">
        <v>26563311</v>
      </c>
      <c r="AH329" s="87">
        <v>27557938.75</v>
      </c>
      <c r="AI329" s="87">
        <v>27504024.25</v>
      </c>
      <c r="AJ329" s="87">
        <v>26143675.25</v>
      </c>
      <c r="AK329" s="87">
        <v>22759339.25</v>
      </c>
      <c r="AL329" s="87">
        <v>26541304.25</v>
      </c>
      <c r="AM329" s="87">
        <v>27051391.25</v>
      </c>
      <c r="AN329" s="87">
        <v>29165385.75</v>
      </c>
      <c r="AO329" s="87">
        <v>27445474.5</v>
      </c>
      <c r="AP329" s="87">
        <v>25002519.559999999</v>
      </c>
      <c r="AQ329" s="87">
        <v>22584662.32</v>
      </c>
      <c r="AR329" s="87">
        <v>25627595.32</v>
      </c>
      <c r="AS329" s="87">
        <v>27670518.5</v>
      </c>
      <c r="AT329" s="87">
        <v>28632879</v>
      </c>
      <c r="AU329" s="87">
        <v>28832851.25</v>
      </c>
      <c r="AV329" s="87">
        <v>27320274</v>
      </c>
      <c r="AW329" s="87">
        <v>26796089.5</v>
      </c>
      <c r="AX329" s="87">
        <v>27789445</v>
      </c>
      <c r="AY329" s="87">
        <v>28053540.25</v>
      </c>
      <c r="AZ329" s="87">
        <v>30631236.25</v>
      </c>
      <c r="BA329" s="87">
        <v>27798963.5</v>
      </c>
      <c r="BB329" s="87">
        <v>27620964.25</v>
      </c>
      <c r="BC329" s="87">
        <v>25107271.25</v>
      </c>
      <c r="BD329" s="87">
        <v>26925677.719999999</v>
      </c>
      <c r="BE329" s="87">
        <v>28442268.75</v>
      </c>
      <c r="BF329" s="87">
        <v>29459865.75</v>
      </c>
      <c r="BG329" s="87">
        <v>29697975.25</v>
      </c>
      <c r="BH329" s="87">
        <v>27538245.5</v>
      </c>
      <c r="BI329" s="87">
        <v>21760338.75</v>
      </c>
      <c r="BJ329" s="87">
        <v>24303349.5</v>
      </c>
      <c r="BK329" s="87">
        <v>29049237.75</v>
      </c>
      <c r="BL329" s="87">
        <v>31679695.5</v>
      </c>
      <c r="BM329" s="87">
        <v>28848670</v>
      </c>
      <c r="BN329" s="87">
        <v>28428668.25</v>
      </c>
      <c r="BO329" s="87">
        <v>26245626.309999999</v>
      </c>
      <c r="BP329" s="87">
        <v>28166906.690000001</v>
      </c>
      <c r="BQ329" s="87">
        <v>29647719.75</v>
      </c>
      <c r="BR329" s="87">
        <v>31118134.5</v>
      </c>
      <c r="BS329" s="87">
        <v>31328718</v>
      </c>
      <c r="BT329" s="87">
        <v>28053909.75</v>
      </c>
      <c r="BU329" s="87">
        <v>28109480.75</v>
      </c>
      <c r="BV329" s="87">
        <v>28810255</v>
      </c>
      <c r="BW329" s="87">
        <v>31704303.25</v>
      </c>
      <c r="BX329" s="87">
        <v>33678944</v>
      </c>
      <c r="BY329" s="87">
        <v>29823541.25</v>
      </c>
      <c r="BZ329" s="87">
        <v>28939004.5</v>
      </c>
      <c r="CA329" s="87">
        <v>25926607.460000001</v>
      </c>
      <c r="CB329" s="87">
        <v>28667237.059999999</v>
      </c>
      <c r="CC329" s="87">
        <v>31395599.5</v>
      </c>
      <c r="CD329" s="87">
        <v>34022683</v>
      </c>
      <c r="CE329" s="87">
        <v>34064638.189999998</v>
      </c>
      <c r="CF329" s="87">
        <v>32076921.75</v>
      </c>
      <c r="CG329" s="87">
        <v>26178718.120000001</v>
      </c>
      <c r="CH329" s="87">
        <v>32864456.5</v>
      </c>
      <c r="CI329" s="87">
        <v>34139199.75</v>
      </c>
      <c r="CJ329" s="87">
        <v>36447386.909999996</v>
      </c>
      <c r="CK329" s="87">
        <v>34135986.189999998</v>
      </c>
      <c r="CL329" s="87">
        <v>35493878.5</v>
      </c>
      <c r="CM329" s="87">
        <v>29421254.75</v>
      </c>
      <c r="CN329" s="87">
        <v>32054715.75</v>
      </c>
      <c r="CO329" s="87">
        <v>34595541.189999998</v>
      </c>
      <c r="CP329" s="87">
        <v>36715880.259999998</v>
      </c>
      <c r="CQ329" s="87">
        <v>36576279.030000001</v>
      </c>
      <c r="CR329" s="87">
        <v>34697397.310000002</v>
      </c>
      <c r="CS329" s="87">
        <v>33526021.170000002</v>
      </c>
      <c r="CT329" s="87">
        <v>35026687.140000001</v>
      </c>
      <c r="CU329" s="87">
        <v>36558640.870000005</v>
      </c>
      <c r="CV329" s="87">
        <v>38320408.25</v>
      </c>
      <c r="CW329" s="87">
        <v>33201760.310000002</v>
      </c>
      <c r="CX329" s="87">
        <v>32610032.189999998</v>
      </c>
      <c r="CY329" s="87">
        <v>31175991.809999999</v>
      </c>
      <c r="CZ329" s="87">
        <v>34085224.5</v>
      </c>
      <c r="DA329" s="87">
        <v>36161592.370000005</v>
      </c>
      <c r="DB329" s="87">
        <v>38736170.870000005</v>
      </c>
      <c r="DC329" s="87">
        <v>39000770.620000005</v>
      </c>
      <c r="DD329" s="87">
        <v>35648903.189999998</v>
      </c>
      <c r="DE329" s="87">
        <v>28742266.620000001</v>
      </c>
      <c r="DF329" s="87">
        <v>36304484.969999999</v>
      </c>
      <c r="DG329" s="87">
        <v>37397428.810000002</v>
      </c>
      <c r="DH329" s="87">
        <v>39654548.060000002</v>
      </c>
      <c r="DI329" s="87">
        <v>35934771.75</v>
      </c>
      <c r="DJ329" s="87">
        <v>39393154.810000002</v>
      </c>
      <c r="DK329" s="87">
        <v>33394282.379999999</v>
      </c>
      <c r="DL329" s="87">
        <v>32850152.620000001</v>
      </c>
      <c r="DM329" s="87">
        <v>37413238</v>
      </c>
      <c r="DN329" s="87">
        <v>40448672.129999995</v>
      </c>
      <c r="DO329" s="87">
        <v>40259018.310000002</v>
      </c>
      <c r="DP329" s="87">
        <v>36806239.629999995</v>
      </c>
      <c r="DQ329" s="87">
        <v>36302584.379999995</v>
      </c>
      <c r="DR329" s="87">
        <v>37756391.870000005</v>
      </c>
      <c r="DS329" s="87">
        <v>38789461</v>
      </c>
      <c r="DT329" s="87">
        <v>41602113.939999998</v>
      </c>
      <c r="DU329" s="87">
        <v>37541203.560000002</v>
      </c>
      <c r="DV329" s="87">
        <v>39980492.560000002</v>
      </c>
      <c r="DW329" s="87">
        <v>32693316.5</v>
      </c>
      <c r="DX329" s="87">
        <v>35720764.560000002</v>
      </c>
      <c r="DY329" s="87">
        <v>38675538.25</v>
      </c>
      <c r="DZ329" s="87">
        <v>41388529.25</v>
      </c>
      <c r="EA329" s="87">
        <v>41182472.840000004</v>
      </c>
      <c r="EB329" s="87">
        <v>38613424.189999998</v>
      </c>
      <c r="EC329" s="87">
        <v>32031620.120000001</v>
      </c>
      <c r="ED329" s="87">
        <v>36018405.280000001</v>
      </c>
      <c r="EE329" s="87">
        <v>40295844.25</v>
      </c>
      <c r="EF329" s="87">
        <v>42328088.560000002</v>
      </c>
      <c r="EG329" s="87">
        <v>39655755.75</v>
      </c>
      <c r="EH329" s="87">
        <v>36261720.950000003</v>
      </c>
      <c r="EI329" s="87">
        <v>32436099.370000001</v>
      </c>
      <c r="EJ329" s="87">
        <v>37066160.75</v>
      </c>
      <c r="EK329" s="87">
        <v>39548161.060000002</v>
      </c>
      <c r="EL329" s="87">
        <v>41833720.93</v>
      </c>
      <c r="EM329" s="87">
        <v>41704192.609999999</v>
      </c>
      <c r="EN329" s="87">
        <v>39637843.310000002</v>
      </c>
      <c r="EO329" s="87">
        <v>38215866.269999996</v>
      </c>
      <c r="EP329" s="87">
        <v>39841351.549999997</v>
      </c>
      <c r="EQ329" s="87">
        <v>41337843.689999998</v>
      </c>
      <c r="ER329" s="87">
        <v>45748369.439999998</v>
      </c>
      <c r="ES329" s="87">
        <v>41308094.810000002</v>
      </c>
      <c r="ET329" s="87">
        <v>43347349.629999995</v>
      </c>
      <c r="EU329" s="87">
        <v>36987886.439999998</v>
      </c>
      <c r="EV329" s="87">
        <v>41008564.990000002</v>
      </c>
      <c r="EW329" s="87">
        <v>42717093.25</v>
      </c>
      <c r="EX329" s="87">
        <v>45054661.730000004</v>
      </c>
      <c r="EY329" s="87">
        <v>45153378.75</v>
      </c>
      <c r="EZ329" s="87">
        <v>42634540.5</v>
      </c>
      <c r="FA329" s="87">
        <v>33867902.210000001</v>
      </c>
      <c r="FB329" s="87">
        <v>35648763.200000003</v>
      </c>
      <c r="FC329" s="87">
        <v>44503917.5</v>
      </c>
      <c r="FD329" s="87">
        <v>51471013.5</v>
      </c>
      <c r="FE329" s="87">
        <v>46735712.379999995</v>
      </c>
      <c r="FF329" s="87">
        <v>47093483.75</v>
      </c>
      <c r="FG329" s="87">
        <v>39034803.430000007</v>
      </c>
      <c r="FH329" s="87">
        <v>46009164.879999995</v>
      </c>
      <c r="FI329" s="87">
        <v>48343634.879999995</v>
      </c>
      <c r="FJ329" s="87">
        <v>51294966.200000003</v>
      </c>
      <c r="FK329" s="87">
        <v>51357364.120000005</v>
      </c>
      <c r="FL329" s="87">
        <v>48283658.75</v>
      </c>
      <c r="FM329" s="87">
        <v>47283073.420000002</v>
      </c>
      <c r="FN329" s="87">
        <v>48859296.75</v>
      </c>
      <c r="FO329" s="87">
        <v>50634081.530000001</v>
      </c>
      <c r="FP329" s="87">
        <v>55281171.189999998</v>
      </c>
      <c r="FQ329" s="87">
        <v>50267732.379999995</v>
      </c>
      <c r="FR329" s="87">
        <v>43565425.439999998</v>
      </c>
      <c r="FS329" s="87">
        <v>46270985.189999998</v>
      </c>
      <c r="FT329" s="87">
        <v>46210275.939999998</v>
      </c>
      <c r="FU329" s="87">
        <v>51988245.5</v>
      </c>
      <c r="FV329" s="87">
        <v>55220633.659999996</v>
      </c>
      <c r="FW329" s="87">
        <v>55014718.659999996</v>
      </c>
      <c r="FX329" s="87">
        <v>50375884.25</v>
      </c>
      <c r="FY329" s="87">
        <v>46538376.909999996</v>
      </c>
      <c r="FZ329" s="87">
        <v>48581779.75</v>
      </c>
      <c r="GA329" s="87">
        <v>54716704</v>
      </c>
    </row>
    <row r="330" spans="2:183">
      <c r="B330" s="171" t="s">
        <v>54</v>
      </c>
      <c r="C330" s="172" t="s">
        <v>270</v>
      </c>
      <c r="D330" s="81">
        <v>2.2462790296402422</v>
      </c>
      <c r="E330" s="82">
        <v>2.2457552676845505</v>
      </c>
      <c r="F330" s="82">
        <v>2.2454610796227672</v>
      </c>
      <c r="G330" s="82">
        <v>2.2266373112682771</v>
      </c>
      <c r="H330" s="82">
        <v>2.2292176695062293</v>
      </c>
      <c r="I330" s="82">
        <v>2.2482744275243851</v>
      </c>
      <c r="J330" s="82">
        <v>2.2668128626028676</v>
      </c>
      <c r="K330" s="82">
        <v>2.2482207548955042</v>
      </c>
      <c r="L330" s="82">
        <v>2.2480681038474244</v>
      </c>
      <c r="M330" s="82">
        <v>2.2892516295079952</v>
      </c>
      <c r="N330" s="82">
        <v>2.2688470337571389</v>
      </c>
      <c r="O330" s="82">
        <v>2.2465017593176495</v>
      </c>
      <c r="P330" s="82">
        <v>2.3113495038982723</v>
      </c>
      <c r="Q330" s="82">
        <v>2.3111874853233068</v>
      </c>
      <c r="R330" s="82">
        <v>2.3204335575966852</v>
      </c>
      <c r="S330" s="82">
        <v>2.3051612566945061</v>
      </c>
      <c r="T330" s="82">
        <v>2.297951609031784</v>
      </c>
      <c r="U330" s="82">
        <v>2.3120775043066311</v>
      </c>
      <c r="V330" s="82">
        <v>2.3119401160701796</v>
      </c>
      <c r="W330" s="82">
        <v>2.311853607560844</v>
      </c>
      <c r="X330" s="82">
        <v>2.3125438598219028</v>
      </c>
      <c r="Y330" s="82">
        <v>2.3164526782334542</v>
      </c>
      <c r="Z330" s="82">
        <v>2.3122898757129238</v>
      </c>
      <c r="AA330" s="82">
        <v>2.3114291384289243</v>
      </c>
      <c r="AB330" s="82">
        <v>2.4480000434555147</v>
      </c>
      <c r="AC330" s="82">
        <v>2.4479870145187843</v>
      </c>
      <c r="AD330" s="82">
        <v>2.4484098906779272</v>
      </c>
      <c r="AE330" s="82">
        <v>2.4603374027001799</v>
      </c>
      <c r="AF330" s="82">
        <v>2.4326811176482201</v>
      </c>
      <c r="AG330" s="82">
        <v>2.4485006666074018</v>
      </c>
      <c r="AH330" s="82">
        <v>2.4485599856374285</v>
      </c>
      <c r="AI330" s="82">
        <v>2.4485503420068699</v>
      </c>
      <c r="AJ330" s="82">
        <v>2.449150972074372</v>
      </c>
      <c r="AK330" s="82">
        <v>2.4623373726492797</v>
      </c>
      <c r="AL330" s="82">
        <v>2.448805193886078</v>
      </c>
      <c r="AM330" s="82">
        <v>2.4484595096845334</v>
      </c>
      <c r="AN330" s="82">
        <v>2.5401203192354864</v>
      </c>
      <c r="AO330" s="82">
        <v>2.54010540052926</v>
      </c>
      <c r="AP330" s="82">
        <v>2.5501482718435629</v>
      </c>
      <c r="AQ330" s="82">
        <v>2.5482542938464516</v>
      </c>
      <c r="AR330" s="82">
        <v>2.5304053391645343</v>
      </c>
      <c r="AS330" s="82">
        <v>2.5405576288756504</v>
      </c>
      <c r="AT330" s="82">
        <v>2.5402538899963463</v>
      </c>
      <c r="AU330" s="82">
        <v>2.540571856729938</v>
      </c>
      <c r="AV330" s="82">
        <v>2.5408090505701613</v>
      </c>
      <c r="AW330" s="82">
        <v>2.5457476816777178</v>
      </c>
      <c r="AX330" s="82">
        <v>2.5408208624112119</v>
      </c>
      <c r="AY330" s="82">
        <v>2.5400315496392132</v>
      </c>
      <c r="AZ330" s="82">
        <v>2.6669642526320048</v>
      </c>
      <c r="BA330" s="82">
        <v>2.6671161129560108</v>
      </c>
      <c r="BB330" s="82">
        <v>2.6710604273416165</v>
      </c>
      <c r="BC330" s="82">
        <v>2.6638310319982437</v>
      </c>
      <c r="BD330" s="82">
        <v>2.6555677675394151</v>
      </c>
      <c r="BE330" s="82">
        <v>2.6657849411507151</v>
      </c>
      <c r="BF330" s="82">
        <v>2.6658058195099419</v>
      </c>
      <c r="BG330" s="82">
        <v>2.6660687272262029</v>
      </c>
      <c r="BH330" s="82">
        <v>2.6664770468321772</v>
      </c>
      <c r="BI330" s="82">
        <v>2.6943534951266925</v>
      </c>
      <c r="BJ330" s="82">
        <v>2.6805205442433966</v>
      </c>
      <c r="BK330" s="82">
        <v>2.6653181524804372</v>
      </c>
      <c r="BL330" s="82">
        <v>2.7474151399103777</v>
      </c>
      <c r="BM330" s="82">
        <v>2.7475795995958423</v>
      </c>
      <c r="BN330" s="82">
        <v>2.7519422565634586</v>
      </c>
      <c r="BO330" s="82">
        <v>2.7439974180923041</v>
      </c>
      <c r="BP330" s="82">
        <v>2.7419265628934379</v>
      </c>
      <c r="BQ330" s="82">
        <v>2.7467407560295847</v>
      </c>
      <c r="BR330" s="82">
        <v>2.7464707700856725</v>
      </c>
      <c r="BS330" s="82">
        <v>2.7464901689284531</v>
      </c>
      <c r="BT330" s="82">
        <v>2.7404943960011123</v>
      </c>
      <c r="BU330" s="82">
        <v>2.7345915943440571</v>
      </c>
      <c r="BV330" s="82">
        <v>2.7522823964321699</v>
      </c>
      <c r="BW330" s="82">
        <v>2.7468646525920741</v>
      </c>
      <c r="BX330" s="82">
        <v>2.8297328044197481</v>
      </c>
      <c r="BY330" s="82">
        <v>2.8324848047446372</v>
      </c>
      <c r="BZ330" s="82">
        <v>2.8427505214789703</v>
      </c>
      <c r="CA330" s="82">
        <v>2.8233276789406592</v>
      </c>
      <c r="CB330" s="82">
        <v>2.8157765266256876</v>
      </c>
      <c r="CC330" s="82">
        <v>2.8287683303852402</v>
      </c>
      <c r="CD330" s="82">
        <v>2.8597111925684984</v>
      </c>
      <c r="CE330" s="82">
        <v>2.8575829111300965</v>
      </c>
      <c r="CF330" s="82">
        <v>2.8294108115975178</v>
      </c>
      <c r="CG330" s="82">
        <v>2.8544658090870318</v>
      </c>
      <c r="CH330" s="82">
        <v>2.830905702896783</v>
      </c>
      <c r="CI330" s="82">
        <v>2.8294866731700523</v>
      </c>
      <c r="CJ330" s="82">
        <v>2.9803023558604602</v>
      </c>
      <c r="CK330" s="82">
        <v>2.9820811939793876</v>
      </c>
      <c r="CL330" s="82">
        <v>2.9731800549647329</v>
      </c>
      <c r="CM330" s="82">
        <v>2.973538605878689</v>
      </c>
      <c r="CN330" s="82">
        <v>2.9612845951237459</v>
      </c>
      <c r="CO330" s="82">
        <v>3.000965352816936</v>
      </c>
      <c r="CP330" s="82">
        <v>3.0301826021424234</v>
      </c>
      <c r="CQ330" s="82">
        <v>3.0246248054157174</v>
      </c>
      <c r="CR330" s="82">
        <v>3.0044058778213829</v>
      </c>
      <c r="CS330" s="82">
        <v>2.9843982946500542</v>
      </c>
      <c r="CT330" s="82">
        <v>2.9812916934307521</v>
      </c>
      <c r="CU330" s="82">
        <v>3.0011157850766947</v>
      </c>
      <c r="CV330" s="82">
        <v>3.1058711639621297</v>
      </c>
      <c r="CW330" s="82">
        <v>3.1136816110796</v>
      </c>
      <c r="CX330" s="82">
        <v>3.101663058348306</v>
      </c>
      <c r="CY330" s="82">
        <v>3.0996779650892772</v>
      </c>
      <c r="CZ330" s="82">
        <v>3.084681926921292</v>
      </c>
      <c r="DA330" s="82">
        <v>3.1097771455018517</v>
      </c>
      <c r="DB330" s="82">
        <v>3.1672000471787753</v>
      </c>
      <c r="DC330" s="82">
        <v>3.1630127231627343</v>
      </c>
      <c r="DD330" s="82">
        <v>3.1014358526420538</v>
      </c>
      <c r="DE330" s="82">
        <v>3.1184749675261232</v>
      </c>
      <c r="DF330" s="82">
        <v>3.0731800024469309</v>
      </c>
      <c r="DG330" s="82">
        <v>3.0874901149044938</v>
      </c>
      <c r="DH330" s="82">
        <v>3.2254821426838611</v>
      </c>
      <c r="DI330" s="82">
        <v>3.2293485410030098</v>
      </c>
      <c r="DJ330" s="82">
        <v>3.2148817208139739</v>
      </c>
      <c r="DK330" s="82">
        <v>3.2217002209637959</v>
      </c>
      <c r="DL330" s="82">
        <v>3.2074261417990049</v>
      </c>
      <c r="DM330" s="82">
        <v>3.2359503117467954</v>
      </c>
      <c r="DN330" s="82">
        <v>3.2978815218701953</v>
      </c>
      <c r="DO330" s="82">
        <v>3.2796843275576566</v>
      </c>
      <c r="DP330" s="82">
        <v>3.222423236603817</v>
      </c>
      <c r="DQ330" s="82">
        <v>3.2137502056022949</v>
      </c>
      <c r="DR330" s="82">
        <v>3.1982934387950306</v>
      </c>
      <c r="DS330" s="82">
        <v>3.2081921463807377</v>
      </c>
      <c r="DT330" s="82">
        <v>3.3870864378541814</v>
      </c>
      <c r="DU330" s="82">
        <v>3.3841823782092493</v>
      </c>
      <c r="DV330" s="82">
        <v>3.3814089155126781</v>
      </c>
      <c r="DW330" s="82">
        <v>3.3671127108713095</v>
      </c>
      <c r="DX330" s="82">
        <v>3.3650472127261928</v>
      </c>
      <c r="DY330" s="82">
        <v>3.3915301593021767</v>
      </c>
      <c r="DZ330" s="82">
        <v>3.4154662907459388</v>
      </c>
      <c r="EA330" s="82">
        <v>3.4076921027936837</v>
      </c>
      <c r="EB330" s="82">
        <v>3.3780235249699682</v>
      </c>
      <c r="EC330" s="82">
        <v>3.3969722015793273</v>
      </c>
      <c r="ED330" s="82">
        <v>3.3677740295093392</v>
      </c>
      <c r="EE330" s="82">
        <v>3.356860620657304</v>
      </c>
      <c r="EF330" s="82">
        <v>3.451138063514243</v>
      </c>
      <c r="EG330" s="82">
        <v>3.4538837056362626</v>
      </c>
      <c r="EH330" s="82">
        <v>3.4607152107933739</v>
      </c>
      <c r="EI330" s="82">
        <v>3.4327962834051031</v>
      </c>
      <c r="EJ330" s="82">
        <v>3.4194902560324429</v>
      </c>
      <c r="EK330" s="82">
        <v>3.4521466472592479</v>
      </c>
      <c r="EL330" s="82">
        <v>3.4684299051885175</v>
      </c>
      <c r="EM330" s="82">
        <v>3.4646074668794848</v>
      </c>
      <c r="EN330" s="82">
        <v>3.4519407050560762</v>
      </c>
      <c r="EO330" s="82">
        <v>3.4238133655745338</v>
      </c>
      <c r="EP330" s="82">
        <v>3.4159593238550534</v>
      </c>
      <c r="EQ330" s="82">
        <v>3.4279871679418537</v>
      </c>
      <c r="ER330" s="82">
        <v>3.7581596632975063</v>
      </c>
      <c r="ES330" s="82">
        <v>3.753549629180625</v>
      </c>
      <c r="ET330" s="82">
        <v>3.7565832376964456</v>
      </c>
      <c r="EU330" s="82">
        <v>3.7295084033247323</v>
      </c>
      <c r="EV330" s="82">
        <v>3.7297232247253858</v>
      </c>
      <c r="EW330" s="82">
        <v>3.7590149525504093</v>
      </c>
      <c r="EX330" s="82">
        <v>3.7744775411982525</v>
      </c>
      <c r="EY330" s="82">
        <v>3.7683469493216473</v>
      </c>
      <c r="EZ330" s="82">
        <v>3.7556483057556274</v>
      </c>
      <c r="FA330" s="82">
        <v>3.7585052515513353</v>
      </c>
      <c r="FB330" s="82">
        <v>3.7490997523399705</v>
      </c>
      <c r="FC330" s="82">
        <v>3.7346820070687241</v>
      </c>
      <c r="FD330" s="82">
        <v>4.3096088120100857</v>
      </c>
      <c r="FE330" s="82">
        <v>4.3131356589820369</v>
      </c>
      <c r="FF330" s="82">
        <v>4.316852555906995</v>
      </c>
      <c r="FG330" s="82">
        <v>4.2594722535859981</v>
      </c>
      <c r="FH330" s="82">
        <v>4.2891280040205055</v>
      </c>
      <c r="FI330" s="82">
        <v>4.3182957516658194</v>
      </c>
      <c r="FJ330" s="82">
        <v>4.3281135318785298</v>
      </c>
      <c r="FK330" s="82">
        <v>4.323530654437497</v>
      </c>
      <c r="FL330" s="82">
        <v>4.3090042012605974</v>
      </c>
      <c r="FM330" s="82">
        <v>4.2883818112892742</v>
      </c>
      <c r="FN330" s="82">
        <v>4.2800521146155868</v>
      </c>
      <c r="FO330" s="82">
        <v>4.291342945279677</v>
      </c>
      <c r="FP330" s="82">
        <v>4.6493689480379112</v>
      </c>
      <c r="FQ330" s="82">
        <v>4.6532437168820557</v>
      </c>
      <c r="FR330" s="82">
        <v>4.6929653690868909</v>
      </c>
      <c r="FS330" s="82">
        <v>4.6101675679626357</v>
      </c>
      <c r="FT330" s="82">
        <v>4.6133526175978483</v>
      </c>
      <c r="FU330" s="82">
        <v>4.6609595625483635</v>
      </c>
      <c r="FV330" s="82">
        <v>4.6661120039658757</v>
      </c>
      <c r="FW330" s="82">
        <v>4.6743996526902025</v>
      </c>
      <c r="FX330" s="82">
        <v>4.6522779019212042</v>
      </c>
      <c r="FY330" s="82">
        <v>4.6510764259941872</v>
      </c>
      <c r="FZ330" s="82">
        <v>4.6430403376475677</v>
      </c>
      <c r="GA330" s="82">
        <v>4.6331347943427206</v>
      </c>
    </row>
    <row r="331" spans="2:183">
      <c r="B331" s="96" t="s">
        <v>54</v>
      </c>
      <c r="C331" s="166" t="s">
        <v>38</v>
      </c>
      <c r="D331" s="173">
        <v>2997571.07</v>
      </c>
      <c r="E331" s="174">
        <v>2696471.75</v>
      </c>
      <c r="F331" s="174">
        <v>2882461.4099999997</v>
      </c>
      <c r="G331" s="174">
        <v>2428283.23</v>
      </c>
      <c r="H331" s="174">
        <v>2603586.54</v>
      </c>
      <c r="I331" s="174">
        <v>2772705.93</v>
      </c>
      <c r="J331" s="174">
        <v>2914606.72</v>
      </c>
      <c r="K331" s="174">
        <v>2904621.6399999997</v>
      </c>
      <c r="L331" s="174">
        <v>2780884.8</v>
      </c>
      <c r="M331" s="174">
        <v>2268310.5</v>
      </c>
      <c r="N331" s="174">
        <v>2455374.98</v>
      </c>
      <c r="O331" s="174">
        <v>2928500.02</v>
      </c>
      <c r="P331" s="174">
        <v>3245168.27</v>
      </c>
      <c r="Q331" s="174">
        <v>2919775.6799999997</v>
      </c>
      <c r="R331" s="174">
        <v>2784611.73</v>
      </c>
      <c r="S331" s="174">
        <v>2707754.16</v>
      </c>
      <c r="T331" s="174">
        <v>2793746.71</v>
      </c>
      <c r="U331" s="174">
        <v>3006469.4299999997</v>
      </c>
      <c r="V331" s="174">
        <v>3128795.35</v>
      </c>
      <c r="W331" s="174">
        <v>3130218.69</v>
      </c>
      <c r="X331" s="174">
        <v>2967331.77</v>
      </c>
      <c r="Y331" s="174">
        <v>2939716.13</v>
      </c>
      <c r="Z331" s="174">
        <v>3008787.78</v>
      </c>
      <c r="AA331" s="174">
        <v>3111733.71</v>
      </c>
      <c r="AB331" s="174">
        <v>3418503.9899999998</v>
      </c>
      <c r="AC331" s="174">
        <v>3097325.55</v>
      </c>
      <c r="AD331" s="174">
        <v>3316577.89</v>
      </c>
      <c r="AE331" s="174">
        <v>3094090.56</v>
      </c>
      <c r="AF331" s="174">
        <v>3213872.3299999996</v>
      </c>
      <c r="AG331" s="174">
        <v>3579996.1399999997</v>
      </c>
      <c r="AH331" s="174">
        <v>3718541.45</v>
      </c>
      <c r="AI331" s="174">
        <v>3712987.17</v>
      </c>
      <c r="AJ331" s="174">
        <v>3510575.7299999995</v>
      </c>
      <c r="AK331" s="174">
        <v>3122202.29</v>
      </c>
      <c r="AL331" s="174">
        <v>3562677.3400000003</v>
      </c>
      <c r="AM331" s="174">
        <v>3638843.2800000003</v>
      </c>
      <c r="AN331" s="174">
        <v>3978064.35</v>
      </c>
      <c r="AO331" s="174">
        <v>3750152.63</v>
      </c>
      <c r="AP331" s="174">
        <v>3211595.6799999997</v>
      </c>
      <c r="AQ331" s="174">
        <v>2828488.39</v>
      </c>
      <c r="AR331" s="174">
        <v>3600539.5</v>
      </c>
      <c r="AS331" s="174">
        <v>3783133.42</v>
      </c>
      <c r="AT331" s="174">
        <v>3922918.94</v>
      </c>
      <c r="AU331" s="174">
        <v>3949633.3900000006</v>
      </c>
      <c r="AV331" s="174">
        <v>3725070.14</v>
      </c>
      <c r="AW331" s="174">
        <v>3677445.1100000003</v>
      </c>
      <c r="AX331" s="174">
        <v>3780727.7</v>
      </c>
      <c r="AY331" s="174">
        <v>3829175.2900000005</v>
      </c>
      <c r="AZ331" s="174">
        <v>4085753.47</v>
      </c>
      <c r="BA331" s="174">
        <v>3710543.1499999994</v>
      </c>
      <c r="BB331" s="174">
        <v>3599807.81</v>
      </c>
      <c r="BC331" s="174">
        <v>3255090.29</v>
      </c>
      <c r="BD331" s="174">
        <v>3775757.7800000003</v>
      </c>
      <c r="BE331" s="174">
        <v>3824124.54</v>
      </c>
      <c r="BF331" s="174">
        <v>3966011.1900000004</v>
      </c>
      <c r="BG331" s="174">
        <v>3997179.3800000004</v>
      </c>
      <c r="BH331" s="174">
        <v>3702884.2399999998</v>
      </c>
      <c r="BI331" s="174">
        <v>3039478.18</v>
      </c>
      <c r="BJ331" s="174">
        <v>3314097.04</v>
      </c>
      <c r="BK331" s="174">
        <v>3898135.07</v>
      </c>
      <c r="BL331" s="174">
        <v>4212854.5</v>
      </c>
      <c r="BM331" s="174">
        <v>3840073.22</v>
      </c>
      <c r="BN331" s="174">
        <v>3676268.25</v>
      </c>
      <c r="BO331" s="174">
        <v>3372677.77</v>
      </c>
      <c r="BP331" s="174">
        <v>3679168.63</v>
      </c>
      <c r="BQ331" s="174">
        <v>3969176</v>
      </c>
      <c r="BR331" s="174">
        <v>4172639.83</v>
      </c>
      <c r="BS331" s="174">
        <v>4202108.1800000006</v>
      </c>
      <c r="BT331" s="174">
        <v>3848905.99</v>
      </c>
      <c r="BU331" s="174">
        <v>3958494.06</v>
      </c>
      <c r="BV331" s="174">
        <v>3873094.94</v>
      </c>
      <c r="BW331" s="174">
        <v>4235700.8000000007</v>
      </c>
      <c r="BX331" s="174">
        <v>4476491.28</v>
      </c>
      <c r="BY331" s="174">
        <v>3914268.12</v>
      </c>
      <c r="BZ331" s="174">
        <v>3579505.7199999997</v>
      </c>
      <c r="CA331" s="174">
        <v>3437870.9899999998</v>
      </c>
      <c r="CB331" s="174">
        <v>3923238.4699999997</v>
      </c>
      <c r="CC331" s="174">
        <v>4189560.5300000003</v>
      </c>
      <c r="CD331" s="174">
        <v>4445486.4499999993</v>
      </c>
      <c r="CE331" s="174">
        <v>4460766.99</v>
      </c>
      <c r="CF331" s="174">
        <v>4276002.24</v>
      </c>
      <c r="CG331" s="174">
        <v>3591678.89</v>
      </c>
      <c r="CH331" s="174">
        <v>4382158.63</v>
      </c>
      <c r="CI331" s="174">
        <v>4562691.5199999996</v>
      </c>
      <c r="CJ331" s="174">
        <v>4727362.8600000003</v>
      </c>
      <c r="CK331" s="174">
        <v>4420511.53</v>
      </c>
      <c r="CL331" s="174">
        <v>4587185.2799999993</v>
      </c>
      <c r="CM331" s="174">
        <v>3660718.72</v>
      </c>
      <c r="CN331" s="174">
        <v>4289086.5199999996</v>
      </c>
      <c r="CO331" s="174">
        <v>4425762.22</v>
      </c>
      <c r="CP331" s="174">
        <v>4609655.8099999996</v>
      </c>
      <c r="CQ331" s="174">
        <v>4613068.5199999996</v>
      </c>
      <c r="CR331" s="174">
        <v>4422522.97</v>
      </c>
      <c r="CS331" s="174">
        <v>4374711.25</v>
      </c>
      <c r="CT331" s="174">
        <v>4532893.32</v>
      </c>
      <c r="CU331" s="174">
        <v>4689285.51</v>
      </c>
      <c r="CV331" s="174">
        <v>4835928.34</v>
      </c>
      <c r="CW331" s="174">
        <v>4099825.02</v>
      </c>
      <c r="CX331" s="174">
        <v>3886666.1500000004</v>
      </c>
      <c r="CY331" s="174">
        <v>3731866.9000000004</v>
      </c>
      <c r="CZ331" s="174">
        <v>4497219.9700000007</v>
      </c>
      <c r="DA331" s="174">
        <v>4552959.83</v>
      </c>
      <c r="DB331" s="174">
        <v>4715940.8099999996</v>
      </c>
      <c r="DC331" s="174">
        <v>4761247.75</v>
      </c>
      <c r="DD331" s="174">
        <v>4504187.13</v>
      </c>
      <c r="DE331" s="174">
        <v>3778845.8400000003</v>
      </c>
      <c r="DF331" s="174">
        <v>4670248.9800000004</v>
      </c>
      <c r="DG331" s="174">
        <v>4780019.49</v>
      </c>
      <c r="DH331" s="174">
        <v>4956456.74</v>
      </c>
      <c r="DI331" s="174">
        <v>4481561.5599999996</v>
      </c>
      <c r="DJ331" s="174">
        <v>4948009.18</v>
      </c>
      <c r="DK331" s="174">
        <v>3992846.5999999996</v>
      </c>
      <c r="DL331" s="174">
        <v>4210124.59</v>
      </c>
      <c r="DM331" s="174">
        <v>4651154.41</v>
      </c>
      <c r="DN331" s="174">
        <v>4852720.84</v>
      </c>
      <c r="DO331" s="174">
        <v>4885993.83</v>
      </c>
      <c r="DP331" s="174">
        <v>4605150.9700000007</v>
      </c>
      <c r="DQ331" s="174">
        <v>4610603.09</v>
      </c>
      <c r="DR331" s="174">
        <v>4788534.49</v>
      </c>
      <c r="DS331" s="174">
        <v>4904752.76</v>
      </c>
      <c r="DT331" s="174">
        <v>5083082.2699999996</v>
      </c>
      <c r="DU331" s="174">
        <v>4593660.8900000006</v>
      </c>
      <c r="DV331" s="174">
        <v>4832436.3100000005</v>
      </c>
      <c r="DW331" s="174">
        <v>3943001.0599999996</v>
      </c>
      <c r="DX331" s="174">
        <v>4581394.42</v>
      </c>
      <c r="DY331" s="174">
        <v>4726465.43</v>
      </c>
      <c r="DZ331" s="174">
        <v>4985488.1399999997</v>
      </c>
      <c r="EA331" s="174">
        <v>4981359.3199999994</v>
      </c>
      <c r="EB331" s="174">
        <v>4737684.78</v>
      </c>
      <c r="EC331" s="174">
        <v>4058865.27</v>
      </c>
      <c r="ED331" s="174">
        <v>4514008.1999999993</v>
      </c>
      <c r="EE331" s="174">
        <v>5015679.1199999992</v>
      </c>
      <c r="EF331" s="174">
        <v>5223283.99</v>
      </c>
      <c r="EG331" s="174">
        <v>4884315.1499999994</v>
      </c>
      <c r="EH331" s="174">
        <v>4166116.7399999998</v>
      </c>
      <c r="EI331" s="174">
        <v>3751149.3300000005</v>
      </c>
      <c r="EJ331" s="174">
        <v>4783713.8699999992</v>
      </c>
      <c r="EK331" s="174">
        <v>4879385.46</v>
      </c>
      <c r="EL331" s="174">
        <v>5127677.1500000004</v>
      </c>
      <c r="EM331" s="174">
        <v>5122167.3499999996</v>
      </c>
      <c r="EN331" s="174">
        <v>4881937.46</v>
      </c>
      <c r="EO331" s="174">
        <v>4823870.17</v>
      </c>
      <c r="EP331" s="174">
        <v>5003142.82</v>
      </c>
      <c r="EQ331" s="174">
        <v>5173389.17</v>
      </c>
      <c r="ER331" s="174">
        <v>5332202.51</v>
      </c>
      <c r="ES331" s="174">
        <v>4824316.9499999993</v>
      </c>
      <c r="ET331" s="174">
        <v>4950896.8</v>
      </c>
      <c r="EU331" s="174">
        <v>4213898.42</v>
      </c>
      <c r="EV331" s="174">
        <v>4958186.93</v>
      </c>
      <c r="EW331" s="174">
        <v>4981829.71</v>
      </c>
      <c r="EX331" s="174">
        <v>5221181</v>
      </c>
      <c r="EY331" s="174">
        <v>5244650.68</v>
      </c>
      <c r="EZ331" s="174">
        <v>4964590.2</v>
      </c>
      <c r="FA331" s="174">
        <v>4142470.7199999997</v>
      </c>
      <c r="FB331" s="174">
        <v>4324471.96</v>
      </c>
      <c r="FC331" s="174">
        <v>5262425</v>
      </c>
      <c r="FD331" s="174">
        <v>5380279.4000000004</v>
      </c>
      <c r="FE331" s="174">
        <v>4876313.91</v>
      </c>
      <c r="FF331" s="174">
        <v>4724853.63</v>
      </c>
      <c r="FG331" s="174">
        <v>4193398.25</v>
      </c>
      <c r="FH331" s="174">
        <v>4749520.7699999996</v>
      </c>
      <c r="FI331" s="174">
        <v>5052284.32</v>
      </c>
      <c r="FJ331" s="174">
        <v>5330800.21</v>
      </c>
      <c r="FK331" s="174">
        <v>5350075.8</v>
      </c>
      <c r="FL331" s="174">
        <v>5049409.83</v>
      </c>
      <c r="FM331" s="174">
        <v>5036788.1499999994</v>
      </c>
      <c r="FN331" s="174">
        <v>5177525.41</v>
      </c>
      <c r="FO331" s="174">
        <v>5356646.67</v>
      </c>
      <c r="FP331" s="174">
        <v>5502092.3100000005</v>
      </c>
      <c r="FQ331" s="174">
        <v>4993814.33</v>
      </c>
      <c r="FR331" s="174">
        <v>4442020.88</v>
      </c>
      <c r="FS331" s="174">
        <v>4898499.92</v>
      </c>
      <c r="FT331" s="174">
        <v>4718810.5199999996</v>
      </c>
      <c r="FU331" s="174">
        <v>5167224.01</v>
      </c>
      <c r="FV331" s="174">
        <v>5470538.6500000004</v>
      </c>
      <c r="FW331" s="174">
        <v>5430996.4600000009</v>
      </c>
      <c r="FX331" s="174">
        <v>4958292.71</v>
      </c>
      <c r="FY331" s="174">
        <v>4353227.67</v>
      </c>
      <c r="FZ331" s="174">
        <v>4702436.17</v>
      </c>
      <c r="GA331" s="174">
        <v>5506589.5000000009</v>
      </c>
    </row>
    <row r="332" spans="2:183">
      <c r="B332" s="171" t="s">
        <v>54</v>
      </c>
      <c r="C332" s="172" t="s">
        <v>39</v>
      </c>
      <c r="D332" s="81">
        <v>2.7924786485018163</v>
      </c>
      <c r="E332" s="82">
        <v>2.7997831897449506</v>
      </c>
      <c r="F332" s="82">
        <v>2.7944182065070415</v>
      </c>
      <c r="G332" s="82">
        <v>2.696542984255847</v>
      </c>
      <c r="H332" s="82">
        <v>2.8399261916426704</v>
      </c>
      <c r="I332" s="82">
        <v>2.8094217003171043</v>
      </c>
      <c r="J332" s="82">
        <v>2.7580133938874818</v>
      </c>
      <c r="K332" s="82">
        <v>2.8081357523493686</v>
      </c>
      <c r="L332" s="82">
        <v>2.8001832992747726</v>
      </c>
      <c r="M332" s="82">
        <v>2.8317846789959775</v>
      </c>
      <c r="N332" s="82">
        <v>2.8076503018420635</v>
      </c>
      <c r="O332" s="82">
        <v>2.7997400586929144</v>
      </c>
      <c r="P332" s="82">
        <v>2.9968189746558624</v>
      </c>
      <c r="Q332" s="82">
        <v>3.0032856720880718</v>
      </c>
      <c r="R332" s="82">
        <v>2.9388633511025497</v>
      </c>
      <c r="S332" s="82">
        <v>3.0904092516170767</v>
      </c>
      <c r="T332" s="82">
        <v>3.0633845632714856</v>
      </c>
      <c r="U332" s="82">
        <v>3.0128744395134728</v>
      </c>
      <c r="V332" s="82">
        <v>3.01886337965268</v>
      </c>
      <c r="W332" s="82">
        <v>3.0189160551241017</v>
      </c>
      <c r="X332" s="82">
        <v>3.008374634043554</v>
      </c>
      <c r="Y332" s="82">
        <v>3.0253212244307366</v>
      </c>
      <c r="Z332" s="82">
        <v>2.9959674361472386</v>
      </c>
      <c r="AA332" s="82">
        <v>3.0133234769597612</v>
      </c>
      <c r="AB332" s="82">
        <v>3.2248559683934479</v>
      </c>
      <c r="AC332" s="82">
        <v>3.2256120439796434</v>
      </c>
      <c r="AD332" s="82">
        <v>3.2414559490422445</v>
      </c>
      <c r="AE332" s="82">
        <v>3.4410518144511051</v>
      </c>
      <c r="AF332" s="82">
        <v>3.6304120902811583</v>
      </c>
      <c r="AG332" s="82">
        <v>3.592600743783557</v>
      </c>
      <c r="AH332" s="82">
        <v>3.5964825506385818</v>
      </c>
      <c r="AI332" s="82">
        <v>3.5991218596983776</v>
      </c>
      <c r="AJ332" s="82">
        <v>3.5870494725245394</v>
      </c>
      <c r="AK332" s="82">
        <v>3.7024608385186557</v>
      </c>
      <c r="AL332" s="82">
        <v>3.5782192278696754</v>
      </c>
      <c r="AM332" s="82">
        <v>3.589460877142022</v>
      </c>
      <c r="AN332" s="82">
        <v>3.7630490696877223</v>
      </c>
      <c r="AO332" s="82">
        <v>3.7687827027833607</v>
      </c>
      <c r="AP332" s="82">
        <v>3.5622096563962655</v>
      </c>
      <c r="AQ332" s="82">
        <v>3.4716765265466827</v>
      </c>
      <c r="AR332" s="82">
        <v>3.8692545464531718</v>
      </c>
      <c r="AS332" s="82">
        <v>3.7836585918125438</v>
      </c>
      <c r="AT332" s="82">
        <v>3.7910693760800069</v>
      </c>
      <c r="AU332" s="82">
        <v>3.7890374258010029</v>
      </c>
      <c r="AV332" s="82">
        <v>3.7785111343779616</v>
      </c>
      <c r="AW332" s="82">
        <v>3.8158553808758344</v>
      </c>
      <c r="AX332" s="82">
        <v>3.7614794573209975</v>
      </c>
      <c r="AY332" s="82">
        <v>3.7820531392957273</v>
      </c>
      <c r="AZ332" s="82">
        <v>3.860109203844496</v>
      </c>
      <c r="BA332" s="82">
        <v>3.8622171285427709</v>
      </c>
      <c r="BB332" s="82">
        <v>3.788506060844067</v>
      </c>
      <c r="BC332" s="82">
        <v>3.7622141894531476</v>
      </c>
      <c r="BD332" s="82">
        <v>4.0584857794154452</v>
      </c>
      <c r="BE332" s="82">
        <v>3.9095521643430602</v>
      </c>
      <c r="BF332" s="82">
        <v>3.9145289493601738</v>
      </c>
      <c r="BG332" s="82">
        <v>3.9109147303183289</v>
      </c>
      <c r="BH332" s="82">
        <v>3.9226059112605918</v>
      </c>
      <c r="BI332" s="82">
        <v>4.1576100198094883</v>
      </c>
      <c r="BJ332" s="82">
        <v>4.0095901167102577</v>
      </c>
      <c r="BK332" s="82">
        <v>3.9032975322832217</v>
      </c>
      <c r="BL332" s="82">
        <v>3.9549053682283</v>
      </c>
      <c r="BM332" s="82">
        <v>3.9565737425341703</v>
      </c>
      <c r="BN332" s="82">
        <v>3.8656519103439027</v>
      </c>
      <c r="BO332" s="82">
        <v>3.8355210230913492</v>
      </c>
      <c r="BP332" s="82">
        <v>3.8953966029188125</v>
      </c>
      <c r="BQ332" s="82">
        <v>3.999046477760988</v>
      </c>
      <c r="BR332" s="82">
        <v>3.9975611622408684</v>
      </c>
      <c r="BS332" s="82">
        <v>3.9962820317605705</v>
      </c>
      <c r="BT332" s="82">
        <v>4.0865834834969128</v>
      </c>
      <c r="BU332" s="82">
        <v>4.1765123040806849</v>
      </c>
      <c r="BV332" s="82">
        <v>4.0150319401282495</v>
      </c>
      <c r="BW332" s="82">
        <v>3.9729297559569949</v>
      </c>
      <c r="BX332" s="82">
        <v>4.0617515925699443</v>
      </c>
      <c r="BY332" s="82">
        <v>4.0088316479778188</v>
      </c>
      <c r="BZ332" s="82">
        <v>3.78106040031262</v>
      </c>
      <c r="CA332" s="82">
        <v>4.032005839614393</v>
      </c>
      <c r="CB332" s="82">
        <v>4.1660436157085439</v>
      </c>
      <c r="CC332" s="82">
        <v>4.0943280962133173</v>
      </c>
      <c r="CD332" s="82">
        <v>4.0481390168777347</v>
      </c>
      <c r="CE332" s="82">
        <v>4.05261069490314</v>
      </c>
      <c r="CF332" s="82">
        <v>4.0824354804396306</v>
      </c>
      <c r="CG332" s="82">
        <v>4.2795232361235493</v>
      </c>
      <c r="CH332" s="82">
        <v>4.0749468014122758</v>
      </c>
      <c r="CI332" s="82">
        <v>4.0821660028992932</v>
      </c>
      <c r="CJ332" s="82">
        <v>4.1698439638374998</v>
      </c>
      <c r="CK332" s="82">
        <v>4.165805084048162</v>
      </c>
      <c r="CL332" s="82">
        <v>4.1426066200388316</v>
      </c>
      <c r="CM332" s="82">
        <v>3.9904852371223658</v>
      </c>
      <c r="CN332" s="82">
        <v>4.2851013329093801</v>
      </c>
      <c r="CO332" s="82">
        <v>4.1573037874743513</v>
      </c>
      <c r="CP332" s="82">
        <v>4.1214435757145722</v>
      </c>
      <c r="CQ332" s="82">
        <v>4.1328134087009447</v>
      </c>
      <c r="CR332" s="82">
        <v>4.1469996320465334</v>
      </c>
      <c r="CS332" s="82">
        <v>4.2175176202645472</v>
      </c>
      <c r="CT332" s="82">
        <v>4.1647902878590166</v>
      </c>
      <c r="CU332" s="82">
        <v>4.1593235895187908</v>
      </c>
      <c r="CV332" s="82">
        <v>4.2422114221428009</v>
      </c>
      <c r="CW332" s="82">
        <v>4.1578364008150919</v>
      </c>
      <c r="CX332" s="82">
        <v>3.9900013598172825</v>
      </c>
      <c r="CY332" s="82">
        <v>4.0146361945055187</v>
      </c>
      <c r="CZ332" s="82">
        <v>4.4132951171333978</v>
      </c>
      <c r="DA332" s="82">
        <v>4.2501668903010392</v>
      </c>
      <c r="DB332" s="82">
        <v>4.2006234102665427</v>
      </c>
      <c r="DC332" s="82">
        <v>4.2013817811834091</v>
      </c>
      <c r="DD332" s="82">
        <v>4.2553608611494891</v>
      </c>
      <c r="DE332" s="82">
        <v>4.4903957460825374</v>
      </c>
      <c r="DF332" s="82">
        <v>4.2746767617372132</v>
      </c>
      <c r="DG332" s="82">
        <v>4.2730112764754766</v>
      </c>
      <c r="DH332" s="82">
        <v>4.3642475117078243</v>
      </c>
      <c r="DI332" s="82">
        <v>4.3603516332291683</v>
      </c>
      <c r="DJ332" s="82">
        <v>4.369298209974783</v>
      </c>
      <c r="DK332" s="82">
        <v>4.16920823589449</v>
      </c>
      <c r="DL332" s="82">
        <v>4.4610829448977087</v>
      </c>
      <c r="DM332" s="82">
        <v>4.3696789205269067</v>
      </c>
      <c r="DN332" s="82">
        <v>4.3101681641387977</v>
      </c>
      <c r="DO332" s="82">
        <v>4.3283163659898891</v>
      </c>
      <c r="DP332" s="82">
        <v>4.3809113918607716</v>
      </c>
      <c r="DQ332" s="82">
        <v>4.4333464178472441</v>
      </c>
      <c r="DR332" s="82">
        <v>4.3874850147644198</v>
      </c>
      <c r="DS332" s="82">
        <v>4.3929298262557479</v>
      </c>
      <c r="DT332" s="82">
        <v>4.4824895829218967</v>
      </c>
      <c r="DU332" s="82">
        <v>4.484978163309993</v>
      </c>
      <c r="DV332" s="82">
        <v>4.4222156244752693</v>
      </c>
      <c r="DW332" s="82">
        <v>4.3884995965430695</v>
      </c>
      <c r="DX332" s="82">
        <v>4.6827976879090105</v>
      </c>
      <c r="DY332" s="82">
        <v>4.5056721741797974</v>
      </c>
      <c r="DZ332" s="82">
        <v>4.4726923115810742</v>
      </c>
      <c r="EA332" s="82">
        <v>4.477902435351047</v>
      </c>
      <c r="EB332" s="82">
        <v>4.5041037606159602</v>
      </c>
      <c r="EC332" s="82">
        <v>4.7139956976131643</v>
      </c>
      <c r="ED332" s="82">
        <v>4.5858818084067972</v>
      </c>
      <c r="EE332" s="82">
        <v>4.527883812557052</v>
      </c>
      <c r="EF332" s="82">
        <v>4.610023694215811</v>
      </c>
      <c r="EG332" s="82">
        <v>4.6055886116913296</v>
      </c>
      <c r="EH332" s="82">
        <v>4.2957521882795016</v>
      </c>
      <c r="EI332" s="82">
        <v>4.2932326799764864</v>
      </c>
      <c r="EJ332" s="82">
        <v>4.7885759505914329</v>
      </c>
      <c r="EK332" s="82">
        <v>4.6261850972569336</v>
      </c>
      <c r="EL332" s="82">
        <v>4.6146915200370406</v>
      </c>
      <c r="EM332" s="82">
        <v>4.618024912916515</v>
      </c>
      <c r="EN332" s="82">
        <v>4.6172615745197971</v>
      </c>
      <c r="EO332" s="82">
        <v>4.6944178424598944</v>
      </c>
      <c r="EP332" s="82">
        <v>4.6423849430310353</v>
      </c>
      <c r="EQ332" s="82">
        <v>4.6458260303427652</v>
      </c>
      <c r="ER332" s="82">
        <v>4.7395149347581027</v>
      </c>
      <c r="ES332" s="82">
        <v>4.7419790747184276</v>
      </c>
      <c r="ET332" s="82">
        <v>4.6369429772531143</v>
      </c>
      <c r="EU332" s="82">
        <v>4.5929695135662083</v>
      </c>
      <c r="EV332" s="82">
        <v>4.8877204203143068</v>
      </c>
      <c r="EW332" s="82">
        <v>4.7605774458663372</v>
      </c>
      <c r="EX332" s="82">
        <v>4.7465169196280357</v>
      </c>
      <c r="EY332" s="82">
        <v>4.7453479666992084</v>
      </c>
      <c r="EZ332" s="82">
        <v>4.7481390182025391</v>
      </c>
      <c r="FA332" s="82">
        <v>5.0329286712634191</v>
      </c>
      <c r="FB332" s="82">
        <v>4.9554936148259889</v>
      </c>
      <c r="FC332" s="82">
        <v>4.7830297268193505</v>
      </c>
      <c r="FD332" s="82">
        <v>4.8736340911733675</v>
      </c>
      <c r="FE332" s="82">
        <v>4.8675562028797783</v>
      </c>
      <c r="FF332" s="82">
        <v>4.6808694655969605</v>
      </c>
      <c r="FG332" s="82">
        <v>4.9526001575044196</v>
      </c>
      <c r="FH332" s="82">
        <v>4.8039757082030059</v>
      </c>
      <c r="FI332" s="82">
        <v>4.901730034811191</v>
      </c>
      <c r="FJ332" s="82">
        <v>4.8752606341046798</v>
      </c>
      <c r="FK332" s="82">
        <v>4.8783732994710327</v>
      </c>
      <c r="FL332" s="82">
        <v>4.8906183006437196</v>
      </c>
      <c r="FM332" s="82">
        <v>4.9561681452484994</v>
      </c>
      <c r="FN332" s="82">
        <v>4.9050288847230741</v>
      </c>
      <c r="FO332" s="82">
        <v>4.9139417466023794</v>
      </c>
      <c r="FP332" s="82">
        <v>5.0130649195228889</v>
      </c>
      <c r="FQ332" s="82">
        <v>5.0066503802448716</v>
      </c>
      <c r="FR332" s="82">
        <v>5.2418260968289587</v>
      </c>
      <c r="FS332" s="82">
        <v>5.2964872973397519</v>
      </c>
      <c r="FT332" s="82">
        <v>5.1100902312051852</v>
      </c>
      <c r="FU332" s="82">
        <v>5.0395755919172105</v>
      </c>
      <c r="FV332" s="82">
        <v>5.0157578310023094</v>
      </c>
      <c r="FW332" s="82">
        <v>5.0117700633831994</v>
      </c>
      <c r="FX332" s="82">
        <v>4.9741802416919638</v>
      </c>
      <c r="FY332" s="82">
        <v>4.6971480598512905</v>
      </c>
      <c r="FZ332" s="82">
        <v>4.8594671791885293</v>
      </c>
      <c r="GA332" s="82">
        <v>5.0520856379783181</v>
      </c>
    </row>
    <row r="333" spans="2:183">
      <c r="B333" s="96" t="s">
        <v>54</v>
      </c>
      <c r="C333" s="166" t="s">
        <v>40</v>
      </c>
      <c r="D333" s="175">
        <v>18.670000000000002</v>
      </c>
      <c r="E333" s="176">
        <v>16.29</v>
      </c>
      <c r="F333" s="176">
        <v>16.36</v>
      </c>
      <c r="G333" s="176">
        <v>14.14</v>
      </c>
      <c r="H333" s="176">
        <v>16.490000000000002</v>
      </c>
      <c r="I333" s="176">
        <v>16.22</v>
      </c>
      <c r="J333" s="176">
        <v>38.11</v>
      </c>
      <c r="K333" s="176">
        <v>18.79</v>
      </c>
      <c r="L333" s="176">
        <v>17.13</v>
      </c>
      <c r="M333" s="176">
        <v>16.100000000000001</v>
      </c>
      <c r="N333" s="176">
        <v>18.040000000000003</v>
      </c>
      <c r="O333" s="176">
        <v>19.53</v>
      </c>
      <c r="P333" s="176">
        <v>19.130000000000003</v>
      </c>
      <c r="Q333" s="176">
        <v>13.1</v>
      </c>
      <c r="R333" s="176">
        <v>13.68</v>
      </c>
      <c r="S333" s="176">
        <v>12.57</v>
      </c>
      <c r="T333" s="176">
        <v>15.229999999999999</v>
      </c>
      <c r="U333" s="176">
        <v>17.07</v>
      </c>
      <c r="V333" s="176">
        <v>15.82</v>
      </c>
      <c r="W333" s="176">
        <v>12.02</v>
      </c>
      <c r="X333" s="176">
        <v>16.900000000000002</v>
      </c>
      <c r="Y333" s="176">
        <v>18.509999999999998</v>
      </c>
      <c r="Z333" s="176">
        <v>15.850000000000001</v>
      </c>
      <c r="AA333" s="176">
        <v>16.450000000000003</v>
      </c>
      <c r="AB333" s="176">
        <v>19.52</v>
      </c>
      <c r="AC333" s="176">
        <v>15.469999999999999</v>
      </c>
      <c r="AD333" s="176">
        <v>17.25</v>
      </c>
      <c r="AE333" s="176">
        <v>14.27</v>
      </c>
      <c r="AF333" s="176">
        <v>16.239999999999998</v>
      </c>
      <c r="AG333" s="176">
        <v>16.11</v>
      </c>
      <c r="AH333" s="176">
        <v>19.600000000000001</v>
      </c>
      <c r="AI333" s="176">
        <v>17.150000000000002</v>
      </c>
      <c r="AJ333" s="176">
        <v>15.25</v>
      </c>
      <c r="AK333" s="176">
        <v>17.11</v>
      </c>
      <c r="AL333" s="176">
        <v>17.619999999999997</v>
      </c>
      <c r="AM333" s="176">
        <v>15.26</v>
      </c>
      <c r="AN333" s="176">
        <v>18.410000000000004</v>
      </c>
      <c r="AO333" s="176">
        <v>15.8</v>
      </c>
      <c r="AP333" s="176">
        <v>15.89</v>
      </c>
      <c r="AQ333" s="176">
        <v>13.120000000000001</v>
      </c>
      <c r="AR333" s="176">
        <v>14.33</v>
      </c>
      <c r="AS333" s="176">
        <v>15.71</v>
      </c>
      <c r="AT333" s="176">
        <v>16.170000000000002</v>
      </c>
      <c r="AU333" s="176">
        <v>17.149999999999999</v>
      </c>
      <c r="AV333" s="176">
        <v>17.14</v>
      </c>
      <c r="AW333" s="176">
        <v>19.03</v>
      </c>
      <c r="AX333" s="176">
        <v>14.11</v>
      </c>
      <c r="AY333" s="176">
        <v>18.940000000000001</v>
      </c>
      <c r="AZ333" s="176">
        <v>17.259999999999998</v>
      </c>
      <c r="BA333" s="176">
        <v>14.989999999999998</v>
      </c>
      <c r="BB333" s="176">
        <v>16.11</v>
      </c>
      <c r="BC333" s="176">
        <v>14.879999999999999</v>
      </c>
      <c r="BD333" s="176">
        <v>16.68</v>
      </c>
      <c r="BE333" s="176">
        <v>17.850000000000005</v>
      </c>
      <c r="BF333" s="176">
        <v>15.83</v>
      </c>
      <c r="BG333" s="176">
        <v>15</v>
      </c>
      <c r="BH333" s="176">
        <v>14.66</v>
      </c>
      <c r="BI333" s="176">
        <v>15.200000000000001</v>
      </c>
      <c r="BJ333" s="176">
        <v>16.98</v>
      </c>
      <c r="BK333" s="176">
        <v>16.45</v>
      </c>
      <c r="BL333" s="176">
        <v>18.61</v>
      </c>
      <c r="BM333" s="176">
        <v>13.84</v>
      </c>
      <c r="BN333" s="176">
        <v>19.930000000000003</v>
      </c>
      <c r="BO333" s="176">
        <v>15.350000000000001</v>
      </c>
      <c r="BP333" s="176">
        <v>15.440000000000001</v>
      </c>
      <c r="BQ333" s="176">
        <v>18.510000000000002</v>
      </c>
      <c r="BR333" s="176">
        <v>16.480000000000004</v>
      </c>
      <c r="BS333" s="176">
        <v>14.98</v>
      </c>
      <c r="BT333" s="176">
        <v>15.430000000000001</v>
      </c>
      <c r="BU333" s="176">
        <v>16.200000000000003</v>
      </c>
      <c r="BV333" s="176">
        <v>15.22</v>
      </c>
      <c r="BW333" s="176">
        <v>19.900000000000002</v>
      </c>
      <c r="BX333" s="176">
        <v>14.809999999999999</v>
      </c>
      <c r="BY333" s="176">
        <v>15.02</v>
      </c>
      <c r="BZ333" s="176">
        <v>17.27</v>
      </c>
      <c r="CA333" s="176">
        <v>13.84</v>
      </c>
      <c r="CB333" s="176">
        <v>16.07</v>
      </c>
      <c r="CC333" s="176">
        <v>16.54</v>
      </c>
      <c r="CD333" s="176">
        <v>40.589999999999996</v>
      </c>
      <c r="CE333" s="176">
        <v>42.530000000000008</v>
      </c>
      <c r="CF333" s="176">
        <v>15.940000000000001</v>
      </c>
      <c r="CG333" s="176">
        <v>15.379999999999999</v>
      </c>
      <c r="CH333" s="176">
        <v>15.21</v>
      </c>
      <c r="CI333" s="176">
        <v>18.32</v>
      </c>
      <c r="CJ333" s="176">
        <v>37.840000000000003</v>
      </c>
      <c r="CK333" s="176">
        <v>33.270000000000003</v>
      </c>
      <c r="CL333" s="176">
        <v>15.24</v>
      </c>
      <c r="CM333" s="176">
        <v>13.850000000000001</v>
      </c>
      <c r="CN333" s="176">
        <v>12.48</v>
      </c>
      <c r="CO333" s="176">
        <v>34.269999999999996</v>
      </c>
      <c r="CP333" s="176">
        <v>47.96</v>
      </c>
      <c r="CQ333" s="176">
        <v>47.82</v>
      </c>
      <c r="CR333" s="176">
        <v>35.099999999999994</v>
      </c>
      <c r="CS333" s="176">
        <v>36.61</v>
      </c>
      <c r="CT333" s="176">
        <v>32.700000000000003</v>
      </c>
      <c r="CU333" s="176">
        <v>55.059999999999995</v>
      </c>
      <c r="CV333" s="176">
        <v>49.29</v>
      </c>
      <c r="CW333" s="176">
        <v>53.709999999999994</v>
      </c>
      <c r="CX333" s="176">
        <v>58.78</v>
      </c>
      <c r="CY333" s="176">
        <v>42.34</v>
      </c>
      <c r="CZ333" s="176">
        <v>33.910000000000004</v>
      </c>
      <c r="DA333" s="176">
        <v>36.18</v>
      </c>
      <c r="DB333" s="176">
        <v>43.510000000000005</v>
      </c>
      <c r="DC333" s="176">
        <v>43.14</v>
      </c>
      <c r="DD333" s="176">
        <v>33.520000000000003</v>
      </c>
      <c r="DE333" s="176">
        <v>32.92</v>
      </c>
      <c r="DF333" s="176">
        <v>33.29</v>
      </c>
      <c r="DG333" s="176">
        <v>47.84</v>
      </c>
      <c r="DH333" s="176">
        <v>55.129999999999995</v>
      </c>
      <c r="DI333" s="176">
        <v>48.74</v>
      </c>
      <c r="DJ333" s="176">
        <v>55.75</v>
      </c>
      <c r="DK333" s="176">
        <v>42.080000000000005</v>
      </c>
      <c r="DL333" s="176">
        <v>34.479999999999997</v>
      </c>
      <c r="DM333" s="176">
        <v>36.880000000000003</v>
      </c>
      <c r="DN333" s="176">
        <v>41.61</v>
      </c>
      <c r="DO333" s="176">
        <v>41.81</v>
      </c>
      <c r="DP333" s="176">
        <v>35.17</v>
      </c>
      <c r="DQ333" s="176">
        <v>35.279999999999994</v>
      </c>
      <c r="DR333" s="176">
        <v>34.44</v>
      </c>
      <c r="DS333" s="176">
        <v>46.960000000000008</v>
      </c>
      <c r="DT333" s="176">
        <v>57.13</v>
      </c>
      <c r="DU333" s="176">
        <v>51.949999999999996</v>
      </c>
      <c r="DV333" s="176">
        <v>60.38</v>
      </c>
      <c r="DW333" s="176">
        <v>38.150000000000006</v>
      </c>
      <c r="DX333" s="176">
        <v>32.6</v>
      </c>
      <c r="DY333" s="176">
        <v>38.870000000000005</v>
      </c>
      <c r="DZ333" s="176">
        <v>38.410000000000004</v>
      </c>
      <c r="EA333" s="176">
        <v>43.29</v>
      </c>
      <c r="EB333" s="176">
        <v>33.769999999999996</v>
      </c>
      <c r="EC333" s="176">
        <v>34.370000000000005</v>
      </c>
      <c r="ED333" s="176">
        <v>35.24</v>
      </c>
      <c r="EE333" s="176">
        <v>35.14</v>
      </c>
      <c r="EF333" s="176">
        <v>56.59</v>
      </c>
      <c r="EG333" s="176">
        <v>56.639999999999993</v>
      </c>
      <c r="EH333" s="176">
        <v>51.57</v>
      </c>
      <c r="EI333" s="176">
        <v>28.490000000000002</v>
      </c>
      <c r="EJ333" s="176">
        <v>23.84</v>
      </c>
      <c r="EK333" s="176">
        <v>35.69</v>
      </c>
      <c r="EL333" s="176">
        <v>42.989999999999995</v>
      </c>
      <c r="EM333" s="176">
        <v>38.49</v>
      </c>
      <c r="EN333" s="176">
        <v>35.289999999999992</v>
      </c>
      <c r="EO333" s="176">
        <v>27.369999999999997</v>
      </c>
      <c r="EP333" s="176">
        <v>26.559999999999995</v>
      </c>
      <c r="EQ333" s="176">
        <v>37.290000000000006</v>
      </c>
      <c r="ER333" s="176">
        <v>57.61</v>
      </c>
      <c r="ES333" s="176">
        <v>49.190000000000005</v>
      </c>
      <c r="ET333" s="176">
        <v>54.74</v>
      </c>
      <c r="EU333" s="176">
        <v>30.479999999999997</v>
      </c>
      <c r="EV333" s="176">
        <v>26.450000000000003</v>
      </c>
      <c r="EW333" s="176">
        <v>33.46</v>
      </c>
      <c r="EX333" s="176">
        <v>41.690000000000005</v>
      </c>
      <c r="EY333" s="176">
        <v>36.450000000000003</v>
      </c>
      <c r="EZ333" s="176">
        <v>38.200000000000003</v>
      </c>
      <c r="FA333" s="176">
        <v>22.96</v>
      </c>
      <c r="FB333" s="176">
        <v>22.090000000000003</v>
      </c>
      <c r="FC333" s="176">
        <v>38.199999999999996</v>
      </c>
      <c r="FD333" s="176">
        <v>50.639999999999993</v>
      </c>
      <c r="FE333" s="176">
        <v>54.629999999999995</v>
      </c>
      <c r="FF333" s="176">
        <v>54.319999999999993</v>
      </c>
      <c r="FG333" s="176">
        <v>26.57</v>
      </c>
      <c r="FH333" s="176">
        <v>25.14</v>
      </c>
      <c r="FI333" s="176">
        <v>36.17</v>
      </c>
      <c r="FJ333" s="176">
        <v>40.42</v>
      </c>
      <c r="FK333" s="176">
        <v>37.31</v>
      </c>
      <c r="FL333" s="176">
        <v>36.050000000000004</v>
      </c>
      <c r="FM333" s="176">
        <v>25.890000000000004</v>
      </c>
      <c r="FN333" s="176">
        <v>26.58</v>
      </c>
      <c r="FO333" s="176">
        <v>38.99</v>
      </c>
      <c r="FP333" s="176">
        <v>49.98</v>
      </c>
      <c r="FQ333" s="176">
        <v>49.370000000000005</v>
      </c>
      <c r="FR333" s="176">
        <v>57.5</v>
      </c>
      <c r="FS333" s="176">
        <v>27.130000000000003</v>
      </c>
      <c r="FT333" s="176">
        <v>20.509999999999998</v>
      </c>
      <c r="FU333" s="176">
        <v>35.76</v>
      </c>
      <c r="FV333" s="176">
        <v>36.39</v>
      </c>
      <c r="FW333" s="176">
        <v>39.610000000000007</v>
      </c>
      <c r="FX333" s="176">
        <v>32.839999999999996</v>
      </c>
      <c r="FY333" s="176">
        <v>31.700000000000006</v>
      </c>
      <c r="FZ333" s="176">
        <v>38.799999999999997</v>
      </c>
      <c r="GA333" s="176">
        <v>41.17</v>
      </c>
    </row>
    <row r="334" spans="2:183">
      <c r="B334" s="96" t="s">
        <v>54</v>
      </c>
      <c r="C334" s="166" t="s">
        <v>41</v>
      </c>
      <c r="D334" s="175">
        <v>560.1</v>
      </c>
      <c r="E334" s="176">
        <v>506.1</v>
      </c>
      <c r="F334" s="176">
        <v>555.70000000000005</v>
      </c>
      <c r="G334" s="176">
        <v>467</v>
      </c>
      <c r="H334" s="176">
        <v>469.1</v>
      </c>
      <c r="I334" s="176">
        <v>542.20000000000005</v>
      </c>
      <c r="J334" s="176">
        <v>610.20000000000005</v>
      </c>
      <c r="K334" s="176">
        <v>560.1</v>
      </c>
      <c r="L334" s="176">
        <v>542.20000000000005</v>
      </c>
      <c r="M334" s="176">
        <v>497.9</v>
      </c>
      <c r="N334" s="176">
        <v>507.6</v>
      </c>
      <c r="O334" s="176">
        <v>560.1</v>
      </c>
      <c r="P334" s="176">
        <v>560.1</v>
      </c>
      <c r="Q334" s="176">
        <v>506.1</v>
      </c>
      <c r="R334" s="176">
        <v>520.70000000000005</v>
      </c>
      <c r="S334" s="176">
        <v>457.4</v>
      </c>
      <c r="T334" s="176">
        <v>469.2</v>
      </c>
      <c r="U334" s="176">
        <v>542.20000000000005</v>
      </c>
      <c r="V334" s="176">
        <v>560.1</v>
      </c>
      <c r="W334" s="176">
        <v>560.1</v>
      </c>
      <c r="X334" s="176">
        <v>542.20000000000005</v>
      </c>
      <c r="Y334" s="176">
        <v>543.9</v>
      </c>
      <c r="Z334" s="176">
        <v>542.20000000000005</v>
      </c>
      <c r="AA334" s="176">
        <v>560.1</v>
      </c>
      <c r="AB334" s="176">
        <v>560.1</v>
      </c>
      <c r="AC334" s="176">
        <v>506.1</v>
      </c>
      <c r="AD334" s="176">
        <v>560.1</v>
      </c>
      <c r="AE334" s="176">
        <v>495.8</v>
      </c>
      <c r="AF334" s="176">
        <v>455.6</v>
      </c>
      <c r="AG334" s="176">
        <v>542.20000000000005</v>
      </c>
      <c r="AH334" s="176">
        <v>560.1</v>
      </c>
      <c r="AI334" s="176">
        <v>560.1</v>
      </c>
      <c r="AJ334" s="176">
        <v>542.20000000000005</v>
      </c>
      <c r="AK334" s="176">
        <v>511.7</v>
      </c>
      <c r="AL334" s="176">
        <v>542.20000000000005</v>
      </c>
      <c r="AM334" s="176">
        <v>560.1</v>
      </c>
      <c r="AN334" s="176">
        <v>560.1</v>
      </c>
      <c r="AO334" s="176">
        <v>524.29999999999995</v>
      </c>
      <c r="AP334" s="176">
        <v>497.4</v>
      </c>
      <c r="AQ334" s="176">
        <v>443.8</v>
      </c>
      <c r="AR334" s="176">
        <v>484.3</v>
      </c>
      <c r="AS334" s="176">
        <v>542.20000000000005</v>
      </c>
      <c r="AT334" s="176">
        <v>560.1</v>
      </c>
      <c r="AU334" s="176">
        <v>560.1</v>
      </c>
      <c r="AV334" s="176">
        <v>542.20000000000005</v>
      </c>
      <c r="AW334" s="176">
        <v>543.9</v>
      </c>
      <c r="AX334" s="176">
        <v>542.20000000000005</v>
      </c>
      <c r="AY334" s="176">
        <v>560.1</v>
      </c>
      <c r="AZ334" s="176">
        <v>560.1</v>
      </c>
      <c r="BA334" s="176">
        <v>506.1</v>
      </c>
      <c r="BB334" s="176">
        <v>527.6</v>
      </c>
      <c r="BC334" s="176">
        <v>475.2</v>
      </c>
      <c r="BD334" s="176">
        <v>502.7</v>
      </c>
      <c r="BE334" s="176">
        <v>542.20000000000005</v>
      </c>
      <c r="BF334" s="176">
        <v>560.1</v>
      </c>
      <c r="BG334" s="176">
        <v>560.1</v>
      </c>
      <c r="BH334" s="176">
        <v>539.9</v>
      </c>
      <c r="BI334" s="176">
        <v>488.6</v>
      </c>
      <c r="BJ334" s="176">
        <v>503</v>
      </c>
      <c r="BK334" s="176">
        <v>560.1</v>
      </c>
      <c r="BL334" s="176">
        <v>560.1</v>
      </c>
      <c r="BM334" s="176">
        <v>506.1</v>
      </c>
      <c r="BN334" s="176">
        <v>525.29999999999995</v>
      </c>
      <c r="BO334" s="176">
        <v>474.7</v>
      </c>
      <c r="BP334" s="176">
        <v>504.3</v>
      </c>
      <c r="BQ334" s="176">
        <v>542.20000000000005</v>
      </c>
      <c r="BR334" s="176">
        <v>560.1</v>
      </c>
      <c r="BS334" s="176">
        <v>560.1</v>
      </c>
      <c r="BT334" s="176">
        <v>506.5</v>
      </c>
      <c r="BU334" s="176">
        <v>490.9</v>
      </c>
      <c r="BV334" s="176">
        <v>521.5</v>
      </c>
      <c r="BW334" s="176">
        <v>560.1</v>
      </c>
      <c r="BX334" s="176">
        <v>560.1</v>
      </c>
      <c r="BY334" s="176">
        <v>492.1</v>
      </c>
      <c r="BZ334" s="176">
        <v>488.1</v>
      </c>
      <c r="CA334" s="176">
        <v>422.6</v>
      </c>
      <c r="CB334" s="176">
        <v>469.1</v>
      </c>
      <c r="CC334" s="176">
        <v>542.20000000000005</v>
      </c>
      <c r="CD334" s="176">
        <v>578.5</v>
      </c>
      <c r="CE334" s="176">
        <v>577.20000000000005</v>
      </c>
      <c r="CF334" s="176">
        <v>542.20000000000005</v>
      </c>
      <c r="CG334" s="176">
        <v>497.9</v>
      </c>
      <c r="CH334" s="176">
        <v>539.9</v>
      </c>
      <c r="CI334" s="176">
        <v>560.1</v>
      </c>
      <c r="CJ334" s="176">
        <v>564.29999999999995</v>
      </c>
      <c r="CK334" s="176">
        <v>529.29999999999995</v>
      </c>
      <c r="CL334" s="176">
        <v>550.79999999999995</v>
      </c>
      <c r="CM334" s="176">
        <v>458.2</v>
      </c>
      <c r="CN334" s="176">
        <v>502.5</v>
      </c>
      <c r="CO334" s="176">
        <v>559.1</v>
      </c>
      <c r="CP334" s="176">
        <v>594.20000000000005</v>
      </c>
      <c r="CQ334" s="176">
        <v>591.20000000000005</v>
      </c>
      <c r="CR334" s="176">
        <v>560.6</v>
      </c>
      <c r="CS334" s="176">
        <v>547.9</v>
      </c>
      <c r="CT334" s="176">
        <v>547.5</v>
      </c>
      <c r="CU334" s="176">
        <v>576</v>
      </c>
      <c r="CV334" s="176">
        <v>580.79999999999995</v>
      </c>
      <c r="CW334" s="176">
        <v>504.4</v>
      </c>
      <c r="CX334" s="176">
        <v>482.8</v>
      </c>
      <c r="CY334" s="176">
        <v>462.7</v>
      </c>
      <c r="CZ334" s="176">
        <v>522.1</v>
      </c>
      <c r="DA334" s="176">
        <v>567.20000000000005</v>
      </c>
      <c r="DB334" s="176">
        <v>625</v>
      </c>
      <c r="DC334" s="176">
        <v>621.9</v>
      </c>
      <c r="DD334" s="176">
        <v>562.70000000000005</v>
      </c>
      <c r="DE334" s="176">
        <v>508.1</v>
      </c>
      <c r="DF334" s="176">
        <v>548.29999999999995</v>
      </c>
      <c r="DG334" s="176">
        <v>573.1</v>
      </c>
      <c r="DH334" s="176">
        <v>577.6</v>
      </c>
      <c r="DI334" s="176">
        <v>523.79999999999995</v>
      </c>
      <c r="DJ334" s="176">
        <v>575.9</v>
      </c>
      <c r="DK334" s="176">
        <v>502.2</v>
      </c>
      <c r="DL334" s="176">
        <v>474.2</v>
      </c>
      <c r="DM334" s="176">
        <v>567.29999999999995</v>
      </c>
      <c r="DN334" s="176">
        <v>625.9</v>
      </c>
      <c r="DO334" s="176">
        <v>613.20000000000005</v>
      </c>
      <c r="DP334" s="176">
        <v>560.5</v>
      </c>
      <c r="DQ334" s="176">
        <v>555.70000000000005</v>
      </c>
      <c r="DR334" s="176">
        <v>548.9</v>
      </c>
      <c r="DS334" s="176">
        <v>571.6</v>
      </c>
      <c r="DT334" s="176">
        <v>577.79999999999995</v>
      </c>
      <c r="DU334" s="176">
        <v>521.20000000000005</v>
      </c>
      <c r="DV334" s="176">
        <v>560.5</v>
      </c>
      <c r="DW334" s="176">
        <v>451.2</v>
      </c>
      <c r="DX334" s="176">
        <v>498.4</v>
      </c>
      <c r="DY334" s="176">
        <v>560.1</v>
      </c>
      <c r="DZ334" s="176">
        <v>597.29999999999995</v>
      </c>
      <c r="EA334" s="176">
        <v>591.5</v>
      </c>
      <c r="EB334" s="176">
        <v>558.4</v>
      </c>
      <c r="EC334" s="176">
        <v>513.5</v>
      </c>
      <c r="ED334" s="176">
        <v>525.70000000000005</v>
      </c>
      <c r="EE334" s="176">
        <v>566.9</v>
      </c>
      <c r="EF334" s="176">
        <v>576</v>
      </c>
      <c r="EG334" s="176">
        <v>540.20000000000005</v>
      </c>
      <c r="EH334" s="176">
        <v>504.8</v>
      </c>
      <c r="EI334" s="176">
        <v>443.8</v>
      </c>
      <c r="EJ334" s="176">
        <v>510.1</v>
      </c>
      <c r="EK334" s="176">
        <v>560.4</v>
      </c>
      <c r="EL334" s="176">
        <v>585.9</v>
      </c>
      <c r="EM334" s="176">
        <v>583.5</v>
      </c>
      <c r="EN334" s="176">
        <v>560.20000000000005</v>
      </c>
      <c r="EO334" s="176">
        <v>547.5</v>
      </c>
      <c r="EP334" s="176">
        <v>545.1</v>
      </c>
      <c r="EQ334" s="176">
        <v>568.4</v>
      </c>
      <c r="ER334" s="176">
        <v>575.6</v>
      </c>
      <c r="ES334" s="176">
        <v>518.70000000000005</v>
      </c>
      <c r="ET334" s="176">
        <v>552.4</v>
      </c>
      <c r="EU334" s="176">
        <v>469.4</v>
      </c>
      <c r="EV334" s="176">
        <v>521.9</v>
      </c>
      <c r="EW334" s="176">
        <v>559.79999999999995</v>
      </c>
      <c r="EX334" s="176">
        <v>584</v>
      </c>
      <c r="EY334" s="176">
        <v>581.20000000000005</v>
      </c>
      <c r="EZ334" s="176">
        <v>558.4</v>
      </c>
      <c r="FA334" s="176">
        <v>498.4</v>
      </c>
      <c r="FB334" s="176">
        <v>496.6</v>
      </c>
      <c r="FC334" s="176">
        <v>568.4</v>
      </c>
      <c r="FD334" s="176">
        <v>574.5</v>
      </c>
      <c r="FE334" s="176">
        <v>520.1</v>
      </c>
      <c r="FF334" s="176">
        <v>533</v>
      </c>
      <c r="FG334" s="176">
        <v>420.1</v>
      </c>
      <c r="FH334" s="176">
        <v>519.6</v>
      </c>
      <c r="FI334" s="176">
        <v>562</v>
      </c>
      <c r="FJ334" s="176">
        <v>583.6</v>
      </c>
      <c r="FK334" s="176">
        <v>581.5</v>
      </c>
      <c r="FL334" s="176">
        <v>557.6</v>
      </c>
      <c r="FM334" s="176">
        <v>547.1</v>
      </c>
      <c r="FN334" s="176">
        <v>545.20000000000005</v>
      </c>
      <c r="FO334" s="176">
        <v>568.5</v>
      </c>
      <c r="FP334" s="176">
        <v>573.6</v>
      </c>
      <c r="FQ334" s="176">
        <v>519.79999999999995</v>
      </c>
      <c r="FR334" s="176">
        <v>515.29999999999995</v>
      </c>
      <c r="FS334" s="176">
        <v>480.7</v>
      </c>
      <c r="FT334" s="176">
        <v>476</v>
      </c>
      <c r="FU334" s="176">
        <v>562.5</v>
      </c>
      <c r="FV334" s="176">
        <v>582.5</v>
      </c>
      <c r="FW334" s="176">
        <v>586</v>
      </c>
      <c r="FX334" s="176">
        <v>542.70000000000005</v>
      </c>
      <c r="FY334" s="176">
        <v>494.5</v>
      </c>
      <c r="FZ334" s="176">
        <v>509.9</v>
      </c>
      <c r="GA334" s="176">
        <v>568.70000000000005</v>
      </c>
    </row>
    <row r="335" spans="2:183">
      <c r="B335" s="96" t="s">
        <v>54</v>
      </c>
      <c r="C335" s="166" t="s">
        <v>271</v>
      </c>
      <c r="D335" s="88">
        <v>25683.64</v>
      </c>
      <c r="E335" s="89">
        <v>23062.53</v>
      </c>
      <c r="F335" s="89">
        <v>24661.4</v>
      </c>
      <c r="G335" s="89">
        <v>23078.3</v>
      </c>
      <c r="H335" s="89">
        <v>23884.6</v>
      </c>
      <c r="I335" s="89">
        <v>24709.66</v>
      </c>
      <c r="J335" s="89">
        <v>29686.890000000003</v>
      </c>
      <c r="K335" s="89">
        <v>26133.260000000002</v>
      </c>
      <c r="L335" s="89">
        <v>25994.5</v>
      </c>
      <c r="M335" s="89">
        <v>21578.729999999996</v>
      </c>
      <c r="N335" s="89">
        <v>26558.22</v>
      </c>
      <c r="O335" s="89">
        <v>28019.940000000002</v>
      </c>
      <c r="P335" s="89">
        <v>27883.96</v>
      </c>
      <c r="Q335" s="89">
        <v>19473.75</v>
      </c>
      <c r="R335" s="89">
        <v>21250.65</v>
      </c>
      <c r="S335" s="89">
        <v>20858.059999999998</v>
      </c>
      <c r="T335" s="89">
        <v>22174.93</v>
      </c>
      <c r="U335" s="89">
        <v>26861.57</v>
      </c>
      <c r="V335" s="89">
        <v>22824.800000000003</v>
      </c>
      <c r="W335" s="89">
        <v>18162.059999999998</v>
      </c>
      <c r="X335" s="89">
        <v>23610.809999999998</v>
      </c>
      <c r="Y335" s="89">
        <v>29946.480000000003</v>
      </c>
      <c r="Z335" s="89">
        <v>23827.11</v>
      </c>
      <c r="AA335" s="89">
        <v>23184.739999999998</v>
      </c>
      <c r="AB335" s="89">
        <v>28715.899999999998</v>
      </c>
      <c r="AC335" s="89">
        <v>23519.11</v>
      </c>
      <c r="AD335" s="89">
        <v>24839.490000000005</v>
      </c>
      <c r="AE335" s="89">
        <v>20144.36</v>
      </c>
      <c r="AF335" s="89">
        <v>25120.79</v>
      </c>
      <c r="AG335" s="89">
        <v>23888.15</v>
      </c>
      <c r="AH335" s="89">
        <v>28353.94</v>
      </c>
      <c r="AI335" s="89">
        <v>25776.149999999998</v>
      </c>
      <c r="AJ335" s="89">
        <v>21912.550000000003</v>
      </c>
      <c r="AK335" s="89">
        <v>25280.29</v>
      </c>
      <c r="AL335" s="89">
        <v>24860.800000000003</v>
      </c>
      <c r="AM335" s="89">
        <v>21861.620000000003</v>
      </c>
      <c r="AN335" s="89">
        <v>25638.719999999994</v>
      </c>
      <c r="AO335" s="89">
        <v>22636.199999999997</v>
      </c>
      <c r="AP335" s="89">
        <v>23613.65</v>
      </c>
      <c r="AQ335" s="89">
        <v>19477.419999999998</v>
      </c>
      <c r="AR335" s="89">
        <v>20361.91</v>
      </c>
      <c r="AS335" s="89">
        <v>22727.410000000003</v>
      </c>
      <c r="AT335" s="89">
        <v>24718.43</v>
      </c>
      <c r="AU335" s="89">
        <v>25649.42</v>
      </c>
      <c r="AV335" s="89">
        <v>25680.590000000004</v>
      </c>
      <c r="AW335" s="89">
        <v>29330.719999999994</v>
      </c>
      <c r="AX335" s="89">
        <v>22492.559999999998</v>
      </c>
      <c r="AY335" s="89">
        <v>28119.319999999996</v>
      </c>
      <c r="AZ335" s="89">
        <v>24442.43</v>
      </c>
      <c r="BA335" s="89">
        <v>23379.190000000002</v>
      </c>
      <c r="BB335" s="89">
        <v>22826.130000000005</v>
      </c>
      <c r="BC335" s="89">
        <v>25260.9</v>
      </c>
      <c r="BD335" s="89">
        <v>24385.740000000005</v>
      </c>
      <c r="BE335" s="89">
        <v>26830.78</v>
      </c>
      <c r="BF335" s="89">
        <v>22772.11</v>
      </c>
      <c r="BG335" s="89">
        <v>21996.200000000004</v>
      </c>
      <c r="BH335" s="89">
        <v>22468.230000000003</v>
      </c>
      <c r="BI335" s="89">
        <v>18921.2</v>
      </c>
      <c r="BJ335" s="89">
        <v>25661.840000000004</v>
      </c>
      <c r="BK335" s="89">
        <v>24576.83</v>
      </c>
      <c r="BL335" s="89">
        <v>27437.69</v>
      </c>
      <c r="BM335" s="89">
        <v>20565.330000000002</v>
      </c>
      <c r="BN335" s="89">
        <v>28951.920000000006</v>
      </c>
      <c r="BO335" s="89">
        <v>23032.980000000003</v>
      </c>
      <c r="BP335" s="89">
        <v>22532.65</v>
      </c>
      <c r="BQ335" s="89">
        <v>27335.739999999998</v>
      </c>
      <c r="BR335" s="89">
        <v>23362.510000000002</v>
      </c>
      <c r="BS335" s="89">
        <v>21718.82</v>
      </c>
      <c r="BT335" s="89">
        <v>22509.75</v>
      </c>
      <c r="BU335" s="89">
        <v>23713.02</v>
      </c>
      <c r="BV335" s="89">
        <v>24385.58</v>
      </c>
      <c r="BW335" s="89">
        <v>29379.679999999997</v>
      </c>
      <c r="BX335" s="89">
        <v>23496.260000000002</v>
      </c>
      <c r="BY335" s="89">
        <v>21659.11</v>
      </c>
      <c r="BZ335" s="89">
        <v>25310.9</v>
      </c>
      <c r="CA335" s="89">
        <v>21431.730000000003</v>
      </c>
      <c r="CB335" s="89">
        <v>22824.530000000006</v>
      </c>
      <c r="CC335" s="89">
        <v>25943.81</v>
      </c>
      <c r="CD335" s="89">
        <v>20859.04</v>
      </c>
      <c r="CE335" s="89">
        <v>22120.060000000005</v>
      </c>
      <c r="CF335" s="89">
        <v>22546.07</v>
      </c>
      <c r="CG335" s="89">
        <v>20912.119999999995</v>
      </c>
      <c r="CH335" s="89">
        <v>26077.919999999998</v>
      </c>
      <c r="CI335" s="89">
        <v>24689.03</v>
      </c>
      <c r="CJ335" s="89">
        <v>26469.729999999996</v>
      </c>
      <c r="CK335" s="89">
        <v>24227.969999999994</v>
      </c>
      <c r="CL335" s="89">
        <v>22378.200000000004</v>
      </c>
      <c r="CM335" s="89">
        <v>23287.82</v>
      </c>
      <c r="CN335" s="89">
        <v>18297.84</v>
      </c>
      <c r="CO335" s="89">
        <v>23861.730000000003</v>
      </c>
      <c r="CP335" s="89">
        <v>28763.14</v>
      </c>
      <c r="CQ335" s="89">
        <v>28209.03</v>
      </c>
      <c r="CR335" s="89">
        <v>25710.54</v>
      </c>
      <c r="CS335" s="89">
        <v>27017.440000000002</v>
      </c>
      <c r="CT335" s="89">
        <v>24851.02</v>
      </c>
      <c r="CU335" s="89">
        <v>25676.660000000003</v>
      </c>
      <c r="CV335" s="89">
        <v>29679.01</v>
      </c>
      <c r="CW335" s="89">
        <v>25548.239999999998</v>
      </c>
      <c r="CX335" s="89">
        <v>24228.129999999997</v>
      </c>
      <c r="CY335" s="89">
        <v>19770.059999999998</v>
      </c>
      <c r="CZ335" s="89">
        <v>26729.58</v>
      </c>
      <c r="DA335" s="89">
        <v>23044.18</v>
      </c>
      <c r="DB335" s="89">
        <v>30664.33</v>
      </c>
      <c r="DC335" s="89">
        <v>31130.800000000003</v>
      </c>
      <c r="DD335" s="89">
        <v>22649.38</v>
      </c>
      <c r="DE335" s="89">
        <v>25236.799999999996</v>
      </c>
      <c r="DF335" s="89">
        <v>23410.58</v>
      </c>
      <c r="DG335" s="89">
        <v>28870.899999999998</v>
      </c>
      <c r="DH335" s="89">
        <v>27806.100000000002</v>
      </c>
      <c r="DI335" s="89">
        <v>21898.190000000002</v>
      </c>
      <c r="DJ335" s="89">
        <v>23685.050000000003</v>
      </c>
      <c r="DK335" s="89">
        <v>25711.410000000003</v>
      </c>
      <c r="DL335" s="89">
        <v>22019.440000000002</v>
      </c>
      <c r="DM335" s="89">
        <v>24504.179999999993</v>
      </c>
      <c r="DN335" s="89">
        <v>31619.41</v>
      </c>
      <c r="DO335" s="89">
        <v>28705.700000000004</v>
      </c>
      <c r="DP335" s="89">
        <v>24449.510000000002</v>
      </c>
      <c r="DQ335" s="89">
        <v>25985.589999999997</v>
      </c>
      <c r="DR335" s="89">
        <v>22446.78</v>
      </c>
      <c r="DS335" s="89">
        <v>30255.22</v>
      </c>
      <c r="DT335" s="89">
        <v>29847.86</v>
      </c>
      <c r="DU335" s="89">
        <v>25520.339999999997</v>
      </c>
      <c r="DV335" s="89">
        <v>28710.29</v>
      </c>
      <c r="DW335" s="89">
        <v>21448.5</v>
      </c>
      <c r="DX335" s="89">
        <v>21525.270000000004</v>
      </c>
      <c r="DY335" s="89">
        <v>25438.449999999997</v>
      </c>
      <c r="DZ335" s="89">
        <v>26174.620000000003</v>
      </c>
      <c r="EA335" s="89">
        <v>29593</v>
      </c>
      <c r="EB335" s="89">
        <v>25740.65</v>
      </c>
      <c r="EC335" s="89">
        <v>21132.25</v>
      </c>
      <c r="ED335" s="89">
        <v>26320.370000000003</v>
      </c>
      <c r="EE335" s="89">
        <v>32326.959999999999</v>
      </c>
      <c r="EF335" s="89">
        <v>26254.53</v>
      </c>
      <c r="EG335" s="89">
        <v>27329.630000000005</v>
      </c>
      <c r="EH335" s="89">
        <v>20405.989999999998</v>
      </c>
      <c r="EI335" s="89">
        <v>20522.870000000003</v>
      </c>
      <c r="EJ335" s="89">
        <v>22638.7</v>
      </c>
      <c r="EK335" s="89">
        <v>24609.279999999999</v>
      </c>
      <c r="EL335" s="89">
        <v>29768.879999999997</v>
      </c>
      <c r="EM335" s="89">
        <v>28293.420000000002</v>
      </c>
      <c r="EN335" s="89">
        <v>26431.370000000003</v>
      </c>
      <c r="EO335" s="89">
        <v>30041.230000000003</v>
      </c>
      <c r="EP335" s="89">
        <v>30283.08</v>
      </c>
      <c r="EQ335" s="89">
        <v>30280.67</v>
      </c>
      <c r="ER335" s="89">
        <v>27395.489999999998</v>
      </c>
      <c r="ES335" s="89">
        <v>23302.950000000004</v>
      </c>
      <c r="ET335" s="89">
        <v>27253.26</v>
      </c>
      <c r="EU335" s="89">
        <v>22194.5</v>
      </c>
      <c r="EV335" s="89">
        <v>25166.939999999995</v>
      </c>
      <c r="EW335" s="89">
        <v>21914.75</v>
      </c>
      <c r="EX335" s="89">
        <v>26931.370000000003</v>
      </c>
      <c r="EY335" s="89">
        <v>27701.57</v>
      </c>
      <c r="EZ335" s="89">
        <v>26095.03</v>
      </c>
      <c r="FA335" s="89">
        <v>21762.489999999998</v>
      </c>
      <c r="FB335" s="89">
        <v>23707.17</v>
      </c>
      <c r="FC335" s="89">
        <v>30086.33</v>
      </c>
      <c r="FD335" s="89">
        <v>24863.29</v>
      </c>
      <c r="FE335" s="89">
        <v>27461.060000000005</v>
      </c>
      <c r="FF335" s="89">
        <v>25556.720000000001</v>
      </c>
      <c r="FG335" s="89">
        <v>18772.34</v>
      </c>
      <c r="FH335" s="89">
        <v>23849.700000000004</v>
      </c>
      <c r="FI335" s="89">
        <v>22640.03</v>
      </c>
      <c r="FJ335" s="89">
        <v>25611.39</v>
      </c>
      <c r="FK335" s="89">
        <v>26540.129999999997</v>
      </c>
      <c r="FL335" s="89">
        <v>24217.899999999994</v>
      </c>
      <c r="FM335" s="89">
        <v>30481.83</v>
      </c>
      <c r="FN335" s="89">
        <v>27263.760000000002</v>
      </c>
      <c r="FO335" s="89">
        <v>30896.309999999998</v>
      </c>
      <c r="FP335" s="89">
        <v>26440.05</v>
      </c>
      <c r="FQ335" s="89">
        <v>24206.240000000005</v>
      </c>
      <c r="FR335" s="89">
        <v>26024.410000000003</v>
      </c>
      <c r="FS335" s="89">
        <v>23496.22</v>
      </c>
      <c r="FT335" s="89">
        <v>19094.77</v>
      </c>
      <c r="FU335" s="89">
        <v>23694.410000000003</v>
      </c>
      <c r="FV335" s="89">
        <v>23327.480000000003</v>
      </c>
      <c r="FW335" s="89">
        <v>26726.27</v>
      </c>
      <c r="FX335" s="89">
        <v>21625.670000000006</v>
      </c>
      <c r="FY335" s="89">
        <v>20705.379999999997</v>
      </c>
      <c r="FZ335" s="89">
        <v>26361.289999999994</v>
      </c>
      <c r="GA335" s="89">
        <v>33258.660000000003</v>
      </c>
    </row>
    <row r="336" spans="2:183">
      <c r="B336" s="171" t="s">
        <v>54</v>
      </c>
      <c r="C336" s="177" t="s">
        <v>96</v>
      </c>
      <c r="D336" s="83">
        <v>0.7481751586973282</v>
      </c>
      <c r="E336" s="84">
        <v>0.74146477422581991</v>
      </c>
      <c r="F336" s="84">
        <v>0.72299425639202031</v>
      </c>
      <c r="G336" s="84">
        <v>0</v>
      </c>
      <c r="H336" s="84">
        <v>0.72597535457018136</v>
      </c>
      <c r="I336" s="84">
        <v>0.71474278625682508</v>
      </c>
      <c r="J336" s="84">
        <v>0.91346688384163</v>
      </c>
      <c r="K336" s="84">
        <v>0.72538097153017844</v>
      </c>
      <c r="L336" s="84">
        <v>0.71885250704207837</v>
      </c>
      <c r="M336" s="84">
        <v>0.72954954847887632</v>
      </c>
      <c r="N336" s="84">
        <v>0.73011930283241744</v>
      </c>
      <c r="O336" s="84">
        <v>0.72942689037438102</v>
      </c>
      <c r="P336" s="84">
        <v>0.75609451492409607</v>
      </c>
      <c r="Q336" s="84">
        <v>0.75089110986718455</v>
      </c>
      <c r="R336" s="84">
        <v>0.71944070010327255</v>
      </c>
      <c r="S336" s="84">
        <v>0.73030720960078954</v>
      </c>
      <c r="T336" s="84">
        <v>0.72763230777072452</v>
      </c>
      <c r="U336" s="84">
        <v>0.72280193613526778</v>
      </c>
      <c r="V336" s="84">
        <v>0.72708451954090436</v>
      </c>
      <c r="W336" s="84">
        <v>0.7270284949690361</v>
      </c>
      <c r="X336" s="84">
        <v>0.71627718458764511</v>
      </c>
      <c r="Y336" s="84">
        <v>0.72617816331246376</v>
      </c>
      <c r="Z336" s="84">
        <v>0.72786551389541299</v>
      </c>
      <c r="AA336" s="84">
        <v>0.72181256593879772</v>
      </c>
      <c r="AB336" s="84">
        <v>0.73894332039673416</v>
      </c>
      <c r="AC336" s="84">
        <v>0.74140861634822497</v>
      </c>
      <c r="AD336" s="84">
        <v>0.71627598931937864</v>
      </c>
      <c r="AE336" s="84">
        <v>0.71692332732403774</v>
      </c>
      <c r="AF336" s="84">
        <v>0.71958473444253312</v>
      </c>
      <c r="AG336" s="84">
        <v>0.72175181512058817</v>
      </c>
      <c r="AH336" s="84">
        <v>0.72562969398157062</v>
      </c>
      <c r="AI336" s="84">
        <v>0.7242092121495971</v>
      </c>
      <c r="AJ336" s="84">
        <v>0.71040473135853388</v>
      </c>
      <c r="AK336" s="84">
        <v>0.72156258724604727</v>
      </c>
      <c r="AL336" s="84">
        <v>0.72149478152437707</v>
      </c>
      <c r="AM336" s="84">
        <v>0.70939144233991414</v>
      </c>
      <c r="AN336" s="84">
        <v>0.73736391317380678</v>
      </c>
      <c r="AO336" s="84">
        <v>0.74202200773951532</v>
      </c>
      <c r="AP336" s="84">
        <v>0.72051642860915976</v>
      </c>
      <c r="AQ336" s="84">
        <v>0.71474370307714696</v>
      </c>
      <c r="AR336" s="84">
        <v>0.72198349183537536</v>
      </c>
      <c r="AS336" s="84">
        <v>0.72460014217538071</v>
      </c>
      <c r="AT336" s="84">
        <v>0.72527840160132073</v>
      </c>
      <c r="AU336" s="84">
        <v>0.73193936973935803</v>
      </c>
      <c r="AV336" s="84">
        <v>0.71498998421628879</v>
      </c>
      <c r="AW336" s="84">
        <v>0.72007175670178825</v>
      </c>
      <c r="AX336" s="84">
        <v>0.72727372318017092</v>
      </c>
      <c r="AY336" s="84">
        <v>0.70767883897682093</v>
      </c>
      <c r="AZ336" s="84">
        <v>0.73733259147084829</v>
      </c>
      <c r="BA336" s="84">
        <v>0.74165024847180538</v>
      </c>
      <c r="BB336" s="84">
        <v>0.70582019628948145</v>
      </c>
      <c r="BC336" s="84">
        <v>0.69315182911733109</v>
      </c>
      <c r="BD336" s="84">
        <v>0.69277611592970745</v>
      </c>
      <c r="BE336" s="84">
        <v>0.70358575145286939</v>
      </c>
      <c r="BF336" s="84">
        <v>0.70607691851782461</v>
      </c>
      <c r="BG336" s="84">
        <v>0.71316034007854179</v>
      </c>
      <c r="BH336" s="84">
        <v>0.68568952518719961</v>
      </c>
      <c r="BI336" s="84">
        <v>0</v>
      </c>
      <c r="BJ336" s="84">
        <v>0.70319283336361926</v>
      </c>
      <c r="BK336" s="84">
        <v>0.6927759580519931</v>
      </c>
      <c r="BL336" s="84">
        <v>0.74232044357869753</v>
      </c>
      <c r="BM336" s="84">
        <v>0.7494693614408392</v>
      </c>
      <c r="BN336" s="84">
        <v>0.71020090745891462</v>
      </c>
      <c r="BO336" s="84">
        <v>0.70593531024331357</v>
      </c>
      <c r="BP336" s="84">
        <v>0.71242439174592731</v>
      </c>
      <c r="BQ336" s="84">
        <v>0.71597050938960494</v>
      </c>
      <c r="BR336" s="84">
        <v>0.72761827575143623</v>
      </c>
      <c r="BS336" s="84">
        <v>0.73294435459644325</v>
      </c>
      <c r="BT336" s="84">
        <v>0.71013215569362986</v>
      </c>
      <c r="BU336" s="84">
        <v>0</v>
      </c>
      <c r="BV336" s="84">
        <v>0.74740079093947354</v>
      </c>
      <c r="BW336" s="84">
        <v>0.7425132891853522</v>
      </c>
      <c r="BX336" s="84">
        <v>0.76974679722660855</v>
      </c>
      <c r="BY336" s="84">
        <v>0.779240734353699</v>
      </c>
      <c r="BZ336" s="84">
        <v>0</v>
      </c>
      <c r="CA336" s="84">
        <v>0.75788772158247419</v>
      </c>
      <c r="CB336" s="84">
        <v>0.74114503981605517</v>
      </c>
      <c r="CC336" s="84">
        <v>0.7372361415986679</v>
      </c>
      <c r="CD336" s="84">
        <v>0.86137346148334348</v>
      </c>
      <c r="CE336" s="84">
        <v>0.8631762537578791</v>
      </c>
      <c r="CF336" s="84">
        <v>0.75632992232137286</v>
      </c>
      <c r="CG336" s="84">
        <v>0.76524587323140691</v>
      </c>
      <c r="CH336" s="84">
        <v>0.78544917685478599</v>
      </c>
      <c r="CI336" s="84">
        <v>0.78166522986026699</v>
      </c>
      <c r="CJ336" s="84">
        <v>0.8927268361929569</v>
      </c>
      <c r="CK336" s="84">
        <v>0.88734376828373718</v>
      </c>
      <c r="CL336" s="84">
        <v>0.79056619290277708</v>
      </c>
      <c r="CM336" s="84">
        <v>0.77349757714777001</v>
      </c>
      <c r="CN336" s="84">
        <v>0.75524561698232495</v>
      </c>
      <c r="CO336" s="84">
        <v>0.85633082433149055</v>
      </c>
      <c r="CP336" s="84">
        <v>0.96732104577669153</v>
      </c>
      <c r="CQ336" s="84">
        <v>0.96490346947988692</v>
      </c>
      <c r="CR336" s="84">
        <v>0.86036643141547842</v>
      </c>
      <c r="CS336" s="84">
        <v>0.8624677963768933</v>
      </c>
      <c r="CT336" s="84">
        <v>0.87490600733915325</v>
      </c>
      <c r="CU336" s="84">
        <v>0.86737768291955297</v>
      </c>
      <c r="CV336" s="84">
        <v>0.88728150412286122</v>
      </c>
      <c r="CW336" s="84">
        <v>0.88982265982652964</v>
      </c>
      <c r="CX336" s="84">
        <v>0.87441723995694365</v>
      </c>
      <c r="CY336" s="84">
        <v>0</v>
      </c>
      <c r="CZ336" s="84">
        <v>0.84640945005369272</v>
      </c>
      <c r="DA336" s="84">
        <v>0.85970382835426995</v>
      </c>
      <c r="DB336" s="84">
        <v>0.95151417942028671</v>
      </c>
      <c r="DC336" s="84">
        <v>0.96015808370113864</v>
      </c>
      <c r="DD336" s="84">
        <v>0.85477929791080565</v>
      </c>
      <c r="DE336" s="84">
        <v>0.85439468954072895</v>
      </c>
      <c r="DF336" s="84">
        <v>0.88256943009627464</v>
      </c>
      <c r="DG336" s="84">
        <v>0.86390946619684628</v>
      </c>
      <c r="DH336" s="84">
        <v>0.8873594408804063</v>
      </c>
      <c r="DI336" s="84">
        <v>0.88630671851917475</v>
      </c>
      <c r="DJ336" s="84">
        <v>0.87210582875421139</v>
      </c>
      <c r="DK336" s="84">
        <v>0.85236624584441356</v>
      </c>
      <c r="DL336" s="84">
        <v>0.84158464321079651</v>
      </c>
      <c r="DM336" s="84">
        <v>0.85333349045839557</v>
      </c>
      <c r="DN336" s="84">
        <v>0.95316922547724336</v>
      </c>
      <c r="DO336" s="84">
        <v>0.95951745678089417</v>
      </c>
      <c r="DP336" s="84">
        <v>0.85020333142352611</v>
      </c>
      <c r="DQ336" s="84">
        <v>0.85696484422262387</v>
      </c>
      <c r="DR336" s="84">
        <v>0.88172282294385984</v>
      </c>
      <c r="DS336" s="84">
        <v>0.8613106419548876</v>
      </c>
      <c r="DT336" s="84">
        <v>0.88591851969425606</v>
      </c>
      <c r="DU336" s="84">
        <v>0.88618263451922963</v>
      </c>
      <c r="DV336" s="84">
        <v>0.86839958231093917</v>
      </c>
      <c r="DW336" s="84">
        <v>0.85276186831981726</v>
      </c>
      <c r="DX336" s="84">
        <v>0</v>
      </c>
      <c r="DY336" s="84">
        <v>0.84921970790801637</v>
      </c>
      <c r="DZ336" s="84">
        <v>0.95700234479122148</v>
      </c>
      <c r="EA336" s="84">
        <v>0.95819771713109247</v>
      </c>
      <c r="EB336" s="84">
        <v>0.85074642307114523</v>
      </c>
      <c r="EC336" s="84">
        <v>0.84833579421565175</v>
      </c>
      <c r="ED336" s="84">
        <v>0.87062754099401174</v>
      </c>
      <c r="EE336" s="84">
        <v>0.8574188985396034</v>
      </c>
      <c r="EF336" s="84">
        <v>0.88512187711895418</v>
      </c>
      <c r="EG336" s="84">
        <v>0.88485794118306504</v>
      </c>
      <c r="EH336" s="84">
        <v>0.86675956220608374</v>
      </c>
      <c r="EI336" s="84">
        <v>0.85206132554652569</v>
      </c>
      <c r="EJ336" s="84">
        <v>0.83485339300342853</v>
      </c>
      <c r="EK336" s="84">
        <v>0.84899586412348937</v>
      </c>
      <c r="EL336" s="84">
        <v>0.96042904561031561</v>
      </c>
      <c r="EM336" s="84">
        <v>0.96636487824562811</v>
      </c>
      <c r="EN336" s="84">
        <v>0.85432891206844119</v>
      </c>
      <c r="EO336" s="84">
        <v>0.85533298551446113</v>
      </c>
      <c r="EP336" s="84">
        <v>0.87434874630745529</v>
      </c>
      <c r="EQ336" s="84">
        <v>0.86091088774089997</v>
      </c>
      <c r="ER336" s="84">
        <v>0.87943847908845019</v>
      </c>
      <c r="ES336" s="84">
        <v>0.88090413335166906</v>
      </c>
      <c r="ET336" s="84">
        <v>0.86138382560161908</v>
      </c>
      <c r="EU336" s="84">
        <v>0.837418960353143</v>
      </c>
      <c r="EV336" s="84">
        <v>0.83527173536091648</v>
      </c>
      <c r="EW336" s="84">
        <v>0.84243941016844914</v>
      </c>
      <c r="EX336" s="84">
        <v>0.95975835245977481</v>
      </c>
      <c r="EY336" s="84">
        <v>0.86451927809564744</v>
      </c>
      <c r="EZ336" s="84">
        <v>0.84728615151474396</v>
      </c>
      <c r="FA336" s="84">
        <v>0.84762338407966953</v>
      </c>
      <c r="FB336" s="84">
        <v>0.86901489436985579</v>
      </c>
      <c r="FC336" s="84">
        <v>0.85040417468437968</v>
      </c>
      <c r="FD336" s="84">
        <v>0.86415563797126427</v>
      </c>
      <c r="FE336" s="84">
        <v>0.86716848357911103</v>
      </c>
      <c r="FF336" s="84">
        <v>0.84802862885174812</v>
      </c>
      <c r="FG336" s="84">
        <v>0.82535410971987699</v>
      </c>
      <c r="FH336" s="84">
        <v>0.82050628470409026</v>
      </c>
      <c r="FI336" s="84">
        <v>0.82771237919455043</v>
      </c>
      <c r="FJ336" s="84">
        <v>0.95293542593328717</v>
      </c>
      <c r="FK336" s="84">
        <v>0.85698579706001377</v>
      </c>
      <c r="FL336" s="84">
        <v>0.83851561886135051</v>
      </c>
      <c r="FM336" s="84">
        <v>0.84633518020777743</v>
      </c>
      <c r="FN336" s="84">
        <v>0.8570156072528361</v>
      </c>
      <c r="FO336" s="84">
        <v>0.84391042018322415</v>
      </c>
      <c r="FP336" s="84">
        <v>0.86115179843454792</v>
      </c>
      <c r="FQ336" s="84">
        <v>0.86318227556870897</v>
      </c>
      <c r="FR336" s="84">
        <v>0.84263941547140031</v>
      </c>
      <c r="FS336" s="84">
        <v>0.82077875016566604</v>
      </c>
      <c r="FT336" s="84">
        <v>0.81062024791518472</v>
      </c>
      <c r="FU336" s="84">
        <v>0.82486480893598624</v>
      </c>
      <c r="FV336" s="84">
        <v>0.94624867524223188</v>
      </c>
      <c r="FW336" s="84">
        <v>0.94303844223859046</v>
      </c>
      <c r="FX336" s="84">
        <v>0.83280395918910877</v>
      </c>
      <c r="FY336" s="84">
        <v>0</v>
      </c>
      <c r="FZ336" s="84">
        <v>0.84709006183470836</v>
      </c>
      <c r="GA336" s="84">
        <v>0.84350299855159105</v>
      </c>
    </row>
    <row r="337" spans="2:183">
      <c r="B337" s="96" t="s">
        <v>54</v>
      </c>
      <c r="C337" s="166" t="s">
        <v>42</v>
      </c>
      <c r="D337" s="178">
        <v>431272.32</v>
      </c>
      <c r="E337" s="179">
        <v>362004.19</v>
      </c>
      <c r="F337" s="179">
        <v>452752.54000000004</v>
      </c>
      <c r="G337" s="179">
        <v>310246.16000000003</v>
      </c>
      <c r="H337" s="179">
        <v>405374.31000000006</v>
      </c>
      <c r="I337" s="179">
        <v>411422.04</v>
      </c>
      <c r="J337" s="179">
        <v>509959.47</v>
      </c>
      <c r="K337" s="179">
        <v>423315.1</v>
      </c>
      <c r="L337" s="179">
        <v>385727.87</v>
      </c>
      <c r="M337" s="179">
        <v>319868.92</v>
      </c>
      <c r="N337" s="179">
        <v>436702.87</v>
      </c>
      <c r="O337" s="179">
        <v>472969.8</v>
      </c>
      <c r="P337" s="179">
        <v>485133.74</v>
      </c>
      <c r="Q337" s="179">
        <v>294563.05</v>
      </c>
      <c r="R337" s="179">
        <v>328784.49</v>
      </c>
      <c r="S337" s="179">
        <v>378691.61</v>
      </c>
      <c r="T337" s="179">
        <v>329606.69000000006</v>
      </c>
      <c r="U337" s="179">
        <v>448871.81</v>
      </c>
      <c r="V337" s="179">
        <v>362530.03</v>
      </c>
      <c r="W337" s="179">
        <v>294600.39</v>
      </c>
      <c r="X337" s="179">
        <v>358733.75</v>
      </c>
      <c r="Y337" s="179">
        <v>513047.36</v>
      </c>
      <c r="Z337" s="179">
        <v>381674.02</v>
      </c>
      <c r="AA337" s="179">
        <v>372289.14</v>
      </c>
      <c r="AB337" s="179">
        <v>455548.15</v>
      </c>
      <c r="AC337" s="179">
        <v>394720.78</v>
      </c>
      <c r="AD337" s="179">
        <v>387167.27</v>
      </c>
      <c r="AE337" s="179">
        <v>330968.24</v>
      </c>
      <c r="AF337" s="179">
        <v>415316.92000000004</v>
      </c>
      <c r="AG337" s="179">
        <v>393077.41000000003</v>
      </c>
      <c r="AH337" s="179">
        <v>459954.36</v>
      </c>
      <c r="AI337" s="179">
        <v>421128.86</v>
      </c>
      <c r="AJ337" s="179">
        <v>354941.12</v>
      </c>
      <c r="AK337" s="179">
        <v>429921.46</v>
      </c>
      <c r="AL337" s="179">
        <v>370368.98</v>
      </c>
      <c r="AM337" s="179">
        <v>340320.06000000006</v>
      </c>
      <c r="AN337" s="179">
        <v>405292.57999999996</v>
      </c>
      <c r="AO337" s="179">
        <v>367338.38</v>
      </c>
      <c r="AP337" s="179">
        <v>387003.06000000006</v>
      </c>
      <c r="AQ337" s="179">
        <v>328021.27</v>
      </c>
      <c r="AR337" s="179">
        <v>336139.48</v>
      </c>
      <c r="AS337" s="179">
        <v>348492.19999999995</v>
      </c>
      <c r="AT337" s="179">
        <v>423386.48</v>
      </c>
      <c r="AU337" s="179">
        <v>409294.8</v>
      </c>
      <c r="AV337" s="179">
        <v>420726.35</v>
      </c>
      <c r="AW337" s="179">
        <v>512285.41</v>
      </c>
      <c r="AX337" s="179">
        <v>379007.66</v>
      </c>
      <c r="AY337" s="179">
        <v>430269.56999999995</v>
      </c>
      <c r="AZ337" s="179">
        <v>372455.32000000007</v>
      </c>
      <c r="BA337" s="179">
        <v>397749.94</v>
      </c>
      <c r="BB337" s="179">
        <v>362413.66000000003</v>
      </c>
      <c r="BC337" s="179">
        <v>449061.23</v>
      </c>
      <c r="BD337" s="179">
        <v>410032.86</v>
      </c>
      <c r="BE337" s="179">
        <v>466678.22</v>
      </c>
      <c r="BF337" s="179">
        <v>356133.53</v>
      </c>
      <c r="BG337" s="179">
        <v>358054.3</v>
      </c>
      <c r="BH337" s="179">
        <v>369244.01</v>
      </c>
      <c r="BI337" s="179">
        <v>307022.12</v>
      </c>
      <c r="BJ337" s="179">
        <v>428569.88</v>
      </c>
      <c r="BK337" s="179">
        <v>423625.95999999996</v>
      </c>
      <c r="BL337" s="179">
        <v>454018.95</v>
      </c>
      <c r="BM337" s="179">
        <v>377108.24</v>
      </c>
      <c r="BN337" s="179">
        <v>442980.68000000005</v>
      </c>
      <c r="BO337" s="179">
        <v>391751.9</v>
      </c>
      <c r="BP337" s="179">
        <v>379229.54000000004</v>
      </c>
      <c r="BQ337" s="179">
        <v>469032.39</v>
      </c>
      <c r="BR337" s="179">
        <v>435645.13</v>
      </c>
      <c r="BS337" s="179">
        <v>416000.66</v>
      </c>
      <c r="BT337" s="179">
        <v>389220.53</v>
      </c>
      <c r="BU337" s="179">
        <v>445280.48</v>
      </c>
      <c r="BV337" s="179">
        <v>454256.51</v>
      </c>
      <c r="BW337" s="179">
        <v>500028.67</v>
      </c>
      <c r="BX337" s="179">
        <v>410197.67000000004</v>
      </c>
      <c r="BY337" s="179">
        <v>395107.83</v>
      </c>
      <c r="BZ337" s="179">
        <v>422723.9</v>
      </c>
      <c r="CA337" s="179">
        <v>420604.02</v>
      </c>
      <c r="CB337" s="179">
        <v>365424.12</v>
      </c>
      <c r="CC337" s="179">
        <v>492285.83000000007</v>
      </c>
      <c r="CD337" s="179">
        <v>392627.73</v>
      </c>
      <c r="CE337" s="179">
        <v>426872.13999999996</v>
      </c>
      <c r="CF337" s="179">
        <v>376632.29</v>
      </c>
      <c r="CG337" s="179">
        <v>336017.70999999996</v>
      </c>
      <c r="CH337" s="179">
        <v>500254.28</v>
      </c>
      <c r="CI337" s="179">
        <v>425030.04999999993</v>
      </c>
      <c r="CJ337" s="179">
        <v>483004.38</v>
      </c>
      <c r="CK337" s="179">
        <v>437091.42000000004</v>
      </c>
      <c r="CL337" s="179">
        <v>391580.68000000005</v>
      </c>
      <c r="CM337" s="179">
        <v>458947.41</v>
      </c>
      <c r="CN337" s="179">
        <v>353602.86</v>
      </c>
      <c r="CO337" s="179">
        <v>433076.11</v>
      </c>
      <c r="CP337" s="179">
        <v>542371.01</v>
      </c>
      <c r="CQ337" s="179">
        <v>506463.44000000006</v>
      </c>
      <c r="CR337" s="179">
        <v>487230.96</v>
      </c>
      <c r="CS337" s="179">
        <v>505683.89</v>
      </c>
      <c r="CT337" s="179">
        <v>453390.85000000009</v>
      </c>
      <c r="CU337" s="179">
        <v>513114.62000000005</v>
      </c>
      <c r="CV337" s="179">
        <v>563710.02</v>
      </c>
      <c r="CW337" s="179">
        <v>465214.02</v>
      </c>
      <c r="CX337" s="179">
        <v>507340.77</v>
      </c>
      <c r="CY337" s="179">
        <v>371798.38000000006</v>
      </c>
      <c r="CZ337" s="179">
        <v>506456</v>
      </c>
      <c r="DA337" s="179">
        <v>436694.39999999997</v>
      </c>
      <c r="DB337" s="179">
        <v>515847.29000000004</v>
      </c>
      <c r="DC337" s="179">
        <v>513579.73</v>
      </c>
      <c r="DD337" s="179">
        <v>463479</v>
      </c>
      <c r="DE337" s="179">
        <v>512766.13</v>
      </c>
      <c r="DF337" s="179">
        <v>462869.76000000001</v>
      </c>
      <c r="DG337" s="179">
        <v>572719.68999999994</v>
      </c>
      <c r="DH337" s="179">
        <v>567258.87</v>
      </c>
      <c r="DI337" s="179">
        <v>444793.31000000006</v>
      </c>
      <c r="DJ337" s="179">
        <v>464894.77</v>
      </c>
      <c r="DK337" s="179">
        <v>495129.26</v>
      </c>
      <c r="DL337" s="179">
        <v>429172.28</v>
      </c>
      <c r="DM337" s="179">
        <v>464938.23</v>
      </c>
      <c r="DN337" s="179">
        <v>559122.29</v>
      </c>
      <c r="DO337" s="179">
        <v>501595.65</v>
      </c>
      <c r="DP337" s="179">
        <v>523320.07999999996</v>
      </c>
      <c r="DQ337" s="179">
        <v>529985.57999999984</v>
      </c>
      <c r="DR337" s="179">
        <v>436880.05999999994</v>
      </c>
      <c r="DS337" s="179">
        <v>610432.17999999993</v>
      </c>
      <c r="DT337" s="179">
        <v>602535.65999999992</v>
      </c>
      <c r="DU337" s="179">
        <v>529691.16999999993</v>
      </c>
      <c r="DV337" s="179">
        <v>561628.38</v>
      </c>
      <c r="DW337" s="179">
        <v>423713.54000000004</v>
      </c>
      <c r="DX337" s="179">
        <v>473229.17</v>
      </c>
      <c r="DY337" s="179">
        <v>502603.51</v>
      </c>
      <c r="DZ337" s="179">
        <v>429082.88999999996</v>
      </c>
      <c r="EA337" s="179">
        <v>572240.22</v>
      </c>
      <c r="EB337" s="179">
        <v>538195.97</v>
      </c>
      <c r="EC337" s="179">
        <v>432745.66999999993</v>
      </c>
      <c r="ED337" s="179">
        <v>534467.27</v>
      </c>
      <c r="EE337" s="179">
        <v>699607.4</v>
      </c>
      <c r="EF337" s="179">
        <v>542066.94999999995</v>
      </c>
      <c r="EG337" s="179">
        <v>602500.82000000007</v>
      </c>
      <c r="EH337" s="179">
        <v>427313.68</v>
      </c>
      <c r="EI337" s="179">
        <v>407439.01999999996</v>
      </c>
      <c r="EJ337" s="179">
        <v>513739.51</v>
      </c>
      <c r="EK337" s="179">
        <v>519024.52999999997</v>
      </c>
      <c r="EL337" s="179">
        <v>578671.82000000007</v>
      </c>
      <c r="EM337" s="179">
        <v>637892.12</v>
      </c>
      <c r="EN337" s="179">
        <v>539876.16999999993</v>
      </c>
      <c r="EO337" s="179">
        <v>651320.87</v>
      </c>
      <c r="EP337" s="179">
        <v>639135.4</v>
      </c>
      <c r="EQ337" s="179">
        <v>664985.51</v>
      </c>
      <c r="ER337" s="179">
        <v>526598.27</v>
      </c>
      <c r="ES337" s="179">
        <v>524758.02</v>
      </c>
      <c r="ET337" s="179">
        <v>611011.34</v>
      </c>
      <c r="EU337" s="179">
        <v>485501.55000000005</v>
      </c>
      <c r="EV337" s="179">
        <v>539139.47</v>
      </c>
      <c r="EW337" s="179">
        <v>458229.87</v>
      </c>
      <c r="EX337" s="179">
        <v>520511.87</v>
      </c>
      <c r="EY337" s="179">
        <v>663773.21000000008</v>
      </c>
      <c r="EZ337" s="179">
        <v>523180.62</v>
      </c>
      <c r="FA337" s="179">
        <v>456421.55</v>
      </c>
      <c r="FB337" s="179">
        <v>510595.67</v>
      </c>
      <c r="FC337" s="179">
        <v>652519.77</v>
      </c>
      <c r="FD337" s="179">
        <v>546034.11</v>
      </c>
      <c r="FE337" s="179">
        <v>619339.86</v>
      </c>
      <c r="FF337" s="179">
        <v>556569.52999999991</v>
      </c>
      <c r="FG337" s="179">
        <v>426594.02</v>
      </c>
      <c r="FH337" s="179">
        <v>518821.28999999992</v>
      </c>
      <c r="FI337" s="179">
        <v>492522.70999999996</v>
      </c>
      <c r="FJ337" s="179">
        <v>540807.75</v>
      </c>
      <c r="FK337" s="179">
        <v>627585.98</v>
      </c>
      <c r="FL337" s="179">
        <v>542067.29</v>
      </c>
      <c r="FM337" s="179">
        <v>722587.01</v>
      </c>
      <c r="FN337" s="179">
        <v>545639.03</v>
      </c>
      <c r="FO337" s="179">
        <v>730297.25</v>
      </c>
      <c r="FP337" s="179">
        <v>586132.71</v>
      </c>
      <c r="FQ337" s="179">
        <v>557534.65</v>
      </c>
      <c r="FR337" s="179">
        <v>585709.81999999995</v>
      </c>
      <c r="FS337" s="179">
        <v>573831.96</v>
      </c>
      <c r="FT337" s="179">
        <v>452894.52</v>
      </c>
      <c r="FU337" s="179">
        <v>516978.77</v>
      </c>
      <c r="FV337" s="179">
        <v>525124.12</v>
      </c>
      <c r="FW337" s="179">
        <v>626067.19999999995</v>
      </c>
      <c r="FX337" s="179">
        <v>479175.49</v>
      </c>
      <c r="FY337" s="179">
        <v>491826.83000000007</v>
      </c>
      <c r="FZ337" s="179">
        <v>571485.29</v>
      </c>
      <c r="GA337" s="179">
        <v>766575.28</v>
      </c>
    </row>
    <row r="338" spans="2:183">
      <c r="B338" s="96" t="s">
        <v>54</v>
      </c>
      <c r="C338" s="166" t="s">
        <v>318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18540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179">
        <v>0</v>
      </c>
      <c r="X338" s="179">
        <v>0</v>
      </c>
      <c r="Y338" s="179">
        <v>0</v>
      </c>
      <c r="Z338" s="179">
        <v>0</v>
      </c>
      <c r="AA338" s="179">
        <v>0</v>
      </c>
      <c r="AB338" s="179">
        <v>0</v>
      </c>
      <c r="AC338" s="179">
        <v>0</v>
      </c>
      <c r="AD338" s="179">
        <v>0</v>
      </c>
      <c r="AE338" s="179">
        <v>0</v>
      </c>
      <c r="AF338" s="179">
        <v>0</v>
      </c>
      <c r="AG338" s="179">
        <v>0</v>
      </c>
      <c r="AH338" s="179">
        <v>0</v>
      </c>
      <c r="AI338" s="179">
        <v>0</v>
      </c>
      <c r="AJ338" s="179">
        <v>0</v>
      </c>
      <c r="AK338" s="179">
        <v>0</v>
      </c>
      <c r="AL338" s="179">
        <v>0</v>
      </c>
      <c r="AM338" s="179">
        <v>0</v>
      </c>
      <c r="AN338" s="179">
        <v>0</v>
      </c>
      <c r="AO338" s="179">
        <v>0</v>
      </c>
      <c r="AP338" s="179">
        <v>0</v>
      </c>
      <c r="AQ338" s="179">
        <v>0</v>
      </c>
      <c r="AR338" s="179">
        <v>0</v>
      </c>
      <c r="AS338" s="179">
        <v>0</v>
      </c>
      <c r="AT338" s="179">
        <v>0</v>
      </c>
      <c r="AU338" s="179">
        <v>0</v>
      </c>
      <c r="AV338" s="179">
        <v>0</v>
      </c>
      <c r="AW338" s="179">
        <v>0</v>
      </c>
      <c r="AX338" s="179">
        <v>0</v>
      </c>
      <c r="AY338" s="179">
        <v>0</v>
      </c>
      <c r="AZ338" s="179">
        <v>0</v>
      </c>
      <c r="BA338" s="179">
        <v>0</v>
      </c>
      <c r="BB338" s="179">
        <v>0</v>
      </c>
      <c r="BC338" s="179">
        <v>0</v>
      </c>
      <c r="BD338" s="179">
        <v>0</v>
      </c>
      <c r="BE338" s="179">
        <v>0</v>
      </c>
      <c r="BF338" s="179">
        <v>0</v>
      </c>
      <c r="BG338" s="179">
        <v>0</v>
      </c>
      <c r="BH338" s="179">
        <v>0</v>
      </c>
      <c r="BI338" s="179">
        <v>0</v>
      </c>
      <c r="BJ338" s="179">
        <v>0</v>
      </c>
      <c r="BK338" s="179">
        <v>0</v>
      </c>
      <c r="BL338" s="179">
        <v>0</v>
      </c>
      <c r="BM338" s="179">
        <v>0</v>
      </c>
      <c r="BN338" s="179">
        <v>0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0</v>
      </c>
      <c r="BW338" s="179">
        <v>0</v>
      </c>
      <c r="BX338" s="179">
        <v>0</v>
      </c>
      <c r="BY338" s="179">
        <v>0</v>
      </c>
      <c r="BZ338" s="179">
        <v>0</v>
      </c>
      <c r="CA338" s="179">
        <v>0</v>
      </c>
      <c r="CB338" s="179">
        <v>0</v>
      </c>
      <c r="CC338" s="179">
        <v>0</v>
      </c>
      <c r="CD338" s="179">
        <v>28630</v>
      </c>
      <c r="CE338" s="179">
        <v>28260</v>
      </c>
      <c r="CF338" s="179">
        <v>0</v>
      </c>
      <c r="CG338" s="179">
        <v>0</v>
      </c>
      <c r="CH338" s="179">
        <v>0</v>
      </c>
      <c r="CI338" s="179">
        <v>0</v>
      </c>
      <c r="CJ338" s="179">
        <v>19980</v>
      </c>
      <c r="CK338" s="179">
        <v>16440</v>
      </c>
      <c r="CL338" s="179">
        <v>0</v>
      </c>
      <c r="CM338" s="179">
        <v>0</v>
      </c>
      <c r="CN338" s="179">
        <v>0</v>
      </c>
      <c r="CO338" s="179">
        <v>18170</v>
      </c>
      <c r="CP338" s="179">
        <v>29440</v>
      </c>
      <c r="CQ338" s="179">
        <v>28720</v>
      </c>
      <c r="CR338" s="179">
        <v>18540</v>
      </c>
      <c r="CS338" s="179">
        <v>19260</v>
      </c>
      <c r="CT338" s="179">
        <v>17350</v>
      </c>
      <c r="CU338" s="179">
        <v>39350</v>
      </c>
      <c r="CV338" s="179">
        <v>30350</v>
      </c>
      <c r="CW338" s="179">
        <v>36440</v>
      </c>
      <c r="CX338" s="179">
        <v>43170</v>
      </c>
      <c r="CY338" s="179">
        <v>30440</v>
      </c>
      <c r="CZ338" s="179">
        <v>16350.000000000002</v>
      </c>
      <c r="DA338" s="179">
        <v>20440</v>
      </c>
      <c r="DB338" s="179">
        <v>21260</v>
      </c>
      <c r="DC338" s="179">
        <v>22440</v>
      </c>
      <c r="DD338" s="179">
        <v>19440</v>
      </c>
      <c r="DE338" s="179">
        <v>16350.000000000002</v>
      </c>
      <c r="DF338" s="179">
        <v>17440</v>
      </c>
      <c r="DG338" s="179">
        <v>29440</v>
      </c>
      <c r="DH338" s="179">
        <v>37350</v>
      </c>
      <c r="DI338" s="179">
        <v>35170</v>
      </c>
      <c r="DJ338" s="179">
        <v>40440</v>
      </c>
      <c r="DK338" s="179">
        <v>24440</v>
      </c>
      <c r="DL338" s="179">
        <v>20260</v>
      </c>
      <c r="DM338" s="179">
        <v>19980</v>
      </c>
      <c r="DN338" s="179">
        <v>20350</v>
      </c>
      <c r="DO338" s="179">
        <v>21170</v>
      </c>
      <c r="DP338" s="179">
        <v>19440</v>
      </c>
      <c r="DQ338" s="179">
        <v>18630</v>
      </c>
      <c r="DR338" s="179">
        <v>19350</v>
      </c>
      <c r="DS338" s="179">
        <v>28260</v>
      </c>
      <c r="DT338" s="179">
        <v>39440</v>
      </c>
      <c r="DU338" s="179">
        <v>35260</v>
      </c>
      <c r="DV338" s="179">
        <v>41350</v>
      </c>
      <c r="DW338" s="179">
        <v>24260</v>
      </c>
      <c r="DX338" s="179">
        <v>18350</v>
      </c>
      <c r="DY338" s="179">
        <v>21350</v>
      </c>
      <c r="DZ338" s="179">
        <v>20440</v>
      </c>
      <c r="EA338" s="179">
        <v>22070</v>
      </c>
      <c r="EB338" s="179">
        <v>17350</v>
      </c>
      <c r="EC338" s="179">
        <v>19350</v>
      </c>
      <c r="ED338" s="179">
        <v>18350</v>
      </c>
      <c r="EE338" s="179">
        <v>14170</v>
      </c>
      <c r="EF338" s="179">
        <v>39350</v>
      </c>
      <c r="EG338" s="179">
        <v>38440</v>
      </c>
      <c r="EH338" s="179">
        <v>38260</v>
      </c>
      <c r="EI338" s="179">
        <v>15440</v>
      </c>
      <c r="EJ338" s="179">
        <v>9350</v>
      </c>
      <c r="EK338" s="179">
        <v>19350</v>
      </c>
      <c r="EL338" s="179">
        <v>22170</v>
      </c>
      <c r="EM338" s="179">
        <v>19440</v>
      </c>
      <c r="EN338" s="179">
        <v>18540</v>
      </c>
      <c r="EO338" s="179">
        <v>8350</v>
      </c>
      <c r="EP338" s="179">
        <v>7440</v>
      </c>
      <c r="EQ338" s="179">
        <v>18170</v>
      </c>
      <c r="ER338" s="179">
        <v>39350</v>
      </c>
      <c r="ES338" s="179">
        <v>34350</v>
      </c>
      <c r="ET338" s="179">
        <v>37540</v>
      </c>
      <c r="EU338" s="179">
        <v>16070</v>
      </c>
      <c r="EV338" s="179">
        <v>8630</v>
      </c>
      <c r="EW338" s="179">
        <v>19350</v>
      </c>
      <c r="EX338" s="179">
        <v>23260</v>
      </c>
      <c r="EY338" s="179">
        <v>19540</v>
      </c>
      <c r="EZ338" s="179">
        <v>20350</v>
      </c>
      <c r="FA338" s="179">
        <v>6540</v>
      </c>
      <c r="FB338" s="179">
        <v>6540</v>
      </c>
      <c r="FC338" s="179">
        <v>18350</v>
      </c>
      <c r="FD338" s="179">
        <v>35440</v>
      </c>
      <c r="FE338" s="179">
        <v>36260</v>
      </c>
      <c r="FF338" s="179">
        <v>37260</v>
      </c>
      <c r="FG338" s="179">
        <v>15440</v>
      </c>
      <c r="FH338" s="179">
        <v>8540</v>
      </c>
      <c r="FI338" s="179">
        <v>21260</v>
      </c>
      <c r="FJ338" s="179">
        <v>23070</v>
      </c>
      <c r="FK338" s="179">
        <v>20170</v>
      </c>
      <c r="FL338" s="179">
        <v>19260</v>
      </c>
      <c r="FM338" s="179">
        <v>7540</v>
      </c>
      <c r="FN338" s="179">
        <v>7720</v>
      </c>
      <c r="FO338" s="179">
        <v>18170</v>
      </c>
      <c r="FP338" s="179">
        <v>33350</v>
      </c>
      <c r="FQ338" s="179">
        <v>33350</v>
      </c>
      <c r="FR338" s="179">
        <v>39170</v>
      </c>
      <c r="FS338" s="179">
        <v>13170</v>
      </c>
      <c r="FT338" s="179">
        <v>8440</v>
      </c>
      <c r="FU338" s="179">
        <v>20260</v>
      </c>
      <c r="FV338" s="179">
        <v>20540</v>
      </c>
      <c r="FW338" s="179">
        <v>22170</v>
      </c>
      <c r="FX338" s="179">
        <v>18540</v>
      </c>
      <c r="FY338" s="179">
        <v>19260</v>
      </c>
      <c r="FZ338" s="179">
        <v>20440</v>
      </c>
      <c r="GA338" s="179">
        <v>19350</v>
      </c>
    </row>
    <row r="339" spans="2:183">
      <c r="B339" s="96" t="s">
        <v>54</v>
      </c>
      <c r="C339" s="166" t="s">
        <v>43</v>
      </c>
      <c r="D339" s="175">
        <v>1898.16</v>
      </c>
      <c r="E339" s="176">
        <v>1704.65</v>
      </c>
      <c r="F339" s="176">
        <v>1832.1899999999998</v>
      </c>
      <c r="G339" s="176">
        <v>1532.04</v>
      </c>
      <c r="H339" s="176">
        <v>3710.51</v>
      </c>
      <c r="I339" s="176">
        <v>1826.11</v>
      </c>
      <c r="J339" s="176">
        <v>2360.77</v>
      </c>
      <c r="K339" s="176">
        <v>1831.22</v>
      </c>
      <c r="L339" s="176">
        <v>1764.04</v>
      </c>
      <c r="M339" s="176">
        <v>1170.1000000000001</v>
      </c>
      <c r="N339" s="176">
        <v>1409.8899999999999</v>
      </c>
      <c r="O339" s="176">
        <v>1854.2199999999998</v>
      </c>
      <c r="P339" s="176">
        <v>1954.77</v>
      </c>
      <c r="Q339" s="176">
        <v>1756.3899999999999</v>
      </c>
      <c r="R339" s="176">
        <v>1789.72</v>
      </c>
      <c r="S339" s="176">
        <v>1659.83</v>
      </c>
      <c r="T339" s="176">
        <v>1664.08</v>
      </c>
      <c r="U339" s="176">
        <v>1814.48</v>
      </c>
      <c r="V339" s="176">
        <v>1881.0100000000002</v>
      </c>
      <c r="W339" s="176">
        <v>1881.6100000000001</v>
      </c>
      <c r="X339" s="176">
        <v>1791.67</v>
      </c>
      <c r="Y339" s="176">
        <v>1704.32</v>
      </c>
      <c r="Z339" s="176">
        <v>1818.31</v>
      </c>
      <c r="AA339" s="176">
        <v>1876.8899999999999</v>
      </c>
      <c r="AB339" s="176">
        <v>1948.78</v>
      </c>
      <c r="AC339" s="176">
        <v>1762.31</v>
      </c>
      <c r="AD339" s="176">
        <v>1883.59</v>
      </c>
      <c r="AE339" s="176">
        <v>1724.1799999999998</v>
      </c>
      <c r="AF339" s="176">
        <v>3823.6</v>
      </c>
      <c r="AG339" s="176">
        <v>1830.4900000000002</v>
      </c>
      <c r="AH339" s="176">
        <v>1898.1499999999996</v>
      </c>
      <c r="AI339" s="176">
        <v>1893.58</v>
      </c>
      <c r="AJ339" s="176">
        <v>1801.43</v>
      </c>
      <c r="AK339" s="176">
        <v>1372.72</v>
      </c>
      <c r="AL339" s="176">
        <v>1827.02</v>
      </c>
      <c r="AM339" s="176">
        <v>1869.52</v>
      </c>
      <c r="AN339" s="176">
        <v>1947.8600000000001</v>
      </c>
      <c r="AO339" s="176">
        <v>1829.53</v>
      </c>
      <c r="AP339" s="176">
        <v>1764.21</v>
      </c>
      <c r="AQ339" s="176">
        <v>1567.4699999999998</v>
      </c>
      <c r="AR339" s="176">
        <v>1738.3600000000001</v>
      </c>
      <c r="AS339" s="176">
        <v>1838.1400000000003</v>
      </c>
      <c r="AT339" s="176">
        <v>1904.1100000000001</v>
      </c>
      <c r="AU339" s="176">
        <v>1911.8400000000001</v>
      </c>
      <c r="AV339" s="176">
        <v>1817.27</v>
      </c>
      <c r="AW339" s="176">
        <v>1714.98</v>
      </c>
      <c r="AX339" s="176">
        <v>1848.1899999999998</v>
      </c>
      <c r="AY339" s="176">
        <v>1874.04</v>
      </c>
      <c r="AZ339" s="176">
        <v>1950.01</v>
      </c>
      <c r="BA339" s="176">
        <v>1765.71</v>
      </c>
      <c r="BB339" s="176">
        <v>1812.9899999999998</v>
      </c>
      <c r="BC339" s="176">
        <v>1587.73</v>
      </c>
      <c r="BD339" s="176">
        <v>3991.0199999999995</v>
      </c>
      <c r="BE339" s="176">
        <v>2089.56</v>
      </c>
      <c r="BF339" s="176">
        <v>1877.69</v>
      </c>
      <c r="BG339" s="176">
        <v>1887.7399999999998</v>
      </c>
      <c r="BH339" s="176">
        <v>1749.82</v>
      </c>
      <c r="BI339" s="176">
        <v>1100.5700000000002</v>
      </c>
      <c r="BJ339" s="176">
        <v>1390.77</v>
      </c>
      <c r="BK339" s="176">
        <v>1862.8</v>
      </c>
      <c r="BL339" s="176">
        <v>1953.43</v>
      </c>
      <c r="BM339" s="176">
        <v>1773.56</v>
      </c>
      <c r="BN339" s="176">
        <v>1816.2199999999998</v>
      </c>
      <c r="BO339" s="176">
        <v>1590.06</v>
      </c>
      <c r="BP339" s="176">
        <v>1678.42</v>
      </c>
      <c r="BQ339" s="176">
        <v>1827.04</v>
      </c>
      <c r="BR339" s="176">
        <v>1917.3600000000001</v>
      </c>
      <c r="BS339" s="176">
        <v>1930.4099999999999</v>
      </c>
      <c r="BT339" s="176">
        <v>1770.7199999999998</v>
      </c>
      <c r="BU339" s="176">
        <v>1807.53</v>
      </c>
      <c r="BV339" s="176">
        <v>1705.3199999999997</v>
      </c>
      <c r="BW339" s="176">
        <v>1951.84</v>
      </c>
      <c r="BX339" s="176">
        <v>2001.84</v>
      </c>
      <c r="BY339" s="176">
        <v>1792.5700000000002</v>
      </c>
      <c r="BZ339" s="176">
        <v>1836.84</v>
      </c>
      <c r="CA339" s="176">
        <v>4076.3699999999994</v>
      </c>
      <c r="CB339" s="176">
        <v>2117.19</v>
      </c>
      <c r="CC339" s="176">
        <v>1879.3799999999999</v>
      </c>
      <c r="CD339" s="176">
        <v>1983.1100000000001</v>
      </c>
      <c r="CE339" s="176">
        <v>1988.5700000000002</v>
      </c>
      <c r="CF339" s="176">
        <v>1909.3600000000001</v>
      </c>
      <c r="CG339" s="176">
        <v>1286.1600000000001</v>
      </c>
      <c r="CH339" s="176">
        <v>1939.19</v>
      </c>
      <c r="CI339" s="176">
        <v>2028.01</v>
      </c>
      <c r="CJ339" s="176">
        <v>2047.9599999999998</v>
      </c>
      <c r="CK339" s="176">
        <v>1915.0900000000001</v>
      </c>
      <c r="CL339" s="176">
        <v>2018.1200000000001</v>
      </c>
      <c r="CM339" s="176">
        <v>1711.81</v>
      </c>
      <c r="CN339" s="176">
        <v>1851.51</v>
      </c>
      <c r="CO339" s="176">
        <v>1925.93</v>
      </c>
      <c r="CP339" s="176">
        <v>2008.27</v>
      </c>
      <c r="CQ339" s="176">
        <v>2007.6399999999999</v>
      </c>
      <c r="CR339" s="176">
        <v>1927.6999999999998</v>
      </c>
      <c r="CS339" s="176">
        <v>1818.52</v>
      </c>
      <c r="CT339" s="176">
        <v>1969.4900000000002</v>
      </c>
      <c r="CU339" s="176">
        <v>2034.71</v>
      </c>
      <c r="CV339" s="176">
        <v>2049.6800000000003</v>
      </c>
      <c r="CW339" s="176">
        <v>1805.44</v>
      </c>
      <c r="CX339" s="176">
        <v>1708.12</v>
      </c>
      <c r="CY339" s="176">
        <v>1546.8200000000002</v>
      </c>
      <c r="CZ339" s="176">
        <v>4264.6900000000005</v>
      </c>
      <c r="DA339" s="176">
        <v>2418.6499999999996</v>
      </c>
      <c r="DB339" s="176">
        <v>2006.4099999999999</v>
      </c>
      <c r="DC339" s="176">
        <v>2023.79</v>
      </c>
      <c r="DD339" s="176">
        <v>1917.53</v>
      </c>
      <c r="DE339" s="176">
        <v>1272.1899999999998</v>
      </c>
      <c r="DF339" s="176">
        <v>1977.13</v>
      </c>
      <c r="DG339" s="176">
        <v>2027.3600000000001</v>
      </c>
      <c r="DH339" s="176">
        <v>2043.99</v>
      </c>
      <c r="DI339" s="176">
        <v>1847.03</v>
      </c>
      <c r="DJ339" s="176">
        <v>2039.9399999999998</v>
      </c>
      <c r="DK339" s="176">
        <v>1818.6100000000001</v>
      </c>
      <c r="DL339" s="176">
        <v>1715.53</v>
      </c>
      <c r="DM339" s="176">
        <v>1924.19</v>
      </c>
      <c r="DN339" s="176">
        <v>2009.53</v>
      </c>
      <c r="DO339" s="176">
        <v>2017.96</v>
      </c>
      <c r="DP339" s="176">
        <v>1907.81</v>
      </c>
      <c r="DQ339" s="176">
        <v>1820.5700000000002</v>
      </c>
      <c r="DR339" s="176">
        <v>1973.92</v>
      </c>
      <c r="DS339" s="176">
        <v>2026.3</v>
      </c>
      <c r="DT339" s="176">
        <v>2043.8</v>
      </c>
      <c r="DU339" s="176">
        <v>1844.8899999999999</v>
      </c>
      <c r="DV339" s="176">
        <v>1997.9900000000002</v>
      </c>
      <c r="DW339" s="176">
        <v>1673.57</v>
      </c>
      <c r="DX339" s="176">
        <v>4335.2199999999993</v>
      </c>
      <c r="DY339" s="176">
        <v>2224.8000000000002</v>
      </c>
      <c r="DZ339" s="176">
        <v>2005.9</v>
      </c>
      <c r="EA339" s="176">
        <v>2003.33</v>
      </c>
      <c r="EB339" s="176">
        <v>1910.5300000000002</v>
      </c>
      <c r="EC339" s="176">
        <v>1338.5700000000002</v>
      </c>
      <c r="ED339" s="176">
        <v>1694.28</v>
      </c>
      <c r="EE339" s="176">
        <v>2017.86</v>
      </c>
      <c r="EF339" s="176">
        <v>2042.7799999999997</v>
      </c>
      <c r="EG339" s="176">
        <v>1910.1799999999998</v>
      </c>
      <c r="EH339" s="176">
        <v>1870.5</v>
      </c>
      <c r="EI339" s="176">
        <v>1643.1599999999999</v>
      </c>
      <c r="EJ339" s="176">
        <v>1866.1100000000001</v>
      </c>
      <c r="EK339" s="176">
        <v>1916.06</v>
      </c>
      <c r="EL339" s="176">
        <v>2006.3400000000001</v>
      </c>
      <c r="EM339" s="176">
        <v>2003.8400000000001</v>
      </c>
      <c r="EN339" s="176">
        <v>1917.25</v>
      </c>
      <c r="EO339" s="176">
        <v>1809.96</v>
      </c>
      <c r="EP339" s="176">
        <v>1957.74</v>
      </c>
      <c r="EQ339" s="176">
        <v>2025.2</v>
      </c>
      <c r="ER339" s="176">
        <v>2028.96</v>
      </c>
      <c r="ES339" s="176">
        <v>1835.08</v>
      </c>
      <c r="ET339" s="176">
        <v>1966.1100000000001</v>
      </c>
      <c r="EU339" s="176">
        <v>1675.04</v>
      </c>
      <c r="EV339" s="176">
        <v>4091.14</v>
      </c>
      <c r="EW339" s="176">
        <v>1971.23</v>
      </c>
      <c r="EX339" s="176">
        <v>1987.67</v>
      </c>
      <c r="EY339" s="176">
        <v>1997.9099999999999</v>
      </c>
      <c r="EZ339" s="176">
        <v>1902.5300000000002</v>
      </c>
      <c r="FA339" s="176">
        <v>1252.99</v>
      </c>
      <c r="FB339" s="176">
        <v>1394.8300000000002</v>
      </c>
      <c r="FC339" s="176">
        <v>2005.31</v>
      </c>
      <c r="FD339" s="176">
        <v>1992.12</v>
      </c>
      <c r="FE339" s="176">
        <v>1806.52</v>
      </c>
      <c r="FF339" s="176">
        <v>1895.7800000000002</v>
      </c>
      <c r="FG339" s="176">
        <v>1546.56</v>
      </c>
      <c r="FH339" s="176">
        <v>1749.08</v>
      </c>
      <c r="FI339" s="176">
        <v>1876.8200000000002</v>
      </c>
      <c r="FJ339" s="176">
        <v>1972.5</v>
      </c>
      <c r="FK339" s="176">
        <v>1980.79</v>
      </c>
      <c r="FL339" s="176">
        <v>1876.31</v>
      </c>
      <c r="FM339" s="176">
        <v>1791.63</v>
      </c>
      <c r="FN339" s="176">
        <v>1917.57</v>
      </c>
      <c r="FO339" s="176">
        <v>1980.8000000000002</v>
      </c>
      <c r="FP339" s="176">
        <v>1985.7399999999998</v>
      </c>
      <c r="FQ339" s="176">
        <v>1802.19</v>
      </c>
      <c r="FR339" s="176">
        <v>1305.8600000000001</v>
      </c>
      <c r="FS339" s="176">
        <v>3806.4300000000003</v>
      </c>
      <c r="FT339" s="176">
        <v>1804.46</v>
      </c>
      <c r="FU339" s="176">
        <v>1869.2900000000002</v>
      </c>
      <c r="FV339" s="176">
        <v>1970.76</v>
      </c>
      <c r="FW339" s="176">
        <v>1964.23</v>
      </c>
      <c r="FX339" s="176">
        <v>1836.62</v>
      </c>
      <c r="FY339" s="176">
        <v>1804.52</v>
      </c>
      <c r="FZ339" s="176">
        <v>1822.56</v>
      </c>
      <c r="GA339" s="176">
        <v>1981.96</v>
      </c>
    </row>
    <row r="340" spans="2:183">
      <c r="B340" s="96" t="s">
        <v>54</v>
      </c>
      <c r="C340" s="166" t="s">
        <v>44</v>
      </c>
      <c r="D340" s="178">
        <v>2610.9299999999998</v>
      </c>
      <c r="E340" s="179">
        <v>2344.7299999999996</v>
      </c>
      <c r="F340" s="179">
        <v>2520.17</v>
      </c>
      <c r="G340" s="179">
        <v>2107.3200000000002</v>
      </c>
      <c r="H340" s="179">
        <v>5103.7999999999993</v>
      </c>
      <c r="I340" s="179">
        <v>2511.81</v>
      </c>
      <c r="J340" s="179">
        <v>3247.22</v>
      </c>
      <c r="K340" s="179">
        <v>2518.83</v>
      </c>
      <c r="L340" s="179">
        <v>2426.4300000000003</v>
      </c>
      <c r="M340" s="179">
        <v>1609.46</v>
      </c>
      <c r="N340" s="179">
        <v>1939.33</v>
      </c>
      <c r="O340" s="179">
        <v>2550.4899999999998</v>
      </c>
      <c r="P340" s="179">
        <v>2688.79</v>
      </c>
      <c r="Q340" s="179">
        <v>2415.9299999999998</v>
      </c>
      <c r="R340" s="179">
        <v>2461.75</v>
      </c>
      <c r="S340" s="179">
        <v>2283.08</v>
      </c>
      <c r="T340" s="179">
        <v>2288.92</v>
      </c>
      <c r="U340" s="179">
        <v>2495.8199999999997</v>
      </c>
      <c r="V340" s="179">
        <v>2587.3199999999997</v>
      </c>
      <c r="W340" s="179">
        <v>2588.1499999999996</v>
      </c>
      <c r="X340" s="179">
        <v>2464.44</v>
      </c>
      <c r="Y340" s="179">
        <v>2344.27</v>
      </c>
      <c r="Z340" s="179">
        <v>2501.08</v>
      </c>
      <c r="AA340" s="179">
        <v>2581.66</v>
      </c>
      <c r="AB340" s="179">
        <v>3833.24</v>
      </c>
      <c r="AC340" s="179">
        <v>3466.49</v>
      </c>
      <c r="AD340" s="179">
        <v>3705.01</v>
      </c>
      <c r="AE340" s="179">
        <v>3391.45</v>
      </c>
      <c r="AF340" s="179">
        <v>7521.0499999999993</v>
      </c>
      <c r="AG340" s="179">
        <v>3600.6</v>
      </c>
      <c r="AH340" s="179">
        <v>3733.65</v>
      </c>
      <c r="AI340" s="179">
        <v>3724.6699999999996</v>
      </c>
      <c r="AJ340" s="179">
        <v>3543.41</v>
      </c>
      <c r="AK340" s="179">
        <v>2700.12</v>
      </c>
      <c r="AL340" s="179">
        <v>3593.7299999999996</v>
      </c>
      <c r="AM340" s="179">
        <v>3677.34</v>
      </c>
      <c r="AN340" s="179">
        <v>3831.4399999999996</v>
      </c>
      <c r="AO340" s="179">
        <v>3598.67</v>
      </c>
      <c r="AP340" s="179">
        <v>3470.2</v>
      </c>
      <c r="AQ340" s="179">
        <v>3083.17</v>
      </c>
      <c r="AR340" s="179">
        <v>3419.38</v>
      </c>
      <c r="AS340" s="179">
        <v>3615.63</v>
      </c>
      <c r="AT340" s="179">
        <v>3745.38</v>
      </c>
      <c r="AU340" s="179">
        <v>3760.6</v>
      </c>
      <c r="AV340" s="179">
        <v>3574.5600000000004</v>
      </c>
      <c r="AW340" s="179">
        <v>3373.3599999999997</v>
      </c>
      <c r="AX340" s="179">
        <v>3635.4</v>
      </c>
      <c r="AY340" s="179">
        <v>3686.23</v>
      </c>
      <c r="AZ340" s="179">
        <v>3919.4900000000002</v>
      </c>
      <c r="BA340" s="179">
        <v>3549.09</v>
      </c>
      <c r="BB340" s="179">
        <v>3644.1000000000004</v>
      </c>
      <c r="BC340" s="179">
        <v>3191.35</v>
      </c>
      <c r="BD340" s="179">
        <v>8021.9400000000005</v>
      </c>
      <c r="BE340" s="179">
        <v>4200.0300000000007</v>
      </c>
      <c r="BF340" s="179">
        <v>3774.15</v>
      </c>
      <c r="BG340" s="179">
        <v>3794.3999999999996</v>
      </c>
      <c r="BH340" s="179">
        <v>3517.12</v>
      </c>
      <c r="BI340" s="179">
        <v>2212.13</v>
      </c>
      <c r="BJ340" s="179">
        <v>2795.44</v>
      </c>
      <c r="BK340" s="179">
        <v>3744.2400000000002</v>
      </c>
      <c r="BL340" s="179">
        <v>4024.0499999999997</v>
      </c>
      <c r="BM340" s="179">
        <v>3653.54</v>
      </c>
      <c r="BN340" s="179">
        <v>3741.3900000000003</v>
      </c>
      <c r="BO340" s="179">
        <v>3275.5</v>
      </c>
      <c r="BP340" s="179">
        <v>3457.5199999999995</v>
      </c>
      <c r="BQ340" s="179">
        <v>3763.7</v>
      </c>
      <c r="BR340" s="179">
        <v>3949.75</v>
      </c>
      <c r="BS340" s="179">
        <v>3976.6400000000003</v>
      </c>
      <c r="BT340" s="179">
        <v>3647.66</v>
      </c>
      <c r="BU340" s="179">
        <v>3723.5299999999997</v>
      </c>
      <c r="BV340" s="179">
        <v>3512.9400000000005</v>
      </c>
      <c r="BW340" s="179">
        <v>4020.7999999999997</v>
      </c>
      <c r="BX340" s="179">
        <v>4243.8899999999994</v>
      </c>
      <c r="BY340" s="179">
        <v>3800.2599999999998</v>
      </c>
      <c r="BZ340" s="179">
        <v>3894.09</v>
      </c>
      <c r="CA340" s="179">
        <v>8641.9399999999987</v>
      </c>
      <c r="CB340" s="179">
        <v>4488.43</v>
      </c>
      <c r="CC340" s="179">
        <v>3984.27</v>
      </c>
      <c r="CD340" s="179">
        <v>4204.18</v>
      </c>
      <c r="CE340" s="179">
        <v>4215.8</v>
      </c>
      <c r="CF340" s="179">
        <v>4047.8600000000006</v>
      </c>
      <c r="CG340" s="179">
        <v>2726.7</v>
      </c>
      <c r="CH340" s="179">
        <v>4111.1100000000006</v>
      </c>
      <c r="CI340" s="179">
        <v>4299.3600000000006</v>
      </c>
      <c r="CJ340" s="179">
        <v>4444.08</v>
      </c>
      <c r="CK340" s="179">
        <v>4155.74</v>
      </c>
      <c r="CL340" s="179">
        <v>4379.33</v>
      </c>
      <c r="CM340" s="179">
        <v>3714.6499999999996</v>
      </c>
      <c r="CN340" s="179">
        <v>4017.7799999999997</v>
      </c>
      <c r="CO340" s="179">
        <v>4179.26</v>
      </c>
      <c r="CP340" s="179">
        <v>4357.9399999999996</v>
      </c>
      <c r="CQ340" s="179">
        <v>4356.59</v>
      </c>
      <c r="CR340" s="179">
        <v>4183.12</v>
      </c>
      <c r="CS340" s="179">
        <v>3946.19</v>
      </c>
      <c r="CT340" s="179">
        <v>4273.78</v>
      </c>
      <c r="CU340" s="179">
        <v>4415.3099999999995</v>
      </c>
      <c r="CV340" s="179">
        <v>4570.79</v>
      </c>
      <c r="CW340" s="179">
        <v>4026.13</v>
      </c>
      <c r="CX340" s="179">
        <v>3809.09</v>
      </c>
      <c r="CY340" s="179">
        <v>3449.41</v>
      </c>
      <c r="CZ340" s="179">
        <v>9510.25</v>
      </c>
      <c r="DA340" s="179">
        <v>5393.62</v>
      </c>
      <c r="DB340" s="179">
        <v>4474.28</v>
      </c>
      <c r="DC340" s="179">
        <v>4513.0700000000006</v>
      </c>
      <c r="DD340" s="179">
        <v>4276.0999999999995</v>
      </c>
      <c r="DE340" s="179">
        <v>2836.9700000000003</v>
      </c>
      <c r="DF340" s="179">
        <v>4409</v>
      </c>
      <c r="DG340" s="179">
        <v>4521.0200000000004</v>
      </c>
      <c r="DH340" s="179">
        <v>4680.76</v>
      </c>
      <c r="DI340" s="179">
        <v>4229.7</v>
      </c>
      <c r="DJ340" s="179">
        <v>4671.4799999999996</v>
      </c>
      <c r="DK340" s="179">
        <v>4164.62</v>
      </c>
      <c r="DL340" s="179">
        <v>3928.6</v>
      </c>
      <c r="DM340" s="179">
        <v>4406.38</v>
      </c>
      <c r="DN340" s="179">
        <v>4601.82</v>
      </c>
      <c r="DO340" s="179">
        <v>4621.16</v>
      </c>
      <c r="DP340" s="179">
        <v>4368.88</v>
      </c>
      <c r="DQ340" s="179">
        <v>4169.1099999999997</v>
      </c>
      <c r="DR340" s="179">
        <v>4520.2700000000004</v>
      </c>
      <c r="DS340" s="179">
        <v>4640.2300000000005</v>
      </c>
      <c r="DT340" s="179">
        <v>4823.37</v>
      </c>
      <c r="DU340" s="179">
        <v>4353.9500000000007</v>
      </c>
      <c r="DV340" s="179">
        <v>4715.29</v>
      </c>
      <c r="DW340" s="179">
        <v>3949.6499999999996</v>
      </c>
      <c r="DX340" s="179">
        <v>10231.090000000002</v>
      </c>
      <c r="DY340" s="179">
        <v>5250.54</v>
      </c>
      <c r="DZ340" s="179">
        <v>4733.9400000000005</v>
      </c>
      <c r="EA340" s="179">
        <v>4727.82</v>
      </c>
      <c r="EB340" s="179">
        <v>4508.88</v>
      </c>
      <c r="EC340" s="179">
        <v>3159.01</v>
      </c>
      <c r="ED340" s="179">
        <v>3998.49</v>
      </c>
      <c r="EE340" s="179">
        <v>4762.1499999999996</v>
      </c>
      <c r="EF340" s="179">
        <v>4943.5200000000004</v>
      </c>
      <c r="EG340" s="179">
        <v>4622.62</v>
      </c>
      <c r="EH340" s="179">
        <v>4526.6000000000004</v>
      </c>
      <c r="EI340" s="179">
        <v>3976.41</v>
      </c>
      <c r="EJ340" s="179">
        <v>4515.99</v>
      </c>
      <c r="EK340" s="179">
        <v>4636.8599999999997</v>
      </c>
      <c r="EL340" s="179">
        <v>4855.38</v>
      </c>
      <c r="EM340" s="179">
        <v>4849.28</v>
      </c>
      <c r="EN340" s="179">
        <v>4639.78</v>
      </c>
      <c r="EO340" s="179">
        <v>4380.12</v>
      </c>
      <c r="EP340" s="179">
        <v>4737.7800000000007</v>
      </c>
      <c r="EQ340" s="179">
        <v>4900.99</v>
      </c>
      <c r="ER340" s="179">
        <v>5052.1299999999992</v>
      </c>
      <c r="ES340" s="179">
        <v>4569.42</v>
      </c>
      <c r="ET340" s="179">
        <v>4895.6400000000003</v>
      </c>
      <c r="EU340" s="179">
        <v>4170.83</v>
      </c>
      <c r="EV340" s="179">
        <v>10186.99</v>
      </c>
      <c r="EW340" s="179">
        <v>4908.3600000000006</v>
      </c>
      <c r="EX340" s="179">
        <v>4949.33</v>
      </c>
      <c r="EY340" s="179">
        <v>4974.7700000000004</v>
      </c>
      <c r="EZ340" s="179">
        <v>4737.3200000000006</v>
      </c>
      <c r="FA340" s="179">
        <v>3119.8999999999996</v>
      </c>
      <c r="FB340" s="179">
        <v>3473.16</v>
      </c>
      <c r="FC340" s="179">
        <v>4993.2300000000005</v>
      </c>
      <c r="FD340" s="179">
        <v>5099.82</v>
      </c>
      <c r="FE340" s="179">
        <v>4624.6799999999994</v>
      </c>
      <c r="FF340" s="179">
        <v>4853.18</v>
      </c>
      <c r="FG340" s="179">
        <v>3959.22</v>
      </c>
      <c r="FH340" s="179">
        <v>4477.66</v>
      </c>
      <c r="FI340" s="179">
        <v>4804.6600000000008</v>
      </c>
      <c r="FJ340" s="179">
        <v>5049.6000000000004</v>
      </c>
      <c r="FK340" s="179">
        <v>5070.79</v>
      </c>
      <c r="FL340" s="179">
        <v>4803.37</v>
      </c>
      <c r="FM340" s="179">
        <v>4586.6000000000004</v>
      </c>
      <c r="FN340" s="179">
        <v>4908.9799999999996</v>
      </c>
      <c r="FO340" s="179">
        <v>5070.87</v>
      </c>
      <c r="FP340" s="179">
        <v>5222.5599999999995</v>
      </c>
      <c r="FQ340" s="179">
        <v>4739.76</v>
      </c>
      <c r="FR340" s="179">
        <v>3434.3399999999997</v>
      </c>
      <c r="FS340" s="179">
        <v>10010.93</v>
      </c>
      <c r="FT340" s="179">
        <v>4745.74</v>
      </c>
      <c r="FU340" s="179">
        <v>4916.22</v>
      </c>
      <c r="FV340" s="179">
        <v>5183.1099999999997</v>
      </c>
      <c r="FW340" s="179">
        <v>5165.97</v>
      </c>
      <c r="FX340" s="179">
        <v>4830.3499999999995</v>
      </c>
      <c r="FY340" s="179">
        <v>4745.8999999999996</v>
      </c>
      <c r="FZ340" s="179">
        <v>4793.2900000000009</v>
      </c>
      <c r="GA340" s="179">
        <v>5212.5200000000004</v>
      </c>
    </row>
    <row r="341" spans="2:183">
      <c r="B341" s="171" t="s">
        <v>54</v>
      </c>
      <c r="C341" s="172" t="s">
        <v>45</v>
      </c>
      <c r="D341" s="92">
        <v>0.32634526241324019</v>
      </c>
      <c r="E341" s="93">
        <v>0.32645038303436602</v>
      </c>
      <c r="F341" s="93">
        <v>0.32682541192042081</v>
      </c>
      <c r="G341" s="93">
        <v>0.31346475043520178</v>
      </c>
      <c r="H341" s="93">
        <v>0.74575174558472723</v>
      </c>
      <c r="I341" s="93">
        <v>0.33953889024864126</v>
      </c>
      <c r="J341" s="93">
        <v>0.40869881753297754</v>
      </c>
      <c r="K341" s="93">
        <v>0.32530351926218087</v>
      </c>
      <c r="L341" s="93">
        <v>0.32623870218248124</v>
      </c>
      <c r="M341" s="93">
        <v>0.26583727798730711</v>
      </c>
      <c r="N341" s="93">
        <v>0.29497734203212389</v>
      </c>
      <c r="O341" s="93">
        <v>0.32630682893758511</v>
      </c>
      <c r="P341" s="93">
        <v>0.33358347557528789</v>
      </c>
      <c r="Q341" s="93">
        <v>0.33366335874531278</v>
      </c>
      <c r="R341" s="93">
        <v>0.34766381733286306</v>
      </c>
      <c r="S341" s="93">
        <v>0.34902442497246616</v>
      </c>
      <c r="T341" s="93">
        <v>0.33602237828914844</v>
      </c>
      <c r="U341" s="93">
        <v>0.33432538383073002</v>
      </c>
      <c r="V341" s="93">
        <v>0.33378790917576356</v>
      </c>
      <c r="W341" s="93">
        <v>0.33375244709142998</v>
      </c>
      <c r="X341" s="93">
        <v>0.33355721403658622</v>
      </c>
      <c r="Y341" s="93">
        <v>0.32183689647426555</v>
      </c>
      <c r="Z341" s="93">
        <v>0.33318349473126058</v>
      </c>
      <c r="AA341" s="93">
        <v>0.33431981806606509</v>
      </c>
      <c r="AB341" s="93">
        <v>0.33890362524283446</v>
      </c>
      <c r="AC341" s="93">
        <v>0.33833828028909518</v>
      </c>
      <c r="AD341" s="93">
        <v>0.33803606187889207</v>
      </c>
      <c r="AE341" s="93">
        <v>0.35304413744935137</v>
      </c>
      <c r="AF341" s="93">
        <v>0.79500075348963817</v>
      </c>
      <c r="AG341" s="93">
        <v>0.33745461815495692</v>
      </c>
      <c r="AH341" s="93">
        <v>0.33730636960194882</v>
      </c>
      <c r="AI341" s="93">
        <v>0.33715255007582162</v>
      </c>
      <c r="AJ341" s="93">
        <v>0.33751750612216896</v>
      </c>
      <c r="AK341" s="93">
        <v>0.29702969150856334</v>
      </c>
      <c r="AL341" s="93">
        <v>0.33713611231699303</v>
      </c>
      <c r="AM341" s="93">
        <v>0.3384257748699287</v>
      </c>
      <c r="AN341" s="93">
        <v>0.33929253036031143</v>
      </c>
      <c r="AO341" s="93">
        <v>0.33864956741267471</v>
      </c>
      <c r="AP341" s="93">
        <v>0.35988349669101372</v>
      </c>
      <c r="AQ341" s="93">
        <v>0.35371900641067427</v>
      </c>
      <c r="AR341" s="93">
        <v>0.3432827286731216</v>
      </c>
      <c r="AS341" s="93">
        <v>0.33753618313596029</v>
      </c>
      <c r="AT341" s="93">
        <v>0.3378579453697928</v>
      </c>
      <c r="AU341" s="93">
        <v>0.33691894405140149</v>
      </c>
      <c r="AV341" s="93">
        <v>0.33801535543381717</v>
      </c>
      <c r="AW341" s="93">
        <v>0.32586145520402537</v>
      </c>
      <c r="AX341" s="93">
        <v>0.33796426734681295</v>
      </c>
      <c r="AY341" s="93">
        <v>0.33935971594785591</v>
      </c>
      <c r="AZ341" s="93">
        <v>0.33956232910938655</v>
      </c>
      <c r="BA341" s="93">
        <v>0.33881504911559435</v>
      </c>
      <c r="BB341" s="93">
        <v>0.35064712443310714</v>
      </c>
      <c r="BC341" s="93">
        <v>0.33690992560050281</v>
      </c>
      <c r="BD341" s="93">
        <v>0.78723545470744472</v>
      </c>
      <c r="BE341" s="93">
        <v>0.3916929152588004</v>
      </c>
      <c r="BF341" s="93">
        <v>0.33982211403903784</v>
      </c>
      <c r="BG341" s="93">
        <v>0.33893519923611576</v>
      </c>
      <c r="BH341" s="93">
        <v>0.33886362630385297</v>
      </c>
      <c r="BI341" s="93">
        <v>0.27254397647018108</v>
      </c>
      <c r="BJ341" s="93">
        <v>0.30678796412958542</v>
      </c>
      <c r="BK341" s="93">
        <v>0.34183028809012783</v>
      </c>
      <c r="BL341" s="93">
        <v>0.3388216377745884</v>
      </c>
      <c r="BM341" s="93">
        <v>0.33783167644534057</v>
      </c>
      <c r="BN341" s="93">
        <v>0.35162621908718389</v>
      </c>
      <c r="BO341" s="93">
        <v>0.33248362855409785</v>
      </c>
      <c r="BP341" s="93">
        <v>0.32677385787097968</v>
      </c>
      <c r="BQ341" s="93">
        <v>0.33853566299285415</v>
      </c>
      <c r="BR341" s="93">
        <v>0.33845044250525141</v>
      </c>
      <c r="BS341" s="93">
        <v>0.338465945973351</v>
      </c>
      <c r="BT341" s="93">
        <v>0.3459516538073335</v>
      </c>
      <c r="BU341" s="93">
        <v>0.35168606552966747</v>
      </c>
      <c r="BV341" s="93">
        <v>0.3258230249113524</v>
      </c>
      <c r="BW341" s="93">
        <v>0.3382153054264212</v>
      </c>
      <c r="BX341" s="93">
        <v>0.33639251380326107</v>
      </c>
      <c r="BY341" s="93">
        <v>0.34049794716722948</v>
      </c>
      <c r="BZ341" s="93">
        <v>0.3608747403784005</v>
      </c>
      <c r="CA341" s="93">
        <v>0.88780826942819258</v>
      </c>
      <c r="CB341" s="93">
        <v>0.41591269447622448</v>
      </c>
      <c r="CC341" s="93">
        <v>0.33866724696621331</v>
      </c>
      <c r="CD341" s="93">
        <v>0.33337299489840444</v>
      </c>
      <c r="CE341" s="93">
        <v>0.33363064758774569</v>
      </c>
      <c r="CF341" s="93">
        <v>0.33683804632729991</v>
      </c>
      <c r="CG341" s="93">
        <v>0.28047971853981496</v>
      </c>
      <c r="CH341" s="93">
        <v>0.33407910031924082</v>
      </c>
      <c r="CI341" s="93">
        <v>0.3361664778364114</v>
      </c>
      <c r="CJ341" s="93">
        <v>0.33492332538294378</v>
      </c>
      <c r="CK341" s="93">
        <v>0.33460019827703047</v>
      </c>
      <c r="CL341" s="93">
        <v>0.3380996603414545</v>
      </c>
      <c r="CM341" s="93">
        <v>0.34601740572802719</v>
      </c>
      <c r="CN341" s="93">
        <v>0.34209306883138196</v>
      </c>
      <c r="CO341" s="93">
        <v>0.33412682693464302</v>
      </c>
      <c r="CP341" s="93">
        <v>0.33148734396730845</v>
      </c>
      <c r="CQ341" s="93">
        <v>0.33203802603125593</v>
      </c>
      <c r="CR341" s="93">
        <v>0.3338344463667946</v>
      </c>
      <c r="CS341" s="93">
        <v>0.32375974227704735</v>
      </c>
      <c r="CT341" s="93">
        <v>0.33526574487768884</v>
      </c>
      <c r="CU341" s="93">
        <v>0.33406057521489041</v>
      </c>
      <c r="CV341" s="93">
        <v>0.33225335000703698</v>
      </c>
      <c r="CW341" s="93">
        <v>0.33863055906794193</v>
      </c>
      <c r="CX341" s="93">
        <v>0.32493146111340337</v>
      </c>
      <c r="CY341" s="93">
        <v>0.30758565111128033</v>
      </c>
      <c r="CZ341" s="93">
        <v>0.77190116010073329</v>
      </c>
      <c r="DA341" s="93">
        <v>0.41599177469894427</v>
      </c>
      <c r="DB341" s="93">
        <v>0.32810170463087723</v>
      </c>
      <c r="DC341" s="93">
        <v>0.32826395054496021</v>
      </c>
      <c r="DD341" s="93">
        <v>0.33364820560229519</v>
      </c>
      <c r="DE341" s="93">
        <v>0.27605983351197916</v>
      </c>
      <c r="DF341" s="93">
        <v>0.33472869168968139</v>
      </c>
      <c r="DG341" s="93">
        <v>0.33475317199769672</v>
      </c>
      <c r="DH341" s="93">
        <v>0.33251435547059843</v>
      </c>
      <c r="DI341" s="93">
        <v>0.33197392637891399</v>
      </c>
      <c r="DJ341" s="93">
        <v>0.33295966515951436</v>
      </c>
      <c r="DK341" s="93">
        <v>0.35089936487786083</v>
      </c>
      <c r="DL341" s="93">
        <v>0.33500214338063228</v>
      </c>
      <c r="DM341" s="93">
        <v>0.33285454898932121</v>
      </c>
      <c r="DN341" s="93">
        <v>0.32768402549010028</v>
      </c>
      <c r="DO341" s="93">
        <v>0.32878455876279156</v>
      </c>
      <c r="DP341" s="93">
        <v>0.33406136224871003</v>
      </c>
      <c r="DQ341" s="93">
        <v>0.32233832999706519</v>
      </c>
      <c r="DR341" s="93">
        <v>0.33441624435106732</v>
      </c>
      <c r="DS341" s="93">
        <v>0.33518175187901106</v>
      </c>
      <c r="DT341" s="93">
        <v>0.33279689929556383</v>
      </c>
      <c r="DU341" s="93">
        <v>0.33261822401383134</v>
      </c>
      <c r="DV341" s="93">
        <v>0.3379658811839899</v>
      </c>
      <c r="DW341" s="93">
        <v>0.34472481979813202</v>
      </c>
      <c r="DX341" s="93">
        <v>0.81679214637475506</v>
      </c>
      <c r="DY341" s="93">
        <v>0.39019373174026778</v>
      </c>
      <c r="DZ341" s="93">
        <v>0.33106196121270864</v>
      </c>
      <c r="EA341" s="93">
        <v>0.33153578935449229</v>
      </c>
      <c r="EB341" s="93">
        <v>0.33427832006840075</v>
      </c>
      <c r="EC341" s="93">
        <v>0.28391227560974464</v>
      </c>
      <c r="ED341" s="93">
        <v>0.31683535894274789</v>
      </c>
      <c r="EE341" s="93">
        <v>0.33619718847307917</v>
      </c>
      <c r="EF341" s="93">
        <v>0.33310815835174695</v>
      </c>
      <c r="EG341" s="93">
        <v>0.33274057962354053</v>
      </c>
      <c r="EH341" s="93">
        <v>0.35703036878557221</v>
      </c>
      <c r="EI341" s="93">
        <v>0.34779974476566833</v>
      </c>
      <c r="EJ341" s="93">
        <v>0.34431108226846519</v>
      </c>
      <c r="EK341" s="93">
        <v>0.33450455989154171</v>
      </c>
      <c r="EL341" s="93">
        <v>0.33269092498944158</v>
      </c>
      <c r="EM341" s="93">
        <v>0.33294105901319299</v>
      </c>
      <c r="EN341" s="93">
        <v>0.33393508647828407</v>
      </c>
      <c r="EO341" s="93">
        <v>0.32431373897809507</v>
      </c>
      <c r="EP341" s="93">
        <v>0.33570950515025855</v>
      </c>
      <c r="EQ341" s="93">
        <v>0.3358839742381271</v>
      </c>
      <c r="ER341" s="93">
        <v>0.33335201773451922</v>
      </c>
      <c r="ES341" s="93">
        <v>0.3334970487115903</v>
      </c>
      <c r="ET341" s="93">
        <v>0.34077543067849891</v>
      </c>
      <c r="EU341" s="93">
        <v>0.3377903609625692</v>
      </c>
      <c r="EV341" s="93">
        <v>0.7441772165070345</v>
      </c>
      <c r="EW341" s="93">
        <v>0.34692824259131644</v>
      </c>
      <c r="EX341" s="93">
        <v>0.33303616035443395</v>
      </c>
      <c r="EY341" s="93">
        <v>0.3334775054245176</v>
      </c>
      <c r="EZ341" s="93">
        <v>0.33518520370352084</v>
      </c>
      <c r="FA341" s="93">
        <v>0.27810222587396016</v>
      </c>
      <c r="FB341" s="93">
        <v>0.29338222917962892</v>
      </c>
      <c r="FC341" s="93">
        <v>0.33656341267462503</v>
      </c>
      <c r="FD341" s="93">
        <v>0.33359583667733805</v>
      </c>
      <c r="FE341" s="93">
        <v>0.33343948059722422</v>
      </c>
      <c r="FF341" s="93">
        <v>0.34755563134304601</v>
      </c>
      <c r="FG341" s="93">
        <v>0.33752081884153401</v>
      </c>
      <c r="FH341" s="93">
        <v>0.32611015778438041</v>
      </c>
      <c r="FI341" s="93">
        <v>0.33529393694781462</v>
      </c>
      <c r="FJ341" s="93">
        <v>0.33286712416745484</v>
      </c>
      <c r="FK341" s="93">
        <v>0.33350645741836987</v>
      </c>
      <c r="FL341" s="93">
        <v>0.33489705967517513</v>
      </c>
      <c r="FM341" s="93">
        <v>0.32498705980099557</v>
      </c>
      <c r="FN341" s="93">
        <v>0.33595651510982549</v>
      </c>
      <c r="FO341" s="93">
        <v>0.33575377884453889</v>
      </c>
      <c r="FP341" s="93">
        <v>0.3340174492014702</v>
      </c>
      <c r="FQ341" s="93">
        <v>0.33365456912730035</v>
      </c>
      <c r="FR341" s="93">
        <v>0.2813403378932231</v>
      </c>
      <c r="FS341" s="93">
        <v>0.75850038911695883</v>
      </c>
      <c r="FT341" s="93">
        <v>0.36029260137547725</v>
      </c>
      <c r="FU341" s="93">
        <v>0.33517903968026891</v>
      </c>
      <c r="FV341" s="93">
        <v>0.33305618872667569</v>
      </c>
      <c r="FW341" s="93">
        <v>0.33378689388734128</v>
      </c>
      <c r="FX341" s="93">
        <v>0.33922845295669518</v>
      </c>
      <c r="FY341" s="93">
        <v>0.36068986455913898</v>
      </c>
      <c r="FZ341" s="93">
        <v>0.34837009435756422</v>
      </c>
      <c r="GA341" s="93">
        <v>0.33564477264549775</v>
      </c>
    </row>
    <row r="342" spans="2:183">
      <c r="B342" s="96" t="s">
        <v>54</v>
      </c>
      <c r="C342" s="166" t="s">
        <v>46</v>
      </c>
      <c r="D342" s="96">
        <v>1050.9299999999998</v>
      </c>
      <c r="E342" s="17">
        <v>940.26</v>
      </c>
      <c r="F342" s="17">
        <v>1006.98</v>
      </c>
      <c r="G342" s="17">
        <v>928.46</v>
      </c>
      <c r="H342" s="17">
        <v>850.34</v>
      </c>
      <c r="I342" s="17">
        <v>942.2</v>
      </c>
      <c r="J342" s="17">
        <v>1069.3300000000002</v>
      </c>
      <c r="K342" s="17">
        <v>989.57</v>
      </c>
      <c r="L342" s="17">
        <v>949.37000000000012</v>
      </c>
      <c r="M342" s="17">
        <v>949.7</v>
      </c>
      <c r="N342" s="17">
        <v>951.44999999999993</v>
      </c>
      <c r="O342" s="17">
        <v>1022.45</v>
      </c>
      <c r="P342" s="17">
        <v>1063.94</v>
      </c>
      <c r="Q342" s="17">
        <v>952.9799999999999</v>
      </c>
      <c r="R342" s="17">
        <v>905.58000000000015</v>
      </c>
      <c r="S342" s="17">
        <v>796.19999999999993</v>
      </c>
      <c r="T342" s="17">
        <v>839.39</v>
      </c>
      <c r="U342" s="17">
        <v>953.68</v>
      </c>
      <c r="V342" s="17">
        <v>990.35</v>
      </c>
      <c r="W342" s="17">
        <v>990.27</v>
      </c>
      <c r="X342" s="17">
        <v>946.26</v>
      </c>
      <c r="Y342" s="17">
        <v>996.51</v>
      </c>
      <c r="Z342" s="17">
        <v>989.56000000000006</v>
      </c>
      <c r="AA342" s="17">
        <v>1008.94</v>
      </c>
      <c r="AB342" s="17">
        <v>1032.5100000000002</v>
      </c>
      <c r="AC342" s="17">
        <v>937.16999999999985</v>
      </c>
      <c r="AD342" s="17">
        <v>998.1400000000001</v>
      </c>
      <c r="AE342" s="17">
        <v>855.24000000000012</v>
      </c>
      <c r="AF342" s="17">
        <v>822.36000000000013</v>
      </c>
      <c r="AG342" s="17">
        <v>951.45</v>
      </c>
      <c r="AH342" s="17">
        <v>987.69</v>
      </c>
      <c r="AI342" s="17">
        <v>985.36</v>
      </c>
      <c r="AJ342" s="17">
        <v>935.38</v>
      </c>
      <c r="AK342" s="17">
        <v>949.11</v>
      </c>
      <c r="AL342" s="17">
        <v>976.97000000000014</v>
      </c>
      <c r="AM342" s="17">
        <v>987.34000000000015</v>
      </c>
      <c r="AN342" s="17">
        <v>1029.5700000000002</v>
      </c>
      <c r="AO342" s="17">
        <v>970.63999999999987</v>
      </c>
      <c r="AP342" s="17">
        <v>846.98000000000013</v>
      </c>
      <c r="AQ342" s="17">
        <v>788.88</v>
      </c>
      <c r="AR342" s="17">
        <v>848.48999999999978</v>
      </c>
      <c r="AS342" s="17">
        <v>955.69</v>
      </c>
      <c r="AT342" s="17">
        <v>986.64</v>
      </c>
      <c r="AU342" s="17">
        <v>998.15</v>
      </c>
      <c r="AV342" s="17">
        <v>942.05</v>
      </c>
      <c r="AW342" s="17">
        <v>986.08999999999992</v>
      </c>
      <c r="AX342" s="17">
        <v>985.02</v>
      </c>
      <c r="AY342" s="17">
        <v>984.13000000000011</v>
      </c>
      <c r="AZ342" s="17">
        <v>1027.68</v>
      </c>
      <c r="BA342" s="17">
        <v>935.82999999999993</v>
      </c>
      <c r="BB342" s="17">
        <v>897.67000000000007</v>
      </c>
      <c r="BC342" s="17">
        <v>852.78</v>
      </c>
      <c r="BD342" s="17">
        <v>807.69</v>
      </c>
      <c r="BE342" s="17">
        <v>918.13000000000011</v>
      </c>
      <c r="BF342" s="17">
        <v>951.3599999999999</v>
      </c>
      <c r="BG342" s="17">
        <v>963.81</v>
      </c>
      <c r="BH342" s="17">
        <v>889.41</v>
      </c>
      <c r="BI342" s="17">
        <v>880.11000000000013</v>
      </c>
      <c r="BJ342" s="17">
        <v>896.68999999999994</v>
      </c>
      <c r="BK342" s="17">
        <v>954.65999999999985</v>
      </c>
      <c r="BL342" s="17">
        <v>1035.9599999999998</v>
      </c>
      <c r="BM342" s="17">
        <v>946.95</v>
      </c>
      <c r="BN342" s="17">
        <v>897.18000000000018</v>
      </c>
      <c r="BO342" s="17">
        <v>881.13999999999987</v>
      </c>
      <c r="BP342" s="17">
        <v>933.11999999999989</v>
      </c>
      <c r="BQ342" s="17">
        <v>938</v>
      </c>
      <c r="BR342" s="17">
        <v>985.84999999999991</v>
      </c>
      <c r="BS342" s="17">
        <v>993</v>
      </c>
      <c r="BT342" s="17">
        <v>849.03</v>
      </c>
      <c r="BU342" s="17">
        <v>844.12999999999988</v>
      </c>
      <c r="BV342" s="17">
        <v>981.77</v>
      </c>
      <c r="BW342" s="17">
        <v>1036.8</v>
      </c>
      <c r="BX342" s="17">
        <v>1081.0800000000002</v>
      </c>
      <c r="BY342" s="17">
        <v>952.32999999999993</v>
      </c>
      <c r="BZ342" s="17">
        <v>889.7</v>
      </c>
      <c r="CA342" s="17">
        <v>768.44999999999993</v>
      </c>
      <c r="CB342" s="17">
        <v>862.31</v>
      </c>
      <c r="CC342" s="17">
        <v>966.94</v>
      </c>
      <c r="CD342" s="17">
        <v>1084.0899999999999</v>
      </c>
      <c r="CE342" s="17">
        <v>1083.4000000000001</v>
      </c>
      <c r="CF342" s="17">
        <v>998.49000000000012</v>
      </c>
      <c r="CG342" s="17">
        <v>991.67</v>
      </c>
      <c r="CH342" s="17">
        <v>1064.48</v>
      </c>
      <c r="CI342" s="17">
        <v>1094.53</v>
      </c>
      <c r="CJ342" s="17">
        <v>1124.02</v>
      </c>
      <c r="CK342" s="17">
        <v>1054.83</v>
      </c>
      <c r="CL342" s="17">
        <v>1085.5000000000002</v>
      </c>
      <c r="CM342" s="17">
        <v>889.59</v>
      </c>
      <c r="CN342" s="17">
        <v>914.53</v>
      </c>
      <c r="CO342" s="17">
        <v>1046.52</v>
      </c>
      <c r="CP342" s="17">
        <v>1131.82</v>
      </c>
      <c r="CQ342" s="17">
        <v>1118.2399999999998</v>
      </c>
      <c r="CR342" s="17">
        <v>1052.99</v>
      </c>
      <c r="CS342" s="17">
        <v>1068.6400000000001</v>
      </c>
      <c r="CT342" s="17">
        <v>1078.6799999999998</v>
      </c>
      <c r="CU342" s="17">
        <v>1132.57</v>
      </c>
      <c r="CV342" s="17">
        <v>1166.81</v>
      </c>
      <c r="CW342" s="17">
        <v>1001.34</v>
      </c>
      <c r="CX342" s="17">
        <v>1042.51</v>
      </c>
      <c r="CY342" s="17">
        <v>1042.5300000000002</v>
      </c>
      <c r="CZ342" s="17">
        <v>941.82999999999993</v>
      </c>
      <c r="DA342" s="17">
        <v>1071.5700000000002</v>
      </c>
      <c r="DB342" s="17">
        <v>1136.8699999999999</v>
      </c>
      <c r="DC342" s="17">
        <v>1147.6300000000001</v>
      </c>
      <c r="DD342" s="17">
        <v>1050.3799999999999</v>
      </c>
      <c r="DE342" s="17">
        <v>1024.6699999999998</v>
      </c>
      <c r="DF342" s="17">
        <v>1088.1500000000001</v>
      </c>
      <c r="DG342" s="17">
        <v>1120.6199999999999</v>
      </c>
      <c r="DH342" s="17">
        <v>1157.5500000000002</v>
      </c>
      <c r="DI342" s="17">
        <v>1051.2199999999998</v>
      </c>
      <c r="DJ342" s="17">
        <v>1146.6099999999999</v>
      </c>
      <c r="DK342" s="17">
        <v>937.71999999999991</v>
      </c>
      <c r="DL342" s="17">
        <v>903.68000000000006</v>
      </c>
      <c r="DM342" s="17">
        <v>1063.3399999999999</v>
      </c>
      <c r="DN342" s="17">
        <v>1142.1499999999999</v>
      </c>
      <c r="DO342" s="17">
        <v>1142.02</v>
      </c>
      <c r="DP342" s="17">
        <v>1038.44</v>
      </c>
      <c r="DQ342" s="17">
        <v>1087.4900000000002</v>
      </c>
      <c r="DR342" s="17">
        <v>1089.3400000000001</v>
      </c>
      <c r="DS342" s="17">
        <v>1114.9499999999998</v>
      </c>
      <c r="DT342" s="17">
        <v>1155.5800000000002</v>
      </c>
      <c r="DU342" s="17">
        <v>1042.82</v>
      </c>
      <c r="DV342" s="17">
        <v>1099.4100000000001</v>
      </c>
      <c r="DW342" s="17">
        <v>875.8599999999999</v>
      </c>
      <c r="DX342" s="17">
        <v>893.94</v>
      </c>
      <c r="DY342" s="17">
        <v>1037.68</v>
      </c>
      <c r="DZ342" s="17">
        <v>1115.0700000000002</v>
      </c>
      <c r="EA342" s="17">
        <v>1116.6200000000001</v>
      </c>
      <c r="EB342" s="17">
        <v>1036.04</v>
      </c>
      <c r="EC342" s="17">
        <v>1020.76</v>
      </c>
      <c r="ED342" s="17">
        <v>1045</v>
      </c>
      <c r="EE342" s="17">
        <v>1096.51</v>
      </c>
      <c r="EF342" s="17">
        <v>1149.04</v>
      </c>
      <c r="EG342" s="17">
        <v>1079.0099999999998</v>
      </c>
      <c r="EH342" s="17">
        <v>943.99</v>
      </c>
      <c r="EI342" s="17">
        <v>864.45999999999992</v>
      </c>
      <c r="EJ342" s="17">
        <v>914.46</v>
      </c>
      <c r="EK342" s="17">
        <v>1038.6499999999999</v>
      </c>
      <c r="EL342" s="17">
        <v>1107.1300000000001</v>
      </c>
      <c r="EM342" s="17">
        <v>1104.21</v>
      </c>
      <c r="EN342" s="17">
        <v>1045.0899999999999</v>
      </c>
      <c r="EO342" s="17">
        <v>1058.69</v>
      </c>
      <c r="EP342" s="17">
        <v>1066.1599999999999</v>
      </c>
      <c r="EQ342" s="17">
        <v>1104.73</v>
      </c>
      <c r="ER342" s="17">
        <v>1138.6799999999998</v>
      </c>
      <c r="ES342" s="17">
        <v>1027.32</v>
      </c>
      <c r="ET342" s="17">
        <v>1066.29</v>
      </c>
      <c r="EU342" s="17">
        <v>913.91</v>
      </c>
      <c r="EV342" s="17">
        <v>937.25</v>
      </c>
      <c r="EW342" s="17">
        <v>1025.33</v>
      </c>
      <c r="EX342" s="17">
        <v>1093.93</v>
      </c>
      <c r="EY342" s="17">
        <v>1096.5700000000002</v>
      </c>
      <c r="EZ342" s="17">
        <v>1026.31</v>
      </c>
      <c r="FA342" s="17">
        <v>983.39999999999986</v>
      </c>
      <c r="FB342" s="17">
        <v>995.27</v>
      </c>
      <c r="FC342" s="17">
        <v>1086.52</v>
      </c>
      <c r="FD342" s="17">
        <v>1113.25</v>
      </c>
      <c r="FE342" s="17">
        <v>1013.02</v>
      </c>
      <c r="FF342" s="17">
        <v>994.16</v>
      </c>
      <c r="FG342" s="17">
        <v>811.18999999999983</v>
      </c>
      <c r="FH342" s="17">
        <v>992.04</v>
      </c>
      <c r="FI342" s="17">
        <v>1008.6200000000001</v>
      </c>
      <c r="FJ342" s="17">
        <v>1086.7</v>
      </c>
      <c r="FK342" s="17">
        <v>1085.8699999999999</v>
      </c>
      <c r="FL342" s="17">
        <v>1010.97</v>
      </c>
      <c r="FM342" s="17">
        <v>1042.68</v>
      </c>
      <c r="FN342" s="17">
        <v>1039.9699999999998</v>
      </c>
      <c r="FO342" s="17">
        <v>1079.01</v>
      </c>
      <c r="FP342" s="17">
        <v>1105.3600000000001</v>
      </c>
      <c r="FQ342" s="17">
        <v>1007.7</v>
      </c>
      <c r="FR342" s="17">
        <v>1019.48</v>
      </c>
      <c r="FS342" s="17">
        <v>851.41999999999985</v>
      </c>
      <c r="FT342" s="17">
        <v>873.20999999999992</v>
      </c>
      <c r="FU342" s="17">
        <v>1005.5600000000001</v>
      </c>
      <c r="FV342" s="17">
        <v>1081.3399999999999</v>
      </c>
      <c r="FW342" s="17">
        <v>1073.92</v>
      </c>
      <c r="FX342" s="17">
        <v>969.33999999999992</v>
      </c>
      <c r="FY342" s="17">
        <v>877.0200000000001</v>
      </c>
      <c r="FZ342" s="17">
        <v>938.68000000000006</v>
      </c>
      <c r="GA342" s="17">
        <v>1080.97</v>
      </c>
    </row>
    <row r="343" spans="2:183">
      <c r="B343" s="96" t="s">
        <v>54</v>
      </c>
      <c r="C343" s="166" t="s">
        <v>47</v>
      </c>
      <c r="D343" s="178">
        <v>39104.839999999997</v>
      </c>
      <c r="E343" s="179">
        <v>34986.93</v>
      </c>
      <c r="F343" s="179">
        <v>37469.800000000003</v>
      </c>
      <c r="G343" s="179">
        <v>34547.96</v>
      </c>
      <c r="H343" s="179">
        <v>42609.7</v>
      </c>
      <c r="I343" s="179">
        <v>47213.539999999994</v>
      </c>
      <c r="J343" s="179">
        <v>53583.349999999991</v>
      </c>
      <c r="K343" s="179">
        <v>49587.570000000007</v>
      </c>
      <c r="L343" s="179">
        <v>47573.100000000006</v>
      </c>
      <c r="M343" s="179">
        <v>35338.050000000003</v>
      </c>
      <c r="N343" s="179">
        <v>35403.760000000002</v>
      </c>
      <c r="O343" s="179">
        <v>38045.47</v>
      </c>
      <c r="P343" s="179">
        <v>39589.599999999999</v>
      </c>
      <c r="Q343" s="179">
        <v>35460.33</v>
      </c>
      <c r="R343" s="179">
        <v>33696.699999999997</v>
      </c>
      <c r="S343" s="179">
        <v>29626.140000000003</v>
      </c>
      <c r="T343" s="179">
        <v>42061.270000000004</v>
      </c>
      <c r="U343" s="179">
        <v>47789.23</v>
      </c>
      <c r="V343" s="179">
        <v>49626.520000000004</v>
      </c>
      <c r="W343" s="179">
        <v>49622.570000000007</v>
      </c>
      <c r="X343" s="179">
        <v>47417.189999999995</v>
      </c>
      <c r="Y343" s="179">
        <v>37080.089999999997</v>
      </c>
      <c r="Z343" s="179">
        <v>36821.15</v>
      </c>
      <c r="AA343" s="179">
        <v>37542.76</v>
      </c>
      <c r="AB343" s="179">
        <v>38419.72</v>
      </c>
      <c r="AC343" s="179">
        <v>34871.920000000006</v>
      </c>
      <c r="AD343" s="179">
        <v>37140.660000000003</v>
      </c>
      <c r="AE343" s="179">
        <v>31823.170000000002</v>
      </c>
      <c r="AF343" s="179">
        <v>41208.179999999993</v>
      </c>
      <c r="AG343" s="179">
        <v>47676.97</v>
      </c>
      <c r="AH343" s="179">
        <v>49492.88</v>
      </c>
      <c r="AI343" s="179">
        <v>49376.28</v>
      </c>
      <c r="AJ343" s="179">
        <v>46872.29</v>
      </c>
      <c r="AK343" s="179">
        <v>35316.99</v>
      </c>
      <c r="AL343" s="179">
        <v>36352.75</v>
      </c>
      <c r="AM343" s="179">
        <v>36738.76</v>
      </c>
      <c r="AN343" s="179">
        <v>38309.910000000003</v>
      </c>
      <c r="AO343" s="179">
        <v>36118.559999999998</v>
      </c>
      <c r="AP343" s="179">
        <v>31515.980000000003</v>
      </c>
      <c r="AQ343" s="179">
        <v>29354.62</v>
      </c>
      <c r="AR343" s="179">
        <v>42518.240000000005</v>
      </c>
      <c r="AS343" s="179">
        <v>47888.709999999992</v>
      </c>
      <c r="AT343" s="179">
        <v>49440.340000000011</v>
      </c>
      <c r="AU343" s="179">
        <v>50017.869999999995</v>
      </c>
      <c r="AV343" s="179">
        <v>47206.33</v>
      </c>
      <c r="AW343" s="179">
        <v>36692.17</v>
      </c>
      <c r="AX343" s="179">
        <v>36652.31</v>
      </c>
      <c r="AY343" s="179">
        <v>36619.71</v>
      </c>
      <c r="AZ343" s="179">
        <v>39155.21</v>
      </c>
      <c r="BA343" s="179">
        <v>35655.100000000006</v>
      </c>
      <c r="BB343" s="179">
        <v>34201.18</v>
      </c>
      <c r="BC343" s="179">
        <v>32490.309999999998</v>
      </c>
      <c r="BD343" s="179">
        <v>41442.94999999999</v>
      </c>
      <c r="BE343" s="179">
        <v>47109.37</v>
      </c>
      <c r="BF343" s="179">
        <v>48814.880000000005</v>
      </c>
      <c r="BG343" s="179">
        <v>49453.249999999993</v>
      </c>
      <c r="BH343" s="179">
        <v>45635.040000000001</v>
      </c>
      <c r="BI343" s="179">
        <v>33532.379999999997</v>
      </c>
      <c r="BJ343" s="179">
        <v>34163.599999999999</v>
      </c>
      <c r="BK343" s="179">
        <v>36372.03</v>
      </c>
      <c r="BL343" s="179">
        <v>40464.699999999997</v>
      </c>
      <c r="BM343" s="179">
        <v>36987.750000000007</v>
      </c>
      <c r="BN343" s="179">
        <v>35043.409999999996</v>
      </c>
      <c r="BO343" s="179">
        <v>34417.57</v>
      </c>
      <c r="BP343" s="179">
        <v>49082.52</v>
      </c>
      <c r="BQ343" s="179">
        <v>49339.139999999992</v>
      </c>
      <c r="BR343" s="179">
        <v>51856.290000000008</v>
      </c>
      <c r="BS343" s="179">
        <v>52232.67</v>
      </c>
      <c r="BT343" s="179">
        <v>44658.86</v>
      </c>
      <c r="BU343" s="179">
        <v>32972.080000000002</v>
      </c>
      <c r="BV343" s="179">
        <v>38348.049999999996</v>
      </c>
      <c r="BW343" s="179">
        <v>40497.120000000003</v>
      </c>
      <c r="BX343" s="179">
        <v>43329.729999999996</v>
      </c>
      <c r="BY343" s="179">
        <v>38169.300000000003</v>
      </c>
      <c r="BZ343" s="179">
        <v>35659</v>
      </c>
      <c r="CA343" s="179">
        <v>30799.94</v>
      </c>
      <c r="CB343" s="179">
        <v>46538.039999999994</v>
      </c>
      <c r="CC343" s="179">
        <v>52185.430000000008</v>
      </c>
      <c r="CD343" s="179">
        <v>58507.360000000001</v>
      </c>
      <c r="CE343" s="179">
        <v>58470.45</v>
      </c>
      <c r="CF343" s="179">
        <v>53888.430000000008</v>
      </c>
      <c r="CG343" s="179">
        <v>39746.03</v>
      </c>
      <c r="CH343" s="179">
        <v>42664.33</v>
      </c>
      <c r="CI343" s="179">
        <v>43868.869999999988</v>
      </c>
      <c r="CJ343" s="179">
        <v>46242.320000000007</v>
      </c>
      <c r="CK343" s="179">
        <v>43395.710000000006</v>
      </c>
      <c r="CL343" s="179">
        <v>44657.819999999992</v>
      </c>
      <c r="CM343" s="179">
        <v>36597.82</v>
      </c>
      <c r="CN343" s="179">
        <v>50665.270000000004</v>
      </c>
      <c r="CO343" s="179">
        <v>57977.7</v>
      </c>
      <c r="CP343" s="179">
        <v>62703.24</v>
      </c>
      <c r="CQ343" s="179">
        <v>61950.420000000006</v>
      </c>
      <c r="CR343" s="179">
        <v>58335.57</v>
      </c>
      <c r="CS343" s="179">
        <v>43963.57</v>
      </c>
      <c r="CT343" s="179">
        <v>44376.880000000005</v>
      </c>
      <c r="CU343" s="179">
        <v>46594.09</v>
      </c>
      <c r="CV343" s="179">
        <v>49286.419999999991</v>
      </c>
      <c r="CW343" s="179">
        <v>42296.9</v>
      </c>
      <c r="CX343" s="179">
        <v>44035.62</v>
      </c>
      <c r="CY343" s="179">
        <v>44036.020000000004</v>
      </c>
      <c r="CZ343" s="179">
        <v>53581.020000000011</v>
      </c>
      <c r="DA343" s="179">
        <v>60960.92</v>
      </c>
      <c r="DB343" s="179">
        <v>64676.070000000007</v>
      </c>
      <c r="DC343" s="179">
        <v>65289.01999999999</v>
      </c>
      <c r="DD343" s="179">
        <v>59756.09</v>
      </c>
      <c r="DE343" s="179">
        <v>43281.779999999992</v>
      </c>
      <c r="DF343" s="179">
        <v>45963.8</v>
      </c>
      <c r="DG343" s="179">
        <v>47334.520000000011</v>
      </c>
      <c r="DH343" s="179">
        <v>50226.22</v>
      </c>
      <c r="DI343" s="179">
        <v>45612.109999999993</v>
      </c>
      <c r="DJ343" s="179">
        <v>49751.709999999992</v>
      </c>
      <c r="DK343" s="179">
        <v>40687.85</v>
      </c>
      <c r="DL343" s="179">
        <v>52801.78</v>
      </c>
      <c r="DM343" s="179">
        <v>62130.75</v>
      </c>
      <c r="DN343" s="179">
        <v>66735.819999999992</v>
      </c>
      <c r="DO343" s="179">
        <v>66728.06</v>
      </c>
      <c r="DP343" s="179">
        <v>60675.959999999992</v>
      </c>
      <c r="DQ343" s="179">
        <v>47186.48</v>
      </c>
      <c r="DR343" s="179">
        <v>47266.700000000004</v>
      </c>
      <c r="DS343" s="179">
        <v>48377.749999999993</v>
      </c>
      <c r="DT343" s="179">
        <v>51503.910000000011</v>
      </c>
      <c r="DU343" s="179">
        <v>46478.169999999991</v>
      </c>
      <c r="DV343" s="179">
        <v>49001.049999999996</v>
      </c>
      <c r="DW343" s="179">
        <v>39036.93</v>
      </c>
      <c r="DX343" s="179">
        <v>53654.9</v>
      </c>
      <c r="DY343" s="179">
        <v>62281.75</v>
      </c>
      <c r="DZ343" s="179">
        <v>66925.31</v>
      </c>
      <c r="EA343" s="179">
        <v>67019.01999999999</v>
      </c>
      <c r="EB343" s="179">
        <v>62182.13</v>
      </c>
      <c r="EC343" s="179">
        <v>45495.970000000008</v>
      </c>
      <c r="ED343" s="179">
        <v>46575.209999999992</v>
      </c>
      <c r="EE343" s="179">
        <v>48871.7</v>
      </c>
      <c r="EF343" s="179">
        <v>52615.149999999994</v>
      </c>
      <c r="EG343" s="179">
        <v>49408.14</v>
      </c>
      <c r="EH343" s="179">
        <v>43224.88</v>
      </c>
      <c r="EI343" s="179">
        <v>39584.33</v>
      </c>
      <c r="EJ343" s="179">
        <v>56394.86</v>
      </c>
      <c r="EK343" s="179">
        <v>64053.3</v>
      </c>
      <c r="EL343" s="179">
        <v>68276.390000000014</v>
      </c>
      <c r="EM343" s="179">
        <v>68096.259999999995</v>
      </c>
      <c r="EN343" s="179">
        <v>64449.619999999995</v>
      </c>
      <c r="EO343" s="179">
        <v>48477.54</v>
      </c>
      <c r="EP343" s="179">
        <v>48819.32</v>
      </c>
      <c r="EQ343" s="179">
        <v>50585.2</v>
      </c>
      <c r="ER343" s="179">
        <v>53597.630000000005</v>
      </c>
      <c r="ES343" s="179">
        <v>48355.390000000007</v>
      </c>
      <c r="ET343" s="179">
        <v>50189.89</v>
      </c>
      <c r="EU343" s="179">
        <v>43017.31</v>
      </c>
      <c r="EV343" s="179">
        <v>59403.3</v>
      </c>
      <c r="EW343" s="179">
        <v>64985.67</v>
      </c>
      <c r="EX343" s="179">
        <v>69332.760000000009</v>
      </c>
      <c r="EY343" s="179">
        <v>69500.399999999994</v>
      </c>
      <c r="EZ343" s="179">
        <v>65046.46</v>
      </c>
      <c r="FA343" s="179">
        <v>46288.85</v>
      </c>
      <c r="FB343" s="179">
        <v>46847.679999999993</v>
      </c>
      <c r="FC343" s="179">
        <v>51142.740000000005</v>
      </c>
      <c r="FD343" s="179">
        <v>53870.8</v>
      </c>
      <c r="FE343" s="179">
        <v>49020.74</v>
      </c>
      <c r="FF343" s="179">
        <v>48107.77</v>
      </c>
      <c r="FG343" s="179">
        <v>39253.160000000003</v>
      </c>
      <c r="FH343" s="179">
        <v>64650.8</v>
      </c>
      <c r="FI343" s="179">
        <v>65731.92</v>
      </c>
      <c r="FJ343" s="179">
        <v>70820.34</v>
      </c>
      <c r="FK343" s="179">
        <v>70765.73</v>
      </c>
      <c r="FL343" s="179">
        <v>65885.34</v>
      </c>
      <c r="FM343" s="179">
        <v>50455.140000000007</v>
      </c>
      <c r="FN343" s="179">
        <v>50323.89</v>
      </c>
      <c r="FO343" s="179">
        <v>52213.180000000008</v>
      </c>
      <c r="FP343" s="179">
        <v>55002.420000000006</v>
      </c>
      <c r="FQ343" s="179">
        <v>50143.75</v>
      </c>
      <c r="FR343" s="179">
        <v>50729.02</v>
      </c>
      <c r="FS343" s="179">
        <v>42367.240000000005</v>
      </c>
      <c r="FT343" s="179">
        <v>58522.570000000007</v>
      </c>
      <c r="FU343" s="179">
        <v>67392.399999999994</v>
      </c>
      <c r="FV343" s="179">
        <v>72470.819999999992</v>
      </c>
      <c r="FW343" s="179">
        <v>71973.440000000017</v>
      </c>
      <c r="FX343" s="179">
        <v>64965.27</v>
      </c>
      <c r="FY343" s="179">
        <v>43640.610000000008</v>
      </c>
      <c r="FZ343" s="179">
        <v>46709.02</v>
      </c>
      <c r="GA343" s="179">
        <v>53788.79</v>
      </c>
    </row>
    <row r="344" spans="2:183">
      <c r="B344" s="180" t="s">
        <v>54</v>
      </c>
      <c r="C344" s="181" t="s">
        <v>48</v>
      </c>
      <c r="D344" s="94">
        <v>0.18068341268804866</v>
      </c>
      <c r="E344" s="95">
        <v>0.18006525512679611</v>
      </c>
      <c r="F344" s="95">
        <v>0.17962474049941621</v>
      </c>
      <c r="G344" s="95">
        <v>0.18996859232726787</v>
      </c>
      <c r="H344" s="95">
        <v>0.17090441457926725</v>
      </c>
      <c r="I344" s="95">
        <v>0.17518853869277851</v>
      </c>
      <c r="J344" s="95">
        <v>0.18512345825833901</v>
      </c>
      <c r="K344" s="95">
        <v>0.17579024014388023</v>
      </c>
      <c r="L344" s="95">
        <v>0.17557495107309484</v>
      </c>
      <c r="M344" s="95">
        <v>0.21576417648452739</v>
      </c>
      <c r="N344" s="95">
        <v>0.19906247443166794</v>
      </c>
      <c r="O344" s="95">
        <v>0.17993140902764176</v>
      </c>
      <c r="P344" s="95">
        <v>0.18156243599173907</v>
      </c>
      <c r="Q344" s="95">
        <v>0.18103866887030112</v>
      </c>
      <c r="R344" s="95">
        <v>0.17591433280082591</v>
      </c>
      <c r="S344" s="95">
        <v>0.16742271628002717</v>
      </c>
      <c r="T344" s="95">
        <v>0.16949535125242074</v>
      </c>
      <c r="U344" s="95">
        <v>0.17571945243358461</v>
      </c>
      <c r="V344" s="95">
        <v>0.17573902097927038</v>
      </c>
      <c r="W344" s="95">
        <v>0.17565012716834538</v>
      </c>
      <c r="X344" s="95">
        <v>0.1761662858418459</v>
      </c>
      <c r="Y344" s="95">
        <v>0.18817691848101903</v>
      </c>
      <c r="Z344" s="95">
        <v>0.1813249990630125</v>
      </c>
      <c r="AA344" s="95">
        <v>0.17971678534148286</v>
      </c>
      <c r="AB344" s="95">
        <v>0.17955920221855676</v>
      </c>
      <c r="AC344" s="95">
        <v>0.17992321790067087</v>
      </c>
      <c r="AD344" s="95">
        <v>0.1791299140491282</v>
      </c>
      <c r="AE344" s="95">
        <v>0.17511945859027675</v>
      </c>
      <c r="AF344" s="95">
        <v>0.17098462695881864</v>
      </c>
      <c r="AG344" s="95">
        <v>0.17540177572318544</v>
      </c>
      <c r="AH344" s="95">
        <v>0.17551517434984004</v>
      </c>
      <c r="AI344" s="95">
        <v>0.17544367639218389</v>
      </c>
      <c r="AJ344" s="95">
        <v>0.17525361789053939</v>
      </c>
      <c r="AK344" s="95">
        <v>0.20536879371444472</v>
      </c>
      <c r="AL344" s="95">
        <v>0.1802781949022631</v>
      </c>
      <c r="AM344" s="95">
        <v>0.1787310670974771</v>
      </c>
      <c r="AN344" s="95">
        <v>0.17933804815698554</v>
      </c>
      <c r="AO344" s="95">
        <v>0.17966735506574832</v>
      </c>
      <c r="AP344" s="95">
        <v>0.17277655382712648</v>
      </c>
      <c r="AQ344" s="95">
        <v>0.17802053613610005</v>
      </c>
      <c r="AR344" s="95">
        <v>0.16755560554307325</v>
      </c>
      <c r="AS344" s="95">
        <v>0.17549259298051609</v>
      </c>
      <c r="AT344" s="95">
        <v>0.1750656018925652</v>
      </c>
      <c r="AU344" s="95">
        <v>0.17590156289485853</v>
      </c>
      <c r="AV344" s="95">
        <v>0.17522292536960796</v>
      </c>
      <c r="AW344" s="95">
        <v>0.1873658715332758</v>
      </c>
      <c r="AX344" s="95">
        <v>0.18012301907377365</v>
      </c>
      <c r="AY344" s="95">
        <v>0.17821075177464912</v>
      </c>
      <c r="AZ344" s="95">
        <v>0.17895365376543423</v>
      </c>
      <c r="BA344" s="95">
        <v>0.17957268600950702</v>
      </c>
      <c r="BB344" s="95">
        <v>0.17361673489090804</v>
      </c>
      <c r="BC344" s="95">
        <v>0.18095648904637235</v>
      </c>
      <c r="BD344" s="95">
        <v>0.15931822050820493</v>
      </c>
      <c r="BE344" s="95">
        <v>0.17210561854484316</v>
      </c>
      <c r="BF344" s="95">
        <v>0.17217600690858395</v>
      </c>
      <c r="BG344" s="95">
        <v>0.17304773664580966</v>
      </c>
      <c r="BH344" s="95">
        <v>0.17223982916580555</v>
      </c>
      <c r="BI344" s="95">
        <v>0.21794949810659114</v>
      </c>
      <c r="BJ344" s="95">
        <v>0.19779956395044321</v>
      </c>
      <c r="BK344" s="95">
        <v>0.17518343505911604</v>
      </c>
      <c r="BL344" s="95">
        <v>0.17968684000397378</v>
      </c>
      <c r="BM344" s="95">
        <v>0.18037715442946123</v>
      </c>
      <c r="BN344" s="95">
        <v>0.17369702527262101</v>
      </c>
      <c r="BO344" s="95">
        <v>0.18424752805815992</v>
      </c>
      <c r="BP344" s="95">
        <v>0.18167039373730565</v>
      </c>
      <c r="BQ344" s="95">
        <v>0.17380377653871681</v>
      </c>
      <c r="BR344" s="95">
        <v>0.17402124209527789</v>
      </c>
      <c r="BS344" s="95">
        <v>0.17410637343959967</v>
      </c>
      <c r="BT344" s="95">
        <v>0.16587790990785692</v>
      </c>
      <c r="BU344" s="95">
        <v>0.16424001731399102</v>
      </c>
      <c r="BV344" s="95">
        <v>0.18757961624048183</v>
      </c>
      <c r="BW344" s="95">
        <v>0.17965695378008109</v>
      </c>
      <c r="BX344" s="95">
        <v>0.18166647625306198</v>
      </c>
      <c r="BY344" s="95">
        <v>0.18089469868722982</v>
      </c>
      <c r="BZ344" s="95">
        <v>0.1747948958617315</v>
      </c>
      <c r="CA344" s="95">
        <v>0.16736367519192186</v>
      </c>
      <c r="CB344" s="95">
        <v>0.16939701943320776</v>
      </c>
      <c r="CC344" s="95">
        <v>0.17424411656052016</v>
      </c>
      <c r="CD344" s="95">
        <v>0.18224220040210135</v>
      </c>
      <c r="CE344" s="95">
        <v>0.18176651744548275</v>
      </c>
      <c r="CF344" s="95">
        <v>0.17614772535160772</v>
      </c>
      <c r="CG344" s="95">
        <v>0.2162587255740952</v>
      </c>
      <c r="CH344" s="95">
        <v>0.18338611518614753</v>
      </c>
      <c r="CI344" s="95">
        <v>0.18143120348829017</v>
      </c>
      <c r="CJ344" s="95">
        <v>0.18382220170166239</v>
      </c>
      <c r="CK344" s="95">
        <v>0.18429751455469978</v>
      </c>
      <c r="CL344" s="95">
        <v>0.18185597551218408</v>
      </c>
      <c r="CM344" s="95">
        <v>0.17981763394395153</v>
      </c>
      <c r="CN344" s="95">
        <v>0.16897255442226278</v>
      </c>
      <c r="CO344" s="95">
        <v>0.18155925029655418</v>
      </c>
      <c r="CP344" s="95">
        <v>0.1868195041747768</v>
      </c>
      <c r="CQ344" s="95">
        <v>0.18494262030503056</v>
      </c>
      <c r="CR344" s="95">
        <v>0.1823542738391716</v>
      </c>
      <c r="CS344" s="95">
        <v>0.19025504860377881</v>
      </c>
      <c r="CT344" s="95">
        <v>0.18362340183736159</v>
      </c>
      <c r="CU344" s="95">
        <v>0.18594639318189246</v>
      </c>
      <c r="CV344" s="95">
        <v>0.18914002738071833</v>
      </c>
      <c r="CW344" s="95">
        <v>0.18781256869078616</v>
      </c>
      <c r="CX344" s="95">
        <v>0.19831410997197746</v>
      </c>
      <c r="CY344" s="95">
        <v>0.20730742352248041</v>
      </c>
      <c r="CZ344" s="95">
        <v>0.17046952290029835</v>
      </c>
      <c r="DA344" s="95">
        <v>0.18430294007572318</v>
      </c>
      <c r="DB344" s="95">
        <v>0.1859086552318347</v>
      </c>
      <c r="DC344" s="95">
        <v>0.18614854187633734</v>
      </c>
      <c r="DD344" s="95">
        <v>0.18276501655804014</v>
      </c>
      <c r="DE344" s="95">
        <v>0.22234904346419931</v>
      </c>
      <c r="DF344" s="95">
        <v>0.18422411569402458</v>
      </c>
      <c r="DG344" s="95">
        <v>0.18503428084013637</v>
      </c>
      <c r="DH344" s="95">
        <v>0.1883091366273765</v>
      </c>
      <c r="DI344" s="95">
        <v>0.18893988234519304</v>
      </c>
      <c r="DJ344" s="95">
        <v>0.18715005425088524</v>
      </c>
      <c r="DK344" s="95">
        <v>0.18093233427357575</v>
      </c>
      <c r="DL344" s="95">
        <v>0.17646717744965687</v>
      </c>
      <c r="DM344" s="95">
        <v>0.18394106409569991</v>
      </c>
      <c r="DN344" s="95">
        <v>0.18624469886665934</v>
      </c>
      <c r="DO344" s="95">
        <v>0.18606837687480587</v>
      </c>
      <c r="DP344" s="95">
        <v>0.18183292938686266</v>
      </c>
      <c r="DQ344" s="95">
        <v>0.19254393431096217</v>
      </c>
      <c r="DR344" s="95">
        <v>0.18455306781500352</v>
      </c>
      <c r="DS344" s="95">
        <v>0.18443019012856107</v>
      </c>
      <c r="DT344" s="95">
        <v>0.18816588750756813</v>
      </c>
      <c r="DU344" s="95">
        <v>0.18801171688615775</v>
      </c>
      <c r="DV344" s="95">
        <v>0.18596843299140151</v>
      </c>
      <c r="DW344" s="95">
        <v>0.18041114543663656</v>
      </c>
      <c r="DX344" s="95">
        <v>0.16842586335416626</v>
      </c>
      <c r="DY344" s="95">
        <v>0.1819921932543335</v>
      </c>
      <c r="DZ344" s="95">
        <v>0.18403572515551878</v>
      </c>
      <c r="EA344" s="95">
        <v>0.18479206776168342</v>
      </c>
      <c r="EB344" s="95">
        <v>0.18127206101116752</v>
      </c>
      <c r="EC344" s="95">
        <v>0.21650439980830505</v>
      </c>
      <c r="ED344" s="95">
        <v>0.19541808325375473</v>
      </c>
      <c r="EE344" s="95">
        <v>0.18269036461033772</v>
      </c>
      <c r="EF344" s="95">
        <v>0.18736946625309203</v>
      </c>
      <c r="EG344" s="95">
        <v>0.18795632496392822</v>
      </c>
      <c r="EH344" s="95">
        <v>0.18018342573103038</v>
      </c>
      <c r="EI344" s="95">
        <v>0.18297607497756133</v>
      </c>
      <c r="EJ344" s="95">
        <v>0.16872462624991058</v>
      </c>
      <c r="EK344" s="95">
        <v>0.18132686926889022</v>
      </c>
      <c r="EL344" s="95">
        <v>0.18358409032544853</v>
      </c>
      <c r="EM344" s="95">
        <v>0.18346616834325982</v>
      </c>
      <c r="EN344" s="95">
        <v>0.18202749747168595</v>
      </c>
      <c r="EO344" s="95">
        <v>0.18969906092881583</v>
      </c>
      <c r="EP344" s="95">
        <v>0.18282307457118901</v>
      </c>
      <c r="EQ344" s="95">
        <v>0.18322195479956851</v>
      </c>
      <c r="ER344" s="95">
        <v>0.18708169483574949</v>
      </c>
      <c r="ES344" s="95">
        <v>0.18669931996555514</v>
      </c>
      <c r="ET344" s="95">
        <v>0.18481439694532684</v>
      </c>
      <c r="EU344" s="95">
        <v>0.18430006972209717</v>
      </c>
      <c r="EV344" s="95">
        <v>0.17048551165963965</v>
      </c>
      <c r="EW344" s="95">
        <v>0.18045379533395617</v>
      </c>
      <c r="EX344" s="95">
        <v>0.18328910075441393</v>
      </c>
      <c r="EY344" s="95">
        <v>0.18303198248337682</v>
      </c>
      <c r="EZ344" s="95">
        <v>0.18081393008938648</v>
      </c>
      <c r="FA344" s="95">
        <v>0.2182664896962086</v>
      </c>
      <c r="FB344" s="95">
        <v>0.2093405871938582</v>
      </c>
      <c r="FC344" s="95">
        <v>0.18235728098859208</v>
      </c>
      <c r="FD344" s="95">
        <v>0.1864222863989351</v>
      </c>
      <c r="FE344" s="95">
        <v>0.18697875619124066</v>
      </c>
      <c r="FF344" s="95">
        <v>0.18226055051535653</v>
      </c>
      <c r="FG344" s="95">
        <v>0.17703387714415472</v>
      </c>
      <c r="FH344" s="95">
        <v>0.18496256370687258</v>
      </c>
      <c r="FI344" s="95">
        <v>0.18018998661795205</v>
      </c>
      <c r="FJ344" s="95">
        <v>0.18338489421179882</v>
      </c>
      <c r="FK344" s="95">
        <v>0.18282839519428373</v>
      </c>
      <c r="FL344" s="95">
        <v>0.18044506527162987</v>
      </c>
      <c r="FM344" s="95">
        <v>0.18913364227731291</v>
      </c>
      <c r="FN344" s="95">
        <v>0.18220179551138427</v>
      </c>
      <c r="FO344" s="95">
        <v>0.18289665029838745</v>
      </c>
      <c r="FP344" s="95">
        <v>0.18593044791832627</v>
      </c>
      <c r="FQ344" s="95">
        <v>0.18656396346088958</v>
      </c>
      <c r="FR344" s="95">
        <v>0.21964134568436361</v>
      </c>
      <c r="FS344" s="95">
        <v>0.1696609162133445</v>
      </c>
      <c r="FT344" s="95">
        <v>0.17435194044039792</v>
      </c>
      <c r="FU344" s="95">
        <v>0.18030516139330507</v>
      </c>
      <c r="FV344" s="95">
        <v>0.18274522474461805</v>
      </c>
      <c r="FW344" s="95">
        <v>0.18249411783930269</v>
      </c>
      <c r="FX344" s="95">
        <v>0.17903959914900353</v>
      </c>
      <c r="FY344" s="95">
        <v>0.17529992741319361</v>
      </c>
      <c r="FZ344" s="95">
        <v>0.17942237302012468</v>
      </c>
      <c r="GA344" s="95">
        <v>0.18306218585975684</v>
      </c>
    </row>
    <row r="345" spans="2:183">
      <c r="B345" s="44" t="s">
        <v>54</v>
      </c>
      <c r="C345" s="651" t="s">
        <v>94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</row>
    <row r="346" spans="2:183">
      <c r="B346" s="43" t="s">
        <v>54</v>
      </c>
      <c r="C346" s="652" t="s">
        <v>49</v>
      </c>
      <c r="D346" s="17">
        <v>744</v>
      </c>
      <c r="E346" s="17">
        <v>672</v>
      </c>
      <c r="F346" s="17">
        <v>744</v>
      </c>
      <c r="G346" s="17">
        <v>720</v>
      </c>
      <c r="H346" s="17">
        <v>744</v>
      </c>
      <c r="I346" s="17">
        <v>720</v>
      </c>
      <c r="J346" s="17">
        <v>744</v>
      </c>
      <c r="K346" s="17">
        <v>744</v>
      </c>
      <c r="L346" s="17">
        <v>720</v>
      </c>
      <c r="M346" s="17">
        <v>744</v>
      </c>
      <c r="N346" s="17">
        <v>720</v>
      </c>
      <c r="O346" s="17">
        <v>744</v>
      </c>
      <c r="P346" s="17">
        <v>744</v>
      </c>
      <c r="Q346" s="17">
        <v>672</v>
      </c>
      <c r="R346" s="17">
        <v>744</v>
      </c>
      <c r="S346" s="17">
        <v>720</v>
      </c>
      <c r="T346" s="17">
        <v>744</v>
      </c>
      <c r="U346" s="17">
        <v>720</v>
      </c>
      <c r="V346" s="17">
        <v>744</v>
      </c>
      <c r="W346" s="17">
        <v>744</v>
      </c>
      <c r="X346" s="17">
        <v>720</v>
      </c>
      <c r="Y346" s="17">
        <v>744</v>
      </c>
      <c r="Z346" s="17">
        <v>720</v>
      </c>
      <c r="AA346" s="17">
        <v>744</v>
      </c>
      <c r="AB346" s="17">
        <v>744</v>
      </c>
      <c r="AC346" s="17">
        <v>672</v>
      </c>
      <c r="AD346" s="17">
        <v>744</v>
      </c>
      <c r="AE346" s="17">
        <v>720</v>
      </c>
      <c r="AF346" s="17">
        <v>744</v>
      </c>
      <c r="AG346" s="17">
        <v>720</v>
      </c>
      <c r="AH346" s="17">
        <v>744</v>
      </c>
      <c r="AI346" s="17">
        <v>744</v>
      </c>
      <c r="AJ346" s="17">
        <v>720</v>
      </c>
      <c r="AK346" s="17">
        <v>744</v>
      </c>
      <c r="AL346" s="17">
        <v>720</v>
      </c>
      <c r="AM346" s="17">
        <v>744</v>
      </c>
      <c r="AN346" s="17">
        <v>744</v>
      </c>
      <c r="AO346" s="17">
        <v>696</v>
      </c>
      <c r="AP346" s="17">
        <v>744</v>
      </c>
      <c r="AQ346" s="17">
        <v>720</v>
      </c>
      <c r="AR346" s="17">
        <v>744</v>
      </c>
      <c r="AS346" s="17">
        <v>720</v>
      </c>
      <c r="AT346" s="17">
        <v>744</v>
      </c>
      <c r="AU346" s="17">
        <v>744</v>
      </c>
      <c r="AV346" s="17">
        <v>720</v>
      </c>
      <c r="AW346" s="17">
        <v>744</v>
      </c>
      <c r="AX346" s="17">
        <v>720</v>
      </c>
      <c r="AY346" s="17">
        <v>744</v>
      </c>
      <c r="AZ346" s="17">
        <v>744</v>
      </c>
      <c r="BA346" s="17">
        <v>672</v>
      </c>
      <c r="BB346" s="17">
        <v>744</v>
      </c>
      <c r="BC346" s="17">
        <v>720</v>
      </c>
      <c r="BD346" s="17">
        <v>744</v>
      </c>
      <c r="BE346" s="17">
        <v>720</v>
      </c>
      <c r="BF346" s="17">
        <v>744</v>
      </c>
      <c r="BG346" s="17">
        <v>744</v>
      </c>
      <c r="BH346" s="17">
        <v>720</v>
      </c>
      <c r="BI346" s="17">
        <v>744</v>
      </c>
      <c r="BJ346" s="17">
        <v>720</v>
      </c>
      <c r="BK346" s="17">
        <v>744</v>
      </c>
      <c r="BL346" s="17">
        <v>744</v>
      </c>
      <c r="BM346" s="17">
        <v>672</v>
      </c>
      <c r="BN346" s="17">
        <v>744</v>
      </c>
      <c r="BO346" s="17">
        <v>720</v>
      </c>
      <c r="BP346" s="17">
        <v>744</v>
      </c>
      <c r="BQ346" s="17">
        <v>720</v>
      </c>
      <c r="BR346" s="17">
        <v>744</v>
      </c>
      <c r="BS346" s="17">
        <v>744</v>
      </c>
      <c r="BT346" s="17">
        <v>720</v>
      </c>
      <c r="BU346" s="17">
        <v>744</v>
      </c>
      <c r="BV346" s="17">
        <v>720</v>
      </c>
      <c r="BW346" s="17">
        <v>744</v>
      </c>
      <c r="BX346" s="17">
        <v>744</v>
      </c>
      <c r="BY346" s="17">
        <v>672</v>
      </c>
      <c r="BZ346" s="17">
        <v>744</v>
      </c>
      <c r="CA346" s="17">
        <v>720</v>
      </c>
      <c r="CB346" s="17">
        <v>744</v>
      </c>
      <c r="CC346" s="17">
        <v>720</v>
      </c>
      <c r="CD346" s="17">
        <v>744</v>
      </c>
      <c r="CE346" s="17">
        <v>744</v>
      </c>
      <c r="CF346" s="17">
        <v>720</v>
      </c>
      <c r="CG346" s="17">
        <v>744</v>
      </c>
      <c r="CH346" s="17">
        <v>720</v>
      </c>
      <c r="CI346" s="17">
        <v>744</v>
      </c>
      <c r="CJ346" s="17">
        <v>744</v>
      </c>
      <c r="CK346" s="17">
        <v>696</v>
      </c>
      <c r="CL346" s="17">
        <v>744</v>
      </c>
      <c r="CM346" s="17">
        <v>720</v>
      </c>
      <c r="CN346" s="17">
        <v>744</v>
      </c>
      <c r="CO346" s="17">
        <v>720</v>
      </c>
      <c r="CP346" s="17">
        <v>744</v>
      </c>
      <c r="CQ346" s="17">
        <v>744</v>
      </c>
      <c r="CR346" s="17">
        <v>720</v>
      </c>
      <c r="CS346" s="17">
        <v>744</v>
      </c>
      <c r="CT346" s="17">
        <v>720</v>
      </c>
      <c r="CU346" s="17">
        <v>744</v>
      </c>
      <c r="CV346" s="17">
        <v>744</v>
      </c>
      <c r="CW346" s="17">
        <v>672</v>
      </c>
      <c r="CX346" s="17">
        <v>744</v>
      </c>
      <c r="CY346" s="17">
        <v>720</v>
      </c>
      <c r="CZ346" s="17">
        <v>744</v>
      </c>
      <c r="DA346" s="17">
        <v>720</v>
      </c>
      <c r="DB346" s="17">
        <v>744</v>
      </c>
      <c r="DC346" s="17">
        <v>744</v>
      </c>
      <c r="DD346" s="17">
        <v>720</v>
      </c>
      <c r="DE346" s="17">
        <v>744</v>
      </c>
      <c r="DF346" s="17">
        <v>720</v>
      </c>
      <c r="DG346" s="17">
        <v>744</v>
      </c>
      <c r="DH346" s="17">
        <v>744</v>
      </c>
      <c r="DI346" s="17">
        <v>672</v>
      </c>
      <c r="DJ346" s="17">
        <v>744</v>
      </c>
      <c r="DK346" s="17">
        <v>720</v>
      </c>
      <c r="DL346" s="17">
        <v>744</v>
      </c>
      <c r="DM346" s="17">
        <v>720</v>
      </c>
      <c r="DN346" s="17">
        <v>744</v>
      </c>
      <c r="DO346" s="17">
        <v>744</v>
      </c>
      <c r="DP346" s="17">
        <v>720</v>
      </c>
      <c r="DQ346" s="17">
        <v>744</v>
      </c>
      <c r="DR346" s="17">
        <v>720</v>
      </c>
      <c r="DS346" s="17">
        <v>744</v>
      </c>
      <c r="DT346" s="17">
        <v>744</v>
      </c>
      <c r="DU346" s="17">
        <v>672</v>
      </c>
      <c r="DV346" s="17">
        <v>744</v>
      </c>
      <c r="DW346" s="17">
        <v>720</v>
      </c>
      <c r="DX346" s="17">
        <v>744</v>
      </c>
      <c r="DY346" s="17">
        <v>720</v>
      </c>
      <c r="DZ346" s="17">
        <v>744</v>
      </c>
      <c r="EA346" s="17">
        <v>744</v>
      </c>
      <c r="EB346" s="17">
        <v>720</v>
      </c>
      <c r="EC346" s="17">
        <v>744</v>
      </c>
      <c r="ED346" s="17">
        <v>720</v>
      </c>
      <c r="EE346" s="17">
        <v>744</v>
      </c>
      <c r="EF346" s="17">
        <v>744</v>
      </c>
      <c r="EG346" s="17">
        <v>696</v>
      </c>
      <c r="EH346" s="17">
        <v>744</v>
      </c>
      <c r="EI346" s="17">
        <v>720</v>
      </c>
      <c r="EJ346" s="17">
        <v>744</v>
      </c>
      <c r="EK346" s="17">
        <v>720</v>
      </c>
      <c r="EL346" s="17">
        <v>744</v>
      </c>
      <c r="EM346" s="17">
        <v>744</v>
      </c>
      <c r="EN346" s="17">
        <v>720</v>
      </c>
      <c r="EO346" s="17">
        <v>744</v>
      </c>
      <c r="EP346" s="17">
        <v>720</v>
      </c>
      <c r="EQ346" s="17">
        <v>744</v>
      </c>
      <c r="ER346" s="17">
        <v>744</v>
      </c>
      <c r="ES346" s="17">
        <v>672</v>
      </c>
      <c r="ET346" s="17">
        <v>744</v>
      </c>
      <c r="EU346" s="17">
        <v>720</v>
      </c>
      <c r="EV346" s="17">
        <v>744</v>
      </c>
      <c r="EW346" s="17">
        <v>720</v>
      </c>
      <c r="EX346" s="17">
        <v>744</v>
      </c>
      <c r="EY346" s="17">
        <v>744</v>
      </c>
      <c r="EZ346" s="17">
        <v>720</v>
      </c>
      <c r="FA346" s="17">
        <v>744</v>
      </c>
      <c r="FB346" s="17">
        <v>720</v>
      </c>
      <c r="FC346" s="17">
        <v>744</v>
      </c>
      <c r="FD346" s="17">
        <v>744</v>
      </c>
      <c r="FE346" s="17">
        <v>672</v>
      </c>
      <c r="FF346" s="17">
        <v>744</v>
      </c>
      <c r="FG346" s="17">
        <v>720</v>
      </c>
      <c r="FH346" s="17">
        <v>744</v>
      </c>
      <c r="FI346" s="17">
        <v>720</v>
      </c>
      <c r="FJ346" s="17">
        <v>744</v>
      </c>
      <c r="FK346" s="17">
        <v>744</v>
      </c>
      <c r="FL346" s="17">
        <v>720</v>
      </c>
      <c r="FM346" s="17">
        <v>744</v>
      </c>
      <c r="FN346" s="17">
        <v>720</v>
      </c>
      <c r="FO346" s="17">
        <v>744</v>
      </c>
      <c r="FP346" s="17">
        <v>744</v>
      </c>
      <c r="FQ346" s="17">
        <v>672</v>
      </c>
      <c r="FR346" s="17">
        <v>744</v>
      </c>
      <c r="FS346" s="17">
        <v>720</v>
      </c>
      <c r="FT346" s="17">
        <v>744</v>
      </c>
      <c r="FU346" s="17">
        <v>720</v>
      </c>
      <c r="FV346" s="17">
        <v>744</v>
      </c>
      <c r="FW346" s="17">
        <v>744</v>
      </c>
      <c r="FX346" s="17">
        <v>720</v>
      </c>
      <c r="FY346" s="17">
        <v>744</v>
      </c>
      <c r="FZ346" s="17">
        <v>720</v>
      </c>
      <c r="GA346" s="17">
        <v>744</v>
      </c>
    </row>
    <row r="347" spans="2:183">
      <c r="B347" s="43" t="s">
        <v>54</v>
      </c>
      <c r="C347" s="653" t="s">
        <v>50</v>
      </c>
      <c r="D347" s="85">
        <v>29559432.640000001</v>
      </c>
      <c r="E347" s="85">
        <v>26512127.190000001</v>
      </c>
      <c r="F347" s="85">
        <v>28511416.199999999</v>
      </c>
      <c r="G347" s="85">
        <v>24503639.640000001</v>
      </c>
      <c r="H347" s="85">
        <v>25192038.539999999</v>
      </c>
      <c r="I347" s="85">
        <v>27367492.719999999</v>
      </c>
      <c r="J347" s="85">
        <v>29612181.969999999</v>
      </c>
      <c r="K347" s="85">
        <v>28639601.490000002</v>
      </c>
      <c r="L347" s="85">
        <v>27478149.170000002</v>
      </c>
      <c r="M347" s="85">
        <v>22740758.110000003</v>
      </c>
      <c r="N347" s="85">
        <v>24580691.100000001</v>
      </c>
      <c r="O347" s="85">
        <v>28932706.82</v>
      </c>
      <c r="P347" s="85">
        <v>30818914.009999998</v>
      </c>
      <c r="Q347" s="85">
        <v>27546327.73</v>
      </c>
      <c r="R347" s="85">
        <v>27003868.219999999</v>
      </c>
      <c r="S347" s="85">
        <v>25011420.27</v>
      </c>
      <c r="T347" s="85">
        <v>25883595.340000004</v>
      </c>
      <c r="U347" s="85">
        <v>28551960.239999998</v>
      </c>
      <c r="V347" s="85">
        <v>29548485.380000003</v>
      </c>
      <c r="W347" s="85">
        <v>29492084.830000002</v>
      </c>
      <c r="X347" s="85">
        <v>28169272.52</v>
      </c>
      <c r="Y347" s="85">
        <v>27986784.739999998</v>
      </c>
      <c r="Z347" s="85">
        <v>28628565.550000001</v>
      </c>
      <c r="AA347" s="85">
        <v>29437005.600000001</v>
      </c>
      <c r="AB347" s="85">
        <v>32027268.389999997</v>
      </c>
      <c r="AC347" s="85">
        <v>28993813.330000002</v>
      </c>
      <c r="AD347" s="85">
        <v>30989593.66</v>
      </c>
      <c r="AE347" s="85">
        <v>27456414.049999997</v>
      </c>
      <c r="AF347" s="85">
        <v>27029417.439999998</v>
      </c>
      <c r="AG347" s="85">
        <v>30536384.550000001</v>
      </c>
      <c r="AH347" s="85">
        <v>31736434.559999999</v>
      </c>
      <c r="AI347" s="85">
        <v>31638140.280000001</v>
      </c>
      <c r="AJ347" s="85">
        <v>30009192.100000001</v>
      </c>
      <c r="AK347" s="85">
        <v>26311463</v>
      </c>
      <c r="AL347" s="85">
        <v>30474350.57</v>
      </c>
      <c r="AM347" s="85">
        <v>31030554.59</v>
      </c>
      <c r="AN347" s="85">
        <v>33548742.68</v>
      </c>
      <c r="AO347" s="85">
        <v>31562965.509999998</v>
      </c>
      <c r="AP347" s="85">
        <v>28601118.299999997</v>
      </c>
      <c r="AQ347" s="85">
        <v>25741171.98</v>
      </c>
      <c r="AR347" s="85">
        <v>29564274.300000001</v>
      </c>
      <c r="AS347" s="85">
        <v>31802144.120000001</v>
      </c>
      <c r="AT347" s="85">
        <v>32979184.420000002</v>
      </c>
      <c r="AU347" s="85">
        <v>33191779.440000001</v>
      </c>
      <c r="AV347" s="85">
        <v>31466070.490000002</v>
      </c>
      <c r="AW347" s="85">
        <v>30985820.02</v>
      </c>
      <c r="AX347" s="85">
        <v>31949180.359999999</v>
      </c>
      <c r="AY347" s="85">
        <v>32312985.109999999</v>
      </c>
      <c r="AZ347" s="85">
        <v>35089445.039999999</v>
      </c>
      <c r="BA347" s="85">
        <v>31907256.59</v>
      </c>
      <c r="BB347" s="85">
        <v>31583185.719999999</v>
      </c>
      <c r="BC347" s="85">
        <v>28811422.77</v>
      </c>
      <c r="BD347" s="85">
        <v>31111468.359999999</v>
      </c>
      <c r="BE347" s="85">
        <v>32733071.509999998</v>
      </c>
      <c r="BF347" s="85">
        <v>33782010.469999999</v>
      </c>
      <c r="BG347" s="85">
        <v>34053208.93</v>
      </c>
      <c r="BH347" s="85">
        <v>31610373.75</v>
      </c>
      <c r="BI347" s="85">
        <v>25106839.050000001</v>
      </c>
      <c r="BJ347" s="85">
        <v>28046016.419999998</v>
      </c>
      <c r="BK347" s="85">
        <v>33370998.780000001</v>
      </c>
      <c r="BL347" s="85">
        <v>36346568.950000003</v>
      </c>
      <c r="BM347" s="85">
        <v>33065851.459999997</v>
      </c>
      <c r="BN347" s="85">
        <v>32547917.18</v>
      </c>
      <c r="BO347" s="85">
        <v>30010055.979999997</v>
      </c>
      <c r="BP347" s="85">
        <v>32225304.859999999</v>
      </c>
      <c r="BQ347" s="85">
        <v>34085928.140000001</v>
      </c>
      <c r="BR347" s="85">
        <v>35726419.460000001</v>
      </c>
      <c r="BS347" s="85">
        <v>35946826.839999996</v>
      </c>
      <c r="BT347" s="85">
        <v>32292036.270000003</v>
      </c>
      <c r="BU347" s="85">
        <v>32513255.289999999</v>
      </c>
      <c r="BV347" s="85">
        <v>33137606.450000003</v>
      </c>
      <c r="BW347" s="85">
        <v>36440032.719999999</v>
      </c>
      <c r="BX347" s="85">
        <v>38565632.950000003</v>
      </c>
      <c r="BY347" s="85">
        <v>34132917.199999996</v>
      </c>
      <c r="BZ347" s="85">
        <v>32941234.119999997</v>
      </c>
      <c r="CA347" s="85">
        <v>29785082.469999999</v>
      </c>
      <c r="CB347" s="85">
        <v>32955899.649999999</v>
      </c>
      <c r="CC347" s="85">
        <v>36077445.859999999</v>
      </c>
      <c r="CD347" s="85">
        <v>38860797.18</v>
      </c>
      <c r="CE347" s="85">
        <v>38952277.32</v>
      </c>
      <c r="CF347" s="85">
        <v>36729556.280000001</v>
      </c>
      <c r="CG347" s="85">
        <v>30106414.720000003</v>
      </c>
      <c r="CH347" s="85">
        <v>37746869.410000004</v>
      </c>
      <c r="CI347" s="85">
        <v>39126921.319999993</v>
      </c>
      <c r="CJ347" s="85">
        <v>41657754.149999999</v>
      </c>
      <c r="CK347" s="85">
        <v>38993589.140000001</v>
      </c>
      <c r="CL347" s="85">
        <v>40472644.460000001</v>
      </c>
      <c r="CM347" s="85">
        <v>33540920.879999999</v>
      </c>
      <c r="CN347" s="85">
        <v>36697405.129999995</v>
      </c>
      <c r="CO347" s="85">
        <v>39454379.519999996</v>
      </c>
      <c r="CP347" s="85">
        <v>41867907.079999998</v>
      </c>
      <c r="CQ347" s="85">
        <v>41695810.989999995</v>
      </c>
      <c r="CR347" s="85">
        <v>39607151.240000002</v>
      </c>
      <c r="CS347" s="85">
        <v>38406416.310000002</v>
      </c>
      <c r="CT347" s="85">
        <v>40012971.310000002</v>
      </c>
      <c r="CU347" s="85">
        <v>41761041</v>
      </c>
      <c r="CV347" s="85">
        <v>43720046.610000007</v>
      </c>
      <c r="CW347" s="85">
        <v>37766799.350000009</v>
      </c>
      <c r="CX347" s="85">
        <v>37004039.109999999</v>
      </c>
      <c r="CY347" s="85">
        <v>35279657.090000004</v>
      </c>
      <c r="CZ347" s="85">
        <v>39088900.469999999</v>
      </c>
      <c r="DA347" s="85">
        <v>41151246.600000001</v>
      </c>
      <c r="DB347" s="85">
        <v>43967958.970000006</v>
      </c>
      <c r="DC347" s="85">
        <v>44275598.100000001</v>
      </c>
      <c r="DD347" s="85">
        <v>40616569.32</v>
      </c>
      <c r="DE347" s="85">
        <v>33033878.59</v>
      </c>
      <c r="DF347" s="85">
        <v>41437603.710000001</v>
      </c>
      <c r="DG347" s="85">
        <v>42750167.990000002</v>
      </c>
      <c r="DH347" s="85">
        <v>45178263.670000002</v>
      </c>
      <c r="DI347" s="85">
        <v>40861126.620000005</v>
      </c>
      <c r="DJ347" s="85">
        <v>44806058.760000005</v>
      </c>
      <c r="DK347" s="85">
        <v>37882258.239999995</v>
      </c>
      <c r="DL347" s="85">
        <v>37489449.490000002</v>
      </c>
      <c r="DM347" s="85">
        <v>42529330.639999993</v>
      </c>
      <c r="DN347" s="85">
        <v>45860515.259999998</v>
      </c>
      <c r="DO347" s="85">
        <v>45646607.789999999</v>
      </c>
      <c r="DP347" s="85">
        <v>41934710.679999992</v>
      </c>
      <c r="DQ347" s="85">
        <v>41443173.049999997</v>
      </c>
      <c r="DR347" s="85">
        <v>42981806.420000009</v>
      </c>
      <c r="DS347" s="85">
        <v>44304645.939999998</v>
      </c>
      <c r="DT347" s="85">
        <v>47287731.86999999</v>
      </c>
      <c r="DU347" s="85">
        <v>42664555.620000005</v>
      </c>
      <c r="DV347" s="85">
        <v>45374557.250000007</v>
      </c>
      <c r="DW347" s="85">
        <v>37060031.100000001</v>
      </c>
      <c r="DX347" s="85">
        <v>40775388.150000006</v>
      </c>
      <c r="DY347" s="85">
        <v>43904607.189999998</v>
      </c>
      <c r="DZ347" s="85">
        <v>46803100.280000001</v>
      </c>
      <c r="EA347" s="85">
        <v>46736072.380000003</v>
      </c>
      <c r="EB347" s="85">
        <v>43889304.939999998</v>
      </c>
      <c r="EC347" s="85">
        <v>36523231.060000002</v>
      </c>
      <c r="ED347" s="85">
        <v>41066880.750000007</v>
      </c>
      <c r="EE347" s="85">
        <v>46011130.769999996</v>
      </c>
      <c r="EF347" s="85">
        <v>48093439.500000007</v>
      </c>
      <c r="EG347" s="85">
        <v>45142571.719999999</v>
      </c>
      <c r="EH347" s="85">
        <v>40855151.370000005</v>
      </c>
      <c r="EI347" s="85">
        <v>36594687.720000006</v>
      </c>
      <c r="EJ347" s="85">
        <v>42363614.129999995</v>
      </c>
      <c r="EK347" s="85">
        <v>44946571.050000004</v>
      </c>
      <c r="EL347" s="85">
        <v>47540069.899999999</v>
      </c>
      <c r="EM347" s="85">
        <v>47464252.079999998</v>
      </c>
      <c r="EN347" s="85">
        <v>45059656.940000005</v>
      </c>
      <c r="EO347" s="85">
        <v>43691057.309999995</v>
      </c>
      <c r="EP347" s="85">
        <v>45483629.769999996</v>
      </c>
      <c r="EQ347" s="85">
        <v>47176218.369999997</v>
      </c>
      <c r="ER347" s="85">
        <v>51607170.219999999</v>
      </c>
      <c r="ES347" s="85">
        <v>46657169.780000009</v>
      </c>
      <c r="ET347" s="85">
        <v>48909257.769999996</v>
      </c>
      <c r="EU347" s="85">
        <v>41687286.409999996</v>
      </c>
      <c r="EV347" s="85">
        <v>46505891.390000001</v>
      </c>
      <c r="EW347" s="85">
        <v>48157152.829999998</v>
      </c>
      <c r="EX347" s="85">
        <v>50796354.600000001</v>
      </c>
      <c r="EY347" s="85">
        <v>51061802.640000001</v>
      </c>
      <c r="EZ347" s="85">
        <v>48122311.32</v>
      </c>
      <c r="FA347" s="85">
        <v>38466794.479999997</v>
      </c>
      <c r="FB347" s="85">
        <v>40483830.830000006</v>
      </c>
      <c r="FC347" s="85">
        <v>50418862.270000003</v>
      </c>
      <c r="FD347" s="85">
        <v>57397327.009999998</v>
      </c>
      <c r="FE347" s="85">
        <v>52231366.149999991</v>
      </c>
      <c r="FF347" s="85">
        <v>52374906.910000004</v>
      </c>
      <c r="FG347" s="85">
        <v>43654795.70000001</v>
      </c>
      <c r="FH347" s="85">
        <v>51277506.93999999</v>
      </c>
      <c r="FI347" s="85">
        <v>53888441.909999996</v>
      </c>
      <c r="FJ347" s="85">
        <v>57166574.160000004</v>
      </c>
      <c r="FK347" s="85">
        <v>57335025.899999999</v>
      </c>
      <c r="FL347" s="85">
        <v>53875135.869999997</v>
      </c>
      <c r="FM347" s="85">
        <v>53042448.579999998</v>
      </c>
      <c r="FN347" s="85">
        <v>54582461.189999998</v>
      </c>
      <c r="FO347" s="85">
        <v>56721025.450000003</v>
      </c>
      <c r="FP347" s="85">
        <v>61369396.210000001</v>
      </c>
      <c r="FQ347" s="85">
        <v>55819081.359999992</v>
      </c>
      <c r="FR347" s="85">
        <v>48593156.140000001</v>
      </c>
      <c r="FS347" s="85">
        <v>51743317.07</v>
      </c>
      <c r="FT347" s="85">
        <v>51381980.979999997</v>
      </c>
      <c r="FU347" s="85">
        <v>57672448.280000001</v>
      </c>
      <c r="FV347" s="85">
        <v>61216296.429999992</v>
      </c>
      <c r="FW347" s="85">
        <v>61071782.32</v>
      </c>
      <c r="FX347" s="85">
        <v>55813352.450000003</v>
      </c>
      <c r="FY347" s="85">
        <v>51383431.409999996</v>
      </c>
      <c r="FZ347" s="85">
        <v>53855701.210000001</v>
      </c>
      <c r="GA347" s="85">
        <v>60989868.780000001</v>
      </c>
    </row>
    <row r="348" spans="2:183">
      <c r="B348" s="43" t="s">
        <v>54</v>
      </c>
      <c r="C348" s="653" t="s">
        <v>51</v>
      </c>
      <c r="D348" s="86">
        <v>27.53698997669726</v>
      </c>
      <c r="E348" s="86">
        <v>27.527901240182484</v>
      </c>
      <c r="F348" s="86">
        <v>27.640550623218861</v>
      </c>
      <c r="G348" s="86">
        <v>27.210630433738764</v>
      </c>
      <c r="H348" s="86">
        <v>27.478836970257795</v>
      </c>
      <c r="I348" s="86">
        <v>27.729889094599503</v>
      </c>
      <c r="J348" s="86">
        <v>28.021205720507428</v>
      </c>
      <c r="K348" s="86">
        <v>27.688249570814072</v>
      </c>
      <c r="L348" s="86">
        <v>27.668839212906253</v>
      </c>
      <c r="M348" s="86">
        <v>28.38982158952733</v>
      </c>
      <c r="N348" s="86">
        <v>28.107309616065862</v>
      </c>
      <c r="O348" s="86">
        <v>27.660596802854617</v>
      </c>
      <c r="P348" s="86">
        <v>28.460375117452813</v>
      </c>
      <c r="Q348" s="86">
        <v>28.33419428651154</v>
      </c>
      <c r="R348" s="86">
        <v>28.499728631740282</v>
      </c>
      <c r="S348" s="86">
        <v>28.545990526145431</v>
      </c>
      <c r="T348" s="86">
        <v>28.381744888577163</v>
      </c>
      <c r="U348" s="86">
        <v>28.612787592887969</v>
      </c>
      <c r="V348" s="86">
        <v>28.510282859466859</v>
      </c>
      <c r="W348" s="86">
        <v>28.443421118404018</v>
      </c>
      <c r="X348" s="86">
        <v>28.558897850720662</v>
      </c>
      <c r="Y348" s="86">
        <v>28.801765249863177</v>
      </c>
      <c r="Z348" s="86">
        <v>28.506580192042215</v>
      </c>
      <c r="AA348" s="86">
        <v>28.506044646691819</v>
      </c>
      <c r="AB348" s="86">
        <v>30.213019473126405</v>
      </c>
      <c r="AC348" s="86">
        <v>30.194692798161157</v>
      </c>
      <c r="AD348" s="86">
        <v>30.28766579867926</v>
      </c>
      <c r="AE348" s="86">
        <v>30.53528704249474</v>
      </c>
      <c r="AF348" s="86">
        <v>30.532614177437594</v>
      </c>
      <c r="AG348" s="86">
        <v>30.643898360960446</v>
      </c>
      <c r="AH348" s="86">
        <v>30.694705074357373</v>
      </c>
      <c r="AI348" s="86">
        <v>30.667900821739646</v>
      </c>
      <c r="AJ348" s="86">
        <v>30.66290687687076</v>
      </c>
      <c r="AK348" s="86">
        <v>31.20142524834052</v>
      </c>
      <c r="AL348" s="86">
        <v>30.60729242643545</v>
      </c>
      <c r="AM348" s="86">
        <v>30.609441827026085</v>
      </c>
      <c r="AN348" s="86">
        <v>31.735425529545992</v>
      </c>
      <c r="AO348" s="86">
        <v>31.719764553325874</v>
      </c>
      <c r="AP348" s="86">
        <v>31.723538684045039</v>
      </c>
      <c r="AQ348" s="86">
        <v>31.594622358965097</v>
      </c>
      <c r="AR348" s="86">
        <v>31.770711791347843</v>
      </c>
      <c r="AS348" s="86">
        <v>31.806558870371209</v>
      </c>
      <c r="AT348" s="86">
        <v>31.870751859776355</v>
      </c>
      <c r="AU348" s="86">
        <v>31.842169160690695</v>
      </c>
      <c r="AV348" s="86">
        <v>31.917492351321687</v>
      </c>
      <c r="AW348" s="86">
        <v>32.152052448763037</v>
      </c>
      <c r="AX348" s="86">
        <v>31.786522367739803</v>
      </c>
      <c r="AY348" s="86">
        <v>31.91533881837297</v>
      </c>
      <c r="AZ348" s="86">
        <v>33.151557173296503</v>
      </c>
      <c r="BA348" s="86">
        <v>33.211513232694038</v>
      </c>
      <c r="BB348" s="86">
        <v>33.238744076446622</v>
      </c>
      <c r="BC348" s="86">
        <v>33.300072780355201</v>
      </c>
      <c r="BD348" s="86">
        <v>33.441088987385619</v>
      </c>
      <c r="BE348" s="86">
        <v>33.464299927720624</v>
      </c>
      <c r="BF348" s="86">
        <v>33.343490882183687</v>
      </c>
      <c r="BG348" s="86">
        <v>33.318293666106285</v>
      </c>
      <c r="BH348" s="86">
        <v>33.486069477804321</v>
      </c>
      <c r="BI348" s="86">
        <v>34.342883685391065</v>
      </c>
      <c r="BJ348" s="86">
        <v>33.931725261347687</v>
      </c>
      <c r="BK348" s="86">
        <v>33.41519338061326</v>
      </c>
      <c r="BL348" s="86">
        <v>34.12110260561694</v>
      </c>
      <c r="BM348" s="86">
        <v>34.069006543883333</v>
      </c>
      <c r="BN348" s="86">
        <v>34.224629343786901</v>
      </c>
      <c r="BO348" s="86">
        <v>34.128431016829175</v>
      </c>
      <c r="BP348" s="86">
        <v>34.119214339916539</v>
      </c>
      <c r="BQ348" s="86">
        <v>34.342445603188459</v>
      </c>
      <c r="BR348" s="86">
        <v>34.227384274195167</v>
      </c>
      <c r="BS348" s="86">
        <v>34.18609232461516</v>
      </c>
      <c r="BT348" s="86">
        <v>34.286132841988504</v>
      </c>
      <c r="BU348" s="86">
        <v>34.303957188305446</v>
      </c>
      <c r="BV348" s="86">
        <v>34.351997660080578</v>
      </c>
      <c r="BW348" s="86">
        <v>34.179394895251924</v>
      </c>
      <c r="BX348" s="86">
        <v>34.992589341786996</v>
      </c>
      <c r="BY348" s="86">
        <v>34.957523223822086</v>
      </c>
      <c r="BZ348" s="86">
        <v>34.796087955003728</v>
      </c>
      <c r="CA348" s="86">
        <v>34.932557621202733</v>
      </c>
      <c r="CB348" s="86">
        <v>34.995505979735654</v>
      </c>
      <c r="CC348" s="86">
        <v>35.257373456354578</v>
      </c>
      <c r="CD348" s="86">
        <v>35.38733298609656</v>
      </c>
      <c r="CE348" s="86">
        <v>35.3881778653193</v>
      </c>
      <c r="CF348" s="86">
        <v>35.066876798052441</v>
      </c>
      <c r="CG348" s="86">
        <v>35.872110312904965</v>
      </c>
      <c r="CH348" s="86">
        <v>35.100619980433343</v>
      </c>
      <c r="CI348" s="86">
        <v>35.006221067213311</v>
      </c>
      <c r="CJ348" s="86">
        <v>36.744870202200644</v>
      </c>
      <c r="CK348" s="86">
        <v>36.746808775928514</v>
      </c>
      <c r="CL348" s="86">
        <v>36.5501357883835</v>
      </c>
      <c r="CM348" s="86">
        <v>36.562369263686371</v>
      </c>
      <c r="CN348" s="86">
        <v>36.663307887031976</v>
      </c>
      <c r="CO348" s="86">
        <v>37.061150883733305</v>
      </c>
      <c r="CP348" s="86">
        <v>37.433644457606626</v>
      </c>
      <c r="CQ348" s="86">
        <v>37.35496362107628</v>
      </c>
      <c r="CR348" s="86">
        <v>37.139624312384619</v>
      </c>
      <c r="CS348" s="86">
        <v>37.026383745587943</v>
      </c>
      <c r="CT348" s="86">
        <v>36.763634733029512</v>
      </c>
      <c r="CU348" s="86">
        <v>37.041396303071636</v>
      </c>
      <c r="CV348" s="86">
        <v>38.352446121142833</v>
      </c>
      <c r="CW348" s="86">
        <v>38.301189029699074</v>
      </c>
      <c r="CX348" s="86">
        <v>37.987869466903369</v>
      </c>
      <c r="CY348" s="86">
        <v>37.952850966699067</v>
      </c>
      <c r="CZ348" s="86">
        <v>38.359443106885507</v>
      </c>
      <c r="DA348" s="86">
        <v>38.414497892447514</v>
      </c>
      <c r="DB348" s="86">
        <v>39.163519049981645</v>
      </c>
      <c r="DC348" s="86">
        <v>39.069315644903959</v>
      </c>
      <c r="DD348" s="86">
        <v>38.372775022447414</v>
      </c>
      <c r="DE348" s="86">
        <v>39.25409878513144</v>
      </c>
      <c r="DF348" s="86">
        <v>37.927819780009401</v>
      </c>
      <c r="DG348" s="86">
        <v>38.215733277792758</v>
      </c>
      <c r="DH348" s="86">
        <v>39.780257378999643</v>
      </c>
      <c r="DI348" s="86">
        <v>39.755981884381583</v>
      </c>
      <c r="DJ348" s="86">
        <v>39.565616233576385</v>
      </c>
      <c r="DK348" s="86">
        <v>39.555494831304038</v>
      </c>
      <c r="DL348" s="86">
        <v>39.724131711133786</v>
      </c>
      <c r="DM348" s="86">
        <v>39.955568708312796</v>
      </c>
      <c r="DN348" s="86">
        <v>40.73313495293776</v>
      </c>
      <c r="DO348" s="86">
        <v>40.436596202041983</v>
      </c>
      <c r="DP348" s="86">
        <v>39.89277505323512</v>
      </c>
      <c r="DQ348" s="86">
        <v>39.849871957952672</v>
      </c>
      <c r="DR348" s="86">
        <v>39.38199296028359</v>
      </c>
      <c r="DS348" s="86">
        <v>39.681347891535033</v>
      </c>
      <c r="DT348" s="86">
        <v>41.700439663999134</v>
      </c>
      <c r="DU348" s="86">
        <v>41.655142790269103</v>
      </c>
      <c r="DV348" s="86">
        <v>41.522756463312319</v>
      </c>
      <c r="DW348" s="86">
        <v>41.247245196080073</v>
      </c>
      <c r="DX348" s="86">
        <v>41.677898877000089</v>
      </c>
      <c r="DY348" s="86">
        <v>41.853636689833415</v>
      </c>
      <c r="DZ348" s="86">
        <v>41.989041173511652</v>
      </c>
      <c r="EA348" s="86">
        <v>42.012542939613688</v>
      </c>
      <c r="EB348" s="86">
        <v>41.725440296404571</v>
      </c>
      <c r="EC348" s="86">
        <v>42.41834666263054</v>
      </c>
      <c r="ED348" s="86">
        <v>41.720761907219476</v>
      </c>
      <c r="EE348" s="86">
        <v>41.536360127226139</v>
      </c>
      <c r="EF348" s="86">
        <v>42.446839202272557</v>
      </c>
      <c r="EG348" s="86">
        <v>42.566482266421957</v>
      </c>
      <c r="EH348" s="86">
        <v>42.126425362763072</v>
      </c>
      <c r="EI348" s="86">
        <v>41.883032481950863</v>
      </c>
      <c r="EJ348" s="86">
        <v>42.406671744155425</v>
      </c>
      <c r="EK348" s="86">
        <v>42.614210102661154</v>
      </c>
      <c r="EL348" s="86">
        <v>42.784042561942137</v>
      </c>
      <c r="EM348" s="86">
        <v>42.792646862346174</v>
      </c>
      <c r="EN348" s="86">
        <v>42.616732445832348</v>
      </c>
      <c r="EO348" s="86">
        <v>42.518573627366457</v>
      </c>
      <c r="EP348" s="86">
        <v>42.203975699947364</v>
      </c>
      <c r="EQ348" s="86">
        <v>42.365361683486206</v>
      </c>
      <c r="ER348" s="86">
        <v>45.870904853966927</v>
      </c>
      <c r="ES348" s="86">
        <v>45.860859697940256</v>
      </c>
      <c r="ET348" s="86">
        <v>45.807749282769095</v>
      </c>
      <c r="EU348" s="86">
        <v>45.437363813917685</v>
      </c>
      <c r="EV348" s="86">
        <v>45.844942560853049</v>
      </c>
      <c r="EW348" s="86">
        <v>46.018404675585806</v>
      </c>
      <c r="EX348" s="86">
        <v>46.178394613081871</v>
      </c>
      <c r="EY348" s="86">
        <v>46.200602502990783</v>
      </c>
      <c r="EZ348" s="86">
        <v>46.024226536277205</v>
      </c>
      <c r="FA348" s="86">
        <v>46.735546468748353</v>
      </c>
      <c r="FB348" s="86">
        <v>46.391181868539746</v>
      </c>
      <c r="FC348" s="86">
        <v>45.825815480471569</v>
      </c>
      <c r="FD348" s="86">
        <v>51.992387171967671</v>
      </c>
      <c r="FE348" s="86">
        <v>52.137560251595318</v>
      </c>
      <c r="FF348" s="86">
        <v>51.887343337343189</v>
      </c>
      <c r="FG348" s="86">
        <v>51.558362733528419</v>
      </c>
      <c r="FH348" s="86">
        <v>51.865421722741736</v>
      </c>
      <c r="FI348" s="86">
        <v>52.282606739643093</v>
      </c>
      <c r="FJ348" s="86">
        <v>52.281446989151718</v>
      </c>
      <c r="FK348" s="86">
        <v>52.279943300063174</v>
      </c>
      <c r="FL348" s="86">
        <v>52.180895254344783</v>
      </c>
      <c r="FM348" s="86">
        <v>52.193438788601334</v>
      </c>
      <c r="FN348" s="86">
        <v>51.709750804723946</v>
      </c>
      <c r="FO348" s="86">
        <v>52.033264846428821</v>
      </c>
      <c r="FP348" s="86">
        <v>55.914868369893256</v>
      </c>
      <c r="FQ348" s="86">
        <v>55.962558166627588</v>
      </c>
      <c r="FR348" s="86">
        <v>57.342565661676119</v>
      </c>
      <c r="FS348" s="86">
        <v>55.947295306575853</v>
      </c>
      <c r="FT348" s="86">
        <v>55.64253066594177</v>
      </c>
      <c r="FU348" s="86">
        <v>56.247738072806278</v>
      </c>
      <c r="FV348" s="86">
        <v>56.127218515078248</v>
      </c>
      <c r="FW348" s="86">
        <v>56.357563957762416</v>
      </c>
      <c r="FX348" s="86">
        <v>55.99219150968193</v>
      </c>
      <c r="FY348" s="86">
        <v>55.442904311959254</v>
      </c>
      <c r="FZ348" s="86">
        <v>55.654133938447259</v>
      </c>
      <c r="GA348" s="86">
        <v>55.955876159938953</v>
      </c>
    </row>
    <row r="349" spans="2:183">
      <c r="B349" s="43" t="s">
        <v>54</v>
      </c>
      <c r="C349" s="653" t="s">
        <v>52</v>
      </c>
      <c r="D349" s="87">
        <v>41715.769999999997</v>
      </c>
      <c r="E349" s="87">
        <v>37331.660000000003</v>
      </c>
      <c r="F349" s="87">
        <v>39989.97</v>
      </c>
      <c r="G349" s="87">
        <v>36655.279999999999</v>
      </c>
      <c r="H349" s="87">
        <v>47713.5</v>
      </c>
      <c r="I349" s="87">
        <v>49725.349999999991</v>
      </c>
      <c r="J349" s="87">
        <v>56830.569999999992</v>
      </c>
      <c r="K349" s="87">
        <v>52106.400000000009</v>
      </c>
      <c r="L349" s="87">
        <v>49999.530000000006</v>
      </c>
      <c r="M349" s="87">
        <v>36947.51</v>
      </c>
      <c r="N349" s="87">
        <v>37343.090000000004</v>
      </c>
      <c r="O349" s="87">
        <v>40595.96</v>
      </c>
      <c r="P349" s="87">
        <v>42278.39</v>
      </c>
      <c r="Q349" s="87">
        <v>37876.26</v>
      </c>
      <c r="R349" s="87">
        <v>36158.449999999997</v>
      </c>
      <c r="S349" s="87">
        <v>31909.22</v>
      </c>
      <c r="T349" s="87">
        <v>44350.19</v>
      </c>
      <c r="U349" s="87">
        <v>50285.05</v>
      </c>
      <c r="V349" s="87">
        <v>52213.840000000004</v>
      </c>
      <c r="W349" s="87">
        <v>52210.720000000008</v>
      </c>
      <c r="X349" s="87">
        <v>49881.63</v>
      </c>
      <c r="Y349" s="87">
        <v>39424.359999999993</v>
      </c>
      <c r="Z349" s="87">
        <v>39322.230000000003</v>
      </c>
      <c r="AA349" s="87">
        <v>40124.42</v>
      </c>
      <c r="AB349" s="87">
        <v>42252.959999999999</v>
      </c>
      <c r="AC349" s="87">
        <v>38338.410000000003</v>
      </c>
      <c r="AD349" s="87">
        <v>40845.670000000006</v>
      </c>
      <c r="AE349" s="87">
        <v>35214.620000000003</v>
      </c>
      <c r="AF349" s="87">
        <v>48729.229999999996</v>
      </c>
      <c r="AG349" s="87">
        <v>51277.57</v>
      </c>
      <c r="AH349" s="87">
        <v>53226.53</v>
      </c>
      <c r="AI349" s="87">
        <v>53100.95</v>
      </c>
      <c r="AJ349" s="87">
        <v>50415.7</v>
      </c>
      <c r="AK349" s="87">
        <v>38017.11</v>
      </c>
      <c r="AL349" s="87">
        <v>39946.479999999996</v>
      </c>
      <c r="AM349" s="87">
        <v>40416.100000000006</v>
      </c>
      <c r="AN349" s="87">
        <v>42141.350000000006</v>
      </c>
      <c r="AO349" s="87">
        <v>39717.229999999996</v>
      </c>
      <c r="AP349" s="87">
        <v>34986.18</v>
      </c>
      <c r="AQ349" s="87">
        <v>32437.79</v>
      </c>
      <c r="AR349" s="87">
        <v>45937.62</v>
      </c>
      <c r="AS349" s="87">
        <v>51504.339999999989</v>
      </c>
      <c r="AT349" s="87">
        <v>53185.720000000008</v>
      </c>
      <c r="AU349" s="87">
        <v>53778.469999999994</v>
      </c>
      <c r="AV349" s="87">
        <v>50780.89</v>
      </c>
      <c r="AW349" s="87">
        <v>40065.53</v>
      </c>
      <c r="AX349" s="87">
        <v>40287.71</v>
      </c>
      <c r="AY349" s="87">
        <v>40305.94</v>
      </c>
      <c r="AZ349" s="87">
        <v>43074.7</v>
      </c>
      <c r="BA349" s="87">
        <v>39204.19</v>
      </c>
      <c r="BB349" s="87">
        <v>37845.279999999999</v>
      </c>
      <c r="BC349" s="87">
        <v>35681.659999999996</v>
      </c>
      <c r="BD349" s="87">
        <v>49464.889999999992</v>
      </c>
      <c r="BE349" s="87">
        <v>51309.4</v>
      </c>
      <c r="BF349" s="87">
        <v>52589.030000000006</v>
      </c>
      <c r="BG349" s="87">
        <v>53247.649999999994</v>
      </c>
      <c r="BH349" s="87">
        <v>49152.160000000003</v>
      </c>
      <c r="BI349" s="87">
        <v>35744.509999999995</v>
      </c>
      <c r="BJ349" s="87">
        <v>36959.040000000001</v>
      </c>
      <c r="BK349" s="87">
        <v>40116.269999999997</v>
      </c>
      <c r="BL349" s="87">
        <v>44488.75</v>
      </c>
      <c r="BM349" s="87">
        <v>40641.290000000008</v>
      </c>
      <c r="BN349" s="87">
        <v>38784.799999999996</v>
      </c>
      <c r="BO349" s="87">
        <v>37693.07</v>
      </c>
      <c r="BP349" s="87">
        <v>52540.039999999994</v>
      </c>
      <c r="BQ349" s="87">
        <v>53102.839999999989</v>
      </c>
      <c r="BR349" s="87">
        <v>55806.040000000008</v>
      </c>
      <c r="BS349" s="87">
        <v>56209.31</v>
      </c>
      <c r="BT349" s="87">
        <v>48306.520000000004</v>
      </c>
      <c r="BU349" s="87">
        <v>36695.61</v>
      </c>
      <c r="BV349" s="87">
        <v>41860.99</v>
      </c>
      <c r="BW349" s="87">
        <v>44517.920000000006</v>
      </c>
      <c r="BX349" s="87">
        <v>47573.619999999995</v>
      </c>
      <c r="BY349" s="87">
        <v>41969.560000000005</v>
      </c>
      <c r="BZ349" s="87">
        <v>39553.089999999997</v>
      </c>
      <c r="CA349" s="87">
        <v>39441.879999999997</v>
      </c>
      <c r="CB349" s="87">
        <v>51026.469999999994</v>
      </c>
      <c r="CC349" s="87">
        <v>56169.700000000004</v>
      </c>
      <c r="CD349" s="87">
        <v>62711.54</v>
      </c>
      <c r="CE349" s="87">
        <v>62686.25</v>
      </c>
      <c r="CF349" s="87">
        <v>57936.290000000008</v>
      </c>
      <c r="CG349" s="87">
        <v>42472.729999999996</v>
      </c>
      <c r="CH349" s="87">
        <v>46775.44</v>
      </c>
      <c r="CI349" s="87">
        <v>48168.229999999989</v>
      </c>
      <c r="CJ349" s="87">
        <v>50686.400000000009</v>
      </c>
      <c r="CK349" s="87">
        <v>47551.450000000004</v>
      </c>
      <c r="CL349" s="87">
        <v>49037.149999999994</v>
      </c>
      <c r="CM349" s="87">
        <v>40312.47</v>
      </c>
      <c r="CN349" s="87">
        <v>54683.05</v>
      </c>
      <c r="CO349" s="87">
        <v>62156.959999999999</v>
      </c>
      <c r="CP349" s="87">
        <v>67061.179999999993</v>
      </c>
      <c r="CQ349" s="87">
        <v>66307.010000000009</v>
      </c>
      <c r="CR349" s="87">
        <v>62518.69</v>
      </c>
      <c r="CS349" s="87">
        <v>47909.760000000002</v>
      </c>
      <c r="CT349" s="87">
        <v>48650.66</v>
      </c>
      <c r="CU349" s="87">
        <v>51009.399999999994</v>
      </c>
      <c r="CV349" s="87">
        <v>53857.209999999992</v>
      </c>
      <c r="CW349" s="87">
        <v>46323.03</v>
      </c>
      <c r="CX349" s="87">
        <v>47844.710000000006</v>
      </c>
      <c r="CY349" s="87">
        <v>47485.430000000008</v>
      </c>
      <c r="CZ349" s="87">
        <v>63091.270000000011</v>
      </c>
      <c r="DA349" s="87">
        <v>66354.539999999994</v>
      </c>
      <c r="DB349" s="87">
        <v>69150.350000000006</v>
      </c>
      <c r="DC349" s="87">
        <v>69802.09</v>
      </c>
      <c r="DD349" s="87">
        <v>64032.189999999995</v>
      </c>
      <c r="DE349" s="87">
        <v>46118.749999999993</v>
      </c>
      <c r="DF349" s="87">
        <v>50372.800000000003</v>
      </c>
      <c r="DG349" s="87">
        <v>51855.540000000008</v>
      </c>
      <c r="DH349" s="87">
        <v>54906.98</v>
      </c>
      <c r="DI349" s="87">
        <v>49841.80999999999</v>
      </c>
      <c r="DJ349" s="87">
        <v>54423.189999999988</v>
      </c>
      <c r="DK349" s="87">
        <v>44852.47</v>
      </c>
      <c r="DL349" s="87">
        <v>56730.38</v>
      </c>
      <c r="DM349" s="87">
        <v>66537.13</v>
      </c>
      <c r="DN349" s="87">
        <v>71337.639999999985</v>
      </c>
      <c r="DO349" s="87">
        <v>71349.22</v>
      </c>
      <c r="DP349" s="87">
        <v>65044.839999999989</v>
      </c>
      <c r="DQ349" s="87">
        <v>51355.590000000004</v>
      </c>
      <c r="DR349" s="87">
        <v>51786.97</v>
      </c>
      <c r="DS349" s="87">
        <v>53017.979999999996</v>
      </c>
      <c r="DT349" s="87">
        <v>56327.280000000013</v>
      </c>
      <c r="DU349" s="87">
        <v>50832.119999999995</v>
      </c>
      <c r="DV349" s="87">
        <v>53716.34</v>
      </c>
      <c r="DW349" s="87">
        <v>42986.58</v>
      </c>
      <c r="DX349" s="87">
        <v>63885.990000000005</v>
      </c>
      <c r="DY349" s="87">
        <v>67532.289999999994</v>
      </c>
      <c r="DZ349" s="87">
        <v>71659.25</v>
      </c>
      <c r="EA349" s="87">
        <v>71746.84</v>
      </c>
      <c r="EB349" s="87">
        <v>66691.009999999995</v>
      </c>
      <c r="EC349" s="87">
        <v>48654.98000000001</v>
      </c>
      <c r="ED349" s="87">
        <v>50573.69999999999</v>
      </c>
      <c r="EE349" s="87">
        <v>53633.85</v>
      </c>
      <c r="EF349" s="87">
        <v>57558.67</v>
      </c>
      <c r="EG349" s="87">
        <v>54030.76</v>
      </c>
      <c r="EH349" s="87">
        <v>47751.479999999996</v>
      </c>
      <c r="EI349" s="87">
        <v>43560.740000000005</v>
      </c>
      <c r="EJ349" s="87">
        <v>60910.85</v>
      </c>
      <c r="EK349" s="87">
        <v>68690.16</v>
      </c>
      <c r="EL349" s="87">
        <v>73131.770000000019</v>
      </c>
      <c r="EM349" s="87">
        <v>72945.539999999994</v>
      </c>
      <c r="EN349" s="87">
        <v>69089.399999999994</v>
      </c>
      <c r="EO349" s="87">
        <v>52857.66</v>
      </c>
      <c r="EP349" s="87">
        <v>53557.1</v>
      </c>
      <c r="EQ349" s="87">
        <v>55486.189999999995</v>
      </c>
      <c r="ER349" s="87">
        <v>58649.760000000002</v>
      </c>
      <c r="ES349" s="87">
        <v>52924.810000000005</v>
      </c>
      <c r="ET349" s="87">
        <v>55085.53</v>
      </c>
      <c r="EU349" s="87">
        <v>47188.14</v>
      </c>
      <c r="EV349" s="87">
        <v>69590.290000000008</v>
      </c>
      <c r="EW349" s="87">
        <v>69894.03</v>
      </c>
      <c r="EX349" s="87">
        <v>74282.090000000011</v>
      </c>
      <c r="EY349" s="87">
        <v>74475.17</v>
      </c>
      <c r="EZ349" s="87">
        <v>69783.78</v>
      </c>
      <c r="FA349" s="87">
        <v>49408.75</v>
      </c>
      <c r="FB349" s="87">
        <v>50320.84</v>
      </c>
      <c r="FC349" s="87">
        <v>56135.970000000008</v>
      </c>
      <c r="FD349" s="87">
        <v>58970.62</v>
      </c>
      <c r="FE349" s="87">
        <v>53645.42</v>
      </c>
      <c r="FF349" s="87">
        <v>52960.95</v>
      </c>
      <c r="FG349" s="87">
        <v>43212.380000000005</v>
      </c>
      <c r="FH349" s="87">
        <v>69128.460000000006</v>
      </c>
      <c r="FI349" s="87">
        <v>70536.58</v>
      </c>
      <c r="FJ349" s="87">
        <v>75869.94</v>
      </c>
      <c r="FK349" s="87">
        <v>75836.51999999999</v>
      </c>
      <c r="FL349" s="87">
        <v>70688.709999999992</v>
      </c>
      <c r="FM349" s="87">
        <v>55041.740000000005</v>
      </c>
      <c r="FN349" s="87">
        <v>55232.869999999995</v>
      </c>
      <c r="FO349" s="87">
        <v>57284.05000000001</v>
      </c>
      <c r="FP349" s="87">
        <v>60224.98</v>
      </c>
      <c r="FQ349" s="87">
        <v>54883.51</v>
      </c>
      <c r="FR349" s="87">
        <v>54163.359999999993</v>
      </c>
      <c r="FS349" s="87">
        <v>52378.170000000006</v>
      </c>
      <c r="FT349" s="87">
        <v>63268.310000000005</v>
      </c>
      <c r="FU349" s="87">
        <v>72308.62</v>
      </c>
      <c r="FV349" s="87">
        <v>77653.929999999993</v>
      </c>
      <c r="FW349" s="87">
        <v>77139.410000000018</v>
      </c>
      <c r="FX349" s="87">
        <v>69795.62</v>
      </c>
      <c r="FY349" s="87">
        <v>48386.510000000009</v>
      </c>
      <c r="FZ349" s="87">
        <v>51502.31</v>
      </c>
      <c r="GA349" s="87">
        <v>59001.31</v>
      </c>
    </row>
    <row r="350" spans="2:183">
      <c r="B350" s="43" t="s">
        <v>54</v>
      </c>
      <c r="C350" s="653" t="s">
        <v>53</v>
      </c>
      <c r="D350" s="86">
        <v>3.8861596376032745E-2</v>
      </c>
      <c r="E350" s="86">
        <v>3.876196890001684E-2</v>
      </c>
      <c r="F350" s="86">
        <v>3.8768498290379684E-2</v>
      </c>
      <c r="G350" s="86">
        <v>4.0704699064257693E-2</v>
      </c>
      <c r="H350" s="86">
        <v>5.2044676166186722E-2</v>
      </c>
      <c r="I350" s="86">
        <v>5.0383805882314787E-2</v>
      </c>
      <c r="J350" s="86">
        <v>5.3777229074068726E-2</v>
      </c>
      <c r="K350" s="86">
        <v>5.0375526626668388E-2</v>
      </c>
      <c r="L350" s="86">
        <v>5.0346511612990225E-2</v>
      </c>
      <c r="M350" s="86">
        <v>4.612569255622221E-2</v>
      </c>
      <c r="N350" s="86">
        <v>4.2700743782204439E-2</v>
      </c>
      <c r="O350" s="86">
        <v>3.8811041371649098E-2</v>
      </c>
      <c r="P350" s="86">
        <v>3.9042869530429826E-2</v>
      </c>
      <c r="Q350" s="86">
        <v>3.8959578213310746E-2</v>
      </c>
      <c r="R350" s="86">
        <v>3.8161422072898465E-2</v>
      </c>
      <c r="S350" s="86">
        <v>3.6418575274161764E-2</v>
      </c>
      <c r="T350" s="86">
        <v>4.8630638897166671E-2</v>
      </c>
      <c r="U350" s="86">
        <v>5.03921777227773E-2</v>
      </c>
      <c r="V350" s="86">
        <v>5.0379277598659275E-2</v>
      </c>
      <c r="W350" s="86">
        <v>5.0354239261662916E-2</v>
      </c>
      <c r="X350" s="86">
        <v>5.0571571373950526E-2</v>
      </c>
      <c r="Y350" s="86">
        <v>4.0572404883051805E-2</v>
      </c>
      <c r="Z350" s="86">
        <v>3.9154679296355042E-2</v>
      </c>
      <c r="AA350" s="86">
        <v>3.8855463883956116E-2</v>
      </c>
      <c r="AB350" s="86">
        <v>3.9859456252467215E-2</v>
      </c>
      <c r="AC350" s="86">
        <v>3.9926328390966076E-2</v>
      </c>
      <c r="AD350" s="86">
        <v>3.9920497695326657E-2</v>
      </c>
      <c r="AE350" s="86">
        <v>3.9163472980637701E-2</v>
      </c>
      <c r="AF350" s="86">
        <v>5.5044870354912741E-2</v>
      </c>
      <c r="AG350" s="86">
        <v>5.145811026528465E-2</v>
      </c>
      <c r="AH350" s="86">
        <v>5.1479400982888321E-2</v>
      </c>
      <c r="AI350" s="86">
        <v>5.1472515569115355E-2</v>
      </c>
      <c r="AJ350" s="86">
        <v>5.151394642950928E-2</v>
      </c>
      <c r="AK350" s="86">
        <v>4.5082556444046414E-2</v>
      </c>
      <c r="AL350" s="86">
        <v>4.0120743244660882E-2</v>
      </c>
      <c r="AM350" s="86">
        <v>3.9867616875398845E-2</v>
      </c>
      <c r="AN350" s="86">
        <v>3.9863600475161923E-2</v>
      </c>
      <c r="AO350" s="86">
        <v>3.9914537938811404E-2</v>
      </c>
      <c r="AP350" s="86">
        <v>3.8805665673462948E-2</v>
      </c>
      <c r="AQ350" s="86">
        <v>3.9814027349092534E-2</v>
      </c>
      <c r="AR350" s="86">
        <v>4.9366031129012236E-2</v>
      </c>
      <c r="AS350" s="86">
        <v>5.151148979478351E-2</v>
      </c>
      <c r="AT350" s="86">
        <v>5.1398144448216915E-2</v>
      </c>
      <c r="AU350" s="86">
        <v>5.1591784707976762E-2</v>
      </c>
      <c r="AV350" s="86">
        <v>5.1509408163418494E-2</v>
      </c>
      <c r="AW350" s="86">
        <v>4.1573501076170284E-2</v>
      </c>
      <c r="AX350" s="86">
        <v>4.0082599322745646E-2</v>
      </c>
      <c r="AY350" s="86">
        <v>3.9809931738399265E-2</v>
      </c>
      <c r="AZ350" s="86">
        <v>4.0695809755462435E-2</v>
      </c>
      <c r="BA350" s="86">
        <v>4.0806719665460629E-2</v>
      </c>
      <c r="BB350" s="86">
        <v>3.9829090946480489E-2</v>
      </c>
      <c r="BC350" s="86">
        <v>4.1240652515123565E-2</v>
      </c>
      <c r="BD350" s="86">
        <v>5.3168811227437697E-2</v>
      </c>
      <c r="BE350" s="86">
        <v>5.2455607479024155E-2</v>
      </c>
      <c r="BF350" s="86">
        <v>5.1906379102720251E-2</v>
      </c>
      <c r="BG350" s="86">
        <v>5.2098492197224018E-2</v>
      </c>
      <c r="BH350" s="86">
        <v>5.2068749890821983E-2</v>
      </c>
      <c r="BI350" s="86">
        <v>4.8893831153997765E-2</v>
      </c>
      <c r="BJ350" s="86">
        <v>4.4715227019151829E-2</v>
      </c>
      <c r="BK350" s="86">
        <v>4.0169397643629479E-2</v>
      </c>
      <c r="BL350" s="86">
        <v>4.1764745542663954E-2</v>
      </c>
      <c r="BM350" s="86">
        <v>4.1874269490287629E-2</v>
      </c>
      <c r="BN350" s="86">
        <v>4.0782806372278789E-2</v>
      </c>
      <c r="BO350" s="86">
        <v>4.2865809386188065E-2</v>
      </c>
      <c r="BP350" s="86">
        <v>5.5627864312709829E-2</v>
      </c>
      <c r="BQ350" s="86">
        <v>5.3502471359573187E-2</v>
      </c>
      <c r="BR350" s="86">
        <v>5.3464489438682379E-2</v>
      </c>
      <c r="BS350" s="86">
        <v>5.3456085838004229E-2</v>
      </c>
      <c r="BT350" s="86">
        <v>5.1289542350503946E-2</v>
      </c>
      <c r="BU350" s="86">
        <v>3.8716659504282852E-2</v>
      </c>
      <c r="BV350" s="86">
        <v>4.3395066348512812E-2</v>
      </c>
      <c r="BW350" s="86">
        <v>4.1756152616188806E-2</v>
      </c>
      <c r="BX350" s="86">
        <v>4.3166000939762209E-2</v>
      </c>
      <c r="BY350" s="86">
        <v>4.2983488923519109E-2</v>
      </c>
      <c r="BZ350" s="86">
        <v>4.1780243979887E-2</v>
      </c>
      <c r="CA350" s="86">
        <v>4.6258248476441555E-2</v>
      </c>
      <c r="CB350" s="86">
        <v>5.4184445121339651E-2</v>
      </c>
      <c r="CC350" s="86">
        <v>5.4892912805313533E-2</v>
      </c>
      <c r="CD350" s="86">
        <v>5.7106243543378434E-2</v>
      </c>
      <c r="CE350" s="86">
        <v>5.6950512712920683E-2</v>
      </c>
      <c r="CF350" s="86">
        <v>5.531362067318276E-2</v>
      </c>
      <c r="CG350" s="86">
        <v>5.0606705249366467E-2</v>
      </c>
      <c r="CH350" s="86">
        <v>4.3496241397507754E-2</v>
      </c>
      <c r="CI350" s="86">
        <v>4.3095333108523148E-2</v>
      </c>
      <c r="CJ350" s="86">
        <v>4.470872775115322E-2</v>
      </c>
      <c r="CK350" s="86">
        <v>4.4811572330377331E-2</v>
      </c>
      <c r="CL350" s="86">
        <v>4.4284590618898487E-2</v>
      </c>
      <c r="CM350" s="86">
        <v>4.3943916129928241E-2</v>
      </c>
      <c r="CN350" s="86">
        <v>5.4632241469111317E-2</v>
      </c>
      <c r="CO350" s="86">
        <v>5.8386635427036516E-2</v>
      </c>
      <c r="CP350" s="86">
        <v>5.9958678236073891E-2</v>
      </c>
      <c r="CQ350" s="86">
        <v>5.9403951801450305E-2</v>
      </c>
      <c r="CR350" s="86">
        <v>5.8623773394676421E-2</v>
      </c>
      <c r="CS350" s="86">
        <v>4.6188250020534637E-2</v>
      </c>
      <c r="CT350" s="86">
        <v>4.4699881943378969E-2</v>
      </c>
      <c r="CU350" s="86">
        <v>4.52445474379315E-2</v>
      </c>
      <c r="CV350" s="86">
        <v>4.7245049008882434E-2</v>
      </c>
      <c r="CW350" s="86">
        <v>4.6978487957529839E-2</v>
      </c>
      <c r="CX350" s="86">
        <v>4.9116762436635708E-2</v>
      </c>
      <c r="CY350" s="86">
        <v>5.1083474062180029E-2</v>
      </c>
      <c r="CZ350" s="86">
        <v>6.1913892511854356E-2</v>
      </c>
      <c r="DA350" s="86">
        <v>6.1941655419603357E-2</v>
      </c>
      <c r="DB350" s="86">
        <v>6.159419524990286E-2</v>
      </c>
      <c r="DC350" s="86">
        <v>6.1594196440318529E-2</v>
      </c>
      <c r="DD350" s="86">
        <v>6.049483898323018E-2</v>
      </c>
      <c r="DE350" s="86">
        <v>5.4802828054675012E-2</v>
      </c>
      <c r="DF350" s="86">
        <v>4.6106200869752409E-2</v>
      </c>
      <c r="DG350" s="86">
        <v>4.6355314582143085E-2</v>
      </c>
      <c r="DH350" s="86">
        <v>4.8346563565566658E-2</v>
      </c>
      <c r="DI350" s="86">
        <v>4.8493770469728387E-2</v>
      </c>
      <c r="DJ350" s="86">
        <v>4.8057943709820979E-2</v>
      </c>
      <c r="DK350" s="86">
        <v>4.683357665786874E-2</v>
      </c>
      <c r="DL350" s="86">
        <v>6.0111981312069934E-2</v>
      </c>
      <c r="DM350" s="86">
        <v>6.2510479929080334E-2</v>
      </c>
      <c r="DN350" s="86">
        <v>6.3361820094475982E-2</v>
      </c>
      <c r="DO350" s="86">
        <v>6.3205564184392979E-2</v>
      </c>
      <c r="DP350" s="86">
        <v>6.1877598018846514E-2</v>
      </c>
      <c r="DQ350" s="86">
        <v>4.9381201660308564E-2</v>
      </c>
      <c r="DR350" s="86">
        <v>4.7449706232575252E-2</v>
      </c>
      <c r="DS350" s="86">
        <v>4.7485424254051639E-2</v>
      </c>
      <c r="DT350" s="86">
        <v>4.9671918025895927E-2</v>
      </c>
      <c r="DU350" s="86">
        <v>4.9629468446625614E-2</v>
      </c>
      <c r="DV350" s="86">
        <v>4.9156413618129169E-2</v>
      </c>
      <c r="DW350" s="86">
        <v>4.7843403061820736E-2</v>
      </c>
      <c r="DX350" s="86">
        <v>6.5300024148931102E-2</v>
      </c>
      <c r="DY350" s="86">
        <v>6.4377570177560905E-2</v>
      </c>
      <c r="DZ350" s="86">
        <v>6.4288544577435519E-2</v>
      </c>
      <c r="EA350" s="86">
        <v>6.4495517975350941E-2</v>
      </c>
      <c r="EB350" s="86">
        <v>6.3402957961309653E-2</v>
      </c>
      <c r="EC350" s="86">
        <v>5.6508248273896174E-2</v>
      </c>
      <c r="ED350" s="86">
        <v>5.1378952039525062E-2</v>
      </c>
      <c r="EE350" s="86">
        <v>4.841773873686582E-2</v>
      </c>
      <c r="EF350" s="86">
        <v>5.0800766915135458E-2</v>
      </c>
      <c r="EG350" s="86">
        <v>5.0947460451446804E-2</v>
      </c>
      <c r="EH350" s="86">
        <v>4.9237344391742814E-2</v>
      </c>
      <c r="EI350" s="86">
        <v>4.9855757817020556E-2</v>
      </c>
      <c r="EJ350" s="86">
        <v>6.0972758690536442E-2</v>
      </c>
      <c r="EK350" s="86">
        <v>6.5125700177865092E-2</v>
      </c>
      <c r="EL350" s="86">
        <v>6.5815485061164455E-2</v>
      </c>
      <c r="EM350" s="86">
        <v>6.576597326640414E-2</v>
      </c>
      <c r="EN350" s="86">
        <v>6.5343694883512105E-2</v>
      </c>
      <c r="EO350" s="86">
        <v>5.1439183367300009E-2</v>
      </c>
      <c r="EP350" s="86">
        <v>4.9695298251031625E-2</v>
      </c>
      <c r="EQ350" s="86">
        <v>4.9827913067391448E-2</v>
      </c>
      <c r="ER350" s="86">
        <v>5.2130693258305827E-2</v>
      </c>
      <c r="ES350" s="86">
        <v>5.2021528468076429E-2</v>
      </c>
      <c r="ET350" s="86">
        <v>5.1592362313382448E-2</v>
      </c>
      <c r="EU350" s="86">
        <v>5.1433059561481823E-2</v>
      </c>
      <c r="EV350" s="86">
        <v>6.8601262173186073E-2</v>
      </c>
      <c r="EW350" s="86">
        <v>6.6789906959446269E-2</v>
      </c>
      <c r="EX350" s="86">
        <v>6.752901249934308E-2</v>
      </c>
      <c r="EY350" s="86">
        <v>6.7384963859800459E-2</v>
      </c>
      <c r="EZ350" s="86">
        <v>6.6741276783663234E-2</v>
      </c>
      <c r="FA350" s="86">
        <v>6.0029564792261583E-2</v>
      </c>
      <c r="FB350" s="86">
        <v>5.7663595375163496E-2</v>
      </c>
      <c r="FC350" s="86">
        <v>5.1022107346677489E-2</v>
      </c>
      <c r="FD350" s="86">
        <v>5.3417527723491461E-2</v>
      </c>
      <c r="FE350" s="86">
        <v>5.3549074505150326E-2</v>
      </c>
      <c r="FF350" s="86">
        <v>5.2467930889958034E-2</v>
      </c>
      <c r="FG350" s="86">
        <v>5.1035849026297667E-2</v>
      </c>
      <c r="FH350" s="86">
        <v>6.9921042283489845E-2</v>
      </c>
      <c r="FI350" s="86">
        <v>6.8434642795174749E-2</v>
      </c>
      <c r="FJ350" s="86">
        <v>6.9386530581284731E-2</v>
      </c>
      <c r="FK350" s="86">
        <v>6.9150207982623516E-2</v>
      </c>
      <c r="FL350" s="86">
        <v>6.846572380022016E-2</v>
      </c>
      <c r="FM350" s="86">
        <v>5.4160729084277687E-2</v>
      </c>
      <c r="FN350" s="86">
        <v>5.2325928176594795E-2</v>
      </c>
      <c r="FO350" s="86">
        <v>5.2549757721738637E-2</v>
      </c>
      <c r="FP350" s="86">
        <v>5.4872168169233709E-2</v>
      </c>
      <c r="FQ350" s="86">
        <v>5.5024582023391569E-2</v>
      </c>
      <c r="FR350" s="86">
        <v>6.3915709000436235E-2</v>
      </c>
      <c r="FS350" s="86">
        <v>5.6633727997060401E-2</v>
      </c>
      <c r="FT350" s="86">
        <v>6.8514463868716943E-2</v>
      </c>
      <c r="FU350" s="86">
        <v>7.0522345408674594E-2</v>
      </c>
      <c r="FV350" s="86">
        <v>7.119834671227579E-2</v>
      </c>
      <c r="FW350" s="86">
        <v>7.1184908440364292E-2</v>
      </c>
      <c r="FX350" s="86">
        <v>7.0019261521299031E-2</v>
      </c>
      <c r="FY350" s="86">
        <v>5.2209215505945525E-2</v>
      </c>
      <c r="FZ350" s="86">
        <v>5.322215465550767E-2</v>
      </c>
      <c r="GA350" s="86">
        <v>5.4131449397654657E-2</v>
      </c>
    </row>
    <row r="351" spans="2:183">
      <c r="B351" s="43" t="s">
        <v>54</v>
      </c>
      <c r="C351" s="653" t="s">
        <v>228</v>
      </c>
      <c r="D351" s="85">
        <v>29601148.41</v>
      </c>
      <c r="E351" s="85">
        <v>26549458.850000001</v>
      </c>
      <c r="F351" s="85">
        <v>28551406.169999998</v>
      </c>
      <c r="G351" s="85">
        <v>24540294.920000002</v>
      </c>
      <c r="H351" s="85">
        <v>25239752.039999999</v>
      </c>
      <c r="I351" s="85">
        <v>27417218.07</v>
      </c>
      <c r="J351" s="85">
        <v>29669012.539999999</v>
      </c>
      <c r="K351" s="85">
        <v>28691707.890000001</v>
      </c>
      <c r="L351" s="85">
        <v>27528148.700000003</v>
      </c>
      <c r="M351" s="85">
        <v>22777705.620000005</v>
      </c>
      <c r="N351" s="85">
        <v>24618034.190000001</v>
      </c>
      <c r="O351" s="85">
        <v>28973302.780000001</v>
      </c>
      <c r="P351" s="85">
        <v>30861192.399999999</v>
      </c>
      <c r="Q351" s="85">
        <v>27584203.990000002</v>
      </c>
      <c r="R351" s="85">
        <v>27040026.669999998</v>
      </c>
      <c r="S351" s="85">
        <v>25043329.489999998</v>
      </c>
      <c r="T351" s="85">
        <v>25927945.530000005</v>
      </c>
      <c r="U351" s="85">
        <v>28602245.289999999</v>
      </c>
      <c r="V351" s="85">
        <v>29600699.220000003</v>
      </c>
      <c r="W351" s="85">
        <v>29544295.550000001</v>
      </c>
      <c r="X351" s="85">
        <v>28219154.149999999</v>
      </c>
      <c r="Y351" s="85">
        <v>28026209.099999998</v>
      </c>
      <c r="Z351" s="85">
        <v>28667887.780000001</v>
      </c>
      <c r="AA351" s="85">
        <v>29477130.020000003</v>
      </c>
      <c r="AB351" s="85">
        <v>32069521.349999998</v>
      </c>
      <c r="AC351" s="85">
        <v>29032151.740000002</v>
      </c>
      <c r="AD351" s="85">
        <v>31030439.330000002</v>
      </c>
      <c r="AE351" s="85">
        <v>27491628.669999998</v>
      </c>
      <c r="AF351" s="85">
        <v>27078146.669999998</v>
      </c>
      <c r="AG351" s="85">
        <v>30587662.120000001</v>
      </c>
      <c r="AH351" s="85">
        <v>31789661.09</v>
      </c>
      <c r="AI351" s="85">
        <v>31691241.23</v>
      </c>
      <c r="AJ351" s="85">
        <v>30059607.800000001</v>
      </c>
      <c r="AK351" s="85">
        <v>26349480.109999999</v>
      </c>
      <c r="AL351" s="85">
        <v>30514297.050000001</v>
      </c>
      <c r="AM351" s="85">
        <v>31070970.690000001</v>
      </c>
      <c r="AN351" s="85">
        <v>33590884.030000001</v>
      </c>
      <c r="AO351" s="85">
        <v>31602682.739999998</v>
      </c>
      <c r="AP351" s="85">
        <v>28636104.479999997</v>
      </c>
      <c r="AQ351" s="85">
        <v>25773609.77</v>
      </c>
      <c r="AR351" s="85">
        <v>29610211.920000002</v>
      </c>
      <c r="AS351" s="85">
        <v>31853648.460000001</v>
      </c>
      <c r="AT351" s="85">
        <v>33032370.140000001</v>
      </c>
      <c r="AU351" s="85">
        <v>33245557.91</v>
      </c>
      <c r="AV351" s="85">
        <v>31516851.380000003</v>
      </c>
      <c r="AW351" s="85">
        <v>31025885.550000001</v>
      </c>
      <c r="AX351" s="85">
        <v>31989468.07</v>
      </c>
      <c r="AY351" s="85">
        <v>32353291.050000001</v>
      </c>
      <c r="AZ351" s="85">
        <v>35132519.740000002</v>
      </c>
      <c r="BA351" s="85">
        <v>31946460.780000001</v>
      </c>
      <c r="BB351" s="85">
        <v>31621031</v>
      </c>
      <c r="BC351" s="85">
        <v>28847104.43</v>
      </c>
      <c r="BD351" s="85">
        <v>31160933.25</v>
      </c>
      <c r="BE351" s="85">
        <v>32784380.909999996</v>
      </c>
      <c r="BF351" s="85">
        <v>33834599.5</v>
      </c>
      <c r="BG351" s="85">
        <v>34106456.579999998</v>
      </c>
      <c r="BH351" s="85">
        <v>31659525.91</v>
      </c>
      <c r="BI351" s="85">
        <v>25142583.560000002</v>
      </c>
      <c r="BJ351" s="85">
        <v>28082975.459999997</v>
      </c>
      <c r="BK351" s="85">
        <v>33411115.050000001</v>
      </c>
      <c r="BL351" s="85">
        <v>36391057.700000003</v>
      </c>
      <c r="BM351" s="85">
        <v>33106492.749999996</v>
      </c>
      <c r="BN351" s="85">
        <v>32586701.98</v>
      </c>
      <c r="BO351" s="85">
        <v>30047749.049999997</v>
      </c>
      <c r="BP351" s="85">
        <v>32277844.899999999</v>
      </c>
      <c r="BQ351" s="85">
        <v>34139030.980000004</v>
      </c>
      <c r="BR351" s="85">
        <v>35782225.5</v>
      </c>
      <c r="BS351" s="85">
        <v>36003036.149999999</v>
      </c>
      <c r="BT351" s="85">
        <v>32340342.790000003</v>
      </c>
      <c r="BU351" s="85">
        <v>32549950.899999999</v>
      </c>
      <c r="BV351" s="85">
        <v>33179467.440000001</v>
      </c>
      <c r="BW351" s="85">
        <v>36484550.640000001</v>
      </c>
      <c r="BX351" s="85">
        <v>38613206.57</v>
      </c>
      <c r="BY351" s="85">
        <v>34174886.759999998</v>
      </c>
      <c r="BZ351" s="85">
        <v>32980787.209999997</v>
      </c>
      <c r="CA351" s="85">
        <v>29824524.349999998</v>
      </c>
      <c r="CB351" s="85">
        <v>33006926.119999997</v>
      </c>
      <c r="CC351" s="85">
        <v>36133615.560000002</v>
      </c>
      <c r="CD351" s="85">
        <v>38923508.719999999</v>
      </c>
      <c r="CE351" s="85">
        <v>39014963.57</v>
      </c>
      <c r="CF351" s="85">
        <v>36787492.57</v>
      </c>
      <c r="CG351" s="85">
        <v>30148887.450000003</v>
      </c>
      <c r="CH351" s="85">
        <v>37793644.850000001</v>
      </c>
      <c r="CI351" s="85">
        <v>39175089.54999999</v>
      </c>
      <c r="CJ351" s="85">
        <v>41708440.549999997</v>
      </c>
      <c r="CK351" s="85">
        <v>39041140.590000004</v>
      </c>
      <c r="CL351" s="85">
        <v>40521681.609999999</v>
      </c>
      <c r="CM351" s="85">
        <v>33581233.350000001</v>
      </c>
      <c r="CN351" s="85">
        <v>36752088.179999992</v>
      </c>
      <c r="CO351" s="85">
        <v>39516536.479999997</v>
      </c>
      <c r="CP351" s="85">
        <v>41934968.259999998</v>
      </c>
      <c r="CQ351" s="85">
        <v>41762117.999999993</v>
      </c>
      <c r="CR351" s="85">
        <v>39669669.93</v>
      </c>
      <c r="CS351" s="85">
        <v>38454326.07</v>
      </c>
      <c r="CT351" s="85">
        <v>40061621.969999999</v>
      </c>
      <c r="CU351" s="85">
        <v>41812050.399999999</v>
      </c>
      <c r="CV351" s="85">
        <v>43773903.820000008</v>
      </c>
      <c r="CW351" s="85">
        <v>37813122.38000001</v>
      </c>
      <c r="CX351" s="85">
        <v>37051883.82</v>
      </c>
      <c r="CY351" s="85">
        <v>35327142.520000003</v>
      </c>
      <c r="CZ351" s="85">
        <v>39151991.740000002</v>
      </c>
      <c r="DA351" s="85">
        <v>41217601.140000001</v>
      </c>
      <c r="DB351" s="85">
        <v>44037109.320000008</v>
      </c>
      <c r="DC351" s="85">
        <v>44345400.190000005</v>
      </c>
      <c r="DD351" s="85">
        <v>40680601.509999998</v>
      </c>
      <c r="DE351" s="85">
        <v>33079997.34</v>
      </c>
      <c r="DF351" s="85">
        <v>41487976.509999998</v>
      </c>
      <c r="DG351" s="85">
        <v>42802023.530000001</v>
      </c>
      <c r="DH351" s="85">
        <v>45233170.649999999</v>
      </c>
      <c r="DI351" s="85">
        <v>40910968.430000007</v>
      </c>
      <c r="DJ351" s="85">
        <v>44860481.950000003</v>
      </c>
      <c r="DK351" s="85">
        <v>37927110.709999993</v>
      </c>
      <c r="DL351" s="85">
        <v>37546179.870000005</v>
      </c>
      <c r="DM351" s="85">
        <v>42595867.769999996</v>
      </c>
      <c r="DN351" s="85">
        <v>45931852.899999999</v>
      </c>
      <c r="DO351" s="85">
        <v>45717957.009999998</v>
      </c>
      <c r="DP351" s="85">
        <v>41999755.519999996</v>
      </c>
      <c r="DQ351" s="85">
        <v>41494528.640000001</v>
      </c>
      <c r="DR351" s="85">
        <v>43033593.390000008</v>
      </c>
      <c r="DS351" s="85">
        <v>44357663.919999994</v>
      </c>
      <c r="DT351" s="85">
        <v>47344059.149999991</v>
      </c>
      <c r="DU351" s="85">
        <v>42715387.740000002</v>
      </c>
      <c r="DV351" s="85">
        <v>45428273.590000011</v>
      </c>
      <c r="DW351" s="85">
        <v>37103017.68</v>
      </c>
      <c r="DX351" s="85">
        <v>40839274.140000008</v>
      </c>
      <c r="DY351" s="85">
        <v>43972139.479999997</v>
      </c>
      <c r="DZ351" s="85">
        <v>46874759.530000001</v>
      </c>
      <c r="EA351" s="85">
        <v>46807819.220000006</v>
      </c>
      <c r="EB351" s="85">
        <v>43955995.949999996</v>
      </c>
      <c r="EC351" s="85">
        <v>36571886.039999999</v>
      </c>
      <c r="ED351" s="85">
        <v>41117454.45000001</v>
      </c>
      <c r="EE351" s="85">
        <v>46064764.619999997</v>
      </c>
      <c r="EF351" s="85">
        <v>48150998.170000009</v>
      </c>
      <c r="EG351" s="85">
        <v>45196602.479999997</v>
      </c>
      <c r="EH351" s="85">
        <v>40902902.850000001</v>
      </c>
      <c r="EI351" s="85">
        <v>36638248.460000008</v>
      </c>
      <c r="EJ351" s="85">
        <v>42424524.979999997</v>
      </c>
      <c r="EK351" s="85">
        <v>45015261.210000001</v>
      </c>
      <c r="EL351" s="85">
        <v>47613201.670000002</v>
      </c>
      <c r="EM351" s="85">
        <v>47537197.619999997</v>
      </c>
      <c r="EN351" s="85">
        <v>45128746.340000004</v>
      </c>
      <c r="EO351" s="85">
        <v>43743914.969999991</v>
      </c>
      <c r="EP351" s="85">
        <v>45537186.869999997</v>
      </c>
      <c r="EQ351" s="85">
        <v>47231704.559999995</v>
      </c>
      <c r="ER351" s="85">
        <v>51665819.979999997</v>
      </c>
      <c r="ES351" s="85">
        <v>46710094.590000011</v>
      </c>
      <c r="ET351" s="85">
        <v>48964343.299999997</v>
      </c>
      <c r="EU351" s="85">
        <v>41734474.549999997</v>
      </c>
      <c r="EV351" s="85">
        <v>46575481.68</v>
      </c>
      <c r="EW351" s="85">
        <v>48227046.859999999</v>
      </c>
      <c r="EX351" s="85">
        <v>50870636.690000005</v>
      </c>
      <c r="EY351" s="85">
        <v>51136277.810000002</v>
      </c>
      <c r="EZ351" s="85">
        <v>48192095.100000001</v>
      </c>
      <c r="FA351" s="85">
        <v>38516203.229999997</v>
      </c>
      <c r="FB351" s="85">
        <v>40534151.670000009</v>
      </c>
      <c r="FC351" s="85">
        <v>50474998.240000002</v>
      </c>
      <c r="FD351" s="85">
        <v>57456297.629999995</v>
      </c>
      <c r="FE351" s="85">
        <v>52285011.569999993</v>
      </c>
      <c r="FF351" s="85">
        <v>52427867.860000007</v>
      </c>
      <c r="FG351" s="85">
        <v>43698008.080000013</v>
      </c>
      <c r="FH351" s="85">
        <v>51346635.399999991</v>
      </c>
      <c r="FI351" s="85">
        <v>53958978.489999995</v>
      </c>
      <c r="FJ351" s="85">
        <v>57242444.100000001</v>
      </c>
      <c r="FK351" s="85">
        <v>57410862.420000002</v>
      </c>
      <c r="FL351" s="85">
        <v>53945824.579999998</v>
      </c>
      <c r="FM351" s="85">
        <v>53097490.32</v>
      </c>
      <c r="FN351" s="85">
        <v>54637694.059999995</v>
      </c>
      <c r="FO351" s="85">
        <v>56778309.5</v>
      </c>
      <c r="FP351" s="85">
        <v>61429621.189999998</v>
      </c>
      <c r="FQ351" s="85">
        <v>55873964.86999999</v>
      </c>
      <c r="FR351" s="85">
        <v>48647319.5</v>
      </c>
      <c r="FS351" s="85">
        <v>51795695.240000002</v>
      </c>
      <c r="FT351" s="85">
        <v>51445249.289999999</v>
      </c>
      <c r="FU351" s="85">
        <v>57744756.899999999</v>
      </c>
      <c r="FV351" s="85">
        <v>61293950.359999992</v>
      </c>
      <c r="FW351" s="85">
        <v>61148921.729999997</v>
      </c>
      <c r="FX351" s="85">
        <v>55883148.07</v>
      </c>
      <c r="FY351" s="85">
        <v>51431817.919999994</v>
      </c>
      <c r="FZ351" s="85">
        <v>53907203.520000003</v>
      </c>
      <c r="GA351" s="85">
        <v>61048870.090000004</v>
      </c>
    </row>
    <row r="352" spans="2:183">
      <c r="B352" s="183" t="s">
        <v>54</v>
      </c>
      <c r="C352" s="654" t="s">
        <v>229</v>
      </c>
      <c r="D352" s="184">
        <v>27.57585157307329</v>
      </c>
      <c r="E352" s="184">
        <v>27.566663209082503</v>
      </c>
      <c r="F352" s="184">
        <v>27.679319121509238</v>
      </c>
      <c r="G352" s="184">
        <v>27.251335132803021</v>
      </c>
      <c r="H352" s="184">
        <v>27.530881646423982</v>
      </c>
      <c r="I352" s="184">
        <v>27.780272900481819</v>
      </c>
      <c r="J352" s="184">
        <v>28.074982949581496</v>
      </c>
      <c r="K352" s="184">
        <v>27.738625097440739</v>
      </c>
      <c r="L352" s="184">
        <v>27.719185724519246</v>
      </c>
      <c r="M352" s="184">
        <v>28.435947282083553</v>
      </c>
      <c r="N352" s="184">
        <v>28.150010359848068</v>
      </c>
      <c r="O352" s="184">
        <v>27.699407844226268</v>
      </c>
      <c r="P352" s="184">
        <v>28.499417986983243</v>
      </c>
      <c r="Q352" s="184">
        <v>28.373153864724852</v>
      </c>
      <c r="R352" s="184">
        <v>28.537890053813179</v>
      </c>
      <c r="S352" s="184">
        <v>28.582409101419589</v>
      </c>
      <c r="T352" s="184">
        <v>28.430375527474332</v>
      </c>
      <c r="U352" s="184">
        <v>28.663179770610746</v>
      </c>
      <c r="V352" s="184">
        <v>28.560662137065517</v>
      </c>
      <c r="W352" s="184">
        <v>28.493775357665683</v>
      </c>
      <c r="X352" s="184">
        <v>28.609469422094609</v>
      </c>
      <c r="Y352" s="184">
        <v>28.842337654746228</v>
      </c>
      <c r="Z352" s="184">
        <v>28.545734871338571</v>
      </c>
      <c r="AA352" s="184">
        <v>28.544900110575774</v>
      </c>
      <c r="AB352" s="184">
        <v>30.252878929378873</v>
      </c>
      <c r="AC352" s="184">
        <v>30.234619126552122</v>
      </c>
      <c r="AD352" s="184">
        <v>30.327586296374587</v>
      </c>
      <c r="AE352" s="184">
        <v>30.57445051547538</v>
      </c>
      <c r="AF352" s="184">
        <v>30.58765904779251</v>
      </c>
      <c r="AG352" s="184">
        <v>30.695356471225733</v>
      </c>
      <c r="AH352" s="184">
        <v>30.746184475340261</v>
      </c>
      <c r="AI352" s="184">
        <v>30.71937333730876</v>
      </c>
      <c r="AJ352" s="184">
        <v>30.714420823300269</v>
      </c>
      <c r="AK352" s="184">
        <v>31.246507804784564</v>
      </c>
      <c r="AL352" s="184">
        <v>30.64741316968011</v>
      </c>
      <c r="AM352" s="184">
        <v>30.649309443901483</v>
      </c>
      <c r="AN352" s="184">
        <v>31.775289130021154</v>
      </c>
      <c r="AO352" s="184">
        <v>31.759679091264683</v>
      </c>
      <c r="AP352" s="184">
        <v>31.762344349718504</v>
      </c>
      <c r="AQ352" s="184">
        <v>31.634436386314189</v>
      </c>
      <c r="AR352" s="184">
        <v>31.820077822476854</v>
      </c>
      <c r="AS352" s="184">
        <v>31.858070360165993</v>
      </c>
      <c r="AT352" s="184">
        <v>31.922150004224569</v>
      </c>
      <c r="AU352" s="184">
        <v>31.893760945398668</v>
      </c>
      <c r="AV352" s="184">
        <v>31.969001759485106</v>
      </c>
      <c r="AW352" s="184">
        <v>32.193625949839202</v>
      </c>
      <c r="AX352" s="184">
        <v>31.826604967062551</v>
      </c>
      <c r="AY352" s="184">
        <v>31.95514875011137</v>
      </c>
      <c r="AZ352" s="184">
        <v>33.192252983051972</v>
      </c>
      <c r="BA352" s="184">
        <v>33.2523199523595</v>
      </c>
      <c r="BB352" s="184">
        <v>33.278573167393105</v>
      </c>
      <c r="BC352" s="184">
        <v>33.341313432870322</v>
      </c>
      <c r="BD352" s="184">
        <v>33.494257798613056</v>
      </c>
      <c r="BE352" s="184">
        <v>33.516755535199643</v>
      </c>
      <c r="BF352" s="184">
        <v>33.395397261286405</v>
      </c>
      <c r="BG352" s="184">
        <v>33.37039215830351</v>
      </c>
      <c r="BH352" s="184">
        <v>33.538138227695143</v>
      </c>
      <c r="BI352" s="184">
        <v>34.391777516545069</v>
      </c>
      <c r="BJ352" s="184">
        <v>33.97644048836684</v>
      </c>
      <c r="BK352" s="184">
        <v>33.455362778256891</v>
      </c>
      <c r="BL352" s="184">
        <v>34.162867351159605</v>
      </c>
      <c r="BM352" s="184">
        <v>34.110880813373619</v>
      </c>
      <c r="BN352" s="184">
        <v>34.265412150159186</v>
      </c>
      <c r="BO352" s="184">
        <v>34.171296826215361</v>
      </c>
      <c r="BP352" s="184">
        <v>34.17484220422925</v>
      </c>
      <c r="BQ352" s="184">
        <v>34.395948074548031</v>
      </c>
      <c r="BR352" s="184">
        <v>34.280848763633848</v>
      </c>
      <c r="BS352" s="184">
        <v>34.239548410453168</v>
      </c>
      <c r="BT352" s="184">
        <v>34.337422384339007</v>
      </c>
      <c r="BU352" s="184">
        <v>34.342673847809728</v>
      </c>
      <c r="BV352" s="184">
        <v>34.395392726429087</v>
      </c>
      <c r="BW352" s="184">
        <v>34.221151047868112</v>
      </c>
      <c r="BX352" s="184">
        <v>35.035755342726752</v>
      </c>
      <c r="BY352" s="184">
        <v>35.000506712745612</v>
      </c>
      <c r="BZ352" s="184">
        <v>34.837868198983614</v>
      </c>
      <c r="CA352" s="184">
        <v>34.978815869679174</v>
      </c>
      <c r="CB352" s="184">
        <v>35.04969042485699</v>
      </c>
      <c r="CC352" s="184">
        <v>35.312266369159893</v>
      </c>
      <c r="CD352" s="184">
        <v>35.444439229639933</v>
      </c>
      <c r="CE352" s="184">
        <v>35.445128378032223</v>
      </c>
      <c r="CF352" s="184">
        <v>35.122190418725623</v>
      </c>
      <c r="CG352" s="184">
        <v>35.92271701815433</v>
      </c>
      <c r="CH352" s="184">
        <v>35.144116221830849</v>
      </c>
      <c r="CI352" s="184">
        <v>35.049316400321835</v>
      </c>
      <c r="CJ352" s="184">
        <v>36.789578929951801</v>
      </c>
      <c r="CK352" s="184">
        <v>36.791620348258895</v>
      </c>
      <c r="CL352" s="184">
        <v>36.594420379002401</v>
      </c>
      <c r="CM352" s="184">
        <v>36.606313179816297</v>
      </c>
      <c r="CN352" s="184">
        <v>36.717940128501084</v>
      </c>
      <c r="CO352" s="184">
        <v>37.119537519160346</v>
      </c>
      <c r="CP352" s="184">
        <v>37.493603135842697</v>
      </c>
      <c r="CQ352" s="184">
        <v>37.41436757287773</v>
      </c>
      <c r="CR352" s="184">
        <v>37.198248085779291</v>
      </c>
      <c r="CS352" s="184">
        <v>37.072571995608477</v>
      </c>
      <c r="CT352" s="184">
        <v>36.808334614972885</v>
      </c>
      <c r="CU352" s="184">
        <v>37.086640850509568</v>
      </c>
      <c r="CV352" s="184">
        <v>38.399691170151712</v>
      </c>
      <c r="CW352" s="184">
        <v>38.348167517656606</v>
      </c>
      <c r="CX352" s="184">
        <v>38.036986229340009</v>
      </c>
      <c r="CY352" s="184">
        <v>38.003934440761242</v>
      </c>
      <c r="CZ352" s="184">
        <v>38.421356999397368</v>
      </c>
      <c r="DA352" s="184">
        <v>38.476439547867116</v>
      </c>
      <c r="DB352" s="184">
        <v>39.225113245231547</v>
      </c>
      <c r="DC352" s="184">
        <v>39.130909841344277</v>
      </c>
      <c r="DD352" s="184">
        <v>38.433269861430645</v>
      </c>
      <c r="DE352" s="184">
        <v>39.308901613186116</v>
      </c>
      <c r="DF352" s="184">
        <v>37.973925980879152</v>
      </c>
      <c r="DG352" s="184">
        <v>38.262088592374894</v>
      </c>
      <c r="DH352" s="184">
        <v>39.828603942565202</v>
      </c>
      <c r="DI352" s="184">
        <v>39.804475654851316</v>
      </c>
      <c r="DJ352" s="184">
        <v>39.613674177286207</v>
      </c>
      <c r="DK352" s="184">
        <v>39.602328407961906</v>
      </c>
      <c r="DL352" s="184">
        <v>39.784243692445855</v>
      </c>
      <c r="DM352" s="184">
        <v>40.018079188241877</v>
      </c>
      <c r="DN352" s="184">
        <v>40.796496773032239</v>
      </c>
      <c r="DO352" s="184">
        <v>40.499801766226369</v>
      </c>
      <c r="DP352" s="184">
        <v>39.954652651253966</v>
      </c>
      <c r="DQ352" s="184">
        <v>39.899253159612989</v>
      </c>
      <c r="DR352" s="184">
        <v>39.429442666516159</v>
      </c>
      <c r="DS352" s="184">
        <v>39.728833315789082</v>
      </c>
      <c r="DT352" s="184">
        <v>41.750111582025028</v>
      </c>
      <c r="DU352" s="184">
        <v>41.704772258715728</v>
      </c>
      <c r="DV352" s="184">
        <v>41.571912876930455</v>
      </c>
      <c r="DW352" s="184">
        <v>41.295088599141891</v>
      </c>
      <c r="DX352" s="184">
        <v>41.743198901149022</v>
      </c>
      <c r="DY352" s="184">
        <v>41.918014260010978</v>
      </c>
      <c r="DZ352" s="184">
        <v>42.053329718089088</v>
      </c>
      <c r="EA352" s="184">
        <v>42.07703845758904</v>
      </c>
      <c r="EB352" s="184">
        <v>41.788843254365879</v>
      </c>
      <c r="EC352" s="184">
        <v>42.474854910904433</v>
      </c>
      <c r="ED352" s="184">
        <v>41.772140859259004</v>
      </c>
      <c r="EE352" s="184">
        <v>41.584777865963005</v>
      </c>
      <c r="EF352" s="184">
        <v>42.497639969187695</v>
      </c>
      <c r="EG352" s="184">
        <v>42.617429726873404</v>
      </c>
      <c r="EH352" s="184">
        <v>42.175662707154814</v>
      </c>
      <c r="EI352" s="184">
        <v>41.932888239767884</v>
      </c>
      <c r="EJ352" s="184">
        <v>42.467644502845964</v>
      </c>
      <c r="EK352" s="184">
        <v>42.679335802839013</v>
      </c>
      <c r="EL352" s="184">
        <v>42.849858047003302</v>
      </c>
      <c r="EM352" s="184">
        <v>42.858412835612576</v>
      </c>
      <c r="EN352" s="184">
        <v>42.682076140715857</v>
      </c>
      <c r="EO352" s="184">
        <v>42.570012810733758</v>
      </c>
      <c r="EP352" s="184">
        <v>42.253670998198395</v>
      </c>
      <c r="EQ352" s="184">
        <v>42.415189596553596</v>
      </c>
      <c r="ER352" s="184">
        <v>45.923035547225233</v>
      </c>
      <c r="ES352" s="184">
        <v>45.912881226408338</v>
      </c>
      <c r="ET352" s="184">
        <v>45.85934164508248</v>
      </c>
      <c r="EU352" s="184">
        <v>45.488796873479167</v>
      </c>
      <c r="EV352" s="184">
        <v>45.913543823026238</v>
      </c>
      <c r="EW352" s="184">
        <v>46.085194582545249</v>
      </c>
      <c r="EX352" s="184">
        <v>46.245923625581213</v>
      </c>
      <c r="EY352" s="184">
        <v>46.267987466850585</v>
      </c>
      <c r="EZ352" s="184">
        <v>46.090967813060864</v>
      </c>
      <c r="FA352" s="184">
        <v>46.795576033540613</v>
      </c>
      <c r="FB352" s="184">
        <v>46.448845463914914</v>
      </c>
      <c r="FC352" s="184">
        <v>45.876837587818244</v>
      </c>
      <c r="FD352" s="184">
        <v>52.045804699691153</v>
      </c>
      <c r="FE352" s="184">
        <v>52.191109326100467</v>
      </c>
      <c r="FF352" s="184">
        <v>51.93981126823315</v>
      </c>
      <c r="FG352" s="184">
        <v>51.609398582554725</v>
      </c>
      <c r="FH352" s="184">
        <v>51.935342765025226</v>
      </c>
      <c r="FI352" s="184">
        <v>52.351041382438268</v>
      </c>
      <c r="FJ352" s="184">
        <v>52.350833519733001</v>
      </c>
      <c r="FK352" s="184">
        <v>52.349093508045797</v>
      </c>
      <c r="FL352" s="184">
        <v>52.249360978144999</v>
      </c>
      <c r="FM352" s="184">
        <v>52.247599517685607</v>
      </c>
      <c r="FN352" s="184">
        <v>51.762076732900539</v>
      </c>
      <c r="FO352" s="184">
        <v>52.085814604150556</v>
      </c>
      <c r="FP352" s="184">
        <v>55.969740538062489</v>
      </c>
      <c r="FQ352" s="184">
        <v>56.01758274865098</v>
      </c>
      <c r="FR352" s="184">
        <v>57.406481370676559</v>
      </c>
      <c r="FS352" s="184">
        <v>56.003929034572913</v>
      </c>
      <c r="FT352" s="184">
        <v>55.711045129810493</v>
      </c>
      <c r="FU352" s="184">
        <v>56.318260418214948</v>
      </c>
      <c r="FV352" s="184">
        <v>56.198416861790527</v>
      </c>
      <c r="FW352" s="184">
        <v>56.428748866202781</v>
      </c>
      <c r="FX352" s="184">
        <v>56.062210771203226</v>
      </c>
      <c r="FY352" s="184">
        <v>55.4951135274652</v>
      </c>
      <c r="FZ352" s="184">
        <v>55.707356093102774</v>
      </c>
      <c r="GA352" s="184">
        <v>56.010007609336604</v>
      </c>
    </row>
    <row r="353" spans="2:183">
      <c r="B353" s="42"/>
      <c r="C353" s="185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87"/>
      <c r="FS353" s="187"/>
      <c r="FT353" s="187"/>
      <c r="FU353" s="187"/>
      <c r="FV353" s="187"/>
      <c r="FW353" s="187"/>
      <c r="FX353" s="187"/>
      <c r="FY353" s="187"/>
      <c r="FZ353" s="187"/>
      <c r="GA353" s="187"/>
    </row>
    <row r="354" spans="2:183">
      <c r="B354" s="188" t="s">
        <v>32</v>
      </c>
      <c r="C354" s="189" t="s">
        <v>33</v>
      </c>
      <c r="D354" s="162">
        <v>41275</v>
      </c>
      <c r="E354" s="162">
        <v>41306</v>
      </c>
      <c r="F354" s="162">
        <v>41334</v>
      </c>
      <c r="G354" s="162">
        <v>41365</v>
      </c>
      <c r="H354" s="162">
        <v>41395</v>
      </c>
      <c r="I354" s="162">
        <v>41426</v>
      </c>
      <c r="J354" s="162">
        <v>41456</v>
      </c>
      <c r="K354" s="162">
        <v>41487</v>
      </c>
      <c r="L354" s="162">
        <v>41518</v>
      </c>
      <c r="M354" s="162">
        <v>41548</v>
      </c>
      <c r="N354" s="162">
        <v>41579</v>
      </c>
      <c r="O354" s="162">
        <v>41609</v>
      </c>
      <c r="P354" s="162">
        <v>41640</v>
      </c>
      <c r="Q354" s="162">
        <v>41671</v>
      </c>
      <c r="R354" s="162">
        <v>41699</v>
      </c>
      <c r="S354" s="162">
        <v>41730</v>
      </c>
      <c r="T354" s="162">
        <v>41760</v>
      </c>
      <c r="U354" s="162">
        <v>41791</v>
      </c>
      <c r="V354" s="162">
        <v>41821</v>
      </c>
      <c r="W354" s="162">
        <v>41852</v>
      </c>
      <c r="X354" s="162">
        <v>41883</v>
      </c>
      <c r="Y354" s="162">
        <v>41913</v>
      </c>
      <c r="Z354" s="162">
        <v>41944</v>
      </c>
      <c r="AA354" s="162">
        <v>41974</v>
      </c>
      <c r="AB354" s="162">
        <v>42005</v>
      </c>
      <c r="AC354" s="162">
        <v>42036</v>
      </c>
      <c r="AD354" s="162">
        <v>42064</v>
      </c>
      <c r="AE354" s="162">
        <v>42095</v>
      </c>
      <c r="AF354" s="162">
        <v>42125</v>
      </c>
      <c r="AG354" s="162">
        <v>42156</v>
      </c>
      <c r="AH354" s="162">
        <v>42186</v>
      </c>
      <c r="AI354" s="162">
        <v>42217</v>
      </c>
      <c r="AJ354" s="162">
        <v>42248</v>
      </c>
      <c r="AK354" s="162">
        <v>42278</v>
      </c>
      <c r="AL354" s="162">
        <v>42309</v>
      </c>
      <c r="AM354" s="162">
        <v>42339</v>
      </c>
      <c r="AN354" s="162">
        <v>42370</v>
      </c>
      <c r="AO354" s="162">
        <v>42401</v>
      </c>
      <c r="AP354" s="162">
        <v>42430</v>
      </c>
      <c r="AQ354" s="162">
        <v>42461</v>
      </c>
      <c r="AR354" s="162">
        <v>42491</v>
      </c>
      <c r="AS354" s="162">
        <v>42522</v>
      </c>
      <c r="AT354" s="162">
        <v>42552</v>
      </c>
      <c r="AU354" s="162">
        <v>42583</v>
      </c>
      <c r="AV354" s="162">
        <v>42614</v>
      </c>
      <c r="AW354" s="162">
        <v>42644</v>
      </c>
      <c r="AX354" s="162">
        <v>42675</v>
      </c>
      <c r="AY354" s="162">
        <v>42705</v>
      </c>
      <c r="AZ354" s="162">
        <v>42736</v>
      </c>
      <c r="BA354" s="162">
        <v>42767</v>
      </c>
      <c r="BB354" s="162">
        <v>42795</v>
      </c>
      <c r="BC354" s="162">
        <v>42826</v>
      </c>
      <c r="BD354" s="162">
        <v>42856</v>
      </c>
      <c r="BE354" s="162">
        <v>42887</v>
      </c>
      <c r="BF354" s="162">
        <v>42917</v>
      </c>
      <c r="BG354" s="162">
        <v>42948</v>
      </c>
      <c r="BH354" s="162">
        <v>42979</v>
      </c>
      <c r="BI354" s="162">
        <v>43009</v>
      </c>
      <c r="BJ354" s="162">
        <v>43040</v>
      </c>
      <c r="BK354" s="162">
        <v>43070</v>
      </c>
      <c r="BL354" s="162">
        <v>43101</v>
      </c>
      <c r="BM354" s="162">
        <v>43132</v>
      </c>
      <c r="BN354" s="162">
        <v>43160</v>
      </c>
      <c r="BO354" s="162">
        <v>43191</v>
      </c>
      <c r="BP354" s="162">
        <v>43221</v>
      </c>
      <c r="BQ354" s="162">
        <v>43252</v>
      </c>
      <c r="BR354" s="162">
        <v>43282</v>
      </c>
      <c r="BS354" s="162">
        <v>43313</v>
      </c>
      <c r="BT354" s="162">
        <v>43344</v>
      </c>
      <c r="BU354" s="162">
        <v>43374</v>
      </c>
      <c r="BV354" s="162">
        <v>43405</v>
      </c>
      <c r="BW354" s="162">
        <v>43435</v>
      </c>
      <c r="BX354" s="162">
        <v>43466</v>
      </c>
      <c r="BY354" s="162">
        <v>43497</v>
      </c>
      <c r="BZ354" s="162">
        <v>43525</v>
      </c>
      <c r="CA354" s="162">
        <v>43556</v>
      </c>
      <c r="CB354" s="162">
        <v>43586</v>
      </c>
      <c r="CC354" s="162">
        <v>43617</v>
      </c>
      <c r="CD354" s="162">
        <v>43647</v>
      </c>
      <c r="CE354" s="162">
        <v>43678</v>
      </c>
      <c r="CF354" s="162">
        <v>43709</v>
      </c>
      <c r="CG354" s="162">
        <v>43739</v>
      </c>
      <c r="CH354" s="162">
        <v>43770</v>
      </c>
      <c r="CI354" s="162">
        <v>43800</v>
      </c>
      <c r="CJ354" s="162">
        <v>43831</v>
      </c>
      <c r="CK354" s="162">
        <v>43862</v>
      </c>
      <c r="CL354" s="162">
        <v>43891</v>
      </c>
      <c r="CM354" s="162">
        <v>43922</v>
      </c>
      <c r="CN354" s="162">
        <v>43952</v>
      </c>
      <c r="CO354" s="162">
        <v>43983</v>
      </c>
      <c r="CP354" s="162">
        <v>44013</v>
      </c>
      <c r="CQ354" s="162">
        <v>44044</v>
      </c>
      <c r="CR354" s="162">
        <v>44075</v>
      </c>
      <c r="CS354" s="162">
        <v>44105</v>
      </c>
      <c r="CT354" s="162">
        <v>44136</v>
      </c>
      <c r="CU354" s="162">
        <v>44166</v>
      </c>
      <c r="CV354" s="162">
        <v>44197</v>
      </c>
      <c r="CW354" s="162">
        <v>44228</v>
      </c>
      <c r="CX354" s="162">
        <v>44256</v>
      </c>
      <c r="CY354" s="162">
        <v>44287</v>
      </c>
      <c r="CZ354" s="162">
        <v>44317</v>
      </c>
      <c r="DA354" s="162">
        <v>44348</v>
      </c>
      <c r="DB354" s="162">
        <v>44378</v>
      </c>
      <c r="DC354" s="162">
        <v>44409</v>
      </c>
      <c r="DD354" s="162">
        <v>44440</v>
      </c>
      <c r="DE354" s="162">
        <v>44470</v>
      </c>
      <c r="DF354" s="162">
        <v>44501</v>
      </c>
      <c r="DG354" s="162">
        <v>44531</v>
      </c>
      <c r="DH354" s="162">
        <v>44562</v>
      </c>
      <c r="DI354" s="162">
        <v>44593</v>
      </c>
      <c r="DJ354" s="162">
        <v>44621</v>
      </c>
      <c r="DK354" s="162">
        <v>44652</v>
      </c>
      <c r="DL354" s="162">
        <v>44682</v>
      </c>
      <c r="DM354" s="162">
        <v>44713</v>
      </c>
      <c r="DN354" s="162">
        <v>44743</v>
      </c>
      <c r="DO354" s="162">
        <v>44774</v>
      </c>
      <c r="DP354" s="162">
        <v>44805</v>
      </c>
      <c r="DQ354" s="162">
        <v>44835</v>
      </c>
      <c r="DR354" s="162">
        <v>44866</v>
      </c>
      <c r="DS354" s="162">
        <v>44896</v>
      </c>
      <c r="DT354" s="162">
        <v>44927</v>
      </c>
      <c r="DU354" s="162">
        <v>44958</v>
      </c>
      <c r="DV354" s="162">
        <v>44986</v>
      </c>
      <c r="DW354" s="162">
        <v>45017</v>
      </c>
      <c r="DX354" s="162">
        <v>45047</v>
      </c>
      <c r="DY354" s="162">
        <v>45078</v>
      </c>
      <c r="DZ354" s="162">
        <v>45108</v>
      </c>
      <c r="EA354" s="162">
        <v>45139</v>
      </c>
      <c r="EB354" s="162">
        <v>45170</v>
      </c>
      <c r="EC354" s="162">
        <v>45200</v>
      </c>
      <c r="ED354" s="162">
        <v>45231</v>
      </c>
      <c r="EE354" s="162">
        <v>45261</v>
      </c>
      <c r="EF354" s="162">
        <v>45292</v>
      </c>
      <c r="EG354" s="162">
        <v>45323</v>
      </c>
      <c r="EH354" s="162">
        <v>45352</v>
      </c>
      <c r="EI354" s="162">
        <v>45383</v>
      </c>
      <c r="EJ354" s="162">
        <v>45413</v>
      </c>
      <c r="EK354" s="162">
        <v>45444</v>
      </c>
      <c r="EL354" s="162">
        <v>45474</v>
      </c>
      <c r="EM354" s="162">
        <v>45505</v>
      </c>
      <c r="EN354" s="162">
        <v>45536</v>
      </c>
      <c r="EO354" s="162">
        <v>45566</v>
      </c>
      <c r="EP354" s="162">
        <v>45597</v>
      </c>
      <c r="EQ354" s="162">
        <v>45627</v>
      </c>
      <c r="ER354" s="162">
        <v>45658</v>
      </c>
      <c r="ES354" s="162">
        <v>45689</v>
      </c>
      <c r="ET354" s="162">
        <v>45717</v>
      </c>
      <c r="EU354" s="162">
        <v>45748</v>
      </c>
      <c r="EV354" s="162">
        <v>45778</v>
      </c>
      <c r="EW354" s="162">
        <v>45809</v>
      </c>
      <c r="EX354" s="162">
        <v>45839</v>
      </c>
      <c r="EY354" s="162">
        <v>45870</v>
      </c>
      <c r="EZ354" s="162">
        <v>45901</v>
      </c>
      <c r="FA354" s="162">
        <v>45931</v>
      </c>
      <c r="FB354" s="162">
        <v>45962</v>
      </c>
      <c r="FC354" s="162">
        <v>45992</v>
      </c>
      <c r="FD354" s="162">
        <v>46023</v>
      </c>
      <c r="FE354" s="162">
        <v>46054</v>
      </c>
      <c r="FF354" s="162">
        <v>46082</v>
      </c>
      <c r="FG354" s="162">
        <v>46113</v>
      </c>
      <c r="FH354" s="162">
        <v>46143</v>
      </c>
      <c r="FI354" s="162">
        <v>46174</v>
      </c>
      <c r="FJ354" s="162">
        <v>46204</v>
      </c>
      <c r="FK354" s="162">
        <v>46235</v>
      </c>
      <c r="FL354" s="162">
        <v>46266</v>
      </c>
      <c r="FM354" s="162">
        <v>46296</v>
      </c>
      <c r="FN354" s="162">
        <v>46327</v>
      </c>
      <c r="FO354" s="162">
        <v>46357</v>
      </c>
      <c r="FP354" s="162">
        <v>46388</v>
      </c>
      <c r="FQ354" s="162">
        <v>46419</v>
      </c>
      <c r="FR354" s="162">
        <v>46447</v>
      </c>
      <c r="FS354" s="162">
        <v>46478</v>
      </c>
      <c r="FT354" s="162">
        <v>46508</v>
      </c>
      <c r="FU354" s="162">
        <v>46539</v>
      </c>
      <c r="FV354" s="162">
        <v>46569</v>
      </c>
      <c r="FW354" s="162">
        <v>46600</v>
      </c>
      <c r="FX354" s="162">
        <v>46631</v>
      </c>
      <c r="FY354" s="162">
        <v>46661</v>
      </c>
      <c r="FZ354" s="162">
        <v>46692</v>
      </c>
      <c r="GA354" s="162">
        <v>46722</v>
      </c>
    </row>
    <row r="355" spans="2:183">
      <c r="B355" s="75" t="s">
        <v>97</v>
      </c>
      <c r="C355" s="163" t="s">
        <v>34</v>
      </c>
      <c r="D355" s="164">
        <v>48.1</v>
      </c>
      <c r="E355" s="165">
        <v>47.28</v>
      </c>
      <c r="F355" s="165">
        <v>46.36</v>
      </c>
      <c r="G355" s="165">
        <v>52.52</v>
      </c>
      <c r="H355" s="165">
        <v>47.7</v>
      </c>
      <c r="I355" s="165">
        <v>13.21</v>
      </c>
      <c r="J355" s="165">
        <v>14.19</v>
      </c>
      <c r="K355" s="165">
        <v>13.01</v>
      </c>
      <c r="L355" s="165">
        <v>13.2</v>
      </c>
      <c r="M355" s="165">
        <v>49.92</v>
      </c>
      <c r="N355" s="165">
        <v>58</v>
      </c>
      <c r="O355" s="165">
        <v>50.5</v>
      </c>
      <c r="P355" s="165">
        <v>48.1</v>
      </c>
      <c r="Q355" s="165">
        <v>47.28</v>
      </c>
      <c r="R355" s="165">
        <v>46.36</v>
      </c>
      <c r="S355" s="165">
        <v>52.52</v>
      </c>
      <c r="T355" s="165">
        <v>47.7</v>
      </c>
      <c r="U355" s="165">
        <v>13.21</v>
      </c>
      <c r="V355" s="165">
        <v>14.19</v>
      </c>
      <c r="W355" s="165">
        <v>13.01</v>
      </c>
      <c r="X355" s="165">
        <v>13.2</v>
      </c>
      <c r="Y355" s="165">
        <v>49.92</v>
      </c>
      <c r="Z355" s="165">
        <v>58</v>
      </c>
      <c r="AA355" s="165">
        <v>50.5</v>
      </c>
      <c r="AB355" s="165">
        <v>178</v>
      </c>
      <c r="AC355" s="165">
        <v>178</v>
      </c>
      <c r="AD355" s="165">
        <v>178</v>
      </c>
      <c r="AE355" s="165">
        <v>178</v>
      </c>
      <c r="AF355" s="165">
        <v>178</v>
      </c>
      <c r="AG355" s="165">
        <v>178</v>
      </c>
      <c r="AH355" s="165">
        <v>178</v>
      </c>
      <c r="AI355" s="165">
        <v>178</v>
      </c>
      <c r="AJ355" s="165">
        <v>178</v>
      </c>
      <c r="AK355" s="165">
        <v>178</v>
      </c>
      <c r="AL355" s="165">
        <v>178</v>
      </c>
      <c r="AM355" s="165">
        <v>178</v>
      </c>
      <c r="AN355" s="165">
        <v>178</v>
      </c>
      <c r="AO355" s="165">
        <v>178</v>
      </c>
      <c r="AP355" s="165">
        <v>178</v>
      </c>
      <c r="AQ355" s="165">
        <v>178</v>
      </c>
      <c r="AR355" s="165">
        <v>178</v>
      </c>
      <c r="AS355" s="165">
        <v>178</v>
      </c>
      <c r="AT355" s="165">
        <v>178</v>
      </c>
      <c r="AU355" s="165">
        <v>178</v>
      </c>
      <c r="AV355" s="165">
        <v>178</v>
      </c>
      <c r="AW355" s="165">
        <v>178</v>
      </c>
      <c r="AX355" s="165">
        <v>178</v>
      </c>
      <c r="AY355" s="165">
        <v>178</v>
      </c>
      <c r="AZ355" s="165">
        <v>178</v>
      </c>
      <c r="BA355" s="165">
        <v>178</v>
      </c>
      <c r="BB355" s="165">
        <v>178</v>
      </c>
      <c r="BC355" s="165">
        <v>178</v>
      </c>
      <c r="BD355" s="165">
        <v>178</v>
      </c>
      <c r="BE355" s="165">
        <v>178</v>
      </c>
      <c r="BF355" s="165">
        <v>178</v>
      </c>
      <c r="BG355" s="165">
        <v>178</v>
      </c>
      <c r="BH355" s="165">
        <v>178</v>
      </c>
      <c r="BI355" s="165">
        <v>178</v>
      </c>
      <c r="BJ355" s="165">
        <v>178</v>
      </c>
      <c r="BK355" s="165">
        <v>178</v>
      </c>
      <c r="BL355" s="165">
        <v>178</v>
      </c>
      <c r="BM355" s="165">
        <v>178</v>
      </c>
      <c r="BN355" s="165">
        <v>178</v>
      </c>
      <c r="BO355" s="165">
        <v>178</v>
      </c>
      <c r="BP355" s="165">
        <v>178</v>
      </c>
      <c r="BQ355" s="165">
        <v>178</v>
      </c>
      <c r="BR355" s="165">
        <v>178</v>
      </c>
      <c r="BS355" s="165">
        <v>178</v>
      </c>
      <c r="BT355" s="165">
        <v>178</v>
      </c>
      <c r="BU355" s="165">
        <v>178</v>
      </c>
      <c r="BV355" s="165">
        <v>178</v>
      </c>
      <c r="BW355" s="165">
        <v>178</v>
      </c>
      <c r="BX355" s="165">
        <v>178</v>
      </c>
      <c r="BY355" s="165">
        <v>178</v>
      </c>
      <c r="BZ355" s="165">
        <v>178</v>
      </c>
      <c r="CA355" s="165">
        <v>178</v>
      </c>
      <c r="CB355" s="165">
        <v>178</v>
      </c>
      <c r="CC355" s="165">
        <v>178</v>
      </c>
      <c r="CD355" s="165">
        <v>178</v>
      </c>
      <c r="CE355" s="165">
        <v>178</v>
      </c>
      <c r="CF355" s="165">
        <v>178</v>
      </c>
      <c r="CG355" s="165">
        <v>178</v>
      </c>
      <c r="CH355" s="165">
        <v>178</v>
      </c>
      <c r="CI355" s="165">
        <v>178</v>
      </c>
      <c r="CJ355" s="165">
        <v>178</v>
      </c>
      <c r="CK355" s="165">
        <v>178</v>
      </c>
      <c r="CL355" s="165">
        <v>178</v>
      </c>
      <c r="CM355" s="165">
        <v>178</v>
      </c>
      <c r="CN355" s="165">
        <v>178</v>
      </c>
      <c r="CO355" s="165">
        <v>178</v>
      </c>
      <c r="CP355" s="165">
        <v>178</v>
      </c>
      <c r="CQ355" s="165">
        <v>178</v>
      </c>
      <c r="CR355" s="165">
        <v>178</v>
      </c>
      <c r="CS355" s="165">
        <v>178</v>
      </c>
      <c r="CT355" s="165">
        <v>178</v>
      </c>
      <c r="CU355" s="165">
        <v>178</v>
      </c>
      <c r="CV355" s="165">
        <v>178</v>
      </c>
      <c r="CW355" s="165">
        <v>178</v>
      </c>
      <c r="CX355" s="165">
        <v>178</v>
      </c>
      <c r="CY355" s="165">
        <v>178</v>
      </c>
      <c r="CZ355" s="165">
        <v>178</v>
      </c>
      <c r="DA355" s="165">
        <v>178</v>
      </c>
      <c r="DB355" s="165">
        <v>178</v>
      </c>
      <c r="DC355" s="165">
        <v>178</v>
      </c>
      <c r="DD355" s="165">
        <v>178</v>
      </c>
      <c r="DE355" s="165">
        <v>178</v>
      </c>
      <c r="DF355" s="165">
        <v>178</v>
      </c>
      <c r="DG355" s="165">
        <v>178</v>
      </c>
      <c r="DH355" s="165">
        <v>178</v>
      </c>
      <c r="DI355" s="165">
        <v>178</v>
      </c>
      <c r="DJ355" s="165">
        <v>178</v>
      </c>
      <c r="DK355" s="165">
        <v>178</v>
      </c>
      <c r="DL355" s="165">
        <v>178</v>
      </c>
      <c r="DM355" s="165">
        <v>178</v>
      </c>
      <c r="DN355" s="165">
        <v>178</v>
      </c>
      <c r="DO355" s="165">
        <v>178</v>
      </c>
      <c r="DP355" s="165">
        <v>178</v>
      </c>
      <c r="DQ355" s="165">
        <v>178</v>
      </c>
      <c r="DR355" s="165">
        <v>178</v>
      </c>
      <c r="DS355" s="165">
        <v>178</v>
      </c>
      <c r="DT355" s="165">
        <v>178</v>
      </c>
      <c r="DU355" s="165">
        <v>178</v>
      </c>
      <c r="DV355" s="165">
        <v>178</v>
      </c>
      <c r="DW355" s="165">
        <v>178</v>
      </c>
      <c r="DX355" s="165">
        <v>178</v>
      </c>
      <c r="DY355" s="165">
        <v>178</v>
      </c>
      <c r="DZ355" s="165">
        <v>178</v>
      </c>
      <c r="EA355" s="165">
        <v>178</v>
      </c>
      <c r="EB355" s="165">
        <v>178</v>
      </c>
      <c r="EC355" s="165">
        <v>178</v>
      </c>
      <c r="ED355" s="165">
        <v>178</v>
      </c>
      <c r="EE355" s="165">
        <v>178</v>
      </c>
      <c r="EF355" s="165">
        <v>178</v>
      </c>
      <c r="EG355" s="165">
        <v>178</v>
      </c>
      <c r="EH355" s="165">
        <v>178</v>
      </c>
      <c r="EI355" s="165">
        <v>178</v>
      </c>
      <c r="EJ355" s="165">
        <v>178</v>
      </c>
      <c r="EK355" s="165">
        <v>178</v>
      </c>
      <c r="EL355" s="165">
        <v>178</v>
      </c>
      <c r="EM355" s="165">
        <v>178</v>
      </c>
      <c r="EN355" s="165">
        <v>178</v>
      </c>
      <c r="EO355" s="165">
        <v>178</v>
      </c>
      <c r="EP355" s="165">
        <v>178</v>
      </c>
      <c r="EQ355" s="165">
        <v>178</v>
      </c>
      <c r="ER355" s="165">
        <v>178</v>
      </c>
      <c r="ES355" s="165">
        <v>178</v>
      </c>
      <c r="ET355" s="165">
        <v>178</v>
      </c>
      <c r="EU355" s="165">
        <v>178</v>
      </c>
      <c r="EV355" s="165">
        <v>178</v>
      </c>
      <c r="EW355" s="165">
        <v>178</v>
      </c>
      <c r="EX355" s="165">
        <v>178</v>
      </c>
      <c r="EY355" s="165">
        <v>178</v>
      </c>
      <c r="EZ355" s="165">
        <v>178</v>
      </c>
      <c r="FA355" s="165">
        <v>178</v>
      </c>
      <c r="FB355" s="165">
        <v>178</v>
      </c>
      <c r="FC355" s="165">
        <v>178</v>
      </c>
      <c r="FD355" s="165">
        <v>178</v>
      </c>
      <c r="FE355" s="165">
        <v>178</v>
      </c>
      <c r="FF355" s="165">
        <v>178</v>
      </c>
      <c r="FG355" s="165">
        <v>178</v>
      </c>
      <c r="FH355" s="165">
        <v>178</v>
      </c>
      <c r="FI355" s="165">
        <v>178</v>
      </c>
      <c r="FJ355" s="165">
        <v>178</v>
      </c>
      <c r="FK355" s="165">
        <v>178</v>
      </c>
      <c r="FL355" s="165">
        <v>178</v>
      </c>
      <c r="FM355" s="165">
        <v>178</v>
      </c>
      <c r="FN355" s="165">
        <v>178</v>
      </c>
      <c r="FO355" s="165">
        <v>178</v>
      </c>
      <c r="FP355" s="165">
        <v>178</v>
      </c>
      <c r="FQ355" s="165">
        <v>178</v>
      </c>
      <c r="FR355" s="165">
        <v>178</v>
      </c>
      <c r="FS355" s="165">
        <v>178</v>
      </c>
      <c r="FT355" s="165">
        <v>178</v>
      </c>
      <c r="FU355" s="165">
        <v>178</v>
      </c>
      <c r="FV355" s="165">
        <v>178</v>
      </c>
      <c r="FW355" s="165">
        <v>178</v>
      </c>
      <c r="FX355" s="165">
        <v>178</v>
      </c>
      <c r="FY355" s="165">
        <v>178</v>
      </c>
      <c r="FZ355" s="165">
        <v>178</v>
      </c>
      <c r="GA355" s="165">
        <v>178</v>
      </c>
    </row>
    <row r="356" spans="2:183">
      <c r="B356" s="96" t="s">
        <v>97</v>
      </c>
      <c r="C356" s="166" t="s">
        <v>227</v>
      </c>
      <c r="D356" s="167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0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8">
        <v>0</v>
      </c>
      <c r="BJ356" s="168">
        <v>0</v>
      </c>
      <c r="BK356" s="168">
        <v>0</v>
      </c>
      <c r="BL356" s="168">
        <v>0</v>
      </c>
      <c r="BM356" s="168">
        <v>0</v>
      </c>
      <c r="BN356" s="168">
        <v>0</v>
      </c>
      <c r="BO356" s="168">
        <v>0</v>
      </c>
      <c r="BP356" s="168">
        <v>0</v>
      </c>
      <c r="BQ356" s="168">
        <v>0</v>
      </c>
      <c r="BR356" s="168">
        <v>0</v>
      </c>
      <c r="BS356" s="168">
        <v>0</v>
      </c>
      <c r="BT356" s="168">
        <v>0</v>
      </c>
      <c r="BU356" s="168">
        <v>0</v>
      </c>
      <c r="BV356" s="168">
        <v>0</v>
      </c>
      <c r="BW356" s="168">
        <v>0</v>
      </c>
      <c r="BX356" s="168">
        <v>0</v>
      </c>
      <c r="BY356" s="168">
        <v>0</v>
      </c>
      <c r="BZ356" s="168">
        <v>0</v>
      </c>
      <c r="CA356" s="168">
        <v>0</v>
      </c>
      <c r="CB356" s="168">
        <v>0</v>
      </c>
      <c r="CC356" s="168">
        <v>0</v>
      </c>
      <c r="CD356" s="168">
        <v>0</v>
      </c>
      <c r="CE356" s="168">
        <v>0</v>
      </c>
      <c r="CF356" s="168">
        <v>0</v>
      </c>
      <c r="CG356" s="168">
        <v>0</v>
      </c>
      <c r="CH356" s="168">
        <v>0</v>
      </c>
      <c r="CI356" s="168">
        <v>0</v>
      </c>
      <c r="CJ356" s="168">
        <v>0</v>
      </c>
      <c r="CK356" s="168">
        <v>0</v>
      </c>
      <c r="CL356" s="168">
        <v>0</v>
      </c>
      <c r="CM356" s="168">
        <v>0</v>
      </c>
      <c r="CN356" s="168">
        <v>0</v>
      </c>
      <c r="CO356" s="168">
        <v>0</v>
      </c>
      <c r="CP356" s="168">
        <v>0</v>
      </c>
      <c r="CQ356" s="168">
        <v>0</v>
      </c>
      <c r="CR356" s="168">
        <v>0</v>
      </c>
      <c r="CS356" s="168">
        <v>0</v>
      </c>
      <c r="CT356" s="168">
        <v>0</v>
      </c>
      <c r="CU356" s="168">
        <v>0</v>
      </c>
      <c r="CV356" s="168">
        <v>0</v>
      </c>
      <c r="CW356" s="168">
        <v>0</v>
      </c>
      <c r="CX356" s="168">
        <v>0</v>
      </c>
      <c r="CY356" s="168">
        <v>0</v>
      </c>
      <c r="CZ356" s="168">
        <v>0</v>
      </c>
      <c r="DA356" s="168">
        <v>0</v>
      </c>
      <c r="DB356" s="168">
        <v>0</v>
      </c>
      <c r="DC356" s="168">
        <v>0</v>
      </c>
      <c r="DD356" s="168">
        <v>0</v>
      </c>
      <c r="DE356" s="168">
        <v>0</v>
      </c>
      <c r="DF356" s="168">
        <v>0</v>
      </c>
      <c r="DG356" s="168">
        <v>0</v>
      </c>
      <c r="DH356" s="168">
        <v>0</v>
      </c>
      <c r="DI356" s="168">
        <v>0</v>
      </c>
      <c r="DJ356" s="168">
        <v>0</v>
      </c>
      <c r="DK356" s="168">
        <v>0</v>
      </c>
      <c r="DL356" s="168">
        <v>0</v>
      </c>
      <c r="DM356" s="168">
        <v>0</v>
      </c>
      <c r="DN356" s="168">
        <v>0</v>
      </c>
      <c r="DO356" s="168">
        <v>0</v>
      </c>
      <c r="DP356" s="168">
        <v>0</v>
      </c>
      <c r="DQ356" s="168">
        <v>0</v>
      </c>
      <c r="DR356" s="168">
        <v>0</v>
      </c>
      <c r="DS356" s="168">
        <v>0</v>
      </c>
      <c r="DT356" s="168">
        <v>0</v>
      </c>
      <c r="DU356" s="168">
        <v>0</v>
      </c>
      <c r="DV356" s="168">
        <v>0</v>
      </c>
      <c r="DW356" s="168">
        <v>0</v>
      </c>
      <c r="DX356" s="168">
        <v>0</v>
      </c>
      <c r="DY356" s="168">
        <v>0</v>
      </c>
      <c r="DZ356" s="168">
        <v>0</v>
      </c>
      <c r="EA356" s="168">
        <v>0</v>
      </c>
      <c r="EB356" s="168">
        <v>0</v>
      </c>
      <c r="EC356" s="168">
        <v>0</v>
      </c>
      <c r="ED356" s="168">
        <v>0</v>
      </c>
      <c r="EE356" s="168">
        <v>0</v>
      </c>
      <c r="EF356" s="168">
        <v>0</v>
      </c>
      <c r="EG356" s="168">
        <v>0</v>
      </c>
      <c r="EH356" s="168">
        <v>0</v>
      </c>
      <c r="EI356" s="168">
        <v>0</v>
      </c>
      <c r="EJ356" s="168">
        <v>0</v>
      </c>
      <c r="EK356" s="168">
        <v>0</v>
      </c>
      <c r="EL356" s="168">
        <v>0</v>
      </c>
      <c r="EM356" s="168">
        <v>0</v>
      </c>
      <c r="EN356" s="168">
        <v>0</v>
      </c>
      <c r="EO356" s="168">
        <v>0</v>
      </c>
      <c r="EP356" s="168">
        <v>0</v>
      </c>
      <c r="EQ356" s="168">
        <v>0</v>
      </c>
      <c r="ER356" s="168">
        <v>0</v>
      </c>
      <c r="ES356" s="168">
        <v>0</v>
      </c>
      <c r="ET356" s="168">
        <v>0</v>
      </c>
      <c r="EU356" s="168">
        <v>0</v>
      </c>
      <c r="EV356" s="168">
        <v>0</v>
      </c>
      <c r="EW356" s="168">
        <v>0</v>
      </c>
      <c r="EX356" s="168">
        <v>0</v>
      </c>
      <c r="EY356" s="168">
        <v>0</v>
      </c>
      <c r="EZ356" s="168">
        <v>0</v>
      </c>
      <c r="FA356" s="168">
        <v>0</v>
      </c>
      <c r="FB356" s="168">
        <v>0</v>
      </c>
      <c r="FC356" s="168">
        <v>0</v>
      </c>
      <c r="FD356" s="168">
        <v>0</v>
      </c>
      <c r="FE356" s="168">
        <v>0</v>
      </c>
      <c r="FF356" s="168">
        <v>0</v>
      </c>
      <c r="FG356" s="168">
        <v>0</v>
      </c>
      <c r="FH356" s="168">
        <v>0</v>
      </c>
      <c r="FI356" s="168">
        <v>0</v>
      </c>
      <c r="FJ356" s="168">
        <v>0</v>
      </c>
      <c r="FK356" s="168">
        <v>0</v>
      </c>
      <c r="FL356" s="168">
        <v>0</v>
      </c>
      <c r="FM356" s="168">
        <v>0</v>
      </c>
      <c r="FN356" s="168">
        <v>0</v>
      </c>
      <c r="FO356" s="168">
        <v>0</v>
      </c>
      <c r="FP356" s="168">
        <v>0</v>
      </c>
      <c r="FQ356" s="168">
        <v>0</v>
      </c>
      <c r="FR356" s="168">
        <v>0</v>
      </c>
      <c r="FS356" s="168">
        <v>0</v>
      </c>
      <c r="FT356" s="168">
        <v>0</v>
      </c>
      <c r="FU356" s="168">
        <v>0</v>
      </c>
      <c r="FV356" s="168">
        <v>0</v>
      </c>
      <c r="FW356" s="168">
        <v>0</v>
      </c>
      <c r="FX356" s="168">
        <v>0</v>
      </c>
      <c r="FY356" s="168">
        <v>0</v>
      </c>
      <c r="FZ356" s="168">
        <v>0</v>
      </c>
      <c r="GA356" s="168">
        <v>0</v>
      </c>
    </row>
    <row r="357" spans="2:183">
      <c r="B357" s="96" t="s">
        <v>97</v>
      </c>
      <c r="C357" s="166" t="s">
        <v>36</v>
      </c>
      <c r="D357" s="169">
        <v>34588.480000000003</v>
      </c>
      <c r="E357" s="170">
        <v>31252.55</v>
      </c>
      <c r="F357" s="170">
        <v>34546.629999999997</v>
      </c>
      <c r="G357" s="170">
        <v>33514.949999999997</v>
      </c>
      <c r="H357" s="170">
        <v>34234.839999999997</v>
      </c>
      <c r="I357" s="170">
        <v>7643.53</v>
      </c>
      <c r="J357" s="170">
        <v>7936</v>
      </c>
      <c r="K357" s="170">
        <v>7826.88</v>
      </c>
      <c r="L357" s="170">
        <v>7642.64</v>
      </c>
      <c r="M357" s="170">
        <v>34547.120000000003</v>
      </c>
      <c r="N357" s="170">
        <v>33405.019999999997</v>
      </c>
      <c r="O357" s="170">
        <v>34790.050000000003</v>
      </c>
      <c r="P357" s="170">
        <v>34588.480000000003</v>
      </c>
      <c r="Q357" s="170">
        <v>31252.55</v>
      </c>
      <c r="R357" s="170">
        <v>34546.629999999997</v>
      </c>
      <c r="S357" s="170">
        <v>33514.949999999997</v>
      </c>
      <c r="T357" s="170">
        <v>34234.839999999997</v>
      </c>
      <c r="U357" s="170">
        <v>7643.53</v>
      </c>
      <c r="V357" s="170">
        <v>7936</v>
      </c>
      <c r="W357" s="170">
        <v>7826.88</v>
      </c>
      <c r="X357" s="170">
        <v>7642.64</v>
      </c>
      <c r="Y357" s="170">
        <v>34547.120000000003</v>
      </c>
      <c r="Z357" s="170">
        <v>33405.019999999997</v>
      </c>
      <c r="AA357" s="170">
        <v>34790.050000000003</v>
      </c>
      <c r="AB357" s="170">
        <v>24046.14</v>
      </c>
      <c r="AC357" s="170">
        <v>19695.150000000001</v>
      </c>
      <c r="AD357" s="170">
        <v>10593.13</v>
      </c>
      <c r="AE357" s="170">
        <v>11535.78</v>
      </c>
      <c r="AF357" s="170">
        <v>18689.8</v>
      </c>
      <c r="AG357" s="170">
        <v>25270</v>
      </c>
      <c r="AH357" s="170">
        <v>42149.36</v>
      </c>
      <c r="AI357" s="170">
        <v>41004.58</v>
      </c>
      <c r="AJ357" s="170">
        <v>20687.21</v>
      </c>
      <c r="AK357" s="170">
        <v>10524.19</v>
      </c>
      <c r="AL357" s="170">
        <v>18151.330000000002</v>
      </c>
      <c r="AM357" s="170">
        <v>24633.34</v>
      </c>
      <c r="AN357" s="170">
        <v>24000</v>
      </c>
      <c r="AO357" s="170">
        <v>19717.740000000002</v>
      </c>
      <c r="AP357" s="170">
        <v>10157.26</v>
      </c>
      <c r="AQ357" s="170">
        <v>11882.16</v>
      </c>
      <c r="AR357" s="170">
        <v>18109.52</v>
      </c>
      <c r="AS357" s="170">
        <v>26745.52</v>
      </c>
      <c r="AT357" s="170">
        <v>40667.81</v>
      </c>
      <c r="AU357" s="170">
        <v>40997.81</v>
      </c>
      <c r="AV357" s="170">
        <v>20596.919999999998</v>
      </c>
      <c r="AW357" s="170">
        <v>10765.34</v>
      </c>
      <c r="AX357" s="170">
        <v>18728.71</v>
      </c>
      <c r="AY357" s="170">
        <v>24611.23</v>
      </c>
      <c r="AZ357" s="170">
        <v>23821.61</v>
      </c>
      <c r="BA357" s="170">
        <v>20832.84</v>
      </c>
      <c r="BB357" s="170">
        <v>9687.2099999999991</v>
      </c>
      <c r="BC357" s="170">
        <v>10838.33</v>
      </c>
      <c r="BD357" s="170">
        <v>18465</v>
      </c>
      <c r="BE357" s="170">
        <v>26621.13</v>
      </c>
      <c r="BF357" s="170">
        <v>40854.81</v>
      </c>
      <c r="BG357" s="170">
        <v>41892.81</v>
      </c>
      <c r="BH357" s="170">
        <v>19817.54</v>
      </c>
      <c r="BI357" s="170">
        <v>10691.84</v>
      </c>
      <c r="BJ357" s="170">
        <v>18709.45</v>
      </c>
      <c r="BK357" s="170">
        <v>24747.42</v>
      </c>
      <c r="BL357" s="170">
        <v>24033.19</v>
      </c>
      <c r="BM357" s="170">
        <v>20546.97</v>
      </c>
      <c r="BN357" s="170">
        <v>10318.17</v>
      </c>
      <c r="BO357" s="170">
        <v>10417.33</v>
      </c>
      <c r="BP357" s="170">
        <v>17771.689999999999</v>
      </c>
      <c r="BQ357" s="170">
        <v>26427.71</v>
      </c>
      <c r="BR357" s="170">
        <v>41854.49</v>
      </c>
      <c r="BS357" s="170">
        <v>42322.13</v>
      </c>
      <c r="BT357" s="170">
        <v>19688.32</v>
      </c>
      <c r="BU357" s="170">
        <v>10421.19</v>
      </c>
      <c r="BV357" s="170">
        <v>18849.2</v>
      </c>
      <c r="BW357" s="170">
        <v>24329.61</v>
      </c>
      <c r="BX357" s="170">
        <v>24513.43</v>
      </c>
      <c r="BY357" s="170">
        <v>19942.439999999999</v>
      </c>
      <c r="BZ357" s="170">
        <v>10124.129999999999</v>
      </c>
      <c r="CA357" s="170">
        <v>11049.33</v>
      </c>
      <c r="CB357" s="170">
        <v>17346.259999999998</v>
      </c>
      <c r="CC357" s="170">
        <v>25584.41</v>
      </c>
      <c r="CD357" s="170">
        <v>43019.49</v>
      </c>
      <c r="CE357" s="170">
        <v>42383.519999999997</v>
      </c>
      <c r="CF357" s="170">
        <v>19560.47</v>
      </c>
      <c r="CG357" s="170">
        <v>10710.79</v>
      </c>
      <c r="CH357" s="170">
        <v>18541.740000000002</v>
      </c>
      <c r="CI357" s="170">
        <v>24204</v>
      </c>
      <c r="CJ357" s="170">
        <v>24292.55</v>
      </c>
      <c r="CK357" s="170">
        <v>19448.740000000002</v>
      </c>
      <c r="CL357" s="170">
        <v>10472.379999999999</v>
      </c>
      <c r="CM357" s="170">
        <v>11798.28</v>
      </c>
      <c r="CN357" s="170">
        <v>18548.05</v>
      </c>
      <c r="CO357" s="170">
        <v>25264.32</v>
      </c>
      <c r="CP357" s="170">
        <v>42257.81</v>
      </c>
      <c r="CQ357" s="170">
        <v>40901.81</v>
      </c>
      <c r="CR357" s="170">
        <v>20580.21</v>
      </c>
      <c r="CS357" s="170">
        <v>10638.2</v>
      </c>
      <c r="CT357" s="170">
        <v>18144.330000000002</v>
      </c>
      <c r="CU357" s="170">
        <v>24633.34</v>
      </c>
      <c r="CV357" s="170">
        <v>24000</v>
      </c>
      <c r="CW357" s="170">
        <v>19380</v>
      </c>
      <c r="CX357" s="170">
        <v>10644.13</v>
      </c>
      <c r="CY357" s="170">
        <v>12005.19</v>
      </c>
      <c r="CZ357" s="170">
        <v>18018.52</v>
      </c>
      <c r="DA357" s="170">
        <v>26128.16</v>
      </c>
      <c r="DB357" s="170">
        <v>41437.07</v>
      </c>
      <c r="DC357" s="170">
        <v>40552.81</v>
      </c>
      <c r="DD357" s="170">
        <v>21034.94</v>
      </c>
      <c r="DE357" s="170">
        <v>10779.19</v>
      </c>
      <c r="DF357" s="170">
        <v>18371.330000000002</v>
      </c>
      <c r="DG357" s="170">
        <v>24628.67</v>
      </c>
      <c r="DH357" s="170">
        <v>24001.81</v>
      </c>
      <c r="DI357" s="170">
        <v>19814.05</v>
      </c>
      <c r="DJ357" s="170">
        <v>9975.14</v>
      </c>
      <c r="DK357" s="170">
        <v>11979.16</v>
      </c>
      <c r="DL357" s="170">
        <v>18139.52</v>
      </c>
      <c r="DM357" s="170">
        <v>26761.32</v>
      </c>
      <c r="DN357" s="170">
        <v>40609</v>
      </c>
      <c r="DO357" s="170">
        <v>40915.910000000003</v>
      </c>
      <c r="DP357" s="170">
        <v>20676.82</v>
      </c>
      <c r="DQ357" s="170">
        <v>10765.34</v>
      </c>
      <c r="DR357" s="170">
        <v>18649.939999999999</v>
      </c>
      <c r="DS357" s="170">
        <v>24692</v>
      </c>
      <c r="DT357" s="170">
        <v>23838.61</v>
      </c>
      <c r="DU357" s="170">
        <v>20840.84</v>
      </c>
      <c r="DV357" s="170">
        <v>9614.2099999999991</v>
      </c>
      <c r="DW357" s="170">
        <v>10886.33</v>
      </c>
      <c r="DX357" s="170">
        <v>18469</v>
      </c>
      <c r="DY357" s="170">
        <v>26635.13</v>
      </c>
      <c r="DZ357" s="170">
        <v>40821.26</v>
      </c>
      <c r="EA357" s="170">
        <v>41844.36</v>
      </c>
      <c r="EB357" s="170">
        <v>19892.189999999999</v>
      </c>
      <c r="EC357" s="170">
        <v>10666.19</v>
      </c>
      <c r="ED357" s="170">
        <v>18649.54</v>
      </c>
      <c r="EE357" s="170">
        <v>24822.34</v>
      </c>
      <c r="EF357" s="170">
        <v>24334.1</v>
      </c>
      <c r="EG357" s="170">
        <v>20118.77</v>
      </c>
      <c r="EH357" s="170">
        <v>10127.129999999999</v>
      </c>
      <c r="EI357" s="170">
        <v>11166.33</v>
      </c>
      <c r="EJ357" s="170">
        <v>17220.259999999998</v>
      </c>
      <c r="EK357" s="170">
        <v>25593.41</v>
      </c>
      <c r="EL357" s="170">
        <v>42990.49</v>
      </c>
      <c r="EM357" s="170">
        <v>42443.519999999997</v>
      </c>
      <c r="EN357" s="170">
        <v>19619</v>
      </c>
      <c r="EO357" s="170">
        <v>10543.96</v>
      </c>
      <c r="EP357" s="170">
        <v>18582.23</v>
      </c>
      <c r="EQ357" s="170">
        <v>24240.81</v>
      </c>
      <c r="ER357" s="170">
        <v>24135.29</v>
      </c>
      <c r="ES357" s="170">
        <v>19967.29</v>
      </c>
      <c r="ET357" s="170">
        <v>10338.129999999999</v>
      </c>
      <c r="EU357" s="170">
        <v>11016.97</v>
      </c>
      <c r="EV357" s="170">
        <v>19359.310000000001</v>
      </c>
      <c r="EW357" s="170">
        <v>24331</v>
      </c>
      <c r="EX357" s="170">
        <v>43484.75</v>
      </c>
      <c r="EY357" s="170">
        <v>41367.26</v>
      </c>
      <c r="EZ357" s="170">
        <v>19421.64</v>
      </c>
      <c r="FA357" s="170">
        <v>10432.68</v>
      </c>
      <c r="FB357" s="170">
        <v>19125.68</v>
      </c>
      <c r="FC357" s="170">
        <v>24000</v>
      </c>
      <c r="FD357" s="170">
        <v>24030.14</v>
      </c>
      <c r="FE357" s="170">
        <v>19711.150000000001</v>
      </c>
      <c r="FF357" s="170">
        <v>10502.13</v>
      </c>
      <c r="FG357" s="170">
        <v>11793.53</v>
      </c>
      <c r="FH357" s="170">
        <v>18523.05</v>
      </c>
      <c r="FI357" s="170">
        <v>25284.32</v>
      </c>
      <c r="FJ357" s="170">
        <v>42208.81</v>
      </c>
      <c r="FK357" s="170">
        <v>40844.080000000002</v>
      </c>
      <c r="FL357" s="170">
        <v>20804.54</v>
      </c>
      <c r="FM357" s="170">
        <v>10457.59</v>
      </c>
      <c r="FN357" s="170">
        <v>18187.330000000002</v>
      </c>
      <c r="FO357" s="170">
        <v>24633.34</v>
      </c>
      <c r="FP357" s="170">
        <v>24000</v>
      </c>
      <c r="FQ357" s="170">
        <v>19380</v>
      </c>
      <c r="FR357" s="170">
        <v>10661.13</v>
      </c>
      <c r="FS357" s="170">
        <v>12031.19</v>
      </c>
      <c r="FT357" s="170">
        <v>17975.52</v>
      </c>
      <c r="FU357" s="170">
        <v>26181.42</v>
      </c>
      <c r="FV357" s="170">
        <v>41342.81</v>
      </c>
      <c r="FW357" s="170">
        <v>40414.81</v>
      </c>
      <c r="FX357" s="170">
        <v>21345.94</v>
      </c>
      <c r="FY357" s="170">
        <v>10647.19</v>
      </c>
      <c r="FZ357" s="170">
        <v>18340.330000000002</v>
      </c>
      <c r="GA357" s="170">
        <v>24659.67</v>
      </c>
    </row>
    <row r="358" spans="2:183">
      <c r="B358" s="171" t="s">
        <v>97</v>
      </c>
      <c r="C358" s="172" t="s">
        <v>95</v>
      </c>
      <c r="D358" s="83">
        <v>0.9665258310419601</v>
      </c>
      <c r="E358" s="84">
        <v>0.98364574520586578</v>
      </c>
      <c r="F358" s="84">
        <v>1.0015884916548379</v>
      </c>
      <c r="G358" s="84">
        <v>0.88630125031733931</v>
      </c>
      <c r="H358" s="84">
        <v>0.96466603548161656</v>
      </c>
      <c r="I358" s="84">
        <v>0.80363466229287572</v>
      </c>
      <c r="J358" s="84">
        <v>0.75170307728447272</v>
      </c>
      <c r="K358" s="84">
        <v>0.80860876249039193</v>
      </c>
      <c r="L358" s="84">
        <v>0.80414983164983167</v>
      </c>
      <c r="M358" s="84">
        <v>0.93017430038599391</v>
      </c>
      <c r="N358" s="84">
        <v>0.79992863984674323</v>
      </c>
      <c r="O358" s="84">
        <v>0.92595682955392322</v>
      </c>
      <c r="P358" s="84">
        <v>0.9665258310419601</v>
      </c>
      <c r="Q358" s="84">
        <v>0.98364574520586578</v>
      </c>
      <c r="R358" s="84">
        <v>1.0015884916548379</v>
      </c>
      <c r="S358" s="84">
        <v>0.88630125031733931</v>
      </c>
      <c r="T358" s="84">
        <v>0.96466603548161656</v>
      </c>
      <c r="U358" s="84">
        <v>0.80363466229287572</v>
      </c>
      <c r="V358" s="84">
        <v>0.75170307728447272</v>
      </c>
      <c r="W358" s="84">
        <v>0.80860876249039193</v>
      </c>
      <c r="X358" s="84">
        <v>0.80414983164983167</v>
      </c>
      <c r="Y358" s="84">
        <v>0.93017430038599391</v>
      </c>
      <c r="Z358" s="84">
        <v>0.79992863984674323</v>
      </c>
      <c r="AA358" s="84">
        <v>0.92595682955392322</v>
      </c>
      <c r="AB358" s="84">
        <v>0.18157348677056903</v>
      </c>
      <c r="AC358" s="84">
        <v>0.1646531400481541</v>
      </c>
      <c r="AD358" s="84">
        <v>7.9989202005557564E-2</v>
      </c>
      <c r="AE358" s="84">
        <v>9.0010767790262181E-2</v>
      </c>
      <c r="AF358" s="84">
        <v>0.14112752204905157</v>
      </c>
      <c r="AG358" s="84">
        <v>0.19717540574282147</v>
      </c>
      <c r="AH358" s="84">
        <v>0.3182717168056059</v>
      </c>
      <c r="AI358" s="84">
        <v>0.30962743143651084</v>
      </c>
      <c r="AJ358" s="84">
        <v>0.16141705680399501</v>
      </c>
      <c r="AK358" s="84">
        <v>7.9468632958801508E-2</v>
      </c>
      <c r="AL358" s="84">
        <v>0.14163022784019977</v>
      </c>
      <c r="AM358" s="84">
        <v>0.18600746043252386</v>
      </c>
      <c r="AN358" s="84">
        <v>0.18122508155128669</v>
      </c>
      <c r="AO358" s="84">
        <v>0.15915778767919411</v>
      </c>
      <c r="AP358" s="84">
        <v>7.6697927993234272E-2</v>
      </c>
      <c r="AQ358" s="84">
        <v>9.2713483146067421E-2</v>
      </c>
      <c r="AR358" s="84">
        <v>0.13674580161894406</v>
      </c>
      <c r="AS358" s="84">
        <v>0.20868851435705368</v>
      </c>
      <c r="AT358" s="84">
        <v>0.30708446599009304</v>
      </c>
      <c r="AU358" s="84">
        <v>0.30957631086142318</v>
      </c>
      <c r="AV358" s="84">
        <v>0.1607125468164794</v>
      </c>
      <c r="AW358" s="84">
        <v>8.1289567476138705E-2</v>
      </c>
      <c r="AX358" s="84">
        <v>0.14613537765293383</v>
      </c>
      <c r="AY358" s="84">
        <v>0.18584050682614472</v>
      </c>
      <c r="AZ358" s="84">
        <v>0.17987805062220613</v>
      </c>
      <c r="BA358" s="84">
        <v>0.17416432584269664</v>
      </c>
      <c r="BB358" s="84">
        <v>7.3148559260601667E-2</v>
      </c>
      <c r="BC358" s="84">
        <v>8.4568742197253438E-2</v>
      </c>
      <c r="BD358" s="84">
        <v>0.13943004711852119</v>
      </c>
      <c r="BE358" s="84">
        <v>0.20771793071161049</v>
      </c>
      <c r="BF358" s="84">
        <v>0.3084965114171801</v>
      </c>
      <c r="BG358" s="84">
        <v>0.31633449619427328</v>
      </c>
      <c r="BH358" s="84">
        <v>0.15463124219725344</v>
      </c>
      <c r="BI358" s="84">
        <v>8.0734565663887883E-2</v>
      </c>
      <c r="BJ358" s="84">
        <v>0.14598509675405744</v>
      </c>
      <c r="BK358" s="84">
        <v>0.18686888365349763</v>
      </c>
      <c r="BL358" s="84">
        <v>0.18147570073698199</v>
      </c>
      <c r="BM358" s="84">
        <v>0.17177442817014446</v>
      </c>
      <c r="BN358" s="84">
        <v>7.7912966654584997E-2</v>
      </c>
      <c r="BO358" s="84">
        <v>8.12837858926342E-2</v>
      </c>
      <c r="BP358" s="84">
        <v>0.13419483206475774</v>
      </c>
      <c r="BQ358" s="84">
        <v>0.20620872347066166</v>
      </c>
      <c r="BR358" s="84">
        <v>0.31604514014739638</v>
      </c>
      <c r="BS358" s="84">
        <v>0.31957631086142319</v>
      </c>
      <c r="BT358" s="84">
        <v>0.15362297128589264</v>
      </c>
      <c r="BU358" s="84">
        <v>7.8690875317143902E-2</v>
      </c>
      <c r="BV358" s="84">
        <v>0.14707553058676653</v>
      </c>
      <c r="BW358" s="84">
        <v>0.18371398151504167</v>
      </c>
      <c r="BX358" s="84">
        <v>0.18510201461882325</v>
      </c>
      <c r="BY358" s="84">
        <v>0.16672050561797752</v>
      </c>
      <c r="BZ358" s="84">
        <v>7.6447761870242839E-2</v>
      </c>
      <c r="CA358" s="84">
        <v>8.6215121722846441E-2</v>
      </c>
      <c r="CB358" s="84">
        <v>0.13098239096290926</v>
      </c>
      <c r="CC358" s="84">
        <v>0.19962866729088638</v>
      </c>
      <c r="CD358" s="84">
        <v>0.32484210764769844</v>
      </c>
      <c r="CE358" s="84">
        <v>0.32003986951794128</v>
      </c>
      <c r="CF358" s="84">
        <v>0.15262539013732834</v>
      </c>
      <c r="CG358" s="84">
        <v>8.0877657967862754E-2</v>
      </c>
      <c r="CH358" s="84">
        <v>0.14467649812734085</v>
      </c>
      <c r="CI358" s="84">
        <v>0.18276549474447262</v>
      </c>
      <c r="CJ358" s="84">
        <v>0.18343413978494624</v>
      </c>
      <c r="CK358" s="84">
        <v>0.15698647165181456</v>
      </c>
      <c r="CL358" s="84">
        <v>7.9077413314002656E-2</v>
      </c>
      <c r="CM358" s="84">
        <v>9.2058988764044947E-2</v>
      </c>
      <c r="CN358" s="84">
        <v>0.1400571614111393</v>
      </c>
      <c r="CO358" s="84">
        <v>0.19713108614232208</v>
      </c>
      <c r="CP358" s="84">
        <v>0.31909062764286578</v>
      </c>
      <c r="CQ358" s="84">
        <v>0.30885141053521803</v>
      </c>
      <c r="CR358" s="84">
        <v>0.1605821629213483</v>
      </c>
      <c r="CS358" s="84">
        <v>8.0329527606620765E-2</v>
      </c>
      <c r="CT358" s="84">
        <v>0.14157560861423221</v>
      </c>
      <c r="CU358" s="84">
        <v>0.18600746043252386</v>
      </c>
      <c r="CV358" s="84">
        <v>0.18122508155128669</v>
      </c>
      <c r="CW358" s="84">
        <v>0.16201845906902088</v>
      </c>
      <c r="CX358" s="84">
        <v>8.0374305303854046E-2</v>
      </c>
      <c r="CY358" s="84">
        <v>9.3673455056179786E-2</v>
      </c>
      <c r="CZ358" s="84">
        <v>0.13605865651806209</v>
      </c>
      <c r="DA358" s="84">
        <v>0.20387141073657927</v>
      </c>
      <c r="DB358" s="84">
        <v>0.31289318291651563</v>
      </c>
      <c r="DC358" s="84">
        <v>0.30621609580765974</v>
      </c>
      <c r="DD358" s="84">
        <v>0.16413030586766542</v>
      </c>
      <c r="DE358" s="84">
        <v>8.139414945028392E-2</v>
      </c>
      <c r="DF358" s="84">
        <v>0.1433468320848939</v>
      </c>
      <c r="DG358" s="84">
        <v>0.18597219705207199</v>
      </c>
      <c r="DH358" s="84">
        <v>0.18123874894285369</v>
      </c>
      <c r="DI358" s="84">
        <v>0.16564715422685927</v>
      </c>
      <c r="DJ358" s="84">
        <v>7.5322731666062584E-2</v>
      </c>
      <c r="DK358" s="84">
        <v>9.3470349563046187E-2</v>
      </c>
      <c r="DL358" s="84">
        <v>0.13697233297088318</v>
      </c>
      <c r="DM358" s="84">
        <v>0.20881179775280898</v>
      </c>
      <c r="DN358" s="84">
        <v>0.30664038902984175</v>
      </c>
      <c r="DO358" s="84">
        <v>0.30895788027062948</v>
      </c>
      <c r="DP358" s="84">
        <v>0.16133598626716605</v>
      </c>
      <c r="DQ358" s="84">
        <v>8.1289567476138705E-2</v>
      </c>
      <c r="DR358" s="84">
        <v>0.14552075530586767</v>
      </c>
      <c r="DS358" s="84">
        <v>0.18645040473601546</v>
      </c>
      <c r="DT358" s="84">
        <v>0.18000641838830495</v>
      </c>
      <c r="DU358" s="84">
        <v>0.17423120652755483</v>
      </c>
      <c r="DV358" s="84">
        <v>7.2597332970883166E-2</v>
      </c>
      <c r="DW358" s="84">
        <v>8.4943274032459423E-2</v>
      </c>
      <c r="DX358" s="84">
        <v>0.13946025129877976</v>
      </c>
      <c r="DY358" s="84">
        <v>0.20782716916354557</v>
      </c>
      <c r="DZ358" s="84">
        <v>0.30824317385526157</v>
      </c>
      <c r="EA358" s="84">
        <v>0.31596864806089164</v>
      </c>
      <c r="EB358" s="84">
        <v>0.15521371722846442</v>
      </c>
      <c r="EC358" s="84">
        <v>8.0540881357979946E-2</v>
      </c>
      <c r="ED358" s="84">
        <v>0.14551763420724095</v>
      </c>
      <c r="EE358" s="84">
        <v>0.18743460794974023</v>
      </c>
      <c r="EF358" s="84">
        <v>0.1837478857073819</v>
      </c>
      <c r="EG358" s="84">
        <v>0.16239482435748417</v>
      </c>
      <c r="EH358" s="84">
        <v>7.6470415005436748E-2</v>
      </c>
      <c r="EI358" s="84">
        <v>8.7128043071161052E-2</v>
      </c>
      <c r="EJ358" s="84">
        <v>0.13003095928476499</v>
      </c>
      <c r="EK358" s="84">
        <v>0.19969889200998753</v>
      </c>
      <c r="EL358" s="84">
        <v>0.32462312734082394</v>
      </c>
      <c r="EM358" s="84">
        <v>0.32049293222181946</v>
      </c>
      <c r="EN358" s="84">
        <v>0.15308208489388264</v>
      </c>
      <c r="EO358" s="84">
        <v>7.9617917119729362E-2</v>
      </c>
      <c r="EP358" s="84">
        <v>0.1449924313358302</v>
      </c>
      <c r="EQ358" s="84">
        <v>0.18304344871330194</v>
      </c>
      <c r="ER358" s="84">
        <v>0.18224666243808144</v>
      </c>
      <c r="ES358" s="84">
        <v>0.16692825374531836</v>
      </c>
      <c r="ET358" s="84">
        <v>7.8063685514075137E-2</v>
      </c>
      <c r="EU358" s="84">
        <v>8.5962624843945068E-2</v>
      </c>
      <c r="EV358" s="84">
        <v>0.14618302223027668</v>
      </c>
      <c r="EW358" s="84">
        <v>0.18984862671660424</v>
      </c>
      <c r="EX358" s="84">
        <v>0.32835530687447145</v>
      </c>
      <c r="EY358" s="84">
        <v>0.31236604446055338</v>
      </c>
      <c r="EZ358" s="84">
        <v>0.15154213483146067</v>
      </c>
      <c r="FA358" s="84">
        <v>7.8777636824936575E-2</v>
      </c>
      <c r="FB358" s="84">
        <v>0.14923283395755307</v>
      </c>
      <c r="FC358" s="84">
        <v>0.18122508155128669</v>
      </c>
      <c r="FD358" s="84">
        <v>0.18145267004953486</v>
      </c>
      <c r="FE358" s="84">
        <v>0.16478690141787053</v>
      </c>
      <c r="FF358" s="84">
        <v>7.9302056904675608E-2</v>
      </c>
      <c r="FG358" s="84">
        <v>9.2021925717852684E-2</v>
      </c>
      <c r="FH358" s="84">
        <v>0.13986838528452336</v>
      </c>
      <c r="FI358" s="84">
        <v>0.19728714107365791</v>
      </c>
      <c r="FJ358" s="84">
        <v>0.31872062643469856</v>
      </c>
      <c r="FK358" s="84">
        <v>0.30841548870363661</v>
      </c>
      <c r="FL358" s="84">
        <v>0.16233255305867667</v>
      </c>
      <c r="FM358" s="84">
        <v>7.8965733357496681E-2</v>
      </c>
      <c r="FN358" s="84">
        <v>0.14191112671660425</v>
      </c>
      <c r="FO358" s="84">
        <v>0.18600746043252386</v>
      </c>
      <c r="FP358" s="84">
        <v>0.18122508155128669</v>
      </c>
      <c r="FQ358" s="84">
        <v>0.16201845906902088</v>
      </c>
      <c r="FR358" s="84">
        <v>8.0502673069952874E-2</v>
      </c>
      <c r="FS358" s="84">
        <v>9.3876326466916363E-2</v>
      </c>
      <c r="FT358" s="84">
        <v>0.13573396158028272</v>
      </c>
      <c r="FU358" s="84">
        <v>0.20428698501872658</v>
      </c>
      <c r="FV358" s="84">
        <v>0.31218142140872296</v>
      </c>
      <c r="FW358" s="84">
        <v>0.30517405158873984</v>
      </c>
      <c r="FX358" s="84">
        <v>0.16655696004993756</v>
      </c>
      <c r="FY358" s="84">
        <v>8.039741150175185E-2</v>
      </c>
      <c r="FZ358" s="84">
        <v>0.14310494694132336</v>
      </c>
      <c r="GA358" s="84">
        <v>0.18620627944907575</v>
      </c>
    </row>
    <row r="359" spans="2:183">
      <c r="B359" s="96" t="s">
        <v>97</v>
      </c>
      <c r="C359" s="166" t="s">
        <v>230</v>
      </c>
      <c r="D359" s="169">
        <v>0</v>
      </c>
      <c r="E359" s="170">
        <v>0</v>
      </c>
      <c r="F359" s="170">
        <v>0</v>
      </c>
      <c r="G359" s="170">
        <v>0</v>
      </c>
      <c r="H359" s="170">
        <v>0</v>
      </c>
      <c r="I359" s="170">
        <v>0</v>
      </c>
      <c r="J359" s="170">
        <v>0</v>
      </c>
      <c r="K359" s="170">
        <v>0</v>
      </c>
      <c r="L359" s="170">
        <v>0</v>
      </c>
      <c r="M359" s="170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170">
        <v>0</v>
      </c>
      <c r="V359" s="170">
        <v>0</v>
      </c>
      <c r="W359" s="170">
        <v>0</v>
      </c>
      <c r="X359" s="170">
        <v>0</v>
      </c>
      <c r="Y359" s="170">
        <v>0</v>
      </c>
      <c r="Z359" s="170">
        <v>0</v>
      </c>
      <c r="AA359" s="170">
        <v>0</v>
      </c>
      <c r="AB359" s="170">
        <v>0</v>
      </c>
      <c r="AC359" s="170">
        <v>0</v>
      </c>
      <c r="AD359" s="170">
        <v>0</v>
      </c>
      <c r="AE359" s="170">
        <v>0</v>
      </c>
      <c r="AF359" s="170">
        <v>0</v>
      </c>
      <c r="AG359" s="170">
        <v>0</v>
      </c>
      <c r="AH359" s="170">
        <v>0</v>
      </c>
      <c r="AI359" s="170">
        <v>0</v>
      </c>
      <c r="AJ359" s="170">
        <v>0</v>
      </c>
      <c r="AK359" s="170">
        <v>0</v>
      </c>
      <c r="AL359" s="170">
        <v>0</v>
      </c>
      <c r="AM359" s="170">
        <v>0</v>
      </c>
      <c r="AN359" s="170">
        <v>0</v>
      </c>
      <c r="AO359" s="170">
        <v>0</v>
      </c>
      <c r="AP359" s="170">
        <v>0</v>
      </c>
      <c r="AQ359" s="170">
        <v>0</v>
      </c>
      <c r="AR359" s="170">
        <v>0</v>
      </c>
      <c r="AS359" s="170">
        <v>0</v>
      </c>
      <c r="AT359" s="170">
        <v>0</v>
      </c>
      <c r="AU359" s="170">
        <v>0</v>
      </c>
      <c r="AV359" s="170">
        <v>0</v>
      </c>
      <c r="AW359" s="170">
        <v>0</v>
      </c>
      <c r="AX359" s="170">
        <v>0</v>
      </c>
      <c r="AY359" s="170">
        <v>0</v>
      </c>
      <c r="AZ359" s="170">
        <v>0</v>
      </c>
      <c r="BA359" s="170">
        <v>0</v>
      </c>
      <c r="BB359" s="170">
        <v>0</v>
      </c>
      <c r="BC359" s="170">
        <v>0</v>
      </c>
      <c r="BD359" s="170">
        <v>0</v>
      </c>
      <c r="BE359" s="170">
        <v>0</v>
      </c>
      <c r="BF359" s="170">
        <v>0</v>
      </c>
      <c r="BG359" s="170">
        <v>0</v>
      </c>
      <c r="BH359" s="170">
        <v>0</v>
      </c>
      <c r="BI359" s="170">
        <v>0</v>
      </c>
      <c r="BJ359" s="170">
        <v>0</v>
      </c>
      <c r="BK359" s="170">
        <v>0</v>
      </c>
      <c r="BL359" s="170">
        <v>0</v>
      </c>
      <c r="BM359" s="170">
        <v>0</v>
      </c>
      <c r="BN359" s="170">
        <v>0</v>
      </c>
      <c r="BO359" s="170">
        <v>0</v>
      </c>
      <c r="BP359" s="170">
        <v>0</v>
      </c>
      <c r="BQ359" s="170">
        <v>0</v>
      </c>
      <c r="BR359" s="170">
        <v>0</v>
      </c>
      <c r="BS359" s="170">
        <v>0</v>
      </c>
      <c r="BT359" s="170">
        <v>0</v>
      </c>
      <c r="BU359" s="170">
        <v>0</v>
      </c>
      <c r="BV359" s="170">
        <v>0</v>
      </c>
      <c r="BW359" s="170">
        <v>0</v>
      </c>
      <c r="BX359" s="170">
        <v>0</v>
      </c>
      <c r="BY359" s="170">
        <v>0</v>
      </c>
      <c r="BZ359" s="170">
        <v>0</v>
      </c>
      <c r="CA359" s="170">
        <v>0</v>
      </c>
      <c r="CB359" s="170">
        <v>0</v>
      </c>
      <c r="CC359" s="170">
        <v>0</v>
      </c>
      <c r="CD359" s="170">
        <v>0</v>
      </c>
      <c r="CE359" s="170">
        <v>0</v>
      </c>
      <c r="CF359" s="170">
        <v>0</v>
      </c>
      <c r="CG359" s="170">
        <v>0</v>
      </c>
      <c r="CH359" s="170">
        <v>0</v>
      </c>
      <c r="CI359" s="170">
        <v>0</v>
      </c>
      <c r="CJ359" s="170">
        <v>0</v>
      </c>
      <c r="CK359" s="170">
        <v>0</v>
      </c>
      <c r="CL359" s="170">
        <v>0</v>
      </c>
      <c r="CM359" s="170">
        <v>0</v>
      </c>
      <c r="CN359" s="170">
        <v>0</v>
      </c>
      <c r="CO359" s="170">
        <v>0</v>
      </c>
      <c r="CP359" s="170">
        <v>0</v>
      </c>
      <c r="CQ359" s="170">
        <v>0</v>
      </c>
      <c r="CR359" s="170">
        <v>0</v>
      </c>
      <c r="CS359" s="170">
        <v>0</v>
      </c>
      <c r="CT359" s="170">
        <v>0</v>
      </c>
      <c r="CU359" s="170">
        <v>0</v>
      </c>
      <c r="CV359" s="170">
        <v>0</v>
      </c>
      <c r="CW359" s="170">
        <v>0</v>
      </c>
      <c r="CX359" s="170">
        <v>0</v>
      </c>
      <c r="CY359" s="170">
        <v>0</v>
      </c>
      <c r="CZ359" s="170">
        <v>0</v>
      </c>
      <c r="DA359" s="170">
        <v>0</v>
      </c>
      <c r="DB359" s="170">
        <v>0</v>
      </c>
      <c r="DC359" s="170">
        <v>0</v>
      </c>
      <c r="DD359" s="170">
        <v>0</v>
      </c>
      <c r="DE359" s="170">
        <v>0</v>
      </c>
      <c r="DF359" s="170">
        <v>0</v>
      </c>
      <c r="DG359" s="170">
        <v>0</v>
      </c>
      <c r="DH359" s="170">
        <v>0</v>
      </c>
      <c r="DI359" s="170">
        <v>0</v>
      </c>
      <c r="DJ359" s="170">
        <v>0</v>
      </c>
      <c r="DK359" s="170">
        <v>0</v>
      </c>
      <c r="DL359" s="170">
        <v>0</v>
      </c>
      <c r="DM359" s="170">
        <v>0</v>
      </c>
      <c r="DN359" s="170">
        <v>0</v>
      </c>
      <c r="DO359" s="170">
        <v>0</v>
      </c>
      <c r="DP359" s="170">
        <v>0</v>
      </c>
      <c r="DQ359" s="170">
        <v>0</v>
      </c>
      <c r="DR359" s="170">
        <v>0</v>
      </c>
      <c r="DS359" s="170">
        <v>0</v>
      </c>
      <c r="DT359" s="170">
        <v>0</v>
      </c>
      <c r="DU359" s="170">
        <v>0</v>
      </c>
      <c r="DV359" s="170">
        <v>0</v>
      </c>
      <c r="DW359" s="170">
        <v>0</v>
      </c>
      <c r="DX359" s="170">
        <v>0</v>
      </c>
      <c r="DY359" s="170">
        <v>0</v>
      </c>
      <c r="DZ359" s="170">
        <v>0</v>
      </c>
      <c r="EA359" s="170">
        <v>0</v>
      </c>
      <c r="EB359" s="170">
        <v>0</v>
      </c>
      <c r="EC359" s="170">
        <v>0</v>
      </c>
      <c r="ED359" s="170">
        <v>0</v>
      </c>
      <c r="EE359" s="170">
        <v>0</v>
      </c>
      <c r="EF359" s="170">
        <v>0</v>
      </c>
      <c r="EG359" s="170">
        <v>0</v>
      </c>
      <c r="EH359" s="170">
        <v>0</v>
      </c>
      <c r="EI359" s="170">
        <v>0</v>
      </c>
      <c r="EJ359" s="170">
        <v>0</v>
      </c>
      <c r="EK359" s="170">
        <v>0</v>
      </c>
      <c r="EL359" s="170">
        <v>0</v>
      </c>
      <c r="EM359" s="170">
        <v>0</v>
      </c>
      <c r="EN359" s="170">
        <v>0</v>
      </c>
      <c r="EO359" s="170">
        <v>0</v>
      </c>
      <c r="EP359" s="170">
        <v>0</v>
      </c>
      <c r="EQ359" s="170">
        <v>0</v>
      </c>
      <c r="ER359" s="170">
        <v>0</v>
      </c>
      <c r="ES359" s="170">
        <v>0</v>
      </c>
      <c r="ET359" s="170">
        <v>0</v>
      </c>
      <c r="EU359" s="170">
        <v>0</v>
      </c>
      <c r="EV359" s="170">
        <v>0</v>
      </c>
      <c r="EW359" s="170">
        <v>0</v>
      </c>
      <c r="EX359" s="170">
        <v>0</v>
      </c>
      <c r="EY359" s="170">
        <v>0</v>
      </c>
      <c r="EZ359" s="170">
        <v>0</v>
      </c>
      <c r="FA359" s="170">
        <v>0</v>
      </c>
      <c r="FB359" s="170">
        <v>0</v>
      </c>
      <c r="FC359" s="170">
        <v>0</v>
      </c>
      <c r="FD359" s="170">
        <v>0</v>
      </c>
      <c r="FE359" s="170">
        <v>0</v>
      </c>
      <c r="FF359" s="170">
        <v>0</v>
      </c>
      <c r="FG359" s="170">
        <v>0</v>
      </c>
      <c r="FH359" s="170">
        <v>0</v>
      </c>
      <c r="FI359" s="170">
        <v>0</v>
      </c>
      <c r="FJ359" s="170">
        <v>0</v>
      </c>
      <c r="FK359" s="170">
        <v>0</v>
      </c>
      <c r="FL359" s="170">
        <v>0</v>
      </c>
      <c r="FM359" s="170">
        <v>0</v>
      </c>
      <c r="FN359" s="170">
        <v>0</v>
      </c>
      <c r="FO359" s="170">
        <v>0</v>
      </c>
      <c r="FP359" s="170">
        <v>0</v>
      </c>
      <c r="FQ359" s="170">
        <v>0</v>
      </c>
      <c r="FR359" s="170">
        <v>0</v>
      </c>
      <c r="FS359" s="170">
        <v>0</v>
      </c>
      <c r="FT359" s="170">
        <v>0</v>
      </c>
      <c r="FU359" s="170">
        <v>0</v>
      </c>
      <c r="FV359" s="170">
        <v>0</v>
      </c>
      <c r="FW359" s="170">
        <v>0</v>
      </c>
      <c r="FX359" s="170">
        <v>0</v>
      </c>
      <c r="FY359" s="170">
        <v>0</v>
      </c>
      <c r="FZ359" s="170">
        <v>0</v>
      </c>
      <c r="GA359" s="170">
        <v>0</v>
      </c>
    </row>
    <row r="360" spans="2:183">
      <c r="B360" s="171" t="s">
        <v>97</v>
      </c>
      <c r="C360" s="172" t="s">
        <v>269</v>
      </c>
      <c r="D360" s="455">
        <v>0</v>
      </c>
      <c r="E360" s="456">
        <v>0</v>
      </c>
      <c r="F360" s="456">
        <v>0</v>
      </c>
      <c r="G360" s="456">
        <v>0</v>
      </c>
      <c r="H360" s="456">
        <v>0</v>
      </c>
      <c r="I360" s="456">
        <v>0</v>
      </c>
      <c r="J360" s="456">
        <v>0</v>
      </c>
      <c r="K360" s="456">
        <v>0</v>
      </c>
      <c r="L360" s="456">
        <v>0</v>
      </c>
      <c r="M360" s="456">
        <v>0</v>
      </c>
      <c r="N360" s="456">
        <v>0</v>
      </c>
      <c r="O360" s="456">
        <v>0</v>
      </c>
      <c r="P360" s="456">
        <v>0</v>
      </c>
      <c r="Q360" s="456">
        <v>0</v>
      </c>
      <c r="R360" s="456">
        <v>0</v>
      </c>
      <c r="S360" s="456">
        <v>0</v>
      </c>
      <c r="T360" s="456">
        <v>0</v>
      </c>
      <c r="U360" s="456">
        <v>0</v>
      </c>
      <c r="V360" s="456">
        <v>0</v>
      </c>
      <c r="W360" s="456">
        <v>0</v>
      </c>
      <c r="X360" s="456">
        <v>0</v>
      </c>
      <c r="Y360" s="456">
        <v>0</v>
      </c>
      <c r="Z360" s="456">
        <v>0</v>
      </c>
      <c r="AA360" s="456">
        <v>0</v>
      </c>
      <c r="AB360" s="456">
        <v>0</v>
      </c>
      <c r="AC360" s="456">
        <v>0</v>
      </c>
      <c r="AD360" s="456">
        <v>0</v>
      </c>
      <c r="AE360" s="456">
        <v>0</v>
      </c>
      <c r="AF360" s="456">
        <v>0</v>
      </c>
      <c r="AG360" s="456">
        <v>0</v>
      </c>
      <c r="AH360" s="456">
        <v>0</v>
      </c>
      <c r="AI360" s="456">
        <v>0</v>
      </c>
      <c r="AJ360" s="456">
        <v>0</v>
      </c>
      <c r="AK360" s="456">
        <v>0</v>
      </c>
      <c r="AL360" s="456">
        <v>0</v>
      </c>
      <c r="AM360" s="456">
        <v>0</v>
      </c>
      <c r="AN360" s="456">
        <v>0</v>
      </c>
      <c r="AO360" s="456">
        <v>0</v>
      </c>
      <c r="AP360" s="456">
        <v>0</v>
      </c>
      <c r="AQ360" s="456">
        <v>0</v>
      </c>
      <c r="AR360" s="456">
        <v>0</v>
      </c>
      <c r="AS360" s="456">
        <v>0</v>
      </c>
      <c r="AT360" s="456">
        <v>0</v>
      </c>
      <c r="AU360" s="456">
        <v>0</v>
      </c>
      <c r="AV360" s="456">
        <v>0</v>
      </c>
      <c r="AW360" s="456">
        <v>0</v>
      </c>
      <c r="AX360" s="456">
        <v>0</v>
      </c>
      <c r="AY360" s="456">
        <v>0</v>
      </c>
      <c r="AZ360" s="456">
        <v>0</v>
      </c>
      <c r="BA360" s="456">
        <v>0</v>
      </c>
      <c r="BB360" s="456">
        <v>0</v>
      </c>
      <c r="BC360" s="456">
        <v>0</v>
      </c>
      <c r="BD360" s="456">
        <v>0</v>
      </c>
      <c r="BE360" s="456">
        <v>0</v>
      </c>
      <c r="BF360" s="456">
        <v>0</v>
      </c>
      <c r="BG360" s="456">
        <v>0</v>
      </c>
      <c r="BH360" s="456">
        <v>0</v>
      </c>
      <c r="BI360" s="456">
        <v>0</v>
      </c>
      <c r="BJ360" s="456">
        <v>0</v>
      </c>
      <c r="BK360" s="456">
        <v>0</v>
      </c>
      <c r="BL360" s="456">
        <v>0</v>
      </c>
      <c r="BM360" s="456">
        <v>0</v>
      </c>
      <c r="BN360" s="456">
        <v>0</v>
      </c>
      <c r="BO360" s="456">
        <v>0</v>
      </c>
      <c r="BP360" s="456">
        <v>0</v>
      </c>
      <c r="BQ360" s="456">
        <v>0</v>
      </c>
      <c r="BR360" s="456">
        <v>0</v>
      </c>
      <c r="BS360" s="456">
        <v>0</v>
      </c>
      <c r="BT360" s="456">
        <v>0</v>
      </c>
      <c r="BU360" s="456">
        <v>0</v>
      </c>
      <c r="BV360" s="456">
        <v>0</v>
      </c>
      <c r="BW360" s="456">
        <v>0</v>
      </c>
      <c r="BX360" s="456">
        <v>0</v>
      </c>
      <c r="BY360" s="456">
        <v>0</v>
      </c>
      <c r="BZ360" s="456">
        <v>0</v>
      </c>
      <c r="CA360" s="456">
        <v>0</v>
      </c>
      <c r="CB360" s="456">
        <v>0</v>
      </c>
      <c r="CC360" s="456">
        <v>0</v>
      </c>
      <c r="CD360" s="456">
        <v>0</v>
      </c>
      <c r="CE360" s="456">
        <v>0</v>
      </c>
      <c r="CF360" s="456">
        <v>0</v>
      </c>
      <c r="CG360" s="456">
        <v>0</v>
      </c>
      <c r="CH360" s="456">
        <v>0</v>
      </c>
      <c r="CI360" s="456">
        <v>0</v>
      </c>
      <c r="CJ360" s="456">
        <v>0</v>
      </c>
      <c r="CK360" s="456">
        <v>0</v>
      </c>
      <c r="CL360" s="456">
        <v>0</v>
      </c>
      <c r="CM360" s="456">
        <v>0</v>
      </c>
      <c r="CN360" s="456">
        <v>0</v>
      </c>
      <c r="CO360" s="456">
        <v>0</v>
      </c>
      <c r="CP360" s="456">
        <v>0</v>
      </c>
      <c r="CQ360" s="456">
        <v>0</v>
      </c>
      <c r="CR360" s="456">
        <v>0</v>
      </c>
      <c r="CS360" s="456">
        <v>0</v>
      </c>
      <c r="CT360" s="456">
        <v>0</v>
      </c>
      <c r="CU360" s="456">
        <v>0</v>
      </c>
      <c r="CV360" s="456">
        <v>0</v>
      </c>
      <c r="CW360" s="456">
        <v>0</v>
      </c>
      <c r="CX360" s="456">
        <v>0</v>
      </c>
      <c r="CY360" s="456">
        <v>0</v>
      </c>
      <c r="CZ360" s="456">
        <v>0</v>
      </c>
      <c r="DA360" s="456">
        <v>0</v>
      </c>
      <c r="DB360" s="456">
        <v>0</v>
      </c>
      <c r="DC360" s="456">
        <v>0</v>
      </c>
      <c r="DD360" s="456">
        <v>0</v>
      </c>
      <c r="DE360" s="456">
        <v>0</v>
      </c>
      <c r="DF360" s="456">
        <v>0</v>
      </c>
      <c r="DG360" s="456">
        <v>0</v>
      </c>
      <c r="DH360" s="456">
        <v>0</v>
      </c>
      <c r="DI360" s="456">
        <v>0</v>
      </c>
      <c r="DJ360" s="456">
        <v>0</v>
      </c>
      <c r="DK360" s="456">
        <v>0</v>
      </c>
      <c r="DL360" s="456">
        <v>0</v>
      </c>
      <c r="DM360" s="456">
        <v>0</v>
      </c>
      <c r="DN360" s="456">
        <v>0</v>
      </c>
      <c r="DO360" s="456">
        <v>0</v>
      </c>
      <c r="DP360" s="456">
        <v>0</v>
      </c>
      <c r="DQ360" s="456">
        <v>0</v>
      </c>
      <c r="DR360" s="456">
        <v>0</v>
      </c>
      <c r="DS360" s="456">
        <v>0</v>
      </c>
      <c r="DT360" s="456">
        <v>0</v>
      </c>
      <c r="DU360" s="456">
        <v>0</v>
      </c>
      <c r="DV360" s="456">
        <v>0</v>
      </c>
      <c r="DW360" s="456">
        <v>0</v>
      </c>
      <c r="DX360" s="456">
        <v>0</v>
      </c>
      <c r="DY360" s="456">
        <v>0</v>
      </c>
      <c r="DZ360" s="456">
        <v>0</v>
      </c>
      <c r="EA360" s="456">
        <v>0</v>
      </c>
      <c r="EB360" s="456">
        <v>0</v>
      </c>
      <c r="EC360" s="456">
        <v>0</v>
      </c>
      <c r="ED360" s="456">
        <v>0</v>
      </c>
      <c r="EE360" s="456">
        <v>0</v>
      </c>
      <c r="EF360" s="456">
        <v>0</v>
      </c>
      <c r="EG360" s="456">
        <v>0</v>
      </c>
      <c r="EH360" s="456">
        <v>0</v>
      </c>
      <c r="EI360" s="456">
        <v>0</v>
      </c>
      <c r="EJ360" s="456">
        <v>0</v>
      </c>
      <c r="EK360" s="456">
        <v>0</v>
      </c>
      <c r="EL360" s="456">
        <v>0</v>
      </c>
      <c r="EM360" s="456">
        <v>0</v>
      </c>
      <c r="EN360" s="456">
        <v>0</v>
      </c>
      <c r="EO360" s="456">
        <v>0</v>
      </c>
      <c r="EP360" s="456">
        <v>0</v>
      </c>
      <c r="EQ360" s="456">
        <v>0</v>
      </c>
      <c r="ER360" s="456">
        <v>0</v>
      </c>
      <c r="ES360" s="456">
        <v>0</v>
      </c>
      <c r="ET360" s="456">
        <v>0</v>
      </c>
      <c r="EU360" s="456">
        <v>0</v>
      </c>
      <c r="EV360" s="456">
        <v>0</v>
      </c>
      <c r="EW360" s="456">
        <v>0</v>
      </c>
      <c r="EX360" s="456">
        <v>0</v>
      </c>
      <c r="EY360" s="456">
        <v>0</v>
      </c>
      <c r="EZ360" s="456">
        <v>0</v>
      </c>
      <c r="FA360" s="456">
        <v>0</v>
      </c>
      <c r="FB360" s="456">
        <v>0</v>
      </c>
      <c r="FC360" s="456">
        <v>0</v>
      </c>
      <c r="FD360" s="456">
        <v>0</v>
      </c>
      <c r="FE360" s="456">
        <v>0</v>
      </c>
      <c r="FF360" s="456">
        <v>0</v>
      </c>
      <c r="FG360" s="456">
        <v>0</v>
      </c>
      <c r="FH360" s="456">
        <v>0</v>
      </c>
      <c r="FI360" s="456">
        <v>0</v>
      </c>
      <c r="FJ360" s="456">
        <v>0</v>
      </c>
      <c r="FK360" s="456">
        <v>0</v>
      </c>
      <c r="FL360" s="456">
        <v>0</v>
      </c>
      <c r="FM360" s="456">
        <v>0</v>
      </c>
      <c r="FN360" s="456">
        <v>0</v>
      </c>
      <c r="FO360" s="456">
        <v>0</v>
      </c>
      <c r="FP360" s="456">
        <v>0</v>
      </c>
      <c r="FQ360" s="456">
        <v>0</v>
      </c>
      <c r="FR360" s="456">
        <v>0</v>
      </c>
      <c r="FS360" s="456">
        <v>0</v>
      </c>
      <c r="FT360" s="456">
        <v>0</v>
      </c>
      <c r="FU360" s="456">
        <v>0</v>
      </c>
      <c r="FV360" s="456">
        <v>0</v>
      </c>
      <c r="FW360" s="456">
        <v>0</v>
      </c>
      <c r="FX360" s="456">
        <v>0</v>
      </c>
      <c r="FY360" s="456">
        <v>0</v>
      </c>
      <c r="FZ360" s="456">
        <v>0</v>
      </c>
      <c r="GA360" s="456">
        <v>0</v>
      </c>
    </row>
    <row r="361" spans="2:183">
      <c r="B361" s="96" t="s">
        <v>97</v>
      </c>
      <c r="C361" s="166" t="s">
        <v>37</v>
      </c>
      <c r="D361" s="99">
        <v>611870.06000000006</v>
      </c>
      <c r="E361" s="87">
        <v>552857.75</v>
      </c>
      <c r="F361" s="87">
        <v>611130.06000000006</v>
      </c>
      <c r="G361" s="87">
        <v>592879.62</v>
      </c>
      <c r="H361" s="87">
        <v>605614.31000000006</v>
      </c>
      <c r="I361" s="87">
        <v>135214</v>
      </c>
      <c r="J361" s="87">
        <v>140387.91</v>
      </c>
      <c r="K361" s="87">
        <v>138457.54999999999</v>
      </c>
      <c r="L361" s="87">
        <v>135198.20000000001</v>
      </c>
      <c r="M361" s="87">
        <v>611138.43999999994</v>
      </c>
      <c r="N361" s="87">
        <v>590934.81000000006</v>
      </c>
      <c r="O361" s="87">
        <v>615435.93999999994</v>
      </c>
      <c r="P361" s="87">
        <v>807294.62</v>
      </c>
      <c r="Q361" s="87">
        <v>729434.75</v>
      </c>
      <c r="R361" s="87">
        <v>806318.5</v>
      </c>
      <c r="S361" s="87">
        <v>782239.19</v>
      </c>
      <c r="T361" s="87">
        <v>799041.25</v>
      </c>
      <c r="U361" s="87">
        <v>178399.91</v>
      </c>
      <c r="V361" s="87">
        <v>185226.3</v>
      </c>
      <c r="W361" s="87">
        <v>182679.34</v>
      </c>
      <c r="X361" s="87">
        <v>178379.06</v>
      </c>
      <c r="Y361" s="87">
        <v>806330</v>
      </c>
      <c r="Z361" s="87">
        <v>779674</v>
      </c>
      <c r="AA361" s="87">
        <v>811999.81</v>
      </c>
      <c r="AB361" s="87">
        <v>1082557.3799999999</v>
      </c>
      <c r="AC361" s="87">
        <v>886675.5</v>
      </c>
      <c r="AD361" s="87">
        <v>476902.66</v>
      </c>
      <c r="AE361" s="87">
        <v>519340.97</v>
      </c>
      <c r="AF361" s="87">
        <v>841414.62</v>
      </c>
      <c r="AG361" s="87">
        <v>1137655.3799999999</v>
      </c>
      <c r="AH361" s="87">
        <v>1897564.25</v>
      </c>
      <c r="AI361" s="87">
        <v>1846026.25</v>
      </c>
      <c r="AJ361" s="87">
        <v>931338</v>
      </c>
      <c r="AK361" s="87">
        <v>473799.19</v>
      </c>
      <c r="AL361" s="87">
        <v>817173.06</v>
      </c>
      <c r="AM361" s="87">
        <v>1108992.75</v>
      </c>
      <c r="AN361" s="87">
        <v>1080480</v>
      </c>
      <c r="AO361" s="87">
        <v>887692.69</v>
      </c>
      <c r="AP361" s="87">
        <v>457279.75</v>
      </c>
      <c r="AQ361" s="87">
        <v>534934.93999999994</v>
      </c>
      <c r="AR361" s="87">
        <v>815290.38</v>
      </c>
      <c r="AS361" s="87">
        <v>1204083.1200000001</v>
      </c>
      <c r="AT361" s="87">
        <v>1830864.88</v>
      </c>
      <c r="AU361" s="87">
        <v>1845721</v>
      </c>
      <c r="AV361" s="87">
        <v>927273.12</v>
      </c>
      <c r="AW361" s="87">
        <v>484655.72</v>
      </c>
      <c r="AX361" s="87">
        <v>843166.56</v>
      </c>
      <c r="AY361" s="87">
        <v>1107997.3799999999</v>
      </c>
      <c r="AZ361" s="87">
        <v>1098176.25</v>
      </c>
      <c r="BA361" s="87">
        <v>960393.94</v>
      </c>
      <c r="BB361" s="87">
        <v>446580.62</v>
      </c>
      <c r="BC361" s="87">
        <v>499647.19</v>
      </c>
      <c r="BD361" s="87">
        <v>851236.44</v>
      </c>
      <c r="BE361" s="87">
        <v>1227234</v>
      </c>
      <c r="BF361" s="87">
        <v>1883406.62</v>
      </c>
      <c r="BG361" s="87">
        <v>1931258</v>
      </c>
      <c r="BH361" s="87">
        <v>913588.81</v>
      </c>
      <c r="BI361" s="87">
        <v>492893.94</v>
      </c>
      <c r="BJ361" s="87">
        <v>862505.75</v>
      </c>
      <c r="BK361" s="87">
        <v>1140856</v>
      </c>
      <c r="BL361" s="87">
        <v>1135808.75</v>
      </c>
      <c r="BM361" s="87">
        <v>971049.69</v>
      </c>
      <c r="BN361" s="87">
        <v>487636.78</v>
      </c>
      <c r="BO361" s="87">
        <v>492323.19</v>
      </c>
      <c r="BP361" s="87">
        <v>839889.94</v>
      </c>
      <c r="BQ361" s="87">
        <v>1248973.5</v>
      </c>
      <c r="BR361" s="87">
        <v>1978042.5</v>
      </c>
      <c r="BS361" s="87">
        <v>2000143.5</v>
      </c>
      <c r="BT361" s="87">
        <v>930470.12</v>
      </c>
      <c r="BU361" s="87">
        <v>492505.66</v>
      </c>
      <c r="BV361" s="87">
        <v>890812.88</v>
      </c>
      <c r="BW361" s="87">
        <v>1149817.6200000001</v>
      </c>
      <c r="BX361" s="87">
        <v>1188656.25</v>
      </c>
      <c r="BY361" s="87">
        <v>967008.88</v>
      </c>
      <c r="BZ361" s="87">
        <v>490919</v>
      </c>
      <c r="CA361" s="87">
        <v>535782.18999999994</v>
      </c>
      <c r="CB361" s="87">
        <v>841120.31</v>
      </c>
      <c r="CC361" s="87">
        <v>1240587.8799999999</v>
      </c>
      <c r="CD361" s="87">
        <v>2086015</v>
      </c>
      <c r="CE361" s="87">
        <v>2055176.75</v>
      </c>
      <c r="CF361" s="87">
        <v>948487.31</v>
      </c>
      <c r="CG361" s="87">
        <v>519366.03</v>
      </c>
      <c r="CH361" s="87">
        <v>899089.12</v>
      </c>
      <c r="CI361" s="87">
        <v>1173652.25</v>
      </c>
      <c r="CJ361" s="87">
        <v>1209283.25</v>
      </c>
      <c r="CK361" s="87">
        <v>968158.12</v>
      </c>
      <c r="CL361" s="87">
        <v>521314.88</v>
      </c>
      <c r="CM361" s="87">
        <v>587318.43999999994</v>
      </c>
      <c r="CN361" s="87">
        <v>923321.94</v>
      </c>
      <c r="CO361" s="87">
        <v>1257658</v>
      </c>
      <c r="CP361" s="87">
        <v>2103593.75</v>
      </c>
      <c r="CQ361" s="87">
        <v>2036091.62</v>
      </c>
      <c r="CR361" s="87">
        <v>1024482.5</v>
      </c>
      <c r="CS361" s="87">
        <v>529569.62</v>
      </c>
      <c r="CT361" s="87">
        <v>903224.5</v>
      </c>
      <c r="CU361" s="87">
        <v>1226247.3799999999</v>
      </c>
      <c r="CV361" s="87">
        <v>1226640</v>
      </c>
      <c r="CW361" s="87">
        <v>990511.88</v>
      </c>
      <c r="CX361" s="87">
        <v>544021.38</v>
      </c>
      <c r="CY361" s="87">
        <v>613585.5</v>
      </c>
      <c r="CZ361" s="87">
        <v>920926.31</v>
      </c>
      <c r="DA361" s="87">
        <v>1335410.3799999999</v>
      </c>
      <c r="DB361" s="87">
        <v>2117848.5</v>
      </c>
      <c r="DC361" s="87">
        <v>2072654.12</v>
      </c>
      <c r="DD361" s="87">
        <v>1075095.6200000001</v>
      </c>
      <c r="DE361" s="87">
        <v>550924.56000000006</v>
      </c>
      <c r="DF361" s="87">
        <v>938958.94</v>
      </c>
      <c r="DG361" s="87">
        <v>1258771.1200000001</v>
      </c>
      <c r="DH361" s="87">
        <v>1260094.75</v>
      </c>
      <c r="DI361" s="87">
        <v>1040237.69</v>
      </c>
      <c r="DJ361" s="87">
        <v>523694.97</v>
      </c>
      <c r="DK361" s="87">
        <v>628906</v>
      </c>
      <c r="DL361" s="87">
        <v>952324.5</v>
      </c>
      <c r="DM361" s="87">
        <v>1404969.5</v>
      </c>
      <c r="DN361" s="87">
        <v>2131972.25</v>
      </c>
      <c r="DO361" s="87">
        <v>2148085.5</v>
      </c>
      <c r="DP361" s="87">
        <v>1085532.8799999999</v>
      </c>
      <c r="DQ361" s="87">
        <v>565180.5</v>
      </c>
      <c r="DR361" s="87">
        <v>979121.69</v>
      </c>
      <c r="DS361" s="87">
        <v>1296330</v>
      </c>
      <c r="DT361" s="87">
        <v>1285378</v>
      </c>
      <c r="DU361" s="87">
        <v>1123738</v>
      </c>
      <c r="DV361" s="87">
        <v>518398.44</v>
      </c>
      <c r="DW361" s="87">
        <v>586991.12</v>
      </c>
      <c r="DX361" s="87">
        <v>995848.44</v>
      </c>
      <c r="DY361" s="87">
        <v>1436166.25</v>
      </c>
      <c r="DZ361" s="87">
        <v>2201082.5</v>
      </c>
      <c r="EA361" s="87">
        <v>2256247.5</v>
      </c>
      <c r="EB361" s="87">
        <v>1072587.1200000001</v>
      </c>
      <c r="EC361" s="87">
        <v>575121.18999999994</v>
      </c>
      <c r="ED361" s="87">
        <v>1005583.06</v>
      </c>
      <c r="EE361" s="87">
        <v>1338420.25</v>
      </c>
      <c r="EF361" s="87">
        <v>1348352.62</v>
      </c>
      <c r="EG361" s="87">
        <v>1114780.75</v>
      </c>
      <c r="EH361" s="87">
        <v>561144.25</v>
      </c>
      <c r="EI361" s="87">
        <v>618726.56000000006</v>
      </c>
      <c r="EJ361" s="87">
        <v>954174.5</v>
      </c>
      <c r="EK361" s="87">
        <v>1418130.5</v>
      </c>
      <c r="EL361" s="87">
        <v>2382103.25</v>
      </c>
      <c r="EM361" s="87">
        <v>2351795</v>
      </c>
      <c r="EN361" s="87">
        <v>1087088.8799999999</v>
      </c>
      <c r="EO361" s="87">
        <v>584241</v>
      </c>
      <c r="EP361" s="87">
        <v>1029641.44</v>
      </c>
      <c r="EQ361" s="87">
        <v>1343183</v>
      </c>
      <c r="ER361" s="87">
        <v>1374504.38</v>
      </c>
      <c r="ES361" s="87">
        <v>1137137.3799999999</v>
      </c>
      <c r="ET361" s="87">
        <v>588756.38</v>
      </c>
      <c r="EU361" s="87">
        <v>627416.75</v>
      </c>
      <c r="EV361" s="87">
        <v>1102512.8799999999</v>
      </c>
      <c r="EW361" s="87">
        <v>1385650.38</v>
      </c>
      <c r="EX361" s="87">
        <v>2476456</v>
      </c>
      <c r="EY361" s="87">
        <v>2355865.75</v>
      </c>
      <c r="EZ361" s="87">
        <v>1106062.25</v>
      </c>
      <c r="FA361" s="87">
        <v>594141.25</v>
      </c>
      <c r="FB361" s="87">
        <v>1089207.25</v>
      </c>
      <c r="FC361" s="87">
        <v>1366800</v>
      </c>
      <c r="FD361" s="87">
        <v>1406965</v>
      </c>
      <c r="FE361" s="87">
        <v>1154087.75</v>
      </c>
      <c r="FF361" s="87">
        <v>614899.68999999994</v>
      </c>
      <c r="FG361" s="87">
        <v>690511.12</v>
      </c>
      <c r="FH361" s="87">
        <v>1084524.5</v>
      </c>
      <c r="FI361" s="87">
        <v>1480397.12</v>
      </c>
      <c r="FJ361" s="87">
        <v>2471326</v>
      </c>
      <c r="FK361" s="87">
        <v>2391421</v>
      </c>
      <c r="FL361" s="87">
        <v>1218105.75</v>
      </c>
      <c r="FM361" s="87">
        <v>612292</v>
      </c>
      <c r="FN361" s="87">
        <v>1064868.3799999999</v>
      </c>
      <c r="FO361" s="87">
        <v>1442281.62</v>
      </c>
      <c r="FP361" s="87">
        <v>1445040</v>
      </c>
      <c r="FQ361" s="87">
        <v>1166869.75</v>
      </c>
      <c r="FR361" s="87">
        <v>641906.56000000006</v>
      </c>
      <c r="FS361" s="87">
        <v>724398.19</v>
      </c>
      <c r="FT361" s="87">
        <v>1082305.75</v>
      </c>
      <c r="FU361" s="87">
        <v>1576383.12</v>
      </c>
      <c r="FV361" s="87">
        <v>2489250.5</v>
      </c>
      <c r="FW361" s="87">
        <v>2433375.25</v>
      </c>
      <c r="FX361" s="87">
        <v>1285238.75</v>
      </c>
      <c r="FY361" s="87">
        <v>641067.56000000006</v>
      </c>
      <c r="FZ361" s="87">
        <v>1104271.5</v>
      </c>
      <c r="GA361" s="87">
        <v>1484758.5</v>
      </c>
    </row>
    <row r="362" spans="2:183">
      <c r="B362" s="171" t="s">
        <v>97</v>
      </c>
      <c r="C362" s="172" t="s">
        <v>270</v>
      </c>
      <c r="D362" s="81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Y362" s="82">
        <v>0</v>
      </c>
      <c r="BZ362" s="82">
        <v>0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0</v>
      </c>
      <c r="CG362" s="82">
        <v>0</v>
      </c>
      <c r="CH362" s="82">
        <v>0</v>
      </c>
      <c r="CI362" s="82">
        <v>0</v>
      </c>
      <c r="CJ362" s="82">
        <v>0</v>
      </c>
      <c r="CK362" s="82">
        <v>0</v>
      </c>
      <c r="CL362" s="82">
        <v>0</v>
      </c>
      <c r="CM362" s="82">
        <v>0</v>
      </c>
      <c r="CN362" s="82">
        <v>0</v>
      </c>
      <c r="CO362" s="82">
        <v>0</v>
      </c>
      <c r="CP362" s="82">
        <v>0</v>
      </c>
      <c r="CQ362" s="82">
        <v>0</v>
      </c>
      <c r="CR362" s="82">
        <v>0</v>
      </c>
      <c r="CS362" s="82">
        <v>0</v>
      </c>
      <c r="CT362" s="82">
        <v>0</v>
      </c>
      <c r="CU362" s="82">
        <v>0</v>
      </c>
      <c r="CV362" s="82">
        <v>0</v>
      </c>
      <c r="CW362" s="82">
        <v>0</v>
      </c>
      <c r="CX362" s="82">
        <v>0</v>
      </c>
      <c r="CY362" s="82">
        <v>0</v>
      </c>
      <c r="CZ362" s="82">
        <v>0</v>
      </c>
      <c r="DA362" s="82">
        <v>0</v>
      </c>
      <c r="DB362" s="82">
        <v>0</v>
      </c>
      <c r="DC362" s="82">
        <v>0</v>
      </c>
      <c r="DD362" s="82">
        <v>0</v>
      </c>
      <c r="DE362" s="82">
        <v>0</v>
      </c>
      <c r="DF362" s="82">
        <v>0</v>
      </c>
      <c r="DG362" s="82">
        <v>0</v>
      </c>
      <c r="DH362" s="82">
        <v>0</v>
      </c>
      <c r="DI362" s="82">
        <v>0</v>
      </c>
      <c r="DJ362" s="82">
        <v>0</v>
      </c>
      <c r="DK362" s="82">
        <v>0</v>
      </c>
      <c r="DL362" s="82">
        <v>0</v>
      </c>
      <c r="DM362" s="82">
        <v>0</v>
      </c>
      <c r="DN362" s="82">
        <v>0</v>
      </c>
      <c r="DO362" s="82">
        <v>0</v>
      </c>
      <c r="DP362" s="82">
        <v>0</v>
      </c>
      <c r="DQ362" s="82">
        <v>0</v>
      </c>
      <c r="DR362" s="82">
        <v>0</v>
      </c>
      <c r="DS362" s="82">
        <v>0</v>
      </c>
      <c r="DT362" s="82">
        <v>0</v>
      </c>
      <c r="DU362" s="82">
        <v>0</v>
      </c>
      <c r="DV362" s="82">
        <v>0</v>
      </c>
      <c r="DW362" s="82">
        <v>0</v>
      </c>
      <c r="DX362" s="82">
        <v>0</v>
      </c>
      <c r="DY362" s="82">
        <v>0</v>
      </c>
      <c r="DZ362" s="82">
        <v>0</v>
      </c>
      <c r="EA362" s="82">
        <v>0</v>
      </c>
      <c r="EB362" s="82">
        <v>0</v>
      </c>
      <c r="EC362" s="82">
        <v>0</v>
      </c>
      <c r="ED362" s="82">
        <v>0</v>
      </c>
      <c r="EE362" s="82">
        <v>0</v>
      </c>
      <c r="EF362" s="82">
        <v>0</v>
      </c>
      <c r="EG362" s="82">
        <v>0</v>
      </c>
      <c r="EH362" s="82">
        <v>0</v>
      </c>
      <c r="EI362" s="82">
        <v>0</v>
      </c>
      <c r="EJ362" s="82">
        <v>0</v>
      </c>
      <c r="EK362" s="82">
        <v>0</v>
      </c>
      <c r="EL362" s="82">
        <v>0</v>
      </c>
      <c r="EM362" s="82">
        <v>0</v>
      </c>
      <c r="EN362" s="82">
        <v>0</v>
      </c>
      <c r="EO362" s="82">
        <v>0</v>
      </c>
      <c r="EP362" s="82">
        <v>0</v>
      </c>
      <c r="EQ362" s="82">
        <v>0</v>
      </c>
      <c r="ER362" s="82">
        <v>0</v>
      </c>
      <c r="ES362" s="82">
        <v>0</v>
      </c>
      <c r="ET362" s="82">
        <v>0</v>
      </c>
      <c r="EU362" s="82">
        <v>0</v>
      </c>
      <c r="EV362" s="82">
        <v>0</v>
      </c>
      <c r="EW362" s="82">
        <v>0</v>
      </c>
      <c r="EX362" s="82">
        <v>0</v>
      </c>
      <c r="EY362" s="82">
        <v>0</v>
      </c>
      <c r="EZ362" s="82">
        <v>0</v>
      </c>
      <c r="FA362" s="82">
        <v>0</v>
      </c>
      <c r="FB362" s="82">
        <v>0</v>
      </c>
      <c r="FC362" s="82">
        <v>0</v>
      </c>
      <c r="FD362" s="82">
        <v>0</v>
      </c>
      <c r="FE362" s="82">
        <v>0</v>
      </c>
      <c r="FF362" s="82">
        <v>0</v>
      </c>
      <c r="FG362" s="82">
        <v>0</v>
      </c>
      <c r="FH362" s="82">
        <v>0</v>
      </c>
      <c r="FI362" s="82">
        <v>0</v>
      </c>
      <c r="FJ362" s="82">
        <v>0</v>
      </c>
      <c r="FK362" s="82">
        <v>0</v>
      </c>
      <c r="FL362" s="82">
        <v>0</v>
      </c>
      <c r="FM362" s="82">
        <v>0</v>
      </c>
      <c r="FN362" s="82">
        <v>0</v>
      </c>
      <c r="FO362" s="82">
        <v>0</v>
      </c>
      <c r="FP362" s="82">
        <v>0</v>
      </c>
      <c r="FQ362" s="82">
        <v>0</v>
      </c>
      <c r="FR362" s="82">
        <v>0</v>
      </c>
      <c r="FS362" s="82">
        <v>0</v>
      </c>
      <c r="FT362" s="82">
        <v>0</v>
      </c>
      <c r="FU362" s="82">
        <v>0</v>
      </c>
      <c r="FV362" s="82">
        <v>0</v>
      </c>
      <c r="FW362" s="82">
        <v>0</v>
      </c>
      <c r="FX362" s="82">
        <v>0</v>
      </c>
      <c r="FY362" s="82">
        <v>0</v>
      </c>
      <c r="FZ362" s="82">
        <v>0</v>
      </c>
      <c r="GA362" s="82">
        <v>0</v>
      </c>
    </row>
    <row r="363" spans="2:183">
      <c r="B363" s="96" t="s">
        <v>97</v>
      </c>
      <c r="C363" s="166" t="s">
        <v>38</v>
      </c>
      <c r="D363" s="173">
        <v>0</v>
      </c>
      <c r="E363" s="174">
        <v>0</v>
      </c>
      <c r="F363" s="174">
        <v>0</v>
      </c>
      <c r="G363" s="174">
        <v>0</v>
      </c>
      <c r="H363" s="174">
        <v>0</v>
      </c>
      <c r="I363" s="174">
        <v>0</v>
      </c>
      <c r="J363" s="174">
        <v>0</v>
      </c>
      <c r="K363" s="174">
        <v>0</v>
      </c>
      <c r="L363" s="174">
        <v>0</v>
      </c>
      <c r="M363" s="174">
        <v>0</v>
      </c>
      <c r="N363" s="174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74">
        <v>0</v>
      </c>
      <c r="AB363" s="174">
        <v>0</v>
      </c>
      <c r="AC363" s="174">
        <v>0</v>
      </c>
      <c r="AD363" s="174">
        <v>0</v>
      </c>
      <c r="AE363" s="174">
        <v>0</v>
      </c>
      <c r="AF363" s="174">
        <v>0</v>
      </c>
      <c r="AG363" s="174">
        <v>0</v>
      </c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0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X363" s="174">
        <v>0</v>
      </c>
      <c r="AY363" s="174">
        <v>0</v>
      </c>
      <c r="AZ363" s="174">
        <v>0</v>
      </c>
      <c r="BA363" s="174">
        <v>0</v>
      </c>
      <c r="BB363" s="174">
        <v>0</v>
      </c>
      <c r="BC363" s="174">
        <v>0</v>
      </c>
      <c r="BD363" s="174">
        <v>0</v>
      </c>
      <c r="BE363" s="174">
        <v>0</v>
      </c>
      <c r="BF363" s="174">
        <v>0</v>
      </c>
      <c r="BG363" s="174">
        <v>0</v>
      </c>
      <c r="BH363" s="174">
        <v>0</v>
      </c>
      <c r="BI363" s="174">
        <v>0</v>
      </c>
      <c r="BJ363" s="174">
        <v>0</v>
      </c>
      <c r="BK363" s="174">
        <v>0</v>
      </c>
      <c r="BL363" s="174">
        <v>0</v>
      </c>
      <c r="BM363" s="174">
        <v>0</v>
      </c>
      <c r="BN363" s="174">
        <v>0</v>
      </c>
      <c r="BO363" s="174">
        <v>0</v>
      </c>
      <c r="BP363" s="174">
        <v>0</v>
      </c>
      <c r="BQ363" s="174">
        <v>0</v>
      </c>
      <c r="BR363" s="174">
        <v>0</v>
      </c>
      <c r="BS363" s="174">
        <v>0</v>
      </c>
      <c r="BT363" s="174">
        <v>0</v>
      </c>
      <c r="BU363" s="174">
        <v>0</v>
      </c>
      <c r="BV363" s="174">
        <v>0</v>
      </c>
      <c r="BW363" s="174">
        <v>0</v>
      </c>
      <c r="BX363" s="174">
        <v>0</v>
      </c>
      <c r="BY363" s="174">
        <v>0</v>
      </c>
      <c r="BZ363" s="174">
        <v>0</v>
      </c>
      <c r="CA363" s="174">
        <v>0</v>
      </c>
      <c r="CB363" s="174">
        <v>0</v>
      </c>
      <c r="CC363" s="174">
        <v>0</v>
      </c>
      <c r="CD363" s="174">
        <v>0</v>
      </c>
      <c r="CE363" s="174">
        <v>0</v>
      </c>
      <c r="CF363" s="174">
        <v>0</v>
      </c>
      <c r="CG363" s="174">
        <v>0</v>
      </c>
      <c r="CH363" s="174">
        <v>0</v>
      </c>
      <c r="CI363" s="174">
        <v>0</v>
      </c>
      <c r="CJ363" s="174">
        <v>0</v>
      </c>
      <c r="CK363" s="174">
        <v>0</v>
      </c>
      <c r="CL363" s="174">
        <v>0</v>
      </c>
      <c r="CM363" s="174">
        <v>0</v>
      </c>
      <c r="CN363" s="174">
        <v>0</v>
      </c>
      <c r="CO363" s="174">
        <v>0</v>
      </c>
      <c r="CP363" s="174">
        <v>0</v>
      </c>
      <c r="CQ363" s="174">
        <v>0</v>
      </c>
      <c r="CR363" s="174">
        <v>0</v>
      </c>
      <c r="CS363" s="174">
        <v>0</v>
      </c>
      <c r="CT363" s="174">
        <v>0</v>
      </c>
      <c r="CU363" s="174">
        <v>0</v>
      </c>
      <c r="CV363" s="174">
        <v>0</v>
      </c>
      <c r="CW363" s="174">
        <v>0</v>
      </c>
      <c r="CX363" s="174">
        <v>0</v>
      </c>
      <c r="CY363" s="174">
        <v>0</v>
      </c>
      <c r="CZ363" s="174">
        <v>0</v>
      </c>
      <c r="DA363" s="174">
        <v>0</v>
      </c>
      <c r="DB363" s="174">
        <v>0</v>
      </c>
      <c r="DC363" s="174">
        <v>0</v>
      </c>
      <c r="DD363" s="174">
        <v>0</v>
      </c>
      <c r="DE363" s="174">
        <v>0</v>
      </c>
      <c r="DF363" s="174">
        <v>0</v>
      </c>
      <c r="DG363" s="174">
        <v>0</v>
      </c>
      <c r="DH363" s="174">
        <v>0</v>
      </c>
      <c r="DI363" s="174">
        <v>0</v>
      </c>
      <c r="DJ363" s="174">
        <v>0</v>
      </c>
      <c r="DK363" s="174">
        <v>0</v>
      </c>
      <c r="DL363" s="174">
        <v>0</v>
      </c>
      <c r="DM363" s="174">
        <v>0</v>
      </c>
      <c r="DN363" s="174">
        <v>0</v>
      </c>
      <c r="DO363" s="174">
        <v>0</v>
      </c>
      <c r="DP363" s="174">
        <v>0</v>
      </c>
      <c r="DQ363" s="174">
        <v>0</v>
      </c>
      <c r="DR363" s="174">
        <v>0</v>
      </c>
      <c r="DS363" s="174">
        <v>0</v>
      </c>
      <c r="DT363" s="174">
        <v>0</v>
      </c>
      <c r="DU363" s="174">
        <v>0</v>
      </c>
      <c r="DV363" s="174">
        <v>0</v>
      </c>
      <c r="DW363" s="174">
        <v>0</v>
      </c>
      <c r="DX363" s="174">
        <v>0</v>
      </c>
      <c r="DY363" s="174">
        <v>0</v>
      </c>
      <c r="DZ363" s="174">
        <v>0</v>
      </c>
      <c r="EA363" s="174">
        <v>0</v>
      </c>
      <c r="EB363" s="174">
        <v>0</v>
      </c>
      <c r="EC363" s="174">
        <v>0</v>
      </c>
      <c r="ED363" s="174">
        <v>0</v>
      </c>
      <c r="EE363" s="174">
        <v>0</v>
      </c>
      <c r="EF363" s="174">
        <v>0</v>
      </c>
      <c r="EG363" s="174">
        <v>0</v>
      </c>
      <c r="EH363" s="174">
        <v>0</v>
      </c>
      <c r="EI363" s="174">
        <v>0</v>
      </c>
      <c r="EJ363" s="174">
        <v>0</v>
      </c>
      <c r="EK363" s="174">
        <v>0</v>
      </c>
      <c r="EL363" s="174">
        <v>0</v>
      </c>
      <c r="EM363" s="174">
        <v>0</v>
      </c>
      <c r="EN363" s="174">
        <v>0</v>
      </c>
      <c r="EO363" s="174">
        <v>0</v>
      </c>
      <c r="EP363" s="174">
        <v>0</v>
      </c>
      <c r="EQ363" s="174">
        <v>0</v>
      </c>
      <c r="ER363" s="174">
        <v>0</v>
      </c>
      <c r="ES363" s="174">
        <v>0</v>
      </c>
      <c r="ET363" s="174">
        <v>0</v>
      </c>
      <c r="EU363" s="174">
        <v>0</v>
      </c>
      <c r="EV363" s="174">
        <v>0</v>
      </c>
      <c r="EW363" s="174">
        <v>0</v>
      </c>
      <c r="EX363" s="174">
        <v>0</v>
      </c>
      <c r="EY363" s="174">
        <v>0</v>
      </c>
      <c r="EZ363" s="174">
        <v>0</v>
      </c>
      <c r="FA363" s="174">
        <v>0</v>
      </c>
      <c r="FB363" s="174">
        <v>0</v>
      </c>
      <c r="FC363" s="174">
        <v>0</v>
      </c>
      <c r="FD363" s="174">
        <v>0</v>
      </c>
      <c r="FE363" s="174">
        <v>0</v>
      </c>
      <c r="FF363" s="174">
        <v>0</v>
      </c>
      <c r="FG363" s="174">
        <v>0</v>
      </c>
      <c r="FH363" s="174">
        <v>0</v>
      </c>
      <c r="FI363" s="174">
        <v>0</v>
      </c>
      <c r="FJ363" s="174">
        <v>0</v>
      </c>
      <c r="FK363" s="174">
        <v>0</v>
      </c>
      <c r="FL363" s="174">
        <v>0</v>
      </c>
      <c r="FM363" s="174">
        <v>0</v>
      </c>
      <c r="FN363" s="174">
        <v>0</v>
      </c>
      <c r="FO363" s="174">
        <v>0</v>
      </c>
      <c r="FP363" s="174">
        <v>0</v>
      </c>
      <c r="FQ363" s="174">
        <v>0</v>
      </c>
      <c r="FR363" s="174">
        <v>0</v>
      </c>
      <c r="FS363" s="174">
        <v>0</v>
      </c>
      <c r="FT363" s="174">
        <v>0</v>
      </c>
      <c r="FU363" s="174">
        <v>0</v>
      </c>
      <c r="FV363" s="174">
        <v>0</v>
      </c>
      <c r="FW363" s="174">
        <v>0</v>
      </c>
      <c r="FX363" s="174">
        <v>0</v>
      </c>
      <c r="FY363" s="174">
        <v>0</v>
      </c>
      <c r="FZ363" s="174">
        <v>0</v>
      </c>
      <c r="GA363" s="174">
        <v>0</v>
      </c>
    </row>
    <row r="364" spans="2:183"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Y364" s="82">
        <v>0</v>
      </c>
      <c r="BZ364" s="82">
        <v>0</v>
      </c>
      <c r="CA364" s="82">
        <v>0</v>
      </c>
      <c r="CB364" s="82">
        <v>0</v>
      </c>
      <c r="CC364" s="82">
        <v>0</v>
      </c>
      <c r="CD364" s="82">
        <v>0</v>
      </c>
      <c r="CE364" s="82">
        <v>0</v>
      </c>
      <c r="CF364" s="82">
        <v>0</v>
      </c>
      <c r="CG364" s="82">
        <v>0</v>
      </c>
      <c r="CH364" s="82">
        <v>0</v>
      </c>
      <c r="CI364" s="82">
        <v>0</v>
      </c>
      <c r="CJ364" s="82">
        <v>0</v>
      </c>
      <c r="CK364" s="82">
        <v>0</v>
      </c>
      <c r="CL364" s="82">
        <v>0</v>
      </c>
      <c r="CM364" s="82">
        <v>0</v>
      </c>
      <c r="CN364" s="82">
        <v>0</v>
      </c>
      <c r="CO364" s="82">
        <v>0</v>
      </c>
      <c r="CP364" s="82">
        <v>0</v>
      </c>
      <c r="CQ364" s="82">
        <v>0</v>
      </c>
      <c r="CR364" s="82">
        <v>0</v>
      </c>
      <c r="CS364" s="82">
        <v>0</v>
      </c>
      <c r="CT364" s="82">
        <v>0</v>
      </c>
      <c r="CU364" s="82">
        <v>0</v>
      </c>
      <c r="CV364" s="82">
        <v>0</v>
      </c>
      <c r="CW364" s="82">
        <v>0</v>
      </c>
      <c r="CX364" s="82">
        <v>0</v>
      </c>
      <c r="CY364" s="82">
        <v>0</v>
      </c>
      <c r="CZ364" s="82">
        <v>0</v>
      </c>
      <c r="DA364" s="82">
        <v>0</v>
      </c>
      <c r="DB364" s="82">
        <v>0</v>
      </c>
      <c r="DC364" s="82">
        <v>0</v>
      </c>
      <c r="DD364" s="82">
        <v>0</v>
      </c>
      <c r="DE364" s="82">
        <v>0</v>
      </c>
      <c r="DF364" s="82">
        <v>0</v>
      </c>
      <c r="DG364" s="82">
        <v>0</v>
      </c>
      <c r="DH364" s="82">
        <v>0</v>
      </c>
      <c r="DI364" s="82">
        <v>0</v>
      </c>
      <c r="DJ364" s="82">
        <v>0</v>
      </c>
      <c r="DK364" s="82">
        <v>0</v>
      </c>
      <c r="DL364" s="82">
        <v>0</v>
      </c>
      <c r="DM364" s="82">
        <v>0</v>
      </c>
      <c r="DN364" s="82">
        <v>0</v>
      </c>
      <c r="DO364" s="82">
        <v>0</v>
      </c>
      <c r="DP364" s="82">
        <v>0</v>
      </c>
      <c r="DQ364" s="82">
        <v>0</v>
      </c>
      <c r="DR364" s="82">
        <v>0</v>
      </c>
      <c r="DS364" s="82">
        <v>0</v>
      </c>
      <c r="DT364" s="82">
        <v>0</v>
      </c>
      <c r="DU364" s="82">
        <v>0</v>
      </c>
      <c r="DV364" s="82">
        <v>0</v>
      </c>
      <c r="DW364" s="82">
        <v>0</v>
      </c>
      <c r="DX364" s="82">
        <v>0</v>
      </c>
      <c r="DY364" s="82">
        <v>0</v>
      </c>
      <c r="DZ364" s="82">
        <v>0</v>
      </c>
      <c r="EA364" s="82">
        <v>0</v>
      </c>
      <c r="EB364" s="82">
        <v>0</v>
      </c>
      <c r="EC364" s="82">
        <v>0</v>
      </c>
      <c r="ED364" s="82">
        <v>0</v>
      </c>
      <c r="EE364" s="82">
        <v>0</v>
      </c>
      <c r="EF364" s="82">
        <v>0</v>
      </c>
      <c r="EG364" s="82">
        <v>0</v>
      </c>
      <c r="EH364" s="82">
        <v>0</v>
      </c>
      <c r="EI364" s="82">
        <v>0</v>
      </c>
      <c r="EJ364" s="82">
        <v>0</v>
      </c>
      <c r="EK364" s="82">
        <v>0</v>
      </c>
      <c r="EL364" s="82">
        <v>0</v>
      </c>
      <c r="EM364" s="82">
        <v>0</v>
      </c>
      <c r="EN364" s="82">
        <v>0</v>
      </c>
      <c r="EO364" s="82">
        <v>0</v>
      </c>
      <c r="EP364" s="82">
        <v>0</v>
      </c>
      <c r="EQ364" s="82">
        <v>0</v>
      </c>
      <c r="ER364" s="82">
        <v>0</v>
      </c>
      <c r="ES364" s="82">
        <v>0</v>
      </c>
      <c r="ET364" s="82">
        <v>0</v>
      </c>
      <c r="EU364" s="82">
        <v>0</v>
      </c>
      <c r="EV364" s="82">
        <v>0</v>
      </c>
      <c r="EW364" s="82">
        <v>0</v>
      </c>
      <c r="EX364" s="82">
        <v>0</v>
      </c>
      <c r="EY364" s="82">
        <v>0</v>
      </c>
      <c r="EZ364" s="82">
        <v>0</v>
      </c>
      <c r="FA364" s="82">
        <v>0</v>
      </c>
      <c r="FB364" s="82">
        <v>0</v>
      </c>
      <c r="FC364" s="82">
        <v>0</v>
      </c>
      <c r="FD364" s="82">
        <v>0</v>
      </c>
      <c r="FE364" s="82">
        <v>0</v>
      </c>
      <c r="FF364" s="82">
        <v>0</v>
      </c>
      <c r="FG364" s="82">
        <v>0</v>
      </c>
      <c r="FH364" s="82">
        <v>0</v>
      </c>
      <c r="FI364" s="82">
        <v>0</v>
      </c>
      <c r="FJ364" s="82">
        <v>0</v>
      </c>
      <c r="FK364" s="82">
        <v>0</v>
      </c>
      <c r="FL364" s="82">
        <v>0</v>
      </c>
      <c r="FM364" s="82">
        <v>0</v>
      </c>
      <c r="FN364" s="82">
        <v>0</v>
      </c>
      <c r="FO364" s="82">
        <v>0</v>
      </c>
      <c r="FP364" s="82">
        <v>0</v>
      </c>
      <c r="FQ364" s="82">
        <v>0</v>
      </c>
      <c r="FR364" s="82">
        <v>0</v>
      </c>
      <c r="FS364" s="82">
        <v>0</v>
      </c>
      <c r="FT364" s="82">
        <v>0</v>
      </c>
      <c r="FU364" s="82">
        <v>0</v>
      </c>
      <c r="FV364" s="82">
        <v>0</v>
      </c>
      <c r="FW364" s="82">
        <v>0</v>
      </c>
      <c r="FX364" s="82">
        <v>0</v>
      </c>
      <c r="FY364" s="82">
        <v>0</v>
      </c>
      <c r="FZ364" s="82">
        <v>0</v>
      </c>
      <c r="GA364" s="82">
        <v>0</v>
      </c>
    </row>
    <row r="365" spans="2:183">
      <c r="B365" s="96" t="s">
        <v>97</v>
      </c>
      <c r="C365" s="166" t="s">
        <v>40</v>
      </c>
      <c r="D365" s="175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  <c r="AO365" s="176">
        <v>0</v>
      </c>
      <c r="AP365" s="176">
        <v>0</v>
      </c>
      <c r="AQ365" s="176">
        <v>0</v>
      </c>
      <c r="AR365" s="176">
        <v>0</v>
      </c>
      <c r="AS365" s="176">
        <v>0</v>
      </c>
      <c r="AT365" s="176">
        <v>0</v>
      </c>
      <c r="AU365" s="176">
        <v>0</v>
      </c>
      <c r="AV365" s="176">
        <v>0</v>
      </c>
      <c r="AW365" s="176">
        <v>0</v>
      </c>
      <c r="AX365" s="176">
        <v>0</v>
      </c>
      <c r="AY365" s="176">
        <v>0</v>
      </c>
      <c r="AZ365" s="176">
        <v>0</v>
      </c>
      <c r="BA365" s="176">
        <v>0</v>
      </c>
      <c r="BB365" s="176">
        <v>0</v>
      </c>
      <c r="BC365" s="176">
        <v>0</v>
      </c>
      <c r="BD365" s="176">
        <v>0</v>
      </c>
      <c r="BE365" s="176">
        <v>0</v>
      </c>
      <c r="BF365" s="176">
        <v>0</v>
      </c>
      <c r="BG365" s="176">
        <v>0</v>
      </c>
      <c r="BH365" s="176">
        <v>0</v>
      </c>
      <c r="BI365" s="176">
        <v>0</v>
      </c>
      <c r="BJ365" s="176">
        <v>0</v>
      </c>
      <c r="BK365" s="176">
        <v>0</v>
      </c>
      <c r="BL365" s="176">
        <v>0</v>
      </c>
      <c r="BM365" s="176">
        <v>0</v>
      </c>
      <c r="BN365" s="176">
        <v>0</v>
      </c>
      <c r="BO365" s="176">
        <v>0</v>
      </c>
      <c r="BP365" s="176">
        <v>0</v>
      </c>
      <c r="BQ365" s="176">
        <v>0</v>
      </c>
      <c r="BR365" s="176">
        <v>0</v>
      </c>
      <c r="BS365" s="176">
        <v>0</v>
      </c>
      <c r="BT365" s="176">
        <v>0</v>
      </c>
      <c r="BU365" s="176">
        <v>0</v>
      </c>
      <c r="BV365" s="176">
        <v>0</v>
      </c>
      <c r="BW365" s="176">
        <v>0</v>
      </c>
      <c r="BX365" s="176">
        <v>0</v>
      </c>
      <c r="BY365" s="176">
        <v>0</v>
      </c>
      <c r="BZ365" s="176">
        <v>0</v>
      </c>
      <c r="CA365" s="176">
        <v>0</v>
      </c>
      <c r="CB365" s="176">
        <v>0</v>
      </c>
      <c r="CC365" s="176">
        <v>0</v>
      </c>
      <c r="CD365" s="176">
        <v>0</v>
      </c>
      <c r="CE365" s="176">
        <v>0</v>
      </c>
      <c r="CF365" s="176">
        <v>0</v>
      </c>
      <c r="CG365" s="176">
        <v>0</v>
      </c>
      <c r="CH365" s="176">
        <v>0</v>
      </c>
      <c r="CI365" s="176">
        <v>0</v>
      </c>
      <c r="CJ365" s="176">
        <v>0</v>
      </c>
      <c r="CK365" s="176">
        <v>0</v>
      </c>
      <c r="CL365" s="176">
        <v>0</v>
      </c>
      <c r="CM365" s="176">
        <v>0</v>
      </c>
      <c r="CN365" s="176">
        <v>0</v>
      </c>
      <c r="CO365" s="176">
        <v>0</v>
      </c>
      <c r="CP365" s="176">
        <v>0</v>
      </c>
      <c r="CQ365" s="176">
        <v>0</v>
      </c>
      <c r="CR365" s="176">
        <v>0</v>
      </c>
      <c r="CS365" s="176">
        <v>0</v>
      </c>
      <c r="CT365" s="176">
        <v>0</v>
      </c>
      <c r="CU365" s="176">
        <v>0</v>
      </c>
      <c r="CV365" s="176">
        <v>0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6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6">
        <v>0</v>
      </c>
      <c r="DM365" s="176">
        <v>0</v>
      </c>
      <c r="DN365" s="176">
        <v>0</v>
      </c>
      <c r="DO365" s="176">
        <v>0</v>
      </c>
      <c r="DP365" s="176">
        <v>0</v>
      </c>
      <c r="DQ365" s="176">
        <v>0</v>
      </c>
      <c r="DR365" s="176">
        <v>0</v>
      </c>
      <c r="DS365" s="176">
        <v>0</v>
      </c>
      <c r="DT365" s="176">
        <v>0</v>
      </c>
      <c r="DU365" s="176">
        <v>0</v>
      </c>
      <c r="DV365" s="176">
        <v>0</v>
      </c>
      <c r="DW365" s="176">
        <v>0</v>
      </c>
      <c r="DX365" s="176">
        <v>0</v>
      </c>
      <c r="DY365" s="176">
        <v>0</v>
      </c>
      <c r="DZ365" s="176">
        <v>0</v>
      </c>
      <c r="EA365" s="176">
        <v>0</v>
      </c>
      <c r="EB365" s="176">
        <v>0</v>
      </c>
      <c r="EC365" s="176">
        <v>0</v>
      </c>
      <c r="ED365" s="176">
        <v>0</v>
      </c>
      <c r="EE365" s="176">
        <v>0</v>
      </c>
      <c r="EF365" s="176">
        <v>0</v>
      </c>
      <c r="EG365" s="176">
        <v>0</v>
      </c>
      <c r="EH365" s="176">
        <v>0</v>
      </c>
      <c r="EI365" s="176">
        <v>0</v>
      </c>
      <c r="EJ365" s="176">
        <v>0</v>
      </c>
      <c r="EK365" s="176">
        <v>0</v>
      </c>
      <c r="EL365" s="176">
        <v>0</v>
      </c>
      <c r="EM365" s="176">
        <v>0</v>
      </c>
      <c r="EN365" s="176">
        <v>0</v>
      </c>
      <c r="EO365" s="176">
        <v>0</v>
      </c>
      <c r="EP365" s="176">
        <v>0</v>
      </c>
      <c r="EQ365" s="176">
        <v>0</v>
      </c>
      <c r="ER365" s="176">
        <v>0</v>
      </c>
      <c r="ES365" s="176">
        <v>0</v>
      </c>
      <c r="ET365" s="176">
        <v>0</v>
      </c>
      <c r="EU365" s="176">
        <v>0</v>
      </c>
      <c r="EV365" s="176">
        <v>0</v>
      </c>
      <c r="EW365" s="176">
        <v>0</v>
      </c>
      <c r="EX365" s="176">
        <v>0</v>
      </c>
      <c r="EY365" s="176">
        <v>0</v>
      </c>
      <c r="EZ365" s="176">
        <v>0</v>
      </c>
      <c r="FA365" s="176">
        <v>0</v>
      </c>
      <c r="FB365" s="176">
        <v>0</v>
      </c>
      <c r="FC365" s="176">
        <v>0</v>
      </c>
      <c r="FD365" s="176">
        <v>0</v>
      </c>
      <c r="FE365" s="176">
        <v>0</v>
      </c>
      <c r="FF365" s="176">
        <v>0</v>
      </c>
      <c r="FG365" s="176">
        <v>0</v>
      </c>
      <c r="FH365" s="176">
        <v>0</v>
      </c>
      <c r="FI365" s="176">
        <v>0</v>
      </c>
      <c r="FJ365" s="176">
        <v>0</v>
      </c>
      <c r="FK365" s="176">
        <v>0</v>
      </c>
      <c r="FL365" s="176">
        <v>0</v>
      </c>
      <c r="FM365" s="176">
        <v>0</v>
      </c>
      <c r="FN365" s="176">
        <v>0</v>
      </c>
      <c r="FO365" s="176">
        <v>0</v>
      </c>
      <c r="FP365" s="176">
        <v>0</v>
      </c>
      <c r="FQ365" s="176">
        <v>0</v>
      </c>
      <c r="FR365" s="176">
        <v>0</v>
      </c>
      <c r="FS365" s="176">
        <v>0</v>
      </c>
      <c r="FT365" s="176">
        <v>0</v>
      </c>
      <c r="FU365" s="176">
        <v>0</v>
      </c>
      <c r="FV365" s="176">
        <v>0</v>
      </c>
      <c r="FW365" s="176">
        <v>0</v>
      </c>
      <c r="FX365" s="176">
        <v>0</v>
      </c>
      <c r="FY365" s="176">
        <v>0</v>
      </c>
      <c r="FZ365" s="176">
        <v>0</v>
      </c>
      <c r="GA365" s="176">
        <v>0</v>
      </c>
    </row>
    <row r="366" spans="2:183">
      <c r="B366" s="96" t="s">
        <v>97</v>
      </c>
      <c r="C366" s="166" t="s">
        <v>41</v>
      </c>
      <c r="D366" s="175">
        <v>744</v>
      </c>
      <c r="E366" s="176">
        <v>672</v>
      </c>
      <c r="F366" s="176">
        <v>744</v>
      </c>
      <c r="G366" s="176">
        <v>720</v>
      </c>
      <c r="H366" s="176">
        <v>744</v>
      </c>
      <c r="I366" s="176">
        <v>720</v>
      </c>
      <c r="J366" s="176">
        <v>744</v>
      </c>
      <c r="K366" s="176">
        <v>744</v>
      </c>
      <c r="L366" s="176">
        <v>720</v>
      </c>
      <c r="M366" s="176">
        <v>744</v>
      </c>
      <c r="N366" s="176">
        <v>720</v>
      </c>
      <c r="O366" s="176">
        <v>744</v>
      </c>
      <c r="P366" s="176">
        <v>744</v>
      </c>
      <c r="Q366" s="176">
        <v>672</v>
      </c>
      <c r="R366" s="176">
        <v>744</v>
      </c>
      <c r="S366" s="176">
        <v>720</v>
      </c>
      <c r="T366" s="176">
        <v>744</v>
      </c>
      <c r="U366" s="176">
        <v>720</v>
      </c>
      <c r="V366" s="176">
        <v>744</v>
      </c>
      <c r="W366" s="176">
        <v>744</v>
      </c>
      <c r="X366" s="176">
        <v>720</v>
      </c>
      <c r="Y366" s="176">
        <v>744</v>
      </c>
      <c r="Z366" s="176">
        <v>720</v>
      </c>
      <c r="AA366" s="176">
        <v>744</v>
      </c>
      <c r="AB366" s="176">
        <v>744</v>
      </c>
      <c r="AC366" s="176">
        <v>672</v>
      </c>
      <c r="AD366" s="176">
        <v>744</v>
      </c>
      <c r="AE366" s="176">
        <v>720</v>
      </c>
      <c r="AF366" s="176">
        <v>744</v>
      </c>
      <c r="AG366" s="176">
        <v>720</v>
      </c>
      <c r="AH366" s="176">
        <v>744</v>
      </c>
      <c r="AI366" s="176">
        <v>744</v>
      </c>
      <c r="AJ366" s="176">
        <v>720</v>
      </c>
      <c r="AK366" s="176">
        <v>744</v>
      </c>
      <c r="AL366" s="176">
        <v>720</v>
      </c>
      <c r="AM366" s="176">
        <v>744</v>
      </c>
      <c r="AN366" s="176">
        <v>744</v>
      </c>
      <c r="AO366" s="176">
        <v>696</v>
      </c>
      <c r="AP366" s="176">
        <v>744</v>
      </c>
      <c r="AQ366" s="176">
        <v>720</v>
      </c>
      <c r="AR366" s="176">
        <v>744</v>
      </c>
      <c r="AS366" s="176">
        <v>720</v>
      </c>
      <c r="AT366" s="176">
        <v>744</v>
      </c>
      <c r="AU366" s="176">
        <v>744</v>
      </c>
      <c r="AV366" s="176">
        <v>720</v>
      </c>
      <c r="AW366" s="176">
        <v>744</v>
      </c>
      <c r="AX366" s="176">
        <v>720</v>
      </c>
      <c r="AY366" s="176">
        <v>744</v>
      </c>
      <c r="AZ366" s="176">
        <v>744</v>
      </c>
      <c r="BA366" s="176">
        <v>672</v>
      </c>
      <c r="BB366" s="176">
        <v>744</v>
      </c>
      <c r="BC366" s="176">
        <v>720</v>
      </c>
      <c r="BD366" s="176">
        <v>744</v>
      </c>
      <c r="BE366" s="176">
        <v>720</v>
      </c>
      <c r="BF366" s="176">
        <v>744</v>
      </c>
      <c r="BG366" s="176">
        <v>744</v>
      </c>
      <c r="BH366" s="176">
        <v>720</v>
      </c>
      <c r="BI366" s="176">
        <v>744</v>
      </c>
      <c r="BJ366" s="176">
        <v>720</v>
      </c>
      <c r="BK366" s="176">
        <v>744</v>
      </c>
      <c r="BL366" s="176">
        <v>744</v>
      </c>
      <c r="BM366" s="176">
        <v>672</v>
      </c>
      <c r="BN366" s="176">
        <v>744</v>
      </c>
      <c r="BO366" s="176">
        <v>720</v>
      </c>
      <c r="BP366" s="176">
        <v>744</v>
      </c>
      <c r="BQ366" s="176">
        <v>720</v>
      </c>
      <c r="BR366" s="176">
        <v>744</v>
      </c>
      <c r="BS366" s="176">
        <v>744</v>
      </c>
      <c r="BT366" s="176">
        <v>720</v>
      </c>
      <c r="BU366" s="176">
        <v>744</v>
      </c>
      <c r="BV366" s="176">
        <v>720</v>
      </c>
      <c r="BW366" s="176">
        <v>744</v>
      </c>
      <c r="BX366" s="176">
        <v>744</v>
      </c>
      <c r="BY366" s="176">
        <v>672</v>
      </c>
      <c r="BZ366" s="176">
        <v>744</v>
      </c>
      <c r="CA366" s="176">
        <v>720</v>
      </c>
      <c r="CB366" s="176">
        <v>744</v>
      </c>
      <c r="CC366" s="176">
        <v>720</v>
      </c>
      <c r="CD366" s="176">
        <v>744</v>
      </c>
      <c r="CE366" s="176">
        <v>744</v>
      </c>
      <c r="CF366" s="176">
        <v>720</v>
      </c>
      <c r="CG366" s="176">
        <v>744</v>
      </c>
      <c r="CH366" s="176">
        <v>720</v>
      </c>
      <c r="CI366" s="176">
        <v>744</v>
      </c>
      <c r="CJ366" s="176">
        <v>744</v>
      </c>
      <c r="CK366" s="176">
        <v>696</v>
      </c>
      <c r="CL366" s="176">
        <v>744</v>
      </c>
      <c r="CM366" s="176">
        <v>720</v>
      </c>
      <c r="CN366" s="176">
        <v>744</v>
      </c>
      <c r="CO366" s="176">
        <v>720</v>
      </c>
      <c r="CP366" s="176">
        <v>744</v>
      </c>
      <c r="CQ366" s="176">
        <v>744</v>
      </c>
      <c r="CR366" s="176">
        <v>720</v>
      </c>
      <c r="CS366" s="176">
        <v>744</v>
      </c>
      <c r="CT366" s="176">
        <v>720</v>
      </c>
      <c r="CU366" s="176">
        <v>744</v>
      </c>
      <c r="CV366" s="176">
        <v>744</v>
      </c>
      <c r="CW366" s="176">
        <v>672</v>
      </c>
      <c r="CX366" s="176">
        <v>744</v>
      </c>
      <c r="CY366" s="176">
        <v>720</v>
      </c>
      <c r="CZ366" s="176">
        <v>744</v>
      </c>
      <c r="DA366" s="176">
        <v>720</v>
      </c>
      <c r="DB366" s="176">
        <v>744</v>
      </c>
      <c r="DC366" s="176">
        <v>744</v>
      </c>
      <c r="DD366" s="176">
        <v>720</v>
      </c>
      <c r="DE366" s="176">
        <v>744</v>
      </c>
      <c r="DF366" s="176">
        <v>720</v>
      </c>
      <c r="DG366" s="176">
        <v>744</v>
      </c>
      <c r="DH366" s="176">
        <v>744</v>
      </c>
      <c r="DI366" s="176">
        <v>672</v>
      </c>
      <c r="DJ366" s="176">
        <v>744</v>
      </c>
      <c r="DK366" s="176">
        <v>720</v>
      </c>
      <c r="DL366" s="176">
        <v>744</v>
      </c>
      <c r="DM366" s="176">
        <v>720</v>
      </c>
      <c r="DN366" s="176">
        <v>744</v>
      </c>
      <c r="DO366" s="176">
        <v>744</v>
      </c>
      <c r="DP366" s="176">
        <v>720</v>
      </c>
      <c r="DQ366" s="176">
        <v>744</v>
      </c>
      <c r="DR366" s="176">
        <v>720</v>
      </c>
      <c r="DS366" s="176">
        <v>744</v>
      </c>
      <c r="DT366" s="176">
        <v>744</v>
      </c>
      <c r="DU366" s="176">
        <v>672</v>
      </c>
      <c r="DV366" s="176">
        <v>744</v>
      </c>
      <c r="DW366" s="176">
        <v>720</v>
      </c>
      <c r="DX366" s="176">
        <v>744</v>
      </c>
      <c r="DY366" s="176">
        <v>720</v>
      </c>
      <c r="DZ366" s="176">
        <v>744</v>
      </c>
      <c r="EA366" s="176">
        <v>744</v>
      </c>
      <c r="EB366" s="176">
        <v>720</v>
      </c>
      <c r="EC366" s="176">
        <v>744</v>
      </c>
      <c r="ED366" s="176">
        <v>720</v>
      </c>
      <c r="EE366" s="176">
        <v>744</v>
      </c>
      <c r="EF366" s="176">
        <v>744</v>
      </c>
      <c r="EG366" s="176">
        <v>696</v>
      </c>
      <c r="EH366" s="176">
        <v>744</v>
      </c>
      <c r="EI366" s="176">
        <v>720</v>
      </c>
      <c r="EJ366" s="176">
        <v>744</v>
      </c>
      <c r="EK366" s="176">
        <v>720</v>
      </c>
      <c r="EL366" s="176">
        <v>744</v>
      </c>
      <c r="EM366" s="176">
        <v>744</v>
      </c>
      <c r="EN366" s="176">
        <v>720</v>
      </c>
      <c r="EO366" s="176">
        <v>744</v>
      </c>
      <c r="EP366" s="176">
        <v>720</v>
      </c>
      <c r="EQ366" s="176">
        <v>744</v>
      </c>
      <c r="ER366" s="176">
        <v>744</v>
      </c>
      <c r="ES366" s="176">
        <v>672</v>
      </c>
      <c r="ET366" s="176">
        <v>744</v>
      </c>
      <c r="EU366" s="176">
        <v>720</v>
      </c>
      <c r="EV366" s="176">
        <v>744</v>
      </c>
      <c r="EW366" s="176">
        <v>720</v>
      </c>
      <c r="EX366" s="176">
        <v>744</v>
      </c>
      <c r="EY366" s="176">
        <v>744</v>
      </c>
      <c r="EZ366" s="176">
        <v>720</v>
      </c>
      <c r="FA366" s="176">
        <v>744</v>
      </c>
      <c r="FB366" s="176">
        <v>720</v>
      </c>
      <c r="FC366" s="176">
        <v>744</v>
      </c>
      <c r="FD366" s="176">
        <v>744</v>
      </c>
      <c r="FE366" s="176">
        <v>672</v>
      </c>
      <c r="FF366" s="176">
        <v>744</v>
      </c>
      <c r="FG366" s="176">
        <v>720</v>
      </c>
      <c r="FH366" s="176">
        <v>744</v>
      </c>
      <c r="FI366" s="176">
        <v>720</v>
      </c>
      <c r="FJ366" s="176">
        <v>744</v>
      </c>
      <c r="FK366" s="176">
        <v>744</v>
      </c>
      <c r="FL366" s="176">
        <v>720</v>
      </c>
      <c r="FM366" s="176">
        <v>744</v>
      </c>
      <c r="FN366" s="176">
        <v>720</v>
      </c>
      <c r="FO366" s="176">
        <v>744</v>
      </c>
      <c r="FP366" s="176">
        <v>744</v>
      </c>
      <c r="FQ366" s="176">
        <v>672</v>
      </c>
      <c r="FR366" s="176">
        <v>744</v>
      </c>
      <c r="FS366" s="176">
        <v>720</v>
      </c>
      <c r="FT366" s="176">
        <v>744</v>
      </c>
      <c r="FU366" s="176">
        <v>720</v>
      </c>
      <c r="FV366" s="176">
        <v>744</v>
      </c>
      <c r="FW366" s="176">
        <v>744</v>
      </c>
      <c r="FX366" s="176">
        <v>720</v>
      </c>
      <c r="FY366" s="176">
        <v>744</v>
      </c>
      <c r="FZ366" s="176">
        <v>720</v>
      </c>
      <c r="GA366" s="176">
        <v>744</v>
      </c>
    </row>
    <row r="367" spans="2:183"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</row>
    <row r="368" spans="2:183">
      <c r="B368" s="171" t="s">
        <v>97</v>
      </c>
      <c r="C368" s="177" t="s">
        <v>96</v>
      </c>
      <c r="D368" s="83">
        <v>0.9665258310419601</v>
      </c>
      <c r="E368" s="84">
        <v>0.98364574520586578</v>
      </c>
      <c r="F368" s="84">
        <v>1.0015884916548379</v>
      </c>
      <c r="G368" s="84">
        <v>0.88630125031733931</v>
      </c>
      <c r="H368" s="84">
        <v>0.96466603548161656</v>
      </c>
      <c r="I368" s="84">
        <v>0.80363466229287572</v>
      </c>
      <c r="J368" s="84">
        <v>0.75170307728447272</v>
      </c>
      <c r="K368" s="84">
        <v>0.80860876249039193</v>
      </c>
      <c r="L368" s="84">
        <v>0.80414983164983167</v>
      </c>
      <c r="M368" s="84">
        <v>0.93017430038599391</v>
      </c>
      <c r="N368" s="84">
        <v>0.79992863984674323</v>
      </c>
      <c r="O368" s="84">
        <v>0.92595682955392322</v>
      </c>
      <c r="P368" s="84">
        <v>0.9665258310419601</v>
      </c>
      <c r="Q368" s="84">
        <v>0.98364574520586578</v>
      </c>
      <c r="R368" s="84">
        <v>1.0015884916548379</v>
      </c>
      <c r="S368" s="84">
        <v>0.88630125031733931</v>
      </c>
      <c r="T368" s="84">
        <v>0.96466603548161656</v>
      </c>
      <c r="U368" s="84">
        <v>0.80363466229287572</v>
      </c>
      <c r="V368" s="84">
        <v>0.75170307728447272</v>
      </c>
      <c r="W368" s="84">
        <v>0.80860876249039193</v>
      </c>
      <c r="X368" s="84">
        <v>0.80414983164983167</v>
      </c>
      <c r="Y368" s="84">
        <v>0.93017430038599391</v>
      </c>
      <c r="Z368" s="84">
        <v>0.79992863984674323</v>
      </c>
      <c r="AA368" s="84">
        <v>0.92595682955392322</v>
      </c>
      <c r="AB368" s="84">
        <v>0.18157348677056903</v>
      </c>
      <c r="AC368" s="84">
        <v>0.1646531400481541</v>
      </c>
      <c r="AD368" s="84">
        <v>7.9989202005557564E-2</v>
      </c>
      <c r="AE368" s="84">
        <v>9.0010767790262181E-2</v>
      </c>
      <c r="AF368" s="84">
        <v>0.14112752204905157</v>
      </c>
      <c r="AG368" s="84">
        <v>0.19717540574282147</v>
      </c>
      <c r="AH368" s="84">
        <v>0.3182717168056059</v>
      </c>
      <c r="AI368" s="84">
        <v>0.30962743143651084</v>
      </c>
      <c r="AJ368" s="84">
        <v>0.16141705680399501</v>
      </c>
      <c r="AK368" s="84">
        <v>7.9468632958801508E-2</v>
      </c>
      <c r="AL368" s="84">
        <v>0.14163022784019977</v>
      </c>
      <c r="AM368" s="84">
        <v>0.18600746043252386</v>
      </c>
      <c r="AN368" s="84">
        <v>0.18122508155128669</v>
      </c>
      <c r="AO368" s="84">
        <v>0.15915778767919411</v>
      </c>
      <c r="AP368" s="84">
        <v>7.6697927993234272E-2</v>
      </c>
      <c r="AQ368" s="84">
        <v>9.2713483146067421E-2</v>
      </c>
      <c r="AR368" s="84">
        <v>0.13674580161894406</v>
      </c>
      <c r="AS368" s="84">
        <v>0.20868851435705368</v>
      </c>
      <c r="AT368" s="84">
        <v>0.30708446599009304</v>
      </c>
      <c r="AU368" s="84">
        <v>0.30957631086142318</v>
      </c>
      <c r="AV368" s="84">
        <v>0.1607125468164794</v>
      </c>
      <c r="AW368" s="84">
        <v>8.1289567476138705E-2</v>
      </c>
      <c r="AX368" s="84">
        <v>0.14613537765293383</v>
      </c>
      <c r="AY368" s="84">
        <v>0.18584050682614472</v>
      </c>
      <c r="AZ368" s="84">
        <v>0.17987805062220613</v>
      </c>
      <c r="BA368" s="84">
        <v>0.17416432584269664</v>
      </c>
      <c r="BB368" s="84">
        <v>7.3148559260601667E-2</v>
      </c>
      <c r="BC368" s="84">
        <v>8.4568742197253438E-2</v>
      </c>
      <c r="BD368" s="84">
        <v>0.13943004711852119</v>
      </c>
      <c r="BE368" s="84">
        <v>0.20771793071161049</v>
      </c>
      <c r="BF368" s="84">
        <v>0.3084965114171801</v>
      </c>
      <c r="BG368" s="84">
        <v>0.31633449619427328</v>
      </c>
      <c r="BH368" s="84">
        <v>0.15463124219725344</v>
      </c>
      <c r="BI368" s="84">
        <v>8.0734565663887883E-2</v>
      </c>
      <c r="BJ368" s="84">
        <v>0.14598509675405744</v>
      </c>
      <c r="BK368" s="84">
        <v>0.18686888365349763</v>
      </c>
      <c r="BL368" s="84">
        <v>0.18147570073698199</v>
      </c>
      <c r="BM368" s="84">
        <v>0.17177442817014446</v>
      </c>
      <c r="BN368" s="84">
        <v>7.7912966654584997E-2</v>
      </c>
      <c r="BO368" s="84">
        <v>8.12837858926342E-2</v>
      </c>
      <c r="BP368" s="84">
        <v>0.13419483206475774</v>
      </c>
      <c r="BQ368" s="84">
        <v>0.20620872347066166</v>
      </c>
      <c r="BR368" s="84">
        <v>0.31604514014739638</v>
      </c>
      <c r="BS368" s="84">
        <v>0.31957631086142319</v>
      </c>
      <c r="BT368" s="84">
        <v>0.15362297128589264</v>
      </c>
      <c r="BU368" s="84">
        <v>7.8690875317143902E-2</v>
      </c>
      <c r="BV368" s="84">
        <v>0.14707553058676653</v>
      </c>
      <c r="BW368" s="84">
        <v>0.18371398151504167</v>
      </c>
      <c r="BX368" s="84">
        <v>0.18510201461882325</v>
      </c>
      <c r="BY368" s="84">
        <v>0.16672050561797752</v>
      </c>
      <c r="BZ368" s="84">
        <v>7.6447761870242839E-2</v>
      </c>
      <c r="CA368" s="84">
        <v>8.6215121722846441E-2</v>
      </c>
      <c r="CB368" s="84">
        <v>0.13098239096290926</v>
      </c>
      <c r="CC368" s="84">
        <v>0.19962866729088638</v>
      </c>
      <c r="CD368" s="84">
        <v>0.32484210764769844</v>
      </c>
      <c r="CE368" s="84">
        <v>0.32003986951794128</v>
      </c>
      <c r="CF368" s="84">
        <v>0.15262539013732834</v>
      </c>
      <c r="CG368" s="84">
        <v>8.0877657967862754E-2</v>
      </c>
      <c r="CH368" s="84">
        <v>0.14467649812734085</v>
      </c>
      <c r="CI368" s="84">
        <v>0.18276549474447262</v>
      </c>
      <c r="CJ368" s="84">
        <v>0.18343413978494624</v>
      </c>
      <c r="CK368" s="84">
        <v>0.15698647165181456</v>
      </c>
      <c r="CL368" s="84">
        <v>7.9077413314002656E-2</v>
      </c>
      <c r="CM368" s="84">
        <v>9.2058988764044947E-2</v>
      </c>
      <c r="CN368" s="84">
        <v>0.1400571614111393</v>
      </c>
      <c r="CO368" s="84">
        <v>0.19713108614232208</v>
      </c>
      <c r="CP368" s="84">
        <v>0.31909062764286578</v>
      </c>
      <c r="CQ368" s="84">
        <v>0.30885141053521803</v>
      </c>
      <c r="CR368" s="84">
        <v>0.1605821629213483</v>
      </c>
      <c r="CS368" s="84">
        <v>8.0329527606620765E-2</v>
      </c>
      <c r="CT368" s="84">
        <v>0.14157560861423221</v>
      </c>
      <c r="CU368" s="84">
        <v>0.18600746043252386</v>
      </c>
      <c r="CV368" s="84">
        <v>0.18122508155128669</v>
      </c>
      <c r="CW368" s="84">
        <v>0.16201845906902088</v>
      </c>
      <c r="CX368" s="84">
        <v>8.0374305303854046E-2</v>
      </c>
      <c r="CY368" s="84">
        <v>9.3673455056179786E-2</v>
      </c>
      <c r="CZ368" s="84">
        <v>0.13605865651806209</v>
      </c>
      <c r="DA368" s="84">
        <v>0.20387141073657927</v>
      </c>
      <c r="DB368" s="84">
        <v>0.31289318291651563</v>
      </c>
      <c r="DC368" s="84">
        <v>0.30621609580765974</v>
      </c>
      <c r="DD368" s="84">
        <v>0.16413030586766542</v>
      </c>
      <c r="DE368" s="84">
        <v>8.139414945028392E-2</v>
      </c>
      <c r="DF368" s="84">
        <v>0.1433468320848939</v>
      </c>
      <c r="DG368" s="84">
        <v>0.18597219705207199</v>
      </c>
      <c r="DH368" s="84">
        <v>0.18123874894285369</v>
      </c>
      <c r="DI368" s="84">
        <v>0.16564715422685927</v>
      </c>
      <c r="DJ368" s="84">
        <v>7.5322731666062584E-2</v>
      </c>
      <c r="DK368" s="84">
        <v>9.3470349563046187E-2</v>
      </c>
      <c r="DL368" s="84">
        <v>0.13697233297088318</v>
      </c>
      <c r="DM368" s="84">
        <v>0.20881179775280898</v>
      </c>
      <c r="DN368" s="84">
        <v>0.30664038902984175</v>
      </c>
      <c r="DO368" s="84">
        <v>0.30895788027062948</v>
      </c>
      <c r="DP368" s="84">
        <v>0.16133598626716605</v>
      </c>
      <c r="DQ368" s="84">
        <v>8.1289567476138705E-2</v>
      </c>
      <c r="DR368" s="84">
        <v>0.14552075530586767</v>
      </c>
      <c r="DS368" s="84">
        <v>0.18645040473601546</v>
      </c>
      <c r="DT368" s="84">
        <v>0.18000641838830495</v>
      </c>
      <c r="DU368" s="84">
        <v>0.17423120652755483</v>
      </c>
      <c r="DV368" s="84">
        <v>7.2597332970883166E-2</v>
      </c>
      <c r="DW368" s="84">
        <v>8.4943274032459423E-2</v>
      </c>
      <c r="DX368" s="84">
        <v>0.13946025129877976</v>
      </c>
      <c r="DY368" s="84">
        <v>0.20782716916354557</v>
      </c>
      <c r="DZ368" s="84">
        <v>0.30824317385526157</v>
      </c>
      <c r="EA368" s="84">
        <v>0.31596864806089164</v>
      </c>
      <c r="EB368" s="84">
        <v>0.15521371722846442</v>
      </c>
      <c r="EC368" s="84">
        <v>8.0540881357979946E-2</v>
      </c>
      <c r="ED368" s="84">
        <v>0.14551763420724095</v>
      </c>
      <c r="EE368" s="84">
        <v>0.18743460794974023</v>
      </c>
      <c r="EF368" s="84">
        <v>0.1837478857073819</v>
      </c>
      <c r="EG368" s="84">
        <v>0.16239482435748417</v>
      </c>
      <c r="EH368" s="84">
        <v>7.6470415005436748E-2</v>
      </c>
      <c r="EI368" s="84">
        <v>8.7128043071161052E-2</v>
      </c>
      <c r="EJ368" s="84">
        <v>0.13003095928476499</v>
      </c>
      <c r="EK368" s="84">
        <v>0.19969889200998753</v>
      </c>
      <c r="EL368" s="84">
        <v>0.32462312734082394</v>
      </c>
      <c r="EM368" s="84">
        <v>0.32049293222181946</v>
      </c>
      <c r="EN368" s="84">
        <v>0.15308208489388264</v>
      </c>
      <c r="EO368" s="84">
        <v>7.9617917119729362E-2</v>
      </c>
      <c r="EP368" s="84">
        <v>0.1449924313358302</v>
      </c>
      <c r="EQ368" s="84">
        <v>0.18304344871330194</v>
      </c>
      <c r="ER368" s="84">
        <v>0.18224666243808144</v>
      </c>
      <c r="ES368" s="84">
        <v>0.16692825374531836</v>
      </c>
      <c r="ET368" s="84">
        <v>7.8063685514075137E-2</v>
      </c>
      <c r="EU368" s="84">
        <v>8.5962624843945068E-2</v>
      </c>
      <c r="EV368" s="84">
        <v>0.14618302223027668</v>
      </c>
      <c r="EW368" s="84">
        <v>0.18984862671660424</v>
      </c>
      <c r="EX368" s="84">
        <v>0.32835530687447145</v>
      </c>
      <c r="EY368" s="84">
        <v>0.31236604446055338</v>
      </c>
      <c r="EZ368" s="84">
        <v>0.15154213483146067</v>
      </c>
      <c r="FA368" s="84">
        <v>7.8777636824936575E-2</v>
      </c>
      <c r="FB368" s="84">
        <v>0.14923283395755307</v>
      </c>
      <c r="FC368" s="84">
        <v>0.18122508155128669</v>
      </c>
      <c r="FD368" s="84">
        <v>0.18145267004953486</v>
      </c>
      <c r="FE368" s="84">
        <v>0.16478690141787053</v>
      </c>
      <c r="FF368" s="84">
        <v>7.9302056904675608E-2</v>
      </c>
      <c r="FG368" s="84">
        <v>9.2021925717852684E-2</v>
      </c>
      <c r="FH368" s="84">
        <v>0.13986838528452336</v>
      </c>
      <c r="FI368" s="84">
        <v>0.19728714107365791</v>
      </c>
      <c r="FJ368" s="84">
        <v>0.31872062643469856</v>
      </c>
      <c r="FK368" s="84">
        <v>0.30841548870363661</v>
      </c>
      <c r="FL368" s="84">
        <v>0.16233255305867667</v>
      </c>
      <c r="FM368" s="84">
        <v>7.8965733357496681E-2</v>
      </c>
      <c r="FN368" s="84">
        <v>0.14191112671660425</v>
      </c>
      <c r="FO368" s="84">
        <v>0.18600746043252386</v>
      </c>
      <c r="FP368" s="84">
        <v>0.18122508155128669</v>
      </c>
      <c r="FQ368" s="84">
        <v>0.16201845906902088</v>
      </c>
      <c r="FR368" s="84">
        <v>8.0502673069952874E-2</v>
      </c>
      <c r="FS368" s="84">
        <v>9.3876326466916363E-2</v>
      </c>
      <c r="FT368" s="84">
        <v>0.13573396158028272</v>
      </c>
      <c r="FU368" s="84">
        <v>0.20428698501872658</v>
      </c>
      <c r="FV368" s="84">
        <v>0.31218142140872296</v>
      </c>
      <c r="FW368" s="84">
        <v>0.30517405158873984</v>
      </c>
      <c r="FX368" s="84">
        <v>0.16655696004993756</v>
      </c>
      <c r="FY368" s="84">
        <v>8.039741150175185E-2</v>
      </c>
      <c r="FZ368" s="84">
        <v>0.14310494694132336</v>
      </c>
      <c r="GA368" s="84">
        <v>0.18620627944907575</v>
      </c>
    </row>
    <row r="369" spans="2:183">
      <c r="B369" s="96" t="s">
        <v>97</v>
      </c>
      <c r="C369" s="166" t="s">
        <v>42</v>
      </c>
      <c r="D369" s="178"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179">
        <v>0</v>
      </c>
      <c r="X369" s="179">
        <v>0</v>
      </c>
      <c r="Y369" s="179">
        <v>0</v>
      </c>
      <c r="Z369" s="179">
        <v>0</v>
      </c>
      <c r="AA369" s="179">
        <v>0</v>
      </c>
      <c r="AB369" s="179">
        <v>0</v>
      </c>
      <c r="AC369" s="179">
        <v>0</v>
      </c>
      <c r="AD369" s="179">
        <v>0</v>
      </c>
      <c r="AE369" s="179">
        <v>0</v>
      </c>
      <c r="AF369" s="179">
        <v>0</v>
      </c>
      <c r="AG369" s="179">
        <v>0</v>
      </c>
      <c r="AH369" s="179">
        <v>0</v>
      </c>
      <c r="AI369" s="179">
        <v>0</v>
      </c>
      <c r="AJ369" s="179">
        <v>0</v>
      </c>
      <c r="AK369" s="179">
        <v>0</v>
      </c>
      <c r="AL369" s="179">
        <v>0</v>
      </c>
      <c r="AM369" s="179">
        <v>0</v>
      </c>
      <c r="AN369" s="179">
        <v>0</v>
      </c>
      <c r="AO369" s="179">
        <v>0</v>
      </c>
      <c r="AP369" s="179">
        <v>0</v>
      </c>
      <c r="AQ369" s="179">
        <v>0</v>
      </c>
      <c r="AR369" s="179">
        <v>0</v>
      </c>
      <c r="AS369" s="179">
        <v>0</v>
      </c>
      <c r="AT369" s="179">
        <v>0</v>
      </c>
      <c r="AU369" s="179">
        <v>0</v>
      </c>
      <c r="AV369" s="179">
        <v>0</v>
      </c>
      <c r="AW369" s="179">
        <v>0</v>
      </c>
      <c r="AX369" s="179">
        <v>0</v>
      </c>
      <c r="AY369" s="179">
        <v>0</v>
      </c>
      <c r="AZ369" s="179">
        <v>0</v>
      </c>
      <c r="BA369" s="179">
        <v>0</v>
      </c>
      <c r="BB369" s="179">
        <v>0</v>
      </c>
      <c r="BC369" s="179">
        <v>0</v>
      </c>
      <c r="BD369" s="179">
        <v>0</v>
      </c>
      <c r="BE369" s="179">
        <v>0</v>
      </c>
      <c r="BF369" s="179">
        <v>0</v>
      </c>
      <c r="BG369" s="179">
        <v>0</v>
      </c>
      <c r="BH369" s="179">
        <v>0</v>
      </c>
      <c r="BI369" s="179">
        <v>0</v>
      </c>
      <c r="BJ369" s="179">
        <v>0</v>
      </c>
      <c r="BK369" s="179">
        <v>0</v>
      </c>
      <c r="BL369" s="179">
        <v>0</v>
      </c>
      <c r="BM369" s="179">
        <v>0</v>
      </c>
      <c r="BN369" s="179">
        <v>0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0</v>
      </c>
      <c r="BW369" s="179">
        <v>0</v>
      </c>
      <c r="BX369" s="179">
        <v>0</v>
      </c>
      <c r="BY369" s="179">
        <v>0</v>
      </c>
      <c r="BZ369" s="179">
        <v>0</v>
      </c>
      <c r="CA369" s="179">
        <v>0</v>
      </c>
      <c r="CB369" s="179">
        <v>0</v>
      </c>
      <c r="CC369" s="179">
        <v>0</v>
      </c>
      <c r="CD369" s="179">
        <v>0</v>
      </c>
      <c r="CE369" s="179">
        <v>0</v>
      </c>
      <c r="CF369" s="179">
        <v>0</v>
      </c>
      <c r="CG369" s="179">
        <v>0</v>
      </c>
      <c r="CH369" s="179">
        <v>0</v>
      </c>
      <c r="CI369" s="179">
        <v>0</v>
      </c>
      <c r="CJ369" s="179">
        <v>0</v>
      </c>
      <c r="CK369" s="179">
        <v>0</v>
      </c>
      <c r="CL369" s="179">
        <v>0</v>
      </c>
      <c r="CM369" s="179">
        <v>0</v>
      </c>
      <c r="CN369" s="179">
        <v>0</v>
      </c>
      <c r="CO369" s="179">
        <v>0</v>
      </c>
      <c r="CP369" s="179">
        <v>0</v>
      </c>
      <c r="CQ369" s="179">
        <v>0</v>
      </c>
      <c r="CR369" s="179">
        <v>0</v>
      </c>
      <c r="CS369" s="179">
        <v>0</v>
      </c>
      <c r="CT369" s="179">
        <v>0</v>
      </c>
      <c r="CU369" s="179">
        <v>0</v>
      </c>
      <c r="CV369" s="179">
        <v>0</v>
      </c>
      <c r="CW369" s="179">
        <v>0</v>
      </c>
      <c r="CX369" s="179">
        <v>0</v>
      </c>
      <c r="CY369" s="179">
        <v>0</v>
      </c>
      <c r="CZ369" s="179">
        <v>0</v>
      </c>
      <c r="DA369" s="179">
        <v>0</v>
      </c>
      <c r="DB369" s="179">
        <v>0</v>
      </c>
      <c r="DC369" s="179">
        <v>0</v>
      </c>
      <c r="DD369" s="179">
        <v>0</v>
      </c>
      <c r="DE369" s="179">
        <v>0</v>
      </c>
      <c r="DF369" s="179">
        <v>0</v>
      </c>
      <c r="DG369" s="179">
        <v>0</v>
      </c>
      <c r="DH369" s="179">
        <v>0</v>
      </c>
      <c r="DI369" s="179">
        <v>0</v>
      </c>
      <c r="DJ369" s="179">
        <v>0</v>
      </c>
      <c r="DK369" s="179">
        <v>0</v>
      </c>
      <c r="DL369" s="179">
        <v>0</v>
      </c>
      <c r="DM369" s="179">
        <v>0</v>
      </c>
      <c r="DN369" s="179">
        <v>0</v>
      </c>
      <c r="DO369" s="179">
        <v>0</v>
      </c>
      <c r="DP369" s="179">
        <v>0</v>
      </c>
      <c r="DQ369" s="179">
        <v>0</v>
      </c>
      <c r="DR369" s="179">
        <v>0</v>
      </c>
      <c r="DS369" s="179">
        <v>0</v>
      </c>
      <c r="DT369" s="179">
        <v>0</v>
      </c>
      <c r="DU369" s="179">
        <v>0</v>
      </c>
      <c r="DV369" s="179">
        <v>0</v>
      </c>
      <c r="DW369" s="179">
        <v>0</v>
      </c>
      <c r="DX369" s="179">
        <v>0</v>
      </c>
      <c r="DY369" s="179">
        <v>0</v>
      </c>
      <c r="DZ369" s="179">
        <v>0</v>
      </c>
      <c r="EA369" s="179">
        <v>0</v>
      </c>
      <c r="EB369" s="179">
        <v>0</v>
      </c>
      <c r="EC369" s="179">
        <v>0</v>
      </c>
      <c r="ED369" s="179">
        <v>0</v>
      </c>
      <c r="EE369" s="179">
        <v>0</v>
      </c>
      <c r="EF369" s="179">
        <v>0</v>
      </c>
      <c r="EG369" s="179">
        <v>0</v>
      </c>
      <c r="EH369" s="179">
        <v>0</v>
      </c>
      <c r="EI369" s="179">
        <v>0</v>
      </c>
      <c r="EJ369" s="179">
        <v>0</v>
      </c>
      <c r="EK369" s="179">
        <v>0</v>
      </c>
      <c r="EL369" s="179">
        <v>0</v>
      </c>
      <c r="EM369" s="179">
        <v>0</v>
      </c>
      <c r="EN369" s="179">
        <v>0</v>
      </c>
      <c r="EO369" s="179">
        <v>0</v>
      </c>
      <c r="EP369" s="179">
        <v>0</v>
      </c>
      <c r="EQ369" s="179">
        <v>0</v>
      </c>
      <c r="ER369" s="179">
        <v>0</v>
      </c>
      <c r="ES369" s="179">
        <v>0</v>
      </c>
      <c r="ET369" s="179">
        <v>0</v>
      </c>
      <c r="EU369" s="179">
        <v>0</v>
      </c>
      <c r="EV369" s="179">
        <v>0</v>
      </c>
      <c r="EW369" s="179">
        <v>0</v>
      </c>
      <c r="EX369" s="179">
        <v>0</v>
      </c>
      <c r="EY369" s="179">
        <v>0</v>
      </c>
      <c r="EZ369" s="179">
        <v>0</v>
      </c>
      <c r="FA369" s="179">
        <v>0</v>
      </c>
      <c r="FB369" s="179">
        <v>0</v>
      </c>
      <c r="FC369" s="179">
        <v>0</v>
      </c>
      <c r="FD369" s="179">
        <v>0</v>
      </c>
      <c r="FE369" s="179">
        <v>0</v>
      </c>
      <c r="FF369" s="179">
        <v>0</v>
      </c>
      <c r="FG369" s="179">
        <v>0</v>
      </c>
      <c r="FH369" s="179">
        <v>0</v>
      </c>
      <c r="FI369" s="179">
        <v>0</v>
      </c>
      <c r="FJ369" s="179">
        <v>0</v>
      </c>
      <c r="FK369" s="179">
        <v>0</v>
      </c>
      <c r="FL369" s="179">
        <v>0</v>
      </c>
      <c r="FM369" s="179">
        <v>0</v>
      </c>
      <c r="FN369" s="179">
        <v>0</v>
      </c>
      <c r="FO369" s="179">
        <v>0</v>
      </c>
      <c r="FP369" s="179">
        <v>0</v>
      </c>
      <c r="FQ369" s="179">
        <v>0</v>
      </c>
      <c r="FR369" s="179">
        <v>0</v>
      </c>
      <c r="FS369" s="179">
        <v>0</v>
      </c>
      <c r="FT369" s="179">
        <v>0</v>
      </c>
      <c r="FU369" s="179">
        <v>0</v>
      </c>
      <c r="FV369" s="179">
        <v>0</v>
      </c>
      <c r="FW369" s="179">
        <v>0</v>
      </c>
      <c r="FX369" s="179">
        <v>0</v>
      </c>
      <c r="FY369" s="179">
        <v>0</v>
      </c>
      <c r="FZ369" s="179">
        <v>0</v>
      </c>
      <c r="GA369" s="179">
        <v>0</v>
      </c>
    </row>
    <row r="370" spans="2:183">
      <c r="B370" s="96" t="s">
        <v>97</v>
      </c>
      <c r="C370" s="166" t="s">
        <v>318</v>
      </c>
      <c r="D370" s="178">
        <v>0</v>
      </c>
      <c r="E370" s="179">
        <v>0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179">
        <v>0</v>
      </c>
      <c r="X370" s="179">
        <v>0</v>
      </c>
      <c r="Y370" s="179">
        <v>0</v>
      </c>
      <c r="Z370" s="179">
        <v>0</v>
      </c>
      <c r="AA370" s="179">
        <v>0</v>
      </c>
      <c r="AB370" s="179">
        <v>0</v>
      </c>
      <c r="AC370" s="179">
        <v>0</v>
      </c>
      <c r="AD370" s="179">
        <v>0</v>
      </c>
      <c r="AE370" s="179">
        <v>0</v>
      </c>
      <c r="AF370" s="179">
        <v>0</v>
      </c>
      <c r="AG370" s="179">
        <v>0</v>
      </c>
      <c r="AH370" s="179">
        <v>0</v>
      </c>
      <c r="AI370" s="179">
        <v>0</v>
      </c>
      <c r="AJ370" s="179">
        <v>0</v>
      </c>
      <c r="AK370" s="179">
        <v>0</v>
      </c>
      <c r="AL370" s="179">
        <v>0</v>
      </c>
      <c r="AM370" s="179">
        <v>0</v>
      </c>
      <c r="AN370" s="179">
        <v>0</v>
      </c>
      <c r="AO370" s="179">
        <v>0</v>
      </c>
      <c r="AP370" s="179">
        <v>0</v>
      </c>
      <c r="AQ370" s="179">
        <v>0</v>
      </c>
      <c r="AR370" s="179">
        <v>0</v>
      </c>
      <c r="AS370" s="179">
        <v>0</v>
      </c>
      <c r="AT370" s="179">
        <v>0</v>
      </c>
      <c r="AU370" s="179">
        <v>0</v>
      </c>
      <c r="AV370" s="179">
        <v>0</v>
      </c>
      <c r="AW370" s="179">
        <v>0</v>
      </c>
      <c r="AX370" s="179">
        <v>0</v>
      </c>
      <c r="AY370" s="179">
        <v>0</v>
      </c>
      <c r="AZ370" s="179">
        <v>0</v>
      </c>
      <c r="BA370" s="179">
        <v>0</v>
      </c>
      <c r="BB370" s="179">
        <v>0</v>
      </c>
      <c r="BC370" s="179">
        <v>0</v>
      </c>
      <c r="BD370" s="179">
        <v>0</v>
      </c>
      <c r="BE370" s="179">
        <v>0</v>
      </c>
      <c r="BF370" s="179">
        <v>0</v>
      </c>
      <c r="BG370" s="179">
        <v>0</v>
      </c>
      <c r="BH370" s="179">
        <v>0</v>
      </c>
      <c r="BI370" s="179">
        <v>0</v>
      </c>
      <c r="BJ370" s="179">
        <v>0</v>
      </c>
      <c r="BK370" s="179">
        <v>0</v>
      </c>
      <c r="BL370" s="179">
        <v>0</v>
      </c>
      <c r="BM370" s="179">
        <v>0</v>
      </c>
      <c r="BN370" s="179">
        <v>0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0</v>
      </c>
      <c r="BW370" s="179">
        <v>0</v>
      </c>
      <c r="BX370" s="179">
        <v>0</v>
      </c>
      <c r="BY370" s="179">
        <v>0</v>
      </c>
      <c r="BZ370" s="179">
        <v>0</v>
      </c>
      <c r="CA370" s="179">
        <v>0</v>
      </c>
      <c r="CB370" s="179">
        <v>0</v>
      </c>
      <c r="CC370" s="179">
        <v>0</v>
      </c>
      <c r="CD370" s="179">
        <v>0</v>
      </c>
      <c r="CE370" s="179">
        <v>0</v>
      </c>
      <c r="CF370" s="179">
        <v>0</v>
      </c>
      <c r="CG370" s="179">
        <v>0</v>
      </c>
      <c r="CH370" s="179">
        <v>0</v>
      </c>
      <c r="CI370" s="179">
        <v>0</v>
      </c>
      <c r="CJ370" s="179">
        <v>0</v>
      </c>
      <c r="CK370" s="179">
        <v>0</v>
      </c>
      <c r="CL370" s="179">
        <v>0</v>
      </c>
      <c r="CM370" s="179">
        <v>0</v>
      </c>
      <c r="CN370" s="179">
        <v>0</v>
      </c>
      <c r="CO370" s="179">
        <v>0</v>
      </c>
      <c r="CP370" s="179">
        <v>0</v>
      </c>
      <c r="CQ370" s="179">
        <v>0</v>
      </c>
      <c r="CR370" s="179">
        <v>0</v>
      </c>
      <c r="CS370" s="179">
        <v>0</v>
      </c>
      <c r="CT370" s="179">
        <v>0</v>
      </c>
      <c r="CU370" s="179">
        <v>0</v>
      </c>
      <c r="CV370" s="179">
        <v>0</v>
      </c>
      <c r="CW370" s="179">
        <v>0</v>
      </c>
      <c r="CX370" s="179">
        <v>0</v>
      </c>
      <c r="CY370" s="179">
        <v>0</v>
      </c>
      <c r="CZ370" s="179">
        <v>0</v>
      </c>
      <c r="DA370" s="179">
        <v>0</v>
      </c>
      <c r="DB370" s="179">
        <v>0</v>
      </c>
      <c r="DC370" s="179">
        <v>0</v>
      </c>
      <c r="DD370" s="179">
        <v>0</v>
      </c>
      <c r="DE370" s="179">
        <v>0</v>
      </c>
      <c r="DF370" s="179">
        <v>0</v>
      </c>
      <c r="DG370" s="179">
        <v>0</v>
      </c>
      <c r="DH370" s="179">
        <v>0</v>
      </c>
      <c r="DI370" s="179">
        <v>0</v>
      </c>
      <c r="DJ370" s="179">
        <v>0</v>
      </c>
      <c r="DK370" s="179">
        <v>0</v>
      </c>
      <c r="DL370" s="179">
        <v>0</v>
      </c>
      <c r="DM370" s="179">
        <v>0</v>
      </c>
      <c r="DN370" s="179">
        <v>0</v>
      </c>
      <c r="DO370" s="179">
        <v>0</v>
      </c>
      <c r="DP370" s="179">
        <v>0</v>
      </c>
      <c r="DQ370" s="179">
        <v>0</v>
      </c>
      <c r="DR370" s="179">
        <v>0</v>
      </c>
      <c r="DS370" s="179">
        <v>0</v>
      </c>
      <c r="DT370" s="179">
        <v>0</v>
      </c>
      <c r="DU370" s="179">
        <v>0</v>
      </c>
      <c r="DV370" s="179">
        <v>0</v>
      </c>
      <c r="DW370" s="179">
        <v>0</v>
      </c>
      <c r="DX370" s="179">
        <v>0</v>
      </c>
      <c r="DY370" s="179">
        <v>0</v>
      </c>
      <c r="DZ370" s="179">
        <v>0</v>
      </c>
      <c r="EA370" s="179">
        <v>0</v>
      </c>
      <c r="EB370" s="179">
        <v>0</v>
      </c>
      <c r="EC370" s="179">
        <v>0</v>
      </c>
      <c r="ED370" s="179">
        <v>0</v>
      </c>
      <c r="EE370" s="179">
        <v>0</v>
      </c>
      <c r="EF370" s="179">
        <v>0</v>
      </c>
      <c r="EG370" s="179">
        <v>0</v>
      </c>
      <c r="EH370" s="179">
        <v>0</v>
      </c>
      <c r="EI370" s="179">
        <v>0</v>
      </c>
      <c r="EJ370" s="179">
        <v>0</v>
      </c>
      <c r="EK370" s="179">
        <v>0</v>
      </c>
      <c r="EL370" s="179">
        <v>0</v>
      </c>
      <c r="EM370" s="179">
        <v>0</v>
      </c>
      <c r="EN370" s="179">
        <v>0</v>
      </c>
      <c r="EO370" s="179">
        <v>0</v>
      </c>
      <c r="EP370" s="179">
        <v>0</v>
      </c>
      <c r="EQ370" s="179">
        <v>0</v>
      </c>
      <c r="ER370" s="179">
        <v>0</v>
      </c>
      <c r="ES370" s="179">
        <v>0</v>
      </c>
      <c r="ET370" s="179">
        <v>0</v>
      </c>
      <c r="EU370" s="179">
        <v>0</v>
      </c>
      <c r="EV370" s="179">
        <v>0</v>
      </c>
      <c r="EW370" s="179">
        <v>0</v>
      </c>
      <c r="EX370" s="179">
        <v>0</v>
      </c>
      <c r="EY370" s="179">
        <v>0</v>
      </c>
      <c r="EZ370" s="179">
        <v>0</v>
      </c>
      <c r="FA370" s="179">
        <v>0</v>
      </c>
      <c r="FB370" s="179">
        <v>0</v>
      </c>
      <c r="FC370" s="179">
        <v>0</v>
      </c>
      <c r="FD370" s="179">
        <v>0</v>
      </c>
      <c r="FE370" s="179">
        <v>0</v>
      </c>
      <c r="FF370" s="179">
        <v>0</v>
      </c>
      <c r="FG370" s="179">
        <v>0</v>
      </c>
      <c r="FH370" s="179">
        <v>0</v>
      </c>
      <c r="FI370" s="179">
        <v>0</v>
      </c>
      <c r="FJ370" s="179">
        <v>0</v>
      </c>
      <c r="FK370" s="179">
        <v>0</v>
      </c>
      <c r="FL370" s="179">
        <v>0</v>
      </c>
      <c r="FM370" s="179">
        <v>0</v>
      </c>
      <c r="FN370" s="179">
        <v>0</v>
      </c>
      <c r="FO370" s="179">
        <v>0</v>
      </c>
      <c r="FP370" s="179">
        <v>0</v>
      </c>
      <c r="FQ370" s="179">
        <v>0</v>
      </c>
      <c r="FR370" s="179">
        <v>0</v>
      </c>
      <c r="FS370" s="179">
        <v>0</v>
      </c>
      <c r="FT370" s="179">
        <v>0</v>
      </c>
      <c r="FU370" s="179">
        <v>0</v>
      </c>
      <c r="FV370" s="179">
        <v>0</v>
      </c>
      <c r="FW370" s="179">
        <v>0</v>
      </c>
      <c r="FX370" s="179">
        <v>0</v>
      </c>
      <c r="FY370" s="179">
        <v>0</v>
      </c>
      <c r="FZ370" s="179">
        <v>0</v>
      </c>
      <c r="GA370" s="179">
        <v>0</v>
      </c>
    </row>
    <row r="371" spans="2:183">
      <c r="B371" s="96" t="s">
        <v>97</v>
      </c>
      <c r="C371" s="166" t="s">
        <v>43</v>
      </c>
      <c r="D371" s="175">
        <v>0</v>
      </c>
      <c r="E371" s="176">
        <v>0</v>
      </c>
      <c r="F371" s="176">
        <v>0</v>
      </c>
      <c r="G371" s="176">
        <v>0</v>
      </c>
      <c r="H371" s="176">
        <v>0</v>
      </c>
      <c r="I371" s="176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0</v>
      </c>
      <c r="R371" s="176">
        <v>0</v>
      </c>
      <c r="S371" s="176">
        <v>0</v>
      </c>
      <c r="T371" s="176">
        <v>0</v>
      </c>
      <c r="U371" s="176">
        <v>0</v>
      </c>
      <c r="V371" s="176">
        <v>0</v>
      </c>
      <c r="W371" s="176">
        <v>0</v>
      </c>
      <c r="X371" s="176">
        <v>0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6">
        <v>0</v>
      </c>
      <c r="AL371" s="176">
        <v>0</v>
      </c>
      <c r="AM371" s="176">
        <v>0</v>
      </c>
      <c r="AN371" s="176">
        <v>0</v>
      </c>
      <c r="AO371" s="176">
        <v>0</v>
      </c>
      <c r="AP371" s="176">
        <v>0</v>
      </c>
      <c r="AQ371" s="176">
        <v>0</v>
      </c>
      <c r="AR371" s="176">
        <v>0</v>
      </c>
      <c r="AS371" s="176">
        <v>0</v>
      </c>
      <c r="AT371" s="176">
        <v>0</v>
      </c>
      <c r="AU371" s="176">
        <v>0</v>
      </c>
      <c r="AV371" s="176">
        <v>0</v>
      </c>
      <c r="AW371" s="176">
        <v>0</v>
      </c>
      <c r="AX371" s="176">
        <v>0</v>
      </c>
      <c r="AY371" s="176">
        <v>0</v>
      </c>
      <c r="AZ371" s="176">
        <v>0</v>
      </c>
      <c r="BA371" s="176">
        <v>0</v>
      </c>
      <c r="BB371" s="176">
        <v>0</v>
      </c>
      <c r="BC371" s="176">
        <v>0</v>
      </c>
      <c r="BD371" s="176">
        <v>0</v>
      </c>
      <c r="BE371" s="176">
        <v>0</v>
      </c>
      <c r="BF371" s="176">
        <v>0</v>
      </c>
      <c r="BG371" s="176">
        <v>0</v>
      </c>
      <c r="BH371" s="176">
        <v>0</v>
      </c>
      <c r="BI371" s="176">
        <v>0</v>
      </c>
      <c r="BJ371" s="176">
        <v>0</v>
      </c>
      <c r="BK371" s="176">
        <v>0</v>
      </c>
      <c r="BL371" s="176">
        <v>0</v>
      </c>
      <c r="BM371" s="176">
        <v>0</v>
      </c>
      <c r="BN371" s="176">
        <v>0</v>
      </c>
      <c r="BO371" s="176">
        <v>0</v>
      </c>
      <c r="BP371" s="176">
        <v>0</v>
      </c>
      <c r="BQ371" s="176">
        <v>0</v>
      </c>
      <c r="BR371" s="176">
        <v>0</v>
      </c>
      <c r="BS371" s="176">
        <v>0</v>
      </c>
      <c r="BT371" s="176">
        <v>0</v>
      </c>
      <c r="BU371" s="176">
        <v>0</v>
      </c>
      <c r="BV371" s="176">
        <v>0</v>
      </c>
      <c r="BW371" s="176">
        <v>0</v>
      </c>
      <c r="BX371" s="176">
        <v>0</v>
      </c>
      <c r="BY371" s="176">
        <v>0</v>
      </c>
      <c r="BZ371" s="176">
        <v>0</v>
      </c>
      <c r="CA371" s="176">
        <v>0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6">
        <v>0</v>
      </c>
      <c r="CI371" s="176">
        <v>0</v>
      </c>
      <c r="CJ371" s="176">
        <v>0</v>
      </c>
      <c r="CK371" s="176">
        <v>0</v>
      </c>
      <c r="CL371" s="176">
        <v>0</v>
      </c>
      <c r="CM371" s="176">
        <v>0</v>
      </c>
      <c r="CN371" s="176">
        <v>0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6">
        <v>0</v>
      </c>
      <c r="CV371" s="176">
        <v>0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6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6">
        <v>0</v>
      </c>
      <c r="DM371" s="176">
        <v>0</v>
      </c>
      <c r="DN371" s="176">
        <v>0</v>
      </c>
      <c r="DO371" s="176">
        <v>0</v>
      </c>
      <c r="DP371" s="176">
        <v>0</v>
      </c>
      <c r="DQ371" s="176">
        <v>0</v>
      </c>
      <c r="DR371" s="176">
        <v>0</v>
      </c>
      <c r="DS371" s="176">
        <v>0</v>
      </c>
      <c r="DT371" s="176">
        <v>0</v>
      </c>
      <c r="DU371" s="176">
        <v>0</v>
      </c>
      <c r="DV371" s="176">
        <v>0</v>
      </c>
      <c r="DW371" s="176">
        <v>0</v>
      </c>
      <c r="DX371" s="176">
        <v>0</v>
      </c>
      <c r="DY371" s="176">
        <v>0</v>
      </c>
      <c r="DZ371" s="176">
        <v>0</v>
      </c>
      <c r="EA371" s="176">
        <v>0</v>
      </c>
      <c r="EB371" s="176">
        <v>0</v>
      </c>
      <c r="EC371" s="176">
        <v>0</v>
      </c>
      <c r="ED371" s="176">
        <v>0</v>
      </c>
      <c r="EE371" s="176">
        <v>0</v>
      </c>
      <c r="EF371" s="176">
        <v>0</v>
      </c>
      <c r="EG371" s="176">
        <v>0</v>
      </c>
      <c r="EH371" s="176">
        <v>0</v>
      </c>
      <c r="EI371" s="176">
        <v>0</v>
      </c>
      <c r="EJ371" s="176">
        <v>0</v>
      </c>
      <c r="EK371" s="176">
        <v>0</v>
      </c>
      <c r="EL371" s="176">
        <v>0</v>
      </c>
      <c r="EM371" s="176">
        <v>0</v>
      </c>
      <c r="EN371" s="176">
        <v>0</v>
      </c>
      <c r="EO371" s="176">
        <v>0</v>
      </c>
      <c r="EP371" s="176">
        <v>0</v>
      </c>
      <c r="EQ371" s="176">
        <v>0</v>
      </c>
      <c r="ER371" s="176">
        <v>0</v>
      </c>
      <c r="ES371" s="176">
        <v>0</v>
      </c>
      <c r="ET371" s="176">
        <v>0</v>
      </c>
      <c r="EU371" s="176">
        <v>0</v>
      </c>
      <c r="EV371" s="176">
        <v>0</v>
      </c>
      <c r="EW371" s="176">
        <v>0</v>
      </c>
      <c r="EX371" s="176">
        <v>0</v>
      </c>
      <c r="EY371" s="176">
        <v>0</v>
      </c>
      <c r="EZ371" s="176">
        <v>0</v>
      </c>
      <c r="FA371" s="176">
        <v>0</v>
      </c>
      <c r="FB371" s="176">
        <v>0</v>
      </c>
      <c r="FC371" s="176">
        <v>0</v>
      </c>
      <c r="FD371" s="176">
        <v>0</v>
      </c>
      <c r="FE371" s="176">
        <v>0</v>
      </c>
      <c r="FF371" s="176">
        <v>0</v>
      </c>
      <c r="FG371" s="176">
        <v>0</v>
      </c>
      <c r="FH371" s="176">
        <v>0</v>
      </c>
      <c r="FI371" s="176">
        <v>0</v>
      </c>
      <c r="FJ371" s="176">
        <v>0</v>
      </c>
      <c r="FK371" s="176">
        <v>0</v>
      </c>
      <c r="FL371" s="176">
        <v>0</v>
      </c>
      <c r="FM371" s="176">
        <v>0</v>
      </c>
      <c r="FN371" s="176">
        <v>0</v>
      </c>
      <c r="FO371" s="176">
        <v>0</v>
      </c>
      <c r="FP371" s="176">
        <v>0</v>
      </c>
      <c r="FQ371" s="176">
        <v>0</v>
      </c>
      <c r="FR371" s="176">
        <v>0</v>
      </c>
      <c r="FS371" s="176">
        <v>0</v>
      </c>
      <c r="FT371" s="176">
        <v>0</v>
      </c>
      <c r="FU371" s="176">
        <v>0</v>
      </c>
      <c r="FV371" s="176">
        <v>0</v>
      </c>
      <c r="FW371" s="176">
        <v>0</v>
      </c>
      <c r="FX371" s="176">
        <v>0</v>
      </c>
      <c r="FY371" s="176">
        <v>0</v>
      </c>
      <c r="FZ371" s="176">
        <v>0</v>
      </c>
      <c r="GA371" s="176">
        <v>0</v>
      </c>
    </row>
    <row r="372" spans="2:183">
      <c r="B372" s="96" t="s">
        <v>97</v>
      </c>
      <c r="C372" s="166" t="s">
        <v>44</v>
      </c>
      <c r="D372" s="178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9">
        <v>0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9">
        <v>0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9">
        <v>0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9">
        <v>0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9">
        <v>0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9">
        <v>0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0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9">
        <v>0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9">
        <v>0</v>
      </c>
      <c r="CM372" s="179">
        <v>0</v>
      </c>
      <c r="CN372" s="179">
        <v>0</v>
      </c>
      <c r="CO372" s="179">
        <v>0</v>
      </c>
      <c r="CP372" s="179">
        <v>0</v>
      </c>
      <c r="CQ372" s="179">
        <v>0</v>
      </c>
      <c r="CR372" s="179">
        <v>0</v>
      </c>
      <c r="CS372" s="179">
        <v>0</v>
      </c>
      <c r="CT372" s="179">
        <v>0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9">
        <v>0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9">
        <v>0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9">
        <v>0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9">
        <v>0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9">
        <v>0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9">
        <v>0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9">
        <v>0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9">
        <v>0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9">
        <v>0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9">
        <v>0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</row>
    <row r="373" spans="2:183">
      <c r="B373" s="171" t="s">
        <v>97</v>
      </c>
      <c r="C373" s="172" t="s">
        <v>45</v>
      </c>
      <c r="D373" s="92">
        <v>0</v>
      </c>
      <c r="E373" s="93">
        <v>0</v>
      </c>
      <c r="F373" s="93">
        <v>0</v>
      </c>
      <c r="G373" s="93">
        <v>0</v>
      </c>
      <c r="H373" s="93">
        <v>0</v>
      </c>
      <c r="I373" s="93">
        <v>0</v>
      </c>
      <c r="J373" s="93">
        <v>0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  <c r="P373" s="93">
        <v>0</v>
      </c>
      <c r="Q373" s="93">
        <v>0</v>
      </c>
      <c r="R373" s="93">
        <v>0</v>
      </c>
      <c r="S373" s="93">
        <v>0</v>
      </c>
      <c r="T373" s="93">
        <v>0</v>
      </c>
      <c r="U373" s="93">
        <v>0</v>
      </c>
      <c r="V373" s="93">
        <v>0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93">
        <v>0</v>
      </c>
      <c r="AI373" s="93">
        <v>0</v>
      </c>
      <c r="AJ373" s="93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93">
        <v>0</v>
      </c>
      <c r="AV373" s="93">
        <v>0</v>
      </c>
      <c r="AW373" s="93">
        <v>0</v>
      </c>
      <c r="AX373" s="93">
        <v>0</v>
      </c>
      <c r="AY373" s="93">
        <v>0</v>
      </c>
      <c r="AZ373" s="93">
        <v>0</v>
      </c>
      <c r="BA373" s="93">
        <v>0</v>
      </c>
      <c r="BB373" s="93">
        <v>0</v>
      </c>
      <c r="BC373" s="93">
        <v>0</v>
      </c>
      <c r="BD373" s="93">
        <v>0</v>
      </c>
      <c r="BE373" s="93">
        <v>0</v>
      </c>
      <c r="BF373" s="93">
        <v>0</v>
      </c>
      <c r="BG373" s="93">
        <v>0</v>
      </c>
      <c r="BH373" s="93">
        <v>0</v>
      </c>
      <c r="BI373" s="93">
        <v>0</v>
      </c>
      <c r="BJ373" s="93">
        <v>0</v>
      </c>
      <c r="BK373" s="93">
        <v>0</v>
      </c>
      <c r="BL373" s="93">
        <v>0</v>
      </c>
      <c r="BM373" s="93">
        <v>0</v>
      </c>
      <c r="BN373" s="93">
        <v>0</v>
      </c>
      <c r="BO373" s="93">
        <v>0</v>
      </c>
      <c r="BP373" s="93">
        <v>0</v>
      </c>
      <c r="BQ373" s="93">
        <v>0</v>
      </c>
      <c r="BR373" s="93">
        <v>0</v>
      </c>
      <c r="BS373" s="93">
        <v>0</v>
      </c>
      <c r="BT373" s="93">
        <v>0</v>
      </c>
      <c r="BU373" s="93">
        <v>0</v>
      </c>
      <c r="BV373" s="93">
        <v>0</v>
      </c>
      <c r="BW373" s="93">
        <v>0</v>
      </c>
      <c r="BX373" s="93">
        <v>0</v>
      </c>
      <c r="BY373" s="93">
        <v>0</v>
      </c>
      <c r="BZ373" s="93">
        <v>0</v>
      </c>
      <c r="CA373" s="93">
        <v>0</v>
      </c>
      <c r="CB373" s="93">
        <v>0</v>
      </c>
      <c r="CC373" s="93">
        <v>0</v>
      </c>
      <c r="CD373" s="93">
        <v>0</v>
      </c>
      <c r="CE373" s="93">
        <v>0</v>
      </c>
      <c r="CF373" s="93">
        <v>0</v>
      </c>
      <c r="CG373" s="93">
        <v>0</v>
      </c>
      <c r="CH373" s="93">
        <v>0</v>
      </c>
      <c r="CI373" s="93">
        <v>0</v>
      </c>
      <c r="CJ373" s="93">
        <v>0</v>
      </c>
      <c r="CK373" s="93">
        <v>0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3">
        <v>0</v>
      </c>
      <c r="CT373" s="93">
        <v>0</v>
      </c>
      <c r="CU373" s="93">
        <v>0</v>
      </c>
      <c r="CV373" s="93">
        <v>0</v>
      </c>
      <c r="CW373" s="93">
        <v>0</v>
      </c>
      <c r="CX373" s="93">
        <v>0</v>
      </c>
      <c r="CY373" s="93">
        <v>0</v>
      </c>
      <c r="CZ373" s="93">
        <v>0</v>
      </c>
      <c r="DA373" s="93">
        <v>0</v>
      </c>
      <c r="DB373" s="93">
        <v>0</v>
      </c>
      <c r="DC373" s="93">
        <v>0</v>
      </c>
      <c r="DD373" s="93">
        <v>0</v>
      </c>
      <c r="DE373" s="93">
        <v>0</v>
      </c>
      <c r="DF373" s="93">
        <v>0</v>
      </c>
      <c r="DG373" s="93">
        <v>0</v>
      </c>
      <c r="DH373" s="93">
        <v>0</v>
      </c>
      <c r="DI373" s="93">
        <v>0</v>
      </c>
      <c r="DJ373" s="93">
        <v>0</v>
      </c>
      <c r="DK373" s="93">
        <v>0</v>
      </c>
      <c r="DL373" s="93">
        <v>0</v>
      </c>
      <c r="DM373" s="93">
        <v>0</v>
      </c>
      <c r="DN373" s="93">
        <v>0</v>
      </c>
      <c r="DO373" s="93">
        <v>0</v>
      </c>
      <c r="DP373" s="93">
        <v>0</v>
      </c>
      <c r="DQ373" s="93">
        <v>0</v>
      </c>
      <c r="DR373" s="93">
        <v>0</v>
      </c>
      <c r="DS373" s="93">
        <v>0</v>
      </c>
      <c r="DT373" s="93">
        <v>0</v>
      </c>
      <c r="DU373" s="93">
        <v>0</v>
      </c>
      <c r="DV373" s="93">
        <v>0</v>
      </c>
      <c r="DW373" s="93">
        <v>0</v>
      </c>
      <c r="DX373" s="93">
        <v>0</v>
      </c>
      <c r="DY373" s="93">
        <v>0</v>
      </c>
      <c r="DZ373" s="93">
        <v>0</v>
      </c>
      <c r="EA373" s="93">
        <v>0</v>
      </c>
      <c r="EB373" s="93">
        <v>0</v>
      </c>
      <c r="EC373" s="93">
        <v>0</v>
      </c>
      <c r="ED373" s="93">
        <v>0</v>
      </c>
      <c r="EE373" s="93">
        <v>0</v>
      </c>
      <c r="EF373" s="93">
        <v>0</v>
      </c>
      <c r="EG373" s="93">
        <v>0</v>
      </c>
      <c r="EH373" s="93">
        <v>0</v>
      </c>
      <c r="EI373" s="93">
        <v>0</v>
      </c>
      <c r="EJ373" s="93">
        <v>0</v>
      </c>
      <c r="EK373" s="93">
        <v>0</v>
      </c>
      <c r="EL373" s="93">
        <v>0</v>
      </c>
      <c r="EM373" s="93">
        <v>0</v>
      </c>
      <c r="EN373" s="93">
        <v>0</v>
      </c>
      <c r="EO373" s="93">
        <v>0</v>
      </c>
      <c r="EP373" s="93">
        <v>0</v>
      </c>
      <c r="EQ373" s="93">
        <v>0</v>
      </c>
      <c r="ER373" s="93">
        <v>0</v>
      </c>
      <c r="ES373" s="93">
        <v>0</v>
      </c>
      <c r="ET373" s="93">
        <v>0</v>
      </c>
      <c r="EU373" s="93">
        <v>0</v>
      </c>
      <c r="EV373" s="93">
        <v>0</v>
      </c>
      <c r="EW373" s="93">
        <v>0</v>
      </c>
      <c r="EX373" s="93">
        <v>0</v>
      </c>
      <c r="EY373" s="93">
        <v>0</v>
      </c>
      <c r="EZ373" s="93">
        <v>0</v>
      </c>
      <c r="FA373" s="93">
        <v>0</v>
      </c>
      <c r="FB373" s="93">
        <v>0</v>
      </c>
      <c r="FC373" s="93">
        <v>0</v>
      </c>
      <c r="FD373" s="93">
        <v>0</v>
      </c>
      <c r="FE373" s="93">
        <v>0</v>
      </c>
      <c r="FF373" s="93">
        <v>0</v>
      </c>
      <c r="FG373" s="93">
        <v>0</v>
      </c>
      <c r="FH373" s="93">
        <v>0</v>
      </c>
      <c r="FI373" s="93">
        <v>0</v>
      </c>
      <c r="FJ373" s="93">
        <v>0</v>
      </c>
      <c r="FK373" s="93">
        <v>0</v>
      </c>
      <c r="FL373" s="93">
        <v>0</v>
      </c>
      <c r="FM373" s="93">
        <v>0</v>
      </c>
      <c r="FN373" s="93">
        <v>0</v>
      </c>
      <c r="FO373" s="93">
        <v>0</v>
      </c>
      <c r="FP373" s="93">
        <v>0</v>
      </c>
      <c r="FQ373" s="93">
        <v>0</v>
      </c>
      <c r="FR373" s="93">
        <v>0</v>
      </c>
      <c r="FS373" s="93">
        <v>0</v>
      </c>
      <c r="FT373" s="93">
        <v>0</v>
      </c>
      <c r="FU373" s="93">
        <v>0</v>
      </c>
      <c r="FV373" s="93">
        <v>0</v>
      </c>
      <c r="FW373" s="93">
        <v>0</v>
      </c>
      <c r="FX373" s="93">
        <v>0</v>
      </c>
      <c r="FY373" s="93">
        <v>0</v>
      </c>
      <c r="FZ373" s="93">
        <v>0</v>
      </c>
      <c r="GA373" s="93">
        <v>0</v>
      </c>
    </row>
    <row r="374" spans="2:183">
      <c r="B374" s="96" t="s">
        <v>97</v>
      </c>
      <c r="C374" s="166" t="s">
        <v>46</v>
      </c>
      <c r="D374" s="96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  <c r="CM374" s="17">
        <v>0</v>
      </c>
      <c r="CN374" s="17">
        <v>0</v>
      </c>
      <c r="CO374" s="17">
        <v>0</v>
      </c>
      <c r="CP374" s="17">
        <v>0</v>
      </c>
      <c r="CQ374" s="17">
        <v>0</v>
      </c>
      <c r="CR374" s="17">
        <v>0</v>
      </c>
      <c r="CS374" s="17">
        <v>0</v>
      </c>
      <c r="CT374" s="17">
        <v>0</v>
      </c>
      <c r="CU374" s="17">
        <v>0</v>
      </c>
      <c r="CV374" s="17">
        <v>0</v>
      </c>
      <c r="CW374" s="17">
        <v>0</v>
      </c>
      <c r="CX374" s="17">
        <v>0</v>
      </c>
      <c r="CY374" s="17">
        <v>0</v>
      </c>
      <c r="CZ374" s="17">
        <v>0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0</v>
      </c>
      <c r="DH374" s="17">
        <v>0</v>
      </c>
      <c r="DI374" s="17">
        <v>0</v>
      </c>
      <c r="DJ374" s="17">
        <v>0</v>
      </c>
      <c r="DK374" s="17">
        <v>0</v>
      </c>
      <c r="DL374" s="17">
        <v>0</v>
      </c>
      <c r="DM374" s="17">
        <v>0</v>
      </c>
      <c r="DN374" s="17">
        <v>0</v>
      </c>
      <c r="DO374" s="17">
        <v>0</v>
      </c>
      <c r="DP374" s="17">
        <v>0</v>
      </c>
      <c r="DQ374" s="17">
        <v>0</v>
      </c>
      <c r="DR374" s="17">
        <v>0</v>
      </c>
      <c r="DS374" s="17">
        <v>0</v>
      </c>
      <c r="DT374" s="17">
        <v>0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0</v>
      </c>
      <c r="EB374" s="17">
        <v>0</v>
      </c>
      <c r="EC374" s="17">
        <v>0</v>
      </c>
      <c r="ED374" s="17">
        <v>0</v>
      </c>
      <c r="EE374" s="17">
        <v>0</v>
      </c>
      <c r="EF374" s="17">
        <v>0</v>
      </c>
      <c r="EG374" s="17">
        <v>0</v>
      </c>
      <c r="EH374" s="17">
        <v>0</v>
      </c>
      <c r="EI374" s="17">
        <v>0</v>
      </c>
      <c r="EJ374" s="17">
        <v>0</v>
      </c>
      <c r="EK374" s="17">
        <v>0</v>
      </c>
      <c r="EL374" s="17">
        <v>0</v>
      </c>
      <c r="EM374" s="17">
        <v>0</v>
      </c>
      <c r="EN374" s="17">
        <v>0</v>
      </c>
      <c r="EO374" s="17">
        <v>0</v>
      </c>
      <c r="EP374" s="17">
        <v>0</v>
      </c>
      <c r="EQ374" s="17">
        <v>0</v>
      </c>
      <c r="ER374" s="17">
        <v>0</v>
      </c>
      <c r="ES374" s="17">
        <v>0</v>
      </c>
      <c r="ET374" s="17">
        <v>0</v>
      </c>
      <c r="EU374" s="17">
        <v>0</v>
      </c>
      <c r="EV374" s="17">
        <v>0</v>
      </c>
      <c r="EW374" s="17">
        <v>0</v>
      </c>
      <c r="EX374" s="17">
        <v>0</v>
      </c>
      <c r="EY374" s="17">
        <v>0</v>
      </c>
      <c r="EZ374" s="17">
        <v>0</v>
      </c>
      <c r="FA374" s="17">
        <v>0</v>
      </c>
      <c r="FB374" s="17">
        <v>0</v>
      </c>
      <c r="FC374" s="17">
        <v>0</v>
      </c>
      <c r="FD374" s="17">
        <v>0</v>
      </c>
      <c r="FE374" s="17">
        <v>0</v>
      </c>
      <c r="FF374" s="17">
        <v>0</v>
      </c>
      <c r="FG374" s="17">
        <v>0</v>
      </c>
      <c r="FH374" s="17">
        <v>0</v>
      </c>
      <c r="FI374" s="17">
        <v>0</v>
      </c>
      <c r="FJ374" s="17">
        <v>0</v>
      </c>
      <c r="FK374" s="17">
        <v>0</v>
      </c>
      <c r="FL374" s="17">
        <v>0</v>
      </c>
      <c r="FM374" s="17">
        <v>0</v>
      </c>
      <c r="FN374" s="17">
        <v>0</v>
      </c>
      <c r="FO374" s="17">
        <v>0</v>
      </c>
      <c r="FP374" s="17">
        <v>0</v>
      </c>
      <c r="FQ374" s="17">
        <v>0</v>
      </c>
      <c r="FR374" s="17">
        <v>0</v>
      </c>
      <c r="FS374" s="17">
        <v>0</v>
      </c>
      <c r="FT374" s="17">
        <v>0</v>
      </c>
      <c r="FU374" s="17">
        <v>0</v>
      </c>
      <c r="FV374" s="17">
        <v>0</v>
      </c>
      <c r="FW374" s="17">
        <v>0</v>
      </c>
      <c r="FX374" s="17">
        <v>0</v>
      </c>
      <c r="FY374" s="17">
        <v>0</v>
      </c>
      <c r="FZ374" s="17">
        <v>0</v>
      </c>
      <c r="GA374" s="17">
        <v>0</v>
      </c>
    </row>
    <row r="375" spans="2:183">
      <c r="B375" s="96" t="s">
        <v>97</v>
      </c>
      <c r="C375" s="166" t="s">
        <v>47</v>
      </c>
      <c r="D375" s="178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9">
        <v>0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9">
        <v>0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9">
        <v>0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9">
        <v>0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9">
        <v>0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9">
        <v>0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0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9">
        <v>0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9">
        <v>0</v>
      </c>
      <c r="CM375" s="179">
        <v>0</v>
      </c>
      <c r="CN375" s="179">
        <v>0</v>
      </c>
      <c r="CO375" s="179">
        <v>0</v>
      </c>
      <c r="CP375" s="179">
        <v>0</v>
      </c>
      <c r="CQ375" s="179">
        <v>0</v>
      </c>
      <c r="CR375" s="179">
        <v>0</v>
      </c>
      <c r="CS375" s="179">
        <v>0</v>
      </c>
      <c r="CT375" s="179">
        <v>0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9">
        <v>0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9">
        <v>0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9">
        <v>0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9">
        <v>0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9">
        <v>0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9">
        <v>0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9">
        <v>0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9">
        <v>0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9">
        <v>0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9">
        <v>0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</row>
    <row r="376" spans="2:183">
      <c r="B376" s="180" t="s">
        <v>97</v>
      </c>
      <c r="C376" s="181" t="s">
        <v>48</v>
      </c>
      <c r="D376" s="94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0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</row>
    <row r="377" spans="2:183">
      <c r="B377" s="44" t="s">
        <v>97</v>
      </c>
      <c r="C377" s="655" t="s">
        <v>232</v>
      </c>
      <c r="D377" s="182">
        <v>0</v>
      </c>
      <c r="E377" s="182">
        <v>0</v>
      </c>
      <c r="F377" s="182">
        <v>0</v>
      </c>
      <c r="G377" s="182">
        <v>0</v>
      </c>
      <c r="H377" s="182">
        <v>0</v>
      </c>
      <c r="I377" s="182">
        <v>0</v>
      </c>
      <c r="J377" s="182">
        <v>0</v>
      </c>
      <c r="K377" s="182">
        <v>0</v>
      </c>
      <c r="L377" s="182">
        <v>0</v>
      </c>
      <c r="M377" s="182">
        <v>0</v>
      </c>
      <c r="N377" s="182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182">
        <v>0</v>
      </c>
      <c r="V377" s="182">
        <v>0</v>
      </c>
      <c r="W377" s="182">
        <v>0</v>
      </c>
      <c r="X377" s="182">
        <v>0</v>
      </c>
      <c r="Y377" s="182">
        <v>0</v>
      </c>
      <c r="Z377" s="182">
        <v>0</v>
      </c>
      <c r="AA377" s="182">
        <v>0</v>
      </c>
      <c r="AB377" s="182">
        <v>0</v>
      </c>
      <c r="AC377" s="182">
        <v>0</v>
      </c>
      <c r="AD377" s="182">
        <v>0</v>
      </c>
      <c r="AE377" s="182">
        <v>0</v>
      </c>
      <c r="AF377" s="182">
        <v>0</v>
      </c>
      <c r="AG377" s="182">
        <v>0</v>
      </c>
      <c r="AH377" s="182">
        <v>0</v>
      </c>
      <c r="AI377" s="182">
        <v>0</v>
      </c>
      <c r="AJ377" s="182">
        <v>0</v>
      </c>
      <c r="AK377" s="182">
        <v>0</v>
      </c>
      <c r="AL377" s="182">
        <v>0</v>
      </c>
      <c r="AM377" s="182">
        <v>0</v>
      </c>
      <c r="AN377" s="182">
        <v>0</v>
      </c>
      <c r="AO377" s="182">
        <v>0</v>
      </c>
      <c r="AP377" s="182">
        <v>0</v>
      </c>
      <c r="AQ377" s="182">
        <v>0</v>
      </c>
      <c r="AR377" s="182">
        <v>0</v>
      </c>
      <c r="AS377" s="182">
        <v>0</v>
      </c>
      <c r="AT377" s="182">
        <v>0</v>
      </c>
      <c r="AU377" s="182">
        <v>0</v>
      </c>
      <c r="AV377" s="182">
        <v>0</v>
      </c>
      <c r="AW377" s="182">
        <v>0</v>
      </c>
      <c r="AX377" s="182">
        <v>0</v>
      </c>
      <c r="AY377" s="182">
        <v>0</v>
      </c>
      <c r="AZ377" s="182">
        <v>0</v>
      </c>
      <c r="BA377" s="182">
        <v>0</v>
      </c>
      <c r="BB377" s="182">
        <v>0</v>
      </c>
      <c r="BC377" s="182">
        <v>0</v>
      </c>
      <c r="BD377" s="182">
        <v>0</v>
      </c>
      <c r="BE377" s="182">
        <v>0</v>
      </c>
      <c r="BF377" s="182">
        <v>0</v>
      </c>
      <c r="BG377" s="182">
        <v>0</v>
      </c>
      <c r="BH377" s="182">
        <v>0</v>
      </c>
      <c r="BI377" s="182">
        <v>0</v>
      </c>
      <c r="BJ377" s="182">
        <v>0</v>
      </c>
      <c r="BK377" s="182">
        <v>0</v>
      </c>
      <c r="BL377" s="182">
        <v>0</v>
      </c>
      <c r="BM377" s="182">
        <v>0</v>
      </c>
      <c r="BN377" s="182">
        <v>0</v>
      </c>
      <c r="BO377" s="182">
        <v>0</v>
      </c>
      <c r="BP377" s="182">
        <v>0</v>
      </c>
      <c r="BQ377" s="182">
        <v>0</v>
      </c>
      <c r="BR377" s="182">
        <v>0</v>
      </c>
      <c r="BS377" s="182">
        <v>0</v>
      </c>
      <c r="BT377" s="182">
        <v>0</v>
      </c>
      <c r="BU377" s="182">
        <v>0</v>
      </c>
      <c r="BV377" s="182">
        <v>0</v>
      </c>
      <c r="BW377" s="182">
        <v>0</v>
      </c>
      <c r="BX377" s="182">
        <v>0</v>
      </c>
      <c r="BY377" s="182">
        <v>0</v>
      </c>
      <c r="BZ377" s="182">
        <v>0</v>
      </c>
      <c r="CA377" s="182">
        <v>0</v>
      </c>
      <c r="CB377" s="182">
        <v>0</v>
      </c>
      <c r="CC377" s="182">
        <v>0</v>
      </c>
      <c r="CD377" s="182">
        <v>0</v>
      </c>
      <c r="CE377" s="182">
        <v>0</v>
      </c>
      <c r="CF377" s="182">
        <v>0</v>
      </c>
      <c r="CG377" s="182">
        <v>0</v>
      </c>
      <c r="CH377" s="182">
        <v>0</v>
      </c>
      <c r="CI377" s="182">
        <v>0</v>
      </c>
      <c r="CJ377" s="182">
        <v>0</v>
      </c>
      <c r="CK377" s="182">
        <v>0</v>
      </c>
      <c r="CL377" s="182">
        <v>0</v>
      </c>
      <c r="CM377" s="182">
        <v>0</v>
      </c>
      <c r="CN377" s="182">
        <v>0</v>
      </c>
      <c r="CO377" s="182">
        <v>0</v>
      </c>
      <c r="CP377" s="182">
        <v>0</v>
      </c>
      <c r="CQ377" s="182">
        <v>0</v>
      </c>
      <c r="CR377" s="182">
        <v>0</v>
      </c>
      <c r="CS377" s="182">
        <v>0</v>
      </c>
      <c r="CT377" s="182">
        <v>0</v>
      </c>
      <c r="CU377" s="182">
        <v>0</v>
      </c>
      <c r="CV377" s="182">
        <v>0</v>
      </c>
      <c r="CW377" s="182">
        <v>0</v>
      </c>
      <c r="CX377" s="182">
        <v>0</v>
      </c>
      <c r="CY377" s="182">
        <v>0</v>
      </c>
      <c r="CZ377" s="182">
        <v>0</v>
      </c>
      <c r="DA377" s="182">
        <v>0</v>
      </c>
      <c r="DB377" s="182">
        <v>0</v>
      </c>
      <c r="DC377" s="182">
        <v>0</v>
      </c>
      <c r="DD377" s="182">
        <v>0</v>
      </c>
      <c r="DE377" s="182">
        <v>0</v>
      </c>
      <c r="DF377" s="182">
        <v>0</v>
      </c>
      <c r="DG377" s="182">
        <v>0</v>
      </c>
      <c r="DH377" s="182">
        <v>0</v>
      </c>
      <c r="DI377" s="182">
        <v>0</v>
      </c>
      <c r="DJ377" s="182">
        <v>0</v>
      </c>
      <c r="DK377" s="182">
        <v>0</v>
      </c>
      <c r="DL377" s="182">
        <v>0</v>
      </c>
      <c r="DM377" s="182">
        <v>0</v>
      </c>
      <c r="DN377" s="182">
        <v>0</v>
      </c>
      <c r="DO377" s="182">
        <v>0</v>
      </c>
      <c r="DP377" s="182">
        <v>0</v>
      </c>
      <c r="DQ377" s="182">
        <v>0</v>
      </c>
      <c r="DR377" s="182">
        <v>0</v>
      </c>
      <c r="DS377" s="182">
        <v>0</v>
      </c>
      <c r="DT377" s="182">
        <v>0</v>
      </c>
      <c r="DU377" s="182">
        <v>0</v>
      </c>
      <c r="DV377" s="182">
        <v>0</v>
      </c>
      <c r="DW377" s="182">
        <v>0</v>
      </c>
      <c r="DX377" s="182">
        <v>0</v>
      </c>
      <c r="DY377" s="182">
        <v>0</v>
      </c>
      <c r="DZ377" s="182">
        <v>0</v>
      </c>
      <c r="EA377" s="182">
        <v>0</v>
      </c>
      <c r="EB377" s="182">
        <v>0</v>
      </c>
      <c r="EC377" s="182">
        <v>0</v>
      </c>
      <c r="ED377" s="182">
        <v>0</v>
      </c>
      <c r="EE377" s="182">
        <v>0</v>
      </c>
      <c r="EF377" s="182">
        <v>0</v>
      </c>
      <c r="EG377" s="182">
        <v>0</v>
      </c>
      <c r="EH377" s="182">
        <v>0</v>
      </c>
      <c r="EI377" s="182">
        <v>0</v>
      </c>
      <c r="EJ377" s="182">
        <v>0</v>
      </c>
      <c r="EK377" s="182">
        <v>0</v>
      </c>
      <c r="EL377" s="182">
        <v>0</v>
      </c>
      <c r="EM377" s="182">
        <v>0</v>
      </c>
      <c r="EN377" s="182">
        <v>0</v>
      </c>
      <c r="EO377" s="182">
        <v>0</v>
      </c>
      <c r="EP377" s="182">
        <v>0</v>
      </c>
      <c r="EQ377" s="182">
        <v>0</v>
      </c>
      <c r="ER377" s="182">
        <v>0</v>
      </c>
      <c r="ES377" s="182">
        <v>0</v>
      </c>
      <c r="ET377" s="182">
        <v>0</v>
      </c>
      <c r="EU377" s="182">
        <v>0</v>
      </c>
      <c r="EV377" s="182">
        <v>0</v>
      </c>
      <c r="EW377" s="182">
        <v>0</v>
      </c>
      <c r="EX377" s="182">
        <v>0</v>
      </c>
      <c r="EY377" s="182">
        <v>0</v>
      </c>
      <c r="EZ377" s="182">
        <v>0</v>
      </c>
      <c r="FA377" s="182">
        <v>0</v>
      </c>
      <c r="FB377" s="182">
        <v>0</v>
      </c>
      <c r="FC377" s="182">
        <v>0</v>
      </c>
      <c r="FD377" s="182">
        <v>0</v>
      </c>
      <c r="FE377" s="182">
        <v>0</v>
      </c>
      <c r="FF377" s="182">
        <v>0</v>
      </c>
      <c r="FG377" s="182">
        <v>0</v>
      </c>
      <c r="FH377" s="182">
        <v>0</v>
      </c>
      <c r="FI377" s="182">
        <v>0</v>
      </c>
      <c r="FJ377" s="182">
        <v>0</v>
      </c>
      <c r="FK377" s="182">
        <v>0</v>
      </c>
      <c r="FL377" s="182">
        <v>0</v>
      </c>
      <c r="FM377" s="182">
        <v>0</v>
      </c>
      <c r="FN377" s="182">
        <v>0</v>
      </c>
      <c r="FO377" s="182">
        <v>0</v>
      </c>
      <c r="FP377" s="182">
        <v>0</v>
      </c>
      <c r="FQ377" s="182">
        <v>0</v>
      </c>
      <c r="FR377" s="182">
        <v>0</v>
      </c>
      <c r="FS377" s="182">
        <v>0</v>
      </c>
      <c r="FT377" s="182">
        <v>0</v>
      </c>
      <c r="FU377" s="182">
        <v>0</v>
      </c>
      <c r="FV377" s="182">
        <v>0</v>
      </c>
      <c r="FW377" s="182">
        <v>0</v>
      </c>
      <c r="FX377" s="182">
        <v>0</v>
      </c>
      <c r="FY377" s="182">
        <v>0</v>
      </c>
      <c r="FZ377" s="182">
        <v>0</v>
      </c>
      <c r="GA377" s="182">
        <v>0</v>
      </c>
    </row>
    <row r="378" spans="2:183">
      <c r="B378" s="43" t="s">
        <v>97</v>
      </c>
      <c r="C378" s="652" t="s">
        <v>49</v>
      </c>
      <c r="D378" s="17">
        <v>744</v>
      </c>
      <c r="E378" s="17">
        <v>672</v>
      </c>
      <c r="F378" s="17">
        <v>744</v>
      </c>
      <c r="G378" s="17">
        <v>720</v>
      </c>
      <c r="H378" s="17">
        <v>744</v>
      </c>
      <c r="I378" s="17">
        <v>720</v>
      </c>
      <c r="J378" s="17">
        <v>744</v>
      </c>
      <c r="K378" s="17">
        <v>744</v>
      </c>
      <c r="L378" s="17">
        <v>720</v>
      </c>
      <c r="M378" s="17">
        <v>744</v>
      </c>
      <c r="N378" s="17">
        <v>720</v>
      </c>
      <c r="O378" s="17">
        <v>744</v>
      </c>
      <c r="P378" s="17">
        <v>744</v>
      </c>
      <c r="Q378" s="17">
        <v>672</v>
      </c>
      <c r="R378" s="17">
        <v>744</v>
      </c>
      <c r="S378" s="17">
        <v>720</v>
      </c>
      <c r="T378" s="17">
        <v>744</v>
      </c>
      <c r="U378" s="17">
        <v>720</v>
      </c>
      <c r="V378" s="17">
        <v>744</v>
      </c>
      <c r="W378" s="17">
        <v>744</v>
      </c>
      <c r="X378" s="17">
        <v>720</v>
      </c>
      <c r="Y378" s="17">
        <v>744</v>
      </c>
      <c r="Z378" s="17">
        <v>720</v>
      </c>
      <c r="AA378" s="17">
        <v>744</v>
      </c>
      <c r="AB378" s="17">
        <v>744</v>
      </c>
      <c r="AC378" s="17">
        <v>672</v>
      </c>
      <c r="AD378" s="17">
        <v>744</v>
      </c>
      <c r="AE378" s="17">
        <v>720</v>
      </c>
      <c r="AF378" s="17">
        <v>744</v>
      </c>
      <c r="AG378" s="17">
        <v>720</v>
      </c>
      <c r="AH378" s="17">
        <v>744</v>
      </c>
      <c r="AI378" s="17">
        <v>744</v>
      </c>
      <c r="AJ378" s="17">
        <v>720</v>
      </c>
      <c r="AK378" s="17">
        <v>744</v>
      </c>
      <c r="AL378" s="17">
        <v>720</v>
      </c>
      <c r="AM378" s="17">
        <v>744</v>
      </c>
      <c r="AN378" s="17">
        <v>744</v>
      </c>
      <c r="AO378" s="17">
        <v>696</v>
      </c>
      <c r="AP378" s="17">
        <v>744</v>
      </c>
      <c r="AQ378" s="17">
        <v>720</v>
      </c>
      <c r="AR378" s="17">
        <v>744</v>
      </c>
      <c r="AS378" s="17">
        <v>720</v>
      </c>
      <c r="AT378" s="17">
        <v>744</v>
      </c>
      <c r="AU378" s="17">
        <v>744</v>
      </c>
      <c r="AV378" s="17">
        <v>720</v>
      </c>
      <c r="AW378" s="17">
        <v>744</v>
      </c>
      <c r="AX378" s="17">
        <v>720</v>
      </c>
      <c r="AY378" s="17">
        <v>744</v>
      </c>
      <c r="AZ378" s="17">
        <v>744</v>
      </c>
      <c r="BA378" s="17">
        <v>672</v>
      </c>
      <c r="BB378" s="17">
        <v>744</v>
      </c>
      <c r="BC378" s="17">
        <v>720</v>
      </c>
      <c r="BD378" s="17">
        <v>744</v>
      </c>
      <c r="BE378" s="17">
        <v>720</v>
      </c>
      <c r="BF378" s="17">
        <v>744</v>
      </c>
      <c r="BG378" s="17">
        <v>744</v>
      </c>
      <c r="BH378" s="17">
        <v>720</v>
      </c>
      <c r="BI378" s="17">
        <v>744</v>
      </c>
      <c r="BJ378" s="17">
        <v>720</v>
      </c>
      <c r="BK378" s="17">
        <v>744</v>
      </c>
      <c r="BL378" s="17">
        <v>744</v>
      </c>
      <c r="BM378" s="17">
        <v>672</v>
      </c>
      <c r="BN378" s="17">
        <v>744</v>
      </c>
      <c r="BO378" s="17">
        <v>720</v>
      </c>
      <c r="BP378" s="17">
        <v>744</v>
      </c>
      <c r="BQ378" s="17">
        <v>720</v>
      </c>
      <c r="BR378" s="17">
        <v>744</v>
      </c>
      <c r="BS378" s="17">
        <v>744</v>
      </c>
      <c r="BT378" s="17">
        <v>720</v>
      </c>
      <c r="BU378" s="17">
        <v>744</v>
      </c>
      <c r="BV378" s="17">
        <v>720</v>
      </c>
      <c r="BW378" s="17">
        <v>744</v>
      </c>
      <c r="BX378" s="17">
        <v>744</v>
      </c>
      <c r="BY378" s="17">
        <v>672</v>
      </c>
      <c r="BZ378" s="17">
        <v>744</v>
      </c>
      <c r="CA378" s="17">
        <v>720</v>
      </c>
      <c r="CB378" s="17">
        <v>744</v>
      </c>
      <c r="CC378" s="17">
        <v>720</v>
      </c>
      <c r="CD378" s="17">
        <v>744</v>
      </c>
      <c r="CE378" s="17">
        <v>744</v>
      </c>
      <c r="CF378" s="17">
        <v>720</v>
      </c>
      <c r="CG378" s="17">
        <v>744</v>
      </c>
      <c r="CH378" s="17">
        <v>720</v>
      </c>
      <c r="CI378" s="17">
        <v>744</v>
      </c>
      <c r="CJ378" s="17">
        <v>744</v>
      </c>
      <c r="CK378" s="17">
        <v>696</v>
      </c>
      <c r="CL378" s="17">
        <v>744</v>
      </c>
      <c r="CM378" s="17">
        <v>720</v>
      </c>
      <c r="CN378" s="17">
        <v>744</v>
      </c>
      <c r="CO378" s="17">
        <v>720</v>
      </c>
      <c r="CP378" s="17">
        <v>744</v>
      </c>
      <c r="CQ378" s="17">
        <v>744</v>
      </c>
      <c r="CR378" s="17">
        <v>720</v>
      </c>
      <c r="CS378" s="17">
        <v>744</v>
      </c>
      <c r="CT378" s="17">
        <v>720</v>
      </c>
      <c r="CU378" s="17">
        <v>744</v>
      </c>
      <c r="CV378" s="17">
        <v>744</v>
      </c>
      <c r="CW378" s="17">
        <v>672</v>
      </c>
      <c r="CX378" s="17">
        <v>744</v>
      </c>
      <c r="CY378" s="17">
        <v>720</v>
      </c>
      <c r="CZ378" s="17">
        <v>744</v>
      </c>
      <c r="DA378" s="17">
        <v>720</v>
      </c>
      <c r="DB378" s="17">
        <v>744</v>
      </c>
      <c r="DC378" s="17">
        <v>744</v>
      </c>
      <c r="DD378" s="17">
        <v>720</v>
      </c>
      <c r="DE378" s="17">
        <v>744</v>
      </c>
      <c r="DF378" s="17">
        <v>720</v>
      </c>
      <c r="DG378" s="17">
        <v>744</v>
      </c>
      <c r="DH378" s="17">
        <v>744</v>
      </c>
      <c r="DI378" s="17">
        <v>672</v>
      </c>
      <c r="DJ378" s="17">
        <v>744</v>
      </c>
      <c r="DK378" s="17">
        <v>720</v>
      </c>
      <c r="DL378" s="17">
        <v>744</v>
      </c>
      <c r="DM378" s="17">
        <v>720</v>
      </c>
      <c r="DN378" s="17">
        <v>744</v>
      </c>
      <c r="DO378" s="17">
        <v>744</v>
      </c>
      <c r="DP378" s="17">
        <v>720</v>
      </c>
      <c r="DQ378" s="17">
        <v>744</v>
      </c>
      <c r="DR378" s="17">
        <v>720</v>
      </c>
      <c r="DS378" s="17">
        <v>744</v>
      </c>
      <c r="DT378" s="17">
        <v>744</v>
      </c>
      <c r="DU378" s="17">
        <v>672</v>
      </c>
      <c r="DV378" s="17">
        <v>744</v>
      </c>
      <c r="DW378" s="17">
        <v>720</v>
      </c>
      <c r="DX378" s="17">
        <v>744</v>
      </c>
      <c r="DY378" s="17">
        <v>720</v>
      </c>
      <c r="DZ378" s="17">
        <v>744</v>
      </c>
      <c r="EA378" s="17">
        <v>744</v>
      </c>
      <c r="EB378" s="17">
        <v>720</v>
      </c>
      <c r="EC378" s="17">
        <v>744</v>
      </c>
      <c r="ED378" s="17">
        <v>720</v>
      </c>
      <c r="EE378" s="17">
        <v>744</v>
      </c>
      <c r="EF378" s="17">
        <v>744</v>
      </c>
      <c r="EG378" s="17">
        <v>696</v>
      </c>
      <c r="EH378" s="17">
        <v>744</v>
      </c>
      <c r="EI378" s="17">
        <v>720</v>
      </c>
      <c r="EJ378" s="17">
        <v>744</v>
      </c>
      <c r="EK378" s="17">
        <v>720</v>
      </c>
      <c r="EL378" s="17">
        <v>744</v>
      </c>
      <c r="EM378" s="17">
        <v>744</v>
      </c>
      <c r="EN378" s="17">
        <v>720</v>
      </c>
      <c r="EO378" s="17">
        <v>744</v>
      </c>
      <c r="EP378" s="17">
        <v>720</v>
      </c>
      <c r="EQ378" s="17">
        <v>744</v>
      </c>
      <c r="ER378" s="17">
        <v>744</v>
      </c>
      <c r="ES378" s="17">
        <v>672</v>
      </c>
      <c r="ET378" s="17">
        <v>744</v>
      </c>
      <c r="EU378" s="17">
        <v>720</v>
      </c>
      <c r="EV378" s="17">
        <v>744</v>
      </c>
      <c r="EW378" s="17">
        <v>720</v>
      </c>
      <c r="EX378" s="17">
        <v>744</v>
      </c>
      <c r="EY378" s="17">
        <v>744</v>
      </c>
      <c r="EZ378" s="17">
        <v>720</v>
      </c>
      <c r="FA378" s="17">
        <v>744</v>
      </c>
      <c r="FB378" s="17">
        <v>720</v>
      </c>
      <c r="FC378" s="17">
        <v>744</v>
      </c>
      <c r="FD378" s="17">
        <v>744</v>
      </c>
      <c r="FE378" s="17">
        <v>672</v>
      </c>
      <c r="FF378" s="17">
        <v>744</v>
      </c>
      <c r="FG378" s="17">
        <v>720</v>
      </c>
      <c r="FH378" s="17">
        <v>744</v>
      </c>
      <c r="FI378" s="17">
        <v>720</v>
      </c>
      <c r="FJ378" s="17">
        <v>744</v>
      </c>
      <c r="FK378" s="17">
        <v>744</v>
      </c>
      <c r="FL378" s="17">
        <v>720</v>
      </c>
      <c r="FM378" s="17">
        <v>744</v>
      </c>
      <c r="FN378" s="17">
        <v>720</v>
      </c>
      <c r="FO378" s="17">
        <v>744</v>
      </c>
      <c r="FP378" s="17">
        <v>744</v>
      </c>
      <c r="FQ378" s="17">
        <v>672</v>
      </c>
      <c r="FR378" s="17">
        <v>744</v>
      </c>
      <c r="FS378" s="17">
        <v>720</v>
      </c>
      <c r="FT378" s="17">
        <v>744</v>
      </c>
      <c r="FU378" s="17">
        <v>720</v>
      </c>
      <c r="FV378" s="17">
        <v>744</v>
      </c>
      <c r="FW378" s="17">
        <v>744</v>
      </c>
      <c r="FX378" s="17">
        <v>720</v>
      </c>
      <c r="FY378" s="17">
        <v>744</v>
      </c>
      <c r="FZ378" s="17">
        <v>720</v>
      </c>
      <c r="GA378" s="17">
        <v>744</v>
      </c>
    </row>
    <row r="379" spans="2:183">
      <c r="B379" s="43" t="s">
        <v>97</v>
      </c>
      <c r="C379" s="653" t="s">
        <v>50</v>
      </c>
      <c r="D379" s="85">
        <v>611870.06000000006</v>
      </c>
      <c r="E379" s="85">
        <v>552857.75</v>
      </c>
      <c r="F379" s="85">
        <v>611130.06000000006</v>
      </c>
      <c r="G379" s="85">
        <v>592879.62</v>
      </c>
      <c r="H379" s="85">
        <v>605614.31000000006</v>
      </c>
      <c r="I379" s="85">
        <v>135214</v>
      </c>
      <c r="J379" s="85">
        <v>140387.91</v>
      </c>
      <c r="K379" s="85">
        <v>138457.54999999999</v>
      </c>
      <c r="L379" s="85">
        <v>135198.20000000001</v>
      </c>
      <c r="M379" s="85">
        <v>611138.43999999994</v>
      </c>
      <c r="N379" s="85">
        <v>590934.81000000006</v>
      </c>
      <c r="O379" s="85">
        <v>615435.93999999994</v>
      </c>
      <c r="P379" s="85">
        <v>807294.62</v>
      </c>
      <c r="Q379" s="85">
        <v>729434.75</v>
      </c>
      <c r="R379" s="85">
        <v>806318.5</v>
      </c>
      <c r="S379" s="85">
        <v>782239.19</v>
      </c>
      <c r="T379" s="85">
        <v>799041.25</v>
      </c>
      <c r="U379" s="85">
        <v>178399.91</v>
      </c>
      <c r="V379" s="85">
        <v>185226.3</v>
      </c>
      <c r="W379" s="85">
        <v>182679.34</v>
      </c>
      <c r="X379" s="85">
        <v>178379.06</v>
      </c>
      <c r="Y379" s="85">
        <v>806330</v>
      </c>
      <c r="Z379" s="85">
        <v>779674</v>
      </c>
      <c r="AA379" s="85">
        <v>811999.81</v>
      </c>
      <c r="AB379" s="85">
        <v>1082557.3799999999</v>
      </c>
      <c r="AC379" s="85">
        <v>886675.5</v>
      </c>
      <c r="AD379" s="85">
        <v>476902.66</v>
      </c>
      <c r="AE379" s="85">
        <v>519340.97</v>
      </c>
      <c r="AF379" s="85">
        <v>841414.62</v>
      </c>
      <c r="AG379" s="85">
        <v>1137655.3799999999</v>
      </c>
      <c r="AH379" s="85">
        <v>1897564.25</v>
      </c>
      <c r="AI379" s="85">
        <v>1846026.25</v>
      </c>
      <c r="AJ379" s="85">
        <v>931338</v>
      </c>
      <c r="AK379" s="85">
        <v>473799.19</v>
      </c>
      <c r="AL379" s="85">
        <v>817173.06</v>
      </c>
      <c r="AM379" s="85">
        <v>1108992.75</v>
      </c>
      <c r="AN379" s="85">
        <v>1080480</v>
      </c>
      <c r="AO379" s="85">
        <v>887692.69</v>
      </c>
      <c r="AP379" s="85">
        <v>457279.75</v>
      </c>
      <c r="AQ379" s="85">
        <v>534934.93999999994</v>
      </c>
      <c r="AR379" s="85">
        <v>815290.38</v>
      </c>
      <c r="AS379" s="85">
        <v>1204083.1200000001</v>
      </c>
      <c r="AT379" s="85">
        <v>1830864.88</v>
      </c>
      <c r="AU379" s="85">
        <v>1845721</v>
      </c>
      <c r="AV379" s="85">
        <v>927273.12</v>
      </c>
      <c r="AW379" s="85">
        <v>484655.72</v>
      </c>
      <c r="AX379" s="85">
        <v>843166.56</v>
      </c>
      <c r="AY379" s="85">
        <v>1107997.3799999999</v>
      </c>
      <c r="AZ379" s="85">
        <v>1098176.25</v>
      </c>
      <c r="BA379" s="85">
        <v>960393.94</v>
      </c>
      <c r="BB379" s="85">
        <v>446580.62</v>
      </c>
      <c r="BC379" s="85">
        <v>499647.19</v>
      </c>
      <c r="BD379" s="85">
        <v>851236.44</v>
      </c>
      <c r="BE379" s="85">
        <v>1227234</v>
      </c>
      <c r="BF379" s="85">
        <v>1883406.62</v>
      </c>
      <c r="BG379" s="85">
        <v>1931258</v>
      </c>
      <c r="BH379" s="85">
        <v>913588.81</v>
      </c>
      <c r="BI379" s="85">
        <v>492893.94</v>
      </c>
      <c r="BJ379" s="85">
        <v>862505.75</v>
      </c>
      <c r="BK379" s="85">
        <v>1140856</v>
      </c>
      <c r="BL379" s="85">
        <v>1135808.75</v>
      </c>
      <c r="BM379" s="85">
        <v>971049.69</v>
      </c>
      <c r="BN379" s="85">
        <v>487636.78</v>
      </c>
      <c r="BO379" s="85">
        <v>492323.19</v>
      </c>
      <c r="BP379" s="85">
        <v>839889.94</v>
      </c>
      <c r="BQ379" s="85">
        <v>1248973.5</v>
      </c>
      <c r="BR379" s="85">
        <v>1978042.5</v>
      </c>
      <c r="BS379" s="85">
        <v>2000143.5</v>
      </c>
      <c r="BT379" s="85">
        <v>930470.12</v>
      </c>
      <c r="BU379" s="85">
        <v>492505.66</v>
      </c>
      <c r="BV379" s="85">
        <v>890812.88</v>
      </c>
      <c r="BW379" s="85">
        <v>1149817.6200000001</v>
      </c>
      <c r="BX379" s="85">
        <v>1188656.25</v>
      </c>
      <c r="BY379" s="85">
        <v>967008.88</v>
      </c>
      <c r="BZ379" s="85">
        <v>490919</v>
      </c>
      <c r="CA379" s="85">
        <v>535782.18999999994</v>
      </c>
      <c r="CB379" s="85">
        <v>841120.31</v>
      </c>
      <c r="CC379" s="85">
        <v>1240587.8799999999</v>
      </c>
      <c r="CD379" s="85">
        <v>2086015</v>
      </c>
      <c r="CE379" s="85">
        <v>2055176.75</v>
      </c>
      <c r="CF379" s="85">
        <v>948487.31</v>
      </c>
      <c r="CG379" s="85">
        <v>519366.03</v>
      </c>
      <c r="CH379" s="85">
        <v>899089.12</v>
      </c>
      <c r="CI379" s="85">
        <v>1173652.25</v>
      </c>
      <c r="CJ379" s="85">
        <v>1209283.25</v>
      </c>
      <c r="CK379" s="85">
        <v>968158.12</v>
      </c>
      <c r="CL379" s="85">
        <v>521314.88</v>
      </c>
      <c r="CM379" s="85">
        <v>587318.43999999994</v>
      </c>
      <c r="CN379" s="85">
        <v>923321.94</v>
      </c>
      <c r="CO379" s="85">
        <v>1257658</v>
      </c>
      <c r="CP379" s="85">
        <v>2103593.75</v>
      </c>
      <c r="CQ379" s="85">
        <v>2036091.62</v>
      </c>
      <c r="CR379" s="85">
        <v>1024482.5</v>
      </c>
      <c r="CS379" s="85">
        <v>529569.62</v>
      </c>
      <c r="CT379" s="85">
        <v>903224.5</v>
      </c>
      <c r="CU379" s="85">
        <v>1226247.3799999999</v>
      </c>
      <c r="CV379" s="85">
        <v>1226640</v>
      </c>
      <c r="CW379" s="85">
        <v>990511.88</v>
      </c>
      <c r="CX379" s="85">
        <v>544021.38</v>
      </c>
      <c r="CY379" s="85">
        <v>613585.5</v>
      </c>
      <c r="CZ379" s="85">
        <v>920926.31</v>
      </c>
      <c r="DA379" s="85">
        <v>1335410.3799999999</v>
      </c>
      <c r="DB379" s="85">
        <v>2117848.5</v>
      </c>
      <c r="DC379" s="85">
        <v>2072654.12</v>
      </c>
      <c r="DD379" s="85">
        <v>1075095.6200000001</v>
      </c>
      <c r="DE379" s="85">
        <v>550924.56000000006</v>
      </c>
      <c r="DF379" s="85">
        <v>938958.94</v>
      </c>
      <c r="DG379" s="85">
        <v>1258771.1200000001</v>
      </c>
      <c r="DH379" s="85">
        <v>1260094.75</v>
      </c>
      <c r="DI379" s="85">
        <v>1040237.69</v>
      </c>
      <c r="DJ379" s="85">
        <v>523694.97</v>
      </c>
      <c r="DK379" s="85">
        <v>628906</v>
      </c>
      <c r="DL379" s="85">
        <v>952324.5</v>
      </c>
      <c r="DM379" s="85">
        <v>1404969.5</v>
      </c>
      <c r="DN379" s="85">
        <v>2131972.25</v>
      </c>
      <c r="DO379" s="85">
        <v>2148085.5</v>
      </c>
      <c r="DP379" s="85">
        <v>1085532.8799999999</v>
      </c>
      <c r="DQ379" s="85">
        <v>565180.5</v>
      </c>
      <c r="DR379" s="85">
        <v>979121.69</v>
      </c>
      <c r="DS379" s="85">
        <v>1296330</v>
      </c>
      <c r="DT379" s="85">
        <v>1285378</v>
      </c>
      <c r="DU379" s="85">
        <v>1123738</v>
      </c>
      <c r="DV379" s="85">
        <v>518398.44</v>
      </c>
      <c r="DW379" s="85">
        <v>586991.12</v>
      </c>
      <c r="DX379" s="85">
        <v>995848.44</v>
      </c>
      <c r="DY379" s="85">
        <v>1436166.25</v>
      </c>
      <c r="DZ379" s="85">
        <v>2201082.5</v>
      </c>
      <c r="EA379" s="85">
        <v>2256247.5</v>
      </c>
      <c r="EB379" s="85">
        <v>1072587.1200000001</v>
      </c>
      <c r="EC379" s="85">
        <v>575121.18999999994</v>
      </c>
      <c r="ED379" s="85">
        <v>1005583.06</v>
      </c>
      <c r="EE379" s="85">
        <v>1338420.25</v>
      </c>
      <c r="EF379" s="85">
        <v>1348352.62</v>
      </c>
      <c r="EG379" s="85">
        <v>1114780.75</v>
      </c>
      <c r="EH379" s="85">
        <v>561144.25</v>
      </c>
      <c r="EI379" s="85">
        <v>618726.56000000006</v>
      </c>
      <c r="EJ379" s="85">
        <v>954174.5</v>
      </c>
      <c r="EK379" s="85">
        <v>1418130.5</v>
      </c>
      <c r="EL379" s="85">
        <v>2382103.25</v>
      </c>
      <c r="EM379" s="85">
        <v>2351795</v>
      </c>
      <c r="EN379" s="85">
        <v>1087088.8799999999</v>
      </c>
      <c r="EO379" s="85">
        <v>584241</v>
      </c>
      <c r="EP379" s="85">
        <v>1029641.44</v>
      </c>
      <c r="EQ379" s="85">
        <v>1343183</v>
      </c>
      <c r="ER379" s="85">
        <v>1374504.38</v>
      </c>
      <c r="ES379" s="85">
        <v>1137137.3799999999</v>
      </c>
      <c r="ET379" s="85">
        <v>588756.38</v>
      </c>
      <c r="EU379" s="85">
        <v>627416.75</v>
      </c>
      <c r="EV379" s="85">
        <v>1102512.8799999999</v>
      </c>
      <c r="EW379" s="85">
        <v>1385650.38</v>
      </c>
      <c r="EX379" s="85">
        <v>2476456</v>
      </c>
      <c r="EY379" s="85">
        <v>2355865.75</v>
      </c>
      <c r="EZ379" s="85">
        <v>1106062.25</v>
      </c>
      <c r="FA379" s="85">
        <v>594141.25</v>
      </c>
      <c r="FB379" s="85">
        <v>1089207.25</v>
      </c>
      <c r="FC379" s="85">
        <v>1366800</v>
      </c>
      <c r="FD379" s="85">
        <v>1406965</v>
      </c>
      <c r="FE379" s="85">
        <v>1154087.75</v>
      </c>
      <c r="FF379" s="85">
        <v>614899.68999999994</v>
      </c>
      <c r="FG379" s="85">
        <v>690511.12</v>
      </c>
      <c r="FH379" s="85">
        <v>1084524.5</v>
      </c>
      <c r="FI379" s="85">
        <v>1480397.12</v>
      </c>
      <c r="FJ379" s="85">
        <v>2471326</v>
      </c>
      <c r="FK379" s="85">
        <v>2391421</v>
      </c>
      <c r="FL379" s="85">
        <v>1218105.75</v>
      </c>
      <c r="FM379" s="85">
        <v>612292</v>
      </c>
      <c r="FN379" s="85">
        <v>1064868.3799999999</v>
      </c>
      <c r="FO379" s="85">
        <v>1442281.62</v>
      </c>
      <c r="FP379" s="85">
        <v>1445040</v>
      </c>
      <c r="FQ379" s="85">
        <v>1166869.75</v>
      </c>
      <c r="FR379" s="85">
        <v>641906.56000000006</v>
      </c>
      <c r="FS379" s="85">
        <v>724398.19</v>
      </c>
      <c r="FT379" s="85">
        <v>1082305.75</v>
      </c>
      <c r="FU379" s="85">
        <v>1576383.12</v>
      </c>
      <c r="FV379" s="85">
        <v>2489250.5</v>
      </c>
      <c r="FW379" s="85">
        <v>2433375.25</v>
      </c>
      <c r="FX379" s="85">
        <v>1285238.75</v>
      </c>
      <c r="FY379" s="85">
        <v>641067.56000000006</v>
      </c>
      <c r="FZ379" s="85">
        <v>1104271.5</v>
      </c>
      <c r="GA379" s="85">
        <v>1484758.5</v>
      </c>
    </row>
    <row r="380" spans="2:183">
      <c r="B380" s="43" t="s">
        <v>97</v>
      </c>
      <c r="C380" s="653" t="s">
        <v>51</v>
      </c>
      <c r="D380" s="86">
        <v>17.689995628602354</v>
      </c>
      <c r="E380" s="86">
        <v>17.690004495633158</v>
      </c>
      <c r="F380" s="86">
        <v>17.690005074301027</v>
      </c>
      <c r="G380" s="86">
        <v>17.690004609883054</v>
      </c>
      <c r="H380" s="86">
        <v>17.689999719583913</v>
      </c>
      <c r="I380" s="86">
        <v>17.689994021087116</v>
      </c>
      <c r="J380" s="86">
        <v>17.690008820564518</v>
      </c>
      <c r="K380" s="86">
        <v>17.690005468334764</v>
      </c>
      <c r="L380" s="86">
        <v>17.689986706164362</v>
      </c>
      <c r="M380" s="86">
        <v>17.689996734894251</v>
      </c>
      <c r="N380" s="86">
        <v>17.690000185600852</v>
      </c>
      <c r="O380" s="86">
        <v>17.689998720898643</v>
      </c>
      <c r="P380" s="86">
        <v>23.339985451803603</v>
      </c>
      <c r="Q380" s="86">
        <v>23.340007455391639</v>
      </c>
      <c r="R380" s="86">
        <v>23.340004509846548</v>
      </c>
      <c r="S380" s="86">
        <v>23.340007668219705</v>
      </c>
      <c r="T380" s="86">
        <v>23.340002465324801</v>
      </c>
      <c r="U380" s="86">
        <v>23.339989507465791</v>
      </c>
      <c r="V380" s="86">
        <v>23.340007560483869</v>
      </c>
      <c r="W380" s="86">
        <v>23.339994991618628</v>
      </c>
      <c r="X380" s="86">
        <v>23.339979378853378</v>
      </c>
      <c r="Y380" s="86">
        <v>23.340006344957263</v>
      </c>
      <c r="Z380" s="86">
        <v>23.340024942358966</v>
      </c>
      <c r="AA380" s="86">
        <v>23.340001235985575</v>
      </c>
      <c r="AB380" s="86">
        <v>45.020006537431783</v>
      </c>
      <c r="AC380" s="86">
        <v>45.01999223159001</v>
      </c>
      <c r="AD380" s="86">
        <v>45.019995034517656</v>
      </c>
      <c r="AE380" s="86">
        <v>45.020013384443871</v>
      </c>
      <c r="AF380" s="86">
        <v>45.019990583098803</v>
      </c>
      <c r="AG380" s="86">
        <v>45.019999208547681</v>
      </c>
      <c r="AH380" s="86">
        <v>45.020001489939588</v>
      </c>
      <c r="AI380" s="86">
        <v>45.020001424231147</v>
      </c>
      <c r="AJ380" s="86">
        <v>45.01999061255723</v>
      </c>
      <c r="AK380" s="86">
        <v>45.020014841997337</v>
      </c>
      <c r="AL380" s="86">
        <v>45.020010103942795</v>
      </c>
      <c r="AM380" s="86">
        <v>45.01999119891984</v>
      </c>
      <c r="AN380" s="86">
        <v>45.02</v>
      </c>
      <c r="AO380" s="86">
        <v>45.020001785194445</v>
      </c>
      <c r="AP380" s="86">
        <v>45.019990627393604</v>
      </c>
      <c r="AQ380" s="86">
        <v>45.020008146666932</v>
      </c>
      <c r="AR380" s="86">
        <v>45.019988381801397</v>
      </c>
      <c r="AS380" s="86">
        <v>45.019992881050733</v>
      </c>
      <c r="AT380" s="86">
        <v>45.020001814703079</v>
      </c>
      <c r="AU380" s="86">
        <v>45.019990092153705</v>
      </c>
      <c r="AV380" s="86">
        <v>45.019989396472873</v>
      </c>
      <c r="AW380" s="86">
        <v>45.020010515227568</v>
      </c>
      <c r="AX380" s="86">
        <v>45.02000191150379</v>
      </c>
      <c r="AY380" s="86">
        <v>45.01999209304045</v>
      </c>
      <c r="AZ380" s="86">
        <v>46.100001217382029</v>
      </c>
      <c r="BA380" s="86">
        <v>46.100000768018184</v>
      </c>
      <c r="BB380" s="86">
        <v>46.100024671706308</v>
      </c>
      <c r="BC380" s="86">
        <v>46.100016330929215</v>
      </c>
      <c r="BD380" s="86">
        <v>46.099996750609257</v>
      </c>
      <c r="BE380" s="86">
        <v>46.099996506534467</v>
      </c>
      <c r="BF380" s="86">
        <v>46.099997038292436</v>
      </c>
      <c r="BG380" s="86">
        <v>46.099987086089477</v>
      </c>
      <c r="BH380" s="86">
        <v>46.100010899435553</v>
      </c>
      <c r="BI380" s="86">
        <v>46.100010849395424</v>
      </c>
      <c r="BJ380" s="86">
        <v>46.100005612137181</v>
      </c>
      <c r="BK380" s="86">
        <v>46.099997494688338</v>
      </c>
      <c r="BL380" s="86">
        <v>47.260007930699174</v>
      </c>
      <c r="BM380" s="86">
        <v>47.25999453934083</v>
      </c>
      <c r="BN380" s="86">
        <v>47.26000637709982</v>
      </c>
      <c r="BO380" s="86">
        <v>47.260016722135134</v>
      </c>
      <c r="BP380" s="86">
        <v>47.259992718756628</v>
      </c>
      <c r="BQ380" s="86">
        <v>47.259997177205292</v>
      </c>
      <c r="BR380" s="86">
        <v>47.259983337510505</v>
      </c>
      <c r="BS380" s="86">
        <v>47.259991404024326</v>
      </c>
      <c r="BT380" s="86">
        <v>47.260005932451321</v>
      </c>
      <c r="BU380" s="86">
        <v>47.260021168407825</v>
      </c>
      <c r="BV380" s="86">
        <v>47.259983447573369</v>
      </c>
      <c r="BW380" s="86">
        <v>47.260010333087955</v>
      </c>
      <c r="BX380" s="86">
        <v>48.490001195263169</v>
      </c>
      <c r="BY380" s="86">
        <v>48.489998214862375</v>
      </c>
      <c r="BZ380" s="86">
        <v>48.489993708101345</v>
      </c>
      <c r="CA380" s="86">
        <v>48.490016136725025</v>
      </c>
      <c r="CB380" s="86">
        <v>48.490009373778562</v>
      </c>
      <c r="CC380" s="86">
        <v>48.489993711013852</v>
      </c>
      <c r="CD380" s="86">
        <v>48.489998370506022</v>
      </c>
      <c r="CE380" s="86">
        <v>48.489996819518531</v>
      </c>
      <c r="CF380" s="86">
        <v>48.49000611948486</v>
      </c>
      <c r="CG380" s="86">
        <v>48.489983465271933</v>
      </c>
      <c r="CH380" s="86">
        <v>48.490007949631476</v>
      </c>
      <c r="CI380" s="86">
        <v>48.49001198149066</v>
      </c>
      <c r="CJ380" s="86">
        <v>49.780004569302115</v>
      </c>
      <c r="CK380" s="86">
        <v>49.779991917214168</v>
      </c>
      <c r="CL380" s="86">
        <v>49.779981245905901</v>
      </c>
      <c r="CM380" s="86">
        <v>49.780005221100019</v>
      </c>
      <c r="CN380" s="86">
        <v>49.780000593054254</v>
      </c>
      <c r="CO380" s="86">
        <v>49.780005953059494</v>
      </c>
      <c r="CP380" s="86">
        <v>49.77999924747639</v>
      </c>
      <c r="CQ380" s="86">
        <v>49.779988220570196</v>
      </c>
      <c r="CR380" s="86">
        <v>49.779982808727418</v>
      </c>
      <c r="CS380" s="86">
        <v>49.780002256020751</v>
      </c>
      <c r="CT380" s="86">
        <v>49.779986364886433</v>
      </c>
      <c r="CU380" s="86">
        <v>49.779988422195281</v>
      </c>
      <c r="CV380" s="86">
        <v>51.11</v>
      </c>
      <c r="CW380" s="86">
        <v>51.110004127966974</v>
      </c>
      <c r="CX380" s="86">
        <v>51.109990201171918</v>
      </c>
      <c r="CY380" s="86">
        <v>51.110019916386157</v>
      </c>
      <c r="CZ380" s="86">
        <v>51.109986280782216</v>
      </c>
      <c r="DA380" s="86">
        <v>51.110004684600824</v>
      </c>
      <c r="DB380" s="86">
        <v>51.109996435558791</v>
      </c>
      <c r="DC380" s="86">
        <v>51.11000002219329</v>
      </c>
      <c r="DD380" s="86">
        <v>51.109992231972143</v>
      </c>
      <c r="DE380" s="86">
        <v>51.110014759921668</v>
      </c>
      <c r="DF380" s="86">
        <v>51.110014353887273</v>
      </c>
      <c r="DG380" s="86">
        <v>51.109991729151439</v>
      </c>
      <c r="DH380" s="86">
        <v>52.499988542530751</v>
      </c>
      <c r="DI380" s="86">
        <v>52.500003280500451</v>
      </c>
      <c r="DJ380" s="86">
        <v>52.500012029906344</v>
      </c>
      <c r="DK380" s="86">
        <v>52.500008347830736</v>
      </c>
      <c r="DL380" s="86">
        <v>52.499983461524891</v>
      </c>
      <c r="DM380" s="86">
        <v>52.500007473472905</v>
      </c>
      <c r="DN380" s="86">
        <v>52.499993843729222</v>
      </c>
      <c r="DO380" s="86">
        <v>52.500005499083358</v>
      </c>
      <c r="DP380" s="86">
        <v>52.499991778232818</v>
      </c>
      <c r="DQ380" s="86">
        <v>52.500013933605437</v>
      </c>
      <c r="DR380" s="86">
        <v>52.49999142088393</v>
      </c>
      <c r="DS380" s="86">
        <v>52.5</v>
      </c>
      <c r="DT380" s="86">
        <v>53.920006241974676</v>
      </c>
      <c r="DU380" s="86">
        <v>53.919995547204429</v>
      </c>
      <c r="DV380" s="86">
        <v>53.920024630208829</v>
      </c>
      <c r="DW380" s="86">
        <v>53.920018959557538</v>
      </c>
      <c r="DX380" s="86">
        <v>53.919997834208672</v>
      </c>
      <c r="DY380" s="86">
        <v>53.920001516793796</v>
      </c>
      <c r="DZ380" s="86">
        <v>53.920003939123873</v>
      </c>
      <c r="EA380" s="86">
        <v>53.919990651069824</v>
      </c>
      <c r="EB380" s="86">
        <v>53.920011823735855</v>
      </c>
      <c r="EC380" s="86">
        <v>53.920021113443497</v>
      </c>
      <c r="ED380" s="86">
        <v>53.919992664698434</v>
      </c>
      <c r="EE380" s="86">
        <v>53.919986995585425</v>
      </c>
      <c r="EF380" s="86">
        <v>55.410005712148802</v>
      </c>
      <c r="EG380" s="86">
        <v>55.409985302282394</v>
      </c>
      <c r="EH380" s="86">
        <v>55.409997699249445</v>
      </c>
      <c r="EI380" s="86">
        <v>55.410019227445368</v>
      </c>
      <c r="EJ380" s="86">
        <v>55.409993809617283</v>
      </c>
      <c r="EK380" s="86">
        <v>55.409986398842513</v>
      </c>
      <c r="EL380" s="86">
        <v>55.410004631256825</v>
      </c>
      <c r="EM380" s="86">
        <v>55.409989557887755</v>
      </c>
      <c r="EN380" s="86">
        <v>55.410004587389771</v>
      </c>
      <c r="EO380" s="86">
        <v>55.410016729957249</v>
      </c>
      <c r="EP380" s="86">
        <v>55.410004073784471</v>
      </c>
      <c r="EQ380" s="86">
        <v>55.409988362600089</v>
      </c>
      <c r="ER380" s="86">
        <v>56.949984027538093</v>
      </c>
      <c r="ES380" s="86">
        <v>56.950010742569461</v>
      </c>
      <c r="ET380" s="86">
        <v>56.949988053932387</v>
      </c>
      <c r="EU380" s="86">
        <v>56.950028002254705</v>
      </c>
      <c r="EV380" s="86">
        <v>56.95000906540573</v>
      </c>
      <c r="EW380" s="86">
        <v>56.949997123011791</v>
      </c>
      <c r="EX380" s="86">
        <v>56.949988214259022</v>
      </c>
      <c r="EY380" s="86">
        <v>56.950007082895986</v>
      </c>
      <c r="EZ380" s="86">
        <v>56.949992379634267</v>
      </c>
      <c r="FA380" s="86">
        <v>56.950011885728308</v>
      </c>
      <c r="FB380" s="86">
        <v>56.949988183426683</v>
      </c>
      <c r="FC380" s="86">
        <v>56.95</v>
      </c>
      <c r="FD380" s="86">
        <v>58.550012609164995</v>
      </c>
      <c r="FE380" s="86">
        <v>58.549995814551657</v>
      </c>
      <c r="FF380" s="86">
        <v>58.54999795279624</v>
      </c>
      <c r="FG380" s="86">
        <v>58.549994785276333</v>
      </c>
      <c r="FH380" s="86">
        <v>58.549995816023824</v>
      </c>
      <c r="FI380" s="86">
        <v>58.550007277237441</v>
      </c>
      <c r="FJ380" s="86">
        <v>58.550004134208002</v>
      </c>
      <c r="FK380" s="86">
        <v>58.550002840068863</v>
      </c>
      <c r="FL380" s="86">
        <v>58.549996779549076</v>
      </c>
      <c r="FM380" s="86">
        <v>58.550010088366442</v>
      </c>
      <c r="FN380" s="86">
        <v>58.550011464024671</v>
      </c>
      <c r="FO380" s="86">
        <v>58.549982259815359</v>
      </c>
      <c r="FP380" s="86">
        <v>60.21</v>
      </c>
      <c r="FQ380" s="86">
        <v>60.209997420020642</v>
      </c>
      <c r="FR380" s="86">
        <v>60.209992749361476</v>
      </c>
      <c r="FS380" s="86">
        <v>60.21001995646315</v>
      </c>
      <c r="FT380" s="86">
        <v>60.209982798828626</v>
      </c>
      <c r="FU380" s="86">
        <v>60.209993193646497</v>
      </c>
      <c r="FV380" s="86">
        <v>60.209997820660959</v>
      </c>
      <c r="FW380" s="86">
        <v>60.209988615559496</v>
      </c>
      <c r="FX380" s="86">
        <v>60.209986067608178</v>
      </c>
      <c r="FY380" s="86">
        <v>60.210023489765845</v>
      </c>
      <c r="FZ380" s="86">
        <v>60.210012578835816</v>
      </c>
      <c r="GA380" s="86">
        <v>60.209990644643668</v>
      </c>
    </row>
    <row r="381" spans="2:183">
      <c r="B381" s="43" t="s">
        <v>97</v>
      </c>
      <c r="C381" s="653" t="s">
        <v>52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87">
        <v>0</v>
      </c>
      <c r="AI381" s="87">
        <v>0</v>
      </c>
      <c r="AJ381" s="87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87">
        <v>0</v>
      </c>
      <c r="AV381" s="87">
        <v>0</v>
      </c>
      <c r="AW381" s="87">
        <v>0</v>
      </c>
      <c r="AX381" s="87">
        <v>0</v>
      </c>
      <c r="AY381" s="87">
        <v>0</v>
      </c>
      <c r="AZ381" s="87">
        <v>0</v>
      </c>
      <c r="BA381" s="87">
        <v>0</v>
      </c>
      <c r="BB381" s="87">
        <v>0</v>
      </c>
      <c r="BC381" s="87">
        <v>0</v>
      </c>
      <c r="BD381" s="87">
        <v>0</v>
      </c>
      <c r="BE381" s="87">
        <v>0</v>
      </c>
      <c r="BF381" s="87">
        <v>0</v>
      </c>
      <c r="BG381" s="87">
        <v>0</v>
      </c>
      <c r="BH381" s="87">
        <v>0</v>
      </c>
      <c r="BI381" s="87">
        <v>0</v>
      </c>
      <c r="BJ381" s="87">
        <v>0</v>
      </c>
      <c r="BK381" s="87">
        <v>0</v>
      </c>
      <c r="BL381" s="87">
        <v>0</v>
      </c>
      <c r="BM381" s="87">
        <v>0</v>
      </c>
      <c r="BN381" s="87">
        <v>0</v>
      </c>
      <c r="BO381" s="87">
        <v>0</v>
      </c>
      <c r="BP381" s="87">
        <v>0</v>
      </c>
      <c r="BQ381" s="87">
        <v>0</v>
      </c>
      <c r="BR381" s="87">
        <v>0</v>
      </c>
      <c r="BS381" s="87">
        <v>0</v>
      </c>
      <c r="BT381" s="87">
        <v>0</v>
      </c>
      <c r="BU381" s="87">
        <v>0</v>
      </c>
      <c r="BV381" s="87">
        <v>0</v>
      </c>
      <c r="BW381" s="87">
        <v>0</v>
      </c>
      <c r="BX381" s="87">
        <v>0</v>
      </c>
      <c r="BY381" s="87">
        <v>0</v>
      </c>
      <c r="BZ381" s="87">
        <v>0</v>
      </c>
      <c r="CA381" s="87">
        <v>0</v>
      </c>
      <c r="CB381" s="87">
        <v>0</v>
      </c>
      <c r="CC381" s="87">
        <v>0</v>
      </c>
      <c r="CD381" s="87">
        <v>0</v>
      </c>
      <c r="CE381" s="87">
        <v>0</v>
      </c>
      <c r="CF381" s="87">
        <v>0</v>
      </c>
      <c r="CG381" s="87">
        <v>0</v>
      </c>
      <c r="CH381" s="87">
        <v>0</v>
      </c>
      <c r="CI381" s="87">
        <v>0</v>
      </c>
      <c r="CJ381" s="87">
        <v>0</v>
      </c>
      <c r="CK381" s="87">
        <v>0</v>
      </c>
      <c r="CL381" s="87">
        <v>0</v>
      </c>
      <c r="CM381" s="87">
        <v>0</v>
      </c>
      <c r="CN381" s="87">
        <v>0</v>
      </c>
      <c r="CO381" s="87">
        <v>0</v>
      </c>
      <c r="CP381" s="87">
        <v>0</v>
      </c>
      <c r="CQ381" s="87">
        <v>0</v>
      </c>
      <c r="CR381" s="87">
        <v>0</v>
      </c>
      <c r="CS381" s="87">
        <v>0</v>
      </c>
      <c r="CT381" s="87">
        <v>0</v>
      </c>
      <c r="CU381" s="87">
        <v>0</v>
      </c>
      <c r="CV381" s="87">
        <v>0</v>
      </c>
      <c r="CW381" s="87">
        <v>0</v>
      </c>
      <c r="CX381" s="87">
        <v>0</v>
      </c>
      <c r="CY381" s="87">
        <v>0</v>
      </c>
      <c r="CZ381" s="87">
        <v>0</v>
      </c>
      <c r="DA381" s="87">
        <v>0</v>
      </c>
      <c r="DB381" s="87">
        <v>0</v>
      </c>
      <c r="DC381" s="87">
        <v>0</v>
      </c>
      <c r="DD381" s="87">
        <v>0</v>
      </c>
      <c r="DE381" s="87">
        <v>0</v>
      </c>
      <c r="DF381" s="87">
        <v>0</v>
      </c>
      <c r="DG381" s="87">
        <v>0</v>
      </c>
      <c r="DH381" s="87">
        <v>0</v>
      </c>
      <c r="DI381" s="87">
        <v>0</v>
      </c>
      <c r="DJ381" s="87">
        <v>0</v>
      </c>
      <c r="DK381" s="87">
        <v>0</v>
      </c>
      <c r="DL381" s="87">
        <v>0</v>
      </c>
      <c r="DM381" s="87">
        <v>0</v>
      </c>
      <c r="DN381" s="87">
        <v>0</v>
      </c>
      <c r="DO381" s="87">
        <v>0</v>
      </c>
      <c r="DP381" s="87">
        <v>0</v>
      </c>
      <c r="DQ381" s="87">
        <v>0</v>
      </c>
      <c r="DR381" s="87">
        <v>0</v>
      </c>
      <c r="DS381" s="87">
        <v>0</v>
      </c>
      <c r="DT381" s="87">
        <v>0</v>
      </c>
      <c r="DU381" s="87">
        <v>0</v>
      </c>
      <c r="DV381" s="87">
        <v>0</v>
      </c>
      <c r="DW381" s="87">
        <v>0</v>
      </c>
      <c r="DX381" s="87">
        <v>0</v>
      </c>
      <c r="DY381" s="87">
        <v>0</v>
      </c>
      <c r="DZ381" s="87">
        <v>0</v>
      </c>
      <c r="EA381" s="87">
        <v>0</v>
      </c>
      <c r="EB381" s="87">
        <v>0</v>
      </c>
      <c r="EC381" s="87">
        <v>0</v>
      </c>
      <c r="ED381" s="87">
        <v>0</v>
      </c>
      <c r="EE381" s="87">
        <v>0</v>
      </c>
      <c r="EF381" s="87">
        <v>0</v>
      </c>
      <c r="EG381" s="87">
        <v>0</v>
      </c>
      <c r="EH381" s="87">
        <v>0</v>
      </c>
      <c r="EI381" s="87">
        <v>0</v>
      </c>
      <c r="EJ381" s="87">
        <v>0</v>
      </c>
      <c r="EK381" s="87">
        <v>0</v>
      </c>
      <c r="EL381" s="87">
        <v>0</v>
      </c>
      <c r="EM381" s="87">
        <v>0</v>
      </c>
      <c r="EN381" s="87">
        <v>0</v>
      </c>
      <c r="EO381" s="87">
        <v>0</v>
      </c>
      <c r="EP381" s="87">
        <v>0</v>
      </c>
      <c r="EQ381" s="87">
        <v>0</v>
      </c>
      <c r="ER381" s="87">
        <v>0</v>
      </c>
      <c r="ES381" s="87">
        <v>0</v>
      </c>
      <c r="ET381" s="87">
        <v>0</v>
      </c>
      <c r="EU381" s="87">
        <v>0</v>
      </c>
      <c r="EV381" s="87">
        <v>0</v>
      </c>
      <c r="EW381" s="87">
        <v>0</v>
      </c>
      <c r="EX381" s="87">
        <v>0</v>
      </c>
      <c r="EY381" s="87">
        <v>0</v>
      </c>
      <c r="EZ381" s="87">
        <v>0</v>
      </c>
      <c r="FA381" s="87">
        <v>0</v>
      </c>
      <c r="FB381" s="87">
        <v>0</v>
      </c>
      <c r="FC381" s="87">
        <v>0</v>
      </c>
      <c r="FD381" s="87">
        <v>0</v>
      </c>
      <c r="FE381" s="87">
        <v>0</v>
      </c>
      <c r="FF381" s="87">
        <v>0</v>
      </c>
      <c r="FG381" s="87">
        <v>0</v>
      </c>
      <c r="FH381" s="87">
        <v>0</v>
      </c>
      <c r="FI381" s="87">
        <v>0</v>
      </c>
      <c r="FJ381" s="87">
        <v>0</v>
      </c>
      <c r="FK381" s="87">
        <v>0</v>
      </c>
      <c r="FL381" s="87">
        <v>0</v>
      </c>
      <c r="FM381" s="87">
        <v>0</v>
      </c>
      <c r="FN381" s="87">
        <v>0</v>
      </c>
      <c r="FO381" s="87">
        <v>0</v>
      </c>
      <c r="FP381" s="87">
        <v>0</v>
      </c>
      <c r="FQ381" s="87">
        <v>0</v>
      </c>
      <c r="FR381" s="87">
        <v>0</v>
      </c>
      <c r="FS381" s="87">
        <v>0</v>
      </c>
      <c r="FT381" s="87">
        <v>0</v>
      </c>
      <c r="FU381" s="87">
        <v>0</v>
      </c>
      <c r="FV381" s="87">
        <v>0</v>
      </c>
      <c r="FW381" s="87">
        <v>0</v>
      </c>
      <c r="FX381" s="87">
        <v>0</v>
      </c>
      <c r="FY381" s="87">
        <v>0</v>
      </c>
      <c r="FZ381" s="87">
        <v>0</v>
      </c>
      <c r="GA381" s="87">
        <v>0</v>
      </c>
    </row>
    <row r="382" spans="2:183">
      <c r="B382" s="43" t="s">
        <v>97</v>
      </c>
      <c r="C382" s="653" t="s">
        <v>53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</v>
      </c>
      <c r="AM382" s="86">
        <v>0</v>
      </c>
      <c r="AN382" s="86">
        <v>0</v>
      </c>
      <c r="AO382" s="86">
        <v>0</v>
      </c>
      <c r="AP382" s="86">
        <v>0</v>
      </c>
      <c r="AQ382" s="86">
        <v>0</v>
      </c>
      <c r="AR382" s="86">
        <v>0</v>
      </c>
      <c r="AS382" s="86">
        <v>0</v>
      </c>
      <c r="AT382" s="86">
        <v>0</v>
      </c>
      <c r="AU382" s="86">
        <v>0</v>
      </c>
      <c r="AV382" s="86">
        <v>0</v>
      </c>
      <c r="AW382" s="86">
        <v>0</v>
      </c>
      <c r="AX382" s="86">
        <v>0</v>
      </c>
      <c r="AY382" s="86">
        <v>0</v>
      </c>
      <c r="AZ382" s="86">
        <v>0</v>
      </c>
      <c r="BA382" s="86">
        <v>0</v>
      </c>
      <c r="BB382" s="86">
        <v>0</v>
      </c>
      <c r="BC382" s="86">
        <v>0</v>
      </c>
      <c r="BD382" s="86">
        <v>0</v>
      </c>
      <c r="BE382" s="86">
        <v>0</v>
      </c>
      <c r="BF382" s="86">
        <v>0</v>
      </c>
      <c r="BG382" s="86">
        <v>0</v>
      </c>
      <c r="BH382" s="86">
        <v>0</v>
      </c>
      <c r="BI382" s="86">
        <v>0</v>
      </c>
      <c r="BJ382" s="86">
        <v>0</v>
      </c>
      <c r="BK382" s="86">
        <v>0</v>
      </c>
      <c r="BL382" s="86">
        <v>0</v>
      </c>
      <c r="BM382" s="86">
        <v>0</v>
      </c>
      <c r="BN382" s="86">
        <v>0</v>
      </c>
      <c r="BO382" s="86">
        <v>0</v>
      </c>
      <c r="BP382" s="86">
        <v>0</v>
      </c>
      <c r="BQ382" s="86">
        <v>0</v>
      </c>
      <c r="BR382" s="86">
        <v>0</v>
      </c>
      <c r="BS382" s="86">
        <v>0</v>
      </c>
      <c r="BT382" s="86">
        <v>0</v>
      </c>
      <c r="BU382" s="86">
        <v>0</v>
      </c>
      <c r="BV382" s="86">
        <v>0</v>
      </c>
      <c r="BW382" s="86">
        <v>0</v>
      </c>
      <c r="BX382" s="86">
        <v>0</v>
      </c>
      <c r="BY382" s="86">
        <v>0</v>
      </c>
      <c r="BZ382" s="86">
        <v>0</v>
      </c>
      <c r="CA382" s="86">
        <v>0</v>
      </c>
      <c r="CB382" s="86">
        <v>0</v>
      </c>
      <c r="CC382" s="86">
        <v>0</v>
      </c>
      <c r="CD382" s="86">
        <v>0</v>
      </c>
      <c r="CE382" s="86">
        <v>0</v>
      </c>
      <c r="CF382" s="86">
        <v>0</v>
      </c>
      <c r="CG382" s="86">
        <v>0</v>
      </c>
      <c r="CH382" s="86">
        <v>0</v>
      </c>
      <c r="CI382" s="86">
        <v>0</v>
      </c>
      <c r="CJ382" s="86">
        <v>0</v>
      </c>
      <c r="CK382" s="86">
        <v>0</v>
      </c>
      <c r="CL382" s="86">
        <v>0</v>
      </c>
      <c r="CM382" s="86">
        <v>0</v>
      </c>
      <c r="CN382" s="86">
        <v>0</v>
      </c>
      <c r="CO382" s="86">
        <v>0</v>
      </c>
      <c r="CP382" s="86">
        <v>0</v>
      </c>
      <c r="CQ382" s="86">
        <v>0</v>
      </c>
      <c r="CR382" s="86">
        <v>0</v>
      </c>
      <c r="CS382" s="86">
        <v>0</v>
      </c>
      <c r="CT382" s="86">
        <v>0</v>
      </c>
      <c r="CU382" s="86">
        <v>0</v>
      </c>
      <c r="CV382" s="86">
        <v>0</v>
      </c>
      <c r="CW382" s="86">
        <v>0</v>
      </c>
      <c r="CX382" s="86">
        <v>0</v>
      </c>
      <c r="CY382" s="86">
        <v>0</v>
      </c>
      <c r="CZ382" s="86">
        <v>0</v>
      </c>
      <c r="DA382" s="86">
        <v>0</v>
      </c>
      <c r="DB382" s="86">
        <v>0</v>
      </c>
      <c r="DC382" s="86">
        <v>0</v>
      </c>
      <c r="DD382" s="86">
        <v>0</v>
      </c>
      <c r="DE382" s="86">
        <v>0</v>
      </c>
      <c r="DF382" s="86">
        <v>0</v>
      </c>
      <c r="DG382" s="86">
        <v>0</v>
      </c>
      <c r="DH382" s="86">
        <v>0</v>
      </c>
      <c r="DI382" s="86">
        <v>0</v>
      </c>
      <c r="DJ382" s="86">
        <v>0</v>
      </c>
      <c r="DK382" s="86">
        <v>0</v>
      </c>
      <c r="DL382" s="86">
        <v>0</v>
      </c>
      <c r="DM382" s="86">
        <v>0</v>
      </c>
      <c r="DN382" s="86">
        <v>0</v>
      </c>
      <c r="DO382" s="86">
        <v>0</v>
      </c>
      <c r="DP382" s="86">
        <v>0</v>
      </c>
      <c r="DQ382" s="86">
        <v>0</v>
      </c>
      <c r="DR382" s="86">
        <v>0</v>
      </c>
      <c r="DS382" s="86">
        <v>0</v>
      </c>
      <c r="DT382" s="86">
        <v>0</v>
      </c>
      <c r="DU382" s="86">
        <v>0</v>
      </c>
      <c r="DV382" s="86">
        <v>0</v>
      </c>
      <c r="DW382" s="86">
        <v>0</v>
      </c>
      <c r="DX382" s="86">
        <v>0</v>
      </c>
      <c r="DY382" s="86">
        <v>0</v>
      </c>
      <c r="DZ382" s="86">
        <v>0</v>
      </c>
      <c r="EA382" s="86">
        <v>0</v>
      </c>
      <c r="EB382" s="86">
        <v>0</v>
      </c>
      <c r="EC382" s="86">
        <v>0</v>
      </c>
      <c r="ED382" s="86">
        <v>0</v>
      </c>
      <c r="EE382" s="86">
        <v>0</v>
      </c>
      <c r="EF382" s="86">
        <v>0</v>
      </c>
      <c r="EG382" s="86">
        <v>0</v>
      </c>
      <c r="EH382" s="86">
        <v>0</v>
      </c>
      <c r="EI382" s="86">
        <v>0</v>
      </c>
      <c r="EJ382" s="86">
        <v>0</v>
      </c>
      <c r="EK382" s="86">
        <v>0</v>
      </c>
      <c r="EL382" s="86">
        <v>0</v>
      </c>
      <c r="EM382" s="86">
        <v>0</v>
      </c>
      <c r="EN382" s="86">
        <v>0</v>
      </c>
      <c r="EO382" s="86">
        <v>0</v>
      </c>
      <c r="EP382" s="86">
        <v>0</v>
      </c>
      <c r="EQ382" s="86">
        <v>0</v>
      </c>
      <c r="ER382" s="86">
        <v>0</v>
      </c>
      <c r="ES382" s="86">
        <v>0</v>
      </c>
      <c r="ET382" s="86">
        <v>0</v>
      </c>
      <c r="EU382" s="86">
        <v>0</v>
      </c>
      <c r="EV382" s="86">
        <v>0</v>
      </c>
      <c r="EW382" s="86">
        <v>0</v>
      </c>
      <c r="EX382" s="86">
        <v>0</v>
      </c>
      <c r="EY382" s="86">
        <v>0</v>
      </c>
      <c r="EZ382" s="86">
        <v>0</v>
      </c>
      <c r="FA382" s="86">
        <v>0</v>
      </c>
      <c r="FB382" s="86">
        <v>0</v>
      </c>
      <c r="FC382" s="86">
        <v>0</v>
      </c>
      <c r="FD382" s="86">
        <v>0</v>
      </c>
      <c r="FE382" s="86">
        <v>0</v>
      </c>
      <c r="FF382" s="86">
        <v>0</v>
      </c>
      <c r="FG382" s="86">
        <v>0</v>
      </c>
      <c r="FH382" s="86">
        <v>0</v>
      </c>
      <c r="FI382" s="86">
        <v>0</v>
      </c>
      <c r="FJ382" s="86">
        <v>0</v>
      </c>
      <c r="FK382" s="86">
        <v>0</v>
      </c>
      <c r="FL382" s="86">
        <v>0</v>
      </c>
      <c r="FM382" s="86">
        <v>0</v>
      </c>
      <c r="FN382" s="86">
        <v>0</v>
      </c>
      <c r="FO382" s="86">
        <v>0</v>
      </c>
      <c r="FP382" s="86">
        <v>0</v>
      </c>
      <c r="FQ382" s="86">
        <v>0</v>
      </c>
      <c r="FR382" s="86">
        <v>0</v>
      </c>
      <c r="FS382" s="86">
        <v>0</v>
      </c>
      <c r="FT382" s="86">
        <v>0</v>
      </c>
      <c r="FU382" s="86">
        <v>0</v>
      </c>
      <c r="FV382" s="86">
        <v>0</v>
      </c>
      <c r="FW382" s="86">
        <v>0</v>
      </c>
      <c r="FX382" s="86">
        <v>0</v>
      </c>
      <c r="FY382" s="86">
        <v>0</v>
      </c>
      <c r="FZ382" s="86">
        <v>0</v>
      </c>
      <c r="GA382" s="86">
        <v>0</v>
      </c>
    </row>
    <row r="383" spans="2:183">
      <c r="B383" s="43" t="s">
        <v>97</v>
      </c>
      <c r="C383" s="653" t="s">
        <v>228</v>
      </c>
      <c r="D383" s="85">
        <v>611870.06000000006</v>
      </c>
      <c r="E383" s="85">
        <v>552857.75</v>
      </c>
      <c r="F383" s="85">
        <v>611130.06000000006</v>
      </c>
      <c r="G383" s="85">
        <v>592879.62</v>
      </c>
      <c r="H383" s="85">
        <v>605614.31000000006</v>
      </c>
      <c r="I383" s="85">
        <v>135214</v>
      </c>
      <c r="J383" s="85">
        <v>140387.91</v>
      </c>
      <c r="K383" s="85">
        <v>138457.54999999999</v>
      </c>
      <c r="L383" s="85">
        <v>135198.20000000001</v>
      </c>
      <c r="M383" s="85">
        <v>611138.43999999994</v>
      </c>
      <c r="N383" s="85">
        <v>590934.81000000006</v>
      </c>
      <c r="O383" s="85">
        <v>615435.93999999994</v>
      </c>
      <c r="P383" s="85">
        <v>807294.62</v>
      </c>
      <c r="Q383" s="85">
        <v>729434.75</v>
      </c>
      <c r="R383" s="85">
        <v>806318.5</v>
      </c>
      <c r="S383" s="85">
        <v>782239.19</v>
      </c>
      <c r="T383" s="85">
        <v>799041.25</v>
      </c>
      <c r="U383" s="85">
        <v>178399.91</v>
      </c>
      <c r="V383" s="85">
        <v>185226.3</v>
      </c>
      <c r="W383" s="85">
        <v>182679.34</v>
      </c>
      <c r="X383" s="85">
        <v>178379.06</v>
      </c>
      <c r="Y383" s="85">
        <v>806330</v>
      </c>
      <c r="Z383" s="85">
        <v>779674</v>
      </c>
      <c r="AA383" s="85">
        <v>811999.81</v>
      </c>
      <c r="AB383" s="85">
        <v>1082557.3799999999</v>
      </c>
      <c r="AC383" s="85">
        <v>886675.5</v>
      </c>
      <c r="AD383" s="85">
        <v>476902.66</v>
      </c>
      <c r="AE383" s="85">
        <v>519340.97</v>
      </c>
      <c r="AF383" s="85">
        <v>841414.62</v>
      </c>
      <c r="AG383" s="85">
        <v>1137655.3799999999</v>
      </c>
      <c r="AH383" s="85">
        <v>1897564.25</v>
      </c>
      <c r="AI383" s="85">
        <v>1846026.25</v>
      </c>
      <c r="AJ383" s="85">
        <v>931338</v>
      </c>
      <c r="AK383" s="85">
        <v>473799.19</v>
      </c>
      <c r="AL383" s="85">
        <v>817173.06</v>
      </c>
      <c r="AM383" s="85">
        <v>1108992.75</v>
      </c>
      <c r="AN383" s="85">
        <v>1080480</v>
      </c>
      <c r="AO383" s="85">
        <v>887692.69</v>
      </c>
      <c r="AP383" s="85">
        <v>457279.75</v>
      </c>
      <c r="AQ383" s="85">
        <v>534934.93999999994</v>
      </c>
      <c r="AR383" s="85">
        <v>815290.38</v>
      </c>
      <c r="AS383" s="85">
        <v>1204083.1200000001</v>
      </c>
      <c r="AT383" s="85">
        <v>1830864.88</v>
      </c>
      <c r="AU383" s="85">
        <v>1845721</v>
      </c>
      <c r="AV383" s="85">
        <v>927273.12</v>
      </c>
      <c r="AW383" s="85">
        <v>484655.72</v>
      </c>
      <c r="AX383" s="85">
        <v>843166.56</v>
      </c>
      <c r="AY383" s="85">
        <v>1107997.3799999999</v>
      </c>
      <c r="AZ383" s="85">
        <v>1098176.25</v>
      </c>
      <c r="BA383" s="85">
        <v>960393.94</v>
      </c>
      <c r="BB383" s="85">
        <v>446580.62</v>
      </c>
      <c r="BC383" s="85">
        <v>499647.19</v>
      </c>
      <c r="BD383" s="85">
        <v>851236.44</v>
      </c>
      <c r="BE383" s="85">
        <v>1227234</v>
      </c>
      <c r="BF383" s="85">
        <v>1883406.62</v>
      </c>
      <c r="BG383" s="85">
        <v>1931258</v>
      </c>
      <c r="BH383" s="85">
        <v>913588.81</v>
      </c>
      <c r="BI383" s="85">
        <v>492893.94</v>
      </c>
      <c r="BJ383" s="85">
        <v>862505.75</v>
      </c>
      <c r="BK383" s="85">
        <v>1140856</v>
      </c>
      <c r="BL383" s="85">
        <v>1135808.75</v>
      </c>
      <c r="BM383" s="85">
        <v>971049.69</v>
      </c>
      <c r="BN383" s="85">
        <v>487636.78</v>
      </c>
      <c r="BO383" s="85">
        <v>492323.19</v>
      </c>
      <c r="BP383" s="85">
        <v>839889.94</v>
      </c>
      <c r="BQ383" s="85">
        <v>1248973.5</v>
      </c>
      <c r="BR383" s="85">
        <v>1978042.5</v>
      </c>
      <c r="BS383" s="85">
        <v>2000143.5</v>
      </c>
      <c r="BT383" s="85">
        <v>930470.12</v>
      </c>
      <c r="BU383" s="85">
        <v>492505.66</v>
      </c>
      <c r="BV383" s="85">
        <v>890812.88</v>
      </c>
      <c r="BW383" s="85">
        <v>1149817.6200000001</v>
      </c>
      <c r="BX383" s="85">
        <v>1188656.25</v>
      </c>
      <c r="BY383" s="85">
        <v>967008.88</v>
      </c>
      <c r="BZ383" s="85">
        <v>490919</v>
      </c>
      <c r="CA383" s="85">
        <v>535782.18999999994</v>
      </c>
      <c r="CB383" s="85">
        <v>841120.31</v>
      </c>
      <c r="CC383" s="85">
        <v>1240587.8799999999</v>
      </c>
      <c r="CD383" s="85">
        <v>2086015</v>
      </c>
      <c r="CE383" s="85">
        <v>2055176.75</v>
      </c>
      <c r="CF383" s="85">
        <v>948487.31</v>
      </c>
      <c r="CG383" s="85">
        <v>519366.03</v>
      </c>
      <c r="CH383" s="85">
        <v>899089.12</v>
      </c>
      <c r="CI383" s="85">
        <v>1173652.25</v>
      </c>
      <c r="CJ383" s="85">
        <v>1209283.25</v>
      </c>
      <c r="CK383" s="85">
        <v>968158.12</v>
      </c>
      <c r="CL383" s="85">
        <v>521314.88</v>
      </c>
      <c r="CM383" s="85">
        <v>587318.43999999994</v>
      </c>
      <c r="CN383" s="85">
        <v>923321.94</v>
      </c>
      <c r="CO383" s="85">
        <v>1257658</v>
      </c>
      <c r="CP383" s="85">
        <v>2103593.75</v>
      </c>
      <c r="CQ383" s="85">
        <v>2036091.62</v>
      </c>
      <c r="CR383" s="85">
        <v>1024482.5</v>
      </c>
      <c r="CS383" s="85">
        <v>529569.62</v>
      </c>
      <c r="CT383" s="85">
        <v>903224.5</v>
      </c>
      <c r="CU383" s="85">
        <v>1226247.3799999999</v>
      </c>
      <c r="CV383" s="85">
        <v>1226640</v>
      </c>
      <c r="CW383" s="85">
        <v>990511.88</v>
      </c>
      <c r="CX383" s="85">
        <v>544021.38</v>
      </c>
      <c r="CY383" s="85">
        <v>613585.5</v>
      </c>
      <c r="CZ383" s="85">
        <v>920926.31</v>
      </c>
      <c r="DA383" s="85">
        <v>1335410.3799999999</v>
      </c>
      <c r="DB383" s="85">
        <v>2117848.5</v>
      </c>
      <c r="DC383" s="85">
        <v>2072654.12</v>
      </c>
      <c r="DD383" s="85">
        <v>1075095.6200000001</v>
      </c>
      <c r="DE383" s="85">
        <v>550924.56000000006</v>
      </c>
      <c r="DF383" s="85">
        <v>938958.94</v>
      </c>
      <c r="DG383" s="85">
        <v>1258771.1200000001</v>
      </c>
      <c r="DH383" s="85">
        <v>1260094.75</v>
      </c>
      <c r="DI383" s="85">
        <v>1040237.69</v>
      </c>
      <c r="DJ383" s="85">
        <v>523694.97</v>
      </c>
      <c r="DK383" s="85">
        <v>628906</v>
      </c>
      <c r="DL383" s="85">
        <v>952324.5</v>
      </c>
      <c r="DM383" s="85">
        <v>1404969.5</v>
      </c>
      <c r="DN383" s="85">
        <v>2131972.25</v>
      </c>
      <c r="DO383" s="85">
        <v>2148085.5</v>
      </c>
      <c r="DP383" s="85">
        <v>1085532.8799999999</v>
      </c>
      <c r="DQ383" s="85">
        <v>565180.5</v>
      </c>
      <c r="DR383" s="85">
        <v>979121.69</v>
      </c>
      <c r="DS383" s="85">
        <v>1296330</v>
      </c>
      <c r="DT383" s="85">
        <v>1285378</v>
      </c>
      <c r="DU383" s="85">
        <v>1123738</v>
      </c>
      <c r="DV383" s="85">
        <v>518398.44</v>
      </c>
      <c r="DW383" s="85">
        <v>586991.12</v>
      </c>
      <c r="DX383" s="85">
        <v>995848.44</v>
      </c>
      <c r="DY383" s="85">
        <v>1436166.25</v>
      </c>
      <c r="DZ383" s="85">
        <v>2201082.5</v>
      </c>
      <c r="EA383" s="85">
        <v>2256247.5</v>
      </c>
      <c r="EB383" s="85">
        <v>1072587.1200000001</v>
      </c>
      <c r="EC383" s="85">
        <v>575121.18999999994</v>
      </c>
      <c r="ED383" s="85">
        <v>1005583.06</v>
      </c>
      <c r="EE383" s="85">
        <v>1338420.25</v>
      </c>
      <c r="EF383" s="85">
        <v>1348352.62</v>
      </c>
      <c r="EG383" s="85">
        <v>1114780.75</v>
      </c>
      <c r="EH383" s="85">
        <v>561144.25</v>
      </c>
      <c r="EI383" s="85">
        <v>618726.56000000006</v>
      </c>
      <c r="EJ383" s="85">
        <v>954174.5</v>
      </c>
      <c r="EK383" s="85">
        <v>1418130.5</v>
      </c>
      <c r="EL383" s="85">
        <v>2382103.25</v>
      </c>
      <c r="EM383" s="85">
        <v>2351795</v>
      </c>
      <c r="EN383" s="85">
        <v>1087088.8799999999</v>
      </c>
      <c r="EO383" s="85">
        <v>584241</v>
      </c>
      <c r="EP383" s="85">
        <v>1029641.44</v>
      </c>
      <c r="EQ383" s="85">
        <v>1343183</v>
      </c>
      <c r="ER383" s="85">
        <v>1374504.38</v>
      </c>
      <c r="ES383" s="85">
        <v>1137137.3799999999</v>
      </c>
      <c r="ET383" s="85">
        <v>588756.38</v>
      </c>
      <c r="EU383" s="85">
        <v>627416.75</v>
      </c>
      <c r="EV383" s="85">
        <v>1102512.8799999999</v>
      </c>
      <c r="EW383" s="85">
        <v>1385650.38</v>
      </c>
      <c r="EX383" s="85">
        <v>2476456</v>
      </c>
      <c r="EY383" s="85">
        <v>2355865.75</v>
      </c>
      <c r="EZ383" s="85">
        <v>1106062.25</v>
      </c>
      <c r="FA383" s="85">
        <v>594141.25</v>
      </c>
      <c r="FB383" s="85">
        <v>1089207.25</v>
      </c>
      <c r="FC383" s="85">
        <v>1366800</v>
      </c>
      <c r="FD383" s="85">
        <v>1406965</v>
      </c>
      <c r="FE383" s="85">
        <v>1154087.75</v>
      </c>
      <c r="FF383" s="85">
        <v>614899.68999999994</v>
      </c>
      <c r="FG383" s="85">
        <v>690511.12</v>
      </c>
      <c r="FH383" s="85">
        <v>1084524.5</v>
      </c>
      <c r="FI383" s="85">
        <v>1480397.12</v>
      </c>
      <c r="FJ383" s="85">
        <v>2471326</v>
      </c>
      <c r="FK383" s="85">
        <v>2391421</v>
      </c>
      <c r="FL383" s="85">
        <v>1218105.75</v>
      </c>
      <c r="FM383" s="85">
        <v>612292</v>
      </c>
      <c r="FN383" s="85">
        <v>1064868.3799999999</v>
      </c>
      <c r="FO383" s="85">
        <v>1442281.62</v>
      </c>
      <c r="FP383" s="85">
        <v>1445040</v>
      </c>
      <c r="FQ383" s="85">
        <v>1166869.75</v>
      </c>
      <c r="FR383" s="85">
        <v>641906.56000000006</v>
      </c>
      <c r="FS383" s="85">
        <v>724398.19</v>
      </c>
      <c r="FT383" s="85">
        <v>1082305.75</v>
      </c>
      <c r="FU383" s="85">
        <v>1576383.12</v>
      </c>
      <c r="FV383" s="85">
        <v>2489250.5</v>
      </c>
      <c r="FW383" s="85">
        <v>2433375.25</v>
      </c>
      <c r="FX383" s="85">
        <v>1285238.75</v>
      </c>
      <c r="FY383" s="85">
        <v>641067.56000000006</v>
      </c>
      <c r="FZ383" s="85">
        <v>1104271.5</v>
      </c>
      <c r="GA383" s="85">
        <v>1484758.5</v>
      </c>
    </row>
    <row r="384" spans="2:183">
      <c r="B384" s="183" t="s">
        <v>97</v>
      </c>
      <c r="C384" s="654" t="s">
        <v>229</v>
      </c>
      <c r="D384" s="184">
        <v>17.689995628602354</v>
      </c>
      <c r="E384" s="184">
        <v>17.690004495633158</v>
      </c>
      <c r="F384" s="184">
        <v>17.690005074301027</v>
      </c>
      <c r="G384" s="184">
        <v>17.690004609883054</v>
      </c>
      <c r="H384" s="184">
        <v>17.689999719583913</v>
      </c>
      <c r="I384" s="184">
        <v>17.689994021087116</v>
      </c>
      <c r="J384" s="184">
        <v>17.690008820564518</v>
      </c>
      <c r="K384" s="184">
        <v>17.690005468334764</v>
      </c>
      <c r="L384" s="184">
        <v>17.689986706164362</v>
      </c>
      <c r="M384" s="184">
        <v>17.689996734894251</v>
      </c>
      <c r="N384" s="184">
        <v>17.690000185600852</v>
      </c>
      <c r="O384" s="184">
        <v>17.689998720898643</v>
      </c>
      <c r="P384" s="184">
        <v>23.339985451803603</v>
      </c>
      <c r="Q384" s="184">
        <v>23.340007455391639</v>
      </c>
      <c r="R384" s="184">
        <v>23.340004509846548</v>
      </c>
      <c r="S384" s="184">
        <v>23.340007668219705</v>
      </c>
      <c r="T384" s="184">
        <v>23.340002465324801</v>
      </c>
      <c r="U384" s="184">
        <v>23.339989507465791</v>
      </c>
      <c r="V384" s="184">
        <v>23.340007560483869</v>
      </c>
      <c r="W384" s="184">
        <v>23.339994991618628</v>
      </c>
      <c r="X384" s="184">
        <v>23.339979378853378</v>
      </c>
      <c r="Y384" s="184">
        <v>23.340006344957263</v>
      </c>
      <c r="Z384" s="184">
        <v>23.340024942358966</v>
      </c>
      <c r="AA384" s="184">
        <v>23.340001235985575</v>
      </c>
      <c r="AB384" s="184">
        <v>45.020006537431783</v>
      </c>
      <c r="AC384" s="184">
        <v>45.01999223159001</v>
      </c>
      <c r="AD384" s="184">
        <v>45.019995034517656</v>
      </c>
      <c r="AE384" s="184">
        <v>45.020013384443871</v>
      </c>
      <c r="AF384" s="184">
        <v>45.019990583098803</v>
      </c>
      <c r="AG384" s="184">
        <v>45.019999208547681</v>
      </c>
      <c r="AH384" s="184">
        <v>45.020001489939588</v>
      </c>
      <c r="AI384" s="184">
        <v>45.020001424231147</v>
      </c>
      <c r="AJ384" s="184">
        <v>45.01999061255723</v>
      </c>
      <c r="AK384" s="184">
        <v>45.020014841997337</v>
      </c>
      <c r="AL384" s="184">
        <v>45.020010103942795</v>
      </c>
      <c r="AM384" s="184">
        <v>45.01999119891984</v>
      </c>
      <c r="AN384" s="184">
        <v>45.02</v>
      </c>
      <c r="AO384" s="184">
        <v>45.020001785194445</v>
      </c>
      <c r="AP384" s="184">
        <v>45.019990627393604</v>
      </c>
      <c r="AQ384" s="184">
        <v>45.020008146666932</v>
      </c>
      <c r="AR384" s="184">
        <v>45.019988381801397</v>
      </c>
      <c r="AS384" s="184">
        <v>45.019992881050733</v>
      </c>
      <c r="AT384" s="184">
        <v>45.020001814703079</v>
      </c>
      <c r="AU384" s="184">
        <v>45.019990092153705</v>
      </c>
      <c r="AV384" s="184">
        <v>45.019989396472873</v>
      </c>
      <c r="AW384" s="184">
        <v>45.020010515227568</v>
      </c>
      <c r="AX384" s="184">
        <v>45.02000191150379</v>
      </c>
      <c r="AY384" s="184">
        <v>45.01999209304045</v>
      </c>
      <c r="AZ384" s="184">
        <v>46.100001217382029</v>
      </c>
      <c r="BA384" s="184">
        <v>46.100000768018184</v>
      </c>
      <c r="BB384" s="184">
        <v>46.100024671706308</v>
      </c>
      <c r="BC384" s="184">
        <v>46.100016330929215</v>
      </c>
      <c r="BD384" s="184">
        <v>46.099996750609257</v>
      </c>
      <c r="BE384" s="184">
        <v>46.099996506534467</v>
      </c>
      <c r="BF384" s="184">
        <v>46.099997038292436</v>
      </c>
      <c r="BG384" s="184">
        <v>46.099987086089477</v>
      </c>
      <c r="BH384" s="184">
        <v>46.100010899435553</v>
      </c>
      <c r="BI384" s="184">
        <v>46.100010849395424</v>
      </c>
      <c r="BJ384" s="184">
        <v>46.100005612137181</v>
      </c>
      <c r="BK384" s="184">
        <v>46.099997494688338</v>
      </c>
      <c r="BL384" s="184">
        <v>47.260007930699174</v>
      </c>
      <c r="BM384" s="184">
        <v>47.25999453934083</v>
      </c>
      <c r="BN384" s="184">
        <v>47.26000637709982</v>
      </c>
      <c r="BO384" s="184">
        <v>47.260016722135134</v>
      </c>
      <c r="BP384" s="184">
        <v>47.259992718756628</v>
      </c>
      <c r="BQ384" s="184">
        <v>47.259997177205292</v>
      </c>
      <c r="BR384" s="184">
        <v>47.259983337510505</v>
      </c>
      <c r="BS384" s="184">
        <v>47.259991404024326</v>
      </c>
      <c r="BT384" s="184">
        <v>47.260005932451321</v>
      </c>
      <c r="BU384" s="184">
        <v>47.260021168407825</v>
      </c>
      <c r="BV384" s="184">
        <v>47.259983447573369</v>
      </c>
      <c r="BW384" s="184">
        <v>47.260010333087955</v>
      </c>
      <c r="BX384" s="184">
        <v>48.490001195263169</v>
      </c>
      <c r="BY384" s="184">
        <v>48.489998214862375</v>
      </c>
      <c r="BZ384" s="184">
        <v>48.489993708101345</v>
      </c>
      <c r="CA384" s="184">
        <v>48.490016136725025</v>
      </c>
      <c r="CB384" s="184">
        <v>48.490009373778562</v>
      </c>
      <c r="CC384" s="184">
        <v>48.489993711013852</v>
      </c>
      <c r="CD384" s="184">
        <v>48.489998370506022</v>
      </c>
      <c r="CE384" s="184">
        <v>48.489996819518531</v>
      </c>
      <c r="CF384" s="184">
        <v>48.49000611948486</v>
      </c>
      <c r="CG384" s="184">
        <v>48.489983465271933</v>
      </c>
      <c r="CH384" s="184">
        <v>48.490007949631476</v>
      </c>
      <c r="CI384" s="184">
        <v>48.49001198149066</v>
      </c>
      <c r="CJ384" s="184">
        <v>49.780004569302115</v>
      </c>
      <c r="CK384" s="184">
        <v>49.779991917214168</v>
      </c>
      <c r="CL384" s="184">
        <v>49.779981245905901</v>
      </c>
      <c r="CM384" s="184">
        <v>49.780005221100019</v>
      </c>
      <c r="CN384" s="184">
        <v>49.780000593054254</v>
      </c>
      <c r="CO384" s="184">
        <v>49.780005953059494</v>
      </c>
      <c r="CP384" s="184">
        <v>49.77999924747639</v>
      </c>
      <c r="CQ384" s="184">
        <v>49.779988220570196</v>
      </c>
      <c r="CR384" s="184">
        <v>49.779982808727418</v>
      </c>
      <c r="CS384" s="184">
        <v>49.780002256020751</v>
      </c>
      <c r="CT384" s="184">
        <v>49.779986364886433</v>
      </c>
      <c r="CU384" s="184">
        <v>49.779988422195281</v>
      </c>
      <c r="CV384" s="184">
        <v>51.11</v>
      </c>
      <c r="CW384" s="184">
        <v>51.110004127966974</v>
      </c>
      <c r="CX384" s="184">
        <v>51.109990201171918</v>
      </c>
      <c r="CY384" s="184">
        <v>51.110019916386157</v>
      </c>
      <c r="CZ384" s="184">
        <v>51.109986280782216</v>
      </c>
      <c r="DA384" s="184">
        <v>51.110004684600824</v>
      </c>
      <c r="DB384" s="184">
        <v>51.109996435558791</v>
      </c>
      <c r="DC384" s="184">
        <v>51.11000002219329</v>
      </c>
      <c r="DD384" s="184">
        <v>51.109992231972143</v>
      </c>
      <c r="DE384" s="184">
        <v>51.110014759921668</v>
      </c>
      <c r="DF384" s="184">
        <v>51.110014353887273</v>
      </c>
      <c r="DG384" s="184">
        <v>51.109991729151439</v>
      </c>
      <c r="DH384" s="184">
        <v>52.499988542530751</v>
      </c>
      <c r="DI384" s="184">
        <v>52.500003280500451</v>
      </c>
      <c r="DJ384" s="184">
        <v>52.500012029906344</v>
      </c>
      <c r="DK384" s="184">
        <v>52.500008347830736</v>
      </c>
      <c r="DL384" s="184">
        <v>52.499983461524891</v>
      </c>
      <c r="DM384" s="184">
        <v>52.500007473472905</v>
      </c>
      <c r="DN384" s="184">
        <v>52.499993843729222</v>
      </c>
      <c r="DO384" s="184">
        <v>52.500005499083358</v>
      </c>
      <c r="DP384" s="184">
        <v>52.499991778232818</v>
      </c>
      <c r="DQ384" s="184">
        <v>52.500013933605437</v>
      </c>
      <c r="DR384" s="184">
        <v>52.49999142088393</v>
      </c>
      <c r="DS384" s="184">
        <v>52.5</v>
      </c>
      <c r="DT384" s="184">
        <v>53.920006241974676</v>
      </c>
      <c r="DU384" s="184">
        <v>53.919995547204429</v>
      </c>
      <c r="DV384" s="184">
        <v>53.920024630208829</v>
      </c>
      <c r="DW384" s="184">
        <v>53.920018959557538</v>
      </c>
      <c r="DX384" s="184">
        <v>53.919997834208672</v>
      </c>
      <c r="DY384" s="184">
        <v>53.920001516793796</v>
      </c>
      <c r="DZ384" s="184">
        <v>53.920003939123873</v>
      </c>
      <c r="EA384" s="184">
        <v>53.919990651069824</v>
      </c>
      <c r="EB384" s="184">
        <v>53.920011823735855</v>
      </c>
      <c r="EC384" s="184">
        <v>53.920021113443497</v>
      </c>
      <c r="ED384" s="184">
        <v>53.919992664698434</v>
      </c>
      <c r="EE384" s="184">
        <v>53.919986995585425</v>
      </c>
      <c r="EF384" s="184">
        <v>55.410005712148802</v>
      </c>
      <c r="EG384" s="184">
        <v>55.409985302282394</v>
      </c>
      <c r="EH384" s="184">
        <v>55.409997699249445</v>
      </c>
      <c r="EI384" s="184">
        <v>55.410019227445368</v>
      </c>
      <c r="EJ384" s="184">
        <v>55.409993809617283</v>
      </c>
      <c r="EK384" s="184">
        <v>55.409986398842513</v>
      </c>
      <c r="EL384" s="184">
        <v>55.410004631256825</v>
      </c>
      <c r="EM384" s="184">
        <v>55.409989557887755</v>
      </c>
      <c r="EN384" s="184">
        <v>55.410004587389771</v>
      </c>
      <c r="EO384" s="184">
        <v>55.410016729957249</v>
      </c>
      <c r="EP384" s="184">
        <v>55.410004073784471</v>
      </c>
      <c r="EQ384" s="184">
        <v>55.409988362600089</v>
      </c>
      <c r="ER384" s="184">
        <v>56.949984027538093</v>
      </c>
      <c r="ES384" s="184">
        <v>56.950010742569461</v>
      </c>
      <c r="ET384" s="184">
        <v>56.949988053932387</v>
      </c>
      <c r="EU384" s="184">
        <v>56.950028002254705</v>
      </c>
      <c r="EV384" s="184">
        <v>56.95000906540573</v>
      </c>
      <c r="EW384" s="184">
        <v>56.949997123011791</v>
      </c>
      <c r="EX384" s="184">
        <v>56.949988214259022</v>
      </c>
      <c r="EY384" s="184">
        <v>56.950007082895986</v>
      </c>
      <c r="EZ384" s="184">
        <v>56.949992379634267</v>
      </c>
      <c r="FA384" s="184">
        <v>56.950011885728308</v>
      </c>
      <c r="FB384" s="184">
        <v>56.949988183426683</v>
      </c>
      <c r="FC384" s="184">
        <v>56.95</v>
      </c>
      <c r="FD384" s="184">
        <v>58.550012609164995</v>
      </c>
      <c r="FE384" s="184">
        <v>58.549995814551657</v>
      </c>
      <c r="FF384" s="184">
        <v>58.54999795279624</v>
      </c>
      <c r="FG384" s="184">
        <v>58.549994785276333</v>
      </c>
      <c r="FH384" s="184">
        <v>58.549995816023824</v>
      </c>
      <c r="FI384" s="184">
        <v>58.550007277237441</v>
      </c>
      <c r="FJ384" s="184">
        <v>58.550004134208002</v>
      </c>
      <c r="FK384" s="184">
        <v>58.550002840068863</v>
      </c>
      <c r="FL384" s="184">
        <v>58.549996779549076</v>
      </c>
      <c r="FM384" s="184">
        <v>58.550010088366442</v>
      </c>
      <c r="FN384" s="184">
        <v>58.550011464024671</v>
      </c>
      <c r="FO384" s="184">
        <v>58.549982259815359</v>
      </c>
      <c r="FP384" s="184">
        <v>60.21</v>
      </c>
      <c r="FQ384" s="184">
        <v>60.209997420020642</v>
      </c>
      <c r="FR384" s="184">
        <v>60.209992749361476</v>
      </c>
      <c r="FS384" s="184">
        <v>60.21001995646315</v>
      </c>
      <c r="FT384" s="184">
        <v>60.209982798828626</v>
      </c>
      <c r="FU384" s="184">
        <v>60.209993193646497</v>
      </c>
      <c r="FV384" s="184">
        <v>60.209997820660959</v>
      </c>
      <c r="FW384" s="184">
        <v>60.209988615559496</v>
      </c>
      <c r="FX384" s="184">
        <v>60.209986067608178</v>
      </c>
      <c r="FY384" s="184">
        <v>60.210023489765845</v>
      </c>
      <c r="FZ384" s="184">
        <v>60.210012578835816</v>
      </c>
      <c r="GA384" s="184">
        <v>60.209990644643668</v>
      </c>
    </row>
    <row r="385" spans="2:183">
      <c r="B385" s="42"/>
      <c r="C385" s="185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87"/>
      <c r="FS385" s="187"/>
      <c r="FT385" s="187"/>
      <c r="FU385" s="187"/>
      <c r="FV385" s="187"/>
      <c r="FW385" s="187"/>
      <c r="FX385" s="187"/>
      <c r="FY385" s="187"/>
      <c r="FZ385" s="187"/>
      <c r="GA385" s="187"/>
    </row>
    <row r="386" spans="2:183">
      <c r="B386" s="188" t="s">
        <v>32</v>
      </c>
      <c r="C386" s="189" t="s">
        <v>33</v>
      </c>
      <c r="D386" s="162">
        <v>41275</v>
      </c>
      <c r="E386" s="162">
        <v>41306</v>
      </c>
      <c r="F386" s="162">
        <v>41334</v>
      </c>
      <c r="G386" s="162">
        <v>41365</v>
      </c>
      <c r="H386" s="162">
        <v>41395</v>
      </c>
      <c r="I386" s="162">
        <v>41426</v>
      </c>
      <c r="J386" s="162">
        <v>41456</v>
      </c>
      <c r="K386" s="162">
        <v>41487</v>
      </c>
      <c r="L386" s="162">
        <v>41518</v>
      </c>
      <c r="M386" s="162">
        <v>41548</v>
      </c>
      <c r="N386" s="162">
        <v>41579</v>
      </c>
      <c r="O386" s="162">
        <v>41609</v>
      </c>
      <c r="P386" s="162">
        <v>41640</v>
      </c>
      <c r="Q386" s="162">
        <v>41671</v>
      </c>
      <c r="R386" s="162">
        <v>41699</v>
      </c>
      <c r="S386" s="162">
        <v>41730</v>
      </c>
      <c r="T386" s="162">
        <v>41760</v>
      </c>
      <c r="U386" s="162">
        <v>41791</v>
      </c>
      <c r="V386" s="162">
        <v>41821</v>
      </c>
      <c r="W386" s="162">
        <v>41852</v>
      </c>
      <c r="X386" s="162">
        <v>41883</v>
      </c>
      <c r="Y386" s="162">
        <v>41913</v>
      </c>
      <c r="Z386" s="162">
        <v>41944</v>
      </c>
      <c r="AA386" s="162">
        <v>41974</v>
      </c>
      <c r="AB386" s="162">
        <v>42005</v>
      </c>
      <c r="AC386" s="162">
        <v>42036</v>
      </c>
      <c r="AD386" s="162">
        <v>42064</v>
      </c>
      <c r="AE386" s="162">
        <v>42095</v>
      </c>
      <c r="AF386" s="162">
        <v>42125</v>
      </c>
      <c r="AG386" s="162">
        <v>42156</v>
      </c>
      <c r="AH386" s="162">
        <v>42186</v>
      </c>
      <c r="AI386" s="162">
        <v>42217</v>
      </c>
      <c r="AJ386" s="162">
        <v>42248</v>
      </c>
      <c r="AK386" s="162">
        <v>42278</v>
      </c>
      <c r="AL386" s="162">
        <v>42309</v>
      </c>
      <c r="AM386" s="162">
        <v>42339</v>
      </c>
      <c r="AN386" s="162">
        <v>42370</v>
      </c>
      <c r="AO386" s="162">
        <v>42401</v>
      </c>
      <c r="AP386" s="162">
        <v>42430</v>
      </c>
      <c r="AQ386" s="162">
        <v>42461</v>
      </c>
      <c r="AR386" s="162">
        <v>42491</v>
      </c>
      <c r="AS386" s="162">
        <v>42522</v>
      </c>
      <c r="AT386" s="162">
        <v>42552</v>
      </c>
      <c r="AU386" s="162">
        <v>42583</v>
      </c>
      <c r="AV386" s="162">
        <v>42614</v>
      </c>
      <c r="AW386" s="162">
        <v>42644</v>
      </c>
      <c r="AX386" s="162">
        <v>42675</v>
      </c>
      <c r="AY386" s="162">
        <v>42705</v>
      </c>
      <c r="AZ386" s="162">
        <v>42736</v>
      </c>
      <c r="BA386" s="162">
        <v>42767</v>
      </c>
      <c r="BB386" s="162">
        <v>42795</v>
      </c>
      <c r="BC386" s="162">
        <v>42826</v>
      </c>
      <c r="BD386" s="162">
        <v>42856</v>
      </c>
      <c r="BE386" s="162">
        <v>42887</v>
      </c>
      <c r="BF386" s="162">
        <v>42917</v>
      </c>
      <c r="BG386" s="162">
        <v>42948</v>
      </c>
      <c r="BH386" s="162">
        <v>42979</v>
      </c>
      <c r="BI386" s="162">
        <v>43009</v>
      </c>
      <c r="BJ386" s="162">
        <v>43040</v>
      </c>
      <c r="BK386" s="162">
        <v>43070</v>
      </c>
      <c r="BL386" s="162">
        <v>43101</v>
      </c>
      <c r="BM386" s="162">
        <v>43132</v>
      </c>
      <c r="BN386" s="162">
        <v>43160</v>
      </c>
      <c r="BO386" s="162">
        <v>43191</v>
      </c>
      <c r="BP386" s="162">
        <v>43221</v>
      </c>
      <c r="BQ386" s="162">
        <v>43252</v>
      </c>
      <c r="BR386" s="162">
        <v>43282</v>
      </c>
      <c r="BS386" s="162">
        <v>43313</v>
      </c>
      <c r="BT386" s="162">
        <v>43344</v>
      </c>
      <c r="BU386" s="162">
        <v>43374</v>
      </c>
      <c r="BV386" s="162">
        <v>43405</v>
      </c>
      <c r="BW386" s="162">
        <v>43435</v>
      </c>
      <c r="BX386" s="162">
        <v>43466</v>
      </c>
      <c r="BY386" s="162">
        <v>43497</v>
      </c>
      <c r="BZ386" s="162">
        <v>43525</v>
      </c>
      <c r="CA386" s="162">
        <v>43556</v>
      </c>
      <c r="CB386" s="162">
        <v>43586</v>
      </c>
      <c r="CC386" s="162">
        <v>43617</v>
      </c>
      <c r="CD386" s="162">
        <v>43647</v>
      </c>
      <c r="CE386" s="162">
        <v>43678</v>
      </c>
      <c r="CF386" s="162">
        <v>43709</v>
      </c>
      <c r="CG386" s="162">
        <v>43739</v>
      </c>
      <c r="CH386" s="162">
        <v>43770</v>
      </c>
      <c r="CI386" s="162">
        <v>43800</v>
      </c>
      <c r="CJ386" s="162">
        <v>43831</v>
      </c>
      <c r="CK386" s="162">
        <v>43862</v>
      </c>
      <c r="CL386" s="162">
        <v>43891</v>
      </c>
      <c r="CM386" s="162">
        <v>43922</v>
      </c>
      <c r="CN386" s="162">
        <v>43952</v>
      </c>
      <c r="CO386" s="162">
        <v>43983</v>
      </c>
      <c r="CP386" s="162">
        <v>44013</v>
      </c>
      <c r="CQ386" s="162">
        <v>44044</v>
      </c>
      <c r="CR386" s="162">
        <v>44075</v>
      </c>
      <c r="CS386" s="162">
        <v>44105</v>
      </c>
      <c r="CT386" s="162">
        <v>44136</v>
      </c>
      <c r="CU386" s="162">
        <v>44166</v>
      </c>
      <c r="CV386" s="162">
        <v>44197</v>
      </c>
      <c r="CW386" s="162">
        <v>44228</v>
      </c>
      <c r="CX386" s="162">
        <v>44256</v>
      </c>
      <c r="CY386" s="162">
        <v>44287</v>
      </c>
      <c r="CZ386" s="162">
        <v>44317</v>
      </c>
      <c r="DA386" s="162">
        <v>44348</v>
      </c>
      <c r="DB386" s="162">
        <v>44378</v>
      </c>
      <c r="DC386" s="162">
        <v>44409</v>
      </c>
      <c r="DD386" s="162">
        <v>44440</v>
      </c>
      <c r="DE386" s="162">
        <v>44470</v>
      </c>
      <c r="DF386" s="162">
        <v>44501</v>
      </c>
      <c r="DG386" s="162">
        <v>44531</v>
      </c>
      <c r="DH386" s="162">
        <v>44562</v>
      </c>
      <c r="DI386" s="162">
        <v>44593</v>
      </c>
      <c r="DJ386" s="162">
        <v>44621</v>
      </c>
      <c r="DK386" s="162">
        <v>44652</v>
      </c>
      <c r="DL386" s="162">
        <v>44682</v>
      </c>
      <c r="DM386" s="162">
        <v>44713</v>
      </c>
      <c r="DN386" s="162">
        <v>44743</v>
      </c>
      <c r="DO386" s="162">
        <v>44774</v>
      </c>
      <c r="DP386" s="162">
        <v>44805</v>
      </c>
      <c r="DQ386" s="162">
        <v>44835</v>
      </c>
      <c r="DR386" s="162">
        <v>44866</v>
      </c>
      <c r="DS386" s="162">
        <v>44896</v>
      </c>
      <c r="DT386" s="162">
        <v>44927</v>
      </c>
      <c r="DU386" s="162">
        <v>44958</v>
      </c>
      <c r="DV386" s="162">
        <v>44986</v>
      </c>
      <c r="DW386" s="162">
        <v>45017</v>
      </c>
      <c r="DX386" s="162">
        <v>45047</v>
      </c>
      <c r="DY386" s="162">
        <v>45078</v>
      </c>
      <c r="DZ386" s="162">
        <v>45108</v>
      </c>
      <c r="EA386" s="162">
        <v>45139</v>
      </c>
      <c r="EB386" s="162">
        <v>45170</v>
      </c>
      <c r="EC386" s="162">
        <v>45200</v>
      </c>
      <c r="ED386" s="162">
        <v>45231</v>
      </c>
      <c r="EE386" s="162">
        <v>45261</v>
      </c>
      <c r="EF386" s="162">
        <v>45292</v>
      </c>
      <c r="EG386" s="162">
        <v>45323</v>
      </c>
      <c r="EH386" s="162">
        <v>45352</v>
      </c>
      <c r="EI386" s="162">
        <v>45383</v>
      </c>
      <c r="EJ386" s="162">
        <v>45413</v>
      </c>
      <c r="EK386" s="162">
        <v>45444</v>
      </c>
      <c r="EL386" s="162">
        <v>45474</v>
      </c>
      <c r="EM386" s="162">
        <v>45505</v>
      </c>
      <c r="EN386" s="162">
        <v>45536</v>
      </c>
      <c r="EO386" s="162">
        <v>45566</v>
      </c>
      <c r="EP386" s="162">
        <v>45597</v>
      </c>
      <c r="EQ386" s="162">
        <v>45627</v>
      </c>
      <c r="ER386" s="162">
        <v>45658</v>
      </c>
      <c r="ES386" s="162">
        <v>45689</v>
      </c>
      <c r="ET386" s="162">
        <v>45717</v>
      </c>
      <c r="EU386" s="162">
        <v>45748</v>
      </c>
      <c r="EV386" s="162">
        <v>45778</v>
      </c>
      <c r="EW386" s="162">
        <v>45809</v>
      </c>
      <c r="EX386" s="162">
        <v>45839</v>
      </c>
      <c r="EY386" s="162">
        <v>45870</v>
      </c>
      <c r="EZ386" s="162">
        <v>45901</v>
      </c>
      <c r="FA386" s="162">
        <v>45931</v>
      </c>
      <c r="FB386" s="162">
        <v>45962</v>
      </c>
      <c r="FC386" s="162">
        <v>45992</v>
      </c>
      <c r="FD386" s="162">
        <v>46023</v>
      </c>
      <c r="FE386" s="162">
        <v>46054</v>
      </c>
      <c r="FF386" s="162">
        <v>46082</v>
      </c>
      <c r="FG386" s="162">
        <v>46113</v>
      </c>
      <c r="FH386" s="162">
        <v>46143</v>
      </c>
      <c r="FI386" s="162">
        <v>46174</v>
      </c>
      <c r="FJ386" s="162">
        <v>46204</v>
      </c>
      <c r="FK386" s="162">
        <v>46235</v>
      </c>
      <c r="FL386" s="162">
        <v>46266</v>
      </c>
      <c r="FM386" s="162">
        <v>46296</v>
      </c>
      <c r="FN386" s="162">
        <v>46327</v>
      </c>
      <c r="FO386" s="162">
        <v>46357</v>
      </c>
      <c r="FP386" s="162">
        <v>46388</v>
      </c>
      <c r="FQ386" s="162">
        <v>46419</v>
      </c>
      <c r="FR386" s="162">
        <v>46447</v>
      </c>
      <c r="FS386" s="162">
        <v>46478</v>
      </c>
      <c r="FT386" s="162">
        <v>46508</v>
      </c>
      <c r="FU386" s="162">
        <v>46539</v>
      </c>
      <c r="FV386" s="162">
        <v>46569</v>
      </c>
      <c r="FW386" s="162">
        <v>46600</v>
      </c>
      <c r="FX386" s="162">
        <v>46631</v>
      </c>
      <c r="FY386" s="162">
        <v>46661</v>
      </c>
      <c r="FZ386" s="162">
        <v>46692</v>
      </c>
      <c r="GA386" s="162">
        <v>46722</v>
      </c>
    </row>
    <row r="387" spans="2:183">
      <c r="B387" s="75" t="s">
        <v>289</v>
      </c>
      <c r="C387" s="163" t="s">
        <v>34</v>
      </c>
      <c r="D387" s="164">
        <v>3.24</v>
      </c>
      <c r="E387" s="165">
        <v>3.19</v>
      </c>
      <c r="F387" s="165">
        <v>3.13</v>
      </c>
      <c r="G387" s="165">
        <v>3.54</v>
      </c>
      <c r="H387" s="165">
        <v>3.22</v>
      </c>
      <c r="I387" s="165">
        <v>0.89</v>
      </c>
      <c r="J387" s="165">
        <v>0.96</v>
      </c>
      <c r="K387" s="165">
        <v>0.88</v>
      </c>
      <c r="L387" s="165">
        <v>0.89</v>
      </c>
      <c r="M387" s="165">
        <v>3.37</v>
      </c>
      <c r="N387" s="165">
        <v>3.91</v>
      </c>
      <c r="O387" s="165">
        <v>3.4</v>
      </c>
      <c r="P387" s="165">
        <v>3.24</v>
      </c>
      <c r="Q387" s="165">
        <v>3.19</v>
      </c>
      <c r="R387" s="165">
        <v>3.13</v>
      </c>
      <c r="S387" s="165">
        <v>3.54</v>
      </c>
      <c r="T387" s="165">
        <v>3.22</v>
      </c>
      <c r="U387" s="165">
        <v>0.89</v>
      </c>
      <c r="V387" s="165">
        <v>0.96</v>
      </c>
      <c r="W387" s="165">
        <v>0.88</v>
      </c>
      <c r="X387" s="165">
        <v>0.89</v>
      </c>
      <c r="Y387" s="165">
        <v>3.37</v>
      </c>
      <c r="Z387" s="165">
        <v>3.91</v>
      </c>
      <c r="AA387" s="165">
        <v>3.4</v>
      </c>
      <c r="AB387" s="165">
        <v>12</v>
      </c>
      <c r="AC387" s="165">
        <v>12</v>
      </c>
      <c r="AD387" s="165">
        <v>12</v>
      </c>
      <c r="AE387" s="165">
        <v>12</v>
      </c>
      <c r="AF387" s="165">
        <v>12</v>
      </c>
      <c r="AG387" s="165">
        <v>12</v>
      </c>
      <c r="AH387" s="165">
        <v>12</v>
      </c>
      <c r="AI387" s="165">
        <v>12</v>
      </c>
      <c r="AJ387" s="165">
        <v>12</v>
      </c>
      <c r="AK387" s="165">
        <v>12</v>
      </c>
      <c r="AL387" s="165">
        <v>12</v>
      </c>
      <c r="AM387" s="165">
        <v>12</v>
      </c>
      <c r="AN387" s="165">
        <v>12</v>
      </c>
      <c r="AO387" s="165">
        <v>12</v>
      </c>
      <c r="AP387" s="165">
        <v>12</v>
      </c>
      <c r="AQ387" s="165">
        <v>12</v>
      </c>
      <c r="AR387" s="165">
        <v>12</v>
      </c>
      <c r="AS387" s="165">
        <v>12</v>
      </c>
      <c r="AT387" s="165">
        <v>12</v>
      </c>
      <c r="AU387" s="165">
        <v>12</v>
      </c>
      <c r="AV387" s="165">
        <v>12</v>
      </c>
      <c r="AW387" s="165">
        <v>12</v>
      </c>
      <c r="AX387" s="165">
        <v>12</v>
      </c>
      <c r="AY387" s="165">
        <v>12</v>
      </c>
      <c r="AZ387" s="165">
        <v>12</v>
      </c>
      <c r="BA387" s="165">
        <v>12</v>
      </c>
      <c r="BB387" s="165">
        <v>12</v>
      </c>
      <c r="BC387" s="165">
        <v>12</v>
      </c>
      <c r="BD387" s="165">
        <v>12</v>
      </c>
      <c r="BE387" s="165">
        <v>12</v>
      </c>
      <c r="BF387" s="165">
        <v>12</v>
      </c>
      <c r="BG387" s="165">
        <v>12</v>
      </c>
      <c r="BH387" s="165">
        <v>12</v>
      </c>
      <c r="BI387" s="165">
        <v>12</v>
      </c>
      <c r="BJ387" s="165">
        <v>12</v>
      </c>
      <c r="BK387" s="165">
        <v>12</v>
      </c>
      <c r="BL387" s="165">
        <v>12</v>
      </c>
      <c r="BM387" s="165">
        <v>12</v>
      </c>
      <c r="BN387" s="165">
        <v>12</v>
      </c>
      <c r="BO387" s="165">
        <v>12</v>
      </c>
      <c r="BP387" s="165">
        <v>12</v>
      </c>
      <c r="BQ387" s="165">
        <v>12</v>
      </c>
      <c r="BR387" s="165">
        <v>12</v>
      </c>
      <c r="BS387" s="165">
        <v>12</v>
      </c>
      <c r="BT387" s="165">
        <v>12</v>
      </c>
      <c r="BU387" s="165">
        <v>12</v>
      </c>
      <c r="BV387" s="165">
        <v>12</v>
      </c>
      <c r="BW387" s="165">
        <v>12</v>
      </c>
      <c r="BX387" s="165">
        <v>12</v>
      </c>
      <c r="BY387" s="165">
        <v>12</v>
      </c>
      <c r="BZ387" s="165">
        <v>12</v>
      </c>
      <c r="CA387" s="165">
        <v>12</v>
      </c>
      <c r="CB387" s="165">
        <v>12</v>
      </c>
      <c r="CC387" s="165">
        <v>12</v>
      </c>
      <c r="CD387" s="165">
        <v>12</v>
      </c>
      <c r="CE387" s="165">
        <v>12</v>
      </c>
      <c r="CF387" s="165">
        <v>12</v>
      </c>
      <c r="CG387" s="165">
        <v>12</v>
      </c>
      <c r="CH387" s="165">
        <v>12</v>
      </c>
      <c r="CI387" s="165">
        <v>12</v>
      </c>
      <c r="CJ387" s="165">
        <v>12</v>
      </c>
      <c r="CK387" s="165">
        <v>12</v>
      </c>
      <c r="CL387" s="165">
        <v>12</v>
      </c>
      <c r="CM387" s="165">
        <v>12</v>
      </c>
      <c r="CN387" s="165">
        <v>12</v>
      </c>
      <c r="CO387" s="165">
        <v>12</v>
      </c>
      <c r="CP387" s="165">
        <v>12</v>
      </c>
      <c r="CQ387" s="165">
        <v>12</v>
      </c>
      <c r="CR387" s="165">
        <v>12</v>
      </c>
      <c r="CS387" s="165">
        <v>12</v>
      </c>
      <c r="CT387" s="165">
        <v>12</v>
      </c>
      <c r="CU387" s="165">
        <v>12</v>
      </c>
      <c r="CV387" s="165">
        <v>12</v>
      </c>
      <c r="CW387" s="165">
        <v>12</v>
      </c>
      <c r="CX387" s="165">
        <v>12</v>
      </c>
      <c r="CY387" s="165">
        <v>12</v>
      </c>
      <c r="CZ387" s="165">
        <v>12</v>
      </c>
      <c r="DA387" s="165">
        <v>12</v>
      </c>
      <c r="DB387" s="165">
        <v>12</v>
      </c>
      <c r="DC387" s="165">
        <v>12</v>
      </c>
      <c r="DD387" s="165">
        <v>12</v>
      </c>
      <c r="DE387" s="165">
        <v>12</v>
      </c>
      <c r="DF387" s="165">
        <v>12</v>
      </c>
      <c r="DG387" s="165">
        <v>12</v>
      </c>
      <c r="DH387" s="165">
        <v>12</v>
      </c>
      <c r="DI387" s="165">
        <v>12</v>
      </c>
      <c r="DJ387" s="165">
        <v>12</v>
      </c>
      <c r="DK387" s="165">
        <v>12</v>
      </c>
      <c r="DL387" s="165">
        <v>12</v>
      </c>
      <c r="DM387" s="165">
        <v>12</v>
      </c>
      <c r="DN387" s="165">
        <v>12</v>
      </c>
      <c r="DO387" s="165">
        <v>12</v>
      </c>
      <c r="DP387" s="165">
        <v>12</v>
      </c>
      <c r="DQ387" s="165">
        <v>12</v>
      </c>
      <c r="DR387" s="165">
        <v>12</v>
      </c>
      <c r="DS387" s="165">
        <v>12</v>
      </c>
      <c r="DT387" s="165">
        <v>12</v>
      </c>
      <c r="DU387" s="165">
        <v>12</v>
      </c>
      <c r="DV387" s="165">
        <v>12</v>
      </c>
      <c r="DW387" s="165">
        <v>12</v>
      </c>
      <c r="DX387" s="165">
        <v>12</v>
      </c>
      <c r="DY387" s="165">
        <v>12</v>
      </c>
      <c r="DZ387" s="165">
        <v>12</v>
      </c>
      <c r="EA387" s="165">
        <v>12</v>
      </c>
      <c r="EB387" s="165">
        <v>12</v>
      </c>
      <c r="EC387" s="165">
        <v>12</v>
      </c>
      <c r="ED387" s="165">
        <v>12</v>
      </c>
      <c r="EE387" s="165">
        <v>12</v>
      </c>
      <c r="EF387" s="165">
        <v>12</v>
      </c>
      <c r="EG387" s="165">
        <v>12</v>
      </c>
      <c r="EH387" s="165">
        <v>12</v>
      </c>
      <c r="EI387" s="165">
        <v>12</v>
      </c>
      <c r="EJ387" s="165">
        <v>12</v>
      </c>
      <c r="EK387" s="165">
        <v>12</v>
      </c>
      <c r="EL387" s="165">
        <v>12</v>
      </c>
      <c r="EM387" s="165">
        <v>12</v>
      </c>
      <c r="EN387" s="165">
        <v>12</v>
      </c>
      <c r="EO387" s="165">
        <v>12</v>
      </c>
      <c r="EP387" s="165">
        <v>12</v>
      </c>
      <c r="EQ387" s="165">
        <v>12</v>
      </c>
      <c r="ER387" s="165">
        <v>12</v>
      </c>
      <c r="ES387" s="165">
        <v>12</v>
      </c>
      <c r="ET387" s="165">
        <v>12</v>
      </c>
      <c r="EU387" s="165">
        <v>12</v>
      </c>
      <c r="EV387" s="165">
        <v>12</v>
      </c>
      <c r="EW387" s="165">
        <v>12</v>
      </c>
      <c r="EX387" s="165">
        <v>12</v>
      </c>
      <c r="EY387" s="165">
        <v>12</v>
      </c>
      <c r="EZ387" s="165">
        <v>12</v>
      </c>
      <c r="FA387" s="165">
        <v>12</v>
      </c>
      <c r="FB387" s="165">
        <v>12</v>
      </c>
      <c r="FC387" s="165">
        <v>12</v>
      </c>
      <c r="FD387" s="165">
        <v>12</v>
      </c>
      <c r="FE387" s="165">
        <v>12</v>
      </c>
      <c r="FF387" s="165">
        <v>12</v>
      </c>
      <c r="FG387" s="165">
        <v>12</v>
      </c>
      <c r="FH387" s="165">
        <v>12</v>
      </c>
      <c r="FI387" s="165">
        <v>12</v>
      </c>
      <c r="FJ387" s="165">
        <v>12</v>
      </c>
      <c r="FK387" s="165">
        <v>12</v>
      </c>
      <c r="FL387" s="165">
        <v>12</v>
      </c>
      <c r="FM387" s="165">
        <v>12</v>
      </c>
      <c r="FN387" s="165">
        <v>12</v>
      </c>
      <c r="FO387" s="165">
        <v>12</v>
      </c>
      <c r="FP387" s="165">
        <v>12</v>
      </c>
      <c r="FQ387" s="165">
        <v>12</v>
      </c>
      <c r="FR387" s="165">
        <v>12</v>
      </c>
      <c r="FS387" s="165">
        <v>12</v>
      </c>
      <c r="FT387" s="165">
        <v>12</v>
      </c>
      <c r="FU387" s="165">
        <v>12</v>
      </c>
      <c r="FV387" s="165">
        <v>12</v>
      </c>
      <c r="FW387" s="165">
        <v>12</v>
      </c>
      <c r="FX387" s="165">
        <v>12</v>
      </c>
      <c r="FY387" s="165">
        <v>12</v>
      </c>
      <c r="FZ387" s="165">
        <v>12</v>
      </c>
      <c r="GA387" s="165">
        <v>12</v>
      </c>
    </row>
    <row r="388" spans="2:183">
      <c r="B388" s="96" t="s">
        <v>289</v>
      </c>
      <c r="C388" s="166" t="s">
        <v>227</v>
      </c>
      <c r="D388" s="167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v>0</v>
      </c>
      <c r="V388" s="168">
        <v>0</v>
      </c>
      <c r="W388" s="168">
        <v>0</v>
      </c>
      <c r="X388" s="168">
        <v>0</v>
      </c>
      <c r="Y388" s="168">
        <v>0</v>
      </c>
      <c r="Z388" s="168">
        <v>0</v>
      </c>
      <c r="AA388" s="168">
        <v>0</v>
      </c>
      <c r="AB388" s="168">
        <v>0</v>
      </c>
      <c r="AC388" s="168">
        <v>0</v>
      </c>
      <c r="AD388" s="168">
        <v>0</v>
      </c>
      <c r="AE388" s="168">
        <v>0</v>
      </c>
      <c r="AF388" s="168">
        <v>0</v>
      </c>
      <c r="AG388" s="168">
        <v>0</v>
      </c>
      <c r="AH388" s="168">
        <v>0</v>
      </c>
      <c r="AI388" s="168">
        <v>0</v>
      </c>
      <c r="AJ388" s="168">
        <v>0</v>
      </c>
      <c r="AK388" s="168">
        <v>0</v>
      </c>
      <c r="AL388" s="168">
        <v>0</v>
      </c>
      <c r="AM388" s="168">
        <v>0</v>
      </c>
      <c r="AN388" s="168">
        <v>0</v>
      </c>
      <c r="AO388" s="168">
        <v>0</v>
      </c>
      <c r="AP388" s="168">
        <v>0</v>
      </c>
      <c r="AQ388" s="168">
        <v>0</v>
      </c>
      <c r="AR388" s="168">
        <v>0</v>
      </c>
      <c r="AS388" s="168">
        <v>0</v>
      </c>
      <c r="AT388" s="168">
        <v>0</v>
      </c>
      <c r="AU388" s="168">
        <v>0</v>
      </c>
      <c r="AV388" s="168">
        <v>0</v>
      </c>
      <c r="AW388" s="168">
        <v>0</v>
      </c>
      <c r="AX388" s="168">
        <v>0</v>
      </c>
      <c r="AY388" s="168">
        <v>0</v>
      </c>
      <c r="AZ388" s="168">
        <v>0</v>
      </c>
      <c r="BA388" s="168">
        <v>0</v>
      </c>
      <c r="BB388" s="168">
        <v>0</v>
      </c>
      <c r="BC388" s="168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8">
        <v>0</v>
      </c>
      <c r="BJ388" s="168">
        <v>0</v>
      </c>
      <c r="BK388" s="168">
        <v>0</v>
      </c>
      <c r="BL388" s="168">
        <v>0</v>
      </c>
      <c r="BM388" s="168">
        <v>0</v>
      </c>
      <c r="BN388" s="168">
        <v>0</v>
      </c>
      <c r="BO388" s="168">
        <v>0</v>
      </c>
      <c r="BP388" s="168">
        <v>0</v>
      </c>
      <c r="BQ388" s="168">
        <v>0</v>
      </c>
      <c r="BR388" s="168">
        <v>0</v>
      </c>
      <c r="BS388" s="168">
        <v>0</v>
      </c>
      <c r="BT388" s="168">
        <v>0</v>
      </c>
      <c r="BU388" s="168">
        <v>0</v>
      </c>
      <c r="BV388" s="168">
        <v>0</v>
      </c>
      <c r="BW388" s="168">
        <v>0</v>
      </c>
      <c r="BX388" s="168">
        <v>0</v>
      </c>
      <c r="BY388" s="168">
        <v>0</v>
      </c>
      <c r="BZ388" s="168">
        <v>0</v>
      </c>
      <c r="CA388" s="168">
        <v>0</v>
      </c>
      <c r="CB388" s="168">
        <v>0</v>
      </c>
      <c r="CC388" s="168">
        <v>0</v>
      </c>
      <c r="CD388" s="168">
        <v>0</v>
      </c>
      <c r="CE388" s="168">
        <v>0</v>
      </c>
      <c r="CF388" s="168">
        <v>0</v>
      </c>
      <c r="CG388" s="168">
        <v>0</v>
      </c>
      <c r="CH388" s="168">
        <v>0</v>
      </c>
      <c r="CI388" s="168">
        <v>0</v>
      </c>
      <c r="CJ388" s="168">
        <v>0</v>
      </c>
      <c r="CK388" s="168">
        <v>0</v>
      </c>
      <c r="CL388" s="168">
        <v>0</v>
      </c>
      <c r="CM388" s="168">
        <v>0</v>
      </c>
      <c r="CN388" s="168">
        <v>0</v>
      </c>
      <c r="CO388" s="168">
        <v>0</v>
      </c>
      <c r="CP388" s="168">
        <v>0</v>
      </c>
      <c r="CQ388" s="168">
        <v>0</v>
      </c>
      <c r="CR388" s="168">
        <v>0</v>
      </c>
      <c r="CS388" s="168">
        <v>0</v>
      </c>
      <c r="CT388" s="168">
        <v>0</v>
      </c>
      <c r="CU388" s="168">
        <v>0</v>
      </c>
      <c r="CV388" s="168">
        <v>0</v>
      </c>
      <c r="CW388" s="168">
        <v>0</v>
      </c>
      <c r="CX388" s="168">
        <v>0</v>
      </c>
      <c r="CY388" s="168">
        <v>0</v>
      </c>
      <c r="CZ388" s="168">
        <v>0</v>
      </c>
      <c r="DA388" s="168">
        <v>0</v>
      </c>
      <c r="DB388" s="168">
        <v>0</v>
      </c>
      <c r="DC388" s="168">
        <v>0</v>
      </c>
      <c r="DD388" s="168">
        <v>0</v>
      </c>
      <c r="DE388" s="168">
        <v>0</v>
      </c>
      <c r="DF388" s="168">
        <v>0</v>
      </c>
      <c r="DG388" s="168">
        <v>0</v>
      </c>
      <c r="DH388" s="168">
        <v>0</v>
      </c>
      <c r="DI388" s="168">
        <v>0</v>
      </c>
      <c r="DJ388" s="168">
        <v>0</v>
      </c>
      <c r="DK388" s="168">
        <v>0</v>
      </c>
      <c r="DL388" s="168">
        <v>0</v>
      </c>
      <c r="DM388" s="168">
        <v>0</v>
      </c>
      <c r="DN388" s="168">
        <v>0</v>
      </c>
      <c r="DO388" s="168">
        <v>0</v>
      </c>
      <c r="DP388" s="168">
        <v>0</v>
      </c>
      <c r="DQ388" s="168">
        <v>0</v>
      </c>
      <c r="DR388" s="168">
        <v>0</v>
      </c>
      <c r="DS388" s="168">
        <v>0</v>
      </c>
      <c r="DT388" s="168">
        <v>0</v>
      </c>
      <c r="DU388" s="168">
        <v>0</v>
      </c>
      <c r="DV388" s="168">
        <v>0</v>
      </c>
      <c r="DW388" s="168">
        <v>0</v>
      </c>
      <c r="DX388" s="168">
        <v>0</v>
      </c>
      <c r="DY388" s="168">
        <v>0</v>
      </c>
      <c r="DZ388" s="168">
        <v>0</v>
      </c>
      <c r="EA388" s="168">
        <v>0</v>
      </c>
      <c r="EB388" s="168">
        <v>0</v>
      </c>
      <c r="EC388" s="168">
        <v>0</v>
      </c>
      <c r="ED388" s="168">
        <v>0</v>
      </c>
      <c r="EE388" s="168">
        <v>0</v>
      </c>
      <c r="EF388" s="168">
        <v>0</v>
      </c>
      <c r="EG388" s="168">
        <v>0</v>
      </c>
      <c r="EH388" s="168">
        <v>0</v>
      </c>
      <c r="EI388" s="168">
        <v>0</v>
      </c>
      <c r="EJ388" s="168">
        <v>0</v>
      </c>
      <c r="EK388" s="168">
        <v>0</v>
      </c>
      <c r="EL388" s="168">
        <v>0</v>
      </c>
      <c r="EM388" s="168">
        <v>0</v>
      </c>
      <c r="EN388" s="168">
        <v>0</v>
      </c>
      <c r="EO388" s="168">
        <v>0</v>
      </c>
      <c r="EP388" s="168">
        <v>0</v>
      </c>
      <c r="EQ388" s="168">
        <v>0</v>
      </c>
      <c r="ER388" s="168">
        <v>0</v>
      </c>
      <c r="ES388" s="168">
        <v>0</v>
      </c>
      <c r="ET388" s="168">
        <v>0</v>
      </c>
      <c r="EU388" s="168">
        <v>0</v>
      </c>
      <c r="EV388" s="168">
        <v>0</v>
      </c>
      <c r="EW388" s="168">
        <v>0</v>
      </c>
      <c r="EX388" s="168">
        <v>0</v>
      </c>
      <c r="EY388" s="168">
        <v>0</v>
      </c>
      <c r="EZ388" s="168">
        <v>0</v>
      </c>
      <c r="FA388" s="168">
        <v>0</v>
      </c>
      <c r="FB388" s="168">
        <v>0</v>
      </c>
      <c r="FC388" s="168">
        <v>0</v>
      </c>
      <c r="FD388" s="168">
        <v>0</v>
      </c>
      <c r="FE388" s="168">
        <v>0</v>
      </c>
      <c r="FF388" s="168">
        <v>0</v>
      </c>
      <c r="FG388" s="168">
        <v>0</v>
      </c>
      <c r="FH388" s="168">
        <v>0</v>
      </c>
      <c r="FI388" s="168">
        <v>0</v>
      </c>
      <c r="FJ388" s="168">
        <v>0</v>
      </c>
      <c r="FK388" s="168">
        <v>0</v>
      </c>
      <c r="FL388" s="168">
        <v>0</v>
      </c>
      <c r="FM388" s="168">
        <v>0</v>
      </c>
      <c r="FN388" s="168">
        <v>0</v>
      </c>
      <c r="FO388" s="168">
        <v>0</v>
      </c>
      <c r="FP388" s="168">
        <v>0</v>
      </c>
      <c r="FQ388" s="168">
        <v>0</v>
      </c>
      <c r="FR388" s="168">
        <v>0</v>
      </c>
      <c r="FS388" s="168">
        <v>0</v>
      </c>
      <c r="FT388" s="168">
        <v>0</v>
      </c>
      <c r="FU388" s="168">
        <v>0</v>
      </c>
      <c r="FV388" s="168">
        <v>0</v>
      </c>
      <c r="FW388" s="168">
        <v>0</v>
      </c>
      <c r="FX388" s="168">
        <v>0</v>
      </c>
      <c r="FY388" s="168">
        <v>0</v>
      </c>
      <c r="FZ388" s="168">
        <v>0</v>
      </c>
      <c r="GA388" s="168">
        <v>0</v>
      </c>
    </row>
    <row r="389" spans="2:183">
      <c r="B389" s="96" t="s">
        <v>289</v>
      </c>
      <c r="C389" s="166" t="s">
        <v>36</v>
      </c>
      <c r="D389" s="169">
        <v>2331.81</v>
      </c>
      <c r="E389" s="170">
        <v>2106.91</v>
      </c>
      <c r="F389" s="170">
        <v>2328.98</v>
      </c>
      <c r="G389" s="170">
        <v>2259.44</v>
      </c>
      <c r="H389" s="170">
        <v>2307.9699999999998</v>
      </c>
      <c r="I389" s="170">
        <v>515.29</v>
      </c>
      <c r="J389" s="170">
        <v>535.01</v>
      </c>
      <c r="K389" s="170">
        <v>527.66</v>
      </c>
      <c r="L389" s="170">
        <v>515.23</v>
      </c>
      <c r="M389" s="170">
        <v>2329.0100000000002</v>
      </c>
      <c r="N389" s="170">
        <v>2252.02</v>
      </c>
      <c r="O389" s="170">
        <v>2345.4</v>
      </c>
      <c r="P389" s="170">
        <v>2331.81</v>
      </c>
      <c r="Q389" s="170">
        <v>2106.91</v>
      </c>
      <c r="R389" s="170">
        <v>2328.98</v>
      </c>
      <c r="S389" s="170">
        <v>2259.44</v>
      </c>
      <c r="T389" s="170">
        <v>2307.9699999999998</v>
      </c>
      <c r="U389" s="170">
        <v>515.29</v>
      </c>
      <c r="V389" s="170">
        <v>535.01</v>
      </c>
      <c r="W389" s="170">
        <v>527.66</v>
      </c>
      <c r="X389" s="170">
        <v>515.23</v>
      </c>
      <c r="Y389" s="170">
        <v>2329.0100000000002</v>
      </c>
      <c r="Z389" s="170">
        <v>2252.02</v>
      </c>
      <c r="AA389" s="170">
        <v>2345.4</v>
      </c>
      <c r="AB389" s="170">
        <v>1608.66</v>
      </c>
      <c r="AC389" s="170">
        <v>1340.2</v>
      </c>
      <c r="AD389" s="170">
        <v>722.03</v>
      </c>
      <c r="AE389" s="170">
        <v>822.04</v>
      </c>
      <c r="AF389" s="170">
        <v>1207.78</v>
      </c>
      <c r="AG389" s="170">
        <v>1672.13</v>
      </c>
      <c r="AH389" s="170">
        <v>2845.67</v>
      </c>
      <c r="AI389" s="170">
        <v>2767.29</v>
      </c>
      <c r="AJ389" s="170">
        <v>1470.61</v>
      </c>
      <c r="AK389" s="170">
        <v>645.09</v>
      </c>
      <c r="AL389" s="170">
        <v>1236.51</v>
      </c>
      <c r="AM389" s="170">
        <v>1660.7</v>
      </c>
      <c r="AN389" s="170">
        <v>1618</v>
      </c>
      <c r="AO389" s="170">
        <v>1305.6500000000001</v>
      </c>
      <c r="AP389" s="170">
        <v>731.36</v>
      </c>
      <c r="AQ389" s="170">
        <v>781.34</v>
      </c>
      <c r="AR389" s="170">
        <v>1244.06</v>
      </c>
      <c r="AS389" s="170">
        <v>1740.36</v>
      </c>
      <c r="AT389" s="170">
        <v>2777.93</v>
      </c>
      <c r="AU389" s="170">
        <v>2719.29</v>
      </c>
      <c r="AV389" s="170">
        <v>1475.46</v>
      </c>
      <c r="AW389" s="170">
        <v>689.3</v>
      </c>
      <c r="AX389" s="170">
        <v>1255.0899999999999</v>
      </c>
      <c r="AY389" s="170">
        <v>1660.86</v>
      </c>
      <c r="AZ389" s="170">
        <v>1581.61</v>
      </c>
      <c r="BA389" s="170">
        <v>1400.68</v>
      </c>
      <c r="BB389" s="170">
        <v>701.95</v>
      </c>
      <c r="BC389" s="170">
        <v>709.96</v>
      </c>
      <c r="BD389" s="170">
        <v>1288.58</v>
      </c>
      <c r="BE389" s="170">
        <v>1716.73</v>
      </c>
      <c r="BF389" s="170">
        <v>2802.29</v>
      </c>
      <c r="BG389" s="170">
        <v>2768.29</v>
      </c>
      <c r="BH389" s="170">
        <v>1384.81</v>
      </c>
      <c r="BI389" s="170">
        <v>698.8</v>
      </c>
      <c r="BJ389" s="170">
        <v>1311.58</v>
      </c>
      <c r="BK389" s="170">
        <v>1633.42</v>
      </c>
      <c r="BL389" s="170">
        <v>1604.64</v>
      </c>
      <c r="BM389" s="170">
        <v>1381.29</v>
      </c>
      <c r="BN389" s="170">
        <v>712.49</v>
      </c>
      <c r="BO389" s="170">
        <v>714.96</v>
      </c>
      <c r="BP389" s="170">
        <v>1246.74</v>
      </c>
      <c r="BQ389" s="170">
        <v>1701.48</v>
      </c>
      <c r="BR389" s="170">
        <v>2863.61</v>
      </c>
      <c r="BS389" s="170">
        <v>2813.97</v>
      </c>
      <c r="BT389" s="170">
        <v>1346.02</v>
      </c>
      <c r="BU389" s="170">
        <v>685.45</v>
      </c>
      <c r="BV389" s="170">
        <v>1309.44</v>
      </c>
      <c r="BW389" s="170">
        <v>1618.61</v>
      </c>
      <c r="BX389" s="170">
        <v>1641.98</v>
      </c>
      <c r="BY389" s="170">
        <v>1350.59</v>
      </c>
      <c r="BZ389" s="170">
        <v>687.03</v>
      </c>
      <c r="CA389" s="170">
        <v>774.96</v>
      </c>
      <c r="CB389" s="170">
        <v>1065.4100000000001</v>
      </c>
      <c r="CC389" s="170">
        <v>1798.73</v>
      </c>
      <c r="CD389" s="170">
        <v>2931.61</v>
      </c>
      <c r="CE389" s="170">
        <v>2829.94</v>
      </c>
      <c r="CF389" s="170">
        <v>1304.4000000000001</v>
      </c>
      <c r="CG389" s="170">
        <v>742.94</v>
      </c>
      <c r="CH389" s="170">
        <v>1250.5</v>
      </c>
      <c r="CI389" s="170">
        <v>1620.61</v>
      </c>
      <c r="CJ389" s="170">
        <v>1605.52</v>
      </c>
      <c r="CK389" s="170">
        <v>1343.34</v>
      </c>
      <c r="CL389" s="170">
        <v>732.78</v>
      </c>
      <c r="CM389" s="170">
        <v>838</v>
      </c>
      <c r="CN389" s="170">
        <v>1181.06</v>
      </c>
      <c r="CO389" s="170">
        <v>1681.52</v>
      </c>
      <c r="CP389" s="170">
        <v>2852.29</v>
      </c>
      <c r="CQ389" s="170">
        <v>2751.29</v>
      </c>
      <c r="CR389" s="170">
        <v>1446.61</v>
      </c>
      <c r="CS389" s="170">
        <v>696.08</v>
      </c>
      <c r="CT389" s="170">
        <v>1209.51</v>
      </c>
      <c r="CU389" s="170">
        <v>1660.7</v>
      </c>
      <c r="CV389" s="170">
        <v>1618</v>
      </c>
      <c r="CW389" s="170">
        <v>1306.5</v>
      </c>
      <c r="CX389" s="170">
        <v>742.03</v>
      </c>
      <c r="CY389" s="170">
        <v>811.96</v>
      </c>
      <c r="CZ389" s="170">
        <v>1204.06</v>
      </c>
      <c r="DA389" s="170">
        <v>1714.02</v>
      </c>
      <c r="DB389" s="170">
        <v>2816.03</v>
      </c>
      <c r="DC389" s="170">
        <v>2680.29</v>
      </c>
      <c r="DD389" s="170">
        <v>1500.46</v>
      </c>
      <c r="DE389" s="170">
        <v>706.45</v>
      </c>
      <c r="DF389" s="170">
        <v>1255.51</v>
      </c>
      <c r="DG389" s="170">
        <v>1643.39</v>
      </c>
      <c r="DH389" s="170">
        <v>1613.81</v>
      </c>
      <c r="DI389" s="170">
        <v>1320.03</v>
      </c>
      <c r="DJ389" s="170">
        <v>724.22</v>
      </c>
      <c r="DK389" s="170">
        <v>778.29</v>
      </c>
      <c r="DL389" s="170">
        <v>1260.3399999999999</v>
      </c>
      <c r="DM389" s="170">
        <v>1718.92</v>
      </c>
      <c r="DN389" s="170">
        <v>2783.1</v>
      </c>
      <c r="DO389" s="170">
        <v>2719.29</v>
      </c>
      <c r="DP389" s="170">
        <v>1464.46</v>
      </c>
      <c r="DQ389" s="170">
        <v>695.3</v>
      </c>
      <c r="DR389" s="170">
        <v>1268.5</v>
      </c>
      <c r="DS389" s="170">
        <v>1652.45</v>
      </c>
      <c r="DT389" s="170">
        <v>1584.61</v>
      </c>
      <c r="DU389" s="170">
        <v>1392.83</v>
      </c>
      <c r="DV389" s="170">
        <v>715.25</v>
      </c>
      <c r="DW389" s="170">
        <v>701.51</v>
      </c>
      <c r="DX389" s="170">
        <v>1293.23</v>
      </c>
      <c r="DY389" s="170">
        <v>1717.07</v>
      </c>
      <c r="DZ389" s="170">
        <v>2792.61</v>
      </c>
      <c r="EA389" s="170">
        <v>2767.97</v>
      </c>
      <c r="EB389" s="170">
        <v>1395.16</v>
      </c>
      <c r="EC389" s="170">
        <v>693.45</v>
      </c>
      <c r="ED389" s="170">
        <v>1318.5</v>
      </c>
      <c r="EE389" s="170">
        <v>1626.51</v>
      </c>
      <c r="EF389" s="170">
        <v>1629.21</v>
      </c>
      <c r="EG389" s="170">
        <v>1363.37</v>
      </c>
      <c r="EH389" s="170">
        <v>687.03</v>
      </c>
      <c r="EI389" s="170">
        <v>781.96</v>
      </c>
      <c r="EJ389" s="170">
        <v>1062.4100000000001</v>
      </c>
      <c r="EK389" s="170">
        <v>1794.73</v>
      </c>
      <c r="EL389" s="170">
        <v>2925.61</v>
      </c>
      <c r="EM389" s="170">
        <v>2834.94</v>
      </c>
      <c r="EN389" s="170">
        <v>1321.4</v>
      </c>
      <c r="EO389" s="170">
        <v>692.24</v>
      </c>
      <c r="EP389" s="170">
        <v>1290</v>
      </c>
      <c r="EQ389" s="170">
        <v>1615.81</v>
      </c>
      <c r="ER389" s="170">
        <v>1597.78</v>
      </c>
      <c r="ES389" s="170">
        <v>1375.43</v>
      </c>
      <c r="ET389" s="170">
        <v>707.03</v>
      </c>
      <c r="EU389" s="170">
        <v>741.5</v>
      </c>
      <c r="EV389" s="170">
        <v>1297.8900000000001</v>
      </c>
      <c r="EW389" s="170">
        <v>1629.13</v>
      </c>
      <c r="EX389" s="170">
        <v>2930.32</v>
      </c>
      <c r="EY389" s="170">
        <v>2799.61</v>
      </c>
      <c r="EZ389" s="170">
        <v>1317.76</v>
      </c>
      <c r="FA389" s="170">
        <v>664.08</v>
      </c>
      <c r="FB389" s="170">
        <v>1320.16</v>
      </c>
      <c r="FC389" s="170">
        <v>1618</v>
      </c>
      <c r="FD389" s="170">
        <v>1608.66</v>
      </c>
      <c r="FE389" s="170">
        <v>1340.2</v>
      </c>
      <c r="FF389" s="170">
        <v>725.03</v>
      </c>
      <c r="FG389" s="170">
        <v>845.75</v>
      </c>
      <c r="FH389" s="170">
        <v>1181.06</v>
      </c>
      <c r="FI389" s="170">
        <v>1682.52</v>
      </c>
      <c r="FJ389" s="170">
        <v>2862.29</v>
      </c>
      <c r="FK389" s="170">
        <v>2740.29</v>
      </c>
      <c r="FL389" s="170">
        <v>1462.61</v>
      </c>
      <c r="FM389" s="170">
        <v>650.09</v>
      </c>
      <c r="FN389" s="170">
        <v>1239.51</v>
      </c>
      <c r="FO389" s="170">
        <v>1660.7</v>
      </c>
      <c r="FP389" s="170">
        <v>1618</v>
      </c>
      <c r="FQ389" s="170">
        <v>1306.5</v>
      </c>
      <c r="FR389" s="170">
        <v>742.03</v>
      </c>
      <c r="FS389" s="170">
        <v>811.96</v>
      </c>
      <c r="FT389" s="170">
        <v>1204.06</v>
      </c>
      <c r="FU389" s="170">
        <v>1699.09</v>
      </c>
      <c r="FV389" s="170">
        <v>2830.96</v>
      </c>
      <c r="FW389" s="170">
        <v>2680.29</v>
      </c>
      <c r="FX389" s="170">
        <v>1526.46</v>
      </c>
      <c r="FY389" s="170">
        <v>680.45</v>
      </c>
      <c r="FZ389" s="170">
        <v>1255.51</v>
      </c>
      <c r="GA389" s="170">
        <v>1643.39</v>
      </c>
    </row>
    <row r="390" spans="2:183">
      <c r="B390" s="171" t="s">
        <v>289</v>
      </c>
      <c r="C390" s="172" t="s">
        <v>95</v>
      </c>
      <c r="D390" s="83">
        <v>0.96733124253285541</v>
      </c>
      <c r="E390" s="84">
        <v>0.98284725332139122</v>
      </c>
      <c r="F390" s="84">
        <v>1.0001116493180804</v>
      </c>
      <c r="G390" s="84">
        <v>0.88647206528562461</v>
      </c>
      <c r="H390" s="84">
        <v>0.96338826554464685</v>
      </c>
      <c r="I390" s="84">
        <v>0.80413545568039946</v>
      </c>
      <c r="J390" s="84">
        <v>0.74906193996415771</v>
      </c>
      <c r="K390" s="84">
        <v>0.80593230694037132</v>
      </c>
      <c r="L390" s="84">
        <v>0.80404182272159808</v>
      </c>
      <c r="M390" s="84">
        <v>0.92889904597811179</v>
      </c>
      <c r="N390" s="84">
        <v>0.79995026996305763</v>
      </c>
      <c r="O390" s="84">
        <v>0.92718216318785585</v>
      </c>
      <c r="P390" s="84">
        <v>0.96733124253285541</v>
      </c>
      <c r="Q390" s="84">
        <v>0.98284725332139122</v>
      </c>
      <c r="R390" s="84">
        <v>1.0001116493180804</v>
      </c>
      <c r="S390" s="84">
        <v>0.88647206528562461</v>
      </c>
      <c r="T390" s="84">
        <v>0.96338826554464685</v>
      </c>
      <c r="U390" s="84">
        <v>0.80413545568039946</v>
      </c>
      <c r="V390" s="84">
        <v>0.74906193996415771</v>
      </c>
      <c r="W390" s="84">
        <v>0.80593230694037132</v>
      </c>
      <c r="X390" s="84">
        <v>0.80404182272159808</v>
      </c>
      <c r="Y390" s="84">
        <v>0.92889904597811179</v>
      </c>
      <c r="Z390" s="84">
        <v>0.79995026996305763</v>
      </c>
      <c r="AA390" s="84">
        <v>0.92718216318785585</v>
      </c>
      <c r="AB390" s="84">
        <v>0.18018145161290325</v>
      </c>
      <c r="AC390" s="84">
        <v>0.1661954365079365</v>
      </c>
      <c r="AD390" s="84">
        <v>8.0872535842293911E-2</v>
      </c>
      <c r="AE390" s="84">
        <v>9.5143518518518516E-2</v>
      </c>
      <c r="AF390" s="84">
        <v>0.13528001792114694</v>
      </c>
      <c r="AG390" s="84">
        <v>0.19353356481481482</v>
      </c>
      <c r="AH390" s="84">
        <v>0.31873543906810037</v>
      </c>
      <c r="AI390" s="84">
        <v>0.30995631720430106</v>
      </c>
      <c r="AJ390" s="84">
        <v>0.17020949074074074</v>
      </c>
      <c r="AK390" s="84">
        <v>7.2254704301075279E-2</v>
      </c>
      <c r="AL390" s="84">
        <v>0.14311458333333332</v>
      </c>
      <c r="AM390" s="84">
        <v>0.18601030465949822</v>
      </c>
      <c r="AN390" s="84">
        <v>0.18122759856630824</v>
      </c>
      <c r="AO390" s="84">
        <v>0.15632782567049811</v>
      </c>
      <c r="AP390" s="84">
        <v>8.1917562724014334E-2</v>
      </c>
      <c r="AQ390" s="84">
        <v>9.0432870370370372E-2</v>
      </c>
      <c r="AR390" s="84">
        <v>0.13934363799283153</v>
      </c>
      <c r="AS390" s="84">
        <v>0.20143055555555556</v>
      </c>
      <c r="AT390" s="84">
        <v>0.31114807347670248</v>
      </c>
      <c r="AU390" s="84">
        <v>0.30457997311827956</v>
      </c>
      <c r="AV390" s="84">
        <v>0.17077083333333334</v>
      </c>
      <c r="AW390" s="84">
        <v>7.7206541218637986E-2</v>
      </c>
      <c r="AX390" s="84">
        <v>0.14526504629629627</v>
      </c>
      <c r="AY390" s="84">
        <v>0.18602822580645159</v>
      </c>
      <c r="AZ390" s="84">
        <v>0.17715165770609317</v>
      </c>
      <c r="BA390" s="84">
        <v>0.17369543650793651</v>
      </c>
      <c r="BB390" s="84">
        <v>7.8623431899641577E-2</v>
      </c>
      <c r="BC390" s="84">
        <v>8.2171296296296298E-2</v>
      </c>
      <c r="BD390" s="84">
        <v>0.14433019713261647</v>
      </c>
      <c r="BE390" s="84">
        <v>0.19869560185185187</v>
      </c>
      <c r="BF390" s="84">
        <v>0.31387656810035841</v>
      </c>
      <c r="BG390" s="84">
        <v>0.31006832437275983</v>
      </c>
      <c r="BH390" s="84">
        <v>0.16027893518518518</v>
      </c>
      <c r="BI390" s="84">
        <v>7.8270609318996417E-2</v>
      </c>
      <c r="BJ390" s="84">
        <v>0.15180324074074072</v>
      </c>
      <c r="BK390" s="84">
        <v>0.18295474910394266</v>
      </c>
      <c r="BL390" s="84">
        <v>0.17973118279569894</v>
      </c>
      <c r="BM390" s="84">
        <v>0.1712909226190476</v>
      </c>
      <c r="BN390" s="84">
        <v>7.9803987455197137E-2</v>
      </c>
      <c r="BO390" s="84">
        <v>8.2750000000000004E-2</v>
      </c>
      <c r="BP390" s="84">
        <v>0.13964381720430108</v>
      </c>
      <c r="BQ390" s="84">
        <v>0.19693055555555555</v>
      </c>
      <c r="BR390" s="84">
        <v>0.32074484767025091</v>
      </c>
      <c r="BS390" s="84">
        <v>0.31518481182795699</v>
      </c>
      <c r="BT390" s="84">
        <v>0.15578935185185186</v>
      </c>
      <c r="BU390" s="84">
        <v>7.6775313620071686E-2</v>
      </c>
      <c r="BV390" s="84">
        <v>0.15155555555555555</v>
      </c>
      <c r="BW390" s="84">
        <v>0.1812959229390681</v>
      </c>
      <c r="BX390" s="84">
        <v>0.18391353046594983</v>
      </c>
      <c r="BY390" s="84">
        <v>0.16748387896825395</v>
      </c>
      <c r="BZ390" s="84">
        <v>7.6952284946236557E-2</v>
      </c>
      <c r="CA390" s="84">
        <v>8.9694444444444452E-2</v>
      </c>
      <c r="CB390" s="84">
        <v>0.11933355734767026</v>
      </c>
      <c r="CC390" s="84">
        <v>0.20818634259259258</v>
      </c>
      <c r="CD390" s="84">
        <v>0.32836133512544802</v>
      </c>
      <c r="CE390" s="84">
        <v>0.31697356630824375</v>
      </c>
      <c r="CF390" s="84">
        <v>0.15097222222222223</v>
      </c>
      <c r="CG390" s="84">
        <v>8.3214605734767036E-2</v>
      </c>
      <c r="CH390" s="84">
        <v>0.14473379629629629</v>
      </c>
      <c r="CI390" s="84">
        <v>0.18151993727598564</v>
      </c>
      <c r="CJ390" s="84">
        <v>0.17982974910394264</v>
      </c>
      <c r="CK390" s="84">
        <v>0.16084051724137929</v>
      </c>
      <c r="CL390" s="84">
        <v>8.2076612903225807E-2</v>
      </c>
      <c r="CM390" s="84">
        <v>9.6990740740740738E-2</v>
      </c>
      <c r="CN390" s="84">
        <v>0.13228718637992831</v>
      </c>
      <c r="CO390" s="84">
        <v>0.19462037037037036</v>
      </c>
      <c r="CP390" s="84">
        <v>0.31947692652329751</v>
      </c>
      <c r="CQ390" s="84">
        <v>0.30816420250896059</v>
      </c>
      <c r="CR390" s="84">
        <v>0.16743171296296294</v>
      </c>
      <c r="CS390" s="84">
        <v>7.7965949820788541E-2</v>
      </c>
      <c r="CT390" s="84">
        <v>0.13998958333333333</v>
      </c>
      <c r="CU390" s="84">
        <v>0.18601030465949822</v>
      </c>
      <c r="CV390" s="84">
        <v>0.18122759856630824</v>
      </c>
      <c r="CW390" s="84">
        <v>0.16201636904761904</v>
      </c>
      <c r="CX390" s="84">
        <v>8.3112679211469531E-2</v>
      </c>
      <c r="CY390" s="84">
        <v>9.3976851851851853E-2</v>
      </c>
      <c r="CZ390" s="84">
        <v>0.13486335125448029</v>
      </c>
      <c r="DA390" s="84">
        <v>0.19838194444444443</v>
      </c>
      <c r="DB390" s="84">
        <v>0.31541554659498211</v>
      </c>
      <c r="DC390" s="84">
        <v>0.30021169354838712</v>
      </c>
      <c r="DD390" s="84">
        <v>0.17366435185185186</v>
      </c>
      <c r="DE390" s="84">
        <v>7.9127464157706093E-2</v>
      </c>
      <c r="DF390" s="84">
        <v>0.1453136574074074</v>
      </c>
      <c r="DG390" s="84">
        <v>0.1840714605734767</v>
      </c>
      <c r="DH390" s="84">
        <v>0.18075828853046594</v>
      </c>
      <c r="DI390" s="84">
        <v>0.16369419642857141</v>
      </c>
      <c r="DJ390" s="84">
        <v>8.1117831541218641E-2</v>
      </c>
      <c r="DK390" s="84">
        <v>9.0079861111111104E-2</v>
      </c>
      <c r="DL390" s="84">
        <v>0.14116711469534049</v>
      </c>
      <c r="DM390" s="84">
        <v>0.19894907407407408</v>
      </c>
      <c r="DN390" s="84">
        <v>0.31172715053763439</v>
      </c>
      <c r="DO390" s="84">
        <v>0.30457997311827956</v>
      </c>
      <c r="DP390" s="84">
        <v>0.16949768518518518</v>
      </c>
      <c r="DQ390" s="84">
        <v>7.7878584229390674E-2</v>
      </c>
      <c r="DR390" s="84">
        <v>0.14681712962962962</v>
      </c>
      <c r="DS390" s="84">
        <v>0.18508624551971326</v>
      </c>
      <c r="DT390" s="84">
        <v>0.17748767921146952</v>
      </c>
      <c r="DU390" s="84">
        <v>0.17272197420634919</v>
      </c>
      <c r="DV390" s="84">
        <v>8.011312724014337E-2</v>
      </c>
      <c r="DW390" s="84">
        <v>8.1193287037037029E-2</v>
      </c>
      <c r="DX390" s="84">
        <v>0.14485103046594983</v>
      </c>
      <c r="DY390" s="84">
        <v>0.1987349537037037</v>
      </c>
      <c r="DZ390" s="84">
        <v>0.31279233870967743</v>
      </c>
      <c r="EA390" s="84">
        <v>0.31003248207885303</v>
      </c>
      <c r="EB390" s="84">
        <v>0.16147685185185187</v>
      </c>
      <c r="EC390" s="84">
        <v>7.7671370967741946E-2</v>
      </c>
      <c r="ED390" s="84">
        <v>0.15260416666666668</v>
      </c>
      <c r="EE390" s="84">
        <v>0.18218077956989248</v>
      </c>
      <c r="EF390" s="84">
        <v>0.18248319892473119</v>
      </c>
      <c r="EG390" s="84">
        <v>0.16323874521072795</v>
      </c>
      <c r="EH390" s="84">
        <v>7.6952284946236557E-2</v>
      </c>
      <c r="EI390" s="84">
        <v>9.0504629629629629E-2</v>
      </c>
      <c r="EJ390" s="84">
        <v>0.11899753584229392</v>
      </c>
      <c r="EK390" s="84">
        <v>0.20772337962962964</v>
      </c>
      <c r="EL390" s="84">
        <v>0.32768929211469533</v>
      </c>
      <c r="EM390" s="84">
        <v>0.31753360215053766</v>
      </c>
      <c r="EN390" s="84">
        <v>0.15293981481481483</v>
      </c>
      <c r="EO390" s="84">
        <v>7.7535842293906809E-2</v>
      </c>
      <c r="EP390" s="84">
        <v>0.14930555555555555</v>
      </c>
      <c r="EQ390" s="84">
        <v>0.18098230286738351</v>
      </c>
      <c r="ER390" s="84">
        <v>0.17896281362007169</v>
      </c>
      <c r="ES390" s="84">
        <v>0.17056423611111113</v>
      </c>
      <c r="ET390" s="84">
        <v>7.9192428315412178E-2</v>
      </c>
      <c r="EU390" s="84">
        <v>8.5821759259259264E-2</v>
      </c>
      <c r="EV390" s="84">
        <v>0.14537298387096775</v>
      </c>
      <c r="EW390" s="84">
        <v>0.18855671296296297</v>
      </c>
      <c r="EX390" s="84">
        <v>0.32821684587813621</v>
      </c>
      <c r="EY390" s="84">
        <v>0.31357638888888889</v>
      </c>
      <c r="EZ390" s="84">
        <v>0.15251851851851853</v>
      </c>
      <c r="FA390" s="84">
        <v>7.4381720430107531E-2</v>
      </c>
      <c r="FB390" s="84">
        <v>0.15279629629629632</v>
      </c>
      <c r="FC390" s="84">
        <v>0.18122759856630824</v>
      </c>
      <c r="FD390" s="84">
        <v>0.18018145161290325</v>
      </c>
      <c r="FE390" s="84">
        <v>0.1661954365079365</v>
      </c>
      <c r="FF390" s="84">
        <v>8.1208557347670254E-2</v>
      </c>
      <c r="FG390" s="84">
        <v>9.7887731481481485E-2</v>
      </c>
      <c r="FH390" s="84">
        <v>0.13228718637992831</v>
      </c>
      <c r="FI390" s="84">
        <v>0.19473611111111111</v>
      </c>
      <c r="FJ390" s="84">
        <v>0.32059699820788529</v>
      </c>
      <c r="FK390" s="84">
        <v>0.30693212365591399</v>
      </c>
      <c r="FL390" s="84">
        <v>0.1692835648148148</v>
      </c>
      <c r="FM390" s="84">
        <v>7.281474014336918E-2</v>
      </c>
      <c r="FN390" s="84">
        <v>0.14346180555555554</v>
      </c>
      <c r="FO390" s="84">
        <v>0.18601030465949822</v>
      </c>
      <c r="FP390" s="84">
        <v>0.18122759856630824</v>
      </c>
      <c r="FQ390" s="84">
        <v>0.16201636904761904</v>
      </c>
      <c r="FR390" s="84">
        <v>8.3112679211469531E-2</v>
      </c>
      <c r="FS390" s="84">
        <v>9.3976851851851853E-2</v>
      </c>
      <c r="FT390" s="84">
        <v>0.13486335125448029</v>
      </c>
      <c r="FU390" s="84">
        <v>0.19665393518518517</v>
      </c>
      <c r="FV390" s="84">
        <v>0.31708781362007171</v>
      </c>
      <c r="FW390" s="84">
        <v>0.30021169354838712</v>
      </c>
      <c r="FX390" s="84">
        <v>0.17667361111111113</v>
      </c>
      <c r="FY390" s="84">
        <v>7.6215277777777785E-2</v>
      </c>
      <c r="FZ390" s="84">
        <v>0.1453136574074074</v>
      </c>
      <c r="GA390" s="84">
        <v>0.1840714605734767</v>
      </c>
    </row>
    <row r="391" spans="2:183">
      <c r="B391" s="96" t="s">
        <v>289</v>
      </c>
      <c r="C391" s="166" t="s">
        <v>230</v>
      </c>
      <c r="D391" s="169">
        <v>0</v>
      </c>
      <c r="E391" s="170">
        <v>0</v>
      </c>
      <c r="F391" s="170">
        <v>0</v>
      </c>
      <c r="G391" s="170">
        <v>0</v>
      </c>
      <c r="H391" s="170">
        <v>0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70">
        <v>0</v>
      </c>
      <c r="AG391" s="170">
        <v>0</v>
      </c>
      <c r="AH391" s="170">
        <v>0</v>
      </c>
      <c r="AI391" s="170">
        <v>0</v>
      </c>
      <c r="AJ391" s="170">
        <v>0</v>
      </c>
      <c r="AK391" s="170">
        <v>0</v>
      </c>
      <c r="AL391" s="170">
        <v>0</v>
      </c>
      <c r="AM391" s="170">
        <v>0</v>
      </c>
      <c r="AN391" s="170">
        <v>0</v>
      </c>
      <c r="AO391" s="170">
        <v>0</v>
      </c>
      <c r="AP391" s="170">
        <v>0</v>
      </c>
      <c r="AQ391" s="170">
        <v>0</v>
      </c>
      <c r="AR391" s="170">
        <v>0</v>
      </c>
      <c r="AS391" s="170">
        <v>0</v>
      </c>
      <c r="AT391" s="170">
        <v>0</v>
      </c>
      <c r="AU391" s="170">
        <v>0</v>
      </c>
      <c r="AV391" s="170">
        <v>0</v>
      </c>
      <c r="AW391" s="170">
        <v>0</v>
      </c>
      <c r="AX391" s="170">
        <v>0</v>
      </c>
      <c r="AY391" s="170">
        <v>0</v>
      </c>
      <c r="AZ391" s="170">
        <v>0</v>
      </c>
      <c r="BA391" s="170">
        <v>0</v>
      </c>
      <c r="BB391" s="170">
        <v>0</v>
      </c>
      <c r="BC391" s="170">
        <v>0</v>
      </c>
      <c r="BD391" s="170">
        <v>0</v>
      </c>
      <c r="BE391" s="170">
        <v>0</v>
      </c>
      <c r="BF391" s="170">
        <v>0</v>
      </c>
      <c r="BG391" s="170">
        <v>0</v>
      </c>
      <c r="BH391" s="170">
        <v>0</v>
      </c>
      <c r="BI391" s="170">
        <v>0</v>
      </c>
      <c r="BJ391" s="170">
        <v>0</v>
      </c>
      <c r="BK391" s="170">
        <v>0</v>
      </c>
      <c r="BL391" s="170">
        <v>0</v>
      </c>
      <c r="BM391" s="170">
        <v>0</v>
      </c>
      <c r="BN391" s="170">
        <v>0</v>
      </c>
      <c r="BO391" s="170">
        <v>0</v>
      </c>
      <c r="BP391" s="170">
        <v>0</v>
      </c>
      <c r="BQ391" s="170">
        <v>0</v>
      </c>
      <c r="BR391" s="170">
        <v>0</v>
      </c>
      <c r="BS391" s="170">
        <v>0</v>
      </c>
      <c r="BT391" s="170">
        <v>0</v>
      </c>
      <c r="BU391" s="170">
        <v>0</v>
      </c>
      <c r="BV391" s="170">
        <v>0</v>
      </c>
      <c r="BW391" s="170">
        <v>0</v>
      </c>
      <c r="BX391" s="170">
        <v>0</v>
      </c>
      <c r="BY391" s="170">
        <v>0</v>
      </c>
      <c r="BZ391" s="170">
        <v>0</v>
      </c>
      <c r="CA391" s="170">
        <v>0</v>
      </c>
      <c r="CB391" s="170">
        <v>0</v>
      </c>
      <c r="CC391" s="170">
        <v>0</v>
      </c>
      <c r="CD391" s="170">
        <v>0</v>
      </c>
      <c r="CE391" s="170">
        <v>0</v>
      </c>
      <c r="CF391" s="170">
        <v>0</v>
      </c>
      <c r="CG391" s="170">
        <v>0</v>
      </c>
      <c r="CH391" s="170">
        <v>0</v>
      </c>
      <c r="CI391" s="170">
        <v>0</v>
      </c>
      <c r="CJ391" s="170">
        <v>0</v>
      </c>
      <c r="CK391" s="170">
        <v>0</v>
      </c>
      <c r="CL391" s="170">
        <v>0</v>
      </c>
      <c r="CM391" s="170">
        <v>0</v>
      </c>
      <c r="CN391" s="170">
        <v>0</v>
      </c>
      <c r="CO391" s="170">
        <v>0</v>
      </c>
      <c r="CP391" s="170">
        <v>0</v>
      </c>
      <c r="CQ391" s="170">
        <v>0</v>
      </c>
      <c r="CR391" s="170">
        <v>0</v>
      </c>
      <c r="CS391" s="170">
        <v>0</v>
      </c>
      <c r="CT391" s="170">
        <v>0</v>
      </c>
      <c r="CU391" s="170">
        <v>0</v>
      </c>
      <c r="CV391" s="170">
        <v>0</v>
      </c>
      <c r="CW391" s="170">
        <v>0</v>
      </c>
      <c r="CX391" s="170">
        <v>0</v>
      </c>
      <c r="CY391" s="170">
        <v>0</v>
      </c>
      <c r="CZ391" s="170">
        <v>0</v>
      </c>
      <c r="DA391" s="170">
        <v>0</v>
      </c>
      <c r="DB391" s="170">
        <v>0</v>
      </c>
      <c r="DC391" s="170">
        <v>0</v>
      </c>
      <c r="DD391" s="170">
        <v>0</v>
      </c>
      <c r="DE391" s="170">
        <v>0</v>
      </c>
      <c r="DF391" s="170">
        <v>0</v>
      </c>
      <c r="DG391" s="170">
        <v>0</v>
      </c>
      <c r="DH391" s="170">
        <v>0</v>
      </c>
      <c r="DI391" s="170">
        <v>0</v>
      </c>
      <c r="DJ391" s="170">
        <v>0</v>
      </c>
      <c r="DK391" s="170">
        <v>0</v>
      </c>
      <c r="DL391" s="170">
        <v>0</v>
      </c>
      <c r="DM391" s="170">
        <v>0</v>
      </c>
      <c r="DN391" s="170">
        <v>0</v>
      </c>
      <c r="DO391" s="170">
        <v>0</v>
      </c>
      <c r="DP391" s="170">
        <v>0</v>
      </c>
      <c r="DQ391" s="170">
        <v>0</v>
      </c>
      <c r="DR391" s="170">
        <v>0</v>
      </c>
      <c r="DS391" s="170">
        <v>0</v>
      </c>
      <c r="DT391" s="170">
        <v>0</v>
      </c>
      <c r="DU391" s="170">
        <v>0</v>
      </c>
      <c r="DV391" s="170">
        <v>0</v>
      </c>
      <c r="DW391" s="170">
        <v>0</v>
      </c>
      <c r="DX391" s="170">
        <v>0</v>
      </c>
      <c r="DY391" s="170">
        <v>0</v>
      </c>
      <c r="DZ391" s="170">
        <v>0</v>
      </c>
      <c r="EA391" s="170">
        <v>0</v>
      </c>
      <c r="EB391" s="170">
        <v>0</v>
      </c>
      <c r="EC391" s="170">
        <v>0</v>
      </c>
      <c r="ED391" s="170">
        <v>0</v>
      </c>
      <c r="EE391" s="170">
        <v>0</v>
      </c>
      <c r="EF391" s="170">
        <v>0</v>
      </c>
      <c r="EG391" s="170">
        <v>0</v>
      </c>
      <c r="EH391" s="170">
        <v>0</v>
      </c>
      <c r="EI391" s="170">
        <v>0</v>
      </c>
      <c r="EJ391" s="170">
        <v>0</v>
      </c>
      <c r="EK391" s="170">
        <v>0</v>
      </c>
      <c r="EL391" s="170">
        <v>0</v>
      </c>
      <c r="EM391" s="170">
        <v>0</v>
      </c>
      <c r="EN391" s="170">
        <v>0</v>
      </c>
      <c r="EO391" s="170">
        <v>0</v>
      </c>
      <c r="EP391" s="170">
        <v>0</v>
      </c>
      <c r="EQ391" s="170">
        <v>0</v>
      </c>
      <c r="ER391" s="170">
        <v>0</v>
      </c>
      <c r="ES391" s="170">
        <v>0</v>
      </c>
      <c r="ET391" s="170">
        <v>0</v>
      </c>
      <c r="EU391" s="170">
        <v>0</v>
      </c>
      <c r="EV391" s="170">
        <v>0</v>
      </c>
      <c r="EW391" s="170">
        <v>0</v>
      </c>
      <c r="EX391" s="170">
        <v>0</v>
      </c>
      <c r="EY391" s="170">
        <v>0</v>
      </c>
      <c r="EZ391" s="170">
        <v>0</v>
      </c>
      <c r="FA391" s="170">
        <v>0</v>
      </c>
      <c r="FB391" s="170">
        <v>0</v>
      </c>
      <c r="FC391" s="170">
        <v>0</v>
      </c>
      <c r="FD391" s="170">
        <v>0</v>
      </c>
      <c r="FE391" s="170">
        <v>0</v>
      </c>
      <c r="FF391" s="170">
        <v>0</v>
      </c>
      <c r="FG391" s="170">
        <v>0</v>
      </c>
      <c r="FH391" s="170">
        <v>0</v>
      </c>
      <c r="FI391" s="170">
        <v>0</v>
      </c>
      <c r="FJ391" s="170">
        <v>0</v>
      </c>
      <c r="FK391" s="170">
        <v>0</v>
      </c>
      <c r="FL391" s="170">
        <v>0</v>
      </c>
      <c r="FM391" s="170">
        <v>0</v>
      </c>
      <c r="FN391" s="170">
        <v>0</v>
      </c>
      <c r="FO391" s="170">
        <v>0</v>
      </c>
      <c r="FP391" s="170">
        <v>0</v>
      </c>
      <c r="FQ391" s="170">
        <v>0</v>
      </c>
      <c r="FR391" s="170">
        <v>0</v>
      </c>
      <c r="FS391" s="170">
        <v>0</v>
      </c>
      <c r="FT391" s="170">
        <v>0</v>
      </c>
      <c r="FU391" s="170">
        <v>0</v>
      </c>
      <c r="FV391" s="170">
        <v>0</v>
      </c>
      <c r="FW391" s="170">
        <v>0</v>
      </c>
      <c r="FX391" s="170">
        <v>0</v>
      </c>
      <c r="FY391" s="170">
        <v>0</v>
      </c>
      <c r="FZ391" s="170">
        <v>0</v>
      </c>
      <c r="GA391" s="170">
        <v>0</v>
      </c>
    </row>
    <row r="392" spans="2:183">
      <c r="B392" s="171" t="s">
        <v>289</v>
      </c>
      <c r="C392" s="172" t="s">
        <v>269</v>
      </c>
      <c r="D392" s="455">
        <v>0</v>
      </c>
      <c r="E392" s="456">
        <v>0</v>
      </c>
      <c r="F392" s="456">
        <v>0</v>
      </c>
      <c r="G392" s="456">
        <v>0</v>
      </c>
      <c r="H392" s="456">
        <v>0</v>
      </c>
      <c r="I392" s="456">
        <v>0</v>
      </c>
      <c r="J392" s="456">
        <v>0</v>
      </c>
      <c r="K392" s="456">
        <v>0</v>
      </c>
      <c r="L392" s="456">
        <v>0</v>
      </c>
      <c r="M392" s="456">
        <v>0</v>
      </c>
      <c r="N392" s="456">
        <v>0</v>
      </c>
      <c r="O392" s="456">
        <v>0</v>
      </c>
      <c r="P392" s="456">
        <v>0</v>
      </c>
      <c r="Q392" s="456">
        <v>0</v>
      </c>
      <c r="R392" s="456">
        <v>0</v>
      </c>
      <c r="S392" s="456">
        <v>0</v>
      </c>
      <c r="T392" s="456">
        <v>0</v>
      </c>
      <c r="U392" s="456">
        <v>0</v>
      </c>
      <c r="V392" s="456">
        <v>0</v>
      </c>
      <c r="W392" s="456">
        <v>0</v>
      </c>
      <c r="X392" s="456">
        <v>0</v>
      </c>
      <c r="Y392" s="456">
        <v>0</v>
      </c>
      <c r="Z392" s="456">
        <v>0</v>
      </c>
      <c r="AA392" s="456">
        <v>0</v>
      </c>
      <c r="AB392" s="456">
        <v>0</v>
      </c>
      <c r="AC392" s="456">
        <v>0</v>
      </c>
      <c r="AD392" s="456">
        <v>0</v>
      </c>
      <c r="AE392" s="456">
        <v>0</v>
      </c>
      <c r="AF392" s="456">
        <v>0</v>
      </c>
      <c r="AG392" s="456">
        <v>0</v>
      </c>
      <c r="AH392" s="456">
        <v>0</v>
      </c>
      <c r="AI392" s="456">
        <v>0</v>
      </c>
      <c r="AJ392" s="456">
        <v>0</v>
      </c>
      <c r="AK392" s="456">
        <v>0</v>
      </c>
      <c r="AL392" s="456">
        <v>0</v>
      </c>
      <c r="AM392" s="456">
        <v>0</v>
      </c>
      <c r="AN392" s="456">
        <v>0</v>
      </c>
      <c r="AO392" s="456">
        <v>0</v>
      </c>
      <c r="AP392" s="456">
        <v>0</v>
      </c>
      <c r="AQ392" s="456">
        <v>0</v>
      </c>
      <c r="AR392" s="456">
        <v>0</v>
      </c>
      <c r="AS392" s="456">
        <v>0</v>
      </c>
      <c r="AT392" s="456">
        <v>0</v>
      </c>
      <c r="AU392" s="456">
        <v>0</v>
      </c>
      <c r="AV392" s="456">
        <v>0</v>
      </c>
      <c r="AW392" s="456">
        <v>0</v>
      </c>
      <c r="AX392" s="456">
        <v>0</v>
      </c>
      <c r="AY392" s="456">
        <v>0</v>
      </c>
      <c r="AZ392" s="456">
        <v>0</v>
      </c>
      <c r="BA392" s="456">
        <v>0</v>
      </c>
      <c r="BB392" s="456">
        <v>0</v>
      </c>
      <c r="BC392" s="456">
        <v>0</v>
      </c>
      <c r="BD392" s="456">
        <v>0</v>
      </c>
      <c r="BE392" s="456">
        <v>0</v>
      </c>
      <c r="BF392" s="456">
        <v>0</v>
      </c>
      <c r="BG392" s="456">
        <v>0</v>
      </c>
      <c r="BH392" s="456">
        <v>0</v>
      </c>
      <c r="BI392" s="456">
        <v>0</v>
      </c>
      <c r="BJ392" s="456">
        <v>0</v>
      </c>
      <c r="BK392" s="456">
        <v>0</v>
      </c>
      <c r="BL392" s="456">
        <v>0</v>
      </c>
      <c r="BM392" s="456">
        <v>0</v>
      </c>
      <c r="BN392" s="456">
        <v>0</v>
      </c>
      <c r="BO392" s="456">
        <v>0</v>
      </c>
      <c r="BP392" s="456">
        <v>0</v>
      </c>
      <c r="BQ392" s="456">
        <v>0</v>
      </c>
      <c r="BR392" s="456">
        <v>0</v>
      </c>
      <c r="BS392" s="456">
        <v>0</v>
      </c>
      <c r="BT392" s="456">
        <v>0</v>
      </c>
      <c r="BU392" s="456">
        <v>0</v>
      </c>
      <c r="BV392" s="456">
        <v>0</v>
      </c>
      <c r="BW392" s="456">
        <v>0</v>
      </c>
      <c r="BX392" s="456">
        <v>0</v>
      </c>
      <c r="BY392" s="456">
        <v>0</v>
      </c>
      <c r="BZ392" s="456">
        <v>0</v>
      </c>
      <c r="CA392" s="456">
        <v>0</v>
      </c>
      <c r="CB392" s="456">
        <v>0</v>
      </c>
      <c r="CC392" s="456">
        <v>0</v>
      </c>
      <c r="CD392" s="456">
        <v>0</v>
      </c>
      <c r="CE392" s="456">
        <v>0</v>
      </c>
      <c r="CF392" s="456">
        <v>0</v>
      </c>
      <c r="CG392" s="456">
        <v>0</v>
      </c>
      <c r="CH392" s="456">
        <v>0</v>
      </c>
      <c r="CI392" s="456">
        <v>0</v>
      </c>
      <c r="CJ392" s="456">
        <v>0</v>
      </c>
      <c r="CK392" s="456">
        <v>0</v>
      </c>
      <c r="CL392" s="456">
        <v>0</v>
      </c>
      <c r="CM392" s="456">
        <v>0</v>
      </c>
      <c r="CN392" s="456">
        <v>0</v>
      </c>
      <c r="CO392" s="456">
        <v>0</v>
      </c>
      <c r="CP392" s="456">
        <v>0</v>
      </c>
      <c r="CQ392" s="456">
        <v>0</v>
      </c>
      <c r="CR392" s="456">
        <v>0</v>
      </c>
      <c r="CS392" s="456">
        <v>0</v>
      </c>
      <c r="CT392" s="456">
        <v>0</v>
      </c>
      <c r="CU392" s="456">
        <v>0</v>
      </c>
      <c r="CV392" s="456">
        <v>0</v>
      </c>
      <c r="CW392" s="456">
        <v>0</v>
      </c>
      <c r="CX392" s="456">
        <v>0</v>
      </c>
      <c r="CY392" s="456">
        <v>0</v>
      </c>
      <c r="CZ392" s="456">
        <v>0</v>
      </c>
      <c r="DA392" s="456">
        <v>0</v>
      </c>
      <c r="DB392" s="456">
        <v>0</v>
      </c>
      <c r="DC392" s="456">
        <v>0</v>
      </c>
      <c r="DD392" s="456">
        <v>0</v>
      </c>
      <c r="DE392" s="456">
        <v>0</v>
      </c>
      <c r="DF392" s="456">
        <v>0</v>
      </c>
      <c r="DG392" s="456">
        <v>0</v>
      </c>
      <c r="DH392" s="456">
        <v>0</v>
      </c>
      <c r="DI392" s="456">
        <v>0</v>
      </c>
      <c r="DJ392" s="456">
        <v>0</v>
      </c>
      <c r="DK392" s="456">
        <v>0</v>
      </c>
      <c r="DL392" s="456">
        <v>0</v>
      </c>
      <c r="DM392" s="456">
        <v>0</v>
      </c>
      <c r="DN392" s="456">
        <v>0</v>
      </c>
      <c r="DO392" s="456">
        <v>0</v>
      </c>
      <c r="DP392" s="456">
        <v>0</v>
      </c>
      <c r="DQ392" s="456">
        <v>0</v>
      </c>
      <c r="DR392" s="456">
        <v>0</v>
      </c>
      <c r="DS392" s="456">
        <v>0</v>
      </c>
      <c r="DT392" s="456">
        <v>0</v>
      </c>
      <c r="DU392" s="456">
        <v>0</v>
      </c>
      <c r="DV392" s="456">
        <v>0</v>
      </c>
      <c r="DW392" s="456">
        <v>0</v>
      </c>
      <c r="DX392" s="456">
        <v>0</v>
      </c>
      <c r="DY392" s="456">
        <v>0</v>
      </c>
      <c r="DZ392" s="456">
        <v>0</v>
      </c>
      <c r="EA392" s="456">
        <v>0</v>
      </c>
      <c r="EB392" s="456">
        <v>0</v>
      </c>
      <c r="EC392" s="456">
        <v>0</v>
      </c>
      <c r="ED392" s="456">
        <v>0</v>
      </c>
      <c r="EE392" s="456">
        <v>0</v>
      </c>
      <c r="EF392" s="456">
        <v>0</v>
      </c>
      <c r="EG392" s="456">
        <v>0</v>
      </c>
      <c r="EH392" s="456">
        <v>0</v>
      </c>
      <c r="EI392" s="456">
        <v>0</v>
      </c>
      <c r="EJ392" s="456">
        <v>0</v>
      </c>
      <c r="EK392" s="456">
        <v>0</v>
      </c>
      <c r="EL392" s="456">
        <v>0</v>
      </c>
      <c r="EM392" s="456">
        <v>0</v>
      </c>
      <c r="EN392" s="456">
        <v>0</v>
      </c>
      <c r="EO392" s="456">
        <v>0</v>
      </c>
      <c r="EP392" s="456">
        <v>0</v>
      </c>
      <c r="EQ392" s="456">
        <v>0</v>
      </c>
      <c r="ER392" s="456">
        <v>0</v>
      </c>
      <c r="ES392" s="456">
        <v>0</v>
      </c>
      <c r="ET392" s="456">
        <v>0</v>
      </c>
      <c r="EU392" s="456">
        <v>0</v>
      </c>
      <c r="EV392" s="456">
        <v>0</v>
      </c>
      <c r="EW392" s="456">
        <v>0</v>
      </c>
      <c r="EX392" s="456">
        <v>0</v>
      </c>
      <c r="EY392" s="456">
        <v>0</v>
      </c>
      <c r="EZ392" s="456">
        <v>0</v>
      </c>
      <c r="FA392" s="456">
        <v>0</v>
      </c>
      <c r="FB392" s="456">
        <v>0</v>
      </c>
      <c r="FC392" s="456">
        <v>0</v>
      </c>
      <c r="FD392" s="456">
        <v>0</v>
      </c>
      <c r="FE392" s="456">
        <v>0</v>
      </c>
      <c r="FF392" s="456">
        <v>0</v>
      </c>
      <c r="FG392" s="456">
        <v>0</v>
      </c>
      <c r="FH392" s="456">
        <v>0</v>
      </c>
      <c r="FI392" s="456">
        <v>0</v>
      </c>
      <c r="FJ392" s="456">
        <v>0</v>
      </c>
      <c r="FK392" s="456">
        <v>0</v>
      </c>
      <c r="FL392" s="456">
        <v>0</v>
      </c>
      <c r="FM392" s="456">
        <v>0</v>
      </c>
      <c r="FN392" s="456">
        <v>0</v>
      </c>
      <c r="FO392" s="456">
        <v>0</v>
      </c>
      <c r="FP392" s="456">
        <v>0</v>
      </c>
      <c r="FQ392" s="456">
        <v>0</v>
      </c>
      <c r="FR392" s="456">
        <v>0</v>
      </c>
      <c r="FS392" s="456">
        <v>0</v>
      </c>
      <c r="FT392" s="456">
        <v>0</v>
      </c>
      <c r="FU392" s="456">
        <v>0</v>
      </c>
      <c r="FV392" s="456">
        <v>0</v>
      </c>
      <c r="FW392" s="456">
        <v>0</v>
      </c>
      <c r="FX392" s="456">
        <v>0</v>
      </c>
      <c r="FY392" s="456">
        <v>0</v>
      </c>
      <c r="FZ392" s="456">
        <v>0</v>
      </c>
      <c r="GA392" s="456">
        <v>0</v>
      </c>
    </row>
    <row r="393" spans="2:183">
      <c r="B393" s="96" t="s">
        <v>289</v>
      </c>
      <c r="C393" s="166" t="s">
        <v>37</v>
      </c>
      <c r="D393" s="99">
        <v>41249.69</v>
      </c>
      <c r="E393" s="87">
        <v>37271.29</v>
      </c>
      <c r="F393" s="87">
        <v>41199.67</v>
      </c>
      <c r="G393" s="87">
        <v>39969.519999999997</v>
      </c>
      <c r="H393" s="87">
        <v>40827.919999999998</v>
      </c>
      <c r="I393" s="87">
        <v>9115.41</v>
      </c>
      <c r="J393" s="87">
        <v>9464.39</v>
      </c>
      <c r="K393" s="87">
        <v>9334.31</v>
      </c>
      <c r="L393" s="87">
        <v>9114.4500000000007</v>
      </c>
      <c r="M393" s="87">
        <v>41200.28</v>
      </c>
      <c r="N393" s="87">
        <v>39838.26</v>
      </c>
      <c r="O393" s="87">
        <v>41490.14</v>
      </c>
      <c r="P393" s="87">
        <v>54424.39</v>
      </c>
      <c r="Q393" s="87">
        <v>49175.35</v>
      </c>
      <c r="R393" s="87">
        <v>54358.41</v>
      </c>
      <c r="S393" s="87">
        <v>52735.35</v>
      </c>
      <c r="T393" s="87">
        <v>53867.91</v>
      </c>
      <c r="U393" s="87">
        <v>12026.77</v>
      </c>
      <c r="V393" s="87">
        <v>12487.22</v>
      </c>
      <c r="W393" s="87">
        <v>12315.6</v>
      </c>
      <c r="X393" s="87">
        <v>12025.52</v>
      </c>
      <c r="Y393" s="87">
        <v>54359.19</v>
      </c>
      <c r="Z393" s="87">
        <v>52562.19</v>
      </c>
      <c r="AA393" s="87">
        <v>54741.66</v>
      </c>
      <c r="AB393" s="87">
        <v>72421.899999999994</v>
      </c>
      <c r="AC393" s="87">
        <v>60335.69</v>
      </c>
      <c r="AD393" s="87">
        <v>32505.599999999999</v>
      </c>
      <c r="AE393" s="87">
        <v>37008.07</v>
      </c>
      <c r="AF393" s="87">
        <v>54374.26</v>
      </c>
      <c r="AG393" s="87">
        <v>75279.45</v>
      </c>
      <c r="AH393" s="87">
        <v>128112.2</v>
      </c>
      <c r="AI393" s="87">
        <v>124583.41</v>
      </c>
      <c r="AJ393" s="87">
        <v>66206.850000000006</v>
      </c>
      <c r="AK393" s="87">
        <v>29041.96</v>
      </c>
      <c r="AL393" s="87">
        <v>55667.53</v>
      </c>
      <c r="AM393" s="87">
        <v>74764.56</v>
      </c>
      <c r="AN393" s="87">
        <v>72842.36</v>
      </c>
      <c r="AO393" s="87">
        <v>58780.29</v>
      </c>
      <c r="AP393" s="87">
        <v>32925.620000000003</v>
      </c>
      <c r="AQ393" s="87">
        <v>35175.99</v>
      </c>
      <c r="AR393" s="87">
        <v>56007.79</v>
      </c>
      <c r="AS393" s="87">
        <v>78351.09</v>
      </c>
      <c r="AT393" s="87">
        <v>125062.34</v>
      </c>
      <c r="AU393" s="87">
        <v>122422.45</v>
      </c>
      <c r="AV393" s="87">
        <v>66425.2</v>
      </c>
      <c r="AW393" s="87">
        <v>31032.21</v>
      </c>
      <c r="AX393" s="87">
        <v>56504.07</v>
      </c>
      <c r="AY393" s="87">
        <v>74772.070000000007</v>
      </c>
      <c r="AZ393" s="87">
        <v>72912.350000000006</v>
      </c>
      <c r="BA393" s="87">
        <v>64571.23</v>
      </c>
      <c r="BB393" s="87">
        <v>32359.88</v>
      </c>
      <c r="BC393" s="87">
        <v>32729.16</v>
      </c>
      <c r="BD393" s="87">
        <v>59403.55</v>
      </c>
      <c r="BE393" s="87">
        <v>79141.09</v>
      </c>
      <c r="BF393" s="87">
        <v>129185.57</v>
      </c>
      <c r="BG393" s="87">
        <v>127618.17</v>
      </c>
      <c r="BH393" s="87">
        <v>63839.88</v>
      </c>
      <c r="BI393" s="87">
        <v>32214.53</v>
      </c>
      <c r="BJ393" s="87">
        <v>60464.02</v>
      </c>
      <c r="BK393" s="87">
        <v>75300.63</v>
      </c>
      <c r="BL393" s="87">
        <v>75835.41</v>
      </c>
      <c r="BM393" s="87">
        <v>65279.73</v>
      </c>
      <c r="BN393" s="87">
        <v>33672.17</v>
      </c>
      <c r="BO393" s="87">
        <v>33789.01</v>
      </c>
      <c r="BP393" s="87">
        <v>58920.9</v>
      </c>
      <c r="BQ393" s="87">
        <v>80412.13</v>
      </c>
      <c r="BR393" s="87">
        <v>135334.32999999999</v>
      </c>
      <c r="BS393" s="87">
        <v>132988.10999999999</v>
      </c>
      <c r="BT393" s="87">
        <v>63612.72</v>
      </c>
      <c r="BU393" s="87">
        <v>32394.14</v>
      </c>
      <c r="BV393" s="87">
        <v>61884.23</v>
      </c>
      <c r="BW393" s="87">
        <v>76495.63</v>
      </c>
      <c r="BX393" s="87">
        <v>79619.710000000006</v>
      </c>
      <c r="BY393" s="87">
        <v>65490.21</v>
      </c>
      <c r="BZ393" s="87">
        <v>33313.89</v>
      </c>
      <c r="CA393" s="87">
        <v>37577.81</v>
      </c>
      <c r="CB393" s="87">
        <v>51661.93</v>
      </c>
      <c r="CC393" s="87">
        <v>87220.22</v>
      </c>
      <c r="CD393" s="87">
        <v>142153.91</v>
      </c>
      <c r="CE393" s="87">
        <v>137223.66</v>
      </c>
      <c r="CF393" s="87">
        <v>63250.36</v>
      </c>
      <c r="CG393" s="87">
        <v>36025.339999999997</v>
      </c>
      <c r="CH393" s="87">
        <v>60636.52</v>
      </c>
      <c r="CI393" s="87">
        <v>78583.44</v>
      </c>
      <c r="CJ393" s="87">
        <v>79922.62</v>
      </c>
      <c r="CK393" s="87">
        <v>66871.53</v>
      </c>
      <c r="CL393" s="87">
        <v>36477.58</v>
      </c>
      <c r="CM393" s="87">
        <v>41715.72</v>
      </c>
      <c r="CN393" s="87">
        <v>58793.39</v>
      </c>
      <c r="CO393" s="87">
        <v>83705.88</v>
      </c>
      <c r="CP393" s="87">
        <v>141987</v>
      </c>
      <c r="CQ393" s="87">
        <v>136959.22</v>
      </c>
      <c r="CR393" s="87">
        <v>72012.23</v>
      </c>
      <c r="CS393" s="87">
        <v>34651.050000000003</v>
      </c>
      <c r="CT393" s="87">
        <v>60209.56</v>
      </c>
      <c r="CU393" s="87">
        <v>82669.47</v>
      </c>
      <c r="CV393" s="87">
        <v>82695.98</v>
      </c>
      <c r="CW393" s="87">
        <v>66775.22</v>
      </c>
      <c r="CX393" s="87">
        <v>37924.94</v>
      </c>
      <c r="CY393" s="87">
        <v>41499.51</v>
      </c>
      <c r="CZ393" s="87">
        <v>61539.74</v>
      </c>
      <c r="DA393" s="87">
        <v>87603.36</v>
      </c>
      <c r="DB393" s="87">
        <v>143927.41</v>
      </c>
      <c r="DC393" s="87">
        <v>136989.64000000001</v>
      </c>
      <c r="DD393" s="87">
        <v>76688.58</v>
      </c>
      <c r="DE393" s="87">
        <v>36106.410000000003</v>
      </c>
      <c r="DF393" s="87">
        <v>64168.95</v>
      </c>
      <c r="DG393" s="87">
        <v>83993.83</v>
      </c>
      <c r="DH393" s="87">
        <v>84724.84</v>
      </c>
      <c r="DI393" s="87">
        <v>69301.73</v>
      </c>
      <c r="DJ393" s="87">
        <v>38021.589999999997</v>
      </c>
      <c r="DK393" s="87">
        <v>40859.97</v>
      </c>
      <c r="DL393" s="87">
        <v>66167.95</v>
      </c>
      <c r="DM393" s="87">
        <v>90243.199999999997</v>
      </c>
      <c r="DN393" s="87">
        <v>146112.48000000001</v>
      </c>
      <c r="DO393" s="87">
        <v>142762.73000000001</v>
      </c>
      <c r="DP393" s="87">
        <v>76884.13</v>
      </c>
      <c r="DQ393" s="87">
        <v>36503.17</v>
      </c>
      <c r="DR393" s="87">
        <v>66596.2</v>
      </c>
      <c r="DS393" s="87">
        <v>86753.74</v>
      </c>
      <c r="DT393" s="87">
        <v>85442.32</v>
      </c>
      <c r="DU393" s="87">
        <v>75101.47</v>
      </c>
      <c r="DV393" s="87">
        <v>38566.19</v>
      </c>
      <c r="DW393" s="87">
        <v>37825.29</v>
      </c>
      <c r="DX393" s="87">
        <v>69731.14</v>
      </c>
      <c r="DY393" s="87">
        <v>92584.58</v>
      </c>
      <c r="DZ393" s="87">
        <v>150577.67000000001</v>
      </c>
      <c r="EA393" s="87">
        <v>149248.81</v>
      </c>
      <c r="EB393" s="87">
        <v>75227.27</v>
      </c>
      <c r="EC393" s="87">
        <v>37390.559999999998</v>
      </c>
      <c r="ED393" s="87">
        <v>71093.41</v>
      </c>
      <c r="EE393" s="87">
        <v>87701.16</v>
      </c>
      <c r="EF393" s="87">
        <v>90274.35</v>
      </c>
      <c r="EG393" s="87">
        <v>75544.179999999993</v>
      </c>
      <c r="EH393" s="87">
        <v>38068.089999999997</v>
      </c>
      <c r="EI393" s="87">
        <v>43328.4</v>
      </c>
      <c r="EJ393" s="87">
        <v>58868.38</v>
      </c>
      <c r="EK393" s="87">
        <v>99445.77</v>
      </c>
      <c r="EL393" s="87">
        <v>162108.22</v>
      </c>
      <c r="EM393" s="87">
        <v>157083.85999999999</v>
      </c>
      <c r="EN393" s="87">
        <v>73218.77</v>
      </c>
      <c r="EO393" s="87">
        <v>38357.019999999997</v>
      </c>
      <c r="EP393" s="87">
        <v>71479.09</v>
      </c>
      <c r="EQ393" s="87">
        <v>89531.83</v>
      </c>
      <c r="ER393" s="87">
        <v>90993.7</v>
      </c>
      <c r="ES393" s="87">
        <v>78330.97</v>
      </c>
      <c r="ET393" s="87">
        <v>40265.120000000003</v>
      </c>
      <c r="EU393" s="87">
        <v>42228.32</v>
      </c>
      <c r="EV393" s="87">
        <v>73915.03</v>
      </c>
      <c r="EW393" s="87">
        <v>92779.15</v>
      </c>
      <c r="EX393" s="87">
        <v>166881.76999999999</v>
      </c>
      <c r="EY393" s="87">
        <v>159437.95000000001</v>
      </c>
      <c r="EZ393" s="87">
        <v>75046.320000000007</v>
      </c>
      <c r="FA393" s="87">
        <v>37819.58</v>
      </c>
      <c r="FB393" s="87">
        <v>75183.009999999995</v>
      </c>
      <c r="FC393" s="87">
        <v>92145.09</v>
      </c>
      <c r="FD393" s="87">
        <v>94187.08</v>
      </c>
      <c r="FE393" s="87">
        <v>78468.56</v>
      </c>
      <c r="FF393" s="87">
        <v>42450.26</v>
      </c>
      <c r="FG393" s="87">
        <v>49518.76</v>
      </c>
      <c r="FH393" s="87">
        <v>69151.33</v>
      </c>
      <c r="FI393" s="87">
        <v>98511.32</v>
      </c>
      <c r="FJ393" s="87">
        <v>167587.09</v>
      </c>
      <c r="FK393" s="87">
        <v>160443.98000000001</v>
      </c>
      <c r="FL393" s="87">
        <v>85635.8</v>
      </c>
      <c r="FM393" s="87">
        <v>38062.78</v>
      </c>
      <c r="FN393" s="87">
        <v>72573.119999999995</v>
      </c>
      <c r="FO393" s="87">
        <v>97233.78</v>
      </c>
      <c r="FP393" s="87">
        <v>97419.78</v>
      </c>
      <c r="FQ393" s="87">
        <v>78664.37</v>
      </c>
      <c r="FR393" s="87">
        <v>44677.38</v>
      </c>
      <c r="FS393" s="87">
        <v>48888.38</v>
      </c>
      <c r="FT393" s="87">
        <v>72496.73</v>
      </c>
      <c r="FU393" s="87">
        <v>102302.05</v>
      </c>
      <c r="FV393" s="87">
        <v>170452.16</v>
      </c>
      <c r="FW393" s="87">
        <v>161380.28</v>
      </c>
      <c r="FX393" s="87">
        <v>91908.23</v>
      </c>
      <c r="FY393" s="87">
        <v>40969.599999999999</v>
      </c>
      <c r="FZ393" s="87">
        <v>75594.06</v>
      </c>
      <c r="GA393" s="87">
        <v>98948.71</v>
      </c>
    </row>
    <row r="394" spans="2:183">
      <c r="B394" s="171" t="s">
        <v>289</v>
      </c>
      <c r="C394" s="172" t="s">
        <v>270</v>
      </c>
      <c r="D394" s="81">
        <v>0</v>
      </c>
      <c r="E394" s="82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Y394" s="82">
        <v>0</v>
      </c>
      <c r="BZ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0</v>
      </c>
      <c r="CH394" s="82">
        <v>0</v>
      </c>
      <c r="CI394" s="82">
        <v>0</v>
      </c>
      <c r="CJ394" s="82">
        <v>0</v>
      </c>
      <c r="CK394" s="82">
        <v>0</v>
      </c>
      <c r="CL394" s="82">
        <v>0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2">
        <v>0</v>
      </c>
      <c r="CU394" s="82">
        <v>0</v>
      </c>
      <c r="CV394" s="82">
        <v>0</v>
      </c>
      <c r="CW394" s="82">
        <v>0</v>
      </c>
      <c r="CX394" s="82">
        <v>0</v>
      </c>
      <c r="CY394" s="82">
        <v>0</v>
      </c>
      <c r="CZ394" s="82">
        <v>0</v>
      </c>
      <c r="DA394" s="82">
        <v>0</v>
      </c>
      <c r="DB394" s="82">
        <v>0</v>
      </c>
      <c r="DC394" s="82">
        <v>0</v>
      </c>
      <c r="DD394" s="82">
        <v>0</v>
      </c>
      <c r="DE394" s="82">
        <v>0</v>
      </c>
      <c r="DF394" s="82">
        <v>0</v>
      </c>
      <c r="DG394" s="82">
        <v>0</v>
      </c>
      <c r="DH394" s="82">
        <v>0</v>
      </c>
      <c r="DI394" s="82">
        <v>0</v>
      </c>
      <c r="DJ394" s="82">
        <v>0</v>
      </c>
      <c r="DK394" s="82">
        <v>0</v>
      </c>
      <c r="DL394" s="82">
        <v>0</v>
      </c>
      <c r="DM394" s="82">
        <v>0</v>
      </c>
      <c r="DN394" s="82">
        <v>0</v>
      </c>
      <c r="DO394" s="82">
        <v>0</v>
      </c>
      <c r="DP394" s="82">
        <v>0</v>
      </c>
      <c r="DQ394" s="82">
        <v>0</v>
      </c>
      <c r="DR394" s="82">
        <v>0</v>
      </c>
      <c r="DS394" s="82">
        <v>0</v>
      </c>
      <c r="DT394" s="82">
        <v>0</v>
      </c>
      <c r="DU394" s="82">
        <v>0</v>
      </c>
      <c r="DV394" s="82">
        <v>0</v>
      </c>
      <c r="DW394" s="82">
        <v>0</v>
      </c>
      <c r="DX394" s="82">
        <v>0</v>
      </c>
      <c r="DY394" s="82">
        <v>0</v>
      </c>
      <c r="DZ394" s="82">
        <v>0</v>
      </c>
      <c r="EA394" s="82">
        <v>0</v>
      </c>
      <c r="EB394" s="82">
        <v>0</v>
      </c>
      <c r="EC394" s="82">
        <v>0</v>
      </c>
      <c r="ED394" s="82">
        <v>0</v>
      </c>
      <c r="EE394" s="82">
        <v>0</v>
      </c>
      <c r="EF394" s="82">
        <v>0</v>
      </c>
      <c r="EG394" s="82">
        <v>0</v>
      </c>
      <c r="EH394" s="82">
        <v>0</v>
      </c>
      <c r="EI394" s="82">
        <v>0</v>
      </c>
      <c r="EJ394" s="82">
        <v>0</v>
      </c>
      <c r="EK394" s="82">
        <v>0</v>
      </c>
      <c r="EL394" s="82">
        <v>0</v>
      </c>
      <c r="EM394" s="82">
        <v>0</v>
      </c>
      <c r="EN394" s="82">
        <v>0</v>
      </c>
      <c r="EO394" s="82">
        <v>0</v>
      </c>
      <c r="EP394" s="82">
        <v>0</v>
      </c>
      <c r="EQ394" s="82">
        <v>0</v>
      </c>
      <c r="ER394" s="82">
        <v>0</v>
      </c>
      <c r="ES394" s="82">
        <v>0</v>
      </c>
      <c r="ET394" s="82">
        <v>0</v>
      </c>
      <c r="EU394" s="82">
        <v>0</v>
      </c>
      <c r="EV394" s="82">
        <v>0</v>
      </c>
      <c r="EW394" s="82">
        <v>0</v>
      </c>
      <c r="EX394" s="82">
        <v>0</v>
      </c>
      <c r="EY394" s="82">
        <v>0</v>
      </c>
      <c r="EZ394" s="82">
        <v>0</v>
      </c>
      <c r="FA394" s="82">
        <v>0</v>
      </c>
      <c r="FB394" s="82">
        <v>0</v>
      </c>
      <c r="FC394" s="82">
        <v>0</v>
      </c>
      <c r="FD394" s="82">
        <v>0</v>
      </c>
      <c r="FE394" s="82">
        <v>0</v>
      </c>
      <c r="FF394" s="82">
        <v>0</v>
      </c>
      <c r="FG394" s="82">
        <v>0</v>
      </c>
      <c r="FH394" s="82">
        <v>0</v>
      </c>
      <c r="FI394" s="82">
        <v>0</v>
      </c>
      <c r="FJ394" s="82">
        <v>0</v>
      </c>
      <c r="FK394" s="82">
        <v>0</v>
      </c>
      <c r="FL394" s="82">
        <v>0</v>
      </c>
      <c r="FM394" s="82">
        <v>0</v>
      </c>
      <c r="FN394" s="82">
        <v>0</v>
      </c>
      <c r="FO394" s="82">
        <v>0</v>
      </c>
      <c r="FP394" s="82">
        <v>0</v>
      </c>
      <c r="FQ394" s="82">
        <v>0</v>
      </c>
      <c r="FR394" s="82">
        <v>0</v>
      </c>
      <c r="FS394" s="82">
        <v>0</v>
      </c>
      <c r="FT394" s="82">
        <v>0</v>
      </c>
      <c r="FU394" s="82">
        <v>0</v>
      </c>
      <c r="FV394" s="82">
        <v>0</v>
      </c>
      <c r="FW394" s="82">
        <v>0</v>
      </c>
      <c r="FX394" s="82">
        <v>0</v>
      </c>
      <c r="FY394" s="82">
        <v>0</v>
      </c>
      <c r="FZ394" s="82">
        <v>0</v>
      </c>
      <c r="GA394" s="82">
        <v>0</v>
      </c>
    </row>
    <row r="395" spans="2:183">
      <c r="B395" s="96" t="s">
        <v>289</v>
      </c>
      <c r="C395" s="166" t="s">
        <v>38</v>
      </c>
      <c r="D395" s="173">
        <v>0</v>
      </c>
      <c r="E395" s="174">
        <v>0</v>
      </c>
      <c r="F395" s="174">
        <v>0</v>
      </c>
      <c r="G395" s="174">
        <v>0</v>
      </c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174">
        <v>0</v>
      </c>
      <c r="N395" s="174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74">
        <v>0</v>
      </c>
      <c r="AB395" s="174">
        <v>0</v>
      </c>
      <c r="AC395" s="174">
        <v>0</v>
      </c>
      <c r="AD395" s="174">
        <v>0</v>
      </c>
      <c r="AE395" s="174">
        <v>0</v>
      </c>
      <c r="AF395" s="174">
        <v>0</v>
      </c>
      <c r="AG395" s="174">
        <v>0</v>
      </c>
      <c r="AH395" s="174">
        <v>0</v>
      </c>
      <c r="AI395" s="174">
        <v>0</v>
      </c>
      <c r="AJ395" s="174">
        <v>0</v>
      </c>
      <c r="AK395" s="174">
        <v>0</v>
      </c>
      <c r="AL395" s="174">
        <v>0</v>
      </c>
      <c r="AM395" s="174">
        <v>0</v>
      </c>
      <c r="AN395" s="174">
        <v>0</v>
      </c>
      <c r="AO395" s="174">
        <v>0</v>
      </c>
      <c r="AP395" s="174">
        <v>0</v>
      </c>
      <c r="AQ395" s="174">
        <v>0</v>
      </c>
      <c r="AR395" s="174">
        <v>0</v>
      </c>
      <c r="AS395" s="174">
        <v>0</v>
      </c>
      <c r="AT395" s="174">
        <v>0</v>
      </c>
      <c r="AU395" s="174">
        <v>0</v>
      </c>
      <c r="AV395" s="174">
        <v>0</v>
      </c>
      <c r="AW395" s="174">
        <v>0</v>
      </c>
      <c r="AX395" s="174">
        <v>0</v>
      </c>
      <c r="AY395" s="174">
        <v>0</v>
      </c>
      <c r="AZ395" s="174">
        <v>0</v>
      </c>
      <c r="BA395" s="174">
        <v>0</v>
      </c>
      <c r="BB395" s="174">
        <v>0</v>
      </c>
      <c r="BC395" s="174">
        <v>0</v>
      </c>
      <c r="BD395" s="174">
        <v>0</v>
      </c>
      <c r="BE395" s="174">
        <v>0</v>
      </c>
      <c r="BF395" s="174">
        <v>0</v>
      </c>
      <c r="BG395" s="174">
        <v>0</v>
      </c>
      <c r="BH395" s="174">
        <v>0</v>
      </c>
      <c r="BI395" s="174">
        <v>0</v>
      </c>
      <c r="BJ395" s="174">
        <v>0</v>
      </c>
      <c r="BK395" s="174">
        <v>0</v>
      </c>
      <c r="BL395" s="174">
        <v>0</v>
      </c>
      <c r="BM395" s="174">
        <v>0</v>
      </c>
      <c r="BN395" s="174">
        <v>0</v>
      </c>
      <c r="BO395" s="174">
        <v>0</v>
      </c>
      <c r="BP395" s="174">
        <v>0</v>
      </c>
      <c r="BQ395" s="174">
        <v>0</v>
      </c>
      <c r="BR395" s="174">
        <v>0</v>
      </c>
      <c r="BS395" s="174">
        <v>0</v>
      </c>
      <c r="BT395" s="174">
        <v>0</v>
      </c>
      <c r="BU395" s="174">
        <v>0</v>
      </c>
      <c r="BV395" s="174">
        <v>0</v>
      </c>
      <c r="BW395" s="174">
        <v>0</v>
      </c>
      <c r="BX395" s="174">
        <v>0</v>
      </c>
      <c r="BY395" s="174">
        <v>0</v>
      </c>
      <c r="BZ395" s="174">
        <v>0</v>
      </c>
      <c r="CA395" s="174">
        <v>0</v>
      </c>
      <c r="CB395" s="174">
        <v>0</v>
      </c>
      <c r="CC395" s="174">
        <v>0</v>
      </c>
      <c r="CD395" s="174">
        <v>0</v>
      </c>
      <c r="CE395" s="174">
        <v>0</v>
      </c>
      <c r="CF395" s="174">
        <v>0</v>
      </c>
      <c r="CG395" s="174">
        <v>0</v>
      </c>
      <c r="CH395" s="174">
        <v>0</v>
      </c>
      <c r="CI395" s="174">
        <v>0</v>
      </c>
      <c r="CJ395" s="174">
        <v>0</v>
      </c>
      <c r="CK395" s="174">
        <v>0</v>
      </c>
      <c r="CL395" s="174">
        <v>0</v>
      </c>
      <c r="CM395" s="174">
        <v>0</v>
      </c>
      <c r="CN395" s="174">
        <v>0</v>
      </c>
      <c r="CO395" s="174">
        <v>0</v>
      </c>
      <c r="CP395" s="174">
        <v>0</v>
      </c>
      <c r="CQ395" s="174">
        <v>0</v>
      </c>
      <c r="CR395" s="174">
        <v>0</v>
      </c>
      <c r="CS395" s="174">
        <v>0</v>
      </c>
      <c r="CT395" s="174">
        <v>0</v>
      </c>
      <c r="CU395" s="174">
        <v>0</v>
      </c>
      <c r="CV395" s="174">
        <v>0</v>
      </c>
      <c r="CW395" s="174">
        <v>0</v>
      </c>
      <c r="CX395" s="174">
        <v>0</v>
      </c>
      <c r="CY395" s="174">
        <v>0</v>
      </c>
      <c r="CZ395" s="174">
        <v>0</v>
      </c>
      <c r="DA395" s="174">
        <v>0</v>
      </c>
      <c r="DB395" s="174">
        <v>0</v>
      </c>
      <c r="DC395" s="174">
        <v>0</v>
      </c>
      <c r="DD395" s="174">
        <v>0</v>
      </c>
      <c r="DE395" s="174">
        <v>0</v>
      </c>
      <c r="DF395" s="174">
        <v>0</v>
      </c>
      <c r="DG395" s="174">
        <v>0</v>
      </c>
      <c r="DH395" s="174">
        <v>0</v>
      </c>
      <c r="DI395" s="174">
        <v>0</v>
      </c>
      <c r="DJ395" s="174">
        <v>0</v>
      </c>
      <c r="DK395" s="174">
        <v>0</v>
      </c>
      <c r="DL395" s="174">
        <v>0</v>
      </c>
      <c r="DM395" s="174">
        <v>0</v>
      </c>
      <c r="DN395" s="174">
        <v>0</v>
      </c>
      <c r="DO395" s="174">
        <v>0</v>
      </c>
      <c r="DP395" s="174">
        <v>0</v>
      </c>
      <c r="DQ395" s="174">
        <v>0</v>
      </c>
      <c r="DR395" s="174">
        <v>0</v>
      </c>
      <c r="DS395" s="174">
        <v>0</v>
      </c>
      <c r="DT395" s="174">
        <v>0</v>
      </c>
      <c r="DU395" s="174">
        <v>0</v>
      </c>
      <c r="DV395" s="174">
        <v>0</v>
      </c>
      <c r="DW395" s="174">
        <v>0</v>
      </c>
      <c r="DX395" s="174">
        <v>0</v>
      </c>
      <c r="DY395" s="174">
        <v>0</v>
      </c>
      <c r="DZ395" s="174">
        <v>0</v>
      </c>
      <c r="EA395" s="174">
        <v>0</v>
      </c>
      <c r="EB395" s="174">
        <v>0</v>
      </c>
      <c r="EC395" s="174">
        <v>0</v>
      </c>
      <c r="ED395" s="174">
        <v>0</v>
      </c>
      <c r="EE395" s="174">
        <v>0</v>
      </c>
      <c r="EF395" s="174">
        <v>0</v>
      </c>
      <c r="EG395" s="174">
        <v>0</v>
      </c>
      <c r="EH395" s="174">
        <v>0</v>
      </c>
      <c r="EI395" s="174">
        <v>0</v>
      </c>
      <c r="EJ395" s="174">
        <v>0</v>
      </c>
      <c r="EK395" s="174">
        <v>0</v>
      </c>
      <c r="EL395" s="174">
        <v>0</v>
      </c>
      <c r="EM395" s="174">
        <v>0</v>
      </c>
      <c r="EN395" s="174">
        <v>0</v>
      </c>
      <c r="EO395" s="174">
        <v>0</v>
      </c>
      <c r="EP395" s="174">
        <v>0</v>
      </c>
      <c r="EQ395" s="174">
        <v>0</v>
      </c>
      <c r="ER395" s="174">
        <v>0</v>
      </c>
      <c r="ES395" s="174">
        <v>0</v>
      </c>
      <c r="ET395" s="174">
        <v>0</v>
      </c>
      <c r="EU395" s="174">
        <v>0</v>
      </c>
      <c r="EV395" s="174">
        <v>0</v>
      </c>
      <c r="EW395" s="174">
        <v>0</v>
      </c>
      <c r="EX395" s="174">
        <v>0</v>
      </c>
      <c r="EY395" s="174">
        <v>0</v>
      </c>
      <c r="EZ395" s="174">
        <v>0</v>
      </c>
      <c r="FA395" s="174">
        <v>0</v>
      </c>
      <c r="FB395" s="174">
        <v>0</v>
      </c>
      <c r="FC395" s="174">
        <v>0</v>
      </c>
      <c r="FD395" s="174">
        <v>0</v>
      </c>
      <c r="FE395" s="174">
        <v>0</v>
      </c>
      <c r="FF395" s="174">
        <v>0</v>
      </c>
      <c r="FG395" s="174">
        <v>0</v>
      </c>
      <c r="FH395" s="174">
        <v>0</v>
      </c>
      <c r="FI395" s="174">
        <v>0</v>
      </c>
      <c r="FJ395" s="174">
        <v>0</v>
      </c>
      <c r="FK395" s="174">
        <v>0</v>
      </c>
      <c r="FL395" s="174">
        <v>0</v>
      </c>
      <c r="FM395" s="174">
        <v>0</v>
      </c>
      <c r="FN395" s="174">
        <v>0</v>
      </c>
      <c r="FO395" s="174">
        <v>0</v>
      </c>
      <c r="FP395" s="174">
        <v>0</v>
      </c>
      <c r="FQ395" s="174">
        <v>0</v>
      </c>
      <c r="FR395" s="174">
        <v>0</v>
      </c>
      <c r="FS395" s="174">
        <v>0</v>
      </c>
      <c r="FT395" s="174">
        <v>0</v>
      </c>
      <c r="FU395" s="174">
        <v>0</v>
      </c>
      <c r="FV395" s="174">
        <v>0</v>
      </c>
      <c r="FW395" s="174">
        <v>0</v>
      </c>
      <c r="FX395" s="174">
        <v>0</v>
      </c>
      <c r="FY395" s="174">
        <v>0</v>
      </c>
      <c r="FZ395" s="174">
        <v>0</v>
      </c>
      <c r="GA395" s="174">
        <v>0</v>
      </c>
    </row>
    <row r="396" spans="2:183">
      <c r="B396" s="171" t="s">
        <v>289</v>
      </c>
      <c r="C396" s="172" t="s">
        <v>39</v>
      </c>
      <c r="D396" s="81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Y396" s="82">
        <v>0</v>
      </c>
      <c r="BZ396" s="82">
        <v>0</v>
      </c>
      <c r="CA396" s="82">
        <v>0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0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P396" s="82">
        <v>0</v>
      </c>
      <c r="CQ396" s="82">
        <v>0</v>
      </c>
      <c r="CR396" s="82">
        <v>0</v>
      </c>
      <c r="CS396" s="82">
        <v>0</v>
      </c>
      <c r="CT396" s="82">
        <v>0</v>
      </c>
      <c r="CU396" s="82">
        <v>0</v>
      </c>
      <c r="CV396" s="82">
        <v>0</v>
      </c>
      <c r="CW396" s="82">
        <v>0</v>
      </c>
      <c r="CX396" s="82">
        <v>0</v>
      </c>
      <c r="CY396" s="82">
        <v>0</v>
      </c>
      <c r="CZ396" s="82">
        <v>0</v>
      </c>
      <c r="DA396" s="82">
        <v>0</v>
      </c>
      <c r="DB396" s="82">
        <v>0</v>
      </c>
      <c r="DC396" s="82">
        <v>0</v>
      </c>
      <c r="DD396" s="82">
        <v>0</v>
      </c>
      <c r="DE396" s="82">
        <v>0</v>
      </c>
      <c r="DF396" s="82">
        <v>0</v>
      </c>
      <c r="DG396" s="82">
        <v>0</v>
      </c>
      <c r="DH396" s="82">
        <v>0</v>
      </c>
      <c r="DI396" s="82">
        <v>0</v>
      </c>
      <c r="DJ396" s="82">
        <v>0</v>
      </c>
      <c r="DK396" s="82">
        <v>0</v>
      </c>
      <c r="DL396" s="82">
        <v>0</v>
      </c>
      <c r="DM396" s="82">
        <v>0</v>
      </c>
      <c r="DN396" s="82">
        <v>0</v>
      </c>
      <c r="DO396" s="82">
        <v>0</v>
      </c>
      <c r="DP396" s="82">
        <v>0</v>
      </c>
      <c r="DQ396" s="82">
        <v>0</v>
      </c>
      <c r="DR396" s="82">
        <v>0</v>
      </c>
      <c r="DS396" s="82">
        <v>0</v>
      </c>
      <c r="DT396" s="82">
        <v>0</v>
      </c>
      <c r="DU396" s="82">
        <v>0</v>
      </c>
      <c r="DV396" s="82">
        <v>0</v>
      </c>
      <c r="DW396" s="82">
        <v>0</v>
      </c>
      <c r="DX396" s="82">
        <v>0</v>
      </c>
      <c r="DY396" s="82">
        <v>0</v>
      </c>
      <c r="DZ396" s="82">
        <v>0</v>
      </c>
      <c r="EA396" s="82">
        <v>0</v>
      </c>
      <c r="EB396" s="82">
        <v>0</v>
      </c>
      <c r="EC396" s="82">
        <v>0</v>
      </c>
      <c r="ED396" s="82">
        <v>0</v>
      </c>
      <c r="EE396" s="82">
        <v>0</v>
      </c>
      <c r="EF396" s="82">
        <v>0</v>
      </c>
      <c r="EG396" s="82">
        <v>0</v>
      </c>
      <c r="EH396" s="82">
        <v>0</v>
      </c>
      <c r="EI396" s="82">
        <v>0</v>
      </c>
      <c r="EJ396" s="82">
        <v>0</v>
      </c>
      <c r="EK396" s="82">
        <v>0</v>
      </c>
      <c r="EL396" s="82">
        <v>0</v>
      </c>
      <c r="EM396" s="82">
        <v>0</v>
      </c>
      <c r="EN396" s="82">
        <v>0</v>
      </c>
      <c r="EO396" s="82">
        <v>0</v>
      </c>
      <c r="EP396" s="82">
        <v>0</v>
      </c>
      <c r="EQ396" s="82">
        <v>0</v>
      </c>
      <c r="ER396" s="82">
        <v>0</v>
      </c>
      <c r="ES396" s="82">
        <v>0</v>
      </c>
      <c r="ET396" s="82">
        <v>0</v>
      </c>
      <c r="EU396" s="82">
        <v>0</v>
      </c>
      <c r="EV396" s="82">
        <v>0</v>
      </c>
      <c r="EW396" s="82">
        <v>0</v>
      </c>
      <c r="EX396" s="82">
        <v>0</v>
      </c>
      <c r="EY396" s="82">
        <v>0</v>
      </c>
      <c r="EZ396" s="82">
        <v>0</v>
      </c>
      <c r="FA396" s="82">
        <v>0</v>
      </c>
      <c r="FB396" s="82">
        <v>0</v>
      </c>
      <c r="FC396" s="82">
        <v>0</v>
      </c>
      <c r="FD396" s="82">
        <v>0</v>
      </c>
      <c r="FE396" s="82">
        <v>0</v>
      </c>
      <c r="FF396" s="82">
        <v>0</v>
      </c>
      <c r="FG396" s="82">
        <v>0</v>
      </c>
      <c r="FH396" s="82">
        <v>0</v>
      </c>
      <c r="FI396" s="82">
        <v>0</v>
      </c>
      <c r="FJ396" s="82">
        <v>0</v>
      </c>
      <c r="FK396" s="82">
        <v>0</v>
      </c>
      <c r="FL396" s="82">
        <v>0</v>
      </c>
      <c r="FM396" s="82">
        <v>0</v>
      </c>
      <c r="FN396" s="82">
        <v>0</v>
      </c>
      <c r="FO396" s="82">
        <v>0</v>
      </c>
      <c r="FP396" s="82">
        <v>0</v>
      </c>
      <c r="FQ396" s="82">
        <v>0</v>
      </c>
      <c r="FR396" s="82">
        <v>0</v>
      </c>
      <c r="FS396" s="82">
        <v>0</v>
      </c>
      <c r="FT396" s="82">
        <v>0</v>
      </c>
      <c r="FU396" s="82">
        <v>0</v>
      </c>
      <c r="FV396" s="82">
        <v>0</v>
      </c>
      <c r="FW396" s="82">
        <v>0</v>
      </c>
      <c r="FX396" s="82">
        <v>0</v>
      </c>
      <c r="FY396" s="82">
        <v>0</v>
      </c>
      <c r="FZ396" s="82">
        <v>0</v>
      </c>
      <c r="GA396" s="82">
        <v>0</v>
      </c>
    </row>
    <row r="397" spans="2:183">
      <c r="B397" s="96" t="s">
        <v>289</v>
      </c>
      <c r="C397" s="166" t="s">
        <v>40</v>
      </c>
      <c r="D397" s="175">
        <v>0</v>
      </c>
      <c r="E397" s="176">
        <v>0</v>
      </c>
      <c r="F397" s="176">
        <v>0</v>
      </c>
      <c r="G397" s="176">
        <v>0</v>
      </c>
      <c r="H397" s="176">
        <v>0</v>
      </c>
      <c r="I397" s="176">
        <v>0</v>
      </c>
      <c r="J397" s="176">
        <v>0</v>
      </c>
      <c r="K397" s="176">
        <v>0</v>
      </c>
      <c r="L397" s="176">
        <v>0</v>
      </c>
      <c r="M397" s="176">
        <v>0</v>
      </c>
      <c r="N397" s="176">
        <v>0</v>
      </c>
      <c r="O397" s="176">
        <v>0</v>
      </c>
      <c r="P397" s="176">
        <v>0</v>
      </c>
      <c r="Q397" s="176">
        <v>0</v>
      </c>
      <c r="R397" s="176">
        <v>0</v>
      </c>
      <c r="S397" s="176">
        <v>0</v>
      </c>
      <c r="T397" s="176">
        <v>0</v>
      </c>
      <c r="U397" s="176">
        <v>0</v>
      </c>
      <c r="V397" s="176">
        <v>0</v>
      </c>
      <c r="W397" s="176">
        <v>0</v>
      </c>
      <c r="X397" s="176">
        <v>0</v>
      </c>
      <c r="Y397" s="176">
        <v>0</v>
      </c>
      <c r="Z397" s="176">
        <v>0</v>
      </c>
      <c r="AA397" s="176">
        <v>0</v>
      </c>
      <c r="AB397" s="176">
        <v>0</v>
      </c>
      <c r="AC397" s="176">
        <v>0</v>
      </c>
      <c r="AD397" s="176">
        <v>0</v>
      </c>
      <c r="AE397" s="176">
        <v>0</v>
      </c>
      <c r="AF397" s="176">
        <v>0</v>
      </c>
      <c r="AG397" s="176">
        <v>0</v>
      </c>
      <c r="AH397" s="176">
        <v>0</v>
      </c>
      <c r="AI397" s="176">
        <v>0</v>
      </c>
      <c r="AJ397" s="176">
        <v>0</v>
      </c>
      <c r="AK397" s="176">
        <v>0</v>
      </c>
      <c r="AL397" s="176">
        <v>0</v>
      </c>
      <c r="AM397" s="176">
        <v>0</v>
      </c>
      <c r="AN397" s="176">
        <v>0</v>
      </c>
      <c r="AO397" s="176">
        <v>0</v>
      </c>
      <c r="AP397" s="176">
        <v>0</v>
      </c>
      <c r="AQ397" s="176">
        <v>0</v>
      </c>
      <c r="AR397" s="176">
        <v>0</v>
      </c>
      <c r="AS397" s="176">
        <v>0</v>
      </c>
      <c r="AT397" s="176">
        <v>0</v>
      </c>
      <c r="AU397" s="176">
        <v>0</v>
      </c>
      <c r="AV397" s="176">
        <v>0</v>
      </c>
      <c r="AW397" s="176">
        <v>0</v>
      </c>
      <c r="AX397" s="176">
        <v>0</v>
      </c>
      <c r="AY397" s="176">
        <v>0</v>
      </c>
      <c r="AZ397" s="176">
        <v>0</v>
      </c>
      <c r="BA397" s="176">
        <v>0</v>
      </c>
      <c r="BB397" s="176">
        <v>0</v>
      </c>
      <c r="BC397" s="176">
        <v>0</v>
      </c>
      <c r="BD397" s="176">
        <v>0</v>
      </c>
      <c r="BE397" s="176">
        <v>0</v>
      </c>
      <c r="BF397" s="176">
        <v>0</v>
      </c>
      <c r="BG397" s="176">
        <v>0</v>
      </c>
      <c r="BH397" s="176">
        <v>0</v>
      </c>
      <c r="BI397" s="176">
        <v>0</v>
      </c>
      <c r="BJ397" s="176">
        <v>0</v>
      </c>
      <c r="BK397" s="176">
        <v>0</v>
      </c>
      <c r="BL397" s="176">
        <v>0</v>
      </c>
      <c r="BM397" s="176">
        <v>0</v>
      </c>
      <c r="BN397" s="176">
        <v>0</v>
      </c>
      <c r="BO397" s="176">
        <v>0</v>
      </c>
      <c r="BP397" s="176">
        <v>0</v>
      </c>
      <c r="BQ397" s="176">
        <v>0</v>
      </c>
      <c r="BR397" s="176">
        <v>0</v>
      </c>
      <c r="BS397" s="176">
        <v>0</v>
      </c>
      <c r="BT397" s="176">
        <v>0</v>
      </c>
      <c r="BU397" s="176">
        <v>0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6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6">
        <v>0</v>
      </c>
      <c r="CV397" s="176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6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6">
        <v>0</v>
      </c>
      <c r="DM397" s="176">
        <v>0</v>
      </c>
      <c r="DN397" s="176">
        <v>0</v>
      </c>
      <c r="DO397" s="176">
        <v>0</v>
      </c>
      <c r="DP397" s="176">
        <v>0</v>
      </c>
      <c r="DQ397" s="176">
        <v>0</v>
      </c>
      <c r="DR397" s="176">
        <v>0</v>
      </c>
      <c r="DS397" s="176">
        <v>0</v>
      </c>
      <c r="DT397" s="176">
        <v>0</v>
      </c>
      <c r="DU397" s="176">
        <v>0</v>
      </c>
      <c r="DV397" s="176">
        <v>0</v>
      </c>
      <c r="DW397" s="176">
        <v>0</v>
      </c>
      <c r="DX397" s="176">
        <v>0</v>
      </c>
      <c r="DY397" s="176">
        <v>0</v>
      </c>
      <c r="DZ397" s="176">
        <v>0</v>
      </c>
      <c r="EA397" s="176">
        <v>0</v>
      </c>
      <c r="EB397" s="176">
        <v>0</v>
      </c>
      <c r="EC397" s="176">
        <v>0</v>
      </c>
      <c r="ED397" s="176">
        <v>0</v>
      </c>
      <c r="EE397" s="176">
        <v>0</v>
      </c>
      <c r="EF397" s="176">
        <v>0</v>
      </c>
      <c r="EG397" s="176">
        <v>0</v>
      </c>
      <c r="EH397" s="176">
        <v>0</v>
      </c>
      <c r="EI397" s="176">
        <v>0</v>
      </c>
      <c r="EJ397" s="176">
        <v>0</v>
      </c>
      <c r="EK397" s="176">
        <v>0</v>
      </c>
      <c r="EL397" s="176">
        <v>0</v>
      </c>
      <c r="EM397" s="176">
        <v>0</v>
      </c>
      <c r="EN397" s="176">
        <v>0</v>
      </c>
      <c r="EO397" s="176">
        <v>0</v>
      </c>
      <c r="EP397" s="176">
        <v>0</v>
      </c>
      <c r="EQ397" s="176">
        <v>0</v>
      </c>
      <c r="ER397" s="176">
        <v>0</v>
      </c>
      <c r="ES397" s="176">
        <v>0</v>
      </c>
      <c r="ET397" s="176">
        <v>0</v>
      </c>
      <c r="EU397" s="176">
        <v>0</v>
      </c>
      <c r="EV397" s="176">
        <v>0</v>
      </c>
      <c r="EW397" s="176">
        <v>0</v>
      </c>
      <c r="EX397" s="176">
        <v>0</v>
      </c>
      <c r="EY397" s="176">
        <v>0</v>
      </c>
      <c r="EZ397" s="176">
        <v>0</v>
      </c>
      <c r="FA397" s="176">
        <v>0</v>
      </c>
      <c r="FB397" s="176">
        <v>0</v>
      </c>
      <c r="FC397" s="176">
        <v>0</v>
      </c>
      <c r="FD397" s="176">
        <v>0</v>
      </c>
      <c r="FE397" s="176">
        <v>0</v>
      </c>
      <c r="FF397" s="176">
        <v>0</v>
      </c>
      <c r="FG397" s="176">
        <v>0</v>
      </c>
      <c r="FH397" s="176">
        <v>0</v>
      </c>
      <c r="FI397" s="176">
        <v>0</v>
      </c>
      <c r="FJ397" s="176">
        <v>0</v>
      </c>
      <c r="FK397" s="176">
        <v>0</v>
      </c>
      <c r="FL397" s="176">
        <v>0</v>
      </c>
      <c r="FM397" s="176">
        <v>0</v>
      </c>
      <c r="FN397" s="176">
        <v>0</v>
      </c>
      <c r="FO397" s="176">
        <v>0</v>
      </c>
      <c r="FP397" s="176">
        <v>0</v>
      </c>
      <c r="FQ397" s="176">
        <v>0</v>
      </c>
      <c r="FR397" s="176">
        <v>0</v>
      </c>
      <c r="FS397" s="176">
        <v>0</v>
      </c>
      <c r="FT397" s="176">
        <v>0</v>
      </c>
      <c r="FU397" s="176">
        <v>0</v>
      </c>
      <c r="FV397" s="176">
        <v>0</v>
      </c>
      <c r="FW397" s="176">
        <v>0</v>
      </c>
      <c r="FX397" s="176">
        <v>0</v>
      </c>
      <c r="FY397" s="176">
        <v>0</v>
      </c>
      <c r="FZ397" s="176">
        <v>0</v>
      </c>
      <c r="GA397" s="176">
        <v>0</v>
      </c>
    </row>
    <row r="398" spans="2:183">
      <c r="B398" s="96" t="s">
        <v>289</v>
      </c>
      <c r="C398" s="166" t="s">
        <v>41</v>
      </c>
      <c r="D398" s="175">
        <v>744</v>
      </c>
      <c r="E398" s="176">
        <v>672</v>
      </c>
      <c r="F398" s="176">
        <v>744</v>
      </c>
      <c r="G398" s="176">
        <v>720</v>
      </c>
      <c r="H398" s="176">
        <v>744</v>
      </c>
      <c r="I398" s="176">
        <v>720</v>
      </c>
      <c r="J398" s="176">
        <v>744</v>
      </c>
      <c r="K398" s="176">
        <v>744</v>
      </c>
      <c r="L398" s="176">
        <v>720</v>
      </c>
      <c r="M398" s="176">
        <v>744</v>
      </c>
      <c r="N398" s="176">
        <v>720</v>
      </c>
      <c r="O398" s="176">
        <v>744</v>
      </c>
      <c r="P398" s="176">
        <v>744</v>
      </c>
      <c r="Q398" s="176">
        <v>672</v>
      </c>
      <c r="R398" s="176">
        <v>744</v>
      </c>
      <c r="S398" s="176">
        <v>720</v>
      </c>
      <c r="T398" s="176">
        <v>744</v>
      </c>
      <c r="U398" s="176">
        <v>720</v>
      </c>
      <c r="V398" s="176">
        <v>744</v>
      </c>
      <c r="W398" s="176">
        <v>744</v>
      </c>
      <c r="X398" s="176">
        <v>720</v>
      </c>
      <c r="Y398" s="176">
        <v>744</v>
      </c>
      <c r="Z398" s="176">
        <v>720</v>
      </c>
      <c r="AA398" s="176">
        <v>744</v>
      </c>
      <c r="AB398" s="176">
        <v>744</v>
      </c>
      <c r="AC398" s="176">
        <v>672</v>
      </c>
      <c r="AD398" s="176">
        <v>744</v>
      </c>
      <c r="AE398" s="176">
        <v>720</v>
      </c>
      <c r="AF398" s="176">
        <v>744</v>
      </c>
      <c r="AG398" s="176">
        <v>720</v>
      </c>
      <c r="AH398" s="176">
        <v>744</v>
      </c>
      <c r="AI398" s="176">
        <v>744</v>
      </c>
      <c r="AJ398" s="176">
        <v>720</v>
      </c>
      <c r="AK398" s="176">
        <v>744</v>
      </c>
      <c r="AL398" s="176">
        <v>720</v>
      </c>
      <c r="AM398" s="176">
        <v>744</v>
      </c>
      <c r="AN398" s="176">
        <v>744</v>
      </c>
      <c r="AO398" s="176">
        <v>696</v>
      </c>
      <c r="AP398" s="176">
        <v>744</v>
      </c>
      <c r="AQ398" s="176">
        <v>720</v>
      </c>
      <c r="AR398" s="176">
        <v>744</v>
      </c>
      <c r="AS398" s="176">
        <v>720</v>
      </c>
      <c r="AT398" s="176">
        <v>744</v>
      </c>
      <c r="AU398" s="176">
        <v>744</v>
      </c>
      <c r="AV398" s="176">
        <v>720</v>
      </c>
      <c r="AW398" s="176">
        <v>744</v>
      </c>
      <c r="AX398" s="176">
        <v>720</v>
      </c>
      <c r="AY398" s="176">
        <v>744</v>
      </c>
      <c r="AZ398" s="176">
        <v>744</v>
      </c>
      <c r="BA398" s="176">
        <v>672</v>
      </c>
      <c r="BB398" s="176">
        <v>744</v>
      </c>
      <c r="BC398" s="176">
        <v>720</v>
      </c>
      <c r="BD398" s="176">
        <v>744</v>
      </c>
      <c r="BE398" s="176">
        <v>720</v>
      </c>
      <c r="BF398" s="176">
        <v>744</v>
      </c>
      <c r="BG398" s="176">
        <v>744</v>
      </c>
      <c r="BH398" s="176">
        <v>720</v>
      </c>
      <c r="BI398" s="176">
        <v>744</v>
      </c>
      <c r="BJ398" s="176">
        <v>720</v>
      </c>
      <c r="BK398" s="176">
        <v>744</v>
      </c>
      <c r="BL398" s="176">
        <v>744</v>
      </c>
      <c r="BM398" s="176">
        <v>672</v>
      </c>
      <c r="BN398" s="176">
        <v>744</v>
      </c>
      <c r="BO398" s="176">
        <v>720</v>
      </c>
      <c r="BP398" s="176">
        <v>744</v>
      </c>
      <c r="BQ398" s="176">
        <v>720</v>
      </c>
      <c r="BR398" s="176">
        <v>744</v>
      </c>
      <c r="BS398" s="176">
        <v>744</v>
      </c>
      <c r="BT398" s="176">
        <v>720</v>
      </c>
      <c r="BU398" s="176">
        <v>744</v>
      </c>
      <c r="BV398" s="176">
        <v>720</v>
      </c>
      <c r="BW398" s="176">
        <v>744</v>
      </c>
      <c r="BX398" s="176">
        <v>744</v>
      </c>
      <c r="BY398" s="176">
        <v>672</v>
      </c>
      <c r="BZ398" s="176">
        <v>744</v>
      </c>
      <c r="CA398" s="176">
        <v>720</v>
      </c>
      <c r="CB398" s="176">
        <v>744</v>
      </c>
      <c r="CC398" s="176">
        <v>720</v>
      </c>
      <c r="CD398" s="176">
        <v>744</v>
      </c>
      <c r="CE398" s="176">
        <v>744</v>
      </c>
      <c r="CF398" s="176">
        <v>720</v>
      </c>
      <c r="CG398" s="176">
        <v>744</v>
      </c>
      <c r="CH398" s="176">
        <v>720</v>
      </c>
      <c r="CI398" s="176">
        <v>744</v>
      </c>
      <c r="CJ398" s="176">
        <v>744</v>
      </c>
      <c r="CK398" s="176">
        <v>696</v>
      </c>
      <c r="CL398" s="176">
        <v>744</v>
      </c>
      <c r="CM398" s="176">
        <v>720</v>
      </c>
      <c r="CN398" s="176">
        <v>744</v>
      </c>
      <c r="CO398" s="176">
        <v>720</v>
      </c>
      <c r="CP398" s="176">
        <v>744</v>
      </c>
      <c r="CQ398" s="176">
        <v>744</v>
      </c>
      <c r="CR398" s="176">
        <v>720</v>
      </c>
      <c r="CS398" s="176">
        <v>744</v>
      </c>
      <c r="CT398" s="176">
        <v>720</v>
      </c>
      <c r="CU398" s="176">
        <v>744</v>
      </c>
      <c r="CV398" s="176">
        <v>744</v>
      </c>
      <c r="CW398" s="176">
        <v>672</v>
      </c>
      <c r="CX398" s="176">
        <v>744</v>
      </c>
      <c r="CY398" s="176">
        <v>720</v>
      </c>
      <c r="CZ398" s="176">
        <v>744</v>
      </c>
      <c r="DA398" s="176">
        <v>720</v>
      </c>
      <c r="DB398" s="176">
        <v>744</v>
      </c>
      <c r="DC398" s="176">
        <v>744</v>
      </c>
      <c r="DD398" s="176">
        <v>720</v>
      </c>
      <c r="DE398" s="176">
        <v>744</v>
      </c>
      <c r="DF398" s="176">
        <v>720</v>
      </c>
      <c r="DG398" s="176">
        <v>744</v>
      </c>
      <c r="DH398" s="176">
        <v>744</v>
      </c>
      <c r="DI398" s="176">
        <v>672</v>
      </c>
      <c r="DJ398" s="176">
        <v>744</v>
      </c>
      <c r="DK398" s="176">
        <v>720</v>
      </c>
      <c r="DL398" s="176">
        <v>744</v>
      </c>
      <c r="DM398" s="176">
        <v>720</v>
      </c>
      <c r="DN398" s="176">
        <v>744</v>
      </c>
      <c r="DO398" s="176">
        <v>744</v>
      </c>
      <c r="DP398" s="176">
        <v>720</v>
      </c>
      <c r="DQ398" s="176">
        <v>744</v>
      </c>
      <c r="DR398" s="176">
        <v>720</v>
      </c>
      <c r="DS398" s="176">
        <v>744</v>
      </c>
      <c r="DT398" s="176">
        <v>744</v>
      </c>
      <c r="DU398" s="176">
        <v>672</v>
      </c>
      <c r="DV398" s="176">
        <v>744</v>
      </c>
      <c r="DW398" s="176">
        <v>720</v>
      </c>
      <c r="DX398" s="176">
        <v>744</v>
      </c>
      <c r="DY398" s="176">
        <v>720</v>
      </c>
      <c r="DZ398" s="176">
        <v>744</v>
      </c>
      <c r="EA398" s="176">
        <v>744</v>
      </c>
      <c r="EB398" s="176">
        <v>720</v>
      </c>
      <c r="EC398" s="176">
        <v>744</v>
      </c>
      <c r="ED398" s="176">
        <v>720</v>
      </c>
      <c r="EE398" s="176">
        <v>744</v>
      </c>
      <c r="EF398" s="176">
        <v>744</v>
      </c>
      <c r="EG398" s="176">
        <v>696</v>
      </c>
      <c r="EH398" s="176">
        <v>744</v>
      </c>
      <c r="EI398" s="176">
        <v>720</v>
      </c>
      <c r="EJ398" s="176">
        <v>744</v>
      </c>
      <c r="EK398" s="176">
        <v>720</v>
      </c>
      <c r="EL398" s="176">
        <v>744</v>
      </c>
      <c r="EM398" s="176">
        <v>744</v>
      </c>
      <c r="EN398" s="176">
        <v>720</v>
      </c>
      <c r="EO398" s="176">
        <v>744</v>
      </c>
      <c r="EP398" s="176">
        <v>720</v>
      </c>
      <c r="EQ398" s="176">
        <v>744</v>
      </c>
      <c r="ER398" s="176">
        <v>744</v>
      </c>
      <c r="ES398" s="176">
        <v>672</v>
      </c>
      <c r="ET398" s="176">
        <v>744</v>
      </c>
      <c r="EU398" s="176">
        <v>720</v>
      </c>
      <c r="EV398" s="176">
        <v>744</v>
      </c>
      <c r="EW398" s="176">
        <v>720</v>
      </c>
      <c r="EX398" s="176">
        <v>744</v>
      </c>
      <c r="EY398" s="176">
        <v>744</v>
      </c>
      <c r="EZ398" s="176">
        <v>720</v>
      </c>
      <c r="FA398" s="176">
        <v>744</v>
      </c>
      <c r="FB398" s="176">
        <v>720</v>
      </c>
      <c r="FC398" s="176">
        <v>744</v>
      </c>
      <c r="FD398" s="176">
        <v>744</v>
      </c>
      <c r="FE398" s="176">
        <v>672</v>
      </c>
      <c r="FF398" s="176">
        <v>744</v>
      </c>
      <c r="FG398" s="176">
        <v>720</v>
      </c>
      <c r="FH398" s="176">
        <v>744</v>
      </c>
      <c r="FI398" s="176">
        <v>720</v>
      </c>
      <c r="FJ398" s="176">
        <v>744</v>
      </c>
      <c r="FK398" s="176">
        <v>744</v>
      </c>
      <c r="FL398" s="176">
        <v>720</v>
      </c>
      <c r="FM398" s="176">
        <v>744</v>
      </c>
      <c r="FN398" s="176">
        <v>720</v>
      </c>
      <c r="FO398" s="176">
        <v>744</v>
      </c>
      <c r="FP398" s="176">
        <v>744</v>
      </c>
      <c r="FQ398" s="176">
        <v>672</v>
      </c>
      <c r="FR398" s="176">
        <v>744</v>
      </c>
      <c r="FS398" s="176">
        <v>720</v>
      </c>
      <c r="FT398" s="176">
        <v>744</v>
      </c>
      <c r="FU398" s="176">
        <v>720</v>
      </c>
      <c r="FV398" s="176">
        <v>744</v>
      </c>
      <c r="FW398" s="176">
        <v>744</v>
      </c>
      <c r="FX398" s="176">
        <v>720</v>
      </c>
      <c r="FY398" s="176">
        <v>744</v>
      </c>
      <c r="FZ398" s="176">
        <v>720</v>
      </c>
      <c r="GA398" s="176">
        <v>744</v>
      </c>
    </row>
    <row r="399" spans="2:183">
      <c r="B399" s="96" t="s">
        <v>289</v>
      </c>
      <c r="C399" s="166" t="s">
        <v>231</v>
      </c>
      <c r="D399" s="88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</row>
    <row r="400" spans="2:183">
      <c r="B400" s="171" t="s">
        <v>289</v>
      </c>
      <c r="C400" s="177" t="s">
        <v>96</v>
      </c>
      <c r="D400" s="83">
        <v>0.96733124253285541</v>
      </c>
      <c r="E400" s="84">
        <v>0.98284725332139122</v>
      </c>
      <c r="F400" s="84">
        <v>1.0001116493180804</v>
      </c>
      <c r="G400" s="84">
        <v>0.88647206528562461</v>
      </c>
      <c r="H400" s="84">
        <v>0.96338826554464685</v>
      </c>
      <c r="I400" s="84">
        <v>0.80413545568039946</v>
      </c>
      <c r="J400" s="84">
        <v>0.74906193996415771</v>
      </c>
      <c r="K400" s="84">
        <v>0.80593230694037132</v>
      </c>
      <c r="L400" s="84">
        <v>0.80404182272159808</v>
      </c>
      <c r="M400" s="84">
        <v>0.92889904597811179</v>
      </c>
      <c r="N400" s="84">
        <v>0.79995026996305763</v>
      </c>
      <c r="O400" s="84">
        <v>0.92718216318785585</v>
      </c>
      <c r="P400" s="84">
        <v>0.96733124253285541</v>
      </c>
      <c r="Q400" s="84">
        <v>0.98284725332139122</v>
      </c>
      <c r="R400" s="84">
        <v>1.0001116493180804</v>
      </c>
      <c r="S400" s="84">
        <v>0.88647206528562461</v>
      </c>
      <c r="T400" s="84">
        <v>0.96338826554464685</v>
      </c>
      <c r="U400" s="84">
        <v>0.80413545568039946</v>
      </c>
      <c r="V400" s="84">
        <v>0.74906193996415771</v>
      </c>
      <c r="W400" s="84">
        <v>0.80593230694037132</v>
      </c>
      <c r="X400" s="84">
        <v>0.80404182272159808</v>
      </c>
      <c r="Y400" s="84">
        <v>0.92889904597811179</v>
      </c>
      <c r="Z400" s="84">
        <v>0.79995026996305763</v>
      </c>
      <c r="AA400" s="84">
        <v>0.92718216318785585</v>
      </c>
      <c r="AB400" s="84">
        <v>0.18018145161290325</v>
      </c>
      <c r="AC400" s="84">
        <v>0.1661954365079365</v>
      </c>
      <c r="AD400" s="84">
        <v>8.0872535842293911E-2</v>
      </c>
      <c r="AE400" s="84">
        <v>9.5143518518518516E-2</v>
      </c>
      <c r="AF400" s="84">
        <v>0.13528001792114694</v>
      </c>
      <c r="AG400" s="84">
        <v>0.19353356481481482</v>
      </c>
      <c r="AH400" s="84">
        <v>0.31873543906810037</v>
      </c>
      <c r="AI400" s="84">
        <v>0.30995631720430106</v>
      </c>
      <c r="AJ400" s="84">
        <v>0.17020949074074074</v>
      </c>
      <c r="AK400" s="84">
        <v>7.2254704301075279E-2</v>
      </c>
      <c r="AL400" s="84">
        <v>0.14311458333333332</v>
      </c>
      <c r="AM400" s="84">
        <v>0.18601030465949822</v>
      </c>
      <c r="AN400" s="84">
        <v>0.18122759856630824</v>
      </c>
      <c r="AO400" s="84">
        <v>0.15632782567049811</v>
      </c>
      <c r="AP400" s="84">
        <v>8.1917562724014334E-2</v>
      </c>
      <c r="AQ400" s="84">
        <v>9.0432870370370372E-2</v>
      </c>
      <c r="AR400" s="84">
        <v>0.13934363799283153</v>
      </c>
      <c r="AS400" s="84">
        <v>0.20143055555555556</v>
      </c>
      <c r="AT400" s="84">
        <v>0.31114807347670248</v>
      </c>
      <c r="AU400" s="84">
        <v>0.30457997311827956</v>
      </c>
      <c r="AV400" s="84">
        <v>0.17077083333333334</v>
      </c>
      <c r="AW400" s="84">
        <v>7.7206541218637986E-2</v>
      </c>
      <c r="AX400" s="84">
        <v>0.14526504629629627</v>
      </c>
      <c r="AY400" s="84">
        <v>0.18602822580645159</v>
      </c>
      <c r="AZ400" s="84">
        <v>0.17715165770609317</v>
      </c>
      <c r="BA400" s="84">
        <v>0.17369543650793651</v>
      </c>
      <c r="BB400" s="84">
        <v>7.8623431899641577E-2</v>
      </c>
      <c r="BC400" s="84">
        <v>8.2171296296296298E-2</v>
      </c>
      <c r="BD400" s="84">
        <v>0.14433019713261647</v>
      </c>
      <c r="BE400" s="84">
        <v>0.19869560185185187</v>
      </c>
      <c r="BF400" s="84">
        <v>0.31387656810035841</v>
      </c>
      <c r="BG400" s="84">
        <v>0.31006832437275983</v>
      </c>
      <c r="BH400" s="84">
        <v>0.16027893518518518</v>
      </c>
      <c r="BI400" s="84">
        <v>7.8270609318996417E-2</v>
      </c>
      <c r="BJ400" s="84">
        <v>0.15180324074074072</v>
      </c>
      <c r="BK400" s="84">
        <v>0.18295474910394266</v>
      </c>
      <c r="BL400" s="84">
        <v>0.17973118279569894</v>
      </c>
      <c r="BM400" s="84">
        <v>0.1712909226190476</v>
      </c>
      <c r="BN400" s="84">
        <v>7.9803987455197137E-2</v>
      </c>
      <c r="BO400" s="84">
        <v>8.2750000000000004E-2</v>
      </c>
      <c r="BP400" s="84">
        <v>0.13964381720430108</v>
      </c>
      <c r="BQ400" s="84">
        <v>0.19693055555555555</v>
      </c>
      <c r="BR400" s="84">
        <v>0.32074484767025091</v>
      </c>
      <c r="BS400" s="84">
        <v>0.31518481182795699</v>
      </c>
      <c r="BT400" s="84">
        <v>0.15578935185185186</v>
      </c>
      <c r="BU400" s="84">
        <v>7.6775313620071686E-2</v>
      </c>
      <c r="BV400" s="84">
        <v>0.15155555555555555</v>
      </c>
      <c r="BW400" s="84">
        <v>0.1812959229390681</v>
      </c>
      <c r="BX400" s="84">
        <v>0.18391353046594983</v>
      </c>
      <c r="BY400" s="84">
        <v>0.16748387896825395</v>
      </c>
      <c r="BZ400" s="84">
        <v>7.6952284946236557E-2</v>
      </c>
      <c r="CA400" s="84">
        <v>8.9694444444444452E-2</v>
      </c>
      <c r="CB400" s="84">
        <v>0.11933355734767026</v>
      </c>
      <c r="CC400" s="84">
        <v>0.20818634259259258</v>
      </c>
      <c r="CD400" s="84">
        <v>0.32836133512544802</v>
      </c>
      <c r="CE400" s="84">
        <v>0.31697356630824375</v>
      </c>
      <c r="CF400" s="84">
        <v>0.15097222222222223</v>
      </c>
      <c r="CG400" s="84">
        <v>8.3214605734767036E-2</v>
      </c>
      <c r="CH400" s="84">
        <v>0.14473379629629629</v>
      </c>
      <c r="CI400" s="84">
        <v>0.18151993727598564</v>
      </c>
      <c r="CJ400" s="84">
        <v>0.17982974910394264</v>
      </c>
      <c r="CK400" s="84">
        <v>0.16084051724137929</v>
      </c>
      <c r="CL400" s="84">
        <v>8.2076612903225807E-2</v>
      </c>
      <c r="CM400" s="84">
        <v>9.6990740740740738E-2</v>
      </c>
      <c r="CN400" s="84">
        <v>0.13228718637992831</v>
      </c>
      <c r="CO400" s="84">
        <v>0.19462037037037036</v>
      </c>
      <c r="CP400" s="84">
        <v>0.31947692652329751</v>
      </c>
      <c r="CQ400" s="84">
        <v>0.30816420250896059</v>
      </c>
      <c r="CR400" s="84">
        <v>0.16743171296296294</v>
      </c>
      <c r="CS400" s="84">
        <v>7.7965949820788541E-2</v>
      </c>
      <c r="CT400" s="84">
        <v>0.13998958333333333</v>
      </c>
      <c r="CU400" s="84">
        <v>0.18601030465949822</v>
      </c>
      <c r="CV400" s="84">
        <v>0.18122759856630824</v>
      </c>
      <c r="CW400" s="84">
        <v>0.16201636904761904</v>
      </c>
      <c r="CX400" s="84">
        <v>8.3112679211469531E-2</v>
      </c>
      <c r="CY400" s="84">
        <v>9.3976851851851853E-2</v>
      </c>
      <c r="CZ400" s="84">
        <v>0.13486335125448029</v>
      </c>
      <c r="DA400" s="84">
        <v>0.19838194444444443</v>
      </c>
      <c r="DB400" s="84">
        <v>0.31541554659498211</v>
      </c>
      <c r="DC400" s="84">
        <v>0.30021169354838712</v>
      </c>
      <c r="DD400" s="84">
        <v>0.17366435185185186</v>
      </c>
      <c r="DE400" s="84">
        <v>7.9127464157706093E-2</v>
      </c>
      <c r="DF400" s="84">
        <v>0.1453136574074074</v>
      </c>
      <c r="DG400" s="84">
        <v>0.1840714605734767</v>
      </c>
      <c r="DH400" s="84">
        <v>0.18075828853046594</v>
      </c>
      <c r="DI400" s="84">
        <v>0.16369419642857141</v>
      </c>
      <c r="DJ400" s="84">
        <v>8.1117831541218641E-2</v>
      </c>
      <c r="DK400" s="84">
        <v>9.0079861111111104E-2</v>
      </c>
      <c r="DL400" s="84">
        <v>0.14116711469534049</v>
      </c>
      <c r="DM400" s="84">
        <v>0.19894907407407408</v>
      </c>
      <c r="DN400" s="84">
        <v>0.31172715053763439</v>
      </c>
      <c r="DO400" s="84">
        <v>0.30457997311827956</v>
      </c>
      <c r="DP400" s="84">
        <v>0.16949768518518518</v>
      </c>
      <c r="DQ400" s="84">
        <v>7.7878584229390674E-2</v>
      </c>
      <c r="DR400" s="84">
        <v>0.14681712962962962</v>
      </c>
      <c r="DS400" s="84">
        <v>0.18508624551971326</v>
      </c>
      <c r="DT400" s="84">
        <v>0.17748767921146952</v>
      </c>
      <c r="DU400" s="84">
        <v>0.17272197420634919</v>
      </c>
      <c r="DV400" s="84">
        <v>8.011312724014337E-2</v>
      </c>
      <c r="DW400" s="84">
        <v>8.1193287037037029E-2</v>
      </c>
      <c r="DX400" s="84">
        <v>0.14485103046594983</v>
      </c>
      <c r="DY400" s="84">
        <v>0.1987349537037037</v>
      </c>
      <c r="DZ400" s="84">
        <v>0.31279233870967743</v>
      </c>
      <c r="EA400" s="84">
        <v>0.31003248207885303</v>
      </c>
      <c r="EB400" s="84">
        <v>0.16147685185185187</v>
      </c>
      <c r="EC400" s="84">
        <v>7.7671370967741946E-2</v>
      </c>
      <c r="ED400" s="84">
        <v>0.15260416666666668</v>
      </c>
      <c r="EE400" s="84">
        <v>0.18218077956989248</v>
      </c>
      <c r="EF400" s="84">
        <v>0.18248319892473119</v>
      </c>
      <c r="EG400" s="84">
        <v>0.16323874521072795</v>
      </c>
      <c r="EH400" s="84">
        <v>7.6952284946236557E-2</v>
      </c>
      <c r="EI400" s="84">
        <v>9.0504629629629629E-2</v>
      </c>
      <c r="EJ400" s="84">
        <v>0.11899753584229392</v>
      </c>
      <c r="EK400" s="84">
        <v>0.20772337962962964</v>
      </c>
      <c r="EL400" s="84">
        <v>0.32768929211469533</v>
      </c>
      <c r="EM400" s="84">
        <v>0.31753360215053766</v>
      </c>
      <c r="EN400" s="84">
        <v>0.15293981481481483</v>
      </c>
      <c r="EO400" s="84">
        <v>7.7535842293906809E-2</v>
      </c>
      <c r="EP400" s="84">
        <v>0.14930555555555555</v>
      </c>
      <c r="EQ400" s="84">
        <v>0.18098230286738351</v>
      </c>
      <c r="ER400" s="84">
        <v>0.17896281362007169</v>
      </c>
      <c r="ES400" s="84">
        <v>0.17056423611111113</v>
      </c>
      <c r="ET400" s="84">
        <v>7.9192428315412178E-2</v>
      </c>
      <c r="EU400" s="84">
        <v>8.5821759259259264E-2</v>
      </c>
      <c r="EV400" s="84">
        <v>0.14537298387096775</v>
      </c>
      <c r="EW400" s="84">
        <v>0.18855671296296297</v>
      </c>
      <c r="EX400" s="84">
        <v>0.32821684587813621</v>
      </c>
      <c r="EY400" s="84">
        <v>0.31357638888888889</v>
      </c>
      <c r="EZ400" s="84">
        <v>0.15251851851851853</v>
      </c>
      <c r="FA400" s="84">
        <v>7.4381720430107531E-2</v>
      </c>
      <c r="FB400" s="84">
        <v>0.15279629629629632</v>
      </c>
      <c r="FC400" s="84">
        <v>0.18122759856630824</v>
      </c>
      <c r="FD400" s="84">
        <v>0.18018145161290325</v>
      </c>
      <c r="FE400" s="84">
        <v>0.1661954365079365</v>
      </c>
      <c r="FF400" s="84">
        <v>8.1208557347670254E-2</v>
      </c>
      <c r="FG400" s="84">
        <v>9.7887731481481485E-2</v>
      </c>
      <c r="FH400" s="84">
        <v>0.13228718637992831</v>
      </c>
      <c r="FI400" s="84">
        <v>0.19473611111111111</v>
      </c>
      <c r="FJ400" s="84">
        <v>0.32059699820788529</v>
      </c>
      <c r="FK400" s="84">
        <v>0.30693212365591399</v>
      </c>
      <c r="FL400" s="84">
        <v>0.1692835648148148</v>
      </c>
      <c r="FM400" s="84">
        <v>7.281474014336918E-2</v>
      </c>
      <c r="FN400" s="84">
        <v>0.14346180555555554</v>
      </c>
      <c r="FO400" s="84">
        <v>0.18601030465949822</v>
      </c>
      <c r="FP400" s="84">
        <v>0.18122759856630824</v>
      </c>
      <c r="FQ400" s="84">
        <v>0.16201636904761904</v>
      </c>
      <c r="FR400" s="84">
        <v>8.3112679211469531E-2</v>
      </c>
      <c r="FS400" s="84">
        <v>9.3976851851851853E-2</v>
      </c>
      <c r="FT400" s="84">
        <v>0.13486335125448029</v>
      </c>
      <c r="FU400" s="84">
        <v>0.19665393518518517</v>
      </c>
      <c r="FV400" s="84">
        <v>0.31708781362007171</v>
      </c>
      <c r="FW400" s="84">
        <v>0.30021169354838712</v>
      </c>
      <c r="FX400" s="84">
        <v>0.17667361111111113</v>
      </c>
      <c r="FY400" s="84">
        <v>7.6215277777777785E-2</v>
      </c>
      <c r="FZ400" s="84">
        <v>0.1453136574074074</v>
      </c>
      <c r="GA400" s="84">
        <v>0.1840714605734767</v>
      </c>
    </row>
    <row r="401" spans="2:183">
      <c r="B401" s="96" t="s">
        <v>289</v>
      </c>
      <c r="C401" s="166" t="s">
        <v>42</v>
      </c>
      <c r="D401" s="178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9">
        <v>0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9">
        <v>0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9">
        <v>0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9">
        <v>0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9">
        <v>0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9">
        <v>0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9">
        <v>0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0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9">
        <v>0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9">
        <v>0</v>
      </c>
      <c r="CM401" s="179">
        <v>0</v>
      </c>
      <c r="CN401" s="179">
        <v>0</v>
      </c>
      <c r="CO401" s="179">
        <v>0</v>
      </c>
      <c r="CP401" s="179">
        <v>0</v>
      </c>
      <c r="CQ401" s="179">
        <v>0</v>
      </c>
      <c r="CR401" s="179">
        <v>0</v>
      </c>
      <c r="CS401" s="179">
        <v>0</v>
      </c>
      <c r="CT401" s="179">
        <v>0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9">
        <v>0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9">
        <v>0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9">
        <v>0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9">
        <v>0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9">
        <v>0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9">
        <v>0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9">
        <v>0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9">
        <v>0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9">
        <v>0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9">
        <v>0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</row>
    <row r="402" spans="2:183">
      <c r="B402" s="96" t="s">
        <v>289</v>
      </c>
      <c r="C402" s="166" t="s">
        <v>318</v>
      </c>
      <c r="D402" s="178">
        <v>0</v>
      </c>
      <c r="E402" s="179">
        <v>0</v>
      </c>
      <c r="F402" s="179">
        <v>0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  <c r="S402" s="179">
        <v>0</v>
      </c>
      <c r="T402" s="179">
        <v>0</v>
      </c>
      <c r="U402" s="179">
        <v>0</v>
      </c>
      <c r="V402" s="179">
        <v>0</v>
      </c>
      <c r="W402" s="179">
        <v>0</v>
      </c>
      <c r="X402" s="179">
        <v>0</v>
      </c>
      <c r="Y402" s="179">
        <v>0</v>
      </c>
      <c r="Z402" s="179">
        <v>0</v>
      </c>
      <c r="AA402" s="179">
        <v>0</v>
      </c>
      <c r="AB402" s="179">
        <v>0</v>
      </c>
      <c r="AC402" s="179">
        <v>0</v>
      </c>
      <c r="AD402" s="179">
        <v>0</v>
      </c>
      <c r="AE402" s="179">
        <v>0</v>
      </c>
      <c r="AF402" s="179">
        <v>0</v>
      </c>
      <c r="AG402" s="179">
        <v>0</v>
      </c>
      <c r="AH402" s="179">
        <v>0</v>
      </c>
      <c r="AI402" s="179">
        <v>0</v>
      </c>
      <c r="AJ402" s="179">
        <v>0</v>
      </c>
      <c r="AK402" s="179">
        <v>0</v>
      </c>
      <c r="AL402" s="179">
        <v>0</v>
      </c>
      <c r="AM402" s="179">
        <v>0</v>
      </c>
      <c r="AN402" s="179">
        <v>0</v>
      </c>
      <c r="AO402" s="179">
        <v>0</v>
      </c>
      <c r="AP402" s="179">
        <v>0</v>
      </c>
      <c r="AQ402" s="179">
        <v>0</v>
      </c>
      <c r="AR402" s="179">
        <v>0</v>
      </c>
      <c r="AS402" s="179">
        <v>0</v>
      </c>
      <c r="AT402" s="179">
        <v>0</v>
      </c>
      <c r="AU402" s="179">
        <v>0</v>
      </c>
      <c r="AV402" s="179">
        <v>0</v>
      </c>
      <c r="AW402" s="179">
        <v>0</v>
      </c>
      <c r="AX402" s="179">
        <v>0</v>
      </c>
      <c r="AY402" s="179">
        <v>0</v>
      </c>
      <c r="AZ402" s="179">
        <v>0</v>
      </c>
      <c r="BA402" s="179">
        <v>0</v>
      </c>
      <c r="BB402" s="179">
        <v>0</v>
      </c>
      <c r="BC402" s="179">
        <v>0</v>
      </c>
      <c r="BD402" s="179">
        <v>0</v>
      </c>
      <c r="BE402" s="179">
        <v>0</v>
      </c>
      <c r="BF402" s="179">
        <v>0</v>
      </c>
      <c r="BG402" s="179">
        <v>0</v>
      </c>
      <c r="BH402" s="179">
        <v>0</v>
      </c>
      <c r="BI402" s="179">
        <v>0</v>
      </c>
      <c r="BJ402" s="179">
        <v>0</v>
      </c>
      <c r="BK402" s="179">
        <v>0</v>
      </c>
      <c r="BL402" s="179">
        <v>0</v>
      </c>
      <c r="BM402" s="179">
        <v>0</v>
      </c>
      <c r="BN402" s="179">
        <v>0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0</v>
      </c>
      <c r="BW402" s="179">
        <v>0</v>
      </c>
      <c r="BX402" s="179">
        <v>0</v>
      </c>
      <c r="BY402" s="179">
        <v>0</v>
      </c>
      <c r="BZ402" s="179">
        <v>0</v>
      </c>
      <c r="CA402" s="179">
        <v>0</v>
      </c>
      <c r="CB402" s="179">
        <v>0</v>
      </c>
      <c r="CC402" s="179">
        <v>0</v>
      </c>
      <c r="CD402" s="179">
        <v>0</v>
      </c>
      <c r="CE402" s="179">
        <v>0</v>
      </c>
      <c r="CF402" s="179">
        <v>0</v>
      </c>
      <c r="CG402" s="179">
        <v>0</v>
      </c>
      <c r="CH402" s="179">
        <v>0</v>
      </c>
      <c r="CI402" s="179">
        <v>0</v>
      </c>
      <c r="CJ402" s="179">
        <v>0</v>
      </c>
      <c r="CK402" s="179">
        <v>0</v>
      </c>
      <c r="CL402" s="179">
        <v>0</v>
      </c>
      <c r="CM402" s="179">
        <v>0</v>
      </c>
      <c r="CN402" s="179">
        <v>0</v>
      </c>
      <c r="CO402" s="179">
        <v>0</v>
      </c>
      <c r="CP402" s="179">
        <v>0</v>
      </c>
      <c r="CQ402" s="179">
        <v>0</v>
      </c>
      <c r="CR402" s="179">
        <v>0</v>
      </c>
      <c r="CS402" s="179">
        <v>0</v>
      </c>
      <c r="CT402" s="179">
        <v>0</v>
      </c>
      <c r="CU402" s="179">
        <v>0</v>
      </c>
      <c r="CV402" s="179">
        <v>0</v>
      </c>
      <c r="CW402" s="179">
        <v>0</v>
      </c>
      <c r="CX402" s="179">
        <v>0</v>
      </c>
      <c r="CY402" s="179">
        <v>0</v>
      </c>
      <c r="CZ402" s="179">
        <v>0</v>
      </c>
      <c r="DA402" s="179">
        <v>0</v>
      </c>
      <c r="DB402" s="179">
        <v>0</v>
      </c>
      <c r="DC402" s="179">
        <v>0</v>
      </c>
      <c r="DD402" s="179">
        <v>0</v>
      </c>
      <c r="DE402" s="179">
        <v>0</v>
      </c>
      <c r="DF402" s="179">
        <v>0</v>
      </c>
      <c r="DG402" s="179">
        <v>0</v>
      </c>
      <c r="DH402" s="179">
        <v>0</v>
      </c>
      <c r="DI402" s="179">
        <v>0</v>
      </c>
      <c r="DJ402" s="179">
        <v>0</v>
      </c>
      <c r="DK402" s="179">
        <v>0</v>
      </c>
      <c r="DL402" s="179">
        <v>0</v>
      </c>
      <c r="DM402" s="179">
        <v>0</v>
      </c>
      <c r="DN402" s="179">
        <v>0</v>
      </c>
      <c r="DO402" s="179">
        <v>0</v>
      </c>
      <c r="DP402" s="179">
        <v>0</v>
      </c>
      <c r="DQ402" s="179">
        <v>0</v>
      </c>
      <c r="DR402" s="179">
        <v>0</v>
      </c>
      <c r="DS402" s="179">
        <v>0</v>
      </c>
      <c r="DT402" s="179">
        <v>0</v>
      </c>
      <c r="DU402" s="179">
        <v>0</v>
      </c>
      <c r="DV402" s="179">
        <v>0</v>
      </c>
      <c r="DW402" s="179">
        <v>0</v>
      </c>
      <c r="DX402" s="179">
        <v>0</v>
      </c>
      <c r="DY402" s="179">
        <v>0</v>
      </c>
      <c r="DZ402" s="179">
        <v>0</v>
      </c>
      <c r="EA402" s="179">
        <v>0</v>
      </c>
      <c r="EB402" s="179">
        <v>0</v>
      </c>
      <c r="EC402" s="179">
        <v>0</v>
      </c>
      <c r="ED402" s="179">
        <v>0</v>
      </c>
      <c r="EE402" s="179">
        <v>0</v>
      </c>
      <c r="EF402" s="179">
        <v>0</v>
      </c>
      <c r="EG402" s="179">
        <v>0</v>
      </c>
      <c r="EH402" s="179">
        <v>0</v>
      </c>
      <c r="EI402" s="179">
        <v>0</v>
      </c>
      <c r="EJ402" s="179">
        <v>0</v>
      </c>
      <c r="EK402" s="179">
        <v>0</v>
      </c>
      <c r="EL402" s="179">
        <v>0</v>
      </c>
      <c r="EM402" s="179">
        <v>0</v>
      </c>
      <c r="EN402" s="179">
        <v>0</v>
      </c>
      <c r="EO402" s="179">
        <v>0</v>
      </c>
      <c r="EP402" s="179">
        <v>0</v>
      </c>
      <c r="EQ402" s="179">
        <v>0</v>
      </c>
      <c r="ER402" s="179">
        <v>0</v>
      </c>
      <c r="ES402" s="179">
        <v>0</v>
      </c>
      <c r="ET402" s="179">
        <v>0</v>
      </c>
      <c r="EU402" s="179">
        <v>0</v>
      </c>
      <c r="EV402" s="179">
        <v>0</v>
      </c>
      <c r="EW402" s="179">
        <v>0</v>
      </c>
      <c r="EX402" s="179">
        <v>0</v>
      </c>
      <c r="EY402" s="179">
        <v>0</v>
      </c>
      <c r="EZ402" s="179">
        <v>0</v>
      </c>
      <c r="FA402" s="179">
        <v>0</v>
      </c>
      <c r="FB402" s="179">
        <v>0</v>
      </c>
      <c r="FC402" s="179">
        <v>0</v>
      </c>
      <c r="FD402" s="179">
        <v>0</v>
      </c>
      <c r="FE402" s="179">
        <v>0</v>
      </c>
      <c r="FF402" s="179">
        <v>0</v>
      </c>
      <c r="FG402" s="179">
        <v>0</v>
      </c>
      <c r="FH402" s="179">
        <v>0</v>
      </c>
      <c r="FI402" s="179">
        <v>0</v>
      </c>
      <c r="FJ402" s="179">
        <v>0</v>
      </c>
      <c r="FK402" s="179">
        <v>0</v>
      </c>
      <c r="FL402" s="179">
        <v>0</v>
      </c>
      <c r="FM402" s="179">
        <v>0</v>
      </c>
      <c r="FN402" s="179">
        <v>0</v>
      </c>
      <c r="FO402" s="179">
        <v>0</v>
      </c>
      <c r="FP402" s="179">
        <v>0</v>
      </c>
      <c r="FQ402" s="179">
        <v>0</v>
      </c>
      <c r="FR402" s="179">
        <v>0</v>
      </c>
      <c r="FS402" s="179">
        <v>0</v>
      </c>
      <c r="FT402" s="179">
        <v>0</v>
      </c>
      <c r="FU402" s="179">
        <v>0</v>
      </c>
      <c r="FV402" s="179">
        <v>0</v>
      </c>
      <c r="FW402" s="179">
        <v>0</v>
      </c>
      <c r="FX402" s="179">
        <v>0</v>
      </c>
      <c r="FY402" s="179">
        <v>0</v>
      </c>
      <c r="FZ402" s="179">
        <v>0</v>
      </c>
      <c r="GA402" s="179">
        <v>0</v>
      </c>
    </row>
    <row r="403" spans="2:183">
      <c r="B403" s="96" t="s">
        <v>289</v>
      </c>
      <c r="C403" s="166" t="s">
        <v>43</v>
      </c>
      <c r="D403" s="175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6">
        <v>0</v>
      </c>
      <c r="W403" s="176">
        <v>0</v>
      </c>
      <c r="X403" s="176">
        <v>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6">
        <v>0</v>
      </c>
      <c r="AL403" s="176">
        <v>0</v>
      </c>
      <c r="AM403" s="176">
        <v>0</v>
      </c>
      <c r="AN403" s="176">
        <v>0</v>
      </c>
      <c r="AO403" s="176">
        <v>0</v>
      </c>
      <c r="AP403" s="176">
        <v>0</v>
      </c>
      <c r="AQ403" s="176">
        <v>0</v>
      </c>
      <c r="AR403" s="176">
        <v>0</v>
      </c>
      <c r="AS403" s="176">
        <v>0</v>
      </c>
      <c r="AT403" s="176">
        <v>0</v>
      </c>
      <c r="AU403" s="176">
        <v>0</v>
      </c>
      <c r="AV403" s="176">
        <v>0</v>
      </c>
      <c r="AW403" s="176">
        <v>0</v>
      </c>
      <c r="AX403" s="176">
        <v>0</v>
      </c>
      <c r="AY403" s="176">
        <v>0</v>
      </c>
      <c r="AZ403" s="176">
        <v>0</v>
      </c>
      <c r="BA403" s="176">
        <v>0</v>
      </c>
      <c r="BB403" s="176">
        <v>0</v>
      </c>
      <c r="BC403" s="176">
        <v>0</v>
      </c>
      <c r="BD403" s="176">
        <v>0</v>
      </c>
      <c r="BE403" s="176">
        <v>0</v>
      </c>
      <c r="BF403" s="176">
        <v>0</v>
      </c>
      <c r="BG403" s="176">
        <v>0</v>
      </c>
      <c r="BH403" s="176">
        <v>0</v>
      </c>
      <c r="BI403" s="176">
        <v>0</v>
      </c>
      <c r="BJ403" s="176">
        <v>0</v>
      </c>
      <c r="BK403" s="176">
        <v>0</v>
      </c>
      <c r="BL403" s="176">
        <v>0</v>
      </c>
      <c r="BM403" s="176">
        <v>0</v>
      </c>
      <c r="BN403" s="176">
        <v>0</v>
      </c>
      <c r="BO403" s="176">
        <v>0</v>
      </c>
      <c r="BP403" s="176">
        <v>0</v>
      </c>
      <c r="BQ403" s="176">
        <v>0</v>
      </c>
      <c r="BR403" s="176">
        <v>0</v>
      </c>
      <c r="BS403" s="176">
        <v>0</v>
      </c>
      <c r="BT403" s="176">
        <v>0</v>
      </c>
      <c r="BU403" s="176">
        <v>0</v>
      </c>
      <c r="BV403" s="176">
        <v>0</v>
      </c>
      <c r="BW403" s="176">
        <v>0</v>
      </c>
      <c r="BX403" s="176">
        <v>0</v>
      </c>
      <c r="BY403" s="176">
        <v>0</v>
      </c>
      <c r="BZ403" s="176">
        <v>0</v>
      </c>
      <c r="CA403" s="176">
        <v>0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0</v>
      </c>
      <c r="CH403" s="176">
        <v>0</v>
      </c>
      <c r="CI403" s="176">
        <v>0</v>
      </c>
      <c r="CJ403" s="176">
        <v>0</v>
      </c>
      <c r="CK403" s="176">
        <v>0</v>
      </c>
      <c r="CL403" s="176">
        <v>0</v>
      </c>
      <c r="CM403" s="176">
        <v>0</v>
      </c>
      <c r="CN403" s="176">
        <v>0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0</v>
      </c>
      <c r="CU403" s="176">
        <v>0</v>
      </c>
      <c r="CV403" s="176">
        <v>0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6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6">
        <v>0</v>
      </c>
      <c r="DM403" s="176">
        <v>0</v>
      </c>
      <c r="DN403" s="176">
        <v>0</v>
      </c>
      <c r="DO403" s="176">
        <v>0</v>
      </c>
      <c r="DP403" s="176">
        <v>0</v>
      </c>
      <c r="DQ403" s="176">
        <v>0</v>
      </c>
      <c r="DR403" s="176">
        <v>0</v>
      </c>
      <c r="DS403" s="176">
        <v>0</v>
      </c>
      <c r="DT403" s="176">
        <v>0</v>
      </c>
      <c r="DU403" s="176">
        <v>0</v>
      </c>
      <c r="DV403" s="176">
        <v>0</v>
      </c>
      <c r="DW403" s="176">
        <v>0</v>
      </c>
      <c r="DX403" s="176">
        <v>0</v>
      </c>
      <c r="DY403" s="176">
        <v>0</v>
      </c>
      <c r="DZ403" s="176">
        <v>0</v>
      </c>
      <c r="EA403" s="176">
        <v>0</v>
      </c>
      <c r="EB403" s="176">
        <v>0</v>
      </c>
      <c r="EC403" s="176">
        <v>0</v>
      </c>
      <c r="ED403" s="176">
        <v>0</v>
      </c>
      <c r="EE403" s="176">
        <v>0</v>
      </c>
      <c r="EF403" s="176">
        <v>0</v>
      </c>
      <c r="EG403" s="176">
        <v>0</v>
      </c>
      <c r="EH403" s="176">
        <v>0</v>
      </c>
      <c r="EI403" s="176">
        <v>0</v>
      </c>
      <c r="EJ403" s="176">
        <v>0</v>
      </c>
      <c r="EK403" s="176">
        <v>0</v>
      </c>
      <c r="EL403" s="176">
        <v>0</v>
      </c>
      <c r="EM403" s="176">
        <v>0</v>
      </c>
      <c r="EN403" s="176">
        <v>0</v>
      </c>
      <c r="EO403" s="176">
        <v>0</v>
      </c>
      <c r="EP403" s="176">
        <v>0</v>
      </c>
      <c r="EQ403" s="176">
        <v>0</v>
      </c>
      <c r="ER403" s="176">
        <v>0</v>
      </c>
      <c r="ES403" s="176">
        <v>0</v>
      </c>
      <c r="ET403" s="176">
        <v>0</v>
      </c>
      <c r="EU403" s="176">
        <v>0</v>
      </c>
      <c r="EV403" s="176">
        <v>0</v>
      </c>
      <c r="EW403" s="176">
        <v>0</v>
      </c>
      <c r="EX403" s="176">
        <v>0</v>
      </c>
      <c r="EY403" s="176">
        <v>0</v>
      </c>
      <c r="EZ403" s="176">
        <v>0</v>
      </c>
      <c r="FA403" s="176">
        <v>0</v>
      </c>
      <c r="FB403" s="176">
        <v>0</v>
      </c>
      <c r="FC403" s="176">
        <v>0</v>
      </c>
      <c r="FD403" s="176">
        <v>0</v>
      </c>
      <c r="FE403" s="176">
        <v>0</v>
      </c>
      <c r="FF403" s="176">
        <v>0</v>
      </c>
      <c r="FG403" s="176">
        <v>0</v>
      </c>
      <c r="FH403" s="176">
        <v>0</v>
      </c>
      <c r="FI403" s="176">
        <v>0</v>
      </c>
      <c r="FJ403" s="176">
        <v>0</v>
      </c>
      <c r="FK403" s="176">
        <v>0</v>
      </c>
      <c r="FL403" s="176">
        <v>0</v>
      </c>
      <c r="FM403" s="176">
        <v>0</v>
      </c>
      <c r="FN403" s="176">
        <v>0</v>
      </c>
      <c r="FO403" s="176">
        <v>0</v>
      </c>
      <c r="FP403" s="176">
        <v>0</v>
      </c>
      <c r="FQ403" s="176">
        <v>0</v>
      </c>
      <c r="FR403" s="176">
        <v>0</v>
      </c>
      <c r="FS403" s="176">
        <v>0</v>
      </c>
      <c r="FT403" s="176">
        <v>0</v>
      </c>
      <c r="FU403" s="176">
        <v>0</v>
      </c>
      <c r="FV403" s="176">
        <v>0</v>
      </c>
      <c r="FW403" s="176">
        <v>0</v>
      </c>
      <c r="FX403" s="176">
        <v>0</v>
      </c>
      <c r="FY403" s="176">
        <v>0</v>
      </c>
      <c r="FZ403" s="176">
        <v>0</v>
      </c>
      <c r="GA403" s="176">
        <v>0</v>
      </c>
    </row>
    <row r="404" spans="2:183">
      <c r="B404" s="96" t="s">
        <v>289</v>
      </c>
      <c r="C404" s="166" t="s">
        <v>44</v>
      </c>
      <c r="D404" s="178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9">
        <v>0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9">
        <v>0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9">
        <v>0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9">
        <v>0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9">
        <v>0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9">
        <v>0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0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9">
        <v>0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9">
        <v>0</v>
      </c>
      <c r="CM404" s="179">
        <v>0</v>
      </c>
      <c r="CN404" s="179">
        <v>0</v>
      </c>
      <c r="CO404" s="179">
        <v>0</v>
      </c>
      <c r="CP404" s="179">
        <v>0</v>
      </c>
      <c r="CQ404" s="179">
        <v>0</v>
      </c>
      <c r="CR404" s="179">
        <v>0</v>
      </c>
      <c r="CS404" s="179">
        <v>0</v>
      </c>
      <c r="CT404" s="179">
        <v>0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9">
        <v>0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9">
        <v>0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9">
        <v>0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9">
        <v>0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9">
        <v>0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9">
        <v>0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9">
        <v>0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9">
        <v>0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9">
        <v>0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9">
        <v>0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</row>
    <row r="405" spans="2:183">
      <c r="B405" s="171" t="s">
        <v>289</v>
      </c>
      <c r="C405" s="172" t="s">
        <v>45</v>
      </c>
      <c r="D405" s="92">
        <v>0</v>
      </c>
      <c r="E405" s="93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3">
        <v>0</v>
      </c>
      <c r="U405" s="93">
        <v>0</v>
      </c>
      <c r="V405" s="93">
        <v>0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93">
        <v>0</v>
      </c>
      <c r="AI405" s="93">
        <v>0</v>
      </c>
      <c r="AJ405" s="93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93">
        <v>0</v>
      </c>
      <c r="AV405" s="93">
        <v>0</v>
      </c>
      <c r="AW405" s="93">
        <v>0</v>
      </c>
      <c r="AX405" s="93">
        <v>0</v>
      </c>
      <c r="AY405" s="93">
        <v>0</v>
      </c>
      <c r="AZ405" s="93">
        <v>0</v>
      </c>
      <c r="BA405" s="93">
        <v>0</v>
      </c>
      <c r="BB405" s="93">
        <v>0</v>
      </c>
      <c r="BC405" s="93">
        <v>0</v>
      </c>
      <c r="BD405" s="93">
        <v>0</v>
      </c>
      <c r="BE405" s="93">
        <v>0</v>
      </c>
      <c r="BF405" s="93">
        <v>0</v>
      </c>
      <c r="BG405" s="93">
        <v>0</v>
      </c>
      <c r="BH405" s="93">
        <v>0</v>
      </c>
      <c r="BI405" s="93">
        <v>0</v>
      </c>
      <c r="BJ405" s="93">
        <v>0</v>
      </c>
      <c r="BK405" s="93">
        <v>0</v>
      </c>
      <c r="BL405" s="93">
        <v>0</v>
      </c>
      <c r="BM405" s="93">
        <v>0</v>
      </c>
      <c r="BN405" s="93">
        <v>0</v>
      </c>
      <c r="BO405" s="93">
        <v>0</v>
      </c>
      <c r="BP405" s="93">
        <v>0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0</v>
      </c>
      <c r="BW405" s="93">
        <v>0</v>
      </c>
      <c r="BX405" s="93">
        <v>0</v>
      </c>
      <c r="BY405" s="93">
        <v>0</v>
      </c>
      <c r="BZ405" s="93">
        <v>0</v>
      </c>
      <c r="CA405" s="93">
        <v>0</v>
      </c>
      <c r="CB405" s="93">
        <v>0</v>
      </c>
      <c r="CC405" s="93">
        <v>0</v>
      </c>
      <c r="CD405" s="93">
        <v>0</v>
      </c>
      <c r="CE405" s="93">
        <v>0</v>
      </c>
      <c r="CF405" s="93">
        <v>0</v>
      </c>
      <c r="CG405" s="93">
        <v>0</v>
      </c>
      <c r="CH405" s="93">
        <v>0</v>
      </c>
      <c r="CI405" s="93">
        <v>0</v>
      </c>
      <c r="CJ405" s="93">
        <v>0</v>
      </c>
      <c r="CK405" s="93">
        <v>0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3">
        <v>0</v>
      </c>
      <c r="CT405" s="93">
        <v>0</v>
      </c>
      <c r="CU405" s="93">
        <v>0</v>
      </c>
      <c r="CV405" s="93">
        <v>0</v>
      </c>
      <c r="CW405" s="93">
        <v>0</v>
      </c>
      <c r="CX405" s="93">
        <v>0</v>
      </c>
      <c r="CY405" s="93">
        <v>0</v>
      </c>
      <c r="CZ405" s="93">
        <v>0</v>
      </c>
      <c r="DA405" s="93">
        <v>0</v>
      </c>
      <c r="DB405" s="93">
        <v>0</v>
      </c>
      <c r="DC405" s="93">
        <v>0</v>
      </c>
      <c r="DD405" s="93">
        <v>0</v>
      </c>
      <c r="DE405" s="93">
        <v>0</v>
      </c>
      <c r="DF405" s="93">
        <v>0</v>
      </c>
      <c r="DG405" s="93">
        <v>0</v>
      </c>
      <c r="DH405" s="93">
        <v>0</v>
      </c>
      <c r="DI405" s="93">
        <v>0</v>
      </c>
      <c r="DJ405" s="93">
        <v>0</v>
      </c>
      <c r="DK405" s="93">
        <v>0</v>
      </c>
      <c r="DL405" s="93">
        <v>0</v>
      </c>
      <c r="DM405" s="93">
        <v>0</v>
      </c>
      <c r="DN405" s="93">
        <v>0</v>
      </c>
      <c r="DO405" s="93">
        <v>0</v>
      </c>
      <c r="DP405" s="93">
        <v>0</v>
      </c>
      <c r="DQ405" s="93">
        <v>0</v>
      </c>
      <c r="DR405" s="93">
        <v>0</v>
      </c>
      <c r="DS405" s="93">
        <v>0</v>
      </c>
      <c r="DT405" s="93">
        <v>0</v>
      </c>
      <c r="DU405" s="93">
        <v>0</v>
      </c>
      <c r="DV405" s="93">
        <v>0</v>
      </c>
      <c r="DW405" s="93">
        <v>0</v>
      </c>
      <c r="DX405" s="93">
        <v>0</v>
      </c>
      <c r="DY405" s="93">
        <v>0</v>
      </c>
      <c r="DZ405" s="93">
        <v>0</v>
      </c>
      <c r="EA405" s="93">
        <v>0</v>
      </c>
      <c r="EB405" s="93">
        <v>0</v>
      </c>
      <c r="EC405" s="93">
        <v>0</v>
      </c>
      <c r="ED405" s="93">
        <v>0</v>
      </c>
      <c r="EE405" s="93">
        <v>0</v>
      </c>
      <c r="EF405" s="93">
        <v>0</v>
      </c>
      <c r="EG405" s="93">
        <v>0</v>
      </c>
      <c r="EH405" s="93">
        <v>0</v>
      </c>
      <c r="EI405" s="93">
        <v>0</v>
      </c>
      <c r="EJ405" s="93">
        <v>0</v>
      </c>
      <c r="EK405" s="93">
        <v>0</v>
      </c>
      <c r="EL405" s="93">
        <v>0</v>
      </c>
      <c r="EM405" s="93">
        <v>0</v>
      </c>
      <c r="EN405" s="93">
        <v>0</v>
      </c>
      <c r="EO405" s="93">
        <v>0</v>
      </c>
      <c r="EP405" s="93">
        <v>0</v>
      </c>
      <c r="EQ405" s="93">
        <v>0</v>
      </c>
      <c r="ER405" s="93">
        <v>0</v>
      </c>
      <c r="ES405" s="93">
        <v>0</v>
      </c>
      <c r="ET405" s="93">
        <v>0</v>
      </c>
      <c r="EU405" s="93">
        <v>0</v>
      </c>
      <c r="EV405" s="93">
        <v>0</v>
      </c>
      <c r="EW405" s="93">
        <v>0</v>
      </c>
      <c r="EX405" s="93">
        <v>0</v>
      </c>
      <c r="EY405" s="93">
        <v>0</v>
      </c>
      <c r="EZ405" s="93">
        <v>0</v>
      </c>
      <c r="FA405" s="93">
        <v>0</v>
      </c>
      <c r="FB405" s="93">
        <v>0</v>
      </c>
      <c r="FC405" s="93">
        <v>0</v>
      </c>
      <c r="FD405" s="93">
        <v>0</v>
      </c>
      <c r="FE405" s="93">
        <v>0</v>
      </c>
      <c r="FF405" s="93">
        <v>0</v>
      </c>
      <c r="FG405" s="93">
        <v>0</v>
      </c>
      <c r="FH405" s="93">
        <v>0</v>
      </c>
      <c r="FI405" s="93">
        <v>0</v>
      </c>
      <c r="FJ405" s="93">
        <v>0</v>
      </c>
      <c r="FK405" s="93">
        <v>0</v>
      </c>
      <c r="FL405" s="93">
        <v>0</v>
      </c>
      <c r="FM405" s="93">
        <v>0</v>
      </c>
      <c r="FN405" s="93">
        <v>0</v>
      </c>
      <c r="FO405" s="93">
        <v>0</v>
      </c>
      <c r="FP405" s="93">
        <v>0</v>
      </c>
      <c r="FQ405" s="93">
        <v>0</v>
      </c>
      <c r="FR405" s="93">
        <v>0</v>
      </c>
      <c r="FS405" s="93">
        <v>0</v>
      </c>
      <c r="FT405" s="93">
        <v>0</v>
      </c>
      <c r="FU405" s="93">
        <v>0</v>
      </c>
      <c r="FV405" s="93">
        <v>0</v>
      </c>
      <c r="FW405" s="93">
        <v>0</v>
      </c>
      <c r="FX405" s="93">
        <v>0</v>
      </c>
      <c r="FY405" s="93">
        <v>0</v>
      </c>
      <c r="FZ405" s="93">
        <v>0</v>
      </c>
      <c r="GA405" s="93">
        <v>0</v>
      </c>
    </row>
    <row r="406" spans="2:183">
      <c r="B406" s="96" t="s">
        <v>289</v>
      </c>
      <c r="C406" s="166" t="s">
        <v>46</v>
      </c>
      <c r="D406" s="96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  <c r="CM406" s="17">
        <v>0</v>
      </c>
      <c r="CN406" s="17">
        <v>0</v>
      </c>
      <c r="CO406" s="17">
        <v>0</v>
      </c>
      <c r="CP406" s="17">
        <v>0</v>
      </c>
      <c r="CQ406" s="17">
        <v>0</v>
      </c>
      <c r="CR406" s="17">
        <v>0</v>
      </c>
      <c r="CS406" s="17">
        <v>0</v>
      </c>
      <c r="CT406" s="17">
        <v>0</v>
      </c>
      <c r="CU406" s="17">
        <v>0</v>
      </c>
      <c r="CV406" s="17">
        <v>0</v>
      </c>
      <c r="CW406" s="17">
        <v>0</v>
      </c>
      <c r="CX406" s="17">
        <v>0</v>
      </c>
      <c r="CY406" s="17">
        <v>0</v>
      </c>
      <c r="CZ406" s="17">
        <v>0</v>
      </c>
      <c r="DA406" s="17">
        <v>0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0</v>
      </c>
      <c r="DH406" s="17">
        <v>0</v>
      </c>
      <c r="DI406" s="17">
        <v>0</v>
      </c>
      <c r="DJ406" s="17">
        <v>0</v>
      </c>
      <c r="DK406" s="17">
        <v>0</v>
      </c>
      <c r="DL406" s="17">
        <v>0</v>
      </c>
      <c r="DM406" s="17">
        <v>0</v>
      </c>
      <c r="DN406" s="17">
        <v>0</v>
      </c>
      <c r="DO406" s="17">
        <v>0</v>
      </c>
      <c r="DP406" s="17">
        <v>0</v>
      </c>
      <c r="DQ406" s="17">
        <v>0</v>
      </c>
      <c r="DR406" s="17">
        <v>0</v>
      </c>
      <c r="DS406" s="17">
        <v>0</v>
      </c>
      <c r="DT406" s="17">
        <v>0</v>
      </c>
      <c r="DU406" s="17">
        <v>0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0</v>
      </c>
      <c r="EB406" s="17">
        <v>0</v>
      </c>
      <c r="EC406" s="17">
        <v>0</v>
      </c>
      <c r="ED406" s="17">
        <v>0</v>
      </c>
      <c r="EE406" s="17">
        <v>0</v>
      </c>
      <c r="EF406" s="17">
        <v>0</v>
      </c>
      <c r="EG406" s="17">
        <v>0</v>
      </c>
      <c r="EH406" s="17">
        <v>0</v>
      </c>
      <c r="EI406" s="17">
        <v>0</v>
      </c>
      <c r="EJ406" s="17">
        <v>0</v>
      </c>
      <c r="EK406" s="17">
        <v>0</v>
      </c>
      <c r="EL406" s="17">
        <v>0</v>
      </c>
      <c r="EM406" s="17">
        <v>0</v>
      </c>
      <c r="EN406" s="17">
        <v>0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0</v>
      </c>
      <c r="EU406" s="17">
        <v>0</v>
      </c>
      <c r="EV406" s="17">
        <v>0</v>
      </c>
      <c r="EW406" s="17">
        <v>0</v>
      </c>
      <c r="EX406" s="17">
        <v>0</v>
      </c>
      <c r="EY406" s="17">
        <v>0</v>
      </c>
      <c r="EZ406" s="17">
        <v>0</v>
      </c>
      <c r="FA406" s="17">
        <v>0</v>
      </c>
      <c r="FB406" s="17">
        <v>0</v>
      </c>
      <c r="FC406" s="17">
        <v>0</v>
      </c>
      <c r="FD406" s="17">
        <v>0</v>
      </c>
      <c r="FE406" s="17">
        <v>0</v>
      </c>
      <c r="FF406" s="17">
        <v>0</v>
      </c>
      <c r="FG406" s="17">
        <v>0</v>
      </c>
      <c r="FH406" s="17">
        <v>0</v>
      </c>
      <c r="FI406" s="17">
        <v>0</v>
      </c>
      <c r="FJ406" s="17">
        <v>0</v>
      </c>
      <c r="FK406" s="17">
        <v>0</v>
      </c>
      <c r="FL406" s="17">
        <v>0</v>
      </c>
      <c r="FM406" s="17">
        <v>0</v>
      </c>
      <c r="FN406" s="17">
        <v>0</v>
      </c>
      <c r="FO406" s="17">
        <v>0</v>
      </c>
      <c r="FP406" s="17">
        <v>0</v>
      </c>
      <c r="FQ406" s="17">
        <v>0</v>
      </c>
      <c r="FR406" s="17">
        <v>0</v>
      </c>
      <c r="FS406" s="17">
        <v>0</v>
      </c>
      <c r="FT406" s="17">
        <v>0</v>
      </c>
      <c r="FU406" s="17">
        <v>0</v>
      </c>
      <c r="FV406" s="17">
        <v>0</v>
      </c>
      <c r="FW406" s="17">
        <v>0</v>
      </c>
      <c r="FX406" s="17">
        <v>0</v>
      </c>
      <c r="FY406" s="17">
        <v>0</v>
      </c>
      <c r="FZ406" s="17">
        <v>0</v>
      </c>
      <c r="GA406" s="17">
        <v>0</v>
      </c>
    </row>
    <row r="407" spans="2:183">
      <c r="B407" s="96" t="s">
        <v>289</v>
      </c>
      <c r="C407" s="166" t="s">
        <v>47</v>
      </c>
      <c r="D407" s="178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9">
        <v>0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9">
        <v>0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9">
        <v>0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9">
        <v>0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9">
        <v>0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9">
        <v>0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9">
        <v>0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0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9">
        <v>0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9">
        <v>0</v>
      </c>
      <c r="CM407" s="179">
        <v>0</v>
      </c>
      <c r="CN407" s="179">
        <v>0</v>
      </c>
      <c r="CO407" s="179">
        <v>0</v>
      </c>
      <c r="CP407" s="179">
        <v>0</v>
      </c>
      <c r="CQ407" s="179">
        <v>0</v>
      </c>
      <c r="CR407" s="179">
        <v>0</v>
      </c>
      <c r="CS407" s="179">
        <v>0</v>
      </c>
      <c r="CT407" s="179">
        <v>0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9">
        <v>0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9">
        <v>0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9">
        <v>0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9">
        <v>0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9">
        <v>0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9">
        <v>0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9">
        <v>0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9">
        <v>0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9">
        <v>0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9">
        <v>0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</row>
    <row r="408" spans="2:183">
      <c r="B408" s="180" t="s">
        <v>289</v>
      </c>
      <c r="C408" s="181" t="s">
        <v>48</v>
      </c>
      <c r="D408" s="94">
        <v>0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</row>
    <row r="409" spans="2:183">
      <c r="B409" s="44" t="s">
        <v>289</v>
      </c>
      <c r="C409" s="655" t="s">
        <v>232</v>
      </c>
      <c r="D409" s="182">
        <v>0</v>
      </c>
      <c r="E409" s="182">
        <v>0</v>
      </c>
      <c r="F409" s="182">
        <v>0</v>
      </c>
      <c r="G409" s="182">
        <v>0</v>
      </c>
      <c r="H409" s="182">
        <v>0</v>
      </c>
      <c r="I409" s="182">
        <v>0</v>
      </c>
      <c r="J409" s="182">
        <v>0</v>
      </c>
      <c r="K409" s="182">
        <v>0</v>
      </c>
      <c r="L409" s="182">
        <v>0</v>
      </c>
      <c r="M409" s="182">
        <v>0</v>
      </c>
      <c r="N409" s="182">
        <v>0</v>
      </c>
      <c r="O409" s="182">
        <v>0</v>
      </c>
      <c r="P409" s="182">
        <v>0</v>
      </c>
      <c r="Q409" s="182">
        <v>0</v>
      </c>
      <c r="R409" s="182">
        <v>0</v>
      </c>
      <c r="S409" s="182">
        <v>0</v>
      </c>
      <c r="T409" s="182">
        <v>0</v>
      </c>
      <c r="U409" s="182">
        <v>0</v>
      </c>
      <c r="V409" s="182">
        <v>0</v>
      </c>
      <c r="W409" s="182">
        <v>0</v>
      </c>
      <c r="X409" s="182">
        <v>0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2">
        <v>0</v>
      </c>
      <c r="AI409" s="182">
        <v>0</v>
      </c>
      <c r="AJ409" s="182">
        <v>0</v>
      </c>
      <c r="AK409" s="182">
        <v>0</v>
      </c>
      <c r="AL409" s="182">
        <v>0</v>
      </c>
      <c r="AM409" s="182">
        <v>0</v>
      </c>
      <c r="AN409" s="182">
        <v>0</v>
      </c>
      <c r="AO409" s="182">
        <v>0</v>
      </c>
      <c r="AP409" s="182">
        <v>0</v>
      </c>
      <c r="AQ409" s="182">
        <v>0</v>
      </c>
      <c r="AR409" s="182">
        <v>0</v>
      </c>
      <c r="AS409" s="182">
        <v>0</v>
      </c>
      <c r="AT409" s="182">
        <v>0</v>
      </c>
      <c r="AU409" s="182">
        <v>0</v>
      </c>
      <c r="AV409" s="182">
        <v>0</v>
      </c>
      <c r="AW409" s="182">
        <v>0</v>
      </c>
      <c r="AX409" s="182">
        <v>0</v>
      </c>
      <c r="AY409" s="182">
        <v>0</v>
      </c>
      <c r="AZ409" s="182">
        <v>0</v>
      </c>
      <c r="BA409" s="182">
        <v>0</v>
      </c>
      <c r="BB409" s="182">
        <v>0</v>
      </c>
      <c r="BC409" s="182">
        <v>0</v>
      </c>
      <c r="BD409" s="182">
        <v>0</v>
      </c>
      <c r="BE409" s="182">
        <v>0</v>
      </c>
      <c r="BF409" s="182">
        <v>0</v>
      </c>
      <c r="BG409" s="182">
        <v>0</v>
      </c>
      <c r="BH409" s="182">
        <v>0</v>
      </c>
      <c r="BI409" s="182">
        <v>0</v>
      </c>
      <c r="BJ409" s="182">
        <v>0</v>
      </c>
      <c r="BK409" s="182">
        <v>0</v>
      </c>
      <c r="BL409" s="182">
        <v>0</v>
      </c>
      <c r="BM409" s="182">
        <v>0</v>
      </c>
      <c r="BN409" s="182">
        <v>0</v>
      </c>
      <c r="BO409" s="182">
        <v>0</v>
      </c>
      <c r="BP409" s="182">
        <v>0</v>
      </c>
      <c r="BQ409" s="182">
        <v>0</v>
      </c>
      <c r="BR409" s="182">
        <v>0</v>
      </c>
      <c r="BS409" s="182">
        <v>0</v>
      </c>
      <c r="BT409" s="182">
        <v>0</v>
      </c>
      <c r="BU409" s="182">
        <v>0</v>
      </c>
      <c r="BV409" s="182">
        <v>0</v>
      </c>
      <c r="BW409" s="182">
        <v>0</v>
      </c>
      <c r="BX409" s="182">
        <v>0</v>
      </c>
      <c r="BY409" s="182">
        <v>0</v>
      </c>
      <c r="BZ409" s="182">
        <v>0</v>
      </c>
      <c r="CA409" s="182">
        <v>0</v>
      </c>
      <c r="CB409" s="182">
        <v>0</v>
      </c>
      <c r="CC409" s="182">
        <v>0</v>
      </c>
      <c r="CD409" s="182">
        <v>0</v>
      </c>
      <c r="CE409" s="182">
        <v>0</v>
      </c>
      <c r="CF409" s="182">
        <v>0</v>
      </c>
      <c r="CG409" s="182">
        <v>0</v>
      </c>
      <c r="CH409" s="182">
        <v>0</v>
      </c>
      <c r="CI409" s="182">
        <v>0</v>
      </c>
      <c r="CJ409" s="182">
        <v>0</v>
      </c>
      <c r="CK409" s="182">
        <v>0</v>
      </c>
      <c r="CL409" s="182">
        <v>0</v>
      </c>
      <c r="CM409" s="182">
        <v>0</v>
      </c>
      <c r="CN409" s="182">
        <v>0</v>
      </c>
      <c r="CO409" s="182">
        <v>0</v>
      </c>
      <c r="CP409" s="182">
        <v>0</v>
      </c>
      <c r="CQ409" s="182">
        <v>0</v>
      </c>
      <c r="CR409" s="182">
        <v>0</v>
      </c>
      <c r="CS409" s="182">
        <v>0</v>
      </c>
      <c r="CT409" s="182">
        <v>0</v>
      </c>
      <c r="CU409" s="182">
        <v>0</v>
      </c>
      <c r="CV409" s="182">
        <v>0</v>
      </c>
      <c r="CW409" s="182">
        <v>0</v>
      </c>
      <c r="CX409" s="182">
        <v>0</v>
      </c>
      <c r="CY409" s="182">
        <v>0</v>
      </c>
      <c r="CZ409" s="182">
        <v>0</v>
      </c>
      <c r="DA409" s="182">
        <v>0</v>
      </c>
      <c r="DB409" s="182">
        <v>0</v>
      </c>
      <c r="DC409" s="182">
        <v>0</v>
      </c>
      <c r="DD409" s="182">
        <v>0</v>
      </c>
      <c r="DE409" s="182">
        <v>0</v>
      </c>
      <c r="DF409" s="182">
        <v>0</v>
      </c>
      <c r="DG409" s="182">
        <v>0</v>
      </c>
      <c r="DH409" s="182">
        <v>0</v>
      </c>
      <c r="DI409" s="182">
        <v>0</v>
      </c>
      <c r="DJ409" s="182">
        <v>0</v>
      </c>
      <c r="DK409" s="182">
        <v>0</v>
      </c>
      <c r="DL409" s="182">
        <v>0</v>
      </c>
      <c r="DM409" s="182">
        <v>0</v>
      </c>
      <c r="DN409" s="182">
        <v>0</v>
      </c>
      <c r="DO409" s="182">
        <v>0</v>
      </c>
      <c r="DP409" s="182">
        <v>0</v>
      </c>
      <c r="DQ409" s="182">
        <v>0</v>
      </c>
      <c r="DR409" s="182">
        <v>0</v>
      </c>
      <c r="DS409" s="182">
        <v>0</v>
      </c>
      <c r="DT409" s="182">
        <v>0</v>
      </c>
      <c r="DU409" s="182">
        <v>0</v>
      </c>
      <c r="DV409" s="182">
        <v>0</v>
      </c>
      <c r="DW409" s="182">
        <v>0</v>
      </c>
      <c r="DX409" s="182">
        <v>0</v>
      </c>
      <c r="DY409" s="182">
        <v>0</v>
      </c>
      <c r="DZ409" s="182">
        <v>0</v>
      </c>
      <c r="EA409" s="182">
        <v>0</v>
      </c>
      <c r="EB409" s="182">
        <v>0</v>
      </c>
      <c r="EC409" s="182">
        <v>0</v>
      </c>
      <c r="ED409" s="182">
        <v>0</v>
      </c>
      <c r="EE409" s="182">
        <v>0</v>
      </c>
      <c r="EF409" s="182">
        <v>0</v>
      </c>
      <c r="EG409" s="182">
        <v>0</v>
      </c>
      <c r="EH409" s="182">
        <v>0</v>
      </c>
      <c r="EI409" s="182">
        <v>0</v>
      </c>
      <c r="EJ409" s="182">
        <v>0</v>
      </c>
      <c r="EK409" s="182">
        <v>0</v>
      </c>
      <c r="EL409" s="182">
        <v>0</v>
      </c>
      <c r="EM409" s="182">
        <v>0</v>
      </c>
      <c r="EN409" s="182">
        <v>0</v>
      </c>
      <c r="EO409" s="182">
        <v>0</v>
      </c>
      <c r="EP409" s="182">
        <v>0</v>
      </c>
      <c r="EQ409" s="182">
        <v>0</v>
      </c>
      <c r="ER409" s="182">
        <v>0</v>
      </c>
      <c r="ES409" s="182">
        <v>0</v>
      </c>
      <c r="ET409" s="182">
        <v>0</v>
      </c>
      <c r="EU409" s="182">
        <v>0</v>
      </c>
      <c r="EV409" s="182">
        <v>0</v>
      </c>
      <c r="EW409" s="182">
        <v>0</v>
      </c>
      <c r="EX409" s="182">
        <v>0</v>
      </c>
      <c r="EY409" s="182">
        <v>0</v>
      </c>
      <c r="EZ409" s="182">
        <v>0</v>
      </c>
      <c r="FA409" s="182">
        <v>0</v>
      </c>
      <c r="FB409" s="182">
        <v>0</v>
      </c>
      <c r="FC409" s="182">
        <v>0</v>
      </c>
      <c r="FD409" s="182">
        <v>0</v>
      </c>
      <c r="FE409" s="182">
        <v>0</v>
      </c>
      <c r="FF409" s="182">
        <v>0</v>
      </c>
      <c r="FG409" s="182">
        <v>0</v>
      </c>
      <c r="FH409" s="182">
        <v>0</v>
      </c>
      <c r="FI409" s="182">
        <v>0</v>
      </c>
      <c r="FJ409" s="182">
        <v>0</v>
      </c>
      <c r="FK409" s="182">
        <v>0</v>
      </c>
      <c r="FL409" s="182">
        <v>0</v>
      </c>
      <c r="FM409" s="182">
        <v>0</v>
      </c>
      <c r="FN409" s="182">
        <v>0</v>
      </c>
      <c r="FO409" s="182">
        <v>0</v>
      </c>
      <c r="FP409" s="182">
        <v>0</v>
      </c>
      <c r="FQ409" s="182">
        <v>0</v>
      </c>
      <c r="FR409" s="182">
        <v>0</v>
      </c>
      <c r="FS409" s="182">
        <v>0</v>
      </c>
      <c r="FT409" s="182">
        <v>0</v>
      </c>
      <c r="FU409" s="182">
        <v>0</v>
      </c>
      <c r="FV409" s="182">
        <v>0</v>
      </c>
      <c r="FW409" s="182">
        <v>0</v>
      </c>
      <c r="FX409" s="182">
        <v>0</v>
      </c>
      <c r="FY409" s="182">
        <v>0</v>
      </c>
      <c r="FZ409" s="182">
        <v>0</v>
      </c>
      <c r="GA409" s="182">
        <v>0</v>
      </c>
    </row>
    <row r="410" spans="2:183">
      <c r="B410" s="43" t="s">
        <v>289</v>
      </c>
      <c r="C410" s="652" t="s">
        <v>49</v>
      </c>
      <c r="D410" s="17">
        <v>744</v>
      </c>
      <c r="E410" s="17">
        <v>672</v>
      </c>
      <c r="F410" s="17">
        <v>744</v>
      </c>
      <c r="G410" s="17">
        <v>720</v>
      </c>
      <c r="H410" s="17">
        <v>744</v>
      </c>
      <c r="I410" s="17">
        <v>720</v>
      </c>
      <c r="J410" s="17">
        <v>744</v>
      </c>
      <c r="K410" s="17">
        <v>744</v>
      </c>
      <c r="L410" s="17">
        <v>720</v>
      </c>
      <c r="M410" s="17">
        <v>744</v>
      </c>
      <c r="N410" s="17">
        <v>720</v>
      </c>
      <c r="O410" s="17">
        <v>744</v>
      </c>
      <c r="P410" s="17">
        <v>744</v>
      </c>
      <c r="Q410" s="17">
        <v>672</v>
      </c>
      <c r="R410" s="17">
        <v>744</v>
      </c>
      <c r="S410" s="17">
        <v>720</v>
      </c>
      <c r="T410" s="17">
        <v>744</v>
      </c>
      <c r="U410" s="17">
        <v>720</v>
      </c>
      <c r="V410" s="17">
        <v>744</v>
      </c>
      <c r="W410" s="17">
        <v>744</v>
      </c>
      <c r="X410" s="17">
        <v>720</v>
      </c>
      <c r="Y410" s="17">
        <v>744</v>
      </c>
      <c r="Z410" s="17">
        <v>720</v>
      </c>
      <c r="AA410" s="17">
        <v>744</v>
      </c>
      <c r="AB410" s="17">
        <v>744</v>
      </c>
      <c r="AC410" s="17">
        <v>672</v>
      </c>
      <c r="AD410" s="17">
        <v>744</v>
      </c>
      <c r="AE410" s="17">
        <v>720</v>
      </c>
      <c r="AF410" s="17">
        <v>744</v>
      </c>
      <c r="AG410" s="17">
        <v>720</v>
      </c>
      <c r="AH410" s="17">
        <v>744</v>
      </c>
      <c r="AI410" s="17">
        <v>744</v>
      </c>
      <c r="AJ410" s="17">
        <v>720</v>
      </c>
      <c r="AK410" s="17">
        <v>744</v>
      </c>
      <c r="AL410" s="17">
        <v>720</v>
      </c>
      <c r="AM410" s="17">
        <v>744</v>
      </c>
      <c r="AN410" s="17">
        <v>744</v>
      </c>
      <c r="AO410" s="17">
        <v>696</v>
      </c>
      <c r="AP410" s="17">
        <v>744</v>
      </c>
      <c r="AQ410" s="17">
        <v>720</v>
      </c>
      <c r="AR410" s="17">
        <v>744</v>
      </c>
      <c r="AS410" s="17">
        <v>720</v>
      </c>
      <c r="AT410" s="17">
        <v>744</v>
      </c>
      <c r="AU410" s="17">
        <v>744</v>
      </c>
      <c r="AV410" s="17">
        <v>720</v>
      </c>
      <c r="AW410" s="17">
        <v>744</v>
      </c>
      <c r="AX410" s="17">
        <v>720</v>
      </c>
      <c r="AY410" s="17">
        <v>744</v>
      </c>
      <c r="AZ410" s="17">
        <v>744</v>
      </c>
      <c r="BA410" s="17">
        <v>672</v>
      </c>
      <c r="BB410" s="17">
        <v>744</v>
      </c>
      <c r="BC410" s="17">
        <v>720</v>
      </c>
      <c r="BD410" s="17">
        <v>744</v>
      </c>
      <c r="BE410" s="17">
        <v>720</v>
      </c>
      <c r="BF410" s="17">
        <v>744</v>
      </c>
      <c r="BG410" s="17">
        <v>744</v>
      </c>
      <c r="BH410" s="17">
        <v>720</v>
      </c>
      <c r="BI410" s="17">
        <v>744</v>
      </c>
      <c r="BJ410" s="17">
        <v>720</v>
      </c>
      <c r="BK410" s="17">
        <v>744</v>
      </c>
      <c r="BL410" s="17">
        <v>744</v>
      </c>
      <c r="BM410" s="17">
        <v>672</v>
      </c>
      <c r="BN410" s="17">
        <v>744</v>
      </c>
      <c r="BO410" s="17">
        <v>720</v>
      </c>
      <c r="BP410" s="17">
        <v>744</v>
      </c>
      <c r="BQ410" s="17">
        <v>720</v>
      </c>
      <c r="BR410" s="17">
        <v>744</v>
      </c>
      <c r="BS410" s="17">
        <v>744</v>
      </c>
      <c r="BT410" s="17">
        <v>720</v>
      </c>
      <c r="BU410" s="17">
        <v>744</v>
      </c>
      <c r="BV410" s="17">
        <v>720</v>
      </c>
      <c r="BW410" s="17">
        <v>744</v>
      </c>
      <c r="BX410" s="17">
        <v>744</v>
      </c>
      <c r="BY410" s="17">
        <v>672</v>
      </c>
      <c r="BZ410" s="17">
        <v>744</v>
      </c>
      <c r="CA410" s="17">
        <v>720</v>
      </c>
      <c r="CB410" s="17">
        <v>744</v>
      </c>
      <c r="CC410" s="17">
        <v>720</v>
      </c>
      <c r="CD410" s="17">
        <v>744</v>
      </c>
      <c r="CE410" s="17">
        <v>744</v>
      </c>
      <c r="CF410" s="17">
        <v>720</v>
      </c>
      <c r="CG410" s="17">
        <v>744</v>
      </c>
      <c r="CH410" s="17">
        <v>720</v>
      </c>
      <c r="CI410" s="17">
        <v>744</v>
      </c>
      <c r="CJ410" s="17">
        <v>744</v>
      </c>
      <c r="CK410" s="17">
        <v>696</v>
      </c>
      <c r="CL410" s="17">
        <v>744</v>
      </c>
      <c r="CM410" s="17">
        <v>720</v>
      </c>
      <c r="CN410" s="17">
        <v>744</v>
      </c>
      <c r="CO410" s="17">
        <v>720</v>
      </c>
      <c r="CP410" s="17">
        <v>744</v>
      </c>
      <c r="CQ410" s="17">
        <v>744</v>
      </c>
      <c r="CR410" s="17">
        <v>720</v>
      </c>
      <c r="CS410" s="17">
        <v>744</v>
      </c>
      <c r="CT410" s="17">
        <v>720</v>
      </c>
      <c r="CU410" s="17">
        <v>744</v>
      </c>
      <c r="CV410" s="17">
        <v>744</v>
      </c>
      <c r="CW410" s="17">
        <v>672</v>
      </c>
      <c r="CX410" s="17">
        <v>744</v>
      </c>
      <c r="CY410" s="17">
        <v>720</v>
      </c>
      <c r="CZ410" s="17">
        <v>744</v>
      </c>
      <c r="DA410" s="17">
        <v>720</v>
      </c>
      <c r="DB410" s="17">
        <v>744</v>
      </c>
      <c r="DC410" s="17">
        <v>744</v>
      </c>
      <c r="DD410" s="17">
        <v>720</v>
      </c>
      <c r="DE410" s="17">
        <v>744</v>
      </c>
      <c r="DF410" s="17">
        <v>720</v>
      </c>
      <c r="DG410" s="17">
        <v>744</v>
      </c>
      <c r="DH410" s="17">
        <v>744</v>
      </c>
      <c r="DI410" s="17">
        <v>672</v>
      </c>
      <c r="DJ410" s="17">
        <v>744</v>
      </c>
      <c r="DK410" s="17">
        <v>720</v>
      </c>
      <c r="DL410" s="17">
        <v>744</v>
      </c>
      <c r="DM410" s="17">
        <v>720</v>
      </c>
      <c r="DN410" s="17">
        <v>744</v>
      </c>
      <c r="DO410" s="17">
        <v>744</v>
      </c>
      <c r="DP410" s="17">
        <v>720</v>
      </c>
      <c r="DQ410" s="17">
        <v>744</v>
      </c>
      <c r="DR410" s="17">
        <v>720</v>
      </c>
      <c r="DS410" s="17">
        <v>744</v>
      </c>
      <c r="DT410" s="17">
        <v>744</v>
      </c>
      <c r="DU410" s="17">
        <v>672</v>
      </c>
      <c r="DV410" s="17">
        <v>744</v>
      </c>
      <c r="DW410" s="17">
        <v>720</v>
      </c>
      <c r="DX410" s="17">
        <v>744</v>
      </c>
      <c r="DY410" s="17">
        <v>720</v>
      </c>
      <c r="DZ410" s="17">
        <v>744</v>
      </c>
      <c r="EA410" s="17">
        <v>744</v>
      </c>
      <c r="EB410" s="17">
        <v>720</v>
      </c>
      <c r="EC410" s="17">
        <v>744</v>
      </c>
      <c r="ED410" s="17">
        <v>720</v>
      </c>
      <c r="EE410" s="17">
        <v>744</v>
      </c>
      <c r="EF410" s="17">
        <v>744</v>
      </c>
      <c r="EG410" s="17">
        <v>696</v>
      </c>
      <c r="EH410" s="17">
        <v>744</v>
      </c>
      <c r="EI410" s="17">
        <v>720</v>
      </c>
      <c r="EJ410" s="17">
        <v>744</v>
      </c>
      <c r="EK410" s="17">
        <v>720</v>
      </c>
      <c r="EL410" s="17">
        <v>744</v>
      </c>
      <c r="EM410" s="17">
        <v>744</v>
      </c>
      <c r="EN410" s="17">
        <v>720</v>
      </c>
      <c r="EO410" s="17">
        <v>744</v>
      </c>
      <c r="EP410" s="17">
        <v>720</v>
      </c>
      <c r="EQ410" s="17">
        <v>744</v>
      </c>
      <c r="ER410" s="17">
        <v>744</v>
      </c>
      <c r="ES410" s="17">
        <v>672</v>
      </c>
      <c r="ET410" s="17">
        <v>744</v>
      </c>
      <c r="EU410" s="17">
        <v>720</v>
      </c>
      <c r="EV410" s="17">
        <v>744</v>
      </c>
      <c r="EW410" s="17">
        <v>720</v>
      </c>
      <c r="EX410" s="17">
        <v>744</v>
      </c>
      <c r="EY410" s="17">
        <v>744</v>
      </c>
      <c r="EZ410" s="17">
        <v>720</v>
      </c>
      <c r="FA410" s="17">
        <v>744</v>
      </c>
      <c r="FB410" s="17">
        <v>720</v>
      </c>
      <c r="FC410" s="17">
        <v>744</v>
      </c>
      <c r="FD410" s="17">
        <v>744</v>
      </c>
      <c r="FE410" s="17">
        <v>672</v>
      </c>
      <c r="FF410" s="17">
        <v>744</v>
      </c>
      <c r="FG410" s="17">
        <v>720</v>
      </c>
      <c r="FH410" s="17">
        <v>744</v>
      </c>
      <c r="FI410" s="17">
        <v>720</v>
      </c>
      <c r="FJ410" s="17">
        <v>744</v>
      </c>
      <c r="FK410" s="17">
        <v>744</v>
      </c>
      <c r="FL410" s="17">
        <v>720</v>
      </c>
      <c r="FM410" s="17">
        <v>744</v>
      </c>
      <c r="FN410" s="17">
        <v>720</v>
      </c>
      <c r="FO410" s="17">
        <v>744</v>
      </c>
      <c r="FP410" s="17">
        <v>744</v>
      </c>
      <c r="FQ410" s="17">
        <v>672</v>
      </c>
      <c r="FR410" s="17">
        <v>744</v>
      </c>
      <c r="FS410" s="17">
        <v>720</v>
      </c>
      <c r="FT410" s="17">
        <v>744</v>
      </c>
      <c r="FU410" s="17">
        <v>720</v>
      </c>
      <c r="FV410" s="17">
        <v>744</v>
      </c>
      <c r="FW410" s="17">
        <v>744</v>
      </c>
      <c r="FX410" s="17">
        <v>720</v>
      </c>
      <c r="FY410" s="17">
        <v>744</v>
      </c>
      <c r="FZ410" s="17">
        <v>720</v>
      </c>
      <c r="GA410" s="17">
        <v>744</v>
      </c>
    </row>
    <row r="411" spans="2:183">
      <c r="B411" s="43" t="s">
        <v>289</v>
      </c>
      <c r="C411" s="653" t="s">
        <v>50</v>
      </c>
      <c r="D411" s="85">
        <v>41249.69</v>
      </c>
      <c r="E411" s="85">
        <v>37271.29</v>
      </c>
      <c r="F411" s="85">
        <v>41199.67</v>
      </c>
      <c r="G411" s="85">
        <v>39969.519999999997</v>
      </c>
      <c r="H411" s="85">
        <v>40827.919999999998</v>
      </c>
      <c r="I411" s="85">
        <v>9115.41</v>
      </c>
      <c r="J411" s="85">
        <v>9464.39</v>
      </c>
      <c r="K411" s="85">
        <v>9334.31</v>
      </c>
      <c r="L411" s="85">
        <v>9114.4500000000007</v>
      </c>
      <c r="M411" s="85">
        <v>41200.28</v>
      </c>
      <c r="N411" s="85">
        <v>39838.26</v>
      </c>
      <c r="O411" s="85">
        <v>41490.14</v>
      </c>
      <c r="P411" s="85">
        <v>54424.39</v>
      </c>
      <c r="Q411" s="85">
        <v>49175.35</v>
      </c>
      <c r="R411" s="85">
        <v>54358.41</v>
      </c>
      <c r="S411" s="85">
        <v>52735.35</v>
      </c>
      <c r="T411" s="85">
        <v>53867.91</v>
      </c>
      <c r="U411" s="85">
        <v>12026.77</v>
      </c>
      <c r="V411" s="85">
        <v>12487.22</v>
      </c>
      <c r="W411" s="85">
        <v>12315.6</v>
      </c>
      <c r="X411" s="85">
        <v>12025.52</v>
      </c>
      <c r="Y411" s="85">
        <v>54359.19</v>
      </c>
      <c r="Z411" s="85">
        <v>52562.19</v>
      </c>
      <c r="AA411" s="85">
        <v>54741.66</v>
      </c>
      <c r="AB411" s="85">
        <v>72421.899999999994</v>
      </c>
      <c r="AC411" s="85">
        <v>60335.69</v>
      </c>
      <c r="AD411" s="85">
        <v>32505.599999999999</v>
      </c>
      <c r="AE411" s="85">
        <v>37008.07</v>
      </c>
      <c r="AF411" s="85">
        <v>54374.26</v>
      </c>
      <c r="AG411" s="85">
        <v>75279.45</v>
      </c>
      <c r="AH411" s="85">
        <v>128112.2</v>
      </c>
      <c r="AI411" s="85">
        <v>124583.41</v>
      </c>
      <c r="AJ411" s="85">
        <v>66206.850000000006</v>
      </c>
      <c r="AK411" s="85">
        <v>29041.96</v>
      </c>
      <c r="AL411" s="85">
        <v>55667.53</v>
      </c>
      <c r="AM411" s="85">
        <v>74764.56</v>
      </c>
      <c r="AN411" s="85">
        <v>72842.36</v>
      </c>
      <c r="AO411" s="85">
        <v>58780.29</v>
      </c>
      <c r="AP411" s="85">
        <v>32925.620000000003</v>
      </c>
      <c r="AQ411" s="85">
        <v>35175.99</v>
      </c>
      <c r="AR411" s="85">
        <v>56007.79</v>
      </c>
      <c r="AS411" s="85">
        <v>78351.09</v>
      </c>
      <c r="AT411" s="85">
        <v>125062.34</v>
      </c>
      <c r="AU411" s="85">
        <v>122422.45</v>
      </c>
      <c r="AV411" s="85">
        <v>66425.2</v>
      </c>
      <c r="AW411" s="85">
        <v>31032.21</v>
      </c>
      <c r="AX411" s="85">
        <v>56504.07</v>
      </c>
      <c r="AY411" s="85">
        <v>74772.070000000007</v>
      </c>
      <c r="AZ411" s="85">
        <v>72912.350000000006</v>
      </c>
      <c r="BA411" s="85">
        <v>64571.23</v>
      </c>
      <c r="BB411" s="85">
        <v>32359.88</v>
      </c>
      <c r="BC411" s="85">
        <v>32729.16</v>
      </c>
      <c r="BD411" s="85">
        <v>59403.55</v>
      </c>
      <c r="BE411" s="85">
        <v>79141.09</v>
      </c>
      <c r="BF411" s="85">
        <v>129185.57</v>
      </c>
      <c r="BG411" s="85">
        <v>127618.17</v>
      </c>
      <c r="BH411" s="85">
        <v>63839.88</v>
      </c>
      <c r="BI411" s="85">
        <v>32214.53</v>
      </c>
      <c r="BJ411" s="85">
        <v>60464.02</v>
      </c>
      <c r="BK411" s="85">
        <v>75300.63</v>
      </c>
      <c r="BL411" s="85">
        <v>75835.41</v>
      </c>
      <c r="BM411" s="85">
        <v>65279.73</v>
      </c>
      <c r="BN411" s="85">
        <v>33672.17</v>
      </c>
      <c r="BO411" s="85">
        <v>33789.01</v>
      </c>
      <c r="BP411" s="85">
        <v>58920.9</v>
      </c>
      <c r="BQ411" s="85">
        <v>80412.13</v>
      </c>
      <c r="BR411" s="85">
        <v>135334.32999999999</v>
      </c>
      <c r="BS411" s="85">
        <v>132988.10999999999</v>
      </c>
      <c r="BT411" s="85">
        <v>63612.72</v>
      </c>
      <c r="BU411" s="85">
        <v>32394.14</v>
      </c>
      <c r="BV411" s="85">
        <v>61884.23</v>
      </c>
      <c r="BW411" s="85">
        <v>76495.63</v>
      </c>
      <c r="BX411" s="85">
        <v>79619.710000000006</v>
      </c>
      <c r="BY411" s="85">
        <v>65490.21</v>
      </c>
      <c r="BZ411" s="85">
        <v>33313.89</v>
      </c>
      <c r="CA411" s="85">
        <v>37577.81</v>
      </c>
      <c r="CB411" s="85">
        <v>51661.93</v>
      </c>
      <c r="CC411" s="85">
        <v>87220.22</v>
      </c>
      <c r="CD411" s="85">
        <v>142153.91</v>
      </c>
      <c r="CE411" s="85">
        <v>137223.66</v>
      </c>
      <c r="CF411" s="85">
        <v>63250.36</v>
      </c>
      <c r="CG411" s="85">
        <v>36025.339999999997</v>
      </c>
      <c r="CH411" s="85">
        <v>60636.52</v>
      </c>
      <c r="CI411" s="85">
        <v>78583.44</v>
      </c>
      <c r="CJ411" s="85">
        <v>79922.62</v>
      </c>
      <c r="CK411" s="85">
        <v>66871.53</v>
      </c>
      <c r="CL411" s="85">
        <v>36477.58</v>
      </c>
      <c r="CM411" s="85">
        <v>41715.72</v>
      </c>
      <c r="CN411" s="85">
        <v>58793.39</v>
      </c>
      <c r="CO411" s="85">
        <v>83705.88</v>
      </c>
      <c r="CP411" s="85">
        <v>141987</v>
      </c>
      <c r="CQ411" s="85">
        <v>136959.22</v>
      </c>
      <c r="CR411" s="85">
        <v>72012.23</v>
      </c>
      <c r="CS411" s="85">
        <v>34651.050000000003</v>
      </c>
      <c r="CT411" s="85">
        <v>60209.56</v>
      </c>
      <c r="CU411" s="85">
        <v>82669.47</v>
      </c>
      <c r="CV411" s="85">
        <v>82695.98</v>
      </c>
      <c r="CW411" s="85">
        <v>66775.22</v>
      </c>
      <c r="CX411" s="85">
        <v>37924.94</v>
      </c>
      <c r="CY411" s="85">
        <v>41499.51</v>
      </c>
      <c r="CZ411" s="85">
        <v>61539.74</v>
      </c>
      <c r="DA411" s="85">
        <v>87603.36</v>
      </c>
      <c r="DB411" s="85">
        <v>143927.41</v>
      </c>
      <c r="DC411" s="85">
        <v>136989.64000000001</v>
      </c>
      <c r="DD411" s="85">
        <v>76688.58</v>
      </c>
      <c r="DE411" s="85">
        <v>36106.410000000003</v>
      </c>
      <c r="DF411" s="85">
        <v>64168.95</v>
      </c>
      <c r="DG411" s="85">
        <v>83993.83</v>
      </c>
      <c r="DH411" s="85">
        <v>84724.84</v>
      </c>
      <c r="DI411" s="85">
        <v>69301.73</v>
      </c>
      <c r="DJ411" s="85">
        <v>38021.589999999997</v>
      </c>
      <c r="DK411" s="85">
        <v>40859.97</v>
      </c>
      <c r="DL411" s="85">
        <v>66167.95</v>
      </c>
      <c r="DM411" s="85">
        <v>90243.199999999997</v>
      </c>
      <c r="DN411" s="85">
        <v>146112.48000000001</v>
      </c>
      <c r="DO411" s="85">
        <v>142762.73000000001</v>
      </c>
      <c r="DP411" s="85">
        <v>76884.13</v>
      </c>
      <c r="DQ411" s="85">
        <v>36503.17</v>
      </c>
      <c r="DR411" s="85">
        <v>66596.2</v>
      </c>
      <c r="DS411" s="85">
        <v>86753.74</v>
      </c>
      <c r="DT411" s="85">
        <v>85442.32</v>
      </c>
      <c r="DU411" s="85">
        <v>75101.47</v>
      </c>
      <c r="DV411" s="85">
        <v>38566.19</v>
      </c>
      <c r="DW411" s="85">
        <v>37825.29</v>
      </c>
      <c r="DX411" s="85">
        <v>69731.14</v>
      </c>
      <c r="DY411" s="85">
        <v>92584.58</v>
      </c>
      <c r="DZ411" s="85">
        <v>150577.67000000001</v>
      </c>
      <c r="EA411" s="85">
        <v>149248.81</v>
      </c>
      <c r="EB411" s="85">
        <v>75227.27</v>
      </c>
      <c r="EC411" s="85">
        <v>37390.559999999998</v>
      </c>
      <c r="ED411" s="85">
        <v>71093.41</v>
      </c>
      <c r="EE411" s="85">
        <v>87701.16</v>
      </c>
      <c r="EF411" s="85">
        <v>90274.35</v>
      </c>
      <c r="EG411" s="85">
        <v>75544.179999999993</v>
      </c>
      <c r="EH411" s="85">
        <v>38068.089999999997</v>
      </c>
      <c r="EI411" s="85">
        <v>43328.4</v>
      </c>
      <c r="EJ411" s="85">
        <v>58868.38</v>
      </c>
      <c r="EK411" s="85">
        <v>99445.77</v>
      </c>
      <c r="EL411" s="85">
        <v>162108.22</v>
      </c>
      <c r="EM411" s="85">
        <v>157083.85999999999</v>
      </c>
      <c r="EN411" s="85">
        <v>73218.77</v>
      </c>
      <c r="EO411" s="85">
        <v>38357.019999999997</v>
      </c>
      <c r="EP411" s="85">
        <v>71479.09</v>
      </c>
      <c r="EQ411" s="85">
        <v>89531.83</v>
      </c>
      <c r="ER411" s="85">
        <v>90993.7</v>
      </c>
      <c r="ES411" s="85">
        <v>78330.97</v>
      </c>
      <c r="ET411" s="85">
        <v>40265.120000000003</v>
      </c>
      <c r="EU411" s="85">
        <v>42228.32</v>
      </c>
      <c r="EV411" s="85">
        <v>73915.03</v>
      </c>
      <c r="EW411" s="85">
        <v>92779.15</v>
      </c>
      <c r="EX411" s="85">
        <v>166881.76999999999</v>
      </c>
      <c r="EY411" s="85">
        <v>159437.95000000001</v>
      </c>
      <c r="EZ411" s="85">
        <v>75046.320000000007</v>
      </c>
      <c r="FA411" s="85">
        <v>37819.58</v>
      </c>
      <c r="FB411" s="85">
        <v>75183.009999999995</v>
      </c>
      <c r="FC411" s="85">
        <v>92145.09</v>
      </c>
      <c r="FD411" s="85">
        <v>94187.08</v>
      </c>
      <c r="FE411" s="85">
        <v>78468.56</v>
      </c>
      <c r="FF411" s="85">
        <v>42450.26</v>
      </c>
      <c r="FG411" s="85">
        <v>49518.76</v>
      </c>
      <c r="FH411" s="85">
        <v>69151.33</v>
      </c>
      <c r="FI411" s="85">
        <v>98511.32</v>
      </c>
      <c r="FJ411" s="85">
        <v>167587.09</v>
      </c>
      <c r="FK411" s="85">
        <v>160443.98000000001</v>
      </c>
      <c r="FL411" s="85">
        <v>85635.8</v>
      </c>
      <c r="FM411" s="85">
        <v>38062.78</v>
      </c>
      <c r="FN411" s="85">
        <v>72573.119999999995</v>
      </c>
      <c r="FO411" s="85">
        <v>97233.78</v>
      </c>
      <c r="FP411" s="85">
        <v>97419.78</v>
      </c>
      <c r="FQ411" s="85">
        <v>78664.37</v>
      </c>
      <c r="FR411" s="85">
        <v>44677.38</v>
      </c>
      <c r="FS411" s="85">
        <v>48888.38</v>
      </c>
      <c r="FT411" s="85">
        <v>72496.73</v>
      </c>
      <c r="FU411" s="85">
        <v>102302.05</v>
      </c>
      <c r="FV411" s="85">
        <v>170452.16</v>
      </c>
      <c r="FW411" s="85">
        <v>161380.28</v>
      </c>
      <c r="FX411" s="85">
        <v>91908.23</v>
      </c>
      <c r="FY411" s="85">
        <v>40969.599999999999</v>
      </c>
      <c r="FZ411" s="85">
        <v>75594.06</v>
      </c>
      <c r="GA411" s="85">
        <v>98948.71</v>
      </c>
    </row>
    <row r="412" spans="2:183">
      <c r="B412" s="43" t="s">
        <v>289</v>
      </c>
      <c r="C412" s="653" t="s">
        <v>51</v>
      </c>
      <c r="D412" s="86">
        <v>17.689987606194332</v>
      </c>
      <c r="E412" s="86">
        <v>17.690024728156402</v>
      </c>
      <c r="F412" s="86">
        <v>17.690005925340706</v>
      </c>
      <c r="G412" s="86">
        <v>17.690011684311155</v>
      </c>
      <c r="H412" s="86">
        <v>17.689969973613177</v>
      </c>
      <c r="I412" s="86">
        <v>17.689863960100137</v>
      </c>
      <c r="J412" s="86">
        <v>17.690117941720715</v>
      </c>
      <c r="K412" s="86">
        <v>17.690008717734905</v>
      </c>
      <c r="L412" s="86">
        <v>17.690060749568154</v>
      </c>
      <c r="M412" s="86">
        <v>17.690039974066231</v>
      </c>
      <c r="N412" s="86">
        <v>17.690011633999699</v>
      </c>
      <c r="O412" s="86">
        <v>17.690005969131064</v>
      </c>
      <c r="P412" s="86">
        <v>23.339976241632037</v>
      </c>
      <c r="Q412" s="86">
        <v>23.340033508787752</v>
      </c>
      <c r="R412" s="86">
        <v>23.340007213458254</v>
      </c>
      <c r="S412" s="86">
        <v>23.340009028785893</v>
      </c>
      <c r="T412" s="86">
        <v>23.339952425724775</v>
      </c>
      <c r="U412" s="86">
        <v>23.339808651438997</v>
      </c>
      <c r="V412" s="86">
        <v>23.340161866133343</v>
      </c>
      <c r="W412" s="86">
        <v>23.340029564492287</v>
      </c>
      <c r="X412" s="86">
        <v>23.340100537623975</v>
      </c>
      <c r="Y412" s="86">
        <v>23.340041476850679</v>
      </c>
      <c r="Z412" s="86">
        <v>23.340019182778128</v>
      </c>
      <c r="AA412" s="86">
        <v>23.340010232796111</v>
      </c>
      <c r="AB412" s="86">
        <v>45.02001665982867</v>
      </c>
      <c r="AC412" s="86">
        <v>45.019914938068943</v>
      </c>
      <c r="AD412" s="86">
        <v>45.019736022048946</v>
      </c>
      <c r="AE412" s="86">
        <v>45.01979222422267</v>
      </c>
      <c r="AF412" s="86">
        <v>45.020003643047581</v>
      </c>
      <c r="AG412" s="86">
        <v>45.020094131437148</v>
      </c>
      <c r="AH412" s="86">
        <v>45.020048002755061</v>
      </c>
      <c r="AI412" s="86">
        <v>45.02000513137402</v>
      </c>
      <c r="AJ412" s="86">
        <v>45.019991704122788</v>
      </c>
      <c r="AK412" s="86">
        <v>45.020012711404604</v>
      </c>
      <c r="AL412" s="86">
        <v>45.019878529085894</v>
      </c>
      <c r="AM412" s="86">
        <v>45.019907268019509</v>
      </c>
      <c r="AN412" s="86">
        <v>45.02</v>
      </c>
      <c r="AO412" s="86">
        <v>45.019944089150997</v>
      </c>
      <c r="AP412" s="86">
        <v>45.019716692189895</v>
      </c>
      <c r="AQ412" s="86">
        <v>45.020080886681846</v>
      </c>
      <c r="AR412" s="86">
        <v>45.020167837564109</v>
      </c>
      <c r="AS412" s="86">
        <v>45.02004757636351</v>
      </c>
      <c r="AT412" s="86">
        <v>45.01997530535327</v>
      </c>
      <c r="AU412" s="86">
        <v>45.020005221951315</v>
      </c>
      <c r="AV412" s="86">
        <v>45.019993764656441</v>
      </c>
      <c r="AW412" s="86">
        <v>45.01988974321776</v>
      </c>
      <c r="AX412" s="86">
        <v>45.019934825391012</v>
      </c>
      <c r="AY412" s="86">
        <v>45.02009200052985</v>
      </c>
      <c r="AZ412" s="86">
        <v>46.100081562458513</v>
      </c>
      <c r="BA412" s="86">
        <v>46.099915755204613</v>
      </c>
      <c r="BB412" s="86">
        <v>46.09997863095662</v>
      </c>
      <c r="BC412" s="86">
        <v>46.10000563412023</v>
      </c>
      <c r="BD412" s="86">
        <v>46.100009312576638</v>
      </c>
      <c r="BE412" s="86">
        <v>46.099905052046623</v>
      </c>
      <c r="BF412" s="86">
        <v>46.100000356851005</v>
      </c>
      <c r="BG412" s="86">
        <v>46.100000361233832</v>
      </c>
      <c r="BH412" s="86">
        <v>46.100100374780659</v>
      </c>
      <c r="BI412" s="86">
        <v>46.099785346307961</v>
      </c>
      <c r="BJ412" s="86">
        <v>46.100138763933579</v>
      </c>
      <c r="BK412" s="86">
        <v>46.099980409202779</v>
      </c>
      <c r="BL412" s="86">
        <v>47.260077026622795</v>
      </c>
      <c r="BM412" s="86">
        <v>47.259974371782903</v>
      </c>
      <c r="BN412" s="86">
        <v>47.259849261042255</v>
      </c>
      <c r="BO412" s="86">
        <v>47.260000559471862</v>
      </c>
      <c r="BP412" s="86">
        <v>47.259974012223879</v>
      </c>
      <c r="BQ412" s="86">
        <v>47.260108846416067</v>
      </c>
      <c r="BR412" s="86">
        <v>47.260042394041079</v>
      </c>
      <c r="BS412" s="86">
        <v>47.259960127506687</v>
      </c>
      <c r="BT412" s="86">
        <v>47.259862409176684</v>
      </c>
      <c r="BU412" s="86">
        <v>47.259668830695162</v>
      </c>
      <c r="BV412" s="86">
        <v>47.260073008308893</v>
      </c>
      <c r="BW412" s="86">
        <v>47.260075002625719</v>
      </c>
      <c r="BX412" s="86">
        <v>48.490060780277474</v>
      </c>
      <c r="BY412" s="86">
        <v>48.490074708090539</v>
      </c>
      <c r="BZ412" s="86">
        <v>48.489716606261737</v>
      </c>
      <c r="CA412" s="86">
        <v>48.489999483844322</v>
      </c>
      <c r="CB412" s="86">
        <v>48.490186876413773</v>
      </c>
      <c r="CC412" s="86">
        <v>48.489890089118433</v>
      </c>
      <c r="CD412" s="86">
        <v>48.490048130549425</v>
      </c>
      <c r="CE412" s="86">
        <v>48.489953850611677</v>
      </c>
      <c r="CF412" s="86">
        <v>48.490003066543999</v>
      </c>
      <c r="CG412" s="86">
        <v>48.490241473066455</v>
      </c>
      <c r="CH412" s="86">
        <v>48.489820071971209</v>
      </c>
      <c r="CI412" s="86">
        <v>48.490037701853012</v>
      </c>
      <c r="CJ412" s="86">
        <v>49.779896855847326</v>
      </c>
      <c r="CK412" s="86">
        <v>49.780048237974007</v>
      </c>
      <c r="CL412" s="86">
        <v>49.779715603591804</v>
      </c>
      <c r="CM412" s="86">
        <v>49.780095465393799</v>
      </c>
      <c r="CN412" s="86">
        <v>49.780188982778185</v>
      </c>
      <c r="CO412" s="86">
        <v>49.779889623673824</v>
      </c>
      <c r="CP412" s="86">
        <v>49.780001332262849</v>
      </c>
      <c r="CQ412" s="86">
        <v>49.780001381170287</v>
      </c>
      <c r="CR412" s="86">
        <v>49.779989077913193</v>
      </c>
      <c r="CS412" s="86">
        <v>49.780269509251809</v>
      </c>
      <c r="CT412" s="86">
        <v>49.780125836082377</v>
      </c>
      <c r="CU412" s="86">
        <v>49.779894020593723</v>
      </c>
      <c r="CV412" s="86">
        <v>51.11</v>
      </c>
      <c r="CW412" s="86">
        <v>51.110003827018751</v>
      </c>
      <c r="CX412" s="86">
        <v>51.109712545314885</v>
      </c>
      <c r="CY412" s="86">
        <v>51.110288684171636</v>
      </c>
      <c r="CZ412" s="86">
        <v>51.110193844160591</v>
      </c>
      <c r="DA412" s="86">
        <v>51.109882031714918</v>
      </c>
      <c r="DB412" s="86">
        <v>51.110041441319872</v>
      </c>
      <c r="DC412" s="86">
        <v>51.110006753000611</v>
      </c>
      <c r="DD412" s="86">
        <v>51.110046252482569</v>
      </c>
      <c r="DE412" s="86">
        <v>51.109646825677686</v>
      </c>
      <c r="DF412" s="86">
        <v>51.109867703164447</v>
      </c>
      <c r="DG412" s="86">
        <v>51.110101680063771</v>
      </c>
      <c r="DH412" s="86">
        <v>52.499885364448104</v>
      </c>
      <c r="DI412" s="86">
        <v>52.500117421573748</v>
      </c>
      <c r="DJ412" s="86">
        <v>52.500055231835624</v>
      </c>
      <c r="DK412" s="86">
        <v>52.499672358632388</v>
      </c>
      <c r="DL412" s="86">
        <v>52.500079343669171</v>
      </c>
      <c r="DM412" s="86">
        <v>52.499941823935956</v>
      </c>
      <c r="DN412" s="86">
        <v>52.499902985879061</v>
      </c>
      <c r="DO412" s="86">
        <v>52.500001838715256</v>
      </c>
      <c r="DP412" s="86">
        <v>52.499986343088921</v>
      </c>
      <c r="DQ412" s="86">
        <v>52.499884941751766</v>
      </c>
      <c r="DR412" s="86">
        <v>52.499960583366182</v>
      </c>
      <c r="DS412" s="86">
        <v>52.500069593633697</v>
      </c>
      <c r="DT412" s="86">
        <v>53.920093903231717</v>
      </c>
      <c r="DU412" s="86">
        <v>53.920054852350972</v>
      </c>
      <c r="DV412" s="86">
        <v>53.919874169870681</v>
      </c>
      <c r="DW412" s="86">
        <v>53.919815825861356</v>
      </c>
      <c r="DX412" s="86">
        <v>53.92013794916604</v>
      </c>
      <c r="DY412" s="86">
        <v>53.92009644335991</v>
      </c>
      <c r="DZ412" s="86">
        <v>53.920049702607955</v>
      </c>
      <c r="EA412" s="86">
        <v>53.919952167111639</v>
      </c>
      <c r="EB412" s="86">
        <v>53.920174030218753</v>
      </c>
      <c r="EC412" s="86">
        <v>53.919619294830191</v>
      </c>
      <c r="ED412" s="86">
        <v>53.919916571861968</v>
      </c>
      <c r="EE412" s="86">
        <v>53.919840640389545</v>
      </c>
      <c r="EF412" s="86">
        <v>55.409891910803395</v>
      </c>
      <c r="EG412" s="86">
        <v>55.409888731598905</v>
      </c>
      <c r="EH412" s="86">
        <v>55.409647322533218</v>
      </c>
      <c r="EI412" s="86">
        <v>55.409995396183945</v>
      </c>
      <c r="EJ412" s="86">
        <v>55.410227689874901</v>
      </c>
      <c r="EK412" s="86">
        <v>55.409877808918338</v>
      </c>
      <c r="EL412" s="86">
        <v>55.41005807335906</v>
      </c>
      <c r="EM412" s="86">
        <v>55.40994165661354</v>
      </c>
      <c r="EN412" s="86">
        <v>55.409996972907521</v>
      </c>
      <c r="EO412" s="86">
        <v>55.410002311337102</v>
      </c>
      <c r="EP412" s="86">
        <v>55.410147286821704</v>
      </c>
      <c r="EQ412" s="86">
        <v>55.409874923413028</v>
      </c>
      <c r="ER412" s="86">
        <v>56.950080737022617</v>
      </c>
      <c r="ES412" s="86">
        <v>56.950168311000922</v>
      </c>
      <c r="ET412" s="86">
        <v>56.949662673436777</v>
      </c>
      <c r="EU412" s="86">
        <v>56.949858395144979</v>
      </c>
      <c r="EV412" s="86">
        <v>56.950149858616669</v>
      </c>
      <c r="EW412" s="86">
        <v>56.950120616525375</v>
      </c>
      <c r="EX412" s="86">
        <v>56.950015697944245</v>
      </c>
      <c r="EY412" s="86">
        <v>56.950057329413738</v>
      </c>
      <c r="EZ412" s="86">
        <v>56.949915007285092</v>
      </c>
      <c r="FA412" s="86">
        <v>56.95033730875798</v>
      </c>
      <c r="FB412" s="86">
        <v>56.949922736637973</v>
      </c>
      <c r="FC412" s="86">
        <v>56.949993819530285</v>
      </c>
      <c r="FD412" s="86">
        <v>58.550023000509739</v>
      </c>
      <c r="FE412" s="86">
        <v>58.549888076406504</v>
      </c>
      <c r="FF412" s="86">
        <v>58.549660014068387</v>
      </c>
      <c r="FG412" s="86">
        <v>58.550115282293824</v>
      </c>
      <c r="FH412" s="86">
        <v>58.550226068108316</v>
      </c>
      <c r="FI412" s="86">
        <v>58.549865677673971</v>
      </c>
      <c r="FJ412" s="86">
        <v>58.55000366839139</v>
      </c>
      <c r="FK412" s="86">
        <v>58.550000182462448</v>
      </c>
      <c r="FL412" s="86">
        <v>58.549989402506483</v>
      </c>
      <c r="FM412" s="86">
        <v>58.550016151609775</v>
      </c>
      <c r="FN412" s="86">
        <v>58.549846310235495</v>
      </c>
      <c r="FO412" s="86">
        <v>58.549876558077919</v>
      </c>
      <c r="FP412" s="86">
        <v>60.21</v>
      </c>
      <c r="FQ412" s="86">
        <v>60.210003827018745</v>
      </c>
      <c r="FR412" s="86">
        <v>60.209668072719431</v>
      </c>
      <c r="FS412" s="86">
        <v>60.210330558155569</v>
      </c>
      <c r="FT412" s="86">
        <v>60.210230387190009</v>
      </c>
      <c r="FU412" s="86">
        <v>60.209906479350714</v>
      </c>
      <c r="FV412" s="86">
        <v>60.210020629044564</v>
      </c>
      <c r="FW412" s="86">
        <v>60.210007126094567</v>
      </c>
      <c r="FX412" s="86">
        <v>60.210048085111957</v>
      </c>
      <c r="FY412" s="86">
        <v>60.209567198177673</v>
      </c>
      <c r="FZ412" s="86">
        <v>60.209843012003091</v>
      </c>
      <c r="GA412" s="86">
        <v>60.210120543510669</v>
      </c>
    </row>
    <row r="413" spans="2:183">
      <c r="B413" s="43" t="s">
        <v>289</v>
      </c>
      <c r="C413" s="653" t="s">
        <v>52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87">
        <v>0</v>
      </c>
      <c r="BZ413" s="87">
        <v>0</v>
      </c>
      <c r="CA413" s="87">
        <v>0</v>
      </c>
      <c r="CB413" s="87">
        <v>0</v>
      </c>
      <c r="CC413" s="87">
        <v>0</v>
      </c>
      <c r="CD413" s="87">
        <v>0</v>
      </c>
      <c r="CE413" s="87">
        <v>0</v>
      </c>
      <c r="CF413" s="87">
        <v>0</v>
      </c>
      <c r="CG413" s="87">
        <v>0</v>
      </c>
      <c r="CH413" s="87">
        <v>0</v>
      </c>
      <c r="CI413" s="87">
        <v>0</v>
      </c>
      <c r="CJ413" s="87">
        <v>0</v>
      </c>
      <c r="CK413" s="87">
        <v>0</v>
      </c>
      <c r="CL413" s="87">
        <v>0</v>
      </c>
      <c r="CM413" s="87">
        <v>0</v>
      </c>
      <c r="CN413" s="87">
        <v>0</v>
      </c>
      <c r="CO413" s="87">
        <v>0</v>
      </c>
      <c r="CP413" s="87">
        <v>0</v>
      </c>
      <c r="CQ413" s="87">
        <v>0</v>
      </c>
      <c r="CR413" s="87">
        <v>0</v>
      </c>
      <c r="CS413" s="87">
        <v>0</v>
      </c>
      <c r="CT413" s="87">
        <v>0</v>
      </c>
      <c r="CU413" s="87">
        <v>0</v>
      </c>
      <c r="CV413" s="87">
        <v>0</v>
      </c>
      <c r="CW413" s="87">
        <v>0</v>
      </c>
      <c r="CX413" s="87">
        <v>0</v>
      </c>
      <c r="CY413" s="87">
        <v>0</v>
      </c>
      <c r="CZ413" s="87">
        <v>0</v>
      </c>
      <c r="DA413" s="87">
        <v>0</v>
      </c>
      <c r="DB413" s="87">
        <v>0</v>
      </c>
      <c r="DC413" s="87">
        <v>0</v>
      </c>
      <c r="DD413" s="87">
        <v>0</v>
      </c>
      <c r="DE413" s="87">
        <v>0</v>
      </c>
      <c r="DF413" s="87">
        <v>0</v>
      </c>
      <c r="DG413" s="87">
        <v>0</v>
      </c>
      <c r="DH413" s="87">
        <v>0</v>
      </c>
      <c r="DI413" s="87">
        <v>0</v>
      </c>
      <c r="DJ413" s="87">
        <v>0</v>
      </c>
      <c r="DK413" s="87">
        <v>0</v>
      </c>
      <c r="DL413" s="87">
        <v>0</v>
      </c>
      <c r="DM413" s="87">
        <v>0</v>
      </c>
      <c r="DN413" s="87">
        <v>0</v>
      </c>
      <c r="DO413" s="87">
        <v>0</v>
      </c>
      <c r="DP413" s="87">
        <v>0</v>
      </c>
      <c r="DQ413" s="87">
        <v>0</v>
      </c>
      <c r="DR413" s="87">
        <v>0</v>
      </c>
      <c r="DS413" s="87">
        <v>0</v>
      </c>
      <c r="DT413" s="87">
        <v>0</v>
      </c>
      <c r="DU413" s="87">
        <v>0</v>
      </c>
      <c r="DV413" s="87">
        <v>0</v>
      </c>
      <c r="DW413" s="87">
        <v>0</v>
      </c>
      <c r="DX413" s="87">
        <v>0</v>
      </c>
      <c r="DY413" s="87">
        <v>0</v>
      </c>
      <c r="DZ413" s="87">
        <v>0</v>
      </c>
      <c r="EA413" s="87">
        <v>0</v>
      </c>
      <c r="EB413" s="87">
        <v>0</v>
      </c>
      <c r="EC413" s="87">
        <v>0</v>
      </c>
      <c r="ED413" s="87">
        <v>0</v>
      </c>
      <c r="EE413" s="87">
        <v>0</v>
      </c>
      <c r="EF413" s="87">
        <v>0</v>
      </c>
      <c r="EG413" s="87">
        <v>0</v>
      </c>
      <c r="EH413" s="87">
        <v>0</v>
      </c>
      <c r="EI413" s="87">
        <v>0</v>
      </c>
      <c r="EJ413" s="87">
        <v>0</v>
      </c>
      <c r="EK413" s="87">
        <v>0</v>
      </c>
      <c r="EL413" s="87">
        <v>0</v>
      </c>
      <c r="EM413" s="87">
        <v>0</v>
      </c>
      <c r="EN413" s="87">
        <v>0</v>
      </c>
      <c r="EO413" s="87">
        <v>0</v>
      </c>
      <c r="EP413" s="87">
        <v>0</v>
      </c>
      <c r="EQ413" s="87">
        <v>0</v>
      </c>
      <c r="ER413" s="87">
        <v>0</v>
      </c>
      <c r="ES413" s="87">
        <v>0</v>
      </c>
      <c r="ET413" s="87">
        <v>0</v>
      </c>
      <c r="EU413" s="87">
        <v>0</v>
      </c>
      <c r="EV413" s="87">
        <v>0</v>
      </c>
      <c r="EW413" s="87">
        <v>0</v>
      </c>
      <c r="EX413" s="87">
        <v>0</v>
      </c>
      <c r="EY413" s="87">
        <v>0</v>
      </c>
      <c r="EZ413" s="87">
        <v>0</v>
      </c>
      <c r="FA413" s="87">
        <v>0</v>
      </c>
      <c r="FB413" s="87">
        <v>0</v>
      </c>
      <c r="FC413" s="87">
        <v>0</v>
      </c>
      <c r="FD413" s="87">
        <v>0</v>
      </c>
      <c r="FE413" s="87">
        <v>0</v>
      </c>
      <c r="FF413" s="87">
        <v>0</v>
      </c>
      <c r="FG413" s="87">
        <v>0</v>
      </c>
      <c r="FH413" s="87">
        <v>0</v>
      </c>
      <c r="FI413" s="87">
        <v>0</v>
      </c>
      <c r="FJ413" s="87">
        <v>0</v>
      </c>
      <c r="FK413" s="87">
        <v>0</v>
      </c>
      <c r="FL413" s="87">
        <v>0</v>
      </c>
      <c r="FM413" s="87">
        <v>0</v>
      </c>
      <c r="FN413" s="87">
        <v>0</v>
      </c>
      <c r="FO413" s="87">
        <v>0</v>
      </c>
      <c r="FP413" s="87">
        <v>0</v>
      </c>
      <c r="FQ413" s="87">
        <v>0</v>
      </c>
      <c r="FR413" s="87">
        <v>0</v>
      </c>
      <c r="FS413" s="87">
        <v>0</v>
      </c>
      <c r="FT413" s="87">
        <v>0</v>
      </c>
      <c r="FU413" s="87">
        <v>0</v>
      </c>
      <c r="FV413" s="87">
        <v>0</v>
      </c>
      <c r="FW413" s="87">
        <v>0</v>
      </c>
      <c r="FX413" s="87">
        <v>0</v>
      </c>
      <c r="FY413" s="87">
        <v>0</v>
      </c>
      <c r="FZ413" s="87">
        <v>0</v>
      </c>
      <c r="GA413" s="87">
        <v>0</v>
      </c>
    </row>
    <row r="414" spans="2:183">
      <c r="B414" s="43" t="s">
        <v>289</v>
      </c>
      <c r="C414" s="653" t="s">
        <v>53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0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</v>
      </c>
      <c r="AM414" s="86">
        <v>0</v>
      </c>
      <c r="AN414" s="86">
        <v>0</v>
      </c>
      <c r="AO414" s="86">
        <v>0</v>
      </c>
      <c r="AP414" s="86">
        <v>0</v>
      </c>
      <c r="AQ414" s="86">
        <v>0</v>
      </c>
      <c r="AR414" s="86">
        <v>0</v>
      </c>
      <c r="AS414" s="86">
        <v>0</v>
      </c>
      <c r="AT414" s="86">
        <v>0</v>
      </c>
      <c r="AU414" s="86">
        <v>0</v>
      </c>
      <c r="AV414" s="86">
        <v>0</v>
      </c>
      <c r="AW414" s="86">
        <v>0</v>
      </c>
      <c r="AX414" s="86">
        <v>0</v>
      </c>
      <c r="AY414" s="86">
        <v>0</v>
      </c>
      <c r="AZ414" s="86">
        <v>0</v>
      </c>
      <c r="BA414" s="86">
        <v>0</v>
      </c>
      <c r="BB414" s="86">
        <v>0</v>
      </c>
      <c r="BC414" s="86">
        <v>0</v>
      </c>
      <c r="BD414" s="86">
        <v>0</v>
      </c>
      <c r="BE414" s="86">
        <v>0</v>
      </c>
      <c r="BF414" s="86">
        <v>0</v>
      </c>
      <c r="BG414" s="86">
        <v>0</v>
      </c>
      <c r="BH414" s="86">
        <v>0</v>
      </c>
      <c r="BI414" s="86">
        <v>0</v>
      </c>
      <c r="BJ414" s="86">
        <v>0</v>
      </c>
      <c r="BK414" s="86">
        <v>0</v>
      </c>
      <c r="BL414" s="86">
        <v>0</v>
      </c>
      <c r="BM414" s="86">
        <v>0</v>
      </c>
      <c r="BN414" s="86">
        <v>0</v>
      </c>
      <c r="BO414" s="86">
        <v>0</v>
      </c>
      <c r="BP414" s="86">
        <v>0</v>
      </c>
      <c r="BQ414" s="86">
        <v>0</v>
      </c>
      <c r="BR414" s="86">
        <v>0</v>
      </c>
      <c r="BS414" s="86">
        <v>0</v>
      </c>
      <c r="BT414" s="86">
        <v>0</v>
      </c>
      <c r="BU414" s="86">
        <v>0</v>
      </c>
      <c r="BV414" s="86">
        <v>0</v>
      </c>
      <c r="BW414" s="86">
        <v>0</v>
      </c>
      <c r="BX414" s="86">
        <v>0</v>
      </c>
      <c r="BY414" s="86">
        <v>0</v>
      </c>
      <c r="BZ414" s="86">
        <v>0</v>
      </c>
      <c r="CA414" s="86">
        <v>0</v>
      </c>
      <c r="CB414" s="86">
        <v>0</v>
      </c>
      <c r="CC414" s="86">
        <v>0</v>
      </c>
      <c r="CD414" s="86">
        <v>0</v>
      </c>
      <c r="CE414" s="86">
        <v>0</v>
      </c>
      <c r="CF414" s="86">
        <v>0</v>
      </c>
      <c r="CG414" s="86">
        <v>0</v>
      </c>
      <c r="CH414" s="86">
        <v>0</v>
      </c>
      <c r="CI414" s="86">
        <v>0</v>
      </c>
      <c r="CJ414" s="86">
        <v>0</v>
      </c>
      <c r="CK414" s="86">
        <v>0</v>
      </c>
      <c r="CL414" s="86">
        <v>0</v>
      </c>
      <c r="CM414" s="86">
        <v>0</v>
      </c>
      <c r="CN414" s="86">
        <v>0</v>
      </c>
      <c r="CO414" s="86">
        <v>0</v>
      </c>
      <c r="CP414" s="86">
        <v>0</v>
      </c>
      <c r="CQ414" s="86">
        <v>0</v>
      </c>
      <c r="CR414" s="86">
        <v>0</v>
      </c>
      <c r="CS414" s="86">
        <v>0</v>
      </c>
      <c r="CT414" s="86">
        <v>0</v>
      </c>
      <c r="CU414" s="86">
        <v>0</v>
      </c>
      <c r="CV414" s="86">
        <v>0</v>
      </c>
      <c r="CW414" s="86">
        <v>0</v>
      </c>
      <c r="CX414" s="86">
        <v>0</v>
      </c>
      <c r="CY414" s="86">
        <v>0</v>
      </c>
      <c r="CZ414" s="86">
        <v>0</v>
      </c>
      <c r="DA414" s="86">
        <v>0</v>
      </c>
      <c r="DB414" s="86">
        <v>0</v>
      </c>
      <c r="DC414" s="86">
        <v>0</v>
      </c>
      <c r="DD414" s="86">
        <v>0</v>
      </c>
      <c r="DE414" s="86">
        <v>0</v>
      </c>
      <c r="DF414" s="86">
        <v>0</v>
      </c>
      <c r="DG414" s="86">
        <v>0</v>
      </c>
      <c r="DH414" s="86">
        <v>0</v>
      </c>
      <c r="DI414" s="86">
        <v>0</v>
      </c>
      <c r="DJ414" s="86">
        <v>0</v>
      </c>
      <c r="DK414" s="86">
        <v>0</v>
      </c>
      <c r="DL414" s="86">
        <v>0</v>
      </c>
      <c r="DM414" s="86">
        <v>0</v>
      </c>
      <c r="DN414" s="86">
        <v>0</v>
      </c>
      <c r="DO414" s="86">
        <v>0</v>
      </c>
      <c r="DP414" s="86">
        <v>0</v>
      </c>
      <c r="DQ414" s="86">
        <v>0</v>
      </c>
      <c r="DR414" s="86">
        <v>0</v>
      </c>
      <c r="DS414" s="86">
        <v>0</v>
      </c>
      <c r="DT414" s="86">
        <v>0</v>
      </c>
      <c r="DU414" s="86">
        <v>0</v>
      </c>
      <c r="DV414" s="86">
        <v>0</v>
      </c>
      <c r="DW414" s="86">
        <v>0</v>
      </c>
      <c r="DX414" s="86">
        <v>0</v>
      </c>
      <c r="DY414" s="86">
        <v>0</v>
      </c>
      <c r="DZ414" s="86">
        <v>0</v>
      </c>
      <c r="EA414" s="86">
        <v>0</v>
      </c>
      <c r="EB414" s="86">
        <v>0</v>
      </c>
      <c r="EC414" s="86">
        <v>0</v>
      </c>
      <c r="ED414" s="86">
        <v>0</v>
      </c>
      <c r="EE414" s="86">
        <v>0</v>
      </c>
      <c r="EF414" s="86">
        <v>0</v>
      </c>
      <c r="EG414" s="86">
        <v>0</v>
      </c>
      <c r="EH414" s="86">
        <v>0</v>
      </c>
      <c r="EI414" s="86">
        <v>0</v>
      </c>
      <c r="EJ414" s="86">
        <v>0</v>
      </c>
      <c r="EK414" s="86">
        <v>0</v>
      </c>
      <c r="EL414" s="86">
        <v>0</v>
      </c>
      <c r="EM414" s="86">
        <v>0</v>
      </c>
      <c r="EN414" s="86">
        <v>0</v>
      </c>
      <c r="EO414" s="86">
        <v>0</v>
      </c>
      <c r="EP414" s="86">
        <v>0</v>
      </c>
      <c r="EQ414" s="86">
        <v>0</v>
      </c>
      <c r="ER414" s="86">
        <v>0</v>
      </c>
      <c r="ES414" s="86">
        <v>0</v>
      </c>
      <c r="ET414" s="86">
        <v>0</v>
      </c>
      <c r="EU414" s="86">
        <v>0</v>
      </c>
      <c r="EV414" s="86">
        <v>0</v>
      </c>
      <c r="EW414" s="86">
        <v>0</v>
      </c>
      <c r="EX414" s="86">
        <v>0</v>
      </c>
      <c r="EY414" s="86">
        <v>0</v>
      </c>
      <c r="EZ414" s="86">
        <v>0</v>
      </c>
      <c r="FA414" s="86">
        <v>0</v>
      </c>
      <c r="FB414" s="86">
        <v>0</v>
      </c>
      <c r="FC414" s="86">
        <v>0</v>
      </c>
      <c r="FD414" s="86">
        <v>0</v>
      </c>
      <c r="FE414" s="86">
        <v>0</v>
      </c>
      <c r="FF414" s="86">
        <v>0</v>
      </c>
      <c r="FG414" s="86">
        <v>0</v>
      </c>
      <c r="FH414" s="86">
        <v>0</v>
      </c>
      <c r="FI414" s="86">
        <v>0</v>
      </c>
      <c r="FJ414" s="86">
        <v>0</v>
      </c>
      <c r="FK414" s="86">
        <v>0</v>
      </c>
      <c r="FL414" s="86">
        <v>0</v>
      </c>
      <c r="FM414" s="86">
        <v>0</v>
      </c>
      <c r="FN414" s="86">
        <v>0</v>
      </c>
      <c r="FO414" s="86">
        <v>0</v>
      </c>
      <c r="FP414" s="86">
        <v>0</v>
      </c>
      <c r="FQ414" s="86">
        <v>0</v>
      </c>
      <c r="FR414" s="86">
        <v>0</v>
      </c>
      <c r="FS414" s="86">
        <v>0</v>
      </c>
      <c r="FT414" s="86">
        <v>0</v>
      </c>
      <c r="FU414" s="86">
        <v>0</v>
      </c>
      <c r="FV414" s="86">
        <v>0</v>
      </c>
      <c r="FW414" s="86">
        <v>0</v>
      </c>
      <c r="FX414" s="86">
        <v>0</v>
      </c>
      <c r="FY414" s="86">
        <v>0</v>
      </c>
      <c r="FZ414" s="86">
        <v>0</v>
      </c>
      <c r="GA414" s="86">
        <v>0</v>
      </c>
    </row>
    <row r="415" spans="2:183">
      <c r="B415" s="43" t="s">
        <v>289</v>
      </c>
      <c r="C415" s="653" t="s">
        <v>228</v>
      </c>
      <c r="D415" s="85">
        <v>41249.69</v>
      </c>
      <c r="E415" s="85">
        <v>37271.29</v>
      </c>
      <c r="F415" s="85">
        <v>41199.67</v>
      </c>
      <c r="G415" s="85">
        <v>39969.519999999997</v>
      </c>
      <c r="H415" s="85">
        <v>40827.919999999998</v>
      </c>
      <c r="I415" s="85">
        <v>9115.41</v>
      </c>
      <c r="J415" s="85">
        <v>9464.39</v>
      </c>
      <c r="K415" s="85">
        <v>9334.31</v>
      </c>
      <c r="L415" s="85">
        <v>9114.4500000000007</v>
      </c>
      <c r="M415" s="85">
        <v>41200.28</v>
      </c>
      <c r="N415" s="85">
        <v>39838.26</v>
      </c>
      <c r="O415" s="85">
        <v>41490.14</v>
      </c>
      <c r="P415" s="85">
        <v>54424.39</v>
      </c>
      <c r="Q415" s="85">
        <v>49175.35</v>
      </c>
      <c r="R415" s="85">
        <v>54358.41</v>
      </c>
      <c r="S415" s="85">
        <v>52735.35</v>
      </c>
      <c r="T415" s="85">
        <v>53867.91</v>
      </c>
      <c r="U415" s="85">
        <v>12026.77</v>
      </c>
      <c r="V415" s="85">
        <v>12487.22</v>
      </c>
      <c r="W415" s="85">
        <v>12315.6</v>
      </c>
      <c r="X415" s="85">
        <v>12025.52</v>
      </c>
      <c r="Y415" s="85">
        <v>54359.19</v>
      </c>
      <c r="Z415" s="85">
        <v>52562.19</v>
      </c>
      <c r="AA415" s="85">
        <v>54741.66</v>
      </c>
      <c r="AB415" s="85">
        <v>72421.899999999994</v>
      </c>
      <c r="AC415" s="85">
        <v>60335.69</v>
      </c>
      <c r="AD415" s="85">
        <v>32505.599999999999</v>
      </c>
      <c r="AE415" s="85">
        <v>37008.07</v>
      </c>
      <c r="AF415" s="85">
        <v>54374.26</v>
      </c>
      <c r="AG415" s="85">
        <v>75279.45</v>
      </c>
      <c r="AH415" s="85">
        <v>128112.2</v>
      </c>
      <c r="AI415" s="85">
        <v>124583.41</v>
      </c>
      <c r="AJ415" s="85">
        <v>66206.850000000006</v>
      </c>
      <c r="AK415" s="85">
        <v>29041.96</v>
      </c>
      <c r="AL415" s="85">
        <v>55667.53</v>
      </c>
      <c r="AM415" s="85">
        <v>74764.56</v>
      </c>
      <c r="AN415" s="85">
        <v>72842.36</v>
      </c>
      <c r="AO415" s="85">
        <v>58780.29</v>
      </c>
      <c r="AP415" s="85">
        <v>32925.620000000003</v>
      </c>
      <c r="AQ415" s="85">
        <v>35175.99</v>
      </c>
      <c r="AR415" s="85">
        <v>56007.79</v>
      </c>
      <c r="AS415" s="85">
        <v>78351.09</v>
      </c>
      <c r="AT415" s="85">
        <v>125062.34</v>
      </c>
      <c r="AU415" s="85">
        <v>122422.45</v>
      </c>
      <c r="AV415" s="85">
        <v>66425.2</v>
      </c>
      <c r="AW415" s="85">
        <v>31032.21</v>
      </c>
      <c r="AX415" s="85">
        <v>56504.07</v>
      </c>
      <c r="AY415" s="85">
        <v>74772.070000000007</v>
      </c>
      <c r="AZ415" s="85">
        <v>72912.350000000006</v>
      </c>
      <c r="BA415" s="85">
        <v>64571.23</v>
      </c>
      <c r="BB415" s="85">
        <v>32359.88</v>
      </c>
      <c r="BC415" s="85">
        <v>32729.16</v>
      </c>
      <c r="BD415" s="85">
        <v>59403.55</v>
      </c>
      <c r="BE415" s="85">
        <v>79141.09</v>
      </c>
      <c r="BF415" s="85">
        <v>129185.57</v>
      </c>
      <c r="BG415" s="85">
        <v>127618.17</v>
      </c>
      <c r="BH415" s="85">
        <v>63839.88</v>
      </c>
      <c r="BI415" s="85">
        <v>32214.53</v>
      </c>
      <c r="BJ415" s="85">
        <v>60464.02</v>
      </c>
      <c r="BK415" s="85">
        <v>75300.63</v>
      </c>
      <c r="BL415" s="85">
        <v>75835.41</v>
      </c>
      <c r="BM415" s="85">
        <v>65279.73</v>
      </c>
      <c r="BN415" s="85">
        <v>33672.17</v>
      </c>
      <c r="BO415" s="85">
        <v>33789.01</v>
      </c>
      <c r="BP415" s="85">
        <v>58920.9</v>
      </c>
      <c r="BQ415" s="85">
        <v>80412.13</v>
      </c>
      <c r="BR415" s="85">
        <v>135334.32999999999</v>
      </c>
      <c r="BS415" s="85">
        <v>132988.10999999999</v>
      </c>
      <c r="BT415" s="85">
        <v>63612.72</v>
      </c>
      <c r="BU415" s="85">
        <v>32394.14</v>
      </c>
      <c r="BV415" s="85">
        <v>61884.23</v>
      </c>
      <c r="BW415" s="85">
        <v>76495.63</v>
      </c>
      <c r="BX415" s="85">
        <v>79619.710000000006</v>
      </c>
      <c r="BY415" s="85">
        <v>65490.21</v>
      </c>
      <c r="BZ415" s="85">
        <v>33313.89</v>
      </c>
      <c r="CA415" s="85">
        <v>37577.81</v>
      </c>
      <c r="CB415" s="85">
        <v>51661.93</v>
      </c>
      <c r="CC415" s="85">
        <v>87220.22</v>
      </c>
      <c r="CD415" s="85">
        <v>142153.91</v>
      </c>
      <c r="CE415" s="85">
        <v>137223.66</v>
      </c>
      <c r="CF415" s="85">
        <v>63250.36</v>
      </c>
      <c r="CG415" s="85">
        <v>36025.339999999997</v>
      </c>
      <c r="CH415" s="85">
        <v>60636.52</v>
      </c>
      <c r="CI415" s="85">
        <v>78583.44</v>
      </c>
      <c r="CJ415" s="85">
        <v>79922.62</v>
      </c>
      <c r="CK415" s="85">
        <v>66871.53</v>
      </c>
      <c r="CL415" s="85">
        <v>36477.58</v>
      </c>
      <c r="CM415" s="85">
        <v>41715.72</v>
      </c>
      <c r="CN415" s="85">
        <v>58793.39</v>
      </c>
      <c r="CO415" s="85">
        <v>83705.88</v>
      </c>
      <c r="CP415" s="85">
        <v>141987</v>
      </c>
      <c r="CQ415" s="85">
        <v>136959.22</v>
      </c>
      <c r="CR415" s="85">
        <v>72012.23</v>
      </c>
      <c r="CS415" s="85">
        <v>34651.050000000003</v>
      </c>
      <c r="CT415" s="85">
        <v>60209.56</v>
      </c>
      <c r="CU415" s="85">
        <v>82669.47</v>
      </c>
      <c r="CV415" s="85">
        <v>82695.98</v>
      </c>
      <c r="CW415" s="85">
        <v>66775.22</v>
      </c>
      <c r="CX415" s="85">
        <v>37924.94</v>
      </c>
      <c r="CY415" s="85">
        <v>41499.51</v>
      </c>
      <c r="CZ415" s="85">
        <v>61539.74</v>
      </c>
      <c r="DA415" s="85">
        <v>87603.36</v>
      </c>
      <c r="DB415" s="85">
        <v>143927.41</v>
      </c>
      <c r="DC415" s="85">
        <v>136989.64000000001</v>
      </c>
      <c r="DD415" s="85">
        <v>76688.58</v>
      </c>
      <c r="DE415" s="85">
        <v>36106.410000000003</v>
      </c>
      <c r="DF415" s="85">
        <v>64168.95</v>
      </c>
      <c r="DG415" s="85">
        <v>83993.83</v>
      </c>
      <c r="DH415" s="85">
        <v>84724.84</v>
      </c>
      <c r="DI415" s="85">
        <v>69301.73</v>
      </c>
      <c r="DJ415" s="85">
        <v>38021.589999999997</v>
      </c>
      <c r="DK415" s="85">
        <v>40859.97</v>
      </c>
      <c r="DL415" s="85">
        <v>66167.95</v>
      </c>
      <c r="DM415" s="85">
        <v>90243.199999999997</v>
      </c>
      <c r="DN415" s="85">
        <v>146112.48000000001</v>
      </c>
      <c r="DO415" s="85">
        <v>142762.73000000001</v>
      </c>
      <c r="DP415" s="85">
        <v>76884.13</v>
      </c>
      <c r="DQ415" s="85">
        <v>36503.17</v>
      </c>
      <c r="DR415" s="85">
        <v>66596.2</v>
      </c>
      <c r="DS415" s="85">
        <v>86753.74</v>
      </c>
      <c r="DT415" s="85">
        <v>85442.32</v>
      </c>
      <c r="DU415" s="85">
        <v>75101.47</v>
      </c>
      <c r="DV415" s="85">
        <v>38566.19</v>
      </c>
      <c r="DW415" s="85">
        <v>37825.29</v>
      </c>
      <c r="DX415" s="85">
        <v>69731.14</v>
      </c>
      <c r="DY415" s="85">
        <v>92584.58</v>
      </c>
      <c r="DZ415" s="85">
        <v>150577.67000000001</v>
      </c>
      <c r="EA415" s="85">
        <v>149248.81</v>
      </c>
      <c r="EB415" s="85">
        <v>75227.27</v>
      </c>
      <c r="EC415" s="85">
        <v>37390.559999999998</v>
      </c>
      <c r="ED415" s="85">
        <v>71093.41</v>
      </c>
      <c r="EE415" s="85">
        <v>87701.16</v>
      </c>
      <c r="EF415" s="85">
        <v>90274.35</v>
      </c>
      <c r="EG415" s="85">
        <v>75544.179999999993</v>
      </c>
      <c r="EH415" s="85">
        <v>38068.089999999997</v>
      </c>
      <c r="EI415" s="85">
        <v>43328.4</v>
      </c>
      <c r="EJ415" s="85">
        <v>58868.38</v>
      </c>
      <c r="EK415" s="85">
        <v>99445.77</v>
      </c>
      <c r="EL415" s="85">
        <v>162108.22</v>
      </c>
      <c r="EM415" s="85">
        <v>157083.85999999999</v>
      </c>
      <c r="EN415" s="85">
        <v>73218.77</v>
      </c>
      <c r="EO415" s="85">
        <v>38357.019999999997</v>
      </c>
      <c r="EP415" s="85">
        <v>71479.09</v>
      </c>
      <c r="EQ415" s="85">
        <v>89531.83</v>
      </c>
      <c r="ER415" s="85">
        <v>90993.7</v>
      </c>
      <c r="ES415" s="85">
        <v>78330.97</v>
      </c>
      <c r="ET415" s="85">
        <v>40265.120000000003</v>
      </c>
      <c r="EU415" s="85">
        <v>42228.32</v>
      </c>
      <c r="EV415" s="85">
        <v>73915.03</v>
      </c>
      <c r="EW415" s="85">
        <v>92779.15</v>
      </c>
      <c r="EX415" s="85">
        <v>166881.76999999999</v>
      </c>
      <c r="EY415" s="85">
        <v>159437.95000000001</v>
      </c>
      <c r="EZ415" s="85">
        <v>75046.320000000007</v>
      </c>
      <c r="FA415" s="85">
        <v>37819.58</v>
      </c>
      <c r="FB415" s="85">
        <v>75183.009999999995</v>
      </c>
      <c r="FC415" s="85">
        <v>92145.09</v>
      </c>
      <c r="FD415" s="85">
        <v>94187.08</v>
      </c>
      <c r="FE415" s="85">
        <v>78468.56</v>
      </c>
      <c r="FF415" s="85">
        <v>42450.26</v>
      </c>
      <c r="FG415" s="85">
        <v>49518.76</v>
      </c>
      <c r="FH415" s="85">
        <v>69151.33</v>
      </c>
      <c r="FI415" s="85">
        <v>98511.32</v>
      </c>
      <c r="FJ415" s="85">
        <v>167587.09</v>
      </c>
      <c r="FK415" s="85">
        <v>160443.98000000001</v>
      </c>
      <c r="FL415" s="85">
        <v>85635.8</v>
      </c>
      <c r="FM415" s="85">
        <v>38062.78</v>
      </c>
      <c r="FN415" s="85">
        <v>72573.119999999995</v>
      </c>
      <c r="FO415" s="85">
        <v>97233.78</v>
      </c>
      <c r="FP415" s="85">
        <v>97419.78</v>
      </c>
      <c r="FQ415" s="85">
        <v>78664.37</v>
      </c>
      <c r="FR415" s="85">
        <v>44677.38</v>
      </c>
      <c r="FS415" s="85">
        <v>48888.38</v>
      </c>
      <c r="FT415" s="85">
        <v>72496.73</v>
      </c>
      <c r="FU415" s="85">
        <v>102302.05</v>
      </c>
      <c r="FV415" s="85">
        <v>170452.16</v>
      </c>
      <c r="FW415" s="85">
        <v>161380.28</v>
      </c>
      <c r="FX415" s="85">
        <v>91908.23</v>
      </c>
      <c r="FY415" s="85">
        <v>40969.599999999999</v>
      </c>
      <c r="FZ415" s="85">
        <v>75594.06</v>
      </c>
      <c r="GA415" s="85">
        <v>98948.71</v>
      </c>
    </row>
    <row r="416" spans="2:183">
      <c r="B416" s="183" t="s">
        <v>289</v>
      </c>
      <c r="C416" s="654" t="s">
        <v>229</v>
      </c>
      <c r="D416" s="184">
        <v>17.689987606194332</v>
      </c>
      <c r="E416" s="184">
        <v>17.690024728156402</v>
      </c>
      <c r="F416" s="184">
        <v>17.690005925340706</v>
      </c>
      <c r="G416" s="184">
        <v>17.690011684311155</v>
      </c>
      <c r="H416" s="184">
        <v>17.689969973613177</v>
      </c>
      <c r="I416" s="184">
        <v>17.689863960100137</v>
      </c>
      <c r="J416" s="184">
        <v>17.690117941720715</v>
      </c>
      <c r="K416" s="184">
        <v>17.690008717734905</v>
      </c>
      <c r="L416" s="184">
        <v>17.690060749568154</v>
      </c>
      <c r="M416" s="184">
        <v>17.690039974066231</v>
      </c>
      <c r="N416" s="184">
        <v>17.690011633999699</v>
      </c>
      <c r="O416" s="184">
        <v>17.690005969131064</v>
      </c>
      <c r="P416" s="184">
        <v>23.339976241632037</v>
      </c>
      <c r="Q416" s="184">
        <v>23.340033508787752</v>
      </c>
      <c r="R416" s="184">
        <v>23.340007213458254</v>
      </c>
      <c r="S416" s="184">
        <v>23.340009028785893</v>
      </c>
      <c r="T416" s="184">
        <v>23.339952425724775</v>
      </c>
      <c r="U416" s="184">
        <v>23.339808651438997</v>
      </c>
      <c r="V416" s="184">
        <v>23.340161866133343</v>
      </c>
      <c r="W416" s="184">
        <v>23.340029564492287</v>
      </c>
      <c r="X416" s="184">
        <v>23.340100537623975</v>
      </c>
      <c r="Y416" s="184">
        <v>23.340041476850679</v>
      </c>
      <c r="Z416" s="184">
        <v>23.340019182778128</v>
      </c>
      <c r="AA416" s="184">
        <v>23.340010232796111</v>
      </c>
      <c r="AB416" s="184">
        <v>45.02001665982867</v>
      </c>
      <c r="AC416" s="184">
        <v>45.019914938068943</v>
      </c>
      <c r="AD416" s="184">
        <v>45.019736022048946</v>
      </c>
      <c r="AE416" s="184">
        <v>45.01979222422267</v>
      </c>
      <c r="AF416" s="184">
        <v>45.020003643047581</v>
      </c>
      <c r="AG416" s="184">
        <v>45.020094131437148</v>
      </c>
      <c r="AH416" s="184">
        <v>45.020048002755061</v>
      </c>
      <c r="AI416" s="184">
        <v>45.02000513137402</v>
      </c>
      <c r="AJ416" s="184">
        <v>45.019991704122788</v>
      </c>
      <c r="AK416" s="184">
        <v>45.020012711404604</v>
      </c>
      <c r="AL416" s="184">
        <v>45.019878529085894</v>
      </c>
      <c r="AM416" s="184">
        <v>45.019907268019509</v>
      </c>
      <c r="AN416" s="184">
        <v>45.02</v>
      </c>
      <c r="AO416" s="184">
        <v>45.019944089150997</v>
      </c>
      <c r="AP416" s="184">
        <v>45.019716692189895</v>
      </c>
      <c r="AQ416" s="184">
        <v>45.020080886681846</v>
      </c>
      <c r="AR416" s="184">
        <v>45.020167837564109</v>
      </c>
      <c r="AS416" s="184">
        <v>45.02004757636351</v>
      </c>
      <c r="AT416" s="184">
        <v>45.01997530535327</v>
      </c>
      <c r="AU416" s="184">
        <v>45.020005221951315</v>
      </c>
      <c r="AV416" s="184">
        <v>45.019993764656441</v>
      </c>
      <c r="AW416" s="184">
        <v>45.01988974321776</v>
      </c>
      <c r="AX416" s="184">
        <v>45.019934825391012</v>
      </c>
      <c r="AY416" s="184">
        <v>45.02009200052985</v>
      </c>
      <c r="AZ416" s="184">
        <v>46.100081562458513</v>
      </c>
      <c r="BA416" s="184">
        <v>46.099915755204613</v>
      </c>
      <c r="BB416" s="184">
        <v>46.09997863095662</v>
      </c>
      <c r="BC416" s="184">
        <v>46.10000563412023</v>
      </c>
      <c r="BD416" s="184">
        <v>46.100009312576638</v>
      </c>
      <c r="BE416" s="184">
        <v>46.099905052046623</v>
      </c>
      <c r="BF416" s="184">
        <v>46.100000356851005</v>
      </c>
      <c r="BG416" s="184">
        <v>46.100000361233832</v>
      </c>
      <c r="BH416" s="184">
        <v>46.100100374780659</v>
      </c>
      <c r="BI416" s="184">
        <v>46.099785346307961</v>
      </c>
      <c r="BJ416" s="184">
        <v>46.100138763933579</v>
      </c>
      <c r="BK416" s="184">
        <v>46.099980409202779</v>
      </c>
      <c r="BL416" s="184">
        <v>47.260077026622795</v>
      </c>
      <c r="BM416" s="184">
        <v>47.259974371782903</v>
      </c>
      <c r="BN416" s="184">
        <v>47.259849261042255</v>
      </c>
      <c r="BO416" s="184">
        <v>47.260000559471862</v>
      </c>
      <c r="BP416" s="184">
        <v>47.259974012223879</v>
      </c>
      <c r="BQ416" s="184">
        <v>47.260108846416067</v>
      </c>
      <c r="BR416" s="184">
        <v>47.260042394041079</v>
      </c>
      <c r="BS416" s="184">
        <v>47.259960127506687</v>
      </c>
      <c r="BT416" s="184">
        <v>47.259862409176684</v>
      </c>
      <c r="BU416" s="184">
        <v>47.259668830695162</v>
      </c>
      <c r="BV416" s="184">
        <v>47.260073008308893</v>
      </c>
      <c r="BW416" s="184">
        <v>47.260075002625719</v>
      </c>
      <c r="BX416" s="184">
        <v>48.490060780277474</v>
      </c>
      <c r="BY416" s="184">
        <v>48.490074708090539</v>
      </c>
      <c r="BZ416" s="184">
        <v>48.489716606261737</v>
      </c>
      <c r="CA416" s="184">
        <v>48.489999483844322</v>
      </c>
      <c r="CB416" s="184">
        <v>48.490186876413773</v>
      </c>
      <c r="CC416" s="184">
        <v>48.489890089118433</v>
      </c>
      <c r="CD416" s="184">
        <v>48.490048130549425</v>
      </c>
      <c r="CE416" s="184">
        <v>48.489953850611677</v>
      </c>
      <c r="CF416" s="184">
        <v>48.490003066543999</v>
      </c>
      <c r="CG416" s="184">
        <v>48.490241473066455</v>
      </c>
      <c r="CH416" s="184">
        <v>48.489820071971209</v>
      </c>
      <c r="CI416" s="184">
        <v>48.490037701853012</v>
      </c>
      <c r="CJ416" s="184">
        <v>49.779896855847326</v>
      </c>
      <c r="CK416" s="184">
        <v>49.780048237974007</v>
      </c>
      <c r="CL416" s="184">
        <v>49.779715603591804</v>
      </c>
      <c r="CM416" s="184">
        <v>49.780095465393799</v>
      </c>
      <c r="CN416" s="184">
        <v>49.780188982778185</v>
      </c>
      <c r="CO416" s="184">
        <v>49.779889623673824</v>
      </c>
      <c r="CP416" s="184">
        <v>49.780001332262849</v>
      </c>
      <c r="CQ416" s="184">
        <v>49.780001381170287</v>
      </c>
      <c r="CR416" s="184">
        <v>49.779989077913193</v>
      </c>
      <c r="CS416" s="184">
        <v>49.780269509251809</v>
      </c>
      <c r="CT416" s="184">
        <v>49.780125836082377</v>
      </c>
      <c r="CU416" s="184">
        <v>49.779894020593723</v>
      </c>
      <c r="CV416" s="184">
        <v>51.11</v>
      </c>
      <c r="CW416" s="184">
        <v>51.110003827018751</v>
      </c>
      <c r="CX416" s="184">
        <v>51.109712545314885</v>
      </c>
      <c r="CY416" s="184">
        <v>51.110288684171636</v>
      </c>
      <c r="CZ416" s="184">
        <v>51.110193844160591</v>
      </c>
      <c r="DA416" s="184">
        <v>51.109882031714918</v>
      </c>
      <c r="DB416" s="184">
        <v>51.110041441319872</v>
      </c>
      <c r="DC416" s="184">
        <v>51.110006753000611</v>
      </c>
      <c r="DD416" s="184">
        <v>51.110046252482569</v>
      </c>
      <c r="DE416" s="184">
        <v>51.109646825677686</v>
      </c>
      <c r="DF416" s="184">
        <v>51.109867703164447</v>
      </c>
      <c r="DG416" s="184">
        <v>51.110101680063771</v>
      </c>
      <c r="DH416" s="184">
        <v>52.499885364448104</v>
      </c>
      <c r="DI416" s="184">
        <v>52.500117421573748</v>
      </c>
      <c r="DJ416" s="184">
        <v>52.500055231835624</v>
      </c>
      <c r="DK416" s="184">
        <v>52.499672358632388</v>
      </c>
      <c r="DL416" s="184">
        <v>52.500079343669171</v>
      </c>
      <c r="DM416" s="184">
        <v>52.499941823935956</v>
      </c>
      <c r="DN416" s="184">
        <v>52.499902985879061</v>
      </c>
      <c r="DO416" s="184">
        <v>52.500001838715256</v>
      </c>
      <c r="DP416" s="184">
        <v>52.499986343088921</v>
      </c>
      <c r="DQ416" s="184">
        <v>52.499884941751766</v>
      </c>
      <c r="DR416" s="184">
        <v>52.499960583366182</v>
      </c>
      <c r="DS416" s="184">
        <v>52.500069593633697</v>
      </c>
      <c r="DT416" s="184">
        <v>53.920093903231717</v>
      </c>
      <c r="DU416" s="184">
        <v>53.920054852350972</v>
      </c>
      <c r="DV416" s="184">
        <v>53.919874169870681</v>
      </c>
      <c r="DW416" s="184">
        <v>53.919815825861356</v>
      </c>
      <c r="DX416" s="184">
        <v>53.92013794916604</v>
      </c>
      <c r="DY416" s="184">
        <v>53.92009644335991</v>
      </c>
      <c r="DZ416" s="184">
        <v>53.920049702607955</v>
      </c>
      <c r="EA416" s="184">
        <v>53.919952167111639</v>
      </c>
      <c r="EB416" s="184">
        <v>53.920174030218753</v>
      </c>
      <c r="EC416" s="184">
        <v>53.919619294830191</v>
      </c>
      <c r="ED416" s="184">
        <v>53.919916571861968</v>
      </c>
      <c r="EE416" s="184">
        <v>53.919840640389545</v>
      </c>
      <c r="EF416" s="184">
        <v>55.409891910803395</v>
      </c>
      <c r="EG416" s="184">
        <v>55.409888731598905</v>
      </c>
      <c r="EH416" s="184">
        <v>55.409647322533218</v>
      </c>
      <c r="EI416" s="184">
        <v>55.409995396183945</v>
      </c>
      <c r="EJ416" s="184">
        <v>55.410227689874901</v>
      </c>
      <c r="EK416" s="184">
        <v>55.409877808918338</v>
      </c>
      <c r="EL416" s="184">
        <v>55.41005807335906</v>
      </c>
      <c r="EM416" s="184">
        <v>55.40994165661354</v>
      </c>
      <c r="EN416" s="184">
        <v>55.409996972907521</v>
      </c>
      <c r="EO416" s="184">
        <v>55.410002311337102</v>
      </c>
      <c r="EP416" s="184">
        <v>55.410147286821704</v>
      </c>
      <c r="EQ416" s="184">
        <v>55.409874923413028</v>
      </c>
      <c r="ER416" s="184">
        <v>56.950080737022617</v>
      </c>
      <c r="ES416" s="184">
        <v>56.950168311000922</v>
      </c>
      <c r="ET416" s="184">
        <v>56.949662673436777</v>
      </c>
      <c r="EU416" s="184">
        <v>56.949858395144979</v>
      </c>
      <c r="EV416" s="184">
        <v>56.950149858616669</v>
      </c>
      <c r="EW416" s="184">
        <v>56.950120616525375</v>
      </c>
      <c r="EX416" s="184">
        <v>56.950015697944245</v>
      </c>
      <c r="EY416" s="184">
        <v>56.950057329413738</v>
      </c>
      <c r="EZ416" s="184">
        <v>56.949915007285092</v>
      </c>
      <c r="FA416" s="184">
        <v>56.95033730875798</v>
      </c>
      <c r="FB416" s="184">
        <v>56.949922736637973</v>
      </c>
      <c r="FC416" s="184">
        <v>56.949993819530285</v>
      </c>
      <c r="FD416" s="184">
        <v>58.550023000509739</v>
      </c>
      <c r="FE416" s="184">
        <v>58.549888076406504</v>
      </c>
      <c r="FF416" s="184">
        <v>58.549660014068387</v>
      </c>
      <c r="FG416" s="184">
        <v>58.550115282293824</v>
      </c>
      <c r="FH416" s="184">
        <v>58.550226068108316</v>
      </c>
      <c r="FI416" s="184">
        <v>58.549865677673971</v>
      </c>
      <c r="FJ416" s="184">
        <v>58.55000366839139</v>
      </c>
      <c r="FK416" s="184">
        <v>58.550000182462448</v>
      </c>
      <c r="FL416" s="184">
        <v>58.549989402506483</v>
      </c>
      <c r="FM416" s="184">
        <v>58.550016151609775</v>
      </c>
      <c r="FN416" s="184">
        <v>58.549846310235495</v>
      </c>
      <c r="FO416" s="184">
        <v>58.549876558077919</v>
      </c>
      <c r="FP416" s="184">
        <v>60.21</v>
      </c>
      <c r="FQ416" s="184">
        <v>60.210003827018745</v>
      </c>
      <c r="FR416" s="184">
        <v>60.209668072719431</v>
      </c>
      <c r="FS416" s="184">
        <v>60.210330558155569</v>
      </c>
      <c r="FT416" s="184">
        <v>60.210230387190009</v>
      </c>
      <c r="FU416" s="184">
        <v>60.209906479350714</v>
      </c>
      <c r="FV416" s="184">
        <v>60.210020629044564</v>
      </c>
      <c r="FW416" s="184">
        <v>60.210007126094567</v>
      </c>
      <c r="FX416" s="184">
        <v>60.210048085111957</v>
      </c>
      <c r="FY416" s="184">
        <v>60.209567198177673</v>
      </c>
      <c r="FZ416" s="184">
        <v>60.209843012003091</v>
      </c>
      <c r="GA416" s="184">
        <v>60.210120543510669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AT546"/>
  <sheetViews>
    <sheetView showGridLines="0" zoomScale="80" zoomScaleNormal="80" workbookViewId="0">
      <pane ySplit="1" topLeftCell="A266" activePane="bottomLeft" state="frozen"/>
      <selection activeCell="F48" sqref="F48"/>
      <selection pane="bottomLeft" activeCell="B2" sqref="B2"/>
    </sheetView>
  </sheetViews>
  <sheetFormatPr defaultRowHeight="15"/>
  <cols>
    <col min="1" max="1" width="9.140625" style="60"/>
    <col min="2" max="2" width="22.85546875" style="41" bestFit="1" customWidth="1"/>
    <col min="3" max="3" width="40.5703125" style="41" bestFit="1" customWidth="1"/>
    <col min="4" max="7" width="13.7109375" style="45" bestFit="1" customWidth="1"/>
    <col min="8" max="18" width="13.7109375" style="462" bestFit="1" customWidth="1"/>
    <col min="19" max="19" width="9.140625" style="32"/>
    <col min="20" max="37" width="9.140625" style="41"/>
    <col min="38" max="39" width="10.5703125" style="41" bestFit="1" customWidth="1"/>
    <col min="40" max="40" width="9.140625" style="41"/>
    <col min="41" max="41" width="9.7109375" style="41" bestFit="1" customWidth="1"/>
    <col min="42" max="46" width="9.140625" style="41"/>
  </cols>
  <sheetData>
    <row r="1" spans="1:46" ht="15.75" thickBot="1">
      <c r="D1" s="271">
        <f>+AL2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AK1" s="41" t="s">
        <v>130</v>
      </c>
      <c r="AO1" s="27">
        <f>+'Monthly Sources and Uses'!C2</f>
        <v>41275</v>
      </c>
      <c r="AP1" s="41" t="str">
        <f t="shared" ref="AP1:AP32" si="12">+VLOOKUP(AQ1,$AS$1:$AT$197,2,FALSE)</f>
        <v>d</v>
      </c>
      <c r="AQ1" s="41">
        <f>+COLUMN('Monthly Sources and Uses'!D2)</f>
        <v>4</v>
      </c>
      <c r="AS1" s="41">
        <v>1</v>
      </c>
      <c r="AT1" s="41" t="s">
        <v>111</v>
      </c>
    </row>
    <row r="2" spans="1:46">
      <c r="B2" s="160" t="s">
        <v>32</v>
      </c>
      <c r="C2" s="161" t="s">
        <v>33</v>
      </c>
      <c r="D2" s="100" t="str">
        <f>+"CY "&amp;YEAR(D$1)</f>
        <v>CY 2013</v>
      </c>
      <c r="E2" s="101" t="str">
        <f>+"CY "&amp;YEAR(E$1)</f>
        <v>CY 2014</v>
      </c>
      <c r="F2" s="101" t="str">
        <f t="shared" ref="F2:R2" si="13">+"CY "&amp;YEAR(F$1)</f>
        <v>CY 2015</v>
      </c>
      <c r="G2" s="101" t="str">
        <f t="shared" si="13"/>
        <v>CY 2016</v>
      </c>
      <c r="H2" s="101" t="str">
        <f t="shared" si="13"/>
        <v>CY 2017</v>
      </c>
      <c r="I2" s="101" t="str">
        <f t="shared" si="13"/>
        <v>CY 2018</v>
      </c>
      <c r="J2" s="101" t="str">
        <f t="shared" si="13"/>
        <v>CY 2019</v>
      </c>
      <c r="K2" s="101" t="str">
        <f t="shared" si="13"/>
        <v>CY 2020</v>
      </c>
      <c r="L2" s="101" t="str">
        <f t="shared" si="13"/>
        <v>CY 2021</v>
      </c>
      <c r="M2" s="101" t="str">
        <f t="shared" si="13"/>
        <v>CY 2022</v>
      </c>
      <c r="N2" s="101" t="str">
        <f t="shared" si="13"/>
        <v>CY 2023</v>
      </c>
      <c r="O2" s="101" t="str">
        <f t="shared" si="13"/>
        <v>CY 2024</v>
      </c>
      <c r="P2" s="101" t="str">
        <f t="shared" si="13"/>
        <v>CY 2025</v>
      </c>
      <c r="Q2" s="101" t="str">
        <f t="shared" si="13"/>
        <v>CY 2026</v>
      </c>
      <c r="R2" s="101" t="str">
        <f t="shared" si="13"/>
        <v>CY 2027</v>
      </c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2"/>
        <v>e</v>
      </c>
      <c r="AQ2" s="41">
        <f>+AQ1+1</f>
        <v>5</v>
      </c>
      <c r="AS2" s="41">
        <f>+AS1+1</f>
        <v>2</v>
      </c>
      <c r="AT2" s="41" t="s">
        <v>112</v>
      </c>
    </row>
    <row r="3" spans="1:46">
      <c r="A3" s="60">
        <f>+ROW(A3)</f>
        <v>3</v>
      </c>
      <c r="B3" s="75" t="s">
        <v>1</v>
      </c>
      <c r="C3" s="163" t="s">
        <v>34</v>
      </c>
      <c r="D3" s="75">
        <f ca="1">+AVERAGE(INDIRECT("'Monthly Resource Report'!"&amp;VLOOKUP(D$1,$AO$1:$AP$197,2,FALSE)&amp;$A3&amp;":"&amp;VLOOKUP(DATE(YEAR(D$1),12,1),$AO$1:$AP$197,2,FALSE)&amp;$A3))</f>
        <v>417</v>
      </c>
      <c r="E3" s="76">
        <f ca="1">+AVERAGE(INDIRECT("'Monthly Resource Report'!"&amp;VLOOKUP(E$1,$AO$1:$AP$197,2,FALSE)&amp;$A3&amp;":"&amp;VLOOKUP(DATE(YEAR(E$1),12,1),$AO$1:$AP$197,2,FALSE)&amp;$A3))</f>
        <v>417</v>
      </c>
      <c r="F3" s="76">
        <f ca="1">+AVERAGE(INDIRECT("'Monthly Resource Report'!"&amp;VLOOKUP(F$1,$AO$1:$AP$197,2,FALSE)&amp;$A3&amp;":"&amp;VLOOKUP(DATE(YEAR(F$1),12,1),$AO$1:$AP$197,2,FALSE)&amp;$A3))</f>
        <v>417</v>
      </c>
      <c r="G3" s="76">
        <f ca="1">+AVERAGE(INDIRECT("'Monthly Resource Report'!"&amp;VLOOKUP(G$1,$AO$1:$AP$197,2,FALSE)&amp;$A3&amp;":"&amp;VLOOKUP(DATE(YEAR(G$1),12,1),$AO$1:$AP$197,2,FALSE)&amp;$A3))</f>
        <v>417</v>
      </c>
      <c r="H3" s="76">
        <f t="shared" ref="H3:R3" ca="1" si="14">+AVERAGE(INDIRECT("'Monthly Resource Report'!"&amp;VLOOKUP(H$1,$AO$1:$AP$197,2,FALSE)&amp;$A3&amp;":"&amp;VLOOKUP(DATE(YEAR(H$1),12,1),$AO$1:$AP$197,2,FALSE)&amp;$A3))</f>
        <v>417</v>
      </c>
      <c r="I3" s="76">
        <f t="shared" ca="1" si="14"/>
        <v>417</v>
      </c>
      <c r="J3" s="76">
        <f t="shared" ca="1" si="14"/>
        <v>417</v>
      </c>
      <c r="K3" s="76">
        <f t="shared" ca="1" si="14"/>
        <v>417</v>
      </c>
      <c r="L3" s="76">
        <f t="shared" ca="1" si="14"/>
        <v>417</v>
      </c>
      <c r="M3" s="76">
        <f t="shared" ca="1" si="14"/>
        <v>417</v>
      </c>
      <c r="N3" s="76">
        <f t="shared" ca="1" si="14"/>
        <v>417</v>
      </c>
      <c r="O3" s="76">
        <f t="shared" ca="1" si="14"/>
        <v>417</v>
      </c>
      <c r="P3" s="76">
        <f t="shared" ca="1" si="14"/>
        <v>417</v>
      </c>
      <c r="Q3" s="76">
        <f t="shared" ca="1" si="14"/>
        <v>417</v>
      </c>
      <c r="R3" s="76">
        <f t="shared" ca="1" si="14"/>
        <v>417</v>
      </c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5">+EDATE(AO2,1)</f>
        <v>41334</v>
      </c>
      <c r="AP3" s="41" t="str">
        <f t="shared" si="12"/>
        <v>f</v>
      </c>
      <c r="AQ3" s="41">
        <f t="shared" ref="AQ3:AQ66" si="16">+AQ2+1</f>
        <v>6</v>
      </c>
      <c r="AS3" s="41">
        <f t="shared" ref="AS3:AS66" si="17">+AS2+1</f>
        <v>3</v>
      </c>
      <c r="AT3" s="41" t="s">
        <v>104</v>
      </c>
    </row>
    <row r="4" spans="1:46">
      <c r="A4" s="60">
        <f t="shared" ref="A4:A67" si="18">+ROW(A4)</f>
        <v>4</v>
      </c>
      <c r="B4" s="96" t="s">
        <v>1</v>
      </c>
      <c r="C4" s="166" t="s">
        <v>35</v>
      </c>
      <c r="D4" s="90">
        <f t="shared" ref="D4:R5" ca="1" si="19">+SUM(INDIRECT("'Monthly Resource Report'!"&amp;(VLOOKUP(D$1,$AO$1:$AP$197,2,FALSE)&amp;$A4&amp;":"&amp;VLOOKUP(DATE(YEAR(D$1),12,1),$AO$1:$AP$181,2,FALSE)&amp;$A4)))</f>
        <v>1355861.7968888888</v>
      </c>
      <c r="E4" s="91">
        <f t="shared" ca="1" si="19"/>
        <v>1487039.5222222223</v>
      </c>
      <c r="F4" s="91">
        <f t="shared" ca="1" si="19"/>
        <v>1429441.4</v>
      </c>
      <c r="G4" s="91">
        <f t="shared" ca="1" si="19"/>
        <v>1501577.1333333335</v>
      </c>
      <c r="H4" s="91">
        <f t="shared" ca="1" si="19"/>
        <v>1317386.6222222222</v>
      </c>
      <c r="I4" s="91">
        <f t="shared" ca="1" si="19"/>
        <v>1509720.2</v>
      </c>
      <c r="J4" s="91">
        <f t="shared" ca="1" si="19"/>
        <v>1470348.2346666667</v>
      </c>
      <c r="K4" s="91">
        <f t="shared" ca="1" si="19"/>
        <v>1580176.9333333331</v>
      </c>
      <c r="L4" s="91">
        <f t="shared" ca="1" si="19"/>
        <v>1482357.1737777777</v>
      </c>
      <c r="M4" s="91">
        <f t="shared" ca="1" si="19"/>
        <v>1572760.5777777778</v>
      </c>
      <c r="N4" s="91">
        <f t="shared" ca="1" si="19"/>
        <v>1446357.4751111113</v>
      </c>
      <c r="O4" s="91">
        <f t="shared" ca="1" si="19"/>
        <v>1573725.8666666665</v>
      </c>
      <c r="P4" s="91">
        <f t="shared" ca="1" si="19"/>
        <v>1379662.9862222222</v>
      </c>
      <c r="Q4" s="91">
        <f t="shared" ca="1" si="19"/>
        <v>1539396.4111111111</v>
      </c>
      <c r="R4" s="91">
        <f t="shared" ca="1" si="19"/>
        <v>1447067.0071111112</v>
      </c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5"/>
        <v>41365</v>
      </c>
      <c r="AP4" s="41" t="str">
        <f t="shared" si="12"/>
        <v>g</v>
      </c>
      <c r="AQ4" s="41">
        <f t="shared" si="16"/>
        <v>7</v>
      </c>
      <c r="AS4" s="41">
        <f t="shared" si="17"/>
        <v>4</v>
      </c>
      <c r="AT4" s="41" t="s">
        <v>113</v>
      </c>
    </row>
    <row r="5" spans="1:46">
      <c r="A5" s="60">
        <f t="shared" si="18"/>
        <v>5</v>
      </c>
      <c r="B5" s="96" t="s">
        <v>1</v>
      </c>
      <c r="C5" s="166" t="s">
        <v>36</v>
      </c>
      <c r="D5" s="88">
        <f t="shared" ca="1" si="19"/>
        <v>2912575.91</v>
      </c>
      <c r="E5" s="89">
        <f t="shared" ca="1" si="19"/>
        <v>3190068.71</v>
      </c>
      <c r="F5" s="89">
        <f t="shared" ca="1" si="19"/>
        <v>3050235.68</v>
      </c>
      <c r="G5" s="89">
        <f t="shared" ca="1" si="19"/>
        <v>3206995.93</v>
      </c>
      <c r="H5" s="89">
        <f t="shared" ca="1" si="19"/>
        <v>2812400.99</v>
      </c>
      <c r="I5" s="89">
        <f t="shared" ca="1" si="19"/>
        <v>3262512.5200000005</v>
      </c>
      <c r="J5" s="89">
        <f t="shared" ca="1" si="19"/>
        <v>3173538.0999999996</v>
      </c>
      <c r="K5" s="89">
        <f t="shared" ca="1" si="19"/>
        <v>3395946.9</v>
      </c>
      <c r="L5" s="89">
        <f t="shared" ca="1" si="19"/>
        <v>3185428.7100000004</v>
      </c>
      <c r="M5" s="89">
        <f t="shared" ca="1" si="19"/>
        <v>3379256.77</v>
      </c>
      <c r="N5" s="89">
        <f t="shared" ca="1" si="19"/>
        <v>3106737.6</v>
      </c>
      <c r="O5" s="89">
        <f t="shared" ca="1" si="19"/>
        <v>3380460.9000000004</v>
      </c>
      <c r="P5" s="89">
        <f t="shared" ca="1" si="19"/>
        <v>2962070.91</v>
      </c>
      <c r="Q5" s="89">
        <f t="shared" ca="1" si="19"/>
        <v>3334701.7100000004</v>
      </c>
      <c r="R5" s="89">
        <f t="shared" ca="1" si="19"/>
        <v>3117255.7400000007</v>
      </c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5"/>
        <v>41395</v>
      </c>
      <c r="AP5" s="41" t="str">
        <f t="shared" si="12"/>
        <v>h</v>
      </c>
      <c r="AQ5" s="41">
        <f t="shared" si="16"/>
        <v>8</v>
      </c>
      <c r="AS5" s="41">
        <f t="shared" si="17"/>
        <v>5</v>
      </c>
      <c r="AT5" s="41" t="s">
        <v>114</v>
      </c>
    </row>
    <row r="6" spans="1:46">
      <c r="A6" s="60">
        <f t="shared" si="18"/>
        <v>6</v>
      </c>
      <c r="B6" s="171" t="s">
        <v>1</v>
      </c>
      <c r="C6" s="172" t="s">
        <v>95</v>
      </c>
      <c r="D6" s="77">
        <f ca="1">+D5/(D3*D26)</f>
        <v>0.79732814022754406</v>
      </c>
      <c r="E6" s="78">
        <f ca="1">+E5/(E3*E26)</f>
        <v>0.87329279316273012</v>
      </c>
      <c r="F6" s="78">
        <f ca="1">+F5/(F3*F26)</f>
        <v>0.83501299782092142</v>
      </c>
      <c r="G6" s="78">
        <f ca="1">+G5/(G3*G26)</f>
        <v>0.87552797379582681</v>
      </c>
      <c r="H6" s="78">
        <f t="shared" ref="H6:P6" ca="1" si="23">+H5/(H3*H26)</f>
        <v>0.76990489526187278</v>
      </c>
      <c r="I6" s="78">
        <f t="shared" ca="1" si="23"/>
        <v>0.89312454693779242</v>
      </c>
      <c r="J6" s="78">
        <f t="shared" ca="1" si="23"/>
        <v>0.86876747916735098</v>
      </c>
      <c r="K6" s="78">
        <f t="shared" ca="1" si="23"/>
        <v>0.92711265413898392</v>
      </c>
      <c r="L6" s="78">
        <f t="shared" ca="1" si="23"/>
        <v>0.87202257645938053</v>
      </c>
      <c r="M6" s="78">
        <f t="shared" ca="1" si="23"/>
        <v>0.92508370563822917</v>
      </c>
      <c r="N6" s="78">
        <f t="shared" ca="1" si="23"/>
        <v>0.85048060181991392</v>
      </c>
      <c r="O6" s="78">
        <f t="shared" ca="1" si="23"/>
        <v>0.92288488881026332</v>
      </c>
      <c r="P6" s="78">
        <f t="shared" ca="1" si="23"/>
        <v>0.81087757465260668</v>
      </c>
      <c r="Q6" s="78">
        <f t="shared" ref="Q6" ca="1" si="24">+Q5/(Q3*Q26)</f>
        <v>0.91288659757125823</v>
      </c>
      <c r="R6" s="78">
        <f t="shared" ref="R6" ca="1" si="25">+R5/(R3*R26)</f>
        <v>0.85335998050874384</v>
      </c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5"/>
        <v>41426</v>
      </c>
      <c r="AP6" s="41" t="str">
        <f t="shared" si="12"/>
        <v>i</v>
      </c>
      <c r="AQ6" s="41">
        <f t="shared" si="16"/>
        <v>9</v>
      </c>
      <c r="AS6" s="41">
        <f t="shared" si="17"/>
        <v>6</v>
      </c>
      <c r="AT6" s="41" t="s">
        <v>109</v>
      </c>
    </row>
    <row r="7" spans="1:46">
      <c r="A7" s="60">
        <f t="shared" si="18"/>
        <v>7</v>
      </c>
      <c r="B7" s="96" t="s">
        <v>1</v>
      </c>
      <c r="C7" s="166" t="s">
        <v>268</v>
      </c>
      <c r="D7" s="88">
        <f ca="1">+SUM(INDIRECT("'Monthly Resource Report'!"&amp;(VLOOKUP(D$1,$AO$1:$AP$197,2,FALSE)&amp;$A7&amp;":"&amp;VLOOKUP(DATE(YEAR(D$1),12,1),$AO$1:$AP$181,2,FALSE)&amp;$A7)))</f>
        <v>30506890.43</v>
      </c>
      <c r="E7" s="89">
        <f ca="1">+SUM(INDIRECT("'Monthly Resource Report'!"&amp;(VLOOKUP(E$1,$AO$1:$AP$197,2,FALSE)&amp;$A7&amp;":"&amp;VLOOKUP(DATE(YEAR(E$1),12,1),$AO$1:$AP$181,2,FALSE)&amp;$A7)))</f>
        <v>33458389.25</v>
      </c>
      <c r="F7" s="89">
        <f ca="1">+SUM(INDIRECT("'Monthly Resource Report'!"&amp;(VLOOKUP(F$1,$AO$1:$AP$197,2,FALSE)&amp;$A7&amp;":"&amp;VLOOKUP(DATE(YEAR(F$1),12,1),$AO$1:$AP$181,2,FALSE)&amp;$A7)))</f>
        <v>32162431.5</v>
      </c>
      <c r="G7" s="89">
        <f ca="1">+SUM(INDIRECT("'Monthly Resource Report'!"&amp;(VLOOKUP(G$1,$AO$1:$AP$197,2,FALSE)&amp;$A7&amp;":"&amp;VLOOKUP(DATE(YEAR(G$1),12,1),$AO$1:$AP$181,2,FALSE)&amp;$A7)))</f>
        <v>33785485.5</v>
      </c>
      <c r="H7" s="89">
        <f t="shared" ref="H7:R7" ca="1" si="26">+SUM(INDIRECT("'Monthly Resource Report'!"&amp;(VLOOKUP(H$1,$AO$1:$AP$197,2,FALSE)&amp;$A7&amp;":"&amp;VLOOKUP(DATE(YEAR(H$1),12,1),$AO$1:$AP$181,2,FALSE)&amp;$A7)))</f>
        <v>29641199</v>
      </c>
      <c r="I7" s="89">
        <f t="shared" ca="1" si="26"/>
        <v>33968704.5</v>
      </c>
      <c r="J7" s="89">
        <f t="shared" ca="1" si="26"/>
        <v>33082835.280000001</v>
      </c>
      <c r="K7" s="89">
        <f t="shared" ca="1" si="26"/>
        <v>35553981</v>
      </c>
      <c r="L7" s="89">
        <f t="shared" ca="1" si="26"/>
        <v>33353036.41</v>
      </c>
      <c r="M7" s="89">
        <f t="shared" ca="1" si="26"/>
        <v>35387113</v>
      </c>
      <c r="N7" s="89">
        <f t="shared" ca="1" si="26"/>
        <v>32543043.189999998</v>
      </c>
      <c r="O7" s="89">
        <f t="shared" ca="1" si="26"/>
        <v>35408832</v>
      </c>
      <c r="P7" s="89">
        <f t="shared" ca="1" si="26"/>
        <v>31042417.189999998</v>
      </c>
      <c r="Q7" s="89">
        <f t="shared" ca="1" si="26"/>
        <v>34636419.25</v>
      </c>
      <c r="R7" s="89">
        <f t="shared" ca="1" si="26"/>
        <v>32559007.66</v>
      </c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5"/>
        <v>41456</v>
      </c>
      <c r="AP7" s="41" t="str">
        <f t="shared" si="12"/>
        <v>j</v>
      </c>
      <c r="AQ7" s="41">
        <f t="shared" si="16"/>
        <v>10</v>
      </c>
      <c r="AS7" s="41">
        <f t="shared" si="17"/>
        <v>7</v>
      </c>
      <c r="AT7" s="41" t="s">
        <v>115</v>
      </c>
    </row>
    <row r="8" spans="1:46">
      <c r="A8" s="60">
        <f t="shared" si="18"/>
        <v>8</v>
      </c>
      <c r="B8" s="171" t="s">
        <v>1</v>
      </c>
      <c r="C8" s="172" t="s">
        <v>269</v>
      </c>
      <c r="D8" s="92">
        <f ca="1">+D7/D5</f>
        <v>10.474195822762264</v>
      </c>
      <c r="E8" s="93">
        <f ca="1">+E7/E5</f>
        <v>10.48829736648525</v>
      </c>
      <c r="F8" s="93">
        <f t="shared" ref="F8:G8" ca="1" si="27">+F7/F5</f>
        <v>10.544244731934944</v>
      </c>
      <c r="G8" s="93">
        <f t="shared" ca="1" si="27"/>
        <v>10.534932453126</v>
      </c>
      <c r="H8" s="93">
        <f t="shared" ref="H8:P8" ca="1" si="28">+H7/H5</f>
        <v>10.539464004384381</v>
      </c>
      <c r="I8" s="93">
        <f t="shared" ca="1" si="28"/>
        <v>10.411823492404558</v>
      </c>
      <c r="J8" s="93">
        <f t="shared" ca="1" si="28"/>
        <v>10.424590547691867</v>
      </c>
      <c r="K8" s="93">
        <f t="shared" ca="1" si="28"/>
        <v>10.469533843417871</v>
      </c>
      <c r="L8" s="93">
        <f t="shared" ca="1" si="28"/>
        <v>10.470501601650973</v>
      </c>
      <c r="M8" s="93">
        <f t="shared" ca="1" si="28"/>
        <v>10.471862722642411</v>
      </c>
      <c r="N8" s="93">
        <f t="shared" ca="1" si="28"/>
        <v>10.474989323205152</v>
      </c>
      <c r="O8" s="93">
        <f t="shared" ca="1" si="28"/>
        <v>10.474557478242094</v>
      </c>
      <c r="P8" s="93">
        <f t="shared" ca="1" si="28"/>
        <v>10.47997098421928</v>
      </c>
      <c r="Q8" s="93">
        <f t="shared" ref="Q8:R8" ca="1" si="29">+Q7/Q5</f>
        <v>10.38666191525718</v>
      </c>
      <c r="R8" s="93">
        <f t="shared" ca="1" si="29"/>
        <v>10.44476628664416</v>
      </c>
      <c r="AK8" s="41">
        <f t="shared" si="20"/>
        <v>2019</v>
      </c>
      <c r="AL8" s="27">
        <f t="shared" ref="AL8:AL16" si="30">+DATE(YEAR(AM7)+1,1,1)</f>
        <v>43466</v>
      </c>
      <c r="AM8" s="27">
        <f t="shared" ref="AM8:AM16" si="31">+DATE(YEAR(AL8),12,1)</f>
        <v>43800</v>
      </c>
      <c r="AO8" s="27">
        <f t="shared" si="15"/>
        <v>41487</v>
      </c>
      <c r="AP8" s="41" t="str">
        <f t="shared" si="12"/>
        <v>k</v>
      </c>
      <c r="AQ8" s="41">
        <f t="shared" si="16"/>
        <v>11</v>
      </c>
      <c r="AS8" s="41">
        <f t="shared" si="17"/>
        <v>8</v>
      </c>
      <c r="AT8" s="41" t="s">
        <v>116</v>
      </c>
    </row>
    <row r="9" spans="1:46">
      <c r="A9" s="60">
        <f t="shared" si="18"/>
        <v>9</v>
      </c>
      <c r="B9" s="96" t="s">
        <v>1</v>
      </c>
      <c r="C9" s="166" t="s">
        <v>37</v>
      </c>
      <c r="D9" s="632">
        <f ca="1">+SUM(INDIRECT("'Monthly Resource Report'!"&amp;(VLOOKUP(D$1,$AO$1:$AP$197,2,FALSE)&amp;$A9&amp;":"&amp;VLOOKUP(DATE(YEAR(D$1),12,1),$AO$1:$AP$181,2,FALSE)&amp;$A9)))</f>
        <v>64125316.689999998</v>
      </c>
      <c r="E9" s="633">
        <f ca="1">+SUM(INDIRECT("'Monthly Resource Report'!"&amp;(VLOOKUP(E$1,$AO$1:$AP$197,2,FALSE)&amp;$A9&amp;":"&amp;VLOOKUP(DATE(YEAR(E$1),12,1),$AO$1:$AP$181,2,FALSE)&amp;$A9)))</f>
        <v>75247786</v>
      </c>
      <c r="F9" s="633">
        <f ca="1">+SUM(INDIRECT("'Monthly Resource Report'!"&amp;(VLOOKUP(F$1,$AO$1:$AP$197,2,FALSE)&amp;$A9&amp;":"&amp;VLOOKUP(DATE(YEAR(F$1),12,1),$AO$1:$AP$181,2,FALSE)&amp;$A9)))</f>
        <v>76739632.5</v>
      </c>
      <c r="G9" s="633">
        <f ca="1">+SUM(INDIRECT("'Monthly Resource Report'!"&amp;(VLOOKUP(G$1,$AO$1:$AP$197,2,FALSE)&amp;$A9&amp;":"&amp;VLOOKUP(DATE(YEAR(G$1),12,1),$AO$1:$AP$181,2,FALSE)&amp;$A9)))</f>
        <v>83213557</v>
      </c>
      <c r="H9" s="633">
        <f t="shared" ref="H9:R9" ca="1" si="32">+SUM(INDIRECT("'Monthly Resource Report'!"&amp;(VLOOKUP(H$1,$AO$1:$AP$197,2,FALSE)&amp;$A9&amp;":"&amp;VLOOKUP(DATE(YEAR(H$1),12,1),$AO$1:$AP$181,2,FALSE)&amp;$A9)))</f>
        <v>76652200.75</v>
      </c>
      <c r="I9" s="633">
        <f t="shared" ca="1" si="32"/>
        <v>90492780</v>
      </c>
      <c r="J9" s="633">
        <f t="shared" ca="1" si="32"/>
        <v>90779219.620000005</v>
      </c>
      <c r="K9" s="633">
        <f t="shared" ca="1" si="32"/>
        <v>102431161.5</v>
      </c>
      <c r="L9" s="633">
        <f t="shared" ca="1" si="32"/>
        <v>98958424.560000002</v>
      </c>
      <c r="M9" s="633">
        <f t="shared" ca="1" si="32"/>
        <v>109204856</v>
      </c>
      <c r="N9" s="633">
        <f t="shared" ca="1" si="32"/>
        <v>105439346.62</v>
      </c>
      <c r="O9" s="633">
        <f t="shared" ca="1" si="32"/>
        <v>117026264</v>
      </c>
      <c r="P9" s="633">
        <f t="shared" ca="1" si="32"/>
        <v>111845865.37</v>
      </c>
      <c r="Q9" s="633">
        <f t="shared" ca="1" si="32"/>
        <v>143498781</v>
      </c>
      <c r="R9" s="633">
        <f t="shared" ca="1" si="32"/>
        <v>145668909.25</v>
      </c>
      <c r="AK9" s="41">
        <f t="shared" si="20"/>
        <v>2020</v>
      </c>
      <c r="AL9" s="27">
        <f t="shared" si="30"/>
        <v>43831</v>
      </c>
      <c r="AM9" s="27">
        <f t="shared" si="31"/>
        <v>44166</v>
      </c>
      <c r="AO9" s="27">
        <f t="shared" si="15"/>
        <v>41518</v>
      </c>
      <c r="AP9" s="41" t="str">
        <f t="shared" si="12"/>
        <v>l</v>
      </c>
      <c r="AQ9" s="41">
        <f t="shared" si="16"/>
        <v>12</v>
      </c>
      <c r="AS9" s="41">
        <f t="shared" si="17"/>
        <v>9</v>
      </c>
      <c r="AT9" s="41" t="s">
        <v>117</v>
      </c>
    </row>
    <row r="10" spans="1:46">
      <c r="A10" s="60">
        <f t="shared" si="18"/>
        <v>10</v>
      </c>
      <c r="B10" s="171" t="s">
        <v>1</v>
      </c>
      <c r="C10" s="172" t="s">
        <v>270</v>
      </c>
      <c r="D10" s="79">
        <f ca="1">+D9/D7</f>
        <v>2.1019945260281316</v>
      </c>
      <c r="E10" s="80">
        <f ca="1">+E9/E7</f>
        <v>2.2489960720389433</v>
      </c>
      <c r="F10" s="80">
        <f t="shared" ref="F10:G10" ca="1" si="33">+F9/F7</f>
        <v>2.3860022057101</v>
      </c>
      <c r="G10" s="80">
        <f t="shared" ca="1" si="33"/>
        <v>2.4629972240594262</v>
      </c>
      <c r="H10" s="80">
        <f t="shared" ref="H10:P10" ca="1" si="34">+H9/H7</f>
        <v>2.5860020287978229</v>
      </c>
      <c r="I10" s="80">
        <f t="shared" ca="1" si="34"/>
        <v>2.6640044515091823</v>
      </c>
      <c r="J10" s="80">
        <f t="shared" ca="1" si="34"/>
        <v>2.7439975700897667</v>
      </c>
      <c r="K10" s="80">
        <f t="shared" ca="1" si="34"/>
        <v>2.8810040006490412</v>
      </c>
      <c r="L10" s="80">
        <f t="shared" ca="1" si="34"/>
        <v>2.9669989665567602</v>
      </c>
      <c r="M10" s="80">
        <f t="shared" ca="1" si="34"/>
        <v>3.0860063662158592</v>
      </c>
      <c r="N10" s="80">
        <f t="shared" ca="1" si="34"/>
        <v>3.2399965179777648</v>
      </c>
      <c r="O10" s="80">
        <f t="shared" ca="1" si="34"/>
        <v>3.3050020966520441</v>
      </c>
      <c r="P10" s="80">
        <f t="shared" ca="1" si="34"/>
        <v>3.6030011672554294</v>
      </c>
      <c r="Q10" s="80">
        <f t="shared" ref="Q10:R10" ca="1" si="35">+Q9/Q7</f>
        <v>4.1430027730132641</v>
      </c>
      <c r="R10" s="80">
        <f t="shared" ca="1" si="35"/>
        <v>4.4739972044344549</v>
      </c>
      <c r="AK10" s="41">
        <f t="shared" si="20"/>
        <v>2021</v>
      </c>
      <c r="AL10" s="27">
        <f t="shared" si="30"/>
        <v>44197</v>
      </c>
      <c r="AM10" s="27">
        <f t="shared" si="31"/>
        <v>44531</v>
      </c>
      <c r="AO10" s="27">
        <f t="shared" si="15"/>
        <v>41548</v>
      </c>
      <c r="AP10" s="41" t="str">
        <f t="shared" si="12"/>
        <v>m</v>
      </c>
      <c r="AQ10" s="41">
        <f t="shared" si="16"/>
        <v>13</v>
      </c>
      <c r="AS10" s="41">
        <f t="shared" si="17"/>
        <v>10</v>
      </c>
      <c r="AT10" s="41" t="s">
        <v>118</v>
      </c>
    </row>
    <row r="11" spans="1:46">
      <c r="A11" s="60">
        <f t="shared" si="18"/>
        <v>11</v>
      </c>
      <c r="B11" s="96" t="s">
        <v>1</v>
      </c>
      <c r="C11" s="166" t="s">
        <v>38</v>
      </c>
      <c r="D11" s="632">
        <f ca="1">+SUM(INDIRECT("'Monthly Resource Report'!"&amp;(VLOOKUP(D$1,$AO$1:$AP$197,2,FALSE)&amp;$A11&amp;":"&amp;VLOOKUP(DATE(YEAR(D$1),12,1),$AO$1:$AP$181,2,FALSE)&amp;$A11)))</f>
        <v>7811517.4799999986</v>
      </c>
      <c r="E11" s="633">
        <f ca="1">+SUM(INDIRECT("'Monthly Resource Report'!"&amp;(VLOOKUP(E$1,$AO$1:$AP$197,2,FALSE)&amp;$A11&amp;":"&amp;VLOOKUP(DATE(YEAR(E$1),12,1),$AO$1:$AP$181,2,FALSE)&amp;$A11)))</f>
        <v>8568524.0700000003</v>
      </c>
      <c r="F11" s="633">
        <f ca="1">+SUM(INDIRECT("'Monthly Resource Report'!"&amp;(VLOOKUP(F$1,$AO$1:$AP$197,2,FALSE)&amp;$A11&amp;":"&amp;VLOOKUP(DATE(YEAR(F$1),12,1),$AO$1:$AP$181,2,FALSE)&amp;$A11)))</f>
        <v>8904437.9800000004</v>
      </c>
      <c r="G11" s="633">
        <f ca="1">+SUM(INDIRECT("'Monthly Resource Report'!"&amp;(VLOOKUP(G$1,$AO$1:$AP$197,2,FALSE)&amp;$A11&amp;":"&amp;VLOOKUP(DATE(YEAR(G$1),12,1),$AO$1:$AP$181,2,FALSE)&amp;$A11)))</f>
        <v>10060343.880000001</v>
      </c>
      <c r="H11" s="633">
        <f t="shared" ref="H11:R11" ca="1" si="36">+SUM(INDIRECT("'Monthly Resource Report'!"&amp;(VLOOKUP(H$1,$AO$1:$AP$197,2,FALSE)&amp;$A11&amp;":"&amp;VLOOKUP(DATE(YEAR(H$1),12,1),$AO$1:$AP$181,2,FALSE)&amp;$A11)))</f>
        <v>9033433.6699999981</v>
      </c>
      <c r="I11" s="633">
        <f t="shared" ca="1" si="36"/>
        <v>10743466.049999999</v>
      </c>
      <c r="J11" s="633">
        <f t="shared" ca="1" si="36"/>
        <v>10723404.15</v>
      </c>
      <c r="K11" s="633">
        <f t="shared" ca="1" si="36"/>
        <v>11777146.690000001</v>
      </c>
      <c r="L11" s="633">
        <f t="shared" ca="1" si="36"/>
        <v>11343313.720000003</v>
      </c>
      <c r="M11" s="633">
        <f t="shared" ca="1" si="36"/>
        <v>12361329.810000002</v>
      </c>
      <c r="N11" s="633">
        <f t="shared" ca="1" si="36"/>
        <v>11672022.920000002</v>
      </c>
      <c r="O11" s="633">
        <f t="shared" ca="1" si="36"/>
        <v>13048588.639999997</v>
      </c>
      <c r="P11" s="633">
        <f t="shared" ca="1" si="36"/>
        <v>11747585.189999999</v>
      </c>
      <c r="Q11" s="633">
        <f t="shared" ca="1" si="36"/>
        <v>13592233.229999997</v>
      </c>
      <c r="R11" s="633">
        <f t="shared" ca="1" si="36"/>
        <v>13061306.699999999</v>
      </c>
      <c r="AK11" s="41">
        <f t="shared" si="20"/>
        <v>2022</v>
      </c>
      <c r="AL11" s="27">
        <f t="shared" si="30"/>
        <v>44562</v>
      </c>
      <c r="AM11" s="27">
        <f t="shared" si="31"/>
        <v>44896</v>
      </c>
      <c r="AO11" s="27">
        <f t="shared" si="15"/>
        <v>41579</v>
      </c>
      <c r="AP11" s="41" t="str">
        <f t="shared" si="12"/>
        <v>n</v>
      </c>
      <c r="AQ11" s="41">
        <f t="shared" si="16"/>
        <v>14</v>
      </c>
      <c r="AS11" s="41">
        <f t="shared" si="17"/>
        <v>11</v>
      </c>
      <c r="AT11" s="41" t="s">
        <v>119</v>
      </c>
    </row>
    <row r="12" spans="1:46">
      <c r="A12" s="60">
        <f t="shared" si="18"/>
        <v>12</v>
      </c>
      <c r="B12" s="171" t="s">
        <v>1</v>
      </c>
      <c r="C12" s="172" t="s">
        <v>39</v>
      </c>
      <c r="D12" s="81">
        <f ca="1">+D11/D5</f>
        <v>2.681996185294274</v>
      </c>
      <c r="E12" s="82">
        <f ca="1">+E11/E5</f>
        <v>2.685999847946849</v>
      </c>
      <c r="F12" s="82">
        <f t="shared" ref="F12:G12" ca="1" si="37">+F11/F5</f>
        <v>2.9192622846769662</v>
      </c>
      <c r="G12" s="82">
        <f t="shared" ca="1" si="37"/>
        <v>3.1369992664755268</v>
      </c>
      <c r="H12" s="82">
        <f t="shared" ref="H12:P12" ca="1" si="38">+H11/H5</f>
        <v>3.2120006009527104</v>
      </c>
      <c r="I12" s="82">
        <f t="shared" ca="1" si="38"/>
        <v>3.2930037767333986</v>
      </c>
      <c r="J12" s="82">
        <f t="shared" ca="1" si="38"/>
        <v>3.3790059586806289</v>
      </c>
      <c r="K12" s="82">
        <f t="shared" ca="1" si="38"/>
        <v>3.4680008365266257</v>
      </c>
      <c r="L12" s="82">
        <f t="shared" ca="1" si="38"/>
        <v>3.5610006541317327</v>
      </c>
      <c r="M12" s="82">
        <f t="shared" ca="1" si="38"/>
        <v>3.6580025287631526</v>
      </c>
      <c r="N12" s="82">
        <f t="shared" ca="1" si="38"/>
        <v>3.7570031405291524</v>
      </c>
      <c r="O12" s="82">
        <f t="shared" ca="1" si="38"/>
        <v>3.8600028297916404</v>
      </c>
      <c r="P12" s="82">
        <f t="shared" ca="1" si="38"/>
        <v>3.9660040380329717</v>
      </c>
      <c r="Q12" s="82">
        <f t="shared" ref="Q12:R12" ca="1" si="39">+Q11/Q5</f>
        <v>4.0759967193587441</v>
      </c>
      <c r="R12" s="82">
        <f t="shared" ca="1" si="39"/>
        <v>4.1900016519016807</v>
      </c>
      <c r="AK12" s="41">
        <f t="shared" si="20"/>
        <v>2023</v>
      </c>
      <c r="AL12" s="27">
        <f t="shared" si="30"/>
        <v>44927</v>
      </c>
      <c r="AM12" s="27">
        <f t="shared" si="31"/>
        <v>45261</v>
      </c>
      <c r="AO12" s="27">
        <f t="shared" si="15"/>
        <v>41609</v>
      </c>
      <c r="AP12" s="41" t="str">
        <f t="shared" si="12"/>
        <v>o</v>
      </c>
      <c r="AQ12" s="41">
        <f t="shared" si="16"/>
        <v>15</v>
      </c>
      <c r="AS12" s="41">
        <f t="shared" si="17"/>
        <v>12</v>
      </c>
      <c r="AT12" s="41" t="s">
        <v>120</v>
      </c>
    </row>
    <row r="13" spans="1:46">
      <c r="A13" s="60">
        <f t="shared" si="18"/>
        <v>13</v>
      </c>
      <c r="B13" s="96" t="s">
        <v>1</v>
      </c>
      <c r="C13" s="166" t="s">
        <v>40</v>
      </c>
      <c r="D13" s="88">
        <f t="shared" ref="D13:R15" ca="1" si="40">+SUM(INDIRECT("'Monthly Resource Report'!"&amp;(VLOOKUP(D$1,$AO$1:$AP$197,2,FALSE)&amp;$A13&amp;":"&amp;VLOOKUP(DATE(YEAR(D$1),12,1),$AO$1:$AP$181,2,FALSE)&amp;$A13)))</f>
        <v>15.58</v>
      </c>
      <c r="E13" s="89">
        <f t="shared" ca="1" si="40"/>
        <v>17.75</v>
      </c>
      <c r="F13" s="89">
        <f t="shared" ca="1" si="40"/>
        <v>16.660000000000004</v>
      </c>
      <c r="G13" s="89">
        <f t="shared" ca="1" si="40"/>
        <v>17.200000000000003</v>
      </c>
      <c r="H13" s="89">
        <f t="shared" ca="1" si="40"/>
        <v>15.510000000000002</v>
      </c>
      <c r="I13" s="89">
        <f t="shared" ca="1" si="40"/>
        <v>16.66</v>
      </c>
      <c r="J13" s="89">
        <f t="shared" ca="1" si="40"/>
        <v>16.12</v>
      </c>
      <c r="K13" s="89">
        <f t="shared" ca="1" si="40"/>
        <v>16.580000000000002</v>
      </c>
      <c r="L13" s="89">
        <f t="shared" ca="1" si="40"/>
        <v>16.12</v>
      </c>
      <c r="M13" s="89">
        <f t="shared" ca="1" si="40"/>
        <v>16.13</v>
      </c>
      <c r="N13" s="89">
        <f t="shared" ca="1" si="40"/>
        <v>15.6</v>
      </c>
      <c r="O13" s="89">
        <f t="shared" ca="1" si="40"/>
        <v>17.760000000000005</v>
      </c>
      <c r="P13" s="89">
        <f t="shared" ca="1" si="40"/>
        <v>15.05</v>
      </c>
      <c r="Q13" s="89">
        <f t="shared" ca="1" si="40"/>
        <v>16.12</v>
      </c>
      <c r="R13" s="89">
        <f t="shared" ca="1" si="40"/>
        <v>16.13</v>
      </c>
      <c r="AK13" s="41">
        <f t="shared" si="20"/>
        <v>2024</v>
      </c>
      <c r="AL13" s="27">
        <f t="shared" si="30"/>
        <v>45292</v>
      </c>
      <c r="AM13" s="27">
        <f t="shared" si="31"/>
        <v>45627</v>
      </c>
      <c r="AO13" s="27">
        <f t="shared" si="15"/>
        <v>41640</v>
      </c>
      <c r="AP13" s="41" t="str">
        <f t="shared" si="12"/>
        <v>p</v>
      </c>
      <c r="AQ13" s="41">
        <f t="shared" si="16"/>
        <v>16</v>
      </c>
      <c r="AS13" s="41">
        <f t="shared" si="17"/>
        <v>13</v>
      </c>
      <c r="AT13" s="41" t="s">
        <v>121</v>
      </c>
    </row>
    <row r="14" spans="1:46">
      <c r="A14" s="60">
        <f t="shared" si="18"/>
        <v>14</v>
      </c>
      <c r="B14" s="96" t="s">
        <v>1</v>
      </c>
      <c r="C14" s="166" t="s">
        <v>41</v>
      </c>
      <c r="D14" s="88">
        <f t="shared" ca="1" si="40"/>
        <v>7451</v>
      </c>
      <c r="E14" s="89">
        <f t="shared" ca="1" si="40"/>
        <v>8257</v>
      </c>
      <c r="F14" s="89">
        <f t="shared" ca="1" si="40"/>
        <v>7935</v>
      </c>
      <c r="G14" s="89">
        <f t="shared" ca="1" si="40"/>
        <v>8280</v>
      </c>
      <c r="H14" s="89">
        <f t="shared" ca="1" si="40"/>
        <v>7289</v>
      </c>
      <c r="I14" s="89">
        <f t="shared" ca="1" si="40"/>
        <v>8257</v>
      </c>
      <c r="J14" s="89">
        <f t="shared" ca="1" si="40"/>
        <v>7774</v>
      </c>
      <c r="K14" s="89">
        <f t="shared" ca="1" si="40"/>
        <v>8280</v>
      </c>
      <c r="L14" s="89">
        <f t="shared" ca="1" si="40"/>
        <v>7774</v>
      </c>
      <c r="M14" s="89">
        <f t="shared" ca="1" si="40"/>
        <v>8257</v>
      </c>
      <c r="N14" s="89">
        <f t="shared" ca="1" si="40"/>
        <v>7612</v>
      </c>
      <c r="O14" s="89">
        <f t="shared" ca="1" si="40"/>
        <v>8280</v>
      </c>
      <c r="P14" s="89">
        <f t="shared" ca="1" si="40"/>
        <v>7290</v>
      </c>
      <c r="Q14" s="89">
        <f t="shared" ca="1" si="40"/>
        <v>8257</v>
      </c>
      <c r="R14" s="89">
        <f t="shared" ca="1" si="40"/>
        <v>7774</v>
      </c>
      <c r="AK14" s="41">
        <f t="shared" si="20"/>
        <v>2025</v>
      </c>
      <c r="AL14" s="27">
        <f t="shared" si="30"/>
        <v>45658</v>
      </c>
      <c r="AM14" s="27">
        <f t="shared" si="31"/>
        <v>45992</v>
      </c>
      <c r="AO14" s="27">
        <f t="shared" si="15"/>
        <v>41671</v>
      </c>
      <c r="AP14" s="41" t="str">
        <f t="shared" si="12"/>
        <v>q</v>
      </c>
      <c r="AQ14" s="41">
        <f t="shared" si="16"/>
        <v>17</v>
      </c>
      <c r="AS14" s="41">
        <f t="shared" si="17"/>
        <v>14</v>
      </c>
      <c r="AT14" s="41" t="s">
        <v>105</v>
      </c>
    </row>
    <row r="15" spans="1:46">
      <c r="A15" s="60">
        <f t="shared" si="18"/>
        <v>15</v>
      </c>
      <c r="B15" s="96" t="s">
        <v>1</v>
      </c>
      <c r="C15" s="166" t="s">
        <v>271</v>
      </c>
      <c r="D15" s="88">
        <f t="shared" ca="1" si="40"/>
        <v>62499.99</v>
      </c>
      <c r="E15" s="89">
        <f t="shared" ca="1" si="40"/>
        <v>71166.650000000009</v>
      </c>
      <c r="F15" s="89">
        <f t="shared" ca="1" si="40"/>
        <v>66833.320000000007</v>
      </c>
      <c r="G15" s="89">
        <f t="shared" ca="1" si="40"/>
        <v>68999.98000000001</v>
      </c>
      <c r="H15" s="89">
        <f t="shared" ca="1" si="40"/>
        <v>62166.66</v>
      </c>
      <c r="I15" s="89">
        <f t="shared" ca="1" si="40"/>
        <v>66833.310000000012</v>
      </c>
      <c r="J15" s="89">
        <f t="shared" ca="1" si="40"/>
        <v>64666.66</v>
      </c>
      <c r="K15" s="89">
        <f t="shared" ca="1" si="40"/>
        <v>66499.98000000001</v>
      </c>
      <c r="L15" s="89">
        <f t="shared" ca="1" si="40"/>
        <v>64666.65</v>
      </c>
      <c r="M15" s="89">
        <f t="shared" ca="1" si="40"/>
        <v>64666.65</v>
      </c>
      <c r="N15" s="89">
        <f t="shared" ca="1" si="40"/>
        <v>62499.990000000005</v>
      </c>
      <c r="O15" s="89">
        <f t="shared" ca="1" si="40"/>
        <v>71166.650000000009</v>
      </c>
      <c r="P15" s="89">
        <f t="shared" ca="1" si="40"/>
        <v>60333.32</v>
      </c>
      <c r="Q15" s="89">
        <f t="shared" ca="1" si="40"/>
        <v>64666.640000000007</v>
      </c>
      <c r="R15" s="89">
        <f t="shared" ca="1" si="40"/>
        <v>64666.650000000009</v>
      </c>
      <c r="AK15" s="41">
        <f t="shared" si="20"/>
        <v>2026</v>
      </c>
      <c r="AL15" s="27">
        <f t="shared" si="30"/>
        <v>46023</v>
      </c>
      <c r="AM15" s="27">
        <f t="shared" si="31"/>
        <v>46357</v>
      </c>
      <c r="AO15" s="27">
        <f t="shared" si="15"/>
        <v>41699</v>
      </c>
      <c r="AP15" s="41" t="str">
        <f t="shared" si="12"/>
        <v>r</v>
      </c>
      <c r="AQ15" s="41">
        <f t="shared" si="16"/>
        <v>18</v>
      </c>
      <c r="AS15" s="41">
        <f t="shared" si="17"/>
        <v>15</v>
      </c>
      <c r="AT15" s="41" t="s">
        <v>106</v>
      </c>
    </row>
    <row r="16" spans="1:46">
      <c r="A16" s="60">
        <f t="shared" si="18"/>
        <v>16</v>
      </c>
      <c r="B16" s="171" t="s">
        <v>1</v>
      </c>
      <c r="C16" s="177" t="s">
        <v>96</v>
      </c>
      <c r="D16" s="83">
        <f ca="1">+D5/(D14*D3)</f>
        <v>0.93740363822215622</v>
      </c>
      <c r="E16" s="84">
        <f ca="1">+E5/(E14*E3)</f>
        <v>0.92649205136314827</v>
      </c>
      <c r="F16" s="84">
        <f t="shared" ref="F16:G16" ca="1" si="41">+F5/(F14*F3)</f>
        <v>0.92182909400268065</v>
      </c>
      <c r="G16" s="84">
        <f t="shared" ca="1" si="41"/>
        <v>0.92882098089644227</v>
      </c>
      <c r="H16" s="84">
        <f t="shared" ref="H16:P16" ca="1" si="42">+H5/(H14*H3)</f>
        <v>0.92528013204746951</v>
      </c>
      <c r="I16" s="84">
        <f t="shared" ca="1" si="42"/>
        <v>0.94753191609241383</v>
      </c>
      <c r="J16" s="84">
        <f t="shared" ca="1" si="42"/>
        <v>0.97895589368484615</v>
      </c>
      <c r="K16" s="84">
        <f t="shared" ca="1" si="42"/>
        <v>0.98354559830396548</v>
      </c>
      <c r="L16" s="84">
        <f t="shared" ca="1" si="42"/>
        <v>0.98262384483974452</v>
      </c>
      <c r="M16" s="84">
        <f t="shared" ca="1" si="42"/>
        <v>0.98143796310898479</v>
      </c>
      <c r="N16" s="84">
        <f t="shared" ca="1" si="42"/>
        <v>0.97874541144803551</v>
      </c>
      <c r="O16" s="84">
        <f t="shared" ca="1" si="42"/>
        <v>0.97906049073784462</v>
      </c>
      <c r="P16" s="84">
        <f t="shared" ca="1" si="42"/>
        <v>0.9743878674837908</v>
      </c>
      <c r="Q16" s="84">
        <f t="shared" ref="Q16:R16" ca="1" si="43">+Q5/(Q14*Q3)</f>
        <v>0.96849783150347846</v>
      </c>
      <c r="R16" s="84">
        <f t="shared" ca="1" si="43"/>
        <v>0.96159421523753486</v>
      </c>
      <c r="AK16" s="41">
        <f t="shared" si="20"/>
        <v>2027</v>
      </c>
      <c r="AL16" s="27">
        <f t="shared" si="30"/>
        <v>46388</v>
      </c>
      <c r="AM16" s="27">
        <f t="shared" si="31"/>
        <v>46722</v>
      </c>
      <c r="AO16" s="27">
        <f t="shared" si="15"/>
        <v>41730</v>
      </c>
      <c r="AP16" s="41" t="str">
        <f t="shared" si="12"/>
        <v>s</v>
      </c>
      <c r="AQ16" s="41">
        <f t="shared" si="16"/>
        <v>19</v>
      </c>
      <c r="AS16" s="41">
        <f t="shared" si="17"/>
        <v>16</v>
      </c>
      <c r="AT16" s="41" t="s">
        <v>122</v>
      </c>
    </row>
    <row r="17" spans="1:46">
      <c r="A17" s="60">
        <f t="shared" si="18"/>
        <v>17</v>
      </c>
      <c r="B17" s="96" t="s">
        <v>1</v>
      </c>
      <c r="C17" s="166" t="s">
        <v>42</v>
      </c>
      <c r="D17" s="632">
        <f t="shared" ref="D17:R20" ca="1" si="44">+SUM(INDIRECT("'Monthly Resource Report'!"&amp;(VLOOKUP(D$1,$AO$1:$AP$197,2,FALSE)&amp;$A17&amp;":"&amp;VLOOKUP(DATE(YEAR(D$1),12,1),$AO$1:$AP$181,2,FALSE)&amp;$A17)))</f>
        <v>1428016.7399999998</v>
      </c>
      <c r="E17" s="633">
        <f t="shared" ca="1" si="44"/>
        <v>1572005.07</v>
      </c>
      <c r="F17" s="633">
        <f t="shared" ca="1" si="44"/>
        <v>1448931.71</v>
      </c>
      <c r="G17" s="633">
        <f t="shared" ca="1" si="44"/>
        <v>1529329.99</v>
      </c>
      <c r="H17" s="633">
        <f t="shared" ca="1" si="44"/>
        <v>1413293.3</v>
      </c>
      <c r="I17" s="633">
        <f t="shared" ca="1" si="44"/>
        <v>1560456.77</v>
      </c>
      <c r="J17" s="633">
        <f t="shared" ca="1" si="44"/>
        <v>1551374.97</v>
      </c>
      <c r="K17" s="633">
        <f t="shared" ca="1" si="44"/>
        <v>1642431.6800000002</v>
      </c>
      <c r="L17" s="633">
        <f t="shared" ca="1" si="44"/>
        <v>1639984.97</v>
      </c>
      <c r="M17" s="633">
        <f t="shared" ca="1" si="44"/>
        <v>1687986.69</v>
      </c>
      <c r="N17" s="633">
        <f t="shared" ca="1" si="44"/>
        <v>1677620.0999999999</v>
      </c>
      <c r="O17" s="633">
        <f t="shared" ca="1" si="44"/>
        <v>1969761.7</v>
      </c>
      <c r="P17" s="633">
        <f t="shared" ca="1" si="44"/>
        <v>1715735.0699999998</v>
      </c>
      <c r="Q17" s="633">
        <f t="shared" ca="1" si="44"/>
        <v>1888066.73</v>
      </c>
      <c r="R17" s="633">
        <f t="shared" ca="1" si="44"/>
        <v>1939725.0099999998</v>
      </c>
      <c r="AO17" s="27">
        <f t="shared" si="15"/>
        <v>41760</v>
      </c>
      <c r="AP17" s="41" t="str">
        <f t="shared" si="12"/>
        <v>t</v>
      </c>
      <c r="AQ17" s="41">
        <f t="shared" si="16"/>
        <v>20</v>
      </c>
      <c r="AS17" s="41">
        <f t="shared" si="17"/>
        <v>17</v>
      </c>
      <c r="AT17" s="41" t="s">
        <v>110</v>
      </c>
    </row>
    <row r="18" spans="1:46">
      <c r="A18" s="60">
        <f t="shared" si="18"/>
        <v>18</v>
      </c>
      <c r="B18" s="96" t="s">
        <v>1</v>
      </c>
      <c r="C18" s="634" t="s">
        <v>297</v>
      </c>
      <c r="D18" s="632">
        <f t="shared" ca="1" si="44"/>
        <v>0</v>
      </c>
      <c r="E18" s="633">
        <f t="shared" ca="1" si="44"/>
        <v>0</v>
      </c>
      <c r="F18" s="633">
        <f t="shared" ca="1" si="44"/>
        <v>0</v>
      </c>
      <c r="G18" s="633">
        <f t="shared" ca="1" si="44"/>
        <v>0</v>
      </c>
      <c r="H18" s="633">
        <f t="shared" ca="1" si="44"/>
        <v>0</v>
      </c>
      <c r="I18" s="633">
        <f t="shared" ca="1" si="44"/>
        <v>0</v>
      </c>
      <c r="J18" s="633">
        <f t="shared" ca="1" si="44"/>
        <v>0</v>
      </c>
      <c r="K18" s="633">
        <f t="shared" ca="1" si="44"/>
        <v>0</v>
      </c>
      <c r="L18" s="633">
        <f t="shared" ca="1" si="44"/>
        <v>0</v>
      </c>
      <c r="M18" s="633">
        <f t="shared" ca="1" si="44"/>
        <v>0</v>
      </c>
      <c r="N18" s="633">
        <f t="shared" ca="1" si="44"/>
        <v>0</v>
      </c>
      <c r="O18" s="633">
        <f t="shared" ca="1" si="44"/>
        <v>0</v>
      </c>
      <c r="P18" s="633">
        <f t="shared" ca="1" si="44"/>
        <v>0</v>
      </c>
      <c r="Q18" s="633">
        <f t="shared" ca="1" si="44"/>
        <v>0</v>
      </c>
      <c r="R18" s="633">
        <f t="shared" ca="1" si="44"/>
        <v>0</v>
      </c>
      <c r="AO18" s="27">
        <f t="shared" si="15"/>
        <v>41791</v>
      </c>
      <c r="AP18" s="41" t="str">
        <f t="shared" si="12"/>
        <v>u</v>
      </c>
      <c r="AQ18" s="41">
        <f t="shared" si="16"/>
        <v>21</v>
      </c>
      <c r="AS18" s="41">
        <f t="shared" si="17"/>
        <v>18</v>
      </c>
      <c r="AT18" s="41" t="s">
        <v>123</v>
      </c>
    </row>
    <row r="19" spans="1:46">
      <c r="A19" s="60">
        <f t="shared" si="18"/>
        <v>19</v>
      </c>
      <c r="B19" s="96" t="s">
        <v>1</v>
      </c>
      <c r="C19" s="166" t="s">
        <v>43</v>
      </c>
      <c r="D19" s="88">
        <f t="shared" ca="1" si="44"/>
        <v>8100.9000000000005</v>
      </c>
      <c r="E19" s="89">
        <f t="shared" ca="1" si="44"/>
        <v>8885.33</v>
      </c>
      <c r="F19" s="89">
        <f t="shared" ca="1" si="44"/>
        <v>8540.75</v>
      </c>
      <c r="G19" s="89">
        <f t="shared" ca="1" si="44"/>
        <v>8971.44</v>
      </c>
      <c r="H19" s="89">
        <f t="shared" ca="1" si="44"/>
        <v>7871.38</v>
      </c>
      <c r="I19" s="89">
        <f t="shared" ca="1" si="44"/>
        <v>9019.44</v>
      </c>
      <c r="J19" s="89">
        <f t="shared" ca="1" si="44"/>
        <v>8784.06</v>
      </c>
      <c r="K19" s="89">
        <f t="shared" ca="1" si="44"/>
        <v>9439.43</v>
      </c>
      <c r="L19" s="89">
        <f t="shared" ca="1" si="44"/>
        <v>8855.6899999999987</v>
      </c>
      <c r="M19" s="89">
        <f t="shared" ca="1" si="44"/>
        <v>9394.7199999999993</v>
      </c>
      <c r="N19" s="89">
        <f t="shared" ca="1" si="44"/>
        <v>8640.48</v>
      </c>
      <c r="O19" s="89">
        <f t="shared" ca="1" si="44"/>
        <v>9402.2099999999973</v>
      </c>
      <c r="P19" s="89">
        <f t="shared" ca="1" si="44"/>
        <v>8242.23</v>
      </c>
      <c r="Q19" s="89">
        <f t="shared" ca="1" si="44"/>
        <v>9195.7899999999991</v>
      </c>
      <c r="R19" s="89">
        <f t="shared" ca="1" si="44"/>
        <v>8645.25</v>
      </c>
      <c r="AO19" s="27">
        <f t="shared" si="15"/>
        <v>41821</v>
      </c>
      <c r="AP19" s="41" t="str">
        <f t="shared" si="12"/>
        <v>v</v>
      </c>
      <c r="AQ19" s="41">
        <f t="shared" si="16"/>
        <v>22</v>
      </c>
      <c r="AS19" s="41">
        <f t="shared" si="17"/>
        <v>19</v>
      </c>
      <c r="AT19" s="41" t="s">
        <v>124</v>
      </c>
    </row>
    <row r="20" spans="1:46">
      <c r="A20" s="60">
        <f t="shared" si="18"/>
        <v>20</v>
      </c>
      <c r="B20" s="96" t="s">
        <v>1</v>
      </c>
      <c r="C20" s="166" t="s">
        <v>44</v>
      </c>
      <c r="D20" s="632">
        <f t="shared" ca="1" si="44"/>
        <v>11142.76</v>
      </c>
      <c r="E20" s="633">
        <f t="shared" ca="1" si="44"/>
        <v>12221.77</v>
      </c>
      <c r="F20" s="633">
        <f t="shared" ca="1" si="44"/>
        <v>16799.660000000003</v>
      </c>
      <c r="G20" s="633">
        <f t="shared" ca="1" si="44"/>
        <v>17646.82</v>
      </c>
      <c r="H20" s="633">
        <f t="shared" ca="1" si="44"/>
        <v>15821.51</v>
      </c>
      <c r="I20" s="633">
        <f t="shared" ca="1" si="44"/>
        <v>18580.05</v>
      </c>
      <c r="J20" s="633">
        <f t="shared" ca="1" si="44"/>
        <v>18622.249999999996</v>
      </c>
      <c r="K20" s="633">
        <f t="shared" ca="1" si="44"/>
        <v>20483.580000000002</v>
      </c>
      <c r="L20" s="633">
        <f t="shared" ca="1" si="44"/>
        <v>19748.18</v>
      </c>
      <c r="M20" s="633">
        <f t="shared" ca="1" si="44"/>
        <v>21513.96</v>
      </c>
      <c r="N20" s="633">
        <f t="shared" ca="1" si="44"/>
        <v>20391.510000000002</v>
      </c>
      <c r="O20" s="633">
        <f t="shared" ca="1" si="44"/>
        <v>22753.360000000001</v>
      </c>
      <c r="P20" s="633">
        <f t="shared" ca="1" si="44"/>
        <v>20523.170000000002</v>
      </c>
      <c r="Q20" s="633">
        <f t="shared" ca="1" si="44"/>
        <v>23541.27</v>
      </c>
      <c r="R20" s="633">
        <f t="shared" ca="1" si="44"/>
        <v>22737.039999999997</v>
      </c>
      <c r="AO20" s="27">
        <f t="shared" si="15"/>
        <v>41852</v>
      </c>
      <c r="AP20" s="41" t="str">
        <f t="shared" si="12"/>
        <v>w</v>
      </c>
      <c r="AQ20" s="41">
        <f t="shared" si="16"/>
        <v>23</v>
      </c>
      <c r="AS20" s="41">
        <f t="shared" si="17"/>
        <v>20</v>
      </c>
      <c r="AT20" s="41" t="s">
        <v>125</v>
      </c>
    </row>
    <row r="21" spans="1:46">
      <c r="A21" s="60">
        <f t="shared" si="18"/>
        <v>21</v>
      </c>
      <c r="B21" s="171" t="s">
        <v>1</v>
      </c>
      <c r="C21" s="172" t="s">
        <v>45</v>
      </c>
      <c r="D21" s="92">
        <f ca="1">+(D19*2000)/D7</f>
        <v>0.53108657656132019</v>
      </c>
      <c r="E21" s="93">
        <f ca="1">+(E19*2000)/E7</f>
        <v>0.5311271821012723</v>
      </c>
      <c r="F21" s="93">
        <f t="shared" ref="F21:G21" ca="1" si="45">+(F19*2000)/F7</f>
        <v>0.53110101454860459</v>
      </c>
      <c r="G21" s="93">
        <f t="shared" ca="1" si="45"/>
        <v>0.53108249694976262</v>
      </c>
      <c r="H21" s="93">
        <f t="shared" ref="H21:P21" ca="1" si="46">+(H19*2000)/H7</f>
        <v>0.53111076916962774</v>
      </c>
      <c r="I21" s="93">
        <f t="shared" ca="1" si="46"/>
        <v>0.53104409678031728</v>
      </c>
      <c r="J21" s="93">
        <f t="shared" ca="1" si="46"/>
        <v>0.531034291689645</v>
      </c>
      <c r="K21" s="93">
        <f t="shared" ca="1" si="46"/>
        <v>0.53099145212458765</v>
      </c>
      <c r="L21" s="93">
        <f t="shared" ca="1" si="46"/>
        <v>0.53102751372554857</v>
      </c>
      <c r="M21" s="93">
        <f t="shared" ca="1" si="46"/>
        <v>0.53096843475193922</v>
      </c>
      <c r="N21" s="93">
        <f t="shared" ca="1" si="46"/>
        <v>0.53101856206582998</v>
      </c>
      <c r="O21" s="93">
        <f t="shared" ca="1" si="46"/>
        <v>0.53106580866604114</v>
      </c>
      <c r="P21" s="93">
        <f t="shared" ca="1" si="46"/>
        <v>0.53103016749965926</v>
      </c>
      <c r="Q21" s="93">
        <f t="shared" ref="Q21:R21" ca="1" si="47">+(Q19*2000)/Q7</f>
        <v>0.53098964610783195</v>
      </c>
      <c r="R21" s="93">
        <f t="shared" ca="1" si="47"/>
        <v>0.53105119727718386</v>
      </c>
      <c r="AO21" s="27">
        <f t="shared" si="15"/>
        <v>41883</v>
      </c>
      <c r="AP21" s="41" t="str">
        <f t="shared" si="12"/>
        <v>x</v>
      </c>
      <c r="AQ21" s="41">
        <f t="shared" si="16"/>
        <v>24</v>
      </c>
      <c r="AS21" s="41">
        <f t="shared" si="17"/>
        <v>21</v>
      </c>
      <c r="AT21" s="41" t="s">
        <v>126</v>
      </c>
    </row>
    <row r="22" spans="1:46">
      <c r="A22" s="60">
        <f t="shared" si="18"/>
        <v>22</v>
      </c>
      <c r="B22" s="96" t="s">
        <v>1</v>
      </c>
      <c r="C22" s="166" t="s">
        <v>46</v>
      </c>
      <c r="D22" s="88">
        <f t="shared" ref="D22:R23" ca="1" si="48">+SUM(INDIRECT("'Monthly Resource Report'!"&amp;(VLOOKUP(D$1,$AO$1:$AP$197,2,FALSE)&amp;$A22&amp;":"&amp;VLOOKUP(DATE(YEAR(D$1),12,1),$AO$1:$AP$181,2,FALSE)&amp;$A22)))</f>
        <v>908.73</v>
      </c>
      <c r="E22" s="89">
        <f t="shared" ca="1" si="48"/>
        <v>995.30000000000007</v>
      </c>
      <c r="F22" s="89">
        <f t="shared" ca="1" si="48"/>
        <v>956.24</v>
      </c>
      <c r="G22" s="89">
        <f t="shared" ca="1" si="48"/>
        <v>1005.3900000000001</v>
      </c>
      <c r="H22" s="89">
        <f t="shared" ca="1" si="48"/>
        <v>881.68000000000006</v>
      </c>
      <c r="I22" s="89">
        <f t="shared" ca="1" si="48"/>
        <v>1012.99</v>
      </c>
      <c r="J22" s="89">
        <f t="shared" ca="1" si="48"/>
        <v>990.1400000000001</v>
      </c>
      <c r="K22" s="89">
        <f t="shared" ca="1" si="48"/>
        <v>1064.6400000000001</v>
      </c>
      <c r="L22" s="89">
        <f t="shared" ca="1" si="48"/>
        <v>998.63000000000011</v>
      </c>
      <c r="M22" s="89">
        <f t="shared" ca="1" si="48"/>
        <v>1059.4000000000001</v>
      </c>
      <c r="N22" s="89">
        <f t="shared" ca="1" si="48"/>
        <v>973.94999999999993</v>
      </c>
      <c r="O22" s="89">
        <f t="shared" ca="1" si="48"/>
        <v>1059.8</v>
      </c>
      <c r="P22" s="89">
        <f t="shared" ca="1" si="48"/>
        <v>928.60999999999967</v>
      </c>
      <c r="Q22" s="89">
        <f t="shared" ca="1" si="48"/>
        <v>1035.43</v>
      </c>
      <c r="R22" s="89">
        <f t="shared" ca="1" si="48"/>
        <v>972.59</v>
      </c>
      <c r="AO22" s="27">
        <f t="shared" si="15"/>
        <v>41913</v>
      </c>
      <c r="AP22" s="41" t="str">
        <f t="shared" si="12"/>
        <v>y</v>
      </c>
      <c r="AQ22" s="41">
        <f t="shared" si="16"/>
        <v>25</v>
      </c>
      <c r="AS22" s="41">
        <f t="shared" si="17"/>
        <v>22</v>
      </c>
      <c r="AT22" s="41" t="s">
        <v>127</v>
      </c>
    </row>
    <row r="23" spans="1:46">
      <c r="A23" s="60">
        <f t="shared" si="18"/>
        <v>23</v>
      </c>
      <c r="B23" s="96" t="s">
        <v>1</v>
      </c>
      <c r="C23" s="166" t="s">
        <v>47</v>
      </c>
      <c r="D23" s="632">
        <f t="shared" ca="1" si="48"/>
        <v>39244.33</v>
      </c>
      <c r="E23" s="633">
        <f t="shared" ca="1" si="48"/>
        <v>42442.859999999993</v>
      </c>
      <c r="F23" s="633">
        <f t="shared" ca="1" si="48"/>
        <v>40989.580000000009</v>
      </c>
      <c r="G23" s="633">
        <f t="shared" ca="1" si="48"/>
        <v>42867.27</v>
      </c>
      <c r="H23" s="633">
        <f t="shared" ca="1" si="48"/>
        <v>39093.03</v>
      </c>
      <c r="I23" s="633">
        <f t="shared" ca="1" si="48"/>
        <v>45337.409999999996</v>
      </c>
      <c r="J23" s="633">
        <f t="shared" ca="1" si="48"/>
        <v>45828.340000000004</v>
      </c>
      <c r="K23" s="633">
        <f t="shared" ca="1" si="48"/>
        <v>50186.58</v>
      </c>
      <c r="L23" s="633">
        <f t="shared" ca="1" si="48"/>
        <v>48732.060000000005</v>
      </c>
      <c r="M23" s="633">
        <f t="shared" ca="1" si="48"/>
        <v>52679.39</v>
      </c>
      <c r="N23" s="633">
        <f t="shared" ca="1" si="48"/>
        <v>50291.360000000001</v>
      </c>
      <c r="O23" s="633">
        <f t="shared" ca="1" si="48"/>
        <v>55598.909999999996</v>
      </c>
      <c r="P23" s="633">
        <f t="shared" ca="1" si="48"/>
        <v>50959.37</v>
      </c>
      <c r="Q23" s="633">
        <f t="shared" ca="1" si="48"/>
        <v>57455.960000000006</v>
      </c>
      <c r="R23" s="633">
        <f t="shared" ca="1" si="48"/>
        <v>55936.529999999992</v>
      </c>
      <c r="AO23" s="27">
        <f t="shared" si="15"/>
        <v>41944</v>
      </c>
      <c r="AP23" s="41" t="str">
        <f t="shared" si="12"/>
        <v>z</v>
      </c>
      <c r="AQ23" s="41">
        <f t="shared" si="16"/>
        <v>26</v>
      </c>
      <c r="AS23" s="41">
        <f t="shared" si="17"/>
        <v>23</v>
      </c>
      <c r="AT23" s="41" t="s">
        <v>128</v>
      </c>
    </row>
    <row r="24" spans="1:46">
      <c r="A24" s="60">
        <f t="shared" si="18"/>
        <v>24</v>
      </c>
      <c r="B24" s="180" t="s">
        <v>1</v>
      </c>
      <c r="C24" s="181" t="s">
        <v>48</v>
      </c>
      <c r="D24" s="94">
        <f ca="1">+(D22*2000)/D7</f>
        <v>5.957539344005832E-2</v>
      </c>
      <c r="E24" s="95">
        <f ca="1">+(E22*2000)/E7</f>
        <v>5.9494794717292021E-2</v>
      </c>
      <c r="F24" s="95">
        <f t="shared" ref="F24:G24" ca="1" si="49">+(F22*2000)/F7</f>
        <v>5.9463165899008602E-2</v>
      </c>
      <c r="G24" s="95">
        <f t="shared" ca="1" si="49"/>
        <v>5.9516090126927441E-2</v>
      </c>
      <c r="H24" s="95">
        <f t="shared" ref="H24:P24" ca="1" si="50">+(H22*2000)/H7</f>
        <v>5.9490171095980302E-2</v>
      </c>
      <c r="I24" s="95">
        <f t="shared" ca="1" si="50"/>
        <v>5.9642545390566779E-2</v>
      </c>
      <c r="J24" s="95">
        <f t="shared" ca="1" si="50"/>
        <v>5.9858231111079067E-2</v>
      </c>
      <c r="K24" s="95">
        <f t="shared" ca="1" si="50"/>
        <v>5.9888652131529239E-2</v>
      </c>
      <c r="L24" s="95">
        <f t="shared" ca="1" si="50"/>
        <v>5.9882403972106604E-2</v>
      </c>
      <c r="M24" s="95">
        <f t="shared" ca="1" si="50"/>
        <v>5.987490417768751E-2</v>
      </c>
      <c r="N24" s="95">
        <f t="shared" ca="1" si="50"/>
        <v>5.9856110832270319E-2</v>
      </c>
      <c r="O24" s="95">
        <f t="shared" ca="1" si="50"/>
        <v>5.9860771459504795E-2</v>
      </c>
      <c r="P24" s="95">
        <f t="shared" ca="1" si="50"/>
        <v>5.9828459511789694E-2</v>
      </c>
      <c r="Q24" s="95">
        <f t="shared" ref="Q24:R24" ca="1" si="51">+(Q22*2000)/Q7</f>
        <v>5.9788512924874596E-2</v>
      </c>
      <c r="R24" s="95">
        <f t="shared" ca="1" si="51"/>
        <v>5.9743221301849711E-2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>
        <f t="shared" si="15"/>
        <v>41974</v>
      </c>
      <c r="AP24" s="41" t="str">
        <f t="shared" si="12"/>
        <v>aa</v>
      </c>
      <c r="AQ24" s="41">
        <f t="shared" si="16"/>
        <v>27</v>
      </c>
      <c r="AR24" s="32"/>
      <c r="AS24" s="41">
        <f t="shared" si="17"/>
        <v>24</v>
      </c>
      <c r="AT24" s="32" t="s">
        <v>129</v>
      </c>
    </row>
    <row r="25" spans="1:46">
      <c r="A25" s="60">
        <f t="shared" si="18"/>
        <v>25</v>
      </c>
      <c r="B25" s="44" t="s">
        <v>1</v>
      </c>
      <c r="C25" s="626" t="s">
        <v>94</v>
      </c>
      <c r="D25" s="384">
        <f ca="1">+D4</f>
        <v>1355861.7968888888</v>
      </c>
      <c r="E25" s="385">
        <f ca="1">+E4</f>
        <v>1487039.5222222223</v>
      </c>
      <c r="F25" s="385">
        <f t="shared" ref="F25:G25" ca="1" si="52">+F4</f>
        <v>1429441.4</v>
      </c>
      <c r="G25" s="385">
        <f t="shared" ca="1" si="52"/>
        <v>1501577.1333333335</v>
      </c>
      <c r="H25" s="385">
        <f t="shared" ref="H25:P25" ca="1" si="53">+H4</f>
        <v>1317386.6222222222</v>
      </c>
      <c r="I25" s="385">
        <f t="shared" ca="1" si="53"/>
        <v>1509720.2</v>
      </c>
      <c r="J25" s="385">
        <f t="shared" ca="1" si="53"/>
        <v>1470348.2346666667</v>
      </c>
      <c r="K25" s="385">
        <f t="shared" ca="1" si="53"/>
        <v>1580176.9333333331</v>
      </c>
      <c r="L25" s="385">
        <f t="shared" ca="1" si="53"/>
        <v>1482357.1737777777</v>
      </c>
      <c r="M25" s="385">
        <f t="shared" ca="1" si="53"/>
        <v>1572760.5777777778</v>
      </c>
      <c r="N25" s="385">
        <f t="shared" ca="1" si="53"/>
        <v>1446357.4751111113</v>
      </c>
      <c r="O25" s="385">
        <f t="shared" ca="1" si="53"/>
        <v>1573725.8666666665</v>
      </c>
      <c r="P25" s="385">
        <f t="shared" ca="1" si="53"/>
        <v>1379662.9862222222</v>
      </c>
      <c r="Q25" s="385">
        <f t="shared" ref="Q25:R25" ca="1" si="54">+Q4</f>
        <v>1539396.4111111111</v>
      </c>
      <c r="R25" s="385">
        <f t="shared" ca="1" si="54"/>
        <v>1447067.0071111112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>
        <f t="shared" si="15"/>
        <v>42005</v>
      </c>
      <c r="AP25" s="41" t="str">
        <f t="shared" si="12"/>
        <v>ab</v>
      </c>
      <c r="AQ25" s="41">
        <f t="shared" si="16"/>
        <v>28</v>
      </c>
      <c r="AR25" s="32"/>
      <c r="AS25" s="41">
        <f t="shared" si="17"/>
        <v>25</v>
      </c>
      <c r="AT25" s="32" t="s">
        <v>108</v>
      </c>
    </row>
    <row r="26" spans="1:46">
      <c r="A26" s="60">
        <f t="shared" si="18"/>
        <v>26</v>
      </c>
      <c r="B26" s="43" t="s">
        <v>1</v>
      </c>
      <c r="C26" s="627" t="s">
        <v>49</v>
      </c>
      <c r="D26" s="96">
        <f>+(DATE(YEAR(D$1)+1,1,1)-D$1)*24</f>
        <v>8760</v>
      </c>
      <c r="E26" s="17">
        <f>+(DATE(YEAR(E$1)+1,1,1)-E$1)*24</f>
        <v>8760</v>
      </c>
      <c r="F26" s="17">
        <f t="shared" ref="F26:R26" si="55">+(DATE(YEAR(F$1)+1,1,1)-F$1)*24</f>
        <v>8760</v>
      </c>
      <c r="G26" s="17">
        <f t="shared" si="55"/>
        <v>8784</v>
      </c>
      <c r="H26" s="17">
        <f t="shared" si="55"/>
        <v>8760</v>
      </c>
      <c r="I26" s="17">
        <f t="shared" si="55"/>
        <v>8760</v>
      </c>
      <c r="J26" s="17">
        <f t="shared" si="55"/>
        <v>8760</v>
      </c>
      <c r="K26" s="17">
        <f t="shared" si="55"/>
        <v>8784</v>
      </c>
      <c r="L26" s="17">
        <f t="shared" si="55"/>
        <v>8760</v>
      </c>
      <c r="M26" s="17">
        <f t="shared" si="55"/>
        <v>8760</v>
      </c>
      <c r="N26" s="17">
        <f t="shared" si="55"/>
        <v>8760</v>
      </c>
      <c r="O26" s="17">
        <f t="shared" si="55"/>
        <v>8784</v>
      </c>
      <c r="P26" s="17">
        <f t="shared" si="55"/>
        <v>8760</v>
      </c>
      <c r="Q26" s="17">
        <f t="shared" si="55"/>
        <v>8760</v>
      </c>
      <c r="R26" s="17">
        <f t="shared" si="55"/>
        <v>8760</v>
      </c>
      <c r="AO26" s="27">
        <f t="shared" si="15"/>
        <v>42036</v>
      </c>
      <c r="AP26" s="41" t="str">
        <f t="shared" si="12"/>
        <v>ac</v>
      </c>
      <c r="AQ26" s="41">
        <f t="shared" si="16"/>
        <v>29</v>
      </c>
      <c r="AS26" s="41">
        <f t="shared" si="17"/>
        <v>26</v>
      </c>
      <c r="AT26" s="32" t="s">
        <v>107</v>
      </c>
    </row>
    <row r="27" spans="1:46">
      <c r="A27" s="60">
        <f t="shared" si="18"/>
        <v>27</v>
      </c>
      <c r="B27" s="43" t="s">
        <v>1</v>
      </c>
      <c r="C27" s="166" t="s">
        <v>50</v>
      </c>
      <c r="D27" s="97">
        <f ca="1">+SUM(D9,D11,D18)</f>
        <v>71936834.170000002</v>
      </c>
      <c r="E27" s="85">
        <f t="shared" ref="E27:G27" ca="1" si="56">+SUM(E9,E11,E18)</f>
        <v>83816310.069999993</v>
      </c>
      <c r="F27" s="85">
        <f t="shared" ca="1" si="56"/>
        <v>85644070.480000004</v>
      </c>
      <c r="G27" s="85">
        <f t="shared" ca="1" si="56"/>
        <v>93273900.879999995</v>
      </c>
      <c r="H27" s="85">
        <f t="shared" ref="H27:P27" ca="1" si="57">+SUM(H9,H11,H18)</f>
        <v>85685634.420000002</v>
      </c>
      <c r="I27" s="85">
        <f t="shared" ca="1" si="57"/>
        <v>101236246.05</v>
      </c>
      <c r="J27" s="85">
        <f t="shared" ca="1" si="57"/>
        <v>101502623.77000001</v>
      </c>
      <c r="K27" s="85">
        <f t="shared" ca="1" si="57"/>
        <v>114208308.19</v>
      </c>
      <c r="L27" s="85">
        <f t="shared" ca="1" si="57"/>
        <v>110301738.28</v>
      </c>
      <c r="M27" s="85">
        <f t="shared" ca="1" si="57"/>
        <v>121566185.81</v>
      </c>
      <c r="N27" s="85">
        <f t="shared" ca="1" si="57"/>
        <v>117111369.54000001</v>
      </c>
      <c r="O27" s="85">
        <f t="shared" ca="1" si="57"/>
        <v>130074852.64</v>
      </c>
      <c r="P27" s="85">
        <f t="shared" ca="1" si="57"/>
        <v>123593450.56</v>
      </c>
      <c r="Q27" s="85">
        <f t="shared" ref="Q27:R27" ca="1" si="58">+SUM(Q9,Q11,Q18)</f>
        <v>157091014.22999999</v>
      </c>
      <c r="R27" s="85">
        <f t="shared" ca="1" si="58"/>
        <v>158730215.94999999</v>
      </c>
      <c r="AO27" s="27">
        <f t="shared" si="15"/>
        <v>42064</v>
      </c>
      <c r="AP27" s="41" t="str">
        <f t="shared" si="12"/>
        <v>ad</v>
      </c>
      <c r="AQ27" s="41">
        <f t="shared" si="16"/>
        <v>30</v>
      </c>
      <c r="AS27" s="41">
        <f t="shared" si="17"/>
        <v>27</v>
      </c>
      <c r="AT27" s="41" t="str">
        <f>+"a"&amp;AT1</f>
        <v>aa</v>
      </c>
    </row>
    <row r="28" spans="1:46">
      <c r="A28" s="60">
        <f t="shared" si="18"/>
        <v>28</v>
      </c>
      <c r="B28" s="43" t="s">
        <v>1</v>
      </c>
      <c r="C28" s="166" t="s">
        <v>51</v>
      </c>
      <c r="D28" s="98">
        <f ca="1">+D27/D5</f>
        <v>24.698698469287276</v>
      </c>
      <c r="E28" s="86">
        <f ca="1">+E27/E5</f>
        <v>26.274139427548565</v>
      </c>
      <c r="F28" s="86">
        <f t="shared" ref="F28:G28" ca="1" si="59">+F27/F5</f>
        <v>28.077853472620845</v>
      </c>
      <c r="G28" s="86">
        <f t="shared" ca="1" si="59"/>
        <v>29.084508654178425</v>
      </c>
      <c r="H28" s="86">
        <f t="shared" ref="H28:P28" ca="1" si="60">+H27/H5</f>
        <v>30.467075898732347</v>
      </c>
      <c r="I28" s="86">
        <f t="shared" ca="1" si="60"/>
        <v>31.030147908827022</v>
      </c>
      <c r="J28" s="86">
        <f t="shared" ca="1" si="60"/>
        <v>31.984057090727859</v>
      </c>
      <c r="K28" s="86">
        <f t="shared" ca="1" si="60"/>
        <v>33.630769724344042</v>
      </c>
      <c r="L28" s="86">
        <f t="shared" ca="1" si="60"/>
        <v>34.626968085561074</v>
      </c>
      <c r="M28" s="86">
        <f t="shared" ca="1" si="60"/>
        <v>35.974237556976178</v>
      </c>
      <c r="N28" s="86">
        <f t="shared" ca="1" si="60"/>
        <v>37.695932073568109</v>
      </c>
      <c r="O28" s="86">
        <f t="shared" ca="1" si="60"/>
        <v>38.478437256884106</v>
      </c>
      <c r="P28" s="86">
        <f t="shared" ca="1" si="60"/>
        <v>41.725351726978069</v>
      </c>
      <c r="Q28" s="86">
        <f t="shared" ref="Q28:R28" ca="1" si="61">+Q27/Q5</f>
        <v>47.107965836620501</v>
      </c>
      <c r="R28" s="86">
        <f t="shared" ca="1" si="61"/>
        <v>50.919856819318888</v>
      </c>
      <c r="AO28" s="27">
        <f t="shared" si="15"/>
        <v>42095</v>
      </c>
      <c r="AP28" s="41" t="str">
        <f t="shared" si="12"/>
        <v>ae</v>
      </c>
      <c r="AQ28" s="41">
        <f t="shared" si="16"/>
        <v>31</v>
      </c>
      <c r="AS28" s="41">
        <f t="shared" si="17"/>
        <v>28</v>
      </c>
      <c r="AT28" s="41" t="str">
        <f t="shared" ref="AT28:AT42" si="62">+"a"&amp;AT2</f>
        <v>ab</v>
      </c>
    </row>
    <row r="29" spans="1:46">
      <c r="A29" s="60">
        <f t="shared" si="18"/>
        <v>29</v>
      </c>
      <c r="B29" s="43" t="s">
        <v>1</v>
      </c>
      <c r="C29" s="166" t="s">
        <v>52</v>
      </c>
      <c r="D29" s="99">
        <f ca="1">+D23+D20</f>
        <v>50387.090000000004</v>
      </c>
      <c r="E29" s="87">
        <f ca="1">+E23+E20</f>
        <v>54664.62999999999</v>
      </c>
      <c r="F29" s="87">
        <f t="shared" ref="F29:G29" ca="1" si="63">+F23+F20</f>
        <v>57789.240000000013</v>
      </c>
      <c r="G29" s="87">
        <f t="shared" ca="1" si="63"/>
        <v>60514.09</v>
      </c>
      <c r="H29" s="87">
        <f t="shared" ref="H29:P29" ca="1" si="64">+H23+H20</f>
        <v>54914.54</v>
      </c>
      <c r="I29" s="87">
        <f t="shared" ca="1" si="64"/>
        <v>63917.459999999992</v>
      </c>
      <c r="J29" s="87">
        <f t="shared" ca="1" si="64"/>
        <v>64450.59</v>
      </c>
      <c r="K29" s="87">
        <f t="shared" ca="1" si="64"/>
        <v>70670.16</v>
      </c>
      <c r="L29" s="87">
        <f t="shared" ca="1" si="64"/>
        <v>68480.240000000005</v>
      </c>
      <c r="M29" s="87">
        <f t="shared" ca="1" si="64"/>
        <v>74193.350000000006</v>
      </c>
      <c r="N29" s="87">
        <f t="shared" ca="1" si="64"/>
        <v>70682.87</v>
      </c>
      <c r="O29" s="87">
        <f t="shared" ca="1" si="64"/>
        <v>78352.26999999999</v>
      </c>
      <c r="P29" s="87">
        <f t="shared" ca="1" si="64"/>
        <v>71482.540000000008</v>
      </c>
      <c r="Q29" s="87">
        <f t="shared" ref="Q29:R29" ca="1" si="65">+Q23+Q20</f>
        <v>80997.23000000001</v>
      </c>
      <c r="R29" s="87">
        <f t="shared" ca="1" si="65"/>
        <v>78673.569999999992</v>
      </c>
      <c r="AO29" s="27">
        <f t="shared" si="15"/>
        <v>42125</v>
      </c>
      <c r="AP29" s="41" t="str">
        <f t="shared" si="12"/>
        <v>af</v>
      </c>
      <c r="AQ29" s="41">
        <f t="shared" si="16"/>
        <v>32</v>
      </c>
      <c r="AS29" s="41">
        <f t="shared" si="17"/>
        <v>29</v>
      </c>
      <c r="AT29" s="41" t="str">
        <f t="shared" si="62"/>
        <v>ac</v>
      </c>
    </row>
    <row r="30" spans="1:46">
      <c r="A30" s="60">
        <f t="shared" si="18"/>
        <v>30</v>
      </c>
      <c r="B30" s="43" t="s">
        <v>1</v>
      </c>
      <c r="C30" s="166" t="s">
        <v>53</v>
      </c>
      <c r="D30" s="98">
        <f ca="1">+D29/D5</f>
        <v>1.7299837517367918E-2</v>
      </c>
      <c r="E30" s="86">
        <f ca="1">+E29/E5</f>
        <v>1.7135878556045269E-2</v>
      </c>
      <c r="F30" s="86">
        <f t="shared" ref="F30:G30" ca="1" si="66">+F29/F5</f>
        <v>1.894582781878678E-2</v>
      </c>
      <c r="G30" s="86">
        <f t="shared" ca="1" si="66"/>
        <v>1.8869400311337468E-2</v>
      </c>
      <c r="H30" s="86">
        <f t="shared" ref="H30:P30" ca="1" si="67">+H29/H5</f>
        <v>1.9525857157374985E-2</v>
      </c>
      <c r="I30" s="86">
        <f t="shared" ca="1" si="67"/>
        <v>1.9591483437433669E-2</v>
      </c>
      <c r="J30" s="86">
        <f t="shared" ca="1" si="67"/>
        <v>2.0308749404962242E-2</v>
      </c>
      <c r="K30" s="86">
        <f t="shared" ca="1" si="67"/>
        <v>2.081014870992241E-2</v>
      </c>
      <c r="L30" s="86">
        <f t="shared" ca="1" si="67"/>
        <v>2.1497966595523024E-2</v>
      </c>
      <c r="M30" s="86">
        <f t="shared" ca="1" si="67"/>
        <v>2.1955523077934087E-2</v>
      </c>
      <c r="N30" s="86">
        <f t="shared" ca="1" si="67"/>
        <v>2.2751477305325042E-2</v>
      </c>
      <c r="O30" s="86">
        <f t="shared" ca="1" si="67"/>
        <v>2.317798439851796E-2</v>
      </c>
      <c r="P30" s="86">
        <f t="shared" ca="1" si="67"/>
        <v>2.4132622807466822E-2</v>
      </c>
      <c r="Q30" s="86">
        <f t="shared" ref="Q30:R30" ca="1" si="68">+Q29/Q5</f>
        <v>2.4289197968474369E-2</v>
      </c>
      <c r="R30" s="86">
        <f t="shared" ca="1" si="68"/>
        <v>2.523808649719576E-2</v>
      </c>
      <c r="AO30" s="27">
        <f t="shared" si="15"/>
        <v>42156</v>
      </c>
      <c r="AP30" s="41" t="str">
        <f t="shared" si="12"/>
        <v>ag</v>
      </c>
      <c r="AQ30" s="41">
        <f t="shared" si="16"/>
        <v>33</v>
      </c>
      <c r="AS30" s="41">
        <f t="shared" si="17"/>
        <v>30</v>
      </c>
      <c r="AT30" s="41" t="str">
        <f t="shared" si="62"/>
        <v>ad</v>
      </c>
    </row>
    <row r="31" spans="1:46">
      <c r="A31" s="60">
        <f t="shared" si="18"/>
        <v>31</v>
      </c>
      <c r="B31" s="43" t="s">
        <v>1</v>
      </c>
      <c r="C31" s="166" t="s">
        <v>228</v>
      </c>
      <c r="D31" s="85">
        <f ca="1">+D29+D27</f>
        <v>71987221.260000005</v>
      </c>
      <c r="E31" s="85">
        <f t="shared" ref="E31:G31" ca="1" si="69">+E29+E27</f>
        <v>83870974.699999988</v>
      </c>
      <c r="F31" s="85">
        <f t="shared" ca="1" si="69"/>
        <v>85701859.719999999</v>
      </c>
      <c r="G31" s="85">
        <f t="shared" ca="1" si="69"/>
        <v>93334414.969999999</v>
      </c>
      <c r="H31" s="85">
        <f t="shared" ref="H31:P31" ca="1" si="70">+H29+H27</f>
        <v>85740548.960000008</v>
      </c>
      <c r="I31" s="85">
        <f t="shared" ca="1" si="70"/>
        <v>101300163.50999999</v>
      </c>
      <c r="J31" s="85">
        <f t="shared" ca="1" si="70"/>
        <v>101567074.36000001</v>
      </c>
      <c r="K31" s="85">
        <f t="shared" ca="1" si="70"/>
        <v>114278978.34999999</v>
      </c>
      <c r="L31" s="85">
        <f t="shared" ca="1" si="70"/>
        <v>110370218.52</v>
      </c>
      <c r="M31" s="85">
        <f t="shared" ca="1" si="70"/>
        <v>121640379.16</v>
      </c>
      <c r="N31" s="85">
        <f t="shared" ca="1" si="70"/>
        <v>117182052.41000001</v>
      </c>
      <c r="O31" s="85">
        <f t="shared" ca="1" si="70"/>
        <v>130153204.91</v>
      </c>
      <c r="P31" s="85">
        <f t="shared" ca="1" si="70"/>
        <v>123664933.10000001</v>
      </c>
      <c r="Q31" s="85">
        <f t="shared" ref="Q31:R31" ca="1" si="71">+Q29+Q27</f>
        <v>157172011.45999998</v>
      </c>
      <c r="R31" s="85">
        <f t="shared" ca="1" si="71"/>
        <v>158808889.51999998</v>
      </c>
      <c r="AO31" s="27">
        <f t="shared" si="15"/>
        <v>42186</v>
      </c>
      <c r="AP31" s="41" t="str">
        <f t="shared" si="12"/>
        <v>ah</v>
      </c>
      <c r="AQ31" s="41">
        <f t="shared" si="16"/>
        <v>34</v>
      </c>
      <c r="AS31" s="41">
        <f t="shared" si="17"/>
        <v>31</v>
      </c>
      <c r="AT31" s="41" t="str">
        <f t="shared" si="62"/>
        <v>ae</v>
      </c>
    </row>
    <row r="32" spans="1:46">
      <c r="A32" s="60">
        <f t="shared" si="18"/>
        <v>32</v>
      </c>
      <c r="B32" s="183" t="s">
        <v>1</v>
      </c>
      <c r="C32" s="351" t="s">
        <v>229</v>
      </c>
      <c r="D32" s="184">
        <f ca="1">+D31/D5</f>
        <v>24.715998306804646</v>
      </c>
      <c r="E32" s="184">
        <f t="shared" ref="E32:G32" ca="1" si="72">+E31/E5</f>
        <v>26.291275306104609</v>
      </c>
      <c r="F32" s="184">
        <f t="shared" ca="1" si="72"/>
        <v>28.096799300439628</v>
      </c>
      <c r="G32" s="184">
        <f t="shared" ca="1" si="72"/>
        <v>29.103378054489763</v>
      </c>
      <c r="H32" s="184">
        <f t="shared" ref="H32:P32" ca="1" si="73">+H31/H5</f>
        <v>30.486601755889726</v>
      </c>
      <c r="I32" s="184">
        <f t="shared" ca="1" si="73"/>
        <v>31.049739392264456</v>
      </c>
      <c r="J32" s="184">
        <f t="shared" ca="1" si="73"/>
        <v>32.004365840132827</v>
      </c>
      <c r="K32" s="184">
        <f t="shared" ca="1" si="73"/>
        <v>33.651579873053961</v>
      </c>
      <c r="L32" s="184">
        <f t="shared" ca="1" si="73"/>
        <v>34.6484660521566</v>
      </c>
      <c r="M32" s="184">
        <f t="shared" ca="1" si="73"/>
        <v>35.996193080054105</v>
      </c>
      <c r="N32" s="184">
        <f t="shared" ca="1" si="73"/>
        <v>37.718683550873436</v>
      </c>
      <c r="O32" s="184">
        <f t="shared" ca="1" si="73"/>
        <v>38.501615241282629</v>
      </c>
      <c r="P32" s="184">
        <f t="shared" ca="1" si="73"/>
        <v>41.74948434978554</v>
      </c>
      <c r="Q32" s="184">
        <f t="shared" ref="Q32:R32" ca="1" si="74">+Q31/Q5</f>
        <v>47.132255034588972</v>
      </c>
      <c r="R32" s="184">
        <f t="shared" ca="1" si="74"/>
        <v>50.945094905816084</v>
      </c>
      <c r="AO32" s="27">
        <f t="shared" si="15"/>
        <v>42217</v>
      </c>
      <c r="AP32" s="41" t="str">
        <f t="shared" si="12"/>
        <v>ai</v>
      </c>
      <c r="AQ32" s="41">
        <f t="shared" si="16"/>
        <v>35</v>
      </c>
      <c r="AS32" s="41">
        <f t="shared" si="17"/>
        <v>32</v>
      </c>
      <c r="AT32" s="41" t="str">
        <f t="shared" si="62"/>
        <v>af</v>
      </c>
    </row>
    <row r="33" spans="1:46" ht="15.75" thickBot="1">
      <c r="A33" s="60">
        <f t="shared" si="18"/>
        <v>33</v>
      </c>
      <c r="B33" s="42"/>
      <c r="C33" s="1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AO33" s="27">
        <f t="shared" si="15"/>
        <v>42248</v>
      </c>
      <c r="AP33" s="41" t="str">
        <f t="shared" ref="AP33:AP42" si="75">+VLOOKUP(AQ33,$AS$1:$AT$197,2,FALSE)</f>
        <v>aj</v>
      </c>
      <c r="AQ33" s="41">
        <f t="shared" si="16"/>
        <v>36</v>
      </c>
      <c r="AS33" s="41">
        <f t="shared" si="17"/>
        <v>33</v>
      </c>
      <c r="AT33" s="41" t="str">
        <f t="shared" si="62"/>
        <v>ag</v>
      </c>
    </row>
    <row r="34" spans="1:46">
      <c r="A34" s="60">
        <f t="shared" si="18"/>
        <v>34</v>
      </c>
      <c r="B34" s="188" t="s">
        <v>32</v>
      </c>
      <c r="C34" s="189" t="s">
        <v>33</v>
      </c>
      <c r="D34" s="100" t="str">
        <f>+D$2</f>
        <v>CY 2013</v>
      </c>
      <c r="E34" s="101" t="str">
        <f t="shared" ref="E34:R34" si="76">+E$2</f>
        <v>CY 2014</v>
      </c>
      <c r="F34" s="101" t="str">
        <f t="shared" si="76"/>
        <v>CY 2015</v>
      </c>
      <c r="G34" s="101" t="str">
        <f t="shared" si="76"/>
        <v>CY 2016</v>
      </c>
      <c r="H34" s="101" t="str">
        <f t="shared" si="76"/>
        <v>CY 2017</v>
      </c>
      <c r="I34" s="101" t="str">
        <f t="shared" si="76"/>
        <v>CY 2018</v>
      </c>
      <c r="J34" s="101" t="str">
        <f t="shared" si="76"/>
        <v>CY 2019</v>
      </c>
      <c r="K34" s="101" t="str">
        <f t="shared" si="76"/>
        <v>CY 2020</v>
      </c>
      <c r="L34" s="101" t="str">
        <f t="shared" si="76"/>
        <v>CY 2021</v>
      </c>
      <c r="M34" s="101" t="str">
        <f t="shared" si="76"/>
        <v>CY 2022</v>
      </c>
      <c r="N34" s="101" t="str">
        <f t="shared" si="76"/>
        <v>CY 2023</v>
      </c>
      <c r="O34" s="101" t="str">
        <f t="shared" si="76"/>
        <v>CY 2024</v>
      </c>
      <c r="P34" s="101" t="str">
        <f t="shared" si="76"/>
        <v>CY 2025</v>
      </c>
      <c r="Q34" s="101" t="str">
        <f t="shared" si="76"/>
        <v>CY 2026</v>
      </c>
      <c r="R34" s="101" t="str">
        <f t="shared" si="76"/>
        <v>CY 2027</v>
      </c>
      <c r="AO34" s="27">
        <f t="shared" si="15"/>
        <v>42278</v>
      </c>
      <c r="AP34" s="41" t="str">
        <f t="shared" si="75"/>
        <v>ak</v>
      </c>
      <c r="AQ34" s="41">
        <f t="shared" si="16"/>
        <v>37</v>
      </c>
      <c r="AS34" s="41">
        <f t="shared" si="17"/>
        <v>34</v>
      </c>
      <c r="AT34" s="41" t="str">
        <f t="shared" si="62"/>
        <v>ah</v>
      </c>
    </row>
    <row r="35" spans="1:46">
      <c r="A35" s="60">
        <f t="shared" si="18"/>
        <v>35</v>
      </c>
      <c r="B35" s="75" t="s">
        <v>2</v>
      </c>
      <c r="C35" s="163" t="s">
        <v>34</v>
      </c>
      <c r="D35" s="75">
        <f ca="1">+AVERAGE(INDIRECT("'Monthly Resource Report'!"&amp;VLOOKUP(D$1,$AO$1:$AP$197,2,FALSE)&amp;$A35&amp;":"&amp;VLOOKUP(DATE(YEAR(D$1),12,1),$AO$1:$AP$197,2,FALSE)&amp;$A35))</f>
        <v>153</v>
      </c>
      <c r="E35" s="76">
        <f t="shared" ref="E35:R35" ca="1" si="77">+AVERAGE(INDIRECT("'Monthly Resource Report'!"&amp;VLOOKUP(E$1,$AO$1:$AP$197,2,FALSE)&amp;$A35&amp;":"&amp;VLOOKUP(DATE(YEAR(E$1),12,1),$AO$1:$AP$197,2,FALSE)&amp;$A35))</f>
        <v>153</v>
      </c>
      <c r="F35" s="76">
        <f t="shared" ca="1" si="77"/>
        <v>153</v>
      </c>
      <c r="G35" s="76">
        <f t="shared" ca="1" si="77"/>
        <v>153</v>
      </c>
      <c r="H35" s="76">
        <f t="shared" ca="1" si="77"/>
        <v>153</v>
      </c>
      <c r="I35" s="76">
        <f t="shared" ca="1" si="77"/>
        <v>153</v>
      </c>
      <c r="J35" s="76">
        <f t="shared" ca="1" si="77"/>
        <v>153</v>
      </c>
      <c r="K35" s="76">
        <f t="shared" ca="1" si="77"/>
        <v>153</v>
      </c>
      <c r="L35" s="76">
        <f t="shared" ca="1" si="77"/>
        <v>153</v>
      </c>
      <c r="M35" s="76">
        <f t="shared" ca="1" si="77"/>
        <v>153</v>
      </c>
      <c r="N35" s="76">
        <f t="shared" ca="1" si="77"/>
        <v>153</v>
      </c>
      <c r="O35" s="76">
        <f t="shared" ca="1" si="77"/>
        <v>153</v>
      </c>
      <c r="P35" s="76">
        <f t="shared" ca="1" si="77"/>
        <v>153</v>
      </c>
      <c r="Q35" s="76">
        <f t="shared" ca="1" si="77"/>
        <v>153</v>
      </c>
      <c r="R35" s="76">
        <f t="shared" ca="1" si="77"/>
        <v>153</v>
      </c>
      <c r="AO35" s="27">
        <f t="shared" si="15"/>
        <v>42309</v>
      </c>
      <c r="AP35" s="41" t="str">
        <f t="shared" si="75"/>
        <v>al</v>
      </c>
      <c r="AQ35" s="41">
        <f t="shared" si="16"/>
        <v>38</v>
      </c>
      <c r="AS35" s="41">
        <f t="shared" si="17"/>
        <v>35</v>
      </c>
      <c r="AT35" s="41" t="str">
        <f t="shared" si="62"/>
        <v>ai</v>
      </c>
    </row>
    <row r="36" spans="1:46">
      <c r="A36" s="60">
        <f t="shared" si="18"/>
        <v>36</v>
      </c>
      <c r="B36" s="96" t="s">
        <v>2</v>
      </c>
      <c r="C36" s="166" t="s">
        <v>35</v>
      </c>
      <c r="D36" s="90">
        <f ca="1">+SUM(INDIRECT("'Monthly Resource Report'!"&amp;(VLOOKUP(D$1,$AO$1:$AP$197,2,FALSE)&amp;$A36&amp;":"&amp;VLOOKUP(DATE(YEAR(D$1),12,1),$AO$1:$AP$181,2,FALSE)&amp;$A36)))</f>
        <v>518304.57541666663</v>
      </c>
      <c r="E36" s="91">
        <f t="shared" ref="E36:R37" ca="1" si="78">+SUM(INDIRECT("'Monthly Resource Report'!"&amp;(VLOOKUP(E$1,$AO$1:$AP$197,2,FALSE)&amp;$A36&amp;":"&amp;VLOOKUP(DATE(YEAR(E$1),12,1),$AO$1:$AP$181,2,FALSE)&amp;$A36)))</f>
        <v>491653.71958333335</v>
      </c>
      <c r="F36" s="91">
        <f t="shared" ca="1" si="78"/>
        <v>519057.82333333325</v>
      </c>
      <c r="G36" s="91">
        <f t="shared" ca="1" si="78"/>
        <v>487964.9516666666</v>
      </c>
      <c r="H36" s="91">
        <f t="shared" ca="1" si="78"/>
        <v>521001.10958333325</v>
      </c>
      <c r="I36" s="91">
        <f t="shared" ca="1" si="78"/>
        <v>457195.23916666664</v>
      </c>
      <c r="J36" s="91">
        <f t="shared" ca="1" si="78"/>
        <v>536831.21583333332</v>
      </c>
      <c r="K36" s="91">
        <f t="shared" ca="1" si="78"/>
        <v>515513.21541666664</v>
      </c>
      <c r="L36" s="91">
        <f t="shared" ca="1" si="78"/>
        <v>505732.06083333329</v>
      </c>
      <c r="M36" s="91">
        <f t="shared" ca="1" si="78"/>
        <v>515533.13166666671</v>
      </c>
      <c r="N36" s="91">
        <f t="shared" ca="1" si="78"/>
        <v>545015.54208333336</v>
      </c>
      <c r="O36" s="91">
        <f t="shared" ca="1" si="78"/>
        <v>515522.12083333335</v>
      </c>
      <c r="P36" s="91">
        <f t="shared" ca="1" si="78"/>
        <v>542586.72416666662</v>
      </c>
      <c r="Q36" s="91">
        <f t="shared" ca="1" si="78"/>
        <v>465708.07833333331</v>
      </c>
      <c r="R36" s="91">
        <f t="shared" ca="1" si="78"/>
        <v>531598.52375000005</v>
      </c>
      <c r="AO36" s="27">
        <f t="shared" si="15"/>
        <v>42339</v>
      </c>
      <c r="AP36" s="41" t="str">
        <f t="shared" si="75"/>
        <v>am</v>
      </c>
      <c r="AQ36" s="41">
        <f t="shared" si="16"/>
        <v>39</v>
      </c>
      <c r="AS36" s="41">
        <f t="shared" si="17"/>
        <v>36</v>
      </c>
      <c r="AT36" s="41" t="str">
        <f t="shared" si="62"/>
        <v>aj</v>
      </c>
    </row>
    <row r="37" spans="1:46">
      <c r="A37" s="60">
        <f t="shared" si="18"/>
        <v>37</v>
      </c>
      <c r="B37" s="96" t="s">
        <v>2</v>
      </c>
      <c r="C37" s="166" t="s">
        <v>36</v>
      </c>
      <c r="D37" s="88">
        <f ca="1">+SUM(INDIRECT("'Monthly Resource Report'!"&amp;(VLOOKUP(D$1,$AO$1:$AP$197,2,FALSE)&amp;$A37&amp;":"&amp;VLOOKUP(DATE(YEAR(D$1),12,1),$AO$1:$AP$181,2,FALSE)&amp;$A37)))</f>
        <v>1147474</v>
      </c>
      <c r="E37" s="89">
        <f t="shared" ca="1" si="78"/>
        <v>1088751</v>
      </c>
      <c r="F37" s="89">
        <f t="shared" ca="1" si="78"/>
        <v>1149190</v>
      </c>
      <c r="G37" s="89">
        <f t="shared" ca="1" si="78"/>
        <v>1080650.6000000001</v>
      </c>
      <c r="H37" s="89">
        <f t="shared" ca="1" si="78"/>
        <v>1153683</v>
      </c>
      <c r="I37" s="89">
        <f t="shared" ca="1" si="78"/>
        <v>1012964</v>
      </c>
      <c r="J37" s="89">
        <f t="shared" ca="1" si="78"/>
        <v>1201765</v>
      </c>
      <c r="K37" s="89">
        <f t="shared" ca="1" si="78"/>
        <v>1149143.3999999999</v>
      </c>
      <c r="L37" s="89">
        <f t="shared" ca="1" si="78"/>
        <v>1122102.8</v>
      </c>
      <c r="M37" s="89">
        <f t="shared" ca="1" si="78"/>
        <v>1143804.01</v>
      </c>
      <c r="N37" s="89">
        <f t="shared" ca="1" si="78"/>
        <v>1209064</v>
      </c>
      <c r="O37" s="89">
        <f t="shared" ca="1" si="78"/>
        <v>1143654.4100000001</v>
      </c>
      <c r="P37" s="89">
        <f t="shared" ca="1" si="78"/>
        <v>1203468</v>
      </c>
      <c r="Q37" s="89">
        <f t="shared" ca="1" si="78"/>
        <v>1032627</v>
      </c>
      <c r="R37" s="89">
        <f t="shared" ca="1" si="78"/>
        <v>1189584</v>
      </c>
      <c r="AO37" s="27">
        <f t="shared" si="15"/>
        <v>42370</v>
      </c>
      <c r="AP37" s="41" t="str">
        <f t="shared" si="75"/>
        <v>an</v>
      </c>
      <c r="AQ37" s="41">
        <f t="shared" si="16"/>
        <v>40</v>
      </c>
      <c r="AS37" s="41">
        <f t="shared" si="17"/>
        <v>37</v>
      </c>
      <c r="AT37" s="41" t="str">
        <f t="shared" si="62"/>
        <v>ak</v>
      </c>
    </row>
    <row r="38" spans="1:46">
      <c r="A38" s="60">
        <f t="shared" si="18"/>
        <v>38</v>
      </c>
      <c r="B38" s="171" t="s">
        <v>2</v>
      </c>
      <c r="C38" s="172" t="s">
        <v>95</v>
      </c>
      <c r="D38" s="77">
        <f ca="1">+D37/(D35*D58)</f>
        <v>0.85614498463007727</v>
      </c>
      <c r="E38" s="78">
        <f t="shared" ref="E38:G38" ca="1" si="79">+E37/(E35*E58)</f>
        <v>0.81233100546154535</v>
      </c>
      <c r="F38" s="78">
        <f t="shared" ca="1" si="79"/>
        <v>0.85742531411346878</v>
      </c>
      <c r="G38" s="78">
        <f t="shared" ca="1" si="79"/>
        <v>0.80408422324606843</v>
      </c>
      <c r="H38" s="78">
        <f t="shared" ref="H38:P38" ca="1" si="80">+H37/(H35*H58)</f>
        <v>0.86077759871071713</v>
      </c>
      <c r="I38" s="78">
        <f t="shared" ca="1" si="80"/>
        <v>0.75578535828334381</v>
      </c>
      <c r="J38" s="78">
        <f t="shared" ca="1" si="80"/>
        <v>0.89665219207926705</v>
      </c>
      <c r="K38" s="78">
        <f t="shared" ca="1" si="80"/>
        <v>0.85504794814100493</v>
      </c>
      <c r="L38" s="78">
        <f t="shared" ca="1" si="80"/>
        <v>0.83721520876234823</v>
      </c>
      <c r="M38" s="78">
        <f t="shared" ca="1" si="80"/>
        <v>0.85340675828931267</v>
      </c>
      <c r="N38" s="78">
        <f t="shared" ca="1" si="80"/>
        <v>0.90209806906019641</v>
      </c>
      <c r="O38" s="78">
        <f t="shared" ca="1" si="80"/>
        <v>0.85096373233567879</v>
      </c>
      <c r="P38" s="78">
        <f t="shared" ca="1" si="80"/>
        <v>0.89792282209687524</v>
      </c>
      <c r="Q38" s="78">
        <f t="shared" ref="Q38:R38" ca="1" si="81">+Q37/(Q35*Q58)</f>
        <v>0.77045617333691463</v>
      </c>
      <c r="R38" s="78">
        <f t="shared" ca="1" si="81"/>
        <v>0.8875637926403438</v>
      </c>
      <c r="AO38" s="27">
        <f t="shared" si="15"/>
        <v>42401</v>
      </c>
      <c r="AP38" s="41" t="str">
        <f t="shared" si="75"/>
        <v>ao</v>
      </c>
      <c r="AQ38" s="41">
        <f t="shared" si="16"/>
        <v>41</v>
      </c>
      <c r="AS38" s="41">
        <f t="shared" si="17"/>
        <v>38</v>
      </c>
      <c r="AT38" s="41" t="str">
        <f t="shared" si="62"/>
        <v>al</v>
      </c>
    </row>
    <row r="39" spans="1:46">
      <c r="A39" s="60">
        <f t="shared" si="18"/>
        <v>39</v>
      </c>
      <c r="B39" s="96" t="s">
        <v>2</v>
      </c>
      <c r="C39" s="166" t="s">
        <v>268</v>
      </c>
      <c r="D39" s="88">
        <f ca="1">+SUM(INDIRECT("'Monthly Resource Report'!"&amp;(VLOOKUP(D$1,$AO$1:$AP$197,2,FALSE)&amp;$A39&amp;":"&amp;VLOOKUP(DATE(YEAR(D$1),12,1),$AO$1:$AP$181,2,FALSE)&amp;$A39)))</f>
        <v>12439309.809999999</v>
      </c>
      <c r="E39" s="89">
        <f t="shared" ref="E39:R39" ca="1" si="82">+SUM(INDIRECT("'Monthly Resource Report'!"&amp;(VLOOKUP(E$1,$AO$1:$AP$197,2,FALSE)&amp;$A39&amp;":"&amp;VLOOKUP(DATE(YEAR(E$1),12,1),$AO$1:$AP$181,2,FALSE)&amp;$A39)))</f>
        <v>11799689.27</v>
      </c>
      <c r="F39" s="89">
        <f t="shared" ca="1" si="82"/>
        <v>12457387.760000002</v>
      </c>
      <c r="G39" s="89">
        <f t="shared" ca="1" si="82"/>
        <v>11711158.84</v>
      </c>
      <c r="H39" s="89">
        <f t="shared" ca="1" si="82"/>
        <v>12504026.629999999</v>
      </c>
      <c r="I39" s="89">
        <f t="shared" ca="1" si="82"/>
        <v>10972685.74</v>
      </c>
      <c r="J39" s="89">
        <f t="shared" ca="1" si="82"/>
        <v>12883949.18</v>
      </c>
      <c r="K39" s="89">
        <f t="shared" ca="1" si="82"/>
        <v>12372317.170000002</v>
      </c>
      <c r="L39" s="89">
        <f t="shared" ca="1" si="82"/>
        <v>12137569.460000001</v>
      </c>
      <c r="M39" s="89">
        <f t="shared" ca="1" si="82"/>
        <v>12372795.16</v>
      </c>
      <c r="N39" s="89">
        <f t="shared" ca="1" si="82"/>
        <v>13080373.009999998</v>
      </c>
      <c r="O39" s="89">
        <f t="shared" ca="1" si="82"/>
        <v>12372530.900000002</v>
      </c>
      <c r="P39" s="89">
        <f t="shared" ca="1" si="82"/>
        <v>13022081.379999999</v>
      </c>
      <c r="Q39" s="89">
        <f t="shared" ca="1" si="82"/>
        <v>11176993.879999999</v>
      </c>
      <c r="R39" s="89">
        <f t="shared" ca="1" si="82"/>
        <v>12758364.57</v>
      </c>
      <c r="AO39" s="27">
        <f t="shared" si="15"/>
        <v>42430</v>
      </c>
      <c r="AP39" s="41" t="str">
        <f t="shared" si="75"/>
        <v>ap</v>
      </c>
      <c r="AQ39" s="41">
        <f t="shared" si="16"/>
        <v>42</v>
      </c>
      <c r="AS39" s="41">
        <f t="shared" si="17"/>
        <v>39</v>
      </c>
      <c r="AT39" s="41" t="str">
        <f t="shared" si="62"/>
        <v>am</v>
      </c>
    </row>
    <row r="40" spans="1:46">
      <c r="A40" s="60">
        <f t="shared" si="18"/>
        <v>40</v>
      </c>
      <c r="B40" s="171" t="s">
        <v>2</v>
      </c>
      <c r="C40" s="172" t="s">
        <v>269</v>
      </c>
      <c r="D40" s="92">
        <f ca="1">+D39/D37</f>
        <v>10.840602758755317</v>
      </c>
      <c r="E40" s="93">
        <f t="shared" ref="E40:G40" ca="1" si="83">+E39/E37</f>
        <v>10.83782175171366</v>
      </c>
      <c r="F40" s="93">
        <f t="shared" ca="1" si="83"/>
        <v>10.84014632915358</v>
      </c>
      <c r="G40" s="93">
        <f t="shared" ca="1" si="83"/>
        <v>10.837137220855658</v>
      </c>
      <c r="H40" s="93">
        <f t="shared" ref="H40:P40" ca="1" si="84">+H39/H37</f>
        <v>10.838355622818399</v>
      </c>
      <c r="I40" s="93">
        <f t="shared" ca="1" si="84"/>
        <v>10.83225636843955</v>
      </c>
      <c r="J40" s="93">
        <f t="shared" ca="1" si="84"/>
        <v>10.720855724704913</v>
      </c>
      <c r="K40" s="93">
        <f t="shared" ca="1" si="84"/>
        <v>10.766556349712319</v>
      </c>
      <c r="L40" s="93">
        <f t="shared" ca="1" si="84"/>
        <v>10.816807034079231</v>
      </c>
      <c r="M40" s="93">
        <f t="shared" ca="1" si="84"/>
        <v>10.817233592317971</v>
      </c>
      <c r="N40" s="93">
        <f t="shared" ca="1" si="84"/>
        <v>10.818594392025565</v>
      </c>
      <c r="O40" s="93">
        <f t="shared" ca="1" si="84"/>
        <v>10.818417514780537</v>
      </c>
      <c r="P40" s="93">
        <f t="shared" ca="1" si="84"/>
        <v>10.820463344268397</v>
      </c>
      <c r="Q40" s="93">
        <f t="shared" ref="Q40:R40" ca="1" si="85">+Q39/Q37</f>
        <v>10.82384431164399</v>
      </c>
      <c r="R40" s="93">
        <f t="shared" ca="1" si="85"/>
        <v>10.725064030787234</v>
      </c>
      <c r="AO40" s="27">
        <f t="shared" si="15"/>
        <v>42461</v>
      </c>
      <c r="AP40" s="41" t="str">
        <f t="shared" si="75"/>
        <v>aq</v>
      </c>
      <c r="AQ40" s="41">
        <f t="shared" si="16"/>
        <v>43</v>
      </c>
      <c r="AS40" s="41">
        <f t="shared" si="17"/>
        <v>40</v>
      </c>
      <c r="AT40" s="41" t="str">
        <f t="shared" si="62"/>
        <v>an</v>
      </c>
    </row>
    <row r="41" spans="1:46">
      <c r="A41" s="60">
        <f t="shared" si="18"/>
        <v>41</v>
      </c>
      <c r="B41" s="96" t="s">
        <v>2</v>
      </c>
      <c r="C41" s="166" t="s">
        <v>37</v>
      </c>
      <c r="D41" s="632">
        <f ca="1">+SUM(INDIRECT("'Monthly Resource Report'!"&amp;(VLOOKUP(D$1,$AO$1:$AP$197,2,FALSE)&amp;$A41&amp;":"&amp;VLOOKUP(DATE(YEAR(D$1),12,1),$AO$1:$AP$181,2,FALSE)&amp;$A41)))</f>
        <v>30327049.5</v>
      </c>
      <c r="E41" s="633">
        <f t="shared" ref="E41:R41" ca="1" si="86">+SUM(INDIRECT("'Monthly Resource Report'!"&amp;(VLOOKUP(E$1,$AO$1:$AP$197,2,FALSE)&amp;$A41&amp;":"&amp;VLOOKUP(DATE(YEAR(E$1),12,1),$AO$1:$AP$181,2,FALSE)&amp;$A41)))</f>
        <v>28472659.25</v>
      </c>
      <c r="F41" s="633">
        <f t="shared" ca="1" si="86"/>
        <v>32015511.5</v>
      </c>
      <c r="G41" s="633">
        <f t="shared" ca="1" si="86"/>
        <v>30308473.259999998</v>
      </c>
      <c r="H41" s="633">
        <f t="shared" ca="1" si="86"/>
        <v>33973481.75</v>
      </c>
      <c r="I41" s="633">
        <f t="shared" ca="1" si="86"/>
        <v>30701579</v>
      </c>
      <c r="J41" s="633">
        <f t="shared" ca="1" si="86"/>
        <v>37131540.5</v>
      </c>
      <c r="K41" s="633">
        <f t="shared" ca="1" si="86"/>
        <v>37438705.25</v>
      </c>
      <c r="L41" s="633">
        <f t="shared" ca="1" si="86"/>
        <v>37832786.370000005</v>
      </c>
      <c r="M41" s="633">
        <f t="shared" ca="1" si="86"/>
        <v>40112620.25</v>
      </c>
      <c r="N41" s="633">
        <f t="shared" ca="1" si="86"/>
        <v>44525672</v>
      </c>
      <c r="O41" s="633">
        <f t="shared" ca="1" si="86"/>
        <v>42957406.75</v>
      </c>
      <c r="P41" s="633">
        <f t="shared" ca="1" si="86"/>
        <v>49288599.75</v>
      </c>
      <c r="Q41" s="633">
        <f t="shared" ca="1" si="86"/>
        <v>48642302.939999998</v>
      </c>
      <c r="R41" s="633">
        <f t="shared" ca="1" si="86"/>
        <v>59964304.5</v>
      </c>
      <c r="AO41" s="27">
        <f t="shared" si="15"/>
        <v>42491</v>
      </c>
      <c r="AP41" s="41" t="str">
        <f t="shared" si="75"/>
        <v>ar</v>
      </c>
      <c r="AQ41" s="41">
        <f t="shared" si="16"/>
        <v>44</v>
      </c>
      <c r="AS41" s="41">
        <f t="shared" si="17"/>
        <v>41</v>
      </c>
      <c r="AT41" s="41" t="str">
        <f t="shared" si="62"/>
        <v>ao</v>
      </c>
    </row>
    <row r="42" spans="1:46">
      <c r="A42" s="60">
        <f t="shared" si="18"/>
        <v>42</v>
      </c>
      <c r="B42" s="171" t="s">
        <v>2</v>
      </c>
      <c r="C42" s="172" t="s">
        <v>270</v>
      </c>
      <c r="D42" s="79">
        <f ca="1">+D41/D39</f>
        <v>2.4380009794128603</v>
      </c>
      <c r="E42" s="80">
        <f t="shared" ref="E42:G42" ca="1" si="87">+E41/E39</f>
        <v>2.4130007662481439</v>
      </c>
      <c r="F42" s="80">
        <f t="shared" ca="1" si="87"/>
        <v>2.5700020033734581</v>
      </c>
      <c r="G42" s="80">
        <f t="shared" ca="1" si="87"/>
        <v>2.5879995032156868</v>
      </c>
      <c r="H42" s="80">
        <f t="shared" ref="H42:P42" ca="1" si="88">+H41/H39</f>
        <v>2.7170033106367435</v>
      </c>
      <c r="I42" s="80">
        <f t="shared" ca="1" si="88"/>
        <v>2.7980003918347887</v>
      </c>
      <c r="J42" s="80">
        <f t="shared" ca="1" si="88"/>
        <v>2.8819999195308843</v>
      </c>
      <c r="K42" s="80">
        <f t="shared" ca="1" si="88"/>
        <v>3.0260059401629449</v>
      </c>
      <c r="L42" s="80">
        <f t="shared" ca="1" si="88"/>
        <v>3.1169985469232486</v>
      </c>
      <c r="M42" s="80">
        <f t="shared" ca="1" si="88"/>
        <v>3.2420014823877517</v>
      </c>
      <c r="N42" s="80">
        <f t="shared" ca="1" si="88"/>
        <v>3.4040062898787324</v>
      </c>
      <c r="O42" s="80">
        <f t="shared" ca="1" si="88"/>
        <v>3.471998340291071</v>
      </c>
      <c r="P42" s="80">
        <f t="shared" ca="1" si="88"/>
        <v>3.7850016684506391</v>
      </c>
      <c r="Q42" s="80">
        <f t="shared" ref="Q42:R42" ca="1" si="89">+Q41/Q39</f>
        <v>4.3520022881143428</v>
      </c>
      <c r="R42" s="80">
        <f t="shared" ca="1" si="89"/>
        <v>4.6999992962264123</v>
      </c>
      <c r="AO42" s="27">
        <f t="shared" si="15"/>
        <v>42522</v>
      </c>
      <c r="AP42" s="41" t="str">
        <f t="shared" si="75"/>
        <v>as</v>
      </c>
      <c r="AQ42" s="41">
        <f t="shared" si="16"/>
        <v>45</v>
      </c>
      <c r="AS42" s="41">
        <f t="shared" si="17"/>
        <v>42</v>
      </c>
      <c r="AT42" s="41" t="str">
        <f t="shared" si="62"/>
        <v>ap</v>
      </c>
    </row>
    <row r="43" spans="1:46">
      <c r="A43" s="60">
        <f t="shared" si="18"/>
        <v>43</v>
      </c>
      <c r="B43" s="96" t="s">
        <v>2</v>
      </c>
      <c r="C43" s="166" t="s">
        <v>38</v>
      </c>
      <c r="D43" s="632">
        <f ca="1">+SUM(INDIRECT("'Monthly Resource Report'!"&amp;(VLOOKUP(D$1,$AO$1:$AP$197,2,FALSE)&amp;$A43&amp;":"&amp;VLOOKUP(DATE(YEAR(D$1),12,1),$AO$1:$AP$181,2,FALSE)&amp;$A43)))</f>
        <v>4529077.2500000009</v>
      </c>
      <c r="E43" s="633">
        <f t="shared" ref="E43:R43" ca="1" si="90">+SUM(INDIRECT("'Monthly Resource Report'!"&amp;(VLOOKUP(E$1,$AO$1:$AP$197,2,FALSE)&amp;$A43&amp;":"&amp;VLOOKUP(DATE(YEAR(E$1),12,1),$AO$1:$AP$181,2,FALSE)&amp;$A43)))</f>
        <v>4743681.8099999996</v>
      </c>
      <c r="F43" s="633">
        <f t="shared" ca="1" si="90"/>
        <v>5333384.67</v>
      </c>
      <c r="G43" s="633">
        <f t="shared" ca="1" si="90"/>
        <v>5351381.3099999987</v>
      </c>
      <c r="H43" s="633">
        <f t="shared" ca="1" si="90"/>
        <v>5849179.7599999998</v>
      </c>
      <c r="I43" s="633">
        <f t="shared" ca="1" si="90"/>
        <v>5265391.8600000003</v>
      </c>
      <c r="J43" s="633">
        <f t="shared" ca="1" si="90"/>
        <v>6410214.6400000006</v>
      </c>
      <c r="K43" s="633">
        <f t="shared" ca="1" si="90"/>
        <v>6291553.9900000002</v>
      </c>
      <c r="L43" s="633">
        <f t="shared" ca="1" si="90"/>
        <v>6308454.5599999996</v>
      </c>
      <c r="M43" s="633">
        <f t="shared" ca="1" si="90"/>
        <v>6604322.9100000001</v>
      </c>
      <c r="N43" s="633">
        <f t="shared" ca="1" si="90"/>
        <v>7170961.2000000002</v>
      </c>
      <c r="O43" s="633">
        <f t="shared" ca="1" si="90"/>
        <v>6968287.0999999996</v>
      </c>
      <c r="P43" s="633">
        <f t="shared" ca="1" si="90"/>
        <v>7533712.9199999999</v>
      </c>
      <c r="Q43" s="633">
        <f t="shared" ca="1" si="90"/>
        <v>6643918.4000000004</v>
      </c>
      <c r="R43" s="633">
        <f t="shared" ca="1" si="90"/>
        <v>7869096.1299999999</v>
      </c>
      <c r="AO43" s="27">
        <f>+EDATE(AO42,1)</f>
        <v>42552</v>
      </c>
      <c r="AP43" s="41" t="str">
        <f t="shared" ref="AP43:AP74" si="91">+VLOOKUP(AQ43,$AS$1:$AT$197,2,FALSE)</f>
        <v>at</v>
      </c>
      <c r="AQ43" s="41">
        <f>+AQ42+1</f>
        <v>46</v>
      </c>
      <c r="AS43" s="41">
        <f>+AS42+1</f>
        <v>43</v>
      </c>
      <c r="AT43" s="41" t="str">
        <f t="shared" ref="AT43:AT52" si="92">+"a"&amp;AT17</f>
        <v>aq</v>
      </c>
    </row>
    <row r="44" spans="1:46">
      <c r="A44" s="60">
        <f t="shared" si="18"/>
        <v>44</v>
      </c>
      <c r="B44" s="171" t="s">
        <v>2</v>
      </c>
      <c r="C44" s="172" t="s">
        <v>39</v>
      </c>
      <c r="D44" s="81">
        <f ca="1">+D43/D37</f>
        <v>3.9469977097520301</v>
      </c>
      <c r="E44" s="82">
        <f t="shared" ref="E44:G44" ca="1" si="93">+E43/E37</f>
        <v>4.3569942163084114</v>
      </c>
      <c r="F44" s="82">
        <f t="shared" ca="1" si="93"/>
        <v>4.640994674509872</v>
      </c>
      <c r="G44" s="82">
        <f t="shared" ca="1" si="93"/>
        <v>4.951999573220057</v>
      </c>
      <c r="H44" s="82">
        <f t="shared" ref="H44:P44" ca="1" si="94">+H43/H37</f>
        <v>5.0700060241851528</v>
      </c>
      <c r="I44" s="82">
        <f t="shared" ca="1" si="94"/>
        <v>5.1980049241631496</v>
      </c>
      <c r="J44" s="82">
        <f t="shared" ca="1" si="94"/>
        <v>5.3340001081742274</v>
      </c>
      <c r="K44" s="82">
        <f t="shared" ca="1" si="94"/>
        <v>5.4749946699428467</v>
      </c>
      <c r="L44" s="82">
        <f t="shared" ca="1" si="94"/>
        <v>5.6219934216365912</v>
      </c>
      <c r="M44" s="82">
        <f t="shared" ca="1" si="94"/>
        <v>5.7739987377732662</v>
      </c>
      <c r="N44" s="82">
        <f t="shared" ca="1" si="94"/>
        <v>5.9310021636571761</v>
      </c>
      <c r="O44" s="82">
        <f t="shared" ca="1" si="94"/>
        <v>6.0930006819105422</v>
      </c>
      <c r="P44" s="82">
        <f t="shared" ca="1" si="94"/>
        <v>6.2600026922194854</v>
      </c>
      <c r="Q44" s="82">
        <f t="shared" ref="Q44:R44" ca="1" si="95">+Q43/Q37</f>
        <v>6.433996399474351</v>
      </c>
      <c r="R44" s="82">
        <f t="shared" ca="1" si="95"/>
        <v>6.6149982935210963</v>
      </c>
      <c r="AO44" s="27">
        <f t="shared" si="15"/>
        <v>42583</v>
      </c>
      <c r="AP44" s="41" t="str">
        <f t="shared" si="91"/>
        <v>au</v>
      </c>
      <c r="AQ44" s="41">
        <f t="shared" si="16"/>
        <v>47</v>
      </c>
      <c r="AS44" s="41">
        <f t="shared" si="17"/>
        <v>44</v>
      </c>
      <c r="AT44" s="41" t="str">
        <f t="shared" si="92"/>
        <v>ar</v>
      </c>
    </row>
    <row r="45" spans="1:46">
      <c r="A45" s="60">
        <f t="shared" si="18"/>
        <v>45</v>
      </c>
      <c r="B45" s="96" t="s">
        <v>2</v>
      </c>
      <c r="C45" s="166" t="s">
        <v>40</v>
      </c>
      <c r="D45" s="88">
        <f ca="1">+SUM(INDIRECT("'Monthly Resource Report'!"&amp;(VLOOKUP(D$1,$AO$1:$AP$197,2,FALSE)&amp;$A45&amp;":"&amp;VLOOKUP(DATE(YEAR(D$1),12,1),$AO$1:$AP$181,2,FALSE)&amp;$A45)))</f>
        <v>32.050000000000004</v>
      </c>
      <c r="E45" s="89">
        <f t="shared" ref="E45:R47" ca="1" si="96">+SUM(INDIRECT("'Monthly Resource Report'!"&amp;(VLOOKUP(E$1,$AO$1:$AP$197,2,FALSE)&amp;$A45&amp;":"&amp;VLOOKUP(DATE(YEAR(E$1),12,1),$AO$1:$AP$181,2,FALSE)&amp;$A45)))</f>
        <v>29.160000000000004</v>
      </c>
      <c r="F45" s="89">
        <f t="shared" ca="1" si="96"/>
        <v>29.900000000000006</v>
      </c>
      <c r="G45" s="89">
        <f t="shared" ca="1" si="96"/>
        <v>30.910000000000007</v>
      </c>
      <c r="H45" s="89">
        <f t="shared" ca="1" si="96"/>
        <v>28.910000000000004</v>
      </c>
      <c r="I45" s="89">
        <f t="shared" ca="1" si="96"/>
        <v>27.740000000000002</v>
      </c>
      <c r="J45" s="89">
        <f t="shared" ca="1" si="96"/>
        <v>26.730000000000004</v>
      </c>
      <c r="K45" s="89">
        <f t="shared" ca="1" si="96"/>
        <v>28.450000000000003</v>
      </c>
      <c r="L45" s="89">
        <f t="shared" ca="1" si="96"/>
        <v>32.340000000000003</v>
      </c>
      <c r="M45" s="89">
        <f t="shared" ca="1" si="96"/>
        <v>31.620000000000005</v>
      </c>
      <c r="N45" s="89">
        <f t="shared" ca="1" si="96"/>
        <v>30.620000000000005</v>
      </c>
      <c r="O45" s="89">
        <f t="shared" ca="1" si="96"/>
        <v>30.630000000000003</v>
      </c>
      <c r="P45" s="89">
        <f t="shared" ca="1" si="96"/>
        <v>31.080000000000005</v>
      </c>
      <c r="Q45" s="89">
        <f t="shared" ca="1" si="96"/>
        <v>26.299999999999997</v>
      </c>
      <c r="R45" s="89">
        <f t="shared" ca="1" si="96"/>
        <v>30.34</v>
      </c>
      <c r="AO45" s="27">
        <f t="shared" si="15"/>
        <v>42614</v>
      </c>
      <c r="AP45" s="41" t="str">
        <f t="shared" si="91"/>
        <v>av</v>
      </c>
      <c r="AQ45" s="41">
        <f t="shared" si="16"/>
        <v>48</v>
      </c>
      <c r="AS45" s="41">
        <f t="shared" si="17"/>
        <v>45</v>
      </c>
      <c r="AT45" s="41" t="str">
        <f t="shared" si="92"/>
        <v>as</v>
      </c>
    </row>
    <row r="46" spans="1:46">
      <c r="A46" s="60">
        <f t="shared" si="18"/>
        <v>46</v>
      </c>
      <c r="B46" s="96" t="s">
        <v>2</v>
      </c>
      <c r="C46" s="166" t="s">
        <v>41</v>
      </c>
      <c r="D46" s="88">
        <f ca="1">+SUM(INDIRECT("'Monthly Resource Report'!"&amp;(VLOOKUP(D$1,$AO$1:$AP$197,2,FALSE)&amp;$A46&amp;":"&amp;VLOOKUP(DATE(YEAR(D$1),12,1),$AO$1:$AP$181,2,FALSE)&amp;$A46)))</f>
        <v>8149</v>
      </c>
      <c r="E46" s="89">
        <f t="shared" ca="1" si="96"/>
        <v>7680</v>
      </c>
      <c r="F46" s="89">
        <f t="shared" ca="1" si="96"/>
        <v>8149</v>
      </c>
      <c r="G46" s="89">
        <f t="shared" ca="1" si="96"/>
        <v>7614</v>
      </c>
      <c r="H46" s="89">
        <f t="shared" ca="1" si="96"/>
        <v>8149</v>
      </c>
      <c r="I46" s="89">
        <f t="shared" ca="1" si="96"/>
        <v>7055</v>
      </c>
      <c r="J46" s="89">
        <f t="shared" ca="1" si="96"/>
        <v>8149</v>
      </c>
      <c r="K46" s="89">
        <f t="shared" ca="1" si="96"/>
        <v>7704</v>
      </c>
      <c r="L46" s="89">
        <f t="shared" ca="1" si="96"/>
        <v>7525</v>
      </c>
      <c r="M46" s="89">
        <f t="shared" ca="1" si="96"/>
        <v>7681</v>
      </c>
      <c r="N46" s="89">
        <f t="shared" ca="1" si="96"/>
        <v>8149</v>
      </c>
      <c r="O46" s="89">
        <f t="shared" ca="1" si="96"/>
        <v>7703</v>
      </c>
      <c r="P46" s="89">
        <f t="shared" ca="1" si="96"/>
        <v>8149</v>
      </c>
      <c r="Q46" s="89">
        <f t="shared" ca="1" si="96"/>
        <v>7055</v>
      </c>
      <c r="R46" s="89">
        <f t="shared" ca="1" si="96"/>
        <v>8149</v>
      </c>
      <c r="AO46" s="27">
        <f t="shared" si="15"/>
        <v>42644</v>
      </c>
      <c r="AP46" s="41" t="str">
        <f t="shared" si="91"/>
        <v>aw</v>
      </c>
      <c r="AQ46" s="41">
        <f t="shared" si="16"/>
        <v>49</v>
      </c>
      <c r="AS46" s="41">
        <f t="shared" si="17"/>
        <v>46</v>
      </c>
      <c r="AT46" s="41" t="str">
        <f t="shared" si="92"/>
        <v>at</v>
      </c>
    </row>
    <row r="47" spans="1:46">
      <c r="A47" s="60">
        <f t="shared" si="18"/>
        <v>47</v>
      </c>
      <c r="B47" s="96" t="s">
        <v>2</v>
      </c>
      <c r="C47" s="166" t="s">
        <v>271</v>
      </c>
      <c r="D47" s="88">
        <f ca="1">+SUM(INDIRECT("'Monthly Resource Report'!"&amp;(VLOOKUP(D$1,$AO$1:$AP$197,2,FALSE)&amp;$A47&amp;":"&amp;VLOOKUP(DATE(YEAR(D$1),12,1),$AO$1:$AP$181,2,FALSE)&amp;$A47)))</f>
        <v>29587.269999999997</v>
      </c>
      <c r="E47" s="89">
        <f t="shared" ca="1" si="96"/>
        <v>26920.799999999996</v>
      </c>
      <c r="F47" s="89">
        <f t="shared" ca="1" si="96"/>
        <v>27587.410000000003</v>
      </c>
      <c r="G47" s="89">
        <f t="shared" ca="1" si="96"/>
        <v>28510.400000000001</v>
      </c>
      <c r="H47" s="89">
        <f t="shared" ca="1" si="96"/>
        <v>26664.399999999998</v>
      </c>
      <c r="I47" s="89">
        <f t="shared" ca="1" si="96"/>
        <v>25587.569999999996</v>
      </c>
      <c r="J47" s="89">
        <f t="shared" ca="1" si="96"/>
        <v>24664.57</v>
      </c>
      <c r="K47" s="89">
        <f t="shared" ca="1" si="96"/>
        <v>26254.189999999995</v>
      </c>
      <c r="L47" s="89">
        <f t="shared" ca="1" si="96"/>
        <v>29843.629999999997</v>
      </c>
      <c r="M47" s="89">
        <f t="shared" ca="1" si="96"/>
        <v>29177.019999999997</v>
      </c>
      <c r="N47" s="89">
        <f t="shared" ca="1" si="96"/>
        <v>28254.01</v>
      </c>
      <c r="O47" s="89">
        <f t="shared" ca="1" si="96"/>
        <v>28254.010000000002</v>
      </c>
      <c r="P47" s="89">
        <f t="shared" ca="1" si="96"/>
        <v>28664.239999999998</v>
      </c>
      <c r="Q47" s="89">
        <f t="shared" ca="1" si="96"/>
        <v>24254.36</v>
      </c>
      <c r="R47" s="89">
        <f t="shared" ca="1" si="96"/>
        <v>27997.64</v>
      </c>
      <c r="AO47" s="27">
        <f t="shared" si="15"/>
        <v>42675</v>
      </c>
      <c r="AP47" s="41" t="str">
        <f t="shared" si="91"/>
        <v>ax</v>
      </c>
      <c r="AQ47" s="41">
        <f t="shared" si="16"/>
        <v>50</v>
      </c>
      <c r="AS47" s="41">
        <f t="shared" si="17"/>
        <v>47</v>
      </c>
      <c r="AT47" s="41" t="str">
        <f t="shared" si="92"/>
        <v>au</v>
      </c>
    </row>
    <row r="48" spans="1:46">
      <c r="A48" s="60">
        <f t="shared" si="18"/>
        <v>48</v>
      </c>
      <c r="B48" s="171" t="s">
        <v>2</v>
      </c>
      <c r="C48" s="177" t="s">
        <v>96</v>
      </c>
      <c r="D48" s="83">
        <f ca="1">+D37/(D46*D35)</f>
        <v>0.92033747274014932</v>
      </c>
      <c r="E48" s="84">
        <f t="shared" ref="E48:G48" ca="1" si="97">+E37/(E46*E35)</f>
        <v>0.92656505310457515</v>
      </c>
      <c r="F48" s="84">
        <f t="shared" ca="1" si="97"/>
        <v>0.92171379943968423</v>
      </c>
      <c r="G48" s="84">
        <f t="shared" ca="1" si="97"/>
        <v>0.92764326464321833</v>
      </c>
      <c r="H48" s="84">
        <f t="shared" ref="H48:P48" ca="1" si="98">+H37/(H46*H35)</f>
        <v>0.92531743339132189</v>
      </c>
      <c r="I48" s="84">
        <f t="shared" ca="1" si="98"/>
        <v>0.93843795018598042</v>
      </c>
      <c r="J48" s="84">
        <f t="shared" ca="1" si="98"/>
        <v>0.96388185085462985</v>
      </c>
      <c r="K48" s="84">
        <f t="shared" ca="1" si="98"/>
        <v>0.97491448292712712</v>
      </c>
      <c r="L48" s="84">
        <f t="shared" ca="1" si="98"/>
        <v>0.97461863505091961</v>
      </c>
      <c r="M48" s="84">
        <f t="shared" ca="1" si="98"/>
        <v>0.97329035315901302</v>
      </c>
      <c r="N48" s="84">
        <f t="shared" ca="1" si="98"/>
        <v>0.96973605165877041</v>
      </c>
      <c r="O48" s="84">
        <f t="shared" ca="1" si="98"/>
        <v>0.97038367192478281</v>
      </c>
      <c r="P48" s="84">
        <f t="shared" ca="1" si="98"/>
        <v>0.96524775083674408</v>
      </c>
      <c r="Q48" s="84">
        <f t="shared" ref="Q48:R48" ca="1" si="99">+Q37/(Q46*Q35)</f>
        <v>0.95665429885632491</v>
      </c>
      <c r="R48" s="84">
        <f t="shared" ca="1" si="99"/>
        <v>0.95411201663141632</v>
      </c>
      <c r="AO48" s="27">
        <f t="shared" si="15"/>
        <v>42705</v>
      </c>
      <c r="AP48" s="41" t="str">
        <f t="shared" si="91"/>
        <v>ay</v>
      </c>
      <c r="AQ48" s="41">
        <f t="shared" si="16"/>
        <v>51</v>
      </c>
      <c r="AS48" s="41">
        <f t="shared" si="17"/>
        <v>48</v>
      </c>
      <c r="AT48" s="41" t="str">
        <f t="shared" si="92"/>
        <v>av</v>
      </c>
    </row>
    <row r="49" spans="1:46">
      <c r="A49" s="60">
        <f t="shared" si="18"/>
        <v>49</v>
      </c>
      <c r="B49" s="96" t="s">
        <v>2</v>
      </c>
      <c r="C49" s="166" t="s">
        <v>42</v>
      </c>
      <c r="D49" s="632">
        <f ca="1">+SUM(INDIRECT("'Monthly Resource Report'!"&amp;(VLOOKUP(D$1,$AO$1:$AP$197,2,FALSE)&amp;$A49&amp;":"&amp;VLOOKUP(DATE(YEAR(D$1),12,1),$AO$1:$AP$181,2,FALSE)&amp;$A49)))</f>
        <v>676502.60000000009</v>
      </c>
      <c r="E49" s="633">
        <f t="shared" ref="E49:R52" ca="1" si="100">+SUM(INDIRECT("'Monthly Resource Report'!"&amp;(VLOOKUP(E$1,$AO$1:$AP$197,2,FALSE)&amp;$A49&amp;":"&amp;VLOOKUP(DATE(YEAR(E$1),12,1),$AO$1:$AP$181,2,FALSE)&amp;$A49)))</f>
        <v>595014.99999999977</v>
      </c>
      <c r="F49" s="633">
        <f t="shared" ca="1" si="100"/>
        <v>598164.98999999987</v>
      </c>
      <c r="G49" s="633">
        <f t="shared" ca="1" si="100"/>
        <v>631292.46000000008</v>
      </c>
      <c r="H49" s="633">
        <f t="shared" ca="1" si="100"/>
        <v>605962.77</v>
      </c>
      <c r="I49" s="633">
        <f t="shared" ca="1" si="100"/>
        <v>597311.73</v>
      </c>
      <c r="J49" s="633">
        <f t="shared" ca="1" si="100"/>
        <v>592643.86999999988</v>
      </c>
      <c r="K49" s="633">
        <f t="shared" ca="1" si="100"/>
        <v>647917.77</v>
      </c>
      <c r="L49" s="633">
        <f t="shared" ca="1" si="100"/>
        <v>757375.27</v>
      </c>
      <c r="M49" s="633">
        <f t="shared" ca="1" si="100"/>
        <v>761071.4</v>
      </c>
      <c r="N49" s="633">
        <f t="shared" ca="1" si="100"/>
        <v>759356.19000000006</v>
      </c>
      <c r="O49" s="633">
        <f t="shared" ca="1" si="100"/>
        <v>781069.77999999991</v>
      </c>
      <c r="P49" s="633">
        <f t="shared" ca="1" si="100"/>
        <v>814645.43</v>
      </c>
      <c r="Q49" s="633">
        <f t="shared" ca="1" si="100"/>
        <v>708533.24</v>
      </c>
      <c r="R49" s="633">
        <f t="shared" ca="1" si="100"/>
        <v>840296.54</v>
      </c>
      <c r="AO49" s="27">
        <f t="shared" si="15"/>
        <v>42736</v>
      </c>
      <c r="AP49" s="41" t="str">
        <f t="shared" si="91"/>
        <v>az</v>
      </c>
      <c r="AQ49" s="41">
        <f t="shared" si="16"/>
        <v>52</v>
      </c>
      <c r="AS49" s="41">
        <f t="shared" si="17"/>
        <v>49</v>
      </c>
      <c r="AT49" s="41" t="str">
        <f t="shared" si="92"/>
        <v>aw</v>
      </c>
    </row>
    <row r="50" spans="1:46">
      <c r="A50" s="60">
        <f t="shared" si="18"/>
        <v>50</v>
      </c>
      <c r="B50" s="96" t="s">
        <v>2</v>
      </c>
      <c r="C50" s="634" t="s">
        <v>297</v>
      </c>
      <c r="D50" s="632">
        <f ca="1">+SUM(INDIRECT("'Monthly Resource Report'!"&amp;(VLOOKUP(D$1,$AO$1:$AP$197,2,FALSE)&amp;$A50&amp;":"&amp;VLOOKUP(DATE(YEAR(D$1),12,1),$AO$1:$AP$181,2,FALSE)&amp;$A50)))</f>
        <v>0</v>
      </c>
      <c r="E50" s="633">
        <f t="shared" ca="1" si="100"/>
        <v>0</v>
      </c>
      <c r="F50" s="633">
        <f t="shared" ca="1" si="100"/>
        <v>0</v>
      </c>
      <c r="G50" s="633">
        <f t="shared" ca="1" si="100"/>
        <v>0</v>
      </c>
      <c r="H50" s="633">
        <f t="shared" ca="1" si="100"/>
        <v>0</v>
      </c>
      <c r="I50" s="633">
        <f t="shared" ca="1" si="100"/>
        <v>0</v>
      </c>
      <c r="J50" s="633">
        <f t="shared" ca="1" si="100"/>
        <v>0</v>
      </c>
      <c r="K50" s="633">
        <f t="shared" ca="1" si="100"/>
        <v>0</v>
      </c>
      <c r="L50" s="633">
        <f t="shared" ca="1" si="100"/>
        <v>0</v>
      </c>
      <c r="M50" s="633">
        <f t="shared" ca="1" si="100"/>
        <v>0</v>
      </c>
      <c r="N50" s="633">
        <f t="shared" ca="1" si="100"/>
        <v>0</v>
      </c>
      <c r="O50" s="633">
        <f t="shared" ca="1" si="100"/>
        <v>0</v>
      </c>
      <c r="P50" s="633">
        <f t="shared" ca="1" si="100"/>
        <v>0</v>
      </c>
      <c r="Q50" s="633">
        <f t="shared" ca="1" si="100"/>
        <v>0</v>
      </c>
      <c r="R50" s="633">
        <f t="shared" ca="1" si="100"/>
        <v>0</v>
      </c>
      <c r="AO50" s="27">
        <f t="shared" si="15"/>
        <v>42767</v>
      </c>
      <c r="AP50" s="41" t="str">
        <f t="shared" si="91"/>
        <v>ba</v>
      </c>
      <c r="AQ50" s="41">
        <f t="shared" si="16"/>
        <v>53</v>
      </c>
      <c r="AS50" s="41">
        <f t="shared" si="17"/>
        <v>50</v>
      </c>
      <c r="AT50" s="41" t="str">
        <f t="shared" si="92"/>
        <v>ax</v>
      </c>
    </row>
    <row r="51" spans="1:46">
      <c r="A51" s="60">
        <f t="shared" si="18"/>
        <v>51</v>
      </c>
      <c r="B51" s="96" t="s">
        <v>2</v>
      </c>
      <c r="C51" s="166" t="s">
        <v>43</v>
      </c>
      <c r="D51" s="88">
        <f ca="1">+SUM(INDIRECT("'Monthly Resource Report'!"&amp;(VLOOKUP(D$1,$AO$1:$AP$197,2,FALSE)&amp;$A51&amp;":"&amp;VLOOKUP(DATE(YEAR(D$1),12,1),$AO$1:$AP$181,2,FALSE)&amp;$A51)))</f>
        <v>2867.8500000000004</v>
      </c>
      <c r="E51" s="89">
        <f t="shared" ca="1" si="100"/>
        <v>2897.54</v>
      </c>
      <c r="F51" s="89">
        <f t="shared" ca="1" si="100"/>
        <v>3058.8199999999997</v>
      </c>
      <c r="G51" s="89">
        <f t="shared" ca="1" si="100"/>
        <v>2876.2200000000003</v>
      </c>
      <c r="H51" s="89">
        <f t="shared" ca="1" si="100"/>
        <v>3070.01</v>
      </c>
      <c r="I51" s="89">
        <f t="shared" ca="1" si="100"/>
        <v>2694.59</v>
      </c>
      <c r="J51" s="89">
        <f t="shared" ca="1" si="100"/>
        <v>3162.6200000000003</v>
      </c>
      <c r="K51" s="89">
        <f t="shared" ca="1" si="100"/>
        <v>3037.66</v>
      </c>
      <c r="L51" s="89">
        <f t="shared" ca="1" si="100"/>
        <v>2981.0300000000007</v>
      </c>
      <c r="M51" s="89">
        <f t="shared" ca="1" si="100"/>
        <v>3038.4800000000005</v>
      </c>
      <c r="N51" s="89">
        <f t="shared" ca="1" si="100"/>
        <v>3211.6099999999997</v>
      </c>
      <c r="O51" s="89">
        <f t="shared" ca="1" si="100"/>
        <v>3038.18</v>
      </c>
      <c r="P51" s="89">
        <f t="shared" ca="1" si="100"/>
        <v>3197.42</v>
      </c>
      <c r="Q51" s="89">
        <f t="shared" ca="1" si="100"/>
        <v>2744.31</v>
      </c>
      <c r="R51" s="89">
        <f t="shared" ca="1" si="100"/>
        <v>3132.6499999999996</v>
      </c>
      <c r="AO51" s="27">
        <f t="shared" si="15"/>
        <v>42795</v>
      </c>
      <c r="AP51" s="41" t="str">
        <f t="shared" si="91"/>
        <v>bb</v>
      </c>
      <c r="AQ51" s="41">
        <f t="shared" si="16"/>
        <v>54</v>
      </c>
      <c r="AS51" s="41">
        <f t="shared" si="17"/>
        <v>51</v>
      </c>
      <c r="AT51" s="41" t="str">
        <f t="shared" si="92"/>
        <v>ay</v>
      </c>
    </row>
    <row r="52" spans="1:46">
      <c r="A52" s="60">
        <f t="shared" si="18"/>
        <v>52</v>
      </c>
      <c r="B52" s="96" t="s">
        <v>2</v>
      </c>
      <c r="C52" s="166" t="s">
        <v>44</v>
      </c>
      <c r="D52" s="632">
        <f ca="1">+SUM(INDIRECT("'Monthly Resource Report'!"&amp;(VLOOKUP(D$1,$AO$1:$AP$197,2,FALSE)&amp;$A52&amp;":"&amp;VLOOKUP(DATE(YEAR(D$1),12,1),$AO$1:$AP$181,2,FALSE)&amp;$A52)))</f>
        <v>3944.73</v>
      </c>
      <c r="E52" s="633">
        <f t="shared" ca="1" si="100"/>
        <v>3985.52</v>
      </c>
      <c r="F52" s="633">
        <f t="shared" ca="1" si="100"/>
        <v>6016.6900000000005</v>
      </c>
      <c r="G52" s="633">
        <f t="shared" ca="1" si="100"/>
        <v>5657.52</v>
      </c>
      <c r="H52" s="633">
        <f t="shared" ca="1" si="100"/>
        <v>6170.74</v>
      </c>
      <c r="I52" s="633">
        <f t="shared" ca="1" si="100"/>
        <v>5550.82</v>
      </c>
      <c r="J52" s="633">
        <f t="shared" ca="1" si="100"/>
        <v>6704.7199999999993</v>
      </c>
      <c r="K52" s="633">
        <f t="shared" ca="1" si="100"/>
        <v>6591.7</v>
      </c>
      <c r="L52" s="633">
        <f t="shared" ca="1" si="100"/>
        <v>6647.6900000000005</v>
      </c>
      <c r="M52" s="633">
        <f t="shared" ca="1" si="100"/>
        <v>6958.119999999999</v>
      </c>
      <c r="N52" s="633">
        <f t="shared" ca="1" si="100"/>
        <v>7579.41</v>
      </c>
      <c r="O52" s="633">
        <f t="shared" ca="1" si="100"/>
        <v>7352.420000000001</v>
      </c>
      <c r="P52" s="633">
        <f t="shared" ca="1" si="100"/>
        <v>7961.6299999999992</v>
      </c>
      <c r="Q52" s="633">
        <f t="shared" ca="1" si="100"/>
        <v>7025.4100000000008</v>
      </c>
      <c r="R52" s="633">
        <f t="shared" ca="1" si="100"/>
        <v>8238.89</v>
      </c>
      <c r="AO52" s="27">
        <f t="shared" si="15"/>
        <v>42826</v>
      </c>
      <c r="AP52" s="41" t="str">
        <f t="shared" si="91"/>
        <v>bc</v>
      </c>
      <c r="AQ52" s="41">
        <f t="shared" si="16"/>
        <v>55</v>
      </c>
      <c r="AS52" s="41">
        <f t="shared" si="17"/>
        <v>52</v>
      </c>
      <c r="AT52" s="41" t="str">
        <f t="shared" si="92"/>
        <v>az</v>
      </c>
    </row>
    <row r="53" spans="1:46">
      <c r="A53" s="60">
        <f t="shared" si="18"/>
        <v>53</v>
      </c>
      <c r="B53" s="171" t="s">
        <v>2</v>
      </c>
      <c r="C53" s="172" t="s">
        <v>45</v>
      </c>
      <c r="D53" s="92">
        <f ca="1">+(D51*2000)/D39</f>
        <v>0.46109471406436509</v>
      </c>
      <c r="E53" s="93">
        <f t="shared" ref="E53:G53" ca="1" si="101">+(E51*2000)/E39</f>
        <v>0.49112140730126197</v>
      </c>
      <c r="F53" s="93">
        <f t="shared" ca="1" si="101"/>
        <v>0.49108529957166541</v>
      </c>
      <c r="G53" s="93">
        <f t="shared" ca="1" si="101"/>
        <v>0.49119306454560913</v>
      </c>
      <c r="H53" s="93">
        <f t="shared" ref="H53:P53" ca="1" si="102">+(H51*2000)/H39</f>
        <v>0.49104341998670237</v>
      </c>
      <c r="I53" s="93">
        <f t="shared" ca="1" si="102"/>
        <v>0.49114502389822384</v>
      </c>
      <c r="J53" s="93">
        <f t="shared" ca="1" si="102"/>
        <v>0.49093953349480701</v>
      </c>
      <c r="K53" s="93">
        <f t="shared" ca="1" si="102"/>
        <v>0.49104140449383576</v>
      </c>
      <c r="L53" s="93">
        <f t="shared" ca="1" si="102"/>
        <v>0.49120707565450261</v>
      </c>
      <c r="M53" s="93">
        <f t="shared" ca="1" si="102"/>
        <v>0.49115498328511897</v>
      </c>
      <c r="N53" s="93">
        <f t="shared" ca="1" si="102"/>
        <v>0.49105786165955828</v>
      </c>
      <c r="O53" s="93">
        <f t="shared" ca="1" si="102"/>
        <v>0.49111697914611785</v>
      </c>
      <c r="P53" s="93">
        <f t="shared" ca="1" si="102"/>
        <v>0.49107664231169168</v>
      </c>
      <c r="Q53" s="93">
        <f t="shared" ref="Q53:R53" ca="1" si="103">+(Q51*2000)/Q39</f>
        <v>0.49106406059873414</v>
      </c>
      <c r="R53" s="93">
        <f t="shared" ca="1" si="103"/>
        <v>0.4910739119912137</v>
      </c>
      <c r="AO53" s="27">
        <f t="shared" si="15"/>
        <v>42856</v>
      </c>
      <c r="AP53" s="41" t="str">
        <f t="shared" si="91"/>
        <v>bd</v>
      </c>
      <c r="AQ53" s="41">
        <f t="shared" si="16"/>
        <v>56</v>
      </c>
      <c r="AS53" s="41">
        <f t="shared" si="17"/>
        <v>53</v>
      </c>
      <c r="AT53" s="41" t="str">
        <f>+"b"&amp;AT1</f>
        <v>ba</v>
      </c>
    </row>
    <row r="54" spans="1:46">
      <c r="A54" s="60">
        <f t="shared" si="18"/>
        <v>54</v>
      </c>
      <c r="B54" s="96" t="s">
        <v>2</v>
      </c>
      <c r="C54" s="166" t="s">
        <v>46</v>
      </c>
      <c r="D54" s="88">
        <f ca="1">+SUM(INDIRECT("'Monthly Resource Report'!"&amp;(VLOOKUP(D$1,$AO$1:$AP$197,2,FALSE)&amp;$A54&amp;":"&amp;VLOOKUP(DATE(YEAR(D$1),12,1),$AO$1:$AP$181,2,FALSE)&amp;$A54)))</f>
        <v>433.74</v>
      </c>
      <c r="E54" s="89">
        <f t="shared" ref="E54:R55" ca="1" si="104">+SUM(INDIRECT("'Monthly Resource Report'!"&amp;(VLOOKUP(E$1,$AO$1:$AP$197,2,FALSE)&amp;$A54&amp;":"&amp;VLOOKUP(DATE(YEAR(E$1),12,1),$AO$1:$AP$181,2,FALSE)&amp;$A54)))</f>
        <v>411.54999999999995</v>
      </c>
      <c r="F54" s="89">
        <f t="shared" ca="1" si="104"/>
        <v>434.40000000000003</v>
      </c>
      <c r="G54" s="89">
        <f t="shared" ca="1" si="104"/>
        <v>408.48</v>
      </c>
      <c r="H54" s="89">
        <f t="shared" ca="1" si="104"/>
        <v>436.1</v>
      </c>
      <c r="I54" s="89">
        <f t="shared" ca="1" si="104"/>
        <v>382.91</v>
      </c>
      <c r="J54" s="89">
        <f t="shared" ca="1" si="104"/>
        <v>450.06999999999994</v>
      </c>
      <c r="K54" s="89">
        <f t="shared" ca="1" si="104"/>
        <v>432.65</v>
      </c>
      <c r="L54" s="89">
        <f t="shared" ca="1" si="104"/>
        <v>424.15000000000003</v>
      </c>
      <c r="M54" s="89">
        <f t="shared" ca="1" si="104"/>
        <v>432.36999999999995</v>
      </c>
      <c r="N54" s="89">
        <f t="shared" ca="1" si="104"/>
        <v>457.03000000000003</v>
      </c>
      <c r="O54" s="89">
        <f t="shared" ca="1" si="104"/>
        <v>432.31</v>
      </c>
      <c r="P54" s="89">
        <f t="shared" ca="1" si="104"/>
        <v>454.90999999999997</v>
      </c>
      <c r="Q54" s="89">
        <f t="shared" ca="1" si="104"/>
        <v>390.31000000000006</v>
      </c>
      <c r="R54" s="89">
        <f t="shared" ca="1" si="104"/>
        <v>445.5</v>
      </c>
      <c r="AO54" s="27">
        <f t="shared" si="15"/>
        <v>42887</v>
      </c>
      <c r="AP54" s="41" t="str">
        <f t="shared" si="91"/>
        <v>be</v>
      </c>
      <c r="AQ54" s="41">
        <f t="shared" si="16"/>
        <v>57</v>
      </c>
      <c r="AS54" s="41">
        <f t="shared" si="17"/>
        <v>54</v>
      </c>
      <c r="AT54" s="41" t="str">
        <f t="shared" ref="AT54:AT78" si="105">+"b"&amp;AT2</f>
        <v>bb</v>
      </c>
    </row>
    <row r="55" spans="1:46">
      <c r="A55" s="60">
        <f t="shared" si="18"/>
        <v>55</v>
      </c>
      <c r="B55" s="96" t="s">
        <v>2</v>
      </c>
      <c r="C55" s="166" t="s">
        <v>47</v>
      </c>
      <c r="D55" s="632">
        <f ca="1">+SUM(INDIRECT("'Monthly Resource Report'!"&amp;(VLOOKUP(D$1,$AO$1:$AP$197,2,FALSE)&amp;$A55&amp;":"&amp;VLOOKUP(DATE(YEAR(D$1),12,1),$AO$1:$AP$181,2,FALSE)&amp;$A55)))</f>
        <v>18494.309999999998</v>
      </c>
      <c r="E55" s="633">
        <f t="shared" ca="1" si="104"/>
        <v>17432.2</v>
      </c>
      <c r="F55" s="633">
        <f t="shared" ca="1" si="104"/>
        <v>18520.530000000002</v>
      </c>
      <c r="G55" s="633">
        <f t="shared" ca="1" si="104"/>
        <v>17419.239999999998</v>
      </c>
      <c r="H55" s="633">
        <f t="shared" ca="1" si="104"/>
        <v>19038.41</v>
      </c>
      <c r="I55" s="633">
        <f t="shared" ca="1" si="104"/>
        <v>17061.739999999998</v>
      </c>
      <c r="J55" s="633">
        <f t="shared" ca="1" si="104"/>
        <v>20656.400000000001</v>
      </c>
      <c r="K55" s="633">
        <f t="shared" ca="1" si="104"/>
        <v>20395.28</v>
      </c>
      <c r="L55" s="633">
        <f t="shared" ca="1" si="104"/>
        <v>20725.080000000002</v>
      </c>
      <c r="M55" s="633">
        <f t="shared" ca="1" si="104"/>
        <v>21264.880000000001</v>
      </c>
      <c r="N55" s="633">
        <f t="shared" ca="1" si="104"/>
        <v>23320.539999999997</v>
      </c>
      <c r="O55" s="633">
        <f t="shared" ca="1" si="104"/>
        <v>22770.39</v>
      </c>
      <c r="P55" s="633">
        <f t="shared" ca="1" si="104"/>
        <v>24515.48</v>
      </c>
      <c r="Q55" s="633">
        <f t="shared" ca="1" si="104"/>
        <v>21599.99</v>
      </c>
      <c r="R55" s="633">
        <f t="shared" ca="1" si="104"/>
        <v>25385.69</v>
      </c>
      <c r="AO55" s="27">
        <f t="shared" si="15"/>
        <v>42917</v>
      </c>
      <c r="AP55" s="41" t="str">
        <f t="shared" si="91"/>
        <v>bf</v>
      </c>
      <c r="AQ55" s="41">
        <f t="shared" si="16"/>
        <v>58</v>
      </c>
      <c r="AS55" s="41">
        <f t="shared" si="17"/>
        <v>55</v>
      </c>
      <c r="AT55" s="41" t="str">
        <f t="shared" si="105"/>
        <v>bc</v>
      </c>
    </row>
    <row r="56" spans="1:46">
      <c r="A56" s="60">
        <f t="shared" si="18"/>
        <v>56</v>
      </c>
      <c r="B56" s="180" t="s">
        <v>2</v>
      </c>
      <c r="C56" s="181" t="s">
        <v>48</v>
      </c>
      <c r="D56" s="94">
        <f ca="1">+(D54*2000)/D39</f>
        <v>6.9736988084550339E-2</v>
      </c>
      <c r="E56" s="95">
        <f t="shared" ref="E56:G56" ca="1" si="106">+(E54*2000)/E39</f>
        <v>6.9756074178383851E-2</v>
      </c>
      <c r="F56" s="95">
        <f t="shared" ca="1" si="106"/>
        <v>6.9741748168879347E-2</v>
      </c>
      <c r="G56" s="95">
        <f t="shared" ca="1" si="106"/>
        <v>6.9759108484604926E-2</v>
      </c>
      <c r="H56" s="95">
        <f t="shared" ref="H56:P56" ca="1" si="107">+(H54*2000)/H39</f>
        <v>6.975353026739356E-2</v>
      </c>
      <c r="I56" s="95">
        <f t="shared" ca="1" si="107"/>
        <v>6.979330477025035E-2</v>
      </c>
      <c r="J56" s="95">
        <f t="shared" ca="1" si="107"/>
        <v>6.9865224351963795E-2</v>
      </c>
      <c r="K56" s="95">
        <f t="shared" ca="1" si="107"/>
        <v>6.9938394571564311E-2</v>
      </c>
      <c r="L56" s="95">
        <f t="shared" ca="1" si="107"/>
        <v>6.9890434225370862E-2</v>
      </c>
      <c r="M56" s="95">
        <f t="shared" ca="1" si="107"/>
        <v>6.9890432098610761E-2</v>
      </c>
      <c r="N56" s="95">
        <f t="shared" ca="1" si="107"/>
        <v>6.9880270180460266E-2</v>
      </c>
      <c r="O56" s="95">
        <f t="shared" ca="1" si="107"/>
        <v>6.9882225955887473E-2</v>
      </c>
      <c r="P56" s="95">
        <f t="shared" ca="1" si="107"/>
        <v>6.9867479203236244E-2</v>
      </c>
      <c r="Q56" s="95">
        <f t="shared" ref="Q56:R56" ca="1" si="108">+(Q54*2000)/Q39</f>
        <v>6.9841677322274795E-2</v>
      </c>
      <c r="R56" s="95">
        <f t="shared" ca="1" si="108"/>
        <v>6.9836537050767158E-2</v>
      </c>
      <c r="AO56" s="27">
        <f t="shared" si="15"/>
        <v>42948</v>
      </c>
      <c r="AP56" s="41" t="str">
        <f t="shared" si="91"/>
        <v>bg</v>
      </c>
      <c r="AQ56" s="41">
        <f t="shared" si="16"/>
        <v>59</v>
      </c>
      <c r="AS56" s="41">
        <f t="shared" si="17"/>
        <v>56</v>
      </c>
      <c r="AT56" s="41" t="str">
        <f t="shared" si="105"/>
        <v>bd</v>
      </c>
    </row>
    <row r="57" spans="1:46">
      <c r="A57" s="60">
        <f t="shared" si="18"/>
        <v>57</v>
      </c>
      <c r="B57" s="44" t="s">
        <v>2</v>
      </c>
      <c r="C57" s="626" t="s">
        <v>94</v>
      </c>
      <c r="D57" s="384">
        <f ca="1">+D36+D68</f>
        <v>967380.26708333334</v>
      </c>
      <c r="E57" s="385">
        <f t="shared" ref="E57:G57" ca="1" si="109">+E36+E68</f>
        <v>1008517.07125</v>
      </c>
      <c r="F57" s="385">
        <f t="shared" ca="1" si="109"/>
        <v>1007153.3954166665</v>
      </c>
      <c r="G57" s="385">
        <f t="shared" ca="1" si="109"/>
        <v>1011501.98875</v>
      </c>
      <c r="H57" s="385">
        <f t="shared" ref="H57:P57" ca="1" si="110">+H36+H68</f>
        <v>1012514.2766666666</v>
      </c>
      <c r="I57" s="385">
        <f t="shared" ca="1" si="110"/>
        <v>984527.38</v>
      </c>
      <c r="J57" s="385">
        <f t="shared" ca="1" si="110"/>
        <v>1037001.3062499999</v>
      </c>
      <c r="K57" s="385">
        <f t="shared" ca="1" si="110"/>
        <v>1065040.7562499999</v>
      </c>
      <c r="L57" s="385">
        <f t="shared" ca="1" si="110"/>
        <v>980505.0379166666</v>
      </c>
      <c r="M57" s="385">
        <f t="shared" ca="1" si="110"/>
        <v>1057970.6008333333</v>
      </c>
      <c r="N57" s="385">
        <f t="shared" ca="1" si="110"/>
        <v>1057350.2870833334</v>
      </c>
      <c r="O57" s="385">
        <f t="shared" ca="1" si="110"/>
        <v>1062729.9650000001</v>
      </c>
      <c r="P57" s="385">
        <f t="shared" ca="1" si="110"/>
        <v>1054021.0649999999</v>
      </c>
      <c r="Q57" s="385">
        <f t="shared" ref="Q57:R57" ca="1" si="111">+Q36+Q68</f>
        <v>1003878.0729166667</v>
      </c>
      <c r="R57" s="385">
        <f t="shared" ca="1" si="111"/>
        <v>1037797.4720833334</v>
      </c>
      <c r="AO57" s="27">
        <f t="shared" si="15"/>
        <v>42979</v>
      </c>
      <c r="AP57" s="41" t="str">
        <f t="shared" si="91"/>
        <v>bh</v>
      </c>
      <c r="AQ57" s="41">
        <f t="shared" si="16"/>
        <v>60</v>
      </c>
      <c r="AS57" s="41">
        <f t="shared" si="17"/>
        <v>57</v>
      </c>
      <c r="AT57" s="41" t="str">
        <f t="shared" si="105"/>
        <v>be</v>
      </c>
    </row>
    <row r="58" spans="1:46">
      <c r="A58" s="60">
        <f t="shared" si="18"/>
        <v>58</v>
      </c>
      <c r="B58" s="43" t="s">
        <v>2</v>
      </c>
      <c r="C58" s="627" t="s">
        <v>49</v>
      </c>
      <c r="D58" s="96">
        <f>+(DATE(YEAR(D$1)+1,1,1)-D$1)*24</f>
        <v>8760</v>
      </c>
      <c r="E58" s="17">
        <f t="shared" ref="E58:R58" si="112">+(DATE(YEAR(E$1)+1,1,1)-E$1)*24</f>
        <v>8760</v>
      </c>
      <c r="F58" s="17">
        <f t="shared" si="112"/>
        <v>8760</v>
      </c>
      <c r="G58" s="17">
        <f t="shared" si="112"/>
        <v>8784</v>
      </c>
      <c r="H58" s="17">
        <f t="shared" si="112"/>
        <v>8760</v>
      </c>
      <c r="I58" s="17">
        <f t="shared" si="112"/>
        <v>8760</v>
      </c>
      <c r="J58" s="17">
        <f t="shared" si="112"/>
        <v>8760</v>
      </c>
      <c r="K58" s="17">
        <f t="shared" si="112"/>
        <v>8784</v>
      </c>
      <c r="L58" s="17">
        <f t="shared" si="112"/>
        <v>8760</v>
      </c>
      <c r="M58" s="17">
        <f t="shared" si="112"/>
        <v>8760</v>
      </c>
      <c r="N58" s="17">
        <f t="shared" si="112"/>
        <v>8760</v>
      </c>
      <c r="O58" s="17">
        <f t="shared" si="112"/>
        <v>8784</v>
      </c>
      <c r="P58" s="17">
        <f t="shared" si="112"/>
        <v>8760</v>
      </c>
      <c r="Q58" s="17">
        <f t="shared" si="112"/>
        <v>8760</v>
      </c>
      <c r="R58" s="17">
        <f t="shared" si="112"/>
        <v>8760</v>
      </c>
      <c r="AO58" s="27">
        <f t="shared" si="15"/>
        <v>43009</v>
      </c>
      <c r="AP58" s="41" t="str">
        <f t="shared" si="91"/>
        <v>bi</v>
      </c>
      <c r="AQ58" s="41">
        <f t="shared" si="16"/>
        <v>61</v>
      </c>
      <c r="AS58" s="41">
        <f t="shared" si="17"/>
        <v>58</v>
      </c>
      <c r="AT58" s="41" t="str">
        <f t="shared" si="105"/>
        <v>bf</v>
      </c>
    </row>
    <row r="59" spans="1:46">
      <c r="A59" s="60">
        <f t="shared" si="18"/>
        <v>59</v>
      </c>
      <c r="B59" s="43" t="s">
        <v>2</v>
      </c>
      <c r="C59" s="166" t="s">
        <v>50</v>
      </c>
      <c r="D59" s="97">
        <f ca="1">+SUM(D41,D43,D50)</f>
        <v>34856126.75</v>
      </c>
      <c r="E59" s="85">
        <f t="shared" ref="E59:G59" ca="1" si="113">+SUM(E41,E43,E50)</f>
        <v>33216341.059999999</v>
      </c>
      <c r="F59" s="85">
        <f t="shared" ca="1" si="113"/>
        <v>37348896.170000002</v>
      </c>
      <c r="G59" s="85">
        <f t="shared" ca="1" si="113"/>
        <v>35659854.569999993</v>
      </c>
      <c r="H59" s="85">
        <f t="shared" ref="H59:P59" ca="1" si="114">+SUM(H41,H43,H50)</f>
        <v>39822661.509999998</v>
      </c>
      <c r="I59" s="85">
        <f t="shared" ca="1" si="114"/>
        <v>35966970.859999999</v>
      </c>
      <c r="J59" s="85">
        <f t="shared" ca="1" si="114"/>
        <v>43541755.140000001</v>
      </c>
      <c r="K59" s="85">
        <f t="shared" ca="1" si="114"/>
        <v>43730259.240000002</v>
      </c>
      <c r="L59" s="85">
        <f t="shared" ca="1" si="114"/>
        <v>44141240.930000007</v>
      </c>
      <c r="M59" s="85">
        <f t="shared" ca="1" si="114"/>
        <v>46716943.159999996</v>
      </c>
      <c r="N59" s="85">
        <f t="shared" ca="1" si="114"/>
        <v>51696633.200000003</v>
      </c>
      <c r="O59" s="85">
        <f t="shared" ca="1" si="114"/>
        <v>49925693.850000001</v>
      </c>
      <c r="P59" s="85">
        <f t="shared" ca="1" si="114"/>
        <v>56822312.670000002</v>
      </c>
      <c r="Q59" s="85">
        <f t="shared" ref="Q59:R59" ca="1" si="115">+SUM(Q41,Q43,Q50)</f>
        <v>55286221.339999996</v>
      </c>
      <c r="R59" s="85">
        <f t="shared" ca="1" si="115"/>
        <v>67833400.629999995</v>
      </c>
      <c r="AO59" s="27">
        <f t="shared" si="15"/>
        <v>43040</v>
      </c>
      <c r="AP59" s="41" t="str">
        <f t="shared" si="91"/>
        <v>bj</v>
      </c>
      <c r="AQ59" s="41">
        <f t="shared" si="16"/>
        <v>62</v>
      </c>
      <c r="AS59" s="41">
        <f t="shared" si="17"/>
        <v>59</v>
      </c>
      <c r="AT59" s="41" t="str">
        <f t="shared" si="105"/>
        <v>bg</v>
      </c>
    </row>
    <row r="60" spans="1:46">
      <c r="A60" s="60">
        <f t="shared" si="18"/>
        <v>60</v>
      </c>
      <c r="B60" s="43" t="s">
        <v>2</v>
      </c>
      <c r="C60" s="166" t="s">
        <v>51</v>
      </c>
      <c r="D60" s="98">
        <f ca="1">+D59/D37</f>
        <v>30.376397853023249</v>
      </c>
      <c r="E60" s="86">
        <f t="shared" ref="E60:G60" ca="1" si="116">+E59/E37</f>
        <v>30.508666407654275</v>
      </c>
      <c r="F60" s="86">
        <f t="shared" ca="1" si="116"/>
        <v>32.500192457296009</v>
      </c>
      <c r="G60" s="86">
        <f t="shared" ca="1" si="116"/>
        <v>32.998505317074724</v>
      </c>
      <c r="H60" s="86">
        <f t="shared" ref="H60:P60" ca="1" si="117">+H59/H37</f>
        <v>34.517854133241109</v>
      </c>
      <c r="I60" s="86">
        <f t="shared" ca="1" si="117"/>
        <v>35.506662487511896</v>
      </c>
      <c r="J60" s="86">
        <f t="shared" ca="1" si="117"/>
        <v>36.231505444076006</v>
      </c>
      <c r="K60" s="86">
        <f t="shared" ca="1" si="117"/>
        <v>38.054658139271396</v>
      </c>
      <c r="L60" s="86">
        <f t="shared" ca="1" si="117"/>
        <v>39.337965229210731</v>
      </c>
      <c r="M60" s="86">
        <f t="shared" ca="1" si="117"/>
        <v>40.843486079402709</v>
      </c>
      <c r="N60" s="86">
        <f t="shared" ca="1" si="117"/>
        <v>42.757565521758984</v>
      </c>
      <c r="O60" s="86">
        <f t="shared" ca="1" si="117"/>
        <v>43.654528337804422</v>
      </c>
      <c r="P60" s="86">
        <f t="shared" ca="1" si="117"/>
        <v>47.215474503684355</v>
      </c>
      <c r="Q60" s="86">
        <f t="shared" ref="Q60:R60" ca="1" si="118">+Q59/Q37</f>
        <v>53.539391609942406</v>
      </c>
      <c r="R60" s="86">
        <f t="shared" ca="1" si="118"/>
        <v>57.022791690204301</v>
      </c>
      <c r="AO60" s="27">
        <f t="shared" si="15"/>
        <v>43070</v>
      </c>
      <c r="AP60" s="41" t="str">
        <f t="shared" si="91"/>
        <v>bk</v>
      </c>
      <c r="AQ60" s="41">
        <f t="shared" si="16"/>
        <v>63</v>
      </c>
      <c r="AS60" s="41">
        <f t="shared" si="17"/>
        <v>60</v>
      </c>
      <c r="AT60" s="41" t="str">
        <f t="shared" si="105"/>
        <v>bh</v>
      </c>
    </row>
    <row r="61" spans="1:46">
      <c r="A61" s="60">
        <f t="shared" si="18"/>
        <v>61</v>
      </c>
      <c r="B61" s="43" t="s">
        <v>2</v>
      </c>
      <c r="C61" s="166" t="s">
        <v>52</v>
      </c>
      <c r="D61" s="99">
        <f ca="1">+D55+D52</f>
        <v>22439.039999999997</v>
      </c>
      <c r="E61" s="87">
        <f t="shared" ref="E61:G61" ca="1" si="119">+E55+E52</f>
        <v>21417.72</v>
      </c>
      <c r="F61" s="87">
        <f t="shared" ca="1" si="119"/>
        <v>24537.22</v>
      </c>
      <c r="G61" s="87">
        <f t="shared" ca="1" si="119"/>
        <v>23076.76</v>
      </c>
      <c r="H61" s="87">
        <f t="shared" ref="H61:P61" ca="1" si="120">+H55+H52</f>
        <v>25209.15</v>
      </c>
      <c r="I61" s="87">
        <f t="shared" ca="1" si="120"/>
        <v>22612.559999999998</v>
      </c>
      <c r="J61" s="87">
        <f t="shared" ca="1" si="120"/>
        <v>27361.120000000003</v>
      </c>
      <c r="K61" s="87">
        <f t="shared" ca="1" si="120"/>
        <v>26986.98</v>
      </c>
      <c r="L61" s="87">
        <f t="shared" ca="1" si="120"/>
        <v>27372.770000000004</v>
      </c>
      <c r="M61" s="87">
        <f t="shared" ca="1" si="120"/>
        <v>28223</v>
      </c>
      <c r="N61" s="87">
        <f t="shared" ca="1" si="120"/>
        <v>30899.949999999997</v>
      </c>
      <c r="O61" s="87">
        <f t="shared" ca="1" si="120"/>
        <v>30122.81</v>
      </c>
      <c r="P61" s="87">
        <f t="shared" ca="1" si="120"/>
        <v>32477.11</v>
      </c>
      <c r="Q61" s="87">
        <f t="shared" ref="Q61:R61" ca="1" si="121">+Q55+Q52</f>
        <v>28625.4</v>
      </c>
      <c r="R61" s="87">
        <f t="shared" ca="1" si="121"/>
        <v>33624.58</v>
      </c>
      <c r="AO61" s="27">
        <f t="shared" si="15"/>
        <v>43101</v>
      </c>
      <c r="AP61" s="41" t="str">
        <f t="shared" si="91"/>
        <v>bl</v>
      </c>
      <c r="AQ61" s="41">
        <f t="shared" si="16"/>
        <v>64</v>
      </c>
      <c r="AS61" s="41">
        <f t="shared" si="17"/>
        <v>61</v>
      </c>
      <c r="AT61" s="41" t="str">
        <f t="shared" si="105"/>
        <v>bi</v>
      </c>
    </row>
    <row r="62" spans="1:46">
      <c r="A62" s="60">
        <f t="shared" si="18"/>
        <v>62</v>
      </c>
      <c r="B62" s="43" t="s">
        <v>2</v>
      </c>
      <c r="C62" s="166" t="s">
        <v>53</v>
      </c>
      <c r="D62" s="98">
        <f ca="1">+D61/D37</f>
        <v>1.9555162034172451E-2</v>
      </c>
      <c r="E62" s="86">
        <f t="shared" ref="E62:G62" ca="1" si="122">+E61/E37</f>
        <v>1.9671825789367818E-2</v>
      </c>
      <c r="F62" s="86">
        <f t="shared" ca="1" si="122"/>
        <v>2.135175210365562E-2</v>
      </c>
      <c r="G62" s="86">
        <f t="shared" ca="1" si="122"/>
        <v>2.1354506257619248E-2</v>
      </c>
      <c r="H62" s="86">
        <f t="shared" ref="H62:P62" ca="1" si="123">+H61/H37</f>
        <v>2.1851019734190416E-2</v>
      </c>
      <c r="I62" s="86">
        <f t="shared" ca="1" si="123"/>
        <v>2.2323162521076759E-2</v>
      </c>
      <c r="J62" s="86">
        <f t="shared" ca="1" si="123"/>
        <v>2.2767446214526137E-2</v>
      </c>
      <c r="K62" s="86">
        <f t="shared" ca="1" si="123"/>
        <v>2.348443196906496E-2</v>
      </c>
      <c r="L62" s="86">
        <f t="shared" ca="1" si="123"/>
        <v>2.4394173154188726E-2</v>
      </c>
      <c r="M62" s="86">
        <f t="shared" ca="1" si="123"/>
        <v>2.4674681810216769E-2</v>
      </c>
      <c r="N62" s="86">
        <f t="shared" ca="1" si="123"/>
        <v>2.5556918409612724E-2</v>
      </c>
      <c r="O62" s="86">
        <f t="shared" ca="1" si="123"/>
        <v>2.6339084374273517E-2</v>
      </c>
      <c r="P62" s="86">
        <f t="shared" ca="1" si="123"/>
        <v>2.698626801875912E-2</v>
      </c>
      <c r="Q62" s="86">
        <f t="shared" ref="Q62:R62" ca="1" si="124">+Q61/Q37</f>
        <v>2.7720948609710961E-2</v>
      </c>
      <c r="R62" s="86">
        <f t="shared" ca="1" si="124"/>
        <v>2.8265830744192928E-2</v>
      </c>
      <c r="AO62" s="27">
        <f t="shared" si="15"/>
        <v>43132</v>
      </c>
      <c r="AP62" s="41" t="str">
        <f t="shared" si="91"/>
        <v>bm</v>
      </c>
      <c r="AQ62" s="41">
        <f t="shared" si="16"/>
        <v>65</v>
      </c>
      <c r="AS62" s="41">
        <f t="shared" si="17"/>
        <v>62</v>
      </c>
      <c r="AT62" s="41" t="str">
        <f t="shared" si="105"/>
        <v>bj</v>
      </c>
    </row>
    <row r="63" spans="1:46">
      <c r="A63" s="60">
        <f t="shared" si="18"/>
        <v>63</v>
      </c>
      <c r="B63" s="43" t="s">
        <v>2</v>
      </c>
      <c r="C63" s="166" t="s">
        <v>228</v>
      </c>
      <c r="D63" s="85">
        <f ca="1">+D61+D59</f>
        <v>34878565.789999999</v>
      </c>
      <c r="E63" s="85">
        <f t="shared" ref="E63:G63" ca="1" si="125">+E61+E59</f>
        <v>33237758.779999997</v>
      </c>
      <c r="F63" s="85">
        <f t="shared" ca="1" si="125"/>
        <v>37373433.390000001</v>
      </c>
      <c r="G63" s="85">
        <f t="shared" ca="1" si="125"/>
        <v>35682931.329999991</v>
      </c>
      <c r="H63" s="85">
        <f t="shared" ref="H63:P63" ca="1" si="126">+H61+H59</f>
        <v>39847870.659999996</v>
      </c>
      <c r="I63" s="85">
        <f t="shared" ca="1" si="126"/>
        <v>35989583.420000002</v>
      </c>
      <c r="J63" s="85">
        <f t="shared" ca="1" si="126"/>
        <v>43569116.259999998</v>
      </c>
      <c r="K63" s="85">
        <f t="shared" ca="1" si="126"/>
        <v>43757246.219999999</v>
      </c>
      <c r="L63" s="85">
        <f t="shared" ca="1" si="126"/>
        <v>44168613.70000001</v>
      </c>
      <c r="M63" s="85">
        <f t="shared" ca="1" si="126"/>
        <v>46745166.159999996</v>
      </c>
      <c r="N63" s="85">
        <f t="shared" ca="1" si="126"/>
        <v>51727533.150000006</v>
      </c>
      <c r="O63" s="85">
        <f t="shared" ca="1" si="126"/>
        <v>49955816.660000004</v>
      </c>
      <c r="P63" s="85">
        <f t="shared" ca="1" si="126"/>
        <v>56854789.780000001</v>
      </c>
      <c r="Q63" s="85">
        <f t="shared" ref="Q63:R63" ca="1" si="127">+Q61+Q59</f>
        <v>55314846.739999995</v>
      </c>
      <c r="R63" s="85">
        <f t="shared" ca="1" si="127"/>
        <v>67867025.209999993</v>
      </c>
      <c r="AO63" s="27">
        <f t="shared" si="15"/>
        <v>43160</v>
      </c>
      <c r="AP63" s="41" t="str">
        <f t="shared" si="91"/>
        <v>bn</v>
      </c>
      <c r="AQ63" s="41">
        <f t="shared" si="16"/>
        <v>66</v>
      </c>
      <c r="AS63" s="41">
        <f t="shared" si="17"/>
        <v>63</v>
      </c>
      <c r="AT63" s="41" t="str">
        <f t="shared" si="105"/>
        <v>bk</v>
      </c>
    </row>
    <row r="64" spans="1:46">
      <c r="A64" s="60">
        <f t="shared" si="18"/>
        <v>64</v>
      </c>
      <c r="B64" s="183" t="s">
        <v>2</v>
      </c>
      <c r="C64" s="351" t="s">
        <v>229</v>
      </c>
      <c r="D64" s="184">
        <f ca="1">+D63/D37</f>
        <v>30.395953015057422</v>
      </c>
      <c r="E64" s="184">
        <f t="shared" ref="E64:G64" ca="1" si="128">+E63/E37</f>
        <v>30.528338233443641</v>
      </c>
      <c r="F64" s="184">
        <f t="shared" ca="1" si="128"/>
        <v>32.521544209399664</v>
      </c>
      <c r="G64" s="184">
        <f t="shared" ca="1" si="128"/>
        <v>33.019859823332339</v>
      </c>
      <c r="H64" s="184">
        <f t="shared" ref="H64:P64" ca="1" si="129">+H63/H37</f>
        <v>34.539705152975294</v>
      </c>
      <c r="I64" s="184">
        <f t="shared" ca="1" si="129"/>
        <v>35.528985650032972</v>
      </c>
      <c r="J64" s="184">
        <f t="shared" ca="1" si="129"/>
        <v>36.25427289029053</v>
      </c>
      <c r="K64" s="184">
        <f t="shared" ca="1" si="129"/>
        <v>38.078142571240456</v>
      </c>
      <c r="L64" s="184">
        <f t="shared" ca="1" si="129"/>
        <v>39.362359402364923</v>
      </c>
      <c r="M64" s="184">
        <f t="shared" ca="1" si="129"/>
        <v>40.868160761212927</v>
      </c>
      <c r="N64" s="184">
        <f t="shared" ca="1" si="129"/>
        <v>42.783122440168597</v>
      </c>
      <c r="O64" s="184">
        <f t="shared" ca="1" si="129"/>
        <v>43.680867422178693</v>
      </c>
      <c r="P64" s="184">
        <f t="shared" ca="1" si="129"/>
        <v>47.242460771703115</v>
      </c>
      <c r="Q64" s="184">
        <f t="shared" ref="Q64:R64" ca="1" si="130">+Q63/Q37</f>
        <v>53.567112558552118</v>
      </c>
      <c r="R64" s="184">
        <f t="shared" ca="1" si="130"/>
        <v>57.051057520948497</v>
      </c>
      <c r="AO64" s="27">
        <f t="shared" si="15"/>
        <v>43191</v>
      </c>
      <c r="AP64" s="41" t="str">
        <f t="shared" si="91"/>
        <v>bo</v>
      </c>
      <c r="AQ64" s="41">
        <f t="shared" si="16"/>
        <v>67</v>
      </c>
      <c r="AS64" s="41">
        <f t="shared" si="17"/>
        <v>64</v>
      </c>
      <c r="AT64" s="41" t="str">
        <f t="shared" si="105"/>
        <v>bl</v>
      </c>
    </row>
    <row r="65" spans="1:46" ht="15.75" thickBot="1">
      <c r="A65" s="60">
        <f t="shared" si="18"/>
        <v>65</v>
      </c>
      <c r="B65" s="42"/>
      <c r="C65" s="185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AO65" s="27">
        <f t="shared" si="15"/>
        <v>43221</v>
      </c>
      <c r="AP65" s="41" t="str">
        <f t="shared" si="91"/>
        <v>bp</v>
      </c>
      <c r="AQ65" s="41">
        <f t="shared" si="16"/>
        <v>68</v>
      </c>
      <c r="AS65" s="41">
        <f t="shared" si="17"/>
        <v>65</v>
      </c>
      <c r="AT65" s="41" t="str">
        <f t="shared" si="105"/>
        <v>bm</v>
      </c>
    </row>
    <row r="66" spans="1:46">
      <c r="A66" s="60">
        <f t="shared" si="18"/>
        <v>66</v>
      </c>
      <c r="B66" s="188" t="s">
        <v>32</v>
      </c>
      <c r="C66" s="189" t="s">
        <v>33</v>
      </c>
      <c r="D66" s="100" t="str">
        <f>+D$2</f>
        <v>CY 2013</v>
      </c>
      <c r="E66" s="101" t="str">
        <f t="shared" ref="E66:R66" si="131">+E$2</f>
        <v>CY 2014</v>
      </c>
      <c r="F66" s="101" t="str">
        <f t="shared" si="131"/>
        <v>CY 2015</v>
      </c>
      <c r="G66" s="101" t="str">
        <f t="shared" si="131"/>
        <v>CY 2016</v>
      </c>
      <c r="H66" s="101" t="str">
        <f t="shared" si="131"/>
        <v>CY 2017</v>
      </c>
      <c r="I66" s="101" t="str">
        <f t="shared" si="131"/>
        <v>CY 2018</v>
      </c>
      <c r="J66" s="101" t="str">
        <f t="shared" si="131"/>
        <v>CY 2019</v>
      </c>
      <c r="K66" s="101" t="str">
        <f t="shared" si="131"/>
        <v>CY 2020</v>
      </c>
      <c r="L66" s="101" t="str">
        <f t="shared" si="131"/>
        <v>CY 2021</v>
      </c>
      <c r="M66" s="101" t="str">
        <f t="shared" si="131"/>
        <v>CY 2022</v>
      </c>
      <c r="N66" s="101" t="str">
        <f t="shared" si="131"/>
        <v>CY 2023</v>
      </c>
      <c r="O66" s="101" t="str">
        <f t="shared" si="131"/>
        <v>CY 2024</v>
      </c>
      <c r="P66" s="101" t="str">
        <f t="shared" si="131"/>
        <v>CY 2025</v>
      </c>
      <c r="Q66" s="101" t="str">
        <f t="shared" si="131"/>
        <v>CY 2026</v>
      </c>
      <c r="R66" s="101" t="str">
        <f t="shared" si="131"/>
        <v>CY 2027</v>
      </c>
      <c r="AO66" s="27">
        <f t="shared" si="15"/>
        <v>43252</v>
      </c>
      <c r="AP66" s="41" t="str">
        <f t="shared" si="91"/>
        <v>bq</v>
      </c>
      <c r="AQ66" s="41">
        <f t="shared" si="16"/>
        <v>69</v>
      </c>
      <c r="AS66" s="41">
        <f t="shared" si="17"/>
        <v>66</v>
      </c>
      <c r="AT66" s="41" t="str">
        <f t="shared" si="105"/>
        <v>bn</v>
      </c>
    </row>
    <row r="67" spans="1:46">
      <c r="A67" s="60">
        <f t="shared" si="18"/>
        <v>67</v>
      </c>
      <c r="B67" s="75" t="s">
        <v>3</v>
      </c>
      <c r="C67" s="163" t="s">
        <v>34</v>
      </c>
      <c r="D67" s="75">
        <f ca="1">+AVERAGE(INDIRECT("'Monthly Resource Report'!"&amp;VLOOKUP(D$1,$AO$1:$AP$197,2,FALSE)&amp;$A67&amp;":"&amp;VLOOKUP(DATE(YEAR(D$1),12,1),$AO$1:$AP$197,2,FALSE)&amp;$A67))</f>
        <v>152</v>
      </c>
      <c r="E67" s="76">
        <f t="shared" ref="E67:R67" ca="1" si="132">+AVERAGE(INDIRECT("'Monthly Resource Report'!"&amp;VLOOKUP(E$1,$AO$1:$AP$197,2,FALSE)&amp;$A67&amp;":"&amp;VLOOKUP(DATE(YEAR(E$1),12,1),$AO$1:$AP$197,2,FALSE)&amp;$A67))</f>
        <v>152</v>
      </c>
      <c r="F67" s="76">
        <f t="shared" ca="1" si="132"/>
        <v>152</v>
      </c>
      <c r="G67" s="76">
        <f t="shared" ca="1" si="132"/>
        <v>152</v>
      </c>
      <c r="H67" s="76">
        <f t="shared" ca="1" si="132"/>
        <v>152</v>
      </c>
      <c r="I67" s="76">
        <f t="shared" ca="1" si="132"/>
        <v>152</v>
      </c>
      <c r="J67" s="76">
        <f t="shared" ca="1" si="132"/>
        <v>152</v>
      </c>
      <c r="K67" s="76">
        <f t="shared" ca="1" si="132"/>
        <v>152</v>
      </c>
      <c r="L67" s="76">
        <f t="shared" ca="1" si="132"/>
        <v>152</v>
      </c>
      <c r="M67" s="76">
        <f t="shared" ca="1" si="132"/>
        <v>152</v>
      </c>
      <c r="N67" s="76">
        <f t="shared" ca="1" si="132"/>
        <v>152</v>
      </c>
      <c r="O67" s="76">
        <f t="shared" ca="1" si="132"/>
        <v>152</v>
      </c>
      <c r="P67" s="76">
        <f t="shared" ca="1" si="132"/>
        <v>152</v>
      </c>
      <c r="Q67" s="76">
        <f t="shared" ca="1" si="132"/>
        <v>152</v>
      </c>
      <c r="R67" s="76">
        <f t="shared" ca="1" si="132"/>
        <v>152</v>
      </c>
      <c r="AO67" s="27">
        <f t="shared" ref="AO67:AO130" si="133">+EDATE(AO66,1)</f>
        <v>43282</v>
      </c>
      <c r="AP67" s="41" t="str">
        <f t="shared" si="91"/>
        <v>br</v>
      </c>
      <c r="AQ67" s="41">
        <f t="shared" ref="AQ67:AQ130" si="134">+AQ66+1</f>
        <v>70</v>
      </c>
      <c r="AS67" s="41">
        <f t="shared" ref="AS67:AS130" si="135">+AS66+1</f>
        <v>67</v>
      </c>
      <c r="AT67" s="41" t="str">
        <f t="shared" si="105"/>
        <v>bo</v>
      </c>
    </row>
    <row r="68" spans="1:46">
      <c r="A68" s="60">
        <f t="shared" ref="A68:A131" si="136">+ROW(A68)</f>
        <v>68</v>
      </c>
      <c r="B68" s="96" t="s">
        <v>3</v>
      </c>
      <c r="C68" s="166" t="s">
        <v>35</v>
      </c>
      <c r="D68" s="90">
        <f ca="1">+SUM(INDIRECT("'Monthly Resource Report'!"&amp;(VLOOKUP(D$1,$AO$1:$AP$197,2,FALSE)&amp;$A68&amp;":"&amp;VLOOKUP(DATE(YEAR(D$1),12,1),$AO$1:$AP$181,2,FALSE)&amp;$A68)))</f>
        <v>449075.69166666671</v>
      </c>
      <c r="E68" s="91">
        <f t="shared" ref="E68:R69" ca="1" si="137">+SUM(INDIRECT("'Monthly Resource Report'!"&amp;(VLOOKUP(E$1,$AO$1:$AP$197,2,FALSE)&amp;$A68&amp;":"&amp;VLOOKUP(DATE(YEAR(E$1),12,1),$AO$1:$AP$181,2,FALSE)&amp;$A68)))</f>
        <v>516863.35166666674</v>
      </c>
      <c r="F68" s="91">
        <f t="shared" ca="1" si="137"/>
        <v>488095.57208333333</v>
      </c>
      <c r="G68" s="91">
        <f t="shared" ca="1" si="137"/>
        <v>523537.03708333342</v>
      </c>
      <c r="H68" s="91">
        <f t="shared" ca="1" si="137"/>
        <v>491513.1670833333</v>
      </c>
      <c r="I68" s="91">
        <f t="shared" ca="1" si="137"/>
        <v>527332.14083333337</v>
      </c>
      <c r="J68" s="91">
        <f t="shared" ca="1" si="137"/>
        <v>500170.09041666664</v>
      </c>
      <c r="K68" s="91">
        <f t="shared" ca="1" si="137"/>
        <v>549527.54083333327</v>
      </c>
      <c r="L68" s="91">
        <f t="shared" ca="1" si="137"/>
        <v>474772.97708333336</v>
      </c>
      <c r="M68" s="91">
        <f t="shared" ca="1" si="137"/>
        <v>542437.46916666662</v>
      </c>
      <c r="N68" s="91">
        <f t="shared" ca="1" si="137"/>
        <v>512334.745</v>
      </c>
      <c r="O68" s="91">
        <f t="shared" ca="1" si="137"/>
        <v>547207.84416666673</v>
      </c>
      <c r="P68" s="91">
        <f t="shared" ca="1" si="137"/>
        <v>511434.34083333338</v>
      </c>
      <c r="Q68" s="91">
        <f t="shared" ca="1" si="137"/>
        <v>538169.99458333338</v>
      </c>
      <c r="R68" s="91">
        <f t="shared" ca="1" si="137"/>
        <v>506198.94833333336</v>
      </c>
      <c r="AO68" s="27">
        <f t="shared" si="133"/>
        <v>43313</v>
      </c>
      <c r="AP68" s="41" t="str">
        <f t="shared" si="91"/>
        <v>bs</v>
      </c>
      <c r="AQ68" s="41">
        <f t="shared" si="134"/>
        <v>71</v>
      </c>
      <c r="AS68" s="41">
        <f t="shared" si="135"/>
        <v>68</v>
      </c>
      <c r="AT68" s="41" t="str">
        <f t="shared" si="105"/>
        <v>bp</v>
      </c>
    </row>
    <row r="69" spans="1:46">
      <c r="A69" s="60">
        <f t="shared" si="136"/>
        <v>69</v>
      </c>
      <c r="B69" s="96" t="s">
        <v>3</v>
      </c>
      <c r="C69" s="166" t="s">
        <v>36</v>
      </c>
      <c r="D69" s="88">
        <f ca="1">+SUM(INDIRECT("'Monthly Resource Report'!"&amp;(VLOOKUP(D$1,$AO$1:$AP$197,2,FALSE)&amp;$A69&amp;":"&amp;VLOOKUP(DATE(YEAR(D$1),12,1),$AO$1:$AP$181,2,FALSE)&amp;$A69)))</f>
        <v>974615.81000000017</v>
      </c>
      <c r="E69" s="89">
        <f t="shared" ca="1" si="137"/>
        <v>1132294.6000000001</v>
      </c>
      <c r="F69" s="89">
        <f t="shared" ca="1" si="137"/>
        <v>1064289.79</v>
      </c>
      <c r="G69" s="89">
        <f t="shared" ca="1" si="137"/>
        <v>1136625.8</v>
      </c>
      <c r="H69" s="89">
        <f t="shared" ca="1" si="137"/>
        <v>1067067.8</v>
      </c>
      <c r="I69" s="89">
        <f t="shared" ca="1" si="137"/>
        <v>1145450.0100000002</v>
      </c>
      <c r="J69" s="89">
        <f t="shared" ca="1" si="137"/>
        <v>1087925.6100000001</v>
      </c>
      <c r="K69" s="89">
        <f t="shared" ca="1" si="137"/>
        <v>1195882.8</v>
      </c>
      <c r="L69" s="89">
        <f t="shared" ca="1" si="137"/>
        <v>1033241.2000000002</v>
      </c>
      <c r="M69" s="89">
        <f t="shared" ca="1" si="137"/>
        <v>1191216.0100000002</v>
      </c>
      <c r="N69" s="89">
        <f t="shared" ca="1" si="137"/>
        <v>1119816.2100000002</v>
      </c>
      <c r="O69" s="89">
        <f t="shared" ca="1" si="137"/>
        <v>1190603.8</v>
      </c>
      <c r="P69" s="89">
        <f t="shared" ca="1" si="137"/>
        <v>1112485.4100000001</v>
      </c>
      <c r="Q69" s="89">
        <f t="shared" ca="1" si="137"/>
        <v>1170165.0100000002</v>
      </c>
      <c r="R69" s="89">
        <f t="shared" ca="1" si="137"/>
        <v>1100552.2100000002</v>
      </c>
      <c r="AO69" s="27">
        <f t="shared" si="133"/>
        <v>43344</v>
      </c>
      <c r="AP69" s="41" t="str">
        <f t="shared" si="91"/>
        <v>bt</v>
      </c>
      <c r="AQ69" s="41">
        <f t="shared" si="134"/>
        <v>72</v>
      </c>
      <c r="AS69" s="41">
        <f t="shared" si="135"/>
        <v>69</v>
      </c>
      <c r="AT69" s="41" t="str">
        <f t="shared" si="105"/>
        <v>bq</v>
      </c>
    </row>
    <row r="70" spans="1:46">
      <c r="A70" s="60">
        <f t="shared" si="136"/>
        <v>70</v>
      </c>
      <c r="B70" s="171" t="s">
        <v>3</v>
      </c>
      <c r="C70" s="172" t="s">
        <v>95</v>
      </c>
      <c r="D70" s="77">
        <f ca="1">+D69/(D67*D90)</f>
        <v>0.73195731945445819</v>
      </c>
      <c r="E70" s="78">
        <f t="shared" ref="E70" ca="1" si="138">+E69/(E67*E90)</f>
        <v>0.85037746335015629</v>
      </c>
      <c r="F70" s="78">
        <f t="shared" ref="F70" ca="1" si="139">+F69/(F67*F90)</f>
        <v>0.79930439647921181</v>
      </c>
      <c r="G70" s="78">
        <f t="shared" ref="G70:P70" ca="1" si="140">+G69/(G67*G90)</f>
        <v>0.8512979640015339</v>
      </c>
      <c r="H70" s="78">
        <f t="shared" ca="1" si="140"/>
        <v>0.80139074140831534</v>
      </c>
      <c r="I70" s="78">
        <f t="shared" ca="1" si="140"/>
        <v>0.86025745764239381</v>
      </c>
      <c r="J70" s="78">
        <f t="shared" ca="1" si="140"/>
        <v>0.81705540284787315</v>
      </c>
      <c r="K70" s="78">
        <f t="shared" ca="1" si="140"/>
        <v>0.89567964480874318</v>
      </c>
      <c r="L70" s="78">
        <f t="shared" ca="1" si="140"/>
        <v>0.77598624128815208</v>
      </c>
      <c r="M70" s="78">
        <f t="shared" ca="1" si="140"/>
        <v>0.89462870253544835</v>
      </c>
      <c r="N70" s="78">
        <f t="shared" ca="1" si="140"/>
        <v>0.84100592555876008</v>
      </c>
      <c r="O70" s="78">
        <f t="shared" ca="1" si="140"/>
        <v>0.89172583525069504</v>
      </c>
      <c r="P70" s="78">
        <f t="shared" ca="1" si="140"/>
        <v>0.83550033795962519</v>
      </c>
      <c r="Q70" s="78">
        <f t="shared" ref="Q70:R70" ca="1" si="141">+Q69/(Q67*Q90)</f>
        <v>0.87881895127373244</v>
      </c>
      <c r="R70" s="78">
        <f t="shared" ca="1" si="141"/>
        <v>0.82653824951934651</v>
      </c>
      <c r="AO70" s="27">
        <f t="shared" si="133"/>
        <v>43374</v>
      </c>
      <c r="AP70" s="41" t="str">
        <f t="shared" si="91"/>
        <v>bu</v>
      </c>
      <c r="AQ70" s="41">
        <f t="shared" si="134"/>
        <v>73</v>
      </c>
      <c r="AS70" s="41">
        <f t="shared" si="135"/>
        <v>70</v>
      </c>
      <c r="AT70" s="41" t="str">
        <f t="shared" si="105"/>
        <v>br</v>
      </c>
    </row>
    <row r="71" spans="1:46">
      <c r="A71" s="60">
        <f t="shared" si="136"/>
        <v>71</v>
      </c>
      <c r="B71" s="96" t="s">
        <v>3</v>
      </c>
      <c r="C71" s="166" t="s">
        <v>268</v>
      </c>
      <c r="D71" s="88">
        <f ca="1">+SUM(INDIRECT("'Monthly Resource Report'!"&amp;(VLOOKUP(D$1,$AO$1:$AP$197,2,FALSE)&amp;$A71&amp;":"&amp;VLOOKUP(DATE(YEAR(D$1),12,1),$AO$1:$AP$181,2,FALSE)&amp;$A71)))</f>
        <v>10777816.6</v>
      </c>
      <c r="E71" s="89">
        <f t="shared" ref="E71:R71" ca="1" si="142">+SUM(INDIRECT("'Monthly Resource Report'!"&amp;(VLOOKUP(E$1,$AO$1:$AP$197,2,FALSE)&amp;$A71&amp;":"&amp;VLOOKUP(DATE(YEAR(E$1),12,1),$AO$1:$AP$181,2,FALSE)&amp;$A71)))</f>
        <v>12404720.439999998</v>
      </c>
      <c r="F71" s="89">
        <f t="shared" ca="1" si="142"/>
        <v>11714293.73</v>
      </c>
      <c r="G71" s="89">
        <f t="shared" ca="1" si="142"/>
        <v>12564888.890000001</v>
      </c>
      <c r="H71" s="89">
        <f t="shared" ca="1" si="142"/>
        <v>11796316.01</v>
      </c>
      <c r="I71" s="89">
        <f t="shared" ca="1" si="142"/>
        <v>12655971.379999999</v>
      </c>
      <c r="J71" s="89">
        <f t="shared" ca="1" si="142"/>
        <v>12004082.17</v>
      </c>
      <c r="K71" s="89">
        <f t="shared" ca="1" si="142"/>
        <v>13188660.98</v>
      </c>
      <c r="L71" s="89">
        <f t="shared" ca="1" si="142"/>
        <v>11394551.449999999</v>
      </c>
      <c r="M71" s="89">
        <f t="shared" ca="1" si="142"/>
        <v>13018499.259999998</v>
      </c>
      <c r="N71" s="89">
        <f t="shared" ca="1" si="142"/>
        <v>12296033.879999999</v>
      </c>
      <c r="O71" s="89">
        <f t="shared" ca="1" si="142"/>
        <v>13132988.259999998</v>
      </c>
      <c r="P71" s="89">
        <f t="shared" ca="1" si="142"/>
        <v>12274424.18</v>
      </c>
      <c r="Q71" s="89">
        <f t="shared" ca="1" si="142"/>
        <v>12916079.870000001</v>
      </c>
      <c r="R71" s="89">
        <f t="shared" ca="1" si="142"/>
        <v>12148774.760000002</v>
      </c>
      <c r="AO71" s="27">
        <f t="shared" si="133"/>
        <v>43405</v>
      </c>
      <c r="AP71" s="41" t="str">
        <f t="shared" si="91"/>
        <v>bv</v>
      </c>
      <c r="AQ71" s="41">
        <f t="shared" si="134"/>
        <v>74</v>
      </c>
      <c r="AS71" s="41">
        <f t="shared" si="135"/>
        <v>71</v>
      </c>
      <c r="AT71" s="41" t="str">
        <f t="shared" si="105"/>
        <v>bs</v>
      </c>
    </row>
    <row r="72" spans="1:46">
      <c r="A72" s="60">
        <f t="shared" si="136"/>
        <v>72</v>
      </c>
      <c r="B72" s="171" t="s">
        <v>3</v>
      </c>
      <c r="C72" s="172" t="s">
        <v>269</v>
      </c>
      <c r="D72" s="92">
        <f ca="1">+D71/D69</f>
        <v>11.058528385662036</v>
      </c>
      <c r="E72" s="93">
        <f t="shared" ref="E72" ca="1" si="143">+E71/E69</f>
        <v>10.955382494979661</v>
      </c>
      <c r="F72" s="93">
        <f t="shared" ref="F72" ca="1" si="144">+F71/F69</f>
        <v>11.006676790538412</v>
      </c>
      <c r="G72" s="93">
        <f t="shared" ref="G72:P72" ca="1" si="145">+G71/G69</f>
        <v>11.054551893859879</v>
      </c>
      <c r="H72" s="93">
        <f t="shared" ca="1" si="145"/>
        <v>11.054888930206683</v>
      </c>
      <c r="I72" s="93">
        <f t="shared" ca="1" si="145"/>
        <v>11.048907651587516</v>
      </c>
      <c r="J72" s="93">
        <f t="shared" ca="1" si="145"/>
        <v>11.033918183064005</v>
      </c>
      <c r="K72" s="93">
        <f t="shared" ca="1" si="145"/>
        <v>11.028389220080763</v>
      </c>
      <c r="L72" s="93">
        <f t="shared" ca="1" si="145"/>
        <v>11.027968542098396</v>
      </c>
      <c r="M72" s="93">
        <f t="shared" ca="1" si="145"/>
        <v>10.928747725611911</v>
      </c>
      <c r="N72" s="93">
        <f t="shared" ca="1" si="145"/>
        <v>10.980403543184998</v>
      </c>
      <c r="O72" s="93">
        <f t="shared" ca="1" si="145"/>
        <v>11.030527754068984</v>
      </c>
      <c r="P72" s="93">
        <f t="shared" ca="1" si="145"/>
        <v>11.033334972006507</v>
      </c>
      <c r="Q72" s="93">
        <f t="shared" ref="Q72:R72" ca="1" si="146">+Q71/Q69</f>
        <v>11.03782779319303</v>
      </c>
      <c r="R72" s="93">
        <f t="shared" ca="1" si="146"/>
        <v>11.038799113401444</v>
      </c>
      <c r="AO72" s="27">
        <f t="shared" si="133"/>
        <v>43435</v>
      </c>
      <c r="AP72" s="41" t="str">
        <f t="shared" si="91"/>
        <v>bw</v>
      </c>
      <c r="AQ72" s="41">
        <f t="shared" si="134"/>
        <v>75</v>
      </c>
      <c r="AS72" s="41">
        <f t="shared" si="135"/>
        <v>72</v>
      </c>
      <c r="AT72" s="41" t="str">
        <f t="shared" si="105"/>
        <v>bt</v>
      </c>
    </row>
    <row r="73" spans="1:46">
      <c r="A73" s="60">
        <f t="shared" si="136"/>
        <v>73</v>
      </c>
      <c r="B73" s="96" t="s">
        <v>3</v>
      </c>
      <c r="C73" s="166" t="s">
        <v>37</v>
      </c>
      <c r="D73" s="632">
        <f ca="1">+SUM(INDIRECT("'Monthly Resource Report'!"&amp;(VLOOKUP(D$1,$AO$1:$AP$197,2,FALSE)&amp;$A73&amp;":"&amp;VLOOKUP(DATE(YEAR(D$1),12,1),$AO$1:$AP$181,2,FALSE)&amp;$A73)))</f>
        <v>26276300.629999999</v>
      </c>
      <c r="E73" s="633">
        <f t="shared" ref="E73:R73" ca="1" si="147">+SUM(INDIRECT("'Monthly Resource Report'!"&amp;(VLOOKUP(E$1,$AO$1:$AP$197,2,FALSE)&amp;$A73&amp;":"&amp;VLOOKUP(DATE(YEAR(E$1),12,1),$AO$1:$AP$181,2,FALSE)&amp;$A73)))</f>
        <v>29932556.5</v>
      </c>
      <c r="F73" s="633">
        <f t="shared" ca="1" si="147"/>
        <v>30105758.5</v>
      </c>
      <c r="G73" s="633">
        <f t="shared" ca="1" si="147"/>
        <v>32517961.75</v>
      </c>
      <c r="H73" s="633">
        <f t="shared" ca="1" si="147"/>
        <v>32050611</v>
      </c>
      <c r="I73" s="633">
        <f t="shared" ca="1" si="147"/>
        <v>35411432.25</v>
      </c>
      <c r="J73" s="633">
        <f t="shared" ca="1" si="147"/>
        <v>34595769.620000005</v>
      </c>
      <c r="K73" s="633">
        <f t="shared" ca="1" si="147"/>
        <v>39908914</v>
      </c>
      <c r="L73" s="633">
        <f t="shared" ca="1" si="147"/>
        <v>35516857</v>
      </c>
      <c r="M73" s="633">
        <f t="shared" ca="1" si="147"/>
        <v>42206004</v>
      </c>
      <c r="N73" s="633">
        <f t="shared" ca="1" si="147"/>
        <v>41855666.75</v>
      </c>
      <c r="O73" s="633">
        <f t="shared" ca="1" si="147"/>
        <v>45597772.25</v>
      </c>
      <c r="P73" s="633">
        <f t="shared" ca="1" si="147"/>
        <v>46458645.75</v>
      </c>
      <c r="Q73" s="633">
        <f t="shared" ca="1" si="147"/>
        <v>56210844</v>
      </c>
      <c r="R73" s="633">
        <f t="shared" ca="1" si="147"/>
        <v>57099242.620000005</v>
      </c>
      <c r="AO73" s="27">
        <f t="shared" si="133"/>
        <v>43466</v>
      </c>
      <c r="AP73" s="41" t="str">
        <f t="shared" si="91"/>
        <v>bx</v>
      </c>
      <c r="AQ73" s="41">
        <f t="shared" si="134"/>
        <v>76</v>
      </c>
      <c r="AS73" s="41">
        <f t="shared" si="135"/>
        <v>73</v>
      </c>
      <c r="AT73" s="41" t="str">
        <f t="shared" si="105"/>
        <v>bu</v>
      </c>
    </row>
    <row r="74" spans="1:46">
      <c r="A74" s="60">
        <f t="shared" si="136"/>
        <v>74</v>
      </c>
      <c r="B74" s="171" t="s">
        <v>3</v>
      </c>
      <c r="C74" s="172" t="s">
        <v>270</v>
      </c>
      <c r="D74" s="79">
        <f ca="1">+D73/D71</f>
        <v>2.4379984931270773</v>
      </c>
      <c r="E74" s="80">
        <f t="shared" ref="E74" ca="1" si="148">+E73/E71</f>
        <v>2.4129972654184222</v>
      </c>
      <c r="F74" s="80">
        <f t="shared" ref="F74" ca="1" si="149">+F73/F71</f>
        <v>2.5700020158193522</v>
      </c>
      <c r="G74" s="80">
        <f t="shared" ref="G74:P74" ca="1" si="150">+G73/G71</f>
        <v>2.5880023321081671</v>
      </c>
      <c r="H74" s="80">
        <f t="shared" ca="1" si="150"/>
        <v>2.7170017294238287</v>
      </c>
      <c r="I74" s="80">
        <f t="shared" ca="1" si="150"/>
        <v>2.7980019223147141</v>
      </c>
      <c r="J74" s="80">
        <f t="shared" ca="1" si="150"/>
        <v>2.8820004003688027</v>
      </c>
      <c r="K74" s="80">
        <f t="shared" ca="1" si="150"/>
        <v>3.0260019618761933</v>
      </c>
      <c r="L74" s="80">
        <f t="shared" ca="1" si="150"/>
        <v>3.1170035218894028</v>
      </c>
      <c r="M74" s="80">
        <f t="shared" ca="1" si="150"/>
        <v>3.2420022582541521</v>
      </c>
      <c r="N74" s="80">
        <f t="shared" ca="1" si="150"/>
        <v>3.4039973505668319</v>
      </c>
      <c r="O74" s="80">
        <f t="shared" ca="1" si="150"/>
        <v>3.4720028181918141</v>
      </c>
      <c r="P74" s="80">
        <f t="shared" ca="1" si="150"/>
        <v>3.7849959451213948</v>
      </c>
      <c r="Q74" s="80">
        <f t="shared" ref="Q74:R74" ca="1" si="151">+Q73/Q71</f>
        <v>4.3520049864789199</v>
      </c>
      <c r="R74" s="80">
        <f t="shared" ca="1" si="151"/>
        <v>4.700000102726408</v>
      </c>
      <c r="AO74" s="27">
        <f t="shared" si="133"/>
        <v>43497</v>
      </c>
      <c r="AP74" s="41" t="str">
        <f t="shared" si="91"/>
        <v>by</v>
      </c>
      <c r="AQ74" s="41">
        <f t="shared" si="134"/>
        <v>77</v>
      </c>
      <c r="AS74" s="41">
        <f t="shared" si="135"/>
        <v>74</v>
      </c>
      <c r="AT74" s="41" t="str">
        <f t="shared" si="105"/>
        <v>bv</v>
      </c>
    </row>
    <row r="75" spans="1:46">
      <c r="A75" s="60">
        <f t="shared" si="136"/>
        <v>75</v>
      </c>
      <c r="B75" s="96" t="s">
        <v>3</v>
      </c>
      <c r="C75" s="166" t="s">
        <v>38</v>
      </c>
      <c r="D75" s="632">
        <f ca="1">+SUM(INDIRECT("'Monthly Resource Report'!"&amp;(VLOOKUP(D$1,$AO$1:$AP$197,2,FALSE)&amp;$A75&amp;":"&amp;VLOOKUP(DATE(YEAR(D$1),12,1),$AO$1:$AP$181,2,FALSE)&amp;$A75)))</f>
        <v>3846811.8899999997</v>
      </c>
      <c r="E75" s="633">
        <f t="shared" ref="E75:R75" ca="1" si="152">+SUM(INDIRECT("'Monthly Resource Report'!"&amp;(VLOOKUP(E$1,$AO$1:$AP$197,2,FALSE)&amp;$A75&amp;":"&amp;VLOOKUP(DATE(YEAR(E$1),12,1),$AO$1:$AP$181,2,FALSE)&amp;$A75)))</f>
        <v>4933414.78</v>
      </c>
      <c r="F75" s="633">
        <f t="shared" ca="1" si="152"/>
        <v>4939365.55</v>
      </c>
      <c r="G75" s="633">
        <f t="shared" ca="1" si="152"/>
        <v>5628564.5600000005</v>
      </c>
      <c r="H75" s="633">
        <f t="shared" ca="1" si="152"/>
        <v>5410037.7199999997</v>
      </c>
      <c r="I75" s="633">
        <f t="shared" ca="1" si="152"/>
        <v>5954045.1500000004</v>
      </c>
      <c r="J75" s="633">
        <f t="shared" ca="1" si="152"/>
        <v>5802992.6900000004</v>
      </c>
      <c r="K75" s="633">
        <f t="shared" ca="1" si="152"/>
        <v>6547463.0500000007</v>
      </c>
      <c r="L75" s="633">
        <f t="shared" ca="1" si="152"/>
        <v>5808885.3699999992</v>
      </c>
      <c r="M75" s="633">
        <f t="shared" ca="1" si="152"/>
        <v>6878080.8699999992</v>
      </c>
      <c r="N75" s="633">
        <f t="shared" ca="1" si="152"/>
        <v>6641639.4100000001</v>
      </c>
      <c r="O75" s="633">
        <f t="shared" ca="1" si="152"/>
        <v>7254346.3800000008</v>
      </c>
      <c r="P75" s="633">
        <f t="shared" ca="1" si="152"/>
        <v>6964164.040000001</v>
      </c>
      <c r="Q75" s="633">
        <f t="shared" ca="1" si="152"/>
        <v>7528841.4900000002</v>
      </c>
      <c r="R75" s="633">
        <f t="shared" ca="1" si="152"/>
        <v>7280148</v>
      </c>
      <c r="AO75" s="27">
        <f t="shared" si="133"/>
        <v>43525</v>
      </c>
      <c r="AP75" s="41" t="str">
        <f t="shared" ref="AP75:AP106" si="153">+VLOOKUP(AQ75,$AS$1:$AT$197,2,FALSE)</f>
        <v>bz</v>
      </c>
      <c r="AQ75" s="41">
        <f t="shared" si="134"/>
        <v>78</v>
      </c>
      <c r="AS75" s="41">
        <f t="shared" si="135"/>
        <v>75</v>
      </c>
      <c r="AT75" s="41" t="str">
        <f t="shared" si="105"/>
        <v>bw</v>
      </c>
    </row>
    <row r="76" spans="1:46">
      <c r="A76" s="60">
        <f t="shared" si="136"/>
        <v>76</v>
      </c>
      <c r="B76" s="171" t="s">
        <v>3</v>
      </c>
      <c r="C76" s="172" t="s">
        <v>39</v>
      </c>
      <c r="D76" s="81">
        <f ca="1">+D75/D69</f>
        <v>3.9470033735652197</v>
      </c>
      <c r="E76" s="82">
        <f t="shared" ref="E76" ca="1" si="154">+E75/E69</f>
        <v>4.3570063656578419</v>
      </c>
      <c r="F76" s="82">
        <f t="shared" ref="F76" ca="1" si="155">+F75/F69</f>
        <v>4.6409968379006994</v>
      </c>
      <c r="G76" s="82">
        <f t="shared" ref="G76:P76" ca="1" si="156">+G75/G69</f>
        <v>4.9519943678913503</v>
      </c>
      <c r="H76" s="82">
        <f t="shared" ca="1" si="156"/>
        <v>5.070003724224458</v>
      </c>
      <c r="I76" s="82">
        <f t="shared" ca="1" si="156"/>
        <v>5.1979965061941016</v>
      </c>
      <c r="J76" s="82">
        <f t="shared" ca="1" si="156"/>
        <v>5.333997689419224</v>
      </c>
      <c r="K76" s="82">
        <f t="shared" ca="1" si="156"/>
        <v>5.475003946875062</v>
      </c>
      <c r="L76" s="82">
        <f t="shared" ca="1" si="156"/>
        <v>5.6220032360304621</v>
      </c>
      <c r="M76" s="82">
        <f t="shared" ca="1" si="156"/>
        <v>5.7739996879323323</v>
      </c>
      <c r="N76" s="82">
        <f t="shared" ca="1" si="156"/>
        <v>5.9310084553964435</v>
      </c>
      <c r="O76" s="82">
        <f t="shared" ca="1" si="156"/>
        <v>6.0929978385756876</v>
      </c>
      <c r="P76" s="82">
        <f t="shared" ca="1" si="156"/>
        <v>6.2600048300858164</v>
      </c>
      <c r="Q76" s="82">
        <f t="shared" ref="Q76:R76" ca="1" si="157">+Q75/Q69</f>
        <v>6.4339998424666609</v>
      </c>
      <c r="R76" s="82">
        <f t="shared" ca="1" si="157"/>
        <v>6.6149955757210268</v>
      </c>
      <c r="AO76" s="27">
        <f t="shared" si="133"/>
        <v>43556</v>
      </c>
      <c r="AP76" s="41" t="str">
        <f t="shared" si="153"/>
        <v>ca</v>
      </c>
      <c r="AQ76" s="41">
        <f t="shared" si="134"/>
        <v>79</v>
      </c>
      <c r="AS76" s="41">
        <f t="shared" si="135"/>
        <v>76</v>
      </c>
      <c r="AT76" s="41" t="str">
        <f t="shared" si="105"/>
        <v>bx</v>
      </c>
    </row>
    <row r="77" spans="1:46">
      <c r="A77" s="60">
        <f t="shared" si="136"/>
        <v>77</v>
      </c>
      <c r="B77" s="96" t="s">
        <v>3</v>
      </c>
      <c r="C77" s="166" t="s">
        <v>40</v>
      </c>
      <c r="D77" s="88">
        <f ca="1">+SUM(INDIRECT("'Monthly Resource Report'!"&amp;(VLOOKUP(D$1,$AO$1:$AP$197,2,FALSE)&amp;$A77&amp;":"&amp;VLOOKUP(DATE(YEAR(D$1),12,1),$AO$1:$AP$181,2,FALSE)&amp;$A77)))</f>
        <v>35.799999999999997</v>
      </c>
      <c r="E77" s="89">
        <f t="shared" ref="E77:R79" ca="1" si="158">+SUM(INDIRECT("'Monthly Resource Report'!"&amp;(VLOOKUP(E$1,$AO$1:$AP$197,2,FALSE)&amp;$A77&amp;":"&amp;VLOOKUP(DATE(YEAR(E$1),12,1),$AO$1:$AP$181,2,FALSE)&amp;$A77)))</f>
        <v>37.370000000000005</v>
      </c>
      <c r="F77" s="89">
        <f t="shared" ca="1" si="158"/>
        <v>45.57</v>
      </c>
      <c r="G77" s="89">
        <f t="shared" ca="1" si="158"/>
        <v>39.14</v>
      </c>
      <c r="H77" s="89">
        <f t="shared" ca="1" si="158"/>
        <v>35.700000000000003</v>
      </c>
      <c r="I77" s="89">
        <f t="shared" ca="1" si="158"/>
        <v>46.230000000000004</v>
      </c>
      <c r="J77" s="89">
        <f t="shared" ca="1" si="158"/>
        <v>35.700000000000003</v>
      </c>
      <c r="K77" s="89">
        <f t="shared" ca="1" si="158"/>
        <v>37.380000000000003</v>
      </c>
      <c r="L77" s="89">
        <f t="shared" ca="1" si="158"/>
        <v>39.239999999999995</v>
      </c>
      <c r="M77" s="89">
        <f t="shared" ca="1" si="158"/>
        <v>39.139999999999993</v>
      </c>
      <c r="N77" s="89">
        <f t="shared" ca="1" si="158"/>
        <v>42.01</v>
      </c>
      <c r="O77" s="89">
        <f t="shared" ca="1" si="158"/>
        <v>45.34</v>
      </c>
      <c r="P77" s="89">
        <f t="shared" ca="1" si="158"/>
        <v>39.249999999999993</v>
      </c>
      <c r="Q77" s="89">
        <f t="shared" ca="1" si="158"/>
        <v>47.11</v>
      </c>
      <c r="R77" s="89">
        <f t="shared" ca="1" si="158"/>
        <v>37.479999999999997</v>
      </c>
      <c r="AO77" s="27">
        <f t="shared" si="133"/>
        <v>43586</v>
      </c>
      <c r="AP77" s="41" t="str">
        <f t="shared" si="153"/>
        <v>cb</v>
      </c>
      <c r="AQ77" s="41">
        <f t="shared" si="134"/>
        <v>80</v>
      </c>
      <c r="AS77" s="41">
        <f t="shared" si="135"/>
        <v>77</v>
      </c>
      <c r="AT77" s="41" t="str">
        <f t="shared" si="105"/>
        <v>by</v>
      </c>
    </row>
    <row r="78" spans="1:46">
      <c r="A78" s="60">
        <f t="shared" si="136"/>
        <v>78</v>
      </c>
      <c r="B78" s="96" t="s">
        <v>3</v>
      </c>
      <c r="C78" s="166" t="s">
        <v>41</v>
      </c>
      <c r="D78" s="88">
        <f ca="1">+SUM(INDIRECT("'Monthly Resource Report'!"&amp;(VLOOKUP(D$1,$AO$1:$AP$197,2,FALSE)&amp;$A78&amp;":"&amp;VLOOKUP(DATE(YEAR(D$1),12,1),$AO$1:$AP$181,2,FALSE)&amp;$A78)))</f>
        <v>6984</v>
      </c>
      <c r="E78" s="89">
        <f t="shared" ca="1" si="158"/>
        <v>8066</v>
      </c>
      <c r="F78" s="89">
        <f t="shared" ca="1" si="158"/>
        <v>7602</v>
      </c>
      <c r="G78" s="89">
        <f t="shared" ca="1" si="158"/>
        <v>8088</v>
      </c>
      <c r="H78" s="89">
        <f t="shared" ca="1" si="158"/>
        <v>7602</v>
      </c>
      <c r="I78" s="89">
        <f t="shared" ca="1" si="158"/>
        <v>8066</v>
      </c>
      <c r="J78" s="89">
        <f t="shared" ca="1" si="158"/>
        <v>7448</v>
      </c>
      <c r="K78" s="89">
        <f t="shared" ca="1" si="158"/>
        <v>8088</v>
      </c>
      <c r="L78" s="89">
        <f t="shared" ca="1" si="158"/>
        <v>6983</v>
      </c>
      <c r="M78" s="89">
        <f t="shared" ca="1" si="158"/>
        <v>8066</v>
      </c>
      <c r="N78" s="89">
        <f t="shared" ca="1" si="158"/>
        <v>7603</v>
      </c>
      <c r="O78" s="89">
        <f t="shared" ca="1" si="158"/>
        <v>8088</v>
      </c>
      <c r="P78" s="89">
        <f t="shared" ca="1" si="158"/>
        <v>7602</v>
      </c>
      <c r="Q78" s="89">
        <f t="shared" ca="1" si="158"/>
        <v>8066</v>
      </c>
      <c r="R78" s="89">
        <f t="shared" ca="1" si="158"/>
        <v>7602</v>
      </c>
      <c r="AO78" s="27">
        <f t="shared" si="133"/>
        <v>43617</v>
      </c>
      <c r="AP78" s="41" t="str">
        <f t="shared" si="153"/>
        <v>cc</v>
      </c>
      <c r="AQ78" s="41">
        <f t="shared" si="134"/>
        <v>81</v>
      </c>
      <c r="AS78" s="41">
        <f t="shared" si="135"/>
        <v>78</v>
      </c>
      <c r="AT78" s="41" t="str">
        <f t="shared" si="105"/>
        <v>bz</v>
      </c>
    </row>
    <row r="79" spans="1:46">
      <c r="A79" s="60">
        <f t="shared" si="136"/>
        <v>79</v>
      </c>
      <c r="B79" s="96" t="s">
        <v>3</v>
      </c>
      <c r="C79" s="166" t="s">
        <v>271</v>
      </c>
      <c r="D79" s="88">
        <f ca="1">+SUM(INDIRECT("'Monthly Resource Report'!"&amp;(VLOOKUP(D$1,$AO$1:$AP$197,2,FALSE)&amp;$A79&amp;":"&amp;VLOOKUP(DATE(YEAR(D$1),12,1),$AO$1:$AP$181,2,FALSE)&amp;$A79)))</f>
        <v>38103.339999999997</v>
      </c>
      <c r="E79" s="89">
        <f t="shared" ca="1" si="158"/>
        <v>39760.009999999995</v>
      </c>
      <c r="F79" s="89">
        <f t="shared" ca="1" si="158"/>
        <v>48516.67</v>
      </c>
      <c r="G79" s="89">
        <f t="shared" ca="1" si="158"/>
        <v>41653.339999999997</v>
      </c>
      <c r="H79" s="89">
        <f t="shared" ca="1" si="158"/>
        <v>37985.009999999995</v>
      </c>
      <c r="I79" s="89">
        <f t="shared" ca="1" si="158"/>
        <v>49226.67</v>
      </c>
      <c r="J79" s="89">
        <f t="shared" ca="1" si="158"/>
        <v>37985</v>
      </c>
      <c r="K79" s="89">
        <f t="shared" ca="1" si="158"/>
        <v>39760.019999999997</v>
      </c>
      <c r="L79" s="89">
        <f t="shared" ca="1" si="158"/>
        <v>41771.68</v>
      </c>
      <c r="M79" s="89">
        <f t="shared" ca="1" si="158"/>
        <v>41653.339999999997</v>
      </c>
      <c r="N79" s="89">
        <f t="shared" ca="1" si="158"/>
        <v>44730.000000000007</v>
      </c>
      <c r="O79" s="89">
        <f t="shared" ca="1" si="158"/>
        <v>48280</v>
      </c>
      <c r="P79" s="89">
        <f t="shared" ca="1" si="158"/>
        <v>41771.67</v>
      </c>
      <c r="Q79" s="89">
        <f t="shared" ca="1" si="158"/>
        <v>50173.32</v>
      </c>
      <c r="R79" s="89">
        <f t="shared" ca="1" si="158"/>
        <v>39878.35</v>
      </c>
      <c r="AO79" s="27">
        <f t="shared" si="133"/>
        <v>43647</v>
      </c>
      <c r="AP79" s="41" t="str">
        <f t="shared" si="153"/>
        <v>cd</v>
      </c>
      <c r="AQ79" s="41">
        <f t="shared" si="134"/>
        <v>82</v>
      </c>
      <c r="AS79" s="41">
        <f t="shared" si="135"/>
        <v>79</v>
      </c>
      <c r="AT79" s="41" t="str">
        <f>+"c"&amp;AT1</f>
        <v>ca</v>
      </c>
    </row>
    <row r="80" spans="1:46">
      <c r="A80" s="60">
        <f t="shared" si="136"/>
        <v>80</v>
      </c>
      <c r="B80" s="171" t="s">
        <v>3</v>
      </c>
      <c r="C80" s="177" t="s">
        <v>96</v>
      </c>
      <c r="D80" s="83">
        <f ca="1">+D69/(D78*D67)</f>
        <v>0.9180907958793032</v>
      </c>
      <c r="E80" s="84">
        <f t="shared" ref="E80:G80" ca="1" si="159">+E69/(E78*E67)</f>
        <v>0.92354408367807694</v>
      </c>
      <c r="F80" s="84">
        <f t="shared" ca="1" si="159"/>
        <v>0.92106110407233555</v>
      </c>
      <c r="G80" s="84">
        <f t="shared" ca="1" si="159"/>
        <v>0.92455505882659172</v>
      </c>
      <c r="H80" s="84">
        <f t="shared" ref="H80:P80" ca="1" si="160">+H69/(H78*H67)</f>
        <v>0.92346525844999239</v>
      </c>
      <c r="I80" s="84">
        <f t="shared" ca="1" si="160"/>
        <v>0.93427415434507444</v>
      </c>
      <c r="J80" s="84">
        <f t="shared" ca="1" si="160"/>
        <v>0.96098352966532885</v>
      </c>
      <c r="K80" s="84">
        <f t="shared" ca="1" si="160"/>
        <v>0.97275593471810096</v>
      </c>
      <c r="L80" s="84">
        <f t="shared" ca="1" si="160"/>
        <v>0.97345545949938594</v>
      </c>
      <c r="M80" s="84">
        <f t="shared" ca="1" si="160"/>
        <v>0.97160270694402773</v>
      </c>
      <c r="N80" s="84">
        <f t="shared" ca="1" si="160"/>
        <v>0.96898749281793217</v>
      </c>
      <c r="O80" s="84">
        <f t="shared" ca="1" si="160"/>
        <v>0.96846188635535435</v>
      </c>
      <c r="P80" s="84">
        <f t="shared" ca="1" si="160"/>
        <v>0.96277071303950501</v>
      </c>
      <c r="Q80" s="84">
        <f t="shared" ref="Q80:R80" ca="1" si="161">+Q69/(Q78*Q67)</f>
        <v>0.95443268201808784</v>
      </c>
      <c r="R80" s="84">
        <f t="shared" ca="1" si="161"/>
        <v>0.95244344459214347</v>
      </c>
      <c r="AO80" s="27">
        <f t="shared" si="133"/>
        <v>43678</v>
      </c>
      <c r="AP80" s="41" t="str">
        <f t="shared" si="153"/>
        <v>ce</v>
      </c>
      <c r="AQ80" s="41">
        <f t="shared" si="134"/>
        <v>83</v>
      </c>
      <c r="AS80" s="41">
        <f t="shared" si="135"/>
        <v>80</v>
      </c>
      <c r="AT80" s="41" t="str">
        <f t="shared" ref="AT80:AT84" si="162">+"c"&amp;AT2</f>
        <v>cb</v>
      </c>
    </row>
    <row r="81" spans="1:46">
      <c r="A81" s="60">
        <f t="shared" si="136"/>
        <v>81</v>
      </c>
      <c r="B81" s="96" t="s">
        <v>3</v>
      </c>
      <c r="C81" s="166" t="s">
        <v>42</v>
      </c>
      <c r="D81" s="632">
        <f ca="1">+SUM(INDIRECT("'Monthly Resource Report'!"&amp;(VLOOKUP(D$1,$AO$1:$AP$197,2,FALSE)&amp;$A81&amp;":"&amp;VLOOKUP(DATE(YEAR(D$1),12,1),$AO$1:$AP$181,2,FALSE)&amp;$A81)))</f>
        <v>871542.77000000014</v>
      </c>
      <c r="E81" s="633">
        <f t="shared" ref="E81:R84" ca="1" si="163">+SUM(INDIRECT("'Monthly Resource Report'!"&amp;(VLOOKUP(E$1,$AO$1:$AP$197,2,FALSE)&amp;$A81&amp;":"&amp;VLOOKUP(DATE(YEAR(E$1),12,1),$AO$1:$AP$181,2,FALSE)&amp;$A81)))</f>
        <v>877607.38000000012</v>
      </c>
      <c r="F81" s="633">
        <f t="shared" ca="1" si="163"/>
        <v>1051560.9100000001</v>
      </c>
      <c r="G81" s="633">
        <f t="shared" ca="1" si="163"/>
        <v>922365.74999999988</v>
      </c>
      <c r="H81" s="633">
        <f t="shared" ca="1" si="163"/>
        <v>863235.77999999991</v>
      </c>
      <c r="I81" s="633">
        <f t="shared" ca="1" si="163"/>
        <v>1149395.3800000001</v>
      </c>
      <c r="J81" s="633">
        <f t="shared" ca="1" si="163"/>
        <v>912102.64999999991</v>
      </c>
      <c r="K81" s="633">
        <f t="shared" ca="1" si="163"/>
        <v>981428.28</v>
      </c>
      <c r="L81" s="633">
        <f t="shared" ca="1" si="163"/>
        <v>1059620.56</v>
      </c>
      <c r="M81" s="633">
        <f t="shared" ca="1" si="163"/>
        <v>1087161.52</v>
      </c>
      <c r="N81" s="633">
        <f t="shared" ca="1" si="163"/>
        <v>1202195.71</v>
      </c>
      <c r="O81" s="633">
        <f t="shared" ca="1" si="163"/>
        <v>1336134.7999999998</v>
      </c>
      <c r="P81" s="633">
        <f t="shared" ca="1" si="163"/>
        <v>1187773.24</v>
      </c>
      <c r="Q81" s="633">
        <f t="shared" ca="1" si="163"/>
        <v>1467077.77</v>
      </c>
      <c r="R81" s="633">
        <f t="shared" ca="1" si="163"/>
        <v>1197965.25</v>
      </c>
      <c r="AO81" s="27">
        <f t="shared" si="133"/>
        <v>43709</v>
      </c>
      <c r="AP81" s="41" t="str">
        <f t="shared" si="153"/>
        <v>cf</v>
      </c>
      <c r="AQ81" s="41">
        <f t="shared" si="134"/>
        <v>84</v>
      </c>
      <c r="AS81" s="41">
        <f t="shared" si="135"/>
        <v>81</v>
      </c>
      <c r="AT81" s="41" t="str">
        <f t="shared" si="162"/>
        <v>cc</v>
      </c>
    </row>
    <row r="82" spans="1:46">
      <c r="A82" s="60">
        <f t="shared" si="136"/>
        <v>82</v>
      </c>
      <c r="B82" s="96" t="s">
        <v>3</v>
      </c>
      <c r="C82" s="634" t="s">
        <v>297</v>
      </c>
      <c r="D82" s="632">
        <f ca="1">+SUM(INDIRECT("'Monthly Resource Report'!"&amp;(VLOOKUP(D$1,$AO$1:$AP$197,2,FALSE)&amp;$A82&amp;":"&amp;VLOOKUP(DATE(YEAR(D$1),12,1),$AO$1:$AP$181,2,FALSE)&amp;$A82)))</f>
        <v>0</v>
      </c>
      <c r="E82" s="633">
        <f t="shared" ca="1" si="163"/>
        <v>0</v>
      </c>
      <c r="F82" s="633">
        <f t="shared" ca="1" si="163"/>
        <v>0</v>
      </c>
      <c r="G82" s="633">
        <f t="shared" ca="1" si="163"/>
        <v>0</v>
      </c>
      <c r="H82" s="633">
        <f t="shared" ca="1" si="163"/>
        <v>0</v>
      </c>
      <c r="I82" s="633">
        <f t="shared" ca="1" si="163"/>
        <v>0</v>
      </c>
      <c r="J82" s="633">
        <f t="shared" ca="1" si="163"/>
        <v>0</v>
      </c>
      <c r="K82" s="633">
        <f t="shared" ca="1" si="163"/>
        <v>0</v>
      </c>
      <c r="L82" s="633">
        <f t="shared" ca="1" si="163"/>
        <v>0</v>
      </c>
      <c r="M82" s="633">
        <f t="shared" ca="1" si="163"/>
        <v>0</v>
      </c>
      <c r="N82" s="633">
        <f t="shared" ca="1" si="163"/>
        <v>0</v>
      </c>
      <c r="O82" s="633">
        <f t="shared" ca="1" si="163"/>
        <v>0</v>
      </c>
      <c r="P82" s="633">
        <f t="shared" ca="1" si="163"/>
        <v>0</v>
      </c>
      <c r="Q82" s="633">
        <f t="shared" ca="1" si="163"/>
        <v>0</v>
      </c>
      <c r="R82" s="633">
        <f t="shared" ca="1" si="163"/>
        <v>0</v>
      </c>
      <c r="AO82" s="27">
        <f t="shared" si="133"/>
        <v>43739</v>
      </c>
      <c r="AP82" s="41" t="str">
        <f t="shared" si="153"/>
        <v>cg</v>
      </c>
      <c r="AQ82" s="41">
        <f t="shared" si="134"/>
        <v>85</v>
      </c>
      <c r="AS82" s="41">
        <f t="shared" si="135"/>
        <v>82</v>
      </c>
      <c r="AT82" s="41" t="str">
        <f t="shared" si="162"/>
        <v>cd</v>
      </c>
    </row>
    <row r="83" spans="1:46">
      <c r="A83" s="60">
        <f t="shared" si="136"/>
        <v>83</v>
      </c>
      <c r="B83" s="96" t="s">
        <v>3</v>
      </c>
      <c r="C83" s="166" t="s">
        <v>43</v>
      </c>
      <c r="D83" s="88">
        <f ca="1">+SUM(INDIRECT("'Monthly Resource Report'!"&amp;(VLOOKUP(D$1,$AO$1:$AP$197,2,FALSE)&amp;$A83&amp;":"&amp;VLOOKUP(DATE(YEAR(D$1),12,1),$AO$1:$AP$181,2,FALSE)&amp;$A83)))</f>
        <v>2487.67</v>
      </c>
      <c r="E83" s="89">
        <f t="shared" ca="1" si="163"/>
        <v>3048.8999999999996</v>
      </c>
      <c r="F83" s="89">
        <f t="shared" ca="1" si="163"/>
        <v>2881.9</v>
      </c>
      <c r="G83" s="89">
        <f t="shared" ca="1" si="163"/>
        <v>3088.62</v>
      </c>
      <c r="H83" s="89">
        <f t="shared" ca="1" si="163"/>
        <v>2899.3999999999996</v>
      </c>
      <c r="I83" s="89">
        <f t="shared" ca="1" si="163"/>
        <v>3112.7799999999997</v>
      </c>
      <c r="J83" s="89">
        <f t="shared" ca="1" si="163"/>
        <v>2950.3199999999997</v>
      </c>
      <c r="K83" s="89">
        <f t="shared" ca="1" si="163"/>
        <v>3240.9800000000005</v>
      </c>
      <c r="L83" s="89">
        <f t="shared" ca="1" si="163"/>
        <v>2801.89</v>
      </c>
      <c r="M83" s="89">
        <f t="shared" ca="1" si="163"/>
        <v>3199.73</v>
      </c>
      <c r="N83" s="89">
        <f t="shared" ca="1" si="163"/>
        <v>3023.48</v>
      </c>
      <c r="O83" s="89">
        <f t="shared" ca="1" si="163"/>
        <v>3229.42</v>
      </c>
      <c r="P83" s="89">
        <f t="shared" ca="1" si="163"/>
        <v>3017.45</v>
      </c>
      <c r="Q83" s="89">
        <f t="shared" ca="1" si="163"/>
        <v>3176.74</v>
      </c>
      <c r="R83" s="89">
        <f t="shared" ca="1" si="163"/>
        <v>2986.23</v>
      </c>
      <c r="AO83" s="27">
        <f t="shared" si="133"/>
        <v>43770</v>
      </c>
      <c r="AP83" s="41" t="str">
        <f t="shared" si="153"/>
        <v>ch</v>
      </c>
      <c r="AQ83" s="41">
        <f t="shared" si="134"/>
        <v>86</v>
      </c>
      <c r="AS83" s="41">
        <f t="shared" si="135"/>
        <v>83</v>
      </c>
      <c r="AT83" s="41" t="str">
        <f t="shared" si="162"/>
        <v>ce</v>
      </c>
    </row>
    <row r="84" spans="1:46">
      <c r="A84" s="60">
        <f t="shared" si="136"/>
        <v>84</v>
      </c>
      <c r="B84" s="96" t="s">
        <v>3</v>
      </c>
      <c r="C84" s="166" t="s">
        <v>44</v>
      </c>
      <c r="D84" s="632">
        <f ca="1">+SUM(INDIRECT("'Monthly Resource Report'!"&amp;(VLOOKUP(D$1,$AO$1:$AP$197,2,FALSE)&amp;$A84&amp;":"&amp;VLOOKUP(DATE(YEAR(D$1),12,1),$AO$1:$AP$181,2,FALSE)&amp;$A84)))</f>
        <v>3421.7900000000004</v>
      </c>
      <c r="E84" s="633">
        <f t="shared" ca="1" si="163"/>
        <v>4193.7699999999995</v>
      </c>
      <c r="F84" s="633">
        <f t="shared" ca="1" si="163"/>
        <v>5668.67</v>
      </c>
      <c r="G84" s="633">
        <f t="shared" ca="1" si="163"/>
        <v>6075.29</v>
      </c>
      <c r="H84" s="633">
        <f t="shared" ca="1" si="163"/>
        <v>5827.8099999999995</v>
      </c>
      <c r="I84" s="633">
        <f t="shared" ca="1" si="163"/>
        <v>6412.31</v>
      </c>
      <c r="J84" s="633">
        <f t="shared" ca="1" si="163"/>
        <v>6254.63</v>
      </c>
      <c r="K84" s="633">
        <f t="shared" ca="1" si="163"/>
        <v>7032.89</v>
      </c>
      <c r="L84" s="633">
        <f t="shared" ca="1" si="163"/>
        <v>6248.2199999999993</v>
      </c>
      <c r="M84" s="633">
        <f t="shared" ca="1" si="163"/>
        <v>7327.41</v>
      </c>
      <c r="N84" s="633">
        <f t="shared" ca="1" si="163"/>
        <v>7135.43</v>
      </c>
      <c r="O84" s="633">
        <f t="shared" ca="1" si="163"/>
        <v>7815.19</v>
      </c>
      <c r="P84" s="633">
        <f t="shared" ca="1" si="163"/>
        <v>7513.5</v>
      </c>
      <c r="Q84" s="633">
        <f t="shared" ca="1" si="163"/>
        <v>8132.45</v>
      </c>
      <c r="R84" s="633">
        <f t="shared" ca="1" si="163"/>
        <v>7853.7599999999993</v>
      </c>
      <c r="AO84" s="27">
        <f t="shared" si="133"/>
        <v>43800</v>
      </c>
      <c r="AP84" s="41" t="str">
        <f t="shared" si="153"/>
        <v>ci</v>
      </c>
      <c r="AQ84" s="41">
        <f t="shared" si="134"/>
        <v>87</v>
      </c>
      <c r="AS84" s="41">
        <f t="shared" si="135"/>
        <v>84</v>
      </c>
      <c r="AT84" s="41" t="str">
        <f t="shared" si="162"/>
        <v>cf</v>
      </c>
    </row>
    <row r="85" spans="1:46">
      <c r="A85" s="60">
        <f t="shared" si="136"/>
        <v>85</v>
      </c>
      <c r="B85" s="171" t="s">
        <v>3</v>
      </c>
      <c r="C85" s="172" t="s">
        <v>45</v>
      </c>
      <c r="D85" s="92">
        <f ca="1">+(D83*2000)/D71</f>
        <v>0.46162782172411432</v>
      </c>
      <c r="E85" s="93">
        <f t="shared" ref="E85:G85" ca="1" si="164">+(E83*2000)/E71</f>
        <v>0.49157093297622112</v>
      </c>
      <c r="F85" s="93">
        <f t="shared" ca="1" si="164"/>
        <v>0.4920313706356072</v>
      </c>
      <c r="G85" s="93">
        <f t="shared" ca="1" si="164"/>
        <v>0.49162710900820389</v>
      </c>
      <c r="H85" s="93">
        <f t="shared" ref="H85:P85" ca="1" si="165">+(H83*2000)/H71</f>
        <v>0.49157720046531705</v>
      </c>
      <c r="I85" s="93">
        <f t="shared" ca="1" si="165"/>
        <v>0.49190692781102036</v>
      </c>
      <c r="J85" s="93">
        <f t="shared" ca="1" si="165"/>
        <v>0.49155278316459566</v>
      </c>
      <c r="K85" s="93">
        <f t="shared" ca="1" si="165"/>
        <v>0.49147976506709784</v>
      </c>
      <c r="L85" s="93">
        <f t="shared" ca="1" si="165"/>
        <v>0.49179469894797839</v>
      </c>
      <c r="M85" s="93">
        <f t="shared" ca="1" si="165"/>
        <v>0.49156664467944217</v>
      </c>
      <c r="N85" s="93">
        <f t="shared" ca="1" si="165"/>
        <v>0.49178133852051492</v>
      </c>
      <c r="O85" s="93">
        <f t="shared" ca="1" si="165"/>
        <v>0.49180276964627401</v>
      </c>
      <c r="P85" s="93">
        <f t="shared" ca="1" si="165"/>
        <v>0.49166461183843496</v>
      </c>
      <c r="Q85" s="93">
        <f t="shared" ref="Q85:R85" ca="1" si="166">+(Q83*2000)/Q71</f>
        <v>0.49190466952415957</v>
      </c>
      <c r="R85" s="93">
        <f t="shared" ca="1" si="166"/>
        <v>0.49161006916223371</v>
      </c>
      <c r="AO85" s="27">
        <f>+EDATE(AO84,1)</f>
        <v>43831</v>
      </c>
      <c r="AP85" s="41" t="str">
        <f t="shared" si="153"/>
        <v>cj</v>
      </c>
      <c r="AQ85" s="41">
        <f>+AQ84+1</f>
        <v>88</v>
      </c>
      <c r="AS85" s="41">
        <f>+AS84+1</f>
        <v>85</v>
      </c>
      <c r="AT85" s="41" t="str">
        <f t="shared" ref="AT85:AT104" si="167">+"c"&amp;AT7</f>
        <v>cg</v>
      </c>
    </row>
    <row r="86" spans="1:46">
      <c r="A86" s="60">
        <f t="shared" si="136"/>
        <v>86</v>
      </c>
      <c r="B86" s="96" t="s">
        <v>3</v>
      </c>
      <c r="C86" s="166" t="s">
        <v>46</v>
      </c>
      <c r="D86" s="88">
        <f ca="1">+SUM(INDIRECT("'Monthly Resource Report'!"&amp;(VLOOKUP(D$1,$AO$1:$AP$197,2,FALSE)&amp;$A86&amp;":"&amp;VLOOKUP(DATE(YEAR(D$1),12,1),$AO$1:$AP$181,2,FALSE)&amp;$A86)))</f>
        <v>375.71</v>
      </c>
      <c r="E86" s="89">
        <f t="shared" ref="E86:R87" ca="1" si="168">+SUM(INDIRECT("'Monthly Resource Report'!"&amp;(VLOOKUP(E$1,$AO$1:$AP$197,2,FALSE)&amp;$A86&amp;":"&amp;VLOOKUP(DATE(YEAR(E$1),12,1),$AO$1:$AP$181,2,FALSE)&amp;$A86)))</f>
        <v>432.53999999999996</v>
      </c>
      <c r="F86" s="89">
        <f t="shared" ca="1" si="168"/>
        <v>408.16000000000008</v>
      </c>
      <c r="G86" s="89">
        <f t="shared" ca="1" si="168"/>
        <v>438.15999999999991</v>
      </c>
      <c r="H86" s="89">
        <f t="shared" ca="1" si="168"/>
        <v>411.34999999999991</v>
      </c>
      <c r="I86" s="89">
        <f t="shared" ca="1" si="168"/>
        <v>441.54999999999995</v>
      </c>
      <c r="J86" s="89">
        <f t="shared" ca="1" si="168"/>
        <v>419.39</v>
      </c>
      <c r="K86" s="89">
        <f t="shared" ca="1" si="168"/>
        <v>461</v>
      </c>
      <c r="L86" s="89">
        <f t="shared" ca="1" si="168"/>
        <v>398.32000000000005</v>
      </c>
      <c r="M86" s="89">
        <f t="shared" ca="1" si="168"/>
        <v>455.03</v>
      </c>
      <c r="N86" s="89">
        <f t="shared" ca="1" si="168"/>
        <v>429.45</v>
      </c>
      <c r="O86" s="89">
        <f t="shared" ca="1" si="168"/>
        <v>458.97</v>
      </c>
      <c r="P86" s="89">
        <f t="shared" ca="1" si="168"/>
        <v>428.86</v>
      </c>
      <c r="Q86" s="89">
        <f t="shared" ca="1" si="168"/>
        <v>451.11</v>
      </c>
      <c r="R86" s="89">
        <f t="shared" ca="1" si="168"/>
        <v>424.25999999999993</v>
      </c>
      <c r="AO86" s="27">
        <f t="shared" si="133"/>
        <v>43862</v>
      </c>
      <c r="AP86" s="41" t="str">
        <f t="shared" si="153"/>
        <v>ck</v>
      </c>
      <c r="AQ86" s="41">
        <f t="shared" si="134"/>
        <v>89</v>
      </c>
      <c r="AS86" s="41">
        <f t="shared" si="135"/>
        <v>86</v>
      </c>
      <c r="AT86" s="41" t="str">
        <f t="shared" si="167"/>
        <v>ch</v>
      </c>
    </row>
    <row r="87" spans="1:46">
      <c r="A87" s="60">
        <f t="shared" si="136"/>
        <v>87</v>
      </c>
      <c r="B87" s="96" t="s">
        <v>3</v>
      </c>
      <c r="C87" s="166" t="s">
        <v>47</v>
      </c>
      <c r="D87" s="632">
        <f ca="1">+SUM(INDIRECT("'Monthly Resource Report'!"&amp;(VLOOKUP(D$1,$AO$1:$AP$197,2,FALSE)&amp;$A87&amp;":"&amp;VLOOKUP(DATE(YEAR(D$1),12,1),$AO$1:$AP$181,2,FALSE)&amp;$A87)))</f>
        <v>16074.94</v>
      </c>
      <c r="E87" s="633">
        <f t="shared" ca="1" si="168"/>
        <v>18440.649999999998</v>
      </c>
      <c r="F87" s="633">
        <f t="shared" ca="1" si="168"/>
        <v>17217.25</v>
      </c>
      <c r="G87" s="633">
        <f t="shared" ca="1" si="168"/>
        <v>18678.68</v>
      </c>
      <c r="H87" s="633">
        <f t="shared" ca="1" si="168"/>
        <v>18097.52</v>
      </c>
      <c r="I87" s="633">
        <f t="shared" ca="1" si="168"/>
        <v>19763.199999999997</v>
      </c>
      <c r="J87" s="633">
        <f t="shared" ca="1" si="168"/>
        <v>19161.18</v>
      </c>
      <c r="K87" s="633">
        <f t="shared" ca="1" si="168"/>
        <v>21701.45</v>
      </c>
      <c r="L87" s="633">
        <f t="shared" ca="1" si="168"/>
        <v>19635.96</v>
      </c>
      <c r="M87" s="633">
        <f t="shared" ca="1" si="168"/>
        <v>22600.02</v>
      </c>
      <c r="N87" s="633">
        <f t="shared" ca="1" si="168"/>
        <v>21984.22</v>
      </c>
      <c r="O87" s="633">
        <f t="shared" ca="1" si="168"/>
        <v>24053.590000000004</v>
      </c>
      <c r="P87" s="633">
        <f t="shared" ca="1" si="168"/>
        <v>23248.01</v>
      </c>
      <c r="Q87" s="633">
        <f t="shared" ca="1" si="168"/>
        <v>24997.790000000005</v>
      </c>
      <c r="R87" s="633">
        <f t="shared" ca="1" si="168"/>
        <v>23917.869999999992</v>
      </c>
      <c r="AO87" s="27">
        <f t="shared" si="133"/>
        <v>43891</v>
      </c>
      <c r="AP87" s="41" t="str">
        <f t="shared" si="153"/>
        <v>cl</v>
      </c>
      <c r="AQ87" s="41">
        <f t="shared" si="134"/>
        <v>90</v>
      </c>
      <c r="AS87" s="41">
        <f t="shared" si="135"/>
        <v>87</v>
      </c>
      <c r="AT87" s="41" t="str">
        <f t="shared" si="167"/>
        <v>ci</v>
      </c>
    </row>
    <row r="88" spans="1:46">
      <c r="A88" s="60">
        <f t="shared" si="136"/>
        <v>88</v>
      </c>
      <c r="B88" s="180" t="s">
        <v>3</v>
      </c>
      <c r="C88" s="181" t="s">
        <v>48</v>
      </c>
      <c r="D88" s="94">
        <f ca="1">+(D86*2000)/D71</f>
        <v>6.971913031067907E-2</v>
      </c>
      <c r="E88" s="95">
        <f t="shared" ref="E88:G88" ca="1" si="169">+(E86*2000)/E71</f>
        <v>6.9737968234292597E-2</v>
      </c>
      <c r="F88" s="95">
        <f t="shared" ca="1" si="169"/>
        <v>6.9685805974749118E-2</v>
      </c>
      <c r="G88" s="95">
        <f t="shared" ca="1" si="169"/>
        <v>6.9743553458513685E-2</v>
      </c>
      <c r="H88" s="95">
        <f t="shared" ref="H88:P88" ca="1" si="170">+(H86*2000)/H71</f>
        <v>6.9742112647929969E-2</v>
      </c>
      <c r="I88" s="95">
        <f t="shared" ca="1" si="170"/>
        <v>6.9777338576756484E-2</v>
      </c>
      <c r="J88" s="95">
        <f t="shared" ca="1" si="170"/>
        <v>6.9874563346145432E-2</v>
      </c>
      <c r="K88" s="95">
        <f t="shared" ca="1" si="170"/>
        <v>6.9908537447294361E-2</v>
      </c>
      <c r="L88" s="95">
        <f t="shared" ca="1" si="170"/>
        <v>6.9914116715844937E-2</v>
      </c>
      <c r="M88" s="95">
        <f t="shared" ca="1" si="170"/>
        <v>6.9905138973752973E-2</v>
      </c>
      <c r="N88" s="95">
        <f t="shared" ca="1" si="170"/>
        <v>6.985179191780172E-2</v>
      </c>
      <c r="O88" s="95">
        <f t="shared" ca="1" si="170"/>
        <v>6.9895745113534441E-2</v>
      </c>
      <c r="P88" s="95">
        <f t="shared" ca="1" si="170"/>
        <v>6.9878634420796101E-2</v>
      </c>
      <c r="Q88" s="95">
        <f t="shared" ref="Q88:R88" ca="1" si="171">+(Q86*2000)/Q71</f>
        <v>6.98524636794461E-2</v>
      </c>
      <c r="R88" s="95">
        <f t="shared" ca="1" si="171"/>
        <v>6.9844080309543893E-2</v>
      </c>
      <c r="AO88" s="27">
        <f t="shared" si="133"/>
        <v>43922</v>
      </c>
      <c r="AP88" s="41" t="str">
        <f t="shared" si="153"/>
        <v>cm</v>
      </c>
      <c r="AQ88" s="41">
        <f t="shared" si="134"/>
        <v>91</v>
      </c>
      <c r="AS88" s="41">
        <f t="shared" si="135"/>
        <v>88</v>
      </c>
      <c r="AT88" s="41" t="str">
        <f t="shared" si="167"/>
        <v>cj</v>
      </c>
    </row>
    <row r="89" spans="1:46">
      <c r="A89" s="60">
        <f t="shared" si="136"/>
        <v>89</v>
      </c>
      <c r="B89" s="44" t="s">
        <v>3</v>
      </c>
      <c r="C89" s="626" t="s">
        <v>94</v>
      </c>
      <c r="D89" s="384">
        <f ca="1">+D68+D36</f>
        <v>967380.26708333334</v>
      </c>
      <c r="E89" s="385">
        <f t="shared" ref="E89:G89" ca="1" si="172">+E68+E36</f>
        <v>1008517.07125</v>
      </c>
      <c r="F89" s="385">
        <f t="shared" ca="1" si="172"/>
        <v>1007153.3954166665</v>
      </c>
      <c r="G89" s="385">
        <f t="shared" ca="1" si="172"/>
        <v>1011501.98875</v>
      </c>
      <c r="H89" s="385">
        <f t="shared" ref="H89:P89" ca="1" si="173">+H68+H36</f>
        <v>1012514.2766666666</v>
      </c>
      <c r="I89" s="385">
        <f t="shared" ca="1" si="173"/>
        <v>984527.38</v>
      </c>
      <c r="J89" s="385">
        <f t="shared" ca="1" si="173"/>
        <v>1037001.3062499999</v>
      </c>
      <c r="K89" s="385">
        <f t="shared" ca="1" si="173"/>
        <v>1065040.7562499999</v>
      </c>
      <c r="L89" s="385">
        <f t="shared" ca="1" si="173"/>
        <v>980505.0379166666</v>
      </c>
      <c r="M89" s="385">
        <f t="shared" ca="1" si="173"/>
        <v>1057970.6008333333</v>
      </c>
      <c r="N89" s="385">
        <f t="shared" ca="1" si="173"/>
        <v>1057350.2870833334</v>
      </c>
      <c r="O89" s="385">
        <f t="shared" ca="1" si="173"/>
        <v>1062729.9650000001</v>
      </c>
      <c r="P89" s="385">
        <f t="shared" ca="1" si="173"/>
        <v>1054021.0649999999</v>
      </c>
      <c r="Q89" s="385">
        <f t="shared" ref="Q89:R89" ca="1" si="174">+Q68+Q36</f>
        <v>1003878.0729166667</v>
      </c>
      <c r="R89" s="385">
        <f t="shared" ca="1" si="174"/>
        <v>1037797.4720833334</v>
      </c>
      <c r="AO89" s="27">
        <f t="shared" si="133"/>
        <v>43952</v>
      </c>
      <c r="AP89" s="41" t="str">
        <f t="shared" si="153"/>
        <v>cn</v>
      </c>
      <c r="AQ89" s="41">
        <f t="shared" si="134"/>
        <v>92</v>
      </c>
      <c r="AS89" s="41">
        <f t="shared" si="135"/>
        <v>89</v>
      </c>
      <c r="AT89" s="41" t="str">
        <f t="shared" si="167"/>
        <v>ck</v>
      </c>
    </row>
    <row r="90" spans="1:46">
      <c r="A90" s="60">
        <f t="shared" si="136"/>
        <v>90</v>
      </c>
      <c r="B90" s="43" t="s">
        <v>3</v>
      </c>
      <c r="C90" s="627" t="s">
        <v>49</v>
      </c>
      <c r="D90" s="96">
        <f>+(DATE(YEAR(D$1)+1,1,1)-D$1)*24</f>
        <v>8760</v>
      </c>
      <c r="E90" s="17">
        <f t="shared" ref="E90:R90" si="175">+(DATE(YEAR(E$1)+1,1,1)-E$1)*24</f>
        <v>8760</v>
      </c>
      <c r="F90" s="17">
        <f t="shared" si="175"/>
        <v>8760</v>
      </c>
      <c r="G90" s="17">
        <f t="shared" si="175"/>
        <v>8784</v>
      </c>
      <c r="H90" s="17">
        <f t="shared" si="175"/>
        <v>8760</v>
      </c>
      <c r="I90" s="17">
        <f t="shared" si="175"/>
        <v>8760</v>
      </c>
      <c r="J90" s="17">
        <f t="shared" si="175"/>
        <v>8760</v>
      </c>
      <c r="K90" s="17">
        <f t="shared" si="175"/>
        <v>8784</v>
      </c>
      <c r="L90" s="17">
        <f t="shared" si="175"/>
        <v>8760</v>
      </c>
      <c r="M90" s="17">
        <f t="shared" si="175"/>
        <v>8760</v>
      </c>
      <c r="N90" s="17">
        <f t="shared" si="175"/>
        <v>8760</v>
      </c>
      <c r="O90" s="17">
        <f t="shared" si="175"/>
        <v>8784</v>
      </c>
      <c r="P90" s="17">
        <f t="shared" si="175"/>
        <v>8760</v>
      </c>
      <c r="Q90" s="17">
        <f t="shared" si="175"/>
        <v>8760</v>
      </c>
      <c r="R90" s="17">
        <f t="shared" si="175"/>
        <v>8760</v>
      </c>
      <c r="AO90" s="27">
        <f t="shared" si="133"/>
        <v>43983</v>
      </c>
      <c r="AP90" s="41" t="str">
        <f t="shared" si="153"/>
        <v>co</v>
      </c>
      <c r="AQ90" s="41">
        <f t="shared" si="134"/>
        <v>93</v>
      </c>
      <c r="AS90" s="41">
        <f t="shared" si="135"/>
        <v>90</v>
      </c>
      <c r="AT90" s="41" t="str">
        <f t="shared" si="167"/>
        <v>cl</v>
      </c>
    </row>
    <row r="91" spans="1:46">
      <c r="A91" s="60">
        <f t="shared" si="136"/>
        <v>91</v>
      </c>
      <c r="B91" s="43" t="s">
        <v>3</v>
      </c>
      <c r="C91" s="166" t="s">
        <v>50</v>
      </c>
      <c r="D91" s="97">
        <f ca="1">+SUM(D73,D75,D82)</f>
        <v>30123112.52</v>
      </c>
      <c r="E91" s="85">
        <f t="shared" ref="E91:G91" ca="1" si="176">+SUM(E73,E75,E82)</f>
        <v>34865971.280000001</v>
      </c>
      <c r="F91" s="85">
        <f t="shared" ca="1" si="176"/>
        <v>35045124.049999997</v>
      </c>
      <c r="G91" s="85">
        <f t="shared" ca="1" si="176"/>
        <v>38146526.310000002</v>
      </c>
      <c r="H91" s="85">
        <f t="shared" ref="H91:P91" ca="1" si="177">+SUM(H73,H75,H82)</f>
        <v>37460648.719999999</v>
      </c>
      <c r="I91" s="85">
        <f t="shared" ca="1" si="177"/>
        <v>41365477.399999999</v>
      </c>
      <c r="J91" s="85">
        <f t="shared" ca="1" si="177"/>
        <v>40398762.310000002</v>
      </c>
      <c r="K91" s="85">
        <f t="shared" ca="1" si="177"/>
        <v>46456377.049999997</v>
      </c>
      <c r="L91" s="85">
        <f t="shared" ca="1" si="177"/>
        <v>41325742.369999997</v>
      </c>
      <c r="M91" s="85">
        <f t="shared" ca="1" si="177"/>
        <v>49084084.869999997</v>
      </c>
      <c r="N91" s="85">
        <f t="shared" ca="1" si="177"/>
        <v>48497306.159999996</v>
      </c>
      <c r="O91" s="85">
        <f t="shared" ca="1" si="177"/>
        <v>52852118.630000003</v>
      </c>
      <c r="P91" s="85">
        <f t="shared" ca="1" si="177"/>
        <v>53422809.789999999</v>
      </c>
      <c r="Q91" s="85">
        <f t="shared" ref="Q91:R91" ca="1" si="178">+SUM(Q73,Q75,Q82)</f>
        <v>63739685.490000002</v>
      </c>
      <c r="R91" s="85">
        <f t="shared" ca="1" si="178"/>
        <v>64379390.620000005</v>
      </c>
      <c r="AO91" s="27">
        <f t="shared" si="133"/>
        <v>44013</v>
      </c>
      <c r="AP91" s="41" t="str">
        <f t="shared" si="153"/>
        <v>cp</v>
      </c>
      <c r="AQ91" s="41">
        <f t="shared" si="134"/>
        <v>94</v>
      </c>
      <c r="AS91" s="41">
        <f t="shared" si="135"/>
        <v>91</v>
      </c>
      <c r="AT91" s="41" t="str">
        <f t="shared" si="167"/>
        <v>cm</v>
      </c>
    </row>
    <row r="92" spans="1:46">
      <c r="A92" s="60">
        <f t="shared" si="136"/>
        <v>92</v>
      </c>
      <c r="B92" s="43" t="s">
        <v>3</v>
      </c>
      <c r="C92" s="166" t="s">
        <v>51</v>
      </c>
      <c r="D92" s="98">
        <f ca="1">+D91/D69</f>
        <v>30.907678914012276</v>
      </c>
      <c r="E92" s="86">
        <f t="shared" ref="E92" ca="1" si="179">+E91/E69</f>
        <v>30.792314367656612</v>
      </c>
      <c r="F92" s="86">
        <f t="shared" ref="F92" ca="1" si="180">+F91/F69</f>
        <v>32.92817837705649</v>
      </c>
      <c r="G92" s="86">
        <f t="shared" ref="G92:P92" ca="1" si="181">+G91/G69</f>
        <v>33.561200449611476</v>
      </c>
      <c r="H92" s="86">
        <f t="shared" ca="1" si="181"/>
        <v>35.106156066184354</v>
      </c>
      <c r="I92" s="86">
        <f t="shared" ca="1" si="181"/>
        <v>36.112861354813724</v>
      </c>
      <c r="J92" s="86">
        <f t="shared" ca="1" si="181"/>
        <v>37.133754310646296</v>
      </c>
      <c r="K92" s="86">
        <f t="shared" ca="1" si="181"/>
        <v>38.846931363173709</v>
      </c>
      <c r="L92" s="86">
        <f t="shared" ca="1" si="181"/>
        <v>39.996220021036706</v>
      </c>
      <c r="M92" s="86">
        <f t="shared" ca="1" si="181"/>
        <v>41.205024494256072</v>
      </c>
      <c r="N92" s="86">
        <f t="shared" ca="1" si="181"/>
        <v>43.308273024552832</v>
      </c>
      <c r="O92" s="86">
        <f t="shared" ca="1" si="181"/>
        <v>44.391021286846218</v>
      </c>
      <c r="P92" s="86">
        <f t="shared" ca="1" si="181"/>
        <v>48.021132960296526</v>
      </c>
      <c r="Q92" s="86">
        <f t="shared" ref="Q92:R92" ca="1" si="182">+Q91/Q69</f>
        <v>54.470681438338332</v>
      </c>
      <c r="R92" s="86">
        <f t="shared" ca="1" si="182"/>
        <v>58.497352542683998</v>
      </c>
      <c r="AO92" s="27">
        <f t="shared" si="133"/>
        <v>44044</v>
      </c>
      <c r="AP92" s="41" t="str">
        <f t="shared" si="153"/>
        <v>cq</v>
      </c>
      <c r="AQ92" s="41">
        <f t="shared" si="134"/>
        <v>95</v>
      </c>
      <c r="AS92" s="41">
        <f t="shared" si="135"/>
        <v>92</v>
      </c>
      <c r="AT92" s="41" t="str">
        <f t="shared" si="167"/>
        <v>cn</v>
      </c>
    </row>
    <row r="93" spans="1:46">
      <c r="A93" s="60">
        <f t="shared" si="136"/>
        <v>93</v>
      </c>
      <c r="B93" s="43" t="s">
        <v>3</v>
      </c>
      <c r="C93" s="166" t="s">
        <v>52</v>
      </c>
      <c r="D93" s="99">
        <f ca="1">+D87+D84</f>
        <v>19496.73</v>
      </c>
      <c r="E93" s="87">
        <f t="shared" ref="E93:G93" ca="1" si="183">+E87+E84</f>
        <v>22634.42</v>
      </c>
      <c r="F93" s="87">
        <f t="shared" ca="1" si="183"/>
        <v>22885.919999999998</v>
      </c>
      <c r="G93" s="87">
        <f t="shared" ca="1" si="183"/>
        <v>24753.97</v>
      </c>
      <c r="H93" s="87">
        <f t="shared" ref="H93:P93" ca="1" si="184">+H87+H84</f>
        <v>23925.33</v>
      </c>
      <c r="I93" s="87">
        <f t="shared" ca="1" si="184"/>
        <v>26175.51</v>
      </c>
      <c r="J93" s="87">
        <f t="shared" ca="1" si="184"/>
        <v>25415.81</v>
      </c>
      <c r="K93" s="87">
        <f t="shared" ca="1" si="184"/>
        <v>28734.34</v>
      </c>
      <c r="L93" s="87">
        <f t="shared" ca="1" si="184"/>
        <v>25884.18</v>
      </c>
      <c r="M93" s="87">
        <f t="shared" ca="1" si="184"/>
        <v>29927.43</v>
      </c>
      <c r="N93" s="87">
        <f t="shared" ca="1" si="184"/>
        <v>29119.65</v>
      </c>
      <c r="O93" s="87">
        <f t="shared" ca="1" si="184"/>
        <v>31868.780000000002</v>
      </c>
      <c r="P93" s="87">
        <f t="shared" ca="1" si="184"/>
        <v>30761.51</v>
      </c>
      <c r="Q93" s="87">
        <f t="shared" ref="Q93:R93" ca="1" si="185">+Q87+Q84</f>
        <v>33130.240000000005</v>
      </c>
      <c r="R93" s="87">
        <f t="shared" ca="1" si="185"/>
        <v>31771.62999999999</v>
      </c>
      <c r="AO93" s="27">
        <f t="shared" si="133"/>
        <v>44075</v>
      </c>
      <c r="AP93" s="41" t="str">
        <f t="shared" si="153"/>
        <v>cr</v>
      </c>
      <c r="AQ93" s="41">
        <f t="shared" si="134"/>
        <v>96</v>
      </c>
      <c r="AS93" s="41">
        <f t="shared" si="135"/>
        <v>93</v>
      </c>
      <c r="AT93" s="41" t="str">
        <f t="shared" si="167"/>
        <v>co</v>
      </c>
    </row>
    <row r="94" spans="1:46">
      <c r="A94" s="60">
        <f t="shared" si="136"/>
        <v>94</v>
      </c>
      <c r="B94" s="43" t="s">
        <v>3</v>
      </c>
      <c r="C94" s="166" t="s">
        <v>53</v>
      </c>
      <c r="D94" s="98">
        <f ca="1">+D93/D69</f>
        <v>2.0004528758875761E-2</v>
      </c>
      <c r="E94" s="86">
        <f t="shared" ref="E94" ca="1" si="186">+E93/E69</f>
        <v>1.9989868361113793E-2</v>
      </c>
      <c r="F94" s="86">
        <f t="shared" ref="F94" ca="1" si="187">+F93/F69</f>
        <v>2.1503466645113638E-2</v>
      </c>
      <c r="G94" s="86">
        <f t="shared" ref="G94:P94" ca="1" si="188">+G93/G69</f>
        <v>2.177846922003706E-2</v>
      </c>
      <c r="H94" s="86">
        <f t="shared" ca="1" si="188"/>
        <v>2.2421564965225266E-2</v>
      </c>
      <c r="I94" s="86">
        <f t="shared" ca="1" si="188"/>
        <v>2.285172619623967E-2</v>
      </c>
      <c r="J94" s="86">
        <f t="shared" ca="1" si="188"/>
        <v>2.3361716799735966E-2</v>
      </c>
      <c r="K94" s="86">
        <f t="shared" ca="1" si="188"/>
        <v>2.4027722449056044E-2</v>
      </c>
      <c r="L94" s="86">
        <f t="shared" ca="1" si="188"/>
        <v>2.5051440070334007E-2</v>
      </c>
      <c r="M94" s="86">
        <f t="shared" ca="1" si="188"/>
        <v>2.512342828568934E-2</v>
      </c>
      <c r="N94" s="86">
        <f t="shared" ca="1" si="188"/>
        <v>2.600395470253105E-2</v>
      </c>
      <c r="O94" s="86">
        <f t="shared" ca="1" si="188"/>
        <v>2.6766906001811856E-2</v>
      </c>
      <c r="P94" s="86">
        <f t="shared" ca="1" si="188"/>
        <v>2.7651158139682924E-2</v>
      </c>
      <c r="Q94" s="86">
        <f t="shared" ref="Q94:R94" ca="1" si="189">+Q93/Q69</f>
        <v>2.8312451420847047E-2</v>
      </c>
      <c r="R94" s="86">
        <f t="shared" ca="1" si="189"/>
        <v>2.8868807596143017E-2</v>
      </c>
      <c r="AO94" s="27">
        <f t="shared" si="133"/>
        <v>44105</v>
      </c>
      <c r="AP94" s="41" t="str">
        <f t="shared" si="153"/>
        <v>cs</v>
      </c>
      <c r="AQ94" s="41">
        <f t="shared" si="134"/>
        <v>97</v>
      </c>
      <c r="AS94" s="41">
        <f t="shared" si="135"/>
        <v>94</v>
      </c>
      <c r="AT94" s="41" t="str">
        <f t="shared" si="167"/>
        <v>cp</v>
      </c>
    </row>
    <row r="95" spans="1:46">
      <c r="A95" s="60">
        <f t="shared" si="136"/>
        <v>95</v>
      </c>
      <c r="B95" s="43" t="s">
        <v>3</v>
      </c>
      <c r="C95" s="166" t="s">
        <v>228</v>
      </c>
      <c r="D95" s="85">
        <f ca="1">+D93+D91</f>
        <v>30142609.25</v>
      </c>
      <c r="E95" s="85">
        <f t="shared" ref="E95:G95" ca="1" si="190">+E93+E91</f>
        <v>34888605.700000003</v>
      </c>
      <c r="F95" s="85">
        <f t="shared" ca="1" si="190"/>
        <v>35068009.969999999</v>
      </c>
      <c r="G95" s="85">
        <f t="shared" ca="1" si="190"/>
        <v>38171280.280000001</v>
      </c>
      <c r="H95" s="85">
        <f t="shared" ref="H95:P95" ca="1" si="191">+H93+H91</f>
        <v>37484574.049999997</v>
      </c>
      <c r="I95" s="85">
        <f t="shared" ca="1" si="191"/>
        <v>41391652.909999996</v>
      </c>
      <c r="J95" s="85">
        <f t="shared" ca="1" si="191"/>
        <v>40424178.120000005</v>
      </c>
      <c r="K95" s="85">
        <f t="shared" ca="1" si="191"/>
        <v>46485111.390000001</v>
      </c>
      <c r="L95" s="85">
        <f t="shared" ca="1" si="191"/>
        <v>41351626.549999997</v>
      </c>
      <c r="M95" s="85">
        <f t="shared" ca="1" si="191"/>
        <v>49114012.299999997</v>
      </c>
      <c r="N95" s="85">
        <f t="shared" ca="1" si="191"/>
        <v>48526425.809999995</v>
      </c>
      <c r="O95" s="85">
        <f t="shared" ca="1" si="191"/>
        <v>52883987.410000004</v>
      </c>
      <c r="P95" s="85">
        <f t="shared" ca="1" si="191"/>
        <v>53453571.299999997</v>
      </c>
      <c r="Q95" s="85">
        <f t="shared" ref="Q95:R95" ca="1" si="192">+Q93+Q91</f>
        <v>63772815.730000004</v>
      </c>
      <c r="R95" s="85">
        <f t="shared" ca="1" si="192"/>
        <v>64411162.250000007</v>
      </c>
      <c r="AO95" s="27">
        <f t="shared" si="133"/>
        <v>44136</v>
      </c>
      <c r="AP95" s="41" t="str">
        <f t="shared" si="153"/>
        <v>ct</v>
      </c>
      <c r="AQ95" s="41">
        <f t="shared" si="134"/>
        <v>98</v>
      </c>
      <c r="AS95" s="41">
        <f t="shared" si="135"/>
        <v>95</v>
      </c>
      <c r="AT95" s="41" t="str">
        <f t="shared" si="167"/>
        <v>cq</v>
      </c>
    </row>
    <row r="96" spans="1:46">
      <c r="A96" s="60">
        <f t="shared" si="136"/>
        <v>96</v>
      </c>
      <c r="B96" s="183" t="s">
        <v>3</v>
      </c>
      <c r="C96" s="351" t="s">
        <v>229</v>
      </c>
      <c r="D96" s="184">
        <f ca="1">+D95/D69</f>
        <v>30.927683442771151</v>
      </c>
      <c r="E96" s="184">
        <f t="shared" ref="E96" ca="1" si="193">+E95/E69</f>
        <v>30.812304236017731</v>
      </c>
      <c r="F96" s="184">
        <f t="shared" ref="F96" ca="1" si="194">+F95/F69</f>
        <v>32.949681843701612</v>
      </c>
      <c r="G96" s="184">
        <f t="shared" ref="G96:P96" ca="1" si="195">+G95/G69</f>
        <v>33.582978918831508</v>
      </c>
      <c r="H96" s="184">
        <f t="shared" ca="1" si="195"/>
        <v>35.128577631149582</v>
      </c>
      <c r="I96" s="184">
        <f t="shared" ca="1" si="195"/>
        <v>36.13571308100996</v>
      </c>
      <c r="J96" s="184">
        <f t="shared" ca="1" si="195"/>
        <v>37.15711602744603</v>
      </c>
      <c r="K96" s="184">
        <f t="shared" ca="1" si="195"/>
        <v>38.870959085622772</v>
      </c>
      <c r="L96" s="184">
        <f t="shared" ca="1" si="195"/>
        <v>40.021271461107041</v>
      </c>
      <c r="M96" s="184">
        <f t="shared" ca="1" si="195"/>
        <v>41.230147922541761</v>
      </c>
      <c r="N96" s="184">
        <f t="shared" ca="1" si="195"/>
        <v>43.334276979255364</v>
      </c>
      <c r="O96" s="184">
        <f t="shared" ca="1" si="195"/>
        <v>44.417788192848036</v>
      </c>
      <c r="P96" s="184">
        <f t="shared" ca="1" si="195"/>
        <v>48.048784118436203</v>
      </c>
      <c r="Q96" s="184">
        <f t="shared" ref="Q96:R96" ca="1" si="196">+Q95/Q69</f>
        <v>54.498993889759184</v>
      </c>
      <c r="R96" s="184">
        <f t="shared" ca="1" si="196"/>
        <v>58.526221350280146</v>
      </c>
      <c r="AO96" s="27">
        <f t="shared" si="133"/>
        <v>44166</v>
      </c>
      <c r="AP96" s="41" t="str">
        <f t="shared" si="153"/>
        <v>cu</v>
      </c>
      <c r="AQ96" s="41">
        <f t="shared" si="134"/>
        <v>99</v>
      </c>
      <c r="AS96" s="41">
        <f t="shared" si="135"/>
        <v>96</v>
      </c>
      <c r="AT96" s="41" t="str">
        <f t="shared" si="167"/>
        <v>cr</v>
      </c>
    </row>
    <row r="97" spans="1:46" ht="15.75" thickBot="1">
      <c r="A97" s="60">
        <f t="shared" si="136"/>
        <v>97</v>
      </c>
      <c r="B97" s="42"/>
      <c r="C97" s="185"/>
      <c r="D97" s="71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AO97" s="27">
        <f t="shared" si="133"/>
        <v>44197</v>
      </c>
      <c r="AP97" s="41" t="str">
        <f t="shared" si="153"/>
        <v>cv</v>
      </c>
      <c r="AQ97" s="41">
        <f t="shared" si="134"/>
        <v>100</v>
      </c>
      <c r="AS97" s="41">
        <f t="shared" si="135"/>
        <v>97</v>
      </c>
      <c r="AT97" s="41" t="str">
        <f t="shared" si="167"/>
        <v>cs</v>
      </c>
    </row>
    <row r="98" spans="1:46">
      <c r="A98" s="60">
        <f t="shared" si="136"/>
        <v>98</v>
      </c>
      <c r="B98" s="188" t="s">
        <v>32</v>
      </c>
      <c r="C98" s="189" t="s">
        <v>33</v>
      </c>
      <c r="D98" s="100" t="str">
        <f>+D$2</f>
        <v>CY 2013</v>
      </c>
      <c r="E98" s="101" t="str">
        <f t="shared" ref="E98:R98" si="197">+E$2</f>
        <v>CY 2014</v>
      </c>
      <c r="F98" s="101" t="str">
        <f t="shared" si="197"/>
        <v>CY 2015</v>
      </c>
      <c r="G98" s="101" t="str">
        <f t="shared" si="197"/>
        <v>CY 2016</v>
      </c>
      <c r="H98" s="101" t="str">
        <f t="shared" si="197"/>
        <v>CY 2017</v>
      </c>
      <c r="I98" s="101" t="str">
        <f t="shared" si="197"/>
        <v>CY 2018</v>
      </c>
      <c r="J98" s="101" t="str">
        <f t="shared" si="197"/>
        <v>CY 2019</v>
      </c>
      <c r="K98" s="101" t="str">
        <f t="shared" si="197"/>
        <v>CY 2020</v>
      </c>
      <c r="L98" s="101" t="str">
        <f t="shared" si="197"/>
        <v>CY 2021</v>
      </c>
      <c r="M98" s="101" t="str">
        <f t="shared" si="197"/>
        <v>CY 2022</v>
      </c>
      <c r="N98" s="101" t="str">
        <f t="shared" si="197"/>
        <v>CY 2023</v>
      </c>
      <c r="O98" s="101" t="str">
        <f t="shared" si="197"/>
        <v>CY 2024</v>
      </c>
      <c r="P98" s="101" t="str">
        <f t="shared" si="197"/>
        <v>CY 2025</v>
      </c>
      <c r="Q98" s="101" t="str">
        <f t="shared" si="197"/>
        <v>CY 2026</v>
      </c>
      <c r="R98" s="101" t="str">
        <f t="shared" si="197"/>
        <v>CY 2027</v>
      </c>
      <c r="AO98" s="27">
        <f t="shared" si="133"/>
        <v>44228</v>
      </c>
      <c r="AP98" s="41" t="str">
        <f t="shared" si="153"/>
        <v>cw</v>
      </c>
      <c r="AQ98" s="41">
        <f t="shared" si="134"/>
        <v>101</v>
      </c>
      <c r="AS98" s="41">
        <f t="shared" si="135"/>
        <v>98</v>
      </c>
      <c r="AT98" s="41" t="str">
        <f t="shared" si="167"/>
        <v>ct</v>
      </c>
    </row>
    <row r="99" spans="1:46">
      <c r="A99" s="60">
        <f t="shared" si="136"/>
        <v>99</v>
      </c>
      <c r="B99" s="75" t="s">
        <v>4</v>
      </c>
      <c r="C99" s="163" t="s">
        <v>34</v>
      </c>
      <c r="D99" s="75">
        <f ca="1">+AVERAGE(INDIRECT("'Monthly Resource Report'!"&amp;VLOOKUP(D$1,$AO$1:$AP$197,2,FALSE)&amp;$A99&amp;":"&amp;VLOOKUP(DATE(YEAR(D$1),12,1),$AO$1:$AP$197,2,FALSE)&amp;$A99))</f>
        <v>146</v>
      </c>
      <c r="E99" s="76">
        <f t="shared" ref="E99:R99" ca="1" si="198">+AVERAGE(INDIRECT("'Monthly Resource Report'!"&amp;VLOOKUP(E$1,$AO$1:$AP$197,2,FALSE)&amp;$A99&amp;":"&amp;VLOOKUP(DATE(YEAR(E$1),12,1),$AO$1:$AP$197,2,FALSE)&amp;$A99))</f>
        <v>146</v>
      </c>
      <c r="F99" s="76">
        <f t="shared" ca="1" si="198"/>
        <v>146</v>
      </c>
      <c r="G99" s="76">
        <f t="shared" ca="1" si="198"/>
        <v>146</v>
      </c>
      <c r="H99" s="76">
        <f t="shared" ca="1" si="198"/>
        <v>146</v>
      </c>
      <c r="I99" s="76">
        <f t="shared" ca="1" si="198"/>
        <v>146</v>
      </c>
      <c r="J99" s="76">
        <f t="shared" ca="1" si="198"/>
        <v>146</v>
      </c>
      <c r="K99" s="76">
        <f t="shared" ca="1" si="198"/>
        <v>146</v>
      </c>
      <c r="L99" s="76">
        <f t="shared" ca="1" si="198"/>
        <v>146</v>
      </c>
      <c r="M99" s="76">
        <f t="shared" ca="1" si="198"/>
        <v>146</v>
      </c>
      <c r="N99" s="76">
        <f t="shared" ca="1" si="198"/>
        <v>146</v>
      </c>
      <c r="O99" s="76">
        <f t="shared" ca="1" si="198"/>
        <v>146</v>
      </c>
      <c r="P99" s="76">
        <f t="shared" ca="1" si="198"/>
        <v>146</v>
      </c>
      <c r="Q99" s="76">
        <f t="shared" ca="1" si="198"/>
        <v>146</v>
      </c>
      <c r="R99" s="76">
        <f t="shared" ca="1" si="198"/>
        <v>146</v>
      </c>
      <c r="AO99" s="27">
        <f t="shared" si="133"/>
        <v>44256</v>
      </c>
      <c r="AP99" s="41" t="str">
        <f t="shared" si="153"/>
        <v>cx</v>
      </c>
      <c r="AQ99" s="41">
        <f t="shared" si="134"/>
        <v>102</v>
      </c>
      <c r="AS99" s="41">
        <f t="shared" si="135"/>
        <v>99</v>
      </c>
      <c r="AT99" s="41" t="str">
        <f t="shared" si="167"/>
        <v>cu</v>
      </c>
    </row>
    <row r="100" spans="1:46">
      <c r="A100" s="60">
        <f t="shared" si="136"/>
        <v>100</v>
      </c>
      <c r="B100" s="96" t="s">
        <v>4</v>
      </c>
      <c r="C100" s="166" t="s">
        <v>35</v>
      </c>
      <c r="D100" s="90">
        <f ca="1">+SUM(INDIRECT("'Monthly Resource Report'!"&amp;(VLOOKUP(D$1,$AO$1:$AP$197,2,FALSE)&amp;$A100&amp;":"&amp;VLOOKUP(DATE(YEAR(D$1),12,1),$AO$1:$AP$181,2,FALSE)&amp;$A100)))</f>
        <v>480321.29334748758</v>
      </c>
      <c r="E100" s="91">
        <f t="shared" ref="E100:R101" ca="1" si="199">+SUM(INDIRECT("'Monthly Resource Report'!"&amp;(VLOOKUP(E$1,$AO$1:$AP$197,2,FALSE)&amp;$A100&amp;":"&amp;VLOOKUP(DATE(YEAR(E$1),12,1),$AO$1:$AP$181,2,FALSE)&amp;$A100)))</f>
        <v>521447.63402335451</v>
      </c>
      <c r="F100" s="91">
        <f t="shared" ca="1" si="199"/>
        <v>515998.2550424629</v>
      </c>
      <c r="G100" s="91">
        <f t="shared" ca="1" si="199"/>
        <v>483612.03512031143</v>
      </c>
      <c r="H100" s="91">
        <f t="shared" ca="1" si="199"/>
        <v>490614.29980537866</v>
      </c>
      <c r="I100" s="91">
        <f t="shared" ca="1" si="199"/>
        <v>511506.97540693567</v>
      </c>
      <c r="J100" s="91">
        <f t="shared" ca="1" si="199"/>
        <v>474417.73354564747</v>
      </c>
      <c r="K100" s="91">
        <f t="shared" ca="1" si="199"/>
        <v>552765.57634465676</v>
      </c>
      <c r="L100" s="91">
        <f t="shared" ca="1" si="199"/>
        <v>551464.73903043161</v>
      </c>
      <c r="M100" s="91">
        <f t="shared" ca="1" si="199"/>
        <v>510466.7122257608</v>
      </c>
      <c r="N100" s="91">
        <f t="shared" ca="1" si="199"/>
        <v>549933.46072186832</v>
      </c>
      <c r="O100" s="91">
        <f t="shared" ca="1" si="199"/>
        <v>551664.6740092003</v>
      </c>
      <c r="P100" s="91">
        <f t="shared" ca="1" si="199"/>
        <v>506803.31121726823</v>
      </c>
      <c r="Q100" s="91">
        <f t="shared" ca="1" si="199"/>
        <v>533885.33129865525</v>
      </c>
      <c r="R100" s="91">
        <f t="shared" ca="1" si="199"/>
        <v>527194.51963906584</v>
      </c>
      <c r="AO100" s="27">
        <f t="shared" si="133"/>
        <v>44287</v>
      </c>
      <c r="AP100" s="41" t="str">
        <f t="shared" si="153"/>
        <v>cy</v>
      </c>
      <c r="AQ100" s="41">
        <f t="shared" si="134"/>
        <v>103</v>
      </c>
      <c r="AS100" s="41">
        <f t="shared" si="135"/>
        <v>100</v>
      </c>
      <c r="AT100" s="41" t="str">
        <f t="shared" si="167"/>
        <v>cv</v>
      </c>
    </row>
    <row r="101" spans="1:46">
      <c r="A101" s="60">
        <f t="shared" si="136"/>
        <v>101</v>
      </c>
      <c r="B101" s="96" t="s">
        <v>4</v>
      </c>
      <c r="C101" s="166" t="s">
        <v>36</v>
      </c>
      <c r="D101" s="88">
        <f ca="1">+SUM(INDIRECT("'Monthly Resource Report'!"&amp;(VLOOKUP(D$1,$AO$1:$AP$197,2,FALSE)&amp;$A101&amp;":"&amp;VLOOKUP(DATE(YEAR(D$1),12,1),$AO$1:$AP$181,2,FALSE)&amp;$A101)))</f>
        <v>986171.67999999993</v>
      </c>
      <c r="E101" s="89">
        <f t="shared" ca="1" si="199"/>
        <v>1070759.3999999999</v>
      </c>
      <c r="F101" s="89">
        <f t="shared" ca="1" si="199"/>
        <v>1058533.2</v>
      </c>
      <c r="G101" s="89">
        <f t="shared" ca="1" si="199"/>
        <v>992402.44</v>
      </c>
      <c r="H101" s="89">
        <f t="shared" ca="1" si="199"/>
        <v>1000362.6</v>
      </c>
      <c r="I101" s="89">
        <f t="shared" ca="1" si="199"/>
        <v>1047858.7999999999</v>
      </c>
      <c r="J101" s="89">
        <f t="shared" ca="1" si="199"/>
        <v>978555.6399999999</v>
      </c>
      <c r="K101" s="89">
        <f t="shared" ca="1" si="199"/>
        <v>1152311.7999999998</v>
      </c>
      <c r="L101" s="89">
        <f t="shared" ca="1" si="199"/>
        <v>1143896.6000000001</v>
      </c>
      <c r="M101" s="89">
        <f t="shared" ca="1" si="199"/>
        <v>1053834</v>
      </c>
      <c r="N101" s="89">
        <f t="shared" ca="1" si="199"/>
        <v>1134731.7999999998</v>
      </c>
      <c r="O101" s="89">
        <f t="shared" ca="1" si="199"/>
        <v>1138341.2</v>
      </c>
      <c r="P101" s="89">
        <f t="shared" ca="1" si="199"/>
        <v>1044625.04</v>
      </c>
      <c r="Q101" s="89">
        <f t="shared" ca="1" si="199"/>
        <v>1098476.6000000001</v>
      </c>
      <c r="R101" s="89">
        <f t="shared" ca="1" si="199"/>
        <v>1083306.2</v>
      </c>
      <c r="AO101" s="27">
        <f t="shared" si="133"/>
        <v>44317</v>
      </c>
      <c r="AP101" s="41" t="str">
        <f t="shared" si="153"/>
        <v>cz</v>
      </c>
      <c r="AQ101" s="41">
        <f t="shared" si="134"/>
        <v>104</v>
      </c>
      <c r="AS101" s="41">
        <f t="shared" si="135"/>
        <v>101</v>
      </c>
      <c r="AT101" s="41" t="str">
        <f t="shared" si="167"/>
        <v>cw</v>
      </c>
    </row>
    <row r="102" spans="1:46">
      <c r="A102" s="60">
        <f t="shared" si="136"/>
        <v>102</v>
      </c>
      <c r="B102" s="171" t="s">
        <v>4</v>
      </c>
      <c r="C102" s="172" t="s">
        <v>95</v>
      </c>
      <c r="D102" s="77">
        <f ca="1">+D101/(D99*D122)</f>
        <v>0.77107312191155308</v>
      </c>
      <c r="E102" s="78">
        <f t="shared" ref="E102" ca="1" si="200">+E101/(E99*E122)</f>
        <v>0.83721101519984975</v>
      </c>
      <c r="F102" s="78">
        <f t="shared" ref="F102" ca="1" si="201">+F101/(F99*F122)</f>
        <v>0.82765152936761111</v>
      </c>
      <c r="G102" s="78">
        <f t="shared" ref="G102:P102" ca="1" si="202">+G101/(G99*G122)</f>
        <v>0.77382479352246925</v>
      </c>
      <c r="H102" s="78">
        <f t="shared" ca="1" si="202"/>
        <v>0.78216879339463308</v>
      </c>
      <c r="I102" s="78">
        <f t="shared" ca="1" si="202"/>
        <v>0.81930537311565643</v>
      </c>
      <c r="J102" s="78">
        <f t="shared" ca="1" si="202"/>
        <v>0.76511825233001807</v>
      </c>
      <c r="K102" s="78">
        <f t="shared" ca="1" si="202"/>
        <v>0.89851395438780335</v>
      </c>
      <c r="L102" s="78">
        <f t="shared" ca="1" si="202"/>
        <v>0.89439591543128805</v>
      </c>
      <c r="M102" s="78">
        <f t="shared" ca="1" si="202"/>
        <v>0.82397729405141673</v>
      </c>
      <c r="N102" s="78">
        <f t="shared" ca="1" si="202"/>
        <v>0.88723009320072543</v>
      </c>
      <c r="O102" s="78">
        <f t="shared" ca="1" si="202"/>
        <v>0.88762039324300712</v>
      </c>
      <c r="P102" s="78">
        <f t="shared" ca="1" si="202"/>
        <v>0.81677694376681054</v>
      </c>
      <c r="Q102" s="78">
        <f t="shared" ref="Q102:R102" ca="1" si="203">+Q101/(Q99*Q122)</f>
        <v>0.85888268593232009</v>
      </c>
      <c r="R102" s="78">
        <f t="shared" ca="1" si="203"/>
        <v>0.84702117345343086</v>
      </c>
      <c r="AO102" s="27">
        <f t="shared" si="133"/>
        <v>44348</v>
      </c>
      <c r="AP102" s="41" t="str">
        <f t="shared" si="153"/>
        <v>da</v>
      </c>
      <c r="AQ102" s="41">
        <f t="shared" si="134"/>
        <v>105</v>
      </c>
      <c r="AS102" s="41">
        <f t="shared" si="135"/>
        <v>102</v>
      </c>
      <c r="AT102" s="41" t="str">
        <f t="shared" si="167"/>
        <v>cx</v>
      </c>
    </row>
    <row r="103" spans="1:46">
      <c r="A103" s="60">
        <f t="shared" si="136"/>
        <v>103</v>
      </c>
      <c r="B103" s="96" t="s">
        <v>4</v>
      </c>
      <c r="C103" s="166" t="s">
        <v>268</v>
      </c>
      <c r="D103" s="88">
        <f ca="1">+SUM(INDIRECT("'Monthly Resource Report'!"&amp;(VLOOKUP(D$1,$AO$1:$AP$197,2,FALSE)&amp;$A103&amp;":"&amp;VLOOKUP(DATE(YEAR(D$1),12,1),$AO$1:$AP$181,2,FALSE)&amp;$A103)))</f>
        <v>10859103.800000001</v>
      </c>
      <c r="E103" s="89">
        <f t="shared" ref="E103:R103" ca="1" si="204">+SUM(INDIRECT("'Monthly Resource Report'!"&amp;(VLOOKUP(E$1,$AO$1:$AP$197,2,FALSE)&amp;$A103&amp;":"&amp;VLOOKUP(DATE(YEAR(E$1),12,1),$AO$1:$AP$181,2,FALSE)&amp;$A103)))</f>
        <v>11788888.109999998</v>
      </c>
      <c r="F103" s="89">
        <f t="shared" ca="1" si="204"/>
        <v>11665688.549999999</v>
      </c>
      <c r="G103" s="89">
        <f t="shared" ca="1" si="204"/>
        <v>10933500.890000001</v>
      </c>
      <c r="H103" s="89">
        <f t="shared" ca="1" si="204"/>
        <v>11091808.09</v>
      </c>
      <c r="I103" s="89">
        <f t="shared" ca="1" si="204"/>
        <v>11564149.699999999</v>
      </c>
      <c r="J103" s="89">
        <f t="shared" ca="1" si="204"/>
        <v>10725636.120000001</v>
      </c>
      <c r="K103" s="89">
        <f t="shared" ca="1" si="204"/>
        <v>12496924.15</v>
      </c>
      <c r="L103" s="89">
        <f t="shared" ca="1" si="204"/>
        <v>12467514.82</v>
      </c>
      <c r="M103" s="89">
        <f t="shared" ca="1" si="204"/>
        <v>11540631.43</v>
      </c>
      <c r="N103" s="89">
        <f t="shared" ca="1" si="204"/>
        <v>12432895.68</v>
      </c>
      <c r="O103" s="89">
        <f t="shared" ca="1" si="204"/>
        <v>12472034.949999999</v>
      </c>
      <c r="P103" s="89">
        <f t="shared" ca="1" si="204"/>
        <v>11457809.26</v>
      </c>
      <c r="Q103" s="89">
        <f t="shared" ca="1" si="204"/>
        <v>12070079.570000002</v>
      </c>
      <c r="R103" s="89">
        <f t="shared" ca="1" si="204"/>
        <v>11918813.699999999</v>
      </c>
      <c r="AO103" s="27">
        <f t="shared" si="133"/>
        <v>44378</v>
      </c>
      <c r="AP103" s="41" t="str">
        <f t="shared" si="153"/>
        <v>db</v>
      </c>
      <c r="AQ103" s="41">
        <f t="shared" si="134"/>
        <v>106</v>
      </c>
      <c r="AS103" s="41">
        <f t="shared" si="135"/>
        <v>103</v>
      </c>
      <c r="AT103" s="41" t="str">
        <f t="shared" si="167"/>
        <v>cy</v>
      </c>
    </row>
    <row r="104" spans="1:46">
      <c r="A104" s="60">
        <f t="shared" si="136"/>
        <v>104</v>
      </c>
      <c r="B104" s="171" t="s">
        <v>4</v>
      </c>
      <c r="C104" s="172" t="s">
        <v>269</v>
      </c>
      <c r="D104" s="92">
        <f ca="1">+D103/D101</f>
        <v>11.011372583727006</v>
      </c>
      <c r="E104" s="93">
        <f t="shared" ref="E104" ca="1" si="205">+E103/E101</f>
        <v>11.009838540759015</v>
      </c>
      <c r="F104" s="93">
        <f t="shared" ref="F104" ca="1" si="206">+F103/F101</f>
        <v>11.020616594736943</v>
      </c>
      <c r="G104" s="93">
        <f t="shared" ref="G104:P104" ca="1" si="207">+G103/G101</f>
        <v>11.017204764228513</v>
      </c>
      <c r="H104" s="93">
        <f t="shared" ca="1" si="207"/>
        <v>11.087787658195138</v>
      </c>
      <c r="I104" s="93">
        <f t="shared" ca="1" si="207"/>
        <v>11.035980897426256</v>
      </c>
      <c r="J104" s="93">
        <f t="shared" ca="1" si="207"/>
        <v>10.960680907219544</v>
      </c>
      <c r="K104" s="93">
        <f t="shared" ca="1" si="207"/>
        <v>10.845089106958726</v>
      </c>
      <c r="L104" s="93">
        <f t="shared" ca="1" si="207"/>
        <v>10.899162406811945</v>
      </c>
      <c r="M104" s="93">
        <f t="shared" ca="1" si="207"/>
        <v>10.951090427904205</v>
      </c>
      <c r="N104" s="93">
        <f t="shared" ca="1" si="207"/>
        <v>10.956682169302034</v>
      </c>
      <c r="O104" s="93">
        <f t="shared" ca="1" si="207"/>
        <v>10.956323947512397</v>
      </c>
      <c r="P104" s="93">
        <f t="shared" ca="1" si="207"/>
        <v>10.968346364739638</v>
      </c>
      <c r="Q104" s="93">
        <f t="shared" ref="Q104:R104" ca="1" si="208">+Q103/Q101</f>
        <v>10.988017013744308</v>
      </c>
      <c r="R104" s="93">
        <f t="shared" ca="1" si="208"/>
        <v>11.002257441155603</v>
      </c>
      <c r="AO104" s="27">
        <f t="shared" si="133"/>
        <v>44409</v>
      </c>
      <c r="AP104" s="41" t="str">
        <f t="shared" si="153"/>
        <v>dc</v>
      </c>
      <c r="AQ104" s="41">
        <f t="shared" si="134"/>
        <v>107</v>
      </c>
      <c r="AS104" s="41">
        <f t="shared" si="135"/>
        <v>104</v>
      </c>
      <c r="AT104" s="41" t="str">
        <f t="shared" si="167"/>
        <v>cz</v>
      </c>
    </row>
    <row r="105" spans="1:46">
      <c r="A105" s="60">
        <f t="shared" si="136"/>
        <v>105</v>
      </c>
      <c r="B105" s="96" t="s">
        <v>4</v>
      </c>
      <c r="C105" s="166" t="s">
        <v>37</v>
      </c>
      <c r="D105" s="632">
        <f ca="1">+SUM(INDIRECT("'Monthly Resource Report'!"&amp;(VLOOKUP(D$1,$AO$1:$AP$197,2,FALSE)&amp;$A105&amp;":"&amp;VLOOKUP(DATE(YEAR(D$1),12,1),$AO$1:$AP$181,2,FALSE)&amp;$A105)))</f>
        <v>25410303.560000002</v>
      </c>
      <c r="E105" s="633">
        <f t="shared" ref="E105:R105" ca="1" si="209">+SUM(INDIRECT("'Monthly Resource Report'!"&amp;(VLOOKUP(E$1,$AO$1:$AP$197,2,FALSE)&amp;$A105&amp;":"&amp;VLOOKUP(DATE(YEAR(E$1),12,1),$AO$1:$AP$181,2,FALSE)&amp;$A105)))</f>
        <v>28411201.5</v>
      </c>
      <c r="F105" s="633">
        <f t="shared" ca="1" si="209"/>
        <v>29654166.5</v>
      </c>
      <c r="G105" s="633">
        <f t="shared" ca="1" si="209"/>
        <v>29028432.689999998</v>
      </c>
      <c r="H105" s="633">
        <f t="shared" ca="1" si="209"/>
        <v>30923922.25</v>
      </c>
      <c r="I105" s="633">
        <f t="shared" ca="1" si="209"/>
        <v>33212238.5</v>
      </c>
      <c r="J105" s="633">
        <f t="shared" ca="1" si="209"/>
        <v>31726371.780000001</v>
      </c>
      <c r="K105" s="633">
        <f t="shared" ca="1" si="209"/>
        <v>38815519.5</v>
      </c>
      <c r="L105" s="633">
        <f t="shared" ca="1" si="209"/>
        <v>39883645.75</v>
      </c>
      <c r="M105" s="633">
        <f t="shared" ca="1" si="209"/>
        <v>38395627.869999997</v>
      </c>
      <c r="N105" s="633">
        <f t="shared" ca="1" si="209"/>
        <v>43428059.25</v>
      </c>
      <c r="O105" s="633">
        <f t="shared" ca="1" si="209"/>
        <v>44437776.25</v>
      </c>
      <c r="P105" s="633">
        <f t="shared" ca="1" si="209"/>
        <v>44502084.370000005</v>
      </c>
      <c r="Q105" s="633">
        <f t="shared" ca="1" si="209"/>
        <v>53904956.5</v>
      </c>
      <c r="R105" s="633">
        <f t="shared" ca="1" si="209"/>
        <v>57496345.5</v>
      </c>
      <c r="AO105" s="27">
        <f t="shared" si="133"/>
        <v>44440</v>
      </c>
      <c r="AP105" s="41" t="str">
        <f t="shared" si="153"/>
        <v>dd</v>
      </c>
      <c r="AQ105" s="41">
        <f t="shared" si="134"/>
        <v>108</v>
      </c>
      <c r="AS105" s="41">
        <f t="shared" si="135"/>
        <v>105</v>
      </c>
      <c r="AT105" s="41" t="str">
        <f>+"d"&amp;AT1</f>
        <v>da</v>
      </c>
    </row>
    <row r="106" spans="1:46">
      <c r="A106" s="60">
        <f t="shared" si="136"/>
        <v>106</v>
      </c>
      <c r="B106" s="171" t="s">
        <v>4</v>
      </c>
      <c r="C106" s="172" t="s">
        <v>270</v>
      </c>
      <c r="D106" s="79">
        <f ca="1">+D105/D103</f>
        <v>2.3400000615152052</v>
      </c>
      <c r="E106" s="80">
        <f t="shared" ref="E106" ca="1" si="210">+E105/E103</f>
        <v>2.4099984014522984</v>
      </c>
      <c r="F106" s="80">
        <f t="shared" ref="F106" ca="1" si="211">+F105/F103</f>
        <v>2.5419988175494366</v>
      </c>
      <c r="G106" s="80">
        <f t="shared" ref="G106:P106" ca="1" si="212">+G105/G103</f>
        <v>2.6549988866374892</v>
      </c>
      <c r="H106" s="80">
        <f t="shared" ca="1" si="212"/>
        <v>2.7879965104949811</v>
      </c>
      <c r="I106" s="80">
        <f t="shared" ca="1" si="212"/>
        <v>2.8720000485638821</v>
      </c>
      <c r="J106" s="80">
        <f t="shared" ca="1" si="212"/>
        <v>2.9579944187030649</v>
      </c>
      <c r="K106" s="80">
        <f t="shared" ca="1" si="212"/>
        <v>3.1060058486471647</v>
      </c>
      <c r="L106" s="80">
        <f t="shared" ca="1" si="212"/>
        <v>3.1990052809899128</v>
      </c>
      <c r="M106" s="80">
        <f t="shared" ca="1" si="212"/>
        <v>3.3269954164024456</v>
      </c>
      <c r="N106" s="80">
        <f t="shared" ca="1" si="212"/>
        <v>3.4929963515949005</v>
      </c>
      <c r="O106" s="80">
        <f t="shared" ca="1" si="212"/>
        <v>3.5629932427346191</v>
      </c>
      <c r="P106" s="80">
        <f t="shared" ca="1" si="212"/>
        <v>3.8839959158126187</v>
      </c>
      <c r="Q106" s="80">
        <f t="shared" ref="Q106:R106" ca="1" si="213">+Q105/Q103</f>
        <v>4.4659984374900015</v>
      </c>
      <c r="R106" s="80">
        <f t="shared" ca="1" si="213"/>
        <v>4.8239990109082758</v>
      </c>
      <c r="AO106" s="27">
        <f t="shared" si="133"/>
        <v>44470</v>
      </c>
      <c r="AP106" s="41" t="str">
        <f t="shared" si="153"/>
        <v>de</v>
      </c>
      <c r="AQ106" s="41">
        <f t="shared" si="134"/>
        <v>109</v>
      </c>
      <c r="AS106" s="41">
        <f t="shared" si="135"/>
        <v>106</v>
      </c>
      <c r="AT106" s="41" t="str">
        <f t="shared" ref="AT106:AT126" si="214">+"d"&amp;AT2</f>
        <v>db</v>
      </c>
    </row>
    <row r="107" spans="1:46">
      <c r="A107" s="60">
        <f t="shared" si="136"/>
        <v>107</v>
      </c>
      <c r="B107" s="96" t="s">
        <v>4</v>
      </c>
      <c r="C107" s="166" t="s">
        <v>38</v>
      </c>
      <c r="D107" s="632">
        <f ca="1">+SUM(INDIRECT("'Monthly Resource Report'!"&amp;(VLOOKUP(D$1,$AO$1:$AP$197,2,FALSE)&amp;$A107&amp;":"&amp;VLOOKUP(DATE(YEAR(D$1),12,1),$AO$1:$AP$181,2,FALSE)&amp;$A107)))</f>
        <v>1376696.91</v>
      </c>
      <c r="E107" s="633">
        <f t="shared" ref="E107:R107" ca="1" si="215">+SUM(INDIRECT("'Monthly Resource Report'!"&amp;(VLOOKUP(E$1,$AO$1:$AP$197,2,FALSE)&amp;$A107&amp;":"&amp;VLOOKUP(DATE(YEAR(E$1),12,1),$AO$1:$AP$181,2,FALSE)&amp;$A107)))</f>
        <v>1535467.8599999999</v>
      </c>
      <c r="F107" s="633">
        <f t="shared" ca="1" si="215"/>
        <v>1919413.29</v>
      </c>
      <c r="G107" s="633">
        <f t="shared" ca="1" si="215"/>
        <v>1955032.06</v>
      </c>
      <c r="H107" s="633">
        <f t="shared" ca="1" si="215"/>
        <v>2017731.3300000003</v>
      </c>
      <c r="I107" s="633">
        <f t="shared" ca="1" si="215"/>
        <v>2166972.25</v>
      </c>
      <c r="J107" s="633">
        <f t="shared" ca="1" si="215"/>
        <v>2076497.43</v>
      </c>
      <c r="K107" s="633">
        <f t="shared" ca="1" si="215"/>
        <v>2509736.4500000002</v>
      </c>
      <c r="L107" s="633">
        <f t="shared" ca="1" si="215"/>
        <v>2557753.1700000004</v>
      </c>
      <c r="M107" s="633">
        <f t="shared" ca="1" si="215"/>
        <v>2420658.11</v>
      </c>
      <c r="N107" s="633">
        <f t="shared" ca="1" si="215"/>
        <v>2677964.7399999998</v>
      </c>
      <c r="O107" s="633">
        <f t="shared" ca="1" si="215"/>
        <v>2759336.3200000003</v>
      </c>
      <c r="P107" s="633">
        <f t="shared" ca="1" si="215"/>
        <v>2601112.5099999998</v>
      </c>
      <c r="Q107" s="633">
        <f t="shared" ca="1" si="215"/>
        <v>2812102.98</v>
      </c>
      <c r="R107" s="633">
        <f t="shared" ca="1" si="215"/>
        <v>2851264.72</v>
      </c>
      <c r="AO107" s="27">
        <f t="shared" si="133"/>
        <v>44501</v>
      </c>
      <c r="AP107" s="41" t="str">
        <f t="shared" ref="AP107:AP138" si="216">+VLOOKUP(AQ107,$AS$1:$AT$197,2,FALSE)</f>
        <v>df</v>
      </c>
      <c r="AQ107" s="41">
        <f t="shared" si="134"/>
        <v>110</v>
      </c>
      <c r="AS107" s="41">
        <f t="shared" si="135"/>
        <v>107</v>
      </c>
      <c r="AT107" s="41" t="str">
        <f t="shared" si="214"/>
        <v>dc</v>
      </c>
    </row>
    <row r="108" spans="1:46">
      <c r="A108" s="60">
        <f t="shared" si="136"/>
        <v>108</v>
      </c>
      <c r="B108" s="171" t="s">
        <v>4</v>
      </c>
      <c r="C108" s="172" t="s">
        <v>39</v>
      </c>
      <c r="D108" s="81">
        <f ca="1">+D107/D101</f>
        <v>1.3960012621737423</v>
      </c>
      <c r="E108" s="82">
        <f t="shared" ref="E108" ca="1" si="217">+E107/E101</f>
        <v>1.433998954386952</v>
      </c>
      <c r="F108" s="82">
        <f t="shared" ref="F108" ca="1" si="218">+F107/F101</f>
        <v>1.8132764187273485</v>
      </c>
      <c r="G108" s="82">
        <f t="shared" ref="G108:P108" ca="1" si="219">+G107/G101</f>
        <v>1.9699992474827048</v>
      </c>
      <c r="H108" s="82">
        <f t="shared" ca="1" si="219"/>
        <v>2.0169999658123969</v>
      </c>
      <c r="I108" s="82">
        <f t="shared" ca="1" si="219"/>
        <v>2.0680002401086863</v>
      </c>
      <c r="J108" s="82">
        <f t="shared" ca="1" si="219"/>
        <v>2.122002413679819</v>
      </c>
      <c r="K108" s="82">
        <f t="shared" ca="1" si="219"/>
        <v>2.1780011712107785</v>
      </c>
      <c r="L108" s="82">
        <f t="shared" ca="1" si="219"/>
        <v>2.2360003255539009</v>
      </c>
      <c r="M108" s="82">
        <f t="shared" ca="1" si="219"/>
        <v>2.2970013398694671</v>
      </c>
      <c r="N108" s="82">
        <f t="shared" ca="1" si="219"/>
        <v>2.3599979660392001</v>
      </c>
      <c r="O108" s="82">
        <f t="shared" ca="1" si="219"/>
        <v>2.4239975852582694</v>
      </c>
      <c r="P108" s="82">
        <f t="shared" ca="1" si="219"/>
        <v>2.4899963244227803</v>
      </c>
      <c r="Q108" s="82">
        <f t="shared" ref="Q108:R108" ca="1" si="220">+Q107/Q101</f>
        <v>2.5600026254541968</v>
      </c>
      <c r="R108" s="82">
        <f t="shared" ca="1" si="220"/>
        <v>2.6320025861570815</v>
      </c>
      <c r="AO108" s="27">
        <f t="shared" si="133"/>
        <v>44531</v>
      </c>
      <c r="AP108" s="41" t="str">
        <f t="shared" si="216"/>
        <v>dg</v>
      </c>
      <c r="AQ108" s="41">
        <f t="shared" si="134"/>
        <v>111</v>
      </c>
      <c r="AS108" s="41">
        <f t="shared" si="135"/>
        <v>108</v>
      </c>
      <c r="AT108" s="41" t="str">
        <f t="shared" si="214"/>
        <v>dd</v>
      </c>
    </row>
    <row r="109" spans="1:46">
      <c r="A109" s="60">
        <f t="shared" si="136"/>
        <v>109</v>
      </c>
      <c r="B109" s="96" t="s">
        <v>4</v>
      </c>
      <c r="C109" s="166" t="s">
        <v>40</v>
      </c>
      <c r="D109" s="88">
        <f ca="1">+SUM(INDIRECT("'Monthly Resource Report'!"&amp;(VLOOKUP(D$1,$AO$1:$AP$197,2,FALSE)&amp;$A109&amp;":"&amp;VLOOKUP(DATE(YEAR(D$1),12,1),$AO$1:$AP$181,2,FALSE)&amp;$A109)))</f>
        <v>19.88</v>
      </c>
      <c r="E109" s="89">
        <f t="shared" ref="E109:R111" ca="1" si="221">+SUM(INDIRECT("'Monthly Resource Report'!"&amp;(VLOOKUP(E$1,$AO$1:$AP$197,2,FALSE)&amp;$A109&amp;":"&amp;VLOOKUP(DATE(YEAR(E$1),12,1),$AO$1:$AP$181,2,FALSE)&amp;$A109)))</f>
        <v>16.259999999999998</v>
      </c>
      <c r="F109" s="89">
        <f t="shared" ca="1" si="221"/>
        <v>15</v>
      </c>
      <c r="G109" s="89">
        <f t="shared" ca="1" si="221"/>
        <v>16.11</v>
      </c>
      <c r="H109" s="89">
        <f t="shared" ca="1" si="221"/>
        <v>17.52</v>
      </c>
      <c r="I109" s="89">
        <f t="shared" ca="1" si="221"/>
        <v>17.479999999999997</v>
      </c>
      <c r="J109" s="89">
        <f t="shared" ca="1" si="221"/>
        <v>15.739999999999998</v>
      </c>
      <c r="K109" s="89">
        <f t="shared" ca="1" si="221"/>
        <v>17.509999999999998</v>
      </c>
      <c r="L109" s="89">
        <f t="shared" ca="1" si="221"/>
        <v>15.989999999999998</v>
      </c>
      <c r="M109" s="89">
        <f t="shared" ca="1" si="221"/>
        <v>17.25</v>
      </c>
      <c r="N109" s="89">
        <f t="shared" ca="1" si="221"/>
        <v>18.769999999999996</v>
      </c>
      <c r="O109" s="89">
        <f t="shared" ca="1" si="221"/>
        <v>18.749999999999996</v>
      </c>
      <c r="P109" s="89">
        <f t="shared" ca="1" si="221"/>
        <v>19.749999999999996</v>
      </c>
      <c r="Q109" s="89">
        <f t="shared" ca="1" si="221"/>
        <v>17.25</v>
      </c>
      <c r="R109" s="89">
        <f t="shared" ca="1" si="221"/>
        <v>15</v>
      </c>
      <c r="AO109" s="27">
        <f t="shared" si="133"/>
        <v>44562</v>
      </c>
      <c r="AP109" s="41" t="str">
        <f t="shared" si="216"/>
        <v>dh</v>
      </c>
      <c r="AQ109" s="41">
        <f t="shared" si="134"/>
        <v>112</v>
      </c>
      <c r="AS109" s="41">
        <f t="shared" si="135"/>
        <v>109</v>
      </c>
      <c r="AT109" s="41" t="str">
        <f t="shared" si="214"/>
        <v>de</v>
      </c>
    </row>
    <row r="110" spans="1:46">
      <c r="A110" s="60">
        <f t="shared" si="136"/>
        <v>110</v>
      </c>
      <c r="B110" s="96" t="s">
        <v>4</v>
      </c>
      <c r="C110" s="166" t="s">
        <v>41</v>
      </c>
      <c r="D110" s="88">
        <f ca="1">+SUM(INDIRECT("'Monthly Resource Report'!"&amp;(VLOOKUP(D$1,$AO$1:$AP$197,2,FALSE)&amp;$A110&amp;":"&amp;VLOOKUP(DATE(YEAR(D$1),12,1),$AO$1:$AP$181,2,FALSE)&amp;$A110)))</f>
        <v>7525</v>
      </c>
      <c r="E110" s="89">
        <f t="shared" ca="1" si="221"/>
        <v>8149</v>
      </c>
      <c r="F110" s="89">
        <f t="shared" ca="1" si="221"/>
        <v>8149</v>
      </c>
      <c r="G110" s="89">
        <f t="shared" ca="1" si="221"/>
        <v>7615</v>
      </c>
      <c r="H110" s="89">
        <f t="shared" ca="1" si="221"/>
        <v>8149</v>
      </c>
      <c r="I110" s="89">
        <f t="shared" ca="1" si="221"/>
        <v>8149</v>
      </c>
      <c r="J110" s="89">
        <f t="shared" ca="1" si="221"/>
        <v>7056</v>
      </c>
      <c r="K110" s="89">
        <f t="shared" ca="1" si="221"/>
        <v>8172</v>
      </c>
      <c r="L110" s="89">
        <f t="shared" ca="1" si="221"/>
        <v>8149</v>
      </c>
      <c r="M110" s="89">
        <f t="shared" ca="1" si="221"/>
        <v>7525</v>
      </c>
      <c r="N110" s="89">
        <f t="shared" ca="1" si="221"/>
        <v>8149</v>
      </c>
      <c r="O110" s="89">
        <f t="shared" ca="1" si="221"/>
        <v>8172</v>
      </c>
      <c r="P110" s="89">
        <f t="shared" ca="1" si="221"/>
        <v>7591</v>
      </c>
      <c r="Q110" s="89">
        <f t="shared" ca="1" si="221"/>
        <v>8149</v>
      </c>
      <c r="R110" s="89">
        <f t="shared" ca="1" si="221"/>
        <v>8149</v>
      </c>
      <c r="AO110" s="27">
        <f t="shared" si="133"/>
        <v>44593</v>
      </c>
      <c r="AP110" s="41" t="str">
        <f t="shared" si="216"/>
        <v>di</v>
      </c>
      <c r="AQ110" s="41">
        <f t="shared" si="134"/>
        <v>113</v>
      </c>
      <c r="AS110" s="41">
        <f t="shared" si="135"/>
        <v>110</v>
      </c>
      <c r="AT110" s="41" t="str">
        <f t="shared" si="214"/>
        <v>df</v>
      </c>
    </row>
    <row r="111" spans="1:46">
      <c r="A111" s="60">
        <f t="shared" si="136"/>
        <v>111</v>
      </c>
      <c r="B111" s="96" t="s">
        <v>4</v>
      </c>
      <c r="C111" s="166" t="s">
        <v>271</v>
      </c>
      <c r="D111" s="88">
        <f ca="1">+SUM(INDIRECT("'Monthly Resource Report'!"&amp;(VLOOKUP(D$1,$AO$1:$AP$197,2,FALSE)&amp;$A111&amp;":"&amp;VLOOKUP(DATE(YEAR(D$1),12,1),$AO$1:$AP$181,2,FALSE)&amp;$A111)))</f>
        <v>28162.880000000001</v>
      </c>
      <c r="E111" s="89">
        <f t="shared" ca="1" si="221"/>
        <v>23026.260000000002</v>
      </c>
      <c r="F111" s="89">
        <f t="shared" ca="1" si="221"/>
        <v>21255</v>
      </c>
      <c r="G111" s="89">
        <f t="shared" ca="1" si="221"/>
        <v>22849.11</v>
      </c>
      <c r="H111" s="89">
        <f t="shared" ca="1" si="221"/>
        <v>24797.520000000004</v>
      </c>
      <c r="I111" s="89">
        <f t="shared" ca="1" si="221"/>
        <v>24797.48</v>
      </c>
      <c r="J111" s="89">
        <f t="shared" ca="1" si="221"/>
        <v>22317.74</v>
      </c>
      <c r="K111" s="89">
        <f t="shared" ca="1" si="221"/>
        <v>24797.510000000002</v>
      </c>
      <c r="L111" s="89">
        <f t="shared" ca="1" si="221"/>
        <v>22671.989999999998</v>
      </c>
      <c r="M111" s="89">
        <f t="shared" ca="1" si="221"/>
        <v>24443.25</v>
      </c>
      <c r="N111" s="89">
        <f t="shared" ca="1" si="221"/>
        <v>26568.770000000004</v>
      </c>
      <c r="O111" s="89">
        <f t="shared" ca="1" si="221"/>
        <v>26568.750000000004</v>
      </c>
      <c r="P111" s="89">
        <f t="shared" ca="1" si="221"/>
        <v>27985.75</v>
      </c>
      <c r="Q111" s="89">
        <f t="shared" ca="1" si="221"/>
        <v>24443.25</v>
      </c>
      <c r="R111" s="89">
        <f t="shared" ca="1" si="221"/>
        <v>21255</v>
      </c>
      <c r="AO111" s="27">
        <f t="shared" si="133"/>
        <v>44621</v>
      </c>
      <c r="AP111" s="41" t="str">
        <f t="shared" si="216"/>
        <v>dj</v>
      </c>
      <c r="AQ111" s="41">
        <f t="shared" si="134"/>
        <v>114</v>
      </c>
      <c r="AS111" s="41">
        <f t="shared" si="135"/>
        <v>111</v>
      </c>
      <c r="AT111" s="41" t="str">
        <f t="shared" si="214"/>
        <v>dg</v>
      </c>
    </row>
    <row r="112" spans="1:46">
      <c r="A112" s="60">
        <f t="shared" si="136"/>
        <v>112</v>
      </c>
      <c r="B112" s="171" t="s">
        <v>4</v>
      </c>
      <c r="C112" s="177" t="s">
        <v>96</v>
      </c>
      <c r="D112" s="83">
        <f ca="1">+D101/(D110*D99)</f>
        <v>0.89762133527511034</v>
      </c>
      <c r="E112" s="84">
        <f t="shared" ref="E112:G112" ca="1" si="222">+E101/(E110*E99)</f>
        <v>0.89998386221017113</v>
      </c>
      <c r="F112" s="84">
        <f t="shared" ca="1" si="222"/>
        <v>0.88970762023073668</v>
      </c>
      <c r="G112" s="84">
        <f t="shared" ca="1" si="222"/>
        <v>0.89261680713084302</v>
      </c>
      <c r="H112" s="84">
        <f t="shared" ref="H112:P112" ca="1" si="223">+H101/(H110*H99)</f>
        <v>0.84081465580279624</v>
      </c>
      <c r="I112" s="84">
        <f t="shared" ca="1" si="223"/>
        <v>0.88073568149382131</v>
      </c>
      <c r="J112" s="84">
        <f t="shared" ca="1" si="223"/>
        <v>0.94989170782468224</v>
      </c>
      <c r="K112" s="84">
        <f t="shared" ca="1" si="223"/>
        <v>0.96580354568556837</v>
      </c>
      <c r="L112" s="84">
        <f t="shared" ca="1" si="223"/>
        <v>0.96145640191165571</v>
      </c>
      <c r="M112" s="84">
        <f t="shared" ca="1" si="223"/>
        <v>0.95920811905520409</v>
      </c>
      <c r="N112" s="84">
        <f t="shared" ca="1" si="223"/>
        <v>0.9537532969000313</v>
      </c>
      <c r="O112" s="84">
        <f t="shared" ca="1" si="223"/>
        <v>0.95409416718631612</v>
      </c>
      <c r="P112" s="84">
        <f t="shared" ca="1" si="223"/>
        <v>0.94255908673392974</v>
      </c>
      <c r="Q112" s="84">
        <f t="shared" ref="Q112:R112" ca="1" si="224">+Q101/(Q110*Q99)</f>
        <v>0.92328044284784927</v>
      </c>
      <c r="R112" s="84">
        <f t="shared" ca="1" si="224"/>
        <v>0.91052957165935144</v>
      </c>
      <c r="AO112" s="27">
        <f t="shared" si="133"/>
        <v>44652</v>
      </c>
      <c r="AP112" s="41" t="str">
        <f t="shared" si="216"/>
        <v>dk</v>
      </c>
      <c r="AQ112" s="41">
        <f t="shared" si="134"/>
        <v>115</v>
      </c>
      <c r="AS112" s="41">
        <f t="shared" si="135"/>
        <v>112</v>
      </c>
      <c r="AT112" s="41" t="str">
        <f t="shared" si="214"/>
        <v>dh</v>
      </c>
    </row>
    <row r="113" spans="1:46">
      <c r="A113" s="60">
        <f t="shared" si="136"/>
        <v>113</v>
      </c>
      <c r="B113" s="96" t="s">
        <v>4</v>
      </c>
      <c r="C113" s="166" t="s">
        <v>42</v>
      </c>
      <c r="D113" s="632">
        <f ca="1">+SUM(INDIRECT("'Monthly Resource Report'!"&amp;(VLOOKUP(D$1,$AO$1:$AP$197,2,FALSE)&amp;$A113&amp;":"&amp;VLOOKUP(DATE(YEAR(D$1),12,1),$AO$1:$AP$181,2,FALSE)&amp;$A113)))</f>
        <v>116443.22</v>
      </c>
      <c r="E113" s="633">
        <f t="shared" ref="E113:R116" ca="1" si="225">+SUM(INDIRECT("'Monthly Resource Report'!"&amp;(VLOOKUP(E$1,$AO$1:$AP$197,2,FALSE)&amp;$A113&amp;":"&amp;VLOOKUP(DATE(YEAR(E$1),12,1),$AO$1:$AP$181,2,FALSE)&amp;$A113)))</f>
        <v>104432.89</v>
      </c>
      <c r="F113" s="633">
        <f t="shared" ca="1" si="225"/>
        <v>101076.37000000001</v>
      </c>
      <c r="G113" s="633">
        <f t="shared" ca="1" si="225"/>
        <v>112935.95999999998</v>
      </c>
      <c r="H113" s="633">
        <f t="shared" ca="1" si="225"/>
        <v>127789.48999999999</v>
      </c>
      <c r="I113" s="633">
        <f t="shared" ca="1" si="225"/>
        <v>134638.89999999997</v>
      </c>
      <c r="J113" s="633">
        <f t="shared" ca="1" si="225"/>
        <v>127838.92000000001</v>
      </c>
      <c r="K113" s="633">
        <f t="shared" ca="1" si="225"/>
        <v>150626.19999999998</v>
      </c>
      <c r="L113" s="633">
        <f t="shared" ca="1" si="225"/>
        <v>146811.11000000002</v>
      </c>
      <c r="M113" s="633">
        <f t="shared" ca="1" si="225"/>
        <v>167780.41</v>
      </c>
      <c r="N113" s="633">
        <f t="shared" ca="1" si="225"/>
        <v>190781.34</v>
      </c>
      <c r="O113" s="633">
        <f t="shared" ca="1" si="225"/>
        <v>199350.63999999998</v>
      </c>
      <c r="P113" s="633">
        <f t="shared" ca="1" si="225"/>
        <v>218588.34999999998</v>
      </c>
      <c r="Q113" s="633">
        <f t="shared" ca="1" si="225"/>
        <v>199272.69000000006</v>
      </c>
      <c r="R113" s="633">
        <f t="shared" ca="1" si="225"/>
        <v>179542.76000000004</v>
      </c>
      <c r="AO113" s="27">
        <f t="shared" si="133"/>
        <v>44682</v>
      </c>
      <c r="AP113" s="41" t="str">
        <f t="shared" si="216"/>
        <v>dl</v>
      </c>
      <c r="AQ113" s="41">
        <f t="shared" si="134"/>
        <v>116</v>
      </c>
      <c r="AS113" s="41">
        <f t="shared" si="135"/>
        <v>113</v>
      </c>
      <c r="AT113" s="41" t="str">
        <f t="shared" si="214"/>
        <v>di</v>
      </c>
    </row>
    <row r="114" spans="1:46">
      <c r="A114" s="60">
        <f t="shared" si="136"/>
        <v>114</v>
      </c>
      <c r="B114" s="96" t="s">
        <v>4</v>
      </c>
      <c r="C114" s="634" t="s">
        <v>297</v>
      </c>
      <c r="D114" s="632">
        <f ca="1">+SUM(INDIRECT("'Monthly Resource Report'!"&amp;(VLOOKUP(D$1,$AO$1:$AP$197,2,FALSE)&amp;$A114&amp;":"&amp;VLOOKUP(DATE(YEAR(D$1),12,1),$AO$1:$AP$181,2,FALSE)&amp;$A114)))</f>
        <v>0</v>
      </c>
      <c r="E114" s="633">
        <f t="shared" ca="1" si="225"/>
        <v>0</v>
      </c>
      <c r="F114" s="633">
        <f t="shared" ca="1" si="225"/>
        <v>0</v>
      </c>
      <c r="G114" s="633">
        <f t="shared" ca="1" si="225"/>
        <v>0</v>
      </c>
      <c r="H114" s="633">
        <f t="shared" ca="1" si="225"/>
        <v>0</v>
      </c>
      <c r="I114" s="633">
        <f t="shared" ca="1" si="225"/>
        <v>0</v>
      </c>
      <c r="J114" s="633">
        <f t="shared" ca="1" si="225"/>
        <v>0</v>
      </c>
      <c r="K114" s="633">
        <f t="shared" ca="1" si="225"/>
        <v>0</v>
      </c>
      <c r="L114" s="633">
        <f t="shared" ca="1" si="225"/>
        <v>0</v>
      </c>
      <c r="M114" s="633">
        <f t="shared" ca="1" si="225"/>
        <v>0</v>
      </c>
      <c r="N114" s="633">
        <f t="shared" ca="1" si="225"/>
        <v>0</v>
      </c>
      <c r="O114" s="633">
        <f t="shared" ca="1" si="225"/>
        <v>0</v>
      </c>
      <c r="P114" s="633">
        <f t="shared" ca="1" si="225"/>
        <v>0</v>
      </c>
      <c r="Q114" s="633">
        <f t="shared" ca="1" si="225"/>
        <v>0</v>
      </c>
      <c r="R114" s="633">
        <f t="shared" ca="1" si="225"/>
        <v>0</v>
      </c>
      <c r="AO114" s="27">
        <f t="shared" si="133"/>
        <v>44713</v>
      </c>
      <c r="AP114" s="41" t="str">
        <f t="shared" si="216"/>
        <v>dm</v>
      </c>
      <c r="AQ114" s="41">
        <f t="shared" si="134"/>
        <v>117</v>
      </c>
      <c r="AS114" s="41">
        <f t="shared" si="135"/>
        <v>114</v>
      </c>
      <c r="AT114" s="41" t="str">
        <f t="shared" si="214"/>
        <v>dj</v>
      </c>
    </row>
    <row r="115" spans="1:46">
      <c r="A115" s="60">
        <f t="shared" si="136"/>
        <v>115</v>
      </c>
      <c r="B115" s="96" t="s">
        <v>4</v>
      </c>
      <c r="C115" s="166" t="s">
        <v>43</v>
      </c>
      <c r="D115" s="88">
        <f ca="1">+SUM(INDIRECT("'Monthly Resource Report'!"&amp;(VLOOKUP(D$1,$AO$1:$AP$197,2,FALSE)&amp;$A115&amp;":"&amp;VLOOKUP(DATE(YEAR(D$1),12,1),$AO$1:$AP$181,2,FALSE)&amp;$A115)))</f>
        <v>1088.73</v>
      </c>
      <c r="E115" s="89">
        <f t="shared" ca="1" si="225"/>
        <v>1181.19</v>
      </c>
      <c r="F115" s="89">
        <f t="shared" ca="1" si="225"/>
        <v>2242.6800000000003</v>
      </c>
      <c r="G115" s="89">
        <f t="shared" ca="1" si="225"/>
        <v>1095.6299999999999</v>
      </c>
      <c r="H115" s="89">
        <f t="shared" ca="1" si="225"/>
        <v>2366.25</v>
      </c>
      <c r="I115" s="89">
        <f t="shared" ca="1" si="225"/>
        <v>1158.8999999999999</v>
      </c>
      <c r="J115" s="89">
        <f t="shared" ca="1" si="225"/>
        <v>1074.7900000000002</v>
      </c>
      <c r="K115" s="89">
        <f t="shared" ca="1" si="225"/>
        <v>1252.1599999999999</v>
      </c>
      <c r="L115" s="89">
        <f t="shared" ca="1" si="225"/>
        <v>2620.6999999999994</v>
      </c>
      <c r="M115" s="89">
        <f t="shared" ca="1" si="225"/>
        <v>1156.5099999999998</v>
      </c>
      <c r="N115" s="89">
        <f t="shared" ca="1" si="225"/>
        <v>2667.4999999999995</v>
      </c>
      <c r="O115" s="89">
        <f t="shared" ca="1" si="225"/>
        <v>1249.8600000000001</v>
      </c>
      <c r="P115" s="89">
        <f t="shared" ca="1" si="225"/>
        <v>1148.5700000000002</v>
      </c>
      <c r="Q115" s="89">
        <f t="shared" ca="1" si="225"/>
        <v>1209.4599999999998</v>
      </c>
      <c r="R115" s="89">
        <f t="shared" ca="1" si="225"/>
        <v>2324.3100000000004</v>
      </c>
      <c r="AO115" s="27">
        <f t="shared" si="133"/>
        <v>44743</v>
      </c>
      <c r="AP115" s="41" t="str">
        <f t="shared" si="216"/>
        <v>dn</v>
      </c>
      <c r="AQ115" s="41">
        <f t="shared" si="134"/>
        <v>118</v>
      </c>
      <c r="AS115" s="41">
        <f t="shared" si="135"/>
        <v>115</v>
      </c>
      <c r="AT115" s="41" t="str">
        <f t="shared" si="214"/>
        <v>dk</v>
      </c>
    </row>
    <row r="116" spans="1:46">
      <c r="A116" s="60">
        <f t="shared" si="136"/>
        <v>116</v>
      </c>
      <c r="B116" s="96" t="s">
        <v>4</v>
      </c>
      <c r="C116" s="166" t="s">
        <v>44</v>
      </c>
      <c r="D116" s="632">
        <f ca="1">+SUM(INDIRECT("'Monthly Resource Report'!"&amp;(VLOOKUP(D$1,$AO$1:$AP$197,2,FALSE)&amp;$A116&amp;":"&amp;VLOOKUP(DATE(YEAR(D$1),12,1),$AO$1:$AP$181,2,FALSE)&amp;$A116)))</f>
        <v>1497.5500000000002</v>
      </c>
      <c r="E116" s="633">
        <f t="shared" ca="1" si="225"/>
        <v>1624.7100000000003</v>
      </c>
      <c r="F116" s="633">
        <f t="shared" ca="1" si="225"/>
        <v>4411.3700000000008</v>
      </c>
      <c r="G116" s="633">
        <f t="shared" ca="1" si="225"/>
        <v>2155.1000000000004</v>
      </c>
      <c r="H116" s="633">
        <f t="shared" ca="1" si="225"/>
        <v>4756.1599999999989</v>
      </c>
      <c r="I116" s="633">
        <f t="shared" ca="1" si="225"/>
        <v>2387.34</v>
      </c>
      <c r="J116" s="633">
        <f t="shared" ca="1" si="225"/>
        <v>2278.5700000000002</v>
      </c>
      <c r="K116" s="633">
        <f t="shared" ca="1" si="225"/>
        <v>2717.21</v>
      </c>
      <c r="L116" s="633">
        <f t="shared" ca="1" si="225"/>
        <v>5844.2000000000007</v>
      </c>
      <c r="M116" s="633">
        <f t="shared" ca="1" si="225"/>
        <v>2648.39</v>
      </c>
      <c r="N116" s="633">
        <f t="shared" ca="1" si="225"/>
        <v>6295.33</v>
      </c>
      <c r="O116" s="633">
        <f t="shared" ca="1" si="225"/>
        <v>3024.6600000000003</v>
      </c>
      <c r="P116" s="633">
        <f t="shared" ca="1" si="225"/>
        <v>2859.96</v>
      </c>
      <c r="Q116" s="633">
        <f t="shared" ca="1" si="225"/>
        <v>3096.19</v>
      </c>
      <c r="R116" s="633">
        <f t="shared" ca="1" si="225"/>
        <v>6112.9700000000012</v>
      </c>
      <c r="AO116" s="27">
        <f t="shared" si="133"/>
        <v>44774</v>
      </c>
      <c r="AP116" s="41" t="str">
        <f t="shared" si="216"/>
        <v>do</v>
      </c>
      <c r="AQ116" s="41">
        <f t="shared" si="134"/>
        <v>119</v>
      </c>
      <c r="AS116" s="41">
        <f t="shared" si="135"/>
        <v>116</v>
      </c>
      <c r="AT116" s="41" t="str">
        <f t="shared" si="214"/>
        <v>dl</v>
      </c>
    </row>
    <row r="117" spans="1:46">
      <c r="A117" s="60">
        <f t="shared" si="136"/>
        <v>117</v>
      </c>
      <c r="B117" s="171" t="s">
        <v>4</v>
      </c>
      <c r="C117" s="172" t="s">
        <v>45</v>
      </c>
      <c r="D117" s="92">
        <f ca="1">+(D115*2000)/D103</f>
        <v>0.20051930989001135</v>
      </c>
      <c r="E117" s="93">
        <f t="shared" ref="E117:G117" ca="1" si="226">+(E115*2000)/E103</f>
        <v>0.20039039966764097</v>
      </c>
      <c r="F117" s="93">
        <f t="shared" ca="1" si="226"/>
        <v>0.38449166380324817</v>
      </c>
      <c r="G117" s="93">
        <f t="shared" ca="1" si="226"/>
        <v>0.20041705049881781</v>
      </c>
      <c r="H117" s="93">
        <f t="shared" ref="H117:P117" ca="1" si="227">+(H115*2000)/H103</f>
        <v>0.42666623526119807</v>
      </c>
      <c r="I117" s="93">
        <f t="shared" ca="1" si="227"/>
        <v>0.20042978170716691</v>
      </c>
      <c r="J117" s="93">
        <f t="shared" ca="1" si="227"/>
        <v>0.20041515262593118</v>
      </c>
      <c r="K117" s="93">
        <f t="shared" ca="1" si="227"/>
        <v>0.20039491077490451</v>
      </c>
      <c r="L117" s="93">
        <f t="shared" ca="1" si="227"/>
        <v>0.42040455340722016</v>
      </c>
      <c r="M117" s="93">
        <f t="shared" ca="1" si="227"/>
        <v>0.20042404213579496</v>
      </c>
      <c r="N117" s="93">
        <f t="shared" ca="1" si="227"/>
        <v>0.42910357629575152</v>
      </c>
      <c r="O117" s="93">
        <f t="shared" ca="1" si="227"/>
        <v>0.20042599383511195</v>
      </c>
      <c r="P117" s="93">
        <f t="shared" ca="1" si="227"/>
        <v>0.20048684245595483</v>
      </c>
      <c r="Q117" s="93">
        <f t="shared" ref="Q117:R117" ca="1" si="228">+(Q115*2000)/Q103</f>
        <v>0.20040630104976176</v>
      </c>
      <c r="R117" s="93">
        <f t="shared" ca="1" si="228"/>
        <v>0.39002371519574985</v>
      </c>
      <c r="AO117" s="27">
        <f t="shared" si="133"/>
        <v>44805</v>
      </c>
      <c r="AP117" s="41" t="str">
        <f t="shared" si="216"/>
        <v>dp</v>
      </c>
      <c r="AQ117" s="41">
        <f t="shared" si="134"/>
        <v>120</v>
      </c>
      <c r="AS117" s="41">
        <f t="shared" si="135"/>
        <v>117</v>
      </c>
      <c r="AT117" s="41" t="str">
        <f t="shared" si="214"/>
        <v>dm</v>
      </c>
    </row>
    <row r="118" spans="1:46">
      <c r="A118" s="60">
        <f t="shared" si="136"/>
        <v>118</v>
      </c>
      <c r="B118" s="96" t="s">
        <v>4</v>
      </c>
      <c r="C118" s="166" t="s">
        <v>46</v>
      </c>
      <c r="D118" s="88">
        <f ca="1">+SUM(INDIRECT("'Monthly Resource Report'!"&amp;(VLOOKUP(D$1,$AO$1:$AP$197,2,FALSE)&amp;$A118&amp;":"&amp;VLOOKUP(DATE(YEAR(D$1),12,1),$AO$1:$AP$181,2,FALSE)&amp;$A118)))</f>
        <v>1773.1399999999996</v>
      </c>
      <c r="E118" s="89">
        <f t="shared" ref="E118:R119" ca="1" si="229">+SUM(INDIRECT("'Monthly Resource Report'!"&amp;(VLOOKUP(E$1,$AO$1:$AP$197,2,FALSE)&amp;$A118&amp;":"&amp;VLOOKUP(DATE(YEAR(E$1),12,1),$AO$1:$AP$181,2,FALSE)&amp;$A118)))</f>
        <v>1925.22</v>
      </c>
      <c r="F118" s="89">
        <f t="shared" ca="1" si="229"/>
        <v>1903.2500000000002</v>
      </c>
      <c r="G118" s="89">
        <f t="shared" ca="1" si="229"/>
        <v>1784.3400000000001</v>
      </c>
      <c r="H118" s="89">
        <f t="shared" ca="1" si="229"/>
        <v>1798.66</v>
      </c>
      <c r="I118" s="89">
        <f t="shared" ca="1" si="229"/>
        <v>1884.04</v>
      </c>
      <c r="J118" s="89">
        <f t="shared" ca="1" si="229"/>
        <v>1759.46</v>
      </c>
      <c r="K118" s="89">
        <f t="shared" ca="1" si="229"/>
        <v>2052.83</v>
      </c>
      <c r="L118" s="89">
        <f t="shared" ca="1" si="229"/>
        <v>2047.57</v>
      </c>
      <c r="M118" s="89">
        <f t="shared" ca="1" si="229"/>
        <v>1894.7900000000002</v>
      </c>
      <c r="N118" s="89">
        <f t="shared" ca="1" si="229"/>
        <v>2040.25</v>
      </c>
      <c r="O118" s="89">
        <f t="shared" ca="1" si="229"/>
        <v>2046.74</v>
      </c>
      <c r="P118" s="89">
        <f t="shared" ca="1" si="229"/>
        <v>1878.2399999999998</v>
      </c>
      <c r="Q118" s="89">
        <f t="shared" ca="1" si="229"/>
        <v>1975.0700000000002</v>
      </c>
      <c r="R118" s="89">
        <f t="shared" ca="1" si="229"/>
        <v>1947.7900000000002</v>
      </c>
      <c r="AO118" s="27">
        <f t="shared" si="133"/>
        <v>44835</v>
      </c>
      <c r="AP118" s="41" t="str">
        <f t="shared" si="216"/>
        <v>dq</v>
      </c>
      <c r="AQ118" s="41">
        <f t="shared" si="134"/>
        <v>121</v>
      </c>
      <c r="AS118" s="41">
        <f t="shared" si="135"/>
        <v>118</v>
      </c>
      <c r="AT118" s="41" t="str">
        <f t="shared" si="214"/>
        <v>dn</v>
      </c>
    </row>
    <row r="119" spans="1:46">
      <c r="A119" s="60">
        <f t="shared" si="136"/>
        <v>119</v>
      </c>
      <c r="B119" s="96" t="s">
        <v>4</v>
      </c>
      <c r="C119" s="166" t="s">
        <v>47</v>
      </c>
      <c r="D119" s="632">
        <f ca="1">+SUM(INDIRECT("'Monthly Resource Report'!"&amp;(VLOOKUP(D$1,$AO$1:$AP$197,2,FALSE)&amp;$A119&amp;":"&amp;VLOOKUP(DATE(YEAR(D$1),12,1),$AO$1:$AP$181,2,FALSE)&amp;$A119)))</f>
        <v>74561.900000000009</v>
      </c>
      <c r="E119" s="633">
        <f t="shared" ca="1" si="229"/>
        <v>81913.180000000008</v>
      </c>
      <c r="F119" s="633">
        <f t="shared" ca="1" si="229"/>
        <v>81055.49000000002</v>
      </c>
      <c r="G119" s="633">
        <f t="shared" ca="1" si="229"/>
        <v>75047.209999999992</v>
      </c>
      <c r="H119" s="633">
        <f t="shared" ca="1" si="229"/>
        <v>78295.240000000005</v>
      </c>
      <c r="I119" s="633">
        <f t="shared" ca="1" si="229"/>
        <v>84042.14</v>
      </c>
      <c r="J119" s="633">
        <f t="shared" ca="1" si="229"/>
        <v>80184.48000000001</v>
      </c>
      <c r="K119" s="633">
        <f t="shared" ca="1" si="229"/>
        <v>96390.700000000012</v>
      </c>
      <c r="L119" s="633">
        <f t="shared" ca="1" si="229"/>
        <v>98756.260000000009</v>
      </c>
      <c r="M119" s="633">
        <f t="shared" ca="1" si="229"/>
        <v>92588.13</v>
      </c>
      <c r="N119" s="633">
        <f t="shared" ca="1" si="229"/>
        <v>103861.02</v>
      </c>
      <c r="O119" s="633">
        <f t="shared" ca="1" si="229"/>
        <v>106990.23999999999</v>
      </c>
      <c r="P119" s="633">
        <f t="shared" ca="1" si="229"/>
        <v>100127.57</v>
      </c>
      <c r="Q119" s="633">
        <f t="shared" ca="1" si="229"/>
        <v>109135.79000000001</v>
      </c>
      <c r="R119" s="633">
        <f t="shared" ca="1" si="229"/>
        <v>110656.66000000002</v>
      </c>
      <c r="AO119" s="27">
        <f t="shared" si="133"/>
        <v>44866</v>
      </c>
      <c r="AP119" s="41" t="str">
        <f t="shared" si="216"/>
        <v>dr</v>
      </c>
      <c r="AQ119" s="41">
        <f t="shared" si="134"/>
        <v>122</v>
      </c>
      <c r="AS119" s="41">
        <f t="shared" si="135"/>
        <v>119</v>
      </c>
      <c r="AT119" s="41" t="str">
        <f t="shared" si="214"/>
        <v>do</v>
      </c>
    </row>
    <row r="120" spans="1:46">
      <c r="A120" s="60">
        <f t="shared" si="136"/>
        <v>120</v>
      </c>
      <c r="B120" s="180" t="s">
        <v>4</v>
      </c>
      <c r="C120" s="181" t="s">
        <v>48</v>
      </c>
      <c r="D120" s="94">
        <f ca="1">+(D118*2000)/D103</f>
        <v>0.32657206941884087</v>
      </c>
      <c r="E120" s="95">
        <f t="shared" ref="E120:G120" ca="1" si="230">+(E118*2000)/E103</f>
        <v>0.32661604419960866</v>
      </c>
      <c r="F120" s="95">
        <f t="shared" ca="1" si="230"/>
        <v>0.32629878499542153</v>
      </c>
      <c r="G120" s="95">
        <f t="shared" ca="1" si="230"/>
        <v>0.32639865637766463</v>
      </c>
      <c r="H120" s="95">
        <f t="shared" ref="H120:P120" ca="1" si="231">+(H118*2000)/H103</f>
        <v>0.32432223590698639</v>
      </c>
      <c r="I120" s="95">
        <f t="shared" ca="1" si="231"/>
        <v>0.32584150999013789</v>
      </c>
      <c r="J120" s="95">
        <f t="shared" ca="1" si="231"/>
        <v>0.32808496956542282</v>
      </c>
      <c r="K120" s="95">
        <f t="shared" ca="1" si="231"/>
        <v>0.32853364161612519</v>
      </c>
      <c r="L120" s="95">
        <f t="shared" ca="1" si="231"/>
        <v>0.32846481910177511</v>
      </c>
      <c r="M120" s="95">
        <f t="shared" ca="1" si="231"/>
        <v>0.32836851458135513</v>
      </c>
      <c r="N120" s="95">
        <f t="shared" ca="1" si="231"/>
        <v>0.32820190123239257</v>
      </c>
      <c r="O120" s="95">
        <f t="shared" ca="1" si="231"/>
        <v>0.3282126787176779</v>
      </c>
      <c r="P120" s="95">
        <f t="shared" ca="1" si="231"/>
        <v>0.32785324967087115</v>
      </c>
      <c r="Q120" s="95">
        <f t="shared" ref="Q120:R120" ca="1" si="232">+(Q118*2000)/Q103</f>
        <v>0.32726710516623375</v>
      </c>
      <c r="R120" s="95">
        <f t="shared" ca="1" si="232"/>
        <v>0.32684293068529136</v>
      </c>
      <c r="AO120" s="27">
        <f t="shared" si="133"/>
        <v>44896</v>
      </c>
      <c r="AP120" s="41" t="str">
        <f t="shared" si="216"/>
        <v>ds</v>
      </c>
      <c r="AQ120" s="41">
        <f t="shared" si="134"/>
        <v>123</v>
      </c>
      <c r="AS120" s="41">
        <f t="shared" si="135"/>
        <v>120</v>
      </c>
      <c r="AT120" s="41" t="str">
        <f t="shared" si="214"/>
        <v>dp</v>
      </c>
    </row>
    <row r="121" spans="1:46">
      <c r="A121" s="60">
        <f t="shared" si="136"/>
        <v>121</v>
      </c>
      <c r="B121" s="44" t="s">
        <v>4</v>
      </c>
      <c r="C121" s="626" t="s">
        <v>94</v>
      </c>
      <c r="D121" s="384">
        <f ca="1">+D100+D132+D164</f>
        <v>1546406.2849433827</v>
      </c>
      <c r="E121" s="385">
        <f t="shared" ref="E121:G121" ca="1" si="233">+E100+E132+E164</f>
        <v>1512286.5052193911</v>
      </c>
      <c r="F121" s="385">
        <f t="shared" ca="1" si="233"/>
        <v>1533771.9727530079</v>
      </c>
      <c r="G121" s="385">
        <f t="shared" ca="1" si="233"/>
        <v>1544280.266719745</v>
      </c>
      <c r="H121" s="385">
        <f t="shared" ref="H121:P121" ca="1" si="234">+H100+H132+H164</f>
        <v>1453341.7675159236</v>
      </c>
      <c r="I121" s="385">
        <f t="shared" ca="1" si="234"/>
        <v>1482331.3667728237</v>
      </c>
      <c r="J121" s="385">
        <f t="shared" ca="1" si="234"/>
        <v>1575909.6647204529</v>
      </c>
      <c r="K121" s="385">
        <f t="shared" ca="1" si="234"/>
        <v>1639319.723549186</v>
      </c>
      <c r="L121" s="385">
        <f t="shared" ca="1" si="234"/>
        <v>1636090.7010792638</v>
      </c>
      <c r="M121" s="385">
        <f t="shared" ca="1" si="234"/>
        <v>1629492.5964260439</v>
      </c>
      <c r="N121" s="385">
        <f t="shared" ca="1" si="234"/>
        <v>1588684.5355626324</v>
      </c>
      <c r="O121" s="385">
        <f t="shared" ca="1" si="234"/>
        <v>1623848.5903220102</v>
      </c>
      <c r="P121" s="385">
        <f t="shared" ca="1" si="234"/>
        <v>1607604.1587048832</v>
      </c>
      <c r="Q121" s="385">
        <f t="shared" ref="Q121:R121" ca="1" si="235">+Q100+Q132+Q164</f>
        <v>1575489.6934713374</v>
      </c>
      <c r="R121" s="385">
        <f t="shared" ca="1" si="235"/>
        <v>1531715.3224522292</v>
      </c>
      <c r="AO121" s="27">
        <f t="shared" si="133"/>
        <v>44927</v>
      </c>
      <c r="AP121" s="41" t="str">
        <f t="shared" si="216"/>
        <v>dt</v>
      </c>
      <c r="AQ121" s="41">
        <f t="shared" si="134"/>
        <v>124</v>
      </c>
      <c r="AS121" s="41">
        <f t="shared" si="135"/>
        <v>121</v>
      </c>
      <c r="AT121" s="41" t="str">
        <f t="shared" si="214"/>
        <v>dq</v>
      </c>
    </row>
    <row r="122" spans="1:46">
      <c r="A122" s="60">
        <f t="shared" si="136"/>
        <v>122</v>
      </c>
      <c r="B122" s="43" t="s">
        <v>4</v>
      </c>
      <c r="C122" s="627" t="s">
        <v>49</v>
      </c>
      <c r="D122" s="96">
        <f>+(DATE(YEAR(D$1)+1,1,1)-D$1)*24</f>
        <v>8760</v>
      </c>
      <c r="E122" s="17">
        <f t="shared" ref="E122:R122" si="236">+(DATE(YEAR(E$1)+1,1,1)-E$1)*24</f>
        <v>8760</v>
      </c>
      <c r="F122" s="17">
        <f t="shared" si="236"/>
        <v>8760</v>
      </c>
      <c r="G122" s="17">
        <f t="shared" si="236"/>
        <v>8784</v>
      </c>
      <c r="H122" s="17">
        <f t="shared" si="236"/>
        <v>8760</v>
      </c>
      <c r="I122" s="17">
        <f t="shared" si="236"/>
        <v>8760</v>
      </c>
      <c r="J122" s="17">
        <f t="shared" si="236"/>
        <v>8760</v>
      </c>
      <c r="K122" s="17">
        <f t="shared" si="236"/>
        <v>8784</v>
      </c>
      <c r="L122" s="17">
        <f t="shared" si="236"/>
        <v>8760</v>
      </c>
      <c r="M122" s="17">
        <f t="shared" si="236"/>
        <v>8760</v>
      </c>
      <c r="N122" s="17">
        <f t="shared" si="236"/>
        <v>8760</v>
      </c>
      <c r="O122" s="17">
        <f t="shared" si="236"/>
        <v>8784</v>
      </c>
      <c r="P122" s="17">
        <f t="shared" si="236"/>
        <v>8760</v>
      </c>
      <c r="Q122" s="17">
        <f t="shared" si="236"/>
        <v>8760</v>
      </c>
      <c r="R122" s="17">
        <f t="shared" si="236"/>
        <v>8760</v>
      </c>
      <c r="AO122" s="27">
        <f t="shared" si="133"/>
        <v>44958</v>
      </c>
      <c r="AP122" s="41" t="str">
        <f t="shared" si="216"/>
        <v>du</v>
      </c>
      <c r="AQ122" s="41">
        <f t="shared" si="134"/>
        <v>125</v>
      </c>
      <c r="AS122" s="41">
        <f t="shared" si="135"/>
        <v>122</v>
      </c>
      <c r="AT122" s="41" t="str">
        <f t="shared" si="214"/>
        <v>dr</v>
      </c>
    </row>
    <row r="123" spans="1:46">
      <c r="A123" s="60">
        <f t="shared" si="136"/>
        <v>123</v>
      </c>
      <c r="B123" s="43" t="s">
        <v>4</v>
      </c>
      <c r="C123" s="166" t="s">
        <v>50</v>
      </c>
      <c r="D123" s="97">
        <f ca="1">+SUM(D105,D107,D114)</f>
        <v>26787000.470000003</v>
      </c>
      <c r="E123" s="85">
        <f t="shared" ref="E123:G123" ca="1" si="237">+SUM(E105,E107,E114)</f>
        <v>29946669.359999999</v>
      </c>
      <c r="F123" s="85">
        <f t="shared" ca="1" si="237"/>
        <v>31573579.789999999</v>
      </c>
      <c r="G123" s="85">
        <f t="shared" ca="1" si="237"/>
        <v>30983464.749999996</v>
      </c>
      <c r="H123" s="85">
        <f t="shared" ref="H123:P123" ca="1" si="238">+SUM(H105,H107,H114)</f>
        <v>32941653.580000002</v>
      </c>
      <c r="I123" s="85">
        <f t="shared" ca="1" si="238"/>
        <v>35379210.75</v>
      </c>
      <c r="J123" s="85">
        <f t="shared" ca="1" si="238"/>
        <v>33802869.210000001</v>
      </c>
      <c r="K123" s="85">
        <f t="shared" ca="1" si="238"/>
        <v>41325255.950000003</v>
      </c>
      <c r="L123" s="85">
        <f t="shared" ca="1" si="238"/>
        <v>42441398.920000002</v>
      </c>
      <c r="M123" s="85">
        <f t="shared" ca="1" si="238"/>
        <v>40816285.979999997</v>
      </c>
      <c r="N123" s="85">
        <f t="shared" ca="1" si="238"/>
        <v>46106023.990000002</v>
      </c>
      <c r="O123" s="85">
        <f t="shared" ca="1" si="238"/>
        <v>47197112.57</v>
      </c>
      <c r="P123" s="85">
        <f t="shared" ca="1" si="238"/>
        <v>47103196.880000003</v>
      </c>
      <c r="Q123" s="85">
        <f t="shared" ref="Q123:R123" ca="1" si="239">+SUM(Q105,Q107,Q114)</f>
        <v>56717059.479999997</v>
      </c>
      <c r="R123" s="85">
        <f t="shared" ca="1" si="239"/>
        <v>60347610.219999999</v>
      </c>
      <c r="AO123" s="27">
        <f t="shared" si="133"/>
        <v>44986</v>
      </c>
      <c r="AP123" s="41" t="str">
        <f t="shared" si="216"/>
        <v>dv</v>
      </c>
      <c r="AQ123" s="41">
        <f t="shared" si="134"/>
        <v>126</v>
      </c>
      <c r="AS123" s="41">
        <f t="shared" si="135"/>
        <v>123</v>
      </c>
      <c r="AT123" s="41" t="str">
        <f t="shared" si="214"/>
        <v>ds</v>
      </c>
    </row>
    <row r="124" spans="1:46">
      <c r="A124" s="60">
        <f t="shared" si="136"/>
        <v>124</v>
      </c>
      <c r="B124" s="43" t="s">
        <v>4</v>
      </c>
      <c r="C124" s="166" t="s">
        <v>51</v>
      </c>
      <c r="D124" s="98">
        <f ca="1">+D123/D101</f>
        <v>27.16261378546178</v>
      </c>
      <c r="E124" s="86">
        <f t="shared" ref="E124" ca="1" si="240">+E123/E101</f>
        <v>27.967692237864082</v>
      </c>
      <c r="F124" s="86">
        <f t="shared" ref="F124" ca="1" si="241">+F123/F101</f>
        <v>29.827670771214358</v>
      </c>
      <c r="G124" s="86">
        <f t="shared" ref="G124:P124" ca="1" si="242">+G123/G101</f>
        <v>31.220665630366646</v>
      </c>
      <c r="H124" s="86">
        <f t="shared" ca="1" si="242"/>
        <v>32.92971326596976</v>
      </c>
      <c r="I124" s="86">
        <f t="shared" ca="1" si="242"/>
        <v>33.76333791346697</v>
      </c>
      <c r="J124" s="86">
        <f t="shared" ca="1" si="242"/>
        <v>34.543635362420481</v>
      </c>
      <c r="K124" s="86">
        <f t="shared" ca="1" si="242"/>
        <v>35.862911366524244</v>
      </c>
      <c r="L124" s="86">
        <f t="shared" ca="1" si="242"/>
        <v>37.102478423312036</v>
      </c>
      <c r="M124" s="86">
        <f t="shared" ca="1" si="242"/>
        <v>38.731228998115448</v>
      </c>
      <c r="N124" s="86">
        <f t="shared" ca="1" si="242"/>
        <v>40.631648808996111</v>
      </c>
      <c r="O124" s="86">
        <f t="shared" ca="1" si="242"/>
        <v>41.461305775456431</v>
      </c>
      <c r="P124" s="86">
        <f t="shared" ca="1" si="242"/>
        <v>45.091008808289722</v>
      </c>
      <c r="Q124" s="86">
        <f t="shared" ref="Q124:R124" ca="1" si="243">+Q123/Q101</f>
        <v>51.63246943994983</v>
      </c>
      <c r="R124" s="86">
        <f t="shared" ca="1" si="243"/>
        <v>55.706881600049925</v>
      </c>
      <c r="AO124" s="27">
        <f t="shared" si="133"/>
        <v>45017</v>
      </c>
      <c r="AP124" s="41" t="str">
        <f t="shared" si="216"/>
        <v>dw</v>
      </c>
      <c r="AQ124" s="41">
        <f t="shared" si="134"/>
        <v>127</v>
      </c>
      <c r="AS124" s="41">
        <f t="shared" si="135"/>
        <v>124</v>
      </c>
      <c r="AT124" s="41" t="str">
        <f t="shared" si="214"/>
        <v>dt</v>
      </c>
    </row>
    <row r="125" spans="1:46">
      <c r="A125" s="60">
        <f t="shared" si="136"/>
        <v>125</v>
      </c>
      <c r="B125" s="43" t="s">
        <v>4</v>
      </c>
      <c r="C125" s="166" t="s">
        <v>52</v>
      </c>
      <c r="D125" s="99">
        <f ca="1">+D119+D116</f>
        <v>76059.450000000012</v>
      </c>
      <c r="E125" s="87">
        <f t="shared" ref="E125:G125" ca="1" si="244">+E119+E116</f>
        <v>83537.890000000014</v>
      </c>
      <c r="F125" s="87">
        <f t="shared" ca="1" si="244"/>
        <v>85466.860000000015</v>
      </c>
      <c r="G125" s="87">
        <f t="shared" ca="1" si="244"/>
        <v>77202.31</v>
      </c>
      <c r="H125" s="87">
        <f t="shared" ref="H125:P125" ca="1" si="245">+H119+H116</f>
        <v>83051.400000000009</v>
      </c>
      <c r="I125" s="87">
        <f t="shared" ca="1" si="245"/>
        <v>86429.48</v>
      </c>
      <c r="J125" s="87">
        <f t="shared" ca="1" si="245"/>
        <v>82463.050000000017</v>
      </c>
      <c r="K125" s="87">
        <f t="shared" ca="1" si="245"/>
        <v>99107.910000000018</v>
      </c>
      <c r="L125" s="87">
        <f t="shared" ca="1" si="245"/>
        <v>104600.46</v>
      </c>
      <c r="M125" s="87">
        <f t="shared" ca="1" si="245"/>
        <v>95236.52</v>
      </c>
      <c r="N125" s="87">
        <f t="shared" ca="1" si="245"/>
        <v>110156.35</v>
      </c>
      <c r="O125" s="87">
        <f t="shared" ca="1" si="245"/>
        <v>110014.9</v>
      </c>
      <c r="P125" s="87">
        <f t="shared" ca="1" si="245"/>
        <v>102987.53000000001</v>
      </c>
      <c r="Q125" s="87">
        <f t="shared" ref="Q125:R125" ca="1" si="246">+Q119+Q116</f>
        <v>112231.98000000001</v>
      </c>
      <c r="R125" s="87">
        <f t="shared" ca="1" si="246"/>
        <v>116769.63000000002</v>
      </c>
      <c r="AO125" s="27">
        <f t="shared" si="133"/>
        <v>45047</v>
      </c>
      <c r="AP125" s="41" t="str">
        <f t="shared" si="216"/>
        <v>dx</v>
      </c>
      <c r="AQ125" s="41">
        <f t="shared" si="134"/>
        <v>128</v>
      </c>
      <c r="AS125" s="41">
        <f t="shared" si="135"/>
        <v>125</v>
      </c>
      <c r="AT125" s="41" t="str">
        <f t="shared" si="214"/>
        <v>du</v>
      </c>
    </row>
    <row r="126" spans="1:46">
      <c r="A126" s="60">
        <f t="shared" si="136"/>
        <v>126</v>
      </c>
      <c r="B126" s="43" t="s">
        <v>4</v>
      </c>
      <c r="C126" s="166" t="s">
        <v>53</v>
      </c>
      <c r="D126" s="98">
        <f ca="1">+D125/D101</f>
        <v>7.7125972629836642E-2</v>
      </c>
      <c r="E126" s="86">
        <f t="shared" ref="E126" ca="1" si="247">+E125/E101</f>
        <v>7.8017423895601595E-2</v>
      </c>
      <c r="F126" s="86">
        <f t="shared" ref="F126" ca="1" si="248">+F125/F101</f>
        <v>8.0740840249507548E-2</v>
      </c>
      <c r="G126" s="86">
        <f t="shared" ref="G126:P126" ca="1" si="249">+G125/G101</f>
        <v>7.7793349641502293E-2</v>
      </c>
      <c r="H126" s="86">
        <f t="shared" ca="1" si="249"/>
        <v>8.3021296477897119E-2</v>
      </c>
      <c r="I126" s="86">
        <f t="shared" ca="1" si="249"/>
        <v>8.2481990894193002E-2</v>
      </c>
      <c r="J126" s="86">
        <f t="shared" ca="1" si="249"/>
        <v>8.427016985973329E-2</v>
      </c>
      <c r="K126" s="86">
        <f t="shared" ca="1" si="249"/>
        <v>8.6007893002571029E-2</v>
      </c>
      <c r="L126" s="86">
        <f t="shared" ca="1" si="249"/>
        <v>9.1442233502573564E-2</v>
      </c>
      <c r="M126" s="86">
        <f t="shared" ca="1" si="249"/>
        <v>9.0371462678182718E-2</v>
      </c>
      <c r="N126" s="86">
        <f t="shared" ca="1" si="249"/>
        <v>9.7076992113907468E-2</v>
      </c>
      <c r="O126" s="86">
        <f t="shared" ca="1" si="249"/>
        <v>9.6644925089243897E-2</v>
      </c>
      <c r="P126" s="86">
        <f t="shared" ca="1" si="249"/>
        <v>9.8588034994834137E-2</v>
      </c>
      <c r="Q126" s="86">
        <f t="shared" ref="Q126:R126" ca="1" si="250">+Q125/Q101</f>
        <v>0.10217056967804321</v>
      </c>
      <c r="R126" s="86">
        <f t="shared" ca="1" si="250"/>
        <v>0.10779005049541858</v>
      </c>
      <c r="AO126" s="27">
        <f t="shared" si="133"/>
        <v>45078</v>
      </c>
      <c r="AP126" s="41" t="str">
        <f t="shared" si="216"/>
        <v>dy</v>
      </c>
      <c r="AQ126" s="41">
        <f t="shared" si="134"/>
        <v>129</v>
      </c>
      <c r="AS126" s="41">
        <f t="shared" si="135"/>
        <v>126</v>
      </c>
      <c r="AT126" s="41" t="str">
        <f t="shared" si="214"/>
        <v>dv</v>
      </c>
    </row>
    <row r="127" spans="1:46">
      <c r="A127" s="60">
        <f t="shared" si="136"/>
        <v>127</v>
      </c>
      <c r="B127" s="43" t="s">
        <v>4</v>
      </c>
      <c r="C127" s="166" t="s">
        <v>228</v>
      </c>
      <c r="D127" s="85">
        <f ca="1">+D125+D123</f>
        <v>26863059.920000002</v>
      </c>
      <c r="E127" s="85">
        <f t="shared" ref="E127:G127" ca="1" si="251">+E125+E123</f>
        <v>30030207.25</v>
      </c>
      <c r="F127" s="85">
        <f t="shared" ca="1" si="251"/>
        <v>31659046.649999999</v>
      </c>
      <c r="G127" s="85">
        <f t="shared" ca="1" si="251"/>
        <v>31060667.059999995</v>
      </c>
      <c r="H127" s="85">
        <f t="shared" ref="H127:P127" ca="1" si="252">+H125+H123</f>
        <v>33024704.98</v>
      </c>
      <c r="I127" s="85">
        <f t="shared" ca="1" si="252"/>
        <v>35465640.229999997</v>
      </c>
      <c r="J127" s="85">
        <f t="shared" ca="1" si="252"/>
        <v>33885332.259999998</v>
      </c>
      <c r="K127" s="85">
        <f t="shared" ca="1" si="252"/>
        <v>41424363.859999999</v>
      </c>
      <c r="L127" s="85">
        <f t="shared" ca="1" si="252"/>
        <v>42545999.380000003</v>
      </c>
      <c r="M127" s="85">
        <f t="shared" ca="1" si="252"/>
        <v>40911522.5</v>
      </c>
      <c r="N127" s="85">
        <f t="shared" ca="1" si="252"/>
        <v>46216180.340000004</v>
      </c>
      <c r="O127" s="85">
        <f t="shared" ca="1" si="252"/>
        <v>47307127.469999999</v>
      </c>
      <c r="P127" s="85">
        <f t="shared" ca="1" si="252"/>
        <v>47206184.410000004</v>
      </c>
      <c r="Q127" s="85">
        <f t="shared" ref="Q127:R127" ca="1" si="253">+Q125+Q123</f>
        <v>56829291.459999993</v>
      </c>
      <c r="R127" s="85">
        <f t="shared" ca="1" si="253"/>
        <v>60464379.850000001</v>
      </c>
      <c r="AO127" s="27">
        <f>+EDATE(AO126,1)</f>
        <v>45108</v>
      </c>
      <c r="AP127" s="41" t="str">
        <f t="shared" si="216"/>
        <v>dz</v>
      </c>
      <c r="AQ127" s="41">
        <f>+AQ126+1</f>
        <v>130</v>
      </c>
      <c r="AS127" s="41">
        <f>+AS126+1</f>
        <v>127</v>
      </c>
      <c r="AT127" s="41" t="str">
        <f>+"d"&amp;AT23</f>
        <v>dw</v>
      </c>
    </row>
    <row r="128" spans="1:46">
      <c r="A128" s="60">
        <f t="shared" si="136"/>
        <v>128</v>
      </c>
      <c r="B128" s="183" t="s">
        <v>4</v>
      </c>
      <c r="C128" s="351" t="s">
        <v>229</v>
      </c>
      <c r="D128" s="184">
        <f ca="1">+D127/D101</f>
        <v>27.239739758091616</v>
      </c>
      <c r="E128" s="184">
        <f t="shared" ref="E128" ca="1" si="254">+E127/E101</f>
        <v>28.045709661759684</v>
      </c>
      <c r="F128" s="184">
        <f t="shared" ref="F128" ca="1" si="255">+F127/F101</f>
        <v>29.908411611463862</v>
      </c>
      <c r="G128" s="184">
        <f t="shared" ref="G128:P128" ca="1" si="256">+G127/G101</f>
        <v>31.298458980008146</v>
      </c>
      <c r="H128" s="184">
        <f t="shared" ca="1" si="256"/>
        <v>33.012734562447655</v>
      </c>
      <c r="I128" s="184">
        <f t="shared" ca="1" si="256"/>
        <v>33.845819904361157</v>
      </c>
      <c r="J128" s="184">
        <f t="shared" ca="1" si="256"/>
        <v>34.627905532280209</v>
      </c>
      <c r="K128" s="184">
        <f t="shared" ca="1" si="256"/>
        <v>35.948919259526811</v>
      </c>
      <c r="L128" s="184">
        <f t="shared" ca="1" si="256"/>
        <v>37.193920656814612</v>
      </c>
      <c r="M128" s="184">
        <f t="shared" ca="1" si="256"/>
        <v>38.821600460793633</v>
      </c>
      <c r="N128" s="184">
        <f t="shared" ca="1" si="256"/>
        <v>40.728725801110016</v>
      </c>
      <c r="O128" s="184">
        <f t="shared" ca="1" si="256"/>
        <v>41.557950700545675</v>
      </c>
      <c r="P128" s="184">
        <f t="shared" ca="1" si="256"/>
        <v>45.189596843284555</v>
      </c>
      <c r="Q128" s="184">
        <f t="shared" ref="Q128:R128" ca="1" si="257">+Q127/Q101</f>
        <v>51.734640009627867</v>
      </c>
      <c r="R128" s="184">
        <f t="shared" ca="1" si="257"/>
        <v>55.814671650545343</v>
      </c>
      <c r="AO128" s="27">
        <f t="shared" si="133"/>
        <v>45139</v>
      </c>
      <c r="AP128" s="41" t="str">
        <f t="shared" si="216"/>
        <v>ea</v>
      </c>
      <c r="AQ128" s="41">
        <f t="shared" si="134"/>
        <v>131</v>
      </c>
      <c r="AS128" s="41">
        <f t="shared" si="135"/>
        <v>128</v>
      </c>
      <c r="AT128" s="41" t="str">
        <f>+"d"&amp;AT24</f>
        <v>dx</v>
      </c>
    </row>
    <row r="129" spans="1:46" ht="15.75" thickBot="1">
      <c r="A129" s="60">
        <f t="shared" si="136"/>
        <v>129</v>
      </c>
      <c r="B129" s="42"/>
      <c r="C129" s="185"/>
      <c r="D129" s="71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AO129" s="27">
        <f t="shared" si="133"/>
        <v>45170</v>
      </c>
      <c r="AP129" s="41" t="str">
        <f t="shared" si="216"/>
        <v>eb</v>
      </c>
      <c r="AQ129" s="41">
        <f t="shared" si="134"/>
        <v>132</v>
      </c>
      <c r="AS129" s="41">
        <f t="shared" si="135"/>
        <v>129</v>
      </c>
      <c r="AT129" s="41" t="str">
        <f>+"d"&amp;AT25</f>
        <v>dy</v>
      </c>
    </row>
    <row r="130" spans="1:46">
      <c r="A130" s="60">
        <f t="shared" si="136"/>
        <v>130</v>
      </c>
      <c r="B130" s="188" t="s">
        <v>32</v>
      </c>
      <c r="C130" s="189" t="s">
        <v>33</v>
      </c>
      <c r="D130" s="100" t="str">
        <f>+D$2</f>
        <v>CY 2013</v>
      </c>
      <c r="E130" s="101" t="str">
        <f t="shared" ref="E130:R130" si="258">+E$2</f>
        <v>CY 2014</v>
      </c>
      <c r="F130" s="101" t="str">
        <f t="shared" si="258"/>
        <v>CY 2015</v>
      </c>
      <c r="G130" s="101" t="str">
        <f t="shared" si="258"/>
        <v>CY 2016</v>
      </c>
      <c r="H130" s="101" t="str">
        <f t="shared" si="258"/>
        <v>CY 2017</v>
      </c>
      <c r="I130" s="101" t="str">
        <f t="shared" si="258"/>
        <v>CY 2018</v>
      </c>
      <c r="J130" s="101" t="str">
        <f t="shared" si="258"/>
        <v>CY 2019</v>
      </c>
      <c r="K130" s="101" t="str">
        <f t="shared" si="258"/>
        <v>CY 2020</v>
      </c>
      <c r="L130" s="101" t="str">
        <f t="shared" si="258"/>
        <v>CY 2021</v>
      </c>
      <c r="M130" s="101" t="str">
        <f t="shared" si="258"/>
        <v>CY 2022</v>
      </c>
      <c r="N130" s="101" t="str">
        <f t="shared" si="258"/>
        <v>CY 2023</v>
      </c>
      <c r="O130" s="101" t="str">
        <f t="shared" si="258"/>
        <v>CY 2024</v>
      </c>
      <c r="P130" s="101" t="str">
        <f t="shared" si="258"/>
        <v>CY 2025</v>
      </c>
      <c r="Q130" s="101" t="str">
        <f t="shared" si="258"/>
        <v>CY 2026</v>
      </c>
      <c r="R130" s="101" t="str">
        <f t="shared" si="258"/>
        <v>CY 2027</v>
      </c>
      <c r="AO130" s="27">
        <f t="shared" si="133"/>
        <v>45200</v>
      </c>
      <c r="AP130" s="41" t="str">
        <f t="shared" si="216"/>
        <v>ec</v>
      </c>
      <c r="AQ130" s="41">
        <f t="shared" si="134"/>
        <v>133</v>
      </c>
      <c r="AS130" s="41">
        <f t="shared" si="135"/>
        <v>130</v>
      </c>
      <c r="AT130" s="41" t="str">
        <f>+"d"&amp;AT26</f>
        <v>dz</v>
      </c>
    </row>
    <row r="131" spans="1:46">
      <c r="A131" s="60">
        <f t="shared" si="136"/>
        <v>131</v>
      </c>
      <c r="B131" s="75" t="s">
        <v>5</v>
      </c>
      <c r="C131" s="163" t="s">
        <v>34</v>
      </c>
      <c r="D131" s="75">
        <f ca="1">+AVERAGE(INDIRECT("'Monthly Resource Report'!"&amp;VLOOKUP(D$1,$AO$1:$AP$197,2,FALSE)&amp;$A131&amp;":"&amp;VLOOKUP(DATE(YEAR(D$1),12,1),$AO$1:$AP$197,2,FALSE)&amp;$A131))</f>
        <v>146</v>
      </c>
      <c r="E131" s="76">
        <f t="shared" ref="E131:R131" ca="1" si="259">+AVERAGE(INDIRECT("'Monthly Resource Report'!"&amp;VLOOKUP(E$1,$AO$1:$AP$197,2,FALSE)&amp;$A131&amp;":"&amp;VLOOKUP(DATE(YEAR(E$1),12,1),$AO$1:$AP$197,2,FALSE)&amp;$A131))</f>
        <v>146</v>
      </c>
      <c r="F131" s="76">
        <f t="shared" ca="1" si="259"/>
        <v>146</v>
      </c>
      <c r="G131" s="76">
        <f t="shared" ca="1" si="259"/>
        <v>146</v>
      </c>
      <c r="H131" s="76">
        <f t="shared" ca="1" si="259"/>
        <v>146</v>
      </c>
      <c r="I131" s="76">
        <f t="shared" ca="1" si="259"/>
        <v>146</v>
      </c>
      <c r="J131" s="76">
        <f t="shared" ca="1" si="259"/>
        <v>146</v>
      </c>
      <c r="K131" s="76">
        <f t="shared" ca="1" si="259"/>
        <v>146</v>
      </c>
      <c r="L131" s="76">
        <f t="shared" ca="1" si="259"/>
        <v>146</v>
      </c>
      <c r="M131" s="76">
        <f t="shared" ca="1" si="259"/>
        <v>146</v>
      </c>
      <c r="N131" s="76">
        <f t="shared" ca="1" si="259"/>
        <v>146</v>
      </c>
      <c r="O131" s="76">
        <f t="shared" ca="1" si="259"/>
        <v>146</v>
      </c>
      <c r="P131" s="76">
        <f t="shared" ca="1" si="259"/>
        <v>146</v>
      </c>
      <c r="Q131" s="76">
        <f t="shared" ca="1" si="259"/>
        <v>146</v>
      </c>
      <c r="R131" s="76">
        <f t="shared" ca="1" si="259"/>
        <v>146</v>
      </c>
      <c r="AO131" s="27">
        <f t="shared" ref="AO131:AO194" si="260">+EDATE(AO130,1)</f>
        <v>45231</v>
      </c>
      <c r="AP131" s="41" t="str">
        <f t="shared" si="216"/>
        <v>ed</v>
      </c>
      <c r="AQ131" s="41">
        <f t="shared" ref="AQ131:AQ194" si="261">+AQ130+1</f>
        <v>134</v>
      </c>
      <c r="AS131" s="41">
        <f t="shared" ref="AS131:AS194" si="262">+AS130+1</f>
        <v>131</v>
      </c>
      <c r="AT131" s="41" t="str">
        <f>+"e"&amp;AT1</f>
        <v>ea</v>
      </c>
    </row>
    <row r="132" spans="1:46">
      <c r="A132" s="60">
        <f t="shared" ref="A132:A195" si="263">+ROW(A132)</f>
        <v>132</v>
      </c>
      <c r="B132" s="96" t="s">
        <v>5</v>
      </c>
      <c r="C132" s="166" t="s">
        <v>35</v>
      </c>
      <c r="D132" s="90">
        <f ca="1">+SUM(INDIRECT("'Monthly Resource Report'!"&amp;(VLOOKUP(D$1,$AO$1:$AP$197,2,FALSE)&amp;$A132&amp;":"&amp;VLOOKUP(DATE(YEAR(D$1),12,1),$AO$1:$AP$181,2,FALSE)&amp;$A132)))</f>
        <v>520910.69842533616</v>
      </c>
      <c r="E132" s="91">
        <f t="shared" ref="E132:R133" ca="1" si="264">+SUM(INDIRECT("'Monthly Resource Report'!"&amp;(VLOOKUP(E$1,$AO$1:$AP$197,2,FALSE)&amp;$A132&amp;":"&amp;VLOOKUP(DATE(YEAR(E$1),12,1),$AO$1:$AP$181,2,FALSE)&amp;$A132)))</f>
        <v>521693.31962137291</v>
      </c>
      <c r="F132" s="91">
        <f t="shared" ca="1" si="264"/>
        <v>479862.11341118184</v>
      </c>
      <c r="G132" s="91">
        <f t="shared" ca="1" si="264"/>
        <v>518401.41808209481</v>
      </c>
      <c r="H132" s="91">
        <f t="shared" ca="1" si="264"/>
        <v>491340.31891365885</v>
      </c>
      <c r="I132" s="91">
        <f t="shared" ca="1" si="264"/>
        <v>444021.5065463552</v>
      </c>
      <c r="J132" s="91">
        <f t="shared" ca="1" si="264"/>
        <v>541900.94258669496</v>
      </c>
      <c r="K132" s="91">
        <f t="shared" ca="1" si="264"/>
        <v>554876.21063340409</v>
      </c>
      <c r="L132" s="91">
        <f t="shared" ca="1" si="264"/>
        <v>516005.04025123856</v>
      </c>
      <c r="M132" s="91">
        <f t="shared" ca="1" si="264"/>
        <v>552359.68197098374</v>
      </c>
      <c r="N132" s="91">
        <f t="shared" ca="1" si="264"/>
        <v>549381.09297593764</v>
      </c>
      <c r="O132" s="91">
        <f t="shared" ca="1" si="264"/>
        <v>510318.44656758674</v>
      </c>
      <c r="P132" s="91">
        <f t="shared" ca="1" si="264"/>
        <v>543846.02795470622</v>
      </c>
      <c r="Q132" s="91">
        <f t="shared" ca="1" si="264"/>
        <v>533988.06263269635</v>
      </c>
      <c r="R132" s="91">
        <f t="shared" ca="1" si="264"/>
        <v>460152.59554140118</v>
      </c>
      <c r="AO132" s="27">
        <f t="shared" si="260"/>
        <v>45261</v>
      </c>
      <c r="AP132" s="41" t="str">
        <f t="shared" si="216"/>
        <v>ee</v>
      </c>
      <c r="AQ132" s="41">
        <f t="shared" si="261"/>
        <v>135</v>
      </c>
      <c r="AS132" s="41">
        <f t="shared" si="262"/>
        <v>132</v>
      </c>
      <c r="AT132" s="41" t="str">
        <f t="shared" ref="AT132:AT153" si="265">+"e"&amp;AT2</f>
        <v>eb</v>
      </c>
    </row>
    <row r="133" spans="1:46">
      <c r="A133" s="60">
        <f t="shared" si="263"/>
        <v>133</v>
      </c>
      <c r="B133" s="96" t="s">
        <v>5</v>
      </c>
      <c r="C133" s="166" t="s">
        <v>36</v>
      </c>
      <c r="D133" s="88">
        <f ca="1">+SUM(INDIRECT("'Monthly Resource Report'!"&amp;(VLOOKUP(D$1,$AO$1:$AP$197,2,FALSE)&amp;$A133&amp;":"&amp;VLOOKUP(DATE(YEAR(D$1),12,1),$AO$1:$AP$181,2,FALSE)&amp;$A133)))</f>
        <v>1069657.3999999999</v>
      </c>
      <c r="E133" s="89">
        <f t="shared" ca="1" si="264"/>
        <v>1071316.3999999999</v>
      </c>
      <c r="F133" s="89">
        <f t="shared" ca="1" si="264"/>
        <v>984230.6</v>
      </c>
      <c r="G133" s="89">
        <f t="shared" ca="1" si="264"/>
        <v>1063679.3999999999</v>
      </c>
      <c r="H133" s="89">
        <f t="shared" ca="1" si="264"/>
        <v>1002021.2</v>
      </c>
      <c r="I133" s="89">
        <f t="shared" ca="1" si="264"/>
        <v>909882.15999999992</v>
      </c>
      <c r="J133" s="89">
        <f t="shared" ca="1" si="264"/>
        <v>1127858.2</v>
      </c>
      <c r="K133" s="89">
        <f t="shared" ca="1" si="264"/>
        <v>1151294.3999999999</v>
      </c>
      <c r="L133" s="89">
        <f t="shared" ca="1" si="264"/>
        <v>1065462.2</v>
      </c>
      <c r="M133" s="89">
        <f t="shared" ca="1" si="264"/>
        <v>1140225.3999999999</v>
      </c>
      <c r="N133" s="89">
        <f t="shared" ca="1" si="264"/>
        <v>1133481.3999999999</v>
      </c>
      <c r="O133" s="89">
        <f t="shared" ca="1" si="264"/>
        <v>1053172.08</v>
      </c>
      <c r="P133" s="89">
        <f t="shared" ca="1" si="264"/>
        <v>1120956.2</v>
      </c>
      <c r="Q133" s="89">
        <f t="shared" ca="1" si="264"/>
        <v>1098712.3999999999</v>
      </c>
      <c r="R133" s="89">
        <f t="shared" ca="1" si="264"/>
        <v>946347.04</v>
      </c>
      <c r="AO133" s="27">
        <f t="shared" si="260"/>
        <v>45292</v>
      </c>
      <c r="AP133" s="41" t="str">
        <f t="shared" si="216"/>
        <v>ef</v>
      </c>
      <c r="AQ133" s="41">
        <f t="shared" si="261"/>
        <v>136</v>
      </c>
      <c r="AS133" s="41">
        <f t="shared" si="262"/>
        <v>133</v>
      </c>
      <c r="AT133" s="41" t="str">
        <f t="shared" si="265"/>
        <v>ec</v>
      </c>
    </row>
    <row r="134" spans="1:46">
      <c r="A134" s="60">
        <f t="shared" si="263"/>
        <v>134</v>
      </c>
      <c r="B134" s="171" t="s">
        <v>5</v>
      </c>
      <c r="C134" s="172" t="s">
        <v>95</v>
      </c>
      <c r="D134" s="77">
        <f ca="1">+D133/(D131*D154)</f>
        <v>0.8363493776193156</v>
      </c>
      <c r="E134" s="78">
        <f t="shared" ref="E134" ca="1" si="266">+E133/(E131*E154)</f>
        <v>0.83764652530180761</v>
      </c>
      <c r="F134" s="78">
        <f t="shared" ref="F134" ca="1" si="267">+F133/(F131*F154)</f>
        <v>0.76955542002877331</v>
      </c>
      <c r="G134" s="78">
        <f t="shared" ref="G134:P134" ca="1" si="268">+G133/(G131*G154)</f>
        <v>0.82940293060857839</v>
      </c>
      <c r="H134" s="78">
        <f t="shared" ca="1" si="268"/>
        <v>0.78346562832301236</v>
      </c>
      <c r="I134" s="78">
        <f t="shared" ca="1" si="268"/>
        <v>0.7114234690686182</v>
      </c>
      <c r="J134" s="78">
        <f t="shared" ca="1" si="268"/>
        <v>0.88185572652780375</v>
      </c>
      <c r="K134" s="78">
        <f t="shared" ca="1" si="268"/>
        <v>0.89772063777228828</v>
      </c>
      <c r="L134" s="78">
        <f t="shared" ca="1" si="268"/>
        <v>0.83306921248514409</v>
      </c>
      <c r="M134" s="78">
        <f t="shared" ca="1" si="268"/>
        <v>0.89152545818477502</v>
      </c>
      <c r="N134" s="78">
        <f t="shared" ca="1" si="268"/>
        <v>0.88625242384437353</v>
      </c>
      <c r="O134" s="78">
        <f t="shared" ca="1" si="268"/>
        <v>0.82120985852234452</v>
      </c>
      <c r="P134" s="78">
        <f t="shared" ca="1" si="268"/>
        <v>0.87645915431287913</v>
      </c>
      <c r="Q134" s="78">
        <f t="shared" ref="Q134:R134" ca="1" si="269">+Q133/(Q131*Q154)</f>
        <v>0.85906705448176635</v>
      </c>
      <c r="R134" s="78">
        <f t="shared" ca="1" si="269"/>
        <v>0.73993482204290995</v>
      </c>
      <c r="AO134" s="27">
        <f t="shared" si="260"/>
        <v>45323</v>
      </c>
      <c r="AP134" s="41" t="str">
        <f t="shared" si="216"/>
        <v>eg</v>
      </c>
      <c r="AQ134" s="41">
        <f t="shared" si="261"/>
        <v>137</v>
      </c>
      <c r="AS134" s="41">
        <f t="shared" si="262"/>
        <v>134</v>
      </c>
      <c r="AT134" s="41" t="str">
        <f t="shared" si="265"/>
        <v>ed</v>
      </c>
    </row>
    <row r="135" spans="1:46">
      <c r="A135" s="60">
        <f t="shared" si="263"/>
        <v>135</v>
      </c>
      <c r="B135" s="96" t="s">
        <v>5</v>
      </c>
      <c r="C135" s="166" t="s">
        <v>268</v>
      </c>
      <c r="D135" s="88">
        <f ca="1">+SUM(INDIRECT("'Monthly Resource Report'!"&amp;(VLOOKUP(D$1,$AO$1:$AP$197,2,FALSE)&amp;$A135&amp;":"&amp;VLOOKUP(DATE(YEAR(D$1),12,1),$AO$1:$AP$181,2,FALSE)&amp;$A135)))</f>
        <v>11776749.07</v>
      </c>
      <c r="E135" s="89">
        <f t="shared" ref="E135:R135" ca="1" si="270">+SUM(INDIRECT("'Monthly Resource Report'!"&amp;(VLOOKUP(E$1,$AO$1:$AP$197,2,FALSE)&amp;$A135&amp;":"&amp;VLOOKUP(DATE(YEAR(E$1),12,1),$AO$1:$AP$181,2,FALSE)&amp;$A135)))</f>
        <v>11794442.569999998</v>
      </c>
      <c r="F135" s="89">
        <f t="shared" ca="1" si="270"/>
        <v>10848722.66</v>
      </c>
      <c r="G135" s="89">
        <f t="shared" ca="1" si="270"/>
        <v>11720019.26</v>
      </c>
      <c r="H135" s="89">
        <f t="shared" ca="1" si="270"/>
        <v>11108221.93</v>
      </c>
      <c r="I135" s="89">
        <f t="shared" ca="1" si="270"/>
        <v>10038438.220000001</v>
      </c>
      <c r="J135" s="89">
        <f t="shared" ca="1" si="270"/>
        <v>12251296.51</v>
      </c>
      <c r="K135" s="89">
        <f t="shared" ca="1" si="270"/>
        <v>12544641.370000001</v>
      </c>
      <c r="L135" s="89">
        <f t="shared" ca="1" si="270"/>
        <v>11665841.950000003</v>
      </c>
      <c r="M135" s="89">
        <f t="shared" ca="1" si="270"/>
        <v>12487747.690000001</v>
      </c>
      <c r="N135" s="89">
        <f t="shared" ca="1" si="270"/>
        <v>12420407.75</v>
      </c>
      <c r="O135" s="89">
        <f t="shared" ca="1" si="270"/>
        <v>11537279.439999999</v>
      </c>
      <c r="P135" s="89">
        <f t="shared" ca="1" si="270"/>
        <v>12295271.000000002</v>
      </c>
      <c r="Q135" s="89">
        <f t="shared" ca="1" si="270"/>
        <v>12072402.120000001</v>
      </c>
      <c r="R135" s="89">
        <f t="shared" ca="1" si="270"/>
        <v>10403129.879999999</v>
      </c>
      <c r="AO135" s="27">
        <f t="shared" si="260"/>
        <v>45352</v>
      </c>
      <c r="AP135" s="41" t="str">
        <f t="shared" si="216"/>
        <v>eh</v>
      </c>
      <c r="AQ135" s="41">
        <f t="shared" si="261"/>
        <v>138</v>
      </c>
      <c r="AS135" s="41">
        <f t="shared" si="262"/>
        <v>135</v>
      </c>
      <c r="AT135" s="41" t="str">
        <f t="shared" si="265"/>
        <v>ee</v>
      </c>
    </row>
    <row r="136" spans="1:46">
      <c r="A136" s="60">
        <f t="shared" si="263"/>
        <v>136</v>
      </c>
      <c r="B136" s="171" t="s">
        <v>5</v>
      </c>
      <c r="C136" s="172" t="s">
        <v>269</v>
      </c>
      <c r="D136" s="92">
        <f ca="1">+D135/D133</f>
        <v>11.009832746447602</v>
      </c>
      <c r="E136" s="93">
        <f t="shared" ref="E136" ca="1" si="271">+E135/E133</f>
        <v>11.009298998876522</v>
      </c>
      <c r="F136" s="93">
        <f t="shared" ref="F136" ca="1" si="272">+F135/F133</f>
        <v>11.022541526345554</v>
      </c>
      <c r="G136" s="93">
        <f t="shared" ref="G136:P136" ca="1" si="273">+G135/G133</f>
        <v>11.018375706063313</v>
      </c>
      <c r="H136" s="93">
        <f t="shared" ca="1" si="273"/>
        <v>11.085815280155749</v>
      </c>
      <c r="I136" s="93">
        <f t="shared" ca="1" si="273"/>
        <v>11.032679462580079</v>
      </c>
      <c r="J136" s="93">
        <f t="shared" ca="1" si="273"/>
        <v>10.862443975669992</v>
      </c>
      <c r="K136" s="93">
        <f t="shared" ca="1" si="273"/>
        <v>10.89611950687852</v>
      </c>
      <c r="L136" s="93">
        <f t="shared" ca="1" si="273"/>
        <v>10.949090404145734</v>
      </c>
      <c r="M136" s="93">
        <f t="shared" ca="1" si="273"/>
        <v>10.951999218750961</v>
      </c>
      <c r="N136" s="93">
        <f t="shared" ca="1" si="273"/>
        <v>10.957751710791197</v>
      </c>
      <c r="O136" s="93">
        <f t="shared" ca="1" si="273"/>
        <v>10.954790446020938</v>
      </c>
      <c r="P136" s="93">
        <f t="shared" ca="1" si="273"/>
        <v>10.968556130917516</v>
      </c>
      <c r="Q136" s="93">
        <f t="shared" ref="Q136:R136" ca="1" si="274">+Q135/Q133</f>
        <v>10.987772705577912</v>
      </c>
      <c r="R136" s="93">
        <f t="shared" ca="1" si="274"/>
        <v>10.992933290096198</v>
      </c>
      <c r="AO136" s="27">
        <f t="shared" si="260"/>
        <v>45383</v>
      </c>
      <c r="AP136" s="41" t="str">
        <f t="shared" si="216"/>
        <v>ei</v>
      </c>
      <c r="AQ136" s="41">
        <f t="shared" si="261"/>
        <v>139</v>
      </c>
      <c r="AS136" s="41">
        <f t="shared" si="262"/>
        <v>136</v>
      </c>
      <c r="AT136" s="41" t="str">
        <f t="shared" si="265"/>
        <v>ef</v>
      </c>
    </row>
    <row r="137" spans="1:46">
      <c r="A137" s="60">
        <f t="shared" si="263"/>
        <v>137</v>
      </c>
      <c r="B137" s="96" t="s">
        <v>5</v>
      </c>
      <c r="C137" s="166" t="s">
        <v>37</v>
      </c>
      <c r="D137" s="632">
        <f ca="1">+SUM(INDIRECT("'Monthly Resource Report'!"&amp;(VLOOKUP(D$1,$AO$1:$AP$197,2,FALSE)&amp;$A137&amp;":"&amp;VLOOKUP(DATE(YEAR(D$1),12,1),$AO$1:$AP$181,2,FALSE)&amp;$A137)))</f>
        <v>27557594.75</v>
      </c>
      <c r="E137" s="633">
        <f t="shared" ref="E137:R137" ca="1" si="275">+SUM(INDIRECT("'Monthly Resource Report'!"&amp;(VLOOKUP(E$1,$AO$1:$AP$197,2,FALSE)&amp;$A137&amp;":"&amp;VLOOKUP(DATE(YEAR(E$1),12,1),$AO$1:$AP$181,2,FALSE)&amp;$A137)))</f>
        <v>28424589.5</v>
      </c>
      <c r="F137" s="633">
        <f t="shared" ca="1" si="275"/>
        <v>27577441.189999998</v>
      </c>
      <c r="G137" s="633">
        <f t="shared" ca="1" si="275"/>
        <v>31116636.5</v>
      </c>
      <c r="H137" s="633">
        <f t="shared" ca="1" si="275"/>
        <v>30969684</v>
      </c>
      <c r="I137" s="633">
        <f t="shared" ca="1" si="275"/>
        <v>28830396.5</v>
      </c>
      <c r="J137" s="633">
        <f t="shared" ca="1" si="275"/>
        <v>36239380</v>
      </c>
      <c r="K137" s="633">
        <f t="shared" ca="1" si="275"/>
        <v>38963732.75</v>
      </c>
      <c r="L137" s="633">
        <f t="shared" ca="1" si="275"/>
        <v>37319025.439999998</v>
      </c>
      <c r="M137" s="633">
        <f t="shared" ca="1" si="275"/>
        <v>41546681</v>
      </c>
      <c r="N137" s="633">
        <f t="shared" ca="1" si="275"/>
        <v>43384438.75</v>
      </c>
      <c r="O137" s="633">
        <f t="shared" ca="1" si="275"/>
        <v>41107247.630000003</v>
      </c>
      <c r="P137" s="633">
        <f t="shared" ca="1" si="275"/>
        <v>47754783.5</v>
      </c>
      <c r="Q137" s="633">
        <f t="shared" ca="1" si="275"/>
        <v>53915330</v>
      </c>
      <c r="R137" s="633">
        <f t="shared" ca="1" si="275"/>
        <v>50184687.100000001</v>
      </c>
      <c r="AO137" s="27">
        <f t="shared" si="260"/>
        <v>45413</v>
      </c>
      <c r="AP137" s="41" t="str">
        <f t="shared" si="216"/>
        <v>ej</v>
      </c>
      <c r="AQ137" s="41">
        <f t="shared" si="261"/>
        <v>140</v>
      </c>
      <c r="AS137" s="41">
        <f t="shared" si="262"/>
        <v>137</v>
      </c>
      <c r="AT137" s="41" t="str">
        <f t="shared" si="265"/>
        <v>eg</v>
      </c>
    </row>
    <row r="138" spans="1:46">
      <c r="A138" s="60">
        <f t="shared" si="263"/>
        <v>138</v>
      </c>
      <c r="B138" s="171" t="s">
        <v>5</v>
      </c>
      <c r="C138" s="172" t="s">
        <v>270</v>
      </c>
      <c r="D138" s="79">
        <f ca="1">+D137/D135</f>
        <v>2.3400001635595689</v>
      </c>
      <c r="E138" s="80">
        <f t="shared" ref="E138" ca="1" si="276">+E137/E135</f>
        <v>2.4099985506987807</v>
      </c>
      <c r="F138" s="80">
        <f t="shared" ref="F138" ca="1" si="277">+F137/F135</f>
        <v>2.5419989112340344</v>
      </c>
      <c r="G138" s="80">
        <f t="shared" ref="G138:P138" ca="1" si="278">+G137/G135</f>
        <v>2.6549987512563185</v>
      </c>
      <c r="H138" s="80">
        <f t="shared" ca="1" si="278"/>
        <v>2.787996512417537</v>
      </c>
      <c r="I138" s="80">
        <f t="shared" ca="1" si="278"/>
        <v>2.8720001924761558</v>
      </c>
      <c r="J138" s="80">
        <f t="shared" ca="1" si="278"/>
        <v>2.958003666829871</v>
      </c>
      <c r="K138" s="80">
        <f t="shared" ca="1" si="278"/>
        <v>3.1060061105596994</v>
      </c>
      <c r="L138" s="80">
        <f t="shared" ca="1" si="278"/>
        <v>3.1989997464349318</v>
      </c>
      <c r="M138" s="80">
        <f t="shared" ca="1" si="278"/>
        <v>3.326995550468236</v>
      </c>
      <c r="N138" s="80">
        <f t="shared" ca="1" si="278"/>
        <v>3.4929963350035749</v>
      </c>
      <c r="O138" s="80">
        <f t="shared" ca="1" si="278"/>
        <v>3.5629931513559669</v>
      </c>
      <c r="P138" s="80">
        <f t="shared" ca="1" si="278"/>
        <v>3.8839960095226851</v>
      </c>
      <c r="Q138" s="80">
        <f t="shared" ref="Q138:R138" ca="1" si="279">+Q137/Q135</f>
        <v>4.465998519936643</v>
      </c>
      <c r="R138" s="80">
        <f t="shared" ca="1" si="279"/>
        <v>4.8239989002232857</v>
      </c>
      <c r="AO138" s="27">
        <f t="shared" si="260"/>
        <v>45444</v>
      </c>
      <c r="AP138" s="41" t="str">
        <f t="shared" si="216"/>
        <v>ek</v>
      </c>
      <c r="AQ138" s="41">
        <f t="shared" si="261"/>
        <v>141</v>
      </c>
      <c r="AS138" s="41">
        <f t="shared" si="262"/>
        <v>138</v>
      </c>
      <c r="AT138" s="41" t="str">
        <f t="shared" si="265"/>
        <v>eh</v>
      </c>
    </row>
    <row r="139" spans="1:46">
      <c r="A139" s="60">
        <f t="shared" si="263"/>
        <v>139</v>
      </c>
      <c r="B139" s="96" t="s">
        <v>5</v>
      </c>
      <c r="C139" s="166" t="s">
        <v>38</v>
      </c>
      <c r="D139" s="632">
        <f ca="1">+SUM(INDIRECT("'Monthly Resource Report'!"&amp;(VLOOKUP(D$1,$AO$1:$AP$197,2,FALSE)&amp;$A139&amp;":"&amp;VLOOKUP(DATE(YEAR(D$1),12,1),$AO$1:$AP$181,2,FALSE)&amp;$A139)))</f>
        <v>1493243.0699999998</v>
      </c>
      <c r="E139" s="633">
        <f t="shared" ref="E139:R139" ca="1" si="280">+SUM(INDIRECT("'Monthly Resource Report'!"&amp;(VLOOKUP(E$1,$AO$1:$AP$197,2,FALSE)&amp;$A139&amp;":"&amp;VLOOKUP(DATE(YEAR(E$1),12,1),$AO$1:$AP$181,2,FALSE)&amp;$A139)))</f>
        <v>1536266.6500000001</v>
      </c>
      <c r="F139" s="633">
        <f t="shared" ca="1" si="280"/>
        <v>1776468.48</v>
      </c>
      <c r="G139" s="633">
        <f t="shared" ca="1" si="280"/>
        <v>2095447.7600000002</v>
      </c>
      <c r="H139" s="633">
        <f t="shared" ca="1" si="280"/>
        <v>2021076.77</v>
      </c>
      <c r="I139" s="633">
        <f t="shared" ca="1" si="280"/>
        <v>1881636.5200000003</v>
      </c>
      <c r="J139" s="633">
        <f t="shared" ca="1" si="280"/>
        <v>2393317.7600000002</v>
      </c>
      <c r="K139" s="633">
        <f t="shared" ca="1" si="280"/>
        <v>2507520.4999999995</v>
      </c>
      <c r="L139" s="633">
        <f t="shared" ca="1" si="280"/>
        <v>2382373.6999999997</v>
      </c>
      <c r="M139" s="633">
        <f t="shared" ca="1" si="280"/>
        <v>2619099.1399999997</v>
      </c>
      <c r="N139" s="633">
        <f t="shared" ca="1" si="280"/>
        <v>2675013.8099999996</v>
      </c>
      <c r="O139" s="633">
        <f t="shared" ca="1" si="280"/>
        <v>2552886.5799999996</v>
      </c>
      <c r="P139" s="633">
        <f t="shared" ca="1" si="280"/>
        <v>2791176.8200000003</v>
      </c>
      <c r="Q139" s="633">
        <f t="shared" ca="1" si="280"/>
        <v>2812706.6199999996</v>
      </c>
      <c r="R139" s="633">
        <f t="shared" ca="1" si="280"/>
        <v>2490787.7599999998</v>
      </c>
      <c r="AO139" s="27">
        <f t="shared" si="260"/>
        <v>45474</v>
      </c>
      <c r="AP139" s="41" t="str">
        <f t="shared" ref="AP139:AP170" si="281">+VLOOKUP(AQ139,$AS$1:$AT$197,2,FALSE)</f>
        <v>el</v>
      </c>
      <c r="AQ139" s="41">
        <f t="shared" si="261"/>
        <v>142</v>
      </c>
      <c r="AS139" s="41">
        <f t="shared" si="262"/>
        <v>139</v>
      </c>
      <c r="AT139" s="41" t="str">
        <f t="shared" si="265"/>
        <v>ei</v>
      </c>
    </row>
    <row r="140" spans="1:46">
      <c r="A140" s="60">
        <f t="shared" si="263"/>
        <v>140</v>
      </c>
      <c r="B140" s="171" t="s">
        <v>5</v>
      </c>
      <c r="C140" s="172" t="s">
        <v>39</v>
      </c>
      <c r="D140" s="81">
        <f ca="1">+D139/D133</f>
        <v>1.3960012523636072</v>
      </c>
      <c r="E140" s="82">
        <f t="shared" ref="E140" ca="1" si="282">+E139/E133</f>
        <v>1.4339990034690033</v>
      </c>
      <c r="F140" s="82">
        <f t="shared" ref="F140" ca="1" si="283">+F139/F133</f>
        <v>1.8049311614574877</v>
      </c>
      <c r="G140" s="82">
        <f t="shared" ref="G140:P140" ca="1" si="284">+G139/G133</f>
        <v>1.9699993813925516</v>
      </c>
      <c r="H140" s="82">
        <f t="shared" ca="1" si="284"/>
        <v>2.0170000095806357</v>
      </c>
      <c r="I140" s="82">
        <f t="shared" ca="1" si="284"/>
        <v>2.0680002342281338</v>
      </c>
      <c r="J140" s="82">
        <f t="shared" ca="1" si="284"/>
        <v>2.1220023580978533</v>
      </c>
      <c r="K140" s="82">
        <f t="shared" ca="1" si="284"/>
        <v>2.1780011263843546</v>
      </c>
      <c r="L140" s="82">
        <f t="shared" ca="1" si="284"/>
        <v>2.2360002072340057</v>
      </c>
      <c r="M140" s="82">
        <f t="shared" ca="1" si="284"/>
        <v>2.2970012244947355</v>
      </c>
      <c r="N140" s="82">
        <f t="shared" ca="1" si="284"/>
        <v>2.3599979761467633</v>
      </c>
      <c r="O140" s="82">
        <f t="shared" ca="1" si="284"/>
        <v>2.4239975864153172</v>
      </c>
      <c r="P140" s="82">
        <f t="shared" ca="1" si="284"/>
        <v>2.4899963263506644</v>
      </c>
      <c r="Q140" s="82">
        <f t="shared" ref="Q140:R140" ca="1" si="285">+Q139/Q133</f>
        <v>2.5600026176094852</v>
      </c>
      <c r="R140" s="82">
        <f t="shared" ca="1" si="285"/>
        <v>2.6320024839936096</v>
      </c>
      <c r="AO140" s="27">
        <f t="shared" si="260"/>
        <v>45505</v>
      </c>
      <c r="AP140" s="41" t="str">
        <f t="shared" si="281"/>
        <v>em</v>
      </c>
      <c r="AQ140" s="41">
        <f t="shared" si="261"/>
        <v>143</v>
      </c>
      <c r="AS140" s="41">
        <f t="shared" si="262"/>
        <v>140</v>
      </c>
      <c r="AT140" s="41" t="str">
        <f t="shared" si="265"/>
        <v>ej</v>
      </c>
    </row>
    <row r="141" spans="1:46">
      <c r="A141" s="60">
        <f t="shared" si="263"/>
        <v>141</v>
      </c>
      <c r="B141" s="96" t="s">
        <v>5</v>
      </c>
      <c r="C141" s="166" t="s">
        <v>40</v>
      </c>
      <c r="D141" s="88">
        <f ca="1">+SUM(INDIRECT("'Monthly Resource Report'!"&amp;(VLOOKUP(D$1,$AO$1:$AP$197,2,FALSE)&amp;$A141&amp;":"&amp;VLOOKUP(DATE(YEAR(D$1),12,1),$AO$1:$AP$181,2,FALSE)&amp;$A141)))</f>
        <v>23.660000000000004</v>
      </c>
      <c r="E141" s="89">
        <f t="shared" ref="E141:R143" ca="1" si="286">+SUM(INDIRECT("'Monthly Resource Report'!"&amp;(VLOOKUP(E$1,$AO$1:$AP$197,2,FALSE)&amp;$A141&amp;":"&amp;VLOOKUP(DATE(YEAR(E$1),12,1),$AO$1:$AP$181,2,FALSE)&amp;$A141)))</f>
        <v>21.940000000000005</v>
      </c>
      <c r="F141" s="89">
        <f t="shared" ca="1" si="286"/>
        <v>22.240000000000002</v>
      </c>
      <c r="G141" s="89">
        <f t="shared" ca="1" si="286"/>
        <v>23.229999999999997</v>
      </c>
      <c r="H141" s="89">
        <f t="shared" ca="1" si="286"/>
        <v>24.060000000000002</v>
      </c>
      <c r="I141" s="89">
        <f t="shared" ca="1" si="286"/>
        <v>21.520000000000007</v>
      </c>
      <c r="J141" s="89">
        <f t="shared" ca="1" si="286"/>
        <v>19.84</v>
      </c>
      <c r="K141" s="89">
        <f t="shared" ca="1" si="286"/>
        <v>21.53</v>
      </c>
      <c r="L141" s="89">
        <f t="shared" ca="1" si="286"/>
        <v>22.240000000000002</v>
      </c>
      <c r="M141" s="89">
        <f t="shared" ca="1" si="286"/>
        <v>20.130000000000003</v>
      </c>
      <c r="N141" s="89">
        <f t="shared" ca="1" si="286"/>
        <v>24.660000000000011</v>
      </c>
      <c r="O141" s="89">
        <f t="shared" ca="1" si="286"/>
        <v>25.06</v>
      </c>
      <c r="P141" s="89">
        <f t="shared" ca="1" si="286"/>
        <v>22.660000000000004</v>
      </c>
      <c r="Q141" s="89">
        <f t="shared" ca="1" si="286"/>
        <v>24.769999999999996</v>
      </c>
      <c r="R141" s="89">
        <f t="shared" ca="1" si="286"/>
        <v>21.54</v>
      </c>
      <c r="AO141" s="27">
        <f t="shared" si="260"/>
        <v>45536</v>
      </c>
      <c r="AP141" s="41" t="str">
        <f t="shared" si="281"/>
        <v>en</v>
      </c>
      <c r="AQ141" s="41">
        <f t="shared" si="261"/>
        <v>144</v>
      </c>
      <c r="AS141" s="41">
        <f t="shared" si="262"/>
        <v>141</v>
      </c>
      <c r="AT141" s="41" t="str">
        <f t="shared" si="265"/>
        <v>ek</v>
      </c>
    </row>
    <row r="142" spans="1:46">
      <c r="A142" s="60">
        <f t="shared" si="263"/>
        <v>142</v>
      </c>
      <c r="B142" s="96" t="s">
        <v>5</v>
      </c>
      <c r="C142" s="166" t="s">
        <v>41</v>
      </c>
      <c r="D142" s="88">
        <f ca="1">+SUM(INDIRECT("'Monthly Resource Report'!"&amp;(VLOOKUP(D$1,$AO$1:$AP$197,2,FALSE)&amp;$A142&amp;":"&amp;VLOOKUP(DATE(YEAR(D$1),12,1),$AO$1:$AP$181,2,FALSE)&amp;$A142)))</f>
        <v>8149</v>
      </c>
      <c r="E142" s="89">
        <f t="shared" ca="1" si="286"/>
        <v>8149</v>
      </c>
      <c r="F142" s="89">
        <f t="shared" ca="1" si="286"/>
        <v>7591</v>
      </c>
      <c r="G142" s="89">
        <f t="shared" ca="1" si="286"/>
        <v>8172</v>
      </c>
      <c r="H142" s="89">
        <f t="shared" ca="1" si="286"/>
        <v>8149</v>
      </c>
      <c r="I142" s="89">
        <f t="shared" ca="1" si="286"/>
        <v>7055</v>
      </c>
      <c r="J142" s="89">
        <f t="shared" ca="1" si="286"/>
        <v>8149</v>
      </c>
      <c r="K142" s="89">
        <f t="shared" ca="1" si="286"/>
        <v>8172</v>
      </c>
      <c r="L142" s="89">
        <f t="shared" ca="1" si="286"/>
        <v>7591</v>
      </c>
      <c r="M142" s="89">
        <f t="shared" ca="1" si="286"/>
        <v>8149</v>
      </c>
      <c r="N142" s="89">
        <f t="shared" ca="1" si="286"/>
        <v>8149</v>
      </c>
      <c r="O142" s="89">
        <f t="shared" ca="1" si="286"/>
        <v>7548</v>
      </c>
      <c r="P142" s="89">
        <f t="shared" ca="1" si="286"/>
        <v>8149</v>
      </c>
      <c r="Q142" s="89">
        <f t="shared" ca="1" si="286"/>
        <v>8149</v>
      </c>
      <c r="R142" s="89">
        <f t="shared" ca="1" si="286"/>
        <v>7056</v>
      </c>
      <c r="AO142" s="27">
        <f t="shared" si="260"/>
        <v>45566</v>
      </c>
      <c r="AP142" s="41" t="str">
        <f t="shared" si="281"/>
        <v>eo</v>
      </c>
      <c r="AQ142" s="41">
        <f t="shared" si="261"/>
        <v>145</v>
      </c>
      <c r="AS142" s="41">
        <f t="shared" si="262"/>
        <v>142</v>
      </c>
      <c r="AT142" s="41" t="str">
        <f t="shared" si="265"/>
        <v>el</v>
      </c>
    </row>
    <row r="143" spans="1:46">
      <c r="A143" s="60">
        <f t="shared" si="263"/>
        <v>143</v>
      </c>
      <c r="B143" s="96" t="s">
        <v>5</v>
      </c>
      <c r="C143" s="166" t="s">
        <v>271</v>
      </c>
      <c r="D143" s="88">
        <f ca="1">+SUM(INDIRECT("'Monthly Resource Report'!"&amp;(VLOOKUP(D$1,$AO$1:$AP$197,2,FALSE)&amp;$A143&amp;":"&amp;VLOOKUP(DATE(YEAR(D$1),12,1),$AO$1:$AP$181,2,FALSE)&amp;$A143)))</f>
        <v>33535.660000000003</v>
      </c>
      <c r="E143" s="89">
        <f t="shared" ca="1" si="286"/>
        <v>31114.939999999995</v>
      </c>
      <c r="F143" s="89">
        <f t="shared" ca="1" si="286"/>
        <v>31528.239999999994</v>
      </c>
      <c r="G143" s="89">
        <f t="shared" ca="1" si="286"/>
        <v>32945.230000000003</v>
      </c>
      <c r="H143" s="89">
        <f t="shared" ca="1" si="286"/>
        <v>34126.06</v>
      </c>
      <c r="I143" s="89">
        <f t="shared" ca="1" si="286"/>
        <v>30524.519999999993</v>
      </c>
      <c r="J143" s="89">
        <f t="shared" ca="1" si="286"/>
        <v>28103.84</v>
      </c>
      <c r="K143" s="89">
        <f t="shared" ca="1" si="286"/>
        <v>30524.529999999995</v>
      </c>
      <c r="L143" s="89">
        <f t="shared" ca="1" si="286"/>
        <v>31528.239999999998</v>
      </c>
      <c r="M143" s="89">
        <f t="shared" ca="1" si="286"/>
        <v>28517.129999999997</v>
      </c>
      <c r="N143" s="89">
        <f t="shared" ca="1" si="286"/>
        <v>34952.659999999996</v>
      </c>
      <c r="O143" s="89">
        <f t="shared" ca="1" si="286"/>
        <v>35543.06</v>
      </c>
      <c r="P143" s="89">
        <f t="shared" ca="1" si="286"/>
        <v>32118.659999999996</v>
      </c>
      <c r="Q143" s="89">
        <f t="shared" ca="1" si="286"/>
        <v>35129.769999999997</v>
      </c>
      <c r="R143" s="89">
        <f t="shared" ca="1" si="286"/>
        <v>30524.539999999994</v>
      </c>
      <c r="AO143" s="27">
        <f t="shared" si="260"/>
        <v>45597</v>
      </c>
      <c r="AP143" s="41" t="str">
        <f t="shared" si="281"/>
        <v>ep</v>
      </c>
      <c r="AQ143" s="41">
        <f t="shared" si="261"/>
        <v>146</v>
      </c>
      <c r="AS143" s="41">
        <f t="shared" si="262"/>
        <v>143</v>
      </c>
      <c r="AT143" s="41" t="str">
        <f t="shared" si="265"/>
        <v>em</v>
      </c>
    </row>
    <row r="144" spans="1:46">
      <c r="A144" s="60">
        <f t="shared" si="263"/>
        <v>144</v>
      </c>
      <c r="B144" s="171" t="s">
        <v>5</v>
      </c>
      <c r="C144" s="177" t="s">
        <v>96</v>
      </c>
      <c r="D144" s="83">
        <f ca="1">+D133/(D142*D131)</f>
        <v>0.89905762031478764</v>
      </c>
      <c r="E144" s="84">
        <f t="shared" ref="E144:G144" ca="1" si="287">+E133/(E142*E131)</f>
        <v>0.90045202621718434</v>
      </c>
      <c r="F144" s="84">
        <f t="shared" ca="1" si="287"/>
        <v>0.88806553543038524</v>
      </c>
      <c r="G144" s="84">
        <f t="shared" ca="1" si="287"/>
        <v>0.89151680646913278</v>
      </c>
      <c r="H144" s="84">
        <f t="shared" ref="H144:P144" ca="1" si="288">+H133/(H142*H131)</f>
        <v>0.84220872550123804</v>
      </c>
      <c r="I144" s="84">
        <f t="shared" ca="1" si="288"/>
        <v>0.88335500907740538</v>
      </c>
      <c r="J144" s="84">
        <f t="shared" ca="1" si="288"/>
        <v>0.94797596814131324</v>
      </c>
      <c r="K144" s="84">
        <f t="shared" ca="1" si="288"/>
        <v>0.96495081769356095</v>
      </c>
      <c r="L144" s="84">
        <f t="shared" ca="1" si="288"/>
        <v>0.96136033478722993</v>
      </c>
      <c r="M144" s="84">
        <f t="shared" ca="1" si="288"/>
        <v>0.958370722014803</v>
      </c>
      <c r="N144" s="84">
        <f t="shared" ca="1" si="288"/>
        <v>0.95270232333742932</v>
      </c>
      <c r="O144" s="84">
        <f t="shared" ca="1" si="288"/>
        <v>0.95568460483045503</v>
      </c>
      <c r="P144" s="84">
        <f t="shared" ca="1" si="288"/>
        <v>0.94217476890180651</v>
      </c>
      <c r="Q144" s="84">
        <f t="shared" ref="Q144:R144" ca="1" si="289">+Q133/(Q142*Q131)</f>
        <v>0.92347863507918437</v>
      </c>
      <c r="R144" s="84">
        <f t="shared" ca="1" si="289"/>
        <v>0.91862656478116367</v>
      </c>
      <c r="AO144" s="27">
        <f t="shared" si="260"/>
        <v>45627</v>
      </c>
      <c r="AP144" s="41" t="str">
        <f t="shared" si="281"/>
        <v>eq</v>
      </c>
      <c r="AQ144" s="41">
        <f t="shared" si="261"/>
        <v>147</v>
      </c>
      <c r="AS144" s="41">
        <f t="shared" si="262"/>
        <v>144</v>
      </c>
      <c r="AT144" s="41" t="str">
        <f t="shared" si="265"/>
        <v>en</v>
      </c>
    </row>
    <row r="145" spans="1:46">
      <c r="A145" s="60">
        <f t="shared" si="263"/>
        <v>145</v>
      </c>
      <c r="B145" s="96" t="s">
        <v>5</v>
      </c>
      <c r="C145" s="166" t="s">
        <v>42</v>
      </c>
      <c r="D145" s="632">
        <f ca="1">+SUM(INDIRECT("'Monthly Resource Report'!"&amp;(VLOOKUP(D$1,$AO$1:$AP$197,2,FALSE)&amp;$A145&amp;":"&amp;VLOOKUP(DATE(YEAR(D$1),12,1),$AO$1:$AP$181,2,FALSE)&amp;$A145)))</f>
        <v>139129.87</v>
      </c>
      <c r="E145" s="633">
        <f t="shared" ref="E145:R148" ca="1" si="290">+SUM(INDIRECT("'Monthly Resource Report'!"&amp;(VLOOKUP(E$1,$AO$1:$AP$197,2,FALSE)&amp;$A145&amp;":"&amp;VLOOKUP(DATE(YEAR(E$1),12,1),$AO$1:$AP$181,2,FALSE)&amp;$A145)))</f>
        <v>140997.92000000001</v>
      </c>
      <c r="F145" s="633">
        <f t="shared" ca="1" si="290"/>
        <v>150009.04</v>
      </c>
      <c r="G145" s="633">
        <f t="shared" ca="1" si="290"/>
        <v>163288.24000000002</v>
      </c>
      <c r="H145" s="633">
        <f t="shared" ca="1" si="290"/>
        <v>175123.02</v>
      </c>
      <c r="I145" s="633">
        <f t="shared" ca="1" si="290"/>
        <v>164617.49000000002</v>
      </c>
      <c r="J145" s="633">
        <f t="shared" ca="1" si="290"/>
        <v>160728.82999999999</v>
      </c>
      <c r="K145" s="633">
        <f t="shared" ca="1" si="290"/>
        <v>185528.98</v>
      </c>
      <c r="L145" s="633">
        <f t="shared" ca="1" si="290"/>
        <v>204965.49999999997</v>
      </c>
      <c r="M145" s="633">
        <f t="shared" ca="1" si="290"/>
        <v>195184.18</v>
      </c>
      <c r="N145" s="633">
        <f t="shared" ca="1" si="290"/>
        <v>251110.93</v>
      </c>
      <c r="O145" s="633">
        <f t="shared" ca="1" si="290"/>
        <v>266826.36</v>
      </c>
      <c r="P145" s="633">
        <f t="shared" ca="1" si="290"/>
        <v>251595.53000000003</v>
      </c>
      <c r="Q145" s="633">
        <f t="shared" ca="1" si="290"/>
        <v>286050.85000000003</v>
      </c>
      <c r="R145" s="633">
        <f t="shared" ca="1" si="290"/>
        <v>257639.72000000003</v>
      </c>
      <c r="AO145" s="27">
        <f t="shared" si="260"/>
        <v>45658</v>
      </c>
      <c r="AP145" s="41" t="str">
        <f t="shared" si="281"/>
        <v>er</v>
      </c>
      <c r="AQ145" s="41">
        <f t="shared" si="261"/>
        <v>148</v>
      </c>
      <c r="AS145" s="41">
        <f t="shared" si="262"/>
        <v>145</v>
      </c>
      <c r="AT145" s="41" t="str">
        <f t="shared" si="265"/>
        <v>eo</v>
      </c>
    </row>
    <row r="146" spans="1:46">
      <c r="A146" s="60">
        <f t="shared" si="263"/>
        <v>146</v>
      </c>
      <c r="B146" s="96" t="s">
        <v>5</v>
      </c>
      <c r="C146" s="634" t="s">
        <v>297</v>
      </c>
      <c r="D146" s="632">
        <f ca="1">+SUM(INDIRECT("'Monthly Resource Report'!"&amp;(VLOOKUP(D$1,$AO$1:$AP$197,2,FALSE)&amp;$A146&amp;":"&amp;VLOOKUP(DATE(YEAR(D$1),12,1),$AO$1:$AP$181,2,FALSE)&amp;$A146)))</f>
        <v>0</v>
      </c>
      <c r="E146" s="633">
        <f t="shared" ca="1" si="290"/>
        <v>0</v>
      </c>
      <c r="F146" s="633">
        <f t="shared" ca="1" si="290"/>
        <v>0</v>
      </c>
      <c r="G146" s="633">
        <f t="shared" ca="1" si="290"/>
        <v>0</v>
      </c>
      <c r="H146" s="633">
        <f t="shared" ca="1" si="290"/>
        <v>0</v>
      </c>
      <c r="I146" s="633">
        <f t="shared" ca="1" si="290"/>
        <v>0</v>
      </c>
      <c r="J146" s="633">
        <f t="shared" ca="1" si="290"/>
        <v>0</v>
      </c>
      <c r="K146" s="633">
        <f t="shared" ca="1" si="290"/>
        <v>0</v>
      </c>
      <c r="L146" s="633">
        <f t="shared" ca="1" si="290"/>
        <v>0</v>
      </c>
      <c r="M146" s="633">
        <f t="shared" ca="1" si="290"/>
        <v>0</v>
      </c>
      <c r="N146" s="633">
        <f t="shared" ca="1" si="290"/>
        <v>0</v>
      </c>
      <c r="O146" s="633">
        <f t="shared" ca="1" si="290"/>
        <v>0</v>
      </c>
      <c r="P146" s="633">
        <f t="shared" ca="1" si="290"/>
        <v>0</v>
      </c>
      <c r="Q146" s="633">
        <f t="shared" ca="1" si="290"/>
        <v>0</v>
      </c>
      <c r="R146" s="633">
        <f t="shared" ca="1" si="290"/>
        <v>0</v>
      </c>
      <c r="AO146" s="27">
        <f t="shared" si="260"/>
        <v>45689</v>
      </c>
      <c r="AP146" s="41" t="str">
        <f t="shared" si="281"/>
        <v>es</v>
      </c>
      <c r="AQ146" s="41">
        <f t="shared" si="261"/>
        <v>149</v>
      </c>
      <c r="AS146" s="41">
        <f t="shared" si="262"/>
        <v>146</v>
      </c>
      <c r="AT146" s="41" t="str">
        <f t="shared" si="265"/>
        <v>ep</v>
      </c>
    </row>
    <row r="147" spans="1:46">
      <c r="A147" s="60">
        <f t="shared" si="263"/>
        <v>147</v>
      </c>
      <c r="B147" s="96" t="s">
        <v>5</v>
      </c>
      <c r="C147" s="166" t="s">
        <v>43</v>
      </c>
      <c r="D147" s="88">
        <f ca="1">+SUM(INDIRECT("'Monthly Resource Report'!"&amp;(VLOOKUP(D$1,$AO$1:$AP$197,2,FALSE)&amp;$A147&amp;":"&amp;VLOOKUP(DATE(YEAR(D$1),12,1),$AO$1:$AP$181,2,FALSE)&amp;$A147)))</f>
        <v>2197.6100000000006</v>
      </c>
      <c r="E147" s="89">
        <f t="shared" ca="1" si="290"/>
        <v>1182.57</v>
      </c>
      <c r="F147" s="89">
        <f t="shared" ca="1" si="290"/>
        <v>1088.02</v>
      </c>
      <c r="G147" s="89">
        <f t="shared" ca="1" si="290"/>
        <v>1175.31</v>
      </c>
      <c r="H147" s="89">
        <f t="shared" ca="1" si="290"/>
        <v>2340.9499999999998</v>
      </c>
      <c r="I147" s="89">
        <f t="shared" ca="1" si="290"/>
        <v>1006.9100000000001</v>
      </c>
      <c r="J147" s="89">
        <f t="shared" ca="1" si="290"/>
        <v>2627.9900000000002</v>
      </c>
      <c r="K147" s="89">
        <f t="shared" ca="1" si="290"/>
        <v>1257.51</v>
      </c>
      <c r="L147" s="89">
        <f t="shared" ca="1" si="290"/>
        <v>1169.74</v>
      </c>
      <c r="M147" s="89">
        <f t="shared" ca="1" si="290"/>
        <v>1251.6400000000001</v>
      </c>
      <c r="N147" s="89">
        <f t="shared" ca="1" si="290"/>
        <v>2644.4200000000005</v>
      </c>
      <c r="O147" s="89">
        <f t="shared" ca="1" si="290"/>
        <v>1157.27</v>
      </c>
      <c r="P147" s="89">
        <f t="shared" ca="1" si="290"/>
        <v>2319.7999999999997</v>
      </c>
      <c r="Q147" s="89">
        <f t="shared" ca="1" si="290"/>
        <v>1210.73</v>
      </c>
      <c r="R147" s="89">
        <f t="shared" ca="1" si="290"/>
        <v>1043.3599999999999</v>
      </c>
      <c r="AO147" s="27">
        <f t="shared" si="260"/>
        <v>45717</v>
      </c>
      <c r="AP147" s="41" t="str">
        <f t="shared" si="281"/>
        <v>et</v>
      </c>
      <c r="AQ147" s="41">
        <f t="shared" si="261"/>
        <v>150</v>
      </c>
      <c r="AS147" s="41">
        <f t="shared" si="262"/>
        <v>147</v>
      </c>
      <c r="AT147" s="41" t="str">
        <f t="shared" si="265"/>
        <v>eq</v>
      </c>
    </row>
    <row r="148" spans="1:46">
      <c r="A148" s="60">
        <f t="shared" si="263"/>
        <v>148</v>
      </c>
      <c r="B148" s="96" t="s">
        <v>5</v>
      </c>
      <c r="C148" s="166" t="s">
        <v>44</v>
      </c>
      <c r="D148" s="632">
        <f ca="1">+SUM(INDIRECT("'Monthly Resource Report'!"&amp;(VLOOKUP(D$1,$AO$1:$AP$197,2,FALSE)&amp;$A148&amp;":"&amp;VLOOKUP(DATE(YEAR(D$1),12,1),$AO$1:$AP$181,2,FALSE)&amp;$A148)))</f>
        <v>3022.8</v>
      </c>
      <c r="E148" s="633">
        <f t="shared" ca="1" si="290"/>
        <v>1626.6100000000001</v>
      </c>
      <c r="F148" s="633">
        <f t="shared" ca="1" si="290"/>
        <v>2140.14</v>
      </c>
      <c r="G148" s="633">
        <f t="shared" ca="1" si="290"/>
        <v>2311.8199999999997</v>
      </c>
      <c r="H148" s="633">
        <f t="shared" ca="1" si="290"/>
        <v>4705.3199999999988</v>
      </c>
      <c r="I148" s="633">
        <f t="shared" ca="1" si="290"/>
        <v>2074.2000000000003</v>
      </c>
      <c r="J148" s="633">
        <f t="shared" ca="1" si="290"/>
        <v>5571.3799999999992</v>
      </c>
      <c r="K148" s="633">
        <f t="shared" ca="1" si="290"/>
        <v>2728.8199999999997</v>
      </c>
      <c r="L148" s="633">
        <f t="shared" ca="1" si="290"/>
        <v>2608.5100000000002</v>
      </c>
      <c r="M148" s="633">
        <f t="shared" ca="1" si="290"/>
        <v>2866.2299999999996</v>
      </c>
      <c r="N148" s="633">
        <f t="shared" ca="1" si="290"/>
        <v>6240.81</v>
      </c>
      <c r="O148" s="633">
        <f t="shared" ca="1" si="290"/>
        <v>2800.6099999999997</v>
      </c>
      <c r="P148" s="633">
        <f t="shared" ca="1" si="290"/>
        <v>5776.28</v>
      </c>
      <c r="Q148" s="633">
        <f t="shared" ca="1" si="290"/>
        <v>3099.54</v>
      </c>
      <c r="R148" s="633">
        <f t="shared" ca="1" si="290"/>
        <v>2744.0399999999995</v>
      </c>
      <c r="AO148" s="27">
        <f t="shared" si="260"/>
        <v>45748</v>
      </c>
      <c r="AP148" s="41" t="str">
        <f t="shared" si="281"/>
        <v>eu</v>
      </c>
      <c r="AQ148" s="41">
        <f t="shared" si="261"/>
        <v>151</v>
      </c>
      <c r="AS148" s="41">
        <f t="shared" si="262"/>
        <v>148</v>
      </c>
      <c r="AT148" s="41" t="str">
        <f t="shared" si="265"/>
        <v>er</v>
      </c>
    </row>
    <row r="149" spans="1:46">
      <c r="A149" s="60">
        <f t="shared" si="263"/>
        <v>149</v>
      </c>
      <c r="B149" s="171" t="s">
        <v>5</v>
      </c>
      <c r="C149" s="172" t="s">
        <v>45</v>
      </c>
      <c r="D149" s="92">
        <f ca="1">+(D147*2000)/D135</f>
        <v>0.37321165407152562</v>
      </c>
      <c r="E149" s="93">
        <f t="shared" ref="E149:G149" ca="1" si="291">+(E147*2000)/E135</f>
        <v>0.20053003657976184</v>
      </c>
      <c r="F149" s="93">
        <f t="shared" ca="1" si="291"/>
        <v>0.20058029578202896</v>
      </c>
      <c r="G149" s="93">
        <f t="shared" ca="1" si="291"/>
        <v>0.20056451681974455</v>
      </c>
      <c r="H149" s="93">
        <f t="shared" ref="H149:P149" ca="1" si="292">+(H147*2000)/H135</f>
        <v>0.42148059603991006</v>
      </c>
      <c r="I149" s="93">
        <f t="shared" ca="1" si="292"/>
        <v>0.20061088745735192</v>
      </c>
      <c r="J149" s="93">
        <f t="shared" ca="1" si="292"/>
        <v>0.42901418602593278</v>
      </c>
      <c r="K149" s="93">
        <f t="shared" ca="1" si="292"/>
        <v>0.20048560383835029</v>
      </c>
      <c r="L149" s="93">
        <f t="shared" ca="1" si="292"/>
        <v>0.20054103338850732</v>
      </c>
      <c r="M149" s="93">
        <f t="shared" ca="1" si="292"/>
        <v>0.20045888675382101</v>
      </c>
      <c r="N149" s="93">
        <f t="shared" ca="1" si="292"/>
        <v>0.42581854850940792</v>
      </c>
      <c r="O149" s="93">
        <f t="shared" ca="1" si="292"/>
        <v>0.20061401927870789</v>
      </c>
      <c r="P149" s="93">
        <f t="shared" ca="1" si="292"/>
        <v>0.37734833172851567</v>
      </c>
      <c r="Q149" s="93">
        <f t="shared" ref="Q149:R149" ca="1" si="293">+(Q147*2000)/Q135</f>
        <v>0.2005781431011511</v>
      </c>
      <c r="R149" s="93">
        <f t="shared" ca="1" si="293"/>
        <v>0.20058578755338966</v>
      </c>
      <c r="AO149" s="27">
        <f t="shared" si="260"/>
        <v>45778</v>
      </c>
      <c r="AP149" s="41" t="str">
        <f t="shared" si="281"/>
        <v>ev</v>
      </c>
      <c r="AQ149" s="41">
        <f t="shared" si="261"/>
        <v>152</v>
      </c>
      <c r="AS149" s="41">
        <f t="shared" si="262"/>
        <v>149</v>
      </c>
      <c r="AT149" s="41" t="str">
        <f t="shared" si="265"/>
        <v>es</v>
      </c>
    </row>
    <row r="150" spans="1:46">
      <c r="A150" s="60">
        <f t="shared" si="263"/>
        <v>150</v>
      </c>
      <c r="B150" s="96" t="s">
        <v>5</v>
      </c>
      <c r="C150" s="166" t="s">
        <v>46</v>
      </c>
      <c r="D150" s="88">
        <f ca="1">+SUM(INDIRECT("'Monthly Resource Report'!"&amp;(VLOOKUP(D$1,$AO$1:$AP$197,2,FALSE)&amp;$A150&amp;":"&amp;VLOOKUP(DATE(YEAR(D$1),12,1),$AO$1:$AP$181,2,FALSE)&amp;$A150)))</f>
        <v>1923.25</v>
      </c>
      <c r="E150" s="89">
        <f t="shared" ref="E150:R151" ca="1" si="294">+SUM(INDIRECT("'Monthly Resource Report'!"&amp;(VLOOKUP(E$1,$AO$1:$AP$197,2,FALSE)&amp;$A150&amp;":"&amp;VLOOKUP(DATE(YEAR(E$1),12,1),$AO$1:$AP$181,2,FALSE)&amp;$A150)))</f>
        <v>1926.2299999999996</v>
      </c>
      <c r="F150" s="89">
        <f t="shared" ca="1" si="294"/>
        <v>1769.6600000000003</v>
      </c>
      <c r="G150" s="89">
        <f t="shared" ca="1" si="294"/>
        <v>1912.4900000000002</v>
      </c>
      <c r="H150" s="89">
        <f t="shared" ca="1" si="294"/>
        <v>1801.63</v>
      </c>
      <c r="I150" s="89">
        <f t="shared" ca="1" si="294"/>
        <v>1635.97</v>
      </c>
      <c r="J150" s="89">
        <f t="shared" ca="1" si="294"/>
        <v>2009.2799999999997</v>
      </c>
      <c r="K150" s="89">
        <f t="shared" ca="1" si="294"/>
        <v>2060.81</v>
      </c>
      <c r="L150" s="89">
        <f t="shared" ca="1" si="294"/>
        <v>1915.7</v>
      </c>
      <c r="M150" s="89">
        <f t="shared" ca="1" si="294"/>
        <v>2050.12</v>
      </c>
      <c r="N150" s="89">
        <f t="shared" ca="1" si="294"/>
        <v>2038.02</v>
      </c>
      <c r="O150" s="89">
        <f t="shared" ca="1" si="294"/>
        <v>1893.6000000000001</v>
      </c>
      <c r="P150" s="89">
        <f t="shared" ca="1" si="294"/>
        <v>2015.4800000000005</v>
      </c>
      <c r="Q150" s="89">
        <f t="shared" ca="1" si="294"/>
        <v>1975.4699999999998</v>
      </c>
      <c r="R150" s="89">
        <f t="shared" ca="1" si="294"/>
        <v>1701.54</v>
      </c>
      <c r="AO150" s="27">
        <f t="shared" si="260"/>
        <v>45809</v>
      </c>
      <c r="AP150" s="41" t="str">
        <f t="shared" si="281"/>
        <v>ew</v>
      </c>
      <c r="AQ150" s="41">
        <f t="shared" si="261"/>
        <v>153</v>
      </c>
      <c r="AS150" s="41">
        <f t="shared" si="262"/>
        <v>150</v>
      </c>
      <c r="AT150" s="41" t="str">
        <f t="shared" si="265"/>
        <v>et</v>
      </c>
    </row>
    <row r="151" spans="1:46">
      <c r="A151" s="60">
        <f t="shared" si="263"/>
        <v>151</v>
      </c>
      <c r="B151" s="96" t="s">
        <v>5</v>
      </c>
      <c r="C151" s="166" t="s">
        <v>47</v>
      </c>
      <c r="D151" s="632">
        <f ca="1">+SUM(INDIRECT("'Monthly Resource Report'!"&amp;(VLOOKUP(D$1,$AO$1:$AP$197,2,FALSE)&amp;$A151&amp;":"&amp;VLOOKUP(DATE(YEAR(D$1),12,1),$AO$1:$AP$181,2,FALSE)&amp;$A151)))</f>
        <v>81820.709999999992</v>
      </c>
      <c r="E151" s="633">
        <f t="shared" ca="1" si="294"/>
        <v>81964.189999999988</v>
      </c>
      <c r="F151" s="633">
        <f t="shared" ca="1" si="294"/>
        <v>74375.55</v>
      </c>
      <c r="G151" s="633">
        <f t="shared" ca="1" si="294"/>
        <v>81455.94</v>
      </c>
      <c r="H151" s="633">
        <f t="shared" ca="1" si="294"/>
        <v>78394.45</v>
      </c>
      <c r="I151" s="633">
        <f t="shared" ca="1" si="294"/>
        <v>73267.64</v>
      </c>
      <c r="J151" s="633">
        <f t="shared" ca="1" si="294"/>
        <v>91905.030000000013</v>
      </c>
      <c r="K151" s="633">
        <f t="shared" ca="1" si="294"/>
        <v>96778.220000000016</v>
      </c>
      <c r="L151" s="633">
        <f t="shared" ca="1" si="294"/>
        <v>91182.900000000009</v>
      </c>
      <c r="M151" s="633">
        <f t="shared" ca="1" si="294"/>
        <v>101543.96</v>
      </c>
      <c r="N151" s="633">
        <f t="shared" ca="1" si="294"/>
        <v>103748.61</v>
      </c>
      <c r="O151" s="633">
        <f t="shared" ca="1" si="294"/>
        <v>97910.82</v>
      </c>
      <c r="P151" s="633">
        <f t="shared" ca="1" si="294"/>
        <v>108384.31000000001</v>
      </c>
      <c r="Q151" s="633">
        <f t="shared" ca="1" si="294"/>
        <v>109157.59</v>
      </c>
      <c r="R151" s="633">
        <f t="shared" ca="1" si="294"/>
        <v>96586.15</v>
      </c>
      <c r="AO151" s="27">
        <f t="shared" si="260"/>
        <v>45839</v>
      </c>
      <c r="AP151" s="41" t="str">
        <f t="shared" si="281"/>
        <v>ex</v>
      </c>
      <c r="AQ151" s="41">
        <f t="shared" si="261"/>
        <v>154</v>
      </c>
      <c r="AS151" s="41">
        <f t="shared" si="262"/>
        <v>151</v>
      </c>
      <c r="AT151" s="41" t="str">
        <f t="shared" si="265"/>
        <v>eu</v>
      </c>
    </row>
    <row r="152" spans="1:46">
      <c r="A152" s="60">
        <f t="shared" si="263"/>
        <v>152</v>
      </c>
      <c r="B152" s="180" t="s">
        <v>5</v>
      </c>
      <c r="C152" s="181" t="s">
        <v>48</v>
      </c>
      <c r="D152" s="94">
        <f ca="1">+(D150*2000)/D135</f>
        <v>0.32661815048760312</v>
      </c>
      <c r="E152" s="95">
        <f t="shared" ref="E152:G152" ca="1" si="295">+(E150*2000)/E135</f>
        <v>0.32663349515126766</v>
      </c>
      <c r="F152" s="95">
        <f t="shared" ca="1" si="295"/>
        <v>0.32624301596811217</v>
      </c>
      <c r="G152" s="95">
        <f t="shared" ca="1" si="295"/>
        <v>0.32636294490184997</v>
      </c>
      <c r="H152" s="95">
        <f t="shared" ref="H152:P152" ca="1" si="296">+(H150*2000)/H135</f>
        <v>0.32437774674528852</v>
      </c>
      <c r="I152" s="95">
        <f t="shared" ca="1" si="296"/>
        <v>0.32594114027430848</v>
      </c>
      <c r="J152" s="95">
        <f t="shared" ca="1" si="296"/>
        <v>0.32801099840493531</v>
      </c>
      <c r="K152" s="95">
        <f t="shared" ca="1" si="296"/>
        <v>0.32855622400307805</v>
      </c>
      <c r="L152" s="95">
        <f t="shared" ca="1" si="296"/>
        <v>0.32842893092684144</v>
      </c>
      <c r="M152" s="95">
        <f t="shared" ca="1" si="296"/>
        <v>0.32834103489161698</v>
      </c>
      <c r="N152" s="95">
        <f t="shared" ca="1" si="296"/>
        <v>0.32817280092918044</v>
      </c>
      <c r="O152" s="95">
        <f t="shared" ca="1" si="296"/>
        <v>0.3282576295126991</v>
      </c>
      <c r="P152" s="95">
        <f t="shared" ca="1" si="296"/>
        <v>0.32784637280463363</v>
      </c>
      <c r="Q152" s="95">
        <f t="shared" ref="Q152:R152" ca="1" si="297">+(Q150*2000)/Q135</f>
        <v>0.32727041070431134</v>
      </c>
      <c r="R152" s="95">
        <f t="shared" ca="1" si="297"/>
        <v>0.32712078376935544</v>
      </c>
      <c r="AO152" s="27">
        <f t="shared" si="260"/>
        <v>45870</v>
      </c>
      <c r="AP152" s="41" t="str">
        <f t="shared" si="281"/>
        <v>ey</v>
      </c>
      <c r="AQ152" s="41">
        <f t="shared" si="261"/>
        <v>155</v>
      </c>
      <c r="AS152" s="41">
        <f t="shared" si="262"/>
        <v>152</v>
      </c>
      <c r="AT152" s="41" t="str">
        <f t="shared" si="265"/>
        <v>ev</v>
      </c>
    </row>
    <row r="153" spans="1:46">
      <c r="A153" s="60">
        <f t="shared" si="263"/>
        <v>153</v>
      </c>
      <c r="B153" s="44" t="s">
        <v>5</v>
      </c>
      <c r="C153" s="626" t="s">
        <v>94</v>
      </c>
      <c r="D153" s="384">
        <f ca="1">+D121</f>
        <v>1546406.2849433827</v>
      </c>
      <c r="E153" s="385">
        <f t="shared" ref="E153:G153" ca="1" si="298">+E121</f>
        <v>1512286.5052193911</v>
      </c>
      <c r="F153" s="385">
        <f t="shared" ca="1" si="298"/>
        <v>1533771.9727530079</v>
      </c>
      <c r="G153" s="385">
        <f t="shared" ca="1" si="298"/>
        <v>1544280.266719745</v>
      </c>
      <c r="H153" s="385">
        <f t="shared" ref="H153:P153" ca="1" si="299">+H121</f>
        <v>1453341.7675159236</v>
      </c>
      <c r="I153" s="385">
        <f t="shared" ca="1" si="299"/>
        <v>1482331.3667728237</v>
      </c>
      <c r="J153" s="385">
        <f t="shared" ca="1" si="299"/>
        <v>1575909.6647204529</v>
      </c>
      <c r="K153" s="385">
        <f t="shared" ca="1" si="299"/>
        <v>1639319.723549186</v>
      </c>
      <c r="L153" s="385">
        <f t="shared" ca="1" si="299"/>
        <v>1636090.7010792638</v>
      </c>
      <c r="M153" s="385">
        <f t="shared" ca="1" si="299"/>
        <v>1629492.5964260439</v>
      </c>
      <c r="N153" s="385">
        <f t="shared" ca="1" si="299"/>
        <v>1588684.5355626324</v>
      </c>
      <c r="O153" s="385">
        <f t="shared" ca="1" si="299"/>
        <v>1623848.5903220102</v>
      </c>
      <c r="P153" s="385">
        <f t="shared" ca="1" si="299"/>
        <v>1607604.1587048832</v>
      </c>
      <c r="Q153" s="385">
        <f t="shared" ref="Q153:R153" ca="1" si="300">+Q121</f>
        <v>1575489.6934713374</v>
      </c>
      <c r="R153" s="385">
        <f t="shared" ca="1" si="300"/>
        <v>1531715.3224522292</v>
      </c>
      <c r="AO153" s="27">
        <f t="shared" si="260"/>
        <v>45901</v>
      </c>
      <c r="AP153" s="41" t="str">
        <f t="shared" si="281"/>
        <v>ez</v>
      </c>
      <c r="AQ153" s="41">
        <f t="shared" si="261"/>
        <v>156</v>
      </c>
      <c r="AS153" s="41">
        <f t="shared" si="262"/>
        <v>153</v>
      </c>
      <c r="AT153" s="41" t="str">
        <f t="shared" si="265"/>
        <v>ew</v>
      </c>
    </row>
    <row r="154" spans="1:46">
      <c r="A154" s="60">
        <f t="shared" si="263"/>
        <v>154</v>
      </c>
      <c r="B154" s="43" t="s">
        <v>5</v>
      </c>
      <c r="C154" s="627" t="s">
        <v>49</v>
      </c>
      <c r="D154" s="96">
        <f>+(DATE(YEAR(D$1)+1,1,1)-D$1)*24</f>
        <v>8760</v>
      </c>
      <c r="E154" s="17">
        <f t="shared" ref="E154:R154" si="301">+(DATE(YEAR(E$1)+1,1,1)-E$1)*24</f>
        <v>8760</v>
      </c>
      <c r="F154" s="17">
        <f t="shared" si="301"/>
        <v>8760</v>
      </c>
      <c r="G154" s="17">
        <f t="shared" si="301"/>
        <v>8784</v>
      </c>
      <c r="H154" s="17">
        <f t="shared" si="301"/>
        <v>8760</v>
      </c>
      <c r="I154" s="17">
        <f t="shared" si="301"/>
        <v>8760</v>
      </c>
      <c r="J154" s="17">
        <f t="shared" si="301"/>
        <v>8760</v>
      </c>
      <c r="K154" s="17">
        <f t="shared" si="301"/>
        <v>8784</v>
      </c>
      <c r="L154" s="17">
        <f t="shared" si="301"/>
        <v>8760</v>
      </c>
      <c r="M154" s="17">
        <f t="shared" si="301"/>
        <v>8760</v>
      </c>
      <c r="N154" s="17">
        <f t="shared" si="301"/>
        <v>8760</v>
      </c>
      <c r="O154" s="17">
        <f t="shared" si="301"/>
        <v>8784</v>
      </c>
      <c r="P154" s="17">
        <f t="shared" si="301"/>
        <v>8760</v>
      </c>
      <c r="Q154" s="17">
        <f t="shared" si="301"/>
        <v>8760</v>
      </c>
      <c r="R154" s="17">
        <f t="shared" si="301"/>
        <v>8760</v>
      </c>
      <c r="AO154" s="27">
        <f t="shared" si="260"/>
        <v>45931</v>
      </c>
      <c r="AP154" s="41" t="str">
        <f t="shared" si="281"/>
        <v>fa</v>
      </c>
      <c r="AQ154" s="41">
        <f t="shared" si="261"/>
        <v>157</v>
      </c>
      <c r="AS154" s="41">
        <f t="shared" si="262"/>
        <v>154</v>
      </c>
      <c r="AT154" s="41" t="str">
        <f>+"e"&amp;AT24</f>
        <v>ex</v>
      </c>
    </row>
    <row r="155" spans="1:46">
      <c r="A155" s="60">
        <f t="shared" si="263"/>
        <v>155</v>
      </c>
      <c r="B155" s="43" t="s">
        <v>5</v>
      </c>
      <c r="C155" s="166" t="s">
        <v>50</v>
      </c>
      <c r="D155" s="97">
        <f ca="1">+SUM(D137,D139,D146)</f>
        <v>29050837.82</v>
      </c>
      <c r="E155" s="85">
        <f t="shared" ref="E155:G155" ca="1" si="302">+SUM(E137,E139,E146)</f>
        <v>29960856.149999999</v>
      </c>
      <c r="F155" s="85">
        <f t="shared" ca="1" si="302"/>
        <v>29353909.669999998</v>
      </c>
      <c r="G155" s="85">
        <f t="shared" ca="1" si="302"/>
        <v>33212084.260000002</v>
      </c>
      <c r="H155" s="85">
        <f t="shared" ref="H155:P155" ca="1" si="303">+SUM(H137,H139,H146)</f>
        <v>32990760.77</v>
      </c>
      <c r="I155" s="85">
        <f t="shared" ca="1" si="303"/>
        <v>30712033.02</v>
      </c>
      <c r="J155" s="85">
        <f t="shared" ca="1" si="303"/>
        <v>38632697.759999998</v>
      </c>
      <c r="K155" s="85">
        <f t="shared" ca="1" si="303"/>
        <v>41471253.25</v>
      </c>
      <c r="L155" s="85">
        <f t="shared" ca="1" si="303"/>
        <v>39701399.140000001</v>
      </c>
      <c r="M155" s="85">
        <f t="shared" ca="1" si="303"/>
        <v>44165780.140000001</v>
      </c>
      <c r="N155" s="85">
        <f t="shared" ca="1" si="303"/>
        <v>46059452.560000002</v>
      </c>
      <c r="O155" s="85">
        <f t="shared" ca="1" si="303"/>
        <v>43660134.210000001</v>
      </c>
      <c r="P155" s="85">
        <f t="shared" ca="1" si="303"/>
        <v>50545960.32</v>
      </c>
      <c r="Q155" s="85">
        <f t="shared" ref="Q155:R155" ca="1" si="304">+SUM(Q137,Q139,Q146)</f>
        <v>56728036.619999997</v>
      </c>
      <c r="R155" s="85">
        <f t="shared" ca="1" si="304"/>
        <v>52675474.859999999</v>
      </c>
      <c r="AO155" s="27">
        <f t="shared" si="260"/>
        <v>45962</v>
      </c>
      <c r="AP155" s="41" t="str">
        <f t="shared" si="281"/>
        <v>fb</v>
      </c>
      <c r="AQ155" s="41">
        <f t="shared" si="261"/>
        <v>158</v>
      </c>
      <c r="AS155" s="41">
        <f t="shared" si="262"/>
        <v>155</v>
      </c>
      <c r="AT155" s="41" t="str">
        <f>+"e"&amp;AT25</f>
        <v>ey</v>
      </c>
    </row>
    <row r="156" spans="1:46">
      <c r="A156" s="60">
        <f t="shared" si="263"/>
        <v>156</v>
      </c>
      <c r="B156" s="43" t="s">
        <v>5</v>
      </c>
      <c r="C156" s="166" t="s">
        <v>51</v>
      </c>
      <c r="D156" s="98">
        <f ca="1">+D155/D133</f>
        <v>27.159011679814494</v>
      </c>
      <c r="E156" s="86">
        <f t="shared" ref="E156" ca="1" si="305">+E155/E133</f>
        <v>27.966393634970959</v>
      </c>
      <c r="F156" s="86">
        <f t="shared" ref="F156" ca="1" si="306">+F155/F133</f>
        <v>29.824219720459819</v>
      </c>
      <c r="G156" s="86">
        <f t="shared" ref="G156:P156" ca="1" si="307">+G155/G133</f>
        <v>31.223773121863605</v>
      </c>
      <c r="H156" s="86">
        <f t="shared" ca="1" si="307"/>
        <v>32.924214347959904</v>
      </c>
      <c r="I156" s="86">
        <f t="shared" ca="1" si="307"/>
        <v>33.753857774285848</v>
      </c>
      <c r="J156" s="86">
        <f t="shared" ca="1" si="307"/>
        <v>34.253151468863727</v>
      </c>
      <c r="K156" s="86">
        <f t="shared" ca="1" si="307"/>
        <v>36.021414896137777</v>
      </c>
      <c r="L156" s="86">
        <f t="shared" ca="1" si="307"/>
        <v>37.262137633789358</v>
      </c>
      <c r="M156" s="86">
        <f t="shared" ca="1" si="307"/>
        <v>38.734253894010784</v>
      </c>
      <c r="N156" s="86">
        <f t="shared" ca="1" si="307"/>
        <v>40.635384541819569</v>
      </c>
      <c r="O156" s="86">
        <f t="shared" ca="1" si="307"/>
        <v>41.455840920127692</v>
      </c>
      <c r="P156" s="86">
        <f t="shared" ca="1" si="307"/>
        <v>45.091824569059881</v>
      </c>
      <c r="Q156" s="86">
        <f t="shared" ref="Q156:R156" ca="1" si="308">+Q155/Q133</f>
        <v>51.631379258120688</v>
      </c>
      <c r="R156" s="86">
        <f t="shared" ca="1" si="308"/>
        <v>55.661900585645618</v>
      </c>
      <c r="AO156" s="27">
        <f t="shared" si="260"/>
        <v>45992</v>
      </c>
      <c r="AP156" s="41" t="str">
        <f t="shared" si="281"/>
        <v>fc</v>
      </c>
      <c r="AQ156" s="41">
        <f t="shared" si="261"/>
        <v>159</v>
      </c>
      <c r="AS156" s="41">
        <f t="shared" si="262"/>
        <v>156</v>
      </c>
      <c r="AT156" s="41" t="str">
        <f t="shared" ref="AT156" si="309">+"e"&amp;AT26</f>
        <v>ez</v>
      </c>
    </row>
    <row r="157" spans="1:46">
      <c r="A157" s="60">
        <f t="shared" si="263"/>
        <v>157</v>
      </c>
      <c r="B157" s="43" t="s">
        <v>5</v>
      </c>
      <c r="C157" s="166" t="s">
        <v>52</v>
      </c>
      <c r="D157" s="99">
        <f ca="1">+D151+D148</f>
        <v>84843.51</v>
      </c>
      <c r="E157" s="87">
        <f t="shared" ref="E157:G157" ca="1" si="310">+E151+E148</f>
        <v>83590.799999999988</v>
      </c>
      <c r="F157" s="87">
        <f t="shared" ca="1" si="310"/>
        <v>76515.69</v>
      </c>
      <c r="G157" s="87">
        <f t="shared" ca="1" si="310"/>
        <v>83767.760000000009</v>
      </c>
      <c r="H157" s="87">
        <f t="shared" ref="H157:P157" ca="1" si="311">+H151+H148</f>
        <v>83099.76999999999</v>
      </c>
      <c r="I157" s="87">
        <f t="shared" ca="1" si="311"/>
        <v>75341.84</v>
      </c>
      <c r="J157" s="87">
        <f t="shared" ca="1" si="311"/>
        <v>97476.410000000018</v>
      </c>
      <c r="K157" s="87">
        <f t="shared" ca="1" si="311"/>
        <v>99507.040000000008</v>
      </c>
      <c r="L157" s="87">
        <f t="shared" ca="1" si="311"/>
        <v>93791.41</v>
      </c>
      <c r="M157" s="87">
        <f t="shared" ca="1" si="311"/>
        <v>104410.19</v>
      </c>
      <c r="N157" s="87">
        <f t="shared" ca="1" si="311"/>
        <v>109989.42</v>
      </c>
      <c r="O157" s="87">
        <f t="shared" ca="1" si="311"/>
        <v>100711.43000000001</v>
      </c>
      <c r="P157" s="87">
        <f t="shared" ca="1" si="311"/>
        <v>114160.59000000001</v>
      </c>
      <c r="Q157" s="87">
        <f t="shared" ref="Q157:R157" ca="1" si="312">+Q151+Q148</f>
        <v>112257.12999999999</v>
      </c>
      <c r="R157" s="87">
        <f t="shared" ca="1" si="312"/>
        <v>99330.189999999988</v>
      </c>
      <c r="AO157" s="27">
        <f t="shared" si="260"/>
        <v>46023</v>
      </c>
      <c r="AP157" s="41" t="str">
        <f t="shared" si="281"/>
        <v>fd</v>
      </c>
      <c r="AQ157" s="41">
        <f t="shared" si="261"/>
        <v>160</v>
      </c>
      <c r="AS157" s="41">
        <f t="shared" si="262"/>
        <v>157</v>
      </c>
      <c r="AT157" s="41" t="str">
        <f>+"f"&amp;AT1</f>
        <v>fa</v>
      </c>
    </row>
    <row r="158" spans="1:46">
      <c r="A158" s="60">
        <f t="shared" si="263"/>
        <v>158</v>
      </c>
      <c r="B158" s="43" t="s">
        <v>5</v>
      </c>
      <c r="C158" s="166" t="s">
        <v>53</v>
      </c>
      <c r="D158" s="98">
        <f ca="1">+D157/D133</f>
        <v>7.9318396712816652E-2</v>
      </c>
      <c r="E158" s="86">
        <f t="shared" ref="E158" ca="1" si="313">+E157/E133</f>
        <v>7.8026248828077308E-2</v>
      </c>
      <c r="F158" s="86">
        <f t="shared" ref="F158" ca="1" si="314">+F157/F133</f>
        <v>7.7741628841858812E-2</v>
      </c>
      <c r="G158" s="86">
        <f t="shared" ref="G158:P158" ca="1" si="315">+G157/G133</f>
        <v>7.8752827214666393E-2</v>
      </c>
      <c r="H158" s="86">
        <f t="shared" ca="1" si="315"/>
        <v>8.2932147543385307E-2</v>
      </c>
      <c r="I158" s="86">
        <f t="shared" ca="1" si="315"/>
        <v>8.2803953426232688E-2</v>
      </c>
      <c r="J158" s="86">
        <f t="shared" ca="1" si="315"/>
        <v>8.6426121652526902E-2</v>
      </c>
      <c r="K158" s="86">
        <f t="shared" ca="1" si="315"/>
        <v>8.6430577617679735E-2</v>
      </c>
      <c r="L158" s="86">
        <f t="shared" ca="1" si="315"/>
        <v>8.8028847949744263E-2</v>
      </c>
      <c r="M158" s="86">
        <f t="shared" ca="1" si="315"/>
        <v>9.1569780852101712E-2</v>
      </c>
      <c r="N158" s="86">
        <f t="shared" ca="1" si="315"/>
        <v>9.7036810661383602E-2</v>
      </c>
      <c r="O158" s="86">
        <f t="shared" ca="1" si="315"/>
        <v>9.5626756455602202E-2</v>
      </c>
      <c r="P158" s="86">
        <f t="shared" ca="1" si="315"/>
        <v>0.10184215047831487</v>
      </c>
      <c r="Q158" s="86">
        <f t="shared" ref="Q158:R158" ca="1" si="316">+Q157/Q133</f>
        <v>0.10217153278692404</v>
      </c>
      <c r="R158" s="86">
        <f t="shared" ca="1" si="316"/>
        <v>0.10496169565870886</v>
      </c>
      <c r="AO158" s="27">
        <f t="shared" si="260"/>
        <v>46054</v>
      </c>
      <c r="AP158" s="41" t="str">
        <f t="shared" si="281"/>
        <v>fe</v>
      </c>
      <c r="AQ158" s="41">
        <f t="shared" si="261"/>
        <v>161</v>
      </c>
      <c r="AS158" s="41">
        <f t="shared" si="262"/>
        <v>158</v>
      </c>
      <c r="AT158" s="41" t="str">
        <f t="shared" ref="AT158:AT168" si="317">+"f"&amp;AT2</f>
        <v>fb</v>
      </c>
    </row>
    <row r="159" spans="1:46">
      <c r="A159" s="60">
        <f t="shared" si="263"/>
        <v>159</v>
      </c>
      <c r="B159" s="43" t="s">
        <v>5</v>
      </c>
      <c r="C159" s="166" t="s">
        <v>228</v>
      </c>
      <c r="D159" s="85">
        <f ca="1">+D157+D155</f>
        <v>29135681.330000002</v>
      </c>
      <c r="E159" s="85">
        <f t="shared" ref="E159:G159" ca="1" si="318">+E157+E155</f>
        <v>30044446.949999999</v>
      </c>
      <c r="F159" s="85">
        <f t="shared" ca="1" si="318"/>
        <v>29430425.359999999</v>
      </c>
      <c r="G159" s="85">
        <f t="shared" ca="1" si="318"/>
        <v>33295852.020000003</v>
      </c>
      <c r="H159" s="85">
        <f t="shared" ref="H159:P159" ca="1" si="319">+H157+H155</f>
        <v>33073860.539999999</v>
      </c>
      <c r="I159" s="85">
        <f t="shared" ca="1" si="319"/>
        <v>30787374.859999999</v>
      </c>
      <c r="J159" s="85">
        <f t="shared" ca="1" si="319"/>
        <v>38730174.169999994</v>
      </c>
      <c r="K159" s="85">
        <f t="shared" ca="1" si="319"/>
        <v>41570760.289999999</v>
      </c>
      <c r="L159" s="85">
        <f t="shared" ca="1" si="319"/>
        <v>39795190.549999997</v>
      </c>
      <c r="M159" s="85">
        <f t="shared" ca="1" si="319"/>
        <v>44270190.329999998</v>
      </c>
      <c r="N159" s="85">
        <f t="shared" ca="1" si="319"/>
        <v>46169441.980000004</v>
      </c>
      <c r="O159" s="85">
        <f t="shared" ca="1" si="319"/>
        <v>43760845.640000001</v>
      </c>
      <c r="P159" s="85">
        <f t="shared" ca="1" si="319"/>
        <v>50660120.910000004</v>
      </c>
      <c r="Q159" s="85">
        <f t="shared" ref="Q159:R159" ca="1" si="320">+Q157+Q155</f>
        <v>56840293.75</v>
      </c>
      <c r="R159" s="85">
        <f t="shared" ca="1" si="320"/>
        <v>52774805.049999997</v>
      </c>
      <c r="AO159" s="27">
        <f t="shared" si="260"/>
        <v>46082</v>
      </c>
      <c r="AP159" s="41" t="str">
        <f t="shared" si="281"/>
        <v>ff</v>
      </c>
      <c r="AQ159" s="41">
        <f t="shared" si="261"/>
        <v>162</v>
      </c>
      <c r="AS159" s="41">
        <f t="shared" si="262"/>
        <v>159</v>
      </c>
      <c r="AT159" s="41" t="str">
        <f t="shared" si="317"/>
        <v>fc</v>
      </c>
    </row>
    <row r="160" spans="1:46">
      <c r="A160" s="60">
        <f t="shared" si="263"/>
        <v>160</v>
      </c>
      <c r="B160" s="183" t="s">
        <v>5</v>
      </c>
      <c r="C160" s="351" t="s">
        <v>229</v>
      </c>
      <c r="D160" s="184">
        <f ca="1">+D159/D133</f>
        <v>27.238330076527312</v>
      </c>
      <c r="E160" s="184">
        <f t="shared" ref="E160" ca="1" si="321">+E159/E133</f>
        <v>28.044419883799037</v>
      </c>
      <c r="F160" s="184">
        <f t="shared" ref="F160" ca="1" si="322">+F159/F133</f>
        <v>29.901961349301679</v>
      </c>
      <c r="G160" s="184">
        <f t="shared" ref="G160:P160" ca="1" si="323">+G159/G133</f>
        <v>31.302525949078273</v>
      </c>
      <c r="H160" s="184">
        <f t="shared" ca="1" si="323"/>
        <v>33.007146495503292</v>
      </c>
      <c r="I160" s="184">
        <f t="shared" ca="1" si="323"/>
        <v>33.836661727712084</v>
      </c>
      <c r="J160" s="184">
        <f t="shared" ca="1" si="323"/>
        <v>34.339577590516249</v>
      </c>
      <c r="K160" s="184">
        <f t="shared" ca="1" si="323"/>
        <v>36.107845473755454</v>
      </c>
      <c r="L160" s="184">
        <f t="shared" ca="1" si="323"/>
        <v>37.350166481739095</v>
      </c>
      <c r="M160" s="184">
        <f t="shared" ca="1" si="323"/>
        <v>38.825823674862882</v>
      </c>
      <c r="N160" s="184">
        <f t="shared" ca="1" si="323"/>
        <v>40.732421352480955</v>
      </c>
      <c r="O160" s="184">
        <f t="shared" ca="1" si="323"/>
        <v>41.551467676583293</v>
      </c>
      <c r="P160" s="184">
        <f t="shared" ca="1" si="323"/>
        <v>45.1936667195382</v>
      </c>
      <c r="Q160" s="184">
        <f t="shared" ref="Q160:R160" ca="1" si="324">+Q159/Q133</f>
        <v>51.733550790907614</v>
      </c>
      <c r="R160" s="184">
        <f t="shared" ca="1" si="324"/>
        <v>55.766862281304327</v>
      </c>
      <c r="AO160" s="27">
        <f t="shared" si="260"/>
        <v>46113</v>
      </c>
      <c r="AP160" s="41" t="str">
        <f t="shared" si="281"/>
        <v>fg</v>
      </c>
      <c r="AQ160" s="41">
        <f t="shared" si="261"/>
        <v>163</v>
      </c>
      <c r="AS160" s="41">
        <f t="shared" si="262"/>
        <v>160</v>
      </c>
      <c r="AT160" s="41" t="str">
        <f t="shared" si="317"/>
        <v>fd</v>
      </c>
    </row>
    <row r="161" spans="1:46" ht="15.75" thickBot="1">
      <c r="A161" s="60">
        <f t="shared" si="263"/>
        <v>161</v>
      </c>
      <c r="B161" s="42"/>
      <c r="C161" s="185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AO161" s="27">
        <f t="shared" si="260"/>
        <v>46143</v>
      </c>
      <c r="AP161" s="41" t="str">
        <f t="shared" si="281"/>
        <v>fh</v>
      </c>
      <c r="AQ161" s="41">
        <f t="shared" si="261"/>
        <v>164</v>
      </c>
      <c r="AS161" s="41">
        <f t="shared" si="262"/>
        <v>161</v>
      </c>
      <c r="AT161" s="41" t="str">
        <f t="shared" si="317"/>
        <v>fe</v>
      </c>
    </row>
    <row r="162" spans="1:46">
      <c r="A162" s="60">
        <f t="shared" si="263"/>
        <v>162</v>
      </c>
      <c r="B162" s="188" t="s">
        <v>32</v>
      </c>
      <c r="C162" s="189" t="s">
        <v>33</v>
      </c>
      <c r="D162" s="100" t="str">
        <f>+D$2</f>
        <v>CY 2013</v>
      </c>
      <c r="E162" s="101" t="str">
        <f t="shared" ref="E162:R162" si="325">+E$2</f>
        <v>CY 2014</v>
      </c>
      <c r="F162" s="101" t="str">
        <f t="shared" si="325"/>
        <v>CY 2015</v>
      </c>
      <c r="G162" s="101" t="str">
        <f t="shared" si="325"/>
        <v>CY 2016</v>
      </c>
      <c r="H162" s="101" t="str">
        <f t="shared" si="325"/>
        <v>CY 2017</v>
      </c>
      <c r="I162" s="101" t="str">
        <f t="shared" si="325"/>
        <v>CY 2018</v>
      </c>
      <c r="J162" s="101" t="str">
        <f t="shared" si="325"/>
        <v>CY 2019</v>
      </c>
      <c r="K162" s="101" t="str">
        <f t="shared" si="325"/>
        <v>CY 2020</v>
      </c>
      <c r="L162" s="101" t="str">
        <f t="shared" si="325"/>
        <v>CY 2021</v>
      </c>
      <c r="M162" s="101" t="str">
        <f t="shared" si="325"/>
        <v>CY 2022</v>
      </c>
      <c r="N162" s="101" t="str">
        <f t="shared" si="325"/>
        <v>CY 2023</v>
      </c>
      <c r="O162" s="101" t="str">
        <f t="shared" si="325"/>
        <v>CY 2024</v>
      </c>
      <c r="P162" s="101" t="str">
        <f t="shared" si="325"/>
        <v>CY 2025</v>
      </c>
      <c r="Q162" s="101" t="str">
        <f t="shared" si="325"/>
        <v>CY 2026</v>
      </c>
      <c r="R162" s="101" t="str">
        <f t="shared" si="325"/>
        <v>CY 2027</v>
      </c>
      <c r="AO162" s="27">
        <f t="shared" si="260"/>
        <v>46174</v>
      </c>
      <c r="AP162" s="41" t="str">
        <f t="shared" si="281"/>
        <v>fi</v>
      </c>
      <c r="AQ162" s="41">
        <f t="shared" si="261"/>
        <v>165</v>
      </c>
      <c r="AS162" s="41">
        <f t="shared" si="262"/>
        <v>162</v>
      </c>
      <c r="AT162" s="41" t="str">
        <f t="shared" si="317"/>
        <v>ff</v>
      </c>
    </row>
    <row r="163" spans="1:46">
      <c r="A163" s="60">
        <f t="shared" si="263"/>
        <v>163</v>
      </c>
      <c r="B163" s="75" t="s">
        <v>6</v>
      </c>
      <c r="C163" s="163" t="s">
        <v>34</v>
      </c>
      <c r="D163" s="75">
        <f ca="1">+AVERAGE(INDIRECT("'Monthly Resource Report'!"&amp;VLOOKUP(D$1,$AO$1:$AP$197,2,FALSE)&amp;$A163&amp;":"&amp;VLOOKUP(DATE(YEAR(D$1),12,1),$AO$1:$AP$197,2,FALSE)&amp;$A163))</f>
        <v>151</v>
      </c>
      <c r="E163" s="76">
        <f t="shared" ref="E163:R163" ca="1" si="326">+AVERAGE(INDIRECT("'Monthly Resource Report'!"&amp;VLOOKUP(E$1,$AO$1:$AP$197,2,FALSE)&amp;$A163&amp;":"&amp;VLOOKUP(DATE(YEAR(E$1),12,1),$AO$1:$AP$197,2,FALSE)&amp;$A163))</f>
        <v>151</v>
      </c>
      <c r="F163" s="76">
        <f t="shared" ca="1" si="326"/>
        <v>151</v>
      </c>
      <c r="G163" s="76">
        <f t="shared" ca="1" si="326"/>
        <v>151</v>
      </c>
      <c r="H163" s="76">
        <f t="shared" ca="1" si="326"/>
        <v>151</v>
      </c>
      <c r="I163" s="76">
        <f t="shared" ca="1" si="326"/>
        <v>151</v>
      </c>
      <c r="J163" s="76">
        <f t="shared" ca="1" si="326"/>
        <v>151</v>
      </c>
      <c r="K163" s="76">
        <f t="shared" ca="1" si="326"/>
        <v>151</v>
      </c>
      <c r="L163" s="76">
        <f t="shared" ca="1" si="326"/>
        <v>151</v>
      </c>
      <c r="M163" s="76">
        <f t="shared" ca="1" si="326"/>
        <v>151</v>
      </c>
      <c r="N163" s="76">
        <f t="shared" ca="1" si="326"/>
        <v>151</v>
      </c>
      <c r="O163" s="76">
        <f t="shared" ca="1" si="326"/>
        <v>151</v>
      </c>
      <c r="P163" s="76">
        <f t="shared" ca="1" si="326"/>
        <v>151</v>
      </c>
      <c r="Q163" s="76">
        <f t="shared" ca="1" si="326"/>
        <v>151</v>
      </c>
      <c r="R163" s="76">
        <f t="shared" ca="1" si="326"/>
        <v>151</v>
      </c>
      <c r="AO163" s="27">
        <f t="shared" si="260"/>
        <v>46204</v>
      </c>
      <c r="AP163" s="41" t="str">
        <f t="shared" si="281"/>
        <v>fj</v>
      </c>
      <c r="AQ163" s="41">
        <f t="shared" si="261"/>
        <v>166</v>
      </c>
      <c r="AS163" s="41">
        <f t="shared" si="262"/>
        <v>163</v>
      </c>
      <c r="AT163" s="41" t="str">
        <f t="shared" si="317"/>
        <v>fg</v>
      </c>
    </row>
    <row r="164" spans="1:46">
      <c r="A164" s="60">
        <f t="shared" si="263"/>
        <v>164</v>
      </c>
      <c r="B164" s="96" t="s">
        <v>6</v>
      </c>
      <c r="C164" s="166" t="s">
        <v>35</v>
      </c>
      <c r="D164" s="90">
        <f ca="1">+SUM(INDIRECT("'Monthly Resource Report'!"&amp;(VLOOKUP(D$1,$AO$1:$AP$197,2,FALSE)&amp;$A164&amp;":"&amp;VLOOKUP(DATE(YEAR(D$1),12,1),$AO$1:$AP$181,2,FALSE)&amp;$A164)))</f>
        <v>545174.2931705591</v>
      </c>
      <c r="E164" s="91">
        <f t="shared" ref="E164:R165" ca="1" si="327">+SUM(INDIRECT("'Monthly Resource Report'!"&amp;(VLOOKUP(E$1,$AO$1:$AP$197,2,FALSE)&amp;$A164&amp;":"&amp;VLOOKUP(DATE(YEAR(E$1),12,1),$AO$1:$AP$181,2,FALSE)&amp;$A164)))</f>
        <v>469145.55157466384</v>
      </c>
      <c r="F164" s="91">
        <f t="shared" ca="1" si="327"/>
        <v>537911.6042993631</v>
      </c>
      <c r="G164" s="91">
        <f t="shared" ca="1" si="327"/>
        <v>542266.81351733895</v>
      </c>
      <c r="H164" s="91">
        <f t="shared" ca="1" si="327"/>
        <v>471387.14879688615</v>
      </c>
      <c r="I164" s="91">
        <f t="shared" ca="1" si="327"/>
        <v>526802.88481953286</v>
      </c>
      <c r="J164" s="91">
        <f t="shared" ca="1" si="327"/>
        <v>559590.98858811031</v>
      </c>
      <c r="K164" s="91">
        <f t="shared" ca="1" si="327"/>
        <v>531677.93657112517</v>
      </c>
      <c r="L164" s="91">
        <f t="shared" ca="1" si="327"/>
        <v>568620.92179759371</v>
      </c>
      <c r="M164" s="91">
        <f t="shared" ca="1" si="327"/>
        <v>566666.20222929935</v>
      </c>
      <c r="N164" s="91">
        <f t="shared" ca="1" si="327"/>
        <v>489369.98186482658</v>
      </c>
      <c r="O164" s="91">
        <f t="shared" ca="1" si="327"/>
        <v>561865.46974522306</v>
      </c>
      <c r="P164" s="91">
        <f t="shared" ca="1" si="327"/>
        <v>556954.81953290873</v>
      </c>
      <c r="Q164" s="91">
        <f t="shared" ca="1" si="327"/>
        <v>507616.29953998583</v>
      </c>
      <c r="R164" s="91">
        <f t="shared" ca="1" si="327"/>
        <v>544368.20727176219</v>
      </c>
      <c r="AO164" s="27">
        <f t="shared" si="260"/>
        <v>46235</v>
      </c>
      <c r="AP164" s="41" t="str">
        <f t="shared" si="281"/>
        <v>fk</v>
      </c>
      <c r="AQ164" s="41">
        <f t="shared" si="261"/>
        <v>167</v>
      </c>
      <c r="AS164" s="41">
        <f t="shared" si="262"/>
        <v>164</v>
      </c>
      <c r="AT164" s="41" t="str">
        <f t="shared" si="317"/>
        <v>fh</v>
      </c>
    </row>
    <row r="165" spans="1:46">
      <c r="A165" s="60">
        <f t="shared" si="263"/>
        <v>165</v>
      </c>
      <c r="B165" s="96" t="s">
        <v>6</v>
      </c>
      <c r="C165" s="166" t="s">
        <v>36</v>
      </c>
      <c r="D165" s="88">
        <f ca="1">+SUM(INDIRECT("'Monthly Resource Report'!"&amp;(VLOOKUP(D$1,$AO$1:$AP$197,2,FALSE)&amp;$A165&amp;":"&amp;VLOOKUP(DATE(YEAR(D$1),12,1),$AO$1:$AP$181,2,FALSE)&amp;$A165)))</f>
        <v>1123794.58</v>
      </c>
      <c r="E165" s="89">
        <f t="shared" ca="1" si="327"/>
        <v>966903.77</v>
      </c>
      <c r="F165" s="89">
        <f t="shared" ca="1" si="327"/>
        <v>1118557.9700000002</v>
      </c>
      <c r="G165" s="89">
        <f t="shared" ca="1" si="327"/>
        <v>1122576.58</v>
      </c>
      <c r="H165" s="89">
        <f t="shared" ca="1" si="327"/>
        <v>963208.60000000009</v>
      </c>
      <c r="I165" s="89">
        <f t="shared" ca="1" si="327"/>
        <v>1080209.57</v>
      </c>
      <c r="J165" s="89">
        <f t="shared" ca="1" si="327"/>
        <v>1154268.3800000001</v>
      </c>
      <c r="K165" s="89">
        <f t="shared" ca="1" si="327"/>
        <v>1098315.99</v>
      </c>
      <c r="L165" s="89">
        <f t="shared" ca="1" si="327"/>
        <v>1174620.3700000001</v>
      </c>
      <c r="M165" s="89">
        <f t="shared" ca="1" si="327"/>
        <v>1170258.77</v>
      </c>
      <c r="N165" s="89">
        <f t="shared" ca="1" si="327"/>
        <v>1010399.9800000001</v>
      </c>
      <c r="O165" s="89">
        <f t="shared" ca="1" si="327"/>
        <v>1170800.79</v>
      </c>
      <c r="P165" s="89">
        <f t="shared" ca="1" si="327"/>
        <v>1154123.3800000001</v>
      </c>
      <c r="Q165" s="89">
        <f t="shared" ca="1" si="327"/>
        <v>1045391.38</v>
      </c>
      <c r="R165" s="89">
        <f t="shared" ca="1" si="327"/>
        <v>1119983.9900000002</v>
      </c>
      <c r="AO165" s="27">
        <f t="shared" si="260"/>
        <v>46266</v>
      </c>
      <c r="AP165" s="41" t="str">
        <f t="shared" si="281"/>
        <v>fl</v>
      </c>
      <c r="AQ165" s="41">
        <f t="shared" si="261"/>
        <v>168</v>
      </c>
      <c r="AS165" s="41">
        <f t="shared" si="262"/>
        <v>165</v>
      </c>
      <c r="AT165" s="41" t="str">
        <f t="shared" si="317"/>
        <v>fi</v>
      </c>
    </row>
    <row r="166" spans="1:46">
      <c r="A166" s="60">
        <f t="shared" si="263"/>
        <v>166</v>
      </c>
      <c r="B166" s="171" t="s">
        <v>6</v>
      </c>
      <c r="C166" s="172" t="s">
        <v>95</v>
      </c>
      <c r="D166" s="77">
        <f ca="1">+D165/(D163*D186)</f>
        <v>0.84958312921467238</v>
      </c>
      <c r="E166" s="78">
        <f t="shared" ref="E166" ca="1" si="328">+E165/(E163*E186)</f>
        <v>0.73097445492757573</v>
      </c>
      <c r="F166" s="78">
        <f t="shared" ref="F166" ca="1" si="329">+F165/(F163*F186)</f>
        <v>0.84562427802473628</v>
      </c>
      <c r="G166" s="78">
        <f t="shared" ref="G166:P166" ca="1" si="330">+G165/(G163*G186)</f>
        <v>0.84634357772711377</v>
      </c>
      <c r="H166" s="78">
        <f t="shared" ca="1" si="330"/>
        <v>0.72818092473313378</v>
      </c>
      <c r="I166" s="78">
        <f t="shared" ca="1" si="330"/>
        <v>0.81663307780700967</v>
      </c>
      <c r="J166" s="78">
        <f t="shared" ca="1" si="330"/>
        <v>0.87262117088511904</v>
      </c>
      <c r="K166" s="78">
        <f t="shared" ca="1" si="330"/>
        <v>0.82805280371295187</v>
      </c>
      <c r="L166" s="78">
        <f t="shared" ca="1" si="330"/>
        <v>0.88800717439293608</v>
      </c>
      <c r="M166" s="78">
        <f t="shared" ca="1" si="330"/>
        <v>0.88470982642353868</v>
      </c>
      <c r="N166" s="78">
        <f t="shared" ca="1" si="330"/>
        <v>0.76385737397562681</v>
      </c>
      <c r="O166" s="78">
        <f t="shared" ca="1" si="330"/>
        <v>0.88270123131762745</v>
      </c>
      <c r="P166" s="78">
        <f t="shared" ca="1" si="330"/>
        <v>0.87251155160422156</v>
      </c>
      <c r="Q166" s="78">
        <f t="shared" ref="Q166:R166" ca="1" si="331">+Q165/(Q163*Q186)</f>
        <v>0.7903106988418156</v>
      </c>
      <c r="R166" s="78">
        <f t="shared" ca="1" si="331"/>
        <v>0.84670234207263617</v>
      </c>
      <c r="AO166" s="27">
        <f t="shared" si="260"/>
        <v>46296</v>
      </c>
      <c r="AP166" s="41" t="str">
        <f t="shared" si="281"/>
        <v>fm</v>
      </c>
      <c r="AQ166" s="41">
        <f t="shared" si="261"/>
        <v>169</v>
      </c>
      <c r="AS166" s="41">
        <f t="shared" si="262"/>
        <v>166</v>
      </c>
      <c r="AT166" s="41" t="str">
        <f t="shared" si="317"/>
        <v>fj</v>
      </c>
    </row>
    <row r="167" spans="1:46">
      <c r="A167" s="60">
        <f t="shared" si="263"/>
        <v>167</v>
      </c>
      <c r="B167" s="96" t="s">
        <v>6</v>
      </c>
      <c r="C167" s="166" t="s">
        <v>268</v>
      </c>
      <c r="D167" s="88">
        <f ca="1">+SUM(INDIRECT("'Monthly Resource Report'!"&amp;(VLOOKUP(D$1,$AO$1:$AP$197,2,FALSE)&amp;$A167&amp;":"&amp;VLOOKUP(DATE(YEAR(D$1),12,1),$AO$1:$AP$181,2,FALSE)&amp;$A167)))</f>
        <v>12325300.419999998</v>
      </c>
      <c r="E167" s="89">
        <f t="shared" ref="E167:R167" ca="1" si="332">+SUM(INDIRECT("'Monthly Resource Report'!"&amp;(VLOOKUP(E$1,$AO$1:$AP$197,2,FALSE)&amp;$A167&amp;":"&amp;VLOOKUP(DATE(YEAR(E$1),12,1),$AO$1:$AP$181,2,FALSE)&amp;$A167)))</f>
        <v>10606442.629999999</v>
      </c>
      <c r="F167" s="89">
        <f t="shared" ca="1" si="332"/>
        <v>12161105.550000001</v>
      </c>
      <c r="G167" s="89">
        <f t="shared" ca="1" si="332"/>
        <v>12259568.119999999</v>
      </c>
      <c r="H167" s="89">
        <f t="shared" ca="1" si="332"/>
        <v>10657120.659999998</v>
      </c>
      <c r="I167" s="89">
        <f t="shared" ca="1" si="332"/>
        <v>11909959.620000001</v>
      </c>
      <c r="J167" s="89">
        <f t="shared" ca="1" si="332"/>
        <v>12651233.07</v>
      </c>
      <c r="K167" s="89">
        <f t="shared" ca="1" si="332"/>
        <v>12020174.789999999</v>
      </c>
      <c r="L167" s="89">
        <f t="shared" ca="1" si="332"/>
        <v>12855381.800000001</v>
      </c>
      <c r="M167" s="89">
        <f t="shared" ca="1" si="332"/>
        <v>12811189.500000004</v>
      </c>
      <c r="N167" s="89">
        <f t="shared" ca="1" si="332"/>
        <v>11063676.550000001</v>
      </c>
      <c r="O167" s="89">
        <f t="shared" ca="1" si="332"/>
        <v>12702654.540000003</v>
      </c>
      <c r="P167" s="89">
        <f t="shared" ca="1" si="332"/>
        <v>12591634.560000002</v>
      </c>
      <c r="Q167" s="89">
        <f t="shared" ca="1" si="332"/>
        <v>11476189.300000001</v>
      </c>
      <c r="R167" s="89">
        <f t="shared" ca="1" si="332"/>
        <v>12307076.43</v>
      </c>
      <c r="AO167" s="27">
        <f t="shared" si="260"/>
        <v>46327</v>
      </c>
      <c r="AP167" s="41" t="str">
        <f t="shared" si="281"/>
        <v>fn</v>
      </c>
      <c r="AQ167" s="41">
        <f t="shared" si="261"/>
        <v>170</v>
      </c>
      <c r="AS167" s="41">
        <f t="shared" si="262"/>
        <v>167</v>
      </c>
      <c r="AT167" s="41" t="str">
        <f t="shared" si="317"/>
        <v>fk</v>
      </c>
    </row>
    <row r="168" spans="1:46">
      <c r="A168" s="60">
        <f t="shared" si="263"/>
        <v>168</v>
      </c>
      <c r="B168" s="171" t="s">
        <v>6</v>
      </c>
      <c r="C168" s="172" t="s">
        <v>269</v>
      </c>
      <c r="D168" s="92">
        <f ca="1">+D167/D165</f>
        <v>10.967574180683446</v>
      </c>
      <c r="E168" s="93">
        <f t="shared" ref="E168" ca="1" si="333">+E167/E165</f>
        <v>10.969491441738818</v>
      </c>
      <c r="F168" s="93">
        <f t="shared" ref="F168" ca="1" si="334">+F167/F165</f>
        <v>10.872128111518439</v>
      </c>
      <c r="G168" s="93">
        <f t="shared" ref="G168:P168" ca="1" si="335">+G167/G165</f>
        <v>10.920919194661979</v>
      </c>
      <c r="H168" s="93">
        <f t="shared" ca="1" si="335"/>
        <v>11.064187612112264</v>
      </c>
      <c r="I168" s="93">
        <f t="shared" ca="1" si="335"/>
        <v>11.0256009118675</v>
      </c>
      <c r="J168" s="93">
        <f t="shared" ca="1" si="335"/>
        <v>10.960391265331204</v>
      </c>
      <c r="K168" s="93">
        <f t="shared" ca="1" si="335"/>
        <v>10.944186281035568</v>
      </c>
      <c r="L168" s="93">
        <f t="shared" ca="1" si="335"/>
        <v>10.944286450608718</v>
      </c>
      <c r="M168" s="93">
        <f t="shared" ca="1" si="335"/>
        <v>10.947313387790295</v>
      </c>
      <c r="N168" s="93">
        <f t="shared" ca="1" si="335"/>
        <v>10.949798860843208</v>
      </c>
      <c r="O168" s="93">
        <f t="shared" ca="1" si="335"/>
        <v>10.849543875008832</v>
      </c>
      <c r="P168" s="93">
        <f t="shared" ca="1" si="335"/>
        <v>10.91012865539558</v>
      </c>
      <c r="Q168" s="93">
        <f t="shared" ref="Q168:R168" ca="1" si="336">+Q167/Q165</f>
        <v>10.97788782226232</v>
      </c>
      <c r="R168" s="93">
        <f t="shared" ca="1" si="336"/>
        <v>10.988618176586611</v>
      </c>
      <c r="AO168" s="27">
        <f t="shared" si="260"/>
        <v>46357</v>
      </c>
      <c r="AP168" s="41" t="str">
        <f t="shared" si="281"/>
        <v>fo</v>
      </c>
      <c r="AQ168" s="41">
        <f t="shared" si="261"/>
        <v>171</v>
      </c>
      <c r="AS168" s="41">
        <f t="shared" si="262"/>
        <v>168</v>
      </c>
      <c r="AT168" s="41" t="str">
        <f t="shared" si="317"/>
        <v>fl</v>
      </c>
    </row>
    <row r="169" spans="1:46">
      <c r="A169" s="60">
        <f t="shared" si="263"/>
        <v>169</v>
      </c>
      <c r="B169" s="96" t="s">
        <v>6</v>
      </c>
      <c r="C169" s="166" t="s">
        <v>37</v>
      </c>
      <c r="D169" s="632">
        <f ca="1">+SUM(INDIRECT("'Monthly Resource Report'!"&amp;(VLOOKUP(D$1,$AO$1:$AP$197,2,FALSE)&amp;$A169&amp;":"&amp;VLOOKUP(DATE(YEAR(D$1),12,1),$AO$1:$AP$181,2,FALSE)&amp;$A169)))</f>
        <v>28841150.25</v>
      </c>
      <c r="E169" s="633">
        <f t="shared" ref="E169:R169" ca="1" si="337">+SUM(INDIRECT("'Monthly Resource Report'!"&amp;(VLOOKUP(E$1,$AO$1:$AP$197,2,FALSE)&amp;$A169&amp;":"&amp;VLOOKUP(DATE(YEAR(E$1),12,1),$AO$1:$AP$181,2,FALSE)&amp;$A169)))</f>
        <v>25561504.940000001</v>
      </c>
      <c r="F169" s="633">
        <f t="shared" ca="1" si="337"/>
        <v>30913573</v>
      </c>
      <c r="G169" s="633">
        <f t="shared" ca="1" si="337"/>
        <v>32549113.75</v>
      </c>
      <c r="H169" s="633">
        <f t="shared" ca="1" si="337"/>
        <v>29712067.969999999</v>
      </c>
      <c r="I169" s="633">
        <f t="shared" ca="1" si="337"/>
        <v>34205385.25</v>
      </c>
      <c r="J169" s="633">
        <f t="shared" ca="1" si="337"/>
        <v>37422333.5</v>
      </c>
      <c r="K169" s="633">
        <f t="shared" ca="1" si="337"/>
        <v>37334621.75</v>
      </c>
      <c r="L169" s="633">
        <f t="shared" ca="1" si="337"/>
        <v>41124304.25</v>
      </c>
      <c r="M169" s="633">
        <f t="shared" ca="1" si="337"/>
        <v>42622784.75</v>
      </c>
      <c r="N169" s="633">
        <f t="shared" ca="1" si="337"/>
        <v>38645371.5</v>
      </c>
      <c r="O169" s="633">
        <f t="shared" ca="1" si="337"/>
        <v>45259618.5</v>
      </c>
      <c r="P169" s="633">
        <f t="shared" ca="1" si="337"/>
        <v>48905833.5</v>
      </c>
      <c r="Q169" s="633">
        <f t="shared" ca="1" si="337"/>
        <v>51252684.689999998</v>
      </c>
      <c r="R169" s="633">
        <f t="shared" ca="1" si="337"/>
        <v>59369263.5</v>
      </c>
      <c r="AO169" s="27">
        <f>+EDATE(AO168,1)</f>
        <v>46388</v>
      </c>
      <c r="AP169" s="41" t="str">
        <f t="shared" si="281"/>
        <v>fp</v>
      </c>
      <c r="AQ169" s="41">
        <f>+AQ168+1</f>
        <v>172</v>
      </c>
      <c r="AS169" s="41">
        <f>+AS168+1</f>
        <v>169</v>
      </c>
      <c r="AT169" s="41" t="str">
        <f t="shared" ref="AT169:AT182" si="338">+"f"&amp;AT13</f>
        <v>fm</v>
      </c>
    </row>
    <row r="170" spans="1:46">
      <c r="A170" s="60">
        <f t="shared" si="263"/>
        <v>170</v>
      </c>
      <c r="B170" s="171" t="s">
        <v>6</v>
      </c>
      <c r="C170" s="172" t="s">
        <v>270</v>
      </c>
      <c r="D170" s="79">
        <f ca="1">+D169/D167</f>
        <v>2.3399957215809595</v>
      </c>
      <c r="E170" s="80">
        <f t="shared" ref="E170" ca="1" si="339">+E169/E167</f>
        <v>2.4099979448057414</v>
      </c>
      <c r="F170" s="80">
        <f t="shared" ref="F170" ca="1" si="340">+F169/F167</f>
        <v>2.5420035105278727</v>
      </c>
      <c r="G170" s="80">
        <f t="shared" ref="G170:P170" ca="1" si="341">+G169/G167</f>
        <v>2.6549967691684069</v>
      </c>
      <c r="H170" s="80">
        <f t="shared" ca="1" si="341"/>
        <v>2.7880014609874939</v>
      </c>
      <c r="I170" s="80">
        <f t="shared" ca="1" si="341"/>
        <v>2.8719984232826472</v>
      </c>
      <c r="J170" s="80">
        <f t="shared" ca="1" si="341"/>
        <v>2.9579988996282083</v>
      </c>
      <c r="K170" s="80">
        <f t="shared" ca="1" si="341"/>
        <v>3.1059965767769007</v>
      </c>
      <c r="L170" s="80">
        <f t="shared" ca="1" si="341"/>
        <v>3.1989951671447048</v>
      </c>
      <c r="M170" s="80">
        <f t="shared" ca="1" si="341"/>
        <v>3.3269966656882239</v>
      </c>
      <c r="N170" s="80">
        <f t="shared" ca="1" si="341"/>
        <v>3.4929954184172165</v>
      </c>
      <c r="O170" s="80">
        <f t="shared" ca="1" si="341"/>
        <v>3.5630047528632538</v>
      </c>
      <c r="P170" s="80">
        <f t="shared" ca="1" si="341"/>
        <v>3.8839940332575846</v>
      </c>
      <c r="Q170" s="80">
        <f t="shared" ref="Q170:R170" ca="1" si="342">+Q169/Q167</f>
        <v>4.4660020282168045</v>
      </c>
      <c r="R170" s="80">
        <f t="shared" ca="1" si="342"/>
        <v>4.8239940523388789</v>
      </c>
      <c r="AO170" s="27">
        <f t="shared" si="260"/>
        <v>46419</v>
      </c>
      <c r="AP170" s="41" t="str">
        <f t="shared" si="281"/>
        <v>fq</v>
      </c>
      <c r="AQ170" s="41">
        <f t="shared" si="261"/>
        <v>173</v>
      </c>
      <c r="AS170" s="41">
        <f t="shared" si="262"/>
        <v>170</v>
      </c>
      <c r="AT170" s="41" t="str">
        <f t="shared" si="338"/>
        <v>fn</v>
      </c>
    </row>
    <row r="171" spans="1:46">
      <c r="A171" s="60">
        <f t="shared" si="263"/>
        <v>171</v>
      </c>
      <c r="B171" s="96" t="s">
        <v>6</v>
      </c>
      <c r="C171" s="166" t="s">
        <v>38</v>
      </c>
      <c r="D171" s="632">
        <f ca="1">+SUM(INDIRECT("'Monthly Resource Report'!"&amp;(VLOOKUP(D$1,$AO$1:$AP$197,2,FALSE)&amp;$A171&amp;":"&amp;VLOOKUP(DATE(YEAR(D$1),12,1),$AO$1:$AP$181,2,FALSE)&amp;$A171)))</f>
        <v>1568818.74</v>
      </c>
      <c r="E171" s="633">
        <f t="shared" ref="E171:R171" ca="1" si="343">+SUM(INDIRECT("'Monthly Resource Report'!"&amp;(VLOOKUP(E$1,$AO$1:$AP$197,2,FALSE)&amp;$A171&amp;":"&amp;VLOOKUP(DATE(YEAR(E$1),12,1),$AO$1:$AP$181,2,FALSE)&amp;$A171)))</f>
        <v>1386539.13</v>
      </c>
      <c r="F171" s="633">
        <f t="shared" ca="1" si="343"/>
        <v>2029848.8699999999</v>
      </c>
      <c r="G171" s="633">
        <f t="shared" ca="1" si="343"/>
        <v>2211476.38</v>
      </c>
      <c r="H171" s="633">
        <f t="shared" ca="1" si="343"/>
        <v>1942791.1500000001</v>
      </c>
      <c r="I171" s="633">
        <f t="shared" ca="1" si="343"/>
        <v>2233874.16</v>
      </c>
      <c r="J171" s="633">
        <f t="shared" ca="1" si="343"/>
        <v>2449356.64</v>
      </c>
      <c r="K171" s="633">
        <f t="shared" ca="1" si="343"/>
        <v>2392135.6700000004</v>
      </c>
      <c r="L171" s="633">
        <f t="shared" ca="1" si="343"/>
        <v>2626454.0599999996</v>
      </c>
      <c r="M171" s="633">
        <f t="shared" ca="1" si="343"/>
        <v>2688086.8500000006</v>
      </c>
      <c r="N171" s="633">
        <f t="shared" ca="1" si="343"/>
        <v>2384542.19</v>
      </c>
      <c r="O171" s="633">
        <f t="shared" ca="1" si="343"/>
        <v>2838019.1399999997</v>
      </c>
      <c r="P171" s="633">
        <f t="shared" ca="1" si="343"/>
        <v>2873763.86</v>
      </c>
      <c r="Q171" s="633">
        <f t="shared" ca="1" si="343"/>
        <v>2676199.96</v>
      </c>
      <c r="R171" s="633">
        <f t="shared" ca="1" si="343"/>
        <v>2947800.7600000002</v>
      </c>
      <c r="AO171" s="27">
        <f t="shared" si="260"/>
        <v>46447</v>
      </c>
      <c r="AP171" s="41" t="str">
        <f t="shared" ref="AP171:AP194" si="344">+VLOOKUP(AQ171,$AS$1:$AT$197,2,FALSE)</f>
        <v>fr</v>
      </c>
      <c r="AQ171" s="41">
        <f t="shared" si="261"/>
        <v>174</v>
      </c>
      <c r="AS171" s="41">
        <f t="shared" si="262"/>
        <v>171</v>
      </c>
      <c r="AT171" s="41" t="str">
        <f t="shared" si="338"/>
        <v>fo</v>
      </c>
    </row>
    <row r="172" spans="1:46">
      <c r="A172" s="60">
        <f t="shared" si="263"/>
        <v>172</v>
      </c>
      <c r="B172" s="171" t="s">
        <v>6</v>
      </c>
      <c r="C172" s="172" t="s">
        <v>39</v>
      </c>
      <c r="D172" s="81">
        <f ca="1">+D171/D165</f>
        <v>1.3960013403873153</v>
      </c>
      <c r="E172" s="82">
        <f t="shared" ref="E172" ca="1" si="345">+E171/E165</f>
        <v>1.4339990938291614</v>
      </c>
      <c r="F172" s="82">
        <f t="shared" ref="F172" ca="1" si="346">+F171/F165</f>
        <v>1.8147015393399768</v>
      </c>
      <c r="G172" s="82">
        <f t="shared" ref="G172:P172" ca="1" si="347">+G171/G165</f>
        <v>1.9700004609039676</v>
      </c>
      <c r="H172" s="82">
        <f t="shared" ca="1" si="347"/>
        <v>2.0169993810271212</v>
      </c>
      <c r="I172" s="82">
        <f t="shared" ca="1" si="347"/>
        <v>2.0680007121210746</v>
      </c>
      <c r="J172" s="82">
        <f t="shared" ca="1" si="347"/>
        <v>2.1219992528947209</v>
      </c>
      <c r="K172" s="82">
        <f t="shared" ca="1" si="347"/>
        <v>2.1780031355092997</v>
      </c>
      <c r="L172" s="82">
        <f t="shared" ca="1" si="347"/>
        <v>2.2360024796777527</v>
      </c>
      <c r="M172" s="82">
        <f t="shared" ca="1" si="347"/>
        <v>2.2970020980915193</v>
      </c>
      <c r="N172" s="82">
        <f t="shared" ca="1" si="347"/>
        <v>2.3599982553443835</v>
      </c>
      <c r="O172" s="82">
        <f t="shared" ca="1" si="347"/>
        <v>2.4239983131545371</v>
      </c>
      <c r="P172" s="82">
        <f t="shared" ca="1" si="347"/>
        <v>2.4899970919920187</v>
      </c>
      <c r="Q172" s="82">
        <f t="shared" ref="Q172:R172" ca="1" si="348">+Q171/Q165</f>
        <v>2.5599981128598936</v>
      </c>
      <c r="R172" s="82">
        <f t="shared" ca="1" si="348"/>
        <v>2.632002587822706</v>
      </c>
      <c r="AO172" s="27">
        <f t="shared" si="260"/>
        <v>46478</v>
      </c>
      <c r="AP172" s="41" t="str">
        <f t="shared" si="344"/>
        <v>fs</v>
      </c>
      <c r="AQ172" s="41">
        <f t="shared" si="261"/>
        <v>175</v>
      </c>
      <c r="AS172" s="41">
        <f t="shared" si="262"/>
        <v>172</v>
      </c>
      <c r="AT172" s="41" t="str">
        <f t="shared" si="338"/>
        <v>fp</v>
      </c>
    </row>
    <row r="173" spans="1:46">
      <c r="A173" s="60">
        <f t="shared" si="263"/>
        <v>173</v>
      </c>
      <c r="B173" s="96" t="s">
        <v>6</v>
      </c>
      <c r="C173" s="166" t="s">
        <v>40</v>
      </c>
      <c r="D173" s="88">
        <f ca="1">+SUM(INDIRECT("'Monthly Resource Report'!"&amp;(VLOOKUP(D$1,$AO$1:$AP$197,2,FALSE)&amp;$A173&amp;":"&amp;VLOOKUP(DATE(YEAR(D$1),12,1),$AO$1:$AP$181,2,FALSE)&amp;$A173)))</f>
        <v>38.520000000000003</v>
      </c>
      <c r="E173" s="89">
        <f t="shared" ref="E173:R175" ca="1" si="349">+SUM(INDIRECT("'Monthly Resource Report'!"&amp;(VLOOKUP(E$1,$AO$1:$AP$197,2,FALSE)&amp;$A173&amp;":"&amp;VLOOKUP(DATE(YEAR(E$1),12,1),$AO$1:$AP$181,2,FALSE)&amp;$A173)))</f>
        <v>33.180000000000007</v>
      </c>
      <c r="F173" s="89">
        <f t="shared" ca="1" si="349"/>
        <v>36.67</v>
      </c>
      <c r="G173" s="89">
        <f t="shared" ca="1" si="349"/>
        <v>35.739999999999995</v>
      </c>
      <c r="H173" s="89">
        <f t="shared" ca="1" si="349"/>
        <v>34.01</v>
      </c>
      <c r="I173" s="89">
        <f t="shared" ca="1" si="349"/>
        <v>34.82</v>
      </c>
      <c r="J173" s="89">
        <f t="shared" ca="1" si="349"/>
        <v>36.75</v>
      </c>
      <c r="K173" s="89">
        <f t="shared" ca="1" si="349"/>
        <v>33.090000000000003</v>
      </c>
      <c r="L173" s="89">
        <f t="shared" ca="1" si="349"/>
        <v>35.75</v>
      </c>
      <c r="M173" s="89">
        <f t="shared" ca="1" si="349"/>
        <v>36.75</v>
      </c>
      <c r="N173" s="89">
        <f t="shared" ca="1" si="349"/>
        <v>33.090000000000003</v>
      </c>
      <c r="O173" s="89">
        <f t="shared" ca="1" si="349"/>
        <v>31.240000000000002</v>
      </c>
      <c r="P173" s="89">
        <f t="shared" ca="1" si="349"/>
        <v>37.590000000000003</v>
      </c>
      <c r="Q173" s="89">
        <f t="shared" ca="1" si="349"/>
        <v>34.93</v>
      </c>
      <c r="R173" s="89">
        <f t="shared" ca="1" si="349"/>
        <v>36.76</v>
      </c>
      <c r="AO173" s="27">
        <f t="shared" si="260"/>
        <v>46508</v>
      </c>
      <c r="AP173" s="41" t="str">
        <f t="shared" si="344"/>
        <v>ft</v>
      </c>
      <c r="AQ173" s="41">
        <f t="shared" si="261"/>
        <v>176</v>
      </c>
      <c r="AS173" s="41">
        <f t="shared" si="262"/>
        <v>173</v>
      </c>
      <c r="AT173" s="41" t="str">
        <f t="shared" si="338"/>
        <v>fq</v>
      </c>
    </row>
    <row r="174" spans="1:46">
      <c r="A174" s="60">
        <f t="shared" si="263"/>
        <v>174</v>
      </c>
      <c r="B174" s="96" t="s">
        <v>6</v>
      </c>
      <c r="C174" s="166" t="s">
        <v>41</v>
      </c>
      <c r="D174" s="88">
        <f ca="1">+SUM(INDIRECT("'Monthly Resource Report'!"&amp;(VLOOKUP(D$1,$AO$1:$AP$197,2,FALSE)&amp;$A174&amp;":"&amp;VLOOKUP(DATE(YEAR(D$1),12,1),$AO$1:$AP$181,2,FALSE)&amp;$A174)))</f>
        <v>8066</v>
      </c>
      <c r="E174" s="89">
        <f t="shared" ca="1" si="349"/>
        <v>6940</v>
      </c>
      <c r="F174" s="89">
        <f t="shared" ca="1" si="349"/>
        <v>8066</v>
      </c>
      <c r="G174" s="89">
        <f t="shared" ca="1" si="349"/>
        <v>8088</v>
      </c>
      <c r="H174" s="89">
        <f t="shared" ca="1" si="349"/>
        <v>7448</v>
      </c>
      <c r="I174" s="89">
        <f t="shared" ca="1" si="349"/>
        <v>8066</v>
      </c>
      <c r="J174" s="89">
        <f t="shared" ca="1" si="349"/>
        <v>8066</v>
      </c>
      <c r="K174" s="89">
        <f t="shared" ca="1" si="349"/>
        <v>7535</v>
      </c>
      <c r="L174" s="89">
        <f t="shared" ca="1" si="349"/>
        <v>8066</v>
      </c>
      <c r="M174" s="89">
        <f t="shared" ca="1" si="349"/>
        <v>8066</v>
      </c>
      <c r="N174" s="89">
        <f t="shared" ca="1" si="349"/>
        <v>6984</v>
      </c>
      <c r="O174" s="89">
        <f t="shared" ca="1" si="349"/>
        <v>8088</v>
      </c>
      <c r="P174" s="89">
        <f t="shared" ca="1" si="349"/>
        <v>8066</v>
      </c>
      <c r="Q174" s="89">
        <f t="shared" ca="1" si="349"/>
        <v>7448</v>
      </c>
      <c r="R174" s="89">
        <f t="shared" ca="1" si="349"/>
        <v>8066</v>
      </c>
      <c r="AO174" s="27">
        <f t="shared" si="260"/>
        <v>46539</v>
      </c>
      <c r="AP174" s="41" t="str">
        <f t="shared" si="344"/>
        <v>fu</v>
      </c>
      <c r="AQ174" s="41">
        <f t="shared" si="261"/>
        <v>177</v>
      </c>
      <c r="AS174" s="41">
        <f t="shared" si="262"/>
        <v>174</v>
      </c>
      <c r="AT174" s="41" t="str">
        <f t="shared" si="338"/>
        <v>fr</v>
      </c>
    </row>
    <row r="175" spans="1:46">
      <c r="A175" s="60">
        <f t="shared" si="263"/>
        <v>175</v>
      </c>
      <c r="B175" s="96" t="s">
        <v>6</v>
      </c>
      <c r="C175" s="166" t="s">
        <v>271</v>
      </c>
      <c r="D175" s="88">
        <f ca="1">+SUM(INDIRECT("'Monthly Resource Report'!"&amp;(VLOOKUP(D$1,$AO$1:$AP$197,2,FALSE)&amp;$A175&amp;":"&amp;VLOOKUP(DATE(YEAR(D$1),12,1),$AO$1:$AP$181,2,FALSE)&amp;$A175)))</f>
        <v>45468.480000000003</v>
      </c>
      <c r="E175" s="89">
        <f t="shared" ca="1" si="349"/>
        <v>39169.820000000007</v>
      </c>
      <c r="F175" s="89">
        <f t="shared" ca="1" si="349"/>
        <v>43303.33</v>
      </c>
      <c r="G175" s="89">
        <f t="shared" ca="1" si="349"/>
        <v>42220.759999999995</v>
      </c>
      <c r="H175" s="89">
        <f t="shared" ca="1" si="349"/>
        <v>40153.99</v>
      </c>
      <c r="I175" s="89">
        <f t="shared" ca="1" si="349"/>
        <v>41138.179999999993</v>
      </c>
      <c r="J175" s="89">
        <f t="shared" ca="1" si="349"/>
        <v>43401.75</v>
      </c>
      <c r="K175" s="89">
        <f t="shared" ca="1" si="349"/>
        <v>39071.410000000003</v>
      </c>
      <c r="L175" s="89">
        <f t="shared" ca="1" si="349"/>
        <v>42220.75</v>
      </c>
      <c r="M175" s="89">
        <f t="shared" ca="1" si="349"/>
        <v>43401.75</v>
      </c>
      <c r="N175" s="89">
        <f t="shared" ca="1" si="349"/>
        <v>39071.410000000003</v>
      </c>
      <c r="O175" s="89">
        <f t="shared" ca="1" si="349"/>
        <v>36906.259999999995</v>
      </c>
      <c r="P175" s="89">
        <f t="shared" ca="1" si="349"/>
        <v>44385.91</v>
      </c>
      <c r="Q175" s="89">
        <f t="shared" ca="1" si="349"/>
        <v>41236.57</v>
      </c>
      <c r="R175" s="89">
        <f t="shared" ca="1" si="349"/>
        <v>43401.74</v>
      </c>
      <c r="AO175" s="27">
        <f t="shared" si="260"/>
        <v>46569</v>
      </c>
      <c r="AP175" s="41" t="str">
        <f t="shared" si="344"/>
        <v>fv</v>
      </c>
      <c r="AQ175" s="41">
        <f t="shared" si="261"/>
        <v>178</v>
      </c>
      <c r="AS175" s="41">
        <f t="shared" si="262"/>
        <v>175</v>
      </c>
      <c r="AT175" s="41" t="str">
        <f t="shared" si="338"/>
        <v>fs</v>
      </c>
    </row>
    <row r="176" spans="1:46">
      <c r="A176" s="60">
        <f t="shared" si="263"/>
        <v>176</v>
      </c>
      <c r="B176" s="171" t="s">
        <v>6</v>
      </c>
      <c r="C176" s="177" t="s">
        <v>96</v>
      </c>
      <c r="D176" s="83">
        <f ca="1">+D165/(D174*D163)</f>
        <v>0.92268140489964423</v>
      </c>
      <c r="E176" s="84">
        <f t="shared" ref="E176:G176" ca="1" si="350">+E165/(E174*E163)</f>
        <v>0.92267092581636356</v>
      </c>
      <c r="F176" s="84">
        <f t="shared" ca="1" si="350"/>
        <v>0.91838193348582819</v>
      </c>
      <c r="G176" s="84">
        <f t="shared" ca="1" si="350"/>
        <v>0.91917433070659837</v>
      </c>
      <c r="H176" s="84">
        <f t="shared" ref="H176:P176" ca="1" si="351">+H165/(H174*H163)</f>
        <v>0.85645339697398659</v>
      </c>
      <c r="I176" s="84">
        <f t="shared" ca="1" si="351"/>
        <v>0.88689632551319175</v>
      </c>
      <c r="J176" s="84">
        <f t="shared" ca="1" si="351"/>
        <v>0.94770164355983677</v>
      </c>
      <c r="K176" s="84">
        <f t="shared" ca="1" si="351"/>
        <v>0.96531066062568938</v>
      </c>
      <c r="L176" s="84">
        <f t="shared" ca="1" si="351"/>
        <v>0.96441146140368461</v>
      </c>
      <c r="M176" s="84">
        <f t="shared" ca="1" si="351"/>
        <v>0.96083040905903783</v>
      </c>
      <c r="N176" s="84">
        <f t="shared" ca="1" si="351"/>
        <v>0.95810289175637042</v>
      </c>
      <c r="O176" s="84">
        <f t="shared" ca="1" si="351"/>
        <v>0.95866068445772012</v>
      </c>
      <c r="P176" s="84">
        <f t="shared" ca="1" si="351"/>
        <v>0.94758259261752797</v>
      </c>
      <c r="Q176" s="84">
        <f t="shared" ref="Q176:R176" ca="1" si="352">+Q165/(Q174*Q163)</f>
        <v>0.92952762108677556</v>
      </c>
      <c r="R176" s="84">
        <f t="shared" ca="1" si="352"/>
        <v>0.91955275434618067</v>
      </c>
      <c r="AO176" s="27">
        <f t="shared" si="260"/>
        <v>46600</v>
      </c>
      <c r="AP176" s="41" t="str">
        <f t="shared" si="344"/>
        <v>fw</v>
      </c>
      <c r="AQ176" s="41">
        <f t="shared" si="261"/>
        <v>179</v>
      </c>
      <c r="AS176" s="41">
        <f t="shared" si="262"/>
        <v>176</v>
      </c>
      <c r="AT176" s="41" t="str">
        <f t="shared" si="338"/>
        <v>ft</v>
      </c>
    </row>
    <row r="177" spans="1:46">
      <c r="A177" s="60">
        <f t="shared" si="263"/>
        <v>177</v>
      </c>
      <c r="B177" s="96" t="s">
        <v>6</v>
      </c>
      <c r="C177" s="166" t="s">
        <v>42</v>
      </c>
      <c r="D177" s="632">
        <f ca="1">+SUM(INDIRECT("'Monthly Resource Report'!"&amp;(VLOOKUP(D$1,$AO$1:$AP$197,2,FALSE)&amp;$A177&amp;":"&amp;VLOOKUP(DATE(YEAR(D$1),12,1),$AO$1:$AP$181,2,FALSE)&amp;$A177)))</f>
        <v>187237.12</v>
      </c>
      <c r="E177" s="633">
        <f t="shared" ref="E177:R180" ca="1" si="353">+SUM(INDIRECT("'Monthly Resource Report'!"&amp;(VLOOKUP(E$1,$AO$1:$AP$197,2,FALSE)&amp;$A177&amp;":"&amp;VLOOKUP(DATE(YEAR(E$1),12,1),$AO$1:$AP$181,2,FALSE)&amp;$A177)))</f>
        <v>178112.63000000003</v>
      </c>
      <c r="F177" s="633">
        <f t="shared" ca="1" si="353"/>
        <v>205691.93</v>
      </c>
      <c r="G177" s="633">
        <f t="shared" ca="1" si="353"/>
        <v>208359.39</v>
      </c>
      <c r="H177" s="633">
        <f t="shared" ca="1" si="353"/>
        <v>206334.74999999997</v>
      </c>
      <c r="I177" s="633">
        <f t="shared" ca="1" si="353"/>
        <v>221744.47999999998</v>
      </c>
      <c r="J177" s="633">
        <f t="shared" ca="1" si="353"/>
        <v>247398.05000000002</v>
      </c>
      <c r="K177" s="633">
        <f t="shared" ca="1" si="353"/>
        <v>237225.40999999997</v>
      </c>
      <c r="L177" s="633">
        <f t="shared" ca="1" si="353"/>
        <v>273653.26</v>
      </c>
      <c r="M177" s="633">
        <f t="shared" ca="1" si="353"/>
        <v>296839.23000000004</v>
      </c>
      <c r="N177" s="633">
        <f t="shared" ca="1" si="353"/>
        <v>280880.58999999997</v>
      </c>
      <c r="O177" s="633">
        <f t="shared" ca="1" si="353"/>
        <v>276900.7</v>
      </c>
      <c r="P177" s="633">
        <f t="shared" ca="1" si="353"/>
        <v>347245.1</v>
      </c>
      <c r="Q177" s="633">
        <f t="shared" ca="1" si="353"/>
        <v>335854.86</v>
      </c>
      <c r="R177" s="633">
        <f t="shared" ca="1" si="353"/>
        <v>366076.62999999995</v>
      </c>
      <c r="AO177" s="27">
        <f t="shared" si="260"/>
        <v>46631</v>
      </c>
      <c r="AP177" s="41" t="str">
        <f t="shared" si="344"/>
        <v>fx</v>
      </c>
      <c r="AQ177" s="41">
        <f t="shared" si="261"/>
        <v>180</v>
      </c>
      <c r="AS177" s="41">
        <f t="shared" si="262"/>
        <v>177</v>
      </c>
      <c r="AT177" s="41" t="str">
        <f t="shared" si="338"/>
        <v>fu</v>
      </c>
    </row>
    <row r="178" spans="1:46">
      <c r="A178" s="60">
        <f t="shared" si="263"/>
        <v>178</v>
      </c>
      <c r="B178" s="96" t="s">
        <v>6</v>
      </c>
      <c r="C178" s="634" t="s">
        <v>297</v>
      </c>
      <c r="D178" s="632">
        <f ca="1">+SUM(INDIRECT("'Monthly Resource Report'!"&amp;(VLOOKUP(D$1,$AO$1:$AP$197,2,FALSE)&amp;$A178&amp;":"&amp;VLOOKUP(DATE(YEAR(D$1),12,1),$AO$1:$AP$181,2,FALSE)&amp;$A178)))</f>
        <v>0</v>
      </c>
      <c r="E178" s="633">
        <f t="shared" ca="1" si="353"/>
        <v>0</v>
      </c>
      <c r="F178" s="633">
        <f t="shared" ca="1" si="353"/>
        <v>0</v>
      </c>
      <c r="G178" s="633">
        <f t="shared" ca="1" si="353"/>
        <v>0</v>
      </c>
      <c r="H178" s="633">
        <f t="shared" ca="1" si="353"/>
        <v>0</v>
      </c>
      <c r="I178" s="633">
        <f t="shared" ca="1" si="353"/>
        <v>0</v>
      </c>
      <c r="J178" s="633">
        <f t="shared" ca="1" si="353"/>
        <v>0</v>
      </c>
      <c r="K178" s="633">
        <f t="shared" ca="1" si="353"/>
        <v>0</v>
      </c>
      <c r="L178" s="633">
        <f t="shared" ca="1" si="353"/>
        <v>0</v>
      </c>
      <c r="M178" s="633">
        <f t="shared" ca="1" si="353"/>
        <v>0</v>
      </c>
      <c r="N178" s="633">
        <f t="shared" ca="1" si="353"/>
        <v>0</v>
      </c>
      <c r="O178" s="633">
        <f t="shared" ca="1" si="353"/>
        <v>0</v>
      </c>
      <c r="P178" s="633">
        <f t="shared" ca="1" si="353"/>
        <v>0</v>
      </c>
      <c r="Q178" s="633">
        <f t="shared" ca="1" si="353"/>
        <v>0</v>
      </c>
      <c r="R178" s="633">
        <f t="shared" ca="1" si="353"/>
        <v>0</v>
      </c>
      <c r="AO178" s="27">
        <f t="shared" si="260"/>
        <v>46661</v>
      </c>
      <c r="AP178" s="41" t="str">
        <f t="shared" si="344"/>
        <v>fy</v>
      </c>
      <c r="AQ178" s="41">
        <f t="shared" si="261"/>
        <v>181</v>
      </c>
      <c r="AS178" s="41">
        <f t="shared" si="262"/>
        <v>178</v>
      </c>
      <c r="AT178" s="41" t="str">
        <f t="shared" si="338"/>
        <v>fv</v>
      </c>
    </row>
    <row r="179" spans="1:46">
      <c r="A179" s="60">
        <f t="shared" si="263"/>
        <v>179</v>
      </c>
      <c r="B179" s="96" t="s">
        <v>6</v>
      </c>
      <c r="C179" s="166" t="s">
        <v>43</v>
      </c>
      <c r="D179" s="88">
        <f ca="1">+SUM(INDIRECT("'Monthly Resource Report'!"&amp;(VLOOKUP(D$1,$AO$1:$AP$197,2,FALSE)&amp;$A179&amp;":"&amp;VLOOKUP(DATE(YEAR(D$1),12,1),$AO$1:$AP$181,2,FALSE)&amp;$A179)))</f>
        <v>2377.3400000000006</v>
      </c>
      <c r="E179" s="89">
        <f t="shared" ca="1" si="353"/>
        <v>1064.56</v>
      </c>
      <c r="F179" s="89">
        <f t="shared" ca="1" si="353"/>
        <v>2342.86</v>
      </c>
      <c r="G179" s="89">
        <f t="shared" ca="1" si="353"/>
        <v>1230.19</v>
      </c>
      <c r="H179" s="89">
        <f t="shared" ca="1" si="353"/>
        <v>1069.75</v>
      </c>
      <c r="I179" s="89">
        <f t="shared" ca="1" si="353"/>
        <v>1195.1199999999999</v>
      </c>
      <c r="J179" s="89">
        <f t="shared" ca="1" si="353"/>
        <v>2689.55</v>
      </c>
      <c r="K179" s="89">
        <f t="shared" ca="1" si="353"/>
        <v>1205.9199999999998</v>
      </c>
      <c r="L179" s="89">
        <f t="shared" ca="1" si="353"/>
        <v>2763.72</v>
      </c>
      <c r="M179" s="89">
        <f t="shared" ca="1" si="353"/>
        <v>1285.4399999999998</v>
      </c>
      <c r="N179" s="89">
        <f t="shared" ca="1" si="353"/>
        <v>1110.27</v>
      </c>
      <c r="O179" s="89">
        <f t="shared" ca="1" si="353"/>
        <v>1273.96</v>
      </c>
      <c r="P179" s="89">
        <f t="shared" ca="1" si="353"/>
        <v>2445.9999999999995</v>
      </c>
      <c r="Q179" s="89">
        <f t="shared" ca="1" si="353"/>
        <v>1151.75</v>
      </c>
      <c r="R179" s="89">
        <f t="shared" ca="1" si="353"/>
        <v>2300.3599999999997</v>
      </c>
      <c r="AO179" s="27">
        <f t="shared" si="260"/>
        <v>46692</v>
      </c>
      <c r="AP179" s="41" t="str">
        <f t="shared" si="344"/>
        <v>fz</v>
      </c>
      <c r="AQ179" s="41">
        <f t="shared" si="261"/>
        <v>182</v>
      </c>
      <c r="AS179" s="41">
        <f t="shared" si="262"/>
        <v>179</v>
      </c>
      <c r="AT179" s="41" t="str">
        <f t="shared" si="338"/>
        <v>fw</v>
      </c>
    </row>
    <row r="180" spans="1:46">
      <c r="A180" s="60">
        <f t="shared" si="263"/>
        <v>180</v>
      </c>
      <c r="B180" s="96" t="s">
        <v>6</v>
      </c>
      <c r="C180" s="166" t="s">
        <v>44</v>
      </c>
      <c r="D180" s="632">
        <f ca="1">+SUM(INDIRECT("'Monthly Resource Report'!"&amp;(VLOOKUP(D$1,$AO$1:$AP$197,2,FALSE)&amp;$A180&amp;":"&amp;VLOOKUP(DATE(YEAR(D$1),12,1),$AO$1:$AP$181,2,FALSE)&amp;$A180)))</f>
        <v>3270.02</v>
      </c>
      <c r="E180" s="633">
        <f t="shared" ca="1" si="353"/>
        <v>1464.3000000000002</v>
      </c>
      <c r="F180" s="633">
        <f t="shared" ca="1" si="353"/>
        <v>4608.4100000000008</v>
      </c>
      <c r="G180" s="633">
        <f t="shared" ca="1" si="353"/>
        <v>2419.7600000000002</v>
      </c>
      <c r="H180" s="633">
        <f t="shared" ca="1" si="353"/>
        <v>2150.14</v>
      </c>
      <c r="I180" s="633">
        <f t="shared" ca="1" si="353"/>
        <v>2461.9400000000005</v>
      </c>
      <c r="J180" s="633">
        <f t="shared" ca="1" si="353"/>
        <v>5701.8600000000006</v>
      </c>
      <c r="K180" s="633">
        <f t="shared" ca="1" si="353"/>
        <v>2616.8500000000004</v>
      </c>
      <c r="L180" s="633">
        <f t="shared" ca="1" si="353"/>
        <v>6163.1000000000013</v>
      </c>
      <c r="M180" s="633">
        <f t="shared" ca="1" si="353"/>
        <v>2943.7</v>
      </c>
      <c r="N180" s="633">
        <f t="shared" ca="1" si="353"/>
        <v>2620.25</v>
      </c>
      <c r="O180" s="633">
        <f t="shared" ca="1" si="353"/>
        <v>3082.97</v>
      </c>
      <c r="P180" s="633">
        <f t="shared" ca="1" si="353"/>
        <v>6090.4999999999991</v>
      </c>
      <c r="Q180" s="633">
        <f t="shared" ca="1" si="353"/>
        <v>2948.46</v>
      </c>
      <c r="R180" s="633">
        <f t="shared" ca="1" si="353"/>
        <v>6049.9400000000014</v>
      </c>
      <c r="AO180" s="27">
        <f t="shared" si="260"/>
        <v>46722</v>
      </c>
      <c r="AP180" s="41" t="str">
        <f t="shared" si="344"/>
        <v>ga</v>
      </c>
      <c r="AQ180" s="41">
        <f t="shared" si="261"/>
        <v>183</v>
      </c>
      <c r="AS180" s="41">
        <f t="shared" si="262"/>
        <v>180</v>
      </c>
      <c r="AT180" s="41" t="str">
        <f t="shared" si="338"/>
        <v>fx</v>
      </c>
    </row>
    <row r="181" spans="1:46">
      <c r="A181" s="60">
        <f t="shared" si="263"/>
        <v>181</v>
      </c>
      <c r="B181" s="171" t="s">
        <v>6</v>
      </c>
      <c r="C181" s="172" t="s">
        <v>45</v>
      </c>
      <c r="D181" s="92">
        <f ca="1">+(D179*2000)/D167</f>
        <v>0.38576585056577484</v>
      </c>
      <c r="E181" s="93">
        <f t="shared" ref="E181:G181" ca="1" si="354">+(E179*2000)/E167</f>
        <v>0.20073836952437277</v>
      </c>
      <c r="F181" s="93">
        <f t="shared" ca="1" si="354"/>
        <v>0.38530378514805341</v>
      </c>
      <c r="G181" s="93">
        <f t="shared" ca="1" si="354"/>
        <v>0.20069059333225517</v>
      </c>
      <c r="H181" s="93">
        <f t="shared" ref="H181:P181" ca="1" si="355">+(H179*2000)/H167</f>
        <v>0.20075779080087852</v>
      </c>
      <c r="I181" s="93">
        <f t="shared" ca="1" si="355"/>
        <v>0.20069253601717918</v>
      </c>
      <c r="J181" s="93">
        <f t="shared" ca="1" si="355"/>
        <v>0.42518385126865738</v>
      </c>
      <c r="K181" s="93">
        <f t="shared" ca="1" si="355"/>
        <v>0.20064932849449851</v>
      </c>
      <c r="L181" s="93">
        <f t="shared" ca="1" si="355"/>
        <v>0.42997089359104057</v>
      </c>
      <c r="M181" s="93">
        <f t="shared" ca="1" si="355"/>
        <v>0.20067457436329381</v>
      </c>
      <c r="N181" s="93">
        <f t="shared" ca="1" si="355"/>
        <v>0.20070543367430602</v>
      </c>
      <c r="O181" s="93">
        <f t="shared" ca="1" si="355"/>
        <v>0.20058169668211723</v>
      </c>
      <c r="P181" s="93">
        <f t="shared" ca="1" si="355"/>
        <v>0.38851191056167361</v>
      </c>
      <c r="Q181" s="93">
        <f t="shared" ref="Q181:R181" ca="1" si="356">+(Q179*2000)/Q167</f>
        <v>0.20071993758415957</v>
      </c>
      <c r="R181" s="93">
        <f t="shared" ca="1" si="356"/>
        <v>0.37382720633676925</v>
      </c>
      <c r="AO181" s="27">
        <f t="shared" si="260"/>
        <v>46753</v>
      </c>
      <c r="AP181" s="41" t="str">
        <f t="shared" si="344"/>
        <v>gb</v>
      </c>
      <c r="AQ181" s="41">
        <f t="shared" si="261"/>
        <v>184</v>
      </c>
      <c r="AS181" s="41">
        <f t="shared" si="262"/>
        <v>181</v>
      </c>
      <c r="AT181" s="41" t="str">
        <f t="shared" si="338"/>
        <v>fy</v>
      </c>
    </row>
    <row r="182" spans="1:46">
      <c r="A182" s="60">
        <f t="shared" si="263"/>
        <v>182</v>
      </c>
      <c r="B182" s="96" t="s">
        <v>6</v>
      </c>
      <c r="C182" s="166" t="s">
        <v>46</v>
      </c>
      <c r="D182" s="88">
        <f ca="1">+SUM(INDIRECT("'Monthly Resource Report'!"&amp;(VLOOKUP(D$1,$AO$1:$AP$197,2,FALSE)&amp;$A182&amp;":"&amp;VLOOKUP(DATE(YEAR(D$1),12,1),$AO$1:$AP$181,2,FALSE)&amp;$A182)))</f>
        <v>2022.28</v>
      </c>
      <c r="E182" s="89">
        <f t="shared" ref="E182:R183" ca="1" si="357">+SUM(INDIRECT("'Monthly Resource Report'!"&amp;(VLOOKUP(E$1,$AO$1:$AP$197,2,FALSE)&amp;$A182&amp;":"&amp;VLOOKUP(DATE(YEAR(E$1),12,1),$AO$1:$AP$181,2,FALSE)&amp;$A182)))</f>
        <v>1739.95</v>
      </c>
      <c r="F182" s="89">
        <f t="shared" ca="1" si="357"/>
        <v>1994.4099999999999</v>
      </c>
      <c r="G182" s="89">
        <f t="shared" ca="1" si="357"/>
        <v>2011.0900000000001</v>
      </c>
      <c r="H182" s="89">
        <f t="shared" ca="1" si="357"/>
        <v>1733.29</v>
      </c>
      <c r="I182" s="89">
        <f t="shared" ca="1" si="357"/>
        <v>1943.8399999999997</v>
      </c>
      <c r="J182" s="89">
        <f t="shared" ca="1" si="357"/>
        <v>2077.12</v>
      </c>
      <c r="K182" s="89">
        <f t="shared" ca="1" si="357"/>
        <v>1976.4399999999998</v>
      </c>
      <c r="L182" s="89">
        <f t="shared" ca="1" si="357"/>
        <v>2113.7400000000002</v>
      </c>
      <c r="M182" s="89">
        <f t="shared" ca="1" si="357"/>
        <v>2105.88</v>
      </c>
      <c r="N182" s="89">
        <f t="shared" ca="1" si="357"/>
        <v>1818.22</v>
      </c>
      <c r="O182" s="89">
        <f t="shared" ca="1" si="357"/>
        <v>2087.5300000000002</v>
      </c>
      <c r="P182" s="89">
        <f t="shared" ca="1" si="357"/>
        <v>2067.63</v>
      </c>
      <c r="Q182" s="89">
        <f t="shared" ca="1" si="357"/>
        <v>1881.1799999999998</v>
      </c>
      <c r="R182" s="89">
        <f t="shared" ca="1" si="357"/>
        <v>2015.4100000000003</v>
      </c>
      <c r="AO182" s="27">
        <f t="shared" si="260"/>
        <v>46784</v>
      </c>
      <c r="AP182" s="41" t="str">
        <f t="shared" si="344"/>
        <v>gc</v>
      </c>
      <c r="AQ182" s="41">
        <f t="shared" si="261"/>
        <v>185</v>
      </c>
      <c r="AS182" s="41">
        <f t="shared" si="262"/>
        <v>182</v>
      </c>
      <c r="AT182" s="41" t="str">
        <f t="shared" si="338"/>
        <v>fz</v>
      </c>
    </row>
    <row r="183" spans="1:46">
      <c r="A183" s="60">
        <f t="shared" si="263"/>
        <v>183</v>
      </c>
      <c r="B183" s="96" t="s">
        <v>6</v>
      </c>
      <c r="C183" s="166" t="s">
        <v>47</v>
      </c>
      <c r="D183" s="632">
        <f ca="1">+SUM(INDIRECT("'Monthly Resource Report'!"&amp;(VLOOKUP(D$1,$AO$1:$AP$197,2,FALSE)&amp;$A183&amp;":"&amp;VLOOKUP(DATE(YEAR(D$1),12,1),$AO$1:$AP$181,2,FALSE)&amp;$A183)))</f>
        <v>86092.95</v>
      </c>
      <c r="E183" s="633">
        <f t="shared" ca="1" si="357"/>
        <v>73822.650000000009</v>
      </c>
      <c r="F183" s="633">
        <f t="shared" ca="1" si="357"/>
        <v>84963.829999999987</v>
      </c>
      <c r="G183" s="633">
        <f t="shared" ca="1" si="357"/>
        <v>85676.319999999992</v>
      </c>
      <c r="H183" s="633">
        <f t="shared" ca="1" si="357"/>
        <v>74494.569999999992</v>
      </c>
      <c r="I183" s="633">
        <f t="shared" ca="1" si="357"/>
        <v>86787.6</v>
      </c>
      <c r="J183" s="633">
        <f t="shared" ca="1" si="357"/>
        <v>95041.11</v>
      </c>
      <c r="K183" s="633">
        <f t="shared" ca="1" si="357"/>
        <v>92093.639999999985</v>
      </c>
      <c r="L183" s="633">
        <f t="shared" ca="1" si="357"/>
        <v>102009.67000000001</v>
      </c>
      <c r="M183" s="633">
        <f t="shared" ca="1" si="357"/>
        <v>104330.23999999998</v>
      </c>
      <c r="N183" s="633">
        <f t="shared" ca="1" si="357"/>
        <v>91460.389999999985</v>
      </c>
      <c r="O183" s="633">
        <f t="shared" ca="1" si="357"/>
        <v>109120.36</v>
      </c>
      <c r="P183" s="633">
        <f t="shared" ca="1" si="357"/>
        <v>111194.25000000001</v>
      </c>
      <c r="Q183" s="633">
        <f t="shared" ca="1" si="357"/>
        <v>104962.27</v>
      </c>
      <c r="R183" s="633">
        <f t="shared" ca="1" si="357"/>
        <v>114533.78000000001</v>
      </c>
      <c r="AO183" s="27">
        <f t="shared" si="260"/>
        <v>46813</v>
      </c>
      <c r="AP183" s="41" t="str">
        <f t="shared" si="344"/>
        <v>gd</v>
      </c>
      <c r="AQ183" s="41">
        <f t="shared" si="261"/>
        <v>186</v>
      </c>
      <c r="AS183" s="41">
        <f t="shared" si="262"/>
        <v>183</v>
      </c>
      <c r="AT183" s="41" t="str">
        <f>+"g"&amp;AT1</f>
        <v>ga</v>
      </c>
    </row>
    <row r="184" spans="1:46">
      <c r="A184" s="60">
        <f t="shared" si="263"/>
        <v>184</v>
      </c>
      <c r="B184" s="180" t="s">
        <v>6</v>
      </c>
      <c r="C184" s="181" t="s">
        <v>48</v>
      </c>
      <c r="D184" s="94">
        <f ca="1">+(D182*2000)/D167</f>
        <v>0.32815102773778887</v>
      </c>
      <c r="E184" s="95">
        <f t="shared" ref="E184:G184" ca="1" si="358">+(E182*2000)/E167</f>
        <v>0.32809303942843276</v>
      </c>
      <c r="F184" s="95">
        <f t="shared" ca="1" si="358"/>
        <v>0.32799813993884785</v>
      </c>
      <c r="G184" s="95">
        <f t="shared" ca="1" si="358"/>
        <v>0.32808496682997351</v>
      </c>
      <c r="H184" s="95">
        <f t="shared" ref="H184:P184" ca="1" si="359">+(H182*2000)/H167</f>
        <v>0.3252829831430285</v>
      </c>
      <c r="I184" s="95">
        <f t="shared" ca="1" si="359"/>
        <v>0.3264226012547975</v>
      </c>
      <c r="J184" s="95">
        <f t="shared" ca="1" si="359"/>
        <v>0.32836641116437831</v>
      </c>
      <c r="K184" s="95">
        <f t="shared" ca="1" si="359"/>
        <v>0.32885378699222723</v>
      </c>
      <c r="L184" s="95">
        <f t="shared" ca="1" si="359"/>
        <v>0.32884904281878274</v>
      </c>
      <c r="M184" s="95">
        <f t="shared" ca="1" si="359"/>
        <v>0.32875635786981361</v>
      </c>
      <c r="N184" s="95">
        <f t="shared" ca="1" si="359"/>
        <v>0.32868278312058929</v>
      </c>
      <c r="O184" s="95">
        <f t="shared" ca="1" si="359"/>
        <v>0.3286761823564478</v>
      </c>
      <c r="P184" s="95">
        <f t="shared" ca="1" si="359"/>
        <v>0.3284132794908558</v>
      </c>
      <c r="Q184" s="95">
        <f t="shared" ref="Q184:R184" ca="1" si="360">+(Q182*2000)/Q167</f>
        <v>0.3278405315255648</v>
      </c>
      <c r="R184" s="95">
        <f t="shared" ca="1" si="360"/>
        <v>0.32752051414699801</v>
      </c>
      <c r="AO184" s="27">
        <f t="shared" si="260"/>
        <v>46844</v>
      </c>
      <c r="AP184" s="41" t="str">
        <f t="shared" si="344"/>
        <v>ge</v>
      </c>
      <c r="AQ184" s="41">
        <f t="shared" si="261"/>
        <v>187</v>
      </c>
      <c r="AS184" s="41">
        <f t="shared" si="262"/>
        <v>184</v>
      </c>
      <c r="AT184" s="41" t="str">
        <f t="shared" ref="AT184:AT208" si="361">+"g"&amp;AT2</f>
        <v>gb</v>
      </c>
    </row>
    <row r="185" spans="1:46">
      <c r="A185" s="60">
        <f t="shared" si="263"/>
        <v>185</v>
      </c>
      <c r="B185" s="44" t="s">
        <v>6</v>
      </c>
      <c r="C185" s="626" t="s">
        <v>94</v>
      </c>
      <c r="D185" s="384">
        <f ca="1">+D153</f>
        <v>1546406.2849433827</v>
      </c>
      <c r="E185" s="385">
        <f t="shared" ref="E185:G185" ca="1" si="362">+E153</f>
        <v>1512286.5052193911</v>
      </c>
      <c r="F185" s="385">
        <f t="shared" ca="1" si="362"/>
        <v>1533771.9727530079</v>
      </c>
      <c r="G185" s="385">
        <f t="shared" ca="1" si="362"/>
        <v>1544280.266719745</v>
      </c>
      <c r="H185" s="385">
        <f t="shared" ref="H185:P185" ca="1" si="363">+H153</f>
        <v>1453341.7675159236</v>
      </c>
      <c r="I185" s="385">
        <f t="shared" ca="1" si="363"/>
        <v>1482331.3667728237</v>
      </c>
      <c r="J185" s="385">
        <f t="shared" ca="1" si="363"/>
        <v>1575909.6647204529</v>
      </c>
      <c r="K185" s="385">
        <f t="shared" ca="1" si="363"/>
        <v>1639319.723549186</v>
      </c>
      <c r="L185" s="385">
        <f t="shared" ca="1" si="363"/>
        <v>1636090.7010792638</v>
      </c>
      <c r="M185" s="385">
        <f t="shared" ca="1" si="363"/>
        <v>1629492.5964260439</v>
      </c>
      <c r="N185" s="385">
        <f t="shared" ca="1" si="363"/>
        <v>1588684.5355626324</v>
      </c>
      <c r="O185" s="385">
        <f t="shared" ca="1" si="363"/>
        <v>1623848.5903220102</v>
      </c>
      <c r="P185" s="385">
        <f t="shared" ca="1" si="363"/>
        <v>1607604.1587048832</v>
      </c>
      <c r="Q185" s="385">
        <f t="shared" ref="Q185:R185" ca="1" si="364">+Q153</f>
        <v>1575489.6934713374</v>
      </c>
      <c r="R185" s="385">
        <f t="shared" ca="1" si="364"/>
        <v>1531715.3224522292</v>
      </c>
      <c r="AO185" s="27">
        <f t="shared" si="260"/>
        <v>46874</v>
      </c>
      <c r="AP185" s="41" t="str">
        <f t="shared" si="344"/>
        <v>gf</v>
      </c>
      <c r="AQ185" s="41">
        <f t="shared" si="261"/>
        <v>188</v>
      </c>
      <c r="AS185" s="41">
        <f t="shared" si="262"/>
        <v>185</v>
      </c>
      <c r="AT185" s="41" t="str">
        <f t="shared" si="361"/>
        <v>gc</v>
      </c>
    </row>
    <row r="186" spans="1:46">
      <c r="A186" s="60">
        <f t="shared" si="263"/>
        <v>186</v>
      </c>
      <c r="B186" s="43" t="s">
        <v>6</v>
      </c>
      <c r="C186" s="627" t="s">
        <v>49</v>
      </c>
      <c r="D186" s="96">
        <f>+(DATE(YEAR(D$1)+1,1,1)-D$1)*24</f>
        <v>8760</v>
      </c>
      <c r="E186" s="17">
        <f t="shared" ref="E186:R186" si="365">+(DATE(YEAR(E$1)+1,1,1)-E$1)*24</f>
        <v>8760</v>
      </c>
      <c r="F186" s="17">
        <f t="shared" si="365"/>
        <v>8760</v>
      </c>
      <c r="G186" s="17">
        <f t="shared" si="365"/>
        <v>8784</v>
      </c>
      <c r="H186" s="17">
        <f t="shared" si="365"/>
        <v>8760</v>
      </c>
      <c r="I186" s="17">
        <f t="shared" si="365"/>
        <v>8760</v>
      </c>
      <c r="J186" s="17">
        <f t="shared" si="365"/>
        <v>8760</v>
      </c>
      <c r="K186" s="17">
        <f t="shared" si="365"/>
        <v>8784</v>
      </c>
      <c r="L186" s="17">
        <f t="shared" si="365"/>
        <v>8760</v>
      </c>
      <c r="M186" s="17">
        <f t="shared" si="365"/>
        <v>8760</v>
      </c>
      <c r="N186" s="17">
        <f t="shared" si="365"/>
        <v>8760</v>
      </c>
      <c r="O186" s="17">
        <f t="shared" si="365"/>
        <v>8784</v>
      </c>
      <c r="P186" s="17">
        <f t="shared" si="365"/>
        <v>8760</v>
      </c>
      <c r="Q186" s="17">
        <f t="shared" si="365"/>
        <v>8760</v>
      </c>
      <c r="R186" s="17">
        <f t="shared" si="365"/>
        <v>8760</v>
      </c>
      <c r="AO186" s="27">
        <f t="shared" si="260"/>
        <v>46905</v>
      </c>
      <c r="AP186" s="41" t="str">
        <f t="shared" si="344"/>
        <v>gg</v>
      </c>
      <c r="AQ186" s="41">
        <f t="shared" si="261"/>
        <v>189</v>
      </c>
      <c r="AS186" s="41">
        <f t="shared" si="262"/>
        <v>186</v>
      </c>
      <c r="AT186" s="41" t="str">
        <f t="shared" si="361"/>
        <v>gd</v>
      </c>
    </row>
    <row r="187" spans="1:46">
      <c r="A187" s="60">
        <f t="shared" si="263"/>
        <v>187</v>
      </c>
      <c r="B187" s="43" t="s">
        <v>6</v>
      </c>
      <c r="C187" s="166" t="s">
        <v>50</v>
      </c>
      <c r="D187" s="97">
        <f ca="1">+SUM(D169,D171,D178)</f>
        <v>30409968.989999998</v>
      </c>
      <c r="E187" s="85">
        <f t="shared" ref="E187:G187" ca="1" si="366">+SUM(E169,E171,E178)</f>
        <v>26948044.07</v>
      </c>
      <c r="F187" s="85">
        <f t="shared" ca="1" si="366"/>
        <v>32943421.870000001</v>
      </c>
      <c r="G187" s="85">
        <f t="shared" ca="1" si="366"/>
        <v>34760590.130000003</v>
      </c>
      <c r="H187" s="85">
        <f t="shared" ref="H187:P187" ca="1" si="367">+SUM(H169,H171,H178)</f>
        <v>31654859.119999997</v>
      </c>
      <c r="I187" s="85">
        <f t="shared" ca="1" si="367"/>
        <v>36439259.409999996</v>
      </c>
      <c r="J187" s="85">
        <f t="shared" ca="1" si="367"/>
        <v>39871690.140000001</v>
      </c>
      <c r="K187" s="85">
        <f t="shared" ca="1" si="367"/>
        <v>39726757.420000002</v>
      </c>
      <c r="L187" s="85">
        <f t="shared" ca="1" si="367"/>
        <v>43750758.310000002</v>
      </c>
      <c r="M187" s="85">
        <f t="shared" ca="1" si="367"/>
        <v>45310871.600000001</v>
      </c>
      <c r="N187" s="85">
        <f t="shared" ca="1" si="367"/>
        <v>41029913.689999998</v>
      </c>
      <c r="O187" s="85">
        <f t="shared" ca="1" si="367"/>
        <v>48097637.640000001</v>
      </c>
      <c r="P187" s="85">
        <f t="shared" ca="1" si="367"/>
        <v>51779597.359999999</v>
      </c>
      <c r="Q187" s="85">
        <f t="shared" ref="Q187:R187" ca="1" si="368">+SUM(Q169,Q171,Q178)</f>
        <v>53928884.649999999</v>
      </c>
      <c r="R187" s="85">
        <f t="shared" ca="1" si="368"/>
        <v>62317064.259999998</v>
      </c>
      <c r="AO187" s="27">
        <f t="shared" si="260"/>
        <v>46935</v>
      </c>
      <c r="AP187" s="41" t="str">
        <f t="shared" si="344"/>
        <v>gh</v>
      </c>
      <c r="AQ187" s="41">
        <f t="shared" si="261"/>
        <v>190</v>
      </c>
      <c r="AS187" s="41">
        <f t="shared" si="262"/>
        <v>187</v>
      </c>
      <c r="AT187" s="41" t="str">
        <f t="shared" si="361"/>
        <v>ge</v>
      </c>
    </row>
    <row r="188" spans="1:46">
      <c r="A188" s="60">
        <f t="shared" si="263"/>
        <v>188</v>
      </c>
      <c r="B188" s="43" t="s">
        <v>6</v>
      </c>
      <c r="C188" s="166" t="s">
        <v>51</v>
      </c>
      <c r="D188" s="98">
        <f ca="1">+D187/D165</f>
        <v>27.060077999308376</v>
      </c>
      <c r="E188" s="86">
        <f t="shared" ref="E188" ca="1" si="369">+E187/E165</f>
        <v>27.870450923983881</v>
      </c>
      <c r="F188" s="86">
        <f t="shared" ref="F188" ca="1" si="370">+F187/F165</f>
        <v>29.451689365728623</v>
      </c>
      <c r="G188" s="86">
        <f t="shared" ref="G188:P188" ca="1" si="371">+G187/G165</f>
        <v>30.965005639080765</v>
      </c>
      <c r="H188" s="86">
        <f t="shared" ca="1" si="371"/>
        <v>32.863970608235846</v>
      </c>
      <c r="I188" s="86">
        <f t="shared" ca="1" si="371"/>
        <v>33.733509146748247</v>
      </c>
      <c r="J188" s="86">
        <f t="shared" ca="1" si="371"/>
        <v>34.542824555239051</v>
      </c>
      <c r="K188" s="86">
        <f t="shared" ca="1" si="371"/>
        <v>36.170608260014497</v>
      </c>
      <c r="L188" s="86">
        <f t="shared" ca="1" si="371"/>
        <v>37.246721943022322</v>
      </c>
      <c r="M188" s="86">
        <f t="shared" ca="1" si="371"/>
        <v>38.718677237513887</v>
      </c>
      <c r="N188" s="86">
        <f t="shared" ca="1" si="371"/>
        <v>40.60759550885976</v>
      </c>
      <c r="O188" s="86">
        <f t="shared" ca="1" si="371"/>
        <v>41.08097470620941</v>
      </c>
      <c r="P188" s="86">
        <f t="shared" ca="1" si="371"/>
        <v>44.86487169162104</v>
      </c>
      <c r="Q188" s="86">
        <f t="shared" ref="Q188:R188" ca="1" si="372">+Q187/Q165</f>
        <v>51.587267392619978</v>
      </c>
      <c r="R188" s="86">
        <f t="shared" ca="1" si="372"/>
        <v>55.641031315099411</v>
      </c>
      <c r="AO188" s="27">
        <f t="shared" si="260"/>
        <v>46966</v>
      </c>
      <c r="AP188" s="41" t="str">
        <f t="shared" si="344"/>
        <v>gi</v>
      </c>
      <c r="AQ188" s="41">
        <f t="shared" si="261"/>
        <v>191</v>
      </c>
      <c r="AS188" s="41">
        <f t="shared" si="262"/>
        <v>188</v>
      </c>
      <c r="AT188" s="41" t="str">
        <f t="shared" si="361"/>
        <v>gf</v>
      </c>
    </row>
    <row r="189" spans="1:46">
      <c r="A189" s="60">
        <f t="shared" si="263"/>
        <v>189</v>
      </c>
      <c r="B189" s="43" t="s">
        <v>6</v>
      </c>
      <c r="C189" s="166" t="s">
        <v>52</v>
      </c>
      <c r="D189" s="99">
        <f ca="1">+D183+D180</f>
        <v>89362.97</v>
      </c>
      <c r="E189" s="87">
        <f t="shared" ref="E189:G189" ca="1" si="373">+E183+E180</f>
        <v>75286.950000000012</v>
      </c>
      <c r="F189" s="87">
        <f t="shared" ca="1" si="373"/>
        <v>89572.239999999991</v>
      </c>
      <c r="G189" s="87">
        <f t="shared" ca="1" si="373"/>
        <v>88096.079999999987</v>
      </c>
      <c r="H189" s="87">
        <f t="shared" ref="H189:P189" ca="1" si="374">+H183+H180</f>
        <v>76644.709999999992</v>
      </c>
      <c r="I189" s="87">
        <f t="shared" ca="1" si="374"/>
        <v>89249.540000000008</v>
      </c>
      <c r="J189" s="87">
        <f t="shared" ca="1" si="374"/>
        <v>100742.97</v>
      </c>
      <c r="K189" s="87">
        <f t="shared" ca="1" si="374"/>
        <v>94710.489999999991</v>
      </c>
      <c r="L189" s="87">
        <f t="shared" ca="1" si="374"/>
        <v>108172.77000000002</v>
      </c>
      <c r="M189" s="87">
        <f t="shared" ca="1" si="374"/>
        <v>107273.93999999997</v>
      </c>
      <c r="N189" s="87">
        <f t="shared" ca="1" si="374"/>
        <v>94080.639999999985</v>
      </c>
      <c r="O189" s="87">
        <f t="shared" ca="1" si="374"/>
        <v>112203.33</v>
      </c>
      <c r="P189" s="87">
        <f t="shared" ca="1" si="374"/>
        <v>117284.75000000001</v>
      </c>
      <c r="Q189" s="87">
        <f t="shared" ref="Q189:R189" ca="1" si="375">+Q183+Q180</f>
        <v>107910.73000000001</v>
      </c>
      <c r="R189" s="87">
        <f t="shared" ca="1" si="375"/>
        <v>120583.72000000002</v>
      </c>
      <c r="AO189" s="27">
        <f t="shared" si="260"/>
        <v>46997</v>
      </c>
      <c r="AP189" s="41" t="str">
        <f t="shared" si="344"/>
        <v>gj</v>
      </c>
      <c r="AQ189" s="41">
        <f t="shared" si="261"/>
        <v>192</v>
      </c>
      <c r="AS189" s="41">
        <f t="shared" si="262"/>
        <v>189</v>
      </c>
      <c r="AT189" s="41" t="str">
        <f t="shared" si="361"/>
        <v>gg</v>
      </c>
    </row>
    <row r="190" spans="1:46">
      <c r="A190" s="60">
        <f t="shared" si="263"/>
        <v>190</v>
      </c>
      <c r="B190" s="43" t="s">
        <v>6</v>
      </c>
      <c r="C190" s="166" t="s">
        <v>53</v>
      </c>
      <c r="D190" s="98">
        <f ca="1">+D189/D165</f>
        <v>7.9518954433825437E-2</v>
      </c>
      <c r="E190" s="86">
        <f t="shared" ref="E190" ca="1" si="376">+E189/E165</f>
        <v>7.786395330736999E-2</v>
      </c>
      <c r="F190" s="86">
        <f t="shared" ref="F190" ca="1" si="377">+F189/F165</f>
        <v>8.0078317264146784E-2</v>
      </c>
      <c r="G190" s="86">
        <f t="shared" ref="G190:P190" ca="1" si="378">+G189/G165</f>
        <v>7.8476677288243424E-2</v>
      </c>
      <c r="H190" s="86">
        <f t="shared" ca="1" si="378"/>
        <v>7.9572285795620992E-2</v>
      </c>
      <c r="I190" s="86">
        <f t="shared" ca="1" si="378"/>
        <v>8.26224303863555E-2</v>
      </c>
      <c r="J190" s="86">
        <f t="shared" ca="1" si="378"/>
        <v>8.7278636186845893E-2</v>
      </c>
      <c r="K190" s="86">
        <f t="shared" ca="1" si="378"/>
        <v>8.6232460295875321E-2</v>
      </c>
      <c r="L190" s="86">
        <f t="shared" ca="1" si="378"/>
        <v>9.2091685758863534E-2</v>
      </c>
      <c r="M190" s="86">
        <f t="shared" ca="1" si="378"/>
        <v>9.1666854160810926E-2</v>
      </c>
      <c r="N190" s="86">
        <f t="shared" ca="1" si="378"/>
        <v>9.3112274210456716E-2</v>
      </c>
      <c r="O190" s="86">
        <f t="shared" ca="1" si="378"/>
        <v>9.5834689349671515E-2</v>
      </c>
      <c r="P190" s="86">
        <f t="shared" ca="1" si="378"/>
        <v>0.1016223672723795</v>
      </c>
      <c r="Q190" s="86">
        <f t="shared" ref="Q190:R190" ca="1" si="379">+Q189/Q165</f>
        <v>0.10322519590701046</v>
      </c>
      <c r="R190" s="86">
        <f t="shared" ca="1" si="379"/>
        <v>0.10766557475522484</v>
      </c>
      <c r="AO190" s="27">
        <f t="shared" si="260"/>
        <v>47027</v>
      </c>
      <c r="AP190" s="41" t="str">
        <f t="shared" si="344"/>
        <v>gk</v>
      </c>
      <c r="AQ190" s="41">
        <f t="shared" si="261"/>
        <v>193</v>
      </c>
      <c r="AS190" s="41">
        <f t="shared" si="262"/>
        <v>190</v>
      </c>
      <c r="AT190" s="41" t="str">
        <f t="shared" si="361"/>
        <v>gh</v>
      </c>
    </row>
    <row r="191" spans="1:46">
      <c r="A191" s="60">
        <f t="shared" si="263"/>
        <v>191</v>
      </c>
      <c r="B191" s="43" t="s">
        <v>6</v>
      </c>
      <c r="C191" s="166" t="s">
        <v>228</v>
      </c>
      <c r="D191" s="85">
        <f ca="1">+D189+D187</f>
        <v>30499331.959999997</v>
      </c>
      <c r="E191" s="85">
        <f t="shared" ref="E191:G191" ca="1" si="380">+E189+E187</f>
        <v>27023331.02</v>
      </c>
      <c r="F191" s="85">
        <f t="shared" ca="1" si="380"/>
        <v>33032994.109999999</v>
      </c>
      <c r="G191" s="85">
        <f t="shared" ca="1" si="380"/>
        <v>34848686.210000001</v>
      </c>
      <c r="H191" s="85">
        <f t="shared" ref="H191:P191" ca="1" si="381">+H189+H187</f>
        <v>31731503.829999998</v>
      </c>
      <c r="I191" s="85">
        <f t="shared" ca="1" si="381"/>
        <v>36528508.949999996</v>
      </c>
      <c r="J191" s="85">
        <f t="shared" ca="1" si="381"/>
        <v>39972433.109999999</v>
      </c>
      <c r="K191" s="85">
        <f t="shared" ca="1" si="381"/>
        <v>39821467.910000004</v>
      </c>
      <c r="L191" s="85">
        <f t="shared" ca="1" si="381"/>
        <v>43858931.080000006</v>
      </c>
      <c r="M191" s="85">
        <f t="shared" ca="1" si="381"/>
        <v>45418145.539999999</v>
      </c>
      <c r="N191" s="85">
        <f t="shared" ca="1" si="381"/>
        <v>41123994.329999998</v>
      </c>
      <c r="O191" s="85">
        <f t="shared" ca="1" si="381"/>
        <v>48209840.969999999</v>
      </c>
      <c r="P191" s="85">
        <f t="shared" ca="1" si="381"/>
        <v>51896882.109999999</v>
      </c>
      <c r="Q191" s="85">
        <f t="shared" ref="Q191:R191" ca="1" si="382">+Q189+Q187</f>
        <v>54036795.379999995</v>
      </c>
      <c r="R191" s="85">
        <f t="shared" ca="1" si="382"/>
        <v>62437647.979999997</v>
      </c>
      <c r="AO191" s="27">
        <f t="shared" si="260"/>
        <v>47058</v>
      </c>
      <c r="AP191" s="41" t="str">
        <f t="shared" si="344"/>
        <v>gl</v>
      </c>
      <c r="AQ191" s="41">
        <f t="shared" si="261"/>
        <v>194</v>
      </c>
      <c r="AS191" s="41">
        <f t="shared" si="262"/>
        <v>191</v>
      </c>
      <c r="AT191" s="41" t="str">
        <f t="shared" si="361"/>
        <v>gi</v>
      </c>
    </row>
    <row r="192" spans="1:46">
      <c r="A192" s="60">
        <f t="shared" si="263"/>
        <v>192</v>
      </c>
      <c r="B192" s="183" t="s">
        <v>6</v>
      </c>
      <c r="C192" s="351" t="s">
        <v>229</v>
      </c>
      <c r="D192" s="184">
        <f ca="1">+D191/D165</f>
        <v>27.139596953742199</v>
      </c>
      <c r="E192" s="184">
        <f t="shared" ref="E192" ca="1" si="383">+E191/E165</f>
        <v>27.948314877291253</v>
      </c>
      <c r="F192" s="184">
        <f t="shared" ref="F192" ca="1" si="384">+F191/F165</f>
        <v>29.531767682992768</v>
      </c>
      <c r="G192" s="184">
        <f t="shared" ref="G192:P192" ca="1" si="385">+G191/G165</f>
        <v>31.043482316369008</v>
      </c>
      <c r="H192" s="184">
        <f t="shared" ca="1" si="385"/>
        <v>32.943542894031467</v>
      </c>
      <c r="I192" s="184">
        <f t="shared" ca="1" si="385"/>
        <v>33.816131577134605</v>
      </c>
      <c r="J192" s="184">
        <f t="shared" ca="1" si="385"/>
        <v>34.630103191425896</v>
      </c>
      <c r="K192" s="184">
        <f t="shared" ca="1" si="385"/>
        <v>36.256840720310379</v>
      </c>
      <c r="L192" s="184">
        <f t="shared" ca="1" si="385"/>
        <v>37.338813628781189</v>
      </c>
      <c r="M192" s="184">
        <f t="shared" ca="1" si="385"/>
        <v>38.8103440916747</v>
      </c>
      <c r="N192" s="184">
        <f t="shared" ca="1" si="385"/>
        <v>40.700707783070222</v>
      </c>
      <c r="O192" s="184">
        <f t="shared" ca="1" si="385"/>
        <v>41.176809395559083</v>
      </c>
      <c r="P192" s="184">
        <f t="shared" ca="1" si="385"/>
        <v>44.966494058893424</v>
      </c>
      <c r="Q192" s="184">
        <f t="shared" ref="Q192:R192" ca="1" si="386">+Q191/Q165</f>
        <v>51.690492588526986</v>
      </c>
      <c r="R192" s="184">
        <f t="shared" ca="1" si="386"/>
        <v>55.748696889854635</v>
      </c>
      <c r="AO192" s="27">
        <f t="shared" si="260"/>
        <v>47088</v>
      </c>
      <c r="AP192" s="41" t="str">
        <f t="shared" si="344"/>
        <v>gm</v>
      </c>
      <c r="AQ192" s="41">
        <f t="shared" si="261"/>
        <v>195</v>
      </c>
      <c r="AS192" s="41">
        <f t="shared" si="262"/>
        <v>192</v>
      </c>
      <c r="AT192" s="41" t="str">
        <f t="shared" si="361"/>
        <v>gj</v>
      </c>
    </row>
    <row r="193" spans="1:46" ht="15.75" thickBot="1">
      <c r="A193" s="60">
        <f t="shared" si="263"/>
        <v>193</v>
      </c>
      <c r="B193" s="42"/>
      <c r="C193" s="185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AO193" s="27">
        <f t="shared" si="260"/>
        <v>47119</v>
      </c>
      <c r="AP193" s="41" t="str">
        <f t="shared" si="344"/>
        <v>gn</v>
      </c>
      <c r="AQ193" s="41">
        <f t="shared" si="261"/>
        <v>196</v>
      </c>
      <c r="AS193" s="41">
        <f t="shared" si="262"/>
        <v>193</v>
      </c>
      <c r="AT193" s="41" t="str">
        <f t="shared" si="361"/>
        <v>gk</v>
      </c>
    </row>
    <row r="194" spans="1:46">
      <c r="A194" s="60">
        <f t="shared" si="263"/>
        <v>194</v>
      </c>
      <c r="B194" s="188" t="s">
        <v>32</v>
      </c>
      <c r="C194" s="189" t="s">
        <v>33</v>
      </c>
      <c r="D194" s="100" t="str">
        <f>+D$2</f>
        <v>CY 2013</v>
      </c>
      <c r="E194" s="101" t="str">
        <f t="shared" ref="E194:R194" si="387">+E$2</f>
        <v>CY 2014</v>
      </c>
      <c r="F194" s="101" t="str">
        <f t="shared" si="387"/>
        <v>CY 2015</v>
      </c>
      <c r="G194" s="101" t="str">
        <f t="shared" si="387"/>
        <v>CY 2016</v>
      </c>
      <c r="H194" s="101" t="str">
        <f t="shared" si="387"/>
        <v>CY 2017</v>
      </c>
      <c r="I194" s="101" t="str">
        <f t="shared" si="387"/>
        <v>CY 2018</v>
      </c>
      <c r="J194" s="101" t="str">
        <f t="shared" si="387"/>
        <v>CY 2019</v>
      </c>
      <c r="K194" s="101" t="str">
        <f t="shared" si="387"/>
        <v>CY 2020</v>
      </c>
      <c r="L194" s="101" t="str">
        <f t="shared" si="387"/>
        <v>CY 2021</v>
      </c>
      <c r="M194" s="101" t="str">
        <f t="shared" si="387"/>
        <v>CY 2022</v>
      </c>
      <c r="N194" s="101" t="str">
        <f t="shared" si="387"/>
        <v>CY 2023</v>
      </c>
      <c r="O194" s="101" t="str">
        <f t="shared" si="387"/>
        <v>CY 2024</v>
      </c>
      <c r="P194" s="101" t="str">
        <f t="shared" si="387"/>
        <v>CY 2025</v>
      </c>
      <c r="Q194" s="101" t="str">
        <f t="shared" si="387"/>
        <v>CY 2026</v>
      </c>
      <c r="R194" s="101" t="str">
        <f t="shared" si="387"/>
        <v>CY 2027</v>
      </c>
      <c r="AO194" s="27">
        <f t="shared" si="260"/>
        <v>47150</v>
      </c>
      <c r="AP194" s="41" t="str">
        <f t="shared" si="344"/>
        <v>go</v>
      </c>
      <c r="AQ194" s="41">
        <f t="shared" si="261"/>
        <v>197</v>
      </c>
      <c r="AS194" s="41">
        <f t="shared" si="262"/>
        <v>194</v>
      </c>
      <c r="AT194" s="41" t="str">
        <f t="shared" si="361"/>
        <v>gl</v>
      </c>
    </row>
    <row r="195" spans="1:46">
      <c r="A195" s="60">
        <f t="shared" si="263"/>
        <v>195</v>
      </c>
      <c r="B195" s="75" t="s">
        <v>7</v>
      </c>
      <c r="C195" s="163" t="s">
        <v>34</v>
      </c>
      <c r="D195" s="75">
        <f ca="1">+AVERAGE(INDIRECT("'Monthly Resource Report'!"&amp;VLOOKUP(D$1,$AO$1:$AP$197,2,FALSE)&amp;$A195&amp;":"&amp;VLOOKUP(DATE(YEAR(D$1),12,1),$AO$1:$AP$197,2,FALSE)&amp;$A195))</f>
        <v>231</v>
      </c>
      <c r="E195" s="76">
        <f t="shared" ref="E195:R195" ca="1" si="388">+AVERAGE(INDIRECT("'Monthly Resource Report'!"&amp;VLOOKUP(E$1,$AO$1:$AP$197,2,FALSE)&amp;$A195&amp;":"&amp;VLOOKUP(DATE(YEAR(E$1),12,1),$AO$1:$AP$197,2,FALSE)&amp;$A195))</f>
        <v>231</v>
      </c>
      <c r="F195" s="76">
        <f t="shared" ca="1" si="388"/>
        <v>231</v>
      </c>
      <c r="G195" s="76">
        <f t="shared" ca="1" si="388"/>
        <v>231</v>
      </c>
      <c r="H195" s="76">
        <f t="shared" ca="1" si="388"/>
        <v>231</v>
      </c>
      <c r="I195" s="76">
        <f t="shared" ca="1" si="388"/>
        <v>231</v>
      </c>
      <c r="J195" s="76">
        <f t="shared" ca="1" si="388"/>
        <v>231</v>
      </c>
      <c r="K195" s="76">
        <f t="shared" ca="1" si="388"/>
        <v>231</v>
      </c>
      <c r="L195" s="76">
        <f t="shared" ca="1" si="388"/>
        <v>231</v>
      </c>
      <c r="M195" s="76">
        <f t="shared" ca="1" si="388"/>
        <v>231</v>
      </c>
      <c r="N195" s="76">
        <f t="shared" ca="1" si="388"/>
        <v>231</v>
      </c>
      <c r="O195" s="76">
        <f t="shared" ca="1" si="388"/>
        <v>231</v>
      </c>
      <c r="P195" s="76">
        <f t="shared" ca="1" si="388"/>
        <v>231</v>
      </c>
      <c r="Q195" s="76">
        <f t="shared" ca="1" si="388"/>
        <v>231</v>
      </c>
      <c r="R195" s="76">
        <f t="shared" ca="1" si="388"/>
        <v>231</v>
      </c>
      <c r="AO195" s="27">
        <f t="shared" ref="AO195:AO205" si="389">+EDATE(AO194,1)</f>
        <v>47178</v>
      </c>
      <c r="AP195" s="41" t="str">
        <f t="shared" ref="AP195:AP201" si="390">+VLOOKUP(AQ195,$AS$1:$AT$204,2,FALSE)</f>
        <v>gp</v>
      </c>
      <c r="AQ195" s="41">
        <f t="shared" ref="AQ195:AQ205" si="391">+AQ194+1</f>
        <v>198</v>
      </c>
      <c r="AS195" s="41">
        <f t="shared" ref="AS195:AS208" si="392">+AS194+1</f>
        <v>195</v>
      </c>
      <c r="AT195" s="41" t="str">
        <f t="shared" si="361"/>
        <v>gm</v>
      </c>
    </row>
    <row r="196" spans="1:46">
      <c r="A196" s="60">
        <f t="shared" ref="A196:A259" si="393">+ROW(A196)</f>
        <v>196</v>
      </c>
      <c r="B196" s="96" t="s">
        <v>7</v>
      </c>
      <c r="C196" s="166" t="s">
        <v>35</v>
      </c>
      <c r="D196" s="90">
        <f ca="1">+SUM(INDIRECT("'Monthly Resource Report'!"&amp;(VLOOKUP(D$1,$AO$1:$AP$197,2,FALSE)&amp;$A196&amp;":"&amp;VLOOKUP(DATE(YEAR(D$1),12,1),$AO$1:$AP$181,2,FALSE)&amp;$A196)))</f>
        <v>871681.85429864249</v>
      </c>
      <c r="E196" s="91">
        <f t="shared" ref="E196:R197" ca="1" si="394">+SUM(INDIRECT("'Monthly Resource Report'!"&amp;(VLOOKUP(E$1,$AO$1:$AP$197,2,FALSE)&amp;$A196&amp;":"&amp;VLOOKUP(DATE(YEAR(E$1),12,1),$AO$1:$AP$181,2,FALSE)&amp;$A196)))</f>
        <v>816389.16561085964</v>
      </c>
      <c r="F196" s="91">
        <f t="shared" ca="1" si="394"/>
        <v>859563.55203619914</v>
      </c>
      <c r="G196" s="91">
        <f t="shared" ca="1" si="394"/>
        <v>734321.9615384615</v>
      </c>
      <c r="H196" s="91">
        <f t="shared" ca="1" si="394"/>
        <v>848762.73710407235</v>
      </c>
      <c r="I196" s="91">
        <f t="shared" ca="1" si="394"/>
        <v>823346.81628959277</v>
      </c>
      <c r="J196" s="91">
        <f t="shared" ca="1" si="394"/>
        <v>917583.65429864265</v>
      </c>
      <c r="K196" s="91">
        <f t="shared" ca="1" si="394"/>
        <v>884359.74253393663</v>
      </c>
      <c r="L196" s="91">
        <f t="shared" ca="1" si="394"/>
        <v>933580.23257918551</v>
      </c>
      <c r="M196" s="91">
        <f t="shared" ca="1" si="394"/>
        <v>878984.5742081448</v>
      </c>
      <c r="N196" s="91">
        <f t="shared" ca="1" si="394"/>
        <v>927884.06063348427</v>
      </c>
      <c r="O196" s="91">
        <f t="shared" ca="1" si="394"/>
        <v>793580.63031674211</v>
      </c>
      <c r="P196" s="91">
        <f t="shared" ca="1" si="394"/>
        <v>913582.92443438922</v>
      </c>
      <c r="Q196" s="91">
        <f t="shared" ca="1" si="394"/>
        <v>853652.78823529417</v>
      </c>
      <c r="R196" s="91">
        <f t="shared" ca="1" si="394"/>
        <v>904898.19638009067</v>
      </c>
      <c r="AO196" s="27">
        <f t="shared" si="389"/>
        <v>47209</v>
      </c>
      <c r="AP196" s="41" t="str">
        <f t="shared" si="390"/>
        <v>gq</v>
      </c>
      <c r="AQ196" s="41">
        <f t="shared" si="391"/>
        <v>199</v>
      </c>
      <c r="AS196" s="41">
        <f t="shared" si="392"/>
        <v>196</v>
      </c>
      <c r="AT196" s="41" t="str">
        <f t="shared" si="361"/>
        <v>gn</v>
      </c>
    </row>
    <row r="197" spans="1:46">
      <c r="A197" s="60">
        <f t="shared" si="393"/>
        <v>197</v>
      </c>
      <c r="B197" s="96" t="s">
        <v>7</v>
      </c>
      <c r="C197" s="166" t="s">
        <v>36</v>
      </c>
      <c r="D197" s="88">
        <f ca="1">+SUM(INDIRECT("'Monthly Resource Report'!"&amp;(VLOOKUP(D$1,$AO$1:$AP$197,2,FALSE)&amp;$A197&amp;":"&amp;VLOOKUP(DATE(YEAR(D$1),12,1),$AO$1:$AP$181,2,FALSE)&amp;$A197)))</f>
        <v>1748833.5499999998</v>
      </c>
      <c r="E197" s="89">
        <f t="shared" ca="1" si="394"/>
        <v>1638175.3499999999</v>
      </c>
      <c r="F197" s="89">
        <f t="shared" ca="1" si="394"/>
        <v>1721869.5499999998</v>
      </c>
      <c r="G197" s="89">
        <f t="shared" ca="1" si="394"/>
        <v>1470906.38</v>
      </c>
      <c r="H197" s="89">
        <f t="shared" ca="1" si="394"/>
        <v>1715084.5899999999</v>
      </c>
      <c r="I197" s="89">
        <f t="shared" ca="1" si="394"/>
        <v>1660662.79</v>
      </c>
      <c r="J197" s="89">
        <f t="shared" ca="1" si="394"/>
        <v>1850286.5499999998</v>
      </c>
      <c r="K197" s="89">
        <f t="shared" ca="1" si="394"/>
        <v>1786558.26</v>
      </c>
      <c r="L197" s="89">
        <f t="shared" ca="1" si="394"/>
        <v>1885520.5699999998</v>
      </c>
      <c r="M197" s="89">
        <f t="shared" ca="1" si="394"/>
        <v>1775055.5899999999</v>
      </c>
      <c r="N197" s="89">
        <f t="shared" ca="1" si="394"/>
        <v>1873021</v>
      </c>
      <c r="O197" s="89">
        <f t="shared" ca="1" si="394"/>
        <v>1601852.48</v>
      </c>
      <c r="P197" s="89">
        <f t="shared" ca="1" si="394"/>
        <v>1859950.96</v>
      </c>
      <c r="Q197" s="89">
        <f t="shared" ca="1" si="394"/>
        <v>1727917.5499999998</v>
      </c>
      <c r="R197" s="89">
        <f t="shared" ca="1" si="394"/>
        <v>1822252.5699999998</v>
      </c>
      <c r="AO197" s="27">
        <f t="shared" si="389"/>
        <v>47239</v>
      </c>
      <c r="AP197" s="41" t="str">
        <f t="shared" si="390"/>
        <v>gr</v>
      </c>
      <c r="AQ197" s="41">
        <f t="shared" si="391"/>
        <v>200</v>
      </c>
      <c r="AS197" s="41">
        <f t="shared" si="392"/>
        <v>197</v>
      </c>
      <c r="AT197" s="41" t="str">
        <f t="shared" si="361"/>
        <v>go</v>
      </c>
    </row>
    <row r="198" spans="1:46">
      <c r="A198" s="60">
        <f t="shared" si="393"/>
        <v>198</v>
      </c>
      <c r="B198" s="171" t="s">
        <v>7</v>
      </c>
      <c r="C198" s="172" t="s">
        <v>95</v>
      </c>
      <c r="D198" s="77">
        <f ca="1">+D197/(D195*D218)</f>
        <v>0.86423607404771774</v>
      </c>
      <c r="E198" s="78">
        <f t="shared" ref="E198" ca="1" si="395">+E197/(E195*E218)</f>
        <v>0.80955116230801161</v>
      </c>
      <c r="F198" s="78">
        <f t="shared" ref="F198" ca="1" si="396">+F197/(F195*F218)</f>
        <v>0.85091104291446751</v>
      </c>
      <c r="G198" s="78">
        <f t="shared" ref="G198:P198" ca="1" si="397">+G197/(G195*G218)</f>
        <v>0.72490438144126668</v>
      </c>
      <c r="H198" s="78">
        <f t="shared" ca="1" si="397"/>
        <v>0.84755806104093767</v>
      </c>
      <c r="I198" s="78">
        <f t="shared" ca="1" si="397"/>
        <v>0.82066397339342545</v>
      </c>
      <c r="J198" s="78">
        <f t="shared" ca="1" si="397"/>
        <v>0.91437197315621965</v>
      </c>
      <c r="K198" s="78">
        <f t="shared" ca="1" si="397"/>
        <v>0.88046658032313774</v>
      </c>
      <c r="L198" s="78">
        <f t="shared" ca="1" si="397"/>
        <v>0.93178387099962434</v>
      </c>
      <c r="M198" s="78">
        <f t="shared" ca="1" si="397"/>
        <v>0.87719444444444439</v>
      </c>
      <c r="N198" s="78">
        <f t="shared" ca="1" si="397"/>
        <v>0.92560685129178277</v>
      </c>
      <c r="O198" s="78">
        <f t="shared" ca="1" si="397"/>
        <v>0.78943833337275959</v>
      </c>
      <c r="P198" s="78">
        <f t="shared" ca="1" si="397"/>
        <v>0.91914791753147917</v>
      </c>
      <c r="Q198" s="78">
        <f t="shared" ref="Q198:R198" ca="1" si="398">+Q197/(Q195*Q218)</f>
        <v>0.8538998349443554</v>
      </c>
      <c r="R198" s="78">
        <f t="shared" ca="1" si="398"/>
        <v>0.9005181808298246</v>
      </c>
      <c r="AO198" s="27">
        <f t="shared" si="389"/>
        <v>47270</v>
      </c>
      <c r="AP198" s="41" t="str">
        <f t="shared" si="390"/>
        <v>gs</v>
      </c>
      <c r="AQ198" s="41">
        <f t="shared" si="391"/>
        <v>201</v>
      </c>
      <c r="AS198" s="41">
        <f t="shared" si="392"/>
        <v>198</v>
      </c>
      <c r="AT198" s="41" t="str">
        <f t="shared" si="361"/>
        <v>gp</v>
      </c>
    </row>
    <row r="199" spans="1:46">
      <c r="A199" s="60">
        <f t="shared" si="393"/>
        <v>199</v>
      </c>
      <c r="B199" s="96" t="s">
        <v>7</v>
      </c>
      <c r="C199" s="166" t="s">
        <v>268</v>
      </c>
      <c r="D199" s="88">
        <f ca="1">+SUM(INDIRECT("'Monthly Resource Report'!"&amp;(VLOOKUP(D$1,$AO$1:$AP$197,2,FALSE)&amp;$A199&amp;":"&amp;VLOOKUP(DATE(YEAR(D$1),12,1),$AO$1:$AP$181,2,FALSE)&amp;$A199)))</f>
        <v>19264168.98</v>
      </c>
      <c r="E199" s="89">
        <f t="shared" ref="E199:R199" ca="1" si="399">+SUM(INDIRECT("'Monthly Resource Report'!"&amp;(VLOOKUP(E$1,$AO$1:$AP$197,2,FALSE)&amp;$A199&amp;":"&amp;VLOOKUP(DATE(YEAR(E$1),12,1),$AO$1:$AP$181,2,FALSE)&amp;$A199)))</f>
        <v>18042200.560000002</v>
      </c>
      <c r="F199" s="89">
        <f t="shared" ca="1" si="399"/>
        <v>18996354.5</v>
      </c>
      <c r="G199" s="89">
        <f t="shared" ca="1" si="399"/>
        <v>16228515.350000001</v>
      </c>
      <c r="H199" s="89">
        <f t="shared" ca="1" si="399"/>
        <v>18757656.490000002</v>
      </c>
      <c r="I199" s="89">
        <f t="shared" ca="1" si="399"/>
        <v>18195964.639999997</v>
      </c>
      <c r="J199" s="89">
        <f t="shared" ca="1" si="399"/>
        <v>20278598.759999998</v>
      </c>
      <c r="K199" s="89">
        <f t="shared" ca="1" si="399"/>
        <v>19544350.310000002</v>
      </c>
      <c r="L199" s="89">
        <f t="shared" ca="1" si="399"/>
        <v>20632123.140000001</v>
      </c>
      <c r="M199" s="89">
        <f t="shared" ca="1" si="399"/>
        <v>19425559.09</v>
      </c>
      <c r="N199" s="89">
        <f t="shared" ca="1" si="399"/>
        <v>20506237.739999998</v>
      </c>
      <c r="O199" s="89">
        <f t="shared" ca="1" si="399"/>
        <v>17538131.93</v>
      </c>
      <c r="P199" s="89">
        <f t="shared" ca="1" si="399"/>
        <v>20190182.629999999</v>
      </c>
      <c r="Q199" s="89">
        <f t="shared" ca="1" si="399"/>
        <v>18865726.620000001</v>
      </c>
      <c r="R199" s="89">
        <f t="shared" ca="1" si="399"/>
        <v>19998250.139999997</v>
      </c>
      <c r="AO199" s="27">
        <f t="shared" si="389"/>
        <v>47300</v>
      </c>
      <c r="AP199" s="41" t="str">
        <f t="shared" si="390"/>
        <v>gt</v>
      </c>
      <c r="AQ199" s="41">
        <f t="shared" si="391"/>
        <v>202</v>
      </c>
      <c r="AS199" s="41">
        <f t="shared" si="392"/>
        <v>199</v>
      </c>
      <c r="AT199" s="41" t="str">
        <f t="shared" si="361"/>
        <v>gq</v>
      </c>
    </row>
    <row r="200" spans="1:46">
      <c r="A200" s="60">
        <f t="shared" si="393"/>
        <v>200</v>
      </c>
      <c r="B200" s="171" t="s">
        <v>7</v>
      </c>
      <c r="C200" s="172" t="s">
        <v>269</v>
      </c>
      <c r="D200" s="92">
        <f ca="1">+D199/D197</f>
        <v>11.015438822065143</v>
      </c>
      <c r="E200" s="93">
        <f t="shared" ref="E200" ca="1" si="400">+E199/E197</f>
        <v>11.013595437142918</v>
      </c>
      <c r="F200" s="93">
        <f t="shared" ref="F200" ca="1" si="401">+F199/F197</f>
        <v>11.032400509086186</v>
      </c>
      <c r="G200" s="93">
        <f t="shared" ref="G200:P200" ca="1" si="402">+G199/G197</f>
        <v>11.033003575659249</v>
      </c>
      <c r="H200" s="93">
        <f t="shared" ca="1" si="402"/>
        <v>10.936869586123448</v>
      </c>
      <c r="I200" s="93">
        <f t="shared" ca="1" si="402"/>
        <v>10.95704964883328</v>
      </c>
      <c r="J200" s="93">
        <f t="shared" ca="1" si="402"/>
        <v>10.959707165357711</v>
      </c>
      <c r="K200" s="93">
        <f t="shared" ca="1" si="402"/>
        <v>10.939665807483939</v>
      </c>
      <c r="L200" s="93">
        <f t="shared" ca="1" si="402"/>
        <v>10.942401514081601</v>
      </c>
      <c r="M200" s="93">
        <f t="shared" ca="1" si="402"/>
        <v>10.943634215985316</v>
      </c>
      <c r="N200" s="93">
        <f t="shared" ca="1" si="402"/>
        <v>10.948215604630166</v>
      </c>
      <c r="O200" s="93">
        <f t="shared" ca="1" si="402"/>
        <v>10.948656102214855</v>
      </c>
      <c r="P200" s="93">
        <f t="shared" ca="1" si="402"/>
        <v>10.855223102226308</v>
      </c>
      <c r="Q200" s="93">
        <f t="shared" ref="Q200:R200" ca="1" si="403">+Q199/Q197</f>
        <v>10.9181868197357</v>
      </c>
      <c r="R200" s="93">
        <f t="shared" ca="1" si="403"/>
        <v>10.974466695360457</v>
      </c>
      <c r="AO200" s="27">
        <f t="shared" si="389"/>
        <v>47331</v>
      </c>
      <c r="AP200" s="41" t="str">
        <f t="shared" si="390"/>
        <v>gu</v>
      </c>
      <c r="AQ200" s="41">
        <f t="shared" si="391"/>
        <v>203</v>
      </c>
      <c r="AS200" s="41">
        <f t="shared" si="392"/>
        <v>200</v>
      </c>
      <c r="AT200" s="41" t="str">
        <f t="shared" si="361"/>
        <v>gr</v>
      </c>
    </row>
    <row r="201" spans="1:46">
      <c r="A201" s="60">
        <f t="shared" si="393"/>
        <v>201</v>
      </c>
      <c r="B201" s="96" t="s">
        <v>7</v>
      </c>
      <c r="C201" s="166" t="s">
        <v>37</v>
      </c>
      <c r="D201" s="632">
        <f ca="1">+SUM(INDIRECT("'Monthly Resource Report'!"&amp;(VLOOKUP(D$1,$AO$1:$AP$197,2,FALSE)&amp;$A201&amp;":"&amp;VLOOKUP(DATE(YEAR(D$1),12,1),$AO$1:$AP$181,2,FALSE)&amp;$A201)))</f>
        <v>41745459.75</v>
      </c>
      <c r="E201" s="633">
        <f t="shared" ref="E201:R201" ca="1" si="404">+SUM(INDIRECT("'Monthly Resource Report'!"&amp;(VLOOKUP(E$1,$AO$1:$AP$197,2,FALSE)&amp;$A201&amp;":"&amp;VLOOKUP(DATE(YEAR(E$1),12,1),$AO$1:$AP$181,2,FALSE)&amp;$A201)))</f>
        <v>39873298.5</v>
      </c>
      <c r="F201" s="633">
        <f t="shared" ca="1" si="404"/>
        <v>44394486.75</v>
      </c>
      <c r="G201" s="633">
        <f t="shared" ca="1" si="404"/>
        <v>40100676</v>
      </c>
      <c r="H201" s="633">
        <f t="shared" ca="1" si="404"/>
        <v>48676126</v>
      </c>
      <c r="I201" s="633">
        <f t="shared" ca="1" si="404"/>
        <v>48637804.25</v>
      </c>
      <c r="J201" s="633">
        <f t="shared" ca="1" si="404"/>
        <v>55826910.5</v>
      </c>
      <c r="K201" s="633">
        <f t="shared" ca="1" si="404"/>
        <v>56502634</v>
      </c>
      <c r="L201" s="633">
        <f t="shared" ca="1" si="404"/>
        <v>61421717</v>
      </c>
      <c r="M201" s="633">
        <f t="shared" ca="1" si="404"/>
        <v>60160840.5</v>
      </c>
      <c r="N201" s="633">
        <f t="shared" ca="1" si="404"/>
        <v>66665640</v>
      </c>
      <c r="O201" s="633">
        <f t="shared" ca="1" si="404"/>
        <v>58156423.760000005</v>
      </c>
      <c r="P201" s="633">
        <f t="shared" ca="1" si="404"/>
        <v>72987597.5</v>
      </c>
      <c r="Q201" s="633">
        <f t="shared" ca="1" si="404"/>
        <v>78424842.25</v>
      </c>
      <c r="R201" s="633">
        <f t="shared" ca="1" si="404"/>
        <v>89792049.5</v>
      </c>
      <c r="AO201" s="27">
        <f t="shared" si="389"/>
        <v>47362</v>
      </c>
      <c r="AP201" s="41" t="str">
        <f t="shared" si="390"/>
        <v>gv</v>
      </c>
      <c r="AQ201" s="41">
        <f t="shared" si="391"/>
        <v>204</v>
      </c>
      <c r="AS201" s="41">
        <f t="shared" si="392"/>
        <v>201</v>
      </c>
      <c r="AT201" s="41" t="str">
        <f t="shared" si="361"/>
        <v>gs</v>
      </c>
    </row>
    <row r="202" spans="1:46">
      <c r="A202" s="60">
        <f t="shared" si="393"/>
        <v>202</v>
      </c>
      <c r="B202" s="171" t="s">
        <v>7</v>
      </c>
      <c r="C202" s="172" t="s">
        <v>270</v>
      </c>
      <c r="D202" s="79">
        <f ca="1">+D201/D199</f>
        <v>2.1670002891554785</v>
      </c>
      <c r="E202" s="80">
        <f t="shared" ref="E202" ca="1" si="405">+E201/E199</f>
        <v>2.2100019544400848</v>
      </c>
      <c r="F202" s="80">
        <f t="shared" ref="F202" ca="1" si="406">+F201/F199</f>
        <v>2.3370003307739915</v>
      </c>
      <c r="G202" s="80">
        <f t="shared" ref="G202:P202" ca="1" si="407">+G201/G199</f>
        <v>2.4710008978116411</v>
      </c>
      <c r="H202" s="80">
        <f t="shared" ca="1" si="407"/>
        <v>2.5950003949560543</v>
      </c>
      <c r="I202" s="80">
        <f t="shared" ca="1" si="407"/>
        <v>2.6729994925951894</v>
      </c>
      <c r="J202" s="80">
        <f t="shared" ca="1" si="407"/>
        <v>2.7529964550667012</v>
      </c>
      <c r="K202" s="80">
        <f t="shared" ca="1" si="407"/>
        <v>2.8909957662337864</v>
      </c>
      <c r="L202" s="80">
        <f t="shared" ca="1" si="407"/>
        <v>2.9769944946150608</v>
      </c>
      <c r="M202" s="80">
        <f t="shared" ca="1" si="407"/>
        <v>3.0969940283968422</v>
      </c>
      <c r="N202" s="80">
        <f t="shared" ca="1" si="407"/>
        <v>3.2509932268053383</v>
      </c>
      <c r="O202" s="80">
        <f t="shared" ca="1" si="407"/>
        <v>3.3159987615625153</v>
      </c>
      <c r="P202" s="80">
        <f t="shared" ca="1" si="407"/>
        <v>3.615004323514631</v>
      </c>
      <c r="Q202" s="80">
        <f t="shared" ref="Q202:R202" ca="1" si="408">+Q201/Q199</f>
        <v>4.1570008847080384</v>
      </c>
      <c r="R202" s="80">
        <f t="shared" ca="1" si="408"/>
        <v>4.4899953181603722</v>
      </c>
      <c r="AO202" s="27">
        <f t="shared" si="389"/>
        <v>47392</v>
      </c>
      <c r="AP202" s="41" t="str">
        <f>+VLOOKUP(AQ202,$AS$1:$AT$208,2,FALSE)</f>
        <v>gw</v>
      </c>
      <c r="AQ202" s="41">
        <f t="shared" si="391"/>
        <v>205</v>
      </c>
      <c r="AS202" s="41">
        <f t="shared" si="392"/>
        <v>202</v>
      </c>
      <c r="AT202" s="41" t="str">
        <f t="shared" si="361"/>
        <v>gt</v>
      </c>
    </row>
    <row r="203" spans="1:46">
      <c r="A203" s="60">
        <f t="shared" si="393"/>
        <v>203</v>
      </c>
      <c r="B203" s="96" t="s">
        <v>7</v>
      </c>
      <c r="C203" s="166" t="s">
        <v>38</v>
      </c>
      <c r="D203" s="632">
        <f ca="1">+SUM(INDIRECT("'Monthly Resource Report'!"&amp;(VLOOKUP(D$1,$AO$1:$AP$197,2,FALSE)&amp;$A203&amp;":"&amp;VLOOKUP(DATE(YEAR(D$1),12,1),$AO$1:$AP$181,2,FALSE)&amp;$A203)))</f>
        <v>6098182.3699999992</v>
      </c>
      <c r="E203" s="633">
        <f t="shared" ref="E203:R203" ca="1" si="409">+SUM(INDIRECT("'Monthly Resource Report'!"&amp;(VLOOKUP(E$1,$AO$1:$AP$197,2,FALSE)&amp;$A203&amp;":"&amp;VLOOKUP(DATE(YEAR(E$1),12,1),$AO$1:$AP$181,2,FALSE)&amp;$A203)))</f>
        <v>6401988.7299999986</v>
      </c>
      <c r="F203" s="633">
        <f t="shared" ca="1" si="409"/>
        <v>8406479.6199999992</v>
      </c>
      <c r="G203" s="633">
        <f t="shared" ca="1" si="409"/>
        <v>7838462.2800000003</v>
      </c>
      <c r="H203" s="633">
        <f t="shared" ca="1" si="409"/>
        <v>9357511.4299999997</v>
      </c>
      <c r="I203" s="633">
        <f t="shared" ca="1" si="409"/>
        <v>9289751.2999999989</v>
      </c>
      <c r="J203" s="633">
        <f t="shared" ca="1" si="409"/>
        <v>10620632.870000001</v>
      </c>
      <c r="K203" s="633">
        <f t="shared" ca="1" si="409"/>
        <v>10526394.590000002</v>
      </c>
      <c r="L203" s="633">
        <f t="shared" ca="1" si="409"/>
        <v>11407383.949999999</v>
      </c>
      <c r="M203" s="633">
        <f t="shared" ca="1" si="409"/>
        <v>11030212.440000001</v>
      </c>
      <c r="N203" s="633">
        <f t="shared" ca="1" si="409"/>
        <v>11955490.5</v>
      </c>
      <c r="O203" s="633">
        <f t="shared" ca="1" si="409"/>
        <v>10501753.02</v>
      </c>
      <c r="P203" s="633">
        <f t="shared" ca="1" si="409"/>
        <v>12530500.649999999</v>
      </c>
      <c r="Q203" s="633">
        <f t="shared" ca="1" si="409"/>
        <v>11964087.059999999</v>
      </c>
      <c r="R203" s="633">
        <f t="shared" ca="1" si="409"/>
        <v>12972612.629999999</v>
      </c>
      <c r="AO203" s="27">
        <f t="shared" si="389"/>
        <v>47423</v>
      </c>
      <c r="AP203" s="41" t="str">
        <f>+VLOOKUP(AQ203,$AS$1:$AT$208,2,FALSE)</f>
        <v>gx</v>
      </c>
      <c r="AQ203" s="41">
        <f t="shared" si="391"/>
        <v>206</v>
      </c>
      <c r="AS203" s="41">
        <f t="shared" si="392"/>
        <v>203</v>
      </c>
      <c r="AT203" s="41" t="str">
        <f t="shared" si="361"/>
        <v>gu</v>
      </c>
    </row>
    <row r="204" spans="1:46">
      <c r="A204" s="60">
        <f t="shared" si="393"/>
        <v>204</v>
      </c>
      <c r="B204" s="171" t="s">
        <v>7</v>
      </c>
      <c r="C204" s="172" t="s">
        <v>39</v>
      </c>
      <c r="D204" s="81">
        <f ca="1">+D203/D197</f>
        <v>3.4869998748594453</v>
      </c>
      <c r="E204" s="82">
        <f t="shared" ref="E204" ca="1" si="410">+E203/E197</f>
        <v>3.9079996717079153</v>
      </c>
      <c r="F204" s="82">
        <f t="shared" ref="F204" ca="1" si="411">+F203/F197</f>
        <v>4.8821814753620565</v>
      </c>
      <c r="G204" s="82">
        <f t="shared" ref="G204:P204" ca="1" si="412">+G203/G197</f>
        <v>5.3290014827456256</v>
      </c>
      <c r="H204" s="82">
        <f t="shared" ca="1" si="412"/>
        <v>5.4560057763681504</v>
      </c>
      <c r="I204" s="82">
        <f t="shared" ca="1" si="412"/>
        <v>5.5940021995675586</v>
      </c>
      <c r="J204" s="82">
        <f t="shared" ca="1" si="412"/>
        <v>5.739993553971412</v>
      </c>
      <c r="K204" s="82">
        <f t="shared" ca="1" si="412"/>
        <v>5.8919962621314133</v>
      </c>
      <c r="L204" s="82">
        <f t="shared" ca="1" si="412"/>
        <v>6.0499917802540866</v>
      </c>
      <c r="M204" s="82">
        <f t="shared" ca="1" si="412"/>
        <v>6.214009579271826</v>
      </c>
      <c r="N204" s="82">
        <f t="shared" ca="1" si="412"/>
        <v>6.3829986423003264</v>
      </c>
      <c r="O204" s="82">
        <f t="shared" ca="1" si="412"/>
        <v>6.5560050948012387</v>
      </c>
      <c r="P204" s="82">
        <f t="shared" ca="1" si="412"/>
        <v>6.7370059315972499</v>
      </c>
      <c r="Q204" s="82">
        <f t="shared" ref="Q204:R204" ca="1" si="413">+Q203/Q197</f>
        <v>6.9239918652368573</v>
      </c>
      <c r="R204" s="82">
        <f t="shared" ca="1" si="413"/>
        <v>7.1189981254903651</v>
      </c>
      <c r="AO204" s="27">
        <f t="shared" si="389"/>
        <v>47453</v>
      </c>
      <c r="AP204" s="41" t="str">
        <f>+VLOOKUP(AQ204,$AS$1:$AT$208,2,FALSE)</f>
        <v>gy</v>
      </c>
      <c r="AQ204" s="41">
        <f t="shared" si="391"/>
        <v>207</v>
      </c>
      <c r="AS204" s="41">
        <f t="shared" si="392"/>
        <v>204</v>
      </c>
      <c r="AT204" s="41" t="str">
        <f t="shared" si="361"/>
        <v>gv</v>
      </c>
    </row>
    <row r="205" spans="1:46">
      <c r="A205" s="60">
        <f t="shared" si="393"/>
        <v>205</v>
      </c>
      <c r="B205" s="96" t="s">
        <v>7</v>
      </c>
      <c r="C205" s="166" t="s">
        <v>40</v>
      </c>
      <c r="D205" s="88">
        <f ca="1">+SUM(INDIRECT("'Monthly Resource Report'!"&amp;(VLOOKUP(D$1,$AO$1:$AP$197,2,FALSE)&amp;$A205&amp;":"&amp;VLOOKUP(DATE(YEAR(D$1),12,1),$AO$1:$AP$181,2,FALSE)&amp;$A205)))</f>
        <v>20.009999999999998</v>
      </c>
      <c r="E205" s="89">
        <f t="shared" ref="E205:R207" ca="1" si="414">+SUM(INDIRECT("'Monthly Resource Report'!"&amp;(VLOOKUP(E$1,$AO$1:$AP$197,2,FALSE)&amp;$A205&amp;":"&amp;VLOOKUP(DATE(YEAR(E$1),12,1),$AO$1:$AP$181,2,FALSE)&amp;$A205)))</f>
        <v>16.63</v>
      </c>
      <c r="F205" s="89">
        <f t="shared" ca="1" si="414"/>
        <v>18.149999999999999</v>
      </c>
      <c r="G205" s="89">
        <f t="shared" ca="1" si="414"/>
        <v>17.889999999999997</v>
      </c>
      <c r="H205" s="89">
        <f t="shared" ca="1" si="414"/>
        <v>19.52</v>
      </c>
      <c r="I205" s="89">
        <f t="shared" ca="1" si="414"/>
        <v>20.399999999999999</v>
      </c>
      <c r="J205" s="89">
        <f t="shared" ca="1" si="414"/>
        <v>19.779999999999998</v>
      </c>
      <c r="K205" s="89">
        <f t="shared" ca="1" si="414"/>
        <v>19.13</v>
      </c>
      <c r="L205" s="89">
        <f t="shared" ca="1" si="414"/>
        <v>18.149999999999999</v>
      </c>
      <c r="M205" s="89">
        <f t="shared" ca="1" si="414"/>
        <v>17.889999999999997</v>
      </c>
      <c r="N205" s="89">
        <f t="shared" ca="1" si="414"/>
        <v>18.149999999999999</v>
      </c>
      <c r="O205" s="89">
        <f t="shared" ca="1" si="414"/>
        <v>18.519999999999996</v>
      </c>
      <c r="P205" s="89">
        <f t="shared" ca="1" si="414"/>
        <v>18.149999999999999</v>
      </c>
      <c r="Q205" s="89">
        <f t="shared" ca="1" si="414"/>
        <v>18.889999999999997</v>
      </c>
      <c r="R205" s="89">
        <f t="shared" ca="1" si="414"/>
        <v>17.509999999999998</v>
      </c>
      <c r="AO205" s="27">
        <f t="shared" si="389"/>
        <v>47484</v>
      </c>
      <c r="AP205" s="41" t="str">
        <f>+VLOOKUP(AQ205,$AS$1:$AT$208,2,FALSE)</f>
        <v>gz</v>
      </c>
      <c r="AQ205" s="41">
        <f t="shared" si="391"/>
        <v>208</v>
      </c>
      <c r="AS205" s="41">
        <f t="shared" si="392"/>
        <v>205</v>
      </c>
      <c r="AT205" s="41" t="str">
        <f t="shared" si="361"/>
        <v>gw</v>
      </c>
    </row>
    <row r="206" spans="1:46">
      <c r="A206" s="60">
        <f t="shared" si="393"/>
        <v>206</v>
      </c>
      <c r="B206" s="96" t="s">
        <v>7</v>
      </c>
      <c r="C206" s="166" t="s">
        <v>41</v>
      </c>
      <c r="D206" s="88">
        <f ca="1">+SUM(INDIRECT("'Monthly Resource Report'!"&amp;(VLOOKUP(D$1,$AO$1:$AP$197,2,FALSE)&amp;$A206&amp;":"&amp;VLOOKUP(DATE(YEAR(D$1),12,1),$AO$1:$AP$181,2,FALSE)&amp;$A206)))</f>
        <v>8479</v>
      </c>
      <c r="E206" s="89">
        <f t="shared" ca="1" si="414"/>
        <v>7923</v>
      </c>
      <c r="F206" s="89">
        <f t="shared" ca="1" si="414"/>
        <v>8479</v>
      </c>
      <c r="G206" s="89">
        <f t="shared" ca="1" si="414"/>
        <v>7248</v>
      </c>
      <c r="H206" s="89">
        <f t="shared" ca="1" si="414"/>
        <v>8479</v>
      </c>
      <c r="I206" s="89">
        <f t="shared" ca="1" si="414"/>
        <v>7992</v>
      </c>
      <c r="J206" s="89">
        <f t="shared" ca="1" si="414"/>
        <v>8479</v>
      </c>
      <c r="K206" s="89">
        <f t="shared" ca="1" si="414"/>
        <v>8014</v>
      </c>
      <c r="L206" s="89">
        <f t="shared" ca="1" si="414"/>
        <v>8479</v>
      </c>
      <c r="M206" s="89">
        <f t="shared" ca="1" si="414"/>
        <v>7991</v>
      </c>
      <c r="N206" s="89">
        <f t="shared" ca="1" si="414"/>
        <v>8479</v>
      </c>
      <c r="O206" s="89">
        <f t="shared" ca="1" si="414"/>
        <v>7249</v>
      </c>
      <c r="P206" s="89">
        <f t="shared" ca="1" si="414"/>
        <v>8479</v>
      </c>
      <c r="Q206" s="89">
        <f t="shared" ca="1" si="414"/>
        <v>7991</v>
      </c>
      <c r="R206" s="89">
        <f t="shared" ca="1" si="414"/>
        <v>8479</v>
      </c>
      <c r="AS206" s="41">
        <f t="shared" si="392"/>
        <v>206</v>
      </c>
      <c r="AT206" s="41" t="str">
        <f t="shared" si="361"/>
        <v>gx</v>
      </c>
    </row>
    <row r="207" spans="1:46">
      <c r="A207" s="60">
        <f t="shared" si="393"/>
        <v>207</v>
      </c>
      <c r="B207" s="96" t="s">
        <v>7</v>
      </c>
      <c r="C207" s="166" t="s">
        <v>271</v>
      </c>
      <c r="D207" s="88">
        <f ca="1">+SUM(INDIRECT("'Monthly Resource Report'!"&amp;(VLOOKUP(D$1,$AO$1:$AP$197,2,FALSE)&amp;$A207&amp;":"&amp;VLOOKUP(DATE(YEAR(D$1),12,1),$AO$1:$AP$181,2,FALSE)&amp;$A207)))</f>
        <v>34600</v>
      </c>
      <c r="E207" s="89">
        <f t="shared" ca="1" si="414"/>
        <v>28761.25</v>
      </c>
      <c r="F207" s="89">
        <f t="shared" ca="1" si="414"/>
        <v>31356.25</v>
      </c>
      <c r="G207" s="89">
        <f t="shared" ca="1" si="414"/>
        <v>30923.75</v>
      </c>
      <c r="H207" s="89">
        <f t="shared" ca="1" si="414"/>
        <v>33735</v>
      </c>
      <c r="I207" s="89">
        <f t="shared" ca="1" si="414"/>
        <v>35248.75</v>
      </c>
      <c r="J207" s="89">
        <f t="shared" ca="1" si="414"/>
        <v>34167.5</v>
      </c>
      <c r="K207" s="89">
        <f t="shared" ca="1" si="414"/>
        <v>33086.25</v>
      </c>
      <c r="L207" s="89">
        <f t="shared" ca="1" si="414"/>
        <v>31356.25</v>
      </c>
      <c r="M207" s="89">
        <f t="shared" ca="1" si="414"/>
        <v>30923.75</v>
      </c>
      <c r="N207" s="89">
        <f t="shared" ca="1" si="414"/>
        <v>31356.25</v>
      </c>
      <c r="O207" s="89">
        <f t="shared" ca="1" si="414"/>
        <v>32005</v>
      </c>
      <c r="P207" s="89">
        <f t="shared" ca="1" si="414"/>
        <v>31356.25</v>
      </c>
      <c r="Q207" s="89">
        <f t="shared" ca="1" si="414"/>
        <v>32653.75</v>
      </c>
      <c r="R207" s="89">
        <f t="shared" ca="1" si="414"/>
        <v>30275</v>
      </c>
      <c r="AS207" s="41">
        <f t="shared" si="392"/>
        <v>207</v>
      </c>
      <c r="AT207" s="41" t="str">
        <f t="shared" si="361"/>
        <v>gy</v>
      </c>
    </row>
    <row r="208" spans="1:46">
      <c r="A208" s="60">
        <f t="shared" si="393"/>
        <v>208</v>
      </c>
      <c r="B208" s="171" t="s">
        <v>7</v>
      </c>
      <c r="C208" s="177" t="s">
        <v>96</v>
      </c>
      <c r="D208" s="83">
        <f ca="1">+D197/(D206*D195)</f>
        <v>0.89287746298596626</v>
      </c>
      <c r="E208" s="84">
        <f t="shared" ref="E208:G208" ca="1" si="415">+E197/(E206*E195)</f>
        <v>0.89507360618682075</v>
      </c>
      <c r="F208" s="84">
        <f t="shared" ca="1" si="415"/>
        <v>0.87911083098605203</v>
      </c>
      <c r="G208" s="84">
        <f t="shared" ca="1" si="415"/>
        <v>0.87852650201160132</v>
      </c>
      <c r="H208" s="84">
        <f t="shared" ref="H208:P208" ca="1" si="416">+H197/(H206*H195)</f>
        <v>0.87564672894428752</v>
      </c>
      <c r="I208" s="84">
        <f t="shared" ca="1" si="416"/>
        <v>0.89952657744324416</v>
      </c>
      <c r="J208" s="84">
        <f t="shared" ca="1" si="416"/>
        <v>0.9446749009138441</v>
      </c>
      <c r="K208" s="84">
        <f t="shared" ca="1" si="416"/>
        <v>0.96506344416751211</v>
      </c>
      <c r="L208" s="84">
        <f t="shared" ca="1" si="416"/>
        <v>0.96266384124975934</v>
      </c>
      <c r="M208" s="84">
        <f t="shared" ca="1" si="416"/>
        <v>0.96160972761022812</v>
      </c>
      <c r="N208" s="84">
        <f t="shared" ca="1" si="416"/>
        <v>0.95628211078146208</v>
      </c>
      <c r="O208" s="84">
        <f t="shared" ca="1" si="416"/>
        <v>0.95660454136381845</v>
      </c>
      <c r="P208" s="84">
        <f t="shared" ca="1" si="416"/>
        <v>0.94960912343150816</v>
      </c>
      <c r="Q208" s="84">
        <f t="shared" ref="Q208:R208" ca="1" si="417">+Q197/(Q206*Q195)</f>
        <v>0.93607340184114041</v>
      </c>
      <c r="R208" s="84">
        <f t="shared" ca="1" si="417"/>
        <v>0.9303619842044184</v>
      </c>
      <c r="AS208" s="41">
        <f t="shared" si="392"/>
        <v>208</v>
      </c>
      <c r="AT208" s="41" t="str">
        <f t="shared" si="361"/>
        <v>gz</v>
      </c>
    </row>
    <row r="209" spans="1:18">
      <c r="A209" s="60">
        <f t="shared" si="393"/>
        <v>209</v>
      </c>
      <c r="B209" s="96" t="s">
        <v>7</v>
      </c>
      <c r="C209" s="166" t="s">
        <v>42</v>
      </c>
      <c r="D209" s="632">
        <f ca="1">+SUM(INDIRECT("'Monthly Resource Report'!"&amp;(VLOOKUP(D$1,$AO$1:$AP$197,2,FALSE)&amp;$A209&amp;":"&amp;VLOOKUP(DATE(YEAR(D$1),12,1),$AO$1:$AP$181,2,FALSE)&amp;$A209)))</f>
        <v>789885.58000000007</v>
      </c>
      <c r="E209" s="633">
        <f t="shared" ref="E209:R212" ca="1" si="418">+SUM(INDIRECT("'Monthly Resource Report'!"&amp;(VLOOKUP(E$1,$AO$1:$AP$197,2,FALSE)&amp;$A209&amp;":"&amp;VLOOKUP(DATE(YEAR(E$1),12,1),$AO$1:$AP$181,2,FALSE)&amp;$A209)))</f>
        <v>635666.88</v>
      </c>
      <c r="F209" s="633">
        <f t="shared" ca="1" si="418"/>
        <v>679814.30999999994</v>
      </c>
      <c r="G209" s="633">
        <f t="shared" ca="1" si="418"/>
        <v>684554.51</v>
      </c>
      <c r="H209" s="633">
        <f t="shared" ca="1" si="418"/>
        <v>766647.32</v>
      </c>
      <c r="I209" s="633">
        <f t="shared" ca="1" si="418"/>
        <v>823060.47999999998</v>
      </c>
      <c r="J209" s="633">
        <f t="shared" ca="1" si="418"/>
        <v>819911.79</v>
      </c>
      <c r="K209" s="633">
        <f t="shared" ca="1" si="418"/>
        <v>815766.37</v>
      </c>
      <c r="L209" s="633">
        <f t="shared" ca="1" si="418"/>
        <v>795453.94000000006</v>
      </c>
      <c r="M209" s="633">
        <f t="shared" ca="1" si="418"/>
        <v>807479.7</v>
      </c>
      <c r="N209" s="633">
        <f t="shared" ca="1" si="418"/>
        <v>843245.27</v>
      </c>
      <c r="O209" s="633">
        <f t="shared" ca="1" si="418"/>
        <v>884551.17</v>
      </c>
      <c r="P209" s="633">
        <f t="shared" ca="1" si="418"/>
        <v>891674.47000000009</v>
      </c>
      <c r="Q209" s="633">
        <f t="shared" ca="1" si="418"/>
        <v>954339.37000000011</v>
      </c>
      <c r="R209" s="633">
        <f t="shared" ca="1" si="418"/>
        <v>908660.81</v>
      </c>
    </row>
    <row r="210" spans="1:18">
      <c r="A210" s="60">
        <f t="shared" si="393"/>
        <v>210</v>
      </c>
      <c r="B210" s="96" t="s">
        <v>7</v>
      </c>
      <c r="C210" s="634" t="s">
        <v>297</v>
      </c>
      <c r="D210" s="632">
        <f ca="1">+SUM(INDIRECT("'Monthly Resource Report'!"&amp;(VLOOKUP(D$1,$AO$1:$AP$197,2,FALSE)&amp;$A210&amp;":"&amp;VLOOKUP(DATE(YEAR(D$1),12,1),$AO$1:$AP$181,2,FALSE)&amp;$A210)))</f>
        <v>0</v>
      </c>
      <c r="E210" s="633">
        <f t="shared" ca="1" si="418"/>
        <v>0</v>
      </c>
      <c r="F210" s="633">
        <f t="shared" ca="1" si="418"/>
        <v>0</v>
      </c>
      <c r="G210" s="633">
        <f t="shared" ca="1" si="418"/>
        <v>0</v>
      </c>
      <c r="H210" s="633">
        <f t="shared" ca="1" si="418"/>
        <v>0</v>
      </c>
      <c r="I210" s="633">
        <f t="shared" ca="1" si="418"/>
        <v>0</v>
      </c>
      <c r="J210" s="633">
        <f t="shared" ca="1" si="418"/>
        <v>0</v>
      </c>
      <c r="K210" s="633">
        <f t="shared" ca="1" si="418"/>
        <v>0</v>
      </c>
      <c r="L210" s="633">
        <f t="shared" ca="1" si="418"/>
        <v>0</v>
      </c>
      <c r="M210" s="633">
        <f t="shared" ca="1" si="418"/>
        <v>0</v>
      </c>
      <c r="N210" s="633">
        <f t="shared" ca="1" si="418"/>
        <v>0</v>
      </c>
      <c r="O210" s="633">
        <f t="shared" ca="1" si="418"/>
        <v>0</v>
      </c>
      <c r="P210" s="633">
        <f t="shared" ca="1" si="418"/>
        <v>0</v>
      </c>
      <c r="Q210" s="633">
        <f t="shared" ca="1" si="418"/>
        <v>0</v>
      </c>
      <c r="R210" s="633">
        <f t="shared" ca="1" si="418"/>
        <v>0</v>
      </c>
    </row>
    <row r="211" spans="1:18">
      <c r="A211" s="60">
        <f t="shared" si="393"/>
        <v>211</v>
      </c>
      <c r="B211" s="96" t="s">
        <v>7</v>
      </c>
      <c r="C211" s="166" t="s">
        <v>43</v>
      </c>
      <c r="D211" s="88">
        <f ca="1">+SUM(INDIRECT("'Monthly Resource Report'!"&amp;(VLOOKUP(D$1,$AO$1:$AP$197,2,FALSE)&amp;$A211&amp;":"&amp;VLOOKUP(DATE(YEAR(D$1),12,1),$AO$1:$AP$181,2,FALSE)&amp;$A211)))</f>
        <v>1640.38</v>
      </c>
      <c r="E211" s="89">
        <f t="shared" ca="1" si="418"/>
        <v>1626.3799999999999</v>
      </c>
      <c r="F211" s="89">
        <f t="shared" ca="1" si="418"/>
        <v>1807.6399999999999</v>
      </c>
      <c r="G211" s="89">
        <f t="shared" ca="1" si="418"/>
        <v>1544.6399999999999</v>
      </c>
      <c r="H211" s="89">
        <f t="shared" ca="1" si="418"/>
        <v>1785.19</v>
      </c>
      <c r="I211" s="89">
        <f t="shared" ca="1" si="418"/>
        <v>1731.9699999999998</v>
      </c>
      <c r="J211" s="89">
        <f t="shared" ca="1" si="418"/>
        <v>1929.7000000000003</v>
      </c>
      <c r="K211" s="89">
        <f t="shared" ca="1" si="418"/>
        <v>1859.85</v>
      </c>
      <c r="L211" s="89">
        <f t="shared" ca="1" si="418"/>
        <v>1963.03</v>
      </c>
      <c r="M211" s="89">
        <f t="shared" ca="1" si="418"/>
        <v>1848.3599999999997</v>
      </c>
      <c r="N211" s="89">
        <f t="shared" ca="1" si="418"/>
        <v>1951.07</v>
      </c>
      <c r="O211" s="89">
        <f t="shared" ca="1" si="418"/>
        <v>1669.15</v>
      </c>
      <c r="P211" s="89">
        <f t="shared" ca="1" si="418"/>
        <v>1921.0200000000002</v>
      </c>
      <c r="Q211" s="89">
        <f t="shared" ca="1" si="418"/>
        <v>1795.3500000000001</v>
      </c>
      <c r="R211" s="89">
        <f t="shared" ca="1" si="418"/>
        <v>1902.7</v>
      </c>
    </row>
    <row r="212" spans="1:18">
      <c r="A212" s="60">
        <f t="shared" si="393"/>
        <v>212</v>
      </c>
      <c r="B212" s="96" t="s">
        <v>7</v>
      </c>
      <c r="C212" s="166" t="s">
        <v>44</v>
      </c>
      <c r="D212" s="632">
        <f ca="1">+SUM(INDIRECT("'Monthly Resource Report'!"&amp;(VLOOKUP(D$1,$AO$1:$AP$197,2,FALSE)&amp;$A212&amp;":"&amp;VLOOKUP(DATE(YEAR(D$1),12,1),$AO$1:$AP$181,2,FALSE)&amp;$A212)))</f>
        <v>2256.3599999999997</v>
      </c>
      <c r="E212" s="633">
        <f t="shared" ca="1" si="418"/>
        <v>2237.09</v>
      </c>
      <c r="F212" s="633">
        <f t="shared" ca="1" si="418"/>
        <v>3555.5999999999995</v>
      </c>
      <c r="G212" s="633">
        <f t="shared" ca="1" si="418"/>
        <v>3038.33</v>
      </c>
      <c r="H212" s="633">
        <f t="shared" ca="1" si="418"/>
        <v>3588.2099999999996</v>
      </c>
      <c r="I212" s="633">
        <f t="shared" ca="1" si="418"/>
        <v>3567.8399999999997</v>
      </c>
      <c r="J212" s="633">
        <f t="shared" ca="1" si="418"/>
        <v>4090.9900000000002</v>
      </c>
      <c r="K212" s="633">
        <f t="shared" ca="1" si="418"/>
        <v>4035.9100000000008</v>
      </c>
      <c r="L212" s="633">
        <f t="shared" ca="1" si="418"/>
        <v>4377.5199999999995</v>
      </c>
      <c r="M212" s="633">
        <f t="shared" ca="1" si="418"/>
        <v>4232.75</v>
      </c>
      <c r="N212" s="633">
        <f t="shared" ca="1" si="418"/>
        <v>4604.5199999999995</v>
      </c>
      <c r="O212" s="633">
        <f t="shared" ca="1" si="418"/>
        <v>4039.3599999999997</v>
      </c>
      <c r="P212" s="633">
        <f t="shared" ca="1" si="418"/>
        <v>4783.4100000000008</v>
      </c>
      <c r="Q212" s="633">
        <f t="shared" ca="1" si="418"/>
        <v>4596.09</v>
      </c>
      <c r="R212" s="633">
        <f t="shared" ca="1" si="418"/>
        <v>5004.1399999999994</v>
      </c>
    </row>
    <row r="213" spans="1:18">
      <c r="A213" s="60">
        <f t="shared" si="393"/>
        <v>213</v>
      </c>
      <c r="B213" s="171" t="s">
        <v>7</v>
      </c>
      <c r="C213" s="172" t="s">
        <v>45</v>
      </c>
      <c r="D213" s="92">
        <f ca="1">+(D211*2000)/D199</f>
        <v>0.17030373868740845</v>
      </c>
      <c r="E213" s="93">
        <f t="shared" ref="E213:G213" ca="1" si="419">+(E211*2000)/E199</f>
        <v>0.18028621227121527</v>
      </c>
      <c r="F213" s="93">
        <f t="shared" ca="1" si="419"/>
        <v>0.19031441006220429</v>
      </c>
      <c r="G213" s="93">
        <f t="shared" ca="1" si="419"/>
        <v>0.19036122118219514</v>
      </c>
      <c r="H213" s="93">
        <f t="shared" ref="H213:P213" ca="1" si="420">+(H211*2000)/H199</f>
        <v>0.19034254102602982</v>
      </c>
      <c r="I213" s="93">
        <f t="shared" ca="1" si="420"/>
        <v>0.19036858273428697</v>
      </c>
      <c r="J213" s="93">
        <f t="shared" ca="1" si="420"/>
        <v>0.19031886994148509</v>
      </c>
      <c r="K213" s="93">
        <f t="shared" ca="1" si="420"/>
        <v>0.19032098488824106</v>
      </c>
      <c r="L213" s="93">
        <f t="shared" ca="1" si="420"/>
        <v>0.19028870530480946</v>
      </c>
      <c r="M213" s="93">
        <f t="shared" ca="1" si="420"/>
        <v>0.1903018586426693</v>
      </c>
      <c r="N213" s="93">
        <f t="shared" ca="1" si="420"/>
        <v>0.19029039112271603</v>
      </c>
      <c r="O213" s="93">
        <f t="shared" ca="1" si="420"/>
        <v>0.19034524391332938</v>
      </c>
      <c r="P213" s="93">
        <f t="shared" ca="1" si="420"/>
        <v>0.19029248374857324</v>
      </c>
      <c r="Q213" s="93">
        <f t="shared" ref="Q213:R213" ca="1" si="421">+(Q211*2000)/Q199</f>
        <v>0.19032927129312976</v>
      </c>
      <c r="R213" s="93">
        <f t="shared" ca="1" si="421"/>
        <v>0.19028664874975909</v>
      </c>
    </row>
    <row r="214" spans="1:18">
      <c r="A214" s="60">
        <f t="shared" si="393"/>
        <v>214</v>
      </c>
      <c r="B214" s="96" t="s">
        <v>7</v>
      </c>
      <c r="C214" s="166" t="s">
        <v>46</v>
      </c>
      <c r="D214" s="88">
        <f ca="1">+SUM(INDIRECT("'Monthly Resource Report'!"&amp;(VLOOKUP(D$1,$AO$1:$AP$197,2,FALSE)&amp;$A214&amp;":"&amp;VLOOKUP(DATE(YEAR(D$1),12,1),$AO$1:$AP$181,2,FALSE)&amp;$A214)))</f>
        <v>2085.25</v>
      </c>
      <c r="E214" s="89">
        <f t="shared" ref="E214:R215" ca="1" si="422">+SUM(INDIRECT("'Monthly Resource Report'!"&amp;(VLOOKUP(E$1,$AO$1:$AP$197,2,FALSE)&amp;$A214&amp;":"&amp;VLOOKUP(DATE(YEAR(E$1),12,1),$AO$1:$AP$181,2,FALSE)&amp;$A214)))</f>
        <v>1949.3200000000004</v>
      </c>
      <c r="F214" s="89">
        <f t="shared" ca="1" si="422"/>
        <v>2052.6400000000003</v>
      </c>
      <c r="G214" s="89">
        <f t="shared" ca="1" si="422"/>
        <v>1744.78</v>
      </c>
      <c r="H214" s="89">
        <f t="shared" ca="1" si="422"/>
        <v>2025.38</v>
      </c>
      <c r="I214" s="89">
        <f t="shared" ca="1" si="422"/>
        <v>1967.7300000000002</v>
      </c>
      <c r="J214" s="89">
        <f t="shared" ca="1" si="422"/>
        <v>2206.36</v>
      </c>
      <c r="K214" s="89">
        <f t="shared" ca="1" si="422"/>
        <v>2127.1099999999997</v>
      </c>
      <c r="L214" s="89">
        <f t="shared" ca="1" si="422"/>
        <v>2248.44</v>
      </c>
      <c r="M214" s="89">
        <f t="shared" ca="1" si="422"/>
        <v>2113.1099999999997</v>
      </c>
      <c r="N214" s="89">
        <f t="shared" ca="1" si="422"/>
        <v>2233.5499999999997</v>
      </c>
      <c r="O214" s="89">
        <f t="shared" ca="1" si="422"/>
        <v>1900.86</v>
      </c>
      <c r="P214" s="89">
        <f t="shared" ca="1" si="422"/>
        <v>2197.25</v>
      </c>
      <c r="Q214" s="89">
        <f t="shared" ca="1" si="422"/>
        <v>2047.6200000000001</v>
      </c>
      <c r="R214" s="89">
        <f t="shared" ca="1" si="422"/>
        <v>2172.7199999999998</v>
      </c>
    </row>
    <row r="215" spans="1:18">
      <c r="A215" s="60">
        <f t="shared" si="393"/>
        <v>215</v>
      </c>
      <c r="B215" s="96" t="s">
        <v>7</v>
      </c>
      <c r="C215" s="166" t="s">
        <v>47</v>
      </c>
      <c r="D215" s="632">
        <f ca="1">+SUM(INDIRECT("'Monthly Resource Report'!"&amp;(VLOOKUP(D$1,$AO$1:$AP$197,2,FALSE)&amp;$A215&amp;":"&amp;VLOOKUP(DATE(YEAR(D$1),12,1),$AO$1:$AP$181,2,FALSE)&amp;$A215)))</f>
        <v>88339.989999999991</v>
      </c>
      <c r="E215" s="633">
        <f t="shared" ca="1" si="422"/>
        <v>83319.38</v>
      </c>
      <c r="F215" s="633">
        <f t="shared" ca="1" si="422"/>
        <v>87042.89</v>
      </c>
      <c r="G215" s="633">
        <f t="shared" ca="1" si="422"/>
        <v>75599.03</v>
      </c>
      <c r="H215" s="633">
        <f t="shared" ca="1" si="422"/>
        <v>87976.239999999991</v>
      </c>
      <c r="I215" s="633">
        <f t="shared" ca="1" si="422"/>
        <v>88206.399999999994</v>
      </c>
      <c r="J215" s="633">
        <f t="shared" ca="1" si="422"/>
        <v>100650.62000000002</v>
      </c>
      <c r="K215" s="633">
        <f t="shared" ca="1" si="422"/>
        <v>100265.12000000001</v>
      </c>
      <c r="L215" s="633">
        <f t="shared" ca="1" si="422"/>
        <v>108091.80000000002</v>
      </c>
      <c r="M215" s="633">
        <f t="shared" ca="1" si="422"/>
        <v>105119.81999999999</v>
      </c>
      <c r="N215" s="633">
        <f t="shared" ca="1" si="422"/>
        <v>113289.58</v>
      </c>
      <c r="O215" s="633">
        <f t="shared" ca="1" si="422"/>
        <v>101181.97</v>
      </c>
      <c r="P215" s="633">
        <f t="shared" ca="1" si="422"/>
        <v>117715.16</v>
      </c>
      <c r="Q215" s="633">
        <f t="shared" ca="1" si="422"/>
        <v>113670.15</v>
      </c>
      <c r="R215" s="633">
        <f t="shared" ca="1" si="422"/>
        <v>123115.16</v>
      </c>
    </row>
    <row r="216" spans="1:18">
      <c r="A216" s="60">
        <f t="shared" si="393"/>
        <v>216</v>
      </c>
      <c r="B216" s="180" t="s">
        <v>7</v>
      </c>
      <c r="C216" s="181" t="s">
        <v>48</v>
      </c>
      <c r="D216" s="94">
        <f ca="1">+(D214*2000)/D199</f>
        <v>0.21649000298584381</v>
      </c>
      <c r="E216" s="95">
        <f t="shared" ref="E216:G216" ca="1" si="423">+(E214*2000)/E199</f>
        <v>0.21608450626823097</v>
      </c>
      <c r="F216" s="95">
        <f t="shared" ca="1" si="423"/>
        <v>0.21610883288159319</v>
      </c>
      <c r="G216" s="95">
        <f t="shared" ca="1" si="423"/>
        <v>0.21502644725908335</v>
      </c>
      <c r="H216" s="95">
        <f t="shared" ref="H216:P216" ca="1" si="424">+(H214*2000)/H199</f>
        <v>0.21595235002621585</v>
      </c>
      <c r="I216" s="95">
        <f t="shared" ca="1" si="424"/>
        <v>0.21628202064916746</v>
      </c>
      <c r="J216" s="95">
        <f t="shared" ca="1" si="424"/>
        <v>0.21760477892112504</v>
      </c>
      <c r="K216" s="95">
        <f t="shared" ca="1" si="424"/>
        <v>0.21767006487922486</v>
      </c>
      <c r="L216" s="95">
        <f t="shared" ca="1" si="424"/>
        <v>0.2179552714709127</v>
      </c>
      <c r="M216" s="95">
        <f t="shared" ca="1" si="424"/>
        <v>0.21755976136489152</v>
      </c>
      <c r="N216" s="95">
        <f t="shared" ca="1" si="424"/>
        <v>0.21784103240383088</v>
      </c>
      <c r="O216" s="95">
        <f t="shared" ca="1" si="424"/>
        <v>0.21676881067914283</v>
      </c>
      <c r="P216" s="95">
        <f t="shared" ca="1" si="424"/>
        <v>0.21765528725185188</v>
      </c>
      <c r="Q216" s="95">
        <f t="shared" ref="Q216:R216" ca="1" si="425">+(Q214*2000)/Q199</f>
        <v>0.21707300664786164</v>
      </c>
      <c r="R216" s="95">
        <f t="shared" ca="1" si="425"/>
        <v>0.21729101144246418</v>
      </c>
    </row>
    <row r="217" spans="1:18">
      <c r="A217" s="60">
        <f t="shared" si="393"/>
        <v>217</v>
      </c>
      <c r="B217" s="44" t="s">
        <v>7</v>
      </c>
      <c r="C217" s="626" t="s">
        <v>94</v>
      </c>
      <c r="D217" s="384">
        <f ca="1">+D196+D228</f>
        <v>1725968.1217194572</v>
      </c>
      <c r="E217" s="385">
        <f t="shared" ref="E217:G217" ca="1" si="426">+E196+E228</f>
        <v>1673499.0176470587</v>
      </c>
      <c r="F217" s="385">
        <f t="shared" ca="1" si="426"/>
        <v>1655201.3031674209</v>
      </c>
      <c r="G217" s="385">
        <f t="shared" ca="1" si="426"/>
        <v>1578254.6434389141</v>
      </c>
      <c r="H217" s="385">
        <f t="shared" ref="H217:P217" ca="1" si="427">+H196+H228</f>
        <v>1640005.0018099546</v>
      </c>
      <c r="I217" s="385">
        <f t="shared" ca="1" si="427"/>
        <v>1680765.6683257918</v>
      </c>
      <c r="J217" s="385">
        <f t="shared" ca="1" si="427"/>
        <v>1684513.5208144798</v>
      </c>
      <c r="K217" s="385">
        <f t="shared" ca="1" si="427"/>
        <v>1795304.3914027149</v>
      </c>
      <c r="L217" s="385">
        <f t="shared" ca="1" si="427"/>
        <v>1790479.8013574663</v>
      </c>
      <c r="M217" s="385">
        <f t="shared" ca="1" si="427"/>
        <v>1790299.9760180996</v>
      </c>
      <c r="N217" s="385">
        <f t="shared" ca="1" si="427"/>
        <v>1783116.5746606337</v>
      </c>
      <c r="O217" s="385">
        <f t="shared" ca="1" si="427"/>
        <v>1704350.336199095</v>
      </c>
      <c r="P217" s="385">
        <f t="shared" ca="1" si="427"/>
        <v>1762036.2868778282</v>
      </c>
      <c r="Q217" s="385">
        <f t="shared" ref="Q217:R217" ca="1" si="428">+Q196+Q228</f>
        <v>1743093.4113122174</v>
      </c>
      <c r="R217" s="385">
        <f t="shared" ca="1" si="428"/>
        <v>1658955.3651583712</v>
      </c>
    </row>
    <row r="218" spans="1:18">
      <c r="A218" s="60">
        <f t="shared" si="393"/>
        <v>218</v>
      </c>
      <c r="B218" s="43" t="s">
        <v>7</v>
      </c>
      <c r="C218" s="627" t="s">
        <v>49</v>
      </c>
      <c r="D218" s="96">
        <f>+(DATE(YEAR(D$1)+1,1,1)-D$1)*24</f>
        <v>8760</v>
      </c>
      <c r="E218" s="17">
        <f t="shared" ref="E218:R218" si="429">+(DATE(YEAR(E$1)+1,1,1)-E$1)*24</f>
        <v>8760</v>
      </c>
      <c r="F218" s="17">
        <f t="shared" si="429"/>
        <v>8760</v>
      </c>
      <c r="G218" s="17">
        <f t="shared" si="429"/>
        <v>8784</v>
      </c>
      <c r="H218" s="17">
        <f t="shared" si="429"/>
        <v>8760</v>
      </c>
      <c r="I218" s="17">
        <f t="shared" si="429"/>
        <v>8760</v>
      </c>
      <c r="J218" s="17">
        <f t="shared" si="429"/>
        <v>8760</v>
      </c>
      <c r="K218" s="17">
        <f t="shared" si="429"/>
        <v>8784</v>
      </c>
      <c r="L218" s="17">
        <f t="shared" si="429"/>
        <v>8760</v>
      </c>
      <c r="M218" s="17">
        <f t="shared" si="429"/>
        <v>8760</v>
      </c>
      <c r="N218" s="17">
        <f t="shared" si="429"/>
        <v>8760</v>
      </c>
      <c r="O218" s="17">
        <f t="shared" si="429"/>
        <v>8784</v>
      </c>
      <c r="P218" s="17">
        <f t="shared" si="429"/>
        <v>8760</v>
      </c>
      <c r="Q218" s="17">
        <f t="shared" si="429"/>
        <v>8760</v>
      </c>
      <c r="R218" s="17">
        <f t="shared" si="429"/>
        <v>8760</v>
      </c>
    </row>
    <row r="219" spans="1:18">
      <c r="A219" s="60">
        <f t="shared" si="393"/>
        <v>219</v>
      </c>
      <c r="B219" s="43" t="s">
        <v>7</v>
      </c>
      <c r="C219" s="166" t="s">
        <v>50</v>
      </c>
      <c r="D219" s="97">
        <f ca="1">+SUM(D201,D203,D210)</f>
        <v>47843642.119999997</v>
      </c>
      <c r="E219" s="85">
        <f t="shared" ref="E219:G219" ca="1" si="430">+SUM(E201,E203,E210)</f>
        <v>46275287.229999997</v>
      </c>
      <c r="F219" s="85">
        <f t="shared" ca="1" si="430"/>
        <v>52800966.369999997</v>
      </c>
      <c r="G219" s="85">
        <f t="shared" ca="1" si="430"/>
        <v>47939138.280000001</v>
      </c>
      <c r="H219" s="85">
        <f t="shared" ref="H219:P219" ca="1" si="431">+SUM(H201,H203,H210)</f>
        <v>58033637.43</v>
      </c>
      <c r="I219" s="85">
        <f t="shared" ca="1" si="431"/>
        <v>57927555.549999997</v>
      </c>
      <c r="J219" s="85">
        <f t="shared" ca="1" si="431"/>
        <v>66447543.370000005</v>
      </c>
      <c r="K219" s="85">
        <f t="shared" ca="1" si="431"/>
        <v>67029028.590000004</v>
      </c>
      <c r="L219" s="85">
        <f t="shared" ca="1" si="431"/>
        <v>72829100.950000003</v>
      </c>
      <c r="M219" s="85">
        <f t="shared" ca="1" si="431"/>
        <v>71191052.939999998</v>
      </c>
      <c r="N219" s="85">
        <f t="shared" ca="1" si="431"/>
        <v>78621130.5</v>
      </c>
      <c r="O219" s="85">
        <f t="shared" ca="1" si="431"/>
        <v>68658176.780000001</v>
      </c>
      <c r="P219" s="85">
        <f t="shared" ca="1" si="431"/>
        <v>85518098.150000006</v>
      </c>
      <c r="Q219" s="85">
        <f t="shared" ref="Q219:R219" ca="1" si="432">+SUM(Q201,Q203,Q210)</f>
        <v>90388929.310000002</v>
      </c>
      <c r="R219" s="85">
        <f t="shared" ca="1" si="432"/>
        <v>102764662.13</v>
      </c>
    </row>
    <row r="220" spans="1:18">
      <c r="A220" s="60">
        <f t="shared" si="393"/>
        <v>220</v>
      </c>
      <c r="B220" s="43" t="s">
        <v>7</v>
      </c>
      <c r="C220" s="166" t="s">
        <v>51</v>
      </c>
      <c r="D220" s="98">
        <f ca="1">+D219/D197</f>
        <v>27.357458987449093</v>
      </c>
      <c r="E220" s="86">
        <f t="shared" ref="E220" ca="1" si="433">+E219/E197</f>
        <v>28.248067113206165</v>
      </c>
      <c r="F220" s="86">
        <f t="shared" ref="F220" ca="1" si="434">+F219/F197</f>
        <v>30.664905114327624</v>
      </c>
      <c r="G220" s="86">
        <f t="shared" ref="G220:P220" ca="1" si="435">+G219/G197</f>
        <v>32.591563223758676</v>
      </c>
      <c r="H220" s="86">
        <f t="shared" ca="1" si="435"/>
        <v>33.837186671941353</v>
      </c>
      <c r="I220" s="86">
        <f t="shared" ca="1" si="435"/>
        <v>34.882190351239217</v>
      </c>
      <c r="J220" s="86">
        <f t="shared" ca="1" si="435"/>
        <v>35.912028528770321</v>
      </c>
      <c r="K220" s="86">
        <f t="shared" ca="1" si="435"/>
        <v>37.518523795580002</v>
      </c>
      <c r="L220" s="86">
        <f t="shared" ca="1" si="435"/>
        <v>38.62546084554252</v>
      </c>
      <c r="M220" s="86">
        <f t="shared" ca="1" si="435"/>
        <v>40.106379395137708</v>
      </c>
      <c r="N220" s="86">
        <f t="shared" ca="1" si="435"/>
        <v>41.975573418557509</v>
      </c>
      <c r="O220" s="86">
        <f t="shared" ca="1" si="435"/>
        <v>42.861735170519573</v>
      </c>
      <c r="P220" s="86">
        <f t="shared" ca="1" si="435"/>
        <v>45.97868437886126</v>
      </c>
      <c r="Q220" s="86">
        <f t="shared" ref="Q220:R220" ca="1" si="436">+Q219/Q197</f>
        <v>52.310904134285813</v>
      </c>
      <c r="R220" s="86">
        <f t="shared" ca="1" si="436"/>
        <v>56.394302206965747</v>
      </c>
    </row>
    <row r="221" spans="1:18">
      <c r="A221" s="60">
        <f t="shared" si="393"/>
        <v>221</v>
      </c>
      <c r="B221" s="43" t="s">
        <v>7</v>
      </c>
      <c r="C221" s="166" t="s">
        <v>52</v>
      </c>
      <c r="D221" s="99">
        <f ca="1">+D215+D212</f>
        <v>90596.349999999991</v>
      </c>
      <c r="E221" s="87">
        <f t="shared" ref="E221:G221" ca="1" si="437">+E215+E212</f>
        <v>85556.47</v>
      </c>
      <c r="F221" s="87">
        <f t="shared" ca="1" si="437"/>
        <v>90598.49</v>
      </c>
      <c r="G221" s="87">
        <f t="shared" ca="1" si="437"/>
        <v>78637.36</v>
      </c>
      <c r="H221" s="87">
        <f t="shared" ref="H221:P221" ca="1" si="438">+H215+H212</f>
        <v>91564.45</v>
      </c>
      <c r="I221" s="87">
        <f t="shared" ca="1" si="438"/>
        <v>91774.239999999991</v>
      </c>
      <c r="J221" s="87">
        <f t="shared" ca="1" si="438"/>
        <v>104741.61000000003</v>
      </c>
      <c r="K221" s="87">
        <f t="shared" ca="1" si="438"/>
        <v>104301.03000000001</v>
      </c>
      <c r="L221" s="87">
        <f t="shared" ca="1" si="438"/>
        <v>112469.32000000002</v>
      </c>
      <c r="M221" s="87">
        <f t="shared" ca="1" si="438"/>
        <v>109352.56999999999</v>
      </c>
      <c r="N221" s="87">
        <f t="shared" ca="1" si="438"/>
        <v>117894.1</v>
      </c>
      <c r="O221" s="87">
        <f t="shared" ca="1" si="438"/>
        <v>105221.33</v>
      </c>
      <c r="P221" s="87">
        <f t="shared" ca="1" si="438"/>
        <v>122498.57</v>
      </c>
      <c r="Q221" s="87">
        <f t="shared" ref="Q221:R221" ca="1" si="439">+Q215+Q212</f>
        <v>118266.23999999999</v>
      </c>
      <c r="R221" s="87">
        <f t="shared" ca="1" si="439"/>
        <v>128119.3</v>
      </c>
    </row>
    <row r="222" spans="1:18">
      <c r="A222" s="60">
        <f t="shared" si="393"/>
        <v>222</v>
      </c>
      <c r="B222" s="43" t="s">
        <v>7</v>
      </c>
      <c r="C222" s="166" t="s">
        <v>53</v>
      </c>
      <c r="D222" s="98">
        <f ca="1">+D221/D197</f>
        <v>5.1803872358235581E-2</v>
      </c>
      <c r="E222" s="86">
        <f t="shared" ref="E222" ca="1" si="440">+E221/E197</f>
        <v>5.2226686233558577E-2</v>
      </c>
      <c r="F222" s="86">
        <f t="shared" ref="F222" ca="1" si="441">+F221/F197</f>
        <v>5.2616349478971862E-2</v>
      </c>
      <c r="G222" s="86">
        <f t="shared" ref="G222:P222" ca="1" si="442">+G221/G197</f>
        <v>5.3461838951300224E-2</v>
      </c>
      <c r="H222" s="86">
        <f t="shared" ca="1" si="442"/>
        <v>5.3387716579040574E-2</v>
      </c>
      <c r="I222" s="86">
        <f t="shared" ca="1" si="442"/>
        <v>5.5263621580874937E-2</v>
      </c>
      <c r="J222" s="86">
        <f t="shared" ca="1" si="442"/>
        <v>5.6608318316965577E-2</v>
      </c>
      <c r="K222" s="86">
        <f t="shared" ca="1" si="442"/>
        <v>5.8380984452194695E-2</v>
      </c>
      <c r="L222" s="86">
        <f t="shared" ca="1" si="442"/>
        <v>5.9648948831144299E-2</v>
      </c>
      <c r="M222" s="86">
        <f t="shared" ca="1" si="442"/>
        <v>6.1605152320891539E-2</v>
      </c>
      <c r="N222" s="86">
        <f t="shared" ca="1" si="442"/>
        <v>6.2943287875576417E-2</v>
      </c>
      <c r="O222" s="86">
        <f t="shared" ca="1" si="442"/>
        <v>6.5687278518930789E-2</v>
      </c>
      <c r="P222" s="86">
        <f t="shared" ca="1" si="442"/>
        <v>6.586118270559134E-2</v>
      </c>
      <c r="Q222" s="86">
        <f t="shared" ref="Q222:R222" ca="1" si="443">+Q221/Q197</f>
        <v>6.844437687434797E-2</v>
      </c>
      <c r="R222" s="86">
        <f t="shared" ca="1" si="443"/>
        <v>7.0308201019576563E-2</v>
      </c>
    </row>
    <row r="223" spans="1:18">
      <c r="A223" s="60">
        <f t="shared" si="393"/>
        <v>223</v>
      </c>
      <c r="B223" s="43" t="s">
        <v>7</v>
      </c>
      <c r="C223" s="166" t="s">
        <v>228</v>
      </c>
      <c r="D223" s="85">
        <f ca="1">+D221+D219</f>
        <v>47934238.469999999</v>
      </c>
      <c r="E223" s="85">
        <f t="shared" ref="E223:G223" ca="1" si="444">+E221+E219</f>
        <v>46360843.699999996</v>
      </c>
      <c r="F223" s="85">
        <f t="shared" ca="1" si="444"/>
        <v>52891564.859999999</v>
      </c>
      <c r="G223" s="85">
        <f t="shared" ca="1" si="444"/>
        <v>48017775.640000001</v>
      </c>
      <c r="H223" s="85">
        <f t="shared" ref="H223:P223" ca="1" si="445">+H221+H219</f>
        <v>58125201.880000003</v>
      </c>
      <c r="I223" s="85">
        <f t="shared" ca="1" si="445"/>
        <v>58019329.789999999</v>
      </c>
      <c r="J223" s="85">
        <f t="shared" ca="1" si="445"/>
        <v>66552284.980000004</v>
      </c>
      <c r="K223" s="85">
        <f t="shared" ca="1" si="445"/>
        <v>67133329.620000005</v>
      </c>
      <c r="L223" s="85">
        <f t="shared" ca="1" si="445"/>
        <v>72941570.269999996</v>
      </c>
      <c r="M223" s="85">
        <f t="shared" ca="1" si="445"/>
        <v>71300405.50999999</v>
      </c>
      <c r="N223" s="85">
        <f t="shared" ca="1" si="445"/>
        <v>78739024.599999994</v>
      </c>
      <c r="O223" s="85">
        <f t="shared" ca="1" si="445"/>
        <v>68763398.109999999</v>
      </c>
      <c r="P223" s="85">
        <f t="shared" ca="1" si="445"/>
        <v>85640596.719999999</v>
      </c>
      <c r="Q223" s="85">
        <f t="shared" ref="Q223:R223" ca="1" si="446">+Q221+Q219</f>
        <v>90507195.549999997</v>
      </c>
      <c r="R223" s="85">
        <f t="shared" ca="1" si="446"/>
        <v>102892781.42999999</v>
      </c>
    </row>
    <row r="224" spans="1:18">
      <c r="A224" s="60">
        <f t="shared" si="393"/>
        <v>224</v>
      </c>
      <c r="B224" s="183" t="s">
        <v>7</v>
      </c>
      <c r="C224" s="351" t="s">
        <v>229</v>
      </c>
      <c r="D224" s="184">
        <f ca="1">+D223/D197</f>
        <v>27.409262859807328</v>
      </c>
      <c r="E224" s="184">
        <f t="shared" ref="E224" ca="1" si="447">+E223/E197</f>
        <v>28.300293799439725</v>
      </c>
      <c r="F224" s="184">
        <f t="shared" ref="F224" ca="1" si="448">+F223/F197</f>
        <v>30.717521463806595</v>
      </c>
      <c r="G224" s="184">
        <f t="shared" ref="G224:P224" ca="1" si="449">+G223/G197</f>
        <v>32.645025062709976</v>
      </c>
      <c r="H224" s="184">
        <f t="shared" ca="1" si="449"/>
        <v>33.890574388520399</v>
      </c>
      <c r="I224" s="184">
        <f t="shared" ca="1" si="449"/>
        <v>34.937453972820094</v>
      </c>
      <c r="J224" s="184">
        <f t="shared" ca="1" si="449"/>
        <v>35.968636847087282</v>
      </c>
      <c r="K224" s="184">
        <f t="shared" ca="1" si="449"/>
        <v>37.576904780032194</v>
      </c>
      <c r="L224" s="184">
        <f t="shared" ca="1" si="449"/>
        <v>38.685109794373659</v>
      </c>
      <c r="M224" s="184">
        <f t="shared" ca="1" si="449"/>
        <v>40.167984547458595</v>
      </c>
      <c r="N224" s="184">
        <f t="shared" ca="1" si="449"/>
        <v>42.038516706433079</v>
      </c>
      <c r="O224" s="184">
        <f t="shared" ca="1" si="449"/>
        <v>42.927422449038502</v>
      </c>
      <c r="P224" s="184">
        <f t="shared" ca="1" si="449"/>
        <v>46.044545561566849</v>
      </c>
      <c r="Q224" s="184">
        <f t="shared" ref="Q224:R224" ca="1" si="450">+Q223/Q197</f>
        <v>52.37934851116016</v>
      </c>
      <c r="R224" s="184">
        <f t="shared" ca="1" si="450"/>
        <v>56.464610407985319</v>
      </c>
    </row>
    <row r="225" spans="1:18" ht="15.75" thickBot="1">
      <c r="A225" s="60">
        <f t="shared" si="393"/>
        <v>225</v>
      </c>
      <c r="B225" s="42"/>
      <c r="C225" s="185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</row>
    <row r="226" spans="1:18">
      <c r="A226" s="60">
        <f t="shared" si="393"/>
        <v>226</v>
      </c>
      <c r="B226" s="188" t="s">
        <v>32</v>
      </c>
      <c r="C226" s="189" t="s">
        <v>33</v>
      </c>
      <c r="D226" s="100" t="str">
        <f>+D$2</f>
        <v>CY 2013</v>
      </c>
      <c r="E226" s="101" t="str">
        <f t="shared" ref="E226:R226" si="451">+E$2</f>
        <v>CY 2014</v>
      </c>
      <c r="F226" s="101" t="str">
        <f t="shared" si="451"/>
        <v>CY 2015</v>
      </c>
      <c r="G226" s="101" t="str">
        <f t="shared" si="451"/>
        <v>CY 2016</v>
      </c>
      <c r="H226" s="101" t="str">
        <f t="shared" si="451"/>
        <v>CY 2017</v>
      </c>
      <c r="I226" s="101" t="str">
        <f t="shared" si="451"/>
        <v>CY 2018</v>
      </c>
      <c r="J226" s="101" t="str">
        <f t="shared" si="451"/>
        <v>CY 2019</v>
      </c>
      <c r="K226" s="101" t="str">
        <f t="shared" si="451"/>
        <v>CY 2020</v>
      </c>
      <c r="L226" s="101" t="str">
        <f t="shared" si="451"/>
        <v>CY 2021</v>
      </c>
      <c r="M226" s="101" t="str">
        <f t="shared" si="451"/>
        <v>CY 2022</v>
      </c>
      <c r="N226" s="101" t="str">
        <f t="shared" si="451"/>
        <v>CY 2023</v>
      </c>
      <c r="O226" s="101" t="str">
        <f t="shared" si="451"/>
        <v>CY 2024</v>
      </c>
      <c r="P226" s="101" t="str">
        <f t="shared" si="451"/>
        <v>CY 2025</v>
      </c>
      <c r="Q226" s="101" t="str">
        <f t="shared" si="451"/>
        <v>CY 2026</v>
      </c>
      <c r="R226" s="101" t="str">
        <f t="shared" si="451"/>
        <v>CY 2027</v>
      </c>
    </row>
    <row r="227" spans="1:18">
      <c r="A227" s="60">
        <f t="shared" si="393"/>
        <v>227</v>
      </c>
      <c r="B227" s="75" t="s">
        <v>8</v>
      </c>
      <c r="C227" s="163" t="s">
        <v>34</v>
      </c>
      <c r="D227" s="75">
        <f ca="1">+AVERAGE(INDIRECT("'Monthly Resource Report'!"&amp;VLOOKUP(D$1,$AO$1:$AP$197,2,FALSE)&amp;$A227&amp;":"&amp;VLOOKUP(DATE(YEAR(D$1),12,1),$AO$1:$AP$197,2,FALSE)&amp;$A227))</f>
        <v>223</v>
      </c>
      <c r="E227" s="76">
        <f t="shared" ref="E227:R227" ca="1" si="452">+AVERAGE(INDIRECT("'Monthly Resource Report'!"&amp;VLOOKUP(E$1,$AO$1:$AP$197,2,FALSE)&amp;$A227&amp;":"&amp;VLOOKUP(DATE(YEAR(E$1),12,1),$AO$1:$AP$197,2,FALSE)&amp;$A227))</f>
        <v>223</v>
      </c>
      <c r="F227" s="76">
        <f t="shared" ca="1" si="452"/>
        <v>223</v>
      </c>
      <c r="G227" s="76">
        <f t="shared" ca="1" si="452"/>
        <v>223</v>
      </c>
      <c r="H227" s="76">
        <f t="shared" ca="1" si="452"/>
        <v>223</v>
      </c>
      <c r="I227" s="76">
        <f t="shared" ca="1" si="452"/>
        <v>223</v>
      </c>
      <c r="J227" s="76">
        <f t="shared" ca="1" si="452"/>
        <v>223</v>
      </c>
      <c r="K227" s="76">
        <f t="shared" ca="1" si="452"/>
        <v>223</v>
      </c>
      <c r="L227" s="76">
        <f t="shared" ca="1" si="452"/>
        <v>223</v>
      </c>
      <c r="M227" s="76">
        <f t="shared" ca="1" si="452"/>
        <v>223</v>
      </c>
      <c r="N227" s="76">
        <f t="shared" ca="1" si="452"/>
        <v>223</v>
      </c>
      <c r="O227" s="76">
        <f t="shared" ca="1" si="452"/>
        <v>223</v>
      </c>
      <c r="P227" s="76">
        <f t="shared" ca="1" si="452"/>
        <v>223</v>
      </c>
      <c r="Q227" s="76">
        <f t="shared" ca="1" si="452"/>
        <v>223</v>
      </c>
      <c r="R227" s="76">
        <f t="shared" ca="1" si="452"/>
        <v>223</v>
      </c>
    </row>
    <row r="228" spans="1:18">
      <c r="A228" s="60">
        <f t="shared" si="393"/>
        <v>228</v>
      </c>
      <c r="B228" s="96" t="s">
        <v>8</v>
      </c>
      <c r="C228" s="166" t="s">
        <v>35</v>
      </c>
      <c r="D228" s="90">
        <f ca="1">+SUM(INDIRECT("'Monthly Resource Report'!"&amp;(VLOOKUP(D$1,$AO$1:$AP$197,2,FALSE)&amp;$A228&amp;":"&amp;VLOOKUP(DATE(YEAR(D$1),12,1),$AO$1:$AP$181,2,FALSE)&amp;$A228)))</f>
        <v>854286.26742081461</v>
      </c>
      <c r="E228" s="91">
        <f t="shared" ref="E228:R229" ca="1" si="453">+SUM(INDIRECT("'Monthly Resource Report'!"&amp;(VLOOKUP(E$1,$AO$1:$AP$197,2,FALSE)&amp;$A228&amp;":"&amp;VLOOKUP(DATE(YEAR(E$1),12,1),$AO$1:$AP$181,2,FALSE)&amp;$A228)))</f>
        <v>857109.85203619918</v>
      </c>
      <c r="F228" s="91">
        <f t="shared" ca="1" si="453"/>
        <v>795637.75113122165</v>
      </c>
      <c r="G228" s="91">
        <f t="shared" ca="1" si="453"/>
        <v>843932.68190045259</v>
      </c>
      <c r="H228" s="91">
        <f t="shared" ca="1" si="453"/>
        <v>791242.26470588241</v>
      </c>
      <c r="I228" s="91">
        <f t="shared" ca="1" si="453"/>
        <v>857418.85203619907</v>
      </c>
      <c r="J228" s="91">
        <f t="shared" ca="1" si="453"/>
        <v>766929.86651583703</v>
      </c>
      <c r="K228" s="91">
        <f t="shared" ca="1" si="453"/>
        <v>910944.64886877814</v>
      </c>
      <c r="L228" s="91">
        <f t="shared" ca="1" si="453"/>
        <v>856899.56877828063</v>
      </c>
      <c r="M228" s="91">
        <f t="shared" ca="1" si="453"/>
        <v>911315.40180995467</v>
      </c>
      <c r="N228" s="91">
        <f t="shared" ca="1" si="453"/>
        <v>855232.5140271493</v>
      </c>
      <c r="O228" s="91">
        <f t="shared" ca="1" si="453"/>
        <v>910769.70588235278</v>
      </c>
      <c r="P228" s="91">
        <f t="shared" ca="1" si="453"/>
        <v>848453.36244343885</v>
      </c>
      <c r="Q228" s="91">
        <f t="shared" ca="1" si="453"/>
        <v>889440.62307692319</v>
      </c>
      <c r="R228" s="91">
        <f t="shared" ca="1" si="453"/>
        <v>754057.16877828038</v>
      </c>
    </row>
    <row r="229" spans="1:18">
      <c r="A229" s="60">
        <f t="shared" si="393"/>
        <v>229</v>
      </c>
      <c r="B229" s="96" t="s">
        <v>8</v>
      </c>
      <c r="C229" s="166" t="s">
        <v>36</v>
      </c>
      <c r="D229" s="88">
        <f ca="1">+SUM(INDIRECT("'Monthly Resource Report'!"&amp;(VLOOKUP(D$1,$AO$1:$AP$197,2,FALSE)&amp;$A229&amp;":"&amp;VLOOKUP(DATE(YEAR(D$1),12,1),$AO$1:$AP$181,2,FALSE)&amp;$A229)))</f>
        <v>1692472.96</v>
      </c>
      <c r="E229" s="89">
        <f t="shared" ca="1" si="453"/>
        <v>1698624.96</v>
      </c>
      <c r="F229" s="89">
        <f t="shared" ca="1" si="453"/>
        <v>1574418.96</v>
      </c>
      <c r="G229" s="89">
        <f t="shared" ca="1" si="453"/>
        <v>1669401.48</v>
      </c>
      <c r="H229" s="89">
        <f t="shared" ca="1" si="453"/>
        <v>1564717.49</v>
      </c>
      <c r="I229" s="89">
        <f t="shared" ca="1" si="453"/>
        <v>1699323.98</v>
      </c>
      <c r="J229" s="89">
        <f t="shared" ca="1" si="453"/>
        <v>1526707.98</v>
      </c>
      <c r="K229" s="89">
        <f t="shared" ca="1" si="453"/>
        <v>1833131.46</v>
      </c>
      <c r="L229" s="89">
        <f t="shared" ca="1" si="453"/>
        <v>1715756.97</v>
      </c>
      <c r="M229" s="89">
        <f t="shared" ca="1" si="453"/>
        <v>1816243</v>
      </c>
      <c r="N229" s="89">
        <f t="shared" ca="1" si="453"/>
        <v>1703823</v>
      </c>
      <c r="O229" s="89">
        <f t="shared" ca="1" si="453"/>
        <v>1814665.46</v>
      </c>
      <c r="P229" s="89">
        <f t="shared" ca="1" si="453"/>
        <v>1689048.95</v>
      </c>
      <c r="Q229" s="89">
        <f t="shared" ca="1" si="453"/>
        <v>1768892.96</v>
      </c>
      <c r="R229" s="89">
        <f t="shared" ca="1" si="453"/>
        <v>1499022</v>
      </c>
    </row>
    <row r="230" spans="1:18">
      <c r="A230" s="60">
        <f t="shared" si="393"/>
        <v>230</v>
      </c>
      <c r="B230" s="171" t="s">
        <v>8</v>
      </c>
      <c r="C230" s="172" t="s">
        <v>95</v>
      </c>
      <c r="D230" s="77">
        <f ca="1">+D229/(D227*D250)</f>
        <v>0.86638868071339348</v>
      </c>
      <c r="E230" s="78">
        <f t="shared" ref="E230" ca="1" si="454">+E229/(E227*E250)</f>
        <v>0.8695379323054242</v>
      </c>
      <c r="F230" s="78">
        <f t="shared" ref="F230" ca="1" si="455">+F229/(F227*F250)</f>
        <v>0.80595601695435837</v>
      </c>
      <c r="G230" s="78">
        <f t="shared" ref="G230:P230" ca="1" si="456">+G229/(G227*G250)</f>
        <v>0.85224331642529838</v>
      </c>
      <c r="H230" s="78">
        <f t="shared" ca="1" si="456"/>
        <v>0.80098976697995372</v>
      </c>
      <c r="I230" s="78">
        <f t="shared" ca="1" si="456"/>
        <v>0.86989576550566172</v>
      </c>
      <c r="J230" s="78">
        <f t="shared" ca="1" si="456"/>
        <v>0.78153243442471898</v>
      </c>
      <c r="K230" s="78">
        <f t="shared" ca="1" si="456"/>
        <v>0.9358288306501017</v>
      </c>
      <c r="L230" s="78">
        <f t="shared" ca="1" si="456"/>
        <v>0.8783079273911174</v>
      </c>
      <c r="M230" s="78">
        <f t="shared" ca="1" si="456"/>
        <v>0.92974742510801234</v>
      </c>
      <c r="N230" s="78">
        <f t="shared" ca="1" si="456"/>
        <v>0.87219884513790769</v>
      </c>
      <c r="O230" s="78">
        <f t="shared" ca="1" si="456"/>
        <v>0.9264017843286203</v>
      </c>
      <c r="P230" s="78">
        <f t="shared" ca="1" si="456"/>
        <v>0.86463590617769315</v>
      </c>
      <c r="Q230" s="78">
        <f t="shared" ref="Q230:R230" ca="1" si="457">+Q229/(Q227*Q250)</f>
        <v>0.90550861027499641</v>
      </c>
      <c r="R230" s="78">
        <f t="shared" ca="1" si="457"/>
        <v>0.7673597886848087</v>
      </c>
    </row>
    <row r="231" spans="1:18">
      <c r="A231" s="60">
        <f t="shared" si="393"/>
        <v>231</v>
      </c>
      <c r="B231" s="96" t="s">
        <v>8</v>
      </c>
      <c r="C231" s="166" t="s">
        <v>268</v>
      </c>
      <c r="D231" s="88">
        <f ca="1">+SUM(INDIRECT("'Monthly Resource Report'!"&amp;(VLOOKUP(D$1,$AO$1:$AP$197,2,FALSE)&amp;$A231&amp;":"&amp;VLOOKUP(DATE(YEAR(D$1),12,1),$AO$1:$AP$181,2,FALSE)&amp;$A231)))</f>
        <v>18879726.509999998</v>
      </c>
      <c r="E231" s="89">
        <f t="shared" ref="E231:R231" ca="1" si="458">+SUM(INDIRECT("'Monthly Resource Report'!"&amp;(VLOOKUP(E$1,$AO$1:$AP$197,2,FALSE)&amp;$A231&amp;":"&amp;VLOOKUP(DATE(YEAR(E$1),12,1),$AO$1:$AP$181,2,FALSE)&amp;$A231)))</f>
        <v>18942127.730000004</v>
      </c>
      <c r="F231" s="89">
        <f t="shared" ca="1" si="458"/>
        <v>17583594.299999997</v>
      </c>
      <c r="G231" s="89">
        <f t="shared" ca="1" si="458"/>
        <v>18650912.27</v>
      </c>
      <c r="H231" s="89">
        <f t="shared" ca="1" si="458"/>
        <v>17486454.050000001</v>
      </c>
      <c r="I231" s="89">
        <f t="shared" ca="1" si="458"/>
        <v>18948956.630000003</v>
      </c>
      <c r="J231" s="89">
        <f t="shared" ca="1" si="458"/>
        <v>16949150.050000001</v>
      </c>
      <c r="K231" s="89">
        <f t="shared" ca="1" si="458"/>
        <v>20131876.740000002</v>
      </c>
      <c r="L231" s="89">
        <f t="shared" ca="1" si="458"/>
        <v>18937480.470000003</v>
      </c>
      <c r="M231" s="89">
        <f t="shared" ca="1" si="458"/>
        <v>20140070.379999999</v>
      </c>
      <c r="N231" s="89">
        <f t="shared" ca="1" si="458"/>
        <v>18900638.559999999</v>
      </c>
      <c r="O231" s="89">
        <f t="shared" ca="1" si="458"/>
        <v>20128010.5</v>
      </c>
      <c r="P231" s="89">
        <f t="shared" ca="1" si="458"/>
        <v>18750819.310000002</v>
      </c>
      <c r="Q231" s="89">
        <f t="shared" ca="1" si="458"/>
        <v>19656637.77</v>
      </c>
      <c r="R231" s="89">
        <f t="shared" ca="1" si="458"/>
        <v>16664663.430000002</v>
      </c>
    </row>
    <row r="232" spans="1:18">
      <c r="A232" s="60">
        <f t="shared" si="393"/>
        <v>232</v>
      </c>
      <c r="B232" s="171" t="s">
        <v>8</v>
      </c>
      <c r="C232" s="172" t="s">
        <v>269</v>
      </c>
      <c r="D232" s="92">
        <f ca="1">+D231/D229</f>
        <v>11.155112640617903</v>
      </c>
      <c r="E232" s="93">
        <f t="shared" ref="E232" ca="1" si="459">+E231/E229</f>
        <v>11.151447892299901</v>
      </c>
      <c r="F232" s="93">
        <f t="shared" ref="F232" ca="1" si="460">+F231/F229</f>
        <v>11.168307005144296</v>
      </c>
      <c r="G232" s="93">
        <f t="shared" ref="G232:P232" ca="1" si="461">+G231/G229</f>
        <v>11.172215008459199</v>
      </c>
      <c r="H232" s="93">
        <f t="shared" ca="1" si="461"/>
        <v>11.17547043588041</v>
      </c>
      <c r="I232" s="93">
        <f t="shared" ca="1" si="461"/>
        <v>11.150879322023105</v>
      </c>
      <c r="J232" s="93">
        <f t="shared" ca="1" si="461"/>
        <v>11.101762925219006</v>
      </c>
      <c r="K232" s="93">
        <f t="shared" ca="1" si="461"/>
        <v>10.982232959986407</v>
      </c>
      <c r="L232" s="93">
        <f t="shared" ca="1" si="461"/>
        <v>11.037390959863041</v>
      </c>
      <c r="M232" s="93">
        <f t="shared" ca="1" si="461"/>
        <v>11.088863318399575</v>
      </c>
      <c r="N232" s="93">
        <f t="shared" ca="1" si="461"/>
        <v>11.09307631133046</v>
      </c>
      <c r="O232" s="93">
        <f t="shared" ca="1" si="461"/>
        <v>11.091857393924277</v>
      </c>
      <c r="P232" s="93">
        <f t="shared" ca="1" si="461"/>
        <v>11.101406688065495</v>
      </c>
      <c r="Q232" s="93">
        <f t="shared" ref="Q232:R232" ca="1" si="462">+Q231/Q229</f>
        <v>11.112395274612885</v>
      </c>
      <c r="R232" s="93">
        <f t="shared" ca="1" si="462"/>
        <v>11.117023919595578</v>
      </c>
    </row>
    <row r="233" spans="1:18">
      <c r="A233" s="60">
        <f t="shared" si="393"/>
        <v>233</v>
      </c>
      <c r="B233" s="96" t="s">
        <v>8</v>
      </c>
      <c r="C233" s="166" t="s">
        <v>37</v>
      </c>
      <c r="D233" s="632">
        <f ca="1">+SUM(INDIRECT("'Monthly Resource Report'!"&amp;(VLOOKUP(D$1,$AO$1:$AP$197,2,FALSE)&amp;$A233&amp;":"&amp;VLOOKUP(DATE(YEAR(D$1),12,1),$AO$1:$AP$181,2,FALSE)&amp;$A233)))</f>
        <v>40912379.75</v>
      </c>
      <c r="E233" s="633">
        <f t="shared" ref="E233:R233" ca="1" si="463">+SUM(INDIRECT("'Monthly Resource Report'!"&amp;(VLOOKUP(E$1,$AO$1:$AP$197,2,FALSE)&amp;$A233&amp;":"&amp;VLOOKUP(DATE(YEAR(E$1),12,1),$AO$1:$AP$181,2,FALSE)&amp;$A233)))</f>
        <v>41862052.75</v>
      </c>
      <c r="F233" s="633">
        <f t="shared" ca="1" si="463"/>
        <v>41092829.25</v>
      </c>
      <c r="G233" s="633">
        <f t="shared" ca="1" si="463"/>
        <v>46086384</v>
      </c>
      <c r="H233" s="633">
        <f t="shared" ca="1" si="463"/>
        <v>45377300.5</v>
      </c>
      <c r="I233" s="633">
        <f t="shared" ca="1" si="463"/>
        <v>50650472</v>
      </c>
      <c r="J233" s="633">
        <f t="shared" ca="1" si="463"/>
        <v>46660985.120000005</v>
      </c>
      <c r="K233" s="633">
        <f t="shared" ca="1" si="463"/>
        <v>58201303.5</v>
      </c>
      <c r="L233" s="633">
        <f t="shared" ca="1" si="463"/>
        <v>56376836</v>
      </c>
      <c r="M233" s="633">
        <f t="shared" ca="1" si="463"/>
        <v>62373677</v>
      </c>
      <c r="N233" s="633">
        <f t="shared" ca="1" si="463"/>
        <v>61445969.5</v>
      </c>
      <c r="O233" s="633">
        <f t="shared" ca="1" si="463"/>
        <v>66744482</v>
      </c>
      <c r="P233" s="633">
        <f t="shared" ca="1" si="463"/>
        <v>67784201</v>
      </c>
      <c r="Q233" s="633">
        <f t="shared" ca="1" si="463"/>
        <v>81712615</v>
      </c>
      <c r="R233" s="633">
        <f t="shared" ca="1" si="463"/>
        <v>74824295.75</v>
      </c>
    </row>
    <row r="234" spans="1:18">
      <c r="A234" s="60">
        <f t="shared" si="393"/>
        <v>234</v>
      </c>
      <c r="B234" s="171" t="s">
        <v>8</v>
      </c>
      <c r="C234" s="172" t="s">
        <v>270</v>
      </c>
      <c r="D234" s="79">
        <f ca="1">+D233/D231</f>
        <v>2.1670006569390714</v>
      </c>
      <c r="E234" s="80">
        <f t="shared" ref="E234" ca="1" si="464">+E233/E231</f>
        <v>2.2099973850192165</v>
      </c>
      <c r="F234" s="80">
        <f t="shared" ref="F234" ca="1" si="465">+F233/F231</f>
        <v>2.336998258086517</v>
      </c>
      <c r="G234" s="80">
        <f t="shared" ref="G234:P234" ca="1" si="466">+G233/G231</f>
        <v>2.4709989159152266</v>
      </c>
      <c r="H234" s="80">
        <f t="shared" ca="1" si="466"/>
        <v>2.5949972687572984</v>
      </c>
      <c r="I234" s="80">
        <f t="shared" ca="1" si="466"/>
        <v>2.6729952993723218</v>
      </c>
      <c r="J234" s="80">
        <f t="shared" ca="1" si="466"/>
        <v>2.7529985269084336</v>
      </c>
      <c r="K234" s="80">
        <f t="shared" ca="1" si="466"/>
        <v>2.8910023765623349</v>
      </c>
      <c r="L234" s="80">
        <f t="shared" ca="1" si="466"/>
        <v>2.9769977104034471</v>
      </c>
      <c r="M234" s="80">
        <f t="shared" ca="1" si="466"/>
        <v>3.0969939937220818</v>
      </c>
      <c r="N234" s="80">
        <f t="shared" ca="1" si="466"/>
        <v>3.2509996582887939</v>
      </c>
      <c r="O234" s="80">
        <f t="shared" ca="1" si="466"/>
        <v>3.3159999593601164</v>
      </c>
      <c r="P234" s="80">
        <f t="shared" ca="1" si="466"/>
        <v>3.6149994237238476</v>
      </c>
      <c r="Q234" s="80">
        <f t="shared" ref="Q234:R234" ca="1" si="467">+Q233/Q231</f>
        <v>4.1569985648669761</v>
      </c>
      <c r="R234" s="80">
        <f t="shared" ca="1" si="467"/>
        <v>4.4899974166474959</v>
      </c>
    </row>
    <row r="235" spans="1:18">
      <c r="A235" s="60">
        <f t="shared" si="393"/>
        <v>235</v>
      </c>
      <c r="B235" s="96" t="s">
        <v>8</v>
      </c>
      <c r="C235" s="166" t="s">
        <v>38</v>
      </c>
      <c r="D235" s="632">
        <f ca="1">+SUM(INDIRECT("'Monthly Resource Report'!"&amp;(VLOOKUP(D$1,$AO$1:$AP$197,2,FALSE)&amp;$A235&amp;":"&amp;VLOOKUP(DATE(YEAR(D$1),12,1),$AO$1:$AP$181,2,FALSE)&amp;$A235)))</f>
        <v>5901654.3799999999</v>
      </c>
      <c r="E235" s="633">
        <f t="shared" ref="E235:R235" ca="1" si="468">+SUM(INDIRECT("'Monthly Resource Report'!"&amp;(VLOOKUP(E$1,$AO$1:$AP$197,2,FALSE)&amp;$A235&amp;":"&amp;VLOOKUP(DATE(YEAR(E$1),12,1),$AO$1:$AP$181,2,FALSE)&amp;$A235)))</f>
        <v>6638226.379999999</v>
      </c>
      <c r="F235" s="633">
        <f t="shared" ca="1" si="468"/>
        <v>7676795.2599999998</v>
      </c>
      <c r="G235" s="633">
        <f t="shared" ca="1" si="468"/>
        <v>8896236.3099999987</v>
      </c>
      <c r="H235" s="633">
        <f t="shared" ca="1" si="468"/>
        <v>8537100.3100000005</v>
      </c>
      <c r="I235" s="633">
        <f t="shared" ca="1" si="468"/>
        <v>9506024.8800000008</v>
      </c>
      <c r="J235" s="633">
        <f t="shared" ca="1" si="468"/>
        <v>8763303.6500000004</v>
      </c>
      <c r="K235" s="633">
        <f t="shared" ca="1" si="468"/>
        <v>10800813.569999998</v>
      </c>
      <c r="L235" s="633">
        <f t="shared" ca="1" si="468"/>
        <v>10380337.679999998</v>
      </c>
      <c r="M235" s="633">
        <f t="shared" ca="1" si="468"/>
        <v>11286118.93</v>
      </c>
      <c r="N235" s="633">
        <f t="shared" ca="1" si="468"/>
        <v>10875490.439999999</v>
      </c>
      <c r="O235" s="633">
        <f t="shared" ca="1" si="468"/>
        <v>11896931.479999999</v>
      </c>
      <c r="P235" s="633">
        <f t="shared" ca="1" si="468"/>
        <v>11379104.889999999</v>
      </c>
      <c r="Q235" s="633">
        <f t="shared" ca="1" si="468"/>
        <v>12247806.610000001</v>
      </c>
      <c r="R235" s="633">
        <f t="shared" ca="1" si="468"/>
        <v>10671526.43</v>
      </c>
    </row>
    <row r="236" spans="1:18">
      <c r="A236" s="60">
        <f t="shared" si="393"/>
        <v>236</v>
      </c>
      <c r="B236" s="171" t="s">
        <v>8</v>
      </c>
      <c r="C236" s="172" t="s">
        <v>39</v>
      </c>
      <c r="D236" s="81">
        <f ca="1">+D235/D229</f>
        <v>3.4870006903980317</v>
      </c>
      <c r="E236" s="82">
        <f t="shared" ref="E236" ca="1" si="469">+E235/E229</f>
        <v>3.9080000213820001</v>
      </c>
      <c r="F236" s="82">
        <f t="shared" ref="F236" ca="1" si="470">+F235/F229</f>
        <v>4.8759545299175002</v>
      </c>
      <c r="G236" s="82">
        <f t="shared" ref="G236:P236" ca="1" si="471">+G235/G229</f>
        <v>5.3289974979535772</v>
      </c>
      <c r="H236" s="82">
        <f t="shared" ca="1" si="471"/>
        <v>5.4560010765905096</v>
      </c>
      <c r="I236" s="82">
        <f t="shared" ca="1" si="471"/>
        <v>5.5940038461647559</v>
      </c>
      <c r="J236" s="82">
        <f t="shared" ca="1" si="471"/>
        <v>5.7399998983433624</v>
      </c>
      <c r="K236" s="82">
        <f t="shared" ca="1" si="471"/>
        <v>5.8920016407333922</v>
      </c>
      <c r="L236" s="82">
        <f t="shared" ca="1" si="471"/>
        <v>6.0500046693675955</v>
      </c>
      <c r="M236" s="82">
        <f t="shared" ca="1" si="471"/>
        <v>6.2139917015509489</v>
      </c>
      <c r="N236" s="82">
        <f t="shared" ca="1" si="471"/>
        <v>6.3829930925923639</v>
      </c>
      <c r="O236" s="82">
        <f t="shared" ca="1" si="471"/>
        <v>6.5559915820517123</v>
      </c>
      <c r="P236" s="82">
        <f t="shared" ca="1" si="471"/>
        <v>6.7369894105200441</v>
      </c>
      <c r="Q236" s="82">
        <f t="shared" ref="Q236:R236" ca="1" si="472">+Q235/Q229</f>
        <v>6.9239953388700251</v>
      </c>
      <c r="R236" s="82">
        <f t="shared" ca="1" si="472"/>
        <v>7.1189925364671094</v>
      </c>
    </row>
    <row r="237" spans="1:18">
      <c r="A237" s="60">
        <f t="shared" si="393"/>
        <v>237</v>
      </c>
      <c r="B237" s="96" t="s">
        <v>8</v>
      </c>
      <c r="C237" s="166" t="s">
        <v>40</v>
      </c>
      <c r="D237" s="88">
        <f ca="1">+SUM(INDIRECT("'Monthly Resource Report'!"&amp;(VLOOKUP(D$1,$AO$1:$AP$197,2,FALSE)&amp;$A237&amp;":"&amp;VLOOKUP(DATE(YEAR(D$1),12,1),$AO$1:$AP$181,2,FALSE)&amp;$A237)))</f>
        <v>17.830000000000005</v>
      </c>
      <c r="E237" s="89">
        <f t="shared" ref="E237:R239" ca="1" si="473">+SUM(INDIRECT("'Monthly Resource Report'!"&amp;(VLOOKUP(E$1,$AO$1:$AP$197,2,FALSE)&amp;$A237&amp;":"&amp;VLOOKUP(DATE(YEAR(E$1),12,1),$AO$1:$AP$181,2,FALSE)&amp;$A237)))</f>
        <v>14.04</v>
      </c>
      <c r="F237" s="89">
        <f t="shared" ca="1" si="473"/>
        <v>16.660000000000004</v>
      </c>
      <c r="G237" s="89">
        <f t="shared" ca="1" si="473"/>
        <v>15.580000000000002</v>
      </c>
      <c r="H237" s="89">
        <f t="shared" ca="1" si="473"/>
        <v>16.660000000000004</v>
      </c>
      <c r="I237" s="89">
        <f t="shared" ca="1" si="473"/>
        <v>15.040000000000001</v>
      </c>
      <c r="J237" s="89">
        <f t="shared" ca="1" si="473"/>
        <v>13.97</v>
      </c>
      <c r="K237" s="89">
        <f t="shared" ca="1" si="473"/>
        <v>17.280000000000005</v>
      </c>
      <c r="L237" s="89">
        <f t="shared" ca="1" si="473"/>
        <v>15.040000000000003</v>
      </c>
      <c r="M237" s="89">
        <f t="shared" ca="1" si="473"/>
        <v>14.580000000000002</v>
      </c>
      <c r="N237" s="89">
        <f t="shared" ca="1" si="473"/>
        <v>16.66</v>
      </c>
      <c r="O237" s="89">
        <f t="shared" ca="1" si="473"/>
        <v>16.21</v>
      </c>
      <c r="P237" s="89">
        <f t="shared" ca="1" si="473"/>
        <v>17.12</v>
      </c>
      <c r="Q237" s="89">
        <f t="shared" ca="1" si="473"/>
        <v>16.21</v>
      </c>
      <c r="R237" s="89">
        <f t="shared" ca="1" si="473"/>
        <v>14.960000000000003</v>
      </c>
    </row>
    <row r="238" spans="1:18">
      <c r="A238" s="60">
        <f t="shared" si="393"/>
        <v>238</v>
      </c>
      <c r="B238" s="96" t="s">
        <v>8</v>
      </c>
      <c r="C238" s="166" t="s">
        <v>41</v>
      </c>
      <c r="D238" s="88">
        <f ca="1">+SUM(INDIRECT("'Monthly Resource Report'!"&amp;(VLOOKUP(D$1,$AO$1:$AP$197,2,FALSE)&amp;$A238&amp;":"&amp;VLOOKUP(DATE(YEAR(D$1),12,1),$AO$1:$AP$181,2,FALSE)&amp;$A238)))</f>
        <v>8479</v>
      </c>
      <c r="E238" s="89">
        <f t="shared" ca="1" si="473"/>
        <v>8479</v>
      </c>
      <c r="F238" s="89">
        <f t="shared" ca="1" si="473"/>
        <v>7992</v>
      </c>
      <c r="G238" s="89">
        <f t="shared" ca="1" si="473"/>
        <v>8502</v>
      </c>
      <c r="H238" s="89">
        <f t="shared" ca="1" si="473"/>
        <v>7992</v>
      </c>
      <c r="I238" s="89">
        <f t="shared" ca="1" si="473"/>
        <v>8479</v>
      </c>
      <c r="J238" s="89">
        <f t="shared" ca="1" si="473"/>
        <v>7224</v>
      </c>
      <c r="K238" s="89">
        <f t="shared" ca="1" si="473"/>
        <v>8502</v>
      </c>
      <c r="L238" s="89">
        <f t="shared" ca="1" si="473"/>
        <v>7992</v>
      </c>
      <c r="M238" s="89">
        <f t="shared" ca="1" si="473"/>
        <v>8479</v>
      </c>
      <c r="N238" s="89">
        <f t="shared" ca="1" si="473"/>
        <v>7992</v>
      </c>
      <c r="O238" s="89">
        <f t="shared" ca="1" si="473"/>
        <v>8502</v>
      </c>
      <c r="P238" s="89">
        <f t="shared" ca="1" si="473"/>
        <v>7992</v>
      </c>
      <c r="Q238" s="89">
        <f t="shared" ca="1" si="473"/>
        <v>8479</v>
      </c>
      <c r="R238" s="89">
        <f t="shared" ca="1" si="473"/>
        <v>7225</v>
      </c>
    </row>
    <row r="239" spans="1:18">
      <c r="A239" s="60">
        <f t="shared" si="393"/>
        <v>239</v>
      </c>
      <c r="B239" s="96" t="s">
        <v>8</v>
      </c>
      <c r="C239" s="166" t="s">
        <v>271</v>
      </c>
      <c r="D239" s="88">
        <f ca="1">+SUM(INDIRECT("'Monthly Resource Report'!"&amp;(VLOOKUP(D$1,$AO$1:$AP$197,2,FALSE)&amp;$A239&amp;":"&amp;VLOOKUP(DATE(YEAR(D$1),12,1),$AO$1:$AP$181,2,FALSE)&amp;$A239)))</f>
        <v>25561.259999999995</v>
      </c>
      <c r="E239" s="89">
        <f t="shared" ca="1" si="473"/>
        <v>20139.190000000002</v>
      </c>
      <c r="F239" s="89">
        <f t="shared" ca="1" si="473"/>
        <v>23892.93</v>
      </c>
      <c r="G239" s="89">
        <f t="shared" ca="1" si="473"/>
        <v>22343.78</v>
      </c>
      <c r="H239" s="89">
        <f t="shared" ca="1" si="473"/>
        <v>23892.939999999995</v>
      </c>
      <c r="I239" s="89">
        <f t="shared" ca="1" si="473"/>
        <v>21569.189999999995</v>
      </c>
      <c r="J239" s="89">
        <f t="shared" ca="1" si="473"/>
        <v>20020.020000000004</v>
      </c>
      <c r="K239" s="89">
        <f t="shared" ca="1" si="473"/>
        <v>24786.68</v>
      </c>
      <c r="L239" s="89">
        <f t="shared" ca="1" si="473"/>
        <v>21569.190000000002</v>
      </c>
      <c r="M239" s="89">
        <f t="shared" ca="1" si="473"/>
        <v>20913.78</v>
      </c>
      <c r="N239" s="89">
        <f t="shared" ca="1" si="473"/>
        <v>23892.93</v>
      </c>
      <c r="O239" s="89">
        <f t="shared" ca="1" si="473"/>
        <v>23237.519999999997</v>
      </c>
      <c r="P239" s="89">
        <f t="shared" ca="1" si="473"/>
        <v>24548.36</v>
      </c>
      <c r="Q239" s="89">
        <f t="shared" ca="1" si="473"/>
        <v>23237.519999999997</v>
      </c>
      <c r="R239" s="89">
        <f t="shared" ca="1" si="473"/>
        <v>21450.010000000002</v>
      </c>
    </row>
    <row r="240" spans="1:18">
      <c r="A240" s="60">
        <f t="shared" si="393"/>
        <v>240</v>
      </c>
      <c r="B240" s="171" t="s">
        <v>8</v>
      </c>
      <c r="C240" s="177" t="s">
        <v>96</v>
      </c>
      <c r="D240" s="83">
        <f ca="1">+D229/(D238*D227)</f>
        <v>0.89510140854456033</v>
      </c>
      <c r="E240" s="84">
        <f t="shared" ref="E240:G240" ca="1" si="474">+E229/(E238*E227)</f>
        <v>0.8983550285405727</v>
      </c>
      <c r="F240" s="84">
        <f t="shared" ca="1" si="474"/>
        <v>0.88340524380883123</v>
      </c>
      <c r="G240" s="84">
        <f t="shared" ca="1" si="474"/>
        <v>0.88051109050574228</v>
      </c>
      <c r="H240" s="84">
        <f t="shared" ref="H240:P240" ca="1" si="475">+H229/(H238*H227)</f>
        <v>0.87796175659964892</v>
      </c>
      <c r="I240" s="84">
        <f t="shared" ca="1" si="475"/>
        <v>0.89872472058374764</v>
      </c>
      <c r="J240" s="84">
        <f t="shared" ca="1" si="475"/>
        <v>0.947705443737616</v>
      </c>
      <c r="K240" s="84">
        <f t="shared" ca="1" si="475"/>
        <v>0.96686902475070491</v>
      </c>
      <c r="L240" s="84">
        <f t="shared" ca="1" si="475"/>
        <v>0.96270989038365717</v>
      </c>
      <c r="M240" s="84">
        <f t="shared" ca="1" si="475"/>
        <v>0.96055990611465836</v>
      </c>
      <c r="N240" s="84">
        <f t="shared" ca="1" si="475"/>
        <v>0.95601374917518411</v>
      </c>
      <c r="O240" s="84">
        <f t="shared" ca="1" si="475"/>
        <v>0.95712929587657025</v>
      </c>
      <c r="P240" s="84">
        <f t="shared" ca="1" si="475"/>
        <v>0.94772404130587984</v>
      </c>
      <c r="Q240" s="84">
        <f t="shared" ref="Q240:R240" ca="1" si="476">+Q229/(Q238*Q227)</f>
        <v>0.93551779997747009</v>
      </c>
      <c r="R240" s="84">
        <f t="shared" ca="1" si="476"/>
        <v>0.93039055347805177</v>
      </c>
    </row>
    <row r="241" spans="1:18">
      <c r="A241" s="60">
        <f t="shared" si="393"/>
        <v>241</v>
      </c>
      <c r="B241" s="96" t="s">
        <v>8</v>
      </c>
      <c r="C241" s="166" t="s">
        <v>42</v>
      </c>
      <c r="D241" s="632">
        <f ca="1">+SUM(INDIRECT("'Monthly Resource Report'!"&amp;(VLOOKUP(D$1,$AO$1:$AP$197,2,FALSE)&amp;$A241&amp;":"&amp;VLOOKUP(DATE(YEAR(D$1),12,1),$AO$1:$AP$181,2,FALSE)&amp;$A241)))</f>
        <v>584121.09</v>
      </c>
      <c r="E241" s="633">
        <f t="shared" ref="E241:R244" ca="1" si="477">+SUM(INDIRECT("'Monthly Resource Report'!"&amp;(VLOOKUP(E$1,$AO$1:$AP$197,2,FALSE)&amp;$A241&amp;":"&amp;VLOOKUP(DATE(YEAR(E$1),12,1),$AO$1:$AP$181,2,FALSE)&amp;$A241)))</f>
        <v>444688.31</v>
      </c>
      <c r="F241" s="633">
        <f t="shared" ca="1" si="477"/>
        <v>518184.35</v>
      </c>
      <c r="G241" s="633">
        <f t="shared" ca="1" si="477"/>
        <v>495130.94000000006</v>
      </c>
      <c r="H241" s="633">
        <f t="shared" ca="1" si="477"/>
        <v>542654.6</v>
      </c>
      <c r="I241" s="633">
        <f t="shared" ca="1" si="477"/>
        <v>503328.45</v>
      </c>
      <c r="J241" s="633">
        <f t="shared" ca="1" si="477"/>
        <v>480552.06000000006</v>
      </c>
      <c r="K241" s="633">
        <f t="shared" ca="1" si="477"/>
        <v>612277.16</v>
      </c>
      <c r="L241" s="633">
        <f t="shared" ca="1" si="477"/>
        <v>547085.83000000007</v>
      </c>
      <c r="M241" s="633">
        <f t="shared" ca="1" si="477"/>
        <v>545663.01</v>
      </c>
      <c r="N241" s="633">
        <f t="shared" ca="1" si="477"/>
        <v>642007.49</v>
      </c>
      <c r="O241" s="633">
        <f t="shared" ca="1" si="477"/>
        <v>642958.43999999994</v>
      </c>
      <c r="P241" s="633">
        <f t="shared" ca="1" si="477"/>
        <v>698249.99999999977</v>
      </c>
      <c r="Q241" s="633">
        <f t="shared" ca="1" si="477"/>
        <v>678589.24</v>
      </c>
      <c r="R241" s="633">
        <f t="shared" ca="1" si="477"/>
        <v>643718.06999999995</v>
      </c>
    </row>
    <row r="242" spans="1:18">
      <c r="A242" s="60">
        <f t="shared" si="393"/>
        <v>242</v>
      </c>
      <c r="B242" s="96" t="s">
        <v>8</v>
      </c>
      <c r="C242" s="634" t="s">
        <v>297</v>
      </c>
      <c r="D242" s="632">
        <f ca="1">+SUM(INDIRECT("'Monthly Resource Report'!"&amp;(VLOOKUP(D$1,$AO$1:$AP$197,2,FALSE)&amp;$A242&amp;":"&amp;VLOOKUP(DATE(YEAR(D$1),12,1),$AO$1:$AP$181,2,FALSE)&amp;$A242)))</f>
        <v>0</v>
      </c>
      <c r="E242" s="633">
        <f t="shared" ca="1" si="477"/>
        <v>0</v>
      </c>
      <c r="F242" s="633">
        <f t="shared" ca="1" si="477"/>
        <v>0</v>
      </c>
      <c r="G242" s="633">
        <f t="shared" ca="1" si="477"/>
        <v>0</v>
      </c>
      <c r="H242" s="633">
        <f t="shared" ca="1" si="477"/>
        <v>0</v>
      </c>
      <c r="I242" s="633">
        <f t="shared" ca="1" si="477"/>
        <v>0</v>
      </c>
      <c r="J242" s="633">
        <f t="shared" ca="1" si="477"/>
        <v>0</v>
      </c>
      <c r="K242" s="633">
        <f t="shared" ca="1" si="477"/>
        <v>0</v>
      </c>
      <c r="L242" s="633">
        <f t="shared" ca="1" si="477"/>
        <v>0</v>
      </c>
      <c r="M242" s="633">
        <f t="shared" ca="1" si="477"/>
        <v>0</v>
      </c>
      <c r="N242" s="633">
        <f t="shared" ca="1" si="477"/>
        <v>0</v>
      </c>
      <c r="O242" s="633">
        <f t="shared" ca="1" si="477"/>
        <v>0</v>
      </c>
      <c r="P242" s="633">
        <f t="shared" ca="1" si="477"/>
        <v>0</v>
      </c>
      <c r="Q242" s="633">
        <f t="shared" ca="1" si="477"/>
        <v>0</v>
      </c>
      <c r="R242" s="633">
        <f t="shared" ca="1" si="477"/>
        <v>0</v>
      </c>
    </row>
    <row r="243" spans="1:18">
      <c r="A243" s="60">
        <f t="shared" si="393"/>
        <v>243</v>
      </c>
      <c r="B243" s="96" t="s">
        <v>8</v>
      </c>
      <c r="C243" s="166" t="s">
        <v>43</v>
      </c>
      <c r="D243" s="88">
        <f ca="1">+SUM(INDIRECT("'Monthly Resource Report'!"&amp;(VLOOKUP(D$1,$AO$1:$AP$197,2,FALSE)&amp;$A243&amp;":"&amp;VLOOKUP(DATE(YEAR(D$1),12,1),$AO$1:$AP$181,2,FALSE)&amp;$A243)))</f>
        <v>1606.95</v>
      </c>
      <c r="E243" s="89">
        <f t="shared" ca="1" si="477"/>
        <v>1706.6099999999997</v>
      </c>
      <c r="F243" s="89">
        <f t="shared" ca="1" si="477"/>
        <v>1672.7</v>
      </c>
      <c r="G243" s="89">
        <f t="shared" ca="1" si="477"/>
        <v>1773.9500000000003</v>
      </c>
      <c r="H243" s="89">
        <f t="shared" ca="1" si="477"/>
        <v>1663.4800000000002</v>
      </c>
      <c r="I243" s="89">
        <f t="shared" ca="1" si="477"/>
        <v>1802.2</v>
      </c>
      <c r="J243" s="89">
        <f t="shared" ca="1" si="477"/>
        <v>1612.0600000000002</v>
      </c>
      <c r="K243" s="89">
        <f t="shared" ca="1" si="477"/>
        <v>1914.8799999999997</v>
      </c>
      <c r="L243" s="89">
        <f t="shared" ca="1" si="477"/>
        <v>1801.11</v>
      </c>
      <c r="M243" s="89">
        <f t="shared" ca="1" si="477"/>
        <v>1915.2899999999997</v>
      </c>
      <c r="N243" s="89">
        <f t="shared" ca="1" si="477"/>
        <v>1797.83</v>
      </c>
      <c r="O243" s="89">
        <f t="shared" ca="1" si="477"/>
        <v>1914.36</v>
      </c>
      <c r="P243" s="89">
        <f t="shared" ca="1" si="477"/>
        <v>1783.64</v>
      </c>
      <c r="Q243" s="89">
        <f t="shared" ca="1" si="477"/>
        <v>1869.5900000000001</v>
      </c>
      <c r="R243" s="89">
        <f t="shared" ca="1" si="477"/>
        <v>1585.19</v>
      </c>
    </row>
    <row r="244" spans="1:18">
      <c r="A244" s="60">
        <f t="shared" si="393"/>
        <v>244</v>
      </c>
      <c r="B244" s="96" t="s">
        <v>8</v>
      </c>
      <c r="C244" s="166" t="s">
        <v>44</v>
      </c>
      <c r="D244" s="632">
        <f ca="1">+SUM(INDIRECT("'Monthly Resource Report'!"&amp;(VLOOKUP(D$1,$AO$1:$AP$197,2,FALSE)&amp;$A244&amp;":"&amp;VLOOKUP(DATE(YEAR(D$1),12,1),$AO$1:$AP$181,2,FALSE)&amp;$A244)))</f>
        <v>2210.36</v>
      </c>
      <c r="E244" s="633">
        <f t="shared" ca="1" si="477"/>
        <v>2347.44</v>
      </c>
      <c r="F244" s="633">
        <f t="shared" ca="1" si="477"/>
        <v>3290.22</v>
      </c>
      <c r="G244" s="633">
        <f t="shared" ca="1" si="477"/>
        <v>3489.3799999999997</v>
      </c>
      <c r="H244" s="633">
        <f t="shared" ca="1" si="477"/>
        <v>3343.59</v>
      </c>
      <c r="I244" s="633">
        <f t="shared" ca="1" si="477"/>
        <v>3712.5199999999995</v>
      </c>
      <c r="J244" s="633">
        <f t="shared" ca="1" si="477"/>
        <v>3417.59</v>
      </c>
      <c r="K244" s="633">
        <f t="shared" ca="1" si="477"/>
        <v>4155.28</v>
      </c>
      <c r="L244" s="633">
        <f t="shared" ca="1" si="477"/>
        <v>4016.47</v>
      </c>
      <c r="M244" s="633">
        <f t="shared" ca="1" si="477"/>
        <v>4386.0300000000007</v>
      </c>
      <c r="N244" s="633">
        <f t="shared" ca="1" si="477"/>
        <v>4242.8900000000003</v>
      </c>
      <c r="O244" s="633">
        <f t="shared" ca="1" si="477"/>
        <v>4632.7699999999995</v>
      </c>
      <c r="P244" s="633">
        <f t="shared" ca="1" si="477"/>
        <v>4441.3100000000004</v>
      </c>
      <c r="Q244" s="633">
        <f t="shared" ca="1" si="477"/>
        <v>4786.1400000000003</v>
      </c>
      <c r="R244" s="633">
        <f t="shared" ca="1" si="477"/>
        <v>4169.04</v>
      </c>
    </row>
    <row r="245" spans="1:18">
      <c r="A245" s="60">
        <f t="shared" si="393"/>
        <v>245</v>
      </c>
      <c r="B245" s="171" t="s">
        <v>8</v>
      </c>
      <c r="C245" s="172" t="s">
        <v>45</v>
      </c>
      <c r="D245" s="92">
        <f ca="1">+(D243*2000)/D231</f>
        <v>0.17023022014104378</v>
      </c>
      <c r="E245" s="93">
        <f t="shared" ref="E245:G245" ca="1" si="478">+(E243*2000)/E231</f>
        <v>0.18019200633908927</v>
      </c>
      <c r="F245" s="93">
        <f t="shared" ca="1" si="478"/>
        <v>0.19025689190292572</v>
      </c>
      <c r="G245" s="93">
        <f t="shared" ca="1" si="478"/>
        <v>0.19022661994431228</v>
      </c>
      <c r="H245" s="93">
        <f t="shared" ref="H245:P245" ca="1" si="479">+(H243*2000)/H231</f>
        <v>0.19025927100411763</v>
      </c>
      <c r="I245" s="93">
        <f t="shared" ca="1" si="479"/>
        <v>0.19021627788695822</v>
      </c>
      <c r="J245" s="93">
        <f t="shared" ca="1" si="479"/>
        <v>0.19022310797230804</v>
      </c>
      <c r="K245" s="93">
        <f t="shared" ca="1" si="479"/>
        <v>0.19023363044890165</v>
      </c>
      <c r="L245" s="93">
        <f t="shared" ca="1" si="479"/>
        <v>0.1902164337915222</v>
      </c>
      <c r="M245" s="93">
        <f t="shared" ca="1" si="479"/>
        <v>0.1901969520326969</v>
      </c>
      <c r="N245" s="93">
        <f t="shared" ca="1" si="479"/>
        <v>0.19024013334711376</v>
      </c>
      <c r="O245" s="93">
        <f t="shared" ca="1" si="479"/>
        <v>0.19021850172425139</v>
      </c>
      <c r="P245" s="93">
        <f t="shared" ca="1" si="479"/>
        <v>0.1902466202155515</v>
      </c>
      <c r="Q245" s="93">
        <f t="shared" ref="Q245:R245" ca="1" si="480">+(Q243*2000)/Q231</f>
        <v>0.19022480058653493</v>
      </c>
      <c r="R245" s="93">
        <f t="shared" ca="1" si="480"/>
        <v>0.19024566642567947</v>
      </c>
    </row>
    <row r="246" spans="1:18">
      <c r="A246" s="60">
        <f t="shared" si="393"/>
        <v>246</v>
      </c>
      <c r="B246" s="96" t="s">
        <v>8</v>
      </c>
      <c r="C246" s="166" t="s">
        <v>46</v>
      </c>
      <c r="D246" s="88">
        <f ca="1">+SUM(INDIRECT("'Monthly Resource Report'!"&amp;(VLOOKUP(D$1,$AO$1:$AP$197,2,FALSE)&amp;$A246&amp;":"&amp;VLOOKUP(DATE(YEAR(D$1),12,1),$AO$1:$AP$181,2,FALSE)&amp;$A246)))</f>
        <v>2046.1100000000001</v>
      </c>
      <c r="E246" s="89">
        <f t="shared" ref="E246:R247" ca="1" si="481">+SUM(INDIRECT("'Monthly Resource Report'!"&amp;(VLOOKUP(E$1,$AO$1:$AP$197,2,FALSE)&amp;$A246&amp;":"&amp;VLOOKUP(DATE(YEAR(E$1),12,1),$AO$1:$AP$181,2,FALSE)&amp;$A246)))</f>
        <v>2053.5499999999997</v>
      </c>
      <c r="F246" s="89">
        <f t="shared" ca="1" si="481"/>
        <v>1899.96</v>
      </c>
      <c r="G246" s="89">
        <f t="shared" ca="1" si="481"/>
        <v>2017.6</v>
      </c>
      <c r="H246" s="89">
        <f t="shared" ca="1" si="481"/>
        <v>1887.73</v>
      </c>
      <c r="I246" s="89">
        <f t="shared" ca="1" si="481"/>
        <v>2053.8999999999996</v>
      </c>
      <c r="J246" s="89">
        <f t="shared" ca="1" si="481"/>
        <v>1836.75</v>
      </c>
      <c r="K246" s="89">
        <f t="shared" ca="1" si="481"/>
        <v>2196.2600000000002</v>
      </c>
      <c r="L246" s="89">
        <f t="shared" ca="1" si="481"/>
        <v>2061.75</v>
      </c>
      <c r="M246" s="89">
        <f t="shared" ca="1" si="481"/>
        <v>2195.92</v>
      </c>
      <c r="N246" s="89">
        <f t="shared" ca="1" si="481"/>
        <v>2056.41</v>
      </c>
      <c r="O246" s="89">
        <f t="shared" ca="1" si="481"/>
        <v>2194.1</v>
      </c>
      <c r="P246" s="89">
        <f t="shared" ca="1" si="481"/>
        <v>2038.5100000000002</v>
      </c>
      <c r="Q246" s="89">
        <f t="shared" ca="1" si="481"/>
        <v>2138.3199999999997</v>
      </c>
      <c r="R246" s="89">
        <f t="shared" ca="1" si="481"/>
        <v>1805.6399999999999</v>
      </c>
    </row>
    <row r="247" spans="1:18">
      <c r="A247" s="60">
        <f t="shared" si="393"/>
        <v>247</v>
      </c>
      <c r="B247" s="96" t="s">
        <v>8</v>
      </c>
      <c r="C247" s="166" t="s">
        <v>47</v>
      </c>
      <c r="D247" s="632">
        <f ca="1">+SUM(INDIRECT("'Monthly Resource Report'!"&amp;(VLOOKUP(D$1,$AO$1:$AP$197,2,FALSE)&amp;$A247&amp;":"&amp;VLOOKUP(DATE(YEAR(D$1),12,1),$AO$1:$AP$181,2,FALSE)&amp;$A247)))</f>
        <v>86684.650000000009</v>
      </c>
      <c r="E247" s="633">
        <f t="shared" ca="1" si="481"/>
        <v>86998.44</v>
      </c>
      <c r="F247" s="633">
        <f t="shared" ca="1" si="481"/>
        <v>81125.45</v>
      </c>
      <c r="G247" s="633">
        <f t="shared" ca="1" si="481"/>
        <v>85591.06</v>
      </c>
      <c r="H247" s="633">
        <f t="shared" ca="1" si="481"/>
        <v>82635.839999999997</v>
      </c>
      <c r="I247" s="633">
        <f t="shared" ca="1" si="481"/>
        <v>91434.03</v>
      </c>
      <c r="J247" s="633">
        <f t="shared" ca="1" si="481"/>
        <v>85601.96</v>
      </c>
      <c r="K247" s="633">
        <f t="shared" ca="1" si="481"/>
        <v>102784.70999999999</v>
      </c>
      <c r="L247" s="633">
        <f t="shared" ca="1" si="481"/>
        <v>99884.510000000009</v>
      </c>
      <c r="M247" s="633">
        <f t="shared" ca="1" si="481"/>
        <v>108440.62999999999</v>
      </c>
      <c r="N247" s="633">
        <f t="shared" ca="1" si="481"/>
        <v>105111.45</v>
      </c>
      <c r="O247" s="633">
        <f t="shared" ca="1" si="481"/>
        <v>114330.77</v>
      </c>
      <c r="P247" s="633">
        <f t="shared" ca="1" si="481"/>
        <v>110052.32</v>
      </c>
      <c r="Q247" s="633">
        <f t="shared" ca="1" si="481"/>
        <v>117853.78999999998</v>
      </c>
      <c r="R247" s="633">
        <f t="shared" ca="1" si="481"/>
        <v>103936.93</v>
      </c>
    </row>
    <row r="248" spans="1:18">
      <c r="A248" s="60">
        <f t="shared" si="393"/>
        <v>248</v>
      </c>
      <c r="B248" s="180" t="s">
        <v>8</v>
      </c>
      <c r="C248" s="181" t="s">
        <v>48</v>
      </c>
      <c r="D248" s="94">
        <f ca="1">+(D246*2000)/D231</f>
        <v>0.21675208048339473</v>
      </c>
      <c r="E248" s="95">
        <f t="shared" ref="E248:G248" ca="1" si="482">+(E246*2000)/E231</f>
        <v>0.21682358278554373</v>
      </c>
      <c r="F248" s="95">
        <f t="shared" ca="1" si="482"/>
        <v>0.21610598693123856</v>
      </c>
      <c r="G248" s="95">
        <f t="shared" ca="1" si="482"/>
        <v>0.21635402824185823</v>
      </c>
      <c r="H248" s="95">
        <f t="shared" ref="H248:P248" ca="1" si="483">+(H246*2000)/H231</f>
        <v>0.21590769570575116</v>
      </c>
      <c r="I248" s="95">
        <f t="shared" ca="1" si="483"/>
        <v>0.21678238439242226</v>
      </c>
      <c r="J248" s="95">
        <f t="shared" ca="1" si="483"/>
        <v>0.216736531871107</v>
      </c>
      <c r="K248" s="95">
        <f t="shared" ca="1" si="483"/>
        <v>0.21818730845259485</v>
      </c>
      <c r="L248" s="95">
        <f t="shared" ca="1" si="483"/>
        <v>0.2177427988127715</v>
      </c>
      <c r="M248" s="95">
        <f t="shared" ca="1" si="483"/>
        <v>0.21806477917581141</v>
      </c>
      <c r="N248" s="95">
        <f t="shared" ca="1" si="483"/>
        <v>0.2176021718495843</v>
      </c>
      <c r="O248" s="95">
        <f t="shared" ca="1" si="483"/>
        <v>0.21801459215256272</v>
      </c>
      <c r="P248" s="95">
        <f t="shared" ca="1" si="483"/>
        <v>0.21743156566101005</v>
      </c>
      <c r="Q248" s="95">
        <f t="shared" ref="Q248:R248" ca="1" si="484">+(Q246*2000)/Q231</f>
        <v>0.21756721826186448</v>
      </c>
      <c r="R248" s="95">
        <f t="shared" ca="1" si="484"/>
        <v>0.21670284642526375</v>
      </c>
    </row>
    <row r="249" spans="1:18">
      <c r="A249" s="60">
        <f t="shared" si="393"/>
        <v>249</v>
      </c>
      <c r="B249" s="44" t="s">
        <v>8</v>
      </c>
      <c r="C249" s="626" t="s">
        <v>94</v>
      </c>
      <c r="D249" s="384">
        <f ca="1">+D228+D196</f>
        <v>1725968.1217194572</v>
      </c>
      <c r="E249" s="385">
        <f t="shared" ref="E249:G249" ca="1" si="485">+E228+E196</f>
        <v>1673499.0176470587</v>
      </c>
      <c r="F249" s="385">
        <f t="shared" ca="1" si="485"/>
        <v>1655201.3031674209</v>
      </c>
      <c r="G249" s="385">
        <f t="shared" ca="1" si="485"/>
        <v>1578254.6434389141</v>
      </c>
      <c r="H249" s="385">
        <f t="shared" ref="H249:P249" ca="1" si="486">+H228+H196</f>
        <v>1640005.0018099546</v>
      </c>
      <c r="I249" s="385">
        <f t="shared" ca="1" si="486"/>
        <v>1680765.6683257918</v>
      </c>
      <c r="J249" s="385">
        <f t="shared" ca="1" si="486"/>
        <v>1684513.5208144798</v>
      </c>
      <c r="K249" s="385">
        <f t="shared" ca="1" si="486"/>
        <v>1795304.3914027149</v>
      </c>
      <c r="L249" s="385">
        <f t="shared" ca="1" si="486"/>
        <v>1790479.8013574663</v>
      </c>
      <c r="M249" s="385">
        <f t="shared" ca="1" si="486"/>
        <v>1790299.9760180996</v>
      </c>
      <c r="N249" s="385">
        <f t="shared" ca="1" si="486"/>
        <v>1783116.5746606337</v>
      </c>
      <c r="O249" s="385">
        <f t="shared" ca="1" si="486"/>
        <v>1704350.336199095</v>
      </c>
      <c r="P249" s="385">
        <f t="shared" ca="1" si="486"/>
        <v>1762036.2868778282</v>
      </c>
      <c r="Q249" s="385">
        <f t="shared" ref="Q249:R249" ca="1" si="487">+Q228+Q196</f>
        <v>1743093.4113122174</v>
      </c>
      <c r="R249" s="385">
        <f t="shared" ca="1" si="487"/>
        <v>1658955.3651583712</v>
      </c>
    </row>
    <row r="250" spans="1:18">
      <c r="A250" s="60">
        <f t="shared" si="393"/>
        <v>250</v>
      </c>
      <c r="B250" s="43" t="s">
        <v>8</v>
      </c>
      <c r="C250" s="627" t="s">
        <v>49</v>
      </c>
      <c r="D250" s="96">
        <f>+(DATE(YEAR(D$1)+1,1,1)-D$1)*24</f>
        <v>8760</v>
      </c>
      <c r="E250" s="17">
        <f t="shared" ref="E250:R250" si="488">+(DATE(YEAR(E$1)+1,1,1)-E$1)*24</f>
        <v>8760</v>
      </c>
      <c r="F250" s="17">
        <f t="shared" si="488"/>
        <v>8760</v>
      </c>
      <c r="G250" s="17">
        <f t="shared" si="488"/>
        <v>8784</v>
      </c>
      <c r="H250" s="17">
        <f t="shared" si="488"/>
        <v>8760</v>
      </c>
      <c r="I250" s="17">
        <f t="shared" si="488"/>
        <v>8760</v>
      </c>
      <c r="J250" s="17">
        <f t="shared" si="488"/>
        <v>8760</v>
      </c>
      <c r="K250" s="17">
        <f t="shared" si="488"/>
        <v>8784</v>
      </c>
      <c r="L250" s="17">
        <f t="shared" si="488"/>
        <v>8760</v>
      </c>
      <c r="M250" s="17">
        <f t="shared" si="488"/>
        <v>8760</v>
      </c>
      <c r="N250" s="17">
        <f t="shared" si="488"/>
        <v>8760</v>
      </c>
      <c r="O250" s="17">
        <f t="shared" si="488"/>
        <v>8784</v>
      </c>
      <c r="P250" s="17">
        <f t="shared" si="488"/>
        <v>8760</v>
      </c>
      <c r="Q250" s="17">
        <f t="shared" si="488"/>
        <v>8760</v>
      </c>
      <c r="R250" s="17">
        <f t="shared" si="488"/>
        <v>8760</v>
      </c>
    </row>
    <row r="251" spans="1:18">
      <c r="A251" s="60">
        <f t="shared" si="393"/>
        <v>251</v>
      </c>
      <c r="B251" s="43" t="s">
        <v>8</v>
      </c>
      <c r="C251" s="166" t="s">
        <v>50</v>
      </c>
      <c r="D251" s="97">
        <f ca="1">+SUM(D233,D235,D242)</f>
        <v>46814034.130000003</v>
      </c>
      <c r="E251" s="85">
        <f t="shared" ref="E251:G251" ca="1" si="489">+SUM(E233,E235,E242)</f>
        <v>48500279.129999995</v>
      </c>
      <c r="F251" s="85">
        <f t="shared" ca="1" si="489"/>
        <v>48769624.509999998</v>
      </c>
      <c r="G251" s="85">
        <f t="shared" ca="1" si="489"/>
        <v>54982620.310000002</v>
      </c>
      <c r="H251" s="85">
        <f t="shared" ref="H251:P251" ca="1" si="490">+SUM(H233,H235,H242)</f>
        <v>53914400.810000002</v>
      </c>
      <c r="I251" s="85">
        <f t="shared" ca="1" si="490"/>
        <v>60156496.880000003</v>
      </c>
      <c r="J251" s="85">
        <f t="shared" ca="1" si="490"/>
        <v>55424288.770000003</v>
      </c>
      <c r="K251" s="85">
        <f t="shared" ca="1" si="490"/>
        <v>69002117.069999993</v>
      </c>
      <c r="L251" s="85">
        <f t="shared" ca="1" si="490"/>
        <v>66757173.68</v>
      </c>
      <c r="M251" s="85">
        <f t="shared" ca="1" si="490"/>
        <v>73659795.930000007</v>
      </c>
      <c r="N251" s="85">
        <f t="shared" ca="1" si="490"/>
        <v>72321459.939999998</v>
      </c>
      <c r="O251" s="85">
        <f t="shared" ca="1" si="490"/>
        <v>78641413.480000004</v>
      </c>
      <c r="P251" s="85">
        <f t="shared" ca="1" si="490"/>
        <v>79163305.890000001</v>
      </c>
      <c r="Q251" s="85">
        <f t="shared" ref="Q251:R251" ca="1" si="491">+SUM(Q233,Q235,Q242)</f>
        <v>93960421.609999999</v>
      </c>
      <c r="R251" s="85">
        <f t="shared" ca="1" si="491"/>
        <v>85495822.180000007</v>
      </c>
    </row>
    <row r="252" spans="1:18">
      <c r="A252" s="60">
        <f t="shared" si="393"/>
        <v>252</v>
      </c>
      <c r="B252" s="43" t="s">
        <v>8</v>
      </c>
      <c r="C252" s="166" t="s">
        <v>51</v>
      </c>
      <c r="D252" s="98">
        <f ca="1">+D251/D229</f>
        <v>27.660137110846371</v>
      </c>
      <c r="E252" s="86">
        <f t="shared" ref="E252" ca="1" si="492">+E251/E229</f>
        <v>28.552670702542837</v>
      </c>
      <c r="F252" s="86">
        <f t="shared" ref="F252" ca="1" si="493">+F251/F229</f>
        <v>30.976268546715165</v>
      </c>
      <c r="G252" s="86">
        <f t="shared" ref="G252:P252" ca="1" si="494">+G251/G229</f>
        <v>32.935528672228088</v>
      </c>
      <c r="H252" s="86">
        <f t="shared" ca="1" si="494"/>
        <v>34.456316334778109</v>
      </c>
      <c r="I252" s="86">
        <f t="shared" ca="1" si="494"/>
        <v>35.400251857800541</v>
      </c>
      <c r="J252" s="86">
        <f t="shared" ca="1" si="494"/>
        <v>36.303136877557947</v>
      </c>
      <c r="K252" s="86">
        <f t="shared" ca="1" si="494"/>
        <v>37.641663228015297</v>
      </c>
      <c r="L252" s="86">
        <f t="shared" ca="1" si="494"/>
        <v>38.908292285707574</v>
      </c>
      <c r="M252" s="86">
        <f t="shared" ca="1" si="494"/>
        <v>40.556134795839547</v>
      </c>
      <c r="N252" s="86">
        <f t="shared" ca="1" si="494"/>
        <v>42.446580390099207</v>
      </c>
      <c r="O252" s="86">
        <f t="shared" ca="1" si="494"/>
        <v>43.336590249532826</v>
      </c>
      <c r="P252" s="86">
        <f t="shared" ca="1" si="494"/>
        <v>46.868568190400879</v>
      </c>
      <c r="Q252" s="86">
        <f t="shared" ref="Q252:R252" ca="1" si="495">+Q251/Q229</f>
        <v>53.118206547670361</v>
      </c>
      <c r="R252" s="86">
        <f t="shared" ca="1" si="495"/>
        <v>57.034401216259674</v>
      </c>
    </row>
    <row r="253" spans="1:18">
      <c r="A253" s="60">
        <f t="shared" si="393"/>
        <v>253</v>
      </c>
      <c r="B253" s="43" t="s">
        <v>8</v>
      </c>
      <c r="C253" s="166" t="s">
        <v>52</v>
      </c>
      <c r="D253" s="99">
        <f ca="1">+D247+D244</f>
        <v>88895.010000000009</v>
      </c>
      <c r="E253" s="87">
        <f t="shared" ref="E253:G253" ca="1" si="496">+E247+E244</f>
        <v>89345.88</v>
      </c>
      <c r="F253" s="87">
        <f t="shared" ca="1" si="496"/>
        <v>84415.67</v>
      </c>
      <c r="G253" s="87">
        <f t="shared" ca="1" si="496"/>
        <v>89080.44</v>
      </c>
      <c r="H253" s="87">
        <f t="shared" ref="H253:P253" ca="1" si="497">+H247+H244</f>
        <v>85979.43</v>
      </c>
      <c r="I253" s="87">
        <f t="shared" ca="1" si="497"/>
        <v>95146.55</v>
      </c>
      <c r="J253" s="87">
        <f t="shared" ca="1" si="497"/>
        <v>89019.55</v>
      </c>
      <c r="K253" s="87">
        <f t="shared" ca="1" si="497"/>
        <v>106939.98999999999</v>
      </c>
      <c r="L253" s="87">
        <f t="shared" ca="1" si="497"/>
        <v>103900.98000000001</v>
      </c>
      <c r="M253" s="87">
        <f t="shared" ca="1" si="497"/>
        <v>112826.65999999999</v>
      </c>
      <c r="N253" s="87">
        <f t="shared" ca="1" si="497"/>
        <v>109354.34</v>
      </c>
      <c r="O253" s="87">
        <f t="shared" ca="1" si="497"/>
        <v>118963.54000000001</v>
      </c>
      <c r="P253" s="87">
        <f t="shared" ca="1" si="497"/>
        <v>114493.63</v>
      </c>
      <c r="Q253" s="87">
        <f t="shared" ref="Q253:R253" ca="1" si="498">+Q247+Q244</f>
        <v>122639.92999999998</v>
      </c>
      <c r="R253" s="87">
        <f t="shared" ca="1" si="498"/>
        <v>108105.96999999999</v>
      </c>
    </row>
    <row r="254" spans="1:18">
      <c r="A254" s="60">
        <f t="shared" si="393"/>
        <v>254</v>
      </c>
      <c r="B254" s="43" t="s">
        <v>8</v>
      </c>
      <c r="C254" s="166" t="s">
        <v>53</v>
      </c>
      <c r="D254" s="98">
        <f ca="1">+D253/D229</f>
        <v>5.2523740172487017E-2</v>
      </c>
      <c r="E254" s="86">
        <f t="shared" ref="E254" ca="1" si="499">+E253/E229</f>
        <v>5.2598944501557311E-2</v>
      </c>
      <c r="F254" s="86">
        <f t="shared" ref="F254" ca="1" si="500">+F253/F229</f>
        <v>5.361703088230086E-2</v>
      </c>
      <c r="G254" s="86">
        <f t="shared" ref="G254:P254" ca="1" si="501">+G253/G229</f>
        <v>5.3360705059396496E-2</v>
      </c>
      <c r="H254" s="86">
        <f t="shared" ca="1" si="501"/>
        <v>5.4948852140714551E-2</v>
      </c>
      <c r="I254" s="86">
        <f t="shared" ca="1" si="501"/>
        <v>5.5990824068757036E-2</v>
      </c>
      <c r="J254" s="86">
        <f t="shared" ca="1" si="501"/>
        <v>5.8308171022987645E-2</v>
      </c>
      <c r="K254" s="86">
        <f t="shared" ca="1" si="501"/>
        <v>5.8337327318576486E-2</v>
      </c>
      <c r="L254" s="86">
        <f t="shared" ca="1" si="501"/>
        <v>6.0556933071937345E-2</v>
      </c>
      <c r="M254" s="86">
        <f t="shared" ca="1" si="501"/>
        <v>6.2120905627716112E-2</v>
      </c>
      <c r="N254" s="86">
        <f t="shared" ca="1" si="501"/>
        <v>6.4181748925798046E-2</v>
      </c>
      <c r="O254" s="86">
        <f t="shared" ca="1" si="501"/>
        <v>6.5556733525969024E-2</v>
      </c>
      <c r="P254" s="86">
        <f t="shared" ca="1" si="501"/>
        <v>6.7785856650276477E-2</v>
      </c>
      <c r="Q254" s="86">
        <f t="shared" ref="Q254:R254" ca="1" si="502">+Q253/Q229</f>
        <v>6.9331459151717123E-2</v>
      </c>
      <c r="R254" s="86">
        <f t="shared" ca="1" si="502"/>
        <v>7.2117667385802206E-2</v>
      </c>
    </row>
    <row r="255" spans="1:18">
      <c r="A255" s="60">
        <f t="shared" si="393"/>
        <v>255</v>
      </c>
      <c r="B255" s="43" t="s">
        <v>8</v>
      </c>
      <c r="C255" s="166" t="s">
        <v>228</v>
      </c>
      <c r="D255" s="85">
        <f ca="1">+D253+D251</f>
        <v>46902929.140000001</v>
      </c>
      <c r="E255" s="85">
        <f t="shared" ref="E255:G255" ca="1" si="503">+E253+E251</f>
        <v>48589625.009999998</v>
      </c>
      <c r="F255" s="85">
        <f t="shared" ca="1" si="503"/>
        <v>48854040.18</v>
      </c>
      <c r="G255" s="85">
        <f t="shared" ca="1" si="503"/>
        <v>55071700.75</v>
      </c>
      <c r="H255" s="85">
        <f t="shared" ref="H255:P255" ca="1" si="504">+H253+H251</f>
        <v>54000380.240000002</v>
      </c>
      <c r="I255" s="85">
        <f t="shared" ca="1" si="504"/>
        <v>60251643.43</v>
      </c>
      <c r="J255" s="85">
        <f t="shared" ca="1" si="504"/>
        <v>55513308.32</v>
      </c>
      <c r="K255" s="85">
        <f t="shared" ca="1" si="504"/>
        <v>69109057.059999987</v>
      </c>
      <c r="L255" s="85">
        <f t="shared" ca="1" si="504"/>
        <v>66861074.659999996</v>
      </c>
      <c r="M255" s="85">
        <f t="shared" ca="1" si="504"/>
        <v>73772622.590000004</v>
      </c>
      <c r="N255" s="85">
        <f t="shared" ca="1" si="504"/>
        <v>72430814.280000001</v>
      </c>
      <c r="O255" s="85">
        <f t="shared" ca="1" si="504"/>
        <v>78760377.020000011</v>
      </c>
      <c r="P255" s="85">
        <f t="shared" ca="1" si="504"/>
        <v>79277799.519999996</v>
      </c>
      <c r="Q255" s="85">
        <f t="shared" ref="Q255:R255" ca="1" si="505">+Q253+Q251</f>
        <v>94083061.540000007</v>
      </c>
      <c r="R255" s="85">
        <f t="shared" ca="1" si="505"/>
        <v>85603928.150000006</v>
      </c>
    </row>
    <row r="256" spans="1:18">
      <c r="A256" s="60">
        <f t="shared" si="393"/>
        <v>256</v>
      </c>
      <c r="B256" s="183" t="s">
        <v>8</v>
      </c>
      <c r="C256" s="351" t="s">
        <v>229</v>
      </c>
      <c r="D256" s="184">
        <f ca="1">+D255/D229</f>
        <v>27.712660851018857</v>
      </c>
      <c r="E256" s="184">
        <f t="shared" ref="E256" ca="1" si="506">+E255/E229</f>
        <v>28.605269647044395</v>
      </c>
      <c r="F256" s="184">
        <f t="shared" ref="F256" ca="1" si="507">+F255/F229</f>
        <v>31.029885577597465</v>
      </c>
      <c r="G256" s="184">
        <f t="shared" ref="G256:P256" ca="1" si="508">+G255/G229</f>
        <v>32.988889377287485</v>
      </c>
      <c r="H256" s="184">
        <f t="shared" ca="1" si="508"/>
        <v>34.511265186918827</v>
      </c>
      <c r="I256" s="184">
        <f t="shared" ca="1" si="508"/>
        <v>35.456242681869291</v>
      </c>
      <c r="J256" s="184">
        <f t="shared" ca="1" si="508"/>
        <v>36.361445048580933</v>
      </c>
      <c r="K256" s="184">
        <f t="shared" ca="1" si="508"/>
        <v>37.700000555333872</v>
      </c>
      <c r="L256" s="184">
        <f t="shared" ca="1" si="508"/>
        <v>38.968849218779511</v>
      </c>
      <c r="M256" s="184">
        <f t="shared" ca="1" si="508"/>
        <v>40.618255701467262</v>
      </c>
      <c r="N256" s="184">
        <f t="shared" ca="1" si="508"/>
        <v>42.510762139025005</v>
      </c>
      <c r="O256" s="184">
        <f t="shared" ca="1" si="508"/>
        <v>43.402146983058799</v>
      </c>
      <c r="P256" s="184">
        <f t="shared" ca="1" si="508"/>
        <v>46.936354047051154</v>
      </c>
      <c r="Q256" s="184">
        <f t="shared" ref="Q256:R256" ca="1" si="509">+Q255/Q229</f>
        <v>53.187538006822081</v>
      </c>
      <c r="R256" s="184">
        <f t="shared" ca="1" si="509"/>
        <v>57.106518883645471</v>
      </c>
    </row>
    <row r="257" spans="1:18" ht="15.75" thickBot="1">
      <c r="A257" s="60">
        <f t="shared" si="393"/>
        <v>257</v>
      </c>
      <c r="B257" s="42"/>
      <c r="C257" s="185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</row>
    <row r="258" spans="1:18">
      <c r="A258" s="60">
        <f t="shared" si="393"/>
        <v>258</v>
      </c>
      <c r="B258" s="188" t="s">
        <v>32</v>
      </c>
      <c r="C258" s="189" t="s">
        <v>33</v>
      </c>
      <c r="D258" s="100" t="str">
        <f>+D$2</f>
        <v>CY 2013</v>
      </c>
      <c r="E258" s="101" t="str">
        <f t="shared" ref="E258:R258" si="510">+E$2</f>
        <v>CY 2014</v>
      </c>
      <c r="F258" s="101" t="str">
        <f t="shared" si="510"/>
        <v>CY 2015</v>
      </c>
      <c r="G258" s="101" t="str">
        <f t="shared" si="510"/>
        <v>CY 2016</v>
      </c>
      <c r="H258" s="101" t="str">
        <f t="shared" si="510"/>
        <v>CY 2017</v>
      </c>
      <c r="I258" s="101" t="str">
        <f t="shared" si="510"/>
        <v>CY 2018</v>
      </c>
      <c r="J258" s="101" t="str">
        <f t="shared" si="510"/>
        <v>CY 2019</v>
      </c>
      <c r="K258" s="101" t="str">
        <f t="shared" si="510"/>
        <v>CY 2020</v>
      </c>
      <c r="L258" s="101" t="str">
        <f t="shared" si="510"/>
        <v>CY 2021</v>
      </c>
      <c r="M258" s="101" t="str">
        <f t="shared" si="510"/>
        <v>CY 2022</v>
      </c>
      <c r="N258" s="101" t="str">
        <f t="shared" si="510"/>
        <v>CY 2023</v>
      </c>
      <c r="O258" s="101" t="str">
        <f t="shared" si="510"/>
        <v>CY 2024</v>
      </c>
      <c r="P258" s="101" t="str">
        <f t="shared" si="510"/>
        <v>CY 2025</v>
      </c>
      <c r="Q258" s="101" t="str">
        <f t="shared" si="510"/>
        <v>CY 2026</v>
      </c>
      <c r="R258" s="101" t="str">
        <f t="shared" si="510"/>
        <v>CY 2027</v>
      </c>
    </row>
    <row r="259" spans="1:18">
      <c r="A259" s="60">
        <f t="shared" si="393"/>
        <v>259</v>
      </c>
      <c r="B259" s="75" t="s">
        <v>9</v>
      </c>
      <c r="C259" s="163" t="s">
        <v>34</v>
      </c>
      <c r="D259" s="630">
        <f ca="1">+AVERAGE(INDIRECT("'Monthly Resource Report'!"&amp;VLOOKUP(D$1,$AO$1:$AP$197,2,FALSE)&amp;$A259&amp;":"&amp;VLOOKUP(DATE(YEAR(D$1),12,1),$AO$1:$AP$197,2,FALSE)&amp;$A259))</f>
        <v>61.583333333333336</v>
      </c>
      <c r="E259" s="631">
        <f t="shared" ref="E259:R259" ca="1" si="511">+AVERAGE(INDIRECT("'Monthly Resource Report'!"&amp;VLOOKUP(E$1,$AO$1:$AP$197,2,FALSE)&amp;$A259&amp;":"&amp;VLOOKUP(DATE(YEAR(E$1),12,1),$AO$1:$AP$197,2,FALSE)&amp;$A259))</f>
        <v>61.583333333333336</v>
      </c>
      <c r="F259" s="631">
        <f t="shared" ca="1" si="511"/>
        <v>61.583333333333336</v>
      </c>
      <c r="G259" s="631">
        <f t="shared" ca="1" si="511"/>
        <v>61.583333333333336</v>
      </c>
      <c r="H259" s="631">
        <f t="shared" ca="1" si="511"/>
        <v>61.583333333333336</v>
      </c>
      <c r="I259" s="631">
        <f t="shared" ca="1" si="511"/>
        <v>61.583333333333336</v>
      </c>
      <c r="J259" s="631">
        <f t="shared" ca="1" si="511"/>
        <v>61.583333333333336</v>
      </c>
      <c r="K259" s="631">
        <f t="shared" ca="1" si="511"/>
        <v>61.583333333333336</v>
      </c>
      <c r="L259" s="631">
        <f t="shared" ca="1" si="511"/>
        <v>61.583333333333336</v>
      </c>
      <c r="M259" s="631">
        <f t="shared" ca="1" si="511"/>
        <v>61.583333333333336</v>
      </c>
      <c r="N259" s="631">
        <f t="shared" ca="1" si="511"/>
        <v>61.583333333333336</v>
      </c>
      <c r="O259" s="631">
        <f t="shared" ca="1" si="511"/>
        <v>61.583333333333336</v>
      </c>
      <c r="P259" s="631">
        <f t="shared" ca="1" si="511"/>
        <v>61.583333333333336</v>
      </c>
      <c r="Q259" s="631">
        <f t="shared" ca="1" si="511"/>
        <v>61.583333333333336</v>
      </c>
      <c r="R259" s="631">
        <f t="shared" ca="1" si="511"/>
        <v>61.583333333333336</v>
      </c>
    </row>
    <row r="260" spans="1:18">
      <c r="A260" s="60">
        <f t="shared" ref="A260:A323" si="512">+ROW(A260)</f>
        <v>260</v>
      </c>
      <c r="B260" s="96" t="s">
        <v>9</v>
      </c>
      <c r="C260" s="166" t="s">
        <v>272</v>
      </c>
      <c r="D260" s="90">
        <f ca="1">+SUM(INDIRECT("'Monthly Resource Report'!"&amp;(VLOOKUP(D$1,$AO$1:$AP$197,2,FALSE)&amp;$A260&amp;":"&amp;VLOOKUP(DATE(YEAR(D$1),12,1),$AO$1:$AP$181,2,FALSE)&amp;$A260)))</f>
        <v>92724.23</v>
      </c>
      <c r="E260" s="91">
        <f t="shared" ref="E260:R261" ca="1" si="513">+SUM(INDIRECT("'Monthly Resource Report'!"&amp;(VLOOKUP(E$1,$AO$1:$AP$197,2,FALSE)&amp;$A260&amp;":"&amp;VLOOKUP(DATE(YEAR(E$1),12,1),$AO$1:$AP$181,2,FALSE)&amp;$A260)))</f>
        <v>0</v>
      </c>
      <c r="F260" s="91">
        <f t="shared" ca="1" si="513"/>
        <v>0</v>
      </c>
      <c r="G260" s="91">
        <f t="shared" ca="1" si="513"/>
        <v>0</v>
      </c>
      <c r="H260" s="91">
        <f t="shared" ca="1" si="513"/>
        <v>0</v>
      </c>
      <c r="I260" s="91">
        <f t="shared" ca="1" si="513"/>
        <v>0</v>
      </c>
      <c r="J260" s="91">
        <f t="shared" ca="1" si="513"/>
        <v>247496.93</v>
      </c>
      <c r="K260" s="91">
        <f t="shared" ca="1" si="513"/>
        <v>904103.14999999991</v>
      </c>
      <c r="L260" s="91">
        <f t="shared" ca="1" si="513"/>
        <v>1596688.0900000003</v>
      </c>
      <c r="M260" s="91">
        <f t="shared" ca="1" si="513"/>
        <v>1450215.2699999998</v>
      </c>
      <c r="N260" s="91">
        <f t="shared" ca="1" si="513"/>
        <v>1327916.3800000001</v>
      </c>
      <c r="O260" s="91">
        <f t="shared" ca="1" si="513"/>
        <v>1123473.3400000001</v>
      </c>
      <c r="P260" s="91">
        <f t="shared" ca="1" si="513"/>
        <v>1070715.6599999999</v>
      </c>
      <c r="Q260" s="91">
        <f t="shared" ca="1" si="513"/>
        <v>1075708.0900000001</v>
      </c>
      <c r="R260" s="91">
        <f t="shared" ca="1" si="513"/>
        <v>1111628.69</v>
      </c>
    </row>
    <row r="261" spans="1:18">
      <c r="A261" s="60">
        <f t="shared" si="512"/>
        <v>261</v>
      </c>
      <c r="B261" s="96" t="s">
        <v>9</v>
      </c>
      <c r="C261" s="166" t="s">
        <v>36</v>
      </c>
      <c r="D261" s="88">
        <f ca="1">+SUM(INDIRECT("'Monthly Resource Report'!"&amp;(VLOOKUP(D$1,$AO$1:$AP$197,2,FALSE)&amp;$A261&amp;":"&amp;VLOOKUP(DATE(YEAR(D$1),12,1),$AO$1:$AP$181,2,FALSE)&amp;$A261)))</f>
        <v>7714</v>
      </c>
      <c r="E261" s="89">
        <f t="shared" ca="1" si="513"/>
        <v>0</v>
      </c>
      <c r="F261" s="89">
        <f t="shared" ca="1" si="513"/>
        <v>0</v>
      </c>
      <c r="G261" s="89">
        <f t="shared" ca="1" si="513"/>
        <v>0</v>
      </c>
      <c r="H261" s="89">
        <f t="shared" ca="1" si="513"/>
        <v>0</v>
      </c>
      <c r="I261" s="89">
        <f t="shared" ca="1" si="513"/>
        <v>0</v>
      </c>
      <c r="J261" s="89">
        <f t="shared" ca="1" si="513"/>
        <v>20590</v>
      </c>
      <c r="K261" s="89">
        <f t="shared" ca="1" si="513"/>
        <v>74619</v>
      </c>
      <c r="L261" s="89">
        <f t="shared" ca="1" si="513"/>
        <v>131224</v>
      </c>
      <c r="M261" s="89">
        <f t="shared" ca="1" si="513"/>
        <v>119120</v>
      </c>
      <c r="N261" s="89">
        <f t="shared" ca="1" si="513"/>
        <v>109065</v>
      </c>
      <c r="O261" s="89">
        <f t="shared" ca="1" si="513"/>
        <v>92405</v>
      </c>
      <c r="P261" s="89">
        <f t="shared" ca="1" si="513"/>
        <v>88122</v>
      </c>
      <c r="Q261" s="89">
        <f t="shared" ca="1" si="513"/>
        <v>88557</v>
      </c>
      <c r="R261" s="89">
        <f t="shared" ca="1" si="513"/>
        <v>91462</v>
      </c>
    </row>
    <row r="262" spans="1:18">
      <c r="A262" s="60">
        <f t="shared" si="512"/>
        <v>262</v>
      </c>
      <c r="B262" s="171" t="s">
        <v>9</v>
      </c>
      <c r="C262" s="172" t="s">
        <v>95</v>
      </c>
      <c r="D262" s="77">
        <f ca="1">+D261/(D259*D282)</f>
        <v>1.4299219604426566E-2</v>
      </c>
      <c r="E262" s="78">
        <f t="shared" ref="E262" ca="1" si="514">+E261/(E259*E282)</f>
        <v>0</v>
      </c>
      <c r="F262" s="78">
        <f t="shared" ref="F262" ca="1" si="515">+F261/(F259*F282)</f>
        <v>0</v>
      </c>
      <c r="G262" s="78">
        <f t="shared" ref="G262:P262" ca="1" si="516">+G261/(G259*G282)</f>
        <v>0</v>
      </c>
      <c r="H262" s="78">
        <f t="shared" ca="1" si="516"/>
        <v>0</v>
      </c>
      <c r="I262" s="78">
        <f t="shared" ca="1" si="516"/>
        <v>0</v>
      </c>
      <c r="J262" s="78">
        <f t="shared" ca="1" si="516"/>
        <v>3.8167089921589709E-2</v>
      </c>
      <c r="K262" s="78">
        <f t="shared" ca="1" si="516"/>
        <v>0.13794116994609462</v>
      </c>
      <c r="L262" s="78">
        <f t="shared" ca="1" si="516"/>
        <v>0.24324614899809072</v>
      </c>
      <c r="M262" s="78">
        <f t="shared" ca="1" si="516"/>
        <v>0.22080931284408772</v>
      </c>
      <c r="N262" s="78">
        <f t="shared" ca="1" si="516"/>
        <v>0.20217064897028564</v>
      </c>
      <c r="O262" s="78">
        <f t="shared" ca="1" si="516"/>
        <v>0.17082048551801651</v>
      </c>
      <c r="P262" s="78">
        <f t="shared" ca="1" si="516"/>
        <v>0.16334921311657738</v>
      </c>
      <c r="Q262" s="78">
        <f t="shared" ref="Q262:R262" ca="1" si="517">+Q261/(Q259*Q282)</f>
        <v>0.16415556008675181</v>
      </c>
      <c r="R262" s="78">
        <f t="shared" ca="1" si="517"/>
        <v>0.16954047491056037</v>
      </c>
    </row>
    <row r="263" spans="1:18">
      <c r="A263" s="60">
        <f t="shared" si="512"/>
        <v>263</v>
      </c>
      <c r="B263" s="96" t="s">
        <v>9</v>
      </c>
      <c r="C263" s="166" t="s">
        <v>268</v>
      </c>
      <c r="D263" s="88">
        <f ca="1">+SUM(INDIRECT("'Monthly Resource Report'!"&amp;(VLOOKUP(D$1,$AO$1:$AP$197,2,FALSE)&amp;$A263&amp;":"&amp;VLOOKUP(DATE(YEAR(D$1),12,1),$AO$1:$AP$181,2,FALSE)&amp;$A263)))</f>
        <v>92724.23</v>
      </c>
      <c r="E263" s="89">
        <f t="shared" ref="E263:R263" ca="1" si="518">+SUM(INDIRECT("'Monthly Resource Report'!"&amp;(VLOOKUP(E$1,$AO$1:$AP$197,2,FALSE)&amp;$A263&amp;":"&amp;VLOOKUP(DATE(YEAR(E$1),12,1),$AO$1:$AP$181,2,FALSE)&amp;$A263)))</f>
        <v>0</v>
      </c>
      <c r="F263" s="89">
        <f t="shared" ca="1" si="518"/>
        <v>0</v>
      </c>
      <c r="G263" s="89">
        <f t="shared" ca="1" si="518"/>
        <v>0</v>
      </c>
      <c r="H263" s="89">
        <f t="shared" ca="1" si="518"/>
        <v>0</v>
      </c>
      <c r="I263" s="89">
        <f t="shared" ca="1" si="518"/>
        <v>0</v>
      </c>
      <c r="J263" s="89">
        <f t="shared" ca="1" si="518"/>
        <v>247496.93</v>
      </c>
      <c r="K263" s="89">
        <f t="shared" ca="1" si="518"/>
        <v>904103.14999999991</v>
      </c>
      <c r="L263" s="89">
        <f t="shared" ca="1" si="518"/>
        <v>1596688.0900000003</v>
      </c>
      <c r="M263" s="89">
        <f t="shared" ca="1" si="518"/>
        <v>1450215.2699999998</v>
      </c>
      <c r="N263" s="89">
        <f t="shared" ca="1" si="518"/>
        <v>1327916.3800000001</v>
      </c>
      <c r="O263" s="89">
        <f t="shared" ca="1" si="518"/>
        <v>1123473.3400000001</v>
      </c>
      <c r="P263" s="89">
        <f t="shared" ca="1" si="518"/>
        <v>1070715.6599999999</v>
      </c>
      <c r="Q263" s="89">
        <f t="shared" ca="1" si="518"/>
        <v>1075708.0900000001</v>
      </c>
      <c r="R263" s="89">
        <f t="shared" ca="1" si="518"/>
        <v>1111628.69</v>
      </c>
    </row>
    <row r="264" spans="1:18">
      <c r="A264" s="60">
        <f t="shared" si="512"/>
        <v>264</v>
      </c>
      <c r="B264" s="171" t="s">
        <v>9</v>
      </c>
      <c r="C264" s="172" t="s">
        <v>269</v>
      </c>
      <c r="D264" s="92">
        <f ca="1">+D263/D261</f>
        <v>12.020252787140263</v>
      </c>
      <c r="E264" s="93" t="e">
        <f t="shared" ref="E264" ca="1" si="519">+E263/E261</f>
        <v>#DIV/0!</v>
      </c>
      <c r="F264" s="93" t="e">
        <f t="shared" ref="F264" ca="1" si="520">+F263/F261</f>
        <v>#DIV/0!</v>
      </c>
      <c r="G264" s="93" t="e">
        <f t="shared" ref="G264:P264" ca="1" si="521">+G263/G261</f>
        <v>#DIV/0!</v>
      </c>
      <c r="H264" s="93" t="e">
        <f t="shared" ca="1" si="521"/>
        <v>#DIV/0!</v>
      </c>
      <c r="I264" s="93" t="e">
        <f t="shared" ca="1" si="521"/>
        <v>#DIV/0!</v>
      </c>
      <c r="J264" s="93">
        <f t="shared" ca="1" si="521"/>
        <v>12.02024915007285</v>
      </c>
      <c r="K264" s="93">
        <f t="shared" ca="1" si="521"/>
        <v>12.116259263726395</v>
      </c>
      <c r="L264" s="93">
        <f t="shared" ca="1" si="521"/>
        <v>12.16765294458331</v>
      </c>
      <c r="M264" s="93">
        <f t="shared" ca="1" si="521"/>
        <v>12.174406229012758</v>
      </c>
      <c r="N264" s="93">
        <f t="shared" ca="1" si="521"/>
        <v>12.175458488057581</v>
      </c>
      <c r="O264" s="93">
        <f t="shared" ca="1" si="521"/>
        <v>12.158144472701695</v>
      </c>
      <c r="P264" s="93">
        <f t="shared" ca="1" si="521"/>
        <v>12.150378566078844</v>
      </c>
      <c r="Q264" s="93">
        <f t="shared" ref="Q264:R264" ca="1" si="522">+Q263/Q261</f>
        <v>12.147070135618868</v>
      </c>
      <c r="R264" s="93">
        <f t="shared" ca="1" si="522"/>
        <v>12.153994992455882</v>
      </c>
    </row>
    <row r="265" spans="1:18">
      <c r="A265" s="60">
        <f t="shared" si="512"/>
        <v>265</v>
      </c>
      <c r="B265" s="96" t="s">
        <v>9</v>
      </c>
      <c r="C265" s="166" t="s">
        <v>37</v>
      </c>
      <c r="D265" s="632">
        <f ca="1">+SUM(INDIRECT("'Monthly Resource Report'!"&amp;(VLOOKUP(D$1,$AO$1:$AP$197,2,FALSE)&amp;$A265&amp;":"&amp;VLOOKUP(DATE(YEAR(D$1),12,1),$AO$1:$AP$181,2,FALSE)&amp;$A265)))</f>
        <v>382487.47</v>
      </c>
      <c r="E265" s="633">
        <f t="shared" ref="E265:R265" ca="1" si="523">+SUM(INDIRECT("'Monthly Resource Report'!"&amp;(VLOOKUP(E$1,$AO$1:$AP$197,2,FALSE)&amp;$A265&amp;":"&amp;VLOOKUP(DATE(YEAR(E$1),12,1),$AO$1:$AP$181,2,FALSE)&amp;$A265)))</f>
        <v>0</v>
      </c>
      <c r="F265" s="633">
        <f t="shared" ca="1" si="523"/>
        <v>0</v>
      </c>
      <c r="G265" s="633">
        <f t="shared" ca="1" si="523"/>
        <v>0</v>
      </c>
      <c r="H265" s="633">
        <f t="shared" ca="1" si="523"/>
        <v>0</v>
      </c>
      <c r="I265" s="633">
        <f t="shared" ca="1" si="523"/>
        <v>0</v>
      </c>
      <c r="J265" s="633">
        <f t="shared" ca="1" si="523"/>
        <v>1395040.44</v>
      </c>
      <c r="K265" s="633">
        <f t="shared" ca="1" si="523"/>
        <v>5489226.9000000004</v>
      </c>
      <c r="L265" s="633">
        <f t="shared" ca="1" si="523"/>
        <v>10317041.400000002</v>
      </c>
      <c r="M265" s="633">
        <f t="shared" ca="1" si="523"/>
        <v>9899323.1300000008</v>
      </c>
      <c r="N265" s="633">
        <f t="shared" ca="1" si="523"/>
        <v>9505701.0899999999</v>
      </c>
      <c r="O265" s="633">
        <f t="shared" ca="1" si="523"/>
        <v>8439554.25</v>
      </c>
      <c r="P265" s="633">
        <f t="shared" ca="1" si="523"/>
        <v>8408999.7300000004</v>
      </c>
      <c r="Q265" s="633">
        <f t="shared" ca="1" si="523"/>
        <v>8802894.8899999987</v>
      </c>
      <c r="R265" s="633">
        <f t="shared" ca="1" si="523"/>
        <v>9419267.0800000001</v>
      </c>
    </row>
    <row r="266" spans="1:18">
      <c r="A266" s="60">
        <f t="shared" si="512"/>
        <v>266</v>
      </c>
      <c r="B266" s="171" t="s">
        <v>9</v>
      </c>
      <c r="C266" s="172" t="s">
        <v>270</v>
      </c>
      <c r="D266" s="79">
        <f ca="1">+D265/D263</f>
        <v>4.1250002291741863</v>
      </c>
      <c r="E266" s="80" t="e">
        <f t="shared" ref="E266" ca="1" si="524">+E265/E263</f>
        <v>#DIV/0!</v>
      </c>
      <c r="F266" s="80" t="e">
        <f t="shared" ref="F266" ca="1" si="525">+F265/F263</f>
        <v>#DIV/0!</v>
      </c>
      <c r="G266" s="80" t="e">
        <f t="shared" ref="G266:P266" ca="1" si="526">+G265/G263</f>
        <v>#DIV/0!</v>
      </c>
      <c r="H266" s="80" t="e">
        <f t="shared" ca="1" si="526"/>
        <v>#DIV/0!</v>
      </c>
      <c r="I266" s="80" t="e">
        <f t="shared" ca="1" si="526"/>
        <v>#DIV/0!</v>
      </c>
      <c r="J266" s="80">
        <f t="shared" ca="1" si="526"/>
        <v>5.6365969468793002</v>
      </c>
      <c r="K266" s="80">
        <f t="shared" ca="1" si="526"/>
        <v>6.071460872578534</v>
      </c>
      <c r="L266" s="80">
        <f t="shared" ca="1" si="526"/>
        <v>6.4615258700902567</v>
      </c>
      <c r="M266" s="80">
        <f t="shared" ca="1" si="526"/>
        <v>6.8261059821829084</v>
      </c>
      <c r="N266" s="80">
        <f t="shared" ca="1" si="526"/>
        <v>7.1583581866803989</v>
      </c>
      <c r="O266" s="80">
        <f t="shared" ca="1" si="526"/>
        <v>7.5120200449082306</v>
      </c>
      <c r="P266" s="80">
        <f t="shared" ca="1" si="526"/>
        <v>7.8536254246995894</v>
      </c>
      <c r="Q266" s="80">
        <f t="shared" ref="Q266:R266" ca="1" si="527">+Q265/Q263</f>
        <v>8.1833491556245512</v>
      </c>
      <c r="R266" s="80">
        <f t="shared" ca="1" si="527"/>
        <v>8.4733932874654396</v>
      </c>
    </row>
    <row r="267" spans="1:18">
      <c r="A267" s="60">
        <f t="shared" si="512"/>
        <v>267</v>
      </c>
      <c r="B267" s="96" t="s">
        <v>9</v>
      </c>
      <c r="C267" s="166" t="s">
        <v>38</v>
      </c>
      <c r="D267" s="632">
        <f ca="1">+SUM(INDIRECT("'Monthly Resource Report'!"&amp;(VLOOKUP(D$1,$AO$1:$AP$197,2,FALSE)&amp;$A267&amp;":"&amp;VLOOKUP(DATE(YEAR(D$1),12,1),$AO$1:$AP$181,2,FALSE)&amp;$A267)))</f>
        <v>0</v>
      </c>
      <c r="E267" s="633">
        <f t="shared" ref="E267:R267" ca="1" si="528">+SUM(INDIRECT("'Monthly Resource Report'!"&amp;(VLOOKUP(E$1,$AO$1:$AP$197,2,FALSE)&amp;$A267&amp;":"&amp;VLOOKUP(DATE(YEAR(E$1),12,1),$AO$1:$AP$181,2,FALSE)&amp;$A267)))</f>
        <v>0</v>
      </c>
      <c r="F267" s="633">
        <f t="shared" ca="1" si="528"/>
        <v>0</v>
      </c>
      <c r="G267" s="633">
        <f t="shared" ca="1" si="528"/>
        <v>0</v>
      </c>
      <c r="H267" s="633">
        <f t="shared" ca="1" si="528"/>
        <v>0</v>
      </c>
      <c r="I267" s="633">
        <f t="shared" ca="1" si="528"/>
        <v>0</v>
      </c>
      <c r="J267" s="633">
        <f t="shared" ca="1" si="528"/>
        <v>0</v>
      </c>
      <c r="K267" s="633">
        <f t="shared" ca="1" si="528"/>
        <v>0</v>
      </c>
      <c r="L267" s="633">
        <f t="shared" ca="1" si="528"/>
        <v>0</v>
      </c>
      <c r="M267" s="633">
        <f t="shared" ca="1" si="528"/>
        <v>0</v>
      </c>
      <c r="N267" s="633">
        <f t="shared" ca="1" si="528"/>
        <v>0</v>
      </c>
      <c r="O267" s="633">
        <f t="shared" ca="1" si="528"/>
        <v>0</v>
      </c>
      <c r="P267" s="633">
        <f t="shared" ca="1" si="528"/>
        <v>0</v>
      </c>
      <c r="Q267" s="633">
        <f t="shared" ca="1" si="528"/>
        <v>0</v>
      </c>
      <c r="R267" s="633">
        <f t="shared" ca="1" si="528"/>
        <v>0</v>
      </c>
    </row>
    <row r="268" spans="1:18">
      <c r="A268" s="60">
        <f t="shared" si="512"/>
        <v>268</v>
      </c>
      <c r="B268" s="171" t="s">
        <v>9</v>
      </c>
      <c r="C268" s="172" t="s">
        <v>39</v>
      </c>
      <c r="D268" s="81">
        <f ca="1">+D267/D261</f>
        <v>0</v>
      </c>
      <c r="E268" s="82" t="e">
        <f t="shared" ref="E268" ca="1" si="529">+E267/E261</f>
        <v>#DIV/0!</v>
      </c>
      <c r="F268" s="82" t="e">
        <f t="shared" ref="F268" ca="1" si="530">+F267/F261</f>
        <v>#DIV/0!</v>
      </c>
      <c r="G268" s="82" t="e">
        <f t="shared" ref="G268:P268" ca="1" si="531">+G267/G261</f>
        <v>#DIV/0!</v>
      </c>
      <c r="H268" s="82" t="e">
        <f t="shared" ca="1" si="531"/>
        <v>#DIV/0!</v>
      </c>
      <c r="I268" s="82" t="e">
        <f t="shared" ca="1" si="531"/>
        <v>#DIV/0!</v>
      </c>
      <c r="J268" s="82">
        <f t="shared" ca="1" si="531"/>
        <v>0</v>
      </c>
      <c r="K268" s="82">
        <f t="shared" ca="1" si="531"/>
        <v>0</v>
      </c>
      <c r="L268" s="82">
        <f t="shared" ca="1" si="531"/>
        <v>0</v>
      </c>
      <c r="M268" s="82">
        <f t="shared" ca="1" si="531"/>
        <v>0</v>
      </c>
      <c r="N268" s="82">
        <f t="shared" ca="1" si="531"/>
        <v>0</v>
      </c>
      <c r="O268" s="82">
        <f t="shared" ca="1" si="531"/>
        <v>0</v>
      </c>
      <c r="P268" s="82">
        <f t="shared" ca="1" si="531"/>
        <v>0</v>
      </c>
      <c r="Q268" s="82">
        <f t="shared" ref="Q268:R268" ca="1" si="532">+Q267/Q261</f>
        <v>0</v>
      </c>
      <c r="R268" s="82">
        <f t="shared" ca="1" si="532"/>
        <v>0</v>
      </c>
    </row>
    <row r="269" spans="1:18">
      <c r="A269" s="60">
        <f t="shared" si="512"/>
        <v>269</v>
      </c>
      <c r="B269" s="96" t="s">
        <v>9</v>
      </c>
      <c r="C269" s="166" t="s">
        <v>40</v>
      </c>
      <c r="D269" s="88">
        <f ca="1">+SUM(INDIRECT("'Monthly Resource Report'!"&amp;(VLOOKUP(D$1,$AO$1:$AP$197,2,FALSE)&amp;$A269&amp;":"&amp;VLOOKUP(DATE(YEAR(D$1),12,1),$AO$1:$AP$181,2,FALSE)&amp;$A269)))</f>
        <v>18.54</v>
      </c>
      <c r="E269" s="89">
        <f t="shared" ref="E269:R271" ca="1" si="533">+SUM(INDIRECT("'Monthly Resource Report'!"&amp;(VLOOKUP(E$1,$AO$1:$AP$197,2,FALSE)&amp;$A269&amp;":"&amp;VLOOKUP(DATE(YEAR(E$1),12,1),$AO$1:$AP$181,2,FALSE)&amp;$A269)))</f>
        <v>0</v>
      </c>
      <c r="F269" s="89">
        <f t="shared" ca="1" si="533"/>
        <v>0</v>
      </c>
      <c r="G269" s="89">
        <f t="shared" ca="1" si="533"/>
        <v>0</v>
      </c>
      <c r="H269" s="89">
        <f t="shared" ca="1" si="533"/>
        <v>0</v>
      </c>
      <c r="I269" s="89">
        <f t="shared" ca="1" si="533"/>
        <v>0</v>
      </c>
      <c r="J269" s="89">
        <f t="shared" ca="1" si="533"/>
        <v>56.89</v>
      </c>
      <c r="K269" s="89">
        <f t="shared" ca="1" si="533"/>
        <v>207.24999999999997</v>
      </c>
      <c r="L269" s="89">
        <f t="shared" ca="1" si="533"/>
        <v>303.56</v>
      </c>
      <c r="M269" s="89">
        <f t="shared" ca="1" si="533"/>
        <v>304.83999999999997</v>
      </c>
      <c r="N269" s="89">
        <f t="shared" ca="1" si="533"/>
        <v>291.74</v>
      </c>
      <c r="O269" s="89">
        <f t="shared" ca="1" si="533"/>
        <v>254.29999999999995</v>
      </c>
      <c r="P269" s="89">
        <f t="shared" ca="1" si="533"/>
        <v>249.86999999999995</v>
      </c>
      <c r="Q269" s="89">
        <f t="shared" ca="1" si="533"/>
        <v>250.12999999999994</v>
      </c>
      <c r="R269" s="89">
        <f t="shared" ca="1" si="533"/>
        <v>268.03999999999996</v>
      </c>
    </row>
    <row r="270" spans="1:18">
      <c r="A270" s="60">
        <f t="shared" si="512"/>
        <v>270</v>
      </c>
      <c r="B270" s="96" t="s">
        <v>9</v>
      </c>
      <c r="C270" s="166" t="s">
        <v>41</v>
      </c>
      <c r="D270" s="88">
        <f ca="1">+SUM(INDIRECT("'Monthly Resource Report'!"&amp;(VLOOKUP(D$1,$AO$1:$AP$197,2,FALSE)&amp;$A270&amp;":"&amp;VLOOKUP(DATE(YEAR(D$1),12,1),$AO$1:$AP$181,2,FALSE)&amp;$A270)))</f>
        <v>133</v>
      </c>
      <c r="E270" s="89">
        <f t="shared" ca="1" si="533"/>
        <v>0</v>
      </c>
      <c r="F270" s="89">
        <f t="shared" ca="1" si="533"/>
        <v>0</v>
      </c>
      <c r="G270" s="89">
        <f t="shared" ca="1" si="533"/>
        <v>0</v>
      </c>
      <c r="H270" s="89">
        <f t="shared" ca="1" si="533"/>
        <v>0</v>
      </c>
      <c r="I270" s="89">
        <f t="shared" ca="1" si="533"/>
        <v>0</v>
      </c>
      <c r="J270" s="89">
        <f t="shared" ca="1" si="533"/>
        <v>355</v>
      </c>
      <c r="K270" s="89">
        <f t="shared" ca="1" si="533"/>
        <v>1303</v>
      </c>
      <c r="L270" s="89">
        <f t="shared" ca="1" si="533"/>
        <v>2275</v>
      </c>
      <c r="M270" s="89">
        <f t="shared" ca="1" si="533"/>
        <v>2075</v>
      </c>
      <c r="N270" s="89">
        <f t="shared" ca="1" si="533"/>
        <v>1895</v>
      </c>
      <c r="O270" s="89">
        <f t="shared" ca="1" si="533"/>
        <v>1597</v>
      </c>
      <c r="P270" s="89">
        <f t="shared" ca="1" si="533"/>
        <v>1521</v>
      </c>
      <c r="Q270" s="89">
        <f t="shared" ca="1" si="533"/>
        <v>1527</v>
      </c>
      <c r="R270" s="89">
        <f t="shared" ca="1" si="533"/>
        <v>1580</v>
      </c>
    </row>
    <row r="271" spans="1:18">
      <c r="A271" s="60">
        <f t="shared" si="512"/>
        <v>271</v>
      </c>
      <c r="B271" s="96" t="s">
        <v>9</v>
      </c>
      <c r="C271" s="166" t="s">
        <v>271</v>
      </c>
      <c r="D271" s="88">
        <f ca="1">+SUM(INDIRECT("'Monthly Resource Report'!"&amp;(VLOOKUP(D$1,$AO$1:$AP$197,2,FALSE)&amp;$A271&amp;":"&amp;VLOOKUP(DATE(YEAR(D$1),12,1),$AO$1:$AP$181,2,FALSE)&amp;$A271)))</f>
        <v>828.79</v>
      </c>
      <c r="E271" s="89">
        <f t="shared" ca="1" si="533"/>
        <v>0</v>
      </c>
      <c r="F271" s="89">
        <f t="shared" ca="1" si="533"/>
        <v>0</v>
      </c>
      <c r="G271" s="89">
        <f t="shared" ca="1" si="533"/>
        <v>0</v>
      </c>
      <c r="H271" s="89">
        <f t="shared" ca="1" si="533"/>
        <v>0</v>
      </c>
      <c r="I271" s="89">
        <f t="shared" ca="1" si="533"/>
        <v>0</v>
      </c>
      <c r="J271" s="89">
        <f t="shared" ca="1" si="533"/>
        <v>2543.5</v>
      </c>
      <c r="K271" s="89">
        <f t="shared" ca="1" si="533"/>
        <v>9266.5499999999993</v>
      </c>
      <c r="L271" s="89">
        <f t="shared" ca="1" si="533"/>
        <v>13573.61</v>
      </c>
      <c r="M271" s="89">
        <f t="shared" ca="1" si="533"/>
        <v>13629.91</v>
      </c>
      <c r="N271" s="89">
        <f t="shared" ca="1" si="533"/>
        <v>13044.539999999999</v>
      </c>
      <c r="O271" s="89">
        <f t="shared" ca="1" si="533"/>
        <v>11370.400000000001</v>
      </c>
      <c r="P271" s="89">
        <f t="shared" ca="1" si="533"/>
        <v>11171.69</v>
      </c>
      <c r="Q271" s="89">
        <f t="shared" ca="1" si="533"/>
        <v>11183.279999999999</v>
      </c>
      <c r="R271" s="89">
        <f t="shared" ca="1" si="533"/>
        <v>11983.919999999998</v>
      </c>
    </row>
    <row r="272" spans="1:18">
      <c r="A272" s="60">
        <f t="shared" si="512"/>
        <v>272</v>
      </c>
      <c r="B272" s="171" t="s">
        <v>9</v>
      </c>
      <c r="C272" s="177" t="s">
        <v>96</v>
      </c>
      <c r="D272" s="83">
        <f ca="1">+D261/(D270*D259)</f>
        <v>0.94181326116373476</v>
      </c>
      <c r="E272" s="84" t="e">
        <f t="shared" ref="E272:G272" ca="1" si="534">+E261/(E270*E259)</f>
        <v>#DIV/0!</v>
      </c>
      <c r="F272" s="84" t="e">
        <f t="shared" ca="1" si="534"/>
        <v>#DIV/0!</v>
      </c>
      <c r="G272" s="84" t="e">
        <f t="shared" ca="1" si="534"/>
        <v>#DIV/0!</v>
      </c>
      <c r="H272" s="84" t="e">
        <f t="shared" ref="H272:P272" ca="1" si="535">+H261/(H270*H259)</f>
        <v>#DIV/0!</v>
      </c>
      <c r="I272" s="84" t="e">
        <f t="shared" ca="1" si="535"/>
        <v>#DIV/0!</v>
      </c>
      <c r="J272" s="84">
        <f t="shared" ca="1" si="535"/>
        <v>0.94181326116373465</v>
      </c>
      <c r="K272" s="84">
        <f t="shared" ca="1" si="535"/>
        <v>0.92991192387298172</v>
      </c>
      <c r="L272" s="84">
        <f t="shared" ca="1" si="535"/>
        <v>0.93663132537286797</v>
      </c>
      <c r="M272" s="84">
        <f t="shared" ca="1" si="535"/>
        <v>0.93218774964540163</v>
      </c>
      <c r="N272" s="84">
        <f t="shared" ca="1" si="535"/>
        <v>0.93457249867002756</v>
      </c>
      <c r="O272" s="84">
        <f t="shared" ca="1" si="535"/>
        <v>0.93956615202896487</v>
      </c>
      <c r="P272" s="84">
        <f t="shared" ca="1" si="535"/>
        <v>0.94078836745642203</v>
      </c>
      <c r="Q272" s="84">
        <f t="shared" ref="Q272:R272" ca="1" si="536">+Q261/(Q270*Q259)</f>
        <v>0.94171755491810472</v>
      </c>
      <c r="R272" s="84">
        <f t="shared" ca="1" si="536"/>
        <v>0.93998389887120803</v>
      </c>
    </row>
    <row r="273" spans="1:18">
      <c r="A273" s="60">
        <f t="shared" si="512"/>
        <v>273</v>
      </c>
      <c r="B273" s="96" t="s">
        <v>9</v>
      </c>
      <c r="C273" s="166" t="s">
        <v>42</v>
      </c>
      <c r="D273" s="632">
        <f ca="1">+SUM(INDIRECT("'Monthly Resource Report'!"&amp;(VLOOKUP(D$1,$AO$1:$AP$197,2,FALSE)&amp;$A273&amp;":"&amp;VLOOKUP(DATE(YEAR(D$1),12,1),$AO$1:$AP$181,2,FALSE)&amp;$A273)))</f>
        <v>21955.8</v>
      </c>
      <c r="E273" s="633">
        <f t="shared" ref="E273:R276" ca="1" si="537">+SUM(INDIRECT("'Monthly Resource Report'!"&amp;(VLOOKUP(E$1,$AO$1:$AP$197,2,FALSE)&amp;$A273&amp;":"&amp;VLOOKUP(DATE(YEAR(E$1),12,1),$AO$1:$AP$181,2,FALSE)&amp;$A273)))</f>
        <v>0</v>
      </c>
      <c r="F273" s="633">
        <f t="shared" ca="1" si="537"/>
        <v>0</v>
      </c>
      <c r="G273" s="633">
        <f t="shared" ca="1" si="537"/>
        <v>0</v>
      </c>
      <c r="H273" s="633">
        <f t="shared" ca="1" si="537"/>
        <v>0</v>
      </c>
      <c r="I273" s="633">
        <f t="shared" ca="1" si="537"/>
        <v>0</v>
      </c>
      <c r="J273" s="633">
        <f t="shared" ca="1" si="537"/>
        <v>71226.429999999993</v>
      </c>
      <c r="K273" s="633">
        <f t="shared" ca="1" si="537"/>
        <v>264038.87000000005</v>
      </c>
      <c r="L273" s="633">
        <f t="shared" ca="1" si="537"/>
        <v>391666.87</v>
      </c>
      <c r="M273" s="633">
        <f t="shared" ca="1" si="537"/>
        <v>398306.11000000004</v>
      </c>
      <c r="N273" s="633">
        <f t="shared" ca="1" si="537"/>
        <v>385434.80000000005</v>
      </c>
      <c r="O273" s="633">
        <f t="shared" ca="1" si="537"/>
        <v>339724.66</v>
      </c>
      <c r="P273" s="633">
        <f t="shared" ca="1" si="537"/>
        <v>337346.01</v>
      </c>
      <c r="Q273" s="633">
        <f t="shared" ca="1" si="537"/>
        <v>341285</v>
      </c>
      <c r="R273" s="633">
        <f t="shared" ca="1" si="537"/>
        <v>369169.94999999995</v>
      </c>
    </row>
    <row r="274" spans="1:18">
      <c r="A274" s="60">
        <f t="shared" si="512"/>
        <v>274</v>
      </c>
      <c r="B274" s="96" t="s">
        <v>9</v>
      </c>
      <c r="C274" s="634" t="s">
        <v>297</v>
      </c>
      <c r="D274" s="632">
        <f ca="1">+SUM(INDIRECT("'Monthly Resource Report'!"&amp;(VLOOKUP(D$1,$AO$1:$AP$197,2,FALSE)&amp;$A274&amp;":"&amp;VLOOKUP(DATE(YEAR(D$1),12,1),$AO$1:$AP$181,2,FALSE)&amp;$A274)))</f>
        <v>18540</v>
      </c>
      <c r="E274" s="633">
        <f t="shared" ca="1" si="537"/>
        <v>0</v>
      </c>
      <c r="F274" s="633">
        <f t="shared" ca="1" si="537"/>
        <v>0</v>
      </c>
      <c r="G274" s="633">
        <f t="shared" ca="1" si="537"/>
        <v>0</v>
      </c>
      <c r="H274" s="633">
        <f t="shared" ca="1" si="537"/>
        <v>0</v>
      </c>
      <c r="I274" s="633">
        <f t="shared" ca="1" si="537"/>
        <v>0</v>
      </c>
      <c r="J274" s="633">
        <f t="shared" ca="1" si="537"/>
        <v>56890</v>
      </c>
      <c r="K274" s="633">
        <f t="shared" ca="1" si="537"/>
        <v>207250</v>
      </c>
      <c r="L274" s="633">
        <f t="shared" ca="1" si="537"/>
        <v>303560</v>
      </c>
      <c r="M274" s="633">
        <f t="shared" ca="1" si="537"/>
        <v>304840</v>
      </c>
      <c r="N274" s="633">
        <f t="shared" ca="1" si="537"/>
        <v>291740</v>
      </c>
      <c r="O274" s="633">
        <f t="shared" ca="1" si="537"/>
        <v>254300</v>
      </c>
      <c r="P274" s="633">
        <f t="shared" ca="1" si="537"/>
        <v>249870</v>
      </c>
      <c r="Q274" s="633">
        <f t="shared" ca="1" si="537"/>
        <v>250130</v>
      </c>
      <c r="R274" s="633">
        <f t="shared" ca="1" si="537"/>
        <v>268040</v>
      </c>
    </row>
    <row r="275" spans="1:18">
      <c r="A275" s="60">
        <f t="shared" si="512"/>
        <v>275</v>
      </c>
      <c r="B275" s="96" t="s">
        <v>9</v>
      </c>
      <c r="C275" s="166" t="s">
        <v>43</v>
      </c>
      <c r="D275" s="88">
        <f ca="1">+SUM(INDIRECT("'Monthly Resource Report'!"&amp;(VLOOKUP(D$1,$AO$1:$AP$197,2,FALSE)&amp;$A275&amp;":"&amp;VLOOKUP(DATE(YEAR(D$1),12,1),$AO$1:$AP$181,2,FALSE)&amp;$A275)))</f>
        <v>2.81</v>
      </c>
      <c r="E275" s="89">
        <f t="shared" ca="1" si="537"/>
        <v>0</v>
      </c>
      <c r="F275" s="89">
        <f t="shared" ca="1" si="537"/>
        <v>0</v>
      </c>
      <c r="G275" s="89">
        <f t="shared" ca="1" si="537"/>
        <v>0</v>
      </c>
      <c r="H275" s="89">
        <f t="shared" ca="1" si="537"/>
        <v>0</v>
      </c>
      <c r="I275" s="89">
        <f t="shared" ca="1" si="537"/>
        <v>0</v>
      </c>
      <c r="J275" s="89">
        <f t="shared" ca="1" si="537"/>
        <v>7.5</v>
      </c>
      <c r="K275" s="89">
        <f t="shared" ca="1" si="537"/>
        <v>27.4</v>
      </c>
      <c r="L275" s="89">
        <f t="shared" ca="1" si="537"/>
        <v>48.289999999999992</v>
      </c>
      <c r="M275" s="89">
        <f t="shared" ca="1" si="537"/>
        <v>43.92</v>
      </c>
      <c r="N275" s="89">
        <f t="shared" ca="1" si="537"/>
        <v>40.230000000000004</v>
      </c>
      <c r="O275" s="89">
        <f t="shared" ca="1" si="537"/>
        <v>34.039999999999992</v>
      </c>
      <c r="P275" s="89">
        <f t="shared" ca="1" si="537"/>
        <v>32.47</v>
      </c>
      <c r="Q275" s="89">
        <f t="shared" ca="1" si="537"/>
        <v>32.6</v>
      </c>
      <c r="R275" s="89">
        <f t="shared" ca="1" si="537"/>
        <v>33.719999999999992</v>
      </c>
    </row>
    <row r="276" spans="1:18">
      <c r="A276" s="60">
        <f t="shared" si="512"/>
        <v>276</v>
      </c>
      <c r="B276" s="96" t="s">
        <v>9</v>
      </c>
      <c r="C276" s="166" t="s">
        <v>44</v>
      </c>
      <c r="D276" s="632">
        <f ca="1">+SUM(INDIRECT("'Monthly Resource Report'!"&amp;(VLOOKUP(D$1,$AO$1:$AP$197,2,FALSE)&amp;$A276&amp;":"&amp;VLOOKUP(DATE(YEAR(D$1),12,1),$AO$1:$AP$181,2,FALSE)&amp;$A276)))</f>
        <v>3.86</v>
      </c>
      <c r="E276" s="633">
        <f t="shared" ca="1" si="537"/>
        <v>0</v>
      </c>
      <c r="F276" s="633">
        <f t="shared" ca="1" si="537"/>
        <v>0</v>
      </c>
      <c r="G276" s="633">
        <f t="shared" ca="1" si="537"/>
        <v>0</v>
      </c>
      <c r="H276" s="633">
        <f t="shared" ca="1" si="537"/>
        <v>0</v>
      </c>
      <c r="I276" s="633">
        <f t="shared" ca="1" si="537"/>
        <v>0</v>
      </c>
      <c r="J276" s="633">
        <f t="shared" ca="1" si="537"/>
        <v>15.9</v>
      </c>
      <c r="K276" s="633">
        <f t="shared" ca="1" si="537"/>
        <v>59.45</v>
      </c>
      <c r="L276" s="633">
        <f t="shared" ca="1" si="537"/>
        <v>107.72000000000003</v>
      </c>
      <c r="M276" s="633">
        <f t="shared" ca="1" si="537"/>
        <v>100.57000000000001</v>
      </c>
      <c r="N276" s="633">
        <f t="shared" ca="1" si="537"/>
        <v>94.95</v>
      </c>
      <c r="O276" s="633">
        <f t="shared" ca="1" si="537"/>
        <v>82.39</v>
      </c>
      <c r="P276" s="633">
        <f t="shared" ca="1" si="537"/>
        <v>80.819999999999993</v>
      </c>
      <c r="Q276" s="633">
        <f t="shared" ca="1" si="537"/>
        <v>83.47</v>
      </c>
      <c r="R276" s="633">
        <f t="shared" ca="1" si="537"/>
        <v>88.65</v>
      </c>
    </row>
    <row r="277" spans="1:18">
      <c r="A277" s="60">
        <f t="shared" si="512"/>
        <v>277</v>
      </c>
      <c r="B277" s="171" t="s">
        <v>9</v>
      </c>
      <c r="C277" s="172" t="s">
        <v>45</v>
      </c>
      <c r="D277" s="92">
        <f ca="1">+(D275*2000)/D263</f>
        <v>6.0609831971643227E-2</v>
      </c>
      <c r="E277" s="93" t="e">
        <f t="shared" ref="E277:G277" ca="1" si="538">+(E275*2000)/E263</f>
        <v>#DIV/0!</v>
      </c>
      <c r="F277" s="93" t="e">
        <f t="shared" ca="1" si="538"/>
        <v>#DIV/0!</v>
      </c>
      <c r="G277" s="93" t="e">
        <f t="shared" ca="1" si="538"/>
        <v>#DIV/0!</v>
      </c>
      <c r="H277" s="93" t="e">
        <f t="shared" ref="H277:P277" ca="1" si="539">+(H275*2000)/H263</f>
        <v>#DIV/0!</v>
      </c>
      <c r="I277" s="93" t="e">
        <f t="shared" ca="1" si="539"/>
        <v>#DIV/0!</v>
      </c>
      <c r="J277" s="93">
        <f t="shared" ca="1" si="539"/>
        <v>6.0606812375410074E-2</v>
      </c>
      <c r="K277" s="93">
        <f t="shared" ca="1" si="539"/>
        <v>6.0612552892886175E-2</v>
      </c>
      <c r="L277" s="93">
        <f t="shared" ca="1" si="539"/>
        <v>6.048770614929555E-2</v>
      </c>
      <c r="M277" s="93">
        <f t="shared" ca="1" si="539"/>
        <v>6.0570317950106825E-2</v>
      </c>
      <c r="N277" s="93">
        <f t="shared" ca="1" si="539"/>
        <v>6.0591164633423684E-2</v>
      </c>
      <c r="O277" s="93">
        <f t="shared" ca="1" si="539"/>
        <v>6.0597788640004563E-2</v>
      </c>
      <c r="P277" s="93">
        <f t="shared" ca="1" si="539"/>
        <v>6.0651022886879236E-2</v>
      </c>
      <c r="Q277" s="93">
        <f t="shared" ref="Q277:R277" ca="1" si="540">+(Q275*2000)/Q263</f>
        <v>6.0611238872434248E-2</v>
      </c>
      <c r="R277" s="93">
        <f t="shared" ca="1" si="540"/>
        <v>6.0667739692828536E-2</v>
      </c>
    </row>
    <row r="278" spans="1:18">
      <c r="A278" s="60">
        <f t="shared" si="512"/>
        <v>278</v>
      </c>
      <c r="B278" s="96" t="s">
        <v>9</v>
      </c>
      <c r="C278" s="166" t="s">
        <v>46</v>
      </c>
      <c r="D278" s="88">
        <f ca="1">+SUM(INDIRECT("'Monthly Resource Report'!"&amp;(VLOOKUP(D$1,$AO$1:$AP$197,2,FALSE)&amp;$A278&amp;":"&amp;VLOOKUP(DATE(YEAR(D$1),12,1),$AO$1:$AP$181,2,FALSE)&amp;$A278)))</f>
        <v>33.31</v>
      </c>
      <c r="E278" s="89">
        <f t="shared" ref="E278:R279" ca="1" si="541">+SUM(INDIRECT("'Monthly Resource Report'!"&amp;(VLOOKUP(E$1,$AO$1:$AP$197,2,FALSE)&amp;$A278&amp;":"&amp;VLOOKUP(DATE(YEAR(E$1),12,1),$AO$1:$AP$181,2,FALSE)&amp;$A278)))</f>
        <v>0</v>
      </c>
      <c r="F278" s="89">
        <f t="shared" ca="1" si="541"/>
        <v>0</v>
      </c>
      <c r="G278" s="89">
        <f t="shared" ca="1" si="541"/>
        <v>0</v>
      </c>
      <c r="H278" s="89">
        <f t="shared" ca="1" si="541"/>
        <v>0</v>
      </c>
      <c r="I278" s="89">
        <f t="shared" ca="1" si="541"/>
        <v>0</v>
      </c>
      <c r="J278" s="89">
        <f t="shared" ca="1" si="541"/>
        <v>88.9</v>
      </c>
      <c r="K278" s="89">
        <f t="shared" ca="1" si="541"/>
        <v>322.17</v>
      </c>
      <c r="L278" s="89">
        <f t="shared" ca="1" si="541"/>
        <v>566.57000000000005</v>
      </c>
      <c r="M278" s="89">
        <f t="shared" ca="1" si="541"/>
        <v>514.32000000000005</v>
      </c>
      <c r="N278" s="89">
        <f t="shared" ca="1" si="541"/>
        <v>470.88000000000005</v>
      </c>
      <c r="O278" s="89">
        <f t="shared" ca="1" si="541"/>
        <v>398.96999999999997</v>
      </c>
      <c r="P278" s="89">
        <f t="shared" ca="1" si="541"/>
        <v>380.46999999999991</v>
      </c>
      <c r="Q278" s="89">
        <f t="shared" ca="1" si="541"/>
        <v>382.35</v>
      </c>
      <c r="R278" s="89">
        <f t="shared" ca="1" si="541"/>
        <v>394.90000000000003</v>
      </c>
    </row>
    <row r="279" spans="1:18">
      <c r="A279" s="60">
        <f t="shared" si="512"/>
        <v>279</v>
      </c>
      <c r="B279" s="96" t="s">
        <v>9</v>
      </c>
      <c r="C279" s="166" t="s">
        <v>47</v>
      </c>
      <c r="D279" s="632">
        <f ca="1">+SUM(INDIRECT("'Monthly Resource Report'!"&amp;(VLOOKUP(D$1,$AO$1:$AP$197,2,FALSE)&amp;$A279&amp;":"&amp;VLOOKUP(DATE(YEAR(D$1),12,1),$AO$1:$AP$181,2,FALSE)&amp;$A279)))</f>
        <v>1668.92</v>
      </c>
      <c r="E279" s="633">
        <f t="shared" ca="1" si="541"/>
        <v>0</v>
      </c>
      <c r="F279" s="633">
        <f t="shared" ca="1" si="541"/>
        <v>0</v>
      </c>
      <c r="G279" s="633">
        <f t="shared" ca="1" si="541"/>
        <v>0</v>
      </c>
      <c r="H279" s="633">
        <f t="shared" ca="1" si="541"/>
        <v>0</v>
      </c>
      <c r="I279" s="633">
        <f t="shared" ca="1" si="541"/>
        <v>0</v>
      </c>
      <c r="J279" s="633">
        <f t="shared" ca="1" si="541"/>
        <v>4797.79</v>
      </c>
      <c r="K279" s="633">
        <f t="shared" ca="1" si="541"/>
        <v>16641.670000000002</v>
      </c>
      <c r="L279" s="633">
        <f t="shared" ca="1" si="541"/>
        <v>28063.950000000004</v>
      </c>
      <c r="M279" s="633">
        <f t="shared" ca="1" si="541"/>
        <v>26484.239999999998</v>
      </c>
      <c r="N279" s="633">
        <f t="shared" ca="1" si="541"/>
        <v>24907.100000000002</v>
      </c>
      <c r="O279" s="633">
        <f t="shared" ca="1" si="541"/>
        <v>21858.780000000002</v>
      </c>
      <c r="P279" s="633">
        <f t="shared" ca="1" si="541"/>
        <v>21459.910000000003</v>
      </c>
      <c r="Q279" s="633">
        <f t="shared" ca="1" si="541"/>
        <v>22224.919999999995</v>
      </c>
      <c r="R279" s="633">
        <f t="shared" ca="1" si="541"/>
        <v>23391.989999999998</v>
      </c>
    </row>
    <row r="280" spans="1:18">
      <c r="A280" s="60">
        <f t="shared" si="512"/>
        <v>280</v>
      </c>
      <c r="B280" s="180" t="s">
        <v>9</v>
      </c>
      <c r="C280" s="181" t="s">
        <v>48</v>
      </c>
      <c r="D280" s="94">
        <f ca="1">+(D278*2000)/D263</f>
        <v>0.71847455621901635</v>
      </c>
      <c r="E280" s="95" t="e">
        <f t="shared" ref="E280:G280" ca="1" si="542">+(E278*2000)/E263</f>
        <v>#DIV/0!</v>
      </c>
      <c r="F280" s="95" t="e">
        <f t="shared" ca="1" si="542"/>
        <v>#DIV/0!</v>
      </c>
      <c r="G280" s="95" t="e">
        <f t="shared" ca="1" si="542"/>
        <v>#DIV/0!</v>
      </c>
      <c r="H280" s="95" t="e">
        <f t="shared" ref="H280:P280" ca="1" si="543">+(H278*2000)/H263</f>
        <v>#DIV/0!</v>
      </c>
      <c r="I280" s="95" t="e">
        <f t="shared" ca="1" si="543"/>
        <v>#DIV/0!</v>
      </c>
      <c r="J280" s="95">
        <f t="shared" ca="1" si="543"/>
        <v>0.71839274935652742</v>
      </c>
      <c r="K280" s="95">
        <f t="shared" ca="1" si="543"/>
        <v>0.71268416662412915</v>
      </c>
      <c r="L280" s="95">
        <f t="shared" ca="1" si="543"/>
        <v>0.70968150078704462</v>
      </c>
      <c r="M280" s="95">
        <f t="shared" ca="1" si="543"/>
        <v>0.70930159216983024</v>
      </c>
      <c r="N280" s="95">
        <f t="shared" ca="1" si="543"/>
        <v>0.70920128268920068</v>
      </c>
      <c r="O280" s="95">
        <f t="shared" ca="1" si="543"/>
        <v>0.71024382296423683</v>
      </c>
      <c r="P280" s="95">
        <f t="shared" ca="1" si="543"/>
        <v>0.71068354412599133</v>
      </c>
      <c r="Q280" s="95">
        <f t="shared" ref="Q280:R280" ca="1" si="544">+(Q278*2000)/Q263</f>
        <v>0.71088058843175561</v>
      </c>
      <c r="R280" s="95">
        <f t="shared" ca="1" si="544"/>
        <v>0.71048903928523122</v>
      </c>
    </row>
    <row r="281" spans="1:18">
      <c r="A281" s="60">
        <f t="shared" si="512"/>
        <v>281</v>
      </c>
      <c r="B281" s="44" t="s">
        <v>9</v>
      </c>
      <c r="C281" s="628" t="s">
        <v>273</v>
      </c>
      <c r="D281" s="384">
        <f ca="1">+D260+D292</f>
        <v>101135.3725</v>
      </c>
      <c r="E281" s="385">
        <f t="shared" ref="E281:G281" ca="1" si="545">+E260+E292</f>
        <v>0</v>
      </c>
      <c r="F281" s="385">
        <f t="shared" ca="1" si="545"/>
        <v>0</v>
      </c>
      <c r="G281" s="385">
        <f t="shared" ca="1" si="545"/>
        <v>0</v>
      </c>
      <c r="H281" s="385">
        <f t="shared" ref="H281:P281" ca="1" si="546">+H260+H292</f>
        <v>0</v>
      </c>
      <c r="I281" s="385">
        <f t="shared" ca="1" si="546"/>
        <v>0</v>
      </c>
      <c r="J281" s="385">
        <f t="shared" ca="1" si="546"/>
        <v>247496.93</v>
      </c>
      <c r="K281" s="385">
        <f t="shared" ca="1" si="546"/>
        <v>904103.14999999991</v>
      </c>
      <c r="L281" s="385">
        <f t="shared" ca="1" si="546"/>
        <v>1596688.0900000003</v>
      </c>
      <c r="M281" s="385">
        <f t="shared" ca="1" si="546"/>
        <v>1450215.2699999998</v>
      </c>
      <c r="N281" s="385">
        <f t="shared" ca="1" si="546"/>
        <v>1327916.3800000001</v>
      </c>
      <c r="O281" s="385">
        <f t="shared" ca="1" si="546"/>
        <v>1123473.3400000001</v>
      </c>
      <c r="P281" s="385">
        <f t="shared" ca="1" si="546"/>
        <v>1070715.6599999999</v>
      </c>
      <c r="Q281" s="385">
        <f t="shared" ref="Q281:R281" ca="1" si="547">+Q260+Q292</f>
        <v>1075708.0900000001</v>
      </c>
      <c r="R281" s="385">
        <f t="shared" ca="1" si="547"/>
        <v>1111628.69</v>
      </c>
    </row>
    <row r="282" spans="1:18">
      <c r="A282" s="60">
        <f t="shared" si="512"/>
        <v>282</v>
      </c>
      <c r="B282" s="43" t="s">
        <v>9</v>
      </c>
      <c r="C282" s="627" t="s">
        <v>49</v>
      </c>
      <c r="D282" s="96">
        <f>+(DATE(YEAR(D$1)+1,1,1)-D$1)*24</f>
        <v>8760</v>
      </c>
      <c r="E282" s="17">
        <f t="shared" ref="E282:R282" si="548">+(DATE(YEAR(E$1)+1,1,1)-E$1)*24</f>
        <v>8760</v>
      </c>
      <c r="F282" s="17">
        <f t="shared" si="548"/>
        <v>8760</v>
      </c>
      <c r="G282" s="17">
        <f t="shared" si="548"/>
        <v>8784</v>
      </c>
      <c r="H282" s="17">
        <f t="shared" si="548"/>
        <v>8760</v>
      </c>
      <c r="I282" s="17">
        <f t="shared" si="548"/>
        <v>8760</v>
      </c>
      <c r="J282" s="17">
        <f t="shared" si="548"/>
        <v>8760</v>
      </c>
      <c r="K282" s="17">
        <f t="shared" si="548"/>
        <v>8784</v>
      </c>
      <c r="L282" s="17">
        <f t="shared" si="548"/>
        <v>8760</v>
      </c>
      <c r="M282" s="17">
        <f t="shared" si="548"/>
        <v>8760</v>
      </c>
      <c r="N282" s="17">
        <f t="shared" si="548"/>
        <v>8760</v>
      </c>
      <c r="O282" s="17">
        <f t="shared" si="548"/>
        <v>8784</v>
      </c>
      <c r="P282" s="17">
        <f t="shared" si="548"/>
        <v>8760</v>
      </c>
      <c r="Q282" s="17">
        <f t="shared" si="548"/>
        <v>8760</v>
      </c>
      <c r="R282" s="17">
        <f t="shared" si="548"/>
        <v>8760</v>
      </c>
    </row>
    <row r="283" spans="1:18">
      <c r="A283" s="60">
        <f t="shared" si="512"/>
        <v>283</v>
      </c>
      <c r="B283" s="43" t="s">
        <v>9</v>
      </c>
      <c r="C283" s="166" t="s">
        <v>50</v>
      </c>
      <c r="D283" s="97">
        <f ca="1">+SUM(D265,D267,D274)</f>
        <v>401027.47</v>
      </c>
      <c r="E283" s="85">
        <f t="shared" ref="E283:G283" ca="1" si="549">+SUM(E265,E267,E274)</f>
        <v>0</v>
      </c>
      <c r="F283" s="85">
        <f t="shared" ca="1" si="549"/>
        <v>0</v>
      </c>
      <c r="G283" s="85">
        <f t="shared" ca="1" si="549"/>
        <v>0</v>
      </c>
      <c r="H283" s="85">
        <f t="shared" ref="H283:P283" ca="1" si="550">+SUM(H265,H267,H274)</f>
        <v>0</v>
      </c>
      <c r="I283" s="85">
        <f t="shared" ca="1" si="550"/>
        <v>0</v>
      </c>
      <c r="J283" s="85">
        <f t="shared" ca="1" si="550"/>
        <v>1451930.44</v>
      </c>
      <c r="K283" s="85">
        <f t="shared" ca="1" si="550"/>
        <v>5696476.9000000004</v>
      </c>
      <c r="L283" s="85">
        <f t="shared" ca="1" si="550"/>
        <v>10620601.400000002</v>
      </c>
      <c r="M283" s="85">
        <f t="shared" ca="1" si="550"/>
        <v>10204163.130000001</v>
      </c>
      <c r="N283" s="85">
        <f t="shared" ca="1" si="550"/>
        <v>9797441.0899999999</v>
      </c>
      <c r="O283" s="85">
        <f t="shared" ca="1" si="550"/>
        <v>8693854.25</v>
      </c>
      <c r="P283" s="85">
        <f t="shared" ca="1" si="550"/>
        <v>8658869.7300000004</v>
      </c>
      <c r="Q283" s="85">
        <f t="shared" ref="Q283:R283" ca="1" si="551">+SUM(Q265,Q267,Q274)</f>
        <v>9053024.8899999987</v>
      </c>
      <c r="R283" s="85">
        <f t="shared" ca="1" si="551"/>
        <v>9687307.0800000001</v>
      </c>
    </row>
    <row r="284" spans="1:18">
      <c r="A284" s="60">
        <f t="shared" si="512"/>
        <v>284</v>
      </c>
      <c r="B284" s="43" t="s">
        <v>9</v>
      </c>
      <c r="C284" s="166" t="s">
        <v>51</v>
      </c>
      <c r="D284" s="98">
        <f ca="1">+D283/D261</f>
        <v>51.986967850661131</v>
      </c>
      <c r="E284" s="86" t="e">
        <f t="shared" ref="E284" ca="1" si="552">+E283/E261</f>
        <v>#DIV/0!</v>
      </c>
      <c r="F284" s="86" t="e">
        <f t="shared" ref="F284" ca="1" si="553">+F283/F261</f>
        <v>#DIV/0!</v>
      </c>
      <c r="G284" s="86" t="e">
        <f t="shared" ref="G284:P284" ca="1" si="554">+G283/G261</f>
        <v>#DIV/0!</v>
      </c>
      <c r="H284" s="86" t="e">
        <f t="shared" ca="1" si="554"/>
        <v>#DIV/0!</v>
      </c>
      <c r="I284" s="86" t="e">
        <f t="shared" ca="1" si="554"/>
        <v>#DIV/0!</v>
      </c>
      <c r="J284" s="86">
        <f t="shared" ca="1" si="554"/>
        <v>70.516291403593968</v>
      </c>
      <c r="K284" s="86">
        <f t="shared" ca="1" si="554"/>
        <v>76.340836784197066</v>
      </c>
      <c r="L284" s="86">
        <f t="shared" ca="1" si="554"/>
        <v>80.934900627933928</v>
      </c>
      <c r="M284" s="86">
        <f t="shared" ca="1" si="554"/>
        <v>85.662887256548032</v>
      </c>
      <c r="N284" s="86">
        <f t="shared" ca="1" si="554"/>
        <v>89.831211571081468</v>
      </c>
      <c r="O284" s="86">
        <f t="shared" ca="1" si="554"/>
        <v>94.084240571397658</v>
      </c>
      <c r="P284" s="86">
        <f t="shared" ca="1" si="554"/>
        <v>98.260022809287136</v>
      </c>
      <c r="Q284" s="86">
        <f t="shared" ref="Q284:R284" ca="1" si="555">+Q283/Q261</f>
        <v>102.22822464627301</v>
      </c>
      <c r="R284" s="86">
        <f t="shared" ca="1" si="555"/>
        <v>105.91619557849161</v>
      </c>
    </row>
    <row r="285" spans="1:18">
      <c r="A285" s="60">
        <f t="shared" si="512"/>
        <v>285</v>
      </c>
      <c r="B285" s="43" t="s">
        <v>9</v>
      </c>
      <c r="C285" s="166" t="s">
        <v>52</v>
      </c>
      <c r="D285" s="99">
        <f ca="1">+D279+D276</f>
        <v>1672.78</v>
      </c>
      <c r="E285" s="87">
        <f t="shared" ref="E285:G285" ca="1" si="556">+E279+E276</f>
        <v>0</v>
      </c>
      <c r="F285" s="87">
        <f t="shared" ca="1" si="556"/>
        <v>0</v>
      </c>
      <c r="G285" s="87">
        <f t="shared" ca="1" si="556"/>
        <v>0</v>
      </c>
      <c r="H285" s="87">
        <f t="shared" ref="H285:P285" ca="1" si="557">+H279+H276</f>
        <v>0</v>
      </c>
      <c r="I285" s="87">
        <f t="shared" ca="1" si="557"/>
        <v>0</v>
      </c>
      <c r="J285" s="87">
        <f t="shared" ca="1" si="557"/>
        <v>4813.6899999999996</v>
      </c>
      <c r="K285" s="87">
        <f t="shared" ca="1" si="557"/>
        <v>16701.120000000003</v>
      </c>
      <c r="L285" s="87">
        <f t="shared" ca="1" si="557"/>
        <v>28171.670000000006</v>
      </c>
      <c r="M285" s="87">
        <f t="shared" ca="1" si="557"/>
        <v>26584.809999999998</v>
      </c>
      <c r="N285" s="87">
        <f t="shared" ca="1" si="557"/>
        <v>25002.050000000003</v>
      </c>
      <c r="O285" s="87">
        <f t="shared" ca="1" si="557"/>
        <v>21941.170000000002</v>
      </c>
      <c r="P285" s="87">
        <f t="shared" ca="1" si="557"/>
        <v>21540.730000000003</v>
      </c>
      <c r="Q285" s="87">
        <f t="shared" ref="Q285:R285" ca="1" si="558">+Q279+Q276</f>
        <v>22308.389999999996</v>
      </c>
      <c r="R285" s="87">
        <f t="shared" ca="1" si="558"/>
        <v>23480.639999999999</v>
      </c>
    </row>
    <row r="286" spans="1:18">
      <c r="A286" s="60">
        <f t="shared" si="512"/>
        <v>286</v>
      </c>
      <c r="B286" s="43" t="s">
        <v>9</v>
      </c>
      <c r="C286" s="166" t="s">
        <v>53</v>
      </c>
      <c r="D286" s="98">
        <f ca="1">+D285/D261</f>
        <v>0.21684988332901217</v>
      </c>
      <c r="E286" s="86" t="e">
        <f t="shared" ref="E286" ca="1" si="559">+E285/E261</f>
        <v>#DIV/0!</v>
      </c>
      <c r="F286" s="86" t="e">
        <f t="shared" ref="F286" ca="1" si="560">+F285/F261</f>
        <v>#DIV/0!</v>
      </c>
      <c r="G286" s="86" t="e">
        <f t="shared" ref="G286:P286" ca="1" si="561">+G285/G261</f>
        <v>#DIV/0!</v>
      </c>
      <c r="H286" s="86" t="e">
        <f t="shared" ca="1" si="561"/>
        <v>#DIV/0!</v>
      </c>
      <c r="I286" s="86" t="e">
        <f t="shared" ca="1" si="561"/>
        <v>#DIV/0!</v>
      </c>
      <c r="J286" s="86">
        <f t="shared" ca="1" si="561"/>
        <v>0.23378776104905291</v>
      </c>
      <c r="K286" s="86">
        <f t="shared" ca="1" si="561"/>
        <v>0.22381859848027985</v>
      </c>
      <c r="L286" s="86">
        <f t="shared" ca="1" si="561"/>
        <v>0.21468382308114373</v>
      </c>
      <c r="M286" s="86">
        <f t="shared" ca="1" si="561"/>
        <v>0.22317671255876426</v>
      </c>
      <c r="N286" s="86">
        <f t="shared" ca="1" si="561"/>
        <v>0.22923990281025081</v>
      </c>
      <c r="O286" s="86">
        <f t="shared" ca="1" si="561"/>
        <v>0.23744570099020618</v>
      </c>
      <c r="P286" s="86">
        <f t="shared" ca="1" si="561"/>
        <v>0.24444213703728926</v>
      </c>
      <c r="Q286" s="86">
        <f t="shared" ref="Q286:R286" ca="1" si="562">+Q285/Q261</f>
        <v>0.2519099562993326</v>
      </c>
      <c r="R286" s="86">
        <f t="shared" ca="1" si="562"/>
        <v>0.25672563468981652</v>
      </c>
    </row>
    <row r="287" spans="1:18">
      <c r="A287" s="60">
        <f t="shared" si="512"/>
        <v>287</v>
      </c>
      <c r="B287" s="43" t="s">
        <v>9</v>
      </c>
      <c r="C287" s="166" t="s">
        <v>228</v>
      </c>
      <c r="D287" s="85">
        <f ca="1">+D285+D283</f>
        <v>402700.25</v>
      </c>
      <c r="E287" s="85">
        <f t="shared" ref="E287:G287" ca="1" si="563">+E285+E283</f>
        <v>0</v>
      </c>
      <c r="F287" s="85">
        <f t="shared" ca="1" si="563"/>
        <v>0</v>
      </c>
      <c r="G287" s="85">
        <f t="shared" ca="1" si="563"/>
        <v>0</v>
      </c>
      <c r="H287" s="85">
        <f t="shared" ref="H287:P287" ca="1" si="564">+H285+H283</f>
        <v>0</v>
      </c>
      <c r="I287" s="85">
        <f t="shared" ca="1" si="564"/>
        <v>0</v>
      </c>
      <c r="J287" s="85">
        <f t="shared" ca="1" si="564"/>
        <v>1456744.13</v>
      </c>
      <c r="K287" s="85">
        <f t="shared" ca="1" si="564"/>
        <v>5713178.0200000005</v>
      </c>
      <c r="L287" s="85">
        <f t="shared" ca="1" si="564"/>
        <v>10648773.070000002</v>
      </c>
      <c r="M287" s="85">
        <f t="shared" ca="1" si="564"/>
        <v>10230747.940000001</v>
      </c>
      <c r="N287" s="85">
        <f t="shared" ca="1" si="564"/>
        <v>9822443.1400000006</v>
      </c>
      <c r="O287" s="85">
        <f t="shared" ca="1" si="564"/>
        <v>8715795.4199999999</v>
      </c>
      <c r="P287" s="85">
        <f t="shared" ca="1" si="564"/>
        <v>8680410.4600000009</v>
      </c>
      <c r="Q287" s="85">
        <f t="shared" ref="Q287:R287" ca="1" si="565">+Q285+Q283</f>
        <v>9075333.2799999993</v>
      </c>
      <c r="R287" s="85">
        <f t="shared" ca="1" si="565"/>
        <v>9710787.7200000007</v>
      </c>
    </row>
    <row r="288" spans="1:18">
      <c r="A288" s="60">
        <f t="shared" si="512"/>
        <v>288</v>
      </c>
      <c r="B288" s="183" t="s">
        <v>9</v>
      </c>
      <c r="C288" s="351" t="s">
        <v>229</v>
      </c>
      <c r="D288" s="184">
        <f ca="1">+D287/D261</f>
        <v>52.203817733990149</v>
      </c>
      <c r="E288" s="184" t="e">
        <f t="shared" ref="E288" ca="1" si="566">+E287/E261</f>
        <v>#DIV/0!</v>
      </c>
      <c r="F288" s="184" t="e">
        <f t="shared" ref="F288" ca="1" si="567">+F287/F261</f>
        <v>#DIV/0!</v>
      </c>
      <c r="G288" s="184" t="e">
        <f t="shared" ref="G288:P288" ca="1" si="568">+G287/G261</f>
        <v>#DIV/0!</v>
      </c>
      <c r="H288" s="184" t="e">
        <f t="shared" ca="1" si="568"/>
        <v>#DIV/0!</v>
      </c>
      <c r="I288" s="184" t="e">
        <f t="shared" ca="1" si="568"/>
        <v>#DIV/0!</v>
      </c>
      <c r="J288" s="184">
        <f t="shared" ca="1" si="568"/>
        <v>70.750079164643026</v>
      </c>
      <c r="K288" s="184">
        <f t="shared" ca="1" si="568"/>
        <v>76.564655382677344</v>
      </c>
      <c r="L288" s="184">
        <f t="shared" ca="1" si="568"/>
        <v>81.149584451015073</v>
      </c>
      <c r="M288" s="184">
        <f t="shared" ca="1" si="568"/>
        <v>85.8860639691068</v>
      </c>
      <c r="N288" s="184">
        <f t="shared" ca="1" si="568"/>
        <v>90.060451473891717</v>
      </c>
      <c r="O288" s="184">
        <f t="shared" ca="1" si="568"/>
        <v>94.321686272387851</v>
      </c>
      <c r="P288" s="184">
        <f t="shared" ca="1" si="568"/>
        <v>98.504464946324418</v>
      </c>
      <c r="Q288" s="184">
        <f t="shared" ref="Q288:R288" ca="1" si="569">+Q287/Q261</f>
        <v>102.48013460257235</v>
      </c>
      <c r="R288" s="184">
        <f t="shared" ca="1" si="569"/>
        <v>106.17292121318144</v>
      </c>
    </row>
    <row r="289" spans="1:18" ht="15.75" thickBot="1">
      <c r="A289" s="60">
        <f t="shared" si="512"/>
        <v>289</v>
      </c>
      <c r="B289" s="42"/>
      <c r="C289" s="185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</row>
    <row r="290" spans="1:18">
      <c r="A290" s="60">
        <f t="shared" si="512"/>
        <v>290</v>
      </c>
      <c r="B290" s="188" t="s">
        <v>32</v>
      </c>
      <c r="C290" s="189" t="s">
        <v>33</v>
      </c>
      <c r="D290" s="100" t="str">
        <f>+D$2</f>
        <v>CY 2013</v>
      </c>
      <c r="E290" s="101" t="str">
        <f t="shared" ref="E290:R290" si="570">+E$2</f>
        <v>CY 2014</v>
      </c>
      <c r="F290" s="101" t="str">
        <f t="shared" si="570"/>
        <v>CY 2015</v>
      </c>
      <c r="G290" s="101" t="str">
        <f t="shared" si="570"/>
        <v>CY 2016</v>
      </c>
      <c r="H290" s="101" t="str">
        <f t="shared" si="570"/>
        <v>CY 2017</v>
      </c>
      <c r="I290" s="101" t="str">
        <f t="shared" si="570"/>
        <v>CY 2018</v>
      </c>
      <c r="J290" s="101" t="str">
        <f t="shared" si="570"/>
        <v>CY 2019</v>
      </c>
      <c r="K290" s="101" t="str">
        <f t="shared" si="570"/>
        <v>CY 2020</v>
      </c>
      <c r="L290" s="101" t="str">
        <f t="shared" si="570"/>
        <v>CY 2021</v>
      </c>
      <c r="M290" s="101" t="str">
        <f t="shared" si="570"/>
        <v>CY 2022</v>
      </c>
      <c r="N290" s="101" t="str">
        <f t="shared" si="570"/>
        <v>CY 2023</v>
      </c>
      <c r="O290" s="101" t="str">
        <f t="shared" si="570"/>
        <v>CY 2024</v>
      </c>
      <c r="P290" s="101" t="str">
        <f t="shared" si="570"/>
        <v>CY 2025</v>
      </c>
      <c r="Q290" s="101" t="str">
        <f t="shared" si="570"/>
        <v>CY 2026</v>
      </c>
      <c r="R290" s="101" t="str">
        <f t="shared" si="570"/>
        <v>CY 2027</v>
      </c>
    </row>
    <row r="291" spans="1:18">
      <c r="A291" s="60">
        <f t="shared" si="512"/>
        <v>291</v>
      </c>
      <c r="B291" s="75" t="s">
        <v>10</v>
      </c>
      <c r="C291" s="163" t="s">
        <v>34</v>
      </c>
      <c r="D291" s="630">
        <f ca="1">+AVERAGE(INDIRECT("'Monthly Resource Report'!"&amp;VLOOKUP(D$1,$AO$1:$AP$197,2,FALSE)&amp;$A291&amp;":"&amp;VLOOKUP(DATE(YEAR(D$1),12,1),$AO$1:$AP$197,2,FALSE)&amp;$A291))</f>
        <v>15</v>
      </c>
      <c r="E291" s="631">
        <f t="shared" ref="E291:R291" ca="1" si="571">+AVERAGE(INDIRECT("'Monthly Resource Report'!"&amp;VLOOKUP(E$1,$AO$1:$AP$197,2,FALSE)&amp;$A291&amp;":"&amp;VLOOKUP(DATE(YEAR(E$1),12,1),$AO$1:$AP$197,2,FALSE)&amp;$A291))</f>
        <v>15</v>
      </c>
      <c r="F291" s="631">
        <f t="shared" ca="1" si="571"/>
        <v>15</v>
      </c>
      <c r="G291" s="631">
        <f t="shared" ca="1" si="571"/>
        <v>15</v>
      </c>
      <c r="H291" s="631">
        <f t="shared" ca="1" si="571"/>
        <v>15</v>
      </c>
      <c r="I291" s="631">
        <f t="shared" ca="1" si="571"/>
        <v>15</v>
      </c>
      <c r="J291" s="631">
        <f t="shared" ca="1" si="571"/>
        <v>15</v>
      </c>
      <c r="K291" s="631">
        <f t="shared" ca="1" si="571"/>
        <v>15</v>
      </c>
      <c r="L291" s="631">
        <f t="shared" ca="1" si="571"/>
        <v>15</v>
      </c>
      <c r="M291" s="631">
        <f t="shared" ca="1" si="571"/>
        <v>15</v>
      </c>
      <c r="N291" s="631">
        <f t="shared" ca="1" si="571"/>
        <v>15</v>
      </c>
      <c r="O291" s="631">
        <f t="shared" ca="1" si="571"/>
        <v>15</v>
      </c>
      <c r="P291" s="631">
        <f t="shared" ca="1" si="571"/>
        <v>15</v>
      </c>
      <c r="Q291" s="631">
        <f t="shared" ca="1" si="571"/>
        <v>15</v>
      </c>
      <c r="R291" s="631">
        <f t="shared" ca="1" si="571"/>
        <v>15</v>
      </c>
    </row>
    <row r="292" spans="1:18">
      <c r="A292" s="60">
        <f t="shared" si="512"/>
        <v>292</v>
      </c>
      <c r="B292" s="96" t="s">
        <v>10</v>
      </c>
      <c r="C292" s="166" t="s">
        <v>272</v>
      </c>
      <c r="D292" s="90">
        <f ca="1">+SUM(INDIRECT("'Monthly Resource Report'!"&amp;(VLOOKUP(D$1,$AO$1:$AP$197,2,FALSE)&amp;$A292&amp;":"&amp;VLOOKUP(DATE(YEAR(D$1),12,1),$AO$1:$AP$181,2,FALSE)&amp;$A292)))</f>
        <v>8411.1424999999999</v>
      </c>
      <c r="E292" s="91">
        <f t="shared" ref="E292:R293" ca="1" si="572">+SUM(INDIRECT("'Monthly Resource Report'!"&amp;(VLOOKUP(E$1,$AO$1:$AP$197,2,FALSE)&amp;$A292&amp;":"&amp;VLOOKUP(DATE(YEAR(E$1),12,1),$AO$1:$AP$181,2,FALSE)&amp;$A292)))</f>
        <v>0</v>
      </c>
      <c r="F292" s="91">
        <f t="shared" ca="1" si="572"/>
        <v>0</v>
      </c>
      <c r="G292" s="91">
        <f t="shared" ca="1" si="572"/>
        <v>0</v>
      </c>
      <c r="H292" s="91">
        <f t="shared" ca="1" si="572"/>
        <v>0</v>
      </c>
      <c r="I292" s="91">
        <f t="shared" ca="1" si="572"/>
        <v>0</v>
      </c>
      <c r="J292" s="91">
        <f t="shared" ca="1" si="572"/>
        <v>0</v>
      </c>
      <c r="K292" s="91">
        <f t="shared" ca="1" si="572"/>
        <v>0</v>
      </c>
      <c r="L292" s="91">
        <f t="shared" ca="1" si="572"/>
        <v>0</v>
      </c>
      <c r="M292" s="91">
        <f t="shared" ca="1" si="572"/>
        <v>0</v>
      </c>
      <c r="N292" s="91">
        <f t="shared" ca="1" si="572"/>
        <v>0</v>
      </c>
      <c r="O292" s="91">
        <f t="shared" ca="1" si="572"/>
        <v>0</v>
      </c>
      <c r="P292" s="91">
        <f t="shared" ca="1" si="572"/>
        <v>0</v>
      </c>
      <c r="Q292" s="91">
        <f t="shared" ca="1" si="572"/>
        <v>0</v>
      </c>
      <c r="R292" s="91">
        <f t="shared" ca="1" si="572"/>
        <v>0</v>
      </c>
    </row>
    <row r="293" spans="1:18">
      <c r="A293" s="60">
        <f t="shared" si="512"/>
        <v>293</v>
      </c>
      <c r="B293" s="96" t="s">
        <v>10</v>
      </c>
      <c r="C293" s="166" t="s">
        <v>36</v>
      </c>
      <c r="D293" s="88">
        <f ca="1">+SUM(INDIRECT("'Monthly Resource Report'!"&amp;(VLOOKUP(D$1,$AO$1:$AP$197,2,FALSE)&amp;$A293&amp;":"&amp;VLOOKUP(DATE(YEAR(D$1),12,1),$AO$1:$AP$181,2,FALSE)&amp;$A293)))</f>
        <v>14753</v>
      </c>
      <c r="E293" s="89">
        <f t="shared" ca="1" si="572"/>
        <v>0</v>
      </c>
      <c r="F293" s="89">
        <f t="shared" ca="1" si="572"/>
        <v>0</v>
      </c>
      <c r="G293" s="89">
        <f t="shared" ca="1" si="572"/>
        <v>0</v>
      </c>
      <c r="H293" s="89">
        <f t="shared" ca="1" si="572"/>
        <v>0</v>
      </c>
      <c r="I293" s="89">
        <f t="shared" ca="1" si="572"/>
        <v>0</v>
      </c>
      <c r="J293" s="89">
        <f t="shared" ca="1" si="572"/>
        <v>0</v>
      </c>
      <c r="K293" s="89">
        <f t="shared" ca="1" si="572"/>
        <v>1999</v>
      </c>
      <c r="L293" s="89">
        <f t="shared" ca="1" si="572"/>
        <v>29814</v>
      </c>
      <c r="M293" s="89">
        <f t="shared" ca="1" si="572"/>
        <v>26597</v>
      </c>
      <c r="N293" s="89">
        <f t="shared" ca="1" si="572"/>
        <v>8701</v>
      </c>
      <c r="O293" s="89">
        <f t="shared" ca="1" si="572"/>
        <v>1362</v>
      </c>
      <c r="P293" s="89">
        <f t="shared" ca="1" si="572"/>
        <v>405</v>
      </c>
      <c r="Q293" s="89">
        <f t="shared" ca="1" si="572"/>
        <v>309</v>
      </c>
      <c r="R293" s="89">
        <f t="shared" ca="1" si="572"/>
        <v>1812</v>
      </c>
    </row>
    <row r="294" spans="1:18">
      <c r="A294" s="60">
        <f t="shared" si="512"/>
        <v>294</v>
      </c>
      <c r="B294" s="171" t="s">
        <v>10</v>
      </c>
      <c r="C294" s="172" t="s">
        <v>95</v>
      </c>
      <c r="D294" s="77">
        <f ca="1">+D293/(D291*D314)</f>
        <v>0.11227549467275495</v>
      </c>
      <c r="E294" s="78">
        <f t="shared" ref="E294" ca="1" si="573">+E293/(E291*E314)</f>
        <v>0</v>
      </c>
      <c r="F294" s="78">
        <f t="shared" ref="F294" ca="1" si="574">+F293/(F291*F314)</f>
        <v>0</v>
      </c>
      <c r="G294" s="78">
        <f t="shared" ref="G294:P294" ca="1" si="575">+G293/(G291*G314)</f>
        <v>0</v>
      </c>
      <c r="H294" s="78">
        <f t="shared" ca="1" si="575"/>
        <v>0</v>
      </c>
      <c r="I294" s="78">
        <f t="shared" ca="1" si="575"/>
        <v>0</v>
      </c>
      <c r="J294" s="78">
        <f t="shared" ca="1" si="575"/>
        <v>0</v>
      </c>
      <c r="K294" s="78">
        <f t="shared" ca="1" si="575"/>
        <v>1.5171523982999393E-2</v>
      </c>
      <c r="L294" s="78">
        <f t="shared" ca="1" si="575"/>
        <v>0.22689497716894977</v>
      </c>
      <c r="M294" s="78">
        <f t="shared" ca="1" si="575"/>
        <v>0.20241248097412481</v>
      </c>
      <c r="N294" s="78">
        <f t="shared" ca="1" si="575"/>
        <v>6.6217656012176565E-2</v>
      </c>
      <c r="O294" s="78">
        <f t="shared" ca="1" si="575"/>
        <v>1.0336976320582877E-2</v>
      </c>
      <c r="P294" s="78">
        <f t="shared" ca="1" si="575"/>
        <v>3.0821917808219177E-3</v>
      </c>
      <c r="Q294" s="78">
        <f t="shared" ref="Q294:R294" ca="1" si="576">+Q293/(Q291*Q314)</f>
        <v>2.3515981735159818E-3</v>
      </c>
      <c r="R294" s="78">
        <f t="shared" ca="1" si="576"/>
        <v>1.3789954337899544E-2</v>
      </c>
    </row>
    <row r="295" spans="1:18">
      <c r="A295" s="60">
        <f t="shared" si="512"/>
        <v>295</v>
      </c>
      <c r="B295" s="96" t="s">
        <v>10</v>
      </c>
      <c r="C295" s="166" t="s">
        <v>268</v>
      </c>
      <c r="D295" s="88">
        <f ca="1">+SUM(INDIRECT("'Monthly Resource Report'!"&amp;(VLOOKUP(D$1,$AO$1:$AP$197,2,FALSE)&amp;$A295&amp;":"&amp;VLOOKUP(DATE(YEAR(D$1),12,1),$AO$1:$AP$181,2,FALSE)&amp;$A295)))</f>
        <v>201867.42</v>
      </c>
      <c r="E295" s="89">
        <f t="shared" ref="E295:R295" ca="1" si="577">+SUM(INDIRECT("'Monthly Resource Report'!"&amp;(VLOOKUP(E$1,$AO$1:$AP$197,2,FALSE)&amp;$A295&amp;":"&amp;VLOOKUP(DATE(YEAR(E$1),12,1),$AO$1:$AP$181,2,FALSE)&amp;$A295)))</f>
        <v>0</v>
      </c>
      <c r="F295" s="89">
        <f t="shared" ca="1" si="577"/>
        <v>0</v>
      </c>
      <c r="G295" s="89">
        <f t="shared" ca="1" si="577"/>
        <v>0</v>
      </c>
      <c r="H295" s="89">
        <f t="shared" ca="1" si="577"/>
        <v>0</v>
      </c>
      <c r="I295" s="89">
        <f t="shared" ca="1" si="577"/>
        <v>0</v>
      </c>
      <c r="J295" s="89">
        <f t="shared" ca="1" si="577"/>
        <v>0</v>
      </c>
      <c r="K295" s="89">
        <f t="shared" ca="1" si="577"/>
        <v>27209.15</v>
      </c>
      <c r="L295" s="89">
        <f t="shared" ca="1" si="577"/>
        <v>408444.39</v>
      </c>
      <c r="M295" s="89">
        <f t="shared" ca="1" si="577"/>
        <v>364509.36</v>
      </c>
      <c r="N295" s="89">
        <f t="shared" ca="1" si="577"/>
        <v>118906.88</v>
      </c>
      <c r="O295" s="89">
        <f t="shared" ca="1" si="577"/>
        <v>18563.05</v>
      </c>
      <c r="P295" s="89">
        <f t="shared" ca="1" si="577"/>
        <v>5500.69</v>
      </c>
      <c r="Q295" s="89">
        <f t="shared" ca="1" si="577"/>
        <v>4201.96</v>
      </c>
      <c r="R295" s="89">
        <f t="shared" ca="1" si="577"/>
        <v>24674.92</v>
      </c>
    </row>
    <row r="296" spans="1:18">
      <c r="A296" s="60">
        <f t="shared" si="512"/>
        <v>296</v>
      </c>
      <c r="B296" s="171" t="s">
        <v>10</v>
      </c>
      <c r="C296" s="172" t="s">
        <v>269</v>
      </c>
      <c r="D296" s="92">
        <f ca="1">+D295/D293</f>
        <v>13.68314376736935</v>
      </c>
      <c r="E296" s="93" t="e">
        <f t="shared" ref="E296" ca="1" si="578">+E295/E293</f>
        <v>#DIV/0!</v>
      </c>
      <c r="F296" s="93" t="e">
        <f t="shared" ref="F296" ca="1" si="579">+F295/F293</f>
        <v>#DIV/0!</v>
      </c>
      <c r="G296" s="93" t="e">
        <f t="shared" ref="G296:P296" ca="1" si="580">+G295/G293</f>
        <v>#DIV/0!</v>
      </c>
      <c r="H296" s="93" t="e">
        <f t="shared" ca="1" si="580"/>
        <v>#DIV/0!</v>
      </c>
      <c r="I296" s="93" t="e">
        <f t="shared" ca="1" si="580"/>
        <v>#DIV/0!</v>
      </c>
      <c r="J296" s="93" t="e">
        <f t="shared" ca="1" si="580"/>
        <v>#DIV/0!</v>
      </c>
      <c r="K296" s="93">
        <f t="shared" ca="1" si="580"/>
        <v>13.611380690345174</v>
      </c>
      <c r="L296" s="93">
        <f t="shared" ca="1" si="580"/>
        <v>13.699751459046086</v>
      </c>
      <c r="M296" s="93">
        <f t="shared" ca="1" si="580"/>
        <v>13.704905064480956</v>
      </c>
      <c r="N296" s="93">
        <f t="shared" ca="1" si="580"/>
        <v>13.66588667969199</v>
      </c>
      <c r="O296" s="93">
        <f t="shared" ca="1" si="580"/>
        <v>13.629258443465492</v>
      </c>
      <c r="P296" s="93">
        <f t="shared" ca="1" si="580"/>
        <v>13.581950617283949</v>
      </c>
      <c r="Q296" s="93">
        <f t="shared" ref="Q296:R296" ca="1" si="581">+Q295/Q293</f>
        <v>13.598576051779935</v>
      </c>
      <c r="R296" s="93">
        <f t="shared" ca="1" si="581"/>
        <v>13.617505518763796</v>
      </c>
    </row>
    <row r="297" spans="1:18">
      <c r="A297" s="60">
        <f t="shared" si="512"/>
        <v>297</v>
      </c>
      <c r="B297" s="96" t="s">
        <v>10</v>
      </c>
      <c r="C297" s="166" t="s">
        <v>37</v>
      </c>
      <c r="D297" s="632">
        <f ca="1">+SUM(INDIRECT("'Monthly Resource Report'!"&amp;(VLOOKUP(D$1,$AO$1:$AP$197,2,FALSE)&amp;$A297&amp;":"&amp;VLOOKUP(DATE(YEAR(D$1),12,1),$AO$1:$AP$181,2,FALSE)&amp;$A297)))</f>
        <v>497199.06</v>
      </c>
      <c r="E297" s="633">
        <f t="shared" ref="E297:R297" ca="1" si="582">+SUM(INDIRECT("'Monthly Resource Report'!"&amp;(VLOOKUP(E$1,$AO$1:$AP$197,2,FALSE)&amp;$A297&amp;":"&amp;VLOOKUP(DATE(YEAR(E$1),12,1),$AO$1:$AP$181,2,FALSE)&amp;$A297)))</f>
        <v>0</v>
      </c>
      <c r="F297" s="633">
        <f t="shared" ca="1" si="582"/>
        <v>0</v>
      </c>
      <c r="G297" s="633">
        <f t="shared" ca="1" si="582"/>
        <v>0</v>
      </c>
      <c r="H297" s="633">
        <f t="shared" ca="1" si="582"/>
        <v>0</v>
      </c>
      <c r="I297" s="633">
        <f t="shared" ca="1" si="582"/>
        <v>0</v>
      </c>
      <c r="J297" s="633">
        <f t="shared" ca="1" si="582"/>
        <v>0</v>
      </c>
      <c r="K297" s="633">
        <f t="shared" ca="1" si="582"/>
        <v>163849.92000000001</v>
      </c>
      <c r="L297" s="633">
        <f t="shared" ca="1" si="582"/>
        <v>2634396.7400000002</v>
      </c>
      <c r="M297" s="633">
        <f t="shared" ca="1" si="582"/>
        <v>2480100.44</v>
      </c>
      <c r="N297" s="633">
        <f t="shared" ca="1" si="582"/>
        <v>847859.84</v>
      </c>
      <c r="O297" s="633">
        <f t="shared" ca="1" si="582"/>
        <v>140259.41</v>
      </c>
      <c r="P297" s="633">
        <f t="shared" ca="1" si="582"/>
        <v>43911.98</v>
      </c>
      <c r="Q297" s="633">
        <f t="shared" ca="1" si="582"/>
        <v>35002.32</v>
      </c>
      <c r="R297" s="633">
        <f t="shared" ca="1" si="582"/>
        <v>213568.07</v>
      </c>
    </row>
    <row r="298" spans="1:18">
      <c r="A298" s="60">
        <f t="shared" si="512"/>
        <v>298</v>
      </c>
      <c r="B298" s="171" t="s">
        <v>10</v>
      </c>
      <c r="C298" s="172" t="s">
        <v>270</v>
      </c>
      <c r="D298" s="79">
        <f ca="1">+D297/D295</f>
        <v>2.4629980409914585</v>
      </c>
      <c r="E298" s="80" t="e">
        <f t="shared" ref="E298" ca="1" si="583">+E297/E295</f>
        <v>#DIV/0!</v>
      </c>
      <c r="F298" s="80" t="e">
        <f t="shared" ref="F298" ca="1" si="584">+F297/F295</f>
        <v>#DIV/0!</v>
      </c>
      <c r="G298" s="80" t="e">
        <f t="shared" ref="G298:P298" ca="1" si="585">+G297/G295</f>
        <v>#DIV/0!</v>
      </c>
      <c r="H298" s="80" t="e">
        <f t="shared" ca="1" si="585"/>
        <v>#DIV/0!</v>
      </c>
      <c r="I298" s="80" t="e">
        <f t="shared" ca="1" si="585"/>
        <v>#DIV/0!</v>
      </c>
      <c r="J298" s="80" t="e">
        <f t="shared" ca="1" si="585"/>
        <v>#DIV/0!</v>
      </c>
      <c r="K298" s="80">
        <f t="shared" ca="1" si="585"/>
        <v>6.0218683788357961</v>
      </c>
      <c r="L298" s="80">
        <f t="shared" ca="1" si="585"/>
        <v>6.4498296573494374</v>
      </c>
      <c r="M298" s="80">
        <f t="shared" ca="1" si="585"/>
        <v>6.8039417149672099</v>
      </c>
      <c r="N298" s="80">
        <f t="shared" ca="1" si="585"/>
        <v>7.1304523337926273</v>
      </c>
      <c r="O298" s="80">
        <f t="shared" ca="1" si="585"/>
        <v>7.5558386148827914</v>
      </c>
      <c r="P298" s="80">
        <f t="shared" ca="1" si="585"/>
        <v>7.9829948606447569</v>
      </c>
      <c r="Q298" s="80">
        <f t="shared" ref="Q298:R298" ca="1" si="586">+Q297/Q295</f>
        <v>8.3299983817075844</v>
      </c>
      <c r="R298" s="80">
        <f t="shared" ca="1" si="586"/>
        <v>8.6552689937799201</v>
      </c>
    </row>
    <row r="299" spans="1:18">
      <c r="A299" s="60">
        <f t="shared" si="512"/>
        <v>299</v>
      </c>
      <c r="B299" s="96" t="s">
        <v>10</v>
      </c>
      <c r="C299" s="166" t="s">
        <v>38</v>
      </c>
      <c r="D299" s="632">
        <f ca="1">+SUM(INDIRECT("'Monthly Resource Report'!"&amp;(VLOOKUP(D$1,$AO$1:$AP$197,2,FALSE)&amp;$A299&amp;":"&amp;VLOOKUP(DATE(YEAR(D$1),12,1),$AO$1:$AP$181,2,FALSE)&amp;$A299)))</f>
        <v>7376.5</v>
      </c>
      <c r="E299" s="633">
        <f t="shared" ref="E299:R299" ca="1" si="587">+SUM(INDIRECT("'Monthly Resource Report'!"&amp;(VLOOKUP(E$1,$AO$1:$AP$197,2,FALSE)&amp;$A299&amp;":"&amp;VLOOKUP(DATE(YEAR(E$1),12,1),$AO$1:$AP$181,2,FALSE)&amp;$A299)))</f>
        <v>0</v>
      </c>
      <c r="F299" s="633">
        <f t="shared" ca="1" si="587"/>
        <v>0</v>
      </c>
      <c r="G299" s="633">
        <f t="shared" ca="1" si="587"/>
        <v>0</v>
      </c>
      <c r="H299" s="633">
        <f t="shared" ca="1" si="587"/>
        <v>0</v>
      </c>
      <c r="I299" s="633">
        <f t="shared" ca="1" si="587"/>
        <v>0</v>
      </c>
      <c r="J299" s="633">
        <f t="shared" ca="1" si="587"/>
        <v>0</v>
      </c>
      <c r="K299" s="633">
        <f t="shared" ca="1" si="587"/>
        <v>0</v>
      </c>
      <c r="L299" s="633">
        <f t="shared" ca="1" si="587"/>
        <v>0</v>
      </c>
      <c r="M299" s="633">
        <f t="shared" ca="1" si="587"/>
        <v>0</v>
      </c>
      <c r="N299" s="633">
        <f t="shared" ca="1" si="587"/>
        <v>0</v>
      </c>
      <c r="O299" s="633">
        <f t="shared" ca="1" si="587"/>
        <v>0</v>
      </c>
      <c r="P299" s="633">
        <f t="shared" ca="1" si="587"/>
        <v>0</v>
      </c>
      <c r="Q299" s="633">
        <f t="shared" ca="1" si="587"/>
        <v>0</v>
      </c>
      <c r="R299" s="633">
        <f t="shared" ca="1" si="587"/>
        <v>0</v>
      </c>
    </row>
    <row r="300" spans="1:18">
      <c r="A300" s="60">
        <f t="shared" si="512"/>
        <v>300</v>
      </c>
      <c r="B300" s="171" t="s">
        <v>10</v>
      </c>
      <c r="C300" s="172" t="s">
        <v>39</v>
      </c>
      <c r="D300" s="81">
        <f ca="1">+D299/D293</f>
        <v>0.5</v>
      </c>
      <c r="E300" s="82" t="e">
        <f t="shared" ref="E300" ca="1" si="588">+E299/E293</f>
        <v>#DIV/0!</v>
      </c>
      <c r="F300" s="82" t="e">
        <f t="shared" ref="F300" ca="1" si="589">+F299/F293</f>
        <v>#DIV/0!</v>
      </c>
      <c r="G300" s="82" t="e">
        <f t="shared" ref="G300:P300" ca="1" si="590">+G299/G293</f>
        <v>#DIV/0!</v>
      </c>
      <c r="H300" s="82" t="e">
        <f t="shared" ca="1" si="590"/>
        <v>#DIV/0!</v>
      </c>
      <c r="I300" s="82" t="e">
        <f t="shared" ca="1" si="590"/>
        <v>#DIV/0!</v>
      </c>
      <c r="J300" s="82" t="e">
        <f t="shared" ca="1" si="590"/>
        <v>#DIV/0!</v>
      </c>
      <c r="K300" s="82">
        <f t="shared" ca="1" si="590"/>
        <v>0</v>
      </c>
      <c r="L300" s="82">
        <f t="shared" ca="1" si="590"/>
        <v>0</v>
      </c>
      <c r="M300" s="82">
        <f t="shared" ca="1" si="590"/>
        <v>0</v>
      </c>
      <c r="N300" s="82">
        <f t="shared" ca="1" si="590"/>
        <v>0</v>
      </c>
      <c r="O300" s="82">
        <f t="shared" ca="1" si="590"/>
        <v>0</v>
      </c>
      <c r="P300" s="82">
        <f t="shared" ca="1" si="590"/>
        <v>0</v>
      </c>
      <c r="Q300" s="82">
        <f t="shared" ref="Q300:R300" ca="1" si="591">+Q299/Q293</f>
        <v>0</v>
      </c>
      <c r="R300" s="82">
        <f t="shared" ca="1" si="591"/>
        <v>0</v>
      </c>
    </row>
    <row r="301" spans="1:18">
      <c r="A301" s="60">
        <f t="shared" si="512"/>
        <v>301</v>
      </c>
      <c r="B301" s="96" t="s">
        <v>10</v>
      </c>
      <c r="C301" s="166" t="s">
        <v>40</v>
      </c>
      <c r="D301" s="88">
        <f ca="1">+SUM(INDIRECT("'Monthly Resource Report'!"&amp;(VLOOKUP(D$1,$AO$1:$AP$197,2,FALSE)&amp;$A301&amp;":"&amp;VLOOKUP(DATE(YEAR(D$1),12,1),$AO$1:$AP$181,2,FALSE)&amp;$A301)))</f>
        <v>4</v>
      </c>
      <c r="E301" s="89">
        <f t="shared" ref="E301:R303" ca="1" si="592">+SUM(INDIRECT("'Monthly Resource Report'!"&amp;(VLOOKUP(E$1,$AO$1:$AP$197,2,FALSE)&amp;$A301&amp;":"&amp;VLOOKUP(DATE(YEAR(E$1),12,1),$AO$1:$AP$181,2,FALSE)&amp;$A301)))</f>
        <v>0</v>
      </c>
      <c r="F301" s="89">
        <f t="shared" ca="1" si="592"/>
        <v>0</v>
      </c>
      <c r="G301" s="89">
        <f t="shared" ca="1" si="592"/>
        <v>0</v>
      </c>
      <c r="H301" s="89">
        <f t="shared" ca="1" si="592"/>
        <v>0</v>
      </c>
      <c r="I301" s="89">
        <f t="shared" ca="1" si="592"/>
        <v>0</v>
      </c>
      <c r="J301" s="89">
        <f t="shared" ca="1" si="592"/>
        <v>0</v>
      </c>
      <c r="K301" s="89">
        <f t="shared" ca="1" si="592"/>
        <v>4</v>
      </c>
      <c r="L301" s="89">
        <f t="shared" ca="1" si="592"/>
        <v>10</v>
      </c>
      <c r="M301" s="89">
        <f t="shared" ca="1" si="592"/>
        <v>10</v>
      </c>
      <c r="N301" s="89">
        <f t="shared" ca="1" si="592"/>
        <v>8</v>
      </c>
      <c r="O301" s="89">
        <f t="shared" ca="1" si="592"/>
        <v>3</v>
      </c>
      <c r="P301" s="89">
        <f t="shared" ca="1" si="592"/>
        <v>1</v>
      </c>
      <c r="Q301" s="89">
        <f t="shared" ca="1" si="592"/>
        <v>1</v>
      </c>
      <c r="R301" s="89">
        <f t="shared" ca="1" si="592"/>
        <v>3</v>
      </c>
    </row>
    <row r="302" spans="1:18">
      <c r="A302" s="60">
        <f t="shared" si="512"/>
        <v>302</v>
      </c>
      <c r="B302" s="96" t="s">
        <v>10</v>
      </c>
      <c r="C302" s="166" t="s">
        <v>41</v>
      </c>
      <c r="D302" s="88">
        <f ca="1">+SUM(INDIRECT("'Monthly Resource Report'!"&amp;(VLOOKUP(D$1,$AO$1:$AP$197,2,FALSE)&amp;$A302&amp;":"&amp;VLOOKUP(DATE(YEAR(D$1),12,1),$AO$1:$AP$181,2,FALSE)&amp;$A302)))</f>
        <v>368</v>
      </c>
      <c r="E302" s="89">
        <f t="shared" ca="1" si="592"/>
        <v>0</v>
      </c>
      <c r="F302" s="89">
        <f t="shared" ca="1" si="592"/>
        <v>0</v>
      </c>
      <c r="G302" s="89">
        <f t="shared" ca="1" si="592"/>
        <v>0</v>
      </c>
      <c r="H302" s="89">
        <f t="shared" ca="1" si="592"/>
        <v>0</v>
      </c>
      <c r="I302" s="89">
        <f t="shared" ca="1" si="592"/>
        <v>0</v>
      </c>
      <c r="J302" s="89">
        <f t="shared" ca="1" si="592"/>
        <v>0</v>
      </c>
      <c r="K302" s="89">
        <f t="shared" ca="1" si="592"/>
        <v>46</v>
      </c>
      <c r="L302" s="89">
        <f t="shared" ca="1" si="592"/>
        <v>757</v>
      </c>
      <c r="M302" s="89">
        <f t="shared" ca="1" si="592"/>
        <v>679</v>
      </c>
      <c r="N302" s="89">
        <f t="shared" ca="1" si="592"/>
        <v>213</v>
      </c>
      <c r="O302" s="89">
        <f t="shared" ca="1" si="592"/>
        <v>32</v>
      </c>
      <c r="P302" s="89">
        <f t="shared" ca="1" si="592"/>
        <v>9</v>
      </c>
      <c r="Q302" s="89">
        <f t="shared" ca="1" si="592"/>
        <v>7</v>
      </c>
      <c r="R302" s="89">
        <f t="shared" ca="1" si="592"/>
        <v>42</v>
      </c>
    </row>
    <row r="303" spans="1:18">
      <c r="A303" s="60">
        <f t="shared" si="512"/>
        <v>303</v>
      </c>
      <c r="B303" s="96" t="s">
        <v>10</v>
      </c>
      <c r="C303" s="166" t="s">
        <v>271</v>
      </c>
      <c r="D303" s="88">
        <f ca="1">+SUM(INDIRECT("'Monthly Resource Report'!"&amp;(VLOOKUP(D$1,$AO$1:$AP$197,2,FALSE)&amp;$A303&amp;":"&amp;VLOOKUP(DATE(YEAR(D$1),12,1),$AO$1:$AP$181,2,FALSE)&amp;$A303)))</f>
        <v>4704</v>
      </c>
      <c r="E303" s="89">
        <f t="shared" ca="1" si="592"/>
        <v>0</v>
      </c>
      <c r="F303" s="89">
        <f t="shared" ca="1" si="592"/>
        <v>0</v>
      </c>
      <c r="G303" s="89">
        <f t="shared" ca="1" si="592"/>
        <v>0</v>
      </c>
      <c r="H303" s="89">
        <f t="shared" ca="1" si="592"/>
        <v>0</v>
      </c>
      <c r="I303" s="89">
        <f t="shared" ca="1" si="592"/>
        <v>0</v>
      </c>
      <c r="J303" s="89">
        <f t="shared" ca="1" si="592"/>
        <v>0</v>
      </c>
      <c r="K303" s="89">
        <f t="shared" ca="1" si="592"/>
        <v>4704</v>
      </c>
      <c r="L303" s="89">
        <f t="shared" ca="1" si="592"/>
        <v>11760</v>
      </c>
      <c r="M303" s="89">
        <f t="shared" ca="1" si="592"/>
        <v>11760</v>
      </c>
      <c r="N303" s="89">
        <f t="shared" ca="1" si="592"/>
        <v>9408</v>
      </c>
      <c r="O303" s="89">
        <f t="shared" ca="1" si="592"/>
        <v>3528</v>
      </c>
      <c r="P303" s="89">
        <f t="shared" ca="1" si="592"/>
        <v>1176</v>
      </c>
      <c r="Q303" s="89">
        <f t="shared" ca="1" si="592"/>
        <v>1176</v>
      </c>
      <c r="R303" s="89">
        <f t="shared" ca="1" si="592"/>
        <v>3528</v>
      </c>
    </row>
    <row r="304" spans="1:18">
      <c r="A304" s="60">
        <f t="shared" si="512"/>
        <v>304</v>
      </c>
      <c r="B304" s="171" t="s">
        <v>10</v>
      </c>
      <c r="C304" s="177" t="s">
        <v>96</v>
      </c>
      <c r="D304" s="83">
        <f ca="1">+D293/(D302*D291)</f>
        <v>2.6726449275362318</v>
      </c>
      <c r="E304" s="84" t="e">
        <f t="shared" ref="E304:G304" ca="1" si="593">+E293/(E302*E291)</f>
        <v>#DIV/0!</v>
      </c>
      <c r="F304" s="84" t="e">
        <f t="shared" ca="1" si="593"/>
        <v>#DIV/0!</v>
      </c>
      <c r="G304" s="84" t="e">
        <f t="shared" ca="1" si="593"/>
        <v>#DIV/0!</v>
      </c>
      <c r="H304" s="84" t="e">
        <f t="shared" ref="H304:P304" ca="1" si="594">+H293/(H302*H291)</f>
        <v>#DIV/0!</v>
      </c>
      <c r="I304" s="84" t="e">
        <f t="shared" ca="1" si="594"/>
        <v>#DIV/0!</v>
      </c>
      <c r="J304" s="84" t="e">
        <f t="shared" ca="1" si="594"/>
        <v>#DIV/0!</v>
      </c>
      <c r="K304" s="84">
        <f t="shared" ca="1" si="594"/>
        <v>2.8971014492753624</v>
      </c>
      <c r="L304" s="84">
        <f t="shared" ca="1" si="594"/>
        <v>2.6256274768824306</v>
      </c>
      <c r="M304" s="84">
        <f t="shared" ca="1" si="594"/>
        <v>2.6113892979872362</v>
      </c>
      <c r="N304" s="84">
        <f t="shared" ca="1" si="594"/>
        <v>2.723317683881064</v>
      </c>
      <c r="O304" s="84">
        <f t="shared" ca="1" si="594"/>
        <v>2.8374999999999999</v>
      </c>
      <c r="P304" s="84">
        <f t="shared" ca="1" si="594"/>
        <v>3</v>
      </c>
      <c r="Q304" s="84">
        <f t="shared" ref="Q304:R304" ca="1" si="595">+Q293/(Q302*Q291)</f>
        <v>2.9428571428571431</v>
      </c>
      <c r="R304" s="84">
        <f t="shared" ca="1" si="595"/>
        <v>2.8761904761904762</v>
      </c>
    </row>
    <row r="305" spans="1:18">
      <c r="A305" s="60">
        <f t="shared" si="512"/>
        <v>305</v>
      </c>
      <c r="B305" s="96" t="s">
        <v>10</v>
      </c>
      <c r="C305" s="166" t="s">
        <v>42</v>
      </c>
      <c r="D305" s="632">
        <f ca="1">+SUM(INDIRECT("'Monthly Resource Report'!"&amp;(VLOOKUP(D$1,$AO$1:$AP$197,2,FALSE)&amp;$A305&amp;":"&amp;VLOOKUP(DATE(YEAR(D$1),12,1),$AO$1:$AP$181,2,FALSE)&amp;$A305)))</f>
        <v>106780.8</v>
      </c>
      <c r="E305" s="633">
        <f t="shared" ref="E305:R308" ca="1" si="596">+SUM(INDIRECT("'Monthly Resource Report'!"&amp;(VLOOKUP(E$1,$AO$1:$AP$197,2,FALSE)&amp;$A305&amp;":"&amp;VLOOKUP(DATE(YEAR(E$1),12,1),$AO$1:$AP$181,2,FALSE)&amp;$A305)))</f>
        <v>0</v>
      </c>
      <c r="F305" s="633">
        <f t="shared" ca="1" si="596"/>
        <v>0</v>
      </c>
      <c r="G305" s="633">
        <f t="shared" ca="1" si="596"/>
        <v>0</v>
      </c>
      <c r="H305" s="633">
        <f t="shared" ca="1" si="596"/>
        <v>0</v>
      </c>
      <c r="I305" s="633">
        <f t="shared" ca="1" si="596"/>
        <v>0</v>
      </c>
      <c r="J305" s="633">
        <f t="shared" ca="1" si="596"/>
        <v>0</v>
      </c>
      <c r="K305" s="633">
        <f t="shared" ca="1" si="596"/>
        <v>28316.909999999996</v>
      </c>
      <c r="L305" s="633">
        <f t="shared" ca="1" si="596"/>
        <v>75857.88</v>
      </c>
      <c r="M305" s="633">
        <f t="shared" ca="1" si="596"/>
        <v>80050.31</v>
      </c>
      <c r="N305" s="633">
        <f t="shared" ca="1" si="596"/>
        <v>67108.429999999993</v>
      </c>
      <c r="O305" s="633">
        <f t="shared" ca="1" si="596"/>
        <v>26688.15</v>
      </c>
      <c r="P305" s="633">
        <f t="shared" ca="1" si="596"/>
        <v>9388.01</v>
      </c>
      <c r="Q305" s="633">
        <f t="shared" ca="1" si="596"/>
        <v>9796.08</v>
      </c>
      <c r="R305" s="633">
        <f t="shared" ca="1" si="596"/>
        <v>30541.9</v>
      </c>
    </row>
    <row r="306" spans="1:18">
      <c r="A306" s="60">
        <f t="shared" si="512"/>
        <v>306</v>
      </c>
      <c r="B306" s="96" t="s">
        <v>10</v>
      </c>
      <c r="C306" s="634" t="s">
        <v>297</v>
      </c>
      <c r="D306" s="632">
        <f ca="1">+SUM(INDIRECT("'Monthly Resource Report'!"&amp;(VLOOKUP(D$1,$AO$1:$AP$197,2,FALSE)&amp;$A306&amp;":"&amp;VLOOKUP(DATE(YEAR(D$1),12,1),$AO$1:$AP$181,2,FALSE)&amp;$A306)))</f>
        <v>0</v>
      </c>
      <c r="E306" s="633">
        <f t="shared" ca="1" si="596"/>
        <v>0</v>
      </c>
      <c r="F306" s="633">
        <f t="shared" ca="1" si="596"/>
        <v>0</v>
      </c>
      <c r="G306" s="633">
        <f t="shared" ca="1" si="596"/>
        <v>0</v>
      </c>
      <c r="H306" s="633">
        <f t="shared" ca="1" si="596"/>
        <v>0</v>
      </c>
      <c r="I306" s="633">
        <f t="shared" ca="1" si="596"/>
        <v>0</v>
      </c>
      <c r="J306" s="633">
        <f t="shared" ca="1" si="596"/>
        <v>0</v>
      </c>
      <c r="K306" s="633">
        <f t="shared" ca="1" si="596"/>
        <v>0</v>
      </c>
      <c r="L306" s="633">
        <f t="shared" ca="1" si="596"/>
        <v>0</v>
      </c>
      <c r="M306" s="633">
        <f t="shared" ca="1" si="596"/>
        <v>0</v>
      </c>
      <c r="N306" s="633">
        <f t="shared" ca="1" si="596"/>
        <v>0</v>
      </c>
      <c r="O306" s="633">
        <f t="shared" ca="1" si="596"/>
        <v>0</v>
      </c>
      <c r="P306" s="633">
        <f t="shared" ca="1" si="596"/>
        <v>0</v>
      </c>
      <c r="Q306" s="633">
        <f t="shared" ca="1" si="596"/>
        <v>0</v>
      </c>
      <c r="R306" s="633">
        <f t="shared" ca="1" si="596"/>
        <v>0</v>
      </c>
    </row>
    <row r="307" spans="1:18">
      <c r="A307" s="60">
        <f t="shared" si="512"/>
        <v>307</v>
      </c>
      <c r="B307" s="96" t="s">
        <v>10</v>
      </c>
      <c r="C307" s="166" t="s">
        <v>43</v>
      </c>
      <c r="D307" s="88">
        <f ca="1">+SUM(INDIRECT("'Monthly Resource Report'!"&amp;(VLOOKUP(D$1,$AO$1:$AP$197,2,FALSE)&amp;$A307&amp;":"&amp;VLOOKUP(DATE(YEAR(D$1),12,1),$AO$1:$AP$181,2,FALSE)&amp;$A307)))</f>
        <v>523.66</v>
      </c>
      <c r="E307" s="89">
        <f t="shared" ca="1" si="596"/>
        <v>0</v>
      </c>
      <c r="F307" s="89">
        <f t="shared" ca="1" si="596"/>
        <v>0</v>
      </c>
      <c r="G307" s="89">
        <f t="shared" ca="1" si="596"/>
        <v>0</v>
      </c>
      <c r="H307" s="89">
        <f t="shared" ca="1" si="596"/>
        <v>0</v>
      </c>
      <c r="I307" s="89">
        <f t="shared" ca="1" si="596"/>
        <v>0</v>
      </c>
      <c r="J307" s="89">
        <f t="shared" ca="1" si="596"/>
        <v>0</v>
      </c>
      <c r="K307" s="89">
        <f t="shared" ca="1" si="596"/>
        <v>0.96</v>
      </c>
      <c r="L307" s="89">
        <f t="shared" ca="1" si="596"/>
        <v>12.61</v>
      </c>
      <c r="M307" s="89">
        <f t="shared" ca="1" si="596"/>
        <v>11.29</v>
      </c>
      <c r="N307" s="89">
        <f t="shared" ca="1" si="596"/>
        <v>3.85</v>
      </c>
      <c r="O307" s="89">
        <f t="shared" ca="1" si="596"/>
        <v>0.67</v>
      </c>
      <c r="P307" s="89">
        <f t="shared" ca="1" si="596"/>
        <v>0.2</v>
      </c>
      <c r="Q307" s="89">
        <f t="shared" ca="1" si="596"/>
        <v>0.16</v>
      </c>
      <c r="R307" s="89">
        <f t="shared" ca="1" si="596"/>
        <v>0.85000000000000009</v>
      </c>
    </row>
    <row r="308" spans="1:18">
      <c r="A308" s="60">
        <f t="shared" si="512"/>
        <v>308</v>
      </c>
      <c r="B308" s="96" t="s">
        <v>10</v>
      </c>
      <c r="C308" s="166" t="s">
        <v>44</v>
      </c>
      <c r="D308" s="632">
        <f ca="1">+SUM(INDIRECT("'Monthly Resource Report'!"&amp;(VLOOKUP(D$1,$AO$1:$AP$197,2,FALSE)&amp;$A308&amp;":"&amp;VLOOKUP(DATE(YEAR(D$1),12,1),$AO$1:$AP$181,2,FALSE)&amp;$A308)))</f>
        <v>720.29</v>
      </c>
      <c r="E308" s="633">
        <f t="shared" ca="1" si="596"/>
        <v>0</v>
      </c>
      <c r="F308" s="633">
        <f t="shared" ca="1" si="596"/>
        <v>0</v>
      </c>
      <c r="G308" s="633">
        <f t="shared" ca="1" si="596"/>
        <v>0</v>
      </c>
      <c r="H308" s="633">
        <f t="shared" ca="1" si="596"/>
        <v>0</v>
      </c>
      <c r="I308" s="633">
        <f t="shared" ca="1" si="596"/>
        <v>0</v>
      </c>
      <c r="J308" s="633">
        <f t="shared" ca="1" si="596"/>
        <v>0</v>
      </c>
      <c r="K308" s="633">
        <f t="shared" ca="1" si="596"/>
        <v>2.08</v>
      </c>
      <c r="L308" s="633">
        <f t="shared" ca="1" si="596"/>
        <v>28.119999999999997</v>
      </c>
      <c r="M308" s="633">
        <f t="shared" ca="1" si="596"/>
        <v>25.85</v>
      </c>
      <c r="N308" s="633">
        <f t="shared" ca="1" si="596"/>
        <v>9.08</v>
      </c>
      <c r="O308" s="633">
        <f t="shared" ca="1" si="596"/>
        <v>1.6</v>
      </c>
      <c r="P308" s="633">
        <f t="shared" ca="1" si="596"/>
        <v>0.5</v>
      </c>
      <c r="Q308" s="633">
        <f t="shared" ca="1" si="596"/>
        <v>0.41</v>
      </c>
      <c r="R308" s="633">
        <f t="shared" ca="1" si="596"/>
        <v>2.2199999999999998</v>
      </c>
    </row>
    <row r="309" spans="1:18">
      <c r="A309" s="60">
        <f t="shared" si="512"/>
        <v>309</v>
      </c>
      <c r="B309" s="171" t="s">
        <v>10</v>
      </c>
      <c r="C309" s="172" t="s">
        <v>45</v>
      </c>
      <c r="D309" s="92">
        <f ca="1">+(D307*2000)/D295</f>
        <v>5.1881576531765248</v>
      </c>
      <c r="E309" s="93" t="e">
        <f t="shared" ref="E309:G309" ca="1" si="597">+(E307*2000)/E295</f>
        <v>#DIV/0!</v>
      </c>
      <c r="F309" s="93" t="e">
        <f t="shared" ca="1" si="597"/>
        <v>#DIV/0!</v>
      </c>
      <c r="G309" s="93" t="e">
        <f t="shared" ca="1" si="597"/>
        <v>#DIV/0!</v>
      </c>
      <c r="H309" s="93" t="e">
        <f t="shared" ref="H309:P309" ca="1" si="598">+(H307*2000)/H295</f>
        <v>#DIV/0!</v>
      </c>
      <c r="I309" s="93" t="e">
        <f t="shared" ca="1" si="598"/>
        <v>#DIV/0!</v>
      </c>
      <c r="J309" s="93" t="e">
        <f t="shared" ca="1" si="598"/>
        <v>#DIV/0!</v>
      </c>
      <c r="K309" s="93">
        <f t="shared" ca="1" si="598"/>
        <v>7.0564497604666071E-2</v>
      </c>
      <c r="L309" s="93">
        <f t="shared" ca="1" si="598"/>
        <v>6.1746471777957335E-2</v>
      </c>
      <c r="M309" s="93">
        <f t="shared" ca="1" si="598"/>
        <v>6.1946283080357663E-2</v>
      </c>
      <c r="N309" s="93">
        <f t="shared" ca="1" si="598"/>
        <v>6.475655571822253E-2</v>
      </c>
      <c r="O309" s="93">
        <f t="shared" ca="1" si="598"/>
        <v>7.2186413331860877E-2</v>
      </c>
      <c r="P309" s="93">
        <f t="shared" ca="1" si="598"/>
        <v>7.2718149904830123E-2</v>
      </c>
      <c r="Q309" s="93">
        <f t="shared" ref="Q309:R309" ca="1" si="599">+(Q307*2000)/Q295</f>
        <v>7.6154937219773622E-2</v>
      </c>
      <c r="R309" s="93">
        <f t="shared" ca="1" si="599"/>
        <v>6.8895866734319716E-2</v>
      </c>
    </row>
    <row r="310" spans="1:18">
      <c r="A310" s="60">
        <f t="shared" si="512"/>
        <v>310</v>
      </c>
      <c r="B310" s="96" t="s">
        <v>10</v>
      </c>
      <c r="C310" s="166" t="s">
        <v>46</v>
      </c>
      <c r="D310" s="88">
        <f ca="1">+SUM(INDIRECT("'Monthly Resource Report'!"&amp;(VLOOKUP(D$1,$AO$1:$AP$197,2,FALSE)&amp;$A310&amp;":"&amp;VLOOKUP(DATE(YEAR(D$1),12,1),$AO$1:$AP$181,2,FALSE)&amp;$A310)))</f>
        <v>49.52</v>
      </c>
      <c r="E310" s="89">
        <f t="shared" ref="E310:R311" ca="1" si="600">+SUM(INDIRECT("'Monthly Resource Report'!"&amp;(VLOOKUP(E$1,$AO$1:$AP$197,2,FALSE)&amp;$A310&amp;":"&amp;VLOOKUP(DATE(YEAR(E$1),12,1),$AO$1:$AP$181,2,FALSE)&amp;$A310)))</f>
        <v>0</v>
      </c>
      <c r="F310" s="89">
        <f t="shared" ca="1" si="600"/>
        <v>0</v>
      </c>
      <c r="G310" s="89">
        <f t="shared" ca="1" si="600"/>
        <v>0</v>
      </c>
      <c r="H310" s="89">
        <f t="shared" ca="1" si="600"/>
        <v>0</v>
      </c>
      <c r="I310" s="89">
        <f t="shared" ca="1" si="600"/>
        <v>0</v>
      </c>
      <c r="J310" s="89">
        <f t="shared" ca="1" si="600"/>
        <v>0</v>
      </c>
      <c r="K310" s="89">
        <f t="shared" ca="1" si="600"/>
        <v>4.0199999999999996</v>
      </c>
      <c r="L310" s="89">
        <f t="shared" ca="1" si="600"/>
        <v>60.04</v>
      </c>
      <c r="M310" s="89">
        <f t="shared" ca="1" si="600"/>
        <v>53.57</v>
      </c>
      <c r="N310" s="89">
        <f t="shared" ca="1" si="600"/>
        <v>17.53</v>
      </c>
      <c r="O310" s="89">
        <f t="shared" ca="1" si="600"/>
        <v>2.74</v>
      </c>
      <c r="P310" s="89">
        <f t="shared" ca="1" si="600"/>
        <v>0.82</v>
      </c>
      <c r="Q310" s="89">
        <f t="shared" ca="1" si="600"/>
        <v>0.62</v>
      </c>
      <c r="R310" s="89">
        <f t="shared" ca="1" si="600"/>
        <v>3.65</v>
      </c>
    </row>
    <row r="311" spans="1:18">
      <c r="A311" s="60">
        <f t="shared" si="512"/>
        <v>311</v>
      </c>
      <c r="B311" s="96" t="s">
        <v>10</v>
      </c>
      <c r="C311" s="166" t="s">
        <v>47</v>
      </c>
      <c r="D311" s="632">
        <f ca="1">+SUM(INDIRECT("'Monthly Resource Report'!"&amp;(VLOOKUP(D$1,$AO$1:$AP$197,2,FALSE)&amp;$A311&amp;":"&amp;VLOOKUP(DATE(YEAR(D$1),12,1),$AO$1:$AP$181,2,FALSE)&amp;$A311)))</f>
        <v>2481.37</v>
      </c>
      <c r="E311" s="633">
        <f t="shared" ca="1" si="600"/>
        <v>0</v>
      </c>
      <c r="F311" s="633">
        <f t="shared" ca="1" si="600"/>
        <v>0</v>
      </c>
      <c r="G311" s="633">
        <f t="shared" ca="1" si="600"/>
        <v>0</v>
      </c>
      <c r="H311" s="633">
        <f t="shared" ca="1" si="600"/>
        <v>0</v>
      </c>
      <c r="I311" s="633">
        <f t="shared" ca="1" si="600"/>
        <v>0</v>
      </c>
      <c r="J311" s="633">
        <f t="shared" ca="1" si="600"/>
        <v>0</v>
      </c>
      <c r="K311" s="633">
        <f t="shared" ca="1" si="600"/>
        <v>223.04</v>
      </c>
      <c r="L311" s="633">
        <f t="shared" ca="1" si="600"/>
        <v>3415.99</v>
      </c>
      <c r="M311" s="633">
        <f t="shared" ca="1" si="600"/>
        <v>3129.88</v>
      </c>
      <c r="N311" s="633">
        <f t="shared" ca="1" si="600"/>
        <v>1051.78</v>
      </c>
      <c r="O311" s="633">
        <f t="shared" ca="1" si="600"/>
        <v>169.16</v>
      </c>
      <c r="P311" s="633">
        <f t="shared" ca="1" si="600"/>
        <v>51.7</v>
      </c>
      <c r="Q311" s="633">
        <f t="shared" ca="1" si="600"/>
        <v>40.56</v>
      </c>
      <c r="R311" s="633">
        <f t="shared" ca="1" si="600"/>
        <v>244.58999999999997</v>
      </c>
    </row>
    <row r="312" spans="1:18">
      <c r="A312" s="60">
        <f t="shared" si="512"/>
        <v>312</v>
      </c>
      <c r="B312" s="180" t="s">
        <v>10</v>
      </c>
      <c r="C312" s="181" t="s">
        <v>48</v>
      </c>
      <c r="D312" s="94">
        <f ca="1">+(D310*2000)/D295</f>
        <v>0.4906190409527203</v>
      </c>
      <c r="E312" s="95" t="e">
        <f t="shared" ref="E312:G312" ca="1" si="601">+(E310*2000)/E295</f>
        <v>#DIV/0!</v>
      </c>
      <c r="F312" s="95" t="e">
        <f t="shared" ca="1" si="601"/>
        <v>#DIV/0!</v>
      </c>
      <c r="G312" s="95" t="e">
        <f t="shared" ca="1" si="601"/>
        <v>#DIV/0!</v>
      </c>
      <c r="H312" s="95" t="e">
        <f t="shared" ref="H312:P312" ca="1" si="602">+(H310*2000)/H295</f>
        <v>#DIV/0!</v>
      </c>
      <c r="I312" s="95" t="e">
        <f t="shared" ca="1" si="602"/>
        <v>#DIV/0!</v>
      </c>
      <c r="J312" s="95" t="e">
        <f t="shared" ca="1" si="602"/>
        <v>#DIV/0!</v>
      </c>
      <c r="K312" s="95">
        <f t="shared" ca="1" si="602"/>
        <v>0.29548883371953916</v>
      </c>
      <c r="L312" s="95">
        <f t="shared" ca="1" si="602"/>
        <v>0.29399351035278021</v>
      </c>
      <c r="M312" s="95">
        <f t="shared" ca="1" si="602"/>
        <v>0.29392935204736581</v>
      </c>
      <c r="N312" s="95">
        <f t="shared" ca="1" si="602"/>
        <v>0.29485257707543922</v>
      </c>
      <c r="O312" s="95">
        <f t="shared" ca="1" si="602"/>
        <v>0.29521010825268479</v>
      </c>
      <c r="P312" s="95">
        <f t="shared" ca="1" si="602"/>
        <v>0.29814441460980351</v>
      </c>
      <c r="Q312" s="95">
        <f t="shared" ref="Q312:R312" ca="1" si="603">+(Q310*2000)/Q295</f>
        <v>0.29510038172662278</v>
      </c>
      <c r="R312" s="95">
        <f t="shared" ca="1" si="603"/>
        <v>0.29584695715325521</v>
      </c>
    </row>
    <row r="313" spans="1:18">
      <c r="A313" s="60">
        <f t="shared" si="512"/>
        <v>313</v>
      </c>
      <c r="B313" s="44" t="s">
        <v>10</v>
      </c>
      <c r="C313" s="628" t="s">
        <v>273</v>
      </c>
      <c r="D313" s="384">
        <f ca="1">+D292+D324</f>
        <v>5612438.7556350613</v>
      </c>
      <c r="E313" s="385">
        <f t="shared" ref="E313:G313" ca="1" si="604">+E292+E324</f>
        <v>5681342.1163386721</v>
      </c>
      <c r="F313" s="385">
        <f t="shared" ca="1" si="604"/>
        <v>5625568.0713370955</v>
      </c>
      <c r="G313" s="385">
        <f t="shared" ca="1" si="604"/>
        <v>5635614.0322419936</v>
      </c>
      <c r="H313" s="385">
        <f t="shared" ref="H313:P313" ca="1" si="605">+H292+H324</f>
        <v>5423247.6682147663</v>
      </c>
      <c r="I313" s="385">
        <f t="shared" ca="1" si="605"/>
        <v>5657344.6150986152</v>
      </c>
      <c r="J313" s="385">
        <f t="shared" ca="1" si="605"/>
        <v>5767772.7264516</v>
      </c>
      <c r="K313" s="385">
        <f t="shared" ca="1" si="605"/>
        <v>6079841.8045352343</v>
      </c>
      <c r="L313" s="385">
        <f t="shared" ca="1" si="605"/>
        <v>5889432.7141311746</v>
      </c>
      <c r="M313" s="385">
        <f t="shared" ca="1" si="605"/>
        <v>6050523.7510552546</v>
      </c>
      <c r="N313" s="385">
        <f t="shared" ca="1" si="605"/>
        <v>5875508.8724177098</v>
      </c>
      <c r="O313" s="385">
        <f t="shared" ca="1" si="605"/>
        <v>5964654.7581877718</v>
      </c>
      <c r="P313" s="385">
        <f t="shared" ca="1" si="605"/>
        <v>5803324.496804934</v>
      </c>
      <c r="Q313" s="385">
        <f t="shared" ref="Q313:R313" ca="1" si="606">+Q292+Q324</f>
        <v>5861857.5888113305</v>
      </c>
      <c r="R313" s="385">
        <f t="shared" ca="1" si="606"/>
        <v>5675535.1668050457</v>
      </c>
    </row>
    <row r="314" spans="1:18">
      <c r="A314" s="60">
        <f t="shared" si="512"/>
        <v>314</v>
      </c>
      <c r="B314" s="43" t="s">
        <v>10</v>
      </c>
      <c r="C314" s="627" t="s">
        <v>49</v>
      </c>
      <c r="D314" s="96">
        <f>+(DATE(YEAR(D$1)+1,1,1)-D$1)*24</f>
        <v>8760</v>
      </c>
      <c r="E314" s="17">
        <f t="shared" ref="E314:R314" si="607">+(DATE(YEAR(E$1)+1,1,1)-E$1)*24</f>
        <v>8760</v>
      </c>
      <c r="F314" s="17">
        <f t="shared" si="607"/>
        <v>8760</v>
      </c>
      <c r="G314" s="17">
        <f t="shared" si="607"/>
        <v>8784</v>
      </c>
      <c r="H314" s="17">
        <f t="shared" si="607"/>
        <v>8760</v>
      </c>
      <c r="I314" s="17">
        <f t="shared" si="607"/>
        <v>8760</v>
      </c>
      <c r="J314" s="17">
        <f t="shared" si="607"/>
        <v>8760</v>
      </c>
      <c r="K314" s="17">
        <f t="shared" si="607"/>
        <v>8784</v>
      </c>
      <c r="L314" s="17">
        <f t="shared" si="607"/>
        <v>8760</v>
      </c>
      <c r="M314" s="17">
        <f t="shared" si="607"/>
        <v>8760</v>
      </c>
      <c r="N314" s="17">
        <f t="shared" si="607"/>
        <v>8760</v>
      </c>
      <c r="O314" s="17">
        <f t="shared" si="607"/>
        <v>8784</v>
      </c>
      <c r="P314" s="17">
        <f t="shared" si="607"/>
        <v>8760</v>
      </c>
      <c r="Q314" s="17">
        <f t="shared" si="607"/>
        <v>8760</v>
      </c>
      <c r="R314" s="17">
        <f t="shared" si="607"/>
        <v>8760</v>
      </c>
    </row>
    <row r="315" spans="1:18">
      <c r="A315" s="60">
        <f t="shared" si="512"/>
        <v>315</v>
      </c>
      <c r="B315" s="43" t="s">
        <v>10</v>
      </c>
      <c r="C315" s="166" t="s">
        <v>50</v>
      </c>
      <c r="D315" s="97">
        <f ca="1">+SUM(D297,D299,D306)</f>
        <v>504575.56</v>
      </c>
      <c r="E315" s="85">
        <f t="shared" ref="E315:G315" ca="1" si="608">+SUM(E297,E299,E306)</f>
        <v>0</v>
      </c>
      <c r="F315" s="85">
        <f t="shared" ca="1" si="608"/>
        <v>0</v>
      </c>
      <c r="G315" s="85">
        <f t="shared" ca="1" si="608"/>
        <v>0</v>
      </c>
      <c r="H315" s="85">
        <f t="shared" ref="H315:P315" ca="1" si="609">+SUM(H297,H299,H306)</f>
        <v>0</v>
      </c>
      <c r="I315" s="85">
        <f t="shared" ca="1" si="609"/>
        <v>0</v>
      </c>
      <c r="J315" s="85">
        <f t="shared" ca="1" si="609"/>
        <v>0</v>
      </c>
      <c r="K315" s="85">
        <f t="shared" ca="1" si="609"/>
        <v>163849.92000000001</v>
      </c>
      <c r="L315" s="85">
        <f t="shared" ca="1" si="609"/>
        <v>2634396.7400000002</v>
      </c>
      <c r="M315" s="85">
        <f t="shared" ca="1" si="609"/>
        <v>2480100.44</v>
      </c>
      <c r="N315" s="85">
        <f t="shared" ca="1" si="609"/>
        <v>847859.84</v>
      </c>
      <c r="O315" s="85">
        <f t="shared" ca="1" si="609"/>
        <v>140259.41</v>
      </c>
      <c r="P315" s="85">
        <f t="shared" ca="1" si="609"/>
        <v>43911.98</v>
      </c>
      <c r="Q315" s="85">
        <f t="shared" ref="Q315:R315" ca="1" si="610">+SUM(Q297,Q299,Q306)</f>
        <v>35002.32</v>
      </c>
      <c r="R315" s="85">
        <f t="shared" ca="1" si="610"/>
        <v>213568.07</v>
      </c>
    </row>
    <row r="316" spans="1:18">
      <c r="A316" s="60">
        <f t="shared" si="512"/>
        <v>316</v>
      </c>
      <c r="B316" s="43" t="s">
        <v>10</v>
      </c>
      <c r="C316" s="166" t="s">
        <v>51</v>
      </c>
      <c r="D316" s="98">
        <f ca="1">+D315/D293</f>
        <v>34.201556293635193</v>
      </c>
      <c r="E316" s="86" t="e">
        <f t="shared" ref="E316" ca="1" si="611">+E315/E293</f>
        <v>#DIV/0!</v>
      </c>
      <c r="F316" s="86" t="e">
        <f t="shared" ref="F316" ca="1" si="612">+F315/F293</f>
        <v>#DIV/0!</v>
      </c>
      <c r="G316" s="86" t="e">
        <f t="shared" ref="G316:P316" ca="1" si="613">+G315/G293</f>
        <v>#DIV/0!</v>
      </c>
      <c r="H316" s="86" t="e">
        <f t="shared" ca="1" si="613"/>
        <v>#DIV/0!</v>
      </c>
      <c r="I316" s="86" t="e">
        <f t="shared" ca="1" si="613"/>
        <v>#DIV/0!</v>
      </c>
      <c r="J316" s="86" t="e">
        <f t="shared" ca="1" si="613"/>
        <v>#DIV/0!</v>
      </c>
      <c r="K316" s="86">
        <f t="shared" ca="1" si="613"/>
        <v>81.965942971485745</v>
      </c>
      <c r="L316" s="86">
        <f t="shared" ca="1" si="613"/>
        <v>88.361063258871681</v>
      </c>
      <c r="M316" s="86">
        <f t="shared" ca="1" si="613"/>
        <v>93.24737526788735</v>
      </c>
      <c r="N316" s="86">
        <f t="shared" ca="1" si="613"/>
        <v>97.44395356855533</v>
      </c>
      <c r="O316" s="86">
        <f t="shared" ca="1" si="613"/>
        <v>102.98047723935389</v>
      </c>
      <c r="P316" s="86">
        <f t="shared" ca="1" si="613"/>
        <v>108.42464197530865</v>
      </c>
      <c r="Q316" s="86">
        <f t="shared" ref="Q316:R316" ca="1" si="614">+Q315/Q293</f>
        <v>113.27611650485437</v>
      </c>
      <c r="R316" s="86">
        <f t="shared" ca="1" si="614"/>
        <v>117.86317328918322</v>
      </c>
    </row>
    <row r="317" spans="1:18">
      <c r="A317" s="60">
        <f t="shared" si="512"/>
        <v>317</v>
      </c>
      <c r="B317" s="43" t="s">
        <v>10</v>
      </c>
      <c r="C317" s="166" t="s">
        <v>52</v>
      </c>
      <c r="D317" s="99">
        <f ca="1">+D311+D308</f>
        <v>3201.66</v>
      </c>
      <c r="E317" s="87">
        <f t="shared" ref="E317:G317" ca="1" si="615">+E311+E308</f>
        <v>0</v>
      </c>
      <c r="F317" s="87">
        <f t="shared" ca="1" si="615"/>
        <v>0</v>
      </c>
      <c r="G317" s="87">
        <f t="shared" ca="1" si="615"/>
        <v>0</v>
      </c>
      <c r="H317" s="87">
        <f t="shared" ref="H317:P317" ca="1" si="616">+H311+H308</f>
        <v>0</v>
      </c>
      <c r="I317" s="87">
        <f t="shared" ca="1" si="616"/>
        <v>0</v>
      </c>
      <c r="J317" s="87">
        <f t="shared" ca="1" si="616"/>
        <v>0</v>
      </c>
      <c r="K317" s="87">
        <f t="shared" ca="1" si="616"/>
        <v>225.12</v>
      </c>
      <c r="L317" s="87">
        <f t="shared" ca="1" si="616"/>
        <v>3444.1099999999997</v>
      </c>
      <c r="M317" s="87">
        <f t="shared" ca="1" si="616"/>
        <v>3155.73</v>
      </c>
      <c r="N317" s="87">
        <f t="shared" ca="1" si="616"/>
        <v>1060.8599999999999</v>
      </c>
      <c r="O317" s="87">
        <f t="shared" ca="1" si="616"/>
        <v>170.76</v>
      </c>
      <c r="P317" s="87">
        <f t="shared" ca="1" si="616"/>
        <v>52.2</v>
      </c>
      <c r="Q317" s="87">
        <f t="shared" ref="Q317:R317" ca="1" si="617">+Q311+Q308</f>
        <v>40.97</v>
      </c>
      <c r="R317" s="87">
        <f t="shared" ca="1" si="617"/>
        <v>246.80999999999997</v>
      </c>
    </row>
    <row r="318" spans="1:18">
      <c r="A318" s="60">
        <f t="shared" si="512"/>
        <v>318</v>
      </c>
      <c r="B318" s="43" t="s">
        <v>10</v>
      </c>
      <c r="C318" s="166" t="s">
        <v>53</v>
      </c>
      <c r="D318" s="98">
        <f ca="1">+D317/D293</f>
        <v>0.2170175557513726</v>
      </c>
      <c r="E318" s="86" t="e">
        <f t="shared" ref="E318" ca="1" si="618">+E317/E293</f>
        <v>#DIV/0!</v>
      </c>
      <c r="F318" s="86" t="e">
        <f t="shared" ref="F318" ca="1" si="619">+F317/F293</f>
        <v>#DIV/0!</v>
      </c>
      <c r="G318" s="86" t="e">
        <f t="shared" ref="G318:P318" ca="1" si="620">+G317/G293</f>
        <v>#DIV/0!</v>
      </c>
      <c r="H318" s="86" t="e">
        <f t="shared" ca="1" si="620"/>
        <v>#DIV/0!</v>
      </c>
      <c r="I318" s="86" t="e">
        <f t="shared" ca="1" si="620"/>
        <v>#DIV/0!</v>
      </c>
      <c r="J318" s="86" t="e">
        <f t="shared" ca="1" si="620"/>
        <v>#DIV/0!</v>
      </c>
      <c r="K318" s="86">
        <f t="shared" ca="1" si="620"/>
        <v>0.11261630815407704</v>
      </c>
      <c r="L318" s="86">
        <f t="shared" ca="1" si="620"/>
        <v>0.11551988998457099</v>
      </c>
      <c r="M318" s="86">
        <f t="shared" ca="1" si="620"/>
        <v>0.11864984772718727</v>
      </c>
      <c r="N318" s="86">
        <f t="shared" ca="1" si="620"/>
        <v>0.12192391679117341</v>
      </c>
      <c r="O318" s="86">
        <f t="shared" ca="1" si="620"/>
        <v>0.12537444933920705</v>
      </c>
      <c r="P318" s="86">
        <f t="shared" ca="1" si="620"/>
        <v>0.12888888888888889</v>
      </c>
      <c r="Q318" s="86">
        <f t="shared" ref="Q318:R318" ca="1" si="621">+Q317/Q293</f>
        <v>0.13258899676375405</v>
      </c>
      <c r="R318" s="86">
        <f t="shared" ca="1" si="621"/>
        <v>0.13620860927152317</v>
      </c>
    </row>
    <row r="319" spans="1:18">
      <c r="A319" s="60">
        <f t="shared" si="512"/>
        <v>319</v>
      </c>
      <c r="B319" s="43" t="s">
        <v>10</v>
      </c>
      <c r="C319" s="166" t="s">
        <v>228</v>
      </c>
      <c r="D319" s="85">
        <f ca="1">+D317+D315</f>
        <v>507777.22</v>
      </c>
      <c r="E319" s="85">
        <f t="shared" ref="E319:G319" ca="1" si="622">+E317+E315</f>
        <v>0</v>
      </c>
      <c r="F319" s="85">
        <f t="shared" ca="1" si="622"/>
        <v>0</v>
      </c>
      <c r="G319" s="85">
        <f t="shared" ca="1" si="622"/>
        <v>0</v>
      </c>
      <c r="H319" s="85">
        <f t="shared" ref="H319:P319" ca="1" si="623">+H317+H315</f>
        <v>0</v>
      </c>
      <c r="I319" s="85">
        <f t="shared" ca="1" si="623"/>
        <v>0</v>
      </c>
      <c r="J319" s="85">
        <f t="shared" ca="1" si="623"/>
        <v>0</v>
      </c>
      <c r="K319" s="85">
        <f t="shared" ca="1" si="623"/>
        <v>164075.04</v>
      </c>
      <c r="L319" s="85">
        <f t="shared" ca="1" si="623"/>
        <v>2637840.85</v>
      </c>
      <c r="M319" s="85">
        <f t="shared" ca="1" si="623"/>
        <v>2483256.17</v>
      </c>
      <c r="N319" s="85">
        <f t="shared" ca="1" si="623"/>
        <v>848920.7</v>
      </c>
      <c r="O319" s="85">
        <f t="shared" ca="1" si="623"/>
        <v>140430.17000000001</v>
      </c>
      <c r="P319" s="85">
        <f t="shared" ca="1" si="623"/>
        <v>43964.18</v>
      </c>
      <c r="Q319" s="85">
        <f t="shared" ref="Q319:R319" ca="1" si="624">+Q317+Q315</f>
        <v>35043.29</v>
      </c>
      <c r="R319" s="85">
        <f t="shared" ca="1" si="624"/>
        <v>213814.88</v>
      </c>
    </row>
    <row r="320" spans="1:18">
      <c r="A320" s="60">
        <f t="shared" si="512"/>
        <v>320</v>
      </c>
      <c r="B320" s="183" t="s">
        <v>10</v>
      </c>
      <c r="C320" s="351" t="s">
        <v>229</v>
      </c>
      <c r="D320" s="184">
        <f ca="1">+D319/D293</f>
        <v>34.418573849386561</v>
      </c>
      <c r="E320" s="184" t="e">
        <f t="shared" ref="E320" ca="1" si="625">+E319/E293</f>
        <v>#DIV/0!</v>
      </c>
      <c r="F320" s="184" t="e">
        <f t="shared" ref="F320" ca="1" si="626">+F319/F293</f>
        <v>#DIV/0!</v>
      </c>
      <c r="G320" s="184" t="e">
        <f t="shared" ref="G320:P320" ca="1" si="627">+G319/G293</f>
        <v>#DIV/0!</v>
      </c>
      <c r="H320" s="184" t="e">
        <f t="shared" ca="1" si="627"/>
        <v>#DIV/0!</v>
      </c>
      <c r="I320" s="184" t="e">
        <f t="shared" ca="1" si="627"/>
        <v>#DIV/0!</v>
      </c>
      <c r="J320" s="184" t="e">
        <f t="shared" ca="1" si="627"/>
        <v>#DIV/0!</v>
      </c>
      <c r="K320" s="184">
        <f t="shared" ca="1" si="627"/>
        <v>82.078559279639819</v>
      </c>
      <c r="L320" s="184">
        <f t="shared" ca="1" si="627"/>
        <v>88.47658314885625</v>
      </c>
      <c r="M320" s="184">
        <f t="shared" ca="1" si="627"/>
        <v>93.366025115614534</v>
      </c>
      <c r="N320" s="184">
        <f t="shared" ca="1" si="627"/>
        <v>97.565877485346505</v>
      </c>
      <c r="O320" s="184">
        <f t="shared" ca="1" si="627"/>
        <v>103.10585168869311</v>
      </c>
      <c r="P320" s="184">
        <f t="shared" ca="1" si="627"/>
        <v>108.55353086419753</v>
      </c>
      <c r="Q320" s="184">
        <f t="shared" ref="Q320:R320" ca="1" si="628">+Q319/Q293</f>
        <v>113.40870550161813</v>
      </c>
      <c r="R320" s="184">
        <f t="shared" ca="1" si="628"/>
        <v>117.99938189845474</v>
      </c>
    </row>
    <row r="321" spans="1:18" ht="15.75" thickBot="1">
      <c r="A321" s="60">
        <f t="shared" si="512"/>
        <v>321</v>
      </c>
      <c r="B321" s="42"/>
      <c r="C321" s="185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</row>
    <row r="322" spans="1:18">
      <c r="A322" s="60">
        <f t="shared" si="512"/>
        <v>322</v>
      </c>
      <c r="B322" s="188" t="s">
        <v>32</v>
      </c>
      <c r="C322" s="189" t="s">
        <v>33</v>
      </c>
      <c r="D322" s="100" t="str">
        <f>+D$2</f>
        <v>CY 2013</v>
      </c>
      <c r="E322" s="101" t="str">
        <f t="shared" ref="E322:R322" si="629">+E$2</f>
        <v>CY 2014</v>
      </c>
      <c r="F322" s="101" t="str">
        <f t="shared" si="629"/>
        <v>CY 2015</v>
      </c>
      <c r="G322" s="101" t="str">
        <f t="shared" si="629"/>
        <v>CY 2016</v>
      </c>
      <c r="H322" s="101" t="str">
        <f t="shared" si="629"/>
        <v>CY 2017</v>
      </c>
      <c r="I322" s="101" t="str">
        <f t="shared" si="629"/>
        <v>CY 2018</v>
      </c>
      <c r="J322" s="101" t="str">
        <f t="shared" si="629"/>
        <v>CY 2019</v>
      </c>
      <c r="K322" s="101" t="str">
        <f t="shared" si="629"/>
        <v>CY 2020</v>
      </c>
      <c r="L322" s="101" t="str">
        <f t="shared" si="629"/>
        <v>CY 2021</v>
      </c>
      <c r="M322" s="101" t="str">
        <f t="shared" si="629"/>
        <v>CY 2022</v>
      </c>
      <c r="N322" s="101" t="str">
        <f t="shared" si="629"/>
        <v>CY 2023</v>
      </c>
      <c r="O322" s="101" t="str">
        <f t="shared" si="629"/>
        <v>CY 2024</v>
      </c>
      <c r="P322" s="101" t="str">
        <f t="shared" si="629"/>
        <v>CY 2025</v>
      </c>
      <c r="Q322" s="101" t="str">
        <f t="shared" si="629"/>
        <v>CY 2026</v>
      </c>
      <c r="R322" s="101" t="str">
        <f t="shared" si="629"/>
        <v>CY 2027</v>
      </c>
    </row>
    <row r="323" spans="1:18">
      <c r="A323" s="60">
        <f t="shared" si="512"/>
        <v>323</v>
      </c>
      <c r="B323" s="75" t="s">
        <v>54</v>
      </c>
      <c r="C323" s="163" t="s">
        <v>34</v>
      </c>
      <c r="D323" s="630">
        <f ca="1">+AVERAGE(INDIRECT("'Monthly Resource Report'!"&amp;VLOOKUP(D$1,$AO$1:$AP$197,2,FALSE)&amp;$A323&amp;":"&amp;VLOOKUP(DATE(YEAR(D$1),12,1),$AO$1:$AP$197,2,FALSE)&amp;$A323))</f>
        <v>1695.5833333333333</v>
      </c>
      <c r="E323" s="631">
        <f t="shared" ref="E323:R323" ca="1" si="630">+AVERAGE(INDIRECT("'Monthly Resource Report'!"&amp;VLOOKUP(E$1,$AO$1:$AP$197,2,FALSE)&amp;$A323&amp;":"&amp;VLOOKUP(DATE(YEAR(E$1),12,1),$AO$1:$AP$197,2,FALSE)&amp;$A323))</f>
        <v>1695.5833333333333</v>
      </c>
      <c r="F323" s="631">
        <f t="shared" ca="1" si="630"/>
        <v>1695.5833333333333</v>
      </c>
      <c r="G323" s="631">
        <f t="shared" ca="1" si="630"/>
        <v>1695.5833333333333</v>
      </c>
      <c r="H323" s="631">
        <f t="shared" ca="1" si="630"/>
        <v>1695.5833333333333</v>
      </c>
      <c r="I323" s="631">
        <f t="shared" ca="1" si="630"/>
        <v>1695.5833333333333</v>
      </c>
      <c r="J323" s="631">
        <f t="shared" ca="1" si="630"/>
        <v>1695.5833333333333</v>
      </c>
      <c r="K323" s="631">
        <f t="shared" ca="1" si="630"/>
        <v>1695.5833333333333</v>
      </c>
      <c r="L323" s="631">
        <f t="shared" ca="1" si="630"/>
        <v>1695.5833333333333</v>
      </c>
      <c r="M323" s="631">
        <f t="shared" ca="1" si="630"/>
        <v>1695.5833333333333</v>
      </c>
      <c r="N323" s="631">
        <f t="shared" ca="1" si="630"/>
        <v>1695.5833333333333</v>
      </c>
      <c r="O323" s="631">
        <f t="shared" ca="1" si="630"/>
        <v>1695.5833333333333</v>
      </c>
      <c r="P323" s="631">
        <f t="shared" ca="1" si="630"/>
        <v>1695.5833333333333</v>
      </c>
      <c r="Q323" s="631">
        <f t="shared" ca="1" si="630"/>
        <v>1695.5833333333333</v>
      </c>
      <c r="R323" s="631">
        <f t="shared" ca="1" si="630"/>
        <v>1695.5833333333333</v>
      </c>
    </row>
    <row r="324" spans="1:18">
      <c r="A324" s="60">
        <f t="shared" ref="A324:A387" si="631">+ROW(A324)</f>
        <v>324</v>
      </c>
      <c r="B324" s="96" t="s">
        <v>54</v>
      </c>
      <c r="C324" s="166" t="s">
        <v>35</v>
      </c>
      <c r="D324" s="90">
        <f ca="1">+SUM(INDIRECT("'Monthly Resource Report'!"&amp;(VLOOKUP(D$1,$AO$1:$AP$197,2,FALSE)&amp;$A324&amp;":"&amp;VLOOKUP(DATE(YEAR(D$1),12,1),$AO$1:$AP$181,2,FALSE)&amp;$A324)))</f>
        <v>5604027.6131350612</v>
      </c>
      <c r="E324" s="91">
        <f t="shared" ref="E324:R325" ca="1" si="632">+SUM(INDIRECT("'Monthly Resource Report'!"&amp;(VLOOKUP(E$1,$AO$1:$AP$197,2,FALSE)&amp;$A324&amp;":"&amp;VLOOKUP(DATE(YEAR(E$1),12,1),$AO$1:$AP$181,2,FALSE)&amp;$A324)))</f>
        <v>5681342.1163386721</v>
      </c>
      <c r="F324" s="91">
        <f t="shared" ca="1" si="632"/>
        <v>5625568.0713370955</v>
      </c>
      <c r="G324" s="91">
        <f t="shared" ca="1" si="632"/>
        <v>5635614.0322419936</v>
      </c>
      <c r="H324" s="91">
        <f t="shared" ca="1" si="632"/>
        <v>5423247.6682147663</v>
      </c>
      <c r="I324" s="91">
        <f t="shared" ca="1" si="632"/>
        <v>5657344.6150986152</v>
      </c>
      <c r="J324" s="91">
        <f t="shared" ca="1" si="632"/>
        <v>5767772.7264516</v>
      </c>
      <c r="K324" s="91">
        <f t="shared" ca="1" si="632"/>
        <v>6079841.8045352343</v>
      </c>
      <c r="L324" s="91">
        <f t="shared" ca="1" si="632"/>
        <v>5889432.7141311746</v>
      </c>
      <c r="M324" s="91">
        <f t="shared" ca="1" si="632"/>
        <v>6050523.7510552546</v>
      </c>
      <c r="N324" s="91">
        <f t="shared" ca="1" si="632"/>
        <v>5875508.8724177098</v>
      </c>
      <c r="O324" s="91">
        <f t="shared" ca="1" si="632"/>
        <v>5964654.7581877718</v>
      </c>
      <c r="P324" s="91">
        <f t="shared" ca="1" si="632"/>
        <v>5803324.496804934</v>
      </c>
      <c r="Q324" s="91">
        <f t="shared" ca="1" si="632"/>
        <v>5861857.5888113305</v>
      </c>
      <c r="R324" s="91">
        <f t="shared" ca="1" si="632"/>
        <v>5675535.1668050457</v>
      </c>
    </row>
    <row r="325" spans="1:18">
      <c r="A325" s="60">
        <f t="shared" si="631"/>
        <v>325</v>
      </c>
      <c r="B325" s="96" t="s">
        <v>54</v>
      </c>
      <c r="C325" s="166" t="s">
        <v>36</v>
      </c>
      <c r="D325" s="88">
        <f ca="1">+SUM(INDIRECT("'Monthly Resource Report'!"&amp;(VLOOKUP(D$1,$AO$1:$AP$197,2,FALSE)&amp;$A325&amp;":"&amp;VLOOKUP(DATE(YEAR(D$1),12,1),$AO$1:$AP$181,2,FALSE)&amp;$A325)))</f>
        <v>11678062.890000001</v>
      </c>
      <c r="E325" s="89">
        <f t="shared" ca="1" si="632"/>
        <v>11856894.190000001</v>
      </c>
      <c r="F325" s="89">
        <f t="shared" ca="1" si="632"/>
        <v>11721325.749999998</v>
      </c>
      <c r="G325" s="89">
        <f t="shared" ca="1" si="632"/>
        <v>11743238.609999999</v>
      </c>
      <c r="H325" s="89">
        <f t="shared" ca="1" si="632"/>
        <v>11278546.270000001</v>
      </c>
      <c r="I325" s="89">
        <f t="shared" ca="1" si="632"/>
        <v>11818863.830000002</v>
      </c>
      <c r="J325" s="89">
        <f t="shared" ca="1" si="632"/>
        <v>12121495.460000001</v>
      </c>
      <c r="K325" s="89">
        <f t="shared" ca="1" si="632"/>
        <v>12839203.009999998</v>
      </c>
      <c r="L325" s="89">
        <f t="shared" ca="1" si="632"/>
        <v>12487067.419999998</v>
      </c>
      <c r="M325" s="89">
        <f t="shared" ca="1" si="632"/>
        <v>12815610.549999999</v>
      </c>
      <c r="N325" s="89">
        <f t="shared" ca="1" si="632"/>
        <v>12408840.99</v>
      </c>
      <c r="O325" s="89">
        <f t="shared" ca="1" si="632"/>
        <v>12587318.120000001</v>
      </c>
      <c r="P325" s="89">
        <f t="shared" ca="1" si="632"/>
        <v>12235255.849999998</v>
      </c>
      <c r="Q325" s="89">
        <f t="shared" ca="1" si="632"/>
        <v>12365750.609999998</v>
      </c>
      <c r="R325" s="89">
        <f t="shared" ca="1" si="632"/>
        <v>11971577.75</v>
      </c>
    </row>
    <row r="326" spans="1:18">
      <c r="A326" s="60">
        <f t="shared" si="631"/>
        <v>326</v>
      </c>
      <c r="B326" s="171" t="s">
        <v>54</v>
      </c>
      <c r="C326" s="172" t="s">
        <v>95</v>
      </c>
      <c r="D326" s="77">
        <f ca="1">+D325/(D323*D346)</f>
        <v>0.78622629501437735</v>
      </c>
      <c r="E326" s="78">
        <f t="shared" ref="E326" ca="1" si="633">+E325/(E323*E346)</f>
        <v>0.79826612317389201</v>
      </c>
      <c r="F326" s="78">
        <f t="shared" ref="F326" ca="1" si="634">+F325/(F323*F346)</f>
        <v>0.78913896969766317</v>
      </c>
      <c r="G326" s="78">
        <f t="shared" ref="G326:P326" ca="1" si="635">+G325/(G323*G346)</f>
        <v>0.78845410609531186</v>
      </c>
      <c r="H326" s="78">
        <f t="shared" ca="1" si="635"/>
        <v>0.75932881425083043</v>
      </c>
      <c r="I326" s="78">
        <f t="shared" ca="1" si="635"/>
        <v>0.79570572687165364</v>
      </c>
      <c r="J326" s="78">
        <f t="shared" ca="1" si="635"/>
        <v>0.81608041978521961</v>
      </c>
      <c r="K326" s="78">
        <f t="shared" ca="1" si="635"/>
        <v>0.86203837530861394</v>
      </c>
      <c r="L326" s="78">
        <f t="shared" ca="1" si="635"/>
        <v>0.84069257424776012</v>
      </c>
      <c r="M326" s="78">
        <f t="shared" ca="1" si="635"/>
        <v>0.86281176047628438</v>
      </c>
      <c r="N326" s="78">
        <f t="shared" ca="1" si="635"/>
        <v>0.83542597508568794</v>
      </c>
      <c r="O326" s="78">
        <f t="shared" ca="1" si="635"/>
        <v>0.84512654354060879</v>
      </c>
      <c r="P326" s="78">
        <f t="shared" ca="1" si="635"/>
        <v>0.82373934496755252</v>
      </c>
      <c r="Q326" s="78">
        <f t="shared" ref="Q326:R326" ca="1" si="636">+Q325/(Q323*Q346)</f>
        <v>0.83252491262890205</v>
      </c>
      <c r="R326" s="78">
        <f t="shared" ca="1" si="636"/>
        <v>0.80598720083267639</v>
      </c>
    </row>
    <row r="327" spans="1:18">
      <c r="A327" s="60">
        <f t="shared" si="631"/>
        <v>327</v>
      </c>
      <c r="B327" s="96" t="s">
        <v>54</v>
      </c>
      <c r="C327" s="166" t="s">
        <v>268</v>
      </c>
      <c r="D327" s="88">
        <f ca="1">+SUM(INDIRECT("'Monthly Resource Report'!"&amp;(VLOOKUP(D$1,$AO$1:$AP$197,2,FALSE)&amp;$A327&amp;":"&amp;VLOOKUP(DATE(YEAR(D$1),12,1),$AO$1:$AP$181,2,FALSE)&amp;$A327)))</f>
        <v>127123657.27</v>
      </c>
      <c r="E327" s="89">
        <f t="shared" ref="E327:R327" ca="1" si="637">+SUM(INDIRECT("'Monthly Resource Report'!"&amp;(VLOOKUP(E$1,$AO$1:$AP$197,2,FALSE)&amp;$A327&amp;":"&amp;VLOOKUP(DATE(YEAR(E$1),12,1),$AO$1:$AP$181,2,FALSE)&amp;$A327)))</f>
        <v>128836900.56000002</v>
      </c>
      <c r="F327" s="89">
        <f t="shared" ca="1" si="637"/>
        <v>127589578.55000001</v>
      </c>
      <c r="G327" s="89">
        <f t="shared" ca="1" si="637"/>
        <v>127854049.12</v>
      </c>
      <c r="H327" s="89">
        <f t="shared" ca="1" si="637"/>
        <v>123042802.86</v>
      </c>
      <c r="I327" s="89">
        <f t="shared" ca="1" si="637"/>
        <v>128254830.42999998</v>
      </c>
      <c r="J327" s="89">
        <f t="shared" ca="1" si="637"/>
        <v>131074278.07000001</v>
      </c>
      <c r="K327" s="89">
        <f t="shared" ca="1" si="637"/>
        <v>138784238.81</v>
      </c>
      <c r="L327" s="89">
        <f t="shared" ca="1" si="637"/>
        <v>135448631.97999999</v>
      </c>
      <c r="M327" s="89">
        <f t="shared" ca="1" si="637"/>
        <v>138998330.14000002</v>
      </c>
      <c r="N327" s="89">
        <f t="shared" ca="1" si="637"/>
        <v>134690129.62</v>
      </c>
      <c r="O327" s="89">
        <f t="shared" ca="1" si="637"/>
        <v>136434498.91</v>
      </c>
      <c r="P327" s="89">
        <f t="shared" ca="1" si="637"/>
        <v>132700855.86</v>
      </c>
      <c r="Q327" s="89">
        <f t="shared" ca="1" si="637"/>
        <v>133950438.43000001</v>
      </c>
      <c r="R327" s="89">
        <f t="shared" ca="1" si="637"/>
        <v>129894384.17999999</v>
      </c>
    </row>
    <row r="328" spans="1:18">
      <c r="A328" s="60">
        <f t="shared" si="631"/>
        <v>328</v>
      </c>
      <c r="B328" s="171" t="s">
        <v>54</v>
      </c>
      <c r="C328" s="172" t="s">
        <v>269</v>
      </c>
      <c r="D328" s="92">
        <f ca="1">+D327/D325</f>
        <v>10.885680139542389</v>
      </c>
      <c r="E328" s="93">
        <f t="shared" ref="E328" ca="1" si="638">+E327/E325</f>
        <v>10.865990578600247</v>
      </c>
      <c r="F328" s="93">
        <f t="shared" ref="F328" ca="1" si="639">+F327/F325</f>
        <v>10.885251487017161</v>
      </c>
      <c r="G328" s="93">
        <f t="shared" ref="G328:P328" ca="1" si="640">+G327/G325</f>
        <v>10.887460722387553</v>
      </c>
      <c r="H328" s="93">
        <f t="shared" ca="1" si="640"/>
        <v>10.909455874404989</v>
      </c>
      <c r="I328" s="93">
        <f t="shared" ca="1" si="640"/>
        <v>10.851705567877751</v>
      </c>
      <c r="J328" s="93">
        <f t="shared" ca="1" si="640"/>
        <v>10.813375173264307</v>
      </c>
      <c r="K328" s="93">
        <f t="shared" ca="1" si="640"/>
        <v>10.809412289992292</v>
      </c>
      <c r="L328" s="93">
        <f t="shared" ca="1" si="640"/>
        <v>10.847113050984072</v>
      </c>
      <c r="M328" s="93">
        <f t="shared" ca="1" si="640"/>
        <v>10.846017019454452</v>
      </c>
      <c r="N328" s="93">
        <f t="shared" ca="1" si="640"/>
        <v>10.854368246683448</v>
      </c>
      <c r="O328" s="93">
        <f t="shared" ca="1" si="640"/>
        <v>10.839044315025223</v>
      </c>
      <c r="P328" s="93">
        <f t="shared" ca="1" si="640"/>
        <v>10.845776948750935</v>
      </c>
      <c r="Q328" s="93">
        <f t="shared" ref="Q328:R328" ca="1" si="641">+Q327/Q325</f>
        <v>10.8323742451733</v>
      </c>
      <c r="R328" s="93">
        <f t="shared" ca="1" si="641"/>
        <v>10.850231013201245</v>
      </c>
    </row>
    <row r="329" spans="1:18">
      <c r="A329" s="60">
        <f t="shared" si="631"/>
        <v>329</v>
      </c>
      <c r="B329" s="96" t="s">
        <v>54</v>
      </c>
      <c r="C329" s="166" t="s">
        <v>37</v>
      </c>
      <c r="D329" s="632">
        <f ca="1">+SUM(INDIRECT("'Monthly Resource Report'!"&amp;(VLOOKUP(D$1,$AO$1:$AP$197,2,FALSE)&amp;$A329&amp;":"&amp;VLOOKUP(DATE(YEAR(D$1),12,1),$AO$1:$AP$181,2,FALSE)&amp;$A329)))</f>
        <v>286075241.40999997</v>
      </c>
      <c r="E329" s="633">
        <f t="shared" ref="E329:R329" ca="1" si="642">+SUM(INDIRECT("'Monthly Resource Report'!"&amp;(VLOOKUP(E$1,$AO$1:$AP$197,2,FALSE)&amp;$A329&amp;":"&amp;VLOOKUP(DATE(YEAR(E$1),12,1),$AO$1:$AP$181,2,FALSE)&amp;$A329)))</f>
        <v>297785648.94</v>
      </c>
      <c r="F329" s="633">
        <f t="shared" ca="1" si="642"/>
        <v>312493399.19</v>
      </c>
      <c r="G329" s="633">
        <f t="shared" ca="1" si="642"/>
        <v>324921234.94999999</v>
      </c>
      <c r="H329" s="633">
        <f t="shared" ca="1" si="642"/>
        <v>328335394.22000003</v>
      </c>
      <c r="I329" s="633">
        <f t="shared" ca="1" si="642"/>
        <v>352142087.75</v>
      </c>
      <c r="J329" s="633">
        <f t="shared" ca="1" si="642"/>
        <v>371777551.08000004</v>
      </c>
      <c r="K329" s="633">
        <f t="shared" ca="1" si="642"/>
        <v>415249669.06999999</v>
      </c>
      <c r="L329" s="633">
        <f t="shared" ca="1" si="642"/>
        <v>421385034.51000005</v>
      </c>
      <c r="M329" s="633">
        <f t="shared" ca="1" si="642"/>
        <v>449002514.94</v>
      </c>
      <c r="N329" s="633">
        <f t="shared" ca="1" si="642"/>
        <v>455743725.30000007</v>
      </c>
      <c r="O329" s="633">
        <f t="shared" ca="1" si="642"/>
        <v>469866804.80000001</v>
      </c>
      <c r="P329" s="633">
        <f t="shared" ca="1" si="642"/>
        <v>497980522.44999999</v>
      </c>
      <c r="Q329" s="633">
        <f t="shared" ca="1" si="642"/>
        <v>576400253.59000003</v>
      </c>
      <c r="R329" s="633">
        <f t="shared" ca="1" si="642"/>
        <v>604031932.86999989</v>
      </c>
    </row>
    <row r="330" spans="1:18">
      <c r="A330" s="60">
        <f t="shared" si="631"/>
        <v>330</v>
      </c>
      <c r="B330" s="171" t="s">
        <v>54</v>
      </c>
      <c r="C330" s="172" t="s">
        <v>270</v>
      </c>
      <c r="D330" s="79">
        <f ca="1">+D329/D327</f>
        <v>2.2503698174951032</v>
      </c>
      <c r="E330" s="80">
        <f t="shared" ref="E330" ca="1" si="643">+E329/E327</f>
        <v>2.311338193061542</v>
      </c>
      <c r="F330" s="80">
        <f t="shared" ref="F330" ca="1" si="644">+F329/F327</f>
        <v>2.4492078643205142</v>
      </c>
      <c r="G330" s="80">
        <f t="shared" ref="G330:P330" ca="1" si="645">+G329/G327</f>
        <v>2.5413448943258619</v>
      </c>
      <c r="H330" s="80">
        <f t="shared" ca="1" si="645"/>
        <v>2.668464847908131</v>
      </c>
      <c r="I330" s="80">
        <f t="shared" ca="1" si="645"/>
        <v>2.7456438605031344</v>
      </c>
      <c r="J330" s="80">
        <f t="shared" ca="1" si="645"/>
        <v>2.83638831778614</v>
      </c>
      <c r="K330" s="80">
        <f t="shared" ca="1" si="645"/>
        <v>2.9920520703974884</v>
      </c>
      <c r="L330" s="80">
        <f t="shared" ca="1" si="645"/>
        <v>3.1110320447697157</v>
      </c>
      <c r="M330" s="80">
        <f t="shared" ca="1" si="645"/>
        <v>3.2302727269296097</v>
      </c>
      <c r="N330" s="80">
        <f t="shared" ca="1" si="645"/>
        <v>3.3836460517618145</v>
      </c>
      <c r="O330" s="80">
        <f t="shared" ca="1" si="645"/>
        <v>3.4439002492320587</v>
      </c>
      <c r="P330" s="80">
        <f t="shared" ca="1" si="645"/>
        <v>3.7526549412414618</v>
      </c>
      <c r="Q330" s="80">
        <f t="shared" ref="Q330:R330" ca="1" si="646">+Q329/Q327</f>
        <v>4.3030859797537433</v>
      </c>
      <c r="R330" s="80">
        <f t="shared" ca="1" si="646"/>
        <v>4.6501774243986409</v>
      </c>
    </row>
    <row r="331" spans="1:18">
      <c r="A331" s="60">
        <f t="shared" si="631"/>
        <v>331</v>
      </c>
      <c r="B331" s="96" t="s">
        <v>54</v>
      </c>
      <c r="C331" s="166" t="s">
        <v>38</v>
      </c>
      <c r="D331" s="632">
        <f ca="1">+SUM(INDIRECT("'Monthly Resource Report'!"&amp;(VLOOKUP(D$1,$AO$1:$AP$197,2,FALSE)&amp;$A331&amp;":"&amp;VLOOKUP(DATE(YEAR(D$1),12,1),$AO$1:$AP$181,2,FALSE)&amp;$A331)))</f>
        <v>32633378.59</v>
      </c>
      <c r="E331" s="633">
        <f t="shared" ref="E331:R331" ca="1" si="647">+SUM(INDIRECT("'Monthly Resource Report'!"&amp;(VLOOKUP(E$1,$AO$1:$AP$197,2,FALSE)&amp;$A331&amp;":"&amp;VLOOKUP(DATE(YEAR(E$1),12,1),$AO$1:$AP$181,2,FALSE)&amp;$A331)))</f>
        <v>35744109.410000004</v>
      </c>
      <c r="F331" s="633">
        <f t="shared" ca="1" si="647"/>
        <v>40986193.720000006</v>
      </c>
      <c r="G331" s="633">
        <f t="shared" ca="1" si="647"/>
        <v>44036944.540000007</v>
      </c>
      <c r="H331" s="633">
        <f t="shared" ca="1" si="647"/>
        <v>44168862.140000001</v>
      </c>
      <c r="I331" s="633">
        <f t="shared" ca="1" si="647"/>
        <v>47041162.170000002</v>
      </c>
      <c r="J331" s="633">
        <f t="shared" ca="1" si="647"/>
        <v>49239719.830000013</v>
      </c>
      <c r="K331" s="633">
        <f t="shared" ca="1" si="647"/>
        <v>53352764.50999999</v>
      </c>
      <c r="L331" s="633">
        <f t="shared" ca="1" si="647"/>
        <v>52814956.210000001</v>
      </c>
      <c r="M331" s="633">
        <f t="shared" ca="1" si="647"/>
        <v>55887909.060000002</v>
      </c>
      <c r="N331" s="633">
        <f t="shared" ca="1" si="647"/>
        <v>56053125.210000001</v>
      </c>
      <c r="O331" s="633">
        <f t="shared" ca="1" si="647"/>
        <v>57820148.660000004</v>
      </c>
      <c r="P331" s="633">
        <f t="shared" ca="1" si="647"/>
        <v>58421120.880000003</v>
      </c>
      <c r="Q331" s="633">
        <f t="shared" ca="1" si="647"/>
        <v>60277896.349999994</v>
      </c>
      <c r="R331" s="633">
        <f t="shared" ca="1" si="647"/>
        <v>60144543.130000003</v>
      </c>
    </row>
    <row r="332" spans="1:18">
      <c r="A332" s="60">
        <f t="shared" si="631"/>
        <v>332</v>
      </c>
      <c r="B332" s="171" t="s">
        <v>54</v>
      </c>
      <c r="C332" s="172" t="s">
        <v>39</v>
      </c>
      <c r="D332" s="81">
        <f ca="1">+D331/D325</f>
        <v>2.7944170961730452</v>
      </c>
      <c r="E332" s="82">
        <f t="shared" ref="E332" ca="1" si="648">+E331/E325</f>
        <v>3.0146266667493977</v>
      </c>
      <c r="F332" s="82">
        <f t="shared" ref="F332" ca="1" si="649">+F331/F325</f>
        <v>3.496719961050482</v>
      </c>
      <c r="G332" s="82">
        <f t="shared" ref="G332:P332" ca="1" si="650">+G331/G325</f>
        <v>3.749982947847128</v>
      </c>
      <c r="H332" s="82">
        <f t="shared" ca="1" si="650"/>
        <v>3.9161839728835899</v>
      </c>
      <c r="I332" s="82">
        <f t="shared" ca="1" si="650"/>
        <v>3.9801763389975529</v>
      </c>
      <c r="J332" s="82">
        <f t="shared" ca="1" si="650"/>
        <v>4.0621819306443898</v>
      </c>
      <c r="K332" s="82">
        <f t="shared" ca="1" si="650"/>
        <v>4.1554576610748679</v>
      </c>
      <c r="L332" s="82">
        <f t="shared" ca="1" si="650"/>
        <v>4.229572439515187</v>
      </c>
      <c r="M332" s="82">
        <f t="shared" ca="1" si="650"/>
        <v>4.360924424314689</v>
      </c>
      <c r="N332" s="82">
        <f t="shared" ca="1" si="650"/>
        <v>4.5171926415345256</v>
      </c>
      <c r="O332" s="82">
        <f t="shared" ca="1" si="650"/>
        <v>4.5935240619786608</v>
      </c>
      <c r="P332" s="82">
        <f t="shared" ca="1" si="650"/>
        <v>4.7748180827783848</v>
      </c>
      <c r="Q332" s="82">
        <f t="shared" ref="Q332:R332" ca="1" si="651">+Q331/Q325</f>
        <v>4.8745845077333323</v>
      </c>
      <c r="R332" s="82">
        <f t="shared" ca="1" si="651"/>
        <v>5.0239445782323893</v>
      </c>
    </row>
    <row r="333" spans="1:18">
      <c r="A333" s="60">
        <f t="shared" si="631"/>
        <v>333</v>
      </c>
      <c r="B333" s="96" t="s">
        <v>54</v>
      </c>
      <c r="C333" s="166" t="s">
        <v>40</v>
      </c>
      <c r="D333" s="88">
        <f ca="1">+SUM(INDIRECT("'Monthly Resource Report'!"&amp;(VLOOKUP(D$1,$AO$1:$AP$197,2,FALSE)&amp;$A333&amp;":"&amp;VLOOKUP(DATE(YEAR(D$1),12,1),$AO$1:$AP$181,2,FALSE)&amp;$A333)))</f>
        <v>225.87</v>
      </c>
      <c r="E333" s="89">
        <f t="shared" ref="E333:R335" ca="1" si="652">+SUM(INDIRECT("'Monthly Resource Report'!"&amp;(VLOOKUP(E$1,$AO$1:$AP$197,2,FALSE)&amp;$A333&amp;":"&amp;VLOOKUP(DATE(YEAR(E$1),12,1),$AO$1:$AP$181,2,FALSE)&amp;$A333)))</f>
        <v>186.32999999999998</v>
      </c>
      <c r="F333" s="89">
        <f t="shared" ca="1" si="652"/>
        <v>200.84999999999997</v>
      </c>
      <c r="G333" s="89">
        <f t="shared" ca="1" si="652"/>
        <v>195.8</v>
      </c>
      <c r="H333" s="89">
        <f t="shared" ca="1" si="652"/>
        <v>191.88999999999996</v>
      </c>
      <c r="I333" s="89">
        <f t="shared" ca="1" si="652"/>
        <v>199.89000000000004</v>
      </c>
      <c r="J333" s="89">
        <f t="shared" ca="1" si="652"/>
        <v>241.51999999999998</v>
      </c>
      <c r="K333" s="89">
        <f t="shared" ca="1" si="652"/>
        <v>402.20000000000005</v>
      </c>
      <c r="L333" s="89">
        <f t="shared" ca="1" si="652"/>
        <v>508.42999999999995</v>
      </c>
      <c r="M333" s="89">
        <f t="shared" ca="1" si="652"/>
        <v>508.33000000000004</v>
      </c>
      <c r="N333" s="89">
        <f t="shared" ca="1" si="652"/>
        <v>499.30000000000007</v>
      </c>
      <c r="O333" s="89">
        <f t="shared" ca="1" si="652"/>
        <v>460.81000000000006</v>
      </c>
      <c r="P333" s="89">
        <f t="shared" ca="1" si="652"/>
        <v>451.52000000000004</v>
      </c>
      <c r="Q333" s="89">
        <f t="shared" ca="1" si="652"/>
        <v>452.71</v>
      </c>
      <c r="R333" s="89">
        <f t="shared" ca="1" si="652"/>
        <v>460.76</v>
      </c>
    </row>
    <row r="334" spans="1:18">
      <c r="A334" s="60">
        <f t="shared" si="631"/>
        <v>334</v>
      </c>
      <c r="B334" s="96" t="s">
        <v>54</v>
      </c>
      <c r="C334" s="166" t="s">
        <v>41</v>
      </c>
      <c r="D334" s="88">
        <f ca="1">+SUM(INDIRECT("'Monthly Resource Report'!"&amp;(VLOOKUP(D$1,$AO$1:$AP$197,2,FALSE)&amp;$A334&amp;":"&amp;VLOOKUP(DATE(YEAR(D$1),12,1),$AO$1:$AP$181,2,FALSE)&amp;$A334)))</f>
        <v>6378.3</v>
      </c>
      <c r="E334" s="89">
        <f t="shared" ca="1" si="652"/>
        <v>6364.2999999999993</v>
      </c>
      <c r="F334" s="89">
        <f t="shared" ca="1" si="652"/>
        <v>6396.3</v>
      </c>
      <c r="G334" s="89">
        <f t="shared" ca="1" si="652"/>
        <v>6360.7</v>
      </c>
      <c r="H334" s="89">
        <f t="shared" ca="1" si="652"/>
        <v>6325.7</v>
      </c>
      <c r="I334" s="89">
        <f t="shared" ca="1" si="652"/>
        <v>6311.9</v>
      </c>
      <c r="J334" s="89">
        <f t="shared" ca="1" si="652"/>
        <v>6269.9999999999991</v>
      </c>
      <c r="K334" s="89">
        <f t="shared" ca="1" si="652"/>
        <v>6581.5999999999995</v>
      </c>
      <c r="L334" s="89">
        <f t="shared" ca="1" si="652"/>
        <v>6559.1</v>
      </c>
      <c r="M334" s="89">
        <f t="shared" ca="1" si="652"/>
        <v>6696.8</v>
      </c>
      <c r="N334" s="89">
        <f t="shared" ca="1" si="652"/>
        <v>6522.4999999999991</v>
      </c>
      <c r="O334" s="89">
        <f t="shared" ca="1" si="652"/>
        <v>6525.9000000000005</v>
      </c>
      <c r="P334" s="89">
        <f t="shared" ca="1" si="652"/>
        <v>6484.7999999999993</v>
      </c>
      <c r="Q334" s="89">
        <f t="shared" ca="1" si="652"/>
        <v>6512.8</v>
      </c>
      <c r="R334" s="89">
        <f t="shared" ca="1" si="652"/>
        <v>6412.1999999999989</v>
      </c>
    </row>
    <row r="335" spans="1:18">
      <c r="A335" s="60">
        <f t="shared" si="631"/>
        <v>335</v>
      </c>
      <c r="B335" s="96" t="s">
        <v>54</v>
      </c>
      <c r="C335" s="166" t="s">
        <v>271</v>
      </c>
      <c r="D335" s="88">
        <f ca="1">+SUM(INDIRECT("'Monthly Resource Report'!"&amp;(VLOOKUP(D$1,$AO$1:$AP$197,2,FALSE)&amp;$A335&amp;":"&amp;VLOOKUP(DATE(YEAR(D$1),12,1),$AO$1:$AP$181,2,FALSE)&amp;$A335)))</f>
        <v>303051.67</v>
      </c>
      <c r="E335" s="89">
        <f t="shared" ca="1" si="652"/>
        <v>280058.92000000004</v>
      </c>
      <c r="F335" s="89">
        <f t="shared" ca="1" si="652"/>
        <v>294273.15000000002</v>
      </c>
      <c r="G335" s="89">
        <f t="shared" ca="1" si="652"/>
        <v>290446.34999999998</v>
      </c>
      <c r="H335" s="89">
        <f t="shared" ca="1" si="652"/>
        <v>283521.58</v>
      </c>
      <c r="I335" s="89">
        <f t="shared" ca="1" si="652"/>
        <v>294925.67</v>
      </c>
      <c r="J335" s="89">
        <f t="shared" ca="1" si="652"/>
        <v>277870.57999999996</v>
      </c>
      <c r="K335" s="89">
        <f t="shared" ca="1" si="652"/>
        <v>298751.12</v>
      </c>
      <c r="L335" s="89">
        <f t="shared" ca="1" si="652"/>
        <v>310961.99000000005</v>
      </c>
      <c r="M335" s="89">
        <f t="shared" ca="1" si="652"/>
        <v>309086.57999999996</v>
      </c>
      <c r="N335" s="89">
        <f t="shared" ca="1" si="652"/>
        <v>313778.56</v>
      </c>
      <c r="O335" s="89">
        <f t="shared" ca="1" si="652"/>
        <v>316859.65000000002</v>
      </c>
      <c r="P335" s="89">
        <f t="shared" ca="1" si="652"/>
        <v>303511.84999999998</v>
      </c>
      <c r="Q335" s="89">
        <f t="shared" ca="1" si="652"/>
        <v>308154.46000000002</v>
      </c>
      <c r="R335" s="89">
        <f t="shared" ca="1" si="652"/>
        <v>294960.85000000009</v>
      </c>
    </row>
    <row r="336" spans="1:18">
      <c r="A336" s="60">
        <f t="shared" si="631"/>
        <v>336</v>
      </c>
      <c r="B336" s="171" t="s">
        <v>54</v>
      </c>
      <c r="C336" s="177" t="s">
        <v>96</v>
      </c>
      <c r="D336" s="83">
        <f ca="1">+D325/(D334*D323)</f>
        <v>1.0798084668839574</v>
      </c>
      <c r="E336" s="84">
        <f t="shared" ref="E336:G336" ca="1" si="653">+E325/(E334*E323)</f>
        <v>1.0987557530291305</v>
      </c>
      <c r="F336" s="84">
        <f t="shared" ca="1" si="653"/>
        <v>1.0807587784424635</v>
      </c>
      <c r="G336" s="84">
        <f t="shared" ca="1" si="653"/>
        <v>1.0888394151494678</v>
      </c>
      <c r="H336" s="84">
        <f t="shared" ref="H336:P336" ca="1" si="654">+H325/(H334*H323)</f>
        <v>1.0515390253785786</v>
      </c>
      <c r="I336" s="84">
        <f t="shared" ca="1" si="654"/>
        <v>1.104323922653351</v>
      </c>
      <c r="J336" s="84">
        <f t="shared" ca="1" si="654"/>
        <v>1.1401697730970535</v>
      </c>
      <c r="K336" s="84">
        <f t="shared" ca="1" si="654"/>
        <v>1.1505021710087009</v>
      </c>
      <c r="L336" s="84">
        <f t="shared" ca="1" si="654"/>
        <v>1.1227861978640938</v>
      </c>
      <c r="M336" s="84">
        <f t="shared" ca="1" si="654"/>
        <v>1.12863323106144</v>
      </c>
      <c r="N336" s="84">
        <f t="shared" ca="1" si="654"/>
        <v>1.1220132681871411</v>
      </c>
      <c r="O336" s="84">
        <f t="shared" ca="1" si="654"/>
        <v>1.1375582767833874</v>
      </c>
      <c r="P336" s="84">
        <f t="shared" ca="1" si="654"/>
        <v>1.112749300196731</v>
      </c>
      <c r="Q336" s="84">
        <f t="shared" ref="Q336:R336" ca="1" si="655">+Q325/(Q334*Q323)</f>
        <v>1.1197823109306571</v>
      </c>
      <c r="R336" s="84">
        <f t="shared" ca="1" si="655"/>
        <v>1.1010960168575912</v>
      </c>
    </row>
    <row r="337" spans="1:18">
      <c r="A337" s="60">
        <f t="shared" si="631"/>
        <v>337</v>
      </c>
      <c r="B337" s="96" t="s">
        <v>54</v>
      </c>
      <c r="C337" s="166" t="s">
        <v>42</v>
      </c>
      <c r="D337" s="632">
        <f ca="1">+SUM(INDIRECT("'Monthly Resource Report'!"&amp;(VLOOKUP(D$1,$AO$1:$AP$197,2,FALSE)&amp;$A337&amp;":"&amp;VLOOKUP(DATE(YEAR(D$1),12,1),$AO$1:$AP$181,2,FALSE)&amp;$A337)))</f>
        <v>4921615.59</v>
      </c>
      <c r="E337" s="633">
        <f t="shared" ref="E337:R340" ca="1" si="656">+SUM(INDIRECT("'Monthly Resource Report'!"&amp;(VLOOKUP(E$1,$AO$1:$AP$197,2,FALSE)&amp;$A337&amp;":"&amp;VLOOKUP(DATE(YEAR(E$1),12,1),$AO$1:$AP$181,2,FALSE)&amp;$A337)))</f>
        <v>4548526.0800000001</v>
      </c>
      <c r="F337" s="633">
        <f t="shared" ca="1" si="656"/>
        <v>4753433.6100000013</v>
      </c>
      <c r="G337" s="633">
        <f t="shared" ca="1" si="656"/>
        <v>4747257.24</v>
      </c>
      <c r="H337" s="633">
        <f t="shared" ca="1" si="656"/>
        <v>4701041.0299999993</v>
      </c>
      <c r="I337" s="633">
        <f t="shared" ca="1" si="656"/>
        <v>5154553.68</v>
      </c>
      <c r="J337" s="633">
        <f t="shared" ca="1" si="656"/>
        <v>4963777.57</v>
      </c>
      <c r="K337" s="633">
        <f t="shared" ca="1" si="656"/>
        <v>5565557.6299999999</v>
      </c>
      <c r="L337" s="633">
        <f t="shared" ca="1" si="656"/>
        <v>5892475.1899999995</v>
      </c>
      <c r="M337" s="633">
        <f t="shared" ca="1" si="656"/>
        <v>6027522.5599999996</v>
      </c>
      <c r="N337" s="633">
        <f t="shared" ca="1" si="656"/>
        <v>6299740.8499999996</v>
      </c>
      <c r="O337" s="633">
        <f t="shared" ca="1" si="656"/>
        <v>6723966.4000000004</v>
      </c>
      <c r="P337" s="633">
        <f t="shared" ca="1" si="656"/>
        <v>6472241.209999999</v>
      </c>
      <c r="Q337" s="633">
        <f t="shared" ca="1" si="656"/>
        <v>6868865.8300000001</v>
      </c>
      <c r="R337" s="633">
        <f t="shared" ca="1" si="656"/>
        <v>6733336.6400000006</v>
      </c>
    </row>
    <row r="338" spans="1:18">
      <c r="A338" s="60">
        <f t="shared" si="631"/>
        <v>338</v>
      </c>
      <c r="B338" s="96" t="s">
        <v>54</v>
      </c>
      <c r="C338" s="166" t="s">
        <v>298</v>
      </c>
      <c r="D338" s="632">
        <f ca="1">+SUM(INDIRECT("'Monthly Resource Report'!"&amp;(VLOOKUP(D$1,$AO$1:$AP$197,2,FALSE)&amp;$A338&amp;":"&amp;VLOOKUP(DATE(YEAR(D$1),12,1),$AO$1:$AP$181,2,FALSE)&amp;$A338)))</f>
        <v>18540</v>
      </c>
      <c r="E338" s="633">
        <f t="shared" ca="1" si="656"/>
        <v>0</v>
      </c>
      <c r="F338" s="633">
        <f t="shared" ca="1" si="656"/>
        <v>0</v>
      </c>
      <c r="G338" s="633">
        <f t="shared" ca="1" si="656"/>
        <v>0</v>
      </c>
      <c r="H338" s="633">
        <f t="shared" ca="1" si="656"/>
        <v>0</v>
      </c>
      <c r="I338" s="633">
        <f t="shared" ca="1" si="656"/>
        <v>0</v>
      </c>
      <c r="J338" s="633">
        <f t="shared" ca="1" si="656"/>
        <v>56890</v>
      </c>
      <c r="K338" s="633">
        <f t="shared" ca="1" si="656"/>
        <v>207250</v>
      </c>
      <c r="L338" s="633">
        <f t="shared" ca="1" si="656"/>
        <v>303560</v>
      </c>
      <c r="M338" s="633">
        <f t="shared" ca="1" si="656"/>
        <v>304840</v>
      </c>
      <c r="N338" s="633">
        <f t="shared" ca="1" si="656"/>
        <v>291740</v>
      </c>
      <c r="O338" s="633">
        <f t="shared" ca="1" si="656"/>
        <v>254300</v>
      </c>
      <c r="P338" s="633">
        <f t="shared" ca="1" si="656"/>
        <v>249870</v>
      </c>
      <c r="Q338" s="633">
        <f t="shared" ca="1" si="656"/>
        <v>250130</v>
      </c>
      <c r="R338" s="633">
        <f t="shared" ca="1" si="656"/>
        <v>268040</v>
      </c>
    </row>
    <row r="339" spans="1:18">
      <c r="A339" s="60">
        <f t="shared" si="631"/>
        <v>339</v>
      </c>
      <c r="B339" s="96" t="s">
        <v>54</v>
      </c>
      <c r="C339" s="166" t="s">
        <v>43</v>
      </c>
      <c r="D339" s="88">
        <f ca="1">+SUM(INDIRECT("'Monthly Resource Report'!"&amp;(VLOOKUP(D$1,$AO$1:$AP$197,2,FALSE)&amp;$A339&amp;":"&amp;VLOOKUP(DATE(YEAR(D$1),12,1),$AO$1:$AP$181,2,FALSE)&amp;$A339)))</f>
        <v>22893.9</v>
      </c>
      <c r="E339" s="89">
        <f t="shared" ca="1" si="656"/>
        <v>21593.08</v>
      </c>
      <c r="F339" s="89">
        <f t="shared" ca="1" si="656"/>
        <v>23635.370000000003</v>
      </c>
      <c r="G339" s="89">
        <f t="shared" ca="1" si="656"/>
        <v>21756</v>
      </c>
      <c r="H339" s="89">
        <f t="shared" ca="1" si="656"/>
        <v>23066.409999999996</v>
      </c>
      <c r="I339" s="89">
        <f t="shared" ca="1" si="656"/>
        <v>21721.91</v>
      </c>
      <c r="J339" s="89">
        <f t="shared" ca="1" si="656"/>
        <v>24838.589999999997</v>
      </c>
      <c r="K339" s="89">
        <f t="shared" ca="1" si="656"/>
        <v>23236.75</v>
      </c>
      <c r="L339" s="89">
        <f t="shared" ca="1" si="656"/>
        <v>25017.809999999998</v>
      </c>
      <c r="M339" s="89">
        <f t="shared" ca="1" si="656"/>
        <v>23145.38</v>
      </c>
      <c r="N339" s="89">
        <f t="shared" ca="1" si="656"/>
        <v>25090.739999999998</v>
      </c>
      <c r="O339" s="89">
        <f t="shared" ca="1" si="656"/>
        <v>22969.120000000003</v>
      </c>
      <c r="P339" s="89">
        <f t="shared" ca="1" si="656"/>
        <v>24108.800000000003</v>
      </c>
      <c r="Q339" s="89">
        <f t="shared" ca="1" si="656"/>
        <v>22386.48</v>
      </c>
      <c r="R339" s="89">
        <f t="shared" ca="1" si="656"/>
        <v>23954.620000000003</v>
      </c>
    </row>
    <row r="340" spans="1:18">
      <c r="A340" s="60">
        <f t="shared" si="631"/>
        <v>340</v>
      </c>
      <c r="B340" s="96" t="s">
        <v>54</v>
      </c>
      <c r="C340" s="166" t="s">
        <v>44</v>
      </c>
      <c r="D340" s="632">
        <f ca="1">+SUM(INDIRECT("'Monthly Resource Report'!"&amp;(VLOOKUP(D$1,$AO$1:$AP$197,2,FALSE)&amp;$A340&amp;":"&amp;VLOOKUP(DATE(YEAR(D$1),12,1),$AO$1:$AP$181,2,FALSE)&amp;$A340)))</f>
        <v>31490.519999999997</v>
      </c>
      <c r="E340" s="633">
        <f t="shared" ca="1" si="656"/>
        <v>29701.210000000003</v>
      </c>
      <c r="F340" s="633">
        <f t="shared" ca="1" si="656"/>
        <v>46490.759999999995</v>
      </c>
      <c r="G340" s="633">
        <f t="shared" ca="1" si="656"/>
        <v>42794.020000000004</v>
      </c>
      <c r="H340" s="633">
        <f t="shared" ca="1" si="656"/>
        <v>46363.48</v>
      </c>
      <c r="I340" s="633">
        <f t="shared" ca="1" si="656"/>
        <v>44747.020000000004</v>
      </c>
      <c r="J340" s="633">
        <f t="shared" ca="1" si="656"/>
        <v>52657.89</v>
      </c>
      <c r="K340" s="633">
        <f t="shared" ca="1" si="656"/>
        <v>50423.77</v>
      </c>
      <c r="L340" s="633">
        <f t="shared" ca="1" si="656"/>
        <v>55789.729999999996</v>
      </c>
      <c r="M340" s="633">
        <f t="shared" ca="1" si="656"/>
        <v>53003.01</v>
      </c>
      <c r="N340" s="633">
        <f t="shared" ca="1" si="656"/>
        <v>59214.180000000008</v>
      </c>
      <c r="O340" s="633">
        <f t="shared" ca="1" si="656"/>
        <v>55585.33</v>
      </c>
      <c r="P340" s="633">
        <f t="shared" ca="1" si="656"/>
        <v>60031.080000000009</v>
      </c>
      <c r="Q340" s="633">
        <f t="shared" ca="1" si="656"/>
        <v>57309.43</v>
      </c>
      <c r="R340" s="633">
        <f t="shared" ca="1" si="656"/>
        <v>63000.69</v>
      </c>
    </row>
    <row r="341" spans="1:18">
      <c r="A341" s="60">
        <f t="shared" si="631"/>
        <v>341</v>
      </c>
      <c r="B341" s="171" t="s">
        <v>54</v>
      </c>
      <c r="C341" s="172" t="s">
        <v>45</v>
      </c>
      <c r="D341" s="92">
        <f ca="1">+(D339*2000)/D327</f>
        <v>0.36018315538822604</v>
      </c>
      <c r="E341" s="93">
        <f t="shared" ref="E341:G341" ca="1" si="657">+(E339*2000)/E327</f>
        <v>0.33520024008873123</v>
      </c>
      <c r="F341" s="93">
        <f t="shared" ca="1" si="657"/>
        <v>0.37049060383466564</v>
      </c>
      <c r="G341" s="93">
        <f t="shared" ca="1" si="657"/>
        <v>0.3403255532342267</v>
      </c>
      <c r="H341" s="93">
        <f t="shared" ref="H341:P341" ca="1" si="658">+(H339*2000)/H327</f>
        <v>0.37493310399057334</v>
      </c>
      <c r="I341" s="93">
        <f t="shared" ca="1" si="658"/>
        <v>0.33873047786462235</v>
      </c>
      <c r="J341" s="93">
        <f t="shared" ca="1" si="658"/>
        <v>0.37900021828439884</v>
      </c>
      <c r="K341" s="93">
        <f t="shared" ca="1" si="658"/>
        <v>0.33486151164199335</v>
      </c>
      <c r="L341" s="93">
        <f t="shared" ca="1" si="658"/>
        <v>0.36940661022983334</v>
      </c>
      <c r="M341" s="93">
        <f t="shared" ca="1" si="658"/>
        <v>0.33303105118871318</v>
      </c>
      <c r="N341" s="93">
        <f t="shared" ca="1" si="658"/>
        <v>0.37256983968741086</v>
      </c>
      <c r="O341" s="93">
        <f t="shared" ca="1" si="658"/>
        <v>0.33670545475674374</v>
      </c>
      <c r="P341" s="93">
        <f t="shared" ca="1" si="658"/>
        <v>0.36335560677068873</v>
      </c>
      <c r="Q341" s="93">
        <f t="shared" ref="Q341:R341" ca="1" si="659">+(Q339*2000)/Q327</f>
        <v>0.33425019376399812</v>
      </c>
      <c r="R341" s="93">
        <f t="shared" ca="1" si="659"/>
        <v>0.36883226555514675</v>
      </c>
    </row>
    <row r="342" spans="1:18">
      <c r="A342" s="60">
        <f t="shared" si="631"/>
        <v>342</v>
      </c>
      <c r="B342" s="96" t="s">
        <v>54</v>
      </c>
      <c r="C342" s="166" t="s">
        <v>46</v>
      </c>
      <c r="D342" s="88">
        <f ca="1">+SUM(INDIRECT("'Monthly Resource Report'!"&amp;(VLOOKUP(D$1,$AO$1:$AP$197,2,FALSE)&amp;$A342&amp;":"&amp;VLOOKUP(DATE(YEAR(D$1),12,1),$AO$1:$AP$181,2,FALSE)&amp;$A342)))</f>
        <v>11651.040000000003</v>
      </c>
      <c r="E342" s="89">
        <f t="shared" ref="E342:R343" ca="1" si="660">+SUM(INDIRECT("'Monthly Resource Report'!"&amp;(VLOOKUP(E$1,$AO$1:$AP$197,2,FALSE)&amp;$A342&amp;":"&amp;VLOOKUP(DATE(YEAR(E$1),12,1),$AO$1:$AP$181,2,FALSE)&amp;$A342)))</f>
        <v>11433.660000000002</v>
      </c>
      <c r="F342" s="89">
        <f t="shared" ca="1" si="660"/>
        <v>11418.72</v>
      </c>
      <c r="G342" s="89">
        <f t="shared" ca="1" si="660"/>
        <v>11322.330000000002</v>
      </c>
      <c r="H342" s="89">
        <f t="shared" ca="1" si="660"/>
        <v>10975.82</v>
      </c>
      <c r="I342" s="89">
        <f t="shared" ca="1" si="660"/>
        <v>11322.93</v>
      </c>
      <c r="J342" s="89">
        <f t="shared" ca="1" si="660"/>
        <v>11837.47</v>
      </c>
      <c r="K342" s="89">
        <f t="shared" ca="1" si="660"/>
        <v>12697.929999999998</v>
      </c>
      <c r="L342" s="89">
        <f t="shared" ca="1" si="660"/>
        <v>12834.91</v>
      </c>
      <c r="M342" s="89">
        <f t="shared" ca="1" si="660"/>
        <v>12874.510000000002</v>
      </c>
      <c r="N342" s="89">
        <f t="shared" ca="1" si="660"/>
        <v>12535.29</v>
      </c>
      <c r="O342" s="89">
        <f t="shared" ca="1" si="660"/>
        <v>12475.62</v>
      </c>
      <c r="P342" s="89">
        <f t="shared" ca="1" si="660"/>
        <v>12390.78</v>
      </c>
      <c r="Q342" s="89">
        <f t="shared" ca="1" si="660"/>
        <v>12277.48</v>
      </c>
      <c r="R342" s="89">
        <f t="shared" ca="1" si="660"/>
        <v>11884</v>
      </c>
    </row>
    <row r="343" spans="1:18">
      <c r="A343" s="60">
        <f t="shared" si="631"/>
        <v>343</v>
      </c>
      <c r="B343" s="96" t="s">
        <v>54</v>
      </c>
      <c r="C343" s="166" t="s">
        <v>47</v>
      </c>
      <c r="D343" s="632">
        <f ca="1">+SUM(INDIRECT("'Monthly Resource Report'!"&amp;(VLOOKUP(D$1,$AO$1:$AP$197,2,FALSE)&amp;$A343&amp;":"&amp;VLOOKUP(DATE(YEAR(D$1),12,1),$AO$1:$AP$181,2,FALSE)&amp;$A343)))</f>
        <v>495464.06999999995</v>
      </c>
      <c r="E343" s="633">
        <f t="shared" ca="1" si="660"/>
        <v>486333.55000000005</v>
      </c>
      <c r="F343" s="633">
        <f t="shared" ca="1" si="660"/>
        <v>485290.57</v>
      </c>
      <c r="G343" s="633">
        <f t="shared" ca="1" si="660"/>
        <v>482334.75</v>
      </c>
      <c r="H343" s="633">
        <f t="shared" ca="1" si="660"/>
        <v>478025.29999999993</v>
      </c>
      <c r="I343" s="633">
        <f t="shared" ca="1" si="660"/>
        <v>505900.16</v>
      </c>
      <c r="J343" s="633">
        <f t="shared" ca="1" si="660"/>
        <v>543826.90999999992</v>
      </c>
      <c r="K343" s="633">
        <f t="shared" ca="1" si="660"/>
        <v>597460.41</v>
      </c>
      <c r="L343" s="633">
        <f t="shared" ca="1" si="660"/>
        <v>620498.18000000005</v>
      </c>
      <c r="M343" s="633">
        <f t="shared" ca="1" si="660"/>
        <v>638181.18999999994</v>
      </c>
      <c r="N343" s="633">
        <f t="shared" ca="1" si="660"/>
        <v>639026.04999999981</v>
      </c>
      <c r="O343" s="633">
        <f t="shared" ca="1" si="660"/>
        <v>653984.98999999987</v>
      </c>
      <c r="P343" s="633">
        <f t="shared" ca="1" si="660"/>
        <v>667708.08000000007</v>
      </c>
      <c r="Q343" s="633">
        <f t="shared" ca="1" si="660"/>
        <v>681098.81</v>
      </c>
      <c r="R343" s="633">
        <f t="shared" ca="1" si="660"/>
        <v>677705.35000000009</v>
      </c>
    </row>
    <row r="344" spans="1:18">
      <c r="A344" s="60">
        <f t="shared" si="631"/>
        <v>344</v>
      </c>
      <c r="B344" s="180" t="s">
        <v>54</v>
      </c>
      <c r="C344" s="181" t="s">
        <v>48</v>
      </c>
      <c r="D344" s="94">
        <f ca="1">+(D342*2000)/D327</f>
        <v>0.1833024670656567</v>
      </c>
      <c r="E344" s="95">
        <f t="shared" ref="E344:G344" ca="1" si="661">+(E342*2000)/E327</f>
        <v>0.17749045421463375</v>
      </c>
      <c r="F344" s="95">
        <f t="shared" ca="1" si="661"/>
        <v>0.17899142123939557</v>
      </c>
      <c r="G344" s="95">
        <f t="shared" ca="1" si="661"/>
        <v>0.17711335820695362</v>
      </c>
      <c r="H344" s="95">
        <f t="shared" ref="H344:P344" ca="1" si="662">+(H342*2000)/H327</f>
        <v>0.17840653406584792</v>
      </c>
      <c r="I344" s="95">
        <f t="shared" ca="1" si="662"/>
        <v>0.1765692560979982</v>
      </c>
      <c r="J344" s="95">
        <f t="shared" ca="1" si="662"/>
        <v>0.18062231849452901</v>
      </c>
      <c r="K344" s="95">
        <f t="shared" ca="1" si="662"/>
        <v>0.18298806995488681</v>
      </c>
      <c r="L344" s="95">
        <f t="shared" ca="1" si="662"/>
        <v>0.18951701190891571</v>
      </c>
      <c r="M344" s="95">
        <f t="shared" ca="1" si="662"/>
        <v>0.18524697364396697</v>
      </c>
      <c r="N344" s="95">
        <f t="shared" ca="1" si="662"/>
        <v>0.18613524295159112</v>
      </c>
      <c r="O344" s="95">
        <f t="shared" ca="1" si="662"/>
        <v>0.1828807244453565</v>
      </c>
      <c r="P344" s="95">
        <f t="shared" ca="1" si="662"/>
        <v>0.1867475521495103</v>
      </c>
      <c r="Q344" s="95">
        <f t="shared" ref="Q344:R344" ca="1" si="663">+(Q342*2000)/Q327</f>
        <v>0.18331377103205199</v>
      </c>
      <c r="R344" s="95">
        <f t="shared" ca="1" si="663"/>
        <v>0.1829794270941206</v>
      </c>
    </row>
    <row r="345" spans="1:18">
      <c r="A345" s="60">
        <f t="shared" si="631"/>
        <v>345</v>
      </c>
      <c r="B345" s="44" t="s">
        <v>54</v>
      </c>
      <c r="C345" s="626" t="s">
        <v>94</v>
      </c>
      <c r="D345" s="384">
        <f ca="1">+D324+D356</f>
        <v>5604027.6131350612</v>
      </c>
      <c r="E345" s="385">
        <f t="shared" ref="E345:G345" ca="1" si="664">+E324+E356</f>
        <v>5681342.1163386721</v>
      </c>
      <c r="F345" s="385">
        <f t="shared" ca="1" si="664"/>
        <v>5625568.0713370955</v>
      </c>
      <c r="G345" s="385">
        <f t="shared" ca="1" si="664"/>
        <v>5635614.0322419936</v>
      </c>
      <c r="H345" s="385">
        <f t="shared" ref="H345:P345" ca="1" si="665">+H324+H356</f>
        <v>5423247.6682147663</v>
      </c>
      <c r="I345" s="385">
        <f t="shared" ca="1" si="665"/>
        <v>5657344.6150986152</v>
      </c>
      <c r="J345" s="385">
        <f t="shared" ca="1" si="665"/>
        <v>5767772.7264516</v>
      </c>
      <c r="K345" s="385">
        <f t="shared" ca="1" si="665"/>
        <v>6079841.8045352343</v>
      </c>
      <c r="L345" s="385">
        <f t="shared" ca="1" si="665"/>
        <v>5889432.7141311746</v>
      </c>
      <c r="M345" s="385">
        <f t="shared" ca="1" si="665"/>
        <v>6050523.7510552546</v>
      </c>
      <c r="N345" s="385">
        <f t="shared" ca="1" si="665"/>
        <v>5875508.8724177098</v>
      </c>
      <c r="O345" s="385">
        <f t="shared" ca="1" si="665"/>
        <v>5964654.7581877718</v>
      </c>
      <c r="P345" s="385">
        <f t="shared" ca="1" si="665"/>
        <v>5803324.496804934</v>
      </c>
      <c r="Q345" s="385">
        <f t="shared" ref="Q345:R345" ca="1" si="666">+Q324+Q356</f>
        <v>5861857.5888113305</v>
      </c>
      <c r="R345" s="385">
        <f t="shared" ca="1" si="666"/>
        <v>5675535.1668050457</v>
      </c>
    </row>
    <row r="346" spans="1:18">
      <c r="A346" s="60">
        <f t="shared" si="631"/>
        <v>346</v>
      </c>
      <c r="B346" s="43" t="s">
        <v>54</v>
      </c>
      <c r="C346" s="627" t="s">
        <v>49</v>
      </c>
      <c r="D346" s="96">
        <f>+(DATE(YEAR(D$1)+1,1,1)-D$1)*24</f>
        <v>8760</v>
      </c>
      <c r="E346" s="17">
        <f t="shared" ref="E346:R346" si="667">+(DATE(YEAR(E$1)+1,1,1)-E$1)*24</f>
        <v>8760</v>
      </c>
      <c r="F346" s="17">
        <f t="shared" si="667"/>
        <v>8760</v>
      </c>
      <c r="G346" s="17">
        <f t="shared" si="667"/>
        <v>8784</v>
      </c>
      <c r="H346" s="17">
        <f t="shared" si="667"/>
        <v>8760</v>
      </c>
      <c r="I346" s="17">
        <f t="shared" si="667"/>
        <v>8760</v>
      </c>
      <c r="J346" s="17">
        <f t="shared" si="667"/>
        <v>8760</v>
      </c>
      <c r="K346" s="17">
        <f t="shared" si="667"/>
        <v>8784</v>
      </c>
      <c r="L346" s="17">
        <f t="shared" si="667"/>
        <v>8760</v>
      </c>
      <c r="M346" s="17">
        <f t="shared" si="667"/>
        <v>8760</v>
      </c>
      <c r="N346" s="17">
        <f t="shared" si="667"/>
        <v>8760</v>
      </c>
      <c r="O346" s="17">
        <f t="shared" si="667"/>
        <v>8784</v>
      </c>
      <c r="P346" s="17">
        <f t="shared" si="667"/>
        <v>8760</v>
      </c>
      <c r="Q346" s="17">
        <f t="shared" si="667"/>
        <v>8760</v>
      </c>
      <c r="R346" s="17">
        <f t="shared" si="667"/>
        <v>8760</v>
      </c>
    </row>
    <row r="347" spans="1:18">
      <c r="A347" s="60">
        <f t="shared" si="631"/>
        <v>347</v>
      </c>
      <c r="B347" s="43" t="s">
        <v>54</v>
      </c>
      <c r="C347" s="166" t="s">
        <v>50</v>
      </c>
      <c r="D347" s="97">
        <f ca="1">+SUM(D329,D331,D338)</f>
        <v>318727159.99999994</v>
      </c>
      <c r="E347" s="85">
        <f t="shared" ref="E347:G347" ca="1" si="668">+SUM(E329,E331,E338)</f>
        <v>333529758.35000002</v>
      </c>
      <c r="F347" s="85">
        <f t="shared" ca="1" si="668"/>
        <v>353479592.91000003</v>
      </c>
      <c r="G347" s="85">
        <f t="shared" ca="1" si="668"/>
        <v>368958179.49000001</v>
      </c>
      <c r="H347" s="85">
        <f t="shared" ref="H347:P347" ca="1" si="669">+SUM(H329,H331,H338)</f>
        <v>372504256.36000001</v>
      </c>
      <c r="I347" s="85">
        <f t="shared" ca="1" si="669"/>
        <v>399183249.92000002</v>
      </c>
      <c r="J347" s="85">
        <f t="shared" ca="1" si="669"/>
        <v>421074160.91000009</v>
      </c>
      <c r="K347" s="85">
        <f t="shared" ca="1" si="669"/>
        <v>468809683.57999998</v>
      </c>
      <c r="L347" s="85">
        <f t="shared" ca="1" si="669"/>
        <v>474503550.72000003</v>
      </c>
      <c r="M347" s="85">
        <f t="shared" ca="1" si="669"/>
        <v>505195264</v>
      </c>
      <c r="N347" s="85">
        <f t="shared" ca="1" si="669"/>
        <v>512088590.51000005</v>
      </c>
      <c r="O347" s="85">
        <f t="shared" ca="1" si="669"/>
        <v>527941253.46000004</v>
      </c>
      <c r="P347" s="85">
        <f t="shared" ca="1" si="669"/>
        <v>556651513.33000004</v>
      </c>
      <c r="Q347" s="85">
        <f t="shared" ref="Q347:R347" ca="1" si="670">+SUM(Q329,Q331,Q338)</f>
        <v>636928279.94000006</v>
      </c>
      <c r="R347" s="85">
        <f t="shared" ca="1" si="670"/>
        <v>664444515.99999988</v>
      </c>
    </row>
    <row r="348" spans="1:18">
      <c r="A348" s="60">
        <f t="shared" si="631"/>
        <v>348</v>
      </c>
      <c r="B348" s="43" t="s">
        <v>54</v>
      </c>
      <c r="C348" s="166" t="s">
        <v>51</v>
      </c>
      <c r="D348" s="98">
        <f ca="1">+D347/D325</f>
        <v>27.292810717171939</v>
      </c>
      <c r="E348" s="86">
        <f t="shared" ref="E348" ca="1" si="671">+E347/E325</f>
        <v>28.129605696515032</v>
      </c>
      <c r="F348" s="86">
        <f t="shared" ref="F348" ca="1" si="672">+F347/F325</f>
        <v>30.156963508159482</v>
      </c>
      <c r="G348" s="86">
        <f t="shared" ref="G348:P348" ca="1" si="673">+G347/G325</f>
        <v>31.4187756668601</v>
      </c>
      <c r="H348" s="86">
        <f t="shared" ca="1" si="673"/>
        <v>33.027683483538162</v>
      </c>
      <c r="I348" s="86">
        <f t="shared" ca="1" si="673"/>
        <v>33.775095107428776</v>
      </c>
      <c r="J348" s="86">
        <f t="shared" ca="1" si="673"/>
        <v>34.737806263221586</v>
      </c>
      <c r="K348" s="86">
        <f t="shared" ca="1" si="673"/>
        <v>36.513924050804462</v>
      </c>
      <c r="L348" s="86">
        <f t="shared" ca="1" si="673"/>
        <v>37.999598685597562</v>
      </c>
      <c r="M348" s="86">
        <f t="shared" ca="1" si="673"/>
        <v>39.420304013529815</v>
      </c>
      <c r="N348" s="86">
        <f t="shared" ca="1" si="673"/>
        <v>41.268043560448589</v>
      </c>
      <c r="O348" s="86">
        <f t="shared" ca="1" si="673"/>
        <v>41.94231435377435</v>
      </c>
      <c r="P348" s="86">
        <f t="shared" ca="1" si="673"/>
        <v>45.495698672292178</v>
      </c>
      <c r="Q348" s="86">
        <f t="shared" ref="Q348:R348" ca="1" si="674">+Q347/Q325</f>
        <v>51.50744989349257</v>
      </c>
      <c r="R348" s="86">
        <f t="shared" ca="1" si="674"/>
        <v>55.501833582461586</v>
      </c>
    </row>
    <row r="349" spans="1:18">
      <c r="A349" s="60">
        <f t="shared" si="631"/>
        <v>349</v>
      </c>
      <c r="B349" s="43" t="s">
        <v>54</v>
      </c>
      <c r="C349" s="166" t="s">
        <v>52</v>
      </c>
      <c r="D349" s="99">
        <f ca="1">+D343+D340</f>
        <v>526954.59</v>
      </c>
      <c r="E349" s="87">
        <f t="shared" ref="E349:G349" ca="1" si="675">+E343+E340</f>
        <v>516034.76000000007</v>
      </c>
      <c r="F349" s="87">
        <f t="shared" ca="1" si="675"/>
        <v>531781.32999999996</v>
      </c>
      <c r="G349" s="87">
        <f t="shared" ca="1" si="675"/>
        <v>525128.77</v>
      </c>
      <c r="H349" s="87">
        <f t="shared" ref="H349:P349" ca="1" si="676">+H343+H340</f>
        <v>524388.77999999991</v>
      </c>
      <c r="I349" s="87">
        <f t="shared" ca="1" si="676"/>
        <v>550647.17999999993</v>
      </c>
      <c r="J349" s="87">
        <f t="shared" ca="1" si="676"/>
        <v>596484.79999999993</v>
      </c>
      <c r="K349" s="87">
        <f t="shared" ca="1" si="676"/>
        <v>647884.18000000005</v>
      </c>
      <c r="L349" s="87">
        <f t="shared" ca="1" si="676"/>
        <v>676287.91</v>
      </c>
      <c r="M349" s="87">
        <f t="shared" ca="1" si="676"/>
        <v>691184.2</v>
      </c>
      <c r="N349" s="87">
        <f t="shared" ca="1" si="676"/>
        <v>698240.22999999986</v>
      </c>
      <c r="O349" s="87">
        <f t="shared" ca="1" si="676"/>
        <v>709570.31999999983</v>
      </c>
      <c r="P349" s="87">
        <f t="shared" ca="1" si="676"/>
        <v>727739.16</v>
      </c>
      <c r="Q349" s="87">
        <f t="shared" ref="Q349:R349" ca="1" si="677">+Q343+Q340</f>
        <v>738408.24000000011</v>
      </c>
      <c r="R349" s="87">
        <f t="shared" ca="1" si="677"/>
        <v>740706.04</v>
      </c>
    </row>
    <row r="350" spans="1:18">
      <c r="A350" s="60">
        <f t="shared" si="631"/>
        <v>350</v>
      </c>
      <c r="B350" s="43" t="s">
        <v>54</v>
      </c>
      <c r="C350" s="166" t="s">
        <v>53</v>
      </c>
      <c r="D350" s="98">
        <f ca="1">+D349/D325</f>
        <v>4.5123458827339806E-2</v>
      </c>
      <c r="E350" s="86">
        <f t="shared" ref="E350" ca="1" si="678">+E349/E325</f>
        <v>4.3521916593910331E-2</v>
      </c>
      <c r="F350" s="86">
        <f t="shared" ref="F350" ca="1" si="679">+F349/F325</f>
        <v>4.5368701573710639E-2</v>
      </c>
      <c r="G350" s="86">
        <f t="shared" ref="G350:P350" ca="1" si="680">+G349/G325</f>
        <v>4.4717542361169822E-2</v>
      </c>
      <c r="H350" s="86">
        <f t="shared" ca="1" si="680"/>
        <v>4.6494359064237795E-2</v>
      </c>
      <c r="I350" s="86">
        <f t="shared" ca="1" si="680"/>
        <v>4.6590534244271758E-2</v>
      </c>
      <c r="J350" s="86">
        <f t="shared" ca="1" si="680"/>
        <v>4.9208845721087281E-2</v>
      </c>
      <c r="K350" s="86">
        <f t="shared" ca="1" si="680"/>
        <v>5.0461401653621812E-2</v>
      </c>
      <c r="L350" s="86">
        <f t="shared" ca="1" si="680"/>
        <v>5.4159066116422086E-2</v>
      </c>
      <c r="M350" s="86">
        <f t="shared" ca="1" si="680"/>
        <v>5.3932990340440704E-2</v>
      </c>
      <c r="N350" s="86">
        <f t="shared" ca="1" si="680"/>
        <v>5.6269576712498423E-2</v>
      </c>
      <c r="O350" s="86">
        <f t="shared" ca="1" si="680"/>
        <v>5.6371842932337025E-2</v>
      </c>
      <c r="P350" s="86">
        <f t="shared" ca="1" si="680"/>
        <v>5.9478867374890255E-2</v>
      </c>
      <c r="Q350" s="86">
        <f t="shared" ref="Q350:R350" ca="1" si="681">+Q349/Q325</f>
        <v>5.9713984479264882E-2</v>
      </c>
      <c r="R350" s="86">
        <f t="shared" ca="1" si="681"/>
        <v>6.1872048569370904E-2</v>
      </c>
    </row>
    <row r="351" spans="1:18">
      <c r="A351" s="60">
        <f t="shared" si="631"/>
        <v>351</v>
      </c>
      <c r="B351" s="43" t="s">
        <v>54</v>
      </c>
      <c r="C351" s="166" t="s">
        <v>228</v>
      </c>
      <c r="D351" s="85">
        <f ca="1">+D349+D347</f>
        <v>319254114.58999991</v>
      </c>
      <c r="E351" s="85">
        <f t="shared" ref="E351:G351" ca="1" si="682">+E349+E347</f>
        <v>334045793.11000001</v>
      </c>
      <c r="F351" s="85">
        <f t="shared" ca="1" si="682"/>
        <v>354011374.24000001</v>
      </c>
      <c r="G351" s="85">
        <f t="shared" ca="1" si="682"/>
        <v>369483308.25999999</v>
      </c>
      <c r="H351" s="85">
        <f t="shared" ref="H351:P351" ca="1" si="683">+H349+H347</f>
        <v>373028645.13999999</v>
      </c>
      <c r="I351" s="85">
        <f t="shared" ca="1" si="683"/>
        <v>399733897.10000002</v>
      </c>
      <c r="J351" s="85">
        <f t="shared" ca="1" si="683"/>
        <v>421670645.7100001</v>
      </c>
      <c r="K351" s="85">
        <f t="shared" ca="1" si="683"/>
        <v>469457567.75999999</v>
      </c>
      <c r="L351" s="85">
        <f t="shared" ca="1" si="683"/>
        <v>475179838.63000005</v>
      </c>
      <c r="M351" s="85">
        <f t="shared" ca="1" si="683"/>
        <v>505886448.19999999</v>
      </c>
      <c r="N351" s="85">
        <f t="shared" ca="1" si="683"/>
        <v>512786830.74000007</v>
      </c>
      <c r="O351" s="85">
        <f t="shared" ca="1" si="683"/>
        <v>528650823.78000003</v>
      </c>
      <c r="P351" s="85">
        <f t="shared" ca="1" si="683"/>
        <v>557379252.49000001</v>
      </c>
      <c r="Q351" s="85">
        <f t="shared" ref="Q351:R351" ca="1" si="684">+Q349+Q347</f>
        <v>637666688.18000007</v>
      </c>
      <c r="R351" s="85">
        <f t="shared" ca="1" si="684"/>
        <v>665185222.03999984</v>
      </c>
    </row>
    <row r="352" spans="1:18">
      <c r="A352" s="60">
        <f t="shared" si="631"/>
        <v>352</v>
      </c>
      <c r="B352" s="183" t="s">
        <v>54</v>
      </c>
      <c r="C352" s="351" t="s">
        <v>229</v>
      </c>
      <c r="D352" s="184">
        <f ca="1">+D351/D325</f>
        <v>27.33793417599928</v>
      </c>
      <c r="E352" s="184">
        <f t="shared" ref="E352" ca="1" si="685">+E351/E325</f>
        <v>28.173127613108942</v>
      </c>
      <c r="F352" s="184">
        <f t="shared" ref="F352" ca="1" si="686">+F351/F325</f>
        <v>30.202332209733193</v>
      </c>
      <c r="G352" s="184">
        <f t="shared" ref="G352:P352" ca="1" si="687">+G351/G325</f>
        <v>31.463493209221269</v>
      </c>
      <c r="H352" s="184">
        <f t="shared" ca="1" si="687"/>
        <v>33.074177842602403</v>
      </c>
      <c r="I352" s="184">
        <f t="shared" ca="1" si="687"/>
        <v>33.821685641673049</v>
      </c>
      <c r="J352" s="184">
        <f t="shared" ca="1" si="687"/>
        <v>34.787015108942676</v>
      </c>
      <c r="K352" s="184">
        <f t="shared" ca="1" si="687"/>
        <v>36.564385452458083</v>
      </c>
      <c r="L352" s="184">
        <f t="shared" ca="1" si="687"/>
        <v>38.053757751713981</v>
      </c>
      <c r="M352" s="184">
        <f t="shared" ca="1" si="687"/>
        <v>39.474237003870257</v>
      </c>
      <c r="N352" s="184">
        <f t="shared" ca="1" si="687"/>
        <v>41.324313137161091</v>
      </c>
      <c r="O352" s="184">
        <f t="shared" ca="1" si="687"/>
        <v>41.998686196706686</v>
      </c>
      <c r="P352" s="184">
        <f t="shared" ca="1" si="687"/>
        <v>45.555177539667071</v>
      </c>
      <c r="Q352" s="184">
        <f t="shared" ref="Q352:R352" ca="1" si="688">+Q351/Q325</f>
        <v>51.567163877971836</v>
      </c>
      <c r="R352" s="184">
        <f t="shared" ca="1" si="688"/>
        <v>55.563705631030949</v>
      </c>
    </row>
    <row r="353" spans="1:18" ht="15.75" thickBot="1">
      <c r="A353" s="60">
        <f t="shared" si="631"/>
        <v>353</v>
      </c>
      <c r="B353" s="42"/>
      <c r="C353" s="185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</row>
    <row r="354" spans="1:18">
      <c r="A354" s="60">
        <f t="shared" si="631"/>
        <v>354</v>
      </c>
      <c r="B354" s="188" t="s">
        <v>32</v>
      </c>
      <c r="C354" s="189" t="s">
        <v>33</v>
      </c>
      <c r="D354" s="100" t="str">
        <f>+D$2</f>
        <v>CY 2013</v>
      </c>
      <c r="E354" s="101" t="str">
        <f t="shared" ref="E354:R354" si="689">+E$2</f>
        <v>CY 2014</v>
      </c>
      <c r="F354" s="101" t="str">
        <f t="shared" si="689"/>
        <v>CY 2015</v>
      </c>
      <c r="G354" s="101" t="str">
        <f t="shared" si="689"/>
        <v>CY 2016</v>
      </c>
      <c r="H354" s="101" t="str">
        <f t="shared" si="689"/>
        <v>CY 2017</v>
      </c>
      <c r="I354" s="101" t="str">
        <f t="shared" si="689"/>
        <v>CY 2018</v>
      </c>
      <c r="J354" s="101" t="str">
        <f t="shared" si="689"/>
        <v>CY 2019</v>
      </c>
      <c r="K354" s="101" t="str">
        <f t="shared" si="689"/>
        <v>CY 2020</v>
      </c>
      <c r="L354" s="101" t="str">
        <f t="shared" si="689"/>
        <v>CY 2021</v>
      </c>
      <c r="M354" s="101" t="str">
        <f t="shared" si="689"/>
        <v>CY 2022</v>
      </c>
      <c r="N354" s="101" t="str">
        <f t="shared" si="689"/>
        <v>CY 2023</v>
      </c>
      <c r="O354" s="101" t="str">
        <f t="shared" si="689"/>
        <v>CY 2024</v>
      </c>
      <c r="P354" s="101" t="str">
        <f t="shared" si="689"/>
        <v>CY 2025</v>
      </c>
      <c r="Q354" s="101" t="str">
        <f t="shared" si="689"/>
        <v>CY 2026</v>
      </c>
      <c r="R354" s="101" t="str">
        <f t="shared" si="689"/>
        <v>CY 2027</v>
      </c>
    </row>
    <row r="355" spans="1:18">
      <c r="A355" s="60">
        <f t="shared" si="631"/>
        <v>355</v>
      </c>
      <c r="B355" s="75" t="s">
        <v>97</v>
      </c>
      <c r="C355" s="163" t="s">
        <v>34</v>
      </c>
      <c r="D355" s="630">
        <f ca="1">+AVERAGE(INDIRECT("'Monthly Resource Report'!"&amp;VLOOKUP(D$1,$AO$1:$AP$197,2,FALSE)&amp;$A355&amp;":"&amp;VLOOKUP(DATE(YEAR(D$1),12,1),$AO$1:$AP$197,2,FALSE)&amp;$A355))</f>
        <v>37.832500000000003</v>
      </c>
      <c r="E355" s="631">
        <f t="shared" ref="E355:R355" ca="1" si="690">+AVERAGE(INDIRECT("'Monthly Resource Report'!"&amp;VLOOKUP(E$1,$AO$1:$AP$197,2,FALSE)&amp;$A355&amp;":"&amp;VLOOKUP(DATE(YEAR(E$1),12,1),$AO$1:$AP$197,2,FALSE)&amp;$A355))</f>
        <v>37.832500000000003</v>
      </c>
      <c r="F355" s="631">
        <f t="shared" ca="1" si="690"/>
        <v>178</v>
      </c>
      <c r="G355" s="631">
        <f t="shared" ca="1" si="690"/>
        <v>178</v>
      </c>
      <c r="H355" s="631">
        <f t="shared" ca="1" si="690"/>
        <v>178</v>
      </c>
      <c r="I355" s="631">
        <f t="shared" ca="1" si="690"/>
        <v>178</v>
      </c>
      <c r="J355" s="631">
        <f t="shared" ca="1" si="690"/>
        <v>178</v>
      </c>
      <c r="K355" s="631">
        <f t="shared" ca="1" si="690"/>
        <v>178</v>
      </c>
      <c r="L355" s="631">
        <f t="shared" ca="1" si="690"/>
        <v>178</v>
      </c>
      <c r="M355" s="631">
        <f t="shared" ca="1" si="690"/>
        <v>178</v>
      </c>
      <c r="N355" s="631">
        <f t="shared" ca="1" si="690"/>
        <v>178</v>
      </c>
      <c r="O355" s="631">
        <f t="shared" ca="1" si="690"/>
        <v>178</v>
      </c>
      <c r="P355" s="631">
        <f t="shared" ca="1" si="690"/>
        <v>178</v>
      </c>
      <c r="Q355" s="631">
        <f t="shared" ca="1" si="690"/>
        <v>178</v>
      </c>
      <c r="R355" s="631">
        <f t="shared" ca="1" si="690"/>
        <v>178</v>
      </c>
    </row>
    <row r="356" spans="1:18">
      <c r="A356" s="60">
        <f t="shared" si="631"/>
        <v>356</v>
      </c>
      <c r="B356" s="96" t="s">
        <v>97</v>
      </c>
      <c r="C356" s="166" t="s">
        <v>227</v>
      </c>
      <c r="D356" s="90">
        <f ca="1">+SUM(INDIRECT("'Monthly Resource Report'!"&amp;(VLOOKUP(D$1,$AO$1:$AP$197,2,FALSE)&amp;$A356&amp;":"&amp;VLOOKUP(DATE(YEAR(D$1),12,1),$AO$1:$AP$181,2,FALSE)&amp;$A356)))</f>
        <v>0</v>
      </c>
      <c r="E356" s="91">
        <f t="shared" ref="E356:R357" ca="1" si="691">+SUM(INDIRECT("'Monthly Resource Report'!"&amp;(VLOOKUP(E$1,$AO$1:$AP$197,2,FALSE)&amp;$A356&amp;":"&amp;VLOOKUP(DATE(YEAR(E$1),12,1),$AO$1:$AP$181,2,FALSE)&amp;$A356)))</f>
        <v>0</v>
      </c>
      <c r="F356" s="91">
        <f t="shared" ca="1" si="691"/>
        <v>0</v>
      </c>
      <c r="G356" s="91">
        <f t="shared" ca="1" si="691"/>
        <v>0</v>
      </c>
      <c r="H356" s="91">
        <f t="shared" ca="1" si="691"/>
        <v>0</v>
      </c>
      <c r="I356" s="91">
        <f t="shared" ca="1" si="691"/>
        <v>0</v>
      </c>
      <c r="J356" s="91">
        <f t="shared" ca="1" si="691"/>
        <v>0</v>
      </c>
      <c r="K356" s="91">
        <f t="shared" ca="1" si="691"/>
        <v>0</v>
      </c>
      <c r="L356" s="91">
        <f t="shared" ca="1" si="691"/>
        <v>0</v>
      </c>
      <c r="M356" s="91">
        <f t="shared" ca="1" si="691"/>
        <v>0</v>
      </c>
      <c r="N356" s="91">
        <f t="shared" ca="1" si="691"/>
        <v>0</v>
      </c>
      <c r="O356" s="91">
        <f t="shared" ca="1" si="691"/>
        <v>0</v>
      </c>
      <c r="P356" s="91">
        <f t="shared" ca="1" si="691"/>
        <v>0</v>
      </c>
      <c r="Q356" s="91">
        <f t="shared" ca="1" si="691"/>
        <v>0</v>
      </c>
      <c r="R356" s="91">
        <f t="shared" ca="1" si="691"/>
        <v>0</v>
      </c>
    </row>
    <row r="357" spans="1:18">
      <c r="A357" s="60">
        <f t="shared" si="631"/>
        <v>357</v>
      </c>
      <c r="B357" s="96" t="s">
        <v>97</v>
      </c>
      <c r="C357" s="166" t="s">
        <v>36</v>
      </c>
      <c r="D357" s="88">
        <f ca="1">+SUM(INDIRECT("'Monthly Resource Report'!"&amp;(VLOOKUP(D$1,$AO$1:$AP$197,2,FALSE)&amp;$A357&amp;":"&amp;VLOOKUP(DATE(YEAR(D$1),12,1),$AO$1:$AP$181,2,FALSE)&amp;$A357)))</f>
        <v>301928.69</v>
      </c>
      <c r="E357" s="89">
        <f t="shared" ca="1" si="691"/>
        <v>301928.69</v>
      </c>
      <c r="F357" s="89">
        <f t="shared" ca="1" si="691"/>
        <v>266980.01</v>
      </c>
      <c r="G357" s="89">
        <f t="shared" ca="1" si="691"/>
        <v>266980.01999999996</v>
      </c>
      <c r="H357" s="89">
        <f t="shared" ca="1" si="691"/>
        <v>266979.99</v>
      </c>
      <c r="I357" s="89">
        <f t="shared" ca="1" si="691"/>
        <v>266980</v>
      </c>
      <c r="J357" s="89">
        <f t="shared" ca="1" si="691"/>
        <v>266980.01</v>
      </c>
      <c r="K357" s="89">
        <f t="shared" ca="1" si="691"/>
        <v>266980.02</v>
      </c>
      <c r="L357" s="89">
        <f t="shared" ca="1" si="691"/>
        <v>266980.01</v>
      </c>
      <c r="M357" s="89">
        <f t="shared" ca="1" si="691"/>
        <v>266980.01</v>
      </c>
      <c r="N357" s="89">
        <f t="shared" ca="1" si="691"/>
        <v>266980</v>
      </c>
      <c r="O357" s="89">
        <f t="shared" ca="1" si="691"/>
        <v>266980.01</v>
      </c>
      <c r="P357" s="89">
        <f t="shared" ca="1" si="691"/>
        <v>266980</v>
      </c>
      <c r="Q357" s="89">
        <f t="shared" ca="1" si="691"/>
        <v>266980.01000000007</v>
      </c>
      <c r="R357" s="89">
        <f t="shared" ca="1" si="691"/>
        <v>266980.01</v>
      </c>
    </row>
    <row r="358" spans="1:18">
      <c r="A358" s="60">
        <f t="shared" si="631"/>
        <v>358</v>
      </c>
      <c r="B358" s="171" t="s">
        <v>97</v>
      </c>
      <c r="C358" s="172" t="s">
        <v>95</v>
      </c>
      <c r="D358" s="77">
        <f ca="1">+D357/(D355*D378)</f>
        <v>0.91103536466767865</v>
      </c>
      <c r="E358" s="78">
        <f t="shared" ref="E358" ca="1" si="692">+E357/(E355*E378)</f>
        <v>0.91103536466767865</v>
      </c>
      <c r="F358" s="78">
        <f t="shared" ref="F358" ca="1" si="693">+F357/(F355*F378)</f>
        <v>0.17122005669283261</v>
      </c>
      <c r="G358" s="78">
        <f t="shared" ref="G358:P358" ca="1" si="694">+G357/(G355*G378)</f>
        <v>0.17075224872597775</v>
      </c>
      <c r="H358" s="78">
        <f t="shared" ca="1" si="694"/>
        <v>0.17122004386639988</v>
      </c>
      <c r="I358" s="78">
        <f t="shared" ca="1" si="694"/>
        <v>0.17122005027961623</v>
      </c>
      <c r="J358" s="78">
        <f t="shared" ca="1" si="694"/>
        <v>0.17122005669283261</v>
      </c>
      <c r="K358" s="78">
        <f t="shared" ca="1" si="694"/>
        <v>0.17075224872597777</v>
      </c>
      <c r="L358" s="78">
        <f t="shared" ca="1" si="694"/>
        <v>0.17122005669283261</v>
      </c>
      <c r="M358" s="78">
        <f t="shared" ca="1" si="694"/>
        <v>0.17122005669283261</v>
      </c>
      <c r="N358" s="78">
        <f t="shared" ca="1" si="694"/>
        <v>0.17122005027961623</v>
      </c>
      <c r="O358" s="78">
        <f t="shared" ca="1" si="694"/>
        <v>0.17075224233028388</v>
      </c>
      <c r="P358" s="78">
        <f t="shared" ca="1" si="694"/>
        <v>0.17122005027961623</v>
      </c>
      <c r="Q358" s="78">
        <f t="shared" ref="Q358:R358" ca="1" si="695">+Q357/(Q355*Q378)</f>
        <v>0.17122005669283263</v>
      </c>
      <c r="R358" s="78">
        <f t="shared" ca="1" si="695"/>
        <v>0.17122005669283261</v>
      </c>
    </row>
    <row r="359" spans="1:18">
      <c r="A359" s="60">
        <f t="shared" si="631"/>
        <v>359</v>
      </c>
      <c r="B359" s="96" t="s">
        <v>97</v>
      </c>
      <c r="C359" s="166" t="s">
        <v>230</v>
      </c>
      <c r="D359" s="88">
        <f ca="1">+SUM(INDIRECT("'Monthly Resource Report'!"&amp;(VLOOKUP(D$1,$AO$1:$AP$197,2,FALSE)&amp;$A359&amp;":"&amp;VLOOKUP(DATE(YEAR(D$1),12,1),$AO$1:$AP$181,2,FALSE)&amp;$A359)))</f>
        <v>0</v>
      </c>
      <c r="E359" s="89">
        <f t="shared" ref="E359:R359" ca="1" si="696">+SUM(INDIRECT("'Monthly Resource Report'!"&amp;(VLOOKUP(E$1,$AO$1:$AP$197,2,FALSE)&amp;$A359&amp;":"&amp;VLOOKUP(DATE(YEAR(E$1),12,1),$AO$1:$AP$181,2,FALSE)&amp;$A359)))</f>
        <v>0</v>
      </c>
      <c r="F359" s="89">
        <f t="shared" ca="1" si="696"/>
        <v>0</v>
      </c>
      <c r="G359" s="89">
        <f t="shared" ca="1" si="696"/>
        <v>0</v>
      </c>
      <c r="H359" s="89">
        <f t="shared" ca="1" si="696"/>
        <v>0</v>
      </c>
      <c r="I359" s="89">
        <f t="shared" ca="1" si="696"/>
        <v>0</v>
      </c>
      <c r="J359" s="89">
        <f t="shared" ca="1" si="696"/>
        <v>0</v>
      </c>
      <c r="K359" s="89">
        <f t="shared" ca="1" si="696"/>
        <v>0</v>
      </c>
      <c r="L359" s="89">
        <f t="shared" ca="1" si="696"/>
        <v>0</v>
      </c>
      <c r="M359" s="89">
        <f t="shared" ca="1" si="696"/>
        <v>0</v>
      </c>
      <c r="N359" s="89">
        <f t="shared" ca="1" si="696"/>
        <v>0</v>
      </c>
      <c r="O359" s="89">
        <f t="shared" ca="1" si="696"/>
        <v>0</v>
      </c>
      <c r="P359" s="89">
        <f t="shared" ca="1" si="696"/>
        <v>0</v>
      </c>
      <c r="Q359" s="89">
        <f t="shared" ca="1" si="696"/>
        <v>0</v>
      </c>
      <c r="R359" s="89">
        <f t="shared" ca="1" si="696"/>
        <v>0</v>
      </c>
    </row>
    <row r="360" spans="1:18">
      <c r="A360" s="60">
        <f t="shared" si="631"/>
        <v>360</v>
      </c>
      <c r="B360" s="171" t="s">
        <v>97</v>
      </c>
      <c r="C360" s="172" t="s">
        <v>269</v>
      </c>
      <c r="D360" s="92">
        <f ca="1">+D359/D357</f>
        <v>0</v>
      </c>
      <c r="E360" s="93">
        <f t="shared" ref="E360" ca="1" si="697">+E359/E357</f>
        <v>0</v>
      </c>
      <c r="F360" s="93">
        <f t="shared" ref="F360" ca="1" si="698">+F359/F357</f>
        <v>0</v>
      </c>
      <c r="G360" s="93">
        <f t="shared" ref="G360:P360" ca="1" si="699">+G359/G357</f>
        <v>0</v>
      </c>
      <c r="H360" s="93">
        <f t="shared" ca="1" si="699"/>
        <v>0</v>
      </c>
      <c r="I360" s="93">
        <f t="shared" ca="1" si="699"/>
        <v>0</v>
      </c>
      <c r="J360" s="93">
        <f t="shared" ca="1" si="699"/>
        <v>0</v>
      </c>
      <c r="K360" s="93">
        <f t="shared" ca="1" si="699"/>
        <v>0</v>
      </c>
      <c r="L360" s="93">
        <f t="shared" ca="1" si="699"/>
        <v>0</v>
      </c>
      <c r="M360" s="93">
        <f t="shared" ca="1" si="699"/>
        <v>0</v>
      </c>
      <c r="N360" s="93">
        <f t="shared" ca="1" si="699"/>
        <v>0</v>
      </c>
      <c r="O360" s="93">
        <f t="shared" ca="1" si="699"/>
        <v>0</v>
      </c>
      <c r="P360" s="93">
        <f t="shared" ca="1" si="699"/>
        <v>0</v>
      </c>
      <c r="Q360" s="93">
        <f t="shared" ref="Q360:R360" ca="1" si="700">+Q359/Q357</f>
        <v>0</v>
      </c>
      <c r="R360" s="93">
        <f t="shared" ca="1" si="700"/>
        <v>0</v>
      </c>
    </row>
    <row r="361" spans="1:18">
      <c r="A361" s="60">
        <f t="shared" si="631"/>
        <v>361</v>
      </c>
      <c r="B361" s="96" t="s">
        <v>97</v>
      </c>
      <c r="C361" s="166" t="s">
        <v>37</v>
      </c>
      <c r="D361" s="632">
        <f ca="1">+SUM(INDIRECT("'Monthly Resource Report'!"&amp;(VLOOKUP(D$1,$AO$1:$AP$197,2,FALSE)&amp;$A361&amp;":"&amp;VLOOKUP(DATE(YEAR(D$1),12,1),$AO$1:$AP$181,2,FALSE)&amp;$A361)))</f>
        <v>5341118.6500000004</v>
      </c>
      <c r="E361" s="633">
        <f t="shared" ref="E361:R361" ca="1" si="701">+SUM(INDIRECT("'Monthly Resource Report'!"&amp;(VLOOKUP(E$1,$AO$1:$AP$197,2,FALSE)&amp;$A361&amp;":"&amp;VLOOKUP(DATE(YEAR(E$1),12,1),$AO$1:$AP$181,2,FALSE)&amp;$A361)))</f>
        <v>7047016.7300000004</v>
      </c>
      <c r="F361" s="633">
        <f t="shared" ca="1" si="701"/>
        <v>12019440.01</v>
      </c>
      <c r="G361" s="633">
        <f t="shared" ca="1" si="701"/>
        <v>12019439.539999999</v>
      </c>
      <c r="H361" s="633">
        <f t="shared" ca="1" si="701"/>
        <v>12307777.559999999</v>
      </c>
      <c r="I361" s="633">
        <f t="shared" ca="1" si="701"/>
        <v>12617474.129999999</v>
      </c>
      <c r="J361" s="633">
        <f t="shared" ca="1" si="701"/>
        <v>12945860.969999999</v>
      </c>
      <c r="K361" s="633">
        <f t="shared" ca="1" si="701"/>
        <v>13290264</v>
      </c>
      <c r="L361" s="633">
        <f t="shared" ca="1" si="701"/>
        <v>13645348.310000002</v>
      </c>
      <c r="M361" s="633">
        <f t="shared" ca="1" si="701"/>
        <v>14016450.229999999</v>
      </c>
      <c r="N361" s="633">
        <f t="shared" ca="1" si="701"/>
        <v>14395561.870000001</v>
      </c>
      <c r="O361" s="633">
        <f t="shared" ca="1" si="701"/>
        <v>14793361.749999998</v>
      </c>
      <c r="P361" s="633">
        <f t="shared" ca="1" si="701"/>
        <v>15204510.649999999</v>
      </c>
      <c r="Q361" s="633">
        <f t="shared" ca="1" si="701"/>
        <v>15631679.93</v>
      </c>
      <c r="R361" s="633">
        <f t="shared" ca="1" si="701"/>
        <v>16074865.430000002</v>
      </c>
    </row>
    <row r="362" spans="1:18">
      <c r="A362" s="60">
        <f t="shared" si="631"/>
        <v>362</v>
      </c>
      <c r="B362" s="171" t="s">
        <v>97</v>
      </c>
      <c r="C362" s="172" t="s">
        <v>270</v>
      </c>
      <c r="D362" s="79" t="e">
        <f ca="1">+D361/D359</f>
        <v>#DIV/0!</v>
      </c>
      <c r="E362" s="80" t="e">
        <f t="shared" ref="E362" ca="1" si="702">+E361/E359</f>
        <v>#DIV/0!</v>
      </c>
      <c r="F362" s="80" t="e">
        <f t="shared" ref="F362" ca="1" si="703">+F361/F359</f>
        <v>#DIV/0!</v>
      </c>
      <c r="G362" s="80" t="e">
        <f t="shared" ref="G362:P362" ca="1" si="704">+G361/G359</f>
        <v>#DIV/0!</v>
      </c>
      <c r="H362" s="80" t="e">
        <f t="shared" ca="1" si="704"/>
        <v>#DIV/0!</v>
      </c>
      <c r="I362" s="80" t="e">
        <f t="shared" ca="1" si="704"/>
        <v>#DIV/0!</v>
      </c>
      <c r="J362" s="80" t="e">
        <f t="shared" ca="1" si="704"/>
        <v>#DIV/0!</v>
      </c>
      <c r="K362" s="80" t="e">
        <f t="shared" ca="1" si="704"/>
        <v>#DIV/0!</v>
      </c>
      <c r="L362" s="80" t="e">
        <f t="shared" ca="1" si="704"/>
        <v>#DIV/0!</v>
      </c>
      <c r="M362" s="80" t="e">
        <f t="shared" ca="1" si="704"/>
        <v>#DIV/0!</v>
      </c>
      <c r="N362" s="80" t="e">
        <f t="shared" ca="1" si="704"/>
        <v>#DIV/0!</v>
      </c>
      <c r="O362" s="80" t="e">
        <f t="shared" ca="1" si="704"/>
        <v>#DIV/0!</v>
      </c>
      <c r="P362" s="80" t="e">
        <f t="shared" ca="1" si="704"/>
        <v>#DIV/0!</v>
      </c>
      <c r="Q362" s="80" t="e">
        <f t="shared" ref="Q362:R362" ca="1" si="705">+Q361/Q359</f>
        <v>#DIV/0!</v>
      </c>
      <c r="R362" s="80" t="e">
        <f t="shared" ca="1" si="705"/>
        <v>#DIV/0!</v>
      </c>
    </row>
    <row r="363" spans="1:18">
      <c r="A363" s="60">
        <f t="shared" si="631"/>
        <v>363</v>
      </c>
      <c r="B363" s="96" t="s">
        <v>97</v>
      </c>
      <c r="C363" s="166" t="s">
        <v>38</v>
      </c>
      <c r="D363" s="632">
        <f ca="1">+SUM(INDIRECT("'Monthly Resource Report'!"&amp;(VLOOKUP(D$1,$AO$1:$AP$197,2,FALSE)&amp;$A363&amp;":"&amp;VLOOKUP(DATE(YEAR(D$1),12,1),$AO$1:$AP$181,2,FALSE)&amp;$A363)))</f>
        <v>0</v>
      </c>
      <c r="E363" s="633">
        <f t="shared" ref="E363:R363" ca="1" si="706">+SUM(INDIRECT("'Monthly Resource Report'!"&amp;(VLOOKUP(E$1,$AO$1:$AP$197,2,FALSE)&amp;$A363&amp;":"&amp;VLOOKUP(DATE(YEAR(E$1),12,1),$AO$1:$AP$181,2,FALSE)&amp;$A363)))</f>
        <v>0</v>
      </c>
      <c r="F363" s="633">
        <f t="shared" ca="1" si="706"/>
        <v>0</v>
      </c>
      <c r="G363" s="633">
        <f t="shared" ca="1" si="706"/>
        <v>0</v>
      </c>
      <c r="H363" s="633">
        <f t="shared" ca="1" si="706"/>
        <v>0</v>
      </c>
      <c r="I363" s="633">
        <f t="shared" ca="1" si="706"/>
        <v>0</v>
      </c>
      <c r="J363" s="633">
        <f t="shared" ca="1" si="706"/>
        <v>0</v>
      </c>
      <c r="K363" s="633">
        <f t="shared" ca="1" si="706"/>
        <v>0</v>
      </c>
      <c r="L363" s="633">
        <f t="shared" ca="1" si="706"/>
        <v>0</v>
      </c>
      <c r="M363" s="633">
        <f t="shared" ca="1" si="706"/>
        <v>0</v>
      </c>
      <c r="N363" s="633">
        <f t="shared" ca="1" si="706"/>
        <v>0</v>
      </c>
      <c r="O363" s="633">
        <f t="shared" ca="1" si="706"/>
        <v>0</v>
      </c>
      <c r="P363" s="633">
        <f t="shared" ca="1" si="706"/>
        <v>0</v>
      </c>
      <c r="Q363" s="633">
        <f t="shared" ca="1" si="706"/>
        <v>0</v>
      </c>
      <c r="R363" s="633">
        <f t="shared" ca="1" si="706"/>
        <v>0</v>
      </c>
    </row>
    <row r="364" spans="1:18">
      <c r="A364" s="60">
        <f t="shared" si="631"/>
        <v>364</v>
      </c>
      <c r="B364" s="171" t="s">
        <v>97</v>
      </c>
      <c r="C364" s="172" t="s">
        <v>39</v>
      </c>
      <c r="D364" s="81">
        <f ca="1">+D363/D357</f>
        <v>0</v>
      </c>
      <c r="E364" s="82">
        <f t="shared" ref="E364" ca="1" si="707">+E363/E357</f>
        <v>0</v>
      </c>
      <c r="F364" s="82">
        <f t="shared" ref="F364" ca="1" si="708">+F363/F357</f>
        <v>0</v>
      </c>
      <c r="G364" s="82">
        <f t="shared" ref="G364:P364" ca="1" si="709">+G363/G357</f>
        <v>0</v>
      </c>
      <c r="H364" s="82">
        <f t="shared" ca="1" si="709"/>
        <v>0</v>
      </c>
      <c r="I364" s="82">
        <f t="shared" ca="1" si="709"/>
        <v>0</v>
      </c>
      <c r="J364" s="82">
        <f t="shared" ca="1" si="709"/>
        <v>0</v>
      </c>
      <c r="K364" s="82">
        <f t="shared" ca="1" si="709"/>
        <v>0</v>
      </c>
      <c r="L364" s="82">
        <f t="shared" ca="1" si="709"/>
        <v>0</v>
      </c>
      <c r="M364" s="82">
        <f t="shared" ca="1" si="709"/>
        <v>0</v>
      </c>
      <c r="N364" s="82">
        <f t="shared" ca="1" si="709"/>
        <v>0</v>
      </c>
      <c r="O364" s="82">
        <f t="shared" ca="1" si="709"/>
        <v>0</v>
      </c>
      <c r="P364" s="82">
        <f t="shared" ca="1" si="709"/>
        <v>0</v>
      </c>
      <c r="Q364" s="82">
        <f t="shared" ref="Q364:R364" ca="1" si="710">+Q363/Q357</f>
        <v>0</v>
      </c>
      <c r="R364" s="82">
        <f t="shared" ca="1" si="710"/>
        <v>0</v>
      </c>
    </row>
    <row r="365" spans="1:18">
      <c r="A365" s="60">
        <f t="shared" si="631"/>
        <v>365</v>
      </c>
      <c r="B365" s="96" t="s">
        <v>97</v>
      </c>
      <c r="C365" s="166" t="s">
        <v>40</v>
      </c>
      <c r="D365" s="88">
        <f ca="1">+SUM(INDIRECT("'Monthly Resource Report'!"&amp;(VLOOKUP(D$1,$AO$1:$AP$197,2,FALSE)&amp;$A365&amp;":"&amp;VLOOKUP(DATE(YEAR(D$1),12,1),$AO$1:$AP$181,2,FALSE)&amp;$A365)))</f>
        <v>0</v>
      </c>
      <c r="E365" s="89">
        <f t="shared" ref="E365:R367" ca="1" si="711">+SUM(INDIRECT("'Monthly Resource Report'!"&amp;(VLOOKUP(E$1,$AO$1:$AP$197,2,FALSE)&amp;$A365&amp;":"&amp;VLOOKUP(DATE(YEAR(E$1),12,1),$AO$1:$AP$181,2,FALSE)&amp;$A365)))</f>
        <v>0</v>
      </c>
      <c r="F365" s="89">
        <f t="shared" ca="1" si="711"/>
        <v>0</v>
      </c>
      <c r="G365" s="89">
        <f t="shared" ca="1" si="711"/>
        <v>0</v>
      </c>
      <c r="H365" s="89">
        <f t="shared" ca="1" si="711"/>
        <v>0</v>
      </c>
      <c r="I365" s="89">
        <f t="shared" ca="1" si="711"/>
        <v>0</v>
      </c>
      <c r="J365" s="89">
        <f t="shared" ca="1" si="711"/>
        <v>0</v>
      </c>
      <c r="K365" s="89">
        <f t="shared" ca="1" si="711"/>
        <v>0</v>
      </c>
      <c r="L365" s="89">
        <f t="shared" ca="1" si="711"/>
        <v>0</v>
      </c>
      <c r="M365" s="89">
        <f t="shared" ca="1" si="711"/>
        <v>0</v>
      </c>
      <c r="N365" s="89">
        <f t="shared" ca="1" si="711"/>
        <v>0</v>
      </c>
      <c r="O365" s="89">
        <f t="shared" ca="1" si="711"/>
        <v>0</v>
      </c>
      <c r="P365" s="89">
        <f t="shared" ca="1" si="711"/>
        <v>0</v>
      </c>
      <c r="Q365" s="89">
        <f t="shared" ca="1" si="711"/>
        <v>0</v>
      </c>
      <c r="R365" s="89">
        <f t="shared" ca="1" si="711"/>
        <v>0</v>
      </c>
    </row>
    <row r="366" spans="1:18">
      <c r="A366" s="60">
        <f t="shared" si="631"/>
        <v>366</v>
      </c>
      <c r="B366" s="96" t="s">
        <v>97</v>
      </c>
      <c r="C366" s="166" t="s">
        <v>41</v>
      </c>
      <c r="D366" s="88">
        <f ca="1">+SUM(INDIRECT("'Monthly Resource Report'!"&amp;(VLOOKUP(D$1,$AO$1:$AP$197,2,FALSE)&amp;$A366&amp;":"&amp;VLOOKUP(DATE(YEAR(D$1),12,1),$AO$1:$AP$181,2,FALSE)&amp;$A366)))</f>
        <v>8760</v>
      </c>
      <c r="E366" s="89">
        <f t="shared" ca="1" si="711"/>
        <v>8760</v>
      </c>
      <c r="F366" s="89">
        <f t="shared" ca="1" si="711"/>
        <v>8760</v>
      </c>
      <c r="G366" s="89">
        <f t="shared" ca="1" si="711"/>
        <v>8784</v>
      </c>
      <c r="H366" s="89">
        <f t="shared" ca="1" si="711"/>
        <v>8760</v>
      </c>
      <c r="I366" s="89">
        <f t="shared" ca="1" si="711"/>
        <v>8760</v>
      </c>
      <c r="J366" s="89">
        <f t="shared" ca="1" si="711"/>
        <v>8760</v>
      </c>
      <c r="K366" s="89">
        <f t="shared" ca="1" si="711"/>
        <v>8784</v>
      </c>
      <c r="L366" s="89">
        <f t="shared" ca="1" si="711"/>
        <v>8760</v>
      </c>
      <c r="M366" s="89">
        <f t="shared" ca="1" si="711"/>
        <v>8760</v>
      </c>
      <c r="N366" s="89">
        <f t="shared" ca="1" si="711"/>
        <v>8760</v>
      </c>
      <c r="O366" s="89">
        <f t="shared" ca="1" si="711"/>
        <v>8784</v>
      </c>
      <c r="P366" s="89">
        <f t="shared" ca="1" si="711"/>
        <v>8760</v>
      </c>
      <c r="Q366" s="89">
        <f t="shared" ca="1" si="711"/>
        <v>8760</v>
      </c>
      <c r="R366" s="89">
        <f t="shared" ca="1" si="711"/>
        <v>8760</v>
      </c>
    </row>
    <row r="367" spans="1:18">
      <c r="A367" s="60">
        <f t="shared" si="631"/>
        <v>367</v>
      </c>
      <c r="B367" s="96" t="s">
        <v>97</v>
      </c>
      <c r="C367" s="166" t="s">
        <v>231</v>
      </c>
      <c r="D367" s="88">
        <f ca="1">+SUM(INDIRECT("'Monthly Resource Report'!"&amp;(VLOOKUP(D$1,$AO$1:$AP$197,2,FALSE)&amp;$A367&amp;":"&amp;VLOOKUP(DATE(YEAR(D$1),12,1),$AO$1:$AP$181,2,FALSE)&amp;$A367)))</f>
        <v>0</v>
      </c>
      <c r="E367" s="89">
        <f t="shared" ca="1" si="711"/>
        <v>0</v>
      </c>
      <c r="F367" s="89">
        <f t="shared" ca="1" si="711"/>
        <v>0</v>
      </c>
      <c r="G367" s="89">
        <f t="shared" ca="1" si="711"/>
        <v>0</v>
      </c>
      <c r="H367" s="89">
        <f t="shared" ca="1" si="711"/>
        <v>0</v>
      </c>
      <c r="I367" s="89">
        <f t="shared" ca="1" si="711"/>
        <v>0</v>
      </c>
      <c r="J367" s="89">
        <f t="shared" ca="1" si="711"/>
        <v>0</v>
      </c>
      <c r="K367" s="89">
        <f t="shared" ca="1" si="711"/>
        <v>0</v>
      </c>
      <c r="L367" s="89">
        <f t="shared" ca="1" si="711"/>
        <v>0</v>
      </c>
      <c r="M367" s="89">
        <f t="shared" ca="1" si="711"/>
        <v>0</v>
      </c>
      <c r="N367" s="89">
        <f t="shared" ca="1" si="711"/>
        <v>0</v>
      </c>
      <c r="O367" s="89">
        <f t="shared" ca="1" si="711"/>
        <v>0</v>
      </c>
      <c r="P367" s="89">
        <f t="shared" ca="1" si="711"/>
        <v>0</v>
      </c>
      <c r="Q367" s="89">
        <f t="shared" ca="1" si="711"/>
        <v>0</v>
      </c>
      <c r="R367" s="89">
        <f t="shared" ca="1" si="711"/>
        <v>0</v>
      </c>
    </row>
    <row r="368" spans="1:18">
      <c r="A368" s="60">
        <f t="shared" si="631"/>
        <v>368</v>
      </c>
      <c r="B368" s="171" t="s">
        <v>97</v>
      </c>
      <c r="C368" s="177" t="s">
        <v>96</v>
      </c>
      <c r="D368" s="83">
        <f ca="1">+D357/(D366*D355)</f>
        <v>0.91103536466767865</v>
      </c>
      <c r="E368" s="84">
        <f t="shared" ref="E368:G368" ca="1" si="712">+E357/(E366*E355)</f>
        <v>0.91103536466767865</v>
      </c>
      <c r="F368" s="84">
        <f t="shared" ca="1" si="712"/>
        <v>0.17122005669283261</v>
      </c>
      <c r="G368" s="84">
        <f t="shared" ca="1" si="712"/>
        <v>0.17075224872597775</v>
      </c>
      <c r="H368" s="84">
        <f t="shared" ref="H368:P368" ca="1" si="713">+H357/(H366*H355)</f>
        <v>0.17122004386639988</v>
      </c>
      <c r="I368" s="84">
        <f t="shared" ca="1" si="713"/>
        <v>0.17122005027961623</v>
      </c>
      <c r="J368" s="84">
        <f t="shared" ca="1" si="713"/>
        <v>0.17122005669283261</v>
      </c>
      <c r="K368" s="84">
        <f t="shared" ca="1" si="713"/>
        <v>0.17075224872597777</v>
      </c>
      <c r="L368" s="84">
        <f t="shared" ca="1" si="713"/>
        <v>0.17122005669283261</v>
      </c>
      <c r="M368" s="84">
        <f t="shared" ca="1" si="713"/>
        <v>0.17122005669283261</v>
      </c>
      <c r="N368" s="84">
        <f t="shared" ca="1" si="713"/>
        <v>0.17122005027961623</v>
      </c>
      <c r="O368" s="84">
        <f t="shared" ca="1" si="713"/>
        <v>0.17075224233028388</v>
      </c>
      <c r="P368" s="84">
        <f t="shared" ca="1" si="713"/>
        <v>0.17122005027961623</v>
      </c>
      <c r="Q368" s="84">
        <f t="shared" ref="Q368:R368" ca="1" si="714">+Q357/(Q366*Q355)</f>
        <v>0.17122005669283263</v>
      </c>
      <c r="R368" s="84">
        <f t="shared" ca="1" si="714"/>
        <v>0.17122005669283261</v>
      </c>
    </row>
    <row r="369" spans="1:18">
      <c r="A369" s="60">
        <f t="shared" si="631"/>
        <v>369</v>
      </c>
      <c r="B369" s="96" t="s">
        <v>97</v>
      </c>
      <c r="C369" s="166" t="s">
        <v>42</v>
      </c>
      <c r="D369" s="632">
        <f ca="1">+SUM(INDIRECT("'Monthly Resource Report'!"&amp;(VLOOKUP(D$1,$AO$1:$AP$197,2,FALSE)&amp;$A369&amp;":"&amp;VLOOKUP(DATE(YEAR(D$1),12,1),$AO$1:$AP$181,2,FALSE)&amp;$A369)))</f>
        <v>0</v>
      </c>
      <c r="E369" s="633">
        <f t="shared" ref="E369:R372" ca="1" si="715">+SUM(INDIRECT("'Monthly Resource Report'!"&amp;(VLOOKUP(E$1,$AO$1:$AP$197,2,FALSE)&amp;$A369&amp;":"&amp;VLOOKUP(DATE(YEAR(E$1),12,1),$AO$1:$AP$181,2,FALSE)&amp;$A369)))</f>
        <v>0</v>
      </c>
      <c r="F369" s="633">
        <f t="shared" ca="1" si="715"/>
        <v>0</v>
      </c>
      <c r="G369" s="633">
        <f t="shared" ca="1" si="715"/>
        <v>0</v>
      </c>
      <c r="H369" s="633">
        <f t="shared" ca="1" si="715"/>
        <v>0</v>
      </c>
      <c r="I369" s="633">
        <f t="shared" ca="1" si="715"/>
        <v>0</v>
      </c>
      <c r="J369" s="633">
        <f t="shared" ca="1" si="715"/>
        <v>0</v>
      </c>
      <c r="K369" s="633">
        <f t="shared" ca="1" si="715"/>
        <v>0</v>
      </c>
      <c r="L369" s="633">
        <f t="shared" ca="1" si="715"/>
        <v>0</v>
      </c>
      <c r="M369" s="633">
        <f t="shared" ca="1" si="715"/>
        <v>0</v>
      </c>
      <c r="N369" s="633">
        <f t="shared" ca="1" si="715"/>
        <v>0</v>
      </c>
      <c r="O369" s="633">
        <f t="shared" ca="1" si="715"/>
        <v>0</v>
      </c>
      <c r="P369" s="633">
        <f t="shared" ca="1" si="715"/>
        <v>0</v>
      </c>
      <c r="Q369" s="633">
        <f t="shared" ca="1" si="715"/>
        <v>0</v>
      </c>
      <c r="R369" s="633">
        <f t="shared" ca="1" si="715"/>
        <v>0</v>
      </c>
    </row>
    <row r="370" spans="1:18">
      <c r="A370" s="60">
        <f t="shared" si="631"/>
        <v>370</v>
      </c>
      <c r="B370" s="96" t="s">
        <v>97</v>
      </c>
      <c r="C370" s="166" t="s">
        <v>297</v>
      </c>
      <c r="D370" s="632">
        <f ca="1">+SUM(INDIRECT("'Monthly Resource Report'!"&amp;(VLOOKUP(D$1,$AO$1:$AP$197,2,FALSE)&amp;$A370&amp;":"&amp;VLOOKUP(DATE(YEAR(D$1),12,1),$AO$1:$AP$181,2,FALSE)&amp;$A370)))</f>
        <v>0</v>
      </c>
      <c r="E370" s="633">
        <f t="shared" ca="1" si="715"/>
        <v>0</v>
      </c>
      <c r="F370" s="633">
        <f t="shared" ca="1" si="715"/>
        <v>0</v>
      </c>
      <c r="G370" s="633">
        <f t="shared" ca="1" si="715"/>
        <v>0</v>
      </c>
      <c r="H370" s="633">
        <f t="shared" ca="1" si="715"/>
        <v>0</v>
      </c>
      <c r="I370" s="633">
        <f t="shared" ca="1" si="715"/>
        <v>0</v>
      </c>
      <c r="J370" s="633">
        <f t="shared" ca="1" si="715"/>
        <v>0</v>
      </c>
      <c r="K370" s="633">
        <f t="shared" ca="1" si="715"/>
        <v>0</v>
      </c>
      <c r="L370" s="633">
        <f t="shared" ca="1" si="715"/>
        <v>0</v>
      </c>
      <c r="M370" s="633">
        <f t="shared" ca="1" si="715"/>
        <v>0</v>
      </c>
      <c r="N370" s="633">
        <f t="shared" ca="1" si="715"/>
        <v>0</v>
      </c>
      <c r="O370" s="633">
        <f t="shared" ca="1" si="715"/>
        <v>0</v>
      </c>
      <c r="P370" s="633">
        <f t="shared" ca="1" si="715"/>
        <v>0</v>
      </c>
      <c r="Q370" s="633">
        <f t="shared" ca="1" si="715"/>
        <v>0</v>
      </c>
      <c r="R370" s="633">
        <f t="shared" ca="1" si="715"/>
        <v>0</v>
      </c>
    </row>
    <row r="371" spans="1:18">
      <c r="A371" s="60">
        <f t="shared" si="631"/>
        <v>371</v>
      </c>
      <c r="B371" s="96" t="s">
        <v>97</v>
      </c>
      <c r="C371" s="166" t="s">
        <v>43</v>
      </c>
      <c r="D371" s="88">
        <f ca="1">+SUM(INDIRECT("'Monthly Resource Report'!"&amp;(VLOOKUP(D$1,$AO$1:$AP$197,2,FALSE)&amp;$A371&amp;":"&amp;VLOOKUP(DATE(YEAR(D$1),12,1),$AO$1:$AP$181,2,FALSE)&amp;$A371)))</f>
        <v>0</v>
      </c>
      <c r="E371" s="89">
        <f t="shared" ca="1" si="715"/>
        <v>0</v>
      </c>
      <c r="F371" s="89">
        <f t="shared" ca="1" si="715"/>
        <v>0</v>
      </c>
      <c r="G371" s="89">
        <f t="shared" ca="1" si="715"/>
        <v>0</v>
      </c>
      <c r="H371" s="89">
        <f t="shared" ca="1" si="715"/>
        <v>0</v>
      </c>
      <c r="I371" s="89">
        <f t="shared" ca="1" si="715"/>
        <v>0</v>
      </c>
      <c r="J371" s="89">
        <f t="shared" ca="1" si="715"/>
        <v>0</v>
      </c>
      <c r="K371" s="89">
        <f t="shared" ca="1" si="715"/>
        <v>0</v>
      </c>
      <c r="L371" s="89">
        <f t="shared" ca="1" si="715"/>
        <v>0</v>
      </c>
      <c r="M371" s="89">
        <f t="shared" ca="1" si="715"/>
        <v>0</v>
      </c>
      <c r="N371" s="89">
        <f t="shared" ca="1" si="715"/>
        <v>0</v>
      </c>
      <c r="O371" s="89">
        <f t="shared" ca="1" si="715"/>
        <v>0</v>
      </c>
      <c r="P371" s="89">
        <f t="shared" ca="1" si="715"/>
        <v>0</v>
      </c>
      <c r="Q371" s="89">
        <f t="shared" ca="1" si="715"/>
        <v>0</v>
      </c>
      <c r="R371" s="89">
        <f t="shared" ca="1" si="715"/>
        <v>0</v>
      </c>
    </row>
    <row r="372" spans="1:18">
      <c r="A372" s="60">
        <f t="shared" si="631"/>
        <v>372</v>
      </c>
      <c r="B372" s="96" t="s">
        <v>97</v>
      </c>
      <c r="C372" s="166" t="s">
        <v>44</v>
      </c>
      <c r="D372" s="632">
        <f ca="1">+SUM(INDIRECT("'Monthly Resource Report'!"&amp;(VLOOKUP(D$1,$AO$1:$AP$197,2,FALSE)&amp;$A372&amp;":"&amp;VLOOKUP(DATE(YEAR(D$1),12,1),$AO$1:$AP$181,2,FALSE)&amp;$A372)))</f>
        <v>0</v>
      </c>
      <c r="E372" s="633">
        <f t="shared" ca="1" si="715"/>
        <v>0</v>
      </c>
      <c r="F372" s="633">
        <f t="shared" ca="1" si="715"/>
        <v>0</v>
      </c>
      <c r="G372" s="633">
        <f t="shared" ca="1" si="715"/>
        <v>0</v>
      </c>
      <c r="H372" s="633">
        <f t="shared" ca="1" si="715"/>
        <v>0</v>
      </c>
      <c r="I372" s="633">
        <f t="shared" ca="1" si="715"/>
        <v>0</v>
      </c>
      <c r="J372" s="633">
        <f t="shared" ca="1" si="715"/>
        <v>0</v>
      </c>
      <c r="K372" s="633">
        <f t="shared" ca="1" si="715"/>
        <v>0</v>
      </c>
      <c r="L372" s="633">
        <f t="shared" ca="1" si="715"/>
        <v>0</v>
      </c>
      <c r="M372" s="633">
        <f t="shared" ca="1" si="715"/>
        <v>0</v>
      </c>
      <c r="N372" s="633">
        <f t="shared" ca="1" si="715"/>
        <v>0</v>
      </c>
      <c r="O372" s="633">
        <f t="shared" ca="1" si="715"/>
        <v>0</v>
      </c>
      <c r="P372" s="633">
        <f t="shared" ca="1" si="715"/>
        <v>0</v>
      </c>
      <c r="Q372" s="633">
        <f t="shared" ca="1" si="715"/>
        <v>0</v>
      </c>
      <c r="R372" s="633">
        <f t="shared" ca="1" si="715"/>
        <v>0</v>
      </c>
    </row>
    <row r="373" spans="1:18">
      <c r="A373" s="60">
        <f t="shared" si="631"/>
        <v>373</v>
      </c>
      <c r="B373" s="171" t="s">
        <v>97</v>
      </c>
      <c r="C373" s="172" t="s">
        <v>45</v>
      </c>
      <c r="D373" s="92" t="e">
        <f ca="1">+(D371*2000)/D359</f>
        <v>#DIV/0!</v>
      </c>
      <c r="E373" s="93" t="e">
        <f t="shared" ref="E373:G373" ca="1" si="716">+(E371*2000)/E359</f>
        <v>#DIV/0!</v>
      </c>
      <c r="F373" s="93" t="e">
        <f t="shared" ca="1" si="716"/>
        <v>#DIV/0!</v>
      </c>
      <c r="G373" s="93" t="e">
        <f t="shared" ca="1" si="716"/>
        <v>#DIV/0!</v>
      </c>
      <c r="H373" s="93" t="e">
        <f t="shared" ref="H373:P373" ca="1" si="717">+(H371*2000)/H359</f>
        <v>#DIV/0!</v>
      </c>
      <c r="I373" s="93" t="e">
        <f t="shared" ca="1" si="717"/>
        <v>#DIV/0!</v>
      </c>
      <c r="J373" s="93" t="e">
        <f t="shared" ca="1" si="717"/>
        <v>#DIV/0!</v>
      </c>
      <c r="K373" s="93" t="e">
        <f t="shared" ca="1" si="717"/>
        <v>#DIV/0!</v>
      </c>
      <c r="L373" s="93" t="e">
        <f t="shared" ca="1" si="717"/>
        <v>#DIV/0!</v>
      </c>
      <c r="M373" s="93" t="e">
        <f t="shared" ca="1" si="717"/>
        <v>#DIV/0!</v>
      </c>
      <c r="N373" s="93" t="e">
        <f t="shared" ca="1" si="717"/>
        <v>#DIV/0!</v>
      </c>
      <c r="O373" s="93" t="e">
        <f t="shared" ca="1" si="717"/>
        <v>#DIV/0!</v>
      </c>
      <c r="P373" s="93" t="e">
        <f t="shared" ca="1" si="717"/>
        <v>#DIV/0!</v>
      </c>
      <c r="Q373" s="93" t="e">
        <f t="shared" ref="Q373:R373" ca="1" si="718">+(Q371*2000)/Q359</f>
        <v>#DIV/0!</v>
      </c>
      <c r="R373" s="93" t="e">
        <f t="shared" ca="1" si="718"/>
        <v>#DIV/0!</v>
      </c>
    </row>
    <row r="374" spans="1:18">
      <c r="A374" s="60">
        <f t="shared" si="631"/>
        <v>374</v>
      </c>
      <c r="B374" s="96" t="s">
        <v>97</v>
      </c>
      <c r="C374" s="166" t="s">
        <v>46</v>
      </c>
      <c r="D374" s="88">
        <f ca="1">+SUM(INDIRECT("'Monthly Resource Report'!"&amp;(VLOOKUP(D$1,$AO$1:$AP$197,2,FALSE)&amp;$A374&amp;":"&amp;VLOOKUP(DATE(YEAR(D$1),12,1),$AO$1:$AP$181,2,FALSE)&amp;$A374)))</f>
        <v>0</v>
      </c>
      <c r="E374" s="89">
        <f t="shared" ref="E374:R375" ca="1" si="719">+SUM(INDIRECT("'Monthly Resource Report'!"&amp;(VLOOKUP(E$1,$AO$1:$AP$197,2,FALSE)&amp;$A374&amp;":"&amp;VLOOKUP(DATE(YEAR(E$1),12,1),$AO$1:$AP$181,2,FALSE)&amp;$A374)))</f>
        <v>0</v>
      </c>
      <c r="F374" s="89">
        <f t="shared" ca="1" si="719"/>
        <v>0</v>
      </c>
      <c r="G374" s="89">
        <f t="shared" ca="1" si="719"/>
        <v>0</v>
      </c>
      <c r="H374" s="89">
        <f t="shared" ca="1" si="719"/>
        <v>0</v>
      </c>
      <c r="I374" s="89">
        <f t="shared" ca="1" si="719"/>
        <v>0</v>
      </c>
      <c r="J374" s="89">
        <f t="shared" ca="1" si="719"/>
        <v>0</v>
      </c>
      <c r="K374" s="89">
        <f t="shared" ca="1" si="719"/>
        <v>0</v>
      </c>
      <c r="L374" s="89">
        <f t="shared" ca="1" si="719"/>
        <v>0</v>
      </c>
      <c r="M374" s="89">
        <f t="shared" ca="1" si="719"/>
        <v>0</v>
      </c>
      <c r="N374" s="89">
        <f t="shared" ca="1" si="719"/>
        <v>0</v>
      </c>
      <c r="O374" s="89">
        <f t="shared" ca="1" si="719"/>
        <v>0</v>
      </c>
      <c r="P374" s="89">
        <f t="shared" ca="1" si="719"/>
        <v>0</v>
      </c>
      <c r="Q374" s="89">
        <f t="shared" ca="1" si="719"/>
        <v>0</v>
      </c>
      <c r="R374" s="89">
        <f t="shared" ca="1" si="719"/>
        <v>0</v>
      </c>
    </row>
    <row r="375" spans="1:18">
      <c r="A375" s="60">
        <f t="shared" si="631"/>
        <v>375</v>
      </c>
      <c r="B375" s="96" t="s">
        <v>97</v>
      </c>
      <c r="C375" s="166" t="s">
        <v>47</v>
      </c>
      <c r="D375" s="632">
        <f ca="1">+SUM(INDIRECT("'Monthly Resource Report'!"&amp;(VLOOKUP(D$1,$AO$1:$AP$197,2,FALSE)&amp;$A375&amp;":"&amp;VLOOKUP(DATE(YEAR(D$1),12,1),$AO$1:$AP$181,2,FALSE)&amp;$A375)))</f>
        <v>0</v>
      </c>
      <c r="E375" s="633">
        <f t="shared" ca="1" si="719"/>
        <v>0</v>
      </c>
      <c r="F375" s="633">
        <f t="shared" ca="1" si="719"/>
        <v>0</v>
      </c>
      <c r="G375" s="633">
        <f t="shared" ca="1" si="719"/>
        <v>0</v>
      </c>
      <c r="H375" s="633">
        <f t="shared" ca="1" si="719"/>
        <v>0</v>
      </c>
      <c r="I375" s="633">
        <f t="shared" ca="1" si="719"/>
        <v>0</v>
      </c>
      <c r="J375" s="633">
        <f t="shared" ca="1" si="719"/>
        <v>0</v>
      </c>
      <c r="K375" s="633">
        <f t="shared" ca="1" si="719"/>
        <v>0</v>
      </c>
      <c r="L375" s="633">
        <f t="shared" ca="1" si="719"/>
        <v>0</v>
      </c>
      <c r="M375" s="633">
        <f t="shared" ca="1" si="719"/>
        <v>0</v>
      </c>
      <c r="N375" s="633">
        <f t="shared" ca="1" si="719"/>
        <v>0</v>
      </c>
      <c r="O375" s="633">
        <f t="shared" ca="1" si="719"/>
        <v>0</v>
      </c>
      <c r="P375" s="633">
        <f t="shared" ca="1" si="719"/>
        <v>0</v>
      </c>
      <c r="Q375" s="633">
        <f t="shared" ca="1" si="719"/>
        <v>0</v>
      </c>
      <c r="R375" s="633">
        <f t="shared" ca="1" si="719"/>
        <v>0</v>
      </c>
    </row>
    <row r="376" spans="1:18">
      <c r="A376" s="60">
        <f t="shared" si="631"/>
        <v>376</v>
      </c>
      <c r="B376" s="180" t="s">
        <v>97</v>
      </c>
      <c r="C376" s="181" t="s">
        <v>48</v>
      </c>
      <c r="D376" s="94" t="e">
        <f ca="1">+(D374*2000)/D359</f>
        <v>#DIV/0!</v>
      </c>
      <c r="E376" s="95" t="e">
        <f t="shared" ref="E376:G376" ca="1" si="720">+(E374*2000)/E359</f>
        <v>#DIV/0!</v>
      </c>
      <c r="F376" s="95" t="e">
        <f t="shared" ca="1" si="720"/>
        <v>#DIV/0!</v>
      </c>
      <c r="G376" s="95" t="e">
        <f t="shared" ca="1" si="720"/>
        <v>#DIV/0!</v>
      </c>
      <c r="H376" s="95" t="e">
        <f t="shared" ref="H376:P376" ca="1" si="721">+(H374*2000)/H359</f>
        <v>#DIV/0!</v>
      </c>
      <c r="I376" s="95" t="e">
        <f t="shared" ca="1" si="721"/>
        <v>#DIV/0!</v>
      </c>
      <c r="J376" s="95" t="e">
        <f t="shared" ca="1" si="721"/>
        <v>#DIV/0!</v>
      </c>
      <c r="K376" s="95" t="e">
        <f t="shared" ca="1" si="721"/>
        <v>#DIV/0!</v>
      </c>
      <c r="L376" s="95" t="e">
        <f t="shared" ca="1" si="721"/>
        <v>#DIV/0!</v>
      </c>
      <c r="M376" s="95" t="e">
        <f t="shared" ca="1" si="721"/>
        <v>#DIV/0!</v>
      </c>
      <c r="N376" s="95" t="e">
        <f t="shared" ca="1" si="721"/>
        <v>#DIV/0!</v>
      </c>
      <c r="O376" s="95" t="e">
        <f t="shared" ca="1" si="721"/>
        <v>#DIV/0!</v>
      </c>
      <c r="P376" s="95" t="e">
        <f t="shared" ca="1" si="721"/>
        <v>#DIV/0!</v>
      </c>
      <c r="Q376" s="95" t="e">
        <f t="shared" ref="Q376:R376" ca="1" si="722">+(Q374*2000)/Q359</f>
        <v>#DIV/0!</v>
      </c>
      <c r="R376" s="95" t="e">
        <f t="shared" ca="1" si="722"/>
        <v>#DIV/0!</v>
      </c>
    </row>
    <row r="377" spans="1:18">
      <c r="A377" s="60">
        <f t="shared" si="631"/>
        <v>377</v>
      </c>
      <c r="B377" s="44" t="s">
        <v>97</v>
      </c>
      <c r="C377" s="628" t="s">
        <v>232</v>
      </c>
      <c r="D377" s="384">
        <f ca="1">+D356+D388</f>
        <v>0</v>
      </c>
      <c r="E377" s="385">
        <f t="shared" ref="E377:G377" ca="1" si="723">+E356+E388</f>
        <v>0</v>
      </c>
      <c r="F377" s="385">
        <f t="shared" ca="1" si="723"/>
        <v>0</v>
      </c>
      <c r="G377" s="385">
        <f t="shared" ca="1" si="723"/>
        <v>0</v>
      </c>
      <c r="H377" s="385">
        <f t="shared" ref="H377:P377" ca="1" si="724">+H356+H388</f>
        <v>0</v>
      </c>
      <c r="I377" s="385">
        <f t="shared" ca="1" si="724"/>
        <v>0</v>
      </c>
      <c r="J377" s="385">
        <f t="shared" ca="1" si="724"/>
        <v>0</v>
      </c>
      <c r="K377" s="385">
        <f t="shared" ca="1" si="724"/>
        <v>0</v>
      </c>
      <c r="L377" s="385">
        <f t="shared" ca="1" si="724"/>
        <v>0</v>
      </c>
      <c r="M377" s="385">
        <f t="shared" ca="1" si="724"/>
        <v>0</v>
      </c>
      <c r="N377" s="385">
        <f t="shared" ca="1" si="724"/>
        <v>0</v>
      </c>
      <c r="O377" s="385">
        <f t="shared" ca="1" si="724"/>
        <v>0</v>
      </c>
      <c r="P377" s="385">
        <f t="shared" ca="1" si="724"/>
        <v>0</v>
      </c>
      <c r="Q377" s="385">
        <f t="shared" ref="Q377:R377" ca="1" si="725">+Q356+Q388</f>
        <v>0</v>
      </c>
      <c r="R377" s="385">
        <f t="shared" ca="1" si="725"/>
        <v>0</v>
      </c>
    </row>
    <row r="378" spans="1:18">
      <c r="A378" s="60">
        <f t="shared" si="631"/>
        <v>378</v>
      </c>
      <c r="B378" s="43" t="s">
        <v>97</v>
      </c>
      <c r="C378" s="627" t="s">
        <v>49</v>
      </c>
      <c r="D378" s="96">
        <f>+(DATE(YEAR(D$1)+1,1,1)-D$1)*24</f>
        <v>8760</v>
      </c>
      <c r="E378" s="17">
        <f t="shared" ref="E378:R378" si="726">+(DATE(YEAR(E$1)+1,1,1)-E$1)*24</f>
        <v>8760</v>
      </c>
      <c r="F378" s="17">
        <f t="shared" si="726"/>
        <v>8760</v>
      </c>
      <c r="G378" s="17">
        <f t="shared" si="726"/>
        <v>8784</v>
      </c>
      <c r="H378" s="17">
        <f t="shared" si="726"/>
        <v>8760</v>
      </c>
      <c r="I378" s="17">
        <f t="shared" si="726"/>
        <v>8760</v>
      </c>
      <c r="J378" s="17">
        <f t="shared" si="726"/>
        <v>8760</v>
      </c>
      <c r="K378" s="17">
        <f t="shared" si="726"/>
        <v>8784</v>
      </c>
      <c r="L378" s="17">
        <f t="shared" si="726"/>
        <v>8760</v>
      </c>
      <c r="M378" s="17">
        <f t="shared" si="726"/>
        <v>8760</v>
      </c>
      <c r="N378" s="17">
        <f t="shared" si="726"/>
        <v>8760</v>
      </c>
      <c r="O378" s="17">
        <f t="shared" si="726"/>
        <v>8784</v>
      </c>
      <c r="P378" s="17">
        <f t="shared" si="726"/>
        <v>8760</v>
      </c>
      <c r="Q378" s="17">
        <f t="shared" si="726"/>
        <v>8760</v>
      </c>
      <c r="R378" s="17">
        <f t="shared" si="726"/>
        <v>8760</v>
      </c>
    </row>
    <row r="379" spans="1:18">
      <c r="A379" s="60">
        <f t="shared" si="631"/>
        <v>379</v>
      </c>
      <c r="B379" s="43" t="s">
        <v>97</v>
      </c>
      <c r="C379" s="166" t="s">
        <v>50</v>
      </c>
      <c r="D379" s="97">
        <f ca="1">+SUM(D361,D363,D370)</f>
        <v>5341118.6500000004</v>
      </c>
      <c r="E379" s="85">
        <f t="shared" ref="E379:G379" ca="1" si="727">+SUM(E361,E363,E370)</f>
        <v>7047016.7300000004</v>
      </c>
      <c r="F379" s="85">
        <f t="shared" ca="1" si="727"/>
        <v>12019440.01</v>
      </c>
      <c r="G379" s="85">
        <f t="shared" ca="1" si="727"/>
        <v>12019439.539999999</v>
      </c>
      <c r="H379" s="85">
        <f t="shared" ref="H379:P379" ca="1" si="728">+SUM(H361,H363,H370)</f>
        <v>12307777.559999999</v>
      </c>
      <c r="I379" s="85">
        <f t="shared" ca="1" si="728"/>
        <v>12617474.129999999</v>
      </c>
      <c r="J379" s="85">
        <f t="shared" ca="1" si="728"/>
        <v>12945860.969999999</v>
      </c>
      <c r="K379" s="85">
        <f t="shared" ca="1" si="728"/>
        <v>13290264</v>
      </c>
      <c r="L379" s="85">
        <f t="shared" ca="1" si="728"/>
        <v>13645348.310000002</v>
      </c>
      <c r="M379" s="85">
        <f t="shared" ca="1" si="728"/>
        <v>14016450.229999999</v>
      </c>
      <c r="N379" s="85">
        <f t="shared" ca="1" si="728"/>
        <v>14395561.870000001</v>
      </c>
      <c r="O379" s="85">
        <f t="shared" ca="1" si="728"/>
        <v>14793361.749999998</v>
      </c>
      <c r="P379" s="85">
        <f t="shared" ca="1" si="728"/>
        <v>15204510.649999999</v>
      </c>
      <c r="Q379" s="85">
        <f t="shared" ref="Q379:R379" ca="1" si="729">+SUM(Q361,Q363,Q370)</f>
        <v>15631679.93</v>
      </c>
      <c r="R379" s="85">
        <f t="shared" ca="1" si="729"/>
        <v>16074865.430000002</v>
      </c>
    </row>
    <row r="380" spans="1:18">
      <c r="A380" s="60">
        <f t="shared" si="631"/>
        <v>380</v>
      </c>
      <c r="B380" s="43" t="s">
        <v>97</v>
      </c>
      <c r="C380" s="166" t="s">
        <v>51</v>
      </c>
      <c r="D380" s="98">
        <f ca="1">+D379/D357</f>
        <v>17.690000410361797</v>
      </c>
      <c r="E380" s="86">
        <f t="shared" ref="E380" ca="1" si="730">+E379/E357</f>
        <v>23.340003661129391</v>
      </c>
      <c r="F380" s="86">
        <f t="shared" ref="F380" ca="1" si="731">+F379/F357</f>
        <v>45.019999849426924</v>
      </c>
      <c r="G380" s="86">
        <f t="shared" ref="G380:P380" ca="1" si="732">+G379/G357</f>
        <v>45.019996402727067</v>
      </c>
      <c r="H380" s="86">
        <f t="shared" ca="1" si="732"/>
        <v>46.10000007865758</v>
      </c>
      <c r="I380" s="86">
        <f t="shared" ca="1" si="732"/>
        <v>47.259997490448718</v>
      </c>
      <c r="J380" s="86">
        <f t="shared" ca="1" si="732"/>
        <v>48.490001067870203</v>
      </c>
      <c r="K380" s="86">
        <f t="shared" ca="1" si="732"/>
        <v>49.779994772642532</v>
      </c>
      <c r="L380" s="86">
        <f t="shared" ca="1" si="732"/>
        <v>51.109999995879846</v>
      </c>
      <c r="M380" s="86">
        <f t="shared" ca="1" si="732"/>
        <v>52.49999889504835</v>
      </c>
      <c r="N380" s="86">
        <f t="shared" ca="1" si="732"/>
        <v>53.920001011311712</v>
      </c>
      <c r="O380" s="86">
        <f t="shared" ca="1" si="732"/>
        <v>55.409997737283767</v>
      </c>
      <c r="P380" s="86">
        <f t="shared" ca="1" si="732"/>
        <v>56.94999868904037</v>
      </c>
      <c r="Q380" s="86">
        <f t="shared" ref="Q380:R380" ca="1" si="733">+Q379/Q357</f>
        <v>58.550001290358765</v>
      </c>
      <c r="R380" s="86">
        <f t="shared" ca="1" si="733"/>
        <v>60.209996358903432</v>
      </c>
    </row>
    <row r="381" spans="1:18">
      <c r="A381" s="60">
        <f t="shared" si="631"/>
        <v>381</v>
      </c>
      <c r="B381" s="43" t="s">
        <v>97</v>
      </c>
      <c r="C381" s="166" t="s">
        <v>52</v>
      </c>
      <c r="D381" s="99">
        <f ca="1">+D375+D372</f>
        <v>0</v>
      </c>
      <c r="E381" s="87">
        <f t="shared" ref="E381:G381" ca="1" si="734">+E375+E372</f>
        <v>0</v>
      </c>
      <c r="F381" s="87">
        <f t="shared" ca="1" si="734"/>
        <v>0</v>
      </c>
      <c r="G381" s="87">
        <f t="shared" ca="1" si="734"/>
        <v>0</v>
      </c>
      <c r="H381" s="87">
        <f t="shared" ref="H381:P381" ca="1" si="735">+H375+H372</f>
        <v>0</v>
      </c>
      <c r="I381" s="87">
        <f t="shared" ca="1" si="735"/>
        <v>0</v>
      </c>
      <c r="J381" s="87">
        <f t="shared" ca="1" si="735"/>
        <v>0</v>
      </c>
      <c r="K381" s="87">
        <f t="shared" ca="1" si="735"/>
        <v>0</v>
      </c>
      <c r="L381" s="87">
        <f t="shared" ca="1" si="735"/>
        <v>0</v>
      </c>
      <c r="M381" s="87">
        <f t="shared" ca="1" si="735"/>
        <v>0</v>
      </c>
      <c r="N381" s="87">
        <f t="shared" ca="1" si="735"/>
        <v>0</v>
      </c>
      <c r="O381" s="87">
        <f t="shared" ca="1" si="735"/>
        <v>0</v>
      </c>
      <c r="P381" s="87">
        <f t="shared" ca="1" si="735"/>
        <v>0</v>
      </c>
      <c r="Q381" s="87">
        <f t="shared" ref="Q381:R381" ca="1" si="736">+Q375+Q372</f>
        <v>0</v>
      </c>
      <c r="R381" s="87">
        <f t="shared" ca="1" si="736"/>
        <v>0</v>
      </c>
    </row>
    <row r="382" spans="1:18">
      <c r="A382" s="60">
        <f t="shared" si="631"/>
        <v>382</v>
      </c>
      <c r="B382" s="43" t="s">
        <v>97</v>
      </c>
      <c r="C382" s="166" t="s">
        <v>53</v>
      </c>
      <c r="D382" s="98">
        <f ca="1">+D381/D357</f>
        <v>0</v>
      </c>
      <c r="E382" s="86">
        <f t="shared" ref="E382" ca="1" si="737">+E381/E357</f>
        <v>0</v>
      </c>
      <c r="F382" s="86">
        <f t="shared" ref="F382" ca="1" si="738">+F381/F357</f>
        <v>0</v>
      </c>
      <c r="G382" s="86">
        <f t="shared" ref="G382:P382" ca="1" si="739">+G381/G357</f>
        <v>0</v>
      </c>
      <c r="H382" s="86">
        <f t="shared" ca="1" si="739"/>
        <v>0</v>
      </c>
      <c r="I382" s="86">
        <f t="shared" ca="1" si="739"/>
        <v>0</v>
      </c>
      <c r="J382" s="86">
        <f t="shared" ca="1" si="739"/>
        <v>0</v>
      </c>
      <c r="K382" s="86">
        <f t="shared" ca="1" si="739"/>
        <v>0</v>
      </c>
      <c r="L382" s="86">
        <f t="shared" ca="1" si="739"/>
        <v>0</v>
      </c>
      <c r="M382" s="86">
        <f t="shared" ca="1" si="739"/>
        <v>0</v>
      </c>
      <c r="N382" s="86">
        <f t="shared" ca="1" si="739"/>
        <v>0</v>
      </c>
      <c r="O382" s="86">
        <f t="shared" ca="1" si="739"/>
        <v>0</v>
      </c>
      <c r="P382" s="86">
        <f t="shared" ca="1" si="739"/>
        <v>0</v>
      </c>
      <c r="Q382" s="86">
        <f t="shared" ref="Q382:R382" ca="1" si="740">+Q381/Q357</f>
        <v>0</v>
      </c>
      <c r="R382" s="86">
        <f t="shared" ca="1" si="740"/>
        <v>0</v>
      </c>
    </row>
    <row r="383" spans="1:18">
      <c r="A383" s="60">
        <f t="shared" si="631"/>
        <v>383</v>
      </c>
      <c r="B383" s="43" t="s">
        <v>97</v>
      </c>
      <c r="C383" s="166" t="s">
        <v>228</v>
      </c>
      <c r="D383" s="85">
        <f ca="1">+D381+D379</f>
        <v>5341118.6500000004</v>
      </c>
      <c r="E383" s="85">
        <f t="shared" ref="E383:G383" ca="1" si="741">+E381+E379</f>
        <v>7047016.7300000004</v>
      </c>
      <c r="F383" s="85">
        <f t="shared" ca="1" si="741"/>
        <v>12019440.01</v>
      </c>
      <c r="G383" s="85">
        <f t="shared" ca="1" si="741"/>
        <v>12019439.539999999</v>
      </c>
      <c r="H383" s="85">
        <f t="shared" ref="H383:P383" ca="1" si="742">+H381+H379</f>
        <v>12307777.559999999</v>
      </c>
      <c r="I383" s="85">
        <f t="shared" ca="1" si="742"/>
        <v>12617474.129999999</v>
      </c>
      <c r="J383" s="85">
        <f t="shared" ca="1" si="742"/>
        <v>12945860.969999999</v>
      </c>
      <c r="K383" s="85">
        <f t="shared" ca="1" si="742"/>
        <v>13290264</v>
      </c>
      <c r="L383" s="85">
        <f t="shared" ca="1" si="742"/>
        <v>13645348.310000002</v>
      </c>
      <c r="M383" s="85">
        <f t="shared" ca="1" si="742"/>
        <v>14016450.229999999</v>
      </c>
      <c r="N383" s="85">
        <f t="shared" ca="1" si="742"/>
        <v>14395561.870000001</v>
      </c>
      <c r="O383" s="85">
        <f t="shared" ca="1" si="742"/>
        <v>14793361.749999998</v>
      </c>
      <c r="P383" s="85">
        <f t="shared" ca="1" si="742"/>
        <v>15204510.649999999</v>
      </c>
      <c r="Q383" s="85">
        <f t="shared" ref="Q383:R383" ca="1" si="743">+Q381+Q379</f>
        <v>15631679.93</v>
      </c>
      <c r="R383" s="85">
        <f t="shared" ca="1" si="743"/>
        <v>16074865.430000002</v>
      </c>
    </row>
    <row r="384" spans="1:18">
      <c r="A384" s="60">
        <f t="shared" si="631"/>
        <v>384</v>
      </c>
      <c r="B384" s="183" t="s">
        <v>97</v>
      </c>
      <c r="C384" s="351" t="s">
        <v>229</v>
      </c>
      <c r="D384" s="184">
        <f ca="1">+D383/D357</f>
        <v>17.690000410361797</v>
      </c>
      <c r="E384" s="184">
        <f t="shared" ref="E384" ca="1" si="744">+E383/E357</f>
        <v>23.340003661129391</v>
      </c>
      <c r="F384" s="184">
        <f t="shared" ref="F384" ca="1" si="745">+F383/F357</f>
        <v>45.019999849426924</v>
      </c>
      <c r="G384" s="184">
        <f t="shared" ref="G384:P384" ca="1" si="746">+G383/G357</f>
        <v>45.019996402727067</v>
      </c>
      <c r="H384" s="184">
        <f t="shared" ca="1" si="746"/>
        <v>46.10000007865758</v>
      </c>
      <c r="I384" s="184">
        <f t="shared" ca="1" si="746"/>
        <v>47.259997490448718</v>
      </c>
      <c r="J384" s="184">
        <f t="shared" ca="1" si="746"/>
        <v>48.490001067870203</v>
      </c>
      <c r="K384" s="184">
        <f t="shared" ca="1" si="746"/>
        <v>49.779994772642532</v>
      </c>
      <c r="L384" s="184">
        <f t="shared" ca="1" si="746"/>
        <v>51.109999995879846</v>
      </c>
      <c r="M384" s="184">
        <f t="shared" ca="1" si="746"/>
        <v>52.49999889504835</v>
      </c>
      <c r="N384" s="184">
        <f t="shared" ca="1" si="746"/>
        <v>53.920001011311712</v>
      </c>
      <c r="O384" s="184">
        <f t="shared" ca="1" si="746"/>
        <v>55.409997737283767</v>
      </c>
      <c r="P384" s="184">
        <f t="shared" ca="1" si="746"/>
        <v>56.94999868904037</v>
      </c>
      <c r="Q384" s="184">
        <f t="shared" ref="Q384:R384" ca="1" si="747">+Q383/Q357</f>
        <v>58.550001290358765</v>
      </c>
      <c r="R384" s="184">
        <f t="shared" ca="1" si="747"/>
        <v>60.209996358903432</v>
      </c>
    </row>
    <row r="385" spans="1:18" ht="15.75" thickBot="1">
      <c r="A385" s="60">
        <f t="shared" si="631"/>
        <v>385</v>
      </c>
      <c r="B385" s="42"/>
      <c r="C385" s="185"/>
      <c r="D385" s="7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</row>
    <row r="386" spans="1:18">
      <c r="A386" s="60">
        <f t="shared" si="631"/>
        <v>386</v>
      </c>
      <c r="B386" s="188" t="s">
        <v>32</v>
      </c>
      <c r="C386" s="189" t="s">
        <v>33</v>
      </c>
      <c r="D386" s="100" t="str">
        <f>+D$2</f>
        <v>CY 2013</v>
      </c>
      <c r="E386" s="101" t="str">
        <f t="shared" ref="E386:R386" si="748">+E$2</f>
        <v>CY 2014</v>
      </c>
      <c r="F386" s="101" t="str">
        <f t="shared" si="748"/>
        <v>CY 2015</v>
      </c>
      <c r="G386" s="101" t="str">
        <f t="shared" si="748"/>
        <v>CY 2016</v>
      </c>
      <c r="H386" s="101" t="str">
        <f t="shared" si="748"/>
        <v>CY 2017</v>
      </c>
      <c r="I386" s="101" t="str">
        <f t="shared" si="748"/>
        <v>CY 2018</v>
      </c>
      <c r="J386" s="101" t="str">
        <f t="shared" si="748"/>
        <v>CY 2019</v>
      </c>
      <c r="K386" s="101" t="str">
        <f t="shared" si="748"/>
        <v>CY 2020</v>
      </c>
      <c r="L386" s="101" t="str">
        <f t="shared" si="748"/>
        <v>CY 2021</v>
      </c>
      <c r="M386" s="101" t="str">
        <f t="shared" si="748"/>
        <v>CY 2022</v>
      </c>
      <c r="N386" s="101" t="str">
        <f t="shared" si="748"/>
        <v>CY 2023</v>
      </c>
      <c r="O386" s="101" t="str">
        <f t="shared" si="748"/>
        <v>CY 2024</v>
      </c>
      <c r="P386" s="101" t="str">
        <f t="shared" si="748"/>
        <v>CY 2025</v>
      </c>
      <c r="Q386" s="101" t="str">
        <f t="shared" si="748"/>
        <v>CY 2026</v>
      </c>
      <c r="R386" s="101" t="str">
        <f t="shared" si="748"/>
        <v>CY 2027</v>
      </c>
    </row>
    <row r="387" spans="1:18">
      <c r="A387" s="60">
        <f t="shared" si="631"/>
        <v>387</v>
      </c>
      <c r="B387" s="75" t="s">
        <v>289</v>
      </c>
      <c r="C387" s="163" t="s">
        <v>34</v>
      </c>
      <c r="D387" s="630">
        <f ca="1">+AVERAGE(INDIRECT("'Monthly Resource Report'!"&amp;VLOOKUP(D$1,$AO$1:$AP$197,2,FALSE)&amp;$A387&amp;":"&amp;VLOOKUP(DATE(YEAR(D$1),12,1),$AO$1:$AP$197,2,FALSE)&amp;$A387))</f>
        <v>2.5516666666666663</v>
      </c>
      <c r="E387" s="631">
        <f t="shared" ref="E387:R387" ca="1" si="749">+AVERAGE(INDIRECT("'Monthly Resource Report'!"&amp;VLOOKUP(E$1,$AO$1:$AP$197,2,FALSE)&amp;$A387&amp;":"&amp;VLOOKUP(DATE(YEAR(E$1),12,1),$AO$1:$AP$197,2,FALSE)&amp;$A387))</f>
        <v>2.5516666666666663</v>
      </c>
      <c r="F387" s="631">
        <f t="shared" ca="1" si="749"/>
        <v>12</v>
      </c>
      <c r="G387" s="631">
        <f t="shared" ca="1" si="749"/>
        <v>12</v>
      </c>
      <c r="H387" s="631">
        <f t="shared" ca="1" si="749"/>
        <v>12</v>
      </c>
      <c r="I387" s="631">
        <f t="shared" ca="1" si="749"/>
        <v>12</v>
      </c>
      <c r="J387" s="631">
        <f t="shared" ca="1" si="749"/>
        <v>12</v>
      </c>
      <c r="K387" s="631">
        <f t="shared" ca="1" si="749"/>
        <v>12</v>
      </c>
      <c r="L387" s="631">
        <f t="shared" ca="1" si="749"/>
        <v>12</v>
      </c>
      <c r="M387" s="631">
        <f t="shared" ca="1" si="749"/>
        <v>12</v>
      </c>
      <c r="N387" s="631">
        <f t="shared" ca="1" si="749"/>
        <v>12</v>
      </c>
      <c r="O387" s="631">
        <f t="shared" ca="1" si="749"/>
        <v>12</v>
      </c>
      <c r="P387" s="631">
        <f t="shared" ca="1" si="749"/>
        <v>12</v>
      </c>
      <c r="Q387" s="631">
        <f t="shared" ca="1" si="749"/>
        <v>12</v>
      </c>
      <c r="R387" s="631">
        <f t="shared" ca="1" si="749"/>
        <v>12</v>
      </c>
    </row>
    <row r="388" spans="1:18">
      <c r="A388" s="60">
        <f t="shared" ref="A388:A416" si="750">+ROW(A388)</f>
        <v>388</v>
      </c>
      <c r="B388" s="96" t="s">
        <v>289</v>
      </c>
      <c r="C388" s="166" t="s">
        <v>227</v>
      </c>
      <c r="D388" s="90">
        <f ca="1">+SUM(INDIRECT("'Monthly Resource Report'!"&amp;(VLOOKUP(D$1,$AO$1:$AP$197,2,FALSE)&amp;$A388&amp;":"&amp;VLOOKUP(DATE(YEAR(D$1),12,1),$AO$1:$AP$181,2,FALSE)&amp;$A388)))</f>
        <v>0</v>
      </c>
      <c r="E388" s="91">
        <f t="shared" ref="E388:R389" ca="1" si="751">+SUM(INDIRECT("'Monthly Resource Report'!"&amp;(VLOOKUP(E$1,$AO$1:$AP$197,2,FALSE)&amp;$A388&amp;":"&amp;VLOOKUP(DATE(YEAR(E$1),12,1),$AO$1:$AP$181,2,FALSE)&amp;$A388)))</f>
        <v>0</v>
      </c>
      <c r="F388" s="91">
        <f t="shared" ca="1" si="751"/>
        <v>0</v>
      </c>
      <c r="G388" s="91">
        <f t="shared" ca="1" si="751"/>
        <v>0</v>
      </c>
      <c r="H388" s="91">
        <f t="shared" ca="1" si="751"/>
        <v>0</v>
      </c>
      <c r="I388" s="91">
        <f t="shared" ca="1" si="751"/>
        <v>0</v>
      </c>
      <c r="J388" s="91">
        <f t="shared" ca="1" si="751"/>
        <v>0</v>
      </c>
      <c r="K388" s="91">
        <f t="shared" ca="1" si="751"/>
        <v>0</v>
      </c>
      <c r="L388" s="91">
        <f t="shared" ca="1" si="751"/>
        <v>0</v>
      </c>
      <c r="M388" s="91">
        <f t="shared" ca="1" si="751"/>
        <v>0</v>
      </c>
      <c r="N388" s="91">
        <f t="shared" ca="1" si="751"/>
        <v>0</v>
      </c>
      <c r="O388" s="91">
        <f t="shared" ca="1" si="751"/>
        <v>0</v>
      </c>
      <c r="P388" s="91">
        <f t="shared" ca="1" si="751"/>
        <v>0</v>
      </c>
      <c r="Q388" s="91">
        <f t="shared" ca="1" si="751"/>
        <v>0</v>
      </c>
      <c r="R388" s="91">
        <f t="shared" ca="1" si="751"/>
        <v>0</v>
      </c>
    </row>
    <row r="389" spans="1:18">
      <c r="A389" s="60">
        <f t="shared" si="750"/>
        <v>389</v>
      </c>
      <c r="B389" s="96" t="s">
        <v>289</v>
      </c>
      <c r="C389" s="166" t="s">
        <v>36</v>
      </c>
      <c r="D389" s="88">
        <f ca="1">+SUM(INDIRECT("'Monthly Resource Report'!"&amp;(VLOOKUP(D$1,$AO$1:$AP$197,2,FALSE)&amp;$A389&amp;":"&amp;VLOOKUP(DATE(YEAR(D$1),12,1),$AO$1:$AP$181,2,FALSE)&amp;$A389)))</f>
        <v>20354.73</v>
      </c>
      <c r="E389" s="89">
        <f t="shared" ca="1" si="751"/>
        <v>20354.73</v>
      </c>
      <c r="F389" s="89">
        <f t="shared" ca="1" si="751"/>
        <v>17998.71</v>
      </c>
      <c r="G389" s="89">
        <f t="shared" ca="1" si="751"/>
        <v>17998.699999999997</v>
      </c>
      <c r="H389" s="89">
        <f t="shared" ca="1" si="751"/>
        <v>17998.699999999997</v>
      </c>
      <c r="I389" s="89">
        <f t="shared" ca="1" si="751"/>
        <v>17998.7</v>
      </c>
      <c r="J389" s="89">
        <f t="shared" ca="1" si="751"/>
        <v>17998.7</v>
      </c>
      <c r="K389" s="89">
        <f t="shared" ca="1" si="751"/>
        <v>17998.7</v>
      </c>
      <c r="L389" s="89">
        <f t="shared" ca="1" si="751"/>
        <v>17998.7</v>
      </c>
      <c r="M389" s="89">
        <f t="shared" ca="1" si="751"/>
        <v>17998.71</v>
      </c>
      <c r="N389" s="89">
        <f t="shared" ca="1" si="751"/>
        <v>17998.7</v>
      </c>
      <c r="O389" s="89">
        <f t="shared" ca="1" si="751"/>
        <v>17998.71</v>
      </c>
      <c r="P389" s="89">
        <f t="shared" ca="1" si="751"/>
        <v>17998.690000000002</v>
      </c>
      <c r="Q389" s="89">
        <f t="shared" ca="1" si="751"/>
        <v>17998.710000000003</v>
      </c>
      <c r="R389" s="89">
        <f t="shared" ca="1" si="751"/>
        <v>17998.7</v>
      </c>
    </row>
    <row r="390" spans="1:18">
      <c r="A390" s="60">
        <f t="shared" si="750"/>
        <v>390</v>
      </c>
      <c r="B390" s="171" t="s">
        <v>289</v>
      </c>
      <c r="C390" s="172" t="s">
        <v>95</v>
      </c>
      <c r="D390" s="77">
        <f ca="1">+D389/(D387*D410)</f>
        <v>0.91062024104578443</v>
      </c>
      <c r="E390" s="78">
        <f t="shared" ref="E390" ca="1" si="752">+E389/(E387*E410)</f>
        <v>0.91062024104578443</v>
      </c>
      <c r="F390" s="78">
        <f t="shared" ref="F390" ca="1" si="753">+F389/(F387*F410)</f>
        <v>0.17122060502283104</v>
      </c>
      <c r="G390" s="78">
        <f t="shared" ref="G390:P390" ca="1" si="754">+G389/(G387*G410)</f>
        <v>0.17075269429265327</v>
      </c>
      <c r="H390" s="78">
        <f t="shared" ca="1" si="754"/>
        <v>0.17122050989345508</v>
      </c>
      <c r="I390" s="78">
        <f t="shared" ca="1" si="754"/>
        <v>0.17122050989345511</v>
      </c>
      <c r="J390" s="78">
        <f t="shared" ca="1" si="754"/>
        <v>0.17122050989345511</v>
      </c>
      <c r="K390" s="78">
        <f t="shared" ca="1" si="754"/>
        <v>0.17075269429265333</v>
      </c>
      <c r="L390" s="78">
        <f t="shared" ca="1" si="754"/>
        <v>0.17122050989345511</v>
      </c>
      <c r="M390" s="78">
        <f t="shared" ca="1" si="754"/>
        <v>0.17122060502283104</v>
      </c>
      <c r="N390" s="78">
        <f t="shared" ca="1" si="754"/>
        <v>0.17122050989345511</v>
      </c>
      <c r="O390" s="78">
        <f t="shared" ca="1" si="754"/>
        <v>0.17075278916211292</v>
      </c>
      <c r="P390" s="78">
        <f t="shared" ca="1" si="754"/>
        <v>0.17122041476407918</v>
      </c>
      <c r="Q390" s="78">
        <f t="shared" ref="Q390:R390" ca="1" si="755">+Q389/(Q387*Q410)</f>
        <v>0.17122060502283107</v>
      </c>
      <c r="R390" s="78">
        <f t="shared" ca="1" si="755"/>
        <v>0.17122050989345511</v>
      </c>
    </row>
    <row r="391" spans="1:18">
      <c r="A391" s="60">
        <f t="shared" si="750"/>
        <v>391</v>
      </c>
      <c r="B391" s="96" t="s">
        <v>289</v>
      </c>
      <c r="C391" s="166" t="s">
        <v>230</v>
      </c>
      <c r="D391" s="88">
        <f ca="1">+SUM(INDIRECT("'Monthly Resource Report'!"&amp;(VLOOKUP(D$1,$AO$1:$AP$197,2,FALSE)&amp;$A391&amp;":"&amp;VLOOKUP(DATE(YEAR(D$1),12,1),$AO$1:$AP$181,2,FALSE)&amp;$A391)))</f>
        <v>0</v>
      </c>
      <c r="E391" s="89">
        <f t="shared" ref="E391:R391" ca="1" si="756">+SUM(INDIRECT("'Monthly Resource Report'!"&amp;(VLOOKUP(E$1,$AO$1:$AP$197,2,FALSE)&amp;$A391&amp;":"&amp;VLOOKUP(DATE(YEAR(E$1),12,1),$AO$1:$AP$181,2,FALSE)&amp;$A391)))</f>
        <v>0</v>
      </c>
      <c r="F391" s="89">
        <f t="shared" ca="1" si="756"/>
        <v>0</v>
      </c>
      <c r="G391" s="89">
        <f t="shared" ca="1" si="756"/>
        <v>0</v>
      </c>
      <c r="H391" s="89">
        <f t="shared" ca="1" si="756"/>
        <v>0</v>
      </c>
      <c r="I391" s="89">
        <f t="shared" ca="1" si="756"/>
        <v>0</v>
      </c>
      <c r="J391" s="89">
        <f t="shared" ca="1" si="756"/>
        <v>0</v>
      </c>
      <c r="K391" s="89">
        <f t="shared" ca="1" si="756"/>
        <v>0</v>
      </c>
      <c r="L391" s="89">
        <f t="shared" ca="1" si="756"/>
        <v>0</v>
      </c>
      <c r="M391" s="89">
        <f t="shared" ca="1" si="756"/>
        <v>0</v>
      </c>
      <c r="N391" s="89">
        <f t="shared" ca="1" si="756"/>
        <v>0</v>
      </c>
      <c r="O391" s="89">
        <f t="shared" ca="1" si="756"/>
        <v>0</v>
      </c>
      <c r="P391" s="89">
        <f t="shared" ca="1" si="756"/>
        <v>0</v>
      </c>
      <c r="Q391" s="89">
        <f t="shared" ca="1" si="756"/>
        <v>0</v>
      </c>
      <c r="R391" s="89">
        <f t="shared" ca="1" si="756"/>
        <v>0</v>
      </c>
    </row>
    <row r="392" spans="1:18">
      <c r="A392" s="60">
        <f t="shared" si="750"/>
        <v>392</v>
      </c>
      <c r="B392" s="171" t="s">
        <v>289</v>
      </c>
      <c r="C392" s="172" t="s">
        <v>269</v>
      </c>
      <c r="D392" s="92">
        <f ca="1">+D391/D389</f>
        <v>0</v>
      </c>
      <c r="E392" s="93">
        <f t="shared" ref="E392" ca="1" si="757">+E391/E389</f>
        <v>0</v>
      </c>
      <c r="F392" s="93">
        <f t="shared" ref="F392" ca="1" si="758">+F391/F389</f>
        <v>0</v>
      </c>
      <c r="G392" s="93">
        <f t="shared" ref="G392:P392" ca="1" si="759">+G391/G389</f>
        <v>0</v>
      </c>
      <c r="H392" s="93">
        <f t="shared" ca="1" si="759"/>
        <v>0</v>
      </c>
      <c r="I392" s="93">
        <f t="shared" ca="1" si="759"/>
        <v>0</v>
      </c>
      <c r="J392" s="93">
        <f t="shared" ca="1" si="759"/>
        <v>0</v>
      </c>
      <c r="K392" s="93">
        <f t="shared" ca="1" si="759"/>
        <v>0</v>
      </c>
      <c r="L392" s="93">
        <f t="shared" ca="1" si="759"/>
        <v>0</v>
      </c>
      <c r="M392" s="93">
        <f t="shared" ca="1" si="759"/>
        <v>0</v>
      </c>
      <c r="N392" s="93">
        <f t="shared" ca="1" si="759"/>
        <v>0</v>
      </c>
      <c r="O392" s="93">
        <f t="shared" ca="1" si="759"/>
        <v>0</v>
      </c>
      <c r="P392" s="93">
        <f t="shared" ca="1" si="759"/>
        <v>0</v>
      </c>
      <c r="Q392" s="93">
        <f t="shared" ref="Q392:R392" ca="1" si="760">+Q391/Q389</f>
        <v>0</v>
      </c>
      <c r="R392" s="93">
        <f t="shared" ca="1" si="760"/>
        <v>0</v>
      </c>
    </row>
    <row r="393" spans="1:18">
      <c r="A393" s="60">
        <f t="shared" si="750"/>
        <v>393</v>
      </c>
      <c r="B393" s="96" t="s">
        <v>289</v>
      </c>
      <c r="C393" s="166" t="s">
        <v>37</v>
      </c>
      <c r="D393" s="632">
        <f ca="1">+SUM(INDIRECT("'Monthly Resource Report'!"&amp;(VLOOKUP(D$1,$AO$1:$AP$197,2,FALSE)&amp;$A393&amp;":"&amp;VLOOKUP(DATE(YEAR(D$1),12,1),$AO$1:$AP$181,2,FALSE)&amp;$A393)))</f>
        <v>360075.33000000007</v>
      </c>
      <c r="E393" s="633">
        <f t="shared" ref="E393:R393" ca="1" si="761">+SUM(INDIRECT("'Monthly Resource Report'!"&amp;(VLOOKUP(E$1,$AO$1:$AP$197,2,FALSE)&amp;$A393&amp;":"&amp;VLOOKUP(DATE(YEAR(E$1),12,1),$AO$1:$AP$181,2,FALSE)&amp;$A393)))</f>
        <v>475079.56000000006</v>
      </c>
      <c r="F393" s="633">
        <f t="shared" ca="1" si="761"/>
        <v>810301.48</v>
      </c>
      <c r="G393" s="633">
        <f t="shared" ca="1" si="761"/>
        <v>810301.47999999975</v>
      </c>
      <c r="H393" s="633">
        <f t="shared" ca="1" si="761"/>
        <v>829740.06</v>
      </c>
      <c r="I393" s="633">
        <f t="shared" ca="1" si="761"/>
        <v>850618.51</v>
      </c>
      <c r="J393" s="633">
        <f t="shared" ca="1" si="761"/>
        <v>872757</v>
      </c>
      <c r="K393" s="633">
        <f t="shared" ca="1" si="761"/>
        <v>895975.25</v>
      </c>
      <c r="L393" s="633">
        <f t="shared" ca="1" si="761"/>
        <v>919913.57</v>
      </c>
      <c r="M393" s="633">
        <f t="shared" ca="1" si="761"/>
        <v>944931.73</v>
      </c>
      <c r="N393" s="633">
        <f t="shared" ca="1" si="761"/>
        <v>970489.87000000011</v>
      </c>
      <c r="O393" s="633">
        <f t="shared" ca="1" si="761"/>
        <v>997307.96</v>
      </c>
      <c r="P393" s="633">
        <f t="shared" ca="1" si="761"/>
        <v>1025026.01</v>
      </c>
      <c r="Q393" s="633">
        <f t="shared" ca="1" si="761"/>
        <v>1053823.8600000001</v>
      </c>
      <c r="R393" s="633">
        <f t="shared" ca="1" si="761"/>
        <v>1083701.73</v>
      </c>
    </row>
    <row r="394" spans="1:18">
      <c r="A394" s="60">
        <f t="shared" si="750"/>
        <v>394</v>
      </c>
      <c r="B394" s="171" t="s">
        <v>289</v>
      </c>
      <c r="C394" s="172" t="s">
        <v>270</v>
      </c>
      <c r="D394" s="79" t="e">
        <f ca="1">+D393/D391</f>
        <v>#DIV/0!</v>
      </c>
      <c r="E394" s="80" t="e">
        <f t="shared" ref="E394" ca="1" si="762">+E393/E391</f>
        <v>#DIV/0!</v>
      </c>
      <c r="F394" s="80" t="e">
        <f t="shared" ref="F394" ca="1" si="763">+F393/F391</f>
        <v>#DIV/0!</v>
      </c>
      <c r="G394" s="80" t="e">
        <f t="shared" ref="G394:P394" ca="1" si="764">+G393/G391</f>
        <v>#DIV/0!</v>
      </c>
      <c r="H394" s="80" t="e">
        <f t="shared" ca="1" si="764"/>
        <v>#DIV/0!</v>
      </c>
      <c r="I394" s="80" t="e">
        <f t="shared" ca="1" si="764"/>
        <v>#DIV/0!</v>
      </c>
      <c r="J394" s="80" t="e">
        <f t="shared" ca="1" si="764"/>
        <v>#DIV/0!</v>
      </c>
      <c r="K394" s="80" t="e">
        <f t="shared" ca="1" si="764"/>
        <v>#DIV/0!</v>
      </c>
      <c r="L394" s="80" t="e">
        <f t="shared" ca="1" si="764"/>
        <v>#DIV/0!</v>
      </c>
      <c r="M394" s="80" t="e">
        <f t="shared" ca="1" si="764"/>
        <v>#DIV/0!</v>
      </c>
      <c r="N394" s="80" t="e">
        <f t="shared" ca="1" si="764"/>
        <v>#DIV/0!</v>
      </c>
      <c r="O394" s="80" t="e">
        <f t="shared" ca="1" si="764"/>
        <v>#DIV/0!</v>
      </c>
      <c r="P394" s="80" t="e">
        <f t="shared" ca="1" si="764"/>
        <v>#DIV/0!</v>
      </c>
      <c r="Q394" s="80" t="e">
        <f t="shared" ref="Q394:R394" ca="1" si="765">+Q393/Q391</f>
        <v>#DIV/0!</v>
      </c>
      <c r="R394" s="80" t="e">
        <f t="shared" ca="1" si="765"/>
        <v>#DIV/0!</v>
      </c>
    </row>
    <row r="395" spans="1:18">
      <c r="A395" s="60">
        <f t="shared" si="750"/>
        <v>395</v>
      </c>
      <c r="B395" s="96" t="s">
        <v>289</v>
      </c>
      <c r="C395" s="166" t="s">
        <v>38</v>
      </c>
      <c r="D395" s="632">
        <f ca="1">+SUM(INDIRECT("'Monthly Resource Report'!"&amp;(VLOOKUP(D$1,$AO$1:$AP$197,2,FALSE)&amp;$A395&amp;":"&amp;VLOOKUP(DATE(YEAR(D$1),12,1),$AO$1:$AP$181,2,FALSE)&amp;$A395)))</f>
        <v>0</v>
      </c>
      <c r="E395" s="633">
        <f t="shared" ref="E395:R395" ca="1" si="766">+SUM(INDIRECT("'Monthly Resource Report'!"&amp;(VLOOKUP(E$1,$AO$1:$AP$197,2,FALSE)&amp;$A395&amp;":"&amp;VLOOKUP(DATE(YEAR(E$1),12,1),$AO$1:$AP$181,2,FALSE)&amp;$A395)))</f>
        <v>0</v>
      </c>
      <c r="F395" s="633">
        <f t="shared" ca="1" si="766"/>
        <v>0</v>
      </c>
      <c r="G395" s="633">
        <f t="shared" ca="1" si="766"/>
        <v>0</v>
      </c>
      <c r="H395" s="633">
        <f t="shared" ca="1" si="766"/>
        <v>0</v>
      </c>
      <c r="I395" s="633">
        <f t="shared" ca="1" si="766"/>
        <v>0</v>
      </c>
      <c r="J395" s="633">
        <f t="shared" ca="1" si="766"/>
        <v>0</v>
      </c>
      <c r="K395" s="633">
        <f t="shared" ca="1" si="766"/>
        <v>0</v>
      </c>
      <c r="L395" s="633">
        <f t="shared" ca="1" si="766"/>
        <v>0</v>
      </c>
      <c r="M395" s="633">
        <f t="shared" ca="1" si="766"/>
        <v>0</v>
      </c>
      <c r="N395" s="633">
        <f t="shared" ca="1" si="766"/>
        <v>0</v>
      </c>
      <c r="O395" s="633">
        <f t="shared" ca="1" si="766"/>
        <v>0</v>
      </c>
      <c r="P395" s="633">
        <f t="shared" ca="1" si="766"/>
        <v>0</v>
      </c>
      <c r="Q395" s="633">
        <f t="shared" ca="1" si="766"/>
        <v>0</v>
      </c>
      <c r="R395" s="633">
        <f t="shared" ca="1" si="766"/>
        <v>0</v>
      </c>
    </row>
    <row r="396" spans="1:18">
      <c r="A396" s="60">
        <f t="shared" si="750"/>
        <v>396</v>
      </c>
      <c r="B396" s="171" t="s">
        <v>289</v>
      </c>
      <c r="C396" s="172" t="s">
        <v>39</v>
      </c>
      <c r="D396" s="81">
        <f ca="1">+D395/D389</f>
        <v>0</v>
      </c>
      <c r="E396" s="82">
        <f t="shared" ref="E396" ca="1" si="767">+E395/E389</f>
        <v>0</v>
      </c>
      <c r="F396" s="82">
        <f t="shared" ref="F396" ca="1" si="768">+F395/F389</f>
        <v>0</v>
      </c>
      <c r="G396" s="82">
        <f t="shared" ref="G396:P396" ca="1" si="769">+G395/G389</f>
        <v>0</v>
      </c>
      <c r="H396" s="82">
        <f t="shared" ca="1" si="769"/>
        <v>0</v>
      </c>
      <c r="I396" s="82">
        <f t="shared" ca="1" si="769"/>
        <v>0</v>
      </c>
      <c r="J396" s="82">
        <f t="shared" ca="1" si="769"/>
        <v>0</v>
      </c>
      <c r="K396" s="82">
        <f t="shared" ca="1" si="769"/>
        <v>0</v>
      </c>
      <c r="L396" s="82">
        <f t="shared" ca="1" si="769"/>
        <v>0</v>
      </c>
      <c r="M396" s="82">
        <f t="shared" ca="1" si="769"/>
        <v>0</v>
      </c>
      <c r="N396" s="82">
        <f t="shared" ca="1" si="769"/>
        <v>0</v>
      </c>
      <c r="O396" s="82">
        <f t="shared" ca="1" si="769"/>
        <v>0</v>
      </c>
      <c r="P396" s="82">
        <f t="shared" ca="1" si="769"/>
        <v>0</v>
      </c>
      <c r="Q396" s="82">
        <f t="shared" ref="Q396:R396" ca="1" si="770">+Q395/Q389</f>
        <v>0</v>
      </c>
      <c r="R396" s="82">
        <f t="shared" ca="1" si="770"/>
        <v>0</v>
      </c>
    </row>
    <row r="397" spans="1:18">
      <c r="A397" s="60">
        <f t="shared" si="750"/>
        <v>397</v>
      </c>
      <c r="B397" s="96" t="s">
        <v>289</v>
      </c>
      <c r="C397" s="166" t="s">
        <v>40</v>
      </c>
      <c r="D397" s="88">
        <f ca="1">+SUM(INDIRECT("'Monthly Resource Report'!"&amp;(VLOOKUP(D$1,$AO$1:$AP$197,2,FALSE)&amp;$A397&amp;":"&amp;VLOOKUP(DATE(YEAR(D$1),12,1),$AO$1:$AP$181,2,FALSE)&amp;$A397)))</f>
        <v>0</v>
      </c>
      <c r="E397" s="89">
        <f t="shared" ref="E397:R399" ca="1" si="771">+SUM(INDIRECT("'Monthly Resource Report'!"&amp;(VLOOKUP(E$1,$AO$1:$AP$197,2,FALSE)&amp;$A397&amp;":"&amp;VLOOKUP(DATE(YEAR(E$1),12,1),$AO$1:$AP$181,2,FALSE)&amp;$A397)))</f>
        <v>0</v>
      </c>
      <c r="F397" s="89">
        <f t="shared" ca="1" si="771"/>
        <v>0</v>
      </c>
      <c r="G397" s="89">
        <f t="shared" ca="1" si="771"/>
        <v>0</v>
      </c>
      <c r="H397" s="89">
        <f t="shared" ca="1" si="771"/>
        <v>0</v>
      </c>
      <c r="I397" s="89">
        <f t="shared" ca="1" si="771"/>
        <v>0</v>
      </c>
      <c r="J397" s="89">
        <f t="shared" ca="1" si="771"/>
        <v>0</v>
      </c>
      <c r="K397" s="89">
        <f t="shared" ca="1" si="771"/>
        <v>0</v>
      </c>
      <c r="L397" s="89">
        <f t="shared" ca="1" si="771"/>
        <v>0</v>
      </c>
      <c r="M397" s="89">
        <f t="shared" ca="1" si="771"/>
        <v>0</v>
      </c>
      <c r="N397" s="89">
        <f t="shared" ca="1" si="771"/>
        <v>0</v>
      </c>
      <c r="O397" s="89">
        <f t="shared" ca="1" si="771"/>
        <v>0</v>
      </c>
      <c r="P397" s="89">
        <f t="shared" ca="1" si="771"/>
        <v>0</v>
      </c>
      <c r="Q397" s="89">
        <f t="shared" ca="1" si="771"/>
        <v>0</v>
      </c>
      <c r="R397" s="89">
        <f t="shared" ca="1" si="771"/>
        <v>0</v>
      </c>
    </row>
    <row r="398" spans="1:18">
      <c r="A398" s="60">
        <f t="shared" si="750"/>
        <v>398</v>
      </c>
      <c r="B398" s="96" t="s">
        <v>289</v>
      </c>
      <c r="C398" s="166" t="s">
        <v>41</v>
      </c>
      <c r="D398" s="88">
        <f ca="1">+SUM(INDIRECT("'Monthly Resource Report'!"&amp;(VLOOKUP(D$1,$AO$1:$AP$197,2,FALSE)&amp;$A398&amp;":"&amp;VLOOKUP(DATE(YEAR(D$1),12,1),$AO$1:$AP$181,2,FALSE)&amp;$A398)))</f>
        <v>8760</v>
      </c>
      <c r="E398" s="89">
        <f t="shared" ca="1" si="771"/>
        <v>8760</v>
      </c>
      <c r="F398" s="89">
        <f t="shared" ca="1" si="771"/>
        <v>8760</v>
      </c>
      <c r="G398" s="89">
        <f t="shared" ca="1" si="771"/>
        <v>8784</v>
      </c>
      <c r="H398" s="89">
        <f t="shared" ca="1" si="771"/>
        <v>8760</v>
      </c>
      <c r="I398" s="89">
        <f t="shared" ca="1" si="771"/>
        <v>8760</v>
      </c>
      <c r="J398" s="89">
        <f t="shared" ca="1" si="771"/>
        <v>8760</v>
      </c>
      <c r="K398" s="89">
        <f t="shared" ca="1" si="771"/>
        <v>8784</v>
      </c>
      <c r="L398" s="89">
        <f t="shared" ca="1" si="771"/>
        <v>8760</v>
      </c>
      <c r="M398" s="89">
        <f t="shared" ca="1" si="771"/>
        <v>8760</v>
      </c>
      <c r="N398" s="89">
        <f t="shared" ca="1" si="771"/>
        <v>8760</v>
      </c>
      <c r="O398" s="89">
        <f t="shared" ca="1" si="771"/>
        <v>8784</v>
      </c>
      <c r="P398" s="89">
        <f t="shared" ca="1" si="771"/>
        <v>8760</v>
      </c>
      <c r="Q398" s="89">
        <f t="shared" ca="1" si="771"/>
        <v>8760</v>
      </c>
      <c r="R398" s="89">
        <f t="shared" ca="1" si="771"/>
        <v>8760</v>
      </c>
    </row>
    <row r="399" spans="1:18">
      <c r="A399" s="60">
        <f t="shared" si="750"/>
        <v>399</v>
      </c>
      <c r="B399" s="96" t="s">
        <v>289</v>
      </c>
      <c r="C399" s="166" t="s">
        <v>231</v>
      </c>
      <c r="D399" s="88">
        <f ca="1">+SUM(INDIRECT("'Monthly Resource Report'!"&amp;(VLOOKUP(D$1,$AO$1:$AP$197,2,FALSE)&amp;$A399&amp;":"&amp;VLOOKUP(DATE(YEAR(D$1),12,1),$AO$1:$AP$181,2,FALSE)&amp;$A399)))</f>
        <v>0</v>
      </c>
      <c r="E399" s="89">
        <f t="shared" ca="1" si="771"/>
        <v>0</v>
      </c>
      <c r="F399" s="89">
        <f t="shared" ca="1" si="771"/>
        <v>0</v>
      </c>
      <c r="G399" s="89">
        <f t="shared" ca="1" si="771"/>
        <v>0</v>
      </c>
      <c r="H399" s="89">
        <f t="shared" ca="1" si="771"/>
        <v>0</v>
      </c>
      <c r="I399" s="89">
        <f t="shared" ca="1" si="771"/>
        <v>0</v>
      </c>
      <c r="J399" s="89">
        <f t="shared" ca="1" si="771"/>
        <v>0</v>
      </c>
      <c r="K399" s="89">
        <f t="shared" ca="1" si="771"/>
        <v>0</v>
      </c>
      <c r="L399" s="89">
        <f t="shared" ca="1" si="771"/>
        <v>0</v>
      </c>
      <c r="M399" s="89">
        <f t="shared" ca="1" si="771"/>
        <v>0</v>
      </c>
      <c r="N399" s="89">
        <f t="shared" ca="1" si="771"/>
        <v>0</v>
      </c>
      <c r="O399" s="89">
        <f t="shared" ca="1" si="771"/>
        <v>0</v>
      </c>
      <c r="P399" s="89">
        <f t="shared" ca="1" si="771"/>
        <v>0</v>
      </c>
      <c r="Q399" s="89">
        <f t="shared" ca="1" si="771"/>
        <v>0</v>
      </c>
      <c r="R399" s="89">
        <f t="shared" ca="1" si="771"/>
        <v>0</v>
      </c>
    </row>
    <row r="400" spans="1:18">
      <c r="A400" s="60">
        <f t="shared" si="750"/>
        <v>400</v>
      </c>
      <c r="B400" s="171" t="s">
        <v>289</v>
      </c>
      <c r="C400" s="177" t="s">
        <v>96</v>
      </c>
      <c r="D400" s="83">
        <f ca="1">+D389/(D398*D387)</f>
        <v>0.91062024104578443</v>
      </c>
      <c r="E400" s="84">
        <f t="shared" ref="E400:G400" ca="1" si="772">+E389/(E398*E387)</f>
        <v>0.91062024104578443</v>
      </c>
      <c r="F400" s="84">
        <f t="shared" ca="1" si="772"/>
        <v>0.17122060502283104</v>
      </c>
      <c r="G400" s="84">
        <f t="shared" ca="1" si="772"/>
        <v>0.17075269429265327</v>
      </c>
      <c r="H400" s="84">
        <f t="shared" ref="H400:P400" ca="1" si="773">+H389/(H398*H387)</f>
        <v>0.17122050989345508</v>
      </c>
      <c r="I400" s="84">
        <f t="shared" ca="1" si="773"/>
        <v>0.17122050989345511</v>
      </c>
      <c r="J400" s="84">
        <f t="shared" ca="1" si="773"/>
        <v>0.17122050989345511</v>
      </c>
      <c r="K400" s="84">
        <f t="shared" ca="1" si="773"/>
        <v>0.17075269429265333</v>
      </c>
      <c r="L400" s="84">
        <f t="shared" ca="1" si="773"/>
        <v>0.17122050989345511</v>
      </c>
      <c r="M400" s="84">
        <f t="shared" ca="1" si="773"/>
        <v>0.17122060502283104</v>
      </c>
      <c r="N400" s="84">
        <f t="shared" ca="1" si="773"/>
        <v>0.17122050989345511</v>
      </c>
      <c r="O400" s="84">
        <f t="shared" ca="1" si="773"/>
        <v>0.17075278916211292</v>
      </c>
      <c r="P400" s="84">
        <f t="shared" ca="1" si="773"/>
        <v>0.17122041476407918</v>
      </c>
      <c r="Q400" s="84">
        <f t="shared" ref="Q400:R400" ca="1" si="774">+Q389/(Q398*Q387)</f>
        <v>0.17122060502283107</v>
      </c>
      <c r="R400" s="84">
        <f t="shared" ca="1" si="774"/>
        <v>0.17122050989345511</v>
      </c>
    </row>
    <row r="401" spans="1:18">
      <c r="A401" s="60">
        <f t="shared" si="750"/>
        <v>401</v>
      </c>
      <c r="B401" s="96" t="s">
        <v>289</v>
      </c>
      <c r="C401" s="166" t="s">
        <v>42</v>
      </c>
      <c r="D401" s="632">
        <f ca="1">+SUM(INDIRECT("'Monthly Resource Report'!"&amp;(VLOOKUP(D$1,$AO$1:$AP$197,2,FALSE)&amp;$A401&amp;":"&amp;VLOOKUP(DATE(YEAR(D$1),12,1),$AO$1:$AP$181,2,FALSE)&amp;$A401)))</f>
        <v>0</v>
      </c>
      <c r="E401" s="633">
        <f t="shared" ref="E401:R404" ca="1" si="775">+SUM(INDIRECT("'Monthly Resource Report'!"&amp;(VLOOKUP(E$1,$AO$1:$AP$197,2,FALSE)&amp;$A401&amp;":"&amp;VLOOKUP(DATE(YEAR(E$1),12,1),$AO$1:$AP$181,2,FALSE)&amp;$A401)))</f>
        <v>0</v>
      </c>
      <c r="F401" s="633">
        <f t="shared" ca="1" si="775"/>
        <v>0</v>
      </c>
      <c r="G401" s="633">
        <f t="shared" ca="1" si="775"/>
        <v>0</v>
      </c>
      <c r="H401" s="633">
        <f t="shared" ca="1" si="775"/>
        <v>0</v>
      </c>
      <c r="I401" s="633">
        <f t="shared" ca="1" si="775"/>
        <v>0</v>
      </c>
      <c r="J401" s="633">
        <f t="shared" ca="1" si="775"/>
        <v>0</v>
      </c>
      <c r="K401" s="633">
        <f t="shared" ca="1" si="775"/>
        <v>0</v>
      </c>
      <c r="L401" s="633">
        <f t="shared" ca="1" si="775"/>
        <v>0</v>
      </c>
      <c r="M401" s="633">
        <f t="shared" ca="1" si="775"/>
        <v>0</v>
      </c>
      <c r="N401" s="633">
        <f t="shared" ca="1" si="775"/>
        <v>0</v>
      </c>
      <c r="O401" s="633">
        <f t="shared" ca="1" si="775"/>
        <v>0</v>
      </c>
      <c r="P401" s="633">
        <f t="shared" ca="1" si="775"/>
        <v>0</v>
      </c>
      <c r="Q401" s="633">
        <f t="shared" ca="1" si="775"/>
        <v>0</v>
      </c>
      <c r="R401" s="633">
        <f t="shared" ca="1" si="775"/>
        <v>0</v>
      </c>
    </row>
    <row r="402" spans="1:18">
      <c r="A402" s="60">
        <f t="shared" si="750"/>
        <v>402</v>
      </c>
      <c r="B402" s="96" t="s">
        <v>289</v>
      </c>
      <c r="C402" s="166" t="s">
        <v>297</v>
      </c>
      <c r="D402" s="632">
        <f ca="1">+SUM(INDIRECT("'Monthly Resource Report'!"&amp;(VLOOKUP(D$1,$AO$1:$AP$197,2,FALSE)&amp;$A402&amp;":"&amp;VLOOKUP(DATE(YEAR(D$1),12,1),$AO$1:$AP$181,2,FALSE)&amp;$A402)))</f>
        <v>0</v>
      </c>
      <c r="E402" s="633">
        <f t="shared" ca="1" si="775"/>
        <v>0</v>
      </c>
      <c r="F402" s="633">
        <f t="shared" ca="1" si="775"/>
        <v>0</v>
      </c>
      <c r="G402" s="633">
        <f t="shared" ca="1" si="775"/>
        <v>0</v>
      </c>
      <c r="H402" s="633">
        <f t="shared" ca="1" si="775"/>
        <v>0</v>
      </c>
      <c r="I402" s="633">
        <f t="shared" ca="1" si="775"/>
        <v>0</v>
      </c>
      <c r="J402" s="633">
        <f t="shared" ca="1" si="775"/>
        <v>0</v>
      </c>
      <c r="K402" s="633">
        <f t="shared" ca="1" si="775"/>
        <v>0</v>
      </c>
      <c r="L402" s="633">
        <f t="shared" ca="1" si="775"/>
        <v>0</v>
      </c>
      <c r="M402" s="633">
        <f t="shared" ca="1" si="775"/>
        <v>0</v>
      </c>
      <c r="N402" s="633">
        <f t="shared" ca="1" si="775"/>
        <v>0</v>
      </c>
      <c r="O402" s="633">
        <f t="shared" ca="1" si="775"/>
        <v>0</v>
      </c>
      <c r="P402" s="633">
        <f t="shared" ca="1" si="775"/>
        <v>0</v>
      </c>
      <c r="Q402" s="633">
        <f t="shared" ca="1" si="775"/>
        <v>0</v>
      </c>
      <c r="R402" s="633">
        <f t="shared" ca="1" si="775"/>
        <v>0</v>
      </c>
    </row>
    <row r="403" spans="1:18">
      <c r="A403" s="60">
        <f t="shared" si="750"/>
        <v>403</v>
      </c>
      <c r="B403" s="96" t="s">
        <v>289</v>
      </c>
      <c r="C403" s="166" t="s">
        <v>43</v>
      </c>
      <c r="D403" s="88">
        <f ca="1">+SUM(INDIRECT("'Monthly Resource Report'!"&amp;(VLOOKUP(D$1,$AO$1:$AP$197,2,FALSE)&amp;$A403&amp;":"&amp;VLOOKUP(DATE(YEAR(D$1),12,1),$AO$1:$AP$181,2,FALSE)&amp;$A403)))</f>
        <v>0</v>
      </c>
      <c r="E403" s="89">
        <f t="shared" ca="1" si="775"/>
        <v>0</v>
      </c>
      <c r="F403" s="89">
        <f t="shared" ca="1" si="775"/>
        <v>0</v>
      </c>
      <c r="G403" s="89">
        <f t="shared" ca="1" si="775"/>
        <v>0</v>
      </c>
      <c r="H403" s="89">
        <f t="shared" ca="1" si="775"/>
        <v>0</v>
      </c>
      <c r="I403" s="89">
        <f t="shared" ca="1" si="775"/>
        <v>0</v>
      </c>
      <c r="J403" s="89">
        <f t="shared" ca="1" si="775"/>
        <v>0</v>
      </c>
      <c r="K403" s="89">
        <f t="shared" ca="1" si="775"/>
        <v>0</v>
      </c>
      <c r="L403" s="89">
        <f t="shared" ca="1" si="775"/>
        <v>0</v>
      </c>
      <c r="M403" s="89">
        <f t="shared" ca="1" si="775"/>
        <v>0</v>
      </c>
      <c r="N403" s="89">
        <f t="shared" ca="1" si="775"/>
        <v>0</v>
      </c>
      <c r="O403" s="89">
        <f t="shared" ca="1" si="775"/>
        <v>0</v>
      </c>
      <c r="P403" s="89">
        <f t="shared" ca="1" si="775"/>
        <v>0</v>
      </c>
      <c r="Q403" s="89">
        <f t="shared" ca="1" si="775"/>
        <v>0</v>
      </c>
      <c r="R403" s="89">
        <f t="shared" ca="1" si="775"/>
        <v>0</v>
      </c>
    </row>
    <row r="404" spans="1:18">
      <c r="A404" s="60">
        <f t="shared" si="750"/>
        <v>404</v>
      </c>
      <c r="B404" s="96" t="s">
        <v>289</v>
      </c>
      <c r="C404" s="166" t="s">
        <v>44</v>
      </c>
      <c r="D404" s="632">
        <f ca="1">+SUM(INDIRECT("'Monthly Resource Report'!"&amp;(VLOOKUP(D$1,$AO$1:$AP$197,2,FALSE)&amp;$A404&amp;":"&amp;VLOOKUP(DATE(YEAR(D$1),12,1),$AO$1:$AP$181,2,FALSE)&amp;$A404)))</f>
        <v>0</v>
      </c>
      <c r="E404" s="633">
        <f t="shared" ca="1" si="775"/>
        <v>0</v>
      </c>
      <c r="F404" s="633">
        <f t="shared" ca="1" si="775"/>
        <v>0</v>
      </c>
      <c r="G404" s="633">
        <f t="shared" ca="1" si="775"/>
        <v>0</v>
      </c>
      <c r="H404" s="633">
        <f t="shared" ca="1" si="775"/>
        <v>0</v>
      </c>
      <c r="I404" s="633">
        <f t="shared" ca="1" si="775"/>
        <v>0</v>
      </c>
      <c r="J404" s="633">
        <f t="shared" ca="1" si="775"/>
        <v>0</v>
      </c>
      <c r="K404" s="633">
        <f t="shared" ca="1" si="775"/>
        <v>0</v>
      </c>
      <c r="L404" s="633">
        <f t="shared" ca="1" si="775"/>
        <v>0</v>
      </c>
      <c r="M404" s="633">
        <f t="shared" ca="1" si="775"/>
        <v>0</v>
      </c>
      <c r="N404" s="633">
        <f t="shared" ca="1" si="775"/>
        <v>0</v>
      </c>
      <c r="O404" s="633">
        <f t="shared" ca="1" si="775"/>
        <v>0</v>
      </c>
      <c r="P404" s="633">
        <f t="shared" ca="1" si="775"/>
        <v>0</v>
      </c>
      <c r="Q404" s="633">
        <f t="shared" ca="1" si="775"/>
        <v>0</v>
      </c>
      <c r="R404" s="633">
        <f t="shared" ca="1" si="775"/>
        <v>0</v>
      </c>
    </row>
    <row r="405" spans="1:18">
      <c r="A405" s="60">
        <f t="shared" si="750"/>
        <v>405</v>
      </c>
      <c r="B405" s="171" t="s">
        <v>289</v>
      </c>
      <c r="C405" s="172" t="s">
        <v>45</v>
      </c>
      <c r="D405" s="92" t="e">
        <f ca="1">+(D403*2000)/D391</f>
        <v>#DIV/0!</v>
      </c>
      <c r="E405" s="93" t="e">
        <f t="shared" ref="E405:G405" ca="1" si="776">+(E403*2000)/E391</f>
        <v>#DIV/0!</v>
      </c>
      <c r="F405" s="93" t="e">
        <f t="shared" ca="1" si="776"/>
        <v>#DIV/0!</v>
      </c>
      <c r="G405" s="93" t="e">
        <f t="shared" ca="1" si="776"/>
        <v>#DIV/0!</v>
      </c>
      <c r="H405" s="93" t="e">
        <f t="shared" ref="H405:P405" ca="1" si="777">+(H403*2000)/H391</f>
        <v>#DIV/0!</v>
      </c>
      <c r="I405" s="93" t="e">
        <f t="shared" ca="1" si="777"/>
        <v>#DIV/0!</v>
      </c>
      <c r="J405" s="93" t="e">
        <f t="shared" ca="1" si="777"/>
        <v>#DIV/0!</v>
      </c>
      <c r="K405" s="93" t="e">
        <f t="shared" ca="1" si="777"/>
        <v>#DIV/0!</v>
      </c>
      <c r="L405" s="93" t="e">
        <f t="shared" ca="1" si="777"/>
        <v>#DIV/0!</v>
      </c>
      <c r="M405" s="93" t="e">
        <f t="shared" ca="1" si="777"/>
        <v>#DIV/0!</v>
      </c>
      <c r="N405" s="93" t="e">
        <f t="shared" ca="1" si="777"/>
        <v>#DIV/0!</v>
      </c>
      <c r="O405" s="93" t="e">
        <f t="shared" ca="1" si="777"/>
        <v>#DIV/0!</v>
      </c>
      <c r="P405" s="93" t="e">
        <f t="shared" ca="1" si="777"/>
        <v>#DIV/0!</v>
      </c>
      <c r="Q405" s="93" t="e">
        <f t="shared" ref="Q405:R405" ca="1" si="778">+(Q403*2000)/Q391</f>
        <v>#DIV/0!</v>
      </c>
      <c r="R405" s="93" t="e">
        <f t="shared" ca="1" si="778"/>
        <v>#DIV/0!</v>
      </c>
    </row>
    <row r="406" spans="1:18">
      <c r="A406" s="60">
        <f t="shared" si="750"/>
        <v>406</v>
      </c>
      <c r="B406" s="96" t="s">
        <v>289</v>
      </c>
      <c r="C406" s="166" t="s">
        <v>46</v>
      </c>
      <c r="D406" s="88">
        <f ca="1">+SUM(INDIRECT("'Monthly Resource Report'!"&amp;(VLOOKUP(D$1,$AO$1:$AP$197,2,FALSE)&amp;$A406&amp;":"&amp;VLOOKUP(DATE(YEAR(D$1),12,1),$AO$1:$AP$181,2,FALSE)&amp;$A406)))</f>
        <v>0</v>
      </c>
      <c r="E406" s="89">
        <f t="shared" ref="E406:R407" ca="1" si="779">+SUM(INDIRECT("'Monthly Resource Report'!"&amp;(VLOOKUP(E$1,$AO$1:$AP$197,2,FALSE)&amp;$A406&amp;":"&amp;VLOOKUP(DATE(YEAR(E$1),12,1),$AO$1:$AP$181,2,FALSE)&amp;$A406)))</f>
        <v>0</v>
      </c>
      <c r="F406" s="89">
        <f t="shared" ca="1" si="779"/>
        <v>0</v>
      </c>
      <c r="G406" s="89">
        <f t="shared" ca="1" si="779"/>
        <v>0</v>
      </c>
      <c r="H406" s="89">
        <f t="shared" ca="1" si="779"/>
        <v>0</v>
      </c>
      <c r="I406" s="89">
        <f t="shared" ca="1" si="779"/>
        <v>0</v>
      </c>
      <c r="J406" s="89">
        <f t="shared" ca="1" si="779"/>
        <v>0</v>
      </c>
      <c r="K406" s="89">
        <f t="shared" ca="1" si="779"/>
        <v>0</v>
      </c>
      <c r="L406" s="89">
        <f t="shared" ca="1" si="779"/>
        <v>0</v>
      </c>
      <c r="M406" s="89">
        <f t="shared" ca="1" si="779"/>
        <v>0</v>
      </c>
      <c r="N406" s="89">
        <f t="shared" ca="1" si="779"/>
        <v>0</v>
      </c>
      <c r="O406" s="89">
        <f t="shared" ca="1" si="779"/>
        <v>0</v>
      </c>
      <c r="P406" s="89">
        <f t="shared" ca="1" si="779"/>
        <v>0</v>
      </c>
      <c r="Q406" s="89">
        <f t="shared" ca="1" si="779"/>
        <v>0</v>
      </c>
      <c r="R406" s="89">
        <f t="shared" ca="1" si="779"/>
        <v>0</v>
      </c>
    </row>
    <row r="407" spans="1:18">
      <c r="A407" s="60">
        <f t="shared" si="750"/>
        <v>407</v>
      </c>
      <c r="B407" s="96" t="s">
        <v>289</v>
      </c>
      <c r="C407" s="166" t="s">
        <v>47</v>
      </c>
      <c r="D407" s="632">
        <f ca="1">+SUM(INDIRECT("'Monthly Resource Report'!"&amp;(VLOOKUP(D$1,$AO$1:$AP$197,2,FALSE)&amp;$A407&amp;":"&amp;VLOOKUP(DATE(YEAR(D$1),12,1),$AO$1:$AP$181,2,FALSE)&amp;$A407)))</f>
        <v>0</v>
      </c>
      <c r="E407" s="633">
        <f t="shared" ca="1" si="779"/>
        <v>0</v>
      </c>
      <c r="F407" s="633">
        <f t="shared" ca="1" si="779"/>
        <v>0</v>
      </c>
      <c r="G407" s="633">
        <f t="shared" ca="1" si="779"/>
        <v>0</v>
      </c>
      <c r="H407" s="633">
        <f t="shared" ca="1" si="779"/>
        <v>0</v>
      </c>
      <c r="I407" s="633">
        <f t="shared" ca="1" si="779"/>
        <v>0</v>
      </c>
      <c r="J407" s="633">
        <f t="shared" ca="1" si="779"/>
        <v>0</v>
      </c>
      <c r="K407" s="633">
        <f t="shared" ca="1" si="779"/>
        <v>0</v>
      </c>
      <c r="L407" s="633">
        <f t="shared" ca="1" si="779"/>
        <v>0</v>
      </c>
      <c r="M407" s="633">
        <f t="shared" ca="1" si="779"/>
        <v>0</v>
      </c>
      <c r="N407" s="633">
        <f t="shared" ca="1" si="779"/>
        <v>0</v>
      </c>
      <c r="O407" s="633">
        <f t="shared" ca="1" si="779"/>
        <v>0</v>
      </c>
      <c r="P407" s="633">
        <f t="shared" ca="1" si="779"/>
        <v>0</v>
      </c>
      <c r="Q407" s="633">
        <f t="shared" ca="1" si="779"/>
        <v>0</v>
      </c>
      <c r="R407" s="633">
        <f t="shared" ca="1" si="779"/>
        <v>0</v>
      </c>
    </row>
    <row r="408" spans="1:18">
      <c r="A408" s="60">
        <f t="shared" si="750"/>
        <v>408</v>
      </c>
      <c r="B408" s="180" t="s">
        <v>289</v>
      </c>
      <c r="C408" s="181" t="s">
        <v>48</v>
      </c>
      <c r="D408" s="94" t="e">
        <f ca="1">+(D406*2000)/D391</f>
        <v>#DIV/0!</v>
      </c>
      <c r="E408" s="95" t="e">
        <f t="shared" ref="E408:G408" ca="1" si="780">+(E406*2000)/E391</f>
        <v>#DIV/0!</v>
      </c>
      <c r="F408" s="95" t="e">
        <f t="shared" ca="1" si="780"/>
        <v>#DIV/0!</v>
      </c>
      <c r="G408" s="95" t="e">
        <f t="shared" ca="1" si="780"/>
        <v>#DIV/0!</v>
      </c>
      <c r="H408" s="95" t="e">
        <f t="shared" ref="H408:P408" ca="1" si="781">+(H406*2000)/H391</f>
        <v>#DIV/0!</v>
      </c>
      <c r="I408" s="95" t="e">
        <f t="shared" ca="1" si="781"/>
        <v>#DIV/0!</v>
      </c>
      <c r="J408" s="95" t="e">
        <f t="shared" ca="1" si="781"/>
        <v>#DIV/0!</v>
      </c>
      <c r="K408" s="95" t="e">
        <f t="shared" ca="1" si="781"/>
        <v>#DIV/0!</v>
      </c>
      <c r="L408" s="95" t="e">
        <f t="shared" ca="1" si="781"/>
        <v>#DIV/0!</v>
      </c>
      <c r="M408" s="95" t="e">
        <f t="shared" ca="1" si="781"/>
        <v>#DIV/0!</v>
      </c>
      <c r="N408" s="95" t="e">
        <f t="shared" ca="1" si="781"/>
        <v>#DIV/0!</v>
      </c>
      <c r="O408" s="95" t="e">
        <f t="shared" ca="1" si="781"/>
        <v>#DIV/0!</v>
      </c>
      <c r="P408" s="95" t="e">
        <f t="shared" ca="1" si="781"/>
        <v>#DIV/0!</v>
      </c>
      <c r="Q408" s="95" t="e">
        <f t="shared" ref="Q408:R408" ca="1" si="782">+(Q406*2000)/Q391</f>
        <v>#DIV/0!</v>
      </c>
      <c r="R408" s="95" t="e">
        <f t="shared" ca="1" si="782"/>
        <v>#DIV/0!</v>
      </c>
    </row>
    <row r="409" spans="1:18">
      <c r="A409" s="60">
        <f t="shared" si="750"/>
        <v>409</v>
      </c>
      <c r="B409" s="44" t="s">
        <v>289</v>
      </c>
      <c r="C409" s="628" t="s">
        <v>232</v>
      </c>
      <c r="D409" s="384">
        <f ca="1">+D388+D420</f>
        <v>12000346.310000001</v>
      </c>
      <c r="E409" s="385">
        <f t="shared" ref="E409:G409" ca="1" si="783">+E388+E420</f>
        <v>12179177.610000001</v>
      </c>
      <c r="F409" s="385">
        <f t="shared" ca="1" si="783"/>
        <v>12006304.469999999</v>
      </c>
      <c r="G409" s="385">
        <f t="shared" ca="1" si="783"/>
        <v>12028217.33</v>
      </c>
      <c r="H409" s="385">
        <f t="shared" ref="H409:P409" ca="1" si="784">+H388+H420</f>
        <v>11563524.960000001</v>
      </c>
      <c r="I409" s="385">
        <f t="shared" ca="1" si="784"/>
        <v>12103842.530000001</v>
      </c>
      <c r="J409" s="385">
        <f t="shared" ca="1" si="784"/>
        <v>12406474.170000002</v>
      </c>
      <c r="K409" s="385">
        <f t="shared" ca="1" si="784"/>
        <v>13124181.729999999</v>
      </c>
      <c r="L409" s="385">
        <f t="shared" ca="1" si="784"/>
        <v>12772046.129999999</v>
      </c>
      <c r="M409" s="385">
        <f t="shared" ca="1" si="784"/>
        <v>13100589.27</v>
      </c>
      <c r="N409" s="385">
        <f t="shared" ca="1" si="784"/>
        <v>12693819.689999999</v>
      </c>
      <c r="O409" s="385">
        <f t="shared" ca="1" si="784"/>
        <v>12872296.840000002</v>
      </c>
      <c r="P409" s="385">
        <f t="shared" ca="1" si="784"/>
        <v>12520234.539999997</v>
      </c>
      <c r="Q409" s="385">
        <f t="shared" ref="Q409:R409" ca="1" si="785">+Q388+Q420</f>
        <v>12650729.329999998</v>
      </c>
      <c r="R409" s="385">
        <f t="shared" ca="1" si="785"/>
        <v>12256556.460000001</v>
      </c>
    </row>
    <row r="410" spans="1:18">
      <c r="A410" s="60">
        <f t="shared" si="750"/>
        <v>410</v>
      </c>
      <c r="B410" s="43" t="s">
        <v>289</v>
      </c>
      <c r="C410" s="627" t="s">
        <v>49</v>
      </c>
      <c r="D410" s="96">
        <f>+(DATE(YEAR(D$1)+1,1,1)-D$1)*24</f>
        <v>8760</v>
      </c>
      <c r="E410" s="17">
        <f t="shared" ref="E410:R410" si="786">+(DATE(YEAR(E$1)+1,1,1)-E$1)*24</f>
        <v>8760</v>
      </c>
      <c r="F410" s="17">
        <f t="shared" si="786"/>
        <v>8760</v>
      </c>
      <c r="G410" s="17">
        <f t="shared" si="786"/>
        <v>8784</v>
      </c>
      <c r="H410" s="17">
        <f t="shared" si="786"/>
        <v>8760</v>
      </c>
      <c r="I410" s="17">
        <f t="shared" si="786"/>
        <v>8760</v>
      </c>
      <c r="J410" s="17">
        <f t="shared" si="786"/>
        <v>8760</v>
      </c>
      <c r="K410" s="17">
        <f t="shared" si="786"/>
        <v>8784</v>
      </c>
      <c r="L410" s="17">
        <f t="shared" si="786"/>
        <v>8760</v>
      </c>
      <c r="M410" s="17">
        <f t="shared" si="786"/>
        <v>8760</v>
      </c>
      <c r="N410" s="17">
        <f t="shared" si="786"/>
        <v>8760</v>
      </c>
      <c r="O410" s="17">
        <f t="shared" si="786"/>
        <v>8784</v>
      </c>
      <c r="P410" s="17">
        <f t="shared" si="786"/>
        <v>8760</v>
      </c>
      <c r="Q410" s="17">
        <f t="shared" si="786"/>
        <v>8760</v>
      </c>
      <c r="R410" s="17">
        <f t="shared" si="786"/>
        <v>8760</v>
      </c>
    </row>
    <row r="411" spans="1:18">
      <c r="A411" s="60">
        <f t="shared" si="750"/>
        <v>411</v>
      </c>
      <c r="B411" s="43" t="s">
        <v>289</v>
      </c>
      <c r="C411" s="166" t="s">
        <v>50</v>
      </c>
      <c r="D411" s="97">
        <f ca="1">+SUM(D393,D395,D402)</f>
        <v>360075.33000000007</v>
      </c>
      <c r="E411" s="85">
        <f t="shared" ref="E411:G411" ca="1" si="787">+SUM(E393,E395,E402)</f>
        <v>475079.56000000006</v>
      </c>
      <c r="F411" s="85">
        <f t="shared" ca="1" si="787"/>
        <v>810301.48</v>
      </c>
      <c r="G411" s="85">
        <f t="shared" ca="1" si="787"/>
        <v>810301.47999999975</v>
      </c>
      <c r="H411" s="85">
        <f t="shared" ref="H411:P411" ca="1" si="788">+SUM(H393,H395,H402)</f>
        <v>829740.06</v>
      </c>
      <c r="I411" s="85">
        <f t="shared" ca="1" si="788"/>
        <v>850618.51</v>
      </c>
      <c r="J411" s="85">
        <f t="shared" ca="1" si="788"/>
        <v>872757</v>
      </c>
      <c r="K411" s="85">
        <f t="shared" ca="1" si="788"/>
        <v>895975.25</v>
      </c>
      <c r="L411" s="85">
        <f t="shared" ca="1" si="788"/>
        <v>919913.57</v>
      </c>
      <c r="M411" s="85">
        <f t="shared" ca="1" si="788"/>
        <v>944931.73</v>
      </c>
      <c r="N411" s="85">
        <f t="shared" ca="1" si="788"/>
        <v>970489.87000000011</v>
      </c>
      <c r="O411" s="85">
        <f t="shared" ca="1" si="788"/>
        <v>997307.96</v>
      </c>
      <c r="P411" s="85">
        <f t="shared" ca="1" si="788"/>
        <v>1025026.01</v>
      </c>
      <c r="Q411" s="85">
        <f t="shared" ref="Q411:R411" ca="1" si="789">+SUM(Q393,Q395,Q402)</f>
        <v>1053823.8600000001</v>
      </c>
      <c r="R411" s="85">
        <f t="shared" ca="1" si="789"/>
        <v>1083701.73</v>
      </c>
    </row>
    <row r="412" spans="1:18">
      <c r="A412" s="60">
        <f t="shared" si="750"/>
        <v>412</v>
      </c>
      <c r="B412" s="43" t="s">
        <v>289</v>
      </c>
      <c r="C412" s="166" t="s">
        <v>51</v>
      </c>
      <c r="D412" s="98">
        <f ca="1">+D411/D389</f>
        <v>17.690007678804882</v>
      </c>
      <c r="E412" s="86">
        <f t="shared" ref="E412" ca="1" si="790">+E411/E389</f>
        <v>23.340007949012346</v>
      </c>
      <c r="F412" s="86">
        <f t="shared" ref="F412" ca="1" si="791">+F411/F389</f>
        <v>45.019975320453526</v>
      </c>
      <c r="G412" s="86">
        <f t="shared" ref="G412:P412" ca="1" si="792">+G411/G389</f>
        <v>45.020000333357402</v>
      </c>
      <c r="H412" s="86">
        <f t="shared" ca="1" si="792"/>
        <v>46.099999444404325</v>
      </c>
      <c r="I412" s="86">
        <f t="shared" ca="1" si="792"/>
        <v>47.259997110902454</v>
      </c>
      <c r="J412" s="86">
        <f t="shared" ca="1" si="792"/>
        <v>48.490002055704018</v>
      </c>
      <c r="K412" s="86">
        <f t="shared" ca="1" si="792"/>
        <v>49.779997999855546</v>
      </c>
      <c r="L412" s="86">
        <f t="shared" ca="1" si="792"/>
        <v>51.110000722274378</v>
      </c>
      <c r="M412" s="86">
        <f t="shared" ca="1" si="792"/>
        <v>52.499969720052164</v>
      </c>
      <c r="N412" s="86">
        <f t="shared" ca="1" si="792"/>
        <v>53.919998110974689</v>
      </c>
      <c r="O412" s="86">
        <f t="shared" ca="1" si="792"/>
        <v>55.409968825543608</v>
      </c>
      <c r="P412" s="86">
        <f t="shared" ca="1" si="792"/>
        <v>56.950034141373614</v>
      </c>
      <c r="Q412" s="86">
        <f t="shared" ref="Q412:R412" ca="1" si="793">+Q411/Q389</f>
        <v>58.549966080902465</v>
      </c>
      <c r="R412" s="86">
        <f t="shared" ca="1" si="793"/>
        <v>60.210000166678704</v>
      </c>
    </row>
    <row r="413" spans="1:18">
      <c r="A413" s="60">
        <f t="shared" si="750"/>
        <v>413</v>
      </c>
      <c r="B413" s="43" t="s">
        <v>289</v>
      </c>
      <c r="C413" s="166" t="s">
        <v>52</v>
      </c>
      <c r="D413" s="99">
        <f ca="1">+D407+D404</f>
        <v>0</v>
      </c>
      <c r="E413" s="87">
        <f t="shared" ref="E413:G413" ca="1" si="794">+E407+E404</f>
        <v>0</v>
      </c>
      <c r="F413" s="87">
        <f t="shared" ca="1" si="794"/>
        <v>0</v>
      </c>
      <c r="G413" s="87">
        <f t="shared" ca="1" si="794"/>
        <v>0</v>
      </c>
      <c r="H413" s="87">
        <f t="shared" ref="H413:P413" ca="1" si="795">+H407+H404</f>
        <v>0</v>
      </c>
      <c r="I413" s="87">
        <f t="shared" ca="1" si="795"/>
        <v>0</v>
      </c>
      <c r="J413" s="87">
        <f t="shared" ca="1" si="795"/>
        <v>0</v>
      </c>
      <c r="K413" s="87">
        <f t="shared" ca="1" si="795"/>
        <v>0</v>
      </c>
      <c r="L413" s="87">
        <f t="shared" ca="1" si="795"/>
        <v>0</v>
      </c>
      <c r="M413" s="87">
        <f t="shared" ca="1" si="795"/>
        <v>0</v>
      </c>
      <c r="N413" s="87">
        <f t="shared" ca="1" si="795"/>
        <v>0</v>
      </c>
      <c r="O413" s="87">
        <f t="shared" ca="1" si="795"/>
        <v>0</v>
      </c>
      <c r="P413" s="87">
        <f t="shared" ca="1" si="795"/>
        <v>0</v>
      </c>
      <c r="Q413" s="87">
        <f t="shared" ref="Q413:R413" ca="1" si="796">+Q407+Q404</f>
        <v>0</v>
      </c>
      <c r="R413" s="87">
        <f t="shared" ca="1" si="796"/>
        <v>0</v>
      </c>
    </row>
    <row r="414" spans="1:18">
      <c r="A414" s="60">
        <f t="shared" si="750"/>
        <v>414</v>
      </c>
      <c r="B414" s="43" t="s">
        <v>289</v>
      </c>
      <c r="C414" s="166" t="s">
        <v>53</v>
      </c>
      <c r="D414" s="98">
        <f ca="1">+D413/D389</f>
        <v>0</v>
      </c>
      <c r="E414" s="86">
        <f t="shared" ref="E414" ca="1" si="797">+E413/E389</f>
        <v>0</v>
      </c>
      <c r="F414" s="86">
        <f t="shared" ref="F414" ca="1" si="798">+F413/F389</f>
        <v>0</v>
      </c>
      <c r="G414" s="86">
        <f t="shared" ref="G414:P414" ca="1" si="799">+G413/G389</f>
        <v>0</v>
      </c>
      <c r="H414" s="86">
        <f t="shared" ca="1" si="799"/>
        <v>0</v>
      </c>
      <c r="I414" s="86">
        <f t="shared" ca="1" si="799"/>
        <v>0</v>
      </c>
      <c r="J414" s="86">
        <f t="shared" ca="1" si="799"/>
        <v>0</v>
      </c>
      <c r="K414" s="86">
        <f t="shared" ca="1" si="799"/>
        <v>0</v>
      </c>
      <c r="L414" s="86">
        <f t="shared" ca="1" si="799"/>
        <v>0</v>
      </c>
      <c r="M414" s="86">
        <f t="shared" ca="1" si="799"/>
        <v>0</v>
      </c>
      <c r="N414" s="86">
        <f t="shared" ca="1" si="799"/>
        <v>0</v>
      </c>
      <c r="O414" s="86">
        <f t="shared" ca="1" si="799"/>
        <v>0</v>
      </c>
      <c r="P414" s="86">
        <f t="shared" ca="1" si="799"/>
        <v>0</v>
      </c>
      <c r="Q414" s="86">
        <f t="shared" ref="Q414:R414" ca="1" si="800">+Q413/Q389</f>
        <v>0</v>
      </c>
      <c r="R414" s="86">
        <f t="shared" ca="1" si="800"/>
        <v>0</v>
      </c>
    </row>
    <row r="415" spans="1:18">
      <c r="A415" s="60">
        <f t="shared" si="750"/>
        <v>415</v>
      </c>
      <c r="B415" s="43" t="s">
        <v>289</v>
      </c>
      <c r="C415" s="166" t="s">
        <v>228</v>
      </c>
      <c r="D415" s="85">
        <f ca="1">+D413+D411</f>
        <v>360075.33000000007</v>
      </c>
      <c r="E415" s="85">
        <f t="shared" ref="E415:G415" ca="1" si="801">+E413+E411</f>
        <v>475079.56000000006</v>
      </c>
      <c r="F415" s="85">
        <f t="shared" ca="1" si="801"/>
        <v>810301.48</v>
      </c>
      <c r="G415" s="85">
        <f t="shared" ca="1" si="801"/>
        <v>810301.47999999975</v>
      </c>
      <c r="H415" s="85">
        <f t="shared" ref="H415:P415" ca="1" si="802">+H413+H411</f>
        <v>829740.06</v>
      </c>
      <c r="I415" s="85">
        <f t="shared" ca="1" si="802"/>
        <v>850618.51</v>
      </c>
      <c r="J415" s="85">
        <f t="shared" ca="1" si="802"/>
        <v>872757</v>
      </c>
      <c r="K415" s="85">
        <f t="shared" ca="1" si="802"/>
        <v>895975.25</v>
      </c>
      <c r="L415" s="85">
        <f t="shared" ca="1" si="802"/>
        <v>919913.57</v>
      </c>
      <c r="M415" s="85">
        <f t="shared" ca="1" si="802"/>
        <v>944931.73</v>
      </c>
      <c r="N415" s="85">
        <f t="shared" ca="1" si="802"/>
        <v>970489.87000000011</v>
      </c>
      <c r="O415" s="85">
        <f t="shared" ca="1" si="802"/>
        <v>997307.96</v>
      </c>
      <c r="P415" s="85">
        <f t="shared" ca="1" si="802"/>
        <v>1025026.01</v>
      </c>
      <c r="Q415" s="85">
        <f t="shared" ref="Q415:R415" ca="1" si="803">+Q413+Q411</f>
        <v>1053823.8600000001</v>
      </c>
      <c r="R415" s="85">
        <f t="shared" ca="1" si="803"/>
        <v>1083701.73</v>
      </c>
    </row>
    <row r="416" spans="1:18">
      <c r="A416" s="60">
        <f t="shared" si="750"/>
        <v>416</v>
      </c>
      <c r="B416" s="183" t="s">
        <v>289</v>
      </c>
      <c r="C416" s="351" t="s">
        <v>229</v>
      </c>
      <c r="D416" s="184">
        <f ca="1">+D415/D389</f>
        <v>17.690007678804882</v>
      </c>
      <c r="E416" s="184">
        <f t="shared" ref="E416" ca="1" si="804">+E415/E389</f>
        <v>23.340007949012346</v>
      </c>
      <c r="F416" s="184">
        <f t="shared" ref="F416" ca="1" si="805">+F415/F389</f>
        <v>45.019975320453526</v>
      </c>
      <c r="G416" s="184">
        <f t="shared" ref="G416:P416" ca="1" si="806">+G415/G389</f>
        <v>45.020000333357402</v>
      </c>
      <c r="H416" s="184">
        <f t="shared" ca="1" si="806"/>
        <v>46.099999444404325</v>
      </c>
      <c r="I416" s="184">
        <f t="shared" ca="1" si="806"/>
        <v>47.259997110902454</v>
      </c>
      <c r="J416" s="184">
        <f t="shared" ca="1" si="806"/>
        <v>48.490002055704018</v>
      </c>
      <c r="K416" s="184">
        <f t="shared" ca="1" si="806"/>
        <v>49.779997999855546</v>
      </c>
      <c r="L416" s="184">
        <f t="shared" ca="1" si="806"/>
        <v>51.110000722274378</v>
      </c>
      <c r="M416" s="184">
        <f t="shared" ca="1" si="806"/>
        <v>52.499969720052164</v>
      </c>
      <c r="N416" s="184">
        <f t="shared" ca="1" si="806"/>
        <v>53.919998110974689</v>
      </c>
      <c r="O416" s="184">
        <f t="shared" ca="1" si="806"/>
        <v>55.409968825543608</v>
      </c>
      <c r="P416" s="184">
        <f t="shared" ca="1" si="806"/>
        <v>56.950034141373614</v>
      </c>
      <c r="Q416" s="184">
        <f t="shared" ref="Q416:R416" ca="1" si="807">+Q415/Q389</f>
        <v>58.549966080902465</v>
      </c>
      <c r="R416" s="184">
        <f t="shared" ca="1" si="807"/>
        <v>60.210000166678704</v>
      </c>
    </row>
    <row r="417" spans="1:18">
      <c r="A417" s="60">
        <f t="shared" ref="A417:A451" si="808">+ROW(A417)</f>
        <v>417</v>
      </c>
    </row>
    <row r="418" spans="1:18">
      <c r="A418" s="60">
        <f t="shared" si="808"/>
        <v>418</v>
      </c>
    </row>
    <row r="419" spans="1:18">
      <c r="A419" s="60">
        <f t="shared" si="808"/>
        <v>419</v>
      </c>
      <c r="D419" s="352"/>
      <c r="E419" s="352"/>
      <c r="F419" s="35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</row>
    <row r="420" spans="1:18">
      <c r="A420" s="60">
        <f t="shared" si="808"/>
        <v>420</v>
      </c>
      <c r="D420" s="352">
        <f ca="1">+D389+D357+D325</f>
        <v>12000346.310000001</v>
      </c>
      <c r="E420" s="352">
        <f t="shared" ref="E420:G420" ca="1" si="809">+E389+E357+E325</f>
        <v>12179177.610000001</v>
      </c>
      <c r="F420" s="352">
        <f t="shared" ca="1" si="809"/>
        <v>12006304.469999999</v>
      </c>
      <c r="G420" s="352">
        <f t="shared" ca="1" si="809"/>
        <v>12028217.33</v>
      </c>
      <c r="H420" s="352">
        <f t="shared" ref="H420:P420" ca="1" si="810">+H389+H357+H325</f>
        <v>11563524.960000001</v>
      </c>
      <c r="I420" s="352">
        <f t="shared" ca="1" si="810"/>
        <v>12103842.530000001</v>
      </c>
      <c r="J420" s="352">
        <f t="shared" ca="1" si="810"/>
        <v>12406474.170000002</v>
      </c>
      <c r="K420" s="352">
        <f t="shared" ca="1" si="810"/>
        <v>13124181.729999999</v>
      </c>
      <c r="L420" s="352">
        <f t="shared" ca="1" si="810"/>
        <v>12772046.129999999</v>
      </c>
      <c r="M420" s="352">
        <f t="shared" ca="1" si="810"/>
        <v>13100589.27</v>
      </c>
      <c r="N420" s="352">
        <f t="shared" ca="1" si="810"/>
        <v>12693819.689999999</v>
      </c>
      <c r="O420" s="352">
        <f t="shared" ca="1" si="810"/>
        <v>12872296.840000002</v>
      </c>
      <c r="P420" s="352">
        <f t="shared" ca="1" si="810"/>
        <v>12520234.539999997</v>
      </c>
      <c r="Q420" s="352">
        <f t="shared" ref="Q420:R420" ca="1" si="811">+Q389+Q357+Q325</f>
        <v>12650729.329999998</v>
      </c>
      <c r="R420" s="352">
        <f t="shared" ca="1" si="811"/>
        <v>12256556.460000001</v>
      </c>
    </row>
    <row r="421" spans="1:18">
      <c r="A421" s="60">
        <f t="shared" si="808"/>
        <v>421</v>
      </c>
    </row>
    <row r="422" spans="1:18">
      <c r="A422" s="60">
        <f t="shared" si="808"/>
        <v>422</v>
      </c>
    </row>
    <row r="423" spans="1:18">
      <c r="A423" s="60">
        <f t="shared" si="808"/>
        <v>423</v>
      </c>
    </row>
    <row r="424" spans="1:18">
      <c r="A424" s="60">
        <f t="shared" si="808"/>
        <v>424</v>
      </c>
    </row>
    <row r="425" spans="1:18">
      <c r="A425" s="60">
        <f t="shared" si="808"/>
        <v>425</v>
      </c>
    </row>
    <row r="426" spans="1:18">
      <c r="A426" s="60">
        <f t="shared" si="808"/>
        <v>426</v>
      </c>
    </row>
    <row r="427" spans="1:18">
      <c r="A427" s="60">
        <f t="shared" si="808"/>
        <v>427</v>
      </c>
    </row>
    <row r="428" spans="1:18">
      <c r="A428" s="60">
        <f t="shared" si="808"/>
        <v>428</v>
      </c>
    </row>
    <row r="429" spans="1:18">
      <c r="A429" s="60">
        <f t="shared" si="808"/>
        <v>429</v>
      </c>
    </row>
    <row r="430" spans="1:18">
      <c r="A430" s="60">
        <f t="shared" si="808"/>
        <v>430</v>
      </c>
    </row>
    <row r="431" spans="1:18">
      <c r="A431" s="60">
        <f t="shared" si="808"/>
        <v>431</v>
      </c>
    </row>
    <row r="432" spans="1:18">
      <c r="A432" s="60">
        <f t="shared" si="808"/>
        <v>432</v>
      </c>
    </row>
    <row r="433" spans="1:1">
      <c r="A433" s="60">
        <f t="shared" si="808"/>
        <v>433</v>
      </c>
    </row>
    <row r="434" spans="1:1">
      <c r="A434" s="60">
        <f t="shared" si="808"/>
        <v>434</v>
      </c>
    </row>
    <row r="435" spans="1:1">
      <c r="A435" s="60">
        <f t="shared" si="808"/>
        <v>435</v>
      </c>
    </row>
    <row r="436" spans="1:1">
      <c r="A436" s="60">
        <f t="shared" si="808"/>
        <v>436</v>
      </c>
    </row>
    <row r="437" spans="1:1">
      <c r="A437" s="60">
        <f t="shared" si="808"/>
        <v>437</v>
      </c>
    </row>
    <row r="438" spans="1:1">
      <c r="A438" s="60">
        <f t="shared" si="808"/>
        <v>438</v>
      </c>
    </row>
    <row r="439" spans="1:1">
      <c r="A439" s="60">
        <f t="shared" si="808"/>
        <v>439</v>
      </c>
    </row>
    <row r="440" spans="1:1">
      <c r="A440" s="60">
        <f t="shared" si="808"/>
        <v>440</v>
      </c>
    </row>
    <row r="441" spans="1:1">
      <c r="A441" s="60">
        <f t="shared" si="808"/>
        <v>441</v>
      </c>
    </row>
    <row r="442" spans="1:1">
      <c r="A442" s="60">
        <f t="shared" si="808"/>
        <v>442</v>
      </c>
    </row>
    <row r="443" spans="1:1">
      <c r="A443" s="60">
        <f t="shared" si="808"/>
        <v>443</v>
      </c>
    </row>
    <row r="444" spans="1:1">
      <c r="A444" s="60">
        <f t="shared" si="808"/>
        <v>444</v>
      </c>
    </row>
    <row r="445" spans="1:1">
      <c r="A445" s="60">
        <f t="shared" si="808"/>
        <v>445</v>
      </c>
    </row>
    <row r="446" spans="1:1">
      <c r="A446" s="60">
        <f t="shared" si="808"/>
        <v>446</v>
      </c>
    </row>
    <row r="447" spans="1:1">
      <c r="A447" s="60">
        <f t="shared" si="808"/>
        <v>447</v>
      </c>
    </row>
    <row r="448" spans="1:1">
      <c r="A448" s="60">
        <f t="shared" si="808"/>
        <v>448</v>
      </c>
    </row>
    <row r="449" spans="1:1">
      <c r="A449" s="60">
        <f t="shared" si="808"/>
        <v>449</v>
      </c>
    </row>
    <row r="450" spans="1:1">
      <c r="A450" s="60">
        <f t="shared" si="808"/>
        <v>450</v>
      </c>
    </row>
    <row r="451" spans="1:1">
      <c r="A451" s="60">
        <f t="shared" si="808"/>
        <v>451</v>
      </c>
    </row>
    <row r="452" spans="1:1">
      <c r="A452" s="60">
        <f t="shared" ref="A452:A515" si="812">+ROW(A452)</f>
        <v>452</v>
      </c>
    </row>
    <row r="453" spans="1:1">
      <c r="A453" s="60">
        <f t="shared" si="812"/>
        <v>453</v>
      </c>
    </row>
    <row r="454" spans="1:1">
      <c r="A454" s="60">
        <f t="shared" si="812"/>
        <v>454</v>
      </c>
    </row>
    <row r="455" spans="1:1">
      <c r="A455" s="60">
        <f t="shared" si="812"/>
        <v>455</v>
      </c>
    </row>
    <row r="456" spans="1:1">
      <c r="A456" s="60">
        <f t="shared" si="812"/>
        <v>456</v>
      </c>
    </row>
    <row r="457" spans="1:1">
      <c r="A457" s="60">
        <f t="shared" si="812"/>
        <v>457</v>
      </c>
    </row>
    <row r="458" spans="1:1">
      <c r="A458" s="60">
        <f t="shared" si="812"/>
        <v>458</v>
      </c>
    </row>
    <row r="459" spans="1:1">
      <c r="A459" s="60">
        <f t="shared" si="812"/>
        <v>459</v>
      </c>
    </row>
    <row r="460" spans="1:1">
      <c r="A460" s="60">
        <f t="shared" si="812"/>
        <v>460</v>
      </c>
    </row>
    <row r="461" spans="1:1">
      <c r="A461" s="60">
        <f t="shared" si="812"/>
        <v>461</v>
      </c>
    </row>
    <row r="462" spans="1:1">
      <c r="A462" s="60">
        <f t="shared" si="812"/>
        <v>462</v>
      </c>
    </row>
    <row r="463" spans="1:1">
      <c r="A463" s="60">
        <f t="shared" si="812"/>
        <v>463</v>
      </c>
    </row>
    <row r="464" spans="1:1">
      <c r="A464" s="60">
        <f t="shared" si="812"/>
        <v>464</v>
      </c>
    </row>
    <row r="465" spans="1:1">
      <c r="A465" s="60">
        <f t="shared" si="812"/>
        <v>465</v>
      </c>
    </row>
    <row r="466" spans="1:1">
      <c r="A466" s="60">
        <f t="shared" si="812"/>
        <v>466</v>
      </c>
    </row>
    <row r="467" spans="1:1">
      <c r="A467" s="60">
        <f t="shared" si="812"/>
        <v>467</v>
      </c>
    </row>
    <row r="468" spans="1:1">
      <c r="A468" s="60">
        <f t="shared" si="812"/>
        <v>468</v>
      </c>
    </row>
    <row r="469" spans="1:1">
      <c r="A469" s="60">
        <f t="shared" si="812"/>
        <v>469</v>
      </c>
    </row>
    <row r="470" spans="1:1">
      <c r="A470" s="60">
        <f t="shared" si="812"/>
        <v>470</v>
      </c>
    </row>
    <row r="471" spans="1:1">
      <c r="A471" s="60">
        <f t="shared" si="812"/>
        <v>471</v>
      </c>
    </row>
    <row r="472" spans="1:1">
      <c r="A472" s="60">
        <f t="shared" si="812"/>
        <v>472</v>
      </c>
    </row>
    <row r="473" spans="1:1">
      <c r="A473" s="60">
        <f t="shared" si="812"/>
        <v>473</v>
      </c>
    </row>
    <row r="474" spans="1:1">
      <c r="A474" s="60">
        <f t="shared" si="812"/>
        <v>474</v>
      </c>
    </row>
    <row r="475" spans="1:1">
      <c r="A475" s="60">
        <f t="shared" si="812"/>
        <v>475</v>
      </c>
    </row>
    <row r="476" spans="1:1">
      <c r="A476" s="60">
        <f t="shared" si="812"/>
        <v>476</v>
      </c>
    </row>
    <row r="477" spans="1:1">
      <c r="A477" s="60">
        <f t="shared" si="812"/>
        <v>477</v>
      </c>
    </row>
    <row r="478" spans="1:1">
      <c r="A478" s="60">
        <f t="shared" si="812"/>
        <v>478</v>
      </c>
    </row>
    <row r="479" spans="1:1">
      <c r="A479" s="60">
        <f t="shared" si="812"/>
        <v>479</v>
      </c>
    </row>
    <row r="480" spans="1:1">
      <c r="A480" s="60">
        <f t="shared" si="812"/>
        <v>480</v>
      </c>
    </row>
    <row r="481" spans="1:1">
      <c r="A481" s="60">
        <f t="shared" si="812"/>
        <v>481</v>
      </c>
    </row>
    <row r="482" spans="1:1">
      <c r="A482" s="60">
        <f t="shared" si="812"/>
        <v>482</v>
      </c>
    </row>
    <row r="483" spans="1:1">
      <c r="A483" s="60">
        <f t="shared" si="812"/>
        <v>483</v>
      </c>
    </row>
    <row r="484" spans="1:1">
      <c r="A484" s="60">
        <f t="shared" si="812"/>
        <v>484</v>
      </c>
    </row>
    <row r="485" spans="1:1">
      <c r="A485" s="60">
        <f t="shared" si="812"/>
        <v>485</v>
      </c>
    </row>
    <row r="486" spans="1:1">
      <c r="A486" s="60">
        <f t="shared" si="812"/>
        <v>486</v>
      </c>
    </row>
    <row r="487" spans="1:1">
      <c r="A487" s="60">
        <f t="shared" si="812"/>
        <v>487</v>
      </c>
    </row>
    <row r="488" spans="1:1">
      <c r="A488" s="60">
        <f t="shared" si="812"/>
        <v>488</v>
      </c>
    </row>
    <row r="489" spans="1:1">
      <c r="A489" s="60">
        <f t="shared" si="812"/>
        <v>489</v>
      </c>
    </row>
    <row r="490" spans="1:1">
      <c r="A490" s="60">
        <f t="shared" si="812"/>
        <v>490</v>
      </c>
    </row>
    <row r="491" spans="1:1">
      <c r="A491" s="60">
        <f t="shared" si="812"/>
        <v>491</v>
      </c>
    </row>
    <row r="492" spans="1:1">
      <c r="A492" s="60">
        <f t="shared" si="812"/>
        <v>492</v>
      </c>
    </row>
    <row r="493" spans="1:1">
      <c r="A493" s="60">
        <f t="shared" si="812"/>
        <v>493</v>
      </c>
    </row>
    <row r="494" spans="1:1">
      <c r="A494" s="60">
        <f t="shared" si="812"/>
        <v>494</v>
      </c>
    </row>
    <row r="495" spans="1:1">
      <c r="A495" s="60">
        <f t="shared" si="812"/>
        <v>495</v>
      </c>
    </row>
    <row r="496" spans="1:1">
      <c r="A496" s="60">
        <f t="shared" si="812"/>
        <v>496</v>
      </c>
    </row>
    <row r="497" spans="1:1">
      <c r="A497" s="60">
        <f t="shared" si="812"/>
        <v>497</v>
      </c>
    </row>
    <row r="498" spans="1:1">
      <c r="A498" s="60">
        <f t="shared" si="812"/>
        <v>498</v>
      </c>
    </row>
    <row r="499" spans="1:1">
      <c r="A499" s="60">
        <f t="shared" si="812"/>
        <v>499</v>
      </c>
    </row>
    <row r="500" spans="1:1">
      <c r="A500" s="60">
        <f t="shared" si="812"/>
        <v>500</v>
      </c>
    </row>
    <row r="501" spans="1:1">
      <c r="A501" s="60">
        <f t="shared" si="812"/>
        <v>501</v>
      </c>
    </row>
    <row r="502" spans="1:1">
      <c r="A502" s="60">
        <f t="shared" si="812"/>
        <v>502</v>
      </c>
    </row>
    <row r="503" spans="1:1">
      <c r="A503" s="60">
        <f t="shared" si="812"/>
        <v>503</v>
      </c>
    </row>
    <row r="504" spans="1:1">
      <c r="A504" s="60">
        <f t="shared" si="812"/>
        <v>504</v>
      </c>
    </row>
    <row r="505" spans="1:1">
      <c r="A505" s="60">
        <f t="shared" si="812"/>
        <v>505</v>
      </c>
    </row>
    <row r="506" spans="1:1">
      <c r="A506" s="60">
        <f t="shared" si="812"/>
        <v>506</v>
      </c>
    </row>
    <row r="507" spans="1:1">
      <c r="A507" s="60">
        <f t="shared" si="812"/>
        <v>507</v>
      </c>
    </row>
    <row r="508" spans="1:1">
      <c r="A508" s="60">
        <f t="shared" si="812"/>
        <v>508</v>
      </c>
    </row>
    <row r="509" spans="1:1">
      <c r="A509" s="60">
        <f t="shared" si="812"/>
        <v>509</v>
      </c>
    </row>
    <row r="510" spans="1:1">
      <c r="A510" s="60">
        <f t="shared" si="812"/>
        <v>510</v>
      </c>
    </row>
    <row r="511" spans="1:1">
      <c r="A511" s="60">
        <f t="shared" si="812"/>
        <v>511</v>
      </c>
    </row>
    <row r="512" spans="1:1">
      <c r="A512" s="60">
        <f t="shared" si="812"/>
        <v>512</v>
      </c>
    </row>
    <row r="513" spans="1:1">
      <c r="A513" s="60">
        <f t="shared" si="812"/>
        <v>513</v>
      </c>
    </row>
    <row r="514" spans="1:1">
      <c r="A514" s="60">
        <f t="shared" si="812"/>
        <v>514</v>
      </c>
    </row>
    <row r="515" spans="1:1">
      <c r="A515" s="60">
        <f t="shared" si="812"/>
        <v>515</v>
      </c>
    </row>
    <row r="516" spans="1:1">
      <c r="A516" s="60">
        <f t="shared" ref="A516:A546" si="813">+ROW(A516)</f>
        <v>516</v>
      </c>
    </row>
    <row r="517" spans="1:1">
      <c r="A517" s="60">
        <f t="shared" si="813"/>
        <v>517</v>
      </c>
    </row>
    <row r="518" spans="1:1">
      <c r="A518" s="60">
        <f t="shared" si="813"/>
        <v>518</v>
      </c>
    </row>
    <row r="519" spans="1:1">
      <c r="A519" s="60">
        <f t="shared" si="813"/>
        <v>519</v>
      </c>
    </row>
    <row r="520" spans="1:1">
      <c r="A520" s="60">
        <f t="shared" si="813"/>
        <v>520</v>
      </c>
    </row>
    <row r="521" spans="1:1">
      <c r="A521" s="60">
        <f t="shared" si="813"/>
        <v>521</v>
      </c>
    </row>
    <row r="522" spans="1:1">
      <c r="A522" s="60">
        <f t="shared" si="813"/>
        <v>522</v>
      </c>
    </row>
    <row r="523" spans="1:1">
      <c r="A523" s="60">
        <f t="shared" si="813"/>
        <v>523</v>
      </c>
    </row>
    <row r="524" spans="1:1">
      <c r="A524" s="60">
        <f t="shared" si="813"/>
        <v>524</v>
      </c>
    </row>
    <row r="525" spans="1:1">
      <c r="A525" s="60">
        <f t="shared" si="813"/>
        <v>525</v>
      </c>
    </row>
    <row r="526" spans="1:1">
      <c r="A526" s="60">
        <f t="shared" si="813"/>
        <v>526</v>
      </c>
    </row>
    <row r="527" spans="1:1">
      <c r="A527" s="60">
        <f t="shared" si="813"/>
        <v>527</v>
      </c>
    </row>
    <row r="528" spans="1:1">
      <c r="A528" s="60">
        <f t="shared" si="813"/>
        <v>528</v>
      </c>
    </row>
    <row r="529" spans="1:1">
      <c r="A529" s="60">
        <f t="shared" si="813"/>
        <v>529</v>
      </c>
    </row>
    <row r="530" spans="1:1">
      <c r="A530" s="60">
        <f t="shared" si="813"/>
        <v>530</v>
      </c>
    </row>
    <row r="531" spans="1:1">
      <c r="A531" s="60">
        <f t="shared" si="813"/>
        <v>531</v>
      </c>
    </row>
    <row r="532" spans="1:1">
      <c r="A532" s="60">
        <f t="shared" si="813"/>
        <v>532</v>
      </c>
    </row>
    <row r="533" spans="1:1">
      <c r="A533" s="60">
        <f t="shared" si="813"/>
        <v>533</v>
      </c>
    </row>
    <row r="534" spans="1:1">
      <c r="A534" s="60">
        <f t="shared" si="813"/>
        <v>534</v>
      </c>
    </row>
    <row r="535" spans="1:1">
      <c r="A535" s="60">
        <f t="shared" si="813"/>
        <v>535</v>
      </c>
    </row>
    <row r="536" spans="1:1">
      <c r="A536" s="60">
        <f t="shared" si="813"/>
        <v>536</v>
      </c>
    </row>
    <row r="537" spans="1:1">
      <c r="A537" s="60">
        <f t="shared" si="813"/>
        <v>537</v>
      </c>
    </row>
    <row r="538" spans="1:1">
      <c r="A538" s="60">
        <f t="shared" si="813"/>
        <v>538</v>
      </c>
    </row>
    <row r="539" spans="1:1">
      <c r="A539" s="60">
        <f t="shared" si="813"/>
        <v>539</v>
      </c>
    </row>
    <row r="540" spans="1:1">
      <c r="A540" s="60">
        <f t="shared" si="813"/>
        <v>540</v>
      </c>
    </row>
    <row r="541" spans="1:1">
      <c r="A541" s="60">
        <f t="shared" si="813"/>
        <v>541</v>
      </c>
    </row>
    <row r="542" spans="1:1">
      <c r="A542" s="60">
        <f t="shared" si="813"/>
        <v>542</v>
      </c>
    </row>
    <row r="543" spans="1:1">
      <c r="A543" s="60">
        <f t="shared" si="813"/>
        <v>543</v>
      </c>
    </row>
    <row r="544" spans="1:1">
      <c r="A544" s="60">
        <f t="shared" si="813"/>
        <v>544</v>
      </c>
    </row>
    <row r="545" spans="1:1">
      <c r="A545" s="60">
        <f t="shared" si="813"/>
        <v>545</v>
      </c>
    </row>
    <row r="546" spans="1:1">
      <c r="A546" s="60">
        <f t="shared" si="813"/>
        <v>546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B58"/>
  <sheetViews>
    <sheetView showGridLines="0" topLeftCell="D1" zoomScale="80" zoomScaleNormal="80" workbookViewId="0">
      <selection activeCell="D51" sqref="D51"/>
    </sheetView>
  </sheetViews>
  <sheetFormatPr defaultRowHeight="15"/>
  <cols>
    <col min="1" max="1" width="9.140625" style="41"/>
    <col min="2" max="2" width="9.140625" style="60"/>
    <col min="3" max="3" width="23.140625" bestFit="1" customWidth="1"/>
    <col min="4" max="4" width="41.570312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42578125" bestFit="1" customWidth="1"/>
    <col min="9" max="9" width="10" bestFit="1" customWidth="1"/>
    <col min="10" max="11" width="9.42578125" bestFit="1" customWidth="1"/>
    <col min="12" max="13" width="9.5703125" bestFit="1" customWidth="1"/>
    <col min="14" max="16" width="10.5703125" bestFit="1" customWidth="1"/>
    <col min="17" max="17" width="9.42578125" bestFit="1" customWidth="1"/>
    <col min="18" max="18" width="9.5703125" bestFit="1" customWidth="1"/>
    <col min="19" max="19" width="9.85546875" bestFit="1" customWidth="1"/>
    <col min="20" max="20" width="9.42578125" bestFit="1" customWidth="1"/>
    <col min="21" max="21" width="10" bestFit="1" customWidth="1"/>
    <col min="22" max="23" width="9.42578125" bestFit="1" customWidth="1"/>
    <col min="24" max="25" width="9.5703125" bestFit="1" customWidth="1"/>
    <col min="26" max="28" width="10.5703125" bestFit="1" customWidth="1"/>
    <col min="29" max="29" width="9.42578125" bestFit="1" customWidth="1"/>
    <col min="30" max="30" width="9.5703125" bestFit="1" customWidth="1"/>
    <col min="31" max="31" width="9.85546875" bestFit="1" customWidth="1"/>
    <col min="32" max="32" width="9.42578125" bestFit="1" customWidth="1"/>
    <col min="33" max="33" width="10" bestFit="1" customWidth="1"/>
    <col min="34" max="35" width="9.42578125" bestFit="1" customWidth="1"/>
    <col min="36" max="37" width="9.5703125" bestFit="1" customWidth="1"/>
    <col min="38" max="40" width="10.5703125" bestFit="1" customWidth="1"/>
    <col min="41" max="41" width="9.42578125" style="10" bestFit="1" customWidth="1"/>
    <col min="42" max="42" width="9.5703125" style="10" bestFit="1" customWidth="1"/>
    <col min="43" max="43" width="9.85546875" style="10" bestFit="1" customWidth="1"/>
    <col min="44" max="44" width="9.42578125" style="10" bestFit="1" customWidth="1"/>
    <col min="45" max="45" width="10" style="10" bestFit="1" customWidth="1"/>
    <col min="46" max="47" width="9.42578125" style="10" bestFit="1" customWidth="1"/>
    <col min="48" max="49" width="9.5703125" style="10" bestFit="1" customWidth="1"/>
    <col min="50" max="52" width="10.5703125" style="10" bestFit="1" customWidth="1"/>
    <col min="53" max="54" width="10.5703125" style="10" customWidth="1"/>
    <col min="55" max="63" width="9.42578125" customWidth="1"/>
    <col min="64" max="66" width="10.5703125" customWidth="1"/>
    <col min="67" max="75" width="9.42578125" customWidth="1"/>
    <col min="76" max="78" width="10.5703125" customWidth="1"/>
    <col min="79" max="80" width="9.42578125" customWidth="1"/>
    <col min="81" max="81" width="10" bestFit="1" customWidth="1"/>
    <col min="82" max="90" width="9.5703125" bestFit="1" customWidth="1"/>
    <col min="91" max="91" width="9.85546875" bestFit="1" customWidth="1"/>
    <col min="92" max="92" width="9.5703125" bestFit="1" customWidth="1"/>
    <col min="93" max="93" width="10" bestFit="1" customWidth="1"/>
    <col min="94" max="102" width="9.5703125" bestFit="1" customWidth="1"/>
    <col min="103" max="103" width="9.85546875" bestFit="1" customWidth="1"/>
    <col min="104" max="104" width="9.5703125" bestFit="1" customWidth="1"/>
    <col min="105" max="105" width="10" bestFit="1" customWidth="1"/>
    <col min="106" max="110" width="9.5703125" bestFit="1" customWidth="1"/>
    <col min="111" max="184" width="11.28515625" bestFit="1" customWidth="1"/>
  </cols>
  <sheetData>
    <row r="1" spans="1:184">
      <c r="E1" s="510">
        <f>+MONTH(E2)*100+YEAR(E2)-2000</f>
        <v>113</v>
      </c>
      <c r="F1" s="510">
        <f t="shared" ref="F1:AZ1" si="0">+MONTH(F2)*100+YEAR(F2)-2000</f>
        <v>213</v>
      </c>
      <c r="G1" s="510">
        <f t="shared" si="0"/>
        <v>313</v>
      </c>
      <c r="H1" s="510">
        <f t="shared" si="0"/>
        <v>413</v>
      </c>
      <c r="I1" s="510">
        <f t="shared" si="0"/>
        <v>513</v>
      </c>
      <c r="J1" s="510">
        <f t="shared" si="0"/>
        <v>613</v>
      </c>
      <c r="K1" s="510">
        <f t="shared" si="0"/>
        <v>713</v>
      </c>
      <c r="L1" s="510">
        <f t="shared" si="0"/>
        <v>813</v>
      </c>
      <c r="M1" s="510">
        <f t="shared" si="0"/>
        <v>913</v>
      </c>
      <c r="N1" s="510">
        <f t="shared" si="0"/>
        <v>1013</v>
      </c>
      <c r="O1" s="510">
        <f t="shared" si="0"/>
        <v>1113</v>
      </c>
      <c r="P1" s="510">
        <f t="shared" si="0"/>
        <v>1213</v>
      </c>
      <c r="Q1" s="510">
        <f t="shared" si="0"/>
        <v>114</v>
      </c>
      <c r="R1" s="510">
        <f t="shared" si="0"/>
        <v>214</v>
      </c>
      <c r="S1" s="510">
        <f t="shared" si="0"/>
        <v>314</v>
      </c>
      <c r="T1" s="510">
        <f t="shared" si="0"/>
        <v>414</v>
      </c>
      <c r="U1" s="510">
        <f t="shared" si="0"/>
        <v>514</v>
      </c>
      <c r="V1" s="510">
        <f t="shared" si="0"/>
        <v>614</v>
      </c>
      <c r="W1" s="510">
        <f t="shared" si="0"/>
        <v>714</v>
      </c>
      <c r="X1" s="510">
        <f t="shared" si="0"/>
        <v>814</v>
      </c>
      <c r="Y1" s="510">
        <f t="shared" si="0"/>
        <v>914</v>
      </c>
      <c r="Z1" s="510">
        <f t="shared" si="0"/>
        <v>1014</v>
      </c>
      <c r="AA1" s="510">
        <f t="shared" si="0"/>
        <v>1114</v>
      </c>
      <c r="AB1" s="510">
        <f t="shared" si="0"/>
        <v>1214</v>
      </c>
      <c r="AC1" s="510">
        <f t="shared" si="0"/>
        <v>115</v>
      </c>
      <c r="AD1" s="510">
        <f t="shared" si="0"/>
        <v>215</v>
      </c>
      <c r="AE1" s="510">
        <f t="shared" si="0"/>
        <v>315</v>
      </c>
      <c r="AF1" s="510">
        <f t="shared" si="0"/>
        <v>415</v>
      </c>
      <c r="AG1" s="510">
        <f t="shared" si="0"/>
        <v>515</v>
      </c>
      <c r="AH1" s="510">
        <f t="shared" si="0"/>
        <v>615</v>
      </c>
      <c r="AI1" s="510">
        <f t="shared" si="0"/>
        <v>715</v>
      </c>
      <c r="AJ1" s="510">
        <f t="shared" si="0"/>
        <v>815</v>
      </c>
      <c r="AK1" s="510">
        <f t="shared" si="0"/>
        <v>915</v>
      </c>
      <c r="AL1" s="510">
        <f t="shared" si="0"/>
        <v>1015</v>
      </c>
      <c r="AM1" s="510">
        <f t="shared" si="0"/>
        <v>1115</v>
      </c>
      <c r="AN1" s="510">
        <f t="shared" si="0"/>
        <v>1215</v>
      </c>
      <c r="AO1" s="510">
        <f t="shared" si="0"/>
        <v>116</v>
      </c>
      <c r="AP1" s="510">
        <f t="shared" si="0"/>
        <v>216</v>
      </c>
      <c r="AQ1" s="510">
        <f t="shared" si="0"/>
        <v>316</v>
      </c>
      <c r="AR1" s="510">
        <f t="shared" si="0"/>
        <v>416</v>
      </c>
      <c r="AS1" s="510">
        <f t="shared" si="0"/>
        <v>516</v>
      </c>
      <c r="AT1" s="510">
        <f t="shared" si="0"/>
        <v>616</v>
      </c>
      <c r="AU1" s="510">
        <f t="shared" si="0"/>
        <v>716</v>
      </c>
      <c r="AV1" s="510">
        <f t="shared" si="0"/>
        <v>816</v>
      </c>
      <c r="AW1" s="510">
        <f t="shared" si="0"/>
        <v>916</v>
      </c>
      <c r="AX1" s="510">
        <f t="shared" si="0"/>
        <v>1016</v>
      </c>
      <c r="AY1" s="510">
        <f t="shared" si="0"/>
        <v>1116</v>
      </c>
      <c r="AZ1" s="510">
        <f t="shared" si="0"/>
        <v>1216</v>
      </c>
    </row>
    <row r="2" spans="1:184">
      <c r="C2" s="34" t="s">
        <v>153</v>
      </c>
      <c r="D2" s="461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 s="29" customFormat="1">
      <c r="A3" s="41"/>
      <c r="B3" s="60">
        <f>+ROW()</f>
        <v>3</v>
      </c>
      <c r="C3" s="35" t="s">
        <v>1</v>
      </c>
      <c r="D3" s="30" t="s">
        <v>56</v>
      </c>
      <c r="E3" s="192">
        <v>91.35</v>
      </c>
      <c r="F3" s="192">
        <v>82.1</v>
      </c>
      <c r="G3" s="192">
        <v>88.58</v>
      </c>
      <c r="H3" s="192">
        <v>83.89</v>
      </c>
      <c r="I3" s="192">
        <v>86.38</v>
      </c>
      <c r="J3" s="192">
        <v>81.38</v>
      </c>
      <c r="K3" s="192">
        <v>85.52</v>
      </c>
      <c r="L3" s="192">
        <v>84.99</v>
      </c>
      <c r="M3" s="192">
        <v>82.72</v>
      </c>
      <c r="N3" s="192">
        <v>11.22</v>
      </c>
      <c r="O3" s="192">
        <v>42.17</v>
      </c>
      <c r="P3" s="192">
        <v>88.43</v>
      </c>
      <c r="Q3" s="192">
        <v>91.03</v>
      </c>
      <c r="R3" s="192">
        <v>81.67</v>
      </c>
      <c r="S3" s="192">
        <v>85.43</v>
      </c>
      <c r="T3" s="192">
        <v>83.12</v>
      </c>
      <c r="U3" s="192">
        <v>85.95</v>
      </c>
      <c r="V3" s="192">
        <v>82.36</v>
      </c>
      <c r="W3" s="192">
        <v>84.97</v>
      </c>
      <c r="X3" s="192">
        <v>85.19</v>
      </c>
      <c r="Y3" s="192">
        <v>80.73</v>
      </c>
      <c r="Z3" s="192">
        <v>65.599999999999994</v>
      </c>
      <c r="AA3" s="192">
        <v>83.11</v>
      </c>
      <c r="AB3" s="192">
        <v>86.14</v>
      </c>
      <c r="AC3" s="192">
        <v>90.96</v>
      </c>
      <c r="AD3" s="192">
        <v>81.95</v>
      </c>
      <c r="AE3" s="192">
        <v>85.68</v>
      </c>
      <c r="AF3" s="192">
        <v>82.71</v>
      </c>
      <c r="AG3" s="192">
        <v>85.68</v>
      </c>
      <c r="AH3" s="192">
        <v>82.63</v>
      </c>
      <c r="AI3" s="192">
        <v>85.2</v>
      </c>
      <c r="AJ3" s="192">
        <v>84.79</v>
      </c>
      <c r="AK3" s="192">
        <v>80.89</v>
      </c>
      <c r="AL3" s="192">
        <v>27.61</v>
      </c>
      <c r="AM3" s="192">
        <v>82.96</v>
      </c>
      <c r="AN3" s="192">
        <v>85.18</v>
      </c>
      <c r="AO3" s="192">
        <v>90.93</v>
      </c>
      <c r="AP3" s="192">
        <v>84.92</v>
      </c>
      <c r="AQ3" s="192">
        <v>86.59</v>
      </c>
      <c r="AR3" s="192">
        <v>83.55</v>
      </c>
      <c r="AS3" s="192">
        <v>86.41</v>
      </c>
      <c r="AT3" s="192">
        <v>82.97</v>
      </c>
      <c r="AU3" s="192">
        <v>85.91</v>
      </c>
      <c r="AV3" s="192">
        <v>85.74</v>
      </c>
      <c r="AW3" s="192">
        <v>81.96</v>
      </c>
      <c r="AX3" s="192">
        <v>65.8</v>
      </c>
      <c r="AY3" s="192">
        <v>84.88</v>
      </c>
      <c r="AZ3" s="192">
        <v>85.73</v>
      </c>
      <c r="BA3" s="192">
        <v>91.18</v>
      </c>
      <c r="BB3" s="192">
        <v>82.03</v>
      </c>
      <c r="BC3" s="192">
        <v>86.45</v>
      </c>
      <c r="BD3" s="192">
        <v>83.28</v>
      </c>
      <c r="BE3" s="192">
        <v>85.67</v>
      </c>
      <c r="BF3" s="192">
        <v>82.7</v>
      </c>
      <c r="BG3" s="192">
        <v>85.14</v>
      </c>
      <c r="BH3" s="192">
        <v>85.34</v>
      </c>
      <c r="BI3" s="192">
        <v>77.55</v>
      </c>
      <c r="BJ3" s="192">
        <v>0</v>
      </c>
      <c r="BK3" s="192">
        <v>36.03</v>
      </c>
      <c r="BL3" s="192">
        <v>86.31</v>
      </c>
      <c r="BM3" s="192">
        <v>90.76</v>
      </c>
      <c r="BN3" s="192">
        <v>82</v>
      </c>
      <c r="BO3" s="192">
        <v>86.98</v>
      </c>
      <c r="BP3" s="192">
        <v>83.93</v>
      </c>
      <c r="BQ3" s="192">
        <v>86.26</v>
      </c>
      <c r="BR3" s="192">
        <v>82.26</v>
      </c>
      <c r="BS3" s="192">
        <v>87.06</v>
      </c>
      <c r="BT3" s="192">
        <v>87.81</v>
      </c>
      <c r="BU3" s="192">
        <v>82.69</v>
      </c>
      <c r="BV3" s="192">
        <v>86.43</v>
      </c>
      <c r="BW3" s="192">
        <v>66.81</v>
      </c>
      <c r="BX3" s="192">
        <v>90</v>
      </c>
      <c r="BY3" s="192">
        <v>92.52</v>
      </c>
      <c r="BZ3" s="192">
        <v>83.89</v>
      </c>
      <c r="CA3" s="192">
        <v>92.62</v>
      </c>
      <c r="CB3" s="192">
        <v>87.8</v>
      </c>
      <c r="CC3" s="192">
        <v>89.66</v>
      </c>
      <c r="CD3" s="192">
        <v>85.94</v>
      </c>
      <c r="CE3" s="192">
        <v>89.58</v>
      </c>
      <c r="CF3" s="192">
        <v>90</v>
      </c>
      <c r="CG3" s="192">
        <v>87.11</v>
      </c>
      <c r="CH3" s="192">
        <v>11.98</v>
      </c>
      <c r="CI3" s="192">
        <v>86.5</v>
      </c>
      <c r="CJ3" s="192">
        <v>92.54</v>
      </c>
      <c r="CK3" s="192">
        <v>93.33</v>
      </c>
      <c r="CL3" s="192">
        <v>87.3</v>
      </c>
      <c r="CM3" s="192">
        <v>93.33</v>
      </c>
      <c r="CN3" s="192">
        <v>89.3</v>
      </c>
      <c r="CO3" s="192">
        <v>90.5</v>
      </c>
      <c r="CP3" s="192">
        <v>87.76</v>
      </c>
      <c r="CQ3" s="192">
        <v>90.99</v>
      </c>
      <c r="CR3" s="192">
        <v>91.02</v>
      </c>
      <c r="CS3" s="192">
        <v>87.68</v>
      </c>
      <c r="CT3" s="192">
        <v>70.78</v>
      </c>
      <c r="CU3" s="192">
        <v>89.97</v>
      </c>
      <c r="CV3" s="192">
        <v>92.68</v>
      </c>
      <c r="CW3" s="192">
        <v>93.09</v>
      </c>
      <c r="CX3" s="192">
        <v>84.16</v>
      </c>
      <c r="CY3" s="192">
        <v>93.33</v>
      </c>
      <c r="CZ3" s="192">
        <v>89.51</v>
      </c>
      <c r="DA3" s="192">
        <v>90.66</v>
      </c>
      <c r="DB3" s="192">
        <v>87.75</v>
      </c>
      <c r="DC3" s="192">
        <v>90.34</v>
      </c>
      <c r="DD3" s="192">
        <v>91.31</v>
      </c>
      <c r="DE3" s="192">
        <v>87.03</v>
      </c>
      <c r="DF3" s="192">
        <v>8.7200000000000006</v>
      </c>
      <c r="DG3" s="192">
        <v>90.12</v>
      </c>
      <c r="DH3" s="192">
        <v>92.61</v>
      </c>
      <c r="DI3" s="192">
        <v>92.96</v>
      </c>
      <c r="DJ3" s="192">
        <v>83.93</v>
      </c>
      <c r="DK3" s="192">
        <v>93.26</v>
      </c>
      <c r="DL3" s="192">
        <v>89.28</v>
      </c>
      <c r="DM3" s="192">
        <v>90.36</v>
      </c>
      <c r="DN3" s="192">
        <v>87.6</v>
      </c>
      <c r="DO3" s="192">
        <v>90.5</v>
      </c>
      <c r="DP3" s="192">
        <v>91.23</v>
      </c>
      <c r="DQ3" s="192">
        <v>86.59</v>
      </c>
      <c r="DR3" s="192">
        <v>70.69</v>
      </c>
      <c r="DS3" s="192">
        <v>90.12</v>
      </c>
      <c r="DT3" s="192">
        <v>92.88</v>
      </c>
      <c r="DU3" s="192">
        <v>92.92</v>
      </c>
      <c r="DV3" s="192">
        <v>83.83</v>
      </c>
      <c r="DW3" s="192">
        <v>93.15</v>
      </c>
      <c r="DX3" s="192">
        <v>89.19</v>
      </c>
      <c r="DY3" s="192">
        <v>90.5</v>
      </c>
      <c r="DZ3" s="192">
        <v>87.06</v>
      </c>
      <c r="EA3" s="192">
        <v>90.7</v>
      </c>
      <c r="EB3" s="192">
        <v>90.54</v>
      </c>
      <c r="EC3" s="192">
        <v>86.63</v>
      </c>
      <c r="ED3" s="192">
        <v>17.510000000000002</v>
      </c>
      <c r="EE3" s="192">
        <v>59.62</v>
      </c>
      <c r="EF3" s="192">
        <v>92.3</v>
      </c>
      <c r="EG3" s="192">
        <v>92.96</v>
      </c>
      <c r="EH3" s="192">
        <v>86.84</v>
      </c>
      <c r="EI3" s="192">
        <v>93.14</v>
      </c>
      <c r="EJ3" s="192">
        <v>89.21</v>
      </c>
      <c r="EK3" s="192">
        <v>89.88</v>
      </c>
      <c r="EL3" s="192">
        <v>87.3</v>
      </c>
      <c r="EM3" s="192">
        <v>90.69</v>
      </c>
      <c r="EN3" s="192">
        <v>90.61</v>
      </c>
      <c r="EO3" s="192">
        <v>86.86</v>
      </c>
      <c r="EP3" s="192">
        <v>70.39</v>
      </c>
      <c r="EQ3" s="192">
        <v>89.34</v>
      </c>
      <c r="ER3" s="192">
        <v>92.58</v>
      </c>
      <c r="ES3" s="192">
        <v>92.5</v>
      </c>
      <c r="ET3" s="192">
        <v>83.72</v>
      </c>
      <c r="EU3" s="192">
        <v>92.55</v>
      </c>
      <c r="EV3" s="192">
        <v>88.03</v>
      </c>
      <c r="EW3" s="192">
        <v>90.28</v>
      </c>
      <c r="EX3" s="192">
        <v>87.06</v>
      </c>
      <c r="EY3" s="192">
        <v>89.81</v>
      </c>
      <c r="EZ3" s="192">
        <v>90.54</v>
      </c>
      <c r="FA3" s="192">
        <v>86.8</v>
      </c>
      <c r="FB3" s="192">
        <v>8.77</v>
      </c>
      <c r="FC3" s="192">
        <v>26.76</v>
      </c>
      <c r="FD3" s="192">
        <v>91.79</v>
      </c>
      <c r="FE3" s="192">
        <v>90.66</v>
      </c>
      <c r="FF3" s="192">
        <v>82.14</v>
      </c>
      <c r="FG3" s="192">
        <v>91.14</v>
      </c>
      <c r="FH3" s="192">
        <v>86.18</v>
      </c>
      <c r="FI3" s="192">
        <v>88.85</v>
      </c>
      <c r="FJ3" s="192">
        <v>85.61</v>
      </c>
      <c r="FK3" s="192">
        <v>88.92</v>
      </c>
      <c r="FL3" s="192">
        <v>89.81</v>
      </c>
      <c r="FM3" s="192">
        <v>84.95</v>
      </c>
      <c r="FN3" s="192">
        <v>69.8</v>
      </c>
      <c r="FO3" s="192">
        <v>87.46</v>
      </c>
      <c r="FP3" s="192">
        <v>89.91</v>
      </c>
      <c r="FQ3" s="192">
        <v>90.67</v>
      </c>
      <c r="FR3" s="192">
        <v>82.33</v>
      </c>
      <c r="FS3" s="192">
        <v>14.81</v>
      </c>
      <c r="FT3" s="192">
        <v>80.23</v>
      </c>
      <c r="FU3" s="192">
        <v>88.08</v>
      </c>
      <c r="FV3" s="192">
        <v>85.35</v>
      </c>
      <c r="FW3" s="192">
        <v>89.23</v>
      </c>
      <c r="FX3" s="192">
        <v>89.56</v>
      </c>
      <c r="FY3" s="192">
        <v>84.67</v>
      </c>
      <c r="FZ3" s="192">
        <v>90.23</v>
      </c>
      <c r="GA3" s="192">
        <v>87.33</v>
      </c>
      <c r="GB3" s="192">
        <v>90.1</v>
      </c>
    </row>
    <row r="4" spans="1:184" s="29" customFormat="1">
      <c r="A4" s="41"/>
      <c r="B4" s="60">
        <f t="shared" ref="B4:B30" si="1">+ROW()</f>
        <v>4</v>
      </c>
      <c r="C4" s="36" t="s">
        <v>2</v>
      </c>
      <c r="D4" s="29" t="s">
        <v>56</v>
      </c>
      <c r="E4" s="193">
        <v>37.19</v>
      </c>
      <c r="F4" s="193">
        <v>33.35</v>
      </c>
      <c r="G4" s="193">
        <v>36.68</v>
      </c>
      <c r="H4" s="193">
        <v>35.57</v>
      </c>
      <c r="I4" s="193">
        <v>36.69</v>
      </c>
      <c r="J4" s="193">
        <v>35.700000000000003</v>
      </c>
      <c r="K4" s="193">
        <v>37.33</v>
      </c>
      <c r="L4" s="193">
        <v>37.32</v>
      </c>
      <c r="M4" s="193">
        <v>35.49</v>
      </c>
      <c r="N4" s="193">
        <v>36.67</v>
      </c>
      <c r="O4" s="193">
        <v>35.19</v>
      </c>
      <c r="P4" s="193">
        <v>36.56</v>
      </c>
      <c r="Q4" s="193">
        <v>37.43</v>
      </c>
      <c r="R4" s="193">
        <v>33.86</v>
      </c>
      <c r="S4" s="193">
        <v>36.85</v>
      </c>
      <c r="T4" s="193">
        <v>29.89</v>
      </c>
      <c r="U4" s="193">
        <v>17.68</v>
      </c>
      <c r="V4" s="193">
        <v>35.94</v>
      </c>
      <c r="W4" s="193">
        <v>37.53</v>
      </c>
      <c r="X4" s="193">
        <v>37.57</v>
      </c>
      <c r="Y4" s="193">
        <v>35.51</v>
      </c>
      <c r="Z4" s="193">
        <v>37.159999999999997</v>
      </c>
      <c r="AA4" s="193">
        <v>35.35</v>
      </c>
      <c r="AB4" s="193">
        <v>36.78</v>
      </c>
      <c r="AC4" s="193">
        <v>37.08</v>
      </c>
      <c r="AD4" s="193">
        <v>33.54</v>
      </c>
      <c r="AE4" s="193">
        <v>36.81</v>
      </c>
      <c r="AF4" s="193">
        <v>35.47</v>
      </c>
      <c r="AG4" s="193">
        <v>36.61</v>
      </c>
      <c r="AH4" s="193">
        <v>35.86</v>
      </c>
      <c r="AI4" s="193">
        <v>37.43</v>
      </c>
      <c r="AJ4" s="193">
        <v>37.35</v>
      </c>
      <c r="AK4" s="193">
        <v>35.44</v>
      </c>
      <c r="AL4" s="193">
        <v>36.89</v>
      </c>
      <c r="AM4" s="193">
        <v>35.36</v>
      </c>
      <c r="AN4" s="193">
        <v>36.56</v>
      </c>
      <c r="AO4" s="193">
        <v>37.32</v>
      </c>
      <c r="AP4" s="193">
        <v>35.08</v>
      </c>
      <c r="AQ4" s="193">
        <v>37</v>
      </c>
      <c r="AR4" s="193">
        <v>17.87</v>
      </c>
      <c r="AS4" s="193">
        <v>25.12</v>
      </c>
      <c r="AT4" s="193">
        <v>36.08</v>
      </c>
      <c r="AU4" s="193">
        <v>37.479999999999997</v>
      </c>
      <c r="AV4" s="193">
        <v>37.6</v>
      </c>
      <c r="AW4" s="193">
        <v>35.770000000000003</v>
      </c>
      <c r="AX4" s="193">
        <v>36.97</v>
      </c>
      <c r="AY4" s="193">
        <v>35.6</v>
      </c>
      <c r="AZ4" s="193">
        <v>36.590000000000003</v>
      </c>
      <c r="BA4" s="193">
        <v>37.380000000000003</v>
      </c>
      <c r="BB4" s="193">
        <v>33.82</v>
      </c>
      <c r="BC4" s="193">
        <v>37.03</v>
      </c>
      <c r="BD4" s="193">
        <v>35.54</v>
      </c>
      <c r="BE4" s="193">
        <v>36.85</v>
      </c>
      <c r="BF4" s="193">
        <v>35.99</v>
      </c>
      <c r="BG4" s="193">
        <v>37.47</v>
      </c>
      <c r="BH4" s="193">
        <v>37.58</v>
      </c>
      <c r="BI4" s="193">
        <v>35.549999999999997</v>
      </c>
      <c r="BJ4" s="193">
        <v>36.69</v>
      </c>
      <c r="BK4" s="193">
        <v>35.47</v>
      </c>
      <c r="BL4" s="193">
        <v>36.729999999999997</v>
      </c>
      <c r="BM4" s="193">
        <v>37.549999999999997</v>
      </c>
      <c r="BN4" s="193">
        <v>34.06</v>
      </c>
      <c r="BO4" s="193">
        <v>37.1</v>
      </c>
      <c r="BP4" s="193">
        <v>7.2</v>
      </c>
      <c r="BQ4" s="193">
        <v>7.18</v>
      </c>
      <c r="BR4" s="193">
        <v>36.270000000000003</v>
      </c>
      <c r="BS4" s="193">
        <v>37.869999999999997</v>
      </c>
      <c r="BT4" s="193">
        <v>38.119999999999997</v>
      </c>
      <c r="BU4" s="193">
        <v>36.07</v>
      </c>
      <c r="BV4" s="193">
        <v>37.659999999999997</v>
      </c>
      <c r="BW4" s="193">
        <v>36.26</v>
      </c>
      <c r="BX4" s="193">
        <v>37.57</v>
      </c>
      <c r="BY4" s="193">
        <v>37.869999999999997</v>
      </c>
      <c r="BZ4" s="193">
        <v>34.64</v>
      </c>
      <c r="CA4" s="193">
        <v>37.58</v>
      </c>
      <c r="CB4" s="193">
        <v>36.68</v>
      </c>
      <c r="CC4" s="193">
        <v>37.840000000000003</v>
      </c>
      <c r="CD4" s="193">
        <v>36.700000000000003</v>
      </c>
      <c r="CE4" s="193">
        <v>38.630000000000003</v>
      </c>
      <c r="CF4" s="193">
        <v>38.479999999999997</v>
      </c>
      <c r="CG4" s="193">
        <v>36.840000000000003</v>
      </c>
      <c r="CH4" s="193">
        <v>38.03</v>
      </c>
      <c r="CI4" s="193">
        <v>37.700000000000003</v>
      </c>
      <c r="CJ4" s="193">
        <v>39.08</v>
      </c>
      <c r="CK4" s="193">
        <v>39.409999999999997</v>
      </c>
      <c r="CL4" s="193">
        <v>36.71</v>
      </c>
      <c r="CM4" s="193">
        <v>38.99</v>
      </c>
      <c r="CN4" s="193">
        <v>19.899999999999999</v>
      </c>
      <c r="CO4" s="193">
        <v>29.69</v>
      </c>
      <c r="CP4" s="193">
        <v>37.17</v>
      </c>
      <c r="CQ4" s="193">
        <v>38.93</v>
      </c>
      <c r="CR4" s="193">
        <v>39</v>
      </c>
      <c r="CS4" s="193">
        <v>37.26</v>
      </c>
      <c r="CT4" s="193">
        <v>38.369999999999997</v>
      </c>
      <c r="CU4" s="193">
        <v>37.880000000000003</v>
      </c>
      <c r="CV4" s="193">
        <v>39.340000000000003</v>
      </c>
      <c r="CW4" s="193">
        <v>39.47</v>
      </c>
      <c r="CX4" s="193">
        <v>35.619999999999997</v>
      </c>
      <c r="CY4" s="193">
        <v>24.04</v>
      </c>
      <c r="CZ4" s="193">
        <v>17.440000000000001</v>
      </c>
      <c r="DA4" s="193">
        <v>38.369999999999997</v>
      </c>
      <c r="DB4" s="193">
        <v>37.590000000000003</v>
      </c>
      <c r="DC4" s="193">
        <v>39.11</v>
      </c>
      <c r="DD4" s="193">
        <v>39.35</v>
      </c>
      <c r="DE4" s="193">
        <v>37.299999999999997</v>
      </c>
      <c r="DF4" s="193">
        <v>38.58</v>
      </c>
      <c r="DG4" s="193">
        <v>38.1</v>
      </c>
      <c r="DH4" s="193">
        <v>39.18</v>
      </c>
      <c r="DI4" s="193">
        <v>39.39</v>
      </c>
      <c r="DJ4" s="193">
        <v>35.67</v>
      </c>
      <c r="DK4" s="193">
        <v>38.96</v>
      </c>
      <c r="DL4" s="193">
        <v>36</v>
      </c>
      <c r="DM4" s="193">
        <v>13.61</v>
      </c>
      <c r="DN4" s="193">
        <v>37.380000000000003</v>
      </c>
      <c r="DO4" s="193">
        <v>39.119999999999997</v>
      </c>
      <c r="DP4" s="193">
        <v>39.229999999999997</v>
      </c>
      <c r="DQ4" s="193">
        <v>37.21</v>
      </c>
      <c r="DR4" s="193">
        <v>38.65</v>
      </c>
      <c r="DS4" s="193">
        <v>38</v>
      </c>
      <c r="DT4" s="193">
        <v>39.15</v>
      </c>
      <c r="DU4" s="193">
        <v>39.42</v>
      </c>
      <c r="DV4" s="193">
        <v>35.49</v>
      </c>
      <c r="DW4" s="193">
        <v>38.78</v>
      </c>
      <c r="DX4" s="193">
        <v>37.229999999999997</v>
      </c>
      <c r="DY4" s="193">
        <v>38.35</v>
      </c>
      <c r="DZ4" s="193">
        <v>37.36</v>
      </c>
      <c r="EA4" s="193">
        <v>39.17</v>
      </c>
      <c r="EB4" s="193">
        <v>38.909999999999997</v>
      </c>
      <c r="EC4" s="193">
        <v>37.21</v>
      </c>
      <c r="ED4" s="193">
        <v>38.31</v>
      </c>
      <c r="EE4" s="193">
        <v>37.68</v>
      </c>
      <c r="EF4" s="193">
        <v>39.119999999999997</v>
      </c>
      <c r="EG4" s="193">
        <v>39.4</v>
      </c>
      <c r="EH4" s="193">
        <v>36.69</v>
      </c>
      <c r="EI4" s="193">
        <v>38.770000000000003</v>
      </c>
      <c r="EJ4" s="193">
        <v>14.88</v>
      </c>
      <c r="EK4" s="193">
        <v>34.58</v>
      </c>
      <c r="EL4" s="193">
        <v>37.299999999999997</v>
      </c>
      <c r="EM4" s="193">
        <v>39.159999999999997</v>
      </c>
      <c r="EN4" s="193">
        <v>39.08</v>
      </c>
      <c r="EO4" s="193">
        <v>37.26</v>
      </c>
      <c r="EP4" s="193">
        <v>38.32</v>
      </c>
      <c r="EQ4" s="193">
        <v>37.67</v>
      </c>
      <c r="ER4" s="193">
        <v>39.200000000000003</v>
      </c>
      <c r="ES4" s="193">
        <v>39.14</v>
      </c>
      <c r="ET4" s="193">
        <v>35.29</v>
      </c>
      <c r="EU4" s="193">
        <v>38.51</v>
      </c>
      <c r="EV4" s="193">
        <v>36.97</v>
      </c>
      <c r="EW4" s="193">
        <v>38.29</v>
      </c>
      <c r="EX4" s="193">
        <v>37.22</v>
      </c>
      <c r="EY4" s="193">
        <v>38.909999999999997</v>
      </c>
      <c r="EZ4" s="193">
        <v>38.880000000000003</v>
      </c>
      <c r="FA4" s="193">
        <v>36.94</v>
      </c>
      <c r="FB4" s="193">
        <v>38.270000000000003</v>
      </c>
      <c r="FC4" s="193">
        <v>37.4</v>
      </c>
      <c r="FD4" s="193">
        <v>39.090000000000003</v>
      </c>
      <c r="FE4" s="193">
        <v>38.4</v>
      </c>
      <c r="FF4" s="193">
        <v>34.840000000000003</v>
      </c>
      <c r="FG4" s="193">
        <v>38.159999999999997</v>
      </c>
      <c r="FH4" s="193">
        <v>3.71</v>
      </c>
      <c r="FI4" s="193">
        <v>10.87</v>
      </c>
      <c r="FJ4" s="193">
        <v>36.770000000000003</v>
      </c>
      <c r="FK4" s="193">
        <v>38.619999999999997</v>
      </c>
      <c r="FL4" s="193">
        <v>38.61</v>
      </c>
      <c r="FM4" s="193">
        <v>36.729999999999997</v>
      </c>
      <c r="FN4" s="193">
        <v>38.04</v>
      </c>
      <c r="FO4" s="193">
        <v>36.92</v>
      </c>
      <c r="FP4" s="193">
        <v>38.64</v>
      </c>
      <c r="FQ4" s="193">
        <v>37.97</v>
      </c>
      <c r="FR4" s="193">
        <v>34.380000000000003</v>
      </c>
      <c r="FS4" s="193">
        <v>37.840000000000003</v>
      </c>
      <c r="FT4" s="193">
        <v>36.44</v>
      </c>
      <c r="FU4" s="193">
        <v>37.53</v>
      </c>
      <c r="FV4" s="193">
        <v>36.380000000000003</v>
      </c>
      <c r="FW4" s="193">
        <v>38.14</v>
      </c>
      <c r="FX4" s="193">
        <v>38.11</v>
      </c>
      <c r="FY4" s="193">
        <v>36.26</v>
      </c>
      <c r="FZ4" s="193">
        <v>37.630000000000003</v>
      </c>
      <c r="GA4" s="193">
        <v>36.54</v>
      </c>
      <c r="GB4" s="193">
        <v>38.28</v>
      </c>
    </row>
    <row r="5" spans="1:184" s="29" customFormat="1">
      <c r="A5" s="41"/>
      <c r="B5" s="60">
        <f t="shared" si="1"/>
        <v>5</v>
      </c>
      <c r="C5" s="36" t="s">
        <v>3</v>
      </c>
      <c r="D5" s="29" t="s">
        <v>56</v>
      </c>
      <c r="E5" s="193">
        <v>37.08</v>
      </c>
      <c r="F5" s="193">
        <v>33.4</v>
      </c>
      <c r="G5" s="193">
        <v>34.35</v>
      </c>
      <c r="H5" s="193">
        <v>0</v>
      </c>
      <c r="I5" s="193">
        <v>16.41</v>
      </c>
      <c r="J5" s="193">
        <v>35.770000000000003</v>
      </c>
      <c r="K5" s="193">
        <v>37.39</v>
      </c>
      <c r="L5" s="193">
        <v>37.19</v>
      </c>
      <c r="M5" s="193">
        <v>35.61</v>
      </c>
      <c r="N5" s="193">
        <v>36.590000000000003</v>
      </c>
      <c r="O5" s="193">
        <v>35.24</v>
      </c>
      <c r="P5" s="193">
        <v>36.68</v>
      </c>
      <c r="Q5" s="193">
        <v>37.06</v>
      </c>
      <c r="R5" s="193">
        <v>33.53</v>
      </c>
      <c r="S5" s="193">
        <v>36.58</v>
      </c>
      <c r="T5" s="193">
        <v>35.369999999999997</v>
      </c>
      <c r="U5" s="193">
        <v>36.56</v>
      </c>
      <c r="V5" s="193">
        <v>35.65</v>
      </c>
      <c r="W5" s="193">
        <v>37.22</v>
      </c>
      <c r="X5" s="193">
        <v>37.11</v>
      </c>
      <c r="Y5" s="193">
        <v>35.32</v>
      </c>
      <c r="Z5" s="193">
        <v>36.69</v>
      </c>
      <c r="AA5" s="193">
        <v>34.979999999999997</v>
      </c>
      <c r="AB5" s="193">
        <v>36.47</v>
      </c>
      <c r="AC5" s="193">
        <v>37.07</v>
      </c>
      <c r="AD5" s="193">
        <v>33.54</v>
      </c>
      <c r="AE5" s="193">
        <v>36.56</v>
      </c>
      <c r="AF5" s="193">
        <v>35.32</v>
      </c>
      <c r="AG5" s="193">
        <v>11.66</v>
      </c>
      <c r="AH5" s="193">
        <v>35.729999999999997</v>
      </c>
      <c r="AI5" s="193">
        <v>37.22</v>
      </c>
      <c r="AJ5" s="193">
        <v>37.33</v>
      </c>
      <c r="AK5" s="193">
        <v>35.409999999999997</v>
      </c>
      <c r="AL5" s="193">
        <v>36.729999999999997</v>
      </c>
      <c r="AM5" s="193">
        <v>35.25</v>
      </c>
      <c r="AN5" s="193">
        <v>36.340000000000003</v>
      </c>
      <c r="AO5" s="193">
        <v>37.22</v>
      </c>
      <c r="AP5" s="193">
        <v>35.159999999999997</v>
      </c>
      <c r="AQ5" s="193">
        <v>37.090000000000003</v>
      </c>
      <c r="AR5" s="193">
        <v>35.630000000000003</v>
      </c>
      <c r="AS5" s="193">
        <v>37.049999999999997</v>
      </c>
      <c r="AT5" s="193">
        <v>36.1</v>
      </c>
      <c r="AU5" s="193">
        <v>37.56</v>
      </c>
      <c r="AV5" s="193">
        <v>37.69</v>
      </c>
      <c r="AW5" s="193">
        <v>35.659999999999997</v>
      </c>
      <c r="AX5" s="193">
        <v>36.9</v>
      </c>
      <c r="AY5" s="193">
        <v>35.53</v>
      </c>
      <c r="AZ5" s="193">
        <v>36.57</v>
      </c>
      <c r="BA5" s="193">
        <v>37.4</v>
      </c>
      <c r="BB5" s="193">
        <v>33.909999999999997</v>
      </c>
      <c r="BC5" s="193">
        <v>36.979999999999997</v>
      </c>
      <c r="BD5" s="193">
        <v>10.57</v>
      </c>
      <c r="BE5" s="193">
        <v>36.76</v>
      </c>
      <c r="BF5" s="193">
        <v>36.1</v>
      </c>
      <c r="BG5" s="193">
        <v>37.549999999999997</v>
      </c>
      <c r="BH5" s="193">
        <v>37.56</v>
      </c>
      <c r="BI5" s="193">
        <v>35.590000000000003</v>
      </c>
      <c r="BJ5" s="193">
        <v>36.86</v>
      </c>
      <c r="BK5" s="193">
        <v>35.409999999999997</v>
      </c>
      <c r="BL5" s="193">
        <v>36.659999999999997</v>
      </c>
      <c r="BM5" s="193">
        <v>37.42</v>
      </c>
      <c r="BN5" s="193">
        <v>34.07</v>
      </c>
      <c r="BO5" s="193">
        <v>37.1</v>
      </c>
      <c r="BP5" s="193">
        <v>35.770000000000003</v>
      </c>
      <c r="BQ5" s="193">
        <v>37.39</v>
      </c>
      <c r="BR5" s="193">
        <v>36.33</v>
      </c>
      <c r="BS5" s="193">
        <v>37.85</v>
      </c>
      <c r="BT5" s="193">
        <v>38.14</v>
      </c>
      <c r="BU5" s="193">
        <v>36.049999999999997</v>
      </c>
      <c r="BV5" s="193">
        <v>37.53</v>
      </c>
      <c r="BW5" s="193">
        <v>36.24</v>
      </c>
      <c r="BX5" s="193">
        <v>37.659999999999997</v>
      </c>
      <c r="BY5" s="193">
        <v>38.130000000000003</v>
      </c>
      <c r="BZ5" s="193">
        <v>34.86</v>
      </c>
      <c r="CA5" s="193">
        <v>37.81</v>
      </c>
      <c r="CB5" s="193">
        <v>23.42</v>
      </c>
      <c r="CC5" s="193">
        <v>17.25</v>
      </c>
      <c r="CD5" s="193">
        <v>37.01</v>
      </c>
      <c r="CE5" s="193">
        <v>38.79</v>
      </c>
      <c r="CF5" s="193">
        <v>39.03</v>
      </c>
      <c r="CG5" s="193">
        <v>37.229999999999997</v>
      </c>
      <c r="CH5" s="193">
        <v>38.32</v>
      </c>
      <c r="CI5" s="193">
        <v>38.020000000000003</v>
      </c>
      <c r="CJ5" s="193">
        <v>39.520000000000003</v>
      </c>
      <c r="CK5" s="193">
        <v>39.56</v>
      </c>
      <c r="CL5" s="193">
        <v>36.909999999999997</v>
      </c>
      <c r="CM5" s="193">
        <v>39.07</v>
      </c>
      <c r="CN5" s="193">
        <v>37.450000000000003</v>
      </c>
      <c r="CO5" s="193">
        <v>38.549999999999997</v>
      </c>
      <c r="CP5" s="193">
        <v>37.479999999999997</v>
      </c>
      <c r="CQ5" s="193">
        <v>39.15</v>
      </c>
      <c r="CR5" s="193">
        <v>39.25</v>
      </c>
      <c r="CS5" s="193">
        <v>37.39</v>
      </c>
      <c r="CT5" s="193">
        <v>38.659999999999997</v>
      </c>
      <c r="CU5" s="193">
        <v>38.01</v>
      </c>
      <c r="CV5" s="193">
        <v>39.520000000000003</v>
      </c>
      <c r="CW5" s="193">
        <v>39.51</v>
      </c>
      <c r="CX5" s="193">
        <v>35.75</v>
      </c>
      <c r="CY5" s="193">
        <v>15.2</v>
      </c>
      <c r="CZ5" s="193">
        <v>0</v>
      </c>
      <c r="DA5" s="193">
        <v>38.479999999999997</v>
      </c>
      <c r="DB5" s="193">
        <v>37.61</v>
      </c>
      <c r="DC5" s="193">
        <v>39.19</v>
      </c>
      <c r="DD5" s="193">
        <v>39.340000000000003</v>
      </c>
      <c r="DE5" s="193">
        <v>37.270000000000003</v>
      </c>
      <c r="DF5" s="193">
        <v>38.67</v>
      </c>
      <c r="DG5" s="193">
        <v>38.1</v>
      </c>
      <c r="DH5" s="193">
        <v>39.200000000000003</v>
      </c>
      <c r="DI5" s="193">
        <v>39.08</v>
      </c>
      <c r="DJ5" s="193">
        <v>35.340000000000003</v>
      </c>
      <c r="DK5" s="193">
        <v>38.86</v>
      </c>
      <c r="DL5" s="193">
        <v>36.99</v>
      </c>
      <c r="DM5" s="193">
        <v>38.06</v>
      </c>
      <c r="DN5" s="193">
        <v>37.15</v>
      </c>
      <c r="DO5" s="193">
        <v>38.9</v>
      </c>
      <c r="DP5" s="193">
        <v>38.81</v>
      </c>
      <c r="DQ5" s="193">
        <v>36.950000000000003</v>
      </c>
      <c r="DR5" s="193">
        <v>38.33</v>
      </c>
      <c r="DS5" s="193">
        <v>37.71</v>
      </c>
      <c r="DT5" s="193">
        <v>38.85</v>
      </c>
      <c r="DU5" s="193">
        <v>39.229999999999997</v>
      </c>
      <c r="DV5" s="193">
        <v>35.44</v>
      </c>
      <c r="DW5" s="193">
        <v>38.799999999999997</v>
      </c>
      <c r="DX5" s="193">
        <v>17.28</v>
      </c>
      <c r="DY5" s="193">
        <v>32.08</v>
      </c>
      <c r="DZ5" s="193">
        <v>37.130000000000003</v>
      </c>
      <c r="EA5" s="193">
        <v>38.979999999999997</v>
      </c>
      <c r="EB5" s="193">
        <v>38.82</v>
      </c>
      <c r="EC5" s="193">
        <v>37.049999999999997</v>
      </c>
      <c r="ED5" s="193">
        <v>38.21</v>
      </c>
      <c r="EE5" s="193">
        <v>37.51</v>
      </c>
      <c r="EF5" s="193">
        <v>38.92</v>
      </c>
      <c r="EG5" s="193">
        <v>39.39</v>
      </c>
      <c r="EH5" s="193">
        <v>36.78</v>
      </c>
      <c r="EI5" s="193">
        <v>38.909999999999997</v>
      </c>
      <c r="EJ5" s="193">
        <v>37.270000000000003</v>
      </c>
      <c r="EK5" s="193">
        <v>38.39</v>
      </c>
      <c r="EL5" s="193">
        <v>37.35</v>
      </c>
      <c r="EM5" s="193">
        <v>39.18</v>
      </c>
      <c r="EN5" s="193">
        <v>38.99</v>
      </c>
      <c r="EO5" s="193">
        <v>37.340000000000003</v>
      </c>
      <c r="EP5" s="193">
        <v>38.51</v>
      </c>
      <c r="EQ5" s="193">
        <v>37.590000000000003</v>
      </c>
      <c r="ER5" s="193">
        <v>39.270000000000003</v>
      </c>
      <c r="ES5" s="193">
        <v>38.99</v>
      </c>
      <c r="ET5" s="193">
        <v>35.28</v>
      </c>
      <c r="EU5" s="193">
        <v>38.53</v>
      </c>
      <c r="EV5" s="193">
        <v>13.66</v>
      </c>
      <c r="EW5" s="193">
        <v>35.700000000000003</v>
      </c>
      <c r="EX5" s="193">
        <v>37.26</v>
      </c>
      <c r="EY5" s="193">
        <v>38.82</v>
      </c>
      <c r="EZ5" s="193">
        <v>38.81</v>
      </c>
      <c r="FA5" s="193">
        <v>37.119999999999997</v>
      </c>
      <c r="FB5" s="193">
        <v>38.29</v>
      </c>
      <c r="FC5" s="193">
        <v>37.39</v>
      </c>
      <c r="FD5" s="193">
        <v>39.01</v>
      </c>
      <c r="FE5" s="193">
        <v>38.4</v>
      </c>
      <c r="FF5" s="193">
        <v>34.770000000000003</v>
      </c>
      <c r="FG5" s="193">
        <v>38.28</v>
      </c>
      <c r="FH5" s="193">
        <v>36.909999999999997</v>
      </c>
      <c r="FI5" s="193">
        <v>37.97</v>
      </c>
      <c r="FJ5" s="193">
        <v>37</v>
      </c>
      <c r="FK5" s="193">
        <v>38.61</v>
      </c>
      <c r="FL5" s="193">
        <v>38.53</v>
      </c>
      <c r="FM5" s="193">
        <v>36.76</v>
      </c>
      <c r="FN5" s="193">
        <v>38.21</v>
      </c>
      <c r="FO5" s="193">
        <v>37.1</v>
      </c>
      <c r="FP5" s="193">
        <v>38.57</v>
      </c>
      <c r="FQ5" s="193">
        <v>38.33</v>
      </c>
      <c r="FR5" s="193">
        <v>34.78</v>
      </c>
      <c r="FS5" s="193">
        <v>38.26</v>
      </c>
      <c r="FT5" s="193">
        <v>36.89</v>
      </c>
      <c r="FU5" s="193">
        <v>12.14</v>
      </c>
      <c r="FV5" s="193">
        <v>36.880000000000003</v>
      </c>
      <c r="FW5" s="193">
        <v>38.57</v>
      </c>
      <c r="FX5" s="193">
        <v>38.380000000000003</v>
      </c>
      <c r="FY5" s="193">
        <v>36.64</v>
      </c>
      <c r="FZ5" s="193">
        <v>37.85</v>
      </c>
      <c r="GA5" s="193">
        <v>36.97</v>
      </c>
      <c r="GB5" s="193">
        <v>38.57</v>
      </c>
    </row>
    <row r="6" spans="1:184" s="29" customFormat="1">
      <c r="A6" s="41"/>
      <c r="B6" s="60">
        <f t="shared" si="1"/>
        <v>6</v>
      </c>
      <c r="C6" s="36" t="s">
        <v>4</v>
      </c>
      <c r="D6" s="29" t="s">
        <v>56</v>
      </c>
      <c r="E6" s="193">
        <v>169.8</v>
      </c>
      <c r="F6" s="193">
        <v>150.52000000000001</v>
      </c>
      <c r="G6" s="193">
        <v>161.04</v>
      </c>
      <c r="H6" s="193">
        <v>137.69999999999999</v>
      </c>
      <c r="I6" s="193">
        <v>36.61</v>
      </c>
      <c r="J6" s="193">
        <v>151.99</v>
      </c>
      <c r="K6" s="193">
        <v>159.25</v>
      </c>
      <c r="L6" s="193">
        <v>161.19999999999999</v>
      </c>
      <c r="M6" s="193">
        <v>156.34</v>
      </c>
      <c r="N6" s="193">
        <v>164.54</v>
      </c>
      <c r="O6" s="193">
        <v>160.56</v>
      </c>
      <c r="P6" s="193">
        <v>163.59</v>
      </c>
      <c r="Q6" s="193">
        <v>172.09</v>
      </c>
      <c r="R6" s="193">
        <v>153.34</v>
      </c>
      <c r="S6" s="193">
        <v>160.30000000000001</v>
      </c>
      <c r="T6" s="193">
        <v>158.53</v>
      </c>
      <c r="U6" s="193">
        <v>164.19</v>
      </c>
      <c r="V6" s="193">
        <v>154.49</v>
      </c>
      <c r="W6" s="193">
        <v>161.4</v>
      </c>
      <c r="X6" s="193">
        <v>160.82</v>
      </c>
      <c r="Y6" s="193">
        <v>155.63999999999999</v>
      </c>
      <c r="Z6" s="193">
        <v>163.84</v>
      </c>
      <c r="AA6" s="193">
        <v>160.58000000000001</v>
      </c>
      <c r="AB6" s="193">
        <v>160</v>
      </c>
      <c r="AC6" s="193">
        <v>166.42</v>
      </c>
      <c r="AD6" s="193">
        <v>152.04</v>
      </c>
      <c r="AE6" s="193">
        <v>159.34</v>
      </c>
      <c r="AF6" s="193">
        <v>154.96</v>
      </c>
      <c r="AG6" s="193">
        <v>162.31</v>
      </c>
      <c r="AH6" s="193">
        <v>154.56</v>
      </c>
      <c r="AI6" s="193">
        <v>161.87</v>
      </c>
      <c r="AJ6" s="193">
        <v>161.11000000000001</v>
      </c>
      <c r="AK6" s="193">
        <v>153.63</v>
      </c>
      <c r="AL6" s="193">
        <v>162.27000000000001</v>
      </c>
      <c r="AM6" s="193">
        <v>157.55000000000001</v>
      </c>
      <c r="AN6" s="193">
        <v>157.19</v>
      </c>
      <c r="AO6" s="193">
        <v>166.23</v>
      </c>
      <c r="AP6" s="193">
        <v>157.35</v>
      </c>
      <c r="AQ6" s="193">
        <v>161.63</v>
      </c>
      <c r="AR6" s="193">
        <v>149.54</v>
      </c>
      <c r="AS6" s="193">
        <v>36.04</v>
      </c>
      <c r="AT6" s="193">
        <v>157.03</v>
      </c>
      <c r="AU6" s="193">
        <v>159.49</v>
      </c>
      <c r="AV6" s="193">
        <v>163.36000000000001</v>
      </c>
      <c r="AW6" s="193">
        <v>154.76</v>
      </c>
      <c r="AX6" s="193">
        <v>162.37</v>
      </c>
      <c r="AY6" s="193">
        <v>159.49</v>
      </c>
      <c r="AZ6" s="193">
        <v>157.05000000000001</v>
      </c>
      <c r="BA6" s="193">
        <v>165.45</v>
      </c>
      <c r="BB6" s="193">
        <v>150.66</v>
      </c>
      <c r="BC6" s="193">
        <v>153.99</v>
      </c>
      <c r="BD6" s="193">
        <v>144.15</v>
      </c>
      <c r="BE6" s="193">
        <v>148.37</v>
      </c>
      <c r="BF6" s="193">
        <v>146.63999999999999</v>
      </c>
      <c r="BG6" s="193">
        <v>150.9</v>
      </c>
      <c r="BH6" s="193">
        <v>153.32</v>
      </c>
      <c r="BI6" s="193">
        <v>140.11000000000001</v>
      </c>
      <c r="BJ6" s="193">
        <v>150.46</v>
      </c>
      <c r="BK6" s="193">
        <v>147.59</v>
      </c>
      <c r="BL6" s="193">
        <v>147.02000000000001</v>
      </c>
      <c r="BM6" s="193">
        <v>167</v>
      </c>
      <c r="BN6" s="193">
        <v>153.63</v>
      </c>
      <c r="BO6" s="193">
        <v>155.62</v>
      </c>
      <c r="BP6" s="193">
        <v>148.4</v>
      </c>
      <c r="BQ6" s="193">
        <v>154.16</v>
      </c>
      <c r="BR6" s="193">
        <v>151.08000000000001</v>
      </c>
      <c r="BS6" s="193">
        <v>158.57</v>
      </c>
      <c r="BT6" s="193">
        <v>159.46</v>
      </c>
      <c r="BU6" s="193">
        <v>148.6</v>
      </c>
      <c r="BV6" s="193">
        <v>156.56</v>
      </c>
      <c r="BW6" s="193">
        <v>164.76</v>
      </c>
      <c r="BX6" s="193">
        <v>166.2</v>
      </c>
      <c r="BY6" s="193">
        <v>175.84</v>
      </c>
      <c r="BZ6" s="193">
        <v>160.9</v>
      </c>
      <c r="CA6" s="193">
        <v>176.68</v>
      </c>
      <c r="CB6" s="193">
        <v>28.58</v>
      </c>
      <c r="CC6" s="193">
        <v>36.03</v>
      </c>
      <c r="CD6" s="193">
        <v>155.32</v>
      </c>
      <c r="CE6" s="193">
        <v>169.26</v>
      </c>
      <c r="CF6" s="193">
        <v>171.44</v>
      </c>
      <c r="CG6" s="193">
        <v>163.85</v>
      </c>
      <c r="CH6" s="193">
        <v>172.71</v>
      </c>
      <c r="CI6" s="193">
        <v>173.22</v>
      </c>
      <c r="CJ6" s="193">
        <v>175.63</v>
      </c>
      <c r="CK6" s="193">
        <v>179</v>
      </c>
      <c r="CL6" s="193">
        <v>167.99</v>
      </c>
      <c r="CM6" s="193">
        <v>179.12</v>
      </c>
      <c r="CN6" s="193">
        <v>168.69</v>
      </c>
      <c r="CO6" s="193">
        <v>167.76</v>
      </c>
      <c r="CP6" s="193">
        <v>163.66999999999999</v>
      </c>
      <c r="CQ6" s="193">
        <v>169.93</v>
      </c>
      <c r="CR6" s="193">
        <v>169.63</v>
      </c>
      <c r="CS6" s="193">
        <v>166.08</v>
      </c>
      <c r="CT6" s="193">
        <v>174.21</v>
      </c>
      <c r="CU6" s="193">
        <v>172.19</v>
      </c>
      <c r="CV6" s="193">
        <v>174.56</v>
      </c>
      <c r="CW6" s="193">
        <v>179.23</v>
      </c>
      <c r="CX6" s="193">
        <v>161.91999999999999</v>
      </c>
      <c r="CY6" s="193">
        <v>180.06</v>
      </c>
      <c r="CZ6" s="193">
        <v>168.45</v>
      </c>
      <c r="DA6" s="193">
        <v>169.27</v>
      </c>
      <c r="DB6" s="193">
        <v>164.67</v>
      </c>
      <c r="DC6" s="193">
        <v>168.62</v>
      </c>
      <c r="DD6" s="193">
        <v>171.2</v>
      </c>
      <c r="DE6" s="193">
        <v>163.56</v>
      </c>
      <c r="DF6" s="193">
        <v>172.63</v>
      </c>
      <c r="DG6" s="193">
        <v>173.89</v>
      </c>
      <c r="DH6" s="193">
        <v>174.07</v>
      </c>
      <c r="DI6" s="193">
        <v>179.33</v>
      </c>
      <c r="DJ6" s="193">
        <v>162.15</v>
      </c>
      <c r="DK6" s="193">
        <v>179.67</v>
      </c>
      <c r="DL6" s="193">
        <v>162.63</v>
      </c>
      <c r="DM6" s="193">
        <v>21.83</v>
      </c>
      <c r="DN6" s="193">
        <v>162.76</v>
      </c>
      <c r="DO6" s="193">
        <v>169.89</v>
      </c>
      <c r="DP6" s="193">
        <v>171.57</v>
      </c>
      <c r="DQ6" s="193">
        <v>163.65</v>
      </c>
      <c r="DR6" s="193">
        <v>173.95</v>
      </c>
      <c r="DS6" s="193">
        <v>174.18</v>
      </c>
      <c r="DT6" s="193">
        <v>173.18</v>
      </c>
      <c r="DU6" s="193">
        <v>178.8</v>
      </c>
      <c r="DV6" s="193">
        <v>162.01</v>
      </c>
      <c r="DW6" s="193">
        <v>178.92</v>
      </c>
      <c r="DX6" s="193">
        <v>168.52</v>
      </c>
      <c r="DY6" s="193">
        <v>171.94</v>
      </c>
      <c r="DZ6" s="193">
        <v>160.38999999999999</v>
      </c>
      <c r="EA6" s="193">
        <v>169.82</v>
      </c>
      <c r="EB6" s="193">
        <v>171.37</v>
      </c>
      <c r="EC6" s="193">
        <v>163.19999999999999</v>
      </c>
      <c r="ED6" s="193">
        <v>172.17</v>
      </c>
      <c r="EE6" s="193">
        <v>170.85</v>
      </c>
      <c r="EF6" s="193">
        <v>172.26</v>
      </c>
      <c r="EG6" s="193">
        <v>178.8</v>
      </c>
      <c r="EH6" s="193">
        <v>167.63</v>
      </c>
      <c r="EI6" s="193">
        <v>178.99</v>
      </c>
      <c r="EJ6" s="193">
        <v>168.56</v>
      </c>
      <c r="EK6" s="193">
        <v>169.86</v>
      </c>
      <c r="EL6" s="193">
        <v>162.02000000000001</v>
      </c>
      <c r="EM6" s="193">
        <v>170.56</v>
      </c>
      <c r="EN6" s="193">
        <v>169.21</v>
      </c>
      <c r="EO6" s="193">
        <v>164</v>
      </c>
      <c r="EP6" s="193">
        <v>172.89</v>
      </c>
      <c r="EQ6" s="193">
        <v>171.17</v>
      </c>
      <c r="ER6" s="193">
        <v>173.05</v>
      </c>
      <c r="ES6" s="193">
        <v>176.92</v>
      </c>
      <c r="ET6" s="193">
        <v>160.32</v>
      </c>
      <c r="EU6" s="193">
        <v>177.37</v>
      </c>
      <c r="EV6" s="193">
        <v>135.9</v>
      </c>
      <c r="EW6" s="193">
        <v>58.71</v>
      </c>
      <c r="EX6" s="193">
        <v>159.05000000000001</v>
      </c>
      <c r="EY6" s="193">
        <v>168.35</v>
      </c>
      <c r="EZ6" s="193">
        <v>170.62</v>
      </c>
      <c r="FA6" s="193">
        <v>161.79</v>
      </c>
      <c r="FB6" s="193">
        <v>170.8</v>
      </c>
      <c r="FC6" s="193">
        <v>169.72</v>
      </c>
      <c r="FD6" s="193">
        <v>168.69</v>
      </c>
      <c r="FE6" s="193">
        <v>172.22</v>
      </c>
      <c r="FF6" s="193">
        <v>157.72</v>
      </c>
      <c r="FG6" s="193">
        <v>173.76</v>
      </c>
      <c r="FH6" s="193">
        <v>158.69</v>
      </c>
      <c r="FI6" s="193">
        <v>162.41999999999999</v>
      </c>
      <c r="FJ6" s="193">
        <v>152.63999999999999</v>
      </c>
      <c r="FK6" s="193">
        <v>166.65</v>
      </c>
      <c r="FL6" s="193">
        <v>167.66</v>
      </c>
      <c r="FM6" s="193">
        <v>158.88999999999999</v>
      </c>
      <c r="FN6" s="193">
        <v>169.63</v>
      </c>
      <c r="FO6" s="193">
        <v>166.16</v>
      </c>
      <c r="FP6" s="193">
        <v>168.63</v>
      </c>
      <c r="FQ6" s="193">
        <v>171.55</v>
      </c>
      <c r="FR6" s="193">
        <v>156.56</v>
      </c>
      <c r="FS6" s="193">
        <v>170.26</v>
      </c>
      <c r="FT6" s="193">
        <v>153.06</v>
      </c>
      <c r="FU6" s="193">
        <v>157.54</v>
      </c>
      <c r="FV6" s="193">
        <v>151.34</v>
      </c>
      <c r="FW6" s="193">
        <v>166.39</v>
      </c>
      <c r="FX6" s="193">
        <v>162.87</v>
      </c>
      <c r="FY6" s="193">
        <v>157.63</v>
      </c>
      <c r="FZ6" s="193">
        <v>168.38</v>
      </c>
      <c r="GA6" s="193">
        <v>164.39</v>
      </c>
      <c r="GB6" s="193">
        <v>167.82</v>
      </c>
    </row>
    <row r="7" spans="1:184" s="29" customFormat="1">
      <c r="A7" s="41"/>
      <c r="B7" s="60">
        <f t="shared" si="1"/>
        <v>7</v>
      </c>
      <c r="C7" s="36" t="s">
        <v>5</v>
      </c>
      <c r="D7" s="29" t="s">
        <v>56</v>
      </c>
      <c r="E7" s="193">
        <v>170.25</v>
      </c>
      <c r="F7" s="193">
        <v>150.03</v>
      </c>
      <c r="G7" s="193">
        <v>160.74</v>
      </c>
      <c r="H7" s="193">
        <v>158.32</v>
      </c>
      <c r="I7" s="193">
        <v>164.17</v>
      </c>
      <c r="J7" s="193">
        <v>153.25</v>
      </c>
      <c r="K7" s="193">
        <v>160.1</v>
      </c>
      <c r="L7" s="193">
        <v>161.59</v>
      </c>
      <c r="M7" s="193">
        <v>155.99</v>
      </c>
      <c r="N7" s="193">
        <v>164.46</v>
      </c>
      <c r="O7" s="193">
        <v>161.19999999999999</v>
      </c>
      <c r="P7" s="193">
        <v>163.15</v>
      </c>
      <c r="Q7" s="193">
        <v>172.35</v>
      </c>
      <c r="R7" s="193">
        <v>152.82</v>
      </c>
      <c r="S7" s="193">
        <v>159.91999999999999</v>
      </c>
      <c r="T7" s="193">
        <v>158.6</v>
      </c>
      <c r="U7" s="193">
        <v>164.2</v>
      </c>
      <c r="V7" s="193">
        <v>155.37</v>
      </c>
      <c r="W7" s="193">
        <v>160.9</v>
      </c>
      <c r="X7" s="193">
        <v>161.62</v>
      </c>
      <c r="Y7" s="193">
        <v>155.53</v>
      </c>
      <c r="Z7" s="193">
        <v>163.80000000000001</v>
      </c>
      <c r="AA7" s="193">
        <v>160.29</v>
      </c>
      <c r="AB7" s="193">
        <v>160.83000000000001</v>
      </c>
      <c r="AC7" s="193">
        <v>165.83</v>
      </c>
      <c r="AD7" s="193">
        <v>151.69999999999999</v>
      </c>
      <c r="AE7" s="193">
        <v>159.34</v>
      </c>
      <c r="AF7" s="193">
        <v>155.52000000000001</v>
      </c>
      <c r="AG7" s="193">
        <v>31.37</v>
      </c>
      <c r="AH7" s="193">
        <v>155.77000000000001</v>
      </c>
      <c r="AI7" s="193">
        <v>160.49</v>
      </c>
      <c r="AJ7" s="193">
        <v>160.15</v>
      </c>
      <c r="AK7" s="193">
        <v>153.22999999999999</v>
      </c>
      <c r="AL7" s="193">
        <v>162.38</v>
      </c>
      <c r="AM7" s="193">
        <v>157.36000000000001</v>
      </c>
      <c r="AN7" s="193">
        <v>156.52000000000001</v>
      </c>
      <c r="AO7" s="193">
        <v>167.08</v>
      </c>
      <c r="AP7" s="193">
        <v>156.56</v>
      </c>
      <c r="AQ7" s="193">
        <v>159.33000000000001</v>
      </c>
      <c r="AR7" s="193">
        <v>154.68</v>
      </c>
      <c r="AS7" s="193">
        <v>162.43</v>
      </c>
      <c r="AT7" s="193">
        <v>156.16999999999999</v>
      </c>
      <c r="AU7" s="193">
        <v>160.80000000000001</v>
      </c>
      <c r="AV7" s="193">
        <v>163.01</v>
      </c>
      <c r="AW7" s="193">
        <v>155.41</v>
      </c>
      <c r="AX7" s="193">
        <v>161.78</v>
      </c>
      <c r="AY7" s="193">
        <v>159.49</v>
      </c>
      <c r="AZ7" s="193">
        <v>155.75</v>
      </c>
      <c r="BA7" s="193">
        <v>166.24</v>
      </c>
      <c r="BB7" s="193">
        <v>151.41</v>
      </c>
      <c r="BC7" s="193">
        <v>152.99</v>
      </c>
      <c r="BD7" s="193">
        <v>145.34</v>
      </c>
      <c r="BE7" s="193">
        <v>147.96</v>
      </c>
      <c r="BF7" s="193">
        <v>145.83000000000001</v>
      </c>
      <c r="BG7" s="193">
        <v>150.69999999999999</v>
      </c>
      <c r="BH7" s="193">
        <v>153.75</v>
      </c>
      <c r="BI7" s="193">
        <v>140.01</v>
      </c>
      <c r="BJ7" s="193">
        <v>151.09</v>
      </c>
      <c r="BK7" s="193">
        <v>149.41999999999999</v>
      </c>
      <c r="BL7" s="193">
        <v>146.88999999999999</v>
      </c>
      <c r="BM7" s="193">
        <v>167.9</v>
      </c>
      <c r="BN7" s="193">
        <v>153.28</v>
      </c>
      <c r="BO7" s="193">
        <v>155.19999999999999</v>
      </c>
      <c r="BP7" s="193">
        <v>148.82</v>
      </c>
      <c r="BQ7" s="193">
        <v>154.1</v>
      </c>
      <c r="BR7" s="193">
        <v>150.61000000000001</v>
      </c>
      <c r="BS7" s="193">
        <v>157.53</v>
      </c>
      <c r="BT7" s="193">
        <v>159.55000000000001</v>
      </c>
      <c r="BU7" s="193">
        <v>70</v>
      </c>
      <c r="BV7" s="193">
        <v>0</v>
      </c>
      <c r="BW7" s="193">
        <v>153</v>
      </c>
      <c r="BX7" s="193">
        <v>165.98</v>
      </c>
      <c r="BY7" s="193">
        <v>174.03</v>
      </c>
      <c r="BZ7" s="193">
        <v>160.26</v>
      </c>
      <c r="CA7" s="193">
        <v>175.26</v>
      </c>
      <c r="CB7" s="193">
        <v>162.72</v>
      </c>
      <c r="CC7" s="193">
        <v>163.35</v>
      </c>
      <c r="CD7" s="193">
        <v>155.94999999999999</v>
      </c>
      <c r="CE7" s="193">
        <v>168.32</v>
      </c>
      <c r="CF7" s="193">
        <v>167.82</v>
      </c>
      <c r="CG7" s="193">
        <v>163.36000000000001</v>
      </c>
      <c r="CH7" s="193">
        <v>171.81</v>
      </c>
      <c r="CI7" s="193">
        <v>172.38</v>
      </c>
      <c r="CJ7" s="193">
        <v>174.02</v>
      </c>
      <c r="CK7" s="193">
        <v>179.93</v>
      </c>
      <c r="CL7" s="193">
        <v>168.74</v>
      </c>
      <c r="CM7" s="193">
        <v>180.34</v>
      </c>
      <c r="CN7" s="193">
        <v>169.25</v>
      </c>
      <c r="CO7" s="193">
        <v>168.17</v>
      </c>
      <c r="CP7" s="193">
        <v>164.5</v>
      </c>
      <c r="CQ7" s="193">
        <v>172.75</v>
      </c>
      <c r="CR7" s="193">
        <v>170.8</v>
      </c>
      <c r="CS7" s="193">
        <v>165</v>
      </c>
      <c r="CT7" s="193">
        <v>172.91</v>
      </c>
      <c r="CU7" s="193">
        <v>172.99</v>
      </c>
      <c r="CV7" s="193">
        <v>175.43</v>
      </c>
      <c r="CW7" s="193">
        <v>180</v>
      </c>
      <c r="CX7" s="193">
        <v>162.69999999999999</v>
      </c>
      <c r="CY7" s="193">
        <v>180.23</v>
      </c>
      <c r="CZ7" s="193">
        <v>169.69</v>
      </c>
      <c r="DA7" s="193">
        <v>31.45</v>
      </c>
      <c r="DB7" s="193">
        <v>164.21</v>
      </c>
      <c r="DC7" s="193">
        <v>169.21</v>
      </c>
      <c r="DD7" s="193">
        <v>172.51</v>
      </c>
      <c r="DE7" s="193">
        <v>163.21</v>
      </c>
      <c r="DF7" s="193">
        <v>173.49</v>
      </c>
      <c r="DG7" s="193">
        <v>174.28</v>
      </c>
      <c r="DH7" s="193">
        <v>174.72</v>
      </c>
      <c r="DI7" s="193">
        <v>179.26</v>
      </c>
      <c r="DJ7" s="193">
        <v>162.07</v>
      </c>
      <c r="DK7" s="193">
        <v>180.01</v>
      </c>
      <c r="DL7" s="193">
        <v>169.05</v>
      </c>
      <c r="DM7" s="193">
        <v>169.86</v>
      </c>
      <c r="DN7" s="193">
        <v>162.28</v>
      </c>
      <c r="DO7" s="193">
        <v>170.38</v>
      </c>
      <c r="DP7" s="193">
        <v>172.71</v>
      </c>
      <c r="DQ7" s="193">
        <v>161.80000000000001</v>
      </c>
      <c r="DR7" s="193">
        <v>174.33</v>
      </c>
      <c r="DS7" s="193">
        <v>174.34</v>
      </c>
      <c r="DT7" s="193">
        <v>174.03</v>
      </c>
      <c r="DU7" s="193">
        <v>178.58</v>
      </c>
      <c r="DV7" s="193">
        <v>161.44</v>
      </c>
      <c r="DW7" s="193">
        <v>179.1</v>
      </c>
      <c r="DX7" s="193">
        <v>169.11</v>
      </c>
      <c r="DY7" s="193">
        <v>168.96</v>
      </c>
      <c r="DZ7" s="193">
        <v>161.9</v>
      </c>
      <c r="EA7" s="193">
        <v>171.02</v>
      </c>
      <c r="EB7" s="193">
        <v>171</v>
      </c>
      <c r="EC7" s="193">
        <v>163.05000000000001</v>
      </c>
      <c r="ED7" s="193">
        <v>171.84</v>
      </c>
      <c r="EE7" s="193">
        <v>170.87</v>
      </c>
      <c r="EF7" s="193">
        <v>171.15</v>
      </c>
      <c r="EG7" s="193">
        <v>178.67</v>
      </c>
      <c r="EH7" s="193">
        <v>167.52</v>
      </c>
      <c r="EI7" s="193">
        <v>179.3</v>
      </c>
      <c r="EJ7" s="193">
        <v>146.43</v>
      </c>
      <c r="EK7" s="193">
        <v>37.020000000000003</v>
      </c>
      <c r="EL7" s="193">
        <v>161.03</v>
      </c>
      <c r="EM7" s="193">
        <v>170.08</v>
      </c>
      <c r="EN7" s="193">
        <v>171.72</v>
      </c>
      <c r="EO7" s="193">
        <v>165.61</v>
      </c>
      <c r="EP7" s="193">
        <v>172.71</v>
      </c>
      <c r="EQ7" s="193">
        <v>171.34</v>
      </c>
      <c r="ER7" s="193">
        <v>172.17</v>
      </c>
      <c r="ES7" s="193">
        <v>176.52</v>
      </c>
      <c r="ET7" s="193">
        <v>160.25</v>
      </c>
      <c r="EU7" s="193">
        <v>177.5</v>
      </c>
      <c r="EV7" s="193">
        <v>162.91999999999999</v>
      </c>
      <c r="EW7" s="193">
        <v>169.51</v>
      </c>
      <c r="EX7" s="193">
        <v>158.87</v>
      </c>
      <c r="EY7" s="193">
        <v>168.49</v>
      </c>
      <c r="EZ7" s="193">
        <v>170.65</v>
      </c>
      <c r="FA7" s="193">
        <v>161.15</v>
      </c>
      <c r="FB7" s="193">
        <v>170.61</v>
      </c>
      <c r="FC7" s="193">
        <v>170.13</v>
      </c>
      <c r="FD7" s="193">
        <v>168.88</v>
      </c>
      <c r="FE7" s="193">
        <v>173.01</v>
      </c>
      <c r="FF7" s="193">
        <v>157.32</v>
      </c>
      <c r="FG7" s="193">
        <v>173.24</v>
      </c>
      <c r="FH7" s="193">
        <v>158.13999999999999</v>
      </c>
      <c r="FI7" s="193">
        <v>161.91999999999999</v>
      </c>
      <c r="FJ7" s="193">
        <v>152.69</v>
      </c>
      <c r="FK7" s="193">
        <v>168.43</v>
      </c>
      <c r="FL7" s="193">
        <v>167.72</v>
      </c>
      <c r="FM7" s="193">
        <v>157.58000000000001</v>
      </c>
      <c r="FN7" s="193">
        <v>170.32</v>
      </c>
      <c r="FO7" s="193">
        <v>166.98</v>
      </c>
      <c r="FP7" s="193">
        <v>168.12</v>
      </c>
      <c r="FQ7" s="193">
        <v>171.47</v>
      </c>
      <c r="FR7" s="193">
        <v>156.47</v>
      </c>
      <c r="FS7" s="193">
        <v>170.02</v>
      </c>
      <c r="FT7" s="193">
        <v>10.65</v>
      </c>
      <c r="FU7" s="193">
        <v>50.36</v>
      </c>
      <c r="FV7" s="193">
        <v>152.85</v>
      </c>
      <c r="FW7" s="193">
        <v>167.38</v>
      </c>
      <c r="FX7" s="193">
        <v>162.75</v>
      </c>
      <c r="FY7" s="193">
        <v>157.16</v>
      </c>
      <c r="FZ7" s="193">
        <v>168.6</v>
      </c>
      <c r="GA7" s="193">
        <v>164.58</v>
      </c>
      <c r="GB7" s="193">
        <v>169.25</v>
      </c>
    </row>
    <row r="8" spans="1:184" s="29" customFormat="1">
      <c r="A8" s="41"/>
      <c r="B8" s="60">
        <f t="shared" si="1"/>
        <v>8</v>
      </c>
      <c r="C8" s="36" t="s">
        <v>6</v>
      </c>
      <c r="D8" s="29" t="s">
        <v>56</v>
      </c>
      <c r="E8" s="193">
        <v>175.44</v>
      </c>
      <c r="F8" s="193">
        <v>155.72999999999999</v>
      </c>
      <c r="G8" s="193">
        <v>169.78</v>
      </c>
      <c r="H8" s="193">
        <v>167.29</v>
      </c>
      <c r="I8" s="193">
        <v>173.06</v>
      </c>
      <c r="J8" s="193">
        <v>163.41999999999999</v>
      </c>
      <c r="K8" s="193">
        <v>169.91</v>
      </c>
      <c r="L8" s="193">
        <v>169.8</v>
      </c>
      <c r="M8" s="193">
        <v>164.47</v>
      </c>
      <c r="N8" s="193">
        <v>173.49</v>
      </c>
      <c r="O8" s="193">
        <v>168.66</v>
      </c>
      <c r="P8" s="193">
        <v>171.23</v>
      </c>
      <c r="Q8" s="193">
        <v>177.64</v>
      </c>
      <c r="R8" s="193">
        <v>158.59</v>
      </c>
      <c r="S8" s="193">
        <v>167.18</v>
      </c>
      <c r="T8" s="193">
        <v>22.93</v>
      </c>
      <c r="U8" s="193">
        <v>33.28</v>
      </c>
      <c r="V8" s="193">
        <v>166.48</v>
      </c>
      <c r="W8" s="193">
        <v>169.87</v>
      </c>
      <c r="X8" s="193">
        <v>169.32</v>
      </c>
      <c r="Y8" s="193">
        <v>164.88</v>
      </c>
      <c r="Z8" s="193">
        <v>172.55</v>
      </c>
      <c r="AA8" s="193">
        <v>168.78</v>
      </c>
      <c r="AB8" s="193">
        <v>168.45</v>
      </c>
      <c r="AC8" s="193">
        <v>172.8</v>
      </c>
      <c r="AD8" s="193">
        <v>154.91</v>
      </c>
      <c r="AE8" s="193">
        <v>166.7</v>
      </c>
      <c r="AF8" s="193">
        <v>163.62</v>
      </c>
      <c r="AG8" s="193">
        <v>170.59</v>
      </c>
      <c r="AH8" s="193">
        <v>163.65</v>
      </c>
      <c r="AI8" s="193">
        <v>168.85</v>
      </c>
      <c r="AJ8" s="193">
        <v>167.97</v>
      </c>
      <c r="AK8" s="193">
        <v>162.47999999999999</v>
      </c>
      <c r="AL8" s="193">
        <v>170.55</v>
      </c>
      <c r="AM8" s="193">
        <v>166.08</v>
      </c>
      <c r="AN8" s="193">
        <v>166.21</v>
      </c>
      <c r="AO8" s="193">
        <v>172.47</v>
      </c>
      <c r="AP8" s="193">
        <v>161.54</v>
      </c>
      <c r="AQ8" s="193">
        <v>167.83</v>
      </c>
      <c r="AR8" s="193">
        <v>164.28</v>
      </c>
      <c r="AS8" s="193">
        <v>171.78</v>
      </c>
      <c r="AT8" s="193">
        <v>164.59</v>
      </c>
      <c r="AU8" s="193">
        <v>169.74</v>
      </c>
      <c r="AV8" s="193">
        <v>171.54</v>
      </c>
      <c r="AW8" s="193">
        <v>162.93</v>
      </c>
      <c r="AX8" s="193">
        <v>170.48</v>
      </c>
      <c r="AY8" s="193">
        <v>168.49</v>
      </c>
      <c r="AZ8" s="193">
        <v>165.42</v>
      </c>
      <c r="BA8" s="193">
        <v>170.82</v>
      </c>
      <c r="BB8" s="193">
        <v>155.82</v>
      </c>
      <c r="BC8" s="193">
        <v>158.88999999999999</v>
      </c>
      <c r="BD8" s="193">
        <v>140.66</v>
      </c>
      <c r="BE8" s="193">
        <v>23.91</v>
      </c>
      <c r="BF8" s="193">
        <v>150.88999999999999</v>
      </c>
      <c r="BG8" s="193">
        <v>156.77000000000001</v>
      </c>
      <c r="BH8" s="193">
        <v>159.59</v>
      </c>
      <c r="BI8" s="193">
        <v>148.97</v>
      </c>
      <c r="BJ8" s="193">
        <v>155.96</v>
      </c>
      <c r="BK8" s="193">
        <v>155.86000000000001</v>
      </c>
      <c r="BL8" s="193">
        <v>155.15</v>
      </c>
      <c r="BM8" s="193">
        <v>172.93</v>
      </c>
      <c r="BN8" s="193">
        <v>157.69</v>
      </c>
      <c r="BO8" s="193">
        <v>159.52000000000001</v>
      </c>
      <c r="BP8" s="193">
        <v>151.65</v>
      </c>
      <c r="BQ8" s="193">
        <v>160.57</v>
      </c>
      <c r="BR8" s="193">
        <v>156.41999999999999</v>
      </c>
      <c r="BS8" s="193">
        <v>164.69</v>
      </c>
      <c r="BT8" s="193">
        <v>165.62</v>
      </c>
      <c r="BU8" s="193">
        <v>154.87</v>
      </c>
      <c r="BV8" s="193">
        <v>162.26</v>
      </c>
      <c r="BW8" s="193">
        <v>168.26</v>
      </c>
      <c r="BX8" s="193">
        <v>169.36</v>
      </c>
      <c r="BY8" s="193">
        <v>179.56</v>
      </c>
      <c r="BZ8" s="193">
        <v>165.13</v>
      </c>
      <c r="CA8" s="193">
        <v>179.86</v>
      </c>
      <c r="CB8" s="193">
        <v>168.84</v>
      </c>
      <c r="CC8" s="193">
        <v>169.28</v>
      </c>
      <c r="CD8" s="193">
        <v>161.94</v>
      </c>
      <c r="CE8" s="193">
        <v>175.91</v>
      </c>
      <c r="CF8" s="193">
        <v>174.44</v>
      </c>
      <c r="CG8" s="193">
        <v>167.3</v>
      </c>
      <c r="CH8" s="193">
        <v>177.57</v>
      </c>
      <c r="CI8" s="193">
        <v>177.29</v>
      </c>
      <c r="CJ8" s="193">
        <v>180</v>
      </c>
      <c r="CK8" s="193">
        <v>184.97</v>
      </c>
      <c r="CL8" s="193">
        <v>173.26</v>
      </c>
      <c r="CM8" s="193">
        <v>185.31</v>
      </c>
      <c r="CN8" s="193">
        <v>139.77000000000001</v>
      </c>
      <c r="CO8" s="193">
        <v>65.58</v>
      </c>
      <c r="CP8" s="193">
        <v>168.36</v>
      </c>
      <c r="CQ8" s="193">
        <v>175.78</v>
      </c>
      <c r="CR8" s="193">
        <v>175.98</v>
      </c>
      <c r="CS8" s="193">
        <v>170.53</v>
      </c>
      <c r="CT8" s="193">
        <v>179.48</v>
      </c>
      <c r="CU8" s="193">
        <v>177.62</v>
      </c>
      <c r="CV8" s="193">
        <v>179.8</v>
      </c>
      <c r="CW8" s="193">
        <v>184.04</v>
      </c>
      <c r="CX8" s="193">
        <v>166.34</v>
      </c>
      <c r="CY8" s="193">
        <v>184.65</v>
      </c>
      <c r="CZ8" s="193">
        <v>173.51</v>
      </c>
      <c r="DA8" s="193">
        <v>177.31</v>
      </c>
      <c r="DB8" s="193">
        <v>170.15</v>
      </c>
      <c r="DC8" s="193">
        <v>174.49</v>
      </c>
      <c r="DD8" s="193">
        <v>176.94</v>
      </c>
      <c r="DE8" s="193">
        <v>169.76</v>
      </c>
      <c r="DF8" s="193">
        <v>179.69</v>
      </c>
      <c r="DG8" s="193">
        <v>178.18</v>
      </c>
      <c r="DH8" s="193">
        <v>178.68</v>
      </c>
      <c r="DI8" s="193">
        <v>184</v>
      </c>
      <c r="DJ8" s="193">
        <v>166.56</v>
      </c>
      <c r="DK8" s="193">
        <v>184.04</v>
      </c>
      <c r="DL8" s="193">
        <v>173.75</v>
      </c>
      <c r="DM8" s="193">
        <v>174.32</v>
      </c>
      <c r="DN8" s="193">
        <v>167.63</v>
      </c>
      <c r="DO8" s="193">
        <v>176.97</v>
      </c>
      <c r="DP8" s="193">
        <v>176.51</v>
      </c>
      <c r="DQ8" s="193">
        <v>166.01</v>
      </c>
      <c r="DR8" s="193">
        <v>178.83</v>
      </c>
      <c r="DS8" s="193">
        <v>178.36</v>
      </c>
      <c r="DT8" s="193">
        <v>178.9</v>
      </c>
      <c r="DU8" s="193">
        <v>183.78</v>
      </c>
      <c r="DV8" s="193">
        <v>166.28</v>
      </c>
      <c r="DW8" s="193">
        <v>183.55</v>
      </c>
      <c r="DX8" s="193">
        <v>81.47</v>
      </c>
      <c r="DY8" s="193">
        <v>0</v>
      </c>
      <c r="DZ8" s="193">
        <v>155.5</v>
      </c>
      <c r="EA8" s="193">
        <v>175.84</v>
      </c>
      <c r="EB8" s="193">
        <v>175.81</v>
      </c>
      <c r="EC8" s="193">
        <v>167.45</v>
      </c>
      <c r="ED8" s="193">
        <v>175.76</v>
      </c>
      <c r="EE8" s="193">
        <v>175.46</v>
      </c>
      <c r="EF8" s="193">
        <v>177.32</v>
      </c>
      <c r="EG8" s="193">
        <v>181.94</v>
      </c>
      <c r="EH8" s="193">
        <v>170.7</v>
      </c>
      <c r="EI8" s="193">
        <v>182.05</v>
      </c>
      <c r="EJ8" s="193">
        <v>172.57</v>
      </c>
      <c r="EK8" s="193">
        <v>170.34</v>
      </c>
      <c r="EL8" s="193">
        <v>165.42</v>
      </c>
      <c r="EM8" s="193">
        <v>174.38</v>
      </c>
      <c r="EN8" s="193">
        <v>174.24</v>
      </c>
      <c r="EO8" s="193">
        <v>167.76</v>
      </c>
      <c r="EP8" s="193">
        <v>175.71</v>
      </c>
      <c r="EQ8" s="193">
        <v>174.64</v>
      </c>
      <c r="ER8" s="193">
        <v>177.78</v>
      </c>
      <c r="ES8" s="193">
        <v>181.43</v>
      </c>
      <c r="ET8" s="193">
        <v>164.41</v>
      </c>
      <c r="EU8" s="193">
        <v>182.13</v>
      </c>
      <c r="EV8" s="193">
        <v>167.8</v>
      </c>
      <c r="EW8" s="193">
        <v>172.69</v>
      </c>
      <c r="EX8" s="193">
        <v>163.11000000000001</v>
      </c>
      <c r="EY8" s="193">
        <v>173.13</v>
      </c>
      <c r="EZ8" s="193">
        <v>175.23</v>
      </c>
      <c r="FA8" s="193">
        <v>166.36</v>
      </c>
      <c r="FB8" s="193">
        <v>174.02</v>
      </c>
      <c r="FC8" s="193">
        <v>173.39</v>
      </c>
      <c r="FD8" s="193">
        <v>173.93</v>
      </c>
      <c r="FE8" s="193">
        <v>177.84</v>
      </c>
      <c r="FF8" s="193">
        <v>161.02000000000001</v>
      </c>
      <c r="FG8" s="193">
        <v>178.09</v>
      </c>
      <c r="FH8" s="193">
        <v>16.39</v>
      </c>
      <c r="FI8" s="193">
        <v>162.25</v>
      </c>
      <c r="FJ8" s="193">
        <v>158.68</v>
      </c>
      <c r="FK8" s="193">
        <v>172.59</v>
      </c>
      <c r="FL8" s="193">
        <v>173.48</v>
      </c>
      <c r="FM8" s="193">
        <v>163.26</v>
      </c>
      <c r="FN8" s="193">
        <v>175.02</v>
      </c>
      <c r="FO8" s="193">
        <v>170.44</v>
      </c>
      <c r="FP8" s="193">
        <v>172.12</v>
      </c>
      <c r="FQ8" s="193">
        <v>176.65</v>
      </c>
      <c r="FR8" s="193">
        <v>159.97999999999999</v>
      </c>
      <c r="FS8" s="193">
        <v>177.21</v>
      </c>
      <c r="FT8" s="193">
        <v>162.27000000000001</v>
      </c>
      <c r="FU8" s="193">
        <v>164.48</v>
      </c>
      <c r="FV8" s="193">
        <v>156.75</v>
      </c>
      <c r="FW8" s="193">
        <v>172.82</v>
      </c>
      <c r="FX8" s="193">
        <v>170.17</v>
      </c>
      <c r="FY8" s="193">
        <v>161.22</v>
      </c>
      <c r="FZ8" s="193">
        <v>173.1</v>
      </c>
      <c r="GA8" s="193">
        <v>168.36</v>
      </c>
      <c r="GB8" s="193">
        <v>172.4</v>
      </c>
    </row>
    <row r="9" spans="1:184" s="29" customFormat="1">
      <c r="A9" s="41"/>
      <c r="B9" s="60">
        <f t="shared" si="1"/>
        <v>9</v>
      </c>
      <c r="C9" s="36" t="s">
        <v>7</v>
      </c>
      <c r="D9" s="29" t="s">
        <v>56</v>
      </c>
      <c r="E9" s="193">
        <v>187.09</v>
      </c>
      <c r="F9" s="193">
        <v>169.41</v>
      </c>
      <c r="G9" s="193">
        <v>179.23</v>
      </c>
      <c r="H9" s="193">
        <v>174.55</v>
      </c>
      <c r="I9" s="193">
        <v>170.67</v>
      </c>
      <c r="J9" s="193">
        <v>162.03</v>
      </c>
      <c r="K9" s="193">
        <v>169.73</v>
      </c>
      <c r="L9" s="193">
        <v>170.3</v>
      </c>
      <c r="M9" s="193">
        <v>160.44</v>
      </c>
      <c r="N9" s="193">
        <v>182.81</v>
      </c>
      <c r="O9" s="193">
        <v>175.92</v>
      </c>
      <c r="P9" s="193">
        <v>183.07</v>
      </c>
      <c r="Q9" s="193">
        <v>189.93</v>
      </c>
      <c r="R9" s="193">
        <v>171.65</v>
      </c>
      <c r="S9" s="193">
        <v>81.760000000000005</v>
      </c>
      <c r="T9" s="193">
        <v>134.5</v>
      </c>
      <c r="U9" s="193">
        <v>170.49</v>
      </c>
      <c r="V9" s="193">
        <v>163.5</v>
      </c>
      <c r="W9" s="193">
        <v>170.53</v>
      </c>
      <c r="X9" s="193">
        <v>170.86</v>
      </c>
      <c r="Y9" s="193">
        <v>160.68</v>
      </c>
      <c r="Z9" s="193">
        <v>179.28</v>
      </c>
      <c r="AA9" s="193">
        <v>174.46</v>
      </c>
      <c r="AB9" s="193">
        <v>181.68</v>
      </c>
      <c r="AC9" s="193">
        <v>183.1</v>
      </c>
      <c r="AD9" s="193">
        <v>166.76</v>
      </c>
      <c r="AE9" s="193">
        <v>178.43</v>
      </c>
      <c r="AF9" s="193">
        <v>170.87</v>
      </c>
      <c r="AG9" s="193">
        <v>166.02</v>
      </c>
      <c r="AH9" s="193">
        <v>163.04</v>
      </c>
      <c r="AI9" s="193">
        <v>169.46</v>
      </c>
      <c r="AJ9" s="193">
        <v>169.65</v>
      </c>
      <c r="AK9" s="193">
        <v>158.5</v>
      </c>
      <c r="AL9" s="193">
        <v>177.53</v>
      </c>
      <c r="AM9" s="193">
        <v>173.26</v>
      </c>
      <c r="AN9" s="193">
        <v>176.02</v>
      </c>
      <c r="AO9" s="193">
        <v>180.92</v>
      </c>
      <c r="AP9" s="193">
        <v>172.21</v>
      </c>
      <c r="AQ9" s="193">
        <v>23.33</v>
      </c>
      <c r="AR9" s="193">
        <v>16.82</v>
      </c>
      <c r="AS9" s="193">
        <v>166.15</v>
      </c>
      <c r="AT9" s="193">
        <v>162.33000000000001</v>
      </c>
      <c r="AU9" s="193">
        <v>169.17</v>
      </c>
      <c r="AV9" s="193">
        <v>171.14</v>
      </c>
      <c r="AW9" s="193">
        <v>158.82</v>
      </c>
      <c r="AX9" s="193">
        <v>177.28</v>
      </c>
      <c r="AY9" s="193">
        <v>171.95</v>
      </c>
      <c r="AZ9" s="193">
        <v>174.66</v>
      </c>
      <c r="BA9" s="193">
        <v>180.87</v>
      </c>
      <c r="BB9" s="193">
        <v>165.3</v>
      </c>
      <c r="BC9" s="193">
        <v>175.55</v>
      </c>
      <c r="BD9" s="193">
        <v>166.71</v>
      </c>
      <c r="BE9" s="193">
        <v>164.9</v>
      </c>
      <c r="BF9" s="193">
        <v>161.09</v>
      </c>
      <c r="BG9" s="193">
        <v>167.09</v>
      </c>
      <c r="BH9" s="193">
        <v>168.87</v>
      </c>
      <c r="BI9" s="193">
        <v>156.30000000000001</v>
      </c>
      <c r="BJ9" s="193">
        <v>175.27</v>
      </c>
      <c r="BK9" s="193">
        <v>169.46</v>
      </c>
      <c r="BL9" s="193">
        <v>173.97</v>
      </c>
      <c r="BM9" s="193">
        <v>183.05</v>
      </c>
      <c r="BN9" s="193">
        <v>168.02</v>
      </c>
      <c r="BO9" s="193">
        <v>91.26</v>
      </c>
      <c r="BP9" s="193">
        <v>136.52000000000001</v>
      </c>
      <c r="BQ9" s="193">
        <v>167.72</v>
      </c>
      <c r="BR9" s="193">
        <v>163.61000000000001</v>
      </c>
      <c r="BS9" s="193">
        <v>172.32</v>
      </c>
      <c r="BT9" s="193">
        <v>173.19</v>
      </c>
      <c r="BU9" s="193">
        <v>161.16999999999999</v>
      </c>
      <c r="BV9" s="193">
        <v>183.44</v>
      </c>
      <c r="BW9" s="193">
        <v>180.17</v>
      </c>
      <c r="BX9" s="193">
        <v>187.26</v>
      </c>
      <c r="BY9" s="193">
        <v>194.12</v>
      </c>
      <c r="BZ9" s="193">
        <v>176.59</v>
      </c>
      <c r="CA9" s="193">
        <v>189.89</v>
      </c>
      <c r="CB9" s="193">
        <v>182.68</v>
      </c>
      <c r="CC9" s="193">
        <v>176.44</v>
      </c>
      <c r="CD9" s="193">
        <v>168.16</v>
      </c>
      <c r="CE9" s="193">
        <v>180.52</v>
      </c>
      <c r="CF9" s="193">
        <v>181.28</v>
      </c>
      <c r="CG9" s="193">
        <v>173.41</v>
      </c>
      <c r="CH9" s="193">
        <v>192.83</v>
      </c>
      <c r="CI9" s="193">
        <v>191.6</v>
      </c>
      <c r="CJ9" s="193">
        <v>198.84</v>
      </c>
      <c r="CK9" s="193">
        <v>200.99</v>
      </c>
      <c r="CL9" s="193">
        <v>188.07</v>
      </c>
      <c r="CM9" s="193">
        <v>175.04</v>
      </c>
      <c r="CN9" s="193">
        <v>81.760000000000005</v>
      </c>
      <c r="CO9" s="193">
        <v>179.83</v>
      </c>
      <c r="CP9" s="193">
        <v>175.42</v>
      </c>
      <c r="CQ9" s="193">
        <v>182.22</v>
      </c>
      <c r="CR9" s="193">
        <v>182.73</v>
      </c>
      <c r="CS9" s="193">
        <v>174.26</v>
      </c>
      <c r="CT9" s="193">
        <v>195.3</v>
      </c>
      <c r="CU9" s="193">
        <v>191.6</v>
      </c>
      <c r="CV9" s="193">
        <v>199.89</v>
      </c>
      <c r="CW9" s="193">
        <v>199.87</v>
      </c>
      <c r="CX9" s="193">
        <v>181.32</v>
      </c>
      <c r="CY9" s="193">
        <v>199.71</v>
      </c>
      <c r="CZ9" s="193">
        <v>187.54</v>
      </c>
      <c r="DA9" s="193">
        <v>179.68</v>
      </c>
      <c r="DB9" s="193">
        <v>175.93</v>
      </c>
      <c r="DC9" s="193">
        <v>182.73</v>
      </c>
      <c r="DD9" s="193">
        <v>184.48</v>
      </c>
      <c r="DE9" s="193">
        <v>172.59</v>
      </c>
      <c r="DF9" s="193">
        <v>194.85</v>
      </c>
      <c r="DG9" s="193">
        <v>192.34</v>
      </c>
      <c r="DH9" s="193">
        <v>197.4</v>
      </c>
      <c r="DI9" s="193">
        <v>199.69</v>
      </c>
      <c r="DJ9" s="193">
        <v>180.57</v>
      </c>
      <c r="DK9" s="193">
        <v>199.55</v>
      </c>
      <c r="DL9" s="193">
        <v>55.7</v>
      </c>
      <c r="DM9" s="193">
        <v>178.21</v>
      </c>
      <c r="DN9" s="193">
        <v>174.91</v>
      </c>
      <c r="DO9" s="193">
        <v>182.54</v>
      </c>
      <c r="DP9" s="193">
        <v>185.07</v>
      </c>
      <c r="DQ9" s="193">
        <v>172.31</v>
      </c>
      <c r="DR9" s="193">
        <v>195.27</v>
      </c>
      <c r="DS9" s="193">
        <v>192.33</v>
      </c>
      <c r="DT9" s="193">
        <v>196.96</v>
      </c>
      <c r="DU9" s="193">
        <v>198.8</v>
      </c>
      <c r="DV9" s="193">
        <v>179.98</v>
      </c>
      <c r="DW9" s="193">
        <v>198.29</v>
      </c>
      <c r="DX9" s="193">
        <v>186.72</v>
      </c>
      <c r="DY9" s="193">
        <v>177.76</v>
      </c>
      <c r="DZ9" s="193">
        <v>172.79</v>
      </c>
      <c r="EA9" s="193">
        <v>182.73</v>
      </c>
      <c r="EB9" s="193">
        <v>183.48</v>
      </c>
      <c r="EC9" s="193">
        <v>172.6</v>
      </c>
      <c r="ED9" s="193">
        <v>193.25</v>
      </c>
      <c r="EE9" s="193">
        <v>190.7</v>
      </c>
      <c r="EF9" s="193">
        <v>196.45</v>
      </c>
      <c r="EG9" s="193">
        <v>199.24</v>
      </c>
      <c r="EH9" s="193">
        <v>186.39</v>
      </c>
      <c r="EI9" s="193">
        <v>6.56</v>
      </c>
      <c r="EJ9" s="193">
        <v>37.090000000000003</v>
      </c>
      <c r="EK9" s="193">
        <v>177.63</v>
      </c>
      <c r="EL9" s="193">
        <v>173.18</v>
      </c>
      <c r="EM9" s="193">
        <v>183.1</v>
      </c>
      <c r="EN9" s="193">
        <v>183.45</v>
      </c>
      <c r="EO9" s="193">
        <v>173.14</v>
      </c>
      <c r="EP9" s="193">
        <v>193.17</v>
      </c>
      <c r="EQ9" s="193">
        <v>190.7</v>
      </c>
      <c r="ER9" s="193">
        <v>197.21</v>
      </c>
      <c r="ES9" s="193">
        <v>196.66</v>
      </c>
      <c r="ET9" s="193">
        <v>177.69</v>
      </c>
      <c r="EU9" s="193">
        <v>193.55</v>
      </c>
      <c r="EV9" s="193">
        <v>181.07</v>
      </c>
      <c r="EW9" s="193">
        <v>175.41</v>
      </c>
      <c r="EX9" s="193">
        <v>170.34</v>
      </c>
      <c r="EY9" s="193">
        <v>180.19</v>
      </c>
      <c r="EZ9" s="193">
        <v>181.24</v>
      </c>
      <c r="FA9" s="193">
        <v>168.98</v>
      </c>
      <c r="FB9" s="193">
        <v>189.6</v>
      </c>
      <c r="FC9" s="193">
        <v>188.78</v>
      </c>
      <c r="FD9" s="193">
        <v>193.74</v>
      </c>
      <c r="FE9" s="193">
        <v>193.41</v>
      </c>
      <c r="FF9" s="193">
        <v>175.13</v>
      </c>
      <c r="FG9" s="193">
        <v>80.25</v>
      </c>
      <c r="FH9" s="193">
        <v>161.88</v>
      </c>
      <c r="FI9" s="193">
        <v>173.34</v>
      </c>
      <c r="FJ9" s="193">
        <v>169.27</v>
      </c>
      <c r="FK9" s="193">
        <v>178.9</v>
      </c>
      <c r="FL9" s="193">
        <v>179.75</v>
      </c>
      <c r="FM9" s="193">
        <v>168</v>
      </c>
      <c r="FN9" s="193">
        <v>188.98</v>
      </c>
      <c r="FO9" s="193">
        <v>185.45</v>
      </c>
      <c r="FP9" s="193">
        <v>193.26</v>
      </c>
      <c r="FQ9" s="193">
        <v>192.65</v>
      </c>
      <c r="FR9" s="193">
        <v>174.79</v>
      </c>
      <c r="FS9" s="193">
        <v>189.56</v>
      </c>
      <c r="FT9" s="193">
        <v>181.14</v>
      </c>
      <c r="FU9" s="193">
        <v>173.73</v>
      </c>
      <c r="FV9" s="193">
        <v>169.84</v>
      </c>
      <c r="FW9" s="193">
        <v>179.37</v>
      </c>
      <c r="FX9" s="193">
        <v>177.83</v>
      </c>
      <c r="FY9" s="193">
        <v>168.32</v>
      </c>
      <c r="FZ9" s="193">
        <v>186.21</v>
      </c>
      <c r="GA9" s="193">
        <v>185.4</v>
      </c>
      <c r="GB9" s="193">
        <v>193.88</v>
      </c>
    </row>
    <row r="10" spans="1:184" s="29" customFormat="1">
      <c r="A10" s="41"/>
      <c r="B10" s="60">
        <f t="shared" si="1"/>
        <v>10</v>
      </c>
      <c r="C10" s="36" t="s">
        <v>8</v>
      </c>
      <c r="D10" s="29" t="s">
        <v>56</v>
      </c>
      <c r="E10" s="193">
        <v>182.73</v>
      </c>
      <c r="F10" s="193">
        <v>165.72</v>
      </c>
      <c r="G10" s="193">
        <v>176.58</v>
      </c>
      <c r="H10" s="193">
        <v>171.14</v>
      </c>
      <c r="I10" s="193">
        <v>166.35</v>
      </c>
      <c r="J10" s="193">
        <v>158.66</v>
      </c>
      <c r="K10" s="193">
        <v>167.27</v>
      </c>
      <c r="L10" s="193">
        <v>167.18</v>
      </c>
      <c r="M10" s="193">
        <v>158.31</v>
      </c>
      <c r="N10" s="193">
        <v>179.92</v>
      </c>
      <c r="O10" s="193">
        <v>172.51</v>
      </c>
      <c r="P10" s="193">
        <v>179.74</v>
      </c>
      <c r="Q10" s="193">
        <v>186.41</v>
      </c>
      <c r="R10" s="193">
        <v>167.52</v>
      </c>
      <c r="S10" s="193">
        <v>177.56</v>
      </c>
      <c r="T10" s="193">
        <v>173.26</v>
      </c>
      <c r="U10" s="193">
        <v>167.04</v>
      </c>
      <c r="V10" s="193">
        <v>159.88999999999999</v>
      </c>
      <c r="W10" s="193">
        <v>167.93</v>
      </c>
      <c r="X10" s="193">
        <v>167.78</v>
      </c>
      <c r="Y10" s="193">
        <v>157.97</v>
      </c>
      <c r="Z10" s="193">
        <v>177.59</v>
      </c>
      <c r="AA10" s="193">
        <v>172.01</v>
      </c>
      <c r="AB10" s="193">
        <v>178.59</v>
      </c>
      <c r="AC10" s="193">
        <v>179.25</v>
      </c>
      <c r="AD10" s="193">
        <v>162.72999999999999</v>
      </c>
      <c r="AE10" s="193">
        <v>175.28</v>
      </c>
      <c r="AF10" s="193">
        <v>56.77</v>
      </c>
      <c r="AG10" s="193">
        <v>158.12</v>
      </c>
      <c r="AH10" s="193">
        <v>160.21</v>
      </c>
      <c r="AI10" s="193">
        <v>167.17</v>
      </c>
      <c r="AJ10" s="193">
        <v>167.01</v>
      </c>
      <c r="AK10" s="193">
        <v>155.80000000000001</v>
      </c>
      <c r="AL10" s="193">
        <v>175.15</v>
      </c>
      <c r="AM10" s="193">
        <v>169.15</v>
      </c>
      <c r="AN10" s="193">
        <v>173.32</v>
      </c>
      <c r="AO10" s="193">
        <v>177.4</v>
      </c>
      <c r="AP10" s="193">
        <v>167.82</v>
      </c>
      <c r="AQ10" s="193">
        <v>174.18</v>
      </c>
      <c r="AR10" s="193">
        <v>166.51</v>
      </c>
      <c r="AS10" s="193">
        <v>163.51</v>
      </c>
      <c r="AT10" s="193">
        <v>160.41999999999999</v>
      </c>
      <c r="AU10" s="193">
        <v>166.49</v>
      </c>
      <c r="AV10" s="193">
        <v>168.07</v>
      </c>
      <c r="AW10" s="193">
        <v>156.74</v>
      </c>
      <c r="AX10" s="193">
        <v>174.51</v>
      </c>
      <c r="AY10" s="193">
        <v>169.59</v>
      </c>
      <c r="AZ10" s="193">
        <v>172.36</v>
      </c>
      <c r="BA10" s="193">
        <v>178.34</v>
      </c>
      <c r="BB10" s="193">
        <v>162.88</v>
      </c>
      <c r="BC10" s="193">
        <v>95.79</v>
      </c>
      <c r="BD10" s="193">
        <v>126.53</v>
      </c>
      <c r="BE10" s="193">
        <v>163.27000000000001</v>
      </c>
      <c r="BF10" s="193">
        <v>158.88999999999999</v>
      </c>
      <c r="BG10" s="193">
        <v>165.74</v>
      </c>
      <c r="BH10" s="193">
        <v>167.8</v>
      </c>
      <c r="BI10" s="193">
        <v>155.33000000000001</v>
      </c>
      <c r="BJ10" s="193">
        <v>173.78</v>
      </c>
      <c r="BK10" s="193">
        <v>167.45</v>
      </c>
      <c r="BL10" s="193">
        <v>171.93</v>
      </c>
      <c r="BM10" s="193">
        <v>179.35</v>
      </c>
      <c r="BN10" s="193">
        <v>164.2</v>
      </c>
      <c r="BO10" s="193">
        <v>174.4</v>
      </c>
      <c r="BP10" s="193">
        <v>168.85</v>
      </c>
      <c r="BQ10" s="193">
        <v>165.74</v>
      </c>
      <c r="BR10" s="193">
        <v>161.41999999999999</v>
      </c>
      <c r="BS10" s="193">
        <v>169.96</v>
      </c>
      <c r="BT10" s="193">
        <v>171.11</v>
      </c>
      <c r="BU10" s="193">
        <v>159.58000000000001</v>
      </c>
      <c r="BV10" s="193">
        <v>180.25</v>
      </c>
      <c r="BW10" s="193">
        <v>176.27</v>
      </c>
      <c r="BX10" s="193">
        <v>182.77</v>
      </c>
      <c r="BY10" s="193">
        <v>189.01</v>
      </c>
      <c r="BZ10" s="193">
        <v>136.06</v>
      </c>
      <c r="CA10" s="193">
        <v>0</v>
      </c>
      <c r="CB10" s="193">
        <v>77.73</v>
      </c>
      <c r="CC10" s="193">
        <v>172.46</v>
      </c>
      <c r="CD10" s="193">
        <v>165.92</v>
      </c>
      <c r="CE10" s="193">
        <v>177</v>
      </c>
      <c r="CF10" s="193">
        <v>178.09</v>
      </c>
      <c r="CG10" s="193">
        <v>169.39</v>
      </c>
      <c r="CH10" s="193">
        <v>188.42</v>
      </c>
      <c r="CI10" s="193">
        <v>187.77</v>
      </c>
      <c r="CJ10" s="193">
        <v>194.9</v>
      </c>
      <c r="CK10" s="193">
        <v>195.04</v>
      </c>
      <c r="CL10" s="193">
        <v>182.51</v>
      </c>
      <c r="CM10" s="193">
        <v>194.3</v>
      </c>
      <c r="CN10" s="193">
        <v>183.47</v>
      </c>
      <c r="CO10" s="193">
        <v>174.45</v>
      </c>
      <c r="CP10" s="193">
        <v>170.8</v>
      </c>
      <c r="CQ10" s="193">
        <v>178.04</v>
      </c>
      <c r="CR10" s="193">
        <v>178.16</v>
      </c>
      <c r="CS10" s="193">
        <v>170.27</v>
      </c>
      <c r="CT10" s="193">
        <v>189.43</v>
      </c>
      <c r="CU10" s="193">
        <v>186.2</v>
      </c>
      <c r="CV10" s="193">
        <v>193.59</v>
      </c>
      <c r="CW10" s="193">
        <v>194.98</v>
      </c>
      <c r="CX10" s="193">
        <v>120.12</v>
      </c>
      <c r="CY10" s="193">
        <v>119.44</v>
      </c>
      <c r="CZ10" s="193">
        <v>182.87</v>
      </c>
      <c r="DA10" s="193">
        <v>174.73</v>
      </c>
      <c r="DB10" s="193">
        <v>171.4</v>
      </c>
      <c r="DC10" s="193">
        <v>178.16</v>
      </c>
      <c r="DD10" s="193">
        <v>179.83</v>
      </c>
      <c r="DE10" s="193">
        <v>169.36</v>
      </c>
      <c r="DF10" s="193">
        <v>189.54</v>
      </c>
      <c r="DG10" s="193">
        <v>188.29</v>
      </c>
      <c r="DH10" s="193">
        <v>193.03</v>
      </c>
      <c r="DI10" s="193">
        <v>195.03</v>
      </c>
      <c r="DJ10" s="193">
        <v>176.42</v>
      </c>
      <c r="DK10" s="193">
        <v>194.49</v>
      </c>
      <c r="DL10" s="193">
        <v>182.97</v>
      </c>
      <c r="DM10" s="193">
        <v>175.12</v>
      </c>
      <c r="DN10" s="193">
        <v>171.37</v>
      </c>
      <c r="DO10" s="193">
        <v>179.17</v>
      </c>
      <c r="DP10" s="193">
        <v>180.35</v>
      </c>
      <c r="DQ10" s="193">
        <v>168.96</v>
      </c>
      <c r="DR10" s="193">
        <v>190.8</v>
      </c>
      <c r="DS10" s="193">
        <v>187.94</v>
      </c>
      <c r="DT10" s="193">
        <v>193.3</v>
      </c>
      <c r="DU10" s="193">
        <v>194.72</v>
      </c>
      <c r="DV10" s="193">
        <v>176.28</v>
      </c>
      <c r="DW10" s="193">
        <v>149.01</v>
      </c>
      <c r="DX10" s="193">
        <v>97.61</v>
      </c>
      <c r="DY10" s="193">
        <v>174.54</v>
      </c>
      <c r="DZ10" s="193">
        <v>169.47</v>
      </c>
      <c r="EA10" s="193">
        <v>178.93</v>
      </c>
      <c r="EB10" s="193">
        <v>178.6</v>
      </c>
      <c r="EC10" s="193">
        <v>169.49</v>
      </c>
      <c r="ED10" s="193">
        <v>188.8</v>
      </c>
      <c r="EE10" s="193">
        <v>186.46</v>
      </c>
      <c r="EF10" s="193">
        <v>192.5</v>
      </c>
      <c r="EG10" s="193">
        <v>194.72</v>
      </c>
      <c r="EH10" s="193">
        <v>182.49</v>
      </c>
      <c r="EI10" s="193">
        <v>192.31</v>
      </c>
      <c r="EJ10" s="193">
        <v>183.25</v>
      </c>
      <c r="EK10" s="193">
        <v>174.35</v>
      </c>
      <c r="EL10" s="193">
        <v>170.02</v>
      </c>
      <c r="EM10" s="193">
        <v>179.75</v>
      </c>
      <c r="EN10" s="193">
        <v>179.34</v>
      </c>
      <c r="EO10" s="193">
        <v>169.51</v>
      </c>
      <c r="EP10" s="193">
        <v>188.44</v>
      </c>
      <c r="EQ10" s="193">
        <v>186.5</v>
      </c>
      <c r="ER10" s="193">
        <v>193.42</v>
      </c>
      <c r="ES10" s="193">
        <v>193.54</v>
      </c>
      <c r="ET10" s="193">
        <v>175.39</v>
      </c>
      <c r="EU10" s="193">
        <v>129</v>
      </c>
      <c r="EV10" s="193">
        <v>113.55</v>
      </c>
      <c r="EW10" s="193">
        <v>172.96</v>
      </c>
      <c r="EX10" s="193">
        <v>168.81</v>
      </c>
      <c r="EY10" s="193">
        <v>177.88</v>
      </c>
      <c r="EZ10" s="193">
        <v>177.83</v>
      </c>
      <c r="FA10" s="193">
        <v>167.03</v>
      </c>
      <c r="FB10" s="193">
        <v>186.39</v>
      </c>
      <c r="FC10" s="193">
        <v>184.75</v>
      </c>
      <c r="FD10" s="193">
        <v>191.38</v>
      </c>
      <c r="FE10" s="193">
        <v>189.33</v>
      </c>
      <c r="FF10" s="193">
        <v>171.31</v>
      </c>
      <c r="FG10" s="193">
        <v>186.33</v>
      </c>
      <c r="FH10" s="193">
        <v>177.89</v>
      </c>
      <c r="FI10" s="193">
        <v>170.72</v>
      </c>
      <c r="FJ10" s="193">
        <v>166.96</v>
      </c>
      <c r="FK10" s="193">
        <v>176.33</v>
      </c>
      <c r="FL10" s="193">
        <v>176.72</v>
      </c>
      <c r="FM10" s="193">
        <v>166.24</v>
      </c>
      <c r="FN10" s="193">
        <v>185.08</v>
      </c>
      <c r="FO10" s="193">
        <v>181.99</v>
      </c>
      <c r="FP10" s="193">
        <v>189.42</v>
      </c>
      <c r="FQ10" s="193">
        <v>188.18</v>
      </c>
      <c r="FR10" s="193">
        <v>170.7</v>
      </c>
      <c r="FS10" s="193">
        <v>185.27</v>
      </c>
      <c r="FT10" s="193">
        <v>177.44</v>
      </c>
      <c r="FU10" s="193">
        <v>169.4</v>
      </c>
      <c r="FV10" s="193">
        <v>165.4</v>
      </c>
      <c r="FW10" s="193">
        <v>176</v>
      </c>
      <c r="FX10" s="193">
        <v>173.6</v>
      </c>
      <c r="FY10" s="193">
        <v>131.77000000000001</v>
      </c>
      <c r="FZ10" s="193">
        <v>0</v>
      </c>
      <c r="GA10" s="193">
        <v>77.88</v>
      </c>
      <c r="GB10" s="193">
        <v>190</v>
      </c>
    </row>
    <row r="11" spans="1:184" s="29" customFormat="1">
      <c r="A11" s="41"/>
      <c r="B11" s="60">
        <f t="shared" si="1"/>
        <v>11</v>
      </c>
      <c r="C11" s="36" t="s">
        <v>9</v>
      </c>
      <c r="D11" s="29" t="s">
        <v>56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33.31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3">
        <v>0</v>
      </c>
      <c r="AI11" s="193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3"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46.08</v>
      </c>
      <c r="CF11" s="193">
        <v>42.82</v>
      </c>
      <c r="CG11" s="193">
        <v>0</v>
      </c>
      <c r="CH11" s="193">
        <v>0</v>
      </c>
      <c r="CI11" s="193">
        <v>0</v>
      </c>
      <c r="CJ11" s="193">
        <v>0</v>
      </c>
      <c r="CK11" s="193">
        <v>11.79</v>
      </c>
      <c r="CL11" s="193">
        <v>13.34</v>
      </c>
      <c r="CM11" s="193">
        <v>0</v>
      </c>
      <c r="CN11" s="193">
        <v>0</v>
      </c>
      <c r="CO11" s="193">
        <v>0</v>
      </c>
      <c r="CP11" s="193">
        <v>41.36</v>
      </c>
      <c r="CQ11" s="193">
        <v>83.32</v>
      </c>
      <c r="CR11" s="193">
        <v>68.36</v>
      </c>
      <c r="CS11" s="193">
        <v>44.52</v>
      </c>
      <c r="CT11" s="193">
        <v>9.5</v>
      </c>
      <c r="CU11" s="193">
        <v>12.22</v>
      </c>
      <c r="CV11" s="193">
        <v>37.76</v>
      </c>
      <c r="CW11" s="193">
        <v>56.62</v>
      </c>
      <c r="CX11" s="193">
        <v>53.41</v>
      </c>
      <c r="CY11" s="193">
        <v>45.85</v>
      </c>
      <c r="CZ11" s="193">
        <v>53.52</v>
      </c>
      <c r="DA11" s="193">
        <v>41.88</v>
      </c>
      <c r="DB11" s="193">
        <v>62.26</v>
      </c>
      <c r="DC11" s="193">
        <v>63.79</v>
      </c>
      <c r="DD11" s="193">
        <v>63.86</v>
      </c>
      <c r="DE11" s="193">
        <v>50.3</v>
      </c>
      <c r="DF11" s="193">
        <v>28.5</v>
      </c>
      <c r="DG11" s="193">
        <v>14.85</v>
      </c>
      <c r="DH11" s="193">
        <v>31.73</v>
      </c>
      <c r="DI11" s="193">
        <v>48.81</v>
      </c>
      <c r="DJ11" s="193">
        <v>48.51</v>
      </c>
      <c r="DK11" s="193">
        <v>37.770000000000003</v>
      </c>
      <c r="DL11" s="193">
        <v>31.35</v>
      </c>
      <c r="DM11" s="193">
        <v>42.31</v>
      </c>
      <c r="DN11" s="193">
        <v>62.26</v>
      </c>
      <c r="DO11" s="193">
        <v>62.79</v>
      </c>
      <c r="DP11" s="193">
        <v>64.86</v>
      </c>
      <c r="DQ11" s="193">
        <v>44.96</v>
      </c>
      <c r="DR11" s="193">
        <v>26.64</v>
      </c>
      <c r="DS11" s="193">
        <v>16.36</v>
      </c>
      <c r="DT11" s="193">
        <v>27.7</v>
      </c>
      <c r="DU11" s="193">
        <v>49.33</v>
      </c>
      <c r="DV11" s="193">
        <v>42.07</v>
      </c>
      <c r="DW11" s="193">
        <v>39.81</v>
      </c>
      <c r="DX11" s="193">
        <v>28.73</v>
      </c>
      <c r="DY11" s="193">
        <v>39.81</v>
      </c>
      <c r="DZ11" s="193">
        <v>56.08</v>
      </c>
      <c r="EA11" s="193">
        <v>55.59</v>
      </c>
      <c r="EB11" s="193">
        <v>62.85</v>
      </c>
      <c r="EC11" s="193">
        <v>39.36</v>
      </c>
      <c r="ED11" s="193">
        <v>24.91</v>
      </c>
      <c r="EE11" s="193">
        <v>15.85</v>
      </c>
      <c r="EF11" s="193">
        <v>16.489999999999998</v>
      </c>
      <c r="EG11" s="193">
        <v>43.92</v>
      </c>
      <c r="EH11" s="193">
        <v>43.97</v>
      </c>
      <c r="EI11" s="193">
        <v>33.96</v>
      </c>
      <c r="EJ11" s="193">
        <v>15.2</v>
      </c>
      <c r="EK11" s="193">
        <v>22.41</v>
      </c>
      <c r="EL11" s="193">
        <v>45.03</v>
      </c>
      <c r="EM11" s="193">
        <v>58.03</v>
      </c>
      <c r="EN11" s="193">
        <v>57.03</v>
      </c>
      <c r="EO11" s="193">
        <v>43.61</v>
      </c>
      <c r="EP11" s="193">
        <v>8.5500000000000007</v>
      </c>
      <c r="EQ11" s="193">
        <v>7.21</v>
      </c>
      <c r="ER11" s="193">
        <v>20.05</v>
      </c>
      <c r="ES11" s="193">
        <v>42.98</v>
      </c>
      <c r="ET11" s="193">
        <v>34.97</v>
      </c>
      <c r="EU11" s="193">
        <v>37.15</v>
      </c>
      <c r="EV11" s="193">
        <v>14.01</v>
      </c>
      <c r="EW11" s="193">
        <v>23.7</v>
      </c>
      <c r="EX11" s="193">
        <v>43.61</v>
      </c>
      <c r="EY11" s="193">
        <v>57.53</v>
      </c>
      <c r="EZ11" s="193">
        <v>52.77</v>
      </c>
      <c r="FA11" s="193">
        <v>40.14</v>
      </c>
      <c r="FB11" s="193">
        <v>6.65</v>
      </c>
      <c r="FC11" s="193">
        <v>6.95</v>
      </c>
      <c r="FD11" s="193">
        <v>20.010000000000002</v>
      </c>
      <c r="FE11" s="193">
        <v>39.979999999999997</v>
      </c>
      <c r="FF11" s="193">
        <v>38.770000000000003</v>
      </c>
      <c r="FG11" s="193">
        <v>34.909999999999997</v>
      </c>
      <c r="FH11" s="193">
        <v>11.4</v>
      </c>
      <c r="FI11" s="193">
        <v>23.7</v>
      </c>
      <c r="FJ11" s="193">
        <v>49</v>
      </c>
      <c r="FK11" s="193">
        <v>57.03</v>
      </c>
      <c r="FL11" s="193">
        <v>53.59</v>
      </c>
      <c r="FM11" s="193">
        <v>38.56</v>
      </c>
      <c r="FN11" s="193">
        <v>7.6</v>
      </c>
      <c r="FO11" s="193">
        <v>7.47</v>
      </c>
      <c r="FP11" s="193">
        <v>20.34</v>
      </c>
      <c r="FQ11" s="193">
        <v>37.89</v>
      </c>
      <c r="FR11" s="193">
        <v>37.71</v>
      </c>
      <c r="FS11" s="193">
        <v>36.25</v>
      </c>
      <c r="FT11" s="193">
        <v>13.3</v>
      </c>
      <c r="FU11" s="193">
        <v>19.95</v>
      </c>
      <c r="FV11" s="193">
        <v>50.77</v>
      </c>
      <c r="FW11" s="193">
        <v>52.09</v>
      </c>
      <c r="FX11" s="193">
        <v>58.35</v>
      </c>
      <c r="FY11" s="193">
        <v>35.67</v>
      </c>
      <c r="FZ11" s="193">
        <v>15.02</v>
      </c>
      <c r="GA11" s="193">
        <v>17.23</v>
      </c>
      <c r="GB11" s="193">
        <v>20.67</v>
      </c>
    </row>
    <row r="12" spans="1:184" s="29" customFormat="1">
      <c r="A12" s="41"/>
      <c r="B12" s="60">
        <f t="shared" si="1"/>
        <v>12</v>
      </c>
      <c r="C12" s="36" t="s">
        <v>10</v>
      </c>
      <c r="D12" s="29" t="s">
        <v>56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193">
        <v>0</v>
      </c>
      <c r="AH12" s="193">
        <v>0</v>
      </c>
      <c r="AI12" s="193">
        <v>0</v>
      </c>
      <c r="AJ12" s="193">
        <v>0</v>
      </c>
      <c r="AK12" s="193">
        <v>0</v>
      </c>
      <c r="AL12" s="193">
        <v>0</v>
      </c>
      <c r="AM12" s="193">
        <v>0</v>
      </c>
      <c r="AN12" s="193">
        <v>0</v>
      </c>
      <c r="AO12" s="193">
        <v>0</v>
      </c>
      <c r="AP12" s="193">
        <v>0</v>
      </c>
      <c r="AQ12" s="193">
        <v>0</v>
      </c>
      <c r="AR12" s="193">
        <v>0</v>
      </c>
      <c r="AS12" s="193">
        <v>0</v>
      </c>
      <c r="AT12" s="193">
        <v>0</v>
      </c>
      <c r="AU12" s="193">
        <v>0</v>
      </c>
      <c r="AV12" s="193">
        <v>0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3">
        <v>0</v>
      </c>
      <c r="DI12" s="193">
        <v>0</v>
      </c>
      <c r="DJ12" s="193">
        <v>0</v>
      </c>
      <c r="DK12" s="193">
        <v>0</v>
      </c>
      <c r="DL12" s="193">
        <v>0</v>
      </c>
      <c r="DM12" s="193">
        <v>0</v>
      </c>
      <c r="DN12" s="193">
        <v>0</v>
      </c>
      <c r="DO12" s="193">
        <v>0</v>
      </c>
      <c r="DP12" s="193">
        <v>0</v>
      </c>
      <c r="DQ12" s="193">
        <v>0</v>
      </c>
      <c r="DR12" s="193">
        <v>0</v>
      </c>
      <c r="DS12" s="193">
        <v>0</v>
      </c>
      <c r="DT12" s="193">
        <v>0</v>
      </c>
      <c r="DU12" s="193">
        <v>0</v>
      </c>
      <c r="DV12" s="193">
        <v>0</v>
      </c>
      <c r="DW12" s="193">
        <v>0</v>
      </c>
      <c r="DX12" s="193">
        <v>0</v>
      </c>
      <c r="DY12" s="193">
        <v>0</v>
      </c>
      <c r="DZ12" s="193">
        <v>0</v>
      </c>
      <c r="EA12" s="193">
        <v>0</v>
      </c>
      <c r="EB12" s="193">
        <v>0</v>
      </c>
      <c r="EC12" s="193">
        <v>0</v>
      </c>
      <c r="ED12" s="193">
        <v>0</v>
      </c>
      <c r="EE12" s="193">
        <v>0</v>
      </c>
      <c r="EF12" s="193">
        <v>0</v>
      </c>
      <c r="EG12" s="193">
        <v>0</v>
      </c>
      <c r="EH12" s="193">
        <v>0</v>
      </c>
      <c r="EI12" s="193">
        <v>0</v>
      </c>
      <c r="EJ12" s="193">
        <v>0</v>
      </c>
      <c r="EK12" s="193">
        <v>0</v>
      </c>
      <c r="EL12" s="193">
        <v>0</v>
      </c>
      <c r="EM12" s="193">
        <v>0</v>
      </c>
      <c r="EN12" s="193">
        <v>0</v>
      </c>
      <c r="EO12" s="193">
        <v>0</v>
      </c>
      <c r="EP12" s="193">
        <v>0</v>
      </c>
      <c r="EQ12" s="193">
        <v>0</v>
      </c>
      <c r="ER12" s="193">
        <v>0</v>
      </c>
      <c r="ES12" s="193">
        <v>0</v>
      </c>
      <c r="ET12" s="193">
        <v>0</v>
      </c>
      <c r="EU12" s="193">
        <v>0</v>
      </c>
      <c r="EV12" s="193">
        <v>0</v>
      </c>
      <c r="EW12" s="193">
        <v>0</v>
      </c>
      <c r="EX12" s="193">
        <v>0</v>
      </c>
      <c r="EY12" s="193">
        <v>0</v>
      </c>
      <c r="EZ12" s="193">
        <v>0</v>
      </c>
      <c r="FA12" s="193">
        <v>0</v>
      </c>
      <c r="FB12" s="193">
        <v>0</v>
      </c>
      <c r="FC12" s="193">
        <v>0</v>
      </c>
      <c r="FD12" s="193">
        <v>0</v>
      </c>
      <c r="FE12" s="193">
        <v>0</v>
      </c>
      <c r="FF12" s="193">
        <v>0</v>
      </c>
      <c r="FG12" s="193">
        <v>0</v>
      </c>
      <c r="FH12" s="193">
        <v>0</v>
      </c>
      <c r="FI12" s="193">
        <v>0</v>
      </c>
      <c r="FJ12" s="193">
        <v>0</v>
      </c>
      <c r="FK12" s="193">
        <v>0</v>
      </c>
      <c r="FL12" s="193">
        <v>0</v>
      </c>
      <c r="FM12" s="193">
        <v>0</v>
      </c>
      <c r="FN12" s="193">
        <v>0</v>
      </c>
      <c r="FO12" s="193">
        <v>0</v>
      </c>
      <c r="FP12" s="193">
        <v>0</v>
      </c>
      <c r="FQ12" s="193">
        <v>0</v>
      </c>
      <c r="FR12" s="193">
        <v>0</v>
      </c>
      <c r="FS12" s="193">
        <v>0</v>
      </c>
      <c r="FT12" s="193">
        <v>0</v>
      </c>
      <c r="FU12" s="193">
        <v>0</v>
      </c>
      <c r="FV12" s="193">
        <v>0</v>
      </c>
      <c r="FW12" s="193">
        <v>0</v>
      </c>
      <c r="FX12" s="193">
        <v>0</v>
      </c>
      <c r="FY12" s="193">
        <v>0</v>
      </c>
      <c r="FZ12" s="193">
        <v>0</v>
      </c>
      <c r="GA12" s="193">
        <v>0</v>
      </c>
      <c r="GB12" s="193">
        <v>0</v>
      </c>
    </row>
    <row r="13" spans="1:184" s="29" customFormat="1">
      <c r="A13" s="41"/>
      <c r="B13" s="60">
        <f t="shared" si="1"/>
        <v>13</v>
      </c>
      <c r="C13" s="36" t="s">
        <v>100</v>
      </c>
      <c r="D13" s="29" t="s">
        <v>56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0</v>
      </c>
      <c r="AP13" s="193">
        <v>0</v>
      </c>
      <c r="AQ13" s="193">
        <v>0</v>
      </c>
      <c r="AR13" s="193">
        <v>0</v>
      </c>
      <c r="AS13" s="193">
        <v>0</v>
      </c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3">
        <v>0</v>
      </c>
      <c r="DI13" s="193">
        <v>0</v>
      </c>
      <c r="DJ13" s="193">
        <v>0</v>
      </c>
      <c r="DK13" s="193">
        <v>0</v>
      </c>
      <c r="DL13" s="193">
        <v>0</v>
      </c>
      <c r="DM13" s="193">
        <v>0</v>
      </c>
      <c r="DN13" s="193">
        <v>0</v>
      </c>
      <c r="DO13" s="193">
        <v>0</v>
      </c>
      <c r="DP13" s="193">
        <v>0</v>
      </c>
      <c r="DQ13" s="193">
        <v>0</v>
      </c>
      <c r="DR13" s="193">
        <v>0</v>
      </c>
      <c r="DS13" s="193">
        <v>0</v>
      </c>
      <c r="DT13" s="193">
        <v>0</v>
      </c>
      <c r="DU13" s="193">
        <v>0</v>
      </c>
      <c r="DV13" s="193">
        <v>0</v>
      </c>
      <c r="DW13" s="193">
        <v>0</v>
      </c>
      <c r="DX13" s="193">
        <v>0</v>
      </c>
      <c r="DY13" s="193">
        <v>0</v>
      </c>
      <c r="DZ13" s="193">
        <v>0</v>
      </c>
      <c r="EA13" s="193">
        <v>0</v>
      </c>
      <c r="EB13" s="193">
        <v>0</v>
      </c>
      <c r="EC13" s="193">
        <v>0</v>
      </c>
      <c r="ED13" s="193">
        <v>0</v>
      </c>
      <c r="EE13" s="193">
        <v>0</v>
      </c>
      <c r="EF13" s="193">
        <v>0</v>
      </c>
      <c r="EG13" s="193">
        <v>0</v>
      </c>
      <c r="EH13" s="193">
        <v>0</v>
      </c>
      <c r="EI13" s="193">
        <v>0</v>
      </c>
      <c r="EJ13" s="193">
        <v>0</v>
      </c>
      <c r="EK13" s="193">
        <v>0</v>
      </c>
      <c r="EL13" s="193">
        <v>0</v>
      </c>
      <c r="EM13" s="193">
        <v>0</v>
      </c>
      <c r="EN13" s="193">
        <v>0</v>
      </c>
      <c r="EO13" s="193">
        <v>0</v>
      </c>
      <c r="EP13" s="193">
        <v>0</v>
      </c>
      <c r="EQ13" s="193">
        <v>0</v>
      </c>
      <c r="ER13" s="193">
        <v>0</v>
      </c>
      <c r="ES13" s="193">
        <v>0</v>
      </c>
      <c r="ET13" s="193">
        <v>0</v>
      </c>
      <c r="EU13" s="193">
        <v>0</v>
      </c>
      <c r="EV13" s="193">
        <v>0</v>
      </c>
      <c r="EW13" s="193">
        <v>0</v>
      </c>
      <c r="EX13" s="193">
        <v>0</v>
      </c>
      <c r="EY13" s="193">
        <v>0</v>
      </c>
      <c r="EZ13" s="193">
        <v>0</v>
      </c>
      <c r="FA13" s="193">
        <v>0</v>
      </c>
      <c r="FB13" s="193">
        <v>0</v>
      </c>
      <c r="FC13" s="193">
        <v>0</v>
      </c>
      <c r="FD13" s="193">
        <v>0</v>
      </c>
      <c r="FE13" s="193">
        <v>0</v>
      </c>
      <c r="FF13" s="193">
        <v>0</v>
      </c>
      <c r="FG13" s="193">
        <v>0</v>
      </c>
      <c r="FH13" s="193">
        <v>0</v>
      </c>
      <c r="FI13" s="193">
        <v>0</v>
      </c>
      <c r="FJ13" s="193">
        <v>0</v>
      </c>
      <c r="FK13" s="193">
        <v>0</v>
      </c>
      <c r="FL13" s="193">
        <v>0</v>
      </c>
      <c r="FM13" s="193">
        <v>0</v>
      </c>
      <c r="FN13" s="193">
        <v>0</v>
      </c>
      <c r="FO13" s="193">
        <v>0</v>
      </c>
      <c r="FP13" s="193">
        <v>0</v>
      </c>
      <c r="FQ13" s="193">
        <v>0</v>
      </c>
      <c r="FR13" s="193">
        <v>0</v>
      </c>
      <c r="FS13" s="193">
        <v>0</v>
      </c>
      <c r="FT13" s="193">
        <v>0</v>
      </c>
      <c r="FU13" s="193">
        <v>0</v>
      </c>
      <c r="FV13" s="193">
        <v>0</v>
      </c>
      <c r="FW13" s="193">
        <v>0</v>
      </c>
      <c r="FX13" s="193">
        <v>0</v>
      </c>
      <c r="FY13" s="193">
        <v>0</v>
      </c>
      <c r="FZ13" s="193">
        <v>0</v>
      </c>
      <c r="GA13" s="193">
        <v>0</v>
      </c>
      <c r="GB13" s="193">
        <v>0</v>
      </c>
    </row>
    <row r="14" spans="1:184" s="29" customFormat="1">
      <c r="A14" s="461"/>
      <c r="B14" s="60">
        <f t="shared" si="1"/>
        <v>14</v>
      </c>
      <c r="C14" s="37" t="s">
        <v>289</v>
      </c>
      <c r="D14" s="31" t="s">
        <v>56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194">
        <v>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0</v>
      </c>
      <c r="ET14" s="194">
        <v>0</v>
      </c>
      <c r="EU14" s="194">
        <v>0</v>
      </c>
      <c r="EV14" s="194">
        <v>0</v>
      </c>
      <c r="EW14" s="194">
        <v>0</v>
      </c>
      <c r="EX14" s="194">
        <v>0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0</v>
      </c>
      <c r="FL14" s="194">
        <v>0</v>
      </c>
      <c r="FM14" s="194">
        <v>0</v>
      </c>
      <c r="FN14" s="194">
        <v>0</v>
      </c>
      <c r="FO14" s="194">
        <v>0</v>
      </c>
      <c r="FP14" s="194">
        <v>0</v>
      </c>
      <c r="FQ14" s="194">
        <v>0</v>
      </c>
      <c r="FR14" s="194">
        <v>0</v>
      </c>
      <c r="FS14" s="194">
        <v>0</v>
      </c>
      <c r="FT14" s="194">
        <v>0</v>
      </c>
      <c r="FU14" s="194">
        <v>0</v>
      </c>
      <c r="FV14" s="194">
        <v>0</v>
      </c>
      <c r="FW14" s="194">
        <v>0</v>
      </c>
      <c r="FX14" s="194">
        <v>0</v>
      </c>
      <c r="FY14" s="194">
        <v>0</v>
      </c>
      <c r="FZ14" s="194">
        <v>0</v>
      </c>
      <c r="GA14" s="194">
        <v>0</v>
      </c>
      <c r="GB14" s="194">
        <v>0</v>
      </c>
    </row>
    <row r="15" spans="1:184" s="29" customFormat="1">
      <c r="A15" s="41"/>
      <c r="B15" s="60">
        <f t="shared" si="1"/>
        <v>15</v>
      </c>
      <c r="C15" s="461"/>
      <c r="D15" s="32" t="s">
        <v>57</v>
      </c>
      <c r="E15" s="195">
        <v>1050.93</v>
      </c>
      <c r="F15" s="195">
        <v>940.26</v>
      </c>
      <c r="G15" s="195">
        <v>1006.98</v>
      </c>
      <c r="H15" s="195">
        <v>928.45999999999992</v>
      </c>
      <c r="I15" s="195">
        <v>850.33999999999992</v>
      </c>
      <c r="J15" s="195">
        <v>942.19999999999993</v>
      </c>
      <c r="K15" s="195">
        <v>1019.81</v>
      </c>
      <c r="L15" s="195">
        <v>989.56999999999994</v>
      </c>
      <c r="M15" s="195">
        <v>949.36999999999989</v>
      </c>
      <c r="N15" s="195">
        <v>949.69999999999993</v>
      </c>
      <c r="O15" s="195">
        <v>951.44999999999993</v>
      </c>
      <c r="P15" s="195">
        <v>1022.45</v>
      </c>
      <c r="Q15" s="195">
        <v>1063.94</v>
      </c>
      <c r="R15" s="195">
        <v>952.9799999999999</v>
      </c>
      <c r="S15" s="195">
        <v>905.57999999999993</v>
      </c>
      <c r="T15" s="195">
        <v>796.2</v>
      </c>
      <c r="U15" s="195">
        <v>839.39</v>
      </c>
      <c r="V15" s="195">
        <v>953.68</v>
      </c>
      <c r="W15" s="195">
        <v>990.34999999999991</v>
      </c>
      <c r="X15" s="195">
        <v>990.27</v>
      </c>
      <c r="Y15" s="195">
        <v>946.26</v>
      </c>
      <c r="Z15" s="195">
        <v>996.51</v>
      </c>
      <c r="AA15" s="195">
        <v>989.56</v>
      </c>
      <c r="AB15" s="195">
        <v>1008.9400000000002</v>
      </c>
      <c r="AC15" s="195">
        <v>1032.5100000000002</v>
      </c>
      <c r="AD15" s="195">
        <v>937.17</v>
      </c>
      <c r="AE15" s="195">
        <v>998.1400000000001</v>
      </c>
      <c r="AF15" s="195">
        <v>855.24</v>
      </c>
      <c r="AG15" s="195">
        <v>822.36</v>
      </c>
      <c r="AH15" s="195">
        <v>951.44999999999993</v>
      </c>
      <c r="AI15" s="195">
        <v>987.69</v>
      </c>
      <c r="AJ15" s="195">
        <v>985.36</v>
      </c>
      <c r="AK15" s="195">
        <v>935.38000000000011</v>
      </c>
      <c r="AL15" s="195">
        <v>949.11</v>
      </c>
      <c r="AM15" s="195">
        <v>976.97</v>
      </c>
      <c r="AN15" s="193">
        <v>987.33999999999992</v>
      </c>
      <c r="AO15" s="193">
        <v>1029.57</v>
      </c>
      <c r="AP15" s="193">
        <v>970.6400000000001</v>
      </c>
      <c r="AQ15" s="193">
        <v>846.98</v>
      </c>
      <c r="AR15" s="193">
        <v>788.88000000000011</v>
      </c>
      <c r="AS15" s="193">
        <v>848.4899999999999</v>
      </c>
      <c r="AT15" s="193">
        <v>955.69</v>
      </c>
      <c r="AU15" s="193">
        <v>986.64</v>
      </c>
      <c r="AV15" s="193">
        <v>998.14999999999986</v>
      </c>
      <c r="AW15" s="193">
        <v>942.05</v>
      </c>
      <c r="AX15" s="193">
        <v>986.08999999999992</v>
      </c>
      <c r="AY15" s="193">
        <v>985.0200000000001</v>
      </c>
      <c r="AZ15" s="193">
        <v>984.13</v>
      </c>
      <c r="BA15" s="193">
        <v>1027.68</v>
      </c>
      <c r="BB15" s="193">
        <v>935.82999999999981</v>
      </c>
      <c r="BC15" s="193">
        <v>897.67000000000007</v>
      </c>
      <c r="BD15" s="193">
        <v>852.78</v>
      </c>
      <c r="BE15" s="193">
        <v>807.69</v>
      </c>
      <c r="BF15" s="193">
        <v>918.13</v>
      </c>
      <c r="BG15" s="193">
        <v>951.36</v>
      </c>
      <c r="BH15" s="193">
        <v>963.81</v>
      </c>
      <c r="BI15" s="193">
        <v>889.41</v>
      </c>
      <c r="BJ15" s="193">
        <v>880.11</v>
      </c>
      <c r="BK15" s="193">
        <v>896.69</v>
      </c>
      <c r="BL15" s="193">
        <v>954.66000000000008</v>
      </c>
      <c r="BM15" s="193">
        <v>1035.9599999999998</v>
      </c>
      <c r="BN15" s="193">
        <v>946.95</v>
      </c>
      <c r="BO15" s="193">
        <v>897.18</v>
      </c>
      <c r="BP15" s="193">
        <v>881.14</v>
      </c>
      <c r="BQ15" s="193">
        <v>933.12000000000012</v>
      </c>
      <c r="BR15" s="193">
        <v>938</v>
      </c>
      <c r="BS15" s="193">
        <v>985.84999999999991</v>
      </c>
      <c r="BT15" s="193">
        <v>993.00000000000011</v>
      </c>
      <c r="BU15" s="193">
        <v>849.03</v>
      </c>
      <c r="BV15" s="193">
        <v>844.13</v>
      </c>
      <c r="BW15" s="193">
        <v>981.76999999999987</v>
      </c>
      <c r="BX15" s="193">
        <v>1036.8</v>
      </c>
      <c r="BY15" s="193">
        <v>1081.08</v>
      </c>
      <c r="BZ15" s="193">
        <v>952.32999999999993</v>
      </c>
      <c r="CA15" s="193">
        <v>889.7</v>
      </c>
      <c r="CB15" s="193">
        <v>768.45</v>
      </c>
      <c r="CC15" s="193">
        <v>862.31</v>
      </c>
      <c r="CD15" s="193">
        <v>966.93999999999994</v>
      </c>
      <c r="CE15" s="193">
        <v>1084.0899999999999</v>
      </c>
      <c r="CF15" s="193">
        <v>1083.3999999999999</v>
      </c>
      <c r="CG15" s="193">
        <v>998.49</v>
      </c>
      <c r="CH15" s="193">
        <v>991.67000000000007</v>
      </c>
      <c r="CI15" s="193">
        <v>1064.48</v>
      </c>
      <c r="CJ15" s="193">
        <v>1094.53</v>
      </c>
      <c r="CK15" s="193">
        <v>1124.02</v>
      </c>
      <c r="CL15" s="193">
        <v>1054.83</v>
      </c>
      <c r="CM15" s="193">
        <v>1085.5</v>
      </c>
      <c r="CN15" s="193">
        <v>889.59</v>
      </c>
      <c r="CO15" s="193">
        <v>914.53</v>
      </c>
      <c r="CP15" s="193">
        <v>1046.52</v>
      </c>
      <c r="CQ15" s="193">
        <v>1131.1099999999999</v>
      </c>
      <c r="CR15" s="193">
        <v>1114.9299999999998</v>
      </c>
      <c r="CS15" s="193">
        <v>1052.99</v>
      </c>
      <c r="CT15" s="193">
        <v>1068.6400000000001</v>
      </c>
      <c r="CU15" s="193">
        <v>1078.68</v>
      </c>
      <c r="CV15" s="193">
        <v>1132.57</v>
      </c>
      <c r="CW15" s="193">
        <v>1166.8099999999997</v>
      </c>
      <c r="CX15" s="193">
        <v>1001.3399999999999</v>
      </c>
      <c r="CY15" s="193">
        <v>1042.51</v>
      </c>
      <c r="CZ15" s="193">
        <v>1042.53</v>
      </c>
      <c r="DA15" s="193">
        <v>941.83</v>
      </c>
      <c r="DB15" s="193">
        <v>1071.5700000000002</v>
      </c>
      <c r="DC15" s="193">
        <v>1105.6400000000001</v>
      </c>
      <c r="DD15" s="193">
        <v>1118.82</v>
      </c>
      <c r="DE15" s="193">
        <v>1050.3800000000001</v>
      </c>
      <c r="DF15" s="193">
        <v>1024.67</v>
      </c>
      <c r="DG15" s="193">
        <v>1088.1500000000001</v>
      </c>
      <c r="DH15" s="193">
        <v>1120.6200000000001</v>
      </c>
      <c r="DI15" s="193">
        <v>1157.55</v>
      </c>
      <c r="DJ15" s="193">
        <v>1051.22</v>
      </c>
      <c r="DK15" s="193">
        <v>1146.6099999999999</v>
      </c>
      <c r="DL15" s="193">
        <v>937.72000000000014</v>
      </c>
      <c r="DM15" s="193">
        <v>903.68000000000006</v>
      </c>
      <c r="DN15" s="193">
        <v>1063.3399999999999</v>
      </c>
      <c r="DO15" s="193">
        <v>1110.26</v>
      </c>
      <c r="DP15" s="193">
        <v>1120.3399999999999</v>
      </c>
      <c r="DQ15" s="193">
        <v>1038.44</v>
      </c>
      <c r="DR15" s="193">
        <v>1087.4900000000002</v>
      </c>
      <c r="DS15" s="193">
        <v>1089.3399999999999</v>
      </c>
      <c r="DT15" s="193">
        <v>1114.95</v>
      </c>
      <c r="DU15" s="193">
        <v>1155.58</v>
      </c>
      <c r="DV15" s="193">
        <v>1042.82</v>
      </c>
      <c r="DW15" s="193">
        <v>1099.4099999999999</v>
      </c>
      <c r="DX15" s="193">
        <v>875.86000000000013</v>
      </c>
      <c r="DY15" s="193">
        <v>893.94</v>
      </c>
      <c r="DZ15" s="193">
        <v>1037.68</v>
      </c>
      <c r="EA15" s="193">
        <v>1102.78</v>
      </c>
      <c r="EB15" s="193">
        <v>1111.3799999999999</v>
      </c>
      <c r="EC15" s="193">
        <v>1036.04</v>
      </c>
      <c r="ED15" s="193">
        <v>1020.7599999999999</v>
      </c>
      <c r="EE15" s="193">
        <v>1045</v>
      </c>
      <c r="EF15" s="193">
        <v>1096.51</v>
      </c>
      <c r="EG15" s="193">
        <v>1149.0400000000002</v>
      </c>
      <c r="EH15" s="193">
        <v>1079.01</v>
      </c>
      <c r="EI15" s="193">
        <v>943.99</v>
      </c>
      <c r="EJ15" s="193">
        <v>864.46</v>
      </c>
      <c r="EK15" s="193">
        <v>914.46</v>
      </c>
      <c r="EL15" s="193">
        <v>1038.6499999999999</v>
      </c>
      <c r="EM15" s="193">
        <v>1104.93</v>
      </c>
      <c r="EN15" s="193">
        <v>1103.6699999999998</v>
      </c>
      <c r="EO15" s="193">
        <v>1045.0899999999999</v>
      </c>
      <c r="EP15" s="193">
        <v>1058.69</v>
      </c>
      <c r="EQ15" s="193">
        <v>1066.1600000000001</v>
      </c>
      <c r="ER15" s="193">
        <v>1104.73</v>
      </c>
      <c r="ES15" s="193">
        <v>1138.68</v>
      </c>
      <c r="ET15" s="193">
        <v>1027.32</v>
      </c>
      <c r="EU15" s="193">
        <v>1066.2900000000002</v>
      </c>
      <c r="EV15" s="193">
        <v>913.90999999999985</v>
      </c>
      <c r="EW15" s="193">
        <v>937.25000000000011</v>
      </c>
      <c r="EX15" s="193">
        <v>1025.33</v>
      </c>
      <c r="EY15" s="193">
        <v>1093.1099999999999</v>
      </c>
      <c r="EZ15" s="193">
        <v>1096.57</v>
      </c>
      <c r="FA15" s="193">
        <v>1026.31</v>
      </c>
      <c r="FB15" s="193">
        <v>983.4</v>
      </c>
      <c r="FC15" s="193">
        <v>995.27</v>
      </c>
      <c r="FD15" s="193">
        <v>1086.52</v>
      </c>
      <c r="FE15" s="193">
        <v>1113.25</v>
      </c>
      <c r="FF15" s="193">
        <v>1013.02</v>
      </c>
      <c r="FG15" s="193">
        <v>994.16000000000008</v>
      </c>
      <c r="FH15" s="193">
        <v>811.18999999999994</v>
      </c>
      <c r="FI15" s="193">
        <v>992.04000000000008</v>
      </c>
      <c r="FJ15" s="193">
        <v>1008.62</v>
      </c>
      <c r="FK15" s="193">
        <v>1086.08</v>
      </c>
      <c r="FL15" s="193">
        <v>1085.8699999999999</v>
      </c>
      <c r="FM15" s="193">
        <v>1010.97</v>
      </c>
      <c r="FN15" s="193">
        <v>1042.6799999999998</v>
      </c>
      <c r="FO15" s="193">
        <v>1039.97</v>
      </c>
      <c r="FP15" s="193">
        <v>1079.01</v>
      </c>
      <c r="FQ15" s="193">
        <v>1105.3600000000001</v>
      </c>
      <c r="FR15" s="193">
        <v>1007.7</v>
      </c>
      <c r="FS15" s="193">
        <v>1019.48</v>
      </c>
      <c r="FT15" s="193">
        <v>851.41999999999985</v>
      </c>
      <c r="FU15" s="193">
        <v>873.21</v>
      </c>
      <c r="FV15" s="193">
        <v>1005.56</v>
      </c>
      <c r="FW15" s="193">
        <v>1079.99</v>
      </c>
      <c r="FX15" s="193">
        <v>1071.6200000000001</v>
      </c>
      <c r="FY15" s="193">
        <v>969.34</v>
      </c>
      <c r="FZ15" s="193">
        <v>877.0200000000001</v>
      </c>
      <c r="GA15" s="193">
        <v>938.68000000000006</v>
      </c>
      <c r="GB15" s="193">
        <v>1080.97</v>
      </c>
    </row>
    <row r="16" spans="1:184" s="29" customFormat="1">
      <c r="A16" s="41"/>
      <c r="B16" s="60">
        <f t="shared" si="1"/>
        <v>16</v>
      </c>
      <c r="C16" s="461"/>
      <c r="D16" s="46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</row>
    <row r="17" spans="1:184" s="29" customFormat="1">
      <c r="A17" s="41"/>
      <c r="B17" s="60">
        <f t="shared" si="1"/>
        <v>17</v>
      </c>
      <c r="C17" s="461"/>
      <c r="D17" s="46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</row>
    <row r="18" spans="1:184" s="29" customFormat="1">
      <c r="A18" s="41"/>
      <c r="B18" s="60">
        <f t="shared" si="1"/>
        <v>18</v>
      </c>
      <c r="C18" s="34" t="s">
        <v>55</v>
      </c>
      <c r="D18" s="461" t="s">
        <v>33</v>
      </c>
      <c r="E18" s="463">
        <v>41275</v>
      </c>
      <c r="F18" s="463">
        <v>41306</v>
      </c>
      <c r="G18" s="463">
        <v>41334</v>
      </c>
      <c r="H18" s="463">
        <v>41365</v>
      </c>
      <c r="I18" s="463">
        <v>41395</v>
      </c>
      <c r="J18" s="463">
        <v>41426</v>
      </c>
      <c r="K18" s="463">
        <v>41456</v>
      </c>
      <c r="L18" s="463">
        <v>41487</v>
      </c>
      <c r="M18" s="463">
        <v>41518</v>
      </c>
      <c r="N18" s="463">
        <v>41548</v>
      </c>
      <c r="O18" s="463">
        <v>41579</v>
      </c>
      <c r="P18" s="463">
        <v>41609</v>
      </c>
      <c r="Q18" s="463">
        <v>41640</v>
      </c>
      <c r="R18" s="463">
        <v>41671</v>
      </c>
      <c r="S18" s="463">
        <v>41699</v>
      </c>
      <c r="T18" s="463">
        <v>41730</v>
      </c>
      <c r="U18" s="463">
        <v>41760</v>
      </c>
      <c r="V18" s="463">
        <v>41791</v>
      </c>
      <c r="W18" s="463">
        <v>41821</v>
      </c>
      <c r="X18" s="463">
        <v>41852</v>
      </c>
      <c r="Y18" s="463">
        <v>41883</v>
      </c>
      <c r="Z18" s="463">
        <v>41913</v>
      </c>
      <c r="AA18" s="463">
        <v>41944</v>
      </c>
      <c r="AB18" s="463">
        <v>41974</v>
      </c>
      <c r="AC18" s="463">
        <v>42005</v>
      </c>
      <c r="AD18" s="463">
        <v>42036</v>
      </c>
      <c r="AE18" s="463">
        <v>42064</v>
      </c>
      <c r="AF18" s="463">
        <v>42095</v>
      </c>
      <c r="AG18" s="463">
        <v>42125</v>
      </c>
      <c r="AH18" s="463">
        <v>42156</v>
      </c>
      <c r="AI18" s="463">
        <v>42186</v>
      </c>
      <c r="AJ18" s="463">
        <v>42217</v>
      </c>
      <c r="AK18" s="463">
        <v>42248</v>
      </c>
      <c r="AL18" s="463">
        <v>42278</v>
      </c>
      <c r="AM18" s="463">
        <v>42309</v>
      </c>
      <c r="AN18" s="191">
        <v>42339</v>
      </c>
      <c r="AO18" s="191">
        <v>42370</v>
      </c>
      <c r="AP18" s="191">
        <v>42401</v>
      </c>
      <c r="AQ18" s="191">
        <v>42430</v>
      </c>
      <c r="AR18" s="191">
        <v>42461</v>
      </c>
      <c r="AS18" s="191">
        <v>42491</v>
      </c>
      <c r="AT18" s="191">
        <v>42522</v>
      </c>
      <c r="AU18" s="191">
        <v>42552</v>
      </c>
      <c r="AV18" s="191">
        <v>42583</v>
      </c>
      <c r="AW18" s="191">
        <v>42614</v>
      </c>
      <c r="AX18" s="191">
        <v>42644</v>
      </c>
      <c r="AY18" s="191">
        <v>42675</v>
      </c>
      <c r="AZ18" s="191">
        <v>42705</v>
      </c>
      <c r="BA18" s="191">
        <v>42736</v>
      </c>
      <c r="BB18" s="191">
        <v>42767</v>
      </c>
      <c r="BC18" s="191">
        <v>42795</v>
      </c>
      <c r="BD18" s="191">
        <v>42826</v>
      </c>
      <c r="BE18" s="191">
        <v>42856</v>
      </c>
      <c r="BF18" s="191">
        <v>42887</v>
      </c>
      <c r="BG18" s="191">
        <v>42917</v>
      </c>
      <c r="BH18" s="191">
        <v>42948</v>
      </c>
      <c r="BI18" s="191">
        <v>42979</v>
      </c>
      <c r="BJ18" s="191">
        <v>43009</v>
      </c>
      <c r="BK18" s="191">
        <v>43040</v>
      </c>
      <c r="BL18" s="191">
        <v>43070</v>
      </c>
      <c r="BM18" s="191">
        <v>43101</v>
      </c>
      <c r="BN18" s="191">
        <v>43132</v>
      </c>
      <c r="BO18" s="191">
        <v>43160</v>
      </c>
      <c r="BP18" s="191">
        <v>43191</v>
      </c>
      <c r="BQ18" s="191">
        <v>43221</v>
      </c>
      <c r="BR18" s="191">
        <v>43252</v>
      </c>
      <c r="BS18" s="191">
        <v>43282</v>
      </c>
      <c r="BT18" s="191">
        <v>43313</v>
      </c>
      <c r="BU18" s="191">
        <v>43344</v>
      </c>
      <c r="BV18" s="191">
        <v>43374</v>
      </c>
      <c r="BW18" s="191">
        <v>43405</v>
      </c>
      <c r="BX18" s="191">
        <v>43435</v>
      </c>
      <c r="BY18" s="191">
        <v>43466</v>
      </c>
      <c r="BZ18" s="191">
        <v>43497</v>
      </c>
      <c r="CA18" s="191">
        <v>43525</v>
      </c>
      <c r="CB18" s="191">
        <v>43556</v>
      </c>
      <c r="CC18" s="191">
        <v>43586</v>
      </c>
      <c r="CD18" s="191">
        <v>43617</v>
      </c>
      <c r="CE18" s="191">
        <v>43647</v>
      </c>
      <c r="CF18" s="191">
        <v>43678</v>
      </c>
      <c r="CG18" s="191">
        <v>43709</v>
      </c>
      <c r="CH18" s="191">
        <v>43739</v>
      </c>
      <c r="CI18" s="191">
        <v>43770</v>
      </c>
      <c r="CJ18" s="191">
        <v>43800</v>
      </c>
      <c r="CK18" s="191">
        <v>43831</v>
      </c>
      <c r="CL18" s="191">
        <v>43862</v>
      </c>
      <c r="CM18" s="191">
        <v>43891</v>
      </c>
      <c r="CN18" s="191">
        <v>43922</v>
      </c>
      <c r="CO18" s="191">
        <v>43952</v>
      </c>
      <c r="CP18" s="191">
        <v>43983</v>
      </c>
      <c r="CQ18" s="191">
        <v>44013</v>
      </c>
      <c r="CR18" s="191">
        <v>44044</v>
      </c>
      <c r="CS18" s="191">
        <v>44075</v>
      </c>
      <c r="CT18" s="191">
        <v>44105</v>
      </c>
      <c r="CU18" s="191">
        <v>44136</v>
      </c>
      <c r="CV18" s="191">
        <v>44166</v>
      </c>
      <c r="CW18" s="191">
        <v>44197</v>
      </c>
      <c r="CX18" s="191">
        <v>44228</v>
      </c>
      <c r="CY18" s="191">
        <v>44256</v>
      </c>
      <c r="CZ18" s="191">
        <v>44287</v>
      </c>
      <c r="DA18" s="191">
        <v>44317</v>
      </c>
      <c r="DB18" s="191">
        <v>44348</v>
      </c>
      <c r="DC18" s="191">
        <v>44378</v>
      </c>
      <c r="DD18" s="191">
        <v>44409</v>
      </c>
      <c r="DE18" s="191">
        <v>44440</v>
      </c>
      <c r="DF18" s="191">
        <v>44470</v>
      </c>
      <c r="DG18" s="191">
        <v>44501</v>
      </c>
      <c r="DH18" s="191">
        <v>44531</v>
      </c>
      <c r="DI18" s="191">
        <v>44562</v>
      </c>
      <c r="DJ18" s="191">
        <v>44593</v>
      </c>
      <c r="DK18" s="191">
        <v>44621</v>
      </c>
      <c r="DL18" s="191">
        <v>44652</v>
      </c>
      <c r="DM18" s="191">
        <v>44682</v>
      </c>
      <c r="DN18" s="191">
        <v>44713</v>
      </c>
      <c r="DO18" s="191">
        <v>44743</v>
      </c>
      <c r="DP18" s="191">
        <v>44774</v>
      </c>
      <c r="DQ18" s="191">
        <v>44805</v>
      </c>
      <c r="DR18" s="191">
        <v>44835</v>
      </c>
      <c r="DS18" s="191">
        <v>44866</v>
      </c>
      <c r="DT18" s="191">
        <v>44896</v>
      </c>
      <c r="DU18" s="191">
        <v>44927</v>
      </c>
      <c r="DV18" s="191">
        <v>44958</v>
      </c>
      <c r="DW18" s="191">
        <v>44986</v>
      </c>
      <c r="DX18" s="191">
        <v>45017</v>
      </c>
      <c r="DY18" s="191">
        <v>45047</v>
      </c>
      <c r="DZ18" s="191">
        <v>45078</v>
      </c>
      <c r="EA18" s="191">
        <v>45108</v>
      </c>
      <c r="EB18" s="191">
        <v>45139</v>
      </c>
      <c r="EC18" s="191">
        <v>45170</v>
      </c>
      <c r="ED18" s="191">
        <v>45200</v>
      </c>
      <c r="EE18" s="191">
        <v>45231</v>
      </c>
      <c r="EF18" s="191">
        <v>45261</v>
      </c>
      <c r="EG18" s="191">
        <v>45292</v>
      </c>
      <c r="EH18" s="191">
        <v>45323</v>
      </c>
      <c r="EI18" s="191">
        <v>45352</v>
      </c>
      <c r="EJ18" s="191">
        <v>45383</v>
      </c>
      <c r="EK18" s="191">
        <v>45413</v>
      </c>
      <c r="EL18" s="191">
        <v>45444</v>
      </c>
      <c r="EM18" s="191">
        <v>45474</v>
      </c>
      <c r="EN18" s="191">
        <v>45505</v>
      </c>
      <c r="EO18" s="191">
        <v>45536</v>
      </c>
      <c r="EP18" s="191">
        <v>45566</v>
      </c>
      <c r="EQ18" s="191">
        <v>45597</v>
      </c>
      <c r="ER18" s="191">
        <v>45627</v>
      </c>
      <c r="ES18" s="191">
        <v>45658</v>
      </c>
      <c r="ET18" s="191">
        <v>45689</v>
      </c>
      <c r="EU18" s="191">
        <v>45717</v>
      </c>
      <c r="EV18" s="191">
        <v>45748</v>
      </c>
      <c r="EW18" s="191">
        <v>45778</v>
      </c>
      <c r="EX18" s="191">
        <v>45809</v>
      </c>
      <c r="EY18" s="191">
        <v>45839</v>
      </c>
      <c r="EZ18" s="191">
        <v>45870</v>
      </c>
      <c r="FA18" s="191">
        <v>45901</v>
      </c>
      <c r="FB18" s="191">
        <v>45931</v>
      </c>
      <c r="FC18" s="191">
        <v>45962</v>
      </c>
      <c r="FD18" s="191">
        <v>45992</v>
      </c>
      <c r="FE18" s="191">
        <v>46023</v>
      </c>
      <c r="FF18" s="191">
        <v>46054</v>
      </c>
      <c r="FG18" s="191">
        <v>46082</v>
      </c>
      <c r="FH18" s="191">
        <v>46113</v>
      </c>
      <c r="FI18" s="191">
        <v>46143</v>
      </c>
      <c r="FJ18" s="191">
        <v>46174</v>
      </c>
      <c r="FK18" s="191">
        <v>46204</v>
      </c>
      <c r="FL18" s="191">
        <v>46235</v>
      </c>
      <c r="FM18" s="191">
        <v>46266</v>
      </c>
      <c r="FN18" s="191">
        <v>46296</v>
      </c>
      <c r="FO18" s="191">
        <v>46327</v>
      </c>
      <c r="FP18" s="191">
        <v>46357</v>
      </c>
      <c r="FQ18" s="191">
        <v>46388</v>
      </c>
      <c r="FR18" s="191">
        <v>46419</v>
      </c>
      <c r="FS18" s="191">
        <v>46447</v>
      </c>
      <c r="FT18" s="191">
        <v>46478</v>
      </c>
      <c r="FU18" s="191">
        <v>46508</v>
      </c>
      <c r="FV18" s="191">
        <v>46539</v>
      </c>
      <c r="FW18" s="191">
        <v>46569</v>
      </c>
      <c r="FX18" s="191">
        <v>46600</v>
      </c>
      <c r="FY18" s="191">
        <v>46631</v>
      </c>
      <c r="FZ18" s="191">
        <v>46661</v>
      </c>
      <c r="GA18" s="191">
        <v>46692</v>
      </c>
      <c r="GB18" s="191">
        <v>46722</v>
      </c>
    </row>
    <row r="19" spans="1:184" s="29" customFormat="1">
      <c r="A19" s="41"/>
      <c r="B19" s="60">
        <f t="shared" si="1"/>
        <v>19</v>
      </c>
      <c r="C19" s="35" t="s">
        <v>1</v>
      </c>
      <c r="D19" s="30" t="s">
        <v>58</v>
      </c>
      <c r="E19" s="192">
        <v>809.73</v>
      </c>
      <c r="F19" s="192">
        <v>728.15</v>
      </c>
      <c r="G19" s="192">
        <v>788.28</v>
      </c>
      <c r="H19" s="192">
        <v>748.57</v>
      </c>
      <c r="I19" s="192">
        <v>770.46</v>
      </c>
      <c r="J19" s="192">
        <v>728.75</v>
      </c>
      <c r="K19" s="192">
        <v>764.16</v>
      </c>
      <c r="L19" s="192">
        <v>759.5</v>
      </c>
      <c r="M19" s="192">
        <v>739.33</v>
      </c>
      <c r="N19" s="192">
        <v>100.5</v>
      </c>
      <c r="O19" s="192">
        <v>376.85</v>
      </c>
      <c r="P19" s="192">
        <v>786.62</v>
      </c>
      <c r="Q19" s="192">
        <v>807.78</v>
      </c>
      <c r="R19" s="192">
        <v>724.89</v>
      </c>
      <c r="S19" s="192">
        <v>763.47</v>
      </c>
      <c r="T19" s="192">
        <v>742.48</v>
      </c>
      <c r="U19" s="192">
        <v>767.02</v>
      </c>
      <c r="V19" s="192">
        <v>737.02</v>
      </c>
      <c r="W19" s="192">
        <v>759.34</v>
      </c>
      <c r="X19" s="192">
        <v>761.09</v>
      </c>
      <c r="Y19" s="192">
        <v>723.09</v>
      </c>
      <c r="Z19" s="192">
        <v>588.25</v>
      </c>
      <c r="AA19" s="192">
        <v>742.31</v>
      </c>
      <c r="AB19" s="192">
        <v>768.59</v>
      </c>
      <c r="AC19" s="192">
        <v>807.55</v>
      </c>
      <c r="AD19" s="192">
        <v>728.03</v>
      </c>
      <c r="AE19" s="192">
        <v>765.27</v>
      </c>
      <c r="AF19" s="192">
        <v>739.02</v>
      </c>
      <c r="AG19" s="192">
        <v>765.89</v>
      </c>
      <c r="AH19" s="192">
        <v>738.94</v>
      </c>
      <c r="AI19" s="192">
        <v>762.14</v>
      </c>
      <c r="AJ19" s="192">
        <v>758.91</v>
      </c>
      <c r="AK19" s="192">
        <v>724.71</v>
      </c>
      <c r="AL19" s="192">
        <v>247.97</v>
      </c>
      <c r="AM19" s="192">
        <v>741.02</v>
      </c>
      <c r="AN19" s="192">
        <v>761.3</v>
      </c>
      <c r="AO19" s="192">
        <v>806.71</v>
      </c>
      <c r="AP19" s="192">
        <v>753.7</v>
      </c>
      <c r="AQ19" s="192">
        <v>773.04</v>
      </c>
      <c r="AR19" s="192">
        <v>745.67</v>
      </c>
      <c r="AS19" s="192">
        <v>771.07</v>
      </c>
      <c r="AT19" s="192">
        <v>741.07</v>
      </c>
      <c r="AU19" s="192">
        <v>767.68</v>
      </c>
      <c r="AV19" s="192">
        <v>766.36</v>
      </c>
      <c r="AW19" s="192">
        <v>733.59</v>
      </c>
      <c r="AX19" s="192">
        <v>589.59</v>
      </c>
      <c r="AY19" s="192">
        <v>756.7</v>
      </c>
      <c r="AZ19" s="192">
        <v>766.26</v>
      </c>
      <c r="BA19" s="192">
        <v>808.75</v>
      </c>
      <c r="BB19" s="192">
        <v>728.64</v>
      </c>
      <c r="BC19" s="192">
        <v>771.35</v>
      </c>
      <c r="BD19" s="192">
        <v>744.65</v>
      </c>
      <c r="BE19" s="192">
        <v>765.22</v>
      </c>
      <c r="BF19" s="192">
        <v>739.53</v>
      </c>
      <c r="BG19" s="192">
        <v>761.02</v>
      </c>
      <c r="BH19" s="192">
        <v>762.68</v>
      </c>
      <c r="BI19" s="192">
        <v>695.94</v>
      </c>
      <c r="BJ19" s="192">
        <v>0</v>
      </c>
      <c r="BK19" s="192">
        <v>322.86</v>
      </c>
      <c r="BL19" s="192">
        <v>770.74</v>
      </c>
      <c r="BM19" s="192">
        <v>805.28</v>
      </c>
      <c r="BN19" s="192">
        <v>727.08</v>
      </c>
      <c r="BO19" s="192">
        <v>775.35</v>
      </c>
      <c r="BP19" s="192">
        <v>747.97</v>
      </c>
      <c r="BQ19" s="192">
        <v>769.16</v>
      </c>
      <c r="BR19" s="192">
        <v>735.36</v>
      </c>
      <c r="BS19" s="192">
        <v>775.41</v>
      </c>
      <c r="BT19" s="192">
        <v>781.29</v>
      </c>
      <c r="BU19" s="192">
        <v>738.13</v>
      </c>
      <c r="BV19" s="192">
        <v>771.05</v>
      </c>
      <c r="BW19" s="192">
        <v>594.12</v>
      </c>
      <c r="BX19" s="192">
        <v>799.24</v>
      </c>
      <c r="BY19" s="192">
        <v>819.51</v>
      </c>
      <c r="BZ19" s="192">
        <v>742.42</v>
      </c>
      <c r="CA19" s="192">
        <v>820.3</v>
      </c>
      <c r="CB19" s="192">
        <v>779.5</v>
      </c>
      <c r="CC19" s="192">
        <v>796.31</v>
      </c>
      <c r="CD19" s="192">
        <v>764.79</v>
      </c>
      <c r="CE19" s="192">
        <v>796.29</v>
      </c>
      <c r="CF19" s="192">
        <v>799.04</v>
      </c>
      <c r="CG19" s="192">
        <v>773.41</v>
      </c>
      <c r="CH19" s="192">
        <v>106.55</v>
      </c>
      <c r="CI19" s="192">
        <v>767.43</v>
      </c>
      <c r="CJ19" s="192">
        <v>818.51</v>
      </c>
      <c r="CK19" s="192">
        <v>825.78</v>
      </c>
      <c r="CL19" s="192">
        <v>772.57</v>
      </c>
      <c r="CM19" s="192">
        <v>825.78</v>
      </c>
      <c r="CN19" s="192">
        <v>792.21</v>
      </c>
      <c r="CO19" s="192">
        <v>803.45</v>
      </c>
      <c r="CP19" s="192">
        <v>778.96</v>
      </c>
      <c r="CQ19" s="192">
        <v>807.87</v>
      </c>
      <c r="CR19" s="192">
        <v>807.52</v>
      </c>
      <c r="CS19" s="192">
        <v>778.88</v>
      </c>
      <c r="CT19" s="192">
        <v>628.28</v>
      </c>
      <c r="CU19" s="192">
        <v>796.94</v>
      </c>
      <c r="CV19" s="192">
        <v>821.19</v>
      </c>
      <c r="CW19" s="192">
        <v>824.48</v>
      </c>
      <c r="CX19" s="192">
        <v>744.93</v>
      </c>
      <c r="CY19" s="192">
        <v>825.78</v>
      </c>
      <c r="CZ19" s="192">
        <v>792.77</v>
      </c>
      <c r="DA19" s="192">
        <v>805.24</v>
      </c>
      <c r="DB19" s="192">
        <v>778.89</v>
      </c>
      <c r="DC19" s="192">
        <v>802.12</v>
      </c>
      <c r="DD19" s="192">
        <v>810.41</v>
      </c>
      <c r="DE19" s="192">
        <v>773.78</v>
      </c>
      <c r="DF19" s="192">
        <v>79.069999999999993</v>
      </c>
      <c r="DG19" s="192">
        <v>797.57</v>
      </c>
      <c r="DH19" s="192">
        <v>820.65</v>
      </c>
      <c r="DI19" s="192">
        <v>823.45</v>
      </c>
      <c r="DJ19" s="192">
        <v>743.06</v>
      </c>
      <c r="DK19" s="192">
        <v>825.24</v>
      </c>
      <c r="DL19" s="192">
        <v>790.92</v>
      </c>
      <c r="DM19" s="192">
        <v>802.31</v>
      </c>
      <c r="DN19" s="192">
        <v>777.73</v>
      </c>
      <c r="DO19" s="192">
        <v>804.04</v>
      </c>
      <c r="DP19" s="192">
        <v>809.16</v>
      </c>
      <c r="DQ19" s="192">
        <v>770.3</v>
      </c>
      <c r="DR19" s="192">
        <v>627.64</v>
      </c>
      <c r="DS19" s="192">
        <v>797.57</v>
      </c>
      <c r="DT19" s="192">
        <v>823.3</v>
      </c>
      <c r="DU19" s="192">
        <v>823.74</v>
      </c>
      <c r="DV19" s="192">
        <v>742.27</v>
      </c>
      <c r="DW19" s="192">
        <v>824.35</v>
      </c>
      <c r="DX19" s="192">
        <v>790.23</v>
      </c>
      <c r="DY19" s="192">
        <v>803.47</v>
      </c>
      <c r="DZ19" s="192">
        <v>773.39</v>
      </c>
      <c r="EA19" s="192">
        <v>804.98</v>
      </c>
      <c r="EB19" s="192">
        <v>803.76</v>
      </c>
      <c r="EC19" s="192">
        <v>770.63</v>
      </c>
      <c r="ED19" s="192">
        <v>155.91999999999999</v>
      </c>
      <c r="EE19" s="192">
        <v>528.94000000000005</v>
      </c>
      <c r="EF19" s="192">
        <v>818.8</v>
      </c>
      <c r="EG19" s="192">
        <v>822.85</v>
      </c>
      <c r="EH19" s="192">
        <v>768.85</v>
      </c>
      <c r="EI19" s="192">
        <v>824.25</v>
      </c>
      <c r="EJ19" s="192">
        <v>790.39</v>
      </c>
      <c r="EK19" s="192">
        <v>799.11</v>
      </c>
      <c r="EL19" s="192">
        <v>775.33</v>
      </c>
      <c r="EM19" s="192">
        <v>804.88</v>
      </c>
      <c r="EN19" s="192">
        <v>804.82</v>
      </c>
      <c r="EO19" s="192">
        <v>772.4</v>
      </c>
      <c r="EP19" s="192">
        <v>625.80999999999995</v>
      </c>
      <c r="EQ19" s="192">
        <v>792.55</v>
      </c>
      <c r="ER19" s="192">
        <v>820.97</v>
      </c>
      <c r="ES19" s="192">
        <v>819.22</v>
      </c>
      <c r="ET19" s="192">
        <v>741.4</v>
      </c>
      <c r="EU19" s="192">
        <v>820.16</v>
      </c>
      <c r="EV19" s="192">
        <v>781.01</v>
      </c>
      <c r="EW19" s="192">
        <v>801.73</v>
      </c>
      <c r="EX19" s="192">
        <v>773.44</v>
      </c>
      <c r="EY19" s="192">
        <v>798</v>
      </c>
      <c r="EZ19" s="192">
        <v>804.9</v>
      </c>
      <c r="FA19" s="192">
        <v>771.36</v>
      </c>
      <c r="FB19" s="192">
        <v>78.45</v>
      </c>
      <c r="FC19" s="192">
        <v>238.45</v>
      </c>
      <c r="FD19" s="192">
        <v>814.11</v>
      </c>
      <c r="FE19" s="192">
        <v>804.46</v>
      </c>
      <c r="FF19" s="192">
        <v>728.23</v>
      </c>
      <c r="FG19" s="192">
        <v>807.63</v>
      </c>
      <c r="FH19" s="192">
        <v>765.66</v>
      </c>
      <c r="FI19" s="192">
        <v>789.49</v>
      </c>
      <c r="FJ19" s="192">
        <v>761.15</v>
      </c>
      <c r="FK19" s="192">
        <v>790.12</v>
      </c>
      <c r="FL19" s="192">
        <v>797.71</v>
      </c>
      <c r="FM19" s="192">
        <v>755.95</v>
      </c>
      <c r="FN19" s="192">
        <v>621.11</v>
      </c>
      <c r="FO19" s="192">
        <v>775.8</v>
      </c>
      <c r="FP19" s="192">
        <v>798.48</v>
      </c>
      <c r="FQ19" s="192">
        <v>804.93</v>
      </c>
      <c r="FR19" s="192">
        <v>730.09</v>
      </c>
      <c r="FS19" s="192">
        <v>131.63999999999999</v>
      </c>
      <c r="FT19" s="192">
        <v>714.45</v>
      </c>
      <c r="FU19" s="192">
        <v>783.82</v>
      </c>
      <c r="FV19" s="192">
        <v>759.47</v>
      </c>
      <c r="FW19" s="192">
        <v>793.01</v>
      </c>
      <c r="FX19" s="192">
        <v>796.18</v>
      </c>
      <c r="FY19" s="192">
        <v>754.13</v>
      </c>
      <c r="FZ19" s="192">
        <v>801.43</v>
      </c>
      <c r="GA19" s="192">
        <v>775.18</v>
      </c>
      <c r="GB19" s="192">
        <v>800.92</v>
      </c>
    </row>
    <row r="20" spans="1:184" s="29" customFormat="1">
      <c r="A20" s="41"/>
      <c r="B20" s="60">
        <f t="shared" si="1"/>
        <v>20</v>
      </c>
      <c r="C20" s="36" t="s">
        <v>2</v>
      </c>
      <c r="D20" s="29" t="s">
        <v>58</v>
      </c>
      <c r="E20" s="193">
        <v>245.96</v>
      </c>
      <c r="F20" s="193">
        <v>220.43</v>
      </c>
      <c r="G20" s="193">
        <v>242.62</v>
      </c>
      <c r="H20" s="193">
        <v>234.94</v>
      </c>
      <c r="I20" s="193">
        <v>242.79</v>
      </c>
      <c r="J20" s="193">
        <v>235.98</v>
      </c>
      <c r="K20" s="193">
        <v>246.41</v>
      </c>
      <c r="L20" s="193">
        <v>246.8</v>
      </c>
      <c r="M20" s="193">
        <v>234.62</v>
      </c>
      <c r="N20" s="193">
        <v>242.54</v>
      </c>
      <c r="O20" s="193">
        <v>232.77</v>
      </c>
      <c r="P20" s="193">
        <v>241.99</v>
      </c>
      <c r="Q20" s="193">
        <v>263.82</v>
      </c>
      <c r="R20" s="193">
        <v>238.08</v>
      </c>
      <c r="S20" s="193">
        <v>259.44</v>
      </c>
      <c r="T20" s="193">
        <v>210.29</v>
      </c>
      <c r="U20" s="193">
        <v>124.82</v>
      </c>
      <c r="V20" s="193">
        <v>253.11</v>
      </c>
      <c r="W20" s="193">
        <v>263.98</v>
      </c>
      <c r="X20" s="193">
        <v>264.12</v>
      </c>
      <c r="Y20" s="193">
        <v>250.19</v>
      </c>
      <c r="Z20" s="193">
        <v>261.51</v>
      </c>
      <c r="AA20" s="193">
        <v>249.11</v>
      </c>
      <c r="AB20" s="193">
        <v>259.07</v>
      </c>
      <c r="AC20" s="193">
        <v>261.12</v>
      </c>
      <c r="AD20" s="193">
        <v>236.22</v>
      </c>
      <c r="AE20" s="193">
        <v>259.13</v>
      </c>
      <c r="AF20" s="193">
        <v>249.76</v>
      </c>
      <c r="AG20" s="193">
        <v>257.76</v>
      </c>
      <c r="AH20" s="193">
        <v>252.6</v>
      </c>
      <c r="AI20" s="193">
        <v>263.64</v>
      </c>
      <c r="AJ20" s="193">
        <v>262.94</v>
      </c>
      <c r="AK20" s="193">
        <v>249.45</v>
      </c>
      <c r="AL20" s="193">
        <v>259.70999999999998</v>
      </c>
      <c r="AM20" s="193">
        <v>249.06</v>
      </c>
      <c r="AN20" s="193">
        <v>257.43</v>
      </c>
      <c r="AO20" s="193">
        <v>262.73</v>
      </c>
      <c r="AP20" s="193">
        <v>246.85</v>
      </c>
      <c r="AQ20" s="193">
        <v>260.55</v>
      </c>
      <c r="AR20" s="193">
        <v>126.06</v>
      </c>
      <c r="AS20" s="193">
        <v>177.19</v>
      </c>
      <c r="AT20" s="193">
        <v>253.88</v>
      </c>
      <c r="AU20" s="193">
        <v>263.8</v>
      </c>
      <c r="AV20" s="193">
        <v>264.7</v>
      </c>
      <c r="AW20" s="193">
        <v>251.82</v>
      </c>
      <c r="AX20" s="193">
        <v>260.35000000000002</v>
      </c>
      <c r="AY20" s="193">
        <v>250.48</v>
      </c>
      <c r="AZ20" s="193">
        <v>257.81</v>
      </c>
      <c r="BA20" s="193">
        <v>263.16000000000003</v>
      </c>
      <c r="BB20" s="193">
        <v>238.14</v>
      </c>
      <c r="BC20" s="193">
        <v>260.64</v>
      </c>
      <c r="BD20" s="193">
        <v>250.06</v>
      </c>
      <c r="BE20" s="193">
        <v>259.43</v>
      </c>
      <c r="BF20" s="193">
        <v>253.26</v>
      </c>
      <c r="BG20" s="193">
        <v>263.63</v>
      </c>
      <c r="BH20" s="193">
        <v>264.33999999999997</v>
      </c>
      <c r="BI20" s="193">
        <v>250.47</v>
      </c>
      <c r="BJ20" s="193">
        <v>258.44</v>
      </c>
      <c r="BK20" s="193">
        <v>249.73</v>
      </c>
      <c r="BL20" s="193">
        <v>258.70999999999998</v>
      </c>
      <c r="BM20" s="193">
        <v>264.26</v>
      </c>
      <c r="BN20" s="193">
        <v>239.56</v>
      </c>
      <c r="BO20" s="193">
        <v>261.08999999999997</v>
      </c>
      <c r="BP20" s="193">
        <v>50.74</v>
      </c>
      <c r="BQ20" s="193">
        <v>50.84</v>
      </c>
      <c r="BR20" s="193">
        <v>255.18</v>
      </c>
      <c r="BS20" s="193">
        <v>266.48</v>
      </c>
      <c r="BT20" s="193">
        <v>268.14</v>
      </c>
      <c r="BU20" s="193">
        <v>253.82</v>
      </c>
      <c r="BV20" s="193">
        <v>265.02</v>
      </c>
      <c r="BW20" s="193">
        <v>255.08</v>
      </c>
      <c r="BX20" s="193">
        <v>264.38</v>
      </c>
      <c r="BY20" s="193">
        <v>265.98</v>
      </c>
      <c r="BZ20" s="193">
        <v>243.55</v>
      </c>
      <c r="CA20" s="193">
        <v>264.37</v>
      </c>
      <c r="CB20" s="193">
        <v>258.02</v>
      </c>
      <c r="CC20" s="193">
        <v>265.97000000000003</v>
      </c>
      <c r="CD20" s="193">
        <v>257.82</v>
      </c>
      <c r="CE20" s="193">
        <v>271.14999999999998</v>
      </c>
      <c r="CF20" s="193">
        <v>270.27999999999997</v>
      </c>
      <c r="CG20" s="193">
        <v>259.08999999999997</v>
      </c>
      <c r="CH20" s="193">
        <v>267.24</v>
      </c>
      <c r="CI20" s="193">
        <v>264.75</v>
      </c>
      <c r="CJ20" s="193">
        <v>274.39999999999998</v>
      </c>
      <c r="CK20" s="193">
        <v>276.58999999999997</v>
      </c>
      <c r="CL20" s="193">
        <v>257.77</v>
      </c>
      <c r="CM20" s="193">
        <v>273.60000000000002</v>
      </c>
      <c r="CN20" s="193">
        <v>139.66999999999999</v>
      </c>
      <c r="CO20" s="193">
        <v>208.66</v>
      </c>
      <c r="CP20" s="193">
        <v>261.01</v>
      </c>
      <c r="CQ20" s="193">
        <v>273.54000000000002</v>
      </c>
      <c r="CR20" s="193">
        <v>273.86</v>
      </c>
      <c r="CS20" s="193">
        <v>261.67</v>
      </c>
      <c r="CT20" s="193">
        <v>269.58999999999997</v>
      </c>
      <c r="CU20" s="193">
        <v>265.68</v>
      </c>
      <c r="CV20" s="193">
        <v>276.02</v>
      </c>
      <c r="CW20" s="193">
        <v>277.27999999999997</v>
      </c>
      <c r="CX20" s="193">
        <v>250.28</v>
      </c>
      <c r="CY20" s="193">
        <v>169.41</v>
      </c>
      <c r="CZ20" s="193">
        <v>122.85</v>
      </c>
      <c r="DA20" s="193">
        <v>269.64999999999998</v>
      </c>
      <c r="DB20" s="193">
        <v>264.39999999999998</v>
      </c>
      <c r="DC20" s="193">
        <v>274.66000000000003</v>
      </c>
      <c r="DD20" s="193">
        <v>276.14</v>
      </c>
      <c r="DE20" s="193">
        <v>262.32</v>
      </c>
      <c r="DF20" s="193">
        <v>271.07</v>
      </c>
      <c r="DG20" s="193">
        <v>267.69</v>
      </c>
      <c r="DH20" s="193">
        <v>275.27999999999997</v>
      </c>
      <c r="DI20" s="193">
        <v>276.88</v>
      </c>
      <c r="DJ20" s="193">
        <v>250.27</v>
      </c>
      <c r="DK20" s="193">
        <v>273.77</v>
      </c>
      <c r="DL20" s="193">
        <v>253</v>
      </c>
      <c r="DM20" s="193">
        <v>95.88</v>
      </c>
      <c r="DN20" s="193">
        <v>262.82</v>
      </c>
      <c r="DO20" s="193">
        <v>274.91000000000003</v>
      </c>
      <c r="DP20" s="193">
        <v>275.69</v>
      </c>
      <c r="DQ20" s="193">
        <v>261.67</v>
      </c>
      <c r="DR20" s="193">
        <v>271.67</v>
      </c>
      <c r="DS20" s="193">
        <v>267</v>
      </c>
      <c r="DT20" s="193">
        <v>274.92</v>
      </c>
      <c r="DU20" s="193">
        <v>276.74</v>
      </c>
      <c r="DV20" s="193">
        <v>249.39</v>
      </c>
      <c r="DW20" s="193">
        <v>272.43</v>
      </c>
      <c r="DX20" s="193">
        <v>261.83999999999997</v>
      </c>
      <c r="DY20" s="193">
        <v>269.7</v>
      </c>
      <c r="DZ20" s="193">
        <v>262.69</v>
      </c>
      <c r="EA20" s="193">
        <v>274.87</v>
      </c>
      <c r="EB20" s="193">
        <v>273.43</v>
      </c>
      <c r="EC20" s="193">
        <v>261.37</v>
      </c>
      <c r="ED20" s="193">
        <v>269.43</v>
      </c>
      <c r="EE20" s="193">
        <v>264.83999999999997</v>
      </c>
      <c r="EF20" s="193">
        <v>274.88</v>
      </c>
      <c r="EG20" s="193">
        <v>276.81</v>
      </c>
      <c r="EH20" s="193">
        <v>257.7</v>
      </c>
      <c r="EI20" s="193">
        <v>272.3</v>
      </c>
      <c r="EJ20" s="193">
        <v>104.74</v>
      </c>
      <c r="EK20" s="193">
        <v>243.28</v>
      </c>
      <c r="EL20" s="193">
        <v>262.26</v>
      </c>
      <c r="EM20" s="193">
        <v>275.14999999999998</v>
      </c>
      <c r="EN20" s="193">
        <v>274.58999999999997</v>
      </c>
      <c r="EO20" s="193">
        <v>261.83</v>
      </c>
      <c r="EP20" s="193">
        <v>269.32</v>
      </c>
      <c r="EQ20" s="193">
        <v>264.79000000000002</v>
      </c>
      <c r="ER20" s="193">
        <v>275.41000000000003</v>
      </c>
      <c r="ES20" s="193">
        <v>275</v>
      </c>
      <c r="ET20" s="193">
        <v>247.84</v>
      </c>
      <c r="EU20" s="193">
        <v>270.95</v>
      </c>
      <c r="EV20" s="193">
        <v>259.91000000000003</v>
      </c>
      <c r="EW20" s="193">
        <v>269.26</v>
      </c>
      <c r="EX20" s="193">
        <v>261.61</v>
      </c>
      <c r="EY20" s="193">
        <v>273.29000000000002</v>
      </c>
      <c r="EZ20" s="193">
        <v>273.24</v>
      </c>
      <c r="FA20" s="193">
        <v>259.88</v>
      </c>
      <c r="FB20" s="193">
        <v>268.99</v>
      </c>
      <c r="FC20" s="193">
        <v>262.93</v>
      </c>
      <c r="FD20" s="193">
        <v>274.52</v>
      </c>
      <c r="FE20" s="193">
        <v>269.85000000000002</v>
      </c>
      <c r="FF20" s="193">
        <v>244.86</v>
      </c>
      <c r="FG20" s="193">
        <v>268.20999999999998</v>
      </c>
      <c r="FH20" s="193">
        <v>26.2</v>
      </c>
      <c r="FI20" s="193">
        <v>76.73</v>
      </c>
      <c r="FJ20" s="193">
        <v>258.52</v>
      </c>
      <c r="FK20" s="193">
        <v>271.36</v>
      </c>
      <c r="FL20" s="193">
        <v>271.31</v>
      </c>
      <c r="FM20" s="193">
        <v>258.45</v>
      </c>
      <c r="FN20" s="193">
        <v>267.77999999999997</v>
      </c>
      <c r="FO20" s="193">
        <v>259.56</v>
      </c>
      <c r="FP20" s="193">
        <v>271.48</v>
      </c>
      <c r="FQ20" s="193">
        <v>266.98</v>
      </c>
      <c r="FR20" s="193">
        <v>241.64</v>
      </c>
      <c r="FS20" s="193">
        <v>266.32</v>
      </c>
      <c r="FT20" s="193">
        <v>256.25</v>
      </c>
      <c r="FU20" s="193">
        <v>263.74</v>
      </c>
      <c r="FV20" s="193">
        <v>255.81</v>
      </c>
      <c r="FW20" s="193">
        <v>268.19</v>
      </c>
      <c r="FX20" s="193">
        <v>267.95999999999998</v>
      </c>
      <c r="FY20" s="193">
        <v>255.03</v>
      </c>
      <c r="FZ20" s="193">
        <v>264.42</v>
      </c>
      <c r="GA20" s="193">
        <v>257.02999999999997</v>
      </c>
      <c r="GB20" s="193">
        <v>269.27999999999997</v>
      </c>
    </row>
    <row r="21" spans="1:184" s="29" customFormat="1">
      <c r="A21" s="41"/>
      <c r="B21" s="60">
        <f t="shared" si="1"/>
        <v>21</v>
      </c>
      <c r="C21" s="36" t="s">
        <v>3</v>
      </c>
      <c r="D21" s="29" t="s">
        <v>58</v>
      </c>
      <c r="E21" s="193">
        <v>245.63</v>
      </c>
      <c r="F21" s="193">
        <v>221.27</v>
      </c>
      <c r="G21" s="193">
        <v>227.56</v>
      </c>
      <c r="H21" s="193">
        <v>0</v>
      </c>
      <c r="I21" s="193">
        <v>108.83</v>
      </c>
      <c r="J21" s="193">
        <v>236.62</v>
      </c>
      <c r="K21" s="193">
        <v>247.18</v>
      </c>
      <c r="L21" s="193">
        <v>246.15</v>
      </c>
      <c r="M21" s="193">
        <v>235.66</v>
      </c>
      <c r="N21" s="193">
        <v>242.11</v>
      </c>
      <c r="O21" s="193">
        <v>233.73</v>
      </c>
      <c r="P21" s="193">
        <v>242.93</v>
      </c>
      <c r="Q21" s="193">
        <v>261.22000000000003</v>
      </c>
      <c r="R21" s="193">
        <v>236.14</v>
      </c>
      <c r="S21" s="193">
        <v>257.54000000000002</v>
      </c>
      <c r="T21" s="193">
        <v>249.3</v>
      </c>
      <c r="U21" s="193">
        <v>257.57</v>
      </c>
      <c r="V21" s="193">
        <v>251.43</v>
      </c>
      <c r="W21" s="193">
        <v>262.27</v>
      </c>
      <c r="X21" s="193">
        <v>261.3</v>
      </c>
      <c r="Y21" s="193">
        <v>249.2</v>
      </c>
      <c r="Z21" s="193">
        <v>258.98</v>
      </c>
      <c r="AA21" s="193">
        <v>246.69</v>
      </c>
      <c r="AB21" s="193">
        <v>257.26</v>
      </c>
      <c r="AC21" s="193">
        <v>261.52</v>
      </c>
      <c r="AD21" s="193">
        <v>236.4</v>
      </c>
      <c r="AE21" s="193">
        <v>258.10000000000002</v>
      </c>
      <c r="AF21" s="193">
        <v>249.59</v>
      </c>
      <c r="AG21" s="193">
        <v>82.8</v>
      </c>
      <c r="AH21" s="193">
        <v>252.12</v>
      </c>
      <c r="AI21" s="193">
        <v>262.70999999999998</v>
      </c>
      <c r="AJ21" s="193">
        <v>263.23</v>
      </c>
      <c r="AK21" s="193">
        <v>250.25</v>
      </c>
      <c r="AL21" s="193">
        <v>259.67</v>
      </c>
      <c r="AM21" s="193">
        <v>248.91</v>
      </c>
      <c r="AN21" s="193">
        <v>256.60000000000002</v>
      </c>
      <c r="AO21" s="193">
        <v>262.64</v>
      </c>
      <c r="AP21" s="193">
        <v>247.81</v>
      </c>
      <c r="AQ21" s="193">
        <v>261.52999999999997</v>
      </c>
      <c r="AR21" s="193">
        <v>251.1</v>
      </c>
      <c r="AS21" s="193">
        <v>261.02</v>
      </c>
      <c r="AT21" s="193">
        <v>254.47</v>
      </c>
      <c r="AU21" s="193">
        <v>264.49</v>
      </c>
      <c r="AV21" s="193">
        <v>265.08</v>
      </c>
      <c r="AW21" s="193">
        <v>251.58</v>
      </c>
      <c r="AX21" s="193">
        <v>260.43</v>
      </c>
      <c r="AY21" s="193">
        <v>250.42</v>
      </c>
      <c r="AZ21" s="193">
        <v>258.05</v>
      </c>
      <c r="BA21" s="193">
        <v>263.33</v>
      </c>
      <c r="BB21" s="193">
        <v>238.59</v>
      </c>
      <c r="BC21" s="193">
        <v>260.76</v>
      </c>
      <c r="BD21" s="193">
        <v>74.84</v>
      </c>
      <c r="BE21" s="193">
        <v>259.26</v>
      </c>
      <c r="BF21" s="193">
        <v>254.76</v>
      </c>
      <c r="BG21" s="193">
        <v>264.39999999999998</v>
      </c>
      <c r="BH21" s="193">
        <v>264.45999999999998</v>
      </c>
      <c r="BI21" s="193">
        <v>250.6</v>
      </c>
      <c r="BJ21" s="193">
        <v>259.93</v>
      </c>
      <c r="BK21" s="193">
        <v>249.89</v>
      </c>
      <c r="BL21" s="193">
        <v>258.58</v>
      </c>
      <c r="BM21" s="193">
        <v>263.73</v>
      </c>
      <c r="BN21" s="193">
        <v>239.85</v>
      </c>
      <c r="BO21" s="193">
        <v>261.81</v>
      </c>
      <c r="BP21" s="193">
        <v>252.27</v>
      </c>
      <c r="BQ21" s="193">
        <v>263.52999999999997</v>
      </c>
      <c r="BR21" s="193">
        <v>256.3</v>
      </c>
      <c r="BS21" s="193">
        <v>266.88</v>
      </c>
      <c r="BT21" s="193">
        <v>268.58</v>
      </c>
      <c r="BU21" s="193">
        <v>254.19</v>
      </c>
      <c r="BV21" s="193">
        <v>264.66000000000003</v>
      </c>
      <c r="BW21" s="193">
        <v>255.43</v>
      </c>
      <c r="BX21" s="193">
        <v>265.55</v>
      </c>
      <c r="BY21" s="193">
        <v>268.22000000000003</v>
      </c>
      <c r="BZ21" s="193">
        <v>245.11</v>
      </c>
      <c r="CA21" s="193">
        <v>266.27999999999997</v>
      </c>
      <c r="CB21" s="193">
        <v>165.01</v>
      </c>
      <c r="CC21" s="193">
        <v>121.78</v>
      </c>
      <c r="CD21" s="193">
        <v>260.58</v>
      </c>
      <c r="CE21" s="193">
        <v>272.39999999999998</v>
      </c>
      <c r="CF21" s="193">
        <v>274.51</v>
      </c>
      <c r="CG21" s="193">
        <v>261.82</v>
      </c>
      <c r="CH21" s="193">
        <v>269.52</v>
      </c>
      <c r="CI21" s="193">
        <v>267.10000000000002</v>
      </c>
      <c r="CJ21" s="193">
        <v>277.99</v>
      </c>
      <c r="CK21" s="193">
        <v>278.06</v>
      </c>
      <c r="CL21" s="193">
        <v>259.5</v>
      </c>
      <c r="CM21" s="193">
        <v>274.49</v>
      </c>
      <c r="CN21" s="193">
        <v>263.55</v>
      </c>
      <c r="CO21" s="193">
        <v>271.08999999999997</v>
      </c>
      <c r="CP21" s="193">
        <v>263.7</v>
      </c>
      <c r="CQ21" s="193">
        <v>275.11</v>
      </c>
      <c r="CR21" s="193">
        <v>275.72000000000003</v>
      </c>
      <c r="CS21" s="193">
        <v>263.14999999999998</v>
      </c>
      <c r="CT21" s="193">
        <v>271.75</v>
      </c>
      <c r="CU21" s="193">
        <v>267.04000000000002</v>
      </c>
      <c r="CV21" s="193">
        <v>277.82</v>
      </c>
      <c r="CW21" s="193">
        <v>277.72000000000003</v>
      </c>
      <c r="CX21" s="193">
        <v>251.33</v>
      </c>
      <c r="CY21" s="193">
        <v>106.99</v>
      </c>
      <c r="CZ21" s="193">
        <v>0</v>
      </c>
      <c r="DA21" s="193">
        <v>271.05</v>
      </c>
      <c r="DB21" s="193">
        <v>264.33</v>
      </c>
      <c r="DC21" s="193">
        <v>276.02999999999997</v>
      </c>
      <c r="DD21" s="193">
        <v>276.60000000000002</v>
      </c>
      <c r="DE21" s="193">
        <v>262.08</v>
      </c>
      <c r="DF21" s="193">
        <v>272.49</v>
      </c>
      <c r="DG21" s="193">
        <v>267.64999999999998</v>
      </c>
      <c r="DH21" s="193">
        <v>275.62</v>
      </c>
      <c r="DI21" s="193">
        <v>274.75</v>
      </c>
      <c r="DJ21" s="193">
        <v>248.29</v>
      </c>
      <c r="DK21" s="193">
        <v>272.93</v>
      </c>
      <c r="DL21" s="193">
        <v>260.60000000000002</v>
      </c>
      <c r="DM21" s="193">
        <v>267.64</v>
      </c>
      <c r="DN21" s="193">
        <v>261.41000000000003</v>
      </c>
      <c r="DO21" s="193">
        <v>273.32</v>
      </c>
      <c r="DP21" s="193">
        <v>272.88</v>
      </c>
      <c r="DQ21" s="193">
        <v>260.08</v>
      </c>
      <c r="DR21" s="193">
        <v>269.44</v>
      </c>
      <c r="DS21" s="193">
        <v>264.94</v>
      </c>
      <c r="DT21" s="193">
        <v>273.45</v>
      </c>
      <c r="DU21" s="193">
        <v>275.95999999999998</v>
      </c>
      <c r="DV21" s="193">
        <v>249.39</v>
      </c>
      <c r="DW21" s="193">
        <v>273.29000000000002</v>
      </c>
      <c r="DX21" s="193">
        <v>121.54</v>
      </c>
      <c r="DY21" s="193">
        <v>226.15</v>
      </c>
      <c r="DZ21" s="193">
        <v>261.5</v>
      </c>
      <c r="EA21" s="193">
        <v>273.82</v>
      </c>
      <c r="EB21" s="193">
        <v>273.64</v>
      </c>
      <c r="EC21" s="193">
        <v>261.18</v>
      </c>
      <c r="ED21" s="193">
        <v>268.86</v>
      </c>
      <c r="EE21" s="193">
        <v>263.76</v>
      </c>
      <c r="EF21" s="193">
        <v>274.39</v>
      </c>
      <c r="EG21" s="193">
        <v>276.92</v>
      </c>
      <c r="EH21" s="193">
        <v>259.11</v>
      </c>
      <c r="EI21" s="193">
        <v>273.66000000000003</v>
      </c>
      <c r="EJ21" s="193">
        <v>261.89</v>
      </c>
      <c r="EK21" s="193">
        <v>269.99</v>
      </c>
      <c r="EL21" s="193">
        <v>262.64</v>
      </c>
      <c r="EM21" s="193">
        <v>275.76</v>
      </c>
      <c r="EN21" s="193">
        <v>274.64999999999998</v>
      </c>
      <c r="EO21" s="193">
        <v>262.77</v>
      </c>
      <c r="EP21" s="193">
        <v>271.24</v>
      </c>
      <c r="EQ21" s="193">
        <v>264.42</v>
      </c>
      <c r="ER21" s="193">
        <v>276.37</v>
      </c>
      <c r="ES21" s="193">
        <v>273.95</v>
      </c>
      <c r="ET21" s="193">
        <v>247.96</v>
      </c>
      <c r="EU21" s="193">
        <v>270.89</v>
      </c>
      <c r="EV21" s="193">
        <v>96.25</v>
      </c>
      <c r="EW21" s="193">
        <v>251.67</v>
      </c>
      <c r="EX21" s="193">
        <v>261.8</v>
      </c>
      <c r="EY21" s="193">
        <v>273.06</v>
      </c>
      <c r="EZ21" s="193">
        <v>273</v>
      </c>
      <c r="FA21" s="193">
        <v>261.33</v>
      </c>
      <c r="FB21" s="193">
        <v>270.04000000000002</v>
      </c>
      <c r="FC21" s="193">
        <v>262.89999999999998</v>
      </c>
      <c r="FD21" s="193">
        <v>274.60000000000002</v>
      </c>
      <c r="FE21" s="193">
        <v>270.06</v>
      </c>
      <c r="FF21" s="193">
        <v>245.23</v>
      </c>
      <c r="FG21" s="193">
        <v>269.70999999999998</v>
      </c>
      <c r="FH21" s="193">
        <v>259.47000000000003</v>
      </c>
      <c r="FI21" s="193">
        <v>267.63</v>
      </c>
      <c r="FJ21" s="193">
        <v>260.25</v>
      </c>
      <c r="FK21" s="193">
        <v>271.7</v>
      </c>
      <c r="FL21" s="193">
        <v>271.36</v>
      </c>
      <c r="FM21" s="193">
        <v>259.11</v>
      </c>
      <c r="FN21" s="193">
        <v>268.8</v>
      </c>
      <c r="FO21" s="193">
        <v>261.14</v>
      </c>
      <c r="FP21" s="193">
        <v>272.27999999999997</v>
      </c>
      <c r="FQ21" s="193">
        <v>269.58</v>
      </c>
      <c r="FR21" s="193">
        <v>244.86</v>
      </c>
      <c r="FS21" s="193">
        <v>269.35000000000002</v>
      </c>
      <c r="FT21" s="193">
        <v>259.57</v>
      </c>
      <c r="FU21" s="193">
        <v>85.72</v>
      </c>
      <c r="FV21" s="193">
        <v>259.25</v>
      </c>
      <c r="FW21" s="193">
        <v>271.14</v>
      </c>
      <c r="FX21" s="193">
        <v>270.12</v>
      </c>
      <c r="FY21" s="193">
        <v>257.87</v>
      </c>
      <c r="FZ21" s="193">
        <v>266.61</v>
      </c>
      <c r="GA21" s="193">
        <v>260.33</v>
      </c>
      <c r="GB21" s="193">
        <v>271.83</v>
      </c>
    </row>
    <row r="22" spans="1:184" s="29" customFormat="1">
      <c r="A22" s="41"/>
      <c r="B22" s="60">
        <f t="shared" si="1"/>
        <v>22</v>
      </c>
      <c r="C22" s="36" t="s">
        <v>4</v>
      </c>
      <c r="D22" s="29" t="s">
        <v>58</v>
      </c>
      <c r="E22" s="193">
        <v>103.95</v>
      </c>
      <c r="F22" s="193">
        <v>92.17</v>
      </c>
      <c r="G22" s="193">
        <v>98.8</v>
      </c>
      <c r="H22" s="193">
        <v>84.6</v>
      </c>
      <c r="I22" s="193">
        <v>22.67</v>
      </c>
      <c r="J22" s="193">
        <v>93.61</v>
      </c>
      <c r="K22" s="193">
        <v>98.02</v>
      </c>
      <c r="L22" s="193">
        <v>99.01</v>
      </c>
      <c r="M22" s="193">
        <v>96.15</v>
      </c>
      <c r="N22" s="193">
        <v>100.89</v>
      </c>
      <c r="O22" s="193">
        <v>98.43</v>
      </c>
      <c r="P22" s="193">
        <v>100.43</v>
      </c>
      <c r="Q22" s="193">
        <v>105.05</v>
      </c>
      <c r="R22" s="193">
        <v>93.73</v>
      </c>
      <c r="S22" s="193">
        <v>98.44</v>
      </c>
      <c r="T22" s="193">
        <v>97.31</v>
      </c>
      <c r="U22" s="193">
        <v>100.78</v>
      </c>
      <c r="V22" s="193">
        <v>95</v>
      </c>
      <c r="W22" s="193">
        <v>99.21</v>
      </c>
      <c r="X22" s="193">
        <v>98.82</v>
      </c>
      <c r="Y22" s="193">
        <v>95.65</v>
      </c>
      <c r="Z22" s="193">
        <v>100.4</v>
      </c>
      <c r="AA22" s="193">
        <v>98.35</v>
      </c>
      <c r="AB22" s="193">
        <v>98.45</v>
      </c>
      <c r="AC22" s="193">
        <v>101.89</v>
      </c>
      <c r="AD22" s="193">
        <v>93</v>
      </c>
      <c r="AE22" s="193">
        <v>97.98</v>
      </c>
      <c r="AF22" s="193">
        <v>95.16</v>
      </c>
      <c r="AG22" s="193">
        <v>1173.6099999999999</v>
      </c>
      <c r="AH22" s="193">
        <v>94.94</v>
      </c>
      <c r="AI22" s="193">
        <v>99.47</v>
      </c>
      <c r="AJ22" s="193">
        <v>98.97</v>
      </c>
      <c r="AK22" s="193">
        <v>94.51</v>
      </c>
      <c r="AL22" s="193">
        <v>99.6</v>
      </c>
      <c r="AM22" s="193">
        <v>96.78</v>
      </c>
      <c r="AN22" s="193">
        <v>96.77</v>
      </c>
      <c r="AO22" s="193">
        <v>101.77</v>
      </c>
      <c r="AP22" s="193">
        <v>96.27</v>
      </c>
      <c r="AQ22" s="193">
        <v>99.24</v>
      </c>
      <c r="AR22" s="193">
        <v>91.91</v>
      </c>
      <c r="AS22" s="193">
        <v>22.35</v>
      </c>
      <c r="AT22" s="193">
        <v>96.46</v>
      </c>
      <c r="AU22" s="193">
        <v>97.99</v>
      </c>
      <c r="AV22" s="193">
        <v>100.24</v>
      </c>
      <c r="AW22" s="193">
        <v>95.13</v>
      </c>
      <c r="AX22" s="193">
        <v>99.66</v>
      </c>
      <c r="AY22" s="193">
        <v>97.76</v>
      </c>
      <c r="AZ22" s="193">
        <v>96.85</v>
      </c>
      <c r="BA22" s="193">
        <v>101.35</v>
      </c>
      <c r="BB22" s="193">
        <v>92.34</v>
      </c>
      <c r="BC22" s="193">
        <v>95.14</v>
      </c>
      <c r="BD22" s="193">
        <v>89.29</v>
      </c>
      <c r="BE22" s="193">
        <v>1195.49</v>
      </c>
      <c r="BF22" s="193">
        <v>241.77</v>
      </c>
      <c r="BG22" s="193">
        <v>93.37</v>
      </c>
      <c r="BH22" s="193">
        <v>94.71</v>
      </c>
      <c r="BI22" s="193">
        <v>87.08</v>
      </c>
      <c r="BJ22" s="193">
        <v>93.13</v>
      </c>
      <c r="BK22" s="193">
        <v>91.31</v>
      </c>
      <c r="BL22" s="193">
        <v>91.27</v>
      </c>
      <c r="BM22" s="193">
        <v>102.3</v>
      </c>
      <c r="BN22" s="193">
        <v>93.9</v>
      </c>
      <c r="BO22" s="193">
        <v>96.04</v>
      </c>
      <c r="BP22" s="193">
        <v>91.64</v>
      </c>
      <c r="BQ22" s="193">
        <v>95.17</v>
      </c>
      <c r="BR22" s="193">
        <v>93.07</v>
      </c>
      <c r="BS22" s="193">
        <v>97.52</v>
      </c>
      <c r="BT22" s="193">
        <v>98.01</v>
      </c>
      <c r="BU22" s="193">
        <v>92.03</v>
      </c>
      <c r="BV22" s="193">
        <v>96.49</v>
      </c>
      <c r="BW22" s="193">
        <v>100.65</v>
      </c>
      <c r="BX22" s="193">
        <v>102.08</v>
      </c>
      <c r="BY22" s="193">
        <v>107.19</v>
      </c>
      <c r="BZ22" s="193">
        <v>97.97</v>
      </c>
      <c r="CA22" s="193">
        <v>107.63</v>
      </c>
      <c r="CB22" s="193">
        <v>17.47</v>
      </c>
      <c r="CC22" s="193">
        <v>22.36</v>
      </c>
      <c r="CD22" s="193">
        <v>95.5</v>
      </c>
      <c r="CE22" s="193">
        <v>103.45</v>
      </c>
      <c r="CF22" s="193">
        <v>104.76</v>
      </c>
      <c r="CG22" s="193">
        <v>100.34</v>
      </c>
      <c r="CH22" s="193">
        <v>105.47</v>
      </c>
      <c r="CI22" s="193">
        <v>105.43</v>
      </c>
      <c r="CJ22" s="193">
        <v>107.22</v>
      </c>
      <c r="CK22" s="193">
        <v>108.94</v>
      </c>
      <c r="CL22" s="193">
        <v>102.25</v>
      </c>
      <c r="CM22" s="193">
        <v>109.11</v>
      </c>
      <c r="CN22" s="193">
        <v>102.76</v>
      </c>
      <c r="CO22" s="193">
        <v>102.55</v>
      </c>
      <c r="CP22" s="193">
        <v>100.06</v>
      </c>
      <c r="CQ22" s="193">
        <v>103.84</v>
      </c>
      <c r="CR22" s="193">
        <v>103.77</v>
      </c>
      <c r="CS22" s="193">
        <v>101.41</v>
      </c>
      <c r="CT22" s="193">
        <v>106.3</v>
      </c>
      <c r="CU22" s="193">
        <v>104.86</v>
      </c>
      <c r="CV22" s="193">
        <v>106.31</v>
      </c>
      <c r="CW22" s="193">
        <v>109.19</v>
      </c>
      <c r="CX22" s="193">
        <v>98.5</v>
      </c>
      <c r="CY22" s="193">
        <v>109.38</v>
      </c>
      <c r="CZ22" s="193">
        <v>102.72</v>
      </c>
      <c r="DA22" s="193">
        <v>1257.03</v>
      </c>
      <c r="DB22" s="193">
        <v>318.95</v>
      </c>
      <c r="DC22" s="193">
        <v>103.15</v>
      </c>
      <c r="DD22" s="193">
        <v>104.66</v>
      </c>
      <c r="DE22" s="193">
        <v>99.95</v>
      </c>
      <c r="DF22" s="193">
        <v>105.37</v>
      </c>
      <c r="DG22" s="193">
        <v>105.66</v>
      </c>
      <c r="DH22" s="193">
        <v>106.14</v>
      </c>
      <c r="DI22" s="193">
        <v>109.11</v>
      </c>
      <c r="DJ22" s="193">
        <v>98.67</v>
      </c>
      <c r="DK22" s="193">
        <v>109.4</v>
      </c>
      <c r="DL22" s="193">
        <v>99.25</v>
      </c>
      <c r="DM22" s="193">
        <v>13.57</v>
      </c>
      <c r="DN22" s="193">
        <v>99.64</v>
      </c>
      <c r="DO22" s="193">
        <v>103.9</v>
      </c>
      <c r="DP22" s="193">
        <v>104.83</v>
      </c>
      <c r="DQ22" s="193">
        <v>100.05</v>
      </c>
      <c r="DR22" s="193">
        <v>106.25</v>
      </c>
      <c r="DS22" s="193">
        <v>105.96</v>
      </c>
      <c r="DT22" s="193">
        <v>105.88</v>
      </c>
      <c r="DU22" s="193">
        <v>108.91</v>
      </c>
      <c r="DV22" s="193">
        <v>98.59</v>
      </c>
      <c r="DW22" s="193">
        <v>108.97</v>
      </c>
      <c r="DX22" s="193">
        <v>102.99</v>
      </c>
      <c r="DY22" s="193">
        <v>1364.1</v>
      </c>
      <c r="DZ22" s="193">
        <v>260.72000000000003</v>
      </c>
      <c r="EA22" s="193">
        <v>103.86</v>
      </c>
      <c r="EB22" s="193">
        <v>104.81</v>
      </c>
      <c r="EC22" s="193">
        <v>99.97</v>
      </c>
      <c r="ED22" s="193">
        <v>105.17</v>
      </c>
      <c r="EE22" s="193">
        <v>104.12</v>
      </c>
      <c r="EF22" s="193">
        <v>105.29</v>
      </c>
      <c r="EG22" s="193">
        <v>108.91</v>
      </c>
      <c r="EH22" s="193">
        <v>102.03</v>
      </c>
      <c r="EI22" s="193">
        <v>108.93</v>
      </c>
      <c r="EJ22" s="193">
        <v>102.94</v>
      </c>
      <c r="EK22" s="193">
        <v>103.78</v>
      </c>
      <c r="EL22" s="193">
        <v>99.2</v>
      </c>
      <c r="EM22" s="193">
        <v>104.45</v>
      </c>
      <c r="EN22" s="193">
        <v>103.44</v>
      </c>
      <c r="EO22" s="193">
        <v>100.59</v>
      </c>
      <c r="EP22" s="193">
        <v>105.57</v>
      </c>
      <c r="EQ22" s="193">
        <v>104.29</v>
      </c>
      <c r="ER22" s="193">
        <v>105.73</v>
      </c>
      <c r="ES22" s="193">
        <v>107.87</v>
      </c>
      <c r="ET22" s="193">
        <v>97.66</v>
      </c>
      <c r="EU22" s="193">
        <v>108.02</v>
      </c>
      <c r="EV22" s="193">
        <v>83.19</v>
      </c>
      <c r="EW22" s="193">
        <v>36.24</v>
      </c>
      <c r="EX22" s="193">
        <v>97.58</v>
      </c>
      <c r="EY22" s="193">
        <v>103.22</v>
      </c>
      <c r="EZ22" s="193">
        <v>104.21</v>
      </c>
      <c r="FA22" s="193">
        <v>99.36</v>
      </c>
      <c r="FB22" s="193">
        <v>104.5</v>
      </c>
      <c r="FC22" s="193">
        <v>103.49</v>
      </c>
      <c r="FD22" s="193">
        <v>103.23</v>
      </c>
      <c r="FE22" s="193">
        <v>105.09</v>
      </c>
      <c r="FF22" s="193">
        <v>96.21</v>
      </c>
      <c r="FG22" s="193">
        <v>106</v>
      </c>
      <c r="FH22" s="193">
        <v>97.44</v>
      </c>
      <c r="FI22" s="193">
        <v>99.65</v>
      </c>
      <c r="FJ22" s="193">
        <v>94.03</v>
      </c>
      <c r="FK22" s="193">
        <v>102.26</v>
      </c>
      <c r="FL22" s="193">
        <v>102.54</v>
      </c>
      <c r="FM22" s="193">
        <v>97.56</v>
      </c>
      <c r="FN22" s="193">
        <v>103.72</v>
      </c>
      <c r="FO22" s="193">
        <v>101.62</v>
      </c>
      <c r="FP22" s="193">
        <v>103.34</v>
      </c>
      <c r="FQ22" s="193">
        <v>104.7</v>
      </c>
      <c r="FR22" s="193">
        <v>95.56</v>
      </c>
      <c r="FS22" s="193">
        <v>104.05</v>
      </c>
      <c r="FT22" s="193">
        <v>1143.3900000000001</v>
      </c>
      <c r="FU22" s="193">
        <v>178.13</v>
      </c>
      <c r="FV22" s="193">
        <v>93.39</v>
      </c>
      <c r="FW22" s="193">
        <v>101.92</v>
      </c>
      <c r="FX22" s="193">
        <v>99.99</v>
      </c>
      <c r="FY22" s="193">
        <v>96.88</v>
      </c>
      <c r="FZ22" s="193">
        <v>102.94</v>
      </c>
      <c r="GA22" s="193">
        <v>100.54</v>
      </c>
      <c r="GB22" s="193">
        <v>102.82</v>
      </c>
    </row>
    <row r="23" spans="1:184" s="29" customFormat="1">
      <c r="A23" s="41"/>
      <c r="B23" s="60">
        <f t="shared" si="1"/>
        <v>23</v>
      </c>
      <c r="C23" s="36" t="s">
        <v>5</v>
      </c>
      <c r="D23" s="29" t="s">
        <v>58</v>
      </c>
      <c r="E23" s="193">
        <v>104.04</v>
      </c>
      <c r="F23" s="193">
        <v>92.02</v>
      </c>
      <c r="G23" s="193">
        <v>98.75</v>
      </c>
      <c r="H23" s="193">
        <v>97.32</v>
      </c>
      <c r="I23" s="193">
        <v>1101.71</v>
      </c>
      <c r="J23" s="193">
        <v>109.89</v>
      </c>
      <c r="K23" s="193">
        <v>98.43</v>
      </c>
      <c r="L23" s="193">
        <v>99.35</v>
      </c>
      <c r="M23" s="193">
        <v>95.99</v>
      </c>
      <c r="N23" s="193">
        <v>100.97</v>
      </c>
      <c r="O23" s="193">
        <v>98.82</v>
      </c>
      <c r="P23" s="193">
        <v>100.32</v>
      </c>
      <c r="Q23" s="193">
        <v>105.32</v>
      </c>
      <c r="R23" s="193">
        <v>93.57</v>
      </c>
      <c r="S23" s="193">
        <v>98.44</v>
      </c>
      <c r="T23" s="193">
        <v>97.19</v>
      </c>
      <c r="U23" s="193">
        <v>100.92</v>
      </c>
      <c r="V23" s="193">
        <v>95.62</v>
      </c>
      <c r="W23" s="193">
        <v>98.87</v>
      </c>
      <c r="X23" s="193">
        <v>99.28</v>
      </c>
      <c r="Y23" s="193">
        <v>95.71</v>
      </c>
      <c r="Z23" s="193">
        <v>100.59</v>
      </c>
      <c r="AA23" s="193">
        <v>98.21</v>
      </c>
      <c r="AB23" s="193">
        <v>98.85</v>
      </c>
      <c r="AC23" s="193">
        <v>101.69</v>
      </c>
      <c r="AD23" s="193">
        <v>92.83</v>
      </c>
      <c r="AE23" s="193">
        <v>98.21</v>
      </c>
      <c r="AF23" s="193">
        <v>95.58</v>
      </c>
      <c r="AG23" s="193">
        <v>19.47</v>
      </c>
      <c r="AH23" s="193">
        <v>95.72</v>
      </c>
      <c r="AI23" s="193">
        <v>98.63</v>
      </c>
      <c r="AJ23" s="193">
        <v>98.56</v>
      </c>
      <c r="AK23" s="193">
        <v>94.31</v>
      </c>
      <c r="AL23" s="193">
        <v>99.78</v>
      </c>
      <c r="AM23" s="193">
        <v>96.71</v>
      </c>
      <c r="AN23" s="193">
        <v>96.53</v>
      </c>
      <c r="AO23" s="193">
        <v>102.36</v>
      </c>
      <c r="AP23" s="193">
        <v>95.96</v>
      </c>
      <c r="AQ23" s="193">
        <v>98.1</v>
      </c>
      <c r="AR23" s="193">
        <v>95.09</v>
      </c>
      <c r="AS23" s="193">
        <v>99.61</v>
      </c>
      <c r="AT23" s="193">
        <v>96.19</v>
      </c>
      <c r="AU23" s="193">
        <v>98.93</v>
      </c>
      <c r="AV23" s="193">
        <v>100.07</v>
      </c>
      <c r="AW23" s="193">
        <v>95.45</v>
      </c>
      <c r="AX23" s="193">
        <v>99.46</v>
      </c>
      <c r="AY23" s="193">
        <v>97.78</v>
      </c>
      <c r="AZ23" s="193">
        <v>96.31</v>
      </c>
      <c r="BA23" s="193">
        <v>102.01</v>
      </c>
      <c r="BB23" s="193">
        <v>92.79</v>
      </c>
      <c r="BC23" s="193">
        <v>94.52</v>
      </c>
      <c r="BD23" s="193">
        <v>89.98</v>
      </c>
      <c r="BE23" s="193">
        <v>1195.49</v>
      </c>
      <c r="BF23" s="193">
        <v>213.58</v>
      </c>
      <c r="BG23" s="193">
        <v>93.38</v>
      </c>
      <c r="BH23" s="193">
        <v>95.07</v>
      </c>
      <c r="BI23" s="193">
        <v>87.14</v>
      </c>
      <c r="BJ23" s="193">
        <v>93.49</v>
      </c>
      <c r="BK23" s="193">
        <v>92.36</v>
      </c>
      <c r="BL23" s="193">
        <v>91.14</v>
      </c>
      <c r="BM23" s="193">
        <v>102.83</v>
      </c>
      <c r="BN23" s="193">
        <v>93.73</v>
      </c>
      <c r="BO23" s="193">
        <v>96.05</v>
      </c>
      <c r="BP23" s="193">
        <v>92</v>
      </c>
      <c r="BQ23" s="193">
        <v>95.25</v>
      </c>
      <c r="BR23" s="193">
        <v>93.02</v>
      </c>
      <c r="BS23" s="193">
        <v>97.16</v>
      </c>
      <c r="BT23" s="193">
        <v>98.18</v>
      </c>
      <c r="BU23" s="193">
        <v>43.21</v>
      </c>
      <c r="BV23" s="193">
        <v>0</v>
      </c>
      <c r="BW23" s="193">
        <v>93.67</v>
      </c>
      <c r="BX23" s="193">
        <v>101.81</v>
      </c>
      <c r="BY23" s="193">
        <v>106.22</v>
      </c>
      <c r="BZ23" s="193">
        <v>97.56</v>
      </c>
      <c r="CA23" s="193">
        <v>106.9</v>
      </c>
      <c r="CB23" s="193">
        <v>1293.9100000000001</v>
      </c>
      <c r="CC23" s="193">
        <v>305.89999999999998</v>
      </c>
      <c r="CD23" s="193">
        <v>95.79</v>
      </c>
      <c r="CE23" s="193">
        <v>102.96</v>
      </c>
      <c r="CF23" s="193">
        <v>102.7</v>
      </c>
      <c r="CG23" s="193">
        <v>99.92</v>
      </c>
      <c r="CH23" s="193">
        <v>105.01</v>
      </c>
      <c r="CI23" s="193">
        <v>104.9</v>
      </c>
      <c r="CJ23" s="193">
        <v>106.22</v>
      </c>
      <c r="CK23" s="193">
        <v>109.52</v>
      </c>
      <c r="CL23" s="193">
        <v>102.62</v>
      </c>
      <c r="CM23" s="193">
        <v>109.76</v>
      </c>
      <c r="CN23" s="193">
        <v>103.21</v>
      </c>
      <c r="CO23" s="193">
        <v>102.93</v>
      </c>
      <c r="CP23" s="193">
        <v>100.72</v>
      </c>
      <c r="CQ23" s="193">
        <v>105.55</v>
      </c>
      <c r="CR23" s="193">
        <v>104.28</v>
      </c>
      <c r="CS23" s="193">
        <v>100.87</v>
      </c>
      <c r="CT23" s="193">
        <v>105.65</v>
      </c>
      <c r="CU23" s="193">
        <v>105.37</v>
      </c>
      <c r="CV23" s="193">
        <v>107.03</v>
      </c>
      <c r="CW23" s="193">
        <v>109.62</v>
      </c>
      <c r="CX23" s="193">
        <v>99.11</v>
      </c>
      <c r="CY23" s="193">
        <v>109.64</v>
      </c>
      <c r="CZ23" s="193">
        <v>103.48</v>
      </c>
      <c r="DA23" s="193">
        <v>19.53</v>
      </c>
      <c r="DB23" s="193">
        <v>100.46</v>
      </c>
      <c r="DC23" s="193">
        <v>103.55</v>
      </c>
      <c r="DD23" s="193">
        <v>105.48</v>
      </c>
      <c r="DE23" s="193">
        <v>100.01</v>
      </c>
      <c r="DF23" s="193">
        <v>106.03</v>
      </c>
      <c r="DG23" s="193">
        <v>106.05</v>
      </c>
      <c r="DH23" s="193">
        <v>106.78</v>
      </c>
      <c r="DI23" s="193">
        <v>109.2</v>
      </c>
      <c r="DJ23" s="193">
        <v>98.66</v>
      </c>
      <c r="DK23" s="193">
        <v>109.57</v>
      </c>
      <c r="DL23" s="193">
        <v>103.14</v>
      </c>
      <c r="DM23" s="193">
        <v>103.89</v>
      </c>
      <c r="DN23" s="193">
        <v>99.49</v>
      </c>
      <c r="DO23" s="193">
        <v>104.29</v>
      </c>
      <c r="DP23" s="193">
        <v>105.49</v>
      </c>
      <c r="DQ23" s="193">
        <v>99.14</v>
      </c>
      <c r="DR23" s="193">
        <v>106.39</v>
      </c>
      <c r="DS23" s="193">
        <v>106.18</v>
      </c>
      <c r="DT23" s="193">
        <v>106.2</v>
      </c>
      <c r="DU23" s="193">
        <v>108.92</v>
      </c>
      <c r="DV23" s="193">
        <v>98.54</v>
      </c>
      <c r="DW23" s="193">
        <v>109.21</v>
      </c>
      <c r="DX23" s="193">
        <v>103.07</v>
      </c>
      <c r="DY23" s="193">
        <v>1347.27</v>
      </c>
      <c r="DZ23" s="193">
        <v>254.53</v>
      </c>
      <c r="EA23" s="193">
        <v>104.55</v>
      </c>
      <c r="EB23" s="193">
        <v>104.54</v>
      </c>
      <c r="EC23" s="193">
        <v>99.82</v>
      </c>
      <c r="ED23" s="193">
        <v>105.01</v>
      </c>
      <c r="EE23" s="193">
        <v>104.35</v>
      </c>
      <c r="EF23" s="193">
        <v>104.61</v>
      </c>
      <c r="EG23" s="193">
        <v>108.88</v>
      </c>
      <c r="EH23" s="193">
        <v>102.09</v>
      </c>
      <c r="EI23" s="193">
        <v>109.12</v>
      </c>
      <c r="EJ23" s="193">
        <v>89.38</v>
      </c>
      <c r="EK23" s="193">
        <v>22.93</v>
      </c>
      <c r="EL23" s="193">
        <v>98.77</v>
      </c>
      <c r="EM23" s="193">
        <v>104.14</v>
      </c>
      <c r="EN23" s="193">
        <v>104.94</v>
      </c>
      <c r="EO23" s="193">
        <v>101.34</v>
      </c>
      <c r="EP23" s="193">
        <v>105.7</v>
      </c>
      <c r="EQ23" s="193">
        <v>104.71</v>
      </c>
      <c r="ER23" s="193">
        <v>105.27</v>
      </c>
      <c r="ES23" s="193">
        <v>107.78</v>
      </c>
      <c r="ET23" s="193">
        <v>97.64</v>
      </c>
      <c r="EU23" s="193">
        <v>108.12</v>
      </c>
      <c r="EV23" s="193">
        <v>99.73</v>
      </c>
      <c r="EW23" s="193">
        <v>1168.74</v>
      </c>
      <c r="EX23" s="193">
        <v>119.59</v>
      </c>
      <c r="EY23" s="193">
        <v>103.25</v>
      </c>
      <c r="EZ23" s="193">
        <v>104.35</v>
      </c>
      <c r="FA23" s="193">
        <v>98.87</v>
      </c>
      <c r="FB23" s="193">
        <v>104.33</v>
      </c>
      <c r="FC23" s="193">
        <v>103.84</v>
      </c>
      <c r="FD23" s="193">
        <v>103.56</v>
      </c>
      <c r="FE23" s="193">
        <v>105.74</v>
      </c>
      <c r="FF23" s="193">
        <v>96.21</v>
      </c>
      <c r="FG23" s="193">
        <v>105.84</v>
      </c>
      <c r="FH23" s="193">
        <v>97.07</v>
      </c>
      <c r="FI23" s="193">
        <v>99.58</v>
      </c>
      <c r="FJ23" s="193">
        <v>94.18</v>
      </c>
      <c r="FK23" s="193">
        <v>103.08</v>
      </c>
      <c r="FL23" s="193">
        <v>102.78</v>
      </c>
      <c r="FM23" s="193">
        <v>96.77</v>
      </c>
      <c r="FN23" s="193">
        <v>104.23</v>
      </c>
      <c r="FO23" s="193">
        <v>102.31</v>
      </c>
      <c r="FP23" s="193">
        <v>102.94</v>
      </c>
      <c r="FQ23" s="193">
        <v>104.97</v>
      </c>
      <c r="FR23" s="193">
        <v>95.54</v>
      </c>
      <c r="FS23" s="193">
        <v>104.04</v>
      </c>
      <c r="FT23" s="193">
        <v>6.63</v>
      </c>
      <c r="FU23" s="193">
        <v>31.24</v>
      </c>
      <c r="FV23" s="193">
        <v>94.17</v>
      </c>
      <c r="FW23" s="193">
        <v>102.49</v>
      </c>
      <c r="FX23" s="193">
        <v>99.94</v>
      </c>
      <c r="FY23" s="193">
        <v>96.55</v>
      </c>
      <c r="FZ23" s="193">
        <v>103.27</v>
      </c>
      <c r="GA23" s="193">
        <v>100.77</v>
      </c>
      <c r="GB23" s="193">
        <v>103.75</v>
      </c>
    </row>
    <row r="24" spans="1:184" s="29" customFormat="1">
      <c r="A24" s="41"/>
      <c r="B24" s="60">
        <f t="shared" si="1"/>
        <v>24</v>
      </c>
      <c r="C24" s="36" t="s">
        <v>6</v>
      </c>
      <c r="D24" s="29" t="s">
        <v>58</v>
      </c>
      <c r="E24" s="193">
        <v>107.08</v>
      </c>
      <c r="F24" s="193">
        <v>95.33</v>
      </c>
      <c r="G24" s="193">
        <v>103.89</v>
      </c>
      <c r="H24" s="193">
        <v>102.3</v>
      </c>
      <c r="I24" s="193">
        <v>1187.97</v>
      </c>
      <c r="J24" s="193">
        <v>158.16999999999999</v>
      </c>
      <c r="K24" s="193">
        <v>104.09</v>
      </c>
      <c r="L24" s="193">
        <v>104.04</v>
      </c>
      <c r="M24" s="193">
        <v>100.77</v>
      </c>
      <c r="N24" s="193">
        <v>106.09</v>
      </c>
      <c r="O24" s="193">
        <v>102.98</v>
      </c>
      <c r="P24" s="193">
        <v>104.63</v>
      </c>
      <c r="Q24" s="193">
        <v>108.31</v>
      </c>
      <c r="R24" s="193">
        <v>96.86</v>
      </c>
      <c r="S24" s="193">
        <v>102.61</v>
      </c>
      <c r="T24" s="193">
        <v>14.05</v>
      </c>
      <c r="U24" s="193">
        <v>20.52</v>
      </c>
      <c r="V24" s="193">
        <v>101.77</v>
      </c>
      <c r="W24" s="193">
        <v>103.97</v>
      </c>
      <c r="X24" s="193">
        <v>103.56</v>
      </c>
      <c r="Y24" s="193">
        <v>101.01</v>
      </c>
      <c r="Z24" s="193">
        <v>105.54</v>
      </c>
      <c r="AA24" s="193">
        <v>103.15</v>
      </c>
      <c r="AB24" s="193">
        <v>103.21</v>
      </c>
      <c r="AC24" s="193">
        <v>105.74</v>
      </c>
      <c r="AD24" s="193">
        <v>94.72</v>
      </c>
      <c r="AE24" s="193">
        <v>102.16</v>
      </c>
      <c r="AF24" s="193">
        <v>100.09</v>
      </c>
      <c r="AG24" s="193">
        <v>1226.67</v>
      </c>
      <c r="AH24" s="193">
        <v>100.22</v>
      </c>
      <c r="AI24" s="193">
        <v>103.43</v>
      </c>
      <c r="AJ24" s="193">
        <v>102.84</v>
      </c>
      <c r="AK24" s="193">
        <v>99.47</v>
      </c>
      <c r="AL24" s="193">
        <v>104.13</v>
      </c>
      <c r="AM24" s="193">
        <v>101.56</v>
      </c>
      <c r="AN24" s="193">
        <v>101.83</v>
      </c>
      <c r="AO24" s="193">
        <v>105.44</v>
      </c>
      <c r="AP24" s="193">
        <v>98.72</v>
      </c>
      <c r="AQ24" s="193">
        <v>102.77</v>
      </c>
      <c r="AR24" s="193">
        <v>100.36</v>
      </c>
      <c r="AS24" s="193">
        <v>104.95</v>
      </c>
      <c r="AT24" s="193">
        <v>100.54</v>
      </c>
      <c r="AU24" s="193">
        <v>103.85</v>
      </c>
      <c r="AV24" s="193">
        <v>105.09</v>
      </c>
      <c r="AW24" s="193">
        <v>99.96</v>
      </c>
      <c r="AX24" s="193">
        <v>104.23</v>
      </c>
      <c r="AY24" s="193">
        <v>102.85</v>
      </c>
      <c r="AZ24" s="193">
        <v>101.43</v>
      </c>
      <c r="BA24" s="193">
        <v>104.64</v>
      </c>
      <c r="BB24" s="193">
        <v>95.19</v>
      </c>
      <c r="BC24" s="193">
        <v>98.16</v>
      </c>
      <c r="BD24" s="193">
        <v>87.02</v>
      </c>
      <c r="BE24" s="193">
        <v>15.06</v>
      </c>
      <c r="BF24" s="193">
        <v>93.35</v>
      </c>
      <c r="BG24" s="193">
        <v>97.03</v>
      </c>
      <c r="BH24" s="193">
        <v>98.47</v>
      </c>
      <c r="BI24" s="193">
        <v>92.29</v>
      </c>
      <c r="BJ24" s="193">
        <v>96.5</v>
      </c>
      <c r="BK24" s="193">
        <v>96.09</v>
      </c>
      <c r="BL24" s="193">
        <v>95.95</v>
      </c>
      <c r="BM24" s="193">
        <v>105.8</v>
      </c>
      <c r="BN24" s="193">
        <v>96.24</v>
      </c>
      <c r="BO24" s="193">
        <v>98.59</v>
      </c>
      <c r="BP24" s="193">
        <v>93.74</v>
      </c>
      <c r="BQ24" s="193">
        <v>99.04</v>
      </c>
      <c r="BR24" s="193">
        <v>96.62</v>
      </c>
      <c r="BS24" s="193">
        <v>101.17</v>
      </c>
      <c r="BT24" s="193">
        <v>101.68</v>
      </c>
      <c r="BU24" s="193">
        <v>95.42</v>
      </c>
      <c r="BV24" s="193">
        <v>100.06</v>
      </c>
      <c r="BW24" s="193">
        <v>102.96</v>
      </c>
      <c r="BX24" s="193">
        <v>103.8</v>
      </c>
      <c r="BY24" s="193">
        <v>109.51</v>
      </c>
      <c r="BZ24" s="193">
        <v>100.55</v>
      </c>
      <c r="CA24" s="193">
        <v>109.86</v>
      </c>
      <c r="CB24" s="193">
        <v>1340.64</v>
      </c>
      <c r="CC24" s="193">
        <v>286.64999999999998</v>
      </c>
      <c r="CD24" s="193">
        <v>99.44</v>
      </c>
      <c r="CE24" s="193">
        <v>107.49</v>
      </c>
      <c r="CF24" s="193">
        <v>106.59</v>
      </c>
      <c r="CG24" s="193">
        <v>102.56</v>
      </c>
      <c r="CH24" s="193">
        <v>108.55</v>
      </c>
      <c r="CI24" s="193">
        <v>107.93</v>
      </c>
      <c r="CJ24" s="193">
        <v>109.78</v>
      </c>
      <c r="CK24" s="193">
        <v>112.52</v>
      </c>
      <c r="CL24" s="193">
        <v>105.52</v>
      </c>
      <c r="CM24" s="193">
        <v>112.61</v>
      </c>
      <c r="CN24" s="193">
        <v>85.28</v>
      </c>
      <c r="CO24" s="193">
        <v>40.33</v>
      </c>
      <c r="CP24" s="193">
        <v>102.99</v>
      </c>
      <c r="CQ24" s="193">
        <v>107.44</v>
      </c>
      <c r="CR24" s="193">
        <v>107.57</v>
      </c>
      <c r="CS24" s="193">
        <v>104.36</v>
      </c>
      <c r="CT24" s="193">
        <v>109.51</v>
      </c>
      <c r="CU24" s="193">
        <v>108.12</v>
      </c>
      <c r="CV24" s="193">
        <v>109.67</v>
      </c>
      <c r="CW24" s="193">
        <v>111.98</v>
      </c>
      <c r="CX24" s="193">
        <v>101.47</v>
      </c>
      <c r="CY24" s="193">
        <v>112.34</v>
      </c>
      <c r="CZ24" s="193">
        <v>105.85</v>
      </c>
      <c r="DA24" s="193">
        <v>1315.96</v>
      </c>
      <c r="DB24" s="193">
        <v>370.4</v>
      </c>
      <c r="DC24" s="193">
        <v>106.85</v>
      </c>
      <c r="DD24" s="193">
        <v>108.1</v>
      </c>
      <c r="DE24" s="193">
        <v>103.7</v>
      </c>
      <c r="DF24" s="193">
        <v>109.5</v>
      </c>
      <c r="DG24" s="193">
        <v>108.54</v>
      </c>
      <c r="DH24" s="193">
        <v>109.03</v>
      </c>
      <c r="DI24" s="193">
        <v>111.96</v>
      </c>
      <c r="DJ24" s="193">
        <v>101.37</v>
      </c>
      <c r="DK24" s="193">
        <v>111.98</v>
      </c>
      <c r="DL24" s="193">
        <v>106.2</v>
      </c>
      <c r="DM24" s="193">
        <v>106.6</v>
      </c>
      <c r="DN24" s="193">
        <v>102.69</v>
      </c>
      <c r="DO24" s="193">
        <v>108.1</v>
      </c>
      <c r="DP24" s="193">
        <v>107.88</v>
      </c>
      <c r="DQ24" s="193">
        <v>101.73</v>
      </c>
      <c r="DR24" s="193">
        <v>109.13</v>
      </c>
      <c r="DS24" s="193">
        <v>108.54</v>
      </c>
      <c r="DT24" s="193">
        <v>109.26</v>
      </c>
      <c r="DU24" s="193">
        <v>111.83</v>
      </c>
      <c r="DV24" s="193">
        <v>101.11</v>
      </c>
      <c r="DW24" s="193">
        <v>111.81</v>
      </c>
      <c r="DX24" s="193">
        <v>49.84</v>
      </c>
      <c r="DY24" s="193">
        <v>0</v>
      </c>
      <c r="DZ24" s="193">
        <v>95.34</v>
      </c>
      <c r="EA24" s="193">
        <v>107.6</v>
      </c>
      <c r="EB24" s="193">
        <v>107.47</v>
      </c>
      <c r="EC24" s="193">
        <v>102.5</v>
      </c>
      <c r="ED24" s="193">
        <v>107.45</v>
      </c>
      <c r="EE24" s="193">
        <v>106.94</v>
      </c>
      <c r="EF24" s="193">
        <v>108.38</v>
      </c>
      <c r="EG24" s="193">
        <v>110.73</v>
      </c>
      <c r="EH24" s="193">
        <v>103.89</v>
      </c>
      <c r="EI24" s="193">
        <v>110.79</v>
      </c>
      <c r="EJ24" s="193">
        <v>105.25</v>
      </c>
      <c r="EK24" s="193">
        <v>104.24</v>
      </c>
      <c r="EL24" s="193">
        <v>101.26</v>
      </c>
      <c r="EM24" s="193">
        <v>106.61</v>
      </c>
      <c r="EN24" s="193">
        <v>106.52</v>
      </c>
      <c r="EO24" s="193">
        <v>102.51</v>
      </c>
      <c r="EP24" s="193">
        <v>107.34</v>
      </c>
      <c r="EQ24" s="193">
        <v>106.38</v>
      </c>
      <c r="ER24" s="193">
        <v>108.44</v>
      </c>
      <c r="ES24" s="193">
        <v>110.68</v>
      </c>
      <c r="ET24" s="193">
        <v>100.11</v>
      </c>
      <c r="EU24" s="193">
        <v>110.96</v>
      </c>
      <c r="EV24" s="193">
        <v>102.62</v>
      </c>
      <c r="EW24" s="193">
        <v>1243.74</v>
      </c>
      <c r="EX24" s="193">
        <v>144.30000000000001</v>
      </c>
      <c r="EY24" s="193">
        <v>106.03</v>
      </c>
      <c r="EZ24" s="193">
        <v>107.08</v>
      </c>
      <c r="FA24" s="193">
        <v>101.83</v>
      </c>
      <c r="FB24" s="193">
        <v>106.43</v>
      </c>
      <c r="FC24" s="193">
        <v>105.75</v>
      </c>
      <c r="FD24" s="193">
        <v>106.47</v>
      </c>
      <c r="FE24" s="193">
        <v>108.64</v>
      </c>
      <c r="FF24" s="193">
        <v>98.27</v>
      </c>
      <c r="FG24" s="193">
        <v>108.72</v>
      </c>
      <c r="FH24" s="193">
        <v>10.14</v>
      </c>
      <c r="FI24" s="193">
        <v>99.74</v>
      </c>
      <c r="FJ24" s="193">
        <v>97.65</v>
      </c>
      <c r="FK24" s="193">
        <v>105.63</v>
      </c>
      <c r="FL24" s="193">
        <v>106.11</v>
      </c>
      <c r="FM24" s="193">
        <v>100.17</v>
      </c>
      <c r="FN24" s="193">
        <v>106.98</v>
      </c>
      <c r="FO24" s="193">
        <v>104.29</v>
      </c>
      <c r="FP24" s="193">
        <v>105.41</v>
      </c>
      <c r="FQ24" s="193">
        <v>107.96</v>
      </c>
      <c r="FR24" s="193">
        <v>97.78</v>
      </c>
      <c r="FS24" s="193">
        <v>108.23</v>
      </c>
      <c r="FT24" s="193">
        <v>1119.49</v>
      </c>
      <c r="FU24" s="193">
        <v>146.5</v>
      </c>
      <c r="FV24" s="193">
        <v>96.72</v>
      </c>
      <c r="FW24" s="193">
        <v>105.74</v>
      </c>
      <c r="FX24" s="193">
        <v>104.2</v>
      </c>
      <c r="FY24" s="193">
        <v>99.05</v>
      </c>
      <c r="FZ24" s="193">
        <v>105.79</v>
      </c>
      <c r="GA24" s="193">
        <v>103.24</v>
      </c>
      <c r="GB24" s="193">
        <v>105.66</v>
      </c>
    </row>
    <row r="25" spans="1:184" s="29" customFormat="1">
      <c r="A25" s="41"/>
      <c r="B25" s="60">
        <f t="shared" si="1"/>
        <v>25</v>
      </c>
      <c r="C25" s="36" t="s">
        <v>7</v>
      </c>
      <c r="D25" s="29" t="s">
        <v>58</v>
      </c>
      <c r="E25" s="193">
        <v>142.59</v>
      </c>
      <c r="F25" s="193">
        <v>129.11000000000001</v>
      </c>
      <c r="G25" s="193">
        <v>137.30000000000001</v>
      </c>
      <c r="H25" s="193">
        <v>133.54</v>
      </c>
      <c r="I25" s="193">
        <v>139.93</v>
      </c>
      <c r="J25" s="193">
        <v>132.97999999999999</v>
      </c>
      <c r="K25" s="193">
        <v>139.11000000000001</v>
      </c>
      <c r="L25" s="193">
        <v>139.59</v>
      </c>
      <c r="M25" s="193">
        <v>131.78</v>
      </c>
      <c r="N25" s="193">
        <v>139.78</v>
      </c>
      <c r="O25" s="193">
        <v>134.53</v>
      </c>
      <c r="P25" s="193">
        <v>140.13999999999999</v>
      </c>
      <c r="Q25" s="193">
        <v>153.16</v>
      </c>
      <c r="R25" s="193">
        <v>138.33000000000001</v>
      </c>
      <c r="S25" s="193">
        <v>66.23</v>
      </c>
      <c r="T25" s="193">
        <v>109.17</v>
      </c>
      <c r="U25" s="193">
        <v>147.84</v>
      </c>
      <c r="V25" s="193">
        <v>141.94</v>
      </c>
      <c r="W25" s="193">
        <v>148</v>
      </c>
      <c r="X25" s="193">
        <v>148.19</v>
      </c>
      <c r="Y25" s="193">
        <v>139.72</v>
      </c>
      <c r="Z25" s="193">
        <v>145.35</v>
      </c>
      <c r="AA25" s="193">
        <v>141.38</v>
      </c>
      <c r="AB25" s="193">
        <v>147.07</v>
      </c>
      <c r="AC25" s="193">
        <v>156.4</v>
      </c>
      <c r="AD25" s="193">
        <v>142.31</v>
      </c>
      <c r="AE25" s="193">
        <v>152.86000000000001</v>
      </c>
      <c r="AF25" s="193">
        <v>146.44</v>
      </c>
      <c r="AG25" s="193">
        <v>152.46</v>
      </c>
      <c r="AH25" s="193">
        <v>149.4</v>
      </c>
      <c r="AI25" s="193">
        <v>155.32</v>
      </c>
      <c r="AJ25" s="193">
        <v>155.47</v>
      </c>
      <c r="AK25" s="193">
        <v>145.72999999999999</v>
      </c>
      <c r="AL25" s="193">
        <v>152.08000000000001</v>
      </c>
      <c r="AM25" s="193">
        <v>148.32</v>
      </c>
      <c r="AN25" s="193">
        <v>150.85</v>
      </c>
      <c r="AO25" s="193">
        <v>154.78</v>
      </c>
      <c r="AP25" s="193">
        <v>147.01</v>
      </c>
      <c r="AQ25" s="193">
        <v>20.02</v>
      </c>
      <c r="AR25" s="193">
        <v>14.7</v>
      </c>
      <c r="AS25" s="193">
        <v>152.44999999999999</v>
      </c>
      <c r="AT25" s="193">
        <v>148.81</v>
      </c>
      <c r="AU25" s="193">
        <v>155.07</v>
      </c>
      <c r="AV25" s="193">
        <v>156.63</v>
      </c>
      <c r="AW25" s="193">
        <v>146.04</v>
      </c>
      <c r="AX25" s="193">
        <v>151.97999999999999</v>
      </c>
      <c r="AY25" s="193">
        <v>147.32</v>
      </c>
      <c r="AZ25" s="193">
        <v>149.83000000000001</v>
      </c>
      <c r="BA25" s="193">
        <v>154.54</v>
      </c>
      <c r="BB25" s="193">
        <v>141.1</v>
      </c>
      <c r="BC25" s="193">
        <v>150.44999999999999</v>
      </c>
      <c r="BD25" s="193">
        <v>143.28</v>
      </c>
      <c r="BE25" s="193">
        <v>151.47999999999999</v>
      </c>
      <c r="BF25" s="193">
        <v>147.78</v>
      </c>
      <c r="BG25" s="193">
        <v>153.15</v>
      </c>
      <c r="BH25" s="193">
        <v>154.69999999999999</v>
      </c>
      <c r="BI25" s="193">
        <v>143.76</v>
      </c>
      <c r="BJ25" s="193">
        <v>150.41</v>
      </c>
      <c r="BK25" s="193">
        <v>145.31</v>
      </c>
      <c r="BL25" s="193">
        <v>149.22999999999999</v>
      </c>
      <c r="BM25" s="193">
        <v>156.22</v>
      </c>
      <c r="BN25" s="193">
        <v>143.27000000000001</v>
      </c>
      <c r="BO25" s="193">
        <v>78.16</v>
      </c>
      <c r="BP25" s="193">
        <v>117.21</v>
      </c>
      <c r="BQ25" s="193">
        <v>153.81</v>
      </c>
      <c r="BR25" s="193">
        <v>149.91</v>
      </c>
      <c r="BS25" s="193">
        <v>157.56</v>
      </c>
      <c r="BT25" s="193">
        <v>158.43</v>
      </c>
      <c r="BU25" s="193">
        <v>147.88</v>
      </c>
      <c r="BV25" s="193">
        <v>156.6</v>
      </c>
      <c r="BW25" s="193">
        <v>153.44</v>
      </c>
      <c r="BX25" s="193">
        <v>159.47999999999999</v>
      </c>
      <c r="BY25" s="193">
        <v>164.89</v>
      </c>
      <c r="BZ25" s="193">
        <v>150.01</v>
      </c>
      <c r="CA25" s="193">
        <v>161.5</v>
      </c>
      <c r="CB25" s="193">
        <v>155.57</v>
      </c>
      <c r="CC25" s="193">
        <v>161.03</v>
      </c>
      <c r="CD25" s="193">
        <v>153.99</v>
      </c>
      <c r="CE25" s="193">
        <v>164.44</v>
      </c>
      <c r="CF25" s="193">
        <v>165.15</v>
      </c>
      <c r="CG25" s="193">
        <v>158.01</v>
      </c>
      <c r="CH25" s="193">
        <v>163.92</v>
      </c>
      <c r="CI25" s="193">
        <v>162.52000000000001</v>
      </c>
      <c r="CJ25" s="193">
        <v>168.67</v>
      </c>
      <c r="CK25" s="193">
        <v>170.43</v>
      </c>
      <c r="CL25" s="193">
        <v>159.27000000000001</v>
      </c>
      <c r="CM25" s="193">
        <v>148.25</v>
      </c>
      <c r="CN25" s="193">
        <v>69.569999999999993</v>
      </c>
      <c r="CO25" s="193">
        <v>163.80000000000001</v>
      </c>
      <c r="CP25" s="193">
        <v>159.65</v>
      </c>
      <c r="CQ25" s="193">
        <v>165.93</v>
      </c>
      <c r="CR25" s="193">
        <v>166.45</v>
      </c>
      <c r="CS25" s="193">
        <v>158.72</v>
      </c>
      <c r="CT25" s="193">
        <v>165.87</v>
      </c>
      <c r="CU25" s="193">
        <v>162.52000000000001</v>
      </c>
      <c r="CV25" s="193">
        <v>169.39</v>
      </c>
      <c r="CW25" s="193">
        <v>169.45</v>
      </c>
      <c r="CX25" s="193">
        <v>153.61000000000001</v>
      </c>
      <c r="CY25" s="193">
        <v>169.33</v>
      </c>
      <c r="CZ25" s="193">
        <v>159.41</v>
      </c>
      <c r="DA25" s="193">
        <v>163.66</v>
      </c>
      <c r="DB25" s="193">
        <v>160.13</v>
      </c>
      <c r="DC25" s="193">
        <v>166.25</v>
      </c>
      <c r="DD25" s="193">
        <v>167.7</v>
      </c>
      <c r="DE25" s="193">
        <v>157.34</v>
      </c>
      <c r="DF25" s="193">
        <v>165.43</v>
      </c>
      <c r="DG25" s="193">
        <v>163.18</v>
      </c>
      <c r="DH25" s="193">
        <v>167.54</v>
      </c>
      <c r="DI25" s="193">
        <v>169.22</v>
      </c>
      <c r="DJ25" s="193">
        <v>153.13999999999999</v>
      </c>
      <c r="DK25" s="193">
        <v>169.1</v>
      </c>
      <c r="DL25" s="193">
        <v>47.56</v>
      </c>
      <c r="DM25" s="193">
        <v>162.56</v>
      </c>
      <c r="DN25" s="193">
        <v>159.28</v>
      </c>
      <c r="DO25" s="193">
        <v>166.19</v>
      </c>
      <c r="DP25" s="193">
        <v>168.19</v>
      </c>
      <c r="DQ25" s="193">
        <v>157.1</v>
      </c>
      <c r="DR25" s="193">
        <v>165.85</v>
      </c>
      <c r="DS25" s="193">
        <v>163.07</v>
      </c>
      <c r="DT25" s="193">
        <v>167.1</v>
      </c>
      <c r="DU25" s="193">
        <v>168.53</v>
      </c>
      <c r="DV25" s="193">
        <v>152.68</v>
      </c>
      <c r="DW25" s="193">
        <v>168.21</v>
      </c>
      <c r="DX25" s="193">
        <v>158.63999999999999</v>
      </c>
      <c r="DY25" s="193">
        <v>162.07</v>
      </c>
      <c r="DZ25" s="193">
        <v>157.51</v>
      </c>
      <c r="EA25" s="193">
        <v>166.25</v>
      </c>
      <c r="EB25" s="193">
        <v>166.87</v>
      </c>
      <c r="EC25" s="193">
        <v>157.35</v>
      </c>
      <c r="ED25" s="193">
        <v>164.25</v>
      </c>
      <c r="EE25" s="193">
        <v>161.88999999999999</v>
      </c>
      <c r="EF25" s="193">
        <v>166.82</v>
      </c>
      <c r="EG25" s="193">
        <v>168.98</v>
      </c>
      <c r="EH25" s="193">
        <v>158.1</v>
      </c>
      <c r="EI25" s="193">
        <v>5.56</v>
      </c>
      <c r="EJ25" s="193">
        <v>31.77</v>
      </c>
      <c r="EK25" s="193">
        <v>161.97999999999999</v>
      </c>
      <c r="EL25" s="193">
        <v>158.04</v>
      </c>
      <c r="EM25" s="193">
        <v>166.65</v>
      </c>
      <c r="EN25" s="193">
        <v>166.85</v>
      </c>
      <c r="EO25" s="193">
        <v>157.80000000000001</v>
      </c>
      <c r="EP25" s="193">
        <v>164.22</v>
      </c>
      <c r="EQ25" s="193">
        <v>161.88999999999999</v>
      </c>
      <c r="ER25" s="193">
        <v>167.31</v>
      </c>
      <c r="ES25" s="193">
        <v>166.77</v>
      </c>
      <c r="ET25" s="193">
        <v>150.81</v>
      </c>
      <c r="EU25" s="193">
        <v>164.38</v>
      </c>
      <c r="EV25" s="193">
        <v>154.34</v>
      </c>
      <c r="EW25" s="193">
        <v>160.02000000000001</v>
      </c>
      <c r="EX25" s="193">
        <v>155.46</v>
      </c>
      <c r="EY25" s="193">
        <v>164.02</v>
      </c>
      <c r="EZ25" s="193">
        <v>164.98</v>
      </c>
      <c r="FA25" s="193">
        <v>154.25</v>
      </c>
      <c r="FB25" s="193">
        <v>161.26</v>
      </c>
      <c r="FC25" s="193">
        <v>160.19</v>
      </c>
      <c r="FD25" s="193">
        <v>164.54</v>
      </c>
      <c r="FE25" s="193">
        <v>164.21</v>
      </c>
      <c r="FF25" s="193">
        <v>148.79</v>
      </c>
      <c r="FG25" s="193">
        <v>68.33</v>
      </c>
      <c r="FH25" s="193">
        <v>138.18</v>
      </c>
      <c r="FI25" s="193">
        <v>158.35</v>
      </c>
      <c r="FJ25" s="193">
        <v>154.55000000000001</v>
      </c>
      <c r="FK25" s="193">
        <v>162.91999999999999</v>
      </c>
      <c r="FL25" s="193">
        <v>163.62</v>
      </c>
      <c r="FM25" s="193">
        <v>153.44999999999999</v>
      </c>
      <c r="FN25" s="193">
        <v>160.97</v>
      </c>
      <c r="FO25" s="193">
        <v>157.71</v>
      </c>
      <c r="FP25" s="193">
        <v>164.27</v>
      </c>
      <c r="FQ25" s="193">
        <v>163.66</v>
      </c>
      <c r="FR25" s="193">
        <v>148.5</v>
      </c>
      <c r="FS25" s="193">
        <v>161.57</v>
      </c>
      <c r="FT25" s="193">
        <v>154.41999999999999</v>
      </c>
      <c r="FU25" s="193">
        <v>158.87</v>
      </c>
      <c r="FV25" s="193">
        <v>155.21</v>
      </c>
      <c r="FW25" s="193">
        <v>163.4</v>
      </c>
      <c r="FX25" s="193">
        <v>162.16999999999999</v>
      </c>
      <c r="FY25" s="193">
        <v>153.81</v>
      </c>
      <c r="FZ25" s="193">
        <v>158.75</v>
      </c>
      <c r="GA25" s="193">
        <v>157.63999999999999</v>
      </c>
      <c r="GB25" s="193">
        <v>164.7</v>
      </c>
    </row>
    <row r="26" spans="1:184" s="29" customFormat="1">
      <c r="A26" s="41"/>
      <c r="B26" s="60">
        <f t="shared" si="1"/>
        <v>26</v>
      </c>
      <c r="C26" s="36" t="s">
        <v>8</v>
      </c>
      <c r="D26" s="29" t="s">
        <v>58</v>
      </c>
      <c r="E26" s="193">
        <v>139.18</v>
      </c>
      <c r="F26" s="193">
        <v>126.17</v>
      </c>
      <c r="G26" s="193">
        <v>134.99</v>
      </c>
      <c r="H26" s="193">
        <v>130.77000000000001</v>
      </c>
      <c r="I26" s="193">
        <v>136.15</v>
      </c>
      <c r="J26" s="193">
        <v>130.11000000000001</v>
      </c>
      <c r="K26" s="193">
        <v>136.9</v>
      </c>
      <c r="L26" s="193">
        <v>136.78</v>
      </c>
      <c r="M26" s="193">
        <v>129.74</v>
      </c>
      <c r="N26" s="193">
        <v>137.22</v>
      </c>
      <c r="O26" s="193">
        <v>131.78</v>
      </c>
      <c r="P26" s="193">
        <v>137.16</v>
      </c>
      <c r="Q26" s="193">
        <v>150.11000000000001</v>
      </c>
      <c r="R26" s="193">
        <v>134.79</v>
      </c>
      <c r="S26" s="193">
        <v>143.55000000000001</v>
      </c>
      <c r="T26" s="193">
        <v>140.04</v>
      </c>
      <c r="U26" s="193">
        <v>144.61000000000001</v>
      </c>
      <c r="V26" s="193">
        <v>138.59</v>
      </c>
      <c r="W26" s="193">
        <v>145.37</v>
      </c>
      <c r="X26" s="193">
        <v>145.25</v>
      </c>
      <c r="Y26" s="193">
        <v>137.1</v>
      </c>
      <c r="Z26" s="193">
        <v>143.69999999999999</v>
      </c>
      <c r="AA26" s="193">
        <v>139.11000000000001</v>
      </c>
      <c r="AB26" s="193">
        <v>144.38999999999999</v>
      </c>
      <c r="AC26" s="193">
        <v>152.87</v>
      </c>
      <c r="AD26" s="193">
        <v>138.80000000000001</v>
      </c>
      <c r="AE26" s="193">
        <v>149.88</v>
      </c>
      <c r="AF26" s="193">
        <v>48.54</v>
      </c>
      <c r="AG26" s="193">
        <v>144.94</v>
      </c>
      <c r="AH26" s="193">
        <v>146.55000000000001</v>
      </c>
      <c r="AI26" s="193">
        <v>152.81</v>
      </c>
      <c r="AJ26" s="193">
        <v>152.66</v>
      </c>
      <c r="AK26" s="193">
        <v>143</v>
      </c>
      <c r="AL26" s="193">
        <v>149.78</v>
      </c>
      <c r="AM26" s="193">
        <v>144.66</v>
      </c>
      <c r="AN26" s="193">
        <v>148.21</v>
      </c>
      <c r="AO26" s="193">
        <v>151.43</v>
      </c>
      <c r="AP26" s="193">
        <v>143.21</v>
      </c>
      <c r="AQ26" s="193">
        <v>148.96</v>
      </c>
      <c r="AR26" s="193">
        <v>142.58000000000001</v>
      </c>
      <c r="AS26" s="193">
        <v>149.72</v>
      </c>
      <c r="AT26" s="193">
        <v>146.72</v>
      </c>
      <c r="AU26" s="193">
        <v>152.30000000000001</v>
      </c>
      <c r="AV26" s="193">
        <v>153.66999999999999</v>
      </c>
      <c r="AW26" s="193">
        <v>143.69999999999999</v>
      </c>
      <c r="AX26" s="193">
        <v>149.28</v>
      </c>
      <c r="AY26" s="193">
        <v>144.88</v>
      </c>
      <c r="AZ26" s="193">
        <v>147.5</v>
      </c>
      <c r="BA26" s="193">
        <v>152.22999999999999</v>
      </c>
      <c r="BB26" s="193">
        <v>138.91999999999999</v>
      </c>
      <c r="BC26" s="193">
        <v>81.97</v>
      </c>
      <c r="BD26" s="193">
        <v>108.61</v>
      </c>
      <c r="BE26" s="193">
        <v>149.59</v>
      </c>
      <c r="BF26" s="193">
        <v>145.53</v>
      </c>
      <c r="BG26" s="193">
        <v>151.71</v>
      </c>
      <c r="BH26" s="193">
        <v>153.31</v>
      </c>
      <c r="BI26" s="193">
        <v>142.54</v>
      </c>
      <c r="BJ26" s="193">
        <v>148.66999999999999</v>
      </c>
      <c r="BK26" s="193">
        <v>143.22</v>
      </c>
      <c r="BL26" s="193">
        <v>147.18</v>
      </c>
      <c r="BM26" s="193">
        <v>153.01</v>
      </c>
      <c r="BN26" s="193">
        <v>139.93</v>
      </c>
      <c r="BO26" s="193">
        <v>149.13</v>
      </c>
      <c r="BP26" s="193">
        <v>144.49</v>
      </c>
      <c r="BQ26" s="193">
        <v>151.62</v>
      </c>
      <c r="BR26" s="193">
        <v>147.58000000000001</v>
      </c>
      <c r="BS26" s="193">
        <v>155.18</v>
      </c>
      <c r="BT26" s="193">
        <v>156.1</v>
      </c>
      <c r="BU26" s="193">
        <v>146.04</v>
      </c>
      <c r="BV26" s="193">
        <v>153.65</v>
      </c>
      <c r="BW26" s="193">
        <v>149.97</v>
      </c>
      <c r="BX26" s="193">
        <v>155.5</v>
      </c>
      <c r="BY26" s="193">
        <v>160.32</v>
      </c>
      <c r="BZ26" s="193">
        <v>115.4</v>
      </c>
      <c r="CA26" s="193">
        <v>0</v>
      </c>
      <c r="CB26" s="193">
        <v>66.25</v>
      </c>
      <c r="CC26" s="193">
        <v>157.19</v>
      </c>
      <c r="CD26" s="193">
        <v>151.47</v>
      </c>
      <c r="CE26" s="193">
        <v>161.04</v>
      </c>
      <c r="CF26" s="193">
        <v>161.93</v>
      </c>
      <c r="CG26" s="193">
        <v>154.21</v>
      </c>
      <c r="CH26" s="193">
        <v>159.9</v>
      </c>
      <c r="CI26" s="193">
        <v>159.13</v>
      </c>
      <c r="CJ26" s="193">
        <v>165.22</v>
      </c>
      <c r="CK26" s="193">
        <v>165.09</v>
      </c>
      <c r="CL26" s="193">
        <v>154.44</v>
      </c>
      <c r="CM26" s="193">
        <v>164.52</v>
      </c>
      <c r="CN26" s="193">
        <v>155.56</v>
      </c>
      <c r="CO26" s="193">
        <v>158.69999999999999</v>
      </c>
      <c r="CP26" s="193">
        <v>155.30000000000001</v>
      </c>
      <c r="CQ26" s="193">
        <v>161.81</v>
      </c>
      <c r="CR26" s="193">
        <v>161.94</v>
      </c>
      <c r="CS26" s="193">
        <v>154.86000000000001</v>
      </c>
      <c r="CT26" s="193">
        <v>160.72999999999999</v>
      </c>
      <c r="CU26" s="193">
        <v>157.88999999999999</v>
      </c>
      <c r="CV26" s="193">
        <v>164.04</v>
      </c>
      <c r="CW26" s="193">
        <v>165.12</v>
      </c>
      <c r="CX26" s="193">
        <v>101.63</v>
      </c>
      <c r="CY26" s="193">
        <v>101.32</v>
      </c>
      <c r="CZ26" s="193">
        <v>155.16</v>
      </c>
      <c r="DA26" s="193">
        <v>158.96</v>
      </c>
      <c r="DB26" s="193">
        <v>155.80000000000001</v>
      </c>
      <c r="DC26" s="193">
        <v>161.88999999999999</v>
      </c>
      <c r="DD26" s="193">
        <v>163.28</v>
      </c>
      <c r="DE26" s="193">
        <v>154.1</v>
      </c>
      <c r="DF26" s="193">
        <v>160.75</v>
      </c>
      <c r="DG26" s="193">
        <v>159.5</v>
      </c>
      <c r="DH26" s="193">
        <v>163.6</v>
      </c>
      <c r="DI26" s="193">
        <v>165.23</v>
      </c>
      <c r="DJ26" s="193">
        <v>149.41</v>
      </c>
      <c r="DK26" s="193">
        <v>164.7</v>
      </c>
      <c r="DL26" s="193">
        <v>155.26</v>
      </c>
      <c r="DM26" s="193">
        <v>159.38999999999999</v>
      </c>
      <c r="DN26" s="193">
        <v>155.83000000000001</v>
      </c>
      <c r="DO26" s="193">
        <v>162.82</v>
      </c>
      <c r="DP26" s="193">
        <v>163.79</v>
      </c>
      <c r="DQ26" s="193">
        <v>153.94</v>
      </c>
      <c r="DR26" s="193">
        <v>161.87</v>
      </c>
      <c r="DS26" s="193">
        <v>159.24</v>
      </c>
      <c r="DT26" s="193">
        <v>163.81</v>
      </c>
      <c r="DU26" s="193">
        <v>164.93</v>
      </c>
      <c r="DV26" s="193">
        <v>149.30000000000001</v>
      </c>
      <c r="DW26" s="193">
        <v>126.3</v>
      </c>
      <c r="DX26" s="193">
        <v>82.96</v>
      </c>
      <c r="DY26" s="193">
        <v>158.99</v>
      </c>
      <c r="DZ26" s="193">
        <v>154.36000000000001</v>
      </c>
      <c r="EA26" s="193">
        <v>162.62</v>
      </c>
      <c r="EB26" s="193">
        <v>162.36000000000001</v>
      </c>
      <c r="EC26" s="193">
        <v>154.37</v>
      </c>
      <c r="ED26" s="193">
        <v>160.30000000000001</v>
      </c>
      <c r="EE26" s="193">
        <v>158.06</v>
      </c>
      <c r="EF26" s="193">
        <v>163.28</v>
      </c>
      <c r="EG26" s="193">
        <v>164.92</v>
      </c>
      <c r="EH26" s="193">
        <v>154.63</v>
      </c>
      <c r="EI26" s="193">
        <v>162.97</v>
      </c>
      <c r="EJ26" s="193">
        <v>155.49</v>
      </c>
      <c r="EK26" s="193">
        <v>158.84</v>
      </c>
      <c r="EL26" s="193">
        <v>154.72</v>
      </c>
      <c r="EM26" s="193">
        <v>163.30000000000001</v>
      </c>
      <c r="EN26" s="193">
        <v>163.09</v>
      </c>
      <c r="EO26" s="193">
        <v>154.31</v>
      </c>
      <c r="EP26" s="193">
        <v>160.02000000000001</v>
      </c>
      <c r="EQ26" s="193">
        <v>158.09</v>
      </c>
      <c r="ER26" s="193">
        <v>163.98</v>
      </c>
      <c r="ES26" s="193">
        <v>163.99</v>
      </c>
      <c r="ET26" s="193">
        <v>148.65</v>
      </c>
      <c r="EU26" s="193">
        <v>109.44</v>
      </c>
      <c r="EV26" s="193">
        <v>96.78</v>
      </c>
      <c r="EW26" s="193">
        <v>157.66999999999999</v>
      </c>
      <c r="EX26" s="193">
        <v>153.72999999999999</v>
      </c>
      <c r="EY26" s="193">
        <v>161.76</v>
      </c>
      <c r="EZ26" s="193">
        <v>161.71</v>
      </c>
      <c r="FA26" s="193">
        <v>152.26</v>
      </c>
      <c r="FB26" s="193">
        <v>158.41</v>
      </c>
      <c r="FC26" s="193">
        <v>156.68</v>
      </c>
      <c r="FD26" s="193">
        <v>162.56</v>
      </c>
      <c r="FE26" s="193">
        <v>160.63</v>
      </c>
      <c r="FF26" s="193">
        <v>145.38</v>
      </c>
      <c r="FG26" s="193">
        <v>158.34</v>
      </c>
      <c r="FH26" s="193">
        <v>151.41999999999999</v>
      </c>
      <c r="FI26" s="193">
        <v>155.84</v>
      </c>
      <c r="FJ26" s="193">
        <v>152.31</v>
      </c>
      <c r="FK26" s="193">
        <v>160.47</v>
      </c>
      <c r="FL26" s="193">
        <v>160.86000000000001</v>
      </c>
      <c r="FM26" s="193">
        <v>151.6</v>
      </c>
      <c r="FN26" s="193">
        <v>157.38</v>
      </c>
      <c r="FO26" s="193">
        <v>154.5</v>
      </c>
      <c r="FP26" s="193">
        <v>160.86000000000001</v>
      </c>
      <c r="FQ26" s="193">
        <v>159.69999999999999</v>
      </c>
      <c r="FR26" s="193">
        <v>144.97</v>
      </c>
      <c r="FS26" s="193">
        <v>157.54</v>
      </c>
      <c r="FT26" s="193">
        <v>151.09</v>
      </c>
      <c r="FU26" s="193">
        <v>154.69</v>
      </c>
      <c r="FV26" s="193">
        <v>150.94999999999999</v>
      </c>
      <c r="FW26" s="193">
        <v>160.18</v>
      </c>
      <c r="FX26" s="193">
        <v>158.22999999999999</v>
      </c>
      <c r="FY26" s="193">
        <v>120.29</v>
      </c>
      <c r="FZ26" s="193">
        <v>0</v>
      </c>
      <c r="GA26" s="193">
        <v>66.33</v>
      </c>
      <c r="GB26" s="193">
        <v>161.22</v>
      </c>
    </row>
    <row r="27" spans="1:184" s="29" customFormat="1">
      <c r="A27" s="41"/>
      <c r="B27" s="60">
        <f t="shared" si="1"/>
        <v>27</v>
      </c>
      <c r="C27" s="36" t="s">
        <v>9</v>
      </c>
      <c r="D27" s="29" t="s">
        <v>58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2.81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3">
        <v>0</v>
      </c>
      <c r="AM27" s="193">
        <v>0</v>
      </c>
      <c r="AN27" s="193">
        <v>0</v>
      </c>
      <c r="AO27" s="193">
        <v>0</v>
      </c>
      <c r="AP27" s="193">
        <v>0</v>
      </c>
      <c r="AQ27" s="193">
        <v>0</v>
      </c>
      <c r="AR27" s="193">
        <v>0</v>
      </c>
      <c r="AS27" s="193">
        <v>0</v>
      </c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3">
        <v>0</v>
      </c>
      <c r="BF27" s="193">
        <v>0</v>
      </c>
      <c r="BG27" s="193">
        <v>0</v>
      </c>
      <c r="BH27" s="193">
        <v>0</v>
      </c>
      <c r="BI27" s="193">
        <v>0</v>
      </c>
      <c r="BJ27" s="193">
        <v>0</v>
      </c>
      <c r="BK27" s="193">
        <v>0</v>
      </c>
      <c r="BL27" s="193">
        <v>0</v>
      </c>
      <c r="BM27" s="193">
        <v>0</v>
      </c>
      <c r="BN27" s="193">
        <v>0</v>
      </c>
      <c r="BO27" s="193">
        <v>0</v>
      </c>
      <c r="BP27" s="193">
        <v>0</v>
      </c>
      <c r="BQ27" s="193">
        <v>0</v>
      </c>
      <c r="BR27" s="193">
        <v>0</v>
      </c>
      <c r="BS27" s="193">
        <v>0</v>
      </c>
      <c r="BT27" s="193">
        <v>0</v>
      </c>
      <c r="BU27" s="193">
        <v>0</v>
      </c>
      <c r="BV27" s="193">
        <v>0</v>
      </c>
      <c r="BW27" s="193">
        <v>0</v>
      </c>
      <c r="BX27" s="193">
        <v>0</v>
      </c>
      <c r="BY27" s="193">
        <v>0</v>
      </c>
      <c r="BZ27" s="193">
        <v>0</v>
      </c>
      <c r="CA27" s="193">
        <v>0</v>
      </c>
      <c r="CB27" s="193">
        <v>0</v>
      </c>
      <c r="CC27" s="193">
        <v>0</v>
      </c>
      <c r="CD27" s="193">
        <v>0</v>
      </c>
      <c r="CE27" s="193">
        <v>3.89</v>
      </c>
      <c r="CF27" s="193">
        <v>3.61</v>
      </c>
      <c r="CG27" s="193">
        <v>0</v>
      </c>
      <c r="CH27" s="193">
        <v>0</v>
      </c>
      <c r="CI27" s="193">
        <v>0</v>
      </c>
      <c r="CJ27" s="193">
        <v>0</v>
      </c>
      <c r="CK27" s="193">
        <v>1.03</v>
      </c>
      <c r="CL27" s="193">
        <v>1.1499999999999999</v>
      </c>
      <c r="CM27" s="193">
        <v>0</v>
      </c>
      <c r="CN27" s="193">
        <v>0</v>
      </c>
      <c r="CO27" s="193">
        <v>0</v>
      </c>
      <c r="CP27" s="193">
        <v>3.54</v>
      </c>
      <c r="CQ27" s="193">
        <v>7</v>
      </c>
      <c r="CR27" s="193">
        <v>5.75</v>
      </c>
      <c r="CS27" s="193">
        <v>3.78</v>
      </c>
      <c r="CT27" s="193">
        <v>0.84</v>
      </c>
      <c r="CU27" s="193">
        <v>1.07</v>
      </c>
      <c r="CV27" s="193">
        <v>3.24</v>
      </c>
      <c r="CW27" s="193">
        <v>4.84</v>
      </c>
      <c r="CX27" s="193">
        <v>4.58</v>
      </c>
      <c r="CY27" s="193">
        <v>3.93</v>
      </c>
      <c r="CZ27" s="193">
        <v>4.58</v>
      </c>
      <c r="DA27" s="193">
        <v>3.61</v>
      </c>
      <c r="DB27" s="193">
        <v>5.29</v>
      </c>
      <c r="DC27" s="193">
        <v>5.36</v>
      </c>
      <c r="DD27" s="193">
        <v>5.36</v>
      </c>
      <c r="DE27" s="193">
        <v>4.25</v>
      </c>
      <c r="DF27" s="193">
        <v>2.48</v>
      </c>
      <c r="DG27" s="193">
        <v>1.29</v>
      </c>
      <c r="DH27" s="193">
        <v>2.72</v>
      </c>
      <c r="DI27" s="193">
        <v>4.1900000000000004</v>
      </c>
      <c r="DJ27" s="193">
        <v>4.16</v>
      </c>
      <c r="DK27" s="193">
        <v>3.25</v>
      </c>
      <c r="DL27" s="193">
        <v>2.68</v>
      </c>
      <c r="DM27" s="193">
        <v>3.69</v>
      </c>
      <c r="DN27" s="193">
        <v>5.3</v>
      </c>
      <c r="DO27" s="193">
        <v>5.27</v>
      </c>
      <c r="DP27" s="193">
        <v>5.45</v>
      </c>
      <c r="DQ27" s="193">
        <v>3.8</v>
      </c>
      <c r="DR27" s="193">
        <v>2.33</v>
      </c>
      <c r="DS27" s="193">
        <v>1.42</v>
      </c>
      <c r="DT27" s="193">
        <v>2.38</v>
      </c>
      <c r="DU27" s="193">
        <v>4.24</v>
      </c>
      <c r="DV27" s="193">
        <v>3.62</v>
      </c>
      <c r="DW27" s="193">
        <v>3.42</v>
      </c>
      <c r="DX27" s="193">
        <v>2.46</v>
      </c>
      <c r="DY27" s="193">
        <v>3.47</v>
      </c>
      <c r="DZ27" s="193">
        <v>4.76</v>
      </c>
      <c r="EA27" s="193">
        <v>4.67</v>
      </c>
      <c r="EB27" s="193">
        <v>5.28</v>
      </c>
      <c r="EC27" s="193">
        <v>3.34</v>
      </c>
      <c r="ED27" s="193">
        <v>2.1800000000000002</v>
      </c>
      <c r="EE27" s="193">
        <v>1.38</v>
      </c>
      <c r="EF27" s="193">
        <v>1.41</v>
      </c>
      <c r="EG27" s="193">
        <v>3.78</v>
      </c>
      <c r="EH27" s="193">
        <v>3.78</v>
      </c>
      <c r="EI27" s="193">
        <v>2.92</v>
      </c>
      <c r="EJ27" s="193">
        <v>1.31</v>
      </c>
      <c r="EK27" s="193">
        <v>1.96</v>
      </c>
      <c r="EL27" s="193">
        <v>3.84</v>
      </c>
      <c r="EM27" s="193">
        <v>4.88</v>
      </c>
      <c r="EN27" s="193">
        <v>4.79</v>
      </c>
      <c r="EO27" s="193">
        <v>3.7</v>
      </c>
      <c r="EP27" s="193">
        <v>0.74</v>
      </c>
      <c r="EQ27" s="193">
        <v>0.62</v>
      </c>
      <c r="ER27" s="193">
        <v>1.72</v>
      </c>
      <c r="ES27" s="193">
        <v>3.7</v>
      </c>
      <c r="ET27" s="193">
        <v>3.01</v>
      </c>
      <c r="EU27" s="193">
        <v>3.19</v>
      </c>
      <c r="EV27" s="193">
        <v>1.21</v>
      </c>
      <c r="EW27" s="193">
        <v>2.0699999999999998</v>
      </c>
      <c r="EX27" s="193">
        <v>3.72</v>
      </c>
      <c r="EY27" s="193">
        <v>4.84</v>
      </c>
      <c r="EZ27" s="193">
        <v>4.4400000000000004</v>
      </c>
      <c r="FA27" s="193">
        <v>3.39</v>
      </c>
      <c r="FB27" s="193">
        <v>0.57999999999999996</v>
      </c>
      <c r="FC27" s="193">
        <v>0.6</v>
      </c>
      <c r="FD27" s="193">
        <v>1.72</v>
      </c>
      <c r="FE27" s="193">
        <v>3.44</v>
      </c>
      <c r="FF27" s="193">
        <v>3.34</v>
      </c>
      <c r="FG27" s="193">
        <v>3</v>
      </c>
      <c r="FH27" s="193">
        <v>0.98</v>
      </c>
      <c r="FI27" s="193">
        <v>2.0699999999999998</v>
      </c>
      <c r="FJ27" s="193">
        <v>4.18</v>
      </c>
      <c r="FK27" s="193">
        <v>4.8</v>
      </c>
      <c r="FL27" s="193">
        <v>4.5</v>
      </c>
      <c r="FM27" s="193">
        <v>3.25</v>
      </c>
      <c r="FN27" s="193">
        <v>0.66</v>
      </c>
      <c r="FO27" s="193">
        <v>0.64</v>
      </c>
      <c r="FP27" s="193">
        <v>1.74</v>
      </c>
      <c r="FQ27" s="193">
        <v>3.26</v>
      </c>
      <c r="FR27" s="193">
        <v>3.25</v>
      </c>
      <c r="FS27" s="193">
        <v>3.12</v>
      </c>
      <c r="FT27" s="193">
        <v>1.1399999999999999</v>
      </c>
      <c r="FU27" s="193">
        <v>1.75</v>
      </c>
      <c r="FV27" s="193">
        <v>4.32</v>
      </c>
      <c r="FW27" s="193">
        <v>4.38</v>
      </c>
      <c r="FX27" s="193">
        <v>4.9000000000000004</v>
      </c>
      <c r="FY27" s="193">
        <v>3.01</v>
      </c>
      <c r="FZ27" s="193">
        <v>1.31</v>
      </c>
      <c r="GA27" s="193">
        <v>1.5</v>
      </c>
      <c r="GB27" s="193">
        <v>1.78</v>
      </c>
    </row>
    <row r="28" spans="1:184" s="29" customFormat="1">
      <c r="A28" s="41"/>
      <c r="B28" s="60">
        <f t="shared" si="1"/>
        <v>28</v>
      </c>
      <c r="C28" s="36" t="s">
        <v>10</v>
      </c>
      <c r="D28" s="29" t="s">
        <v>58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3">
        <v>0</v>
      </c>
      <c r="AQ28" s="193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3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3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3">
        <v>0</v>
      </c>
      <c r="CU28" s="193">
        <v>0</v>
      </c>
      <c r="CV28" s="193">
        <v>0</v>
      </c>
      <c r="CW28" s="193">
        <v>0</v>
      </c>
      <c r="CX28" s="193">
        <v>0</v>
      </c>
      <c r="CY28" s="193">
        <v>0</v>
      </c>
      <c r="CZ28" s="193">
        <v>0</v>
      </c>
      <c r="DA28" s="193">
        <v>0</v>
      </c>
      <c r="DB28" s="193">
        <v>0</v>
      </c>
      <c r="DC28" s="193">
        <v>0</v>
      </c>
      <c r="DD28" s="193">
        <v>0</v>
      </c>
      <c r="DE28" s="193">
        <v>0</v>
      </c>
      <c r="DF28" s="193">
        <v>0</v>
      </c>
      <c r="DG28" s="193">
        <v>0</v>
      </c>
      <c r="DH28" s="193">
        <v>0</v>
      </c>
      <c r="DI28" s="193">
        <v>0</v>
      </c>
      <c r="DJ28" s="193">
        <v>0</v>
      </c>
      <c r="DK28" s="193">
        <v>0</v>
      </c>
      <c r="DL28" s="193">
        <v>0</v>
      </c>
      <c r="DM28" s="193">
        <v>0</v>
      </c>
      <c r="DN28" s="193">
        <v>0</v>
      </c>
      <c r="DO28" s="193">
        <v>0</v>
      </c>
      <c r="DP28" s="193">
        <v>0</v>
      </c>
      <c r="DQ28" s="193">
        <v>0</v>
      </c>
      <c r="DR28" s="193">
        <v>0</v>
      </c>
      <c r="DS28" s="193">
        <v>0</v>
      </c>
      <c r="DT28" s="193">
        <v>0</v>
      </c>
      <c r="DU28" s="193">
        <v>0</v>
      </c>
      <c r="DV28" s="193">
        <v>0</v>
      </c>
      <c r="DW28" s="193">
        <v>0</v>
      </c>
      <c r="DX28" s="193">
        <v>0</v>
      </c>
      <c r="DY28" s="193">
        <v>0</v>
      </c>
      <c r="DZ28" s="193">
        <v>0</v>
      </c>
      <c r="EA28" s="193">
        <v>0</v>
      </c>
      <c r="EB28" s="193">
        <v>0</v>
      </c>
      <c r="EC28" s="193">
        <v>0</v>
      </c>
      <c r="ED28" s="193">
        <v>0</v>
      </c>
      <c r="EE28" s="193">
        <v>0</v>
      </c>
      <c r="EF28" s="193">
        <v>0</v>
      </c>
      <c r="EG28" s="193">
        <v>0</v>
      </c>
      <c r="EH28" s="193">
        <v>0</v>
      </c>
      <c r="EI28" s="193">
        <v>0</v>
      </c>
      <c r="EJ28" s="193">
        <v>0</v>
      </c>
      <c r="EK28" s="193">
        <v>0</v>
      </c>
      <c r="EL28" s="193">
        <v>0</v>
      </c>
      <c r="EM28" s="193">
        <v>0</v>
      </c>
      <c r="EN28" s="193">
        <v>0</v>
      </c>
      <c r="EO28" s="193">
        <v>0</v>
      </c>
      <c r="EP28" s="193">
        <v>0</v>
      </c>
      <c r="EQ28" s="193">
        <v>0</v>
      </c>
      <c r="ER28" s="193">
        <v>0</v>
      </c>
      <c r="ES28" s="193">
        <v>0</v>
      </c>
      <c r="ET28" s="193">
        <v>0</v>
      </c>
      <c r="EU28" s="193">
        <v>0</v>
      </c>
      <c r="EV28" s="193">
        <v>0</v>
      </c>
      <c r="EW28" s="193">
        <v>0</v>
      </c>
      <c r="EX28" s="193">
        <v>0</v>
      </c>
      <c r="EY28" s="193">
        <v>0</v>
      </c>
      <c r="EZ28" s="193"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v>0</v>
      </c>
      <c r="FK28" s="193">
        <v>0</v>
      </c>
      <c r="FL28" s="193">
        <v>0</v>
      </c>
      <c r="FM28" s="193">
        <v>0</v>
      </c>
      <c r="FN28" s="193">
        <v>0</v>
      </c>
      <c r="FO28" s="193">
        <v>0</v>
      </c>
      <c r="FP28" s="193">
        <v>0</v>
      </c>
      <c r="FQ28" s="193">
        <v>0</v>
      </c>
      <c r="FR28" s="193">
        <v>0</v>
      </c>
      <c r="FS28" s="193">
        <v>0</v>
      </c>
      <c r="FT28" s="193">
        <v>0</v>
      </c>
      <c r="FU28" s="193">
        <v>0</v>
      </c>
      <c r="FV28" s="193">
        <v>0</v>
      </c>
      <c r="FW28" s="193">
        <v>0</v>
      </c>
      <c r="FX28" s="193">
        <v>0</v>
      </c>
      <c r="FY28" s="193">
        <v>0</v>
      </c>
      <c r="FZ28" s="193">
        <v>0</v>
      </c>
      <c r="GA28" s="193">
        <v>0</v>
      </c>
      <c r="GB28" s="193">
        <v>0</v>
      </c>
    </row>
    <row r="29" spans="1:184">
      <c r="A29" s="461"/>
      <c r="B29" s="60">
        <f t="shared" si="1"/>
        <v>29</v>
      </c>
      <c r="C29" s="36" t="s">
        <v>12</v>
      </c>
      <c r="D29" s="29" t="s">
        <v>58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3">
        <v>0</v>
      </c>
      <c r="AM29" s="193">
        <v>0</v>
      </c>
      <c r="AN29" s="193">
        <v>0</v>
      </c>
      <c r="AO29" s="193">
        <v>0</v>
      </c>
      <c r="AP29" s="193">
        <v>0</v>
      </c>
      <c r="AQ29" s="193">
        <v>0</v>
      </c>
      <c r="AR29" s="193">
        <v>0</v>
      </c>
      <c r="AS29" s="193">
        <v>0</v>
      </c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0</v>
      </c>
      <c r="BC29" s="193">
        <v>0</v>
      </c>
      <c r="BD29" s="193">
        <v>0</v>
      </c>
      <c r="BE29" s="193">
        <v>0</v>
      </c>
      <c r="BF29" s="193">
        <v>0</v>
      </c>
      <c r="BG29" s="193">
        <v>0</v>
      </c>
      <c r="BH29" s="193">
        <v>0</v>
      </c>
      <c r="BI29" s="193">
        <v>0</v>
      </c>
      <c r="BJ29" s="193">
        <v>0</v>
      </c>
      <c r="BK29" s="193">
        <v>0</v>
      </c>
      <c r="BL29" s="193">
        <v>0</v>
      </c>
      <c r="BM29" s="193">
        <v>0</v>
      </c>
      <c r="BN29" s="193">
        <v>0</v>
      </c>
      <c r="BO29" s="193">
        <v>0</v>
      </c>
      <c r="BP29" s="193">
        <v>0</v>
      </c>
      <c r="BQ29" s="193">
        <v>0</v>
      </c>
      <c r="BR29" s="193">
        <v>0</v>
      </c>
      <c r="BS29" s="193">
        <v>0</v>
      </c>
      <c r="BT29" s="193">
        <v>0</v>
      </c>
      <c r="BU29" s="193">
        <v>0</v>
      </c>
      <c r="BV29" s="193">
        <v>0</v>
      </c>
      <c r="BW29" s="193">
        <v>0</v>
      </c>
      <c r="BX29" s="193">
        <v>0</v>
      </c>
      <c r="BY29" s="193">
        <v>0</v>
      </c>
      <c r="BZ29" s="193">
        <v>0</v>
      </c>
      <c r="CA29" s="193">
        <v>0</v>
      </c>
      <c r="CB29" s="193">
        <v>0</v>
      </c>
      <c r="CC29" s="193">
        <v>0</v>
      </c>
      <c r="CD29" s="193">
        <v>0</v>
      </c>
      <c r="CE29" s="193">
        <v>0</v>
      </c>
      <c r="CF29" s="193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3">
        <v>0</v>
      </c>
      <c r="CU29" s="193">
        <v>0</v>
      </c>
      <c r="CV29" s="193">
        <v>0</v>
      </c>
      <c r="CW29" s="193">
        <v>0</v>
      </c>
      <c r="CX29" s="193">
        <v>0</v>
      </c>
      <c r="CY29" s="193">
        <v>0</v>
      </c>
      <c r="CZ29" s="193">
        <v>0</v>
      </c>
      <c r="DA29" s="193">
        <v>0</v>
      </c>
      <c r="DB29" s="193">
        <v>0</v>
      </c>
      <c r="DC29" s="193">
        <v>0</v>
      </c>
      <c r="DD29" s="193">
        <v>0</v>
      </c>
      <c r="DE29" s="193">
        <v>0</v>
      </c>
      <c r="DF29" s="193">
        <v>0</v>
      </c>
      <c r="DG29" s="193">
        <v>0</v>
      </c>
      <c r="DH29" s="193">
        <v>0</v>
      </c>
      <c r="DI29" s="193">
        <v>0</v>
      </c>
      <c r="DJ29" s="193">
        <v>0</v>
      </c>
      <c r="DK29" s="193">
        <v>0</v>
      </c>
      <c r="DL29" s="193">
        <v>0</v>
      </c>
      <c r="DM29" s="193">
        <v>0</v>
      </c>
      <c r="DN29" s="193">
        <v>0</v>
      </c>
      <c r="DO29" s="193">
        <v>0</v>
      </c>
      <c r="DP29" s="193">
        <v>0</v>
      </c>
      <c r="DQ29" s="193">
        <v>0</v>
      </c>
      <c r="DR29" s="193">
        <v>0</v>
      </c>
      <c r="DS29" s="193">
        <v>0</v>
      </c>
      <c r="DT29" s="193">
        <v>0</v>
      </c>
      <c r="DU29" s="193">
        <v>0</v>
      </c>
      <c r="DV29" s="193">
        <v>0</v>
      </c>
      <c r="DW29" s="193">
        <v>0</v>
      </c>
      <c r="DX29" s="193">
        <v>0</v>
      </c>
      <c r="DY29" s="193">
        <v>0</v>
      </c>
      <c r="DZ29" s="193">
        <v>0</v>
      </c>
      <c r="EA29" s="193">
        <v>0</v>
      </c>
      <c r="EB29" s="193">
        <v>0</v>
      </c>
      <c r="EC29" s="193">
        <v>0</v>
      </c>
      <c r="ED29" s="193">
        <v>0</v>
      </c>
      <c r="EE29" s="193">
        <v>0</v>
      </c>
      <c r="EF29" s="193">
        <v>0</v>
      </c>
      <c r="EG29" s="193">
        <v>0</v>
      </c>
      <c r="EH29" s="193">
        <v>0</v>
      </c>
      <c r="EI29" s="193">
        <v>0</v>
      </c>
      <c r="EJ29" s="193">
        <v>0</v>
      </c>
      <c r="EK29" s="193">
        <v>0</v>
      </c>
      <c r="EL29" s="193">
        <v>0</v>
      </c>
      <c r="EM29" s="193">
        <v>0</v>
      </c>
      <c r="EN29" s="193">
        <v>0</v>
      </c>
      <c r="EO29" s="193">
        <v>0</v>
      </c>
      <c r="EP29" s="193">
        <v>0</v>
      </c>
      <c r="EQ29" s="193">
        <v>0</v>
      </c>
      <c r="ER29" s="193">
        <v>0</v>
      </c>
      <c r="ES29" s="193">
        <v>0</v>
      </c>
      <c r="ET29" s="193">
        <v>0</v>
      </c>
      <c r="EU29" s="193">
        <v>0</v>
      </c>
      <c r="EV29" s="193">
        <v>0</v>
      </c>
      <c r="EW29" s="193">
        <v>0</v>
      </c>
      <c r="EX29" s="193">
        <v>0</v>
      </c>
      <c r="EY29" s="193">
        <v>0</v>
      </c>
      <c r="EZ29" s="193"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v>0</v>
      </c>
      <c r="FK29" s="193">
        <v>0</v>
      </c>
      <c r="FL29" s="193">
        <v>0</v>
      </c>
      <c r="FM29" s="193">
        <v>0</v>
      </c>
      <c r="FN29" s="193">
        <v>0</v>
      </c>
      <c r="FO29" s="193">
        <v>0</v>
      </c>
      <c r="FP29" s="193">
        <v>0</v>
      </c>
      <c r="FQ29" s="193">
        <v>0</v>
      </c>
      <c r="FR29" s="193">
        <v>0</v>
      </c>
      <c r="FS29" s="193">
        <v>0</v>
      </c>
      <c r="FT29" s="193">
        <v>0</v>
      </c>
      <c r="FU29" s="193">
        <v>0</v>
      </c>
      <c r="FV29" s="193">
        <v>0</v>
      </c>
      <c r="FW29" s="193">
        <v>0</v>
      </c>
      <c r="FX29" s="193">
        <v>0</v>
      </c>
      <c r="FY29" s="193">
        <v>0</v>
      </c>
      <c r="FZ29" s="193">
        <v>0</v>
      </c>
      <c r="GA29" s="193">
        <v>0</v>
      </c>
      <c r="GB29" s="193">
        <v>0</v>
      </c>
    </row>
    <row r="30" spans="1:184">
      <c r="B30" s="60">
        <f t="shared" si="1"/>
        <v>30</v>
      </c>
      <c r="C30" s="37" t="s">
        <v>290</v>
      </c>
      <c r="D30" s="31" t="s">
        <v>58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4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194">
        <v>0</v>
      </c>
      <c r="CU30" s="194">
        <v>0</v>
      </c>
      <c r="CV30" s="194">
        <v>0</v>
      </c>
      <c r="CW30" s="194">
        <v>0</v>
      </c>
      <c r="CX30" s="194">
        <v>0</v>
      </c>
      <c r="CY30" s="194">
        <v>0</v>
      </c>
      <c r="CZ30" s="194">
        <v>0</v>
      </c>
      <c r="DA30" s="194">
        <v>0</v>
      </c>
      <c r="DB30" s="194">
        <v>0</v>
      </c>
      <c r="DC30" s="194">
        <v>0</v>
      </c>
      <c r="DD30" s="194">
        <v>0</v>
      </c>
      <c r="DE30" s="194">
        <v>0</v>
      </c>
      <c r="DF30" s="194">
        <v>0</v>
      </c>
      <c r="DG30" s="194">
        <v>0</v>
      </c>
      <c r="DH30" s="194">
        <v>0</v>
      </c>
      <c r="DI30" s="194">
        <v>0</v>
      </c>
      <c r="DJ30" s="194">
        <v>0</v>
      </c>
      <c r="DK30" s="194">
        <v>0</v>
      </c>
      <c r="DL30" s="194">
        <v>0</v>
      </c>
      <c r="DM30" s="194">
        <v>0</v>
      </c>
      <c r="DN30" s="194">
        <v>0</v>
      </c>
      <c r="DO30" s="194">
        <v>0</v>
      </c>
      <c r="DP30" s="194">
        <v>0</v>
      </c>
      <c r="DQ30" s="194">
        <v>0</v>
      </c>
      <c r="DR30" s="194">
        <v>0</v>
      </c>
      <c r="DS30" s="194">
        <v>0</v>
      </c>
      <c r="DT30" s="194">
        <v>0</v>
      </c>
      <c r="DU30" s="194">
        <v>0</v>
      </c>
      <c r="DV30" s="194">
        <v>0</v>
      </c>
      <c r="DW30" s="194">
        <v>0</v>
      </c>
      <c r="DX30" s="194">
        <v>0</v>
      </c>
      <c r="DY30" s="194">
        <v>0</v>
      </c>
      <c r="DZ30" s="194">
        <v>0</v>
      </c>
      <c r="EA30" s="194">
        <v>0</v>
      </c>
      <c r="EB30" s="194">
        <v>0</v>
      </c>
      <c r="EC30" s="194">
        <v>0</v>
      </c>
      <c r="ED30" s="194">
        <v>0</v>
      </c>
      <c r="EE30" s="194">
        <v>0</v>
      </c>
      <c r="EF30" s="194">
        <v>0</v>
      </c>
      <c r="EG30" s="194">
        <v>0</v>
      </c>
      <c r="EH30" s="194">
        <v>0</v>
      </c>
      <c r="EI30" s="194">
        <v>0</v>
      </c>
      <c r="EJ30" s="194">
        <v>0</v>
      </c>
      <c r="EK30" s="194">
        <v>0</v>
      </c>
      <c r="EL30" s="194">
        <v>0</v>
      </c>
      <c r="EM30" s="194">
        <v>0</v>
      </c>
      <c r="EN30" s="194">
        <v>0</v>
      </c>
      <c r="EO30" s="194">
        <v>0</v>
      </c>
      <c r="EP30" s="194">
        <v>0</v>
      </c>
      <c r="EQ30" s="194">
        <v>0</v>
      </c>
      <c r="ER30" s="194">
        <v>0</v>
      </c>
      <c r="ES30" s="194">
        <v>0</v>
      </c>
      <c r="ET30" s="194">
        <v>0</v>
      </c>
      <c r="EU30" s="194">
        <v>0</v>
      </c>
      <c r="EV30" s="194">
        <v>0</v>
      </c>
      <c r="EW30" s="194">
        <v>0</v>
      </c>
      <c r="EX30" s="194">
        <v>0</v>
      </c>
      <c r="EY30" s="194">
        <v>0</v>
      </c>
      <c r="EZ30" s="194">
        <v>0</v>
      </c>
      <c r="FA30" s="194">
        <v>0</v>
      </c>
      <c r="FB30" s="194">
        <v>0</v>
      </c>
      <c r="FC30" s="194">
        <v>0</v>
      </c>
      <c r="FD30" s="194">
        <v>0</v>
      </c>
      <c r="FE30" s="194">
        <v>0</v>
      </c>
      <c r="FF30" s="194">
        <v>0</v>
      </c>
      <c r="FG30" s="194">
        <v>0</v>
      </c>
      <c r="FH30" s="194">
        <v>0</v>
      </c>
      <c r="FI30" s="194">
        <v>0</v>
      </c>
      <c r="FJ30" s="194">
        <v>0</v>
      </c>
      <c r="FK30" s="194">
        <v>0</v>
      </c>
      <c r="FL30" s="194">
        <v>0</v>
      </c>
      <c r="FM30" s="194">
        <v>0</v>
      </c>
      <c r="FN30" s="194">
        <v>0</v>
      </c>
      <c r="FO30" s="194">
        <v>0</v>
      </c>
      <c r="FP30" s="194">
        <v>0</v>
      </c>
      <c r="FQ30" s="194">
        <v>0</v>
      </c>
      <c r="FR30" s="194">
        <v>0</v>
      </c>
      <c r="FS30" s="194">
        <v>0</v>
      </c>
      <c r="FT30" s="194">
        <v>0</v>
      </c>
      <c r="FU30" s="194">
        <v>0</v>
      </c>
      <c r="FV30" s="194">
        <v>0</v>
      </c>
      <c r="FW30" s="194">
        <v>0</v>
      </c>
      <c r="FX30" s="194">
        <v>0</v>
      </c>
      <c r="FY30" s="194">
        <v>0</v>
      </c>
      <c r="FZ30" s="194">
        <v>0</v>
      </c>
      <c r="GA30" s="194">
        <v>0</v>
      </c>
      <c r="GB30" s="194">
        <v>0</v>
      </c>
    </row>
    <row r="31" spans="1:184">
      <c r="A31" s="461"/>
      <c r="C31" s="461"/>
      <c r="D31" s="32" t="s">
        <v>59</v>
      </c>
      <c r="E31" s="195">
        <v>1898.16</v>
      </c>
      <c r="F31" s="195">
        <v>1704.65</v>
      </c>
      <c r="G31" s="195">
        <v>1832.19</v>
      </c>
      <c r="H31" s="195">
        <v>1532.0399999999997</v>
      </c>
      <c r="I31" s="195">
        <v>3710.51</v>
      </c>
      <c r="J31" s="195">
        <v>1826.1100000000001</v>
      </c>
      <c r="K31" s="195">
        <v>1837.1100000000001</v>
      </c>
      <c r="L31" s="195">
        <v>1831.2199999999998</v>
      </c>
      <c r="M31" s="195">
        <v>1764.0400000000002</v>
      </c>
      <c r="N31" s="195">
        <v>1170.1000000000001</v>
      </c>
      <c r="O31" s="195">
        <v>1409.8899999999999</v>
      </c>
      <c r="P31" s="195">
        <v>1854.22</v>
      </c>
      <c r="Q31" s="195">
        <v>1954.77</v>
      </c>
      <c r="R31" s="195">
        <v>1756.3899999999999</v>
      </c>
      <c r="S31" s="195">
        <v>1789.72</v>
      </c>
      <c r="T31" s="195">
        <v>1659.83</v>
      </c>
      <c r="U31" s="195">
        <v>1664.08</v>
      </c>
      <c r="V31" s="195">
        <v>1814.4799999999998</v>
      </c>
      <c r="W31" s="195">
        <v>1881.0100000000002</v>
      </c>
      <c r="X31" s="195">
        <v>1881.61</v>
      </c>
      <c r="Y31" s="195">
        <v>1791.67</v>
      </c>
      <c r="Z31" s="195">
        <v>1704.32</v>
      </c>
      <c r="AA31" s="195">
        <v>1818.31</v>
      </c>
      <c r="AB31" s="195">
        <v>1876.8899999999999</v>
      </c>
      <c r="AC31" s="195">
        <v>1948.7800000000002</v>
      </c>
      <c r="AD31" s="195">
        <v>1762.31</v>
      </c>
      <c r="AE31" s="195">
        <v>1883.5900000000001</v>
      </c>
      <c r="AF31" s="195">
        <v>1724.1799999999998</v>
      </c>
      <c r="AG31" s="195">
        <v>3823.6</v>
      </c>
      <c r="AH31" s="195">
        <v>1830.4900000000002</v>
      </c>
      <c r="AI31" s="195">
        <v>1898.15</v>
      </c>
      <c r="AJ31" s="195">
        <v>1893.58</v>
      </c>
      <c r="AK31" s="195">
        <v>1801.43</v>
      </c>
      <c r="AL31" s="195">
        <v>1372.7199999999998</v>
      </c>
      <c r="AM31" s="195">
        <v>1827.02</v>
      </c>
      <c r="AN31" s="193">
        <v>1869.5199999999998</v>
      </c>
      <c r="AO31" s="193">
        <v>1947.86</v>
      </c>
      <c r="AP31" s="193">
        <v>1829.5300000000002</v>
      </c>
      <c r="AQ31" s="193">
        <v>1764.2099999999998</v>
      </c>
      <c r="AR31" s="193">
        <v>1567.4699999999998</v>
      </c>
      <c r="AS31" s="193">
        <v>1738.36</v>
      </c>
      <c r="AT31" s="193">
        <v>1838.14</v>
      </c>
      <c r="AU31" s="193">
        <v>1904.11</v>
      </c>
      <c r="AV31" s="193">
        <v>1911.8399999999997</v>
      </c>
      <c r="AW31" s="193">
        <v>1817.27</v>
      </c>
      <c r="AX31" s="193">
        <v>1714.9800000000002</v>
      </c>
      <c r="AY31" s="193">
        <v>1848.19</v>
      </c>
      <c r="AZ31" s="193">
        <v>1874.0399999999997</v>
      </c>
      <c r="BA31" s="193">
        <v>1950.01</v>
      </c>
      <c r="BB31" s="193">
        <v>1765.7099999999998</v>
      </c>
      <c r="BC31" s="193">
        <v>1812.9900000000002</v>
      </c>
      <c r="BD31" s="193">
        <v>1587.7299999999998</v>
      </c>
      <c r="BE31" s="193">
        <v>3991.0200000000004</v>
      </c>
      <c r="BF31" s="193">
        <v>2089.56</v>
      </c>
      <c r="BG31" s="193">
        <v>1877.6900000000003</v>
      </c>
      <c r="BH31" s="193">
        <v>1887.74</v>
      </c>
      <c r="BI31" s="193">
        <v>1749.82</v>
      </c>
      <c r="BJ31" s="193">
        <v>1100.57</v>
      </c>
      <c r="BK31" s="193">
        <v>1390.77</v>
      </c>
      <c r="BL31" s="193">
        <v>1862.8000000000002</v>
      </c>
      <c r="BM31" s="193">
        <v>1953.4299999999998</v>
      </c>
      <c r="BN31" s="193">
        <v>1773.5600000000002</v>
      </c>
      <c r="BO31" s="193">
        <v>1816.2199999999998</v>
      </c>
      <c r="BP31" s="193">
        <v>1590.0600000000002</v>
      </c>
      <c r="BQ31" s="193">
        <v>1678.42</v>
      </c>
      <c r="BR31" s="193">
        <v>1827.0399999999997</v>
      </c>
      <c r="BS31" s="193">
        <v>1917.3600000000001</v>
      </c>
      <c r="BT31" s="193">
        <v>1930.4099999999999</v>
      </c>
      <c r="BU31" s="193">
        <v>1770.7200000000003</v>
      </c>
      <c r="BV31" s="193">
        <v>1807.53</v>
      </c>
      <c r="BW31" s="193">
        <v>1705.3200000000004</v>
      </c>
      <c r="BX31" s="193">
        <v>1951.8399999999997</v>
      </c>
      <c r="BY31" s="193">
        <v>2001.84</v>
      </c>
      <c r="BZ31" s="193">
        <v>1792.57</v>
      </c>
      <c r="CA31" s="193">
        <v>1836.84</v>
      </c>
      <c r="CB31" s="193">
        <v>4076.3700000000003</v>
      </c>
      <c r="CC31" s="193">
        <v>2117.1899999999996</v>
      </c>
      <c r="CD31" s="193">
        <v>1879.3799999999999</v>
      </c>
      <c r="CE31" s="193">
        <v>1983.1100000000004</v>
      </c>
      <c r="CF31" s="193">
        <v>1988.57</v>
      </c>
      <c r="CG31" s="193">
        <v>1909.36</v>
      </c>
      <c r="CH31" s="193">
        <v>1286.1600000000001</v>
      </c>
      <c r="CI31" s="193">
        <v>1939.19</v>
      </c>
      <c r="CJ31" s="193">
        <v>2028.01</v>
      </c>
      <c r="CK31" s="193">
        <v>2047.9599999999998</v>
      </c>
      <c r="CL31" s="193">
        <v>1915.0900000000001</v>
      </c>
      <c r="CM31" s="193">
        <v>2018.12</v>
      </c>
      <c r="CN31" s="193">
        <v>1711.81</v>
      </c>
      <c r="CO31" s="193">
        <v>1851.51</v>
      </c>
      <c r="CP31" s="193">
        <v>1925.93</v>
      </c>
      <c r="CQ31" s="193">
        <v>2008.09</v>
      </c>
      <c r="CR31" s="193">
        <v>2006.8600000000001</v>
      </c>
      <c r="CS31" s="193">
        <v>1927.7</v>
      </c>
      <c r="CT31" s="193">
        <v>1818.5199999999998</v>
      </c>
      <c r="CU31" s="193">
        <v>1969.4899999999996</v>
      </c>
      <c r="CV31" s="193">
        <v>2034.7099999999998</v>
      </c>
      <c r="CW31" s="193">
        <v>2049.6800000000003</v>
      </c>
      <c r="CX31" s="193">
        <v>1805.44</v>
      </c>
      <c r="CY31" s="193">
        <v>1708.12</v>
      </c>
      <c r="CZ31" s="193">
        <v>1546.82</v>
      </c>
      <c r="DA31" s="193">
        <v>4264.6899999999996</v>
      </c>
      <c r="DB31" s="193">
        <v>2418.65</v>
      </c>
      <c r="DC31" s="193">
        <v>1999.86</v>
      </c>
      <c r="DD31" s="193">
        <v>2017.73</v>
      </c>
      <c r="DE31" s="193">
        <v>1917.5299999999997</v>
      </c>
      <c r="DF31" s="193">
        <v>1272.19</v>
      </c>
      <c r="DG31" s="193">
        <v>1977.1299999999999</v>
      </c>
      <c r="DH31" s="193">
        <v>2027.3599999999997</v>
      </c>
      <c r="DI31" s="193">
        <v>2043.99</v>
      </c>
      <c r="DJ31" s="193">
        <v>1847.0300000000002</v>
      </c>
      <c r="DK31" s="193">
        <v>2039.94</v>
      </c>
      <c r="DL31" s="193">
        <v>1818.6100000000001</v>
      </c>
      <c r="DM31" s="193">
        <v>1715.5299999999997</v>
      </c>
      <c r="DN31" s="193">
        <v>1924.19</v>
      </c>
      <c r="DO31" s="193">
        <v>2002.84</v>
      </c>
      <c r="DP31" s="193">
        <v>2013.36</v>
      </c>
      <c r="DQ31" s="193">
        <v>1907.81</v>
      </c>
      <c r="DR31" s="193">
        <v>1820.5699999999997</v>
      </c>
      <c r="DS31" s="193">
        <v>1973.9200000000003</v>
      </c>
      <c r="DT31" s="193">
        <v>2026.3000000000002</v>
      </c>
      <c r="DU31" s="193">
        <v>2043.8000000000002</v>
      </c>
      <c r="DV31" s="193">
        <v>1844.8899999999996</v>
      </c>
      <c r="DW31" s="193">
        <v>1997.99</v>
      </c>
      <c r="DX31" s="193">
        <v>1673.5699999999997</v>
      </c>
      <c r="DY31" s="193">
        <v>4335.22</v>
      </c>
      <c r="DZ31" s="193">
        <v>2224.8000000000002</v>
      </c>
      <c r="EA31" s="193">
        <v>2003.2199999999998</v>
      </c>
      <c r="EB31" s="193">
        <v>2002.16</v>
      </c>
      <c r="EC31" s="193">
        <v>1910.53</v>
      </c>
      <c r="ED31" s="193">
        <v>1338.5700000000002</v>
      </c>
      <c r="EE31" s="193">
        <v>1694.2799999999997</v>
      </c>
      <c r="EF31" s="193">
        <v>2017.8599999999994</v>
      </c>
      <c r="EG31" s="193">
        <v>2042.7800000000004</v>
      </c>
      <c r="EH31" s="193">
        <v>1910.1799999999996</v>
      </c>
      <c r="EI31" s="193">
        <v>1870.5000000000002</v>
      </c>
      <c r="EJ31" s="193">
        <v>1643.16</v>
      </c>
      <c r="EK31" s="193">
        <v>1866.1100000000001</v>
      </c>
      <c r="EL31" s="193">
        <v>1916.06</v>
      </c>
      <c r="EM31" s="193">
        <v>2005.8200000000002</v>
      </c>
      <c r="EN31" s="193">
        <v>2003.6899999999998</v>
      </c>
      <c r="EO31" s="193">
        <v>1917.2499999999998</v>
      </c>
      <c r="EP31" s="193">
        <v>1809.9599999999998</v>
      </c>
      <c r="EQ31" s="193">
        <v>1957.7399999999996</v>
      </c>
      <c r="ER31" s="193">
        <v>2025.2</v>
      </c>
      <c r="ES31" s="193">
        <v>2028.96</v>
      </c>
      <c r="ET31" s="193">
        <v>1835.0800000000002</v>
      </c>
      <c r="EU31" s="193">
        <v>1966.1100000000001</v>
      </c>
      <c r="EV31" s="193">
        <v>1675.04</v>
      </c>
      <c r="EW31" s="193">
        <v>4091.1400000000003</v>
      </c>
      <c r="EX31" s="193">
        <v>1971.23</v>
      </c>
      <c r="EY31" s="193">
        <v>1987.4699999999998</v>
      </c>
      <c r="EZ31" s="193">
        <v>1997.9099999999999</v>
      </c>
      <c r="FA31" s="193">
        <v>1902.5299999999997</v>
      </c>
      <c r="FB31" s="193">
        <v>1252.99</v>
      </c>
      <c r="FC31" s="193">
        <v>1394.8300000000002</v>
      </c>
      <c r="FD31" s="193">
        <v>2005.31</v>
      </c>
      <c r="FE31" s="193">
        <v>1992.12</v>
      </c>
      <c r="FF31" s="193">
        <v>1806.5199999999998</v>
      </c>
      <c r="FG31" s="193">
        <v>1895.7799999999997</v>
      </c>
      <c r="FH31" s="193">
        <v>1546.5600000000002</v>
      </c>
      <c r="FI31" s="193">
        <v>1749.0799999999997</v>
      </c>
      <c r="FJ31" s="193">
        <v>1876.8200000000002</v>
      </c>
      <c r="FK31" s="193">
        <v>1972.3400000000001</v>
      </c>
      <c r="FL31" s="193">
        <v>1980.79</v>
      </c>
      <c r="FM31" s="193">
        <v>1876.3100000000002</v>
      </c>
      <c r="FN31" s="193">
        <v>1791.6300000000003</v>
      </c>
      <c r="FO31" s="193">
        <v>1917.57</v>
      </c>
      <c r="FP31" s="193">
        <v>1980.8</v>
      </c>
      <c r="FQ31" s="193">
        <v>1985.74</v>
      </c>
      <c r="FR31" s="193">
        <v>1802.19</v>
      </c>
      <c r="FS31" s="193">
        <v>1305.8599999999997</v>
      </c>
      <c r="FT31" s="193">
        <v>3806.43</v>
      </c>
      <c r="FU31" s="193">
        <v>1804.46</v>
      </c>
      <c r="FV31" s="193">
        <v>1869.2900000000002</v>
      </c>
      <c r="FW31" s="193">
        <v>1970.4500000000005</v>
      </c>
      <c r="FX31" s="193">
        <v>1963.69</v>
      </c>
      <c r="FY31" s="193">
        <v>1836.6199999999997</v>
      </c>
      <c r="FZ31" s="193">
        <v>1804.52</v>
      </c>
      <c r="GA31" s="193">
        <v>1822.56</v>
      </c>
      <c r="GB31" s="193">
        <v>1981.9599999999998</v>
      </c>
    </row>
    <row r="32" spans="1:184" ht="15.75" thickBot="1">
      <c r="C32" s="41"/>
      <c r="D32" s="41"/>
      <c r="E32" s="234">
        <v>41153</v>
      </c>
      <c r="F32" s="234">
        <v>41183</v>
      </c>
      <c r="G32" s="234">
        <v>41214</v>
      </c>
      <c r="H32" s="234">
        <v>41244</v>
      </c>
      <c r="I32" s="234">
        <v>41275</v>
      </c>
      <c r="J32" s="234">
        <v>41306</v>
      </c>
      <c r="K32" s="234">
        <v>41334</v>
      </c>
      <c r="L32" s="234">
        <v>41365</v>
      </c>
      <c r="M32" s="234">
        <v>41395</v>
      </c>
      <c r="N32" s="234">
        <v>41426</v>
      </c>
      <c r="O32" s="234">
        <v>41456</v>
      </c>
      <c r="P32" s="234">
        <v>41487</v>
      </c>
      <c r="Q32" s="234">
        <v>41518</v>
      </c>
      <c r="R32" s="234">
        <v>41548</v>
      </c>
      <c r="S32" s="234">
        <v>41579</v>
      </c>
      <c r="T32" s="234">
        <v>41609</v>
      </c>
      <c r="U32" s="234">
        <v>41640</v>
      </c>
      <c r="V32" s="234">
        <v>41671</v>
      </c>
      <c r="W32" s="234">
        <v>41699</v>
      </c>
      <c r="X32" s="234">
        <v>41730</v>
      </c>
      <c r="Y32" s="234">
        <v>41760</v>
      </c>
      <c r="Z32" s="234">
        <v>41791</v>
      </c>
      <c r="AA32" s="234">
        <v>41821</v>
      </c>
      <c r="AB32" s="234">
        <v>41852</v>
      </c>
      <c r="AC32" s="234">
        <v>41883</v>
      </c>
      <c r="AD32" s="234">
        <v>41913</v>
      </c>
      <c r="AE32" s="234">
        <v>41944</v>
      </c>
      <c r="AF32" s="234">
        <v>41974</v>
      </c>
      <c r="AG32" s="234">
        <v>42005</v>
      </c>
      <c r="AH32" s="234">
        <v>42036</v>
      </c>
      <c r="AI32" s="234">
        <v>42064</v>
      </c>
      <c r="AJ32" s="234">
        <v>42095</v>
      </c>
      <c r="AK32" s="234">
        <v>42125</v>
      </c>
      <c r="AL32" s="234">
        <v>42156</v>
      </c>
      <c r="AM32" s="234">
        <v>42186</v>
      </c>
      <c r="AN32" s="234">
        <v>42217</v>
      </c>
      <c r="AO32" s="234">
        <v>42248</v>
      </c>
      <c r="AP32" s="234">
        <v>42278</v>
      </c>
      <c r="AQ32" s="234">
        <v>42309</v>
      </c>
      <c r="AR32" s="234">
        <v>42339</v>
      </c>
      <c r="AS32" s="234">
        <v>42370</v>
      </c>
      <c r="AT32" s="234">
        <v>42401</v>
      </c>
      <c r="AU32" s="234">
        <v>42430</v>
      </c>
      <c r="AV32" s="234">
        <v>42461</v>
      </c>
      <c r="AW32" s="234">
        <v>42491</v>
      </c>
      <c r="AX32" s="234">
        <v>42522</v>
      </c>
      <c r="AY32" s="234">
        <v>42552</v>
      </c>
      <c r="AZ32" s="234">
        <v>42583</v>
      </c>
      <c r="BA32" s="234">
        <v>42614</v>
      </c>
      <c r="BB32" s="234">
        <v>42644</v>
      </c>
      <c r="BC32" s="234">
        <v>42675</v>
      </c>
      <c r="BD32" s="234">
        <v>42705</v>
      </c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</row>
    <row r="33" spans="1:184" s="461" customFormat="1">
      <c r="A33" s="41"/>
      <c r="B33" s="60"/>
      <c r="C33" s="41"/>
      <c r="D33" s="526" t="s">
        <v>281</v>
      </c>
      <c r="E33" s="525">
        <f>+E$2</f>
        <v>41275</v>
      </c>
      <c r="F33" s="525">
        <f t="shared" ref="F33:BQ33" si="2">+F$2</f>
        <v>41306</v>
      </c>
      <c r="G33" s="525">
        <f t="shared" si="2"/>
        <v>41334</v>
      </c>
      <c r="H33" s="525">
        <f t="shared" si="2"/>
        <v>41365</v>
      </c>
      <c r="I33" s="525">
        <f t="shared" si="2"/>
        <v>41395</v>
      </c>
      <c r="J33" s="525">
        <f t="shared" si="2"/>
        <v>41426</v>
      </c>
      <c r="K33" s="525">
        <f t="shared" si="2"/>
        <v>41456</v>
      </c>
      <c r="L33" s="525">
        <f t="shared" si="2"/>
        <v>41487</v>
      </c>
      <c r="M33" s="525">
        <f t="shared" si="2"/>
        <v>41518</v>
      </c>
      <c r="N33" s="525">
        <f t="shared" si="2"/>
        <v>41548</v>
      </c>
      <c r="O33" s="525">
        <f t="shared" si="2"/>
        <v>41579</v>
      </c>
      <c r="P33" s="525">
        <f t="shared" si="2"/>
        <v>41609</v>
      </c>
      <c r="Q33" s="525">
        <f t="shared" si="2"/>
        <v>41640</v>
      </c>
      <c r="R33" s="525">
        <f t="shared" si="2"/>
        <v>41671</v>
      </c>
      <c r="S33" s="525">
        <f t="shared" si="2"/>
        <v>41699</v>
      </c>
      <c r="T33" s="525">
        <f t="shared" si="2"/>
        <v>41730</v>
      </c>
      <c r="U33" s="525">
        <f t="shared" si="2"/>
        <v>41760</v>
      </c>
      <c r="V33" s="525">
        <f t="shared" si="2"/>
        <v>41791</v>
      </c>
      <c r="W33" s="525">
        <f t="shared" si="2"/>
        <v>41821</v>
      </c>
      <c r="X33" s="525">
        <f t="shared" si="2"/>
        <v>41852</v>
      </c>
      <c r="Y33" s="525">
        <f t="shared" si="2"/>
        <v>41883</v>
      </c>
      <c r="Z33" s="525">
        <f t="shared" si="2"/>
        <v>41913</v>
      </c>
      <c r="AA33" s="525">
        <f t="shared" si="2"/>
        <v>41944</v>
      </c>
      <c r="AB33" s="525">
        <f t="shared" si="2"/>
        <v>41974</v>
      </c>
      <c r="AC33" s="525">
        <f t="shared" si="2"/>
        <v>42005</v>
      </c>
      <c r="AD33" s="525">
        <f t="shared" si="2"/>
        <v>42036</v>
      </c>
      <c r="AE33" s="525">
        <f t="shared" si="2"/>
        <v>42064</v>
      </c>
      <c r="AF33" s="525">
        <f t="shared" si="2"/>
        <v>42095</v>
      </c>
      <c r="AG33" s="525">
        <f t="shared" si="2"/>
        <v>42125</v>
      </c>
      <c r="AH33" s="525">
        <f t="shared" si="2"/>
        <v>42156</v>
      </c>
      <c r="AI33" s="525">
        <f t="shared" si="2"/>
        <v>42186</v>
      </c>
      <c r="AJ33" s="525">
        <f t="shared" si="2"/>
        <v>42217</v>
      </c>
      <c r="AK33" s="525">
        <f t="shared" si="2"/>
        <v>42248</v>
      </c>
      <c r="AL33" s="525">
        <f t="shared" si="2"/>
        <v>42278</v>
      </c>
      <c r="AM33" s="525">
        <f t="shared" si="2"/>
        <v>42309</v>
      </c>
      <c r="AN33" s="525">
        <f t="shared" si="2"/>
        <v>42339</v>
      </c>
      <c r="AO33" s="525">
        <f t="shared" si="2"/>
        <v>42370</v>
      </c>
      <c r="AP33" s="525">
        <f t="shared" si="2"/>
        <v>42401</v>
      </c>
      <c r="AQ33" s="525">
        <f t="shared" si="2"/>
        <v>42430</v>
      </c>
      <c r="AR33" s="525">
        <f t="shared" si="2"/>
        <v>42461</v>
      </c>
      <c r="AS33" s="525">
        <f t="shared" si="2"/>
        <v>42491</v>
      </c>
      <c r="AT33" s="525">
        <f t="shared" si="2"/>
        <v>42522</v>
      </c>
      <c r="AU33" s="525">
        <f t="shared" si="2"/>
        <v>42552</v>
      </c>
      <c r="AV33" s="525">
        <f t="shared" si="2"/>
        <v>42583</v>
      </c>
      <c r="AW33" s="525">
        <f t="shared" si="2"/>
        <v>42614</v>
      </c>
      <c r="AX33" s="525">
        <f t="shared" si="2"/>
        <v>42644</v>
      </c>
      <c r="AY33" s="525">
        <f t="shared" si="2"/>
        <v>42675</v>
      </c>
      <c r="AZ33" s="525">
        <f t="shared" si="2"/>
        <v>42705</v>
      </c>
      <c r="BA33" s="525">
        <f t="shared" si="2"/>
        <v>42736</v>
      </c>
      <c r="BB33" s="525">
        <f t="shared" si="2"/>
        <v>42767</v>
      </c>
      <c r="BC33" s="525">
        <f t="shared" si="2"/>
        <v>42795</v>
      </c>
      <c r="BD33" s="525">
        <f t="shared" si="2"/>
        <v>42826</v>
      </c>
      <c r="BE33" s="525">
        <f t="shared" si="2"/>
        <v>42856</v>
      </c>
      <c r="BF33" s="525">
        <f t="shared" si="2"/>
        <v>42887</v>
      </c>
      <c r="BG33" s="525">
        <f t="shared" si="2"/>
        <v>42917</v>
      </c>
      <c r="BH33" s="525">
        <f t="shared" si="2"/>
        <v>42948</v>
      </c>
      <c r="BI33" s="525">
        <f t="shared" si="2"/>
        <v>42979</v>
      </c>
      <c r="BJ33" s="525">
        <f t="shared" si="2"/>
        <v>43009</v>
      </c>
      <c r="BK33" s="525">
        <f t="shared" si="2"/>
        <v>43040</v>
      </c>
      <c r="BL33" s="525">
        <f t="shared" si="2"/>
        <v>43070</v>
      </c>
      <c r="BM33" s="525">
        <f t="shared" si="2"/>
        <v>43101</v>
      </c>
      <c r="BN33" s="525">
        <f t="shared" si="2"/>
        <v>43132</v>
      </c>
      <c r="BO33" s="525">
        <f t="shared" si="2"/>
        <v>43160</v>
      </c>
      <c r="BP33" s="525">
        <f t="shared" si="2"/>
        <v>43191</v>
      </c>
      <c r="BQ33" s="525">
        <f t="shared" si="2"/>
        <v>43221</v>
      </c>
      <c r="BR33" s="525">
        <f t="shared" ref="BR33:EC33" si="3">+BR$2</f>
        <v>43252</v>
      </c>
      <c r="BS33" s="525">
        <f t="shared" si="3"/>
        <v>43282</v>
      </c>
      <c r="BT33" s="525">
        <f t="shared" si="3"/>
        <v>43313</v>
      </c>
      <c r="BU33" s="525">
        <f t="shared" si="3"/>
        <v>43344</v>
      </c>
      <c r="BV33" s="525">
        <f t="shared" si="3"/>
        <v>43374</v>
      </c>
      <c r="BW33" s="525">
        <f t="shared" si="3"/>
        <v>43405</v>
      </c>
      <c r="BX33" s="525">
        <f t="shared" si="3"/>
        <v>43435</v>
      </c>
      <c r="BY33" s="525">
        <f t="shared" si="3"/>
        <v>43466</v>
      </c>
      <c r="BZ33" s="525">
        <f t="shared" si="3"/>
        <v>43497</v>
      </c>
      <c r="CA33" s="525">
        <f t="shared" si="3"/>
        <v>43525</v>
      </c>
      <c r="CB33" s="525">
        <f t="shared" si="3"/>
        <v>43556</v>
      </c>
      <c r="CC33" s="525">
        <f t="shared" si="3"/>
        <v>43586</v>
      </c>
      <c r="CD33" s="525">
        <f t="shared" si="3"/>
        <v>43617</v>
      </c>
      <c r="CE33" s="525">
        <f t="shared" si="3"/>
        <v>43647</v>
      </c>
      <c r="CF33" s="525">
        <f t="shared" si="3"/>
        <v>43678</v>
      </c>
      <c r="CG33" s="525">
        <f t="shared" si="3"/>
        <v>43709</v>
      </c>
      <c r="CH33" s="525">
        <f t="shared" si="3"/>
        <v>43739</v>
      </c>
      <c r="CI33" s="525">
        <f t="shared" si="3"/>
        <v>43770</v>
      </c>
      <c r="CJ33" s="525">
        <f t="shared" si="3"/>
        <v>43800</v>
      </c>
      <c r="CK33" s="525">
        <f t="shared" si="3"/>
        <v>43831</v>
      </c>
      <c r="CL33" s="525">
        <f t="shared" si="3"/>
        <v>43862</v>
      </c>
      <c r="CM33" s="525">
        <f t="shared" si="3"/>
        <v>43891</v>
      </c>
      <c r="CN33" s="525">
        <f t="shared" si="3"/>
        <v>43922</v>
      </c>
      <c r="CO33" s="525">
        <f t="shared" si="3"/>
        <v>43952</v>
      </c>
      <c r="CP33" s="525">
        <f t="shared" si="3"/>
        <v>43983</v>
      </c>
      <c r="CQ33" s="525">
        <f t="shared" si="3"/>
        <v>44013</v>
      </c>
      <c r="CR33" s="525">
        <f t="shared" si="3"/>
        <v>44044</v>
      </c>
      <c r="CS33" s="525">
        <f t="shared" si="3"/>
        <v>44075</v>
      </c>
      <c r="CT33" s="525">
        <f t="shared" si="3"/>
        <v>44105</v>
      </c>
      <c r="CU33" s="525">
        <f t="shared" si="3"/>
        <v>44136</v>
      </c>
      <c r="CV33" s="525">
        <f t="shared" si="3"/>
        <v>44166</v>
      </c>
      <c r="CW33" s="525">
        <f t="shared" si="3"/>
        <v>44197</v>
      </c>
      <c r="CX33" s="525">
        <f t="shared" si="3"/>
        <v>44228</v>
      </c>
      <c r="CY33" s="525">
        <f t="shared" si="3"/>
        <v>44256</v>
      </c>
      <c r="CZ33" s="525">
        <f t="shared" si="3"/>
        <v>44287</v>
      </c>
      <c r="DA33" s="525">
        <f t="shared" si="3"/>
        <v>44317</v>
      </c>
      <c r="DB33" s="525">
        <f t="shared" si="3"/>
        <v>44348</v>
      </c>
      <c r="DC33" s="525">
        <f t="shared" si="3"/>
        <v>44378</v>
      </c>
      <c r="DD33" s="525">
        <f t="shared" si="3"/>
        <v>44409</v>
      </c>
      <c r="DE33" s="525">
        <f t="shared" si="3"/>
        <v>44440</v>
      </c>
      <c r="DF33" s="525">
        <f t="shared" si="3"/>
        <v>44470</v>
      </c>
      <c r="DG33" s="525">
        <f t="shared" si="3"/>
        <v>44501</v>
      </c>
      <c r="DH33" s="525">
        <f t="shared" si="3"/>
        <v>44531</v>
      </c>
      <c r="DI33" s="525">
        <f t="shared" si="3"/>
        <v>44562</v>
      </c>
      <c r="DJ33" s="525">
        <f t="shared" si="3"/>
        <v>44593</v>
      </c>
      <c r="DK33" s="525">
        <f t="shared" si="3"/>
        <v>44621</v>
      </c>
      <c r="DL33" s="525">
        <f t="shared" si="3"/>
        <v>44652</v>
      </c>
      <c r="DM33" s="525">
        <f t="shared" si="3"/>
        <v>44682</v>
      </c>
      <c r="DN33" s="525">
        <f t="shared" si="3"/>
        <v>44713</v>
      </c>
      <c r="DO33" s="525">
        <f t="shared" si="3"/>
        <v>44743</v>
      </c>
      <c r="DP33" s="525">
        <f t="shared" si="3"/>
        <v>44774</v>
      </c>
      <c r="DQ33" s="525">
        <f t="shared" si="3"/>
        <v>44805</v>
      </c>
      <c r="DR33" s="525">
        <f t="shared" si="3"/>
        <v>44835</v>
      </c>
      <c r="DS33" s="525">
        <f t="shared" si="3"/>
        <v>44866</v>
      </c>
      <c r="DT33" s="525">
        <f t="shared" si="3"/>
        <v>44896</v>
      </c>
      <c r="DU33" s="525">
        <f t="shared" si="3"/>
        <v>44927</v>
      </c>
      <c r="DV33" s="525">
        <f t="shared" si="3"/>
        <v>44958</v>
      </c>
      <c r="DW33" s="525">
        <f t="shared" si="3"/>
        <v>44986</v>
      </c>
      <c r="DX33" s="525">
        <f t="shared" si="3"/>
        <v>45017</v>
      </c>
      <c r="DY33" s="525">
        <f t="shared" si="3"/>
        <v>45047</v>
      </c>
      <c r="DZ33" s="525">
        <f t="shared" si="3"/>
        <v>45078</v>
      </c>
      <c r="EA33" s="525">
        <f t="shared" si="3"/>
        <v>45108</v>
      </c>
      <c r="EB33" s="525">
        <f t="shared" si="3"/>
        <v>45139</v>
      </c>
      <c r="EC33" s="525">
        <f t="shared" si="3"/>
        <v>45170</v>
      </c>
      <c r="ED33" s="525">
        <f t="shared" ref="ED33:GB33" si="4">+ED$2</f>
        <v>45200</v>
      </c>
      <c r="EE33" s="525">
        <f t="shared" si="4"/>
        <v>45231</v>
      </c>
      <c r="EF33" s="525">
        <f t="shared" si="4"/>
        <v>45261</v>
      </c>
      <c r="EG33" s="525">
        <f t="shared" si="4"/>
        <v>45292</v>
      </c>
      <c r="EH33" s="525">
        <f t="shared" si="4"/>
        <v>45323</v>
      </c>
      <c r="EI33" s="525">
        <f t="shared" si="4"/>
        <v>45352</v>
      </c>
      <c r="EJ33" s="525">
        <f t="shared" si="4"/>
        <v>45383</v>
      </c>
      <c r="EK33" s="525">
        <f t="shared" si="4"/>
        <v>45413</v>
      </c>
      <c r="EL33" s="525">
        <f t="shared" si="4"/>
        <v>45444</v>
      </c>
      <c r="EM33" s="525">
        <f t="shared" si="4"/>
        <v>45474</v>
      </c>
      <c r="EN33" s="525">
        <f t="shared" si="4"/>
        <v>45505</v>
      </c>
      <c r="EO33" s="525">
        <f t="shared" si="4"/>
        <v>45536</v>
      </c>
      <c r="EP33" s="525">
        <f t="shared" si="4"/>
        <v>45566</v>
      </c>
      <c r="EQ33" s="525">
        <f t="shared" si="4"/>
        <v>45597</v>
      </c>
      <c r="ER33" s="525">
        <f t="shared" si="4"/>
        <v>45627</v>
      </c>
      <c r="ES33" s="525">
        <f t="shared" si="4"/>
        <v>45658</v>
      </c>
      <c r="ET33" s="525">
        <f t="shared" si="4"/>
        <v>45689</v>
      </c>
      <c r="EU33" s="525">
        <f t="shared" si="4"/>
        <v>45717</v>
      </c>
      <c r="EV33" s="525">
        <f t="shared" si="4"/>
        <v>45748</v>
      </c>
      <c r="EW33" s="525">
        <f t="shared" si="4"/>
        <v>45778</v>
      </c>
      <c r="EX33" s="525">
        <f t="shared" si="4"/>
        <v>45809</v>
      </c>
      <c r="EY33" s="525">
        <f t="shared" si="4"/>
        <v>45839</v>
      </c>
      <c r="EZ33" s="525">
        <f t="shared" si="4"/>
        <v>45870</v>
      </c>
      <c r="FA33" s="525">
        <f t="shared" si="4"/>
        <v>45901</v>
      </c>
      <c r="FB33" s="525">
        <f t="shared" si="4"/>
        <v>45931</v>
      </c>
      <c r="FC33" s="525">
        <f t="shared" si="4"/>
        <v>45962</v>
      </c>
      <c r="FD33" s="525">
        <f t="shared" si="4"/>
        <v>45992</v>
      </c>
      <c r="FE33" s="525">
        <f t="shared" si="4"/>
        <v>46023</v>
      </c>
      <c r="FF33" s="525">
        <f t="shared" si="4"/>
        <v>46054</v>
      </c>
      <c r="FG33" s="525">
        <f t="shared" si="4"/>
        <v>46082</v>
      </c>
      <c r="FH33" s="525">
        <f t="shared" si="4"/>
        <v>46113</v>
      </c>
      <c r="FI33" s="525">
        <f t="shared" si="4"/>
        <v>46143</v>
      </c>
      <c r="FJ33" s="525">
        <f t="shared" si="4"/>
        <v>46174</v>
      </c>
      <c r="FK33" s="525">
        <f t="shared" si="4"/>
        <v>46204</v>
      </c>
      <c r="FL33" s="525">
        <f t="shared" si="4"/>
        <v>46235</v>
      </c>
      <c r="FM33" s="525">
        <f t="shared" si="4"/>
        <v>46266</v>
      </c>
      <c r="FN33" s="525">
        <f t="shared" si="4"/>
        <v>46296</v>
      </c>
      <c r="FO33" s="525">
        <f t="shared" si="4"/>
        <v>46327</v>
      </c>
      <c r="FP33" s="525">
        <f t="shared" si="4"/>
        <v>46357</v>
      </c>
      <c r="FQ33" s="525">
        <f t="shared" si="4"/>
        <v>46388</v>
      </c>
      <c r="FR33" s="525">
        <f t="shared" si="4"/>
        <v>46419</v>
      </c>
      <c r="FS33" s="525">
        <f t="shared" si="4"/>
        <v>46447</v>
      </c>
      <c r="FT33" s="525">
        <f t="shared" si="4"/>
        <v>46478</v>
      </c>
      <c r="FU33" s="525">
        <f t="shared" si="4"/>
        <v>46508</v>
      </c>
      <c r="FV33" s="525">
        <f t="shared" si="4"/>
        <v>46539</v>
      </c>
      <c r="FW33" s="525">
        <f t="shared" si="4"/>
        <v>46569</v>
      </c>
      <c r="FX33" s="525">
        <f t="shared" si="4"/>
        <v>46600</v>
      </c>
      <c r="FY33" s="525">
        <f t="shared" si="4"/>
        <v>46631</v>
      </c>
      <c r="FZ33" s="525">
        <f t="shared" si="4"/>
        <v>46661</v>
      </c>
      <c r="GA33" s="525">
        <f t="shared" si="4"/>
        <v>46692</v>
      </c>
      <c r="GB33" s="525">
        <f t="shared" si="4"/>
        <v>46722</v>
      </c>
    </row>
    <row r="34" spans="1:184" s="461" customFormat="1">
      <c r="A34" s="41"/>
      <c r="B34" s="60"/>
      <c r="C34" s="41"/>
      <c r="D34" s="523" t="s">
        <v>275</v>
      </c>
      <c r="E34" s="524">
        <f>+E15</f>
        <v>1050.93</v>
      </c>
      <c r="F34" s="524">
        <f t="shared" ref="F34:AZ34" si="5">+F15</f>
        <v>940.26</v>
      </c>
      <c r="G34" s="524">
        <f t="shared" si="5"/>
        <v>1006.98</v>
      </c>
      <c r="H34" s="524">
        <f t="shared" si="5"/>
        <v>928.45999999999992</v>
      </c>
      <c r="I34" s="524">
        <f t="shared" si="5"/>
        <v>850.33999999999992</v>
      </c>
      <c r="J34" s="524">
        <f t="shared" si="5"/>
        <v>942.19999999999993</v>
      </c>
      <c r="K34" s="524">
        <f t="shared" si="5"/>
        <v>1019.81</v>
      </c>
      <c r="L34" s="524">
        <f t="shared" si="5"/>
        <v>989.56999999999994</v>
      </c>
      <c r="M34" s="524">
        <f t="shared" si="5"/>
        <v>949.36999999999989</v>
      </c>
      <c r="N34" s="524">
        <f t="shared" si="5"/>
        <v>949.69999999999993</v>
      </c>
      <c r="O34" s="524">
        <f t="shared" si="5"/>
        <v>951.44999999999993</v>
      </c>
      <c r="P34" s="524">
        <f t="shared" si="5"/>
        <v>1022.45</v>
      </c>
      <c r="Q34" s="524">
        <f t="shared" si="5"/>
        <v>1063.94</v>
      </c>
      <c r="R34" s="524">
        <f t="shared" si="5"/>
        <v>952.9799999999999</v>
      </c>
      <c r="S34" s="524">
        <f t="shared" si="5"/>
        <v>905.57999999999993</v>
      </c>
      <c r="T34" s="524">
        <f t="shared" si="5"/>
        <v>796.2</v>
      </c>
      <c r="U34" s="524">
        <f t="shared" si="5"/>
        <v>839.39</v>
      </c>
      <c r="V34" s="524">
        <f t="shared" si="5"/>
        <v>953.68</v>
      </c>
      <c r="W34" s="524">
        <f t="shared" si="5"/>
        <v>990.34999999999991</v>
      </c>
      <c r="X34" s="524">
        <f t="shared" si="5"/>
        <v>990.27</v>
      </c>
      <c r="Y34" s="524">
        <f t="shared" si="5"/>
        <v>946.26</v>
      </c>
      <c r="Z34" s="524">
        <f t="shared" si="5"/>
        <v>996.51</v>
      </c>
      <c r="AA34" s="524">
        <f t="shared" si="5"/>
        <v>989.56</v>
      </c>
      <c r="AB34" s="524">
        <f t="shared" si="5"/>
        <v>1008.9400000000002</v>
      </c>
      <c r="AC34" s="524">
        <f t="shared" si="5"/>
        <v>1032.5100000000002</v>
      </c>
      <c r="AD34" s="524">
        <f t="shared" si="5"/>
        <v>937.17</v>
      </c>
      <c r="AE34" s="524">
        <f t="shared" si="5"/>
        <v>998.1400000000001</v>
      </c>
      <c r="AF34" s="524">
        <f t="shared" si="5"/>
        <v>855.24</v>
      </c>
      <c r="AG34" s="524">
        <f t="shared" si="5"/>
        <v>822.36</v>
      </c>
      <c r="AH34" s="524">
        <f t="shared" si="5"/>
        <v>951.44999999999993</v>
      </c>
      <c r="AI34" s="524">
        <f t="shared" si="5"/>
        <v>987.69</v>
      </c>
      <c r="AJ34" s="524">
        <f t="shared" si="5"/>
        <v>985.36</v>
      </c>
      <c r="AK34" s="524">
        <f t="shared" si="5"/>
        <v>935.38000000000011</v>
      </c>
      <c r="AL34" s="524">
        <f t="shared" si="5"/>
        <v>949.11</v>
      </c>
      <c r="AM34" s="524">
        <f t="shared" si="5"/>
        <v>976.97</v>
      </c>
      <c r="AN34" s="524">
        <f t="shared" si="5"/>
        <v>987.33999999999992</v>
      </c>
      <c r="AO34" s="524">
        <f t="shared" si="5"/>
        <v>1029.57</v>
      </c>
      <c r="AP34" s="524">
        <f t="shared" si="5"/>
        <v>970.6400000000001</v>
      </c>
      <c r="AQ34" s="524">
        <f t="shared" si="5"/>
        <v>846.98</v>
      </c>
      <c r="AR34" s="524">
        <f t="shared" si="5"/>
        <v>788.88000000000011</v>
      </c>
      <c r="AS34" s="524">
        <f t="shared" si="5"/>
        <v>848.4899999999999</v>
      </c>
      <c r="AT34" s="524">
        <f t="shared" si="5"/>
        <v>955.69</v>
      </c>
      <c r="AU34" s="524">
        <f t="shared" si="5"/>
        <v>986.64</v>
      </c>
      <c r="AV34" s="524">
        <f t="shared" si="5"/>
        <v>998.14999999999986</v>
      </c>
      <c r="AW34" s="524">
        <f t="shared" si="5"/>
        <v>942.05</v>
      </c>
      <c r="AX34" s="524">
        <f t="shared" si="5"/>
        <v>986.08999999999992</v>
      </c>
      <c r="AY34" s="524">
        <f t="shared" si="5"/>
        <v>985.0200000000001</v>
      </c>
      <c r="AZ34" s="524">
        <f t="shared" si="5"/>
        <v>984.13</v>
      </c>
      <c r="BA34" s="524">
        <f t="shared" ref="BA34:DL34" si="6">+BA15</f>
        <v>1027.68</v>
      </c>
      <c r="BB34" s="524">
        <f t="shared" si="6"/>
        <v>935.82999999999981</v>
      </c>
      <c r="BC34" s="524">
        <f t="shared" si="6"/>
        <v>897.67000000000007</v>
      </c>
      <c r="BD34" s="524">
        <f t="shared" si="6"/>
        <v>852.78</v>
      </c>
      <c r="BE34" s="524">
        <f t="shared" si="6"/>
        <v>807.69</v>
      </c>
      <c r="BF34" s="524">
        <f t="shared" si="6"/>
        <v>918.13</v>
      </c>
      <c r="BG34" s="524">
        <f t="shared" si="6"/>
        <v>951.36</v>
      </c>
      <c r="BH34" s="524">
        <f t="shared" si="6"/>
        <v>963.81</v>
      </c>
      <c r="BI34" s="524">
        <f t="shared" si="6"/>
        <v>889.41</v>
      </c>
      <c r="BJ34" s="524">
        <f t="shared" si="6"/>
        <v>880.11</v>
      </c>
      <c r="BK34" s="524">
        <f t="shared" si="6"/>
        <v>896.69</v>
      </c>
      <c r="BL34" s="524">
        <f t="shared" si="6"/>
        <v>954.66000000000008</v>
      </c>
      <c r="BM34" s="524">
        <f t="shared" si="6"/>
        <v>1035.9599999999998</v>
      </c>
      <c r="BN34" s="524">
        <f t="shared" si="6"/>
        <v>946.95</v>
      </c>
      <c r="BO34" s="524">
        <f t="shared" si="6"/>
        <v>897.18</v>
      </c>
      <c r="BP34" s="524">
        <f t="shared" si="6"/>
        <v>881.14</v>
      </c>
      <c r="BQ34" s="524">
        <f t="shared" si="6"/>
        <v>933.12000000000012</v>
      </c>
      <c r="BR34" s="524">
        <f t="shared" si="6"/>
        <v>938</v>
      </c>
      <c r="BS34" s="524">
        <f t="shared" si="6"/>
        <v>985.84999999999991</v>
      </c>
      <c r="BT34" s="524">
        <f t="shared" si="6"/>
        <v>993.00000000000011</v>
      </c>
      <c r="BU34" s="524">
        <f t="shared" si="6"/>
        <v>849.03</v>
      </c>
      <c r="BV34" s="524">
        <f t="shared" si="6"/>
        <v>844.13</v>
      </c>
      <c r="BW34" s="524">
        <f t="shared" si="6"/>
        <v>981.76999999999987</v>
      </c>
      <c r="BX34" s="524">
        <f t="shared" si="6"/>
        <v>1036.8</v>
      </c>
      <c r="BY34" s="524">
        <f t="shared" si="6"/>
        <v>1081.08</v>
      </c>
      <c r="BZ34" s="524">
        <f t="shared" si="6"/>
        <v>952.32999999999993</v>
      </c>
      <c r="CA34" s="524">
        <f t="shared" si="6"/>
        <v>889.7</v>
      </c>
      <c r="CB34" s="524">
        <f t="shared" si="6"/>
        <v>768.45</v>
      </c>
      <c r="CC34" s="524">
        <f t="shared" si="6"/>
        <v>862.31</v>
      </c>
      <c r="CD34" s="524">
        <f t="shared" si="6"/>
        <v>966.93999999999994</v>
      </c>
      <c r="CE34" s="524">
        <f t="shared" si="6"/>
        <v>1084.0899999999999</v>
      </c>
      <c r="CF34" s="524">
        <f t="shared" si="6"/>
        <v>1083.3999999999999</v>
      </c>
      <c r="CG34" s="524">
        <f t="shared" si="6"/>
        <v>998.49</v>
      </c>
      <c r="CH34" s="524">
        <f t="shared" si="6"/>
        <v>991.67000000000007</v>
      </c>
      <c r="CI34" s="524">
        <f t="shared" si="6"/>
        <v>1064.48</v>
      </c>
      <c r="CJ34" s="524">
        <f t="shared" si="6"/>
        <v>1094.53</v>
      </c>
      <c r="CK34" s="524">
        <f t="shared" si="6"/>
        <v>1124.02</v>
      </c>
      <c r="CL34" s="524">
        <f t="shared" si="6"/>
        <v>1054.83</v>
      </c>
      <c r="CM34" s="524">
        <f t="shared" si="6"/>
        <v>1085.5</v>
      </c>
      <c r="CN34" s="524">
        <f t="shared" si="6"/>
        <v>889.59</v>
      </c>
      <c r="CO34" s="524">
        <f t="shared" si="6"/>
        <v>914.53</v>
      </c>
      <c r="CP34" s="524">
        <f t="shared" si="6"/>
        <v>1046.52</v>
      </c>
      <c r="CQ34" s="524">
        <f t="shared" si="6"/>
        <v>1131.1099999999999</v>
      </c>
      <c r="CR34" s="524">
        <f t="shared" si="6"/>
        <v>1114.9299999999998</v>
      </c>
      <c r="CS34" s="524">
        <f t="shared" si="6"/>
        <v>1052.99</v>
      </c>
      <c r="CT34" s="524">
        <f t="shared" si="6"/>
        <v>1068.6400000000001</v>
      </c>
      <c r="CU34" s="524">
        <f t="shared" si="6"/>
        <v>1078.68</v>
      </c>
      <c r="CV34" s="524">
        <f t="shared" si="6"/>
        <v>1132.57</v>
      </c>
      <c r="CW34" s="524">
        <f t="shared" si="6"/>
        <v>1166.8099999999997</v>
      </c>
      <c r="CX34" s="524">
        <f t="shared" si="6"/>
        <v>1001.3399999999999</v>
      </c>
      <c r="CY34" s="524">
        <f t="shared" si="6"/>
        <v>1042.51</v>
      </c>
      <c r="CZ34" s="524">
        <f t="shared" si="6"/>
        <v>1042.53</v>
      </c>
      <c r="DA34" s="524">
        <f t="shared" si="6"/>
        <v>941.83</v>
      </c>
      <c r="DB34" s="524">
        <f t="shared" si="6"/>
        <v>1071.5700000000002</v>
      </c>
      <c r="DC34" s="524">
        <f t="shared" si="6"/>
        <v>1105.6400000000001</v>
      </c>
      <c r="DD34" s="524">
        <f t="shared" si="6"/>
        <v>1118.82</v>
      </c>
      <c r="DE34" s="524">
        <f t="shared" si="6"/>
        <v>1050.3800000000001</v>
      </c>
      <c r="DF34" s="524">
        <f t="shared" si="6"/>
        <v>1024.67</v>
      </c>
      <c r="DG34" s="524">
        <f t="shared" si="6"/>
        <v>1088.1500000000001</v>
      </c>
      <c r="DH34" s="524">
        <f t="shared" si="6"/>
        <v>1120.6200000000001</v>
      </c>
      <c r="DI34" s="524">
        <f t="shared" si="6"/>
        <v>1157.55</v>
      </c>
      <c r="DJ34" s="524">
        <f t="shared" si="6"/>
        <v>1051.22</v>
      </c>
      <c r="DK34" s="524">
        <f t="shared" si="6"/>
        <v>1146.6099999999999</v>
      </c>
      <c r="DL34" s="524">
        <f t="shared" si="6"/>
        <v>937.72000000000014</v>
      </c>
      <c r="DM34" s="524">
        <f t="shared" ref="DM34:FX34" si="7">+DM15</f>
        <v>903.68000000000006</v>
      </c>
      <c r="DN34" s="524">
        <f t="shared" si="7"/>
        <v>1063.3399999999999</v>
      </c>
      <c r="DO34" s="524">
        <f t="shared" si="7"/>
        <v>1110.26</v>
      </c>
      <c r="DP34" s="524">
        <f t="shared" si="7"/>
        <v>1120.3399999999999</v>
      </c>
      <c r="DQ34" s="524">
        <f t="shared" si="7"/>
        <v>1038.44</v>
      </c>
      <c r="DR34" s="524">
        <f t="shared" si="7"/>
        <v>1087.4900000000002</v>
      </c>
      <c r="DS34" s="524">
        <f t="shared" si="7"/>
        <v>1089.3399999999999</v>
      </c>
      <c r="DT34" s="524">
        <f t="shared" si="7"/>
        <v>1114.95</v>
      </c>
      <c r="DU34" s="524">
        <f t="shared" si="7"/>
        <v>1155.58</v>
      </c>
      <c r="DV34" s="524">
        <f t="shared" si="7"/>
        <v>1042.82</v>
      </c>
      <c r="DW34" s="524">
        <f t="shared" si="7"/>
        <v>1099.4099999999999</v>
      </c>
      <c r="DX34" s="524">
        <f t="shared" si="7"/>
        <v>875.86000000000013</v>
      </c>
      <c r="DY34" s="524">
        <f t="shared" si="7"/>
        <v>893.94</v>
      </c>
      <c r="DZ34" s="524">
        <f t="shared" si="7"/>
        <v>1037.68</v>
      </c>
      <c r="EA34" s="524">
        <f t="shared" si="7"/>
        <v>1102.78</v>
      </c>
      <c r="EB34" s="524">
        <f t="shared" si="7"/>
        <v>1111.3799999999999</v>
      </c>
      <c r="EC34" s="524">
        <f t="shared" si="7"/>
        <v>1036.04</v>
      </c>
      <c r="ED34" s="524">
        <f t="shared" si="7"/>
        <v>1020.7599999999999</v>
      </c>
      <c r="EE34" s="524">
        <f t="shared" si="7"/>
        <v>1045</v>
      </c>
      <c r="EF34" s="524">
        <f t="shared" si="7"/>
        <v>1096.51</v>
      </c>
      <c r="EG34" s="524">
        <f t="shared" si="7"/>
        <v>1149.0400000000002</v>
      </c>
      <c r="EH34" s="524">
        <f t="shared" si="7"/>
        <v>1079.01</v>
      </c>
      <c r="EI34" s="524">
        <f t="shared" si="7"/>
        <v>943.99</v>
      </c>
      <c r="EJ34" s="524">
        <f t="shared" si="7"/>
        <v>864.46</v>
      </c>
      <c r="EK34" s="524">
        <f t="shared" si="7"/>
        <v>914.46</v>
      </c>
      <c r="EL34" s="524">
        <f t="shared" si="7"/>
        <v>1038.6499999999999</v>
      </c>
      <c r="EM34" s="524">
        <f t="shared" si="7"/>
        <v>1104.93</v>
      </c>
      <c r="EN34" s="524">
        <f t="shared" si="7"/>
        <v>1103.6699999999998</v>
      </c>
      <c r="EO34" s="524">
        <f t="shared" si="7"/>
        <v>1045.0899999999999</v>
      </c>
      <c r="EP34" s="524">
        <f t="shared" si="7"/>
        <v>1058.69</v>
      </c>
      <c r="EQ34" s="524">
        <f t="shared" si="7"/>
        <v>1066.1600000000001</v>
      </c>
      <c r="ER34" s="524">
        <f t="shared" si="7"/>
        <v>1104.73</v>
      </c>
      <c r="ES34" s="524">
        <f t="shared" si="7"/>
        <v>1138.68</v>
      </c>
      <c r="ET34" s="524">
        <f t="shared" si="7"/>
        <v>1027.32</v>
      </c>
      <c r="EU34" s="524">
        <f t="shared" si="7"/>
        <v>1066.2900000000002</v>
      </c>
      <c r="EV34" s="524">
        <f t="shared" si="7"/>
        <v>913.90999999999985</v>
      </c>
      <c r="EW34" s="524">
        <f t="shared" si="7"/>
        <v>937.25000000000011</v>
      </c>
      <c r="EX34" s="524">
        <f t="shared" si="7"/>
        <v>1025.33</v>
      </c>
      <c r="EY34" s="524">
        <f t="shared" si="7"/>
        <v>1093.1099999999999</v>
      </c>
      <c r="EZ34" s="524">
        <f t="shared" si="7"/>
        <v>1096.57</v>
      </c>
      <c r="FA34" s="524">
        <f t="shared" si="7"/>
        <v>1026.31</v>
      </c>
      <c r="FB34" s="524">
        <f t="shared" si="7"/>
        <v>983.4</v>
      </c>
      <c r="FC34" s="524">
        <f t="shared" si="7"/>
        <v>995.27</v>
      </c>
      <c r="FD34" s="524">
        <f t="shared" si="7"/>
        <v>1086.52</v>
      </c>
      <c r="FE34" s="524">
        <f t="shared" si="7"/>
        <v>1113.25</v>
      </c>
      <c r="FF34" s="524">
        <f t="shared" si="7"/>
        <v>1013.02</v>
      </c>
      <c r="FG34" s="524">
        <f t="shared" si="7"/>
        <v>994.16000000000008</v>
      </c>
      <c r="FH34" s="524">
        <f t="shared" si="7"/>
        <v>811.18999999999994</v>
      </c>
      <c r="FI34" s="524">
        <f t="shared" si="7"/>
        <v>992.04000000000008</v>
      </c>
      <c r="FJ34" s="524">
        <f t="shared" si="7"/>
        <v>1008.62</v>
      </c>
      <c r="FK34" s="524">
        <f t="shared" si="7"/>
        <v>1086.08</v>
      </c>
      <c r="FL34" s="524">
        <f t="shared" si="7"/>
        <v>1085.8699999999999</v>
      </c>
      <c r="FM34" s="524">
        <f t="shared" si="7"/>
        <v>1010.97</v>
      </c>
      <c r="FN34" s="524">
        <f t="shared" si="7"/>
        <v>1042.6799999999998</v>
      </c>
      <c r="FO34" s="524">
        <f t="shared" si="7"/>
        <v>1039.97</v>
      </c>
      <c r="FP34" s="524">
        <f t="shared" si="7"/>
        <v>1079.01</v>
      </c>
      <c r="FQ34" s="524">
        <f t="shared" si="7"/>
        <v>1105.3600000000001</v>
      </c>
      <c r="FR34" s="524">
        <f t="shared" si="7"/>
        <v>1007.7</v>
      </c>
      <c r="FS34" s="524">
        <f t="shared" si="7"/>
        <v>1019.48</v>
      </c>
      <c r="FT34" s="524">
        <f t="shared" si="7"/>
        <v>851.41999999999985</v>
      </c>
      <c r="FU34" s="524">
        <f t="shared" si="7"/>
        <v>873.21</v>
      </c>
      <c r="FV34" s="524">
        <f t="shared" si="7"/>
        <v>1005.56</v>
      </c>
      <c r="FW34" s="524">
        <f t="shared" si="7"/>
        <v>1079.99</v>
      </c>
      <c r="FX34" s="524">
        <f t="shared" si="7"/>
        <v>1071.6200000000001</v>
      </c>
      <c r="FY34" s="524">
        <f t="shared" ref="FY34:GB34" si="8">+FY15</f>
        <v>969.34</v>
      </c>
      <c r="FZ34" s="524">
        <f t="shared" si="8"/>
        <v>877.0200000000001</v>
      </c>
      <c r="GA34" s="524">
        <f t="shared" si="8"/>
        <v>938.68000000000006</v>
      </c>
      <c r="GB34" s="524">
        <f t="shared" si="8"/>
        <v>1080.97</v>
      </c>
    </row>
    <row r="35" spans="1:184">
      <c r="A35" s="461"/>
      <c r="C35" s="461"/>
      <c r="D35" s="196" t="s">
        <v>281</v>
      </c>
      <c r="E35" s="520">
        <v>1</v>
      </c>
      <c r="F35" s="520">
        <v>1</v>
      </c>
      <c r="G35" s="520">
        <v>1</v>
      </c>
      <c r="H35" s="520">
        <v>1</v>
      </c>
      <c r="I35" s="520">
        <v>1</v>
      </c>
      <c r="J35" s="520">
        <v>1</v>
      </c>
      <c r="K35" s="520">
        <v>1</v>
      </c>
      <c r="L35" s="520">
        <v>1</v>
      </c>
      <c r="M35" s="520">
        <v>1</v>
      </c>
      <c r="N35" s="520">
        <v>1</v>
      </c>
      <c r="O35" s="520">
        <v>1</v>
      </c>
      <c r="P35" s="520">
        <v>1</v>
      </c>
      <c r="Q35" s="520">
        <v>1</v>
      </c>
      <c r="R35" s="520">
        <v>1</v>
      </c>
      <c r="S35" s="520">
        <v>1</v>
      </c>
      <c r="T35" s="520">
        <v>1</v>
      </c>
      <c r="U35" s="520">
        <v>1</v>
      </c>
      <c r="V35" s="520">
        <v>1</v>
      </c>
      <c r="W35" s="520">
        <v>1</v>
      </c>
      <c r="X35" s="520">
        <v>1</v>
      </c>
      <c r="Y35" s="520">
        <v>1</v>
      </c>
      <c r="Z35" s="520">
        <v>1</v>
      </c>
      <c r="AA35" s="520">
        <v>1</v>
      </c>
      <c r="AB35" s="520">
        <v>1</v>
      </c>
      <c r="AC35" s="520">
        <v>1</v>
      </c>
      <c r="AD35" s="520">
        <v>1</v>
      </c>
      <c r="AE35" s="520">
        <v>1</v>
      </c>
      <c r="AF35" s="520">
        <v>1</v>
      </c>
      <c r="AG35" s="520">
        <v>1</v>
      </c>
      <c r="AH35" s="520">
        <v>1</v>
      </c>
      <c r="AI35" s="520">
        <v>1</v>
      </c>
      <c r="AJ35" s="520">
        <v>1</v>
      </c>
      <c r="AK35" s="520">
        <v>1</v>
      </c>
      <c r="AL35" s="520">
        <v>1</v>
      </c>
      <c r="AM35" s="520">
        <v>1</v>
      </c>
      <c r="AN35" s="520">
        <v>1</v>
      </c>
      <c r="AO35" s="520">
        <v>1</v>
      </c>
      <c r="AP35" s="520">
        <v>1</v>
      </c>
      <c r="AQ35" s="520">
        <v>1</v>
      </c>
      <c r="AR35" s="520">
        <v>1</v>
      </c>
      <c r="AS35" s="520">
        <v>1</v>
      </c>
      <c r="AT35" s="520">
        <v>1</v>
      </c>
      <c r="AU35" s="520">
        <v>1</v>
      </c>
      <c r="AV35" s="520">
        <v>1</v>
      </c>
      <c r="AW35" s="520">
        <v>1</v>
      </c>
      <c r="AX35" s="520">
        <v>1</v>
      </c>
      <c r="AY35" s="520">
        <v>1</v>
      </c>
      <c r="AZ35" s="520">
        <v>1</v>
      </c>
      <c r="BA35" s="520">
        <v>1</v>
      </c>
      <c r="BB35" s="520">
        <v>1</v>
      </c>
      <c r="BC35" s="520">
        <v>1</v>
      </c>
      <c r="BD35" s="520">
        <v>1</v>
      </c>
      <c r="BE35" s="520">
        <v>1</v>
      </c>
      <c r="BF35" s="520">
        <v>1</v>
      </c>
      <c r="BG35" s="520">
        <v>1</v>
      </c>
      <c r="BH35" s="520">
        <v>1</v>
      </c>
      <c r="BI35" s="520">
        <v>1</v>
      </c>
      <c r="BJ35" s="520">
        <v>1</v>
      </c>
      <c r="BK35" s="520">
        <v>1</v>
      </c>
      <c r="BL35" s="520">
        <v>1</v>
      </c>
      <c r="BM35" s="520">
        <v>1</v>
      </c>
      <c r="BN35" s="520">
        <v>1</v>
      </c>
      <c r="BO35" s="520">
        <v>1</v>
      </c>
      <c r="BP35" s="520">
        <v>1</v>
      </c>
      <c r="BQ35" s="520">
        <v>1</v>
      </c>
      <c r="BR35" s="520">
        <v>1</v>
      </c>
      <c r="BS35" s="520">
        <v>1</v>
      </c>
      <c r="BT35" s="520">
        <v>1</v>
      </c>
      <c r="BU35" s="520">
        <v>1</v>
      </c>
      <c r="BV35" s="520">
        <v>1</v>
      </c>
      <c r="BW35" s="520">
        <v>1</v>
      </c>
      <c r="BX35" s="520">
        <v>1</v>
      </c>
      <c r="BY35" s="520">
        <v>1</v>
      </c>
      <c r="BZ35" s="520">
        <v>1</v>
      </c>
      <c r="CA35" s="520">
        <v>1</v>
      </c>
      <c r="CB35" s="520">
        <v>1</v>
      </c>
      <c r="CC35" s="520">
        <v>1</v>
      </c>
      <c r="CD35" s="520">
        <v>1</v>
      </c>
      <c r="CE35" s="520">
        <v>1</v>
      </c>
      <c r="CF35" s="520">
        <v>1</v>
      </c>
      <c r="CG35" s="520">
        <v>1</v>
      </c>
      <c r="CH35" s="520">
        <v>1</v>
      </c>
      <c r="CI35" s="520">
        <v>1</v>
      </c>
      <c r="CJ35" s="520">
        <v>1</v>
      </c>
      <c r="CK35" s="520">
        <v>1</v>
      </c>
      <c r="CL35" s="520">
        <v>1</v>
      </c>
      <c r="CM35" s="520">
        <v>1</v>
      </c>
      <c r="CN35" s="520">
        <v>1</v>
      </c>
      <c r="CO35" s="520">
        <v>1</v>
      </c>
      <c r="CP35" s="520">
        <v>1</v>
      </c>
      <c r="CQ35" s="520">
        <v>1</v>
      </c>
      <c r="CR35" s="520">
        <v>1</v>
      </c>
      <c r="CS35" s="520">
        <v>1</v>
      </c>
      <c r="CT35" s="520">
        <v>1</v>
      </c>
      <c r="CU35" s="520">
        <v>1</v>
      </c>
      <c r="CV35" s="520">
        <v>1</v>
      </c>
      <c r="CW35" s="520">
        <v>1</v>
      </c>
      <c r="CX35" s="520">
        <v>1</v>
      </c>
      <c r="CY35" s="520">
        <v>1</v>
      </c>
      <c r="CZ35" s="520">
        <v>1</v>
      </c>
      <c r="DA35" s="520">
        <v>1</v>
      </c>
      <c r="DB35" s="520">
        <v>1</v>
      </c>
      <c r="DC35" s="520">
        <v>1</v>
      </c>
      <c r="DD35" s="520">
        <v>1</v>
      </c>
      <c r="DE35" s="520">
        <v>1</v>
      </c>
      <c r="DF35" s="520">
        <v>1</v>
      </c>
      <c r="DG35" s="520">
        <v>1</v>
      </c>
      <c r="DH35" s="520">
        <v>1</v>
      </c>
      <c r="DI35" s="520">
        <v>1</v>
      </c>
      <c r="DJ35" s="520">
        <v>1</v>
      </c>
      <c r="DK35" s="520">
        <v>1</v>
      </c>
      <c r="DL35" s="520">
        <v>1</v>
      </c>
      <c r="DM35" s="520">
        <v>1</v>
      </c>
      <c r="DN35" s="520">
        <v>1</v>
      </c>
      <c r="DO35" s="520">
        <v>1</v>
      </c>
      <c r="DP35" s="520">
        <v>1</v>
      </c>
      <c r="DQ35" s="520">
        <v>1</v>
      </c>
      <c r="DR35" s="520">
        <v>1</v>
      </c>
      <c r="DS35" s="520">
        <v>1</v>
      </c>
      <c r="DT35" s="520">
        <v>1</v>
      </c>
      <c r="DU35" s="520">
        <v>1</v>
      </c>
      <c r="DV35" s="520">
        <v>1</v>
      </c>
      <c r="DW35" s="520">
        <v>1</v>
      </c>
      <c r="DX35" s="520">
        <v>1</v>
      </c>
      <c r="DY35" s="520">
        <v>1</v>
      </c>
      <c r="DZ35" s="520">
        <v>1</v>
      </c>
      <c r="EA35" s="520">
        <v>1</v>
      </c>
      <c r="EB35" s="520">
        <v>1</v>
      </c>
      <c r="EC35" s="520">
        <v>1</v>
      </c>
      <c r="ED35" s="520">
        <v>1</v>
      </c>
      <c r="EE35" s="520">
        <v>1</v>
      </c>
      <c r="EF35" s="520">
        <v>1</v>
      </c>
      <c r="EG35" s="520">
        <v>1</v>
      </c>
      <c r="EH35" s="520">
        <v>1</v>
      </c>
      <c r="EI35" s="520">
        <v>1</v>
      </c>
      <c r="EJ35" s="520">
        <v>1</v>
      </c>
      <c r="EK35" s="520">
        <v>1</v>
      </c>
      <c r="EL35" s="520">
        <v>1</v>
      </c>
      <c r="EM35" s="520">
        <v>1</v>
      </c>
      <c r="EN35" s="520">
        <v>1</v>
      </c>
      <c r="EO35" s="520">
        <v>1</v>
      </c>
      <c r="EP35" s="520">
        <v>1</v>
      </c>
      <c r="EQ35" s="520">
        <v>1</v>
      </c>
      <c r="ER35" s="520">
        <v>1</v>
      </c>
      <c r="ES35" s="520">
        <v>1</v>
      </c>
      <c r="ET35" s="520">
        <v>1</v>
      </c>
      <c r="EU35" s="520">
        <v>1</v>
      </c>
      <c r="EV35" s="520">
        <v>1</v>
      </c>
      <c r="EW35" s="520">
        <v>1</v>
      </c>
      <c r="EX35" s="520">
        <v>1</v>
      </c>
      <c r="EY35" s="520">
        <v>1</v>
      </c>
      <c r="EZ35" s="520">
        <v>1</v>
      </c>
      <c r="FA35" s="520">
        <v>1</v>
      </c>
      <c r="FB35" s="520">
        <v>1</v>
      </c>
      <c r="FC35" s="520">
        <v>1</v>
      </c>
      <c r="FD35" s="520">
        <v>1</v>
      </c>
      <c r="FE35" s="520">
        <v>1</v>
      </c>
      <c r="FF35" s="520">
        <v>1</v>
      </c>
      <c r="FG35" s="520">
        <v>1</v>
      </c>
      <c r="FH35" s="520">
        <v>1</v>
      </c>
      <c r="FI35" s="520">
        <v>1</v>
      </c>
      <c r="FJ35" s="520">
        <v>1</v>
      </c>
      <c r="FK35" s="520">
        <v>1</v>
      </c>
      <c r="FL35" s="520">
        <v>1</v>
      </c>
      <c r="FM35" s="520">
        <v>1</v>
      </c>
      <c r="FN35" s="520">
        <v>1</v>
      </c>
      <c r="FO35" s="520">
        <v>1</v>
      </c>
      <c r="FP35" s="520">
        <v>1</v>
      </c>
      <c r="FQ35" s="520">
        <v>1</v>
      </c>
      <c r="FR35" s="520">
        <v>1</v>
      </c>
      <c r="FS35" s="520">
        <v>1</v>
      </c>
      <c r="FT35" s="520">
        <v>1</v>
      </c>
      <c r="FU35" s="520">
        <v>1</v>
      </c>
      <c r="FV35" s="520">
        <v>1</v>
      </c>
      <c r="FW35" s="520">
        <v>1</v>
      </c>
      <c r="FX35" s="520">
        <v>1</v>
      </c>
      <c r="FY35" s="520">
        <v>1</v>
      </c>
      <c r="FZ35" s="520">
        <v>1</v>
      </c>
      <c r="GA35" s="520">
        <v>1</v>
      </c>
      <c r="GB35" s="520">
        <v>1</v>
      </c>
    </row>
    <row r="36" spans="1:184" s="461" customFormat="1">
      <c r="B36" s="60"/>
      <c r="D36" s="530" t="s">
        <v>282</v>
      </c>
      <c r="E36" s="531">
        <f>+E34*E35</f>
        <v>1050.93</v>
      </c>
      <c r="F36" s="531">
        <f t="shared" ref="F36:AZ36" si="9">+F34*F35</f>
        <v>940.26</v>
      </c>
      <c r="G36" s="531">
        <f t="shared" si="9"/>
        <v>1006.98</v>
      </c>
      <c r="H36" s="531">
        <f t="shared" si="9"/>
        <v>928.45999999999992</v>
      </c>
      <c r="I36" s="531">
        <f t="shared" si="9"/>
        <v>850.33999999999992</v>
      </c>
      <c r="J36" s="531">
        <f t="shared" si="9"/>
        <v>942.19999999999993</v>
      </c>
      <c r="K36" s="531">
        <f t="shared" si="9"/>
        <v>1019.81</v>
      </c>
      <c r="L36" s="531">
        <f t="shared" si="9"/>
        <v>989.56999999999994</v>
      </c>
      <c r="M36" s="531">
        <f t="shared" si="9"/>
        <v>949.36999999999989</v>
      </c>
      <c r="N36" s="531">
        <f t="shared" si="9"/>
        <v>949.69999999999993</v>
      </c>
      <c r="O36" s="531">
        <f t="shared" si="9"/>
        <v>951.44999999999993</v>
      </c>
      <c r="P36" s="531">
        <f t="shared" si="9"/>
        <v>1022.45</v>
      </c>
      <c r="Q36" s="531">
        <f t="shared" si="9"/>
        <v>1063.94</v>
      </c>
      <c r="R36" s="531">
        <f t="shared" si="9"/>
        <v>952.9799999999999</v>
      </c>
      <c r="S36" s="531">
        <f t="shared" si="9"/>
        <v>905.57999999999993</v>
      </c>
      <c r="T36" s="531">
        <f t="shared" si="9"/>
        <v>796.2</v>
      </c>
      <c r="U36" s="531">
        <f t="shared" si="9"/>
        <v>839.39</v>
      </c>
      <c r="V36" s="531">
        <f t="shared" si="9"/>
        <v>953.68</v>
      </c>
      <c r="W36" s="531">
        <f t="shared" si="9"/>
        <v>990.34999999999991</v>
      </c>
      <c r="X36" s="531">
        <f t="shared" si="9"/>
        <v>990.27</v>
      </c>
      <c r="Y36" s="531">
        <f t="shared" si="9"/>
        <v>946.26</v>
      </c>
      <c r="Z36" s="531">
        <f t="shared" si="9"/>
        <v>996.51</v>
      </c>
      <c r="AA36" s="531">
        <f t="shared" si="9"/>
        <v>989.56</v>
      </c>
      <c r="AB36" s="531">
        <f t="shared" si="9"/>
        <v>1008.9400000000002</v>
      </c>
      <c r="AC36" s="531">
        <f t="shared" si="9"/>
        <v>1032.5100000000002</v>
      </c>
      <c r="AD36" s="531">
        <f t="shared" si="9"/>
        <v>937.17</v>
      </c>
      <c r="AE36" s="531">
        <f t="shared" si="9"/>
        <v>998.1400000000001</v>
      </c>
      <c r="AF36" s="531">
        <f t="shared" si="9"/>
        <v>855.24</v>
      </c>
      <c r="AG36" s="531">
        <f t="shared" si="9"/>
        <v>822.36</v>
      </c>
      <c r="AH36" s="531">
        <f t="shared" si="9"/>
        <v>951.44999999999993</v>
      </c>
      <c r="AI36" s="531">
        <f t="shared" si="9"/>
        <v>987.69</v>
      </c>
      <c r="AJ36" s="531">
        <f t="shared" si="9"/>
        <v>985.36</v>
      </c>
      <c r="AK36" s="531">
        <f t="shared" si="9"/>
        <v>935.38000000000011</v>
      </c>
      <c r="AL36" s="531">
        <f t="shared" si="9"/>
        <v>949.11</v>
      </c>
      <c r="AM36" s="531">
        <f t="shared" si="9"/>
        <v>976.97</v>
      </c>
      <c r="AN36" s="531">
        <f t="shared" si="9"/>
        <v>987.33999999999992</v>
      </c>
      <c r="AO36" s="531">
        <f t="shared" si="9"/>
        <v>1029.57</v>
      </c>
      <c r="AP36" s="531">
        <f t="shared" si="9"/>
        <v>970.6400000000001</v>
      </c>
      <c r="AQ36" s="531">
        <f t="shared" si="9"/>
        <v>846.98</v>
      </c>
      <c r="AR36" s="531">
        <f t="shared" si="9"/>
        <v>788.88000000000011</v>
      </c>
      <c r="AS36" s="531">
        <f t="shared" si="9"/>
        <v>848.4899999999999</v>
      </c>
      <c r="AT36" s="531">
        <f t="shared" si="9"/>
        <v>955.69</v>
      </c>
      <c r="AU36" s="531">
        <f t="shared" si="9"/>
        <v>986.64</v>
      </c>
      <c r="AV36" s="531">
        <f t="shared" si="9"/>
        <v>998.14999999999986</v>
      </c>
      <c r="AW36" s="531">
        <f t="shared" si="9"/>
        <v>942.05</v>
      </c>
      <c r="AX36" s="531">
        <f t="shared" si="9"/>
        <v>986.08999999999992</v>
      </c>
      <c r="AY36" s="531">
        <f t="shared" si="9"/>
        <v>985.0200000000001</v>
      </c>
      <c r="AZ36" s="531">
        <f t="shared" si="9"/>
        <v>984.13</v>
      </c>
      <c r="BA36" s="531">
        <f t="shared" ref="BA36:DL36" si="10">+BA34*BA35</f>
        <v>1027.68</v>
      </c>
      <c r="BB36" s="531">
        <f t="shared" si="10"/>
        <v>935.82999999999981</v>
      </c>
      <c r="BC36" s="531">
        <f t="shared" si="10"/>
        <v>897.67000000000007</v>
      </c>
      <c r="BD36" s="531">
        <f t="shared" si="10"/>
        <v>852.78</v>
      </c>
      <c r="BE36" s="531">
        <f t="shared" si="10"/>
        <v>807.69</v>
      </c>
      <c r="BF36" s="531">
        <f t="shared" si="10"/>
        <v>918.13</v>
      </c>
      <c r="BG36" s="531">
        <f t="shared" si="10"/>
        <v>951.36</v>
      </c>
      <c r="BH36" s="531">
        <f t="shared" si="10"/>
        <v>963.81</v>
      </c>
      <c r="BI36" s="531">
        <f t="shared" si="10"/>
        <v>889.41</v>
      </c>
      <c r="BJ36" s="531">
        <f t="shared" si="10"/>
        <v>880.11</v>
      </c>
      <c r="BK36" s="531">
        <f t="shared" si="10"/>
        <v>896.69</v>
      </c>
      <c r="BL36" s="531">
        <f t="shared" si="10"/>
        <v>954.66000000000008</v>
      </c>
      <c r="BM36" s="531">
        <f t="shared" si="10"/>
        <v>1035.9599999999998</v>
      </c>
      <c r="BN36" s="531">
        <f t="shared" si="10"/>
        <v>946.95</v>
      </c>
      <c r="BO36" s="531">
        <f t="shared" si="10"/>
        <v>897.18</v>
      </c>
      <c r="BP36" s="531">
        <f t="shared" si="10"/>
        <v>881.14</v>
      </c>
      <c r="BQ36" s="531">
        <f t="shared" si="10"/>
        <v>933.12000000000012</v>
      </c>
      <c r="BR36" s="531">
        <f t="shared" si="10"/>
        <v>938</v>
      </c>
      <c r="BS36" s="531">
        <f t="shared" si="10"/>
        <v>985.84999999999991</v>
      </c>
      <c r="BT36" s="531">
        <f t="shared" si="10"/>
        <v>993.00000000000011</v>
      </c>
      <c r="BU36" s="531">
        <f t="shared" si="10"/>
        <v>849.03</v>
      </c>
      <c r="BV36" s="531">
        <f t="shared" si="10"/>
        <v>844.13</v>
      </c>
      <c r="BW36" s="531">
        <f t="shared" si="10"/>
        <v>981.76999999999987</v>
      </c>
      <c r="BX36" s="531">
        <f t="shared" si="10"/>
        <v>1036.8</v>
      </c>
      <c r="BY36" s="531">
        <f t="shared" si="10"/>
        <v>1081.08</v>
      </c>
      <c r="BZ36" s="531">
        <f t="shared" si="10"/>
        <v>952.32999999999993</v>
      </c>
      <c r="CA36" s="531">
        <f t="shared" si="10"/>
        <v>889.7</v>
      </c>
      <c r="CB36" s="531">
        <f t="shared" si="10"/>
        <v>768.45</v>
      </c>
      <c r="CC36" s="531">
        <f t="shared" si="10"/>
        <v>862.31</v>
      </c>
      <c r="CD36" s="531">
        <f t="shared" si="10"/>
        <v>966.93999999999994</v>
      </c>
      <c r="CE36" s="531">
        <f t="shared" si="10"/>
        <v>1084.0899999999999</v>
      </c>
      <c r="CF36" s="531">
        <f t="shared" si="10"/>
        <v>1083.3999999999999</v>
      </c>
      <c r="CG36" s="531">
        <f t="shared" si="10"/>
        <v>998.49</v>
      </c>
      <c r="CH36" s="531">
        <f t="shared" si="10"/>
        <v>991.67000000000007</v>
      </c>
      <c r="CI36" s="531">
        <f t="shared" si="10"/>
        <v>1064.48</v>
      </c>
      <c r="CJ36" s="531">
        <f t="shared" si="10"/>
        <v>1094.53</v>
      </c>
      <c r="CK36" s="531">
        <f t="shared" si="10"/>
        <v>1124.02</v>
      </c>
      <c r="CL36" s="531">
        <f t="shared" si="10"/>
        <v>1054.83</v>
      </c>
      <c r="CM36" s="531">
        <f t="shared" si="10"/>
        <v>1085.5</v>
      </c>
      <c r="CN36" s="531">
        <f t="shared" si="10"/>
        <v>889.59</v>
      </c>
      <c r="CO36" s="531">
        <f t="shared" si="10"/>
        <v>914.53</v>
      </c>
      <c r="CP36" s="531">
        <f t="shared" si="10"/>
        <v>1046.52</v>
      </c>
      <c r="CQ36" s="531">
        <f t="shared" si="10"/>
        <v>1131.1099999999999</v>
      </c>
      <c r="CR36" s="531">
        <f t="shared" si="10"/>
        <v>1114.9299999999998</v>
      </c>
      <c r="CS36" s="531">
        <f t="shared" si="10"/>
        <v>1052.99</v>
      </c>
      <c r="CT36" s="531">
        <f t="shared" si="10"/>
        <v>1068.6400000000001</v>
      </c>
      <c r="CU36" s="531">
        <f t="shared" si="10"/>
        <v>1078.68</v>
      </c>
      <c r="CV36" s="531">
        <f t="shared" si="10"/>
        <v>1132.57</v>
      </c>
      <c r="CW36" s="531">
        <f t="shared" si="10"/>
        <v>1166.8099999999997</v>
      </c>
      <c r="CX36" s="531">
        <f t="shared" si="10"/>
        <v>1001.3399999999999</v>
      </c>
      <c r="CY36" s="531">
        <f t="shared" si="10"/>
        <v>1042.51</v>
      </c>
      <c r="CZ36" s="531">
        <f t="shared" si="10"/>
        <v>1042.53</v>
      </c>
      <c r="DA36" s="531">
        <f t="shared" si="10"/>
        <v>941.83</v>
      </c>
      <c r="DB36" s="531">
        <f t="shared" si="10"/>
        <v>1071.5700000000002</v>
      </c>
      <c r="DC36" s="531">
        <f t="shared" si="10"/>
        <v>1105.6400000000001</v>
      </c>
      <c r="DD36" s="531">
        <f t="shared" si="10"/>
        <v>1118.82</v>
      </c>
      <c r="DE36" s="531">
        <f t="shared" si="10"/>
        <v>1050.3800000000001</v>
      </c>
      <c r="DF36" s="531">
        <f t="shared" si="10"/>
        <v>1024.67</v>
      </c>
      <c r="DG36" s="531">
        <f t="shared" si="10"/>
        <v>1088.1500000000001</v>
      </c>
      <c r="DH36" s="531">
        <f t="shared" si="10"/>
        <v>1120.6200000000001</v>
      </c>
      <c r="DI36" s="531">
        <f t="shared" si="10"/>
        <v>1157.55</v>
      </c>
      <c r="DJ36" s="531">
        <f t="shared" si="10"/>
        <v>1051.22</v>
      </c>
      <c r="DK36" s="531">
        <f t="shared" si="10"/>
        <v>1146.6099999999999</v>
      </c>
      <c r="DL36" s="531">
        <f t="shared" si="10"/>
        <v>937.72000000000014</v>
      </c>
      <c r="DM36" s="531">
        <f t="shared" ref="DM36:FX36" si="11">+DM34*DM35</f>
        <v>903.68000000000006</v>
      </c>
      <c r="DN36" s="531">
        <f t="shared" si="11"/>
        <v>1063.3399999999999</v>
      </c>
      <c r="DO36" s="531">
        <f t="shared" si="11"/>
        <v>1110.26</v>
      </c>
      <c r="DP36" s="531">
        <f t="shared" si="11"/>
        <v>1120.3399999999999</v>
      </c>
      <c r="DQ36" s="531">
        <f t="shared" si="11"/>
        <v>1038.44</v>
      </c>
      <c r="DR36" s="531">
        <f t="shared" si="11"/>
        <v>1087.4900000000002</v>
      </c>
      <c r="DS36" s="531">
        <f t="shared" si="11"/>
        <v>1089.3399999999999</v>
      </c>
      <c r="DT36" s="531">
        <f t="shared" si="11"/>
        <v>1114.95</v>
      </c>
      <c r="DU36" s="531">
        <f t="shared" si="11"/>
        <v>1155.58</v>
      </c>
      <c r="DV36" s="531">
        <f t="shared" si="11"/>
        <v>1042.82</v>
      </c>
      <c r="DW36" s="531">
        <f t="shared" si="11"/>
        <v>1099.4099999999999</v>
      </c>
      <c r="DX36" s="531">
        <f t="shared" si="11"/>
        <v>875.86000000000013</v>
      </c>
      <c r="DY36" s="531">
        <f t="shared" si="11"/>
        <v>893.94</v>
      </c>
      <c r="DZ36" s="531">
        <f t="shared" si="11"/>
        <v>1037.68</v>
      </c>
      <c r="EA36" s="531">
        <f t="shared" si="11"/>
        <v>1102.78</v>
      </c>
      <c r="EB36" s="531">
        <f t="shared" si="11"/>
        <v>1111.3799999999999</v>
      </c>
      <c r="EC36" s="531">
        <f t="shared" si="11"/>
        <v>1036.04</v>
      </c>
      <c r="ED36" s="531">
        <f t="shared" si="11"/>
        <v>1020.7599999999999</v>
      </c>
      <c r="EE36" s="531">
        <f t="shared" si="11"/>
        <v>1045</v>
      </c>
      <c r="EF36" s="531">
        <f t="shared" si="11"/>
        <v>1096.51</v>
      </c>
      <c r="EG36" s="531">
        <f t="shared" si="11"/>
        <v>1149.0400000000002</v>
      </c>
      <c r="EH36" s="531">
        <f t="shared" si="11"/>
        <v>1079.01</v>
      </c>
      <c r="EI36" s="531">
        <f t="shared" si="11"/>
        <v>943.99</v>
      </c>
      <c r="EJ36" s="531">
        <f t="shared" si="11"/>
        <v>864.46</v>
      </c>
      <c r="EK36" s="531">
        <f t="shared" si="11"/>
        <v>914.46</v>
      </c>
      <c r="EL36" s="531">
        <f t="shared" si="11"/>
        <v>1038.6499999999999</v>
      </c>
      <c r="EM36" s="531">
        <f t="shared" si="11"/>
        <v>1104.93</v>
      </c>
      <c r="EN36" s="531">
        <f t="shared" si="11"/>
        <v>1103.6699999999998</v>
      </c>
      <c r="EO36" s="531">
        <f t="shared" si="11"/>
        <v>1045.0899999999999</v>
      </c>
      <c r="EP36" s="531">
        <f t="shared" si="11"/>
        <v>1058.69</v>
      </c>
      <c r="EQ36" s="531">
        <f t="shared" si="11"/>
        <v>1066.1600000000001</v>
      </c>
      <c r="ER36" s="531">
        <f t="shared" si="11"/>
        <v>1104.73</v>
      </c>
      <c r="ES36" s="531">
        <f t="shared" si="11"/>
        <v>1138.68</v>
      </c>
      <c r="ET36" s="531">
        <f t="shared" si="11"/>
        <v>1027.32</v>
      </c>
      <c r="EU36" s="531">
        <f t="shared" si="11"/>
        <v>1066.2900000000002</v>
      </c>
      <c r="EV36" s="531">
        <f t="shared" si="11"/>
        <v>913.90999999999985</v>
      </c>
      <c r="EW36" s="531">
        <f t="shared" si="11"/>
        <v>937.25000000000011</v>
      </c>
      <c r="EX36" s="531">
        <f t="shared" si="11"/>
        <v>1025.33</v>
      </c>
      <c r="EY36" s="531">
        <f t="shared" si="11"/>
        <v>1093.1099999999999</v>
      </c>
      <c r="EZ36" s="531">
        <f t="shared" si="11"/>
        <v>1096.57</v>
      </c>
      <c r="FA36" s="531">
        <f t="shared" si="11"/>
        <v>1026.31</v>
      </c>
      <c r="FB36" s="531">
        <f t="shared" si="11"/>
        <v>983.4</v>
      </c>
      <c r="FC36" s="531">
        <f t="shared" si="11"/>
        <v>995.27</v>
      </c>
      <c r="FD36" s="531">
        <f t="shared" si="11"/>
        <v>1086.52</v>
      </c>
      <c r="FE36" s="531">
        <f t="shared" si="11"/>
        <v>1113.25</v>
      </c>
      <c r="FF36" s="531">
        <f t="shared" si="11"/>
        <v>1013.02</v>
      </c>
      <c r="FG36" s="531">
        <f t="shared" si="11"/>
        <v>994.16000000000008</v>
      </c>
      <c r="FH36" s="531">
        <f t="shared" si="11"/>
        <v>811.18999999999994</v>
      </c>
      <c r="FI36" s="531">
        <f t="shared" si="11"/>
        <v>992.04000000000008</v>
      </c>
      <c r="FJ36" s="531">
        <f t="shared" si="11"/>
        <v>1008.62</v>
      </c>
      <c r="FK36" s="531">
        <f t="shared" si="11"/>
        <v>1086.08</v>
      </c>
      <c r="FL36" s="531">
        <f t="shared" si="11"/>
        <v>1085.8699999999999</v>
      </c>
      <c r="FM36" s="531">
        <f t="shared" si="11"/>
        <v>1010.97</v>
      </c>
      <c r="FN36" s="531">
        <f t="shared" si="11"/>
        <v>1042.6799999999998</v>
      </c>
      <c r="FO36" s="531">
        <f t="shared" si="11"/>
        <v>1039.97</v>
      </c>
      <c r="FP36" s="531">
        <f t="shared" si="11"/>
        <v>1079.01</v>
      </c>
      <c r="FQ36" s="531">
        <f t="shared" si="11"/>
        <v>1105.3600000000001</v>
      </c>
      <c r="FR36" s="531">
        <f t="shared" si="11"/>
        <v>1007.7</v>
      </c>
      <c r="FS36" s="531">
        <f t="shared" si="11"/>
        <v>1019.48</v>
      </c>
      <c r="FT36" s="531">
        <f t="shared" si="11"/>
        <v>851.41999999999985</v>
      </c>
      <c r="FU36" s="531">
        <f t="shared" si="11"/>
        <v>873.21</v>
      </c>
      <c r="FV36" s="531">
        <f t="shared" si="11"/>
        <v>1005.56</v>
      </c>
      <c r="FW36" s="531">
        <f t="shared" si="11"/>
        <v>1079.99</v>
      </c>
      <c r="FX36" s="531">
        <f t="shared" si="11"/>
        <v>1071.6200000000001</v>
      </c>
      <c r="FY36" s="531">
        <f t="shared" ref="FY36:GB36" si="12">+FY34*FY35</f>
        <v>969.34</v>
      </c>
      <c r="FZ36" s="531">
        <f t="shared" si="12"/>
        <v>877.0200000000001</v>
      </c>
      <c r="GA36" s="531">
        <f t="shared" si="12"/>
        <v>938.68000000000006</v>
      </c>
      <c r="GB36" s="531">
        <f t="shared" si="12"/>
        <v>1080.97</v>
      </c>
    </row>
    <row r="37" spans="1:184" s="461" customFormat="1">
      <c r="A37" s="41"/>
      <c r="B37" s="60"/>
      <c r="C37" s="41"/>
      <c r="D37" s="511" t="s">
        <v>276</v>
      </c>
      <c r="E37" s="512">
        <v>11351</v>
      </c>
      <c r="F37" s="512">
        <v>11351</v>
      </c>
      <c r="G37" s="512">
        <v>11351</v>
      </c>
      <c r="H37" s="512">
        <v>11351</v>
      </c>
      <c r="I37" s="512">
        <v>11351</v>
      </c>
      <c r="J37" s="512">
        <v>11351</v>
      </c>
      <c r="K37" s="512">
        <v>11351</v>
      </c>
      <c r="L37" s="512">
        <v>11351</v>
      </c>
      <c r="M37" s="512">
        <v>11351</v>
      </c>
      <c r="N37" s="512">
        <v>11351</v>
      </c>
      <c r="O37" s="512">
        <v>11351</v>
      </c>
      <c r="P37" s="512">
        <v>11351</v>
      </c>
      <c r="Q37" s="512">
        <v>11351</v>
      </c>
      <c r="R37" s="512">
        <v>11351</v>
      </c>
      <c r="S37" s="512">
        <v>11351</v>
      </c>
      <c r="T37" s="512">
        <v>11351</v>
      </c>
      <c r="U37" s="512">
        <v>11351</v>
      </c>
      <c r="V37" s="512">
        <v>11351</v>
      </c>
      <c r="W37" s="512">
        <v>11351</v>
      </c>
      <c r="X37" s="512">
        <v>11351</v>
      </c>
      <c r="Y37" s="512">
        <v>11351</v>
      </c>
      <c r="Z37" s="512">
        <v>11351</v>
      </c>
      <c r="AA37" s="512">
        <v>11351</v>
      </c>
      <c r="AB37" s="512">
        <v>11351</v>
      </c>
      <c r="AC37" s="512">
        <v>9454</v>
      </c>
      <c r="AD37" s="512">
        <v>9454</v>
      </c>
      <c r="AE37" s="512">
        <v>9454</v>
      </c>
      <c r="AF37" s="512">
        <v>9454</v>
      </c>
      <c r="AG37" s="512">
        <v>9454</v>
      </c>
      <c r="AH37" s="512">
        <v>9454</v>
      </c>
      <c r="AI37" s="512">
        <v>9454</v>
      </c>
      <c r="AJ37" s="512">
        <v>9454</v>
      </c>
      <c r="AK37" s="512">
        <v>9454</v>
      </c>
      <c r="AL37" s="512">
        <v>9454</v>
      </c>
      <c r="AM37" s="512">
        <v>9454</v>
      </c>
      <c r="AN37" s="512">
        <v>9454</v>
      </c>
      <c r="AO37" s="512">
        <v>9454</v>
      </c>
      <c r="AP37" s="512">
        <v>9454</v>
      </c>
      <c r="AQ37" s="512">
        <v>9454</v>
      </c>
      <c r="AR37" s="512">
        <v>9454</v>
      </c>
      <c r="AS37" s="512">
        <v>9454</v>
      </c>
      <c r="AT37" s="512">
        <v>9454</v>
      </c>
      <c r="AU37" s="512">
        <v>9454</v>
      </c>
      <c r="AV37" s="512">
        <v>9454</v>
      </c>
      <c r="AW37" s="512">
        <v>9454</v>
      </c>
      <c r="AX37" s="512">
        <v>9454</v>
      </c>
      <c r="AY37" s="512">
        <v>9454</v>
      </c>
      <c r="AZ37" s="512">
        <v>9454</v>
      </c>
      <c r="BA37" s="512">
        <v>9454</v>
      </c>
      <c r="BB37" s="512">
        <v>9454</v>
      </c>
      <c r="BC37" s="512">
        <v>9454</v>
      </c>
      <c r="BD37" s="512">
        <v>9454</v>
      </c>
      <c r="BE37" s="512">
        <v>9454</v>
      </c>
      <c r="BF37" s="512">
        <v>9454</v>
      </c>
      <c r="BG37" s="512">
        <v>9454</v>
      </c>
      <c r="BH37" s="512">
        <v>9454</v>
      </c>
      <c r="BI37" s="512">
        <v>9454</v>
      </c>
      <c r="BJ37" s="512">
        <v>9454</v>
      </c>
      <c r="BK37" s="512">
        <v>9454</v>
      </c>
      <c r="BL37" s="512">
        <v>9454</v>
      </c>
      <c r="BM37" s="512">
        <v>9454</v>
      </c>
      <c r="BN37" s="512">
        <v>9454</v>
      </c>
      <c r="BO37" s="512">
        <v>9454</v>
      </c>
      <c r="BP37" s="512">
        <v>9454</v>
      </c>
      <c r="BQ37" s="512">
        <v>9454</v>
      </c>
      <c r="BR37" s="512">
        <v>9454</v>
      </c>
      <c r="BS37" s="512">
        <v>9454</v>
      </c>
      <c r="BT37" s="512">
        <v>9454</v>
      </c>
      <c r="BU37" s="512">
        <v>9454</v>
      </c>
      <c r="BV37" s="512">
        <v>9454</v>
      </c>
      <c r="BW37" s="512">
        <v>9454</v>
      </c>
      <c r="BX37" s="512">
        <v>9454</v>
      </c>
      <c r="BY37" s="512">
        <v>9454</v>
      </c>
      <c r="BZ37" s="512">
        <v>9454</v>
      </c>
      <c r="CA37" s="512">
        <v>9454</v>
      </c>
      <c r="CB37" s="512">
        <v>9454</v>
      </c>
      <c r="CC37" s="512">
        <v>9454</v>
      </c>
      <c r="CD37" s="512">
        <v>9454</v>
      </c>
      <c r="CE37" s="512">
        <v>9454</v>
      </c>
      <c r="CF37" s="512">
        <v>9454</v>
      </c>
      <c r="CG37" s="512">
        <v>9454</v>
      </c>
      <c r="CH37" s="512">
        <v>9454</v>
      </c>
      <c r="CI37" s="512">
        <v>9454</v>
      </c>
      <c r="CJ37" s="512">
        <v>9454</v>
      </c>
      <c r="CK37" s="512">
        <v>9454</v>
      </c>
      <c r="CL37" s="512">
        <v>9454</v>
      </c>
      <c r="CM37" s="512">
        <v>9454</v>
      </c>
      <c r="CN37" s="512">
        <v>9454</v>
      </c>
      <c r="CO37" s="512">
        <v>9454</v>
      </c>
      <c r="CP37" s="512">
        <v>9454</v>
      </c>
      <c r="CQ37" s="512">
        <v>9454</v>
      </c>
      <c r="CR37" s="512">
        <v>9454</v>
      </c>
      <c r="CS37" s="512">
        <v>9454</v>
      </c>
      <c r="CT37" s="512">
        <v>9454</v>
      </c>
      <c r="CU37" s="512">
        <v>9454</v>
      </c>
      <c r="CV37" s="512">
        <v>9454</v>
      </c>
      <c r="CW37" s="512">
        <v>9454</v>
      </c>
      <c r="CX37" s="512">
        <v>9454</v>
      </c>
      <c r="CY37" s="512">
        <v>9454</v>
      </c>
      <c r="CZ37" s="512">
        <v>9454</v>
      </c>
      <c r="DA37" s="512">
        <v>9454</v>
      </c>
      <c r="DB37" s="512">
        <v>9454</v>
      </c>
      <c r="DC37" s="512">
        <v>9454</v>
      </c>
      <c r="DD37" s="512">
        <v>9454</v>
      </c>
      <c r="DE37" s="512">
        <v>9454</v>
      </c>
      <c r="DF37" s="512">
        <v>9454</v>
      </c>
      <c r="DG37" s="512">
        <v>9454</v>
      </c>
      <c r="DH37" s="512">
        <v>9454</v>
      </c>
      <c r="DI37" s="512">
        <v>9454</v>
      </c>
      <c r="DJ37" s="512">
        <v>9454</v>
      </c>
      <c r="DK37" s="512">
        <v>9454</v>
      </c>
      <c r="DL37" s="512">
        <v>9454</v>
      </c>
      <c r="DM37" s="512">
        <v>9454</v>
      </c>
      <c r="DN37" s="512">
        <v>9454</v>
      </c>
      <c r="DO37" s="512">
        <v>9454</v>
      </c>
      <c r="DP37" s="512">
        <v>9454</v>
      </c>
      <c r="DQ37" s="512">
        <v>9454</v>
      </c>
      <c r="DR37" s="512">
        <v>9454</v>
      </c>
      <c r="DS37" s="512">
        <v>9454</v>
      </c>
      <c r="DT37" s="512">
        <v>9454</v>
      </c>
      <c r="DU37" s="512">
        <v>9454</v>
      </c>
      <c r="DV37" s="512">
        <v>9454</v>
      </c>
      <c r="DW37" s="512">
        <v>9454</v>
      </c>
      <c r="DX37" s="512">
        <v>9454</v>
      </c>
      <c r="DY37" s="512">
        <v>9454</v>
      </c>
      <c r="DZ37" s="512">
        <v>9454</v>
      </c>
      <c r="EA37" s="512">
        <v>9454</v>
      </c>
      <c r="EB37" s="512">
        <v>9454</v>
      </c>
      <c r="EC37" s="512">
        <v>9454</v>
      </c>
      <c r="ED37" s="512">
        <v>9454</v>
      </c>
      <c r="EE37" s="512">
        <v>9454</v>
      </c>
      <c r="EF37" s="512">
        <v>9454</v>
      </c>
      <c r="EG37" s="512">
        <v>9454</v>
      </c>
      <c r="EH37" s="512">
        <v>9454</v>
      </c>
      <c r="EI37" s="512">
        <v>9454</v>
      </c>
      <c r="EJ37" s="512">
        <v>9454</v>
      </c>
      <c r="EK37" s="512">
        <v>9454</v>
      </c>
      <c r="EL37" s="512">
        <v>9454</v>
      </c>
      <c r="EM37" s="512">
        <v>9454</v>
      </c>
      <c r="EN37" s="512">
        <v>9454</v>
      </c>
      <c r="EO37" s="512">
        <v>9454</v>
      </c>
      <c r="EP37" s="512">
        <v>9454</v>
      </c>
      <c r="EQ37" s="512">
        <v>9454</v>
      </c>
      <c r="ER37" s="512">
        <v>9454</v>
      </c>
      <c r="ES37" s="512">
        <v>9454</v>
      </c>
      <c r="ET37" s="512">
        <v>9454</v>
      </c>
      <c r="EU37" s="512">
        <v>9454</v>
      </c>
      <c r="EV37" s="512">
        <v>9454</v>
      </c>
      <c r="EW37" s="512">
        <v>9454</v>
      </c>
      <c r="EX37" s="512">
        <v>9454</v>
      </c>
      <c r="EY37" s="512">
        <v>9454</v>
      </c>
      <c r="EZ37" s="512">
        <v>9454</v>
      </c>
      <c r="FA37" s="512">
        <v>9454</v>
      </c>
      <c r="FB37" s="512">
        <v>9454</v>
      </c>
      <c r="FC37" s="512">
        <v>9454</v>
      </c>
      <c r="FD37" s="512">
        <v>9454</v>
      </c>
      <c r="FE37" s="512">
        <v>9454</v>
      </c>
      <c r="FF37" s="512">
        <v>9454</v>
      </c>
      <c r="FG37" s="512">
        <v>9454</v>
      </c>
      <c r="FH37" s="512">
        <v>9454</v>
      </c>
      <c r="FI37" s="512">
        <v>9454</v>
      </c>
      <c r="FJ37" s="512">
        <v>9454</v>
      </c>
      <c r="FK37" s="512">
        <v>9454</v>
      </c>
      <c r="FL37" s="512">
        <v>9454</v>
      </c>
      <c r="FM37" s="512">
        <v>9454</v>
      </c>
      <c r="FN37" s="512">
        <v>9454</v>
      </c>
      <c r="FO37" s="512">
        <v>9454</v>
      </c>
      <c r="FP37" s="512">
        <v>9454</v>
      </c>
      <c r="FQ37" s="512">
        <v>9454</v>
      </c>
      <c r="FR37" s="512">
        <v>9454</v>
      </c>
      <c r="FS37" s="512">
        <v>9454</v>
      </c>
      <c r="FT37" s="512">
        <v>9454</v>
      </c>
      <c r="FU37" s="512">
        <v>9454</v>
      </c>
      <c r="FV37" s="512">
        <v>9454</v>
      </c>
      <c r="FW37" s="512">
        <v>9454</v>
      </c>
      <c r="FX37" s="512">
        <v>9454</v>
      </c>
      <c r="FY37" s="512">
        <v>9454</v>
      </c>
      <c r="FZ37" s="512">
        <v>9454</v>
      </c>
      <c r="GA37" s="512">
        <v>9454</v>
      </c>
      <c r="GB37" s="512">
        <v>9454</v>
      </c>
    </row>
    <row r="38" spans="1:184" s="41" customFormat="1">
      <c r="A38" s="461"/>
      <c r="B38" s="60"/>
      <c r="C38" s="461"/>
      <c r="D38" s="532" t="s">
        <v>278</v>
      </c>
      <c r="E38" s="533">
        <f>+E37-E34</f>
        <v>10300.07</v>
      </c>
      <c r="F38" s="533">
        <f t="shared" ref="F38:P38" si="13">+E38-F34</f>
        <v>9359.81</v>
      </c>
      <c r="G38" s="533">
        <f t="shared" si="13"/>
        <v>8352.83</v>
      </c>
      <c r="H38" s="533">
        <f t="shared" si="13"/>
        <v>7424.37</v>
      </c>
      <c r="I38" s="533">
        <f t="shared" si="13"/>
        <v>6574.03</v>
      </c>
      <c r="J38" s="533">
        <f t="shared" si="13"/>
        <v>5631.83</v>
      </c>
      <c r="K38" s="533">
        <f t="shared" si="13"/>
        <v>4612.0200000000004</v>
      </c>
      <c r="L38" s="533">
        <f t="shared" si="13"/>
        <v>3622.4500000000007</v>
      </c>
      <c r="M38" s="533">
        <f t="shared" si="13"/>
        <v>2673.0800000000008</v>
      </c>
      <c r="N38" s="533">
        <f t="shared" si="13"/>
        <v>1723.380000000001</v>
      </c>
      <c r="O38" s="533">
        <f t="shared" si="13"/>
        <v>771.93000000000109</v>
      </c>
      <c r="P38" s="534">
        <f t="shared" si="13"/>
        <v>-250.51999999999896</v>
      </c>
      <c r="Q38" s="533">
        <f>+Q37-Q34</f>
        <v>10287.06</v>
      </c>
      <c r="R38" s="533">
        <f t="shared" ref="R38:AB38" si="14">+Q38-R34</f>
        <v>9334.08</v>
      </c>
      <c r="S38" s="533">
        <f t="shared" si="14"/>
        <v>8428.5</v>
      </c>
      <c r="T38" s="533">
        <f t="shared" si="14"/>
        <v>7632.3</v>
      </c>
      <c r="U38" s="533">
        <f t="shared" si="14"/>
        <v>6792.91</v>
      </c>
      <c r="V38" s="533">
        <f t="shared" si="14"/>
        <v>5839.23</v>
      </c>
      <c r="W38" s="533">
        <f t="shared" si="14"/>
        <v>4848.8799999999992</v>
      </c>
      <c r="X38" s="533">
        <f t="shared" si="14"/>
        <v>3858.6099999999992</v>
      </c>
      <c r="Y38" s="533">
        <f t="shared" si="14"/>
        <v>2912.3499999999995</v>
      </c>
      <c r="Z38" s="533">
        <f t="shared" si="14"/>
        <v>1915.8399999999995</v>
      </c>
      <c r="AA38" s="533">
        <f t="shared" si="14"/>
        <v>926.27999999999952</v>
      </c>
      <c r="AB38" s="534">
        <f t="shared" si="14"/>
        <v>-82.66000000000065</v>
      </c>
      <c r="AC38" s="533">
        <f>+AC37-AC34</f>
        <v>8421.49</v>
      </c>
      <c r="AD38" s="533">
        <f t="shared" ref="AD38:AN38" si="15">+AC38-AD34</f>
        <v>7484.32</v>
      </c>
      <c r="AE38" s="533">
        <f t="shared" si="15"/>
        <v>6486.1799999999994</v>
      </c>
      <c r="AF38" s="533">
        <f t="shared" si="15"/>
        <v>5630.94</v>
      </c>
      <c r="AG38" s="533">
        <f t="shared" si="15"/>
        <v>4808.58</v>
      </c>
      <c r="AH38" s="533">
        <f t="shared" si="15"/>
        <v>3857.13</v>
      </c>
      <c r="AI38" s="533">
        <f t="shared" si="15"/>
        <v>2869.44</v>
      </c>
      <c r="AJ38" s="533">
        <f t="shared" si="15"/>
        <v>1884.08</v>
      </c>
      <c r="AK38" s="533">
        <f t="shared" si="15"/>
        <v>948.69999999999982</v>
      </c>
      <c r="AL38" s="533">
        <f t="shared" si="15"/>
        <v>-0.41000000000019554</v>
      </c>
      <c r="AM38" s="533">
        <f t="shared" si="15"/>
        <v>-977.38000000000022</v>
      </c>
      <c r="AN38" s="534">
        <f t="shared" si="15"/>
        <v>-1964.7200000000003</v>
      </c>
      <c r="AO38" s="533">
        <f>+AO37-AO34</f>
        <v>8424.43</v>
      </c>
      <c r="AP38" s="533">
        <f t="shared" ref="AP38:AZ38" si="16">+AO38-AP34</f>
        <v>7453.79</v>
      </c>
      <c r="AQ38" s="533">
        <f t="shared" si="16"/>
        <v>6606.8099999999995</v>
      </c>
      <c r="AR38" s="533">
        <f t="shared" si="16"/>
        <v>5817.9299999999994</v>
      </c>
      <c r="AS38" s="533">
        <f t="shared" si="16"/>
        <v>4969.4399999999996</v>
      </c>
      <c r="AT38" s="533">
        <f t="shared" si="16"/>
        <v>4013.7499999999995</v>
      </c>
      <c r="AU38" s="533">
        <f t="shared" si="16"/>
        <v>3027.1099999999997</v>
      </c>
      <c r="AV38" s="533">
        <f t="shared" si="16"/>
        <v>2028.9599999999998</v>
      </c>
      <c r="AW38" s="533">
        <f t="shared" si="16"/>
        <v>1086.9099999999999</v>
      </c>
      <c r="AX38" s="533">
        <f t="shared" si="16"/>
        <v>100.81999999999994</v>
      </c>
      <c r="AY38" s="533">
        <f t="shared" si="16"/>
        <v>-884.20000000000016</v>
      </c>
      <c r="AZ38" s="534">
        <f t="shared" si="16"/>
        <v>-1868.3300000000002</v>
      </c>
      <c r="BA38" s="533">
        <f>+BA37-BA34</f>
        <v>8426.32</v>
      </c>
      <c r="BB38" s="533">
        <f t="shared" ref="BB38" si="17">+BA38-BB34</f>
        <v>7490.49</v>
      </c>
      <c r="BC38" s="533">
        <f t="shared" ref="BC38" si="18">+BB38-BC34</f>
        <v>6592.82</v>
      </c>
      <c r="BD38" s="533">
        <f t="shared" ref="BD38" si="19">+BC38-BD34</f>
        <v>5740.04</v>
      </c>
      <c r="BE38" s="533">
        <f t="shared" ref="BE38" si="20">+BD38-BE34</f>
        <v>4932.3500000000004</v>
      </c>
      <c r="BF38" s="533">
        <f t="shared" ref="BF38" si="21">+BE38-BF34</f>
        <v>4014.2200000000003</v>
      </c>
      <c r="BG38" s="533">
        <f t="shared" ref="BG38" si="22">+BF38-BG34</f>
        <v>3062.86</v>
      </c>
      <c r="BH38" s="533">
        <f t="shared" ref="BH38" si="23">+BG38-BH34</f>
        <v>2099.0500000000002</v>
      </c>
      <c r="BI38" s="533">
        <f t="shared" ref="BI38" si="24">+BH38-BI34</f>
        <v>1209.6400000000003</v>
      </c>
      <c r="BJ38" s="533">
        <f t="shared" ref="BJ38" si="25">+BI38-BJ34</f>
        <v>329.53000000000031</v>
      </c>
      <c r="BK38" s="533">
        <f t="shared" ref="BK38" si="26">+BJ38-BK34</f>
        <v>-567.15999999999974</v>
      </c>
      <c r="BL38" s="534">
        <f t="shared" ref="BL38" si="27">+BK38-BL34</f>
        <v>-1521.8199999999997</v>
      </c>
      <c r="BM38" s="533">
        <f>+BM37-BM34</f>
        <v>8418.0400000000009</v>
      </c>
      <c r="BN38" s="533">
        <f t="shared" ref="BN38" si="28">+BM38-BN34</f>
        <v>7471.0900000000011</v>
      </c>
      <c r="BO38" s="533">
        <f t="shared" ref="BO38" si="29">+BN38-BO34</f>
        <v>6573.9100000000008</v>
      </c>
      <c r="BP38" s="533">
        <f t="shared" ref="BP38" si="30">+BO38-BP34</f>
        <v>5692.77</v>
      </c>
      <c r="BQ38" s="533">
        <f t="shared" ref="BQ38" si="31">+BP38-BQ34</f>
        <v>4759.6500000000005</v>
      </c>
      <c r="BR38" s="533">
        <f t="shared" ref="BR38" si="32">+BQ38-BR34</f>
        <v>3821.6500000000005</v>
      </c>
      <c r="BS38" s="533">
        <f t="shared" ref="BS38" si="33">+BR38-BS34</f>
        <v>2835.8000000000006</v>
      </c>
      <c r="BT38" s="533">
        <f t="shared" ref="BT38" si="34">+BS38-BT34</f>
        <v>1842.8000000000006</v>
      </c>
      <c r="BU38" s="533">
        <f t="shared" ref="BU38" si="35">+BT38-BU34</f>
        <v>993.77000000000066</v>
      </c>
      <c r="BV38" s="533">
        <f t="shared" ref="BV38" si="36">+BU38-BV34</f>
        <v>149.64000000000067</v>
      </c>
      <c r="BW38" s="533">
        <f t="shared" ref="BW38" si="37">+BV38-BW34</f>
        <v>-832.1299999999992</v>
      </c>
      <c r="BX38" s="534">
        <f t="shared" ref="BX38" si="38">+BW38-BX34</f>
        <v>-1868.9299999999992</v>
      </c>
      <c r="BY38" s="533">
        <f>+BY37-BY34</f>
        <v>8372.92</v>
      </c>
      <c r="BZ38" s="533">
        <f t="shared" ref="BZ38" si="39">+BY38-BZ34</f>
        <v>7420.59</v>
      </c>
      <c r="CA38" s="533">
        <f t="shared" ref="CA38" si="40">+BZ38-CA34</f>
        <v>6530.89</v>
      </c>
      <c r="CB38" s="533">
        <f t="shared" ref="CB38" si="41">+CA38-CB34</f>
        <v>5762.4400000000005</v>
      </c>
      <c r="CC38" s="533">
        <f t="shared" ref="CC38" si="42">+CB38-CC34</f>
        <v>4900.130000000001</v>
      </c>
      <c r="CD38" s="533">
        <f t="shared" ref="CD38" si="43">+CC38-CD34</f>
        <v>3933.190000000001</v>
      </c>
      <c r="CE38" s="533">
        <f t="shared" ref="CE38" si="44">+CD38-CE34</f>
        <v>2849.1000000000013</v>
      </c>
      <c r="CF38" s="533">
        <f t="shared" ref="CF38" si="45">+CE38-CF34</f>
        <v>1765.7000000000014</v>
      </c>
      <c r="CG38" s="533">
        <f t="shared" ref="CG38" si="46">+CF38-CG34</f>
        <v>767.2100000000014</v>
      </c>
      <c r="CH38" s="533">
        <f t="shared" ref="CH38" si="47">+CG38-CH34</f>
        <v>-224.45999999999867</v>
      </c>
      <c r="CI38" s="533">
        <f t="shared" ref="CI38" si="48">+CH38-CI34</f>
        <v>-1288.9399999999987</v>
      </c>
      <c r="CJ38" s="534">
        <f t="shared" ref="CJ38" si="49">+CI38-CJ34</f>
        <v>-2383.4699999999984</v>
      </c>
      <c r="CK38" s="533">
        <f>+CK37-CK34</f>
        <v>8329.98</v>
      </c>
      <c r="CL38" s="533">
        <f t="shared" ref="CL38" si="50">+CK38-CL34</f>
        <v>7275.15</v>
      </c>
      <c r="CM38" s="533">
        <f t="shared" ref="CM38" si="51">+CL38-CM34</f>
        <v>6189.65</v>
      </c>
      <c r="CN38" s="533">
        <f t="shared" ref="CN38" si="52">+CM38-CN34</f>
        <v>5300.0599999999995</v>
      </c>
      <c r="CO38" s="533">
        <f t="shared" ref="CO38" si="53">+CN38-CO34</f>
        <v>4385.53</v>
      </c>
      <c r="CP38" s="533">
        <f t="shared" ref="CP38" si="54">+CO38-CP34</f>
        <v>3339.0099999999998</v>
      </c>
      <c r="CQ38" s="533">
        <f t="shared" ref="CQ38" si="55">+CP38-CQ34</f>
        <v>2207.8999999999996</v>
      </c>
      <c r="CR38" s="533">
        <f t="shared" ref="CR38" si="56">+CQ38-CR34</f>
        <v>1092.9699999999998</v>
      </c>
      <c r="CS38" s="533">
        <f t="shared" ref="CS38" si="57">+CR38-CS34</f>
        <v>39.979999999999791</v>
      </c>
      <c r="CT38" s="533">
        <f t="shared" ref="CT38" si="58">+CS38-CT34</f>
        <v>-1028.6600000000003</v>
      </c>
      <c r="CU38" s="533">
        <f t="shared" ref="CU38" si="59">+CT38-CU34</f>
        <v>-2107.34</v>
      </c>
      <c r="CV38" s="534">
        <f t="shared" ref="CV38" si="60">+CU38-CV34</f>
        <v>-3239.91</v>
      </c>
      <c r="CW38" s="533">
        <f>+CW37-CW34</f>
        <v>8287.19</v>
      </c>
      <c r="CX38" s="533">
        <f t="shared" ref="CX38" si="61">+CW38-CX34</f>
        <v>7285.85</v>
      </c>
      <c r="CY38" s="533">
        <f t="shared" ref="CY38" si="62">+CX38-CY34</f>
        <v>6243.34</v>
      </c>
      <c r="CZ38" s="533">
        <f t="shared" ref="CZ38" si="63">+CY38-CZ34</f>
        <v>5200.8100000000004</v>
      </c>
      <c r="DA38" s="533">
        <f t="shared" ref="DA38" si="64">+CZ38-DA34</f>
        <v>4258.9800000000005</v>
      </c>
      <c r="DB38" s="533">
        <f t="shared" ref="DB38" si="65">+DA38-DB34</f>
        <v>3187.4100000000003</v>
      </c>
      <c r="DC38" s="533">
        <f t="shared" ref="DC38" si="66">+DB38-DC34</f>
        <v>2081.7700000000004</v>
      </c>
      <c r="DD38" s="533">
        <f t="shared" ref="DD38" si="67">+DC38-DD34</f>
        <v>962.9500000000005</v>
      </c>
      <c r="DE38" s="533">
        <f t="shared" ref="DE38" si="68">+DD38-DE34</f>
        <v>-87.429999999999609</v>
      </c>
      <c r="DF38" s="533">
        <f t="shared" ref="DF38" si="69">+DE38-DF34</f>
        <v>-1112.0999999999997</v>
      </c>
      <c r="DG38" s="533">
        <f t="shared" ref="DG38" si="70">+DF38-DG34</f>
        <v>-2200.25</v>
      </c>
      <c r="DH38" s="534">
        <f t="shared" ref="DH38" si="71">+DG38-DH34</f>
        <v>-3320.87</v>
      </c>
      <c r="DI38" s="533">
        <f>+DI37-DI34</f>
        <v>8296.4500000000007</v>
      </c>
      <c r="DJ38" s="533">
        <f t="shared" ref="DJ38" si="72">+DI38-DJ34</f>
        <v>7245.2300000000005</v>
      </c>
      <c r="DK38" s="533">
        <f t="shared" ref="DK38" si="73">+DJ38-DK34</f>
        <v>6098.6200000000008</v>
      </c>
      <c r="DL38" s="533">
        <f t="shared" ref="DL38" si="74">+DK38-DL34</f>
        <v>5160.9000000000005</v>
      </c>
      <c r="DM38" s="533">
        <f t="shared" ref="DM38" si="75">+DL38-DM34</f>
        <v>4257.22</v>
      </c>
      <c r="DN38" s="533">
        <f t="shared" ref="DN38" si="76">+DM38-DN34</f>
        <v>3193.88</v>
      </c>
      <c r="DO38" s="533">
        <f t="shared" ref="DO38" si="77">+DN38-DO34</f>
        <v>2083.62</v>
      </c>
      <c r="DP38" s="533">
        <f t="shared" ref="DP38" si="78">+DO38-DP34</f>
        <v>963.28</v>
      </c>
      <c r="DQ38" s="533">
        <f t="shared" ref="DQ38" si="79">+DP38-DQ34</f>
        <v>-75.160000000000082</v>
      </c>
      <c r="DR38" s="533">
        <f t="shared" ref="DR38" si="80">+DQ38-DR34</f>
        <v>-1162.6500000000003</v>
      </c>
      <c r="DS38" s="533">
        <f t="shared" ref="DS38" si="81">+DR38-DS34</f>
        <v>-2251.9900000000002</v>
      </c>
      <c r="DT38" s="534">
        <f t="shared" ref="DT38" si="82">+DS38-DT34</f>
        <v>-3366.9400000000005</v>
      </c>
      <c r="DU38" s="533">
        <f>+DU37-DU34</f>
        <v>8298.42</v>
      </c>
      <c r="DV38" s="533">
        <f t="shared" ref="DV38" si="83">+DU38-DV34</f>
        <v>7255.6</v>
      </c>
      <c r="DW38" s="533">
        <f t="shared" ref="DW38" si="84">+DV38-DW34</f>
        <v>6156.1900000000005</v>
      </c>
      <c r="DX38" s="533">
        <f t="shared" ref="DX38" si="85">+DW38-DX34</f>
        <v>5280.33</v>
      </c>
      <c r="DY38" s="533">
        <f t="shared" ref="DY38" si="86">+DX38-DY34</f>
        <v>4386.3899999999994</v>
      </c>
      <c r="DZ38" s="533">
        <f t="shared" ref="DZ38" si="87">+DY38-DZ34</f>
        <v>3348.7099999999991</v>
      </c>
      <c r="EA38" s="533">
        <f t="shared" ref="EA38" si="88">+DZ38-EA34</f>
        <v>2245.9299999999994</v>
      </c>
      <c r="EB38" s="533">
        <f t="shared" ref="EB38" si="89">+EA38-EB34</f>
        <v>1134.5499999999995</v>
      </c>
      <c r="EC38" s="533">
        <f t="shared" ref="EC38" si="90">+EB38-EC34</f>
        <v>98.509999999999536</v>
      </c>
      <c r="ED38" s="533">
        <f t="shared" ref="ED38" si="91">+EC38-ED34</f>
        <v>-922.25000000000034</v>
      </c>
      <c r="EE38" s="533">
        <f t="shared" ref="EE38" si="92">+ED38-EE34</f>
        <v>-1967.2500000000005</v>
      </c>
      <c r="EF38" s="534">
        <f t="shared" ref="EF38" si="93">+EE38-EF34</f>
        <v>-3063.76</v>
      </c>
      <c r="EG38" s="533">
        <f>+EG37-EG34</f>
        <v>8304.9599999999991</v>
      </c>
      <c r="EH38" s="533">
        <f t="shared" ref="EH38" si="94">+EG38-EH34</f>
        <v>7225.9499999999989</v>
      </c>
      <c r="EI38" s="533">
        <f t="shared" ref="EI38" si="95">+EH38-EI34</f>
        <v>6281.9599999999991</v>
      </c>
      <c r="EJ38" s="533">
        <f t="shared" ref="EJ38" si="96">+EI38-EJ34</f>
        <v>5417.4999999999991</v>
      </c>
      <c r="EK38" s="533">
        <f t="shared" ref="EK38" si="97">+EJ38-EK34</f>
        <v>4503.0399999999991</v>
      </c>
      <c r="EL38" s="533">
        <f t="shared" ref="EL38" si="98">+EK38-EL34</f>
        <v>3464.3899999999994</v>
      </c>
      <c r="EM38" s="533">
        <f t="shared" ref="EM38" si="99">+EL38-EM34</f>
        <v>2359.4599999999991</v>
      </c>
      <c r="EN38" s="533">
        <f t="shared" ref="EN38" si="100">+EM38-EN34</f>
        <v>1255.7899999999993</v>
      </c>
      <c r="EO38" s="533">
        <f t="shared" ref="EO38" si="101">+EN38-EO34</f>
        <v>210.69999999999936</v>
      </c>
      <c r="EP38" s="533">
        <f t="shared" ref="EP38" si="102">+EO38-EP34</f>
        <v>-847.99000000000069</v>
      </c>
      <c r="EQ38" s="533">
        <f t="shared" ref="EQ38" si="103">+EP38-EQ34</f>
        <v>-1914.1500000000008</v>
      </c>
      <c r="ER38" s="534">
        <f t="shared" ref="ER38" si="104">+EQ38-ER34</f>
        <v>-3018.880000000001</v>
      </c>
      <c r="ES38" s="533">
        <f>+ES37-ES34</f>
        <v>8315.32</v>
      </c>
      <c r="ET38" s="533">
        <f t="shared" ref="ET38" si="105">+ES38-ET34</f>
        <v>7288</v>
      </c>
      <c r="EU38" s="533">
        <f t="shared" ref="EU38" si="106">+ET38-EU34</f>
        <v>6221.71</v>
      </c>
      <c r="EV38" s="533">
        <f t="shared" ref="EV38" si="107">+EU38-EV34</f>
        <v>5307.8</v>
      </c>
      <c r="EW38" s="533">
        <f t="shared" ref="EW38" si="108">+EV38-EW34</f>
        <v>4370.55</v>
      </c>
      <c r="EX38" s="533">
        <f t="shared" ref="EX38" si="109">+EW38-EX34</f>
        <v>3345.2200000000003</v>
      </c>
      <c r="EY38" s="533">
        <f t="shared" ref="EY38" si="110">+EX38-EY34</f>
        <v>2252.1100000000006</v>
      </c>
      <c r="EZ38" s="533">
        <f t="shared" ref="EZ38" si="111">+EY38-EZ34</f>
        <v>1155.5400000000006</v>
      </c>
      <c r="FA38" s="533">
        <f t="shared" ref="FA38" si="112">+EZ38-FA34</f>
        <v>129.2300000000007</v>
      </c>
      <c r="FB38" s="533">
        <f t="shared" ref="FB38" si="113">+FA38-FB34</f>
        <v>-854.16999999999928</v>
      </c>
      <c r="FC38" s="533">
        <f t="shared" ref="FC38" si="114">+FB38-FC34</f>
        <v>-1849.4399999999991</v>
      </c>
      <c r="FD38" s="534">
        <f t="shared" ref="FD38" si="115">+FC38-FD34</f>
        <v>-2935.9599999999991</v>
      </c>
      <c r="FE38" s="533">
        <f>+FE37-FE34</f>
        <v>8340.75</v>
      </c>
      <c r="FF38" s="533">
        <f t="shared" ref="FF38" si="116">+FE38-FF34</f>
        <v>7327.73</v>
      </c>
      <c r="FG38" s="533">
        <f t="shared" ref="FG38" si="117">+FF38-FG34</f>
        <v>6333.57</v>
      </c>
      <c r="FH38" s="533">
        <f t="shared" ref="FH38" si="118">+FG38-FH34</f>
        <v>5522.38</v>
      </c>
      <c r="FI38" s="533">
        <f t="shared" ref="FI38" si="119">+FH38-FI34</f>
        <v>4530.34</v>
      </c>
      <c r="FJ38" s="533">
        <f t="shared" ref="FJ38" si="120">+FI38-FJ34</f>
        <v>3521.7200000000003</v>
      </c>
      <c r="FK38" s="533">
        <f t="shared" ref="FK38" si="121">+FJ38-FK34</f>
        <v>2435.6400000000003</v>
      </c>
      <c r="FL38" s="533">
        <f t="shared" ref="FL38" si="122">+FK38-FL34</f>
        <v>1349.7700000000004</v>
      </c>
      <c r="FM38" s="533">
        <f t="shared" ref="FM38" si="123">+FL38-FM34</f>
        <v>338.80000000000041</v>
      </c>
      <c r="FN38" s="533">
        <f t="shared" ref="FN38" si="124">+FM38-FN34</f>
        <v>-703.87999999999943</v>
      </c>
      <c r="FO38" s="533">
        <f t="shared" ref="FO38" si="125">+FN38-FO34</f>
        <v>-1743.8499999999995</v>
      </c>
      <c r="FP38" s="534">
        <f t="shared" ref="FP38" si="126">+FO38-FP34</f>
        <v>-2822.8599999999997</v>
      </c>
      <c r="FQ38" s="533">
        <f>+FQ37-FQ34</f>
        <v>8348.64</v>
      </c>
      <c r="FR38" s="533">
        <f t="shared" ref="FR38" si="127">+FQ38-FR34</f>
        <v>7340.94</v>
      </c>
      <c r="FS38" s="533">
        <f t="shared" ref="FS38" si="128">+FR38-FS34</f>
        <v>6321.4599999999991</v>
      </c>
      <c r="FT38" s="533">
        <f t="shared" ref="FT38" si="129">+FS38-FT34</f>
        <v>5470.0399999999991</v>
      </c>
      <c r="FU38" s="533">
        <f t="shared" ref="FU38" si="130">+FT38-FU34</f>
        <v>4596.829999999999</v>
      </c>
      <c r="FV38" s="533">
        <f t="shared" ref="FV38" si="131">+FU38-FV34</f>
        <v>3591.2699999999991</v>
      </c>
      <c r="FW38" s="533">
        <f t="shared" ref="FW38" si="132">+FV38-FW34</f>
        <v>2511.2799999999988</v>
      </c>
      <c r="FX38" s="533">
        <f t="shared" ref="FX38" si="133">+FW38-FX34</f>
        <v>1439.6599999999987</v>
      </c>
      <c r="FY38" s="533">
        <f t="shared" ref="FY38" si="134">+FX38-FY34</f>
        <v>470.31999999999869</v>
      </c>
      <c r="FZ38" s="533">
        <f t="shared" ref="FZ38" si="135">+FY38-FZ34</f>
        <v>-406.70000000000141</v>
      </c>
      <c r="GA38" s="533">
        <f t="shared" ref="GA38" si="136">+FZ38-GA34</f>
        <v>-1345.3800000000015</v>
      </c>
      <c r="GB38" s="534">
        <f t="shared" ref="GB38" si="137">+GA38-GB34</f>
        <v>-2426.3500000000013</v>
      </c>
    </row>
    <row r="39" spans="1:184" s="41" customFormat="1" ht="15.75" thickBot="1">
      <c r="A39" s="461"/>
      <c r="B39" s="60"/>
      <c r="C39" s="461"/>
      <c r="D39" s="511" t="s">
        <v>192</v>
      </c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35">
        <f>+P38</f>
        <v>-250.51999999999896</v>
      </c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35">
        <f>+AB38+P39</f>
        <v>-333.17999999999961</v>
      </c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35">
        <f>+AN38+AB39</f>
        <v>-2297.8999999999996</v>
      </c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35">
        <f>+AZ38+AN39</f>
        <v>-4166.2299999999996</v>
      </c>
      <c r="BA39" s="512"/>
      <c r="BB39" s="512"/>
      <c r="BC39" s="512"/>
      <c r="BD39" s="512"/>
      <c r="BE39" s="512"/>
      <c r="BF39" s="512"/>
      <c r="BG39" s="512"/>
      <c r="BH39" s="512"/>
      <c r="BI39" s="512"/>
      <c r="BJ39" s="512"/>
      <c r="BK39" s="512"/>
      <c r="BL39" s="535">
        <f>+BL38+AZ39</f>
        <v>-5688.0499999999993</v>
      </c>
      <c r="BM39" s="512"/>
      <c r="BN39" s="512"/>
      <c r="BO39" s="512"/>
      <c r="BP39" s="512"/>
      <c r="BQ39" s="512"/>
      <c r="BR39" s="512"/>
      <c r="BS39" s="512"/>
      <c r="BT39" s="512"/>
      <c r="BU39" s="512"/>
      <c r="BV39" s="512"/>
      <c r="BW39" s="512"/>
      <c r="BX39" s="535">
        <f>+BX38+BL39</f>
        <v>-7556.9799999999987</v>
      </c>
      <c r="BY39" s="512"/>
      <c r="BZ39" s="512"/>
      <c r="CA39" s="512"/>
      <c r="CB39" s="512"/>
      <c r="CC39" s="512"/>
      <c r="CD39" s="512"/>
      <c r="CE39" s="512"/>
      <c r="CF39" s="512"/>
      <c r="CG39" s="512"/>
      <c r="CH39" s="512"/>
      <c r="CI39" s="512"/>
      <c r="CJ39" s="535">
        <f>+CJ38+BX39</f>
        <v>-9940.4499999999971</v>
      </c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35">
        <f>+CV38+CJ39</f>
        <v>-13180.359999999997</v>
      </c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35">
        <f>+DH38+CV39</f>
        <v>-16501.229999999996</v>
      </c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35">
        <f>+DT38+DH39</f>
        <v>-19868.169999999998</v>
      </c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35">
        <f>+EF38+DT39</f>
        <v>-22931.93</v>
      </c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35">
        <f>+ER38+EF39</f>
        <v>-25950.81</v>
      </c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35">
        <f>+FD38+ER39</f>
        <v>-28886.77</v>
      </c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35">
        <f>+FP38+FD39</f>
        <v>-31709.63</v>
      </c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35">
        <f>+GB38+FP39</f>
        <v>-34135.980000000003</v>
      </c>
    </row>
    <row r="40" spans="1:184" s="461" customFormat="1">
      <c r="A40" s="41"/>
      <c r="B40" s="60"/>
      <c r="C40" s="41"/>
      <c r="D40" s="526" t="s">
        <v>283</v>
      </c>
      <c r="E40" s="525">
        <f>+E$33</f>
        <v>41275</v>
      </c>
      <c r="F40" s="525">
        <f t="shared" ref="F40:BQ40" si="138">+F$33</f>
        <v>41306</v>
      </c>
      <c r="G40" s="525">
        <f t="shared" si="138"/>
        <v>41334</v>
      </c>
      <c r="H40" s="525">
        <f t="shared" si="138"/>
        <v>41365</v>
      </c>
      <c r="I40" s="525">
        <f t="shared" si="138"/>
        <v>41395</v>
      </c>
      <c r="J40" s="525">
        <f t="shared" si="138"/>
        <v>41426</v>
      </c>
      <c r="K40" s="525">
        <f t="shared" si="138"/>
        <v>41456</v>
      </c>
      <c r="L40" s="525">
        <f t="shared" si="138"/>
        <v>41487</v>
      </c>
      <c r="M40" s="525">
        <f t="shared" si="138"/>
        <v>41518</v>
      </c>
      <c r="N40" s="525">
        <f t="shared" si="138"/>
        <v>41548</v>
      </c>
      <c r="O40" s="525">
        <f t="shared" si="138"/>
        <v>41579</v>
      </c>
      <c r="P40" s="525">
        <f t="shared" si="138"/>
        <v>41609</v>
      </c>
      <c r="Q40" s="525">
        <f t="shared" si="138"/>
        <v>41640</v>
      </c>
      <c r="R40" s="525">
        <f t="shared" si="138"/>
        <v>41671</v>
      </c>
      <c r="S40" s="525">
        <f t="shared" si="138"/>
        <v>41699</v>
      </c>
      <c r="T40" s="525">
        <f t="shared" si="138"/>
        <v>41730</v>
      </c>
      <c r="U40" s="525">
        <f t="shared" si="138"/>
        <v>41760</v>
      </c>
      <c r="V40" s="525">
        <f t="shared" si="138"/>
        <v>41791</v>
      </c>
      <c r="W40" s="525">
        <f t="shared" si="138"/>
        <v>41821</v>
      </c>
      <c r="X40" s="525">
        <f t="shared" si="138"/>
        <v>41852</v>
      </c>
      <c r="Y40" s="525">
        <f t="shared" si="138"/>
        <v>41883</v>
      </c>
      <c r="Z40" s="525">
        <f t="shared" si="138"/>
        <v>41913</v>
      </c>
      <c r="AA40" s="525">
        <f t="shared" si="138"/>
        <v>41944</v>
      </c>
      <c r="AB40" s="525">
        <f t="shared" si="138"/>
        <v>41974</v>
      </c>
      <c r="AC40" s="525">
        <f t="shared" si="138"/>
        <v>42005</v>
      </c>
      <c r="AD40" s="525">
        <f t="shared" si="138"/>
        <v>42036</v>
      </c>
      <c r="AE40" s="525">
        <f t="shared" si="138"/>
        <v>42064</v>
      </c>
      <c r="AF40" s="525">
        <f t="shared" si="138"/>
        <v>42095</v>
      </c>
      <c r="AG40" s="525">
        <f t="shared" si="138"/>
        <v>42125</v>
      </c>
      <c r="AH40" s="525">
        <f t="shared" si="138"/>
        <v>42156</v>
      </c>
      <c r="AI40" s="525">
        <f t="shared" si="138"/>
        <v>42186</v>
      </c>
      <c r="AJ40" s="525">
        <f t="shared" si="138"/>
        <v>42217</v>
      </c>
      <c r="AK40" s="525">
        <f t="shared" si="138"/>
        <v>42248</v>
      </c>
      <c r="AL40" s="525">
        <f t="shared" si="138"/>
        <v>42278</v>
      </c>
      <c r="AM40" s="525">
        <f t="shared" si="138"/>
        <v>42309</v>
      </c>
      <c r="AN40" s="525">
        <f t="shared" si="138"/>
        <v>42339</v>
      </c>
      <c r="AO40" s="525">
        <f t="shared" si="138"/>
        <v>42370</v>
      </c>
      <c r="AP40" s="525">
        <f t="shared" si="138"/>
        <v>42401</v>
      </c>
      <c r="AQ40" s="525">
        <f t="shared" si="138"/>
        <v>42430</v>
      </c>
      <c r="AR40" s="525">
        <f t="shared" si="138"/>
        <v>42461</v>
      </c>
      <c r="AS40" s="525">
        <f t="shared" si="138"/>
        <v>42491</v>
      </c>
      <c r="AT40" s="525">
        <f t="shared" si="138"/>
        <v>42522</v>
      </c>
      <c r="AU40" s="525">
        <f t="shared" si="138"/>
        <v>42552</v>
      </c>
      <c r="AV40" s="525">
        <f t="shared" si="138"/>
        <v>42583</v>
      </c>
      <c r="AW40" s="525">
        <f t="shared" si="138"/>
        <v>42614</v>
      </c>
      <c r="AX40" s="525">
        <f t="shared" si="138"/>
        <v>42644</v>
      </c>
      <c r="AY40" s="525">
        <f t="shared" si="138"/>
        <v>42675</v>
      </c>
      <c r="AZ40" s="525">
        <f t="shared" si="138"/>
        <v>42705</v>
      </c>
      <c r="BA40" s="525">
        <f t="shared" si="138"/>
        <v>42736</v>
      </c>
      <c r="BB40" s="525">
        <f t="shared" si="138"/>
        <v>42767</v>
      </c>
      <c r="BC40" s="525">
        <f t="shared" si="138"/>
        <v>42795</v>
      </c>
      <c r="BD40" s="525">
        <f t="shared" si="138"/>
        <v>42826</v>
      </c>
      <c r="BE40" s="525">
        <f t="shared" si="138"/>
        <v>42856</v>
      </c>
      <c r="BF40" s="525">
        <f t="shared" si="138"/>
        <v>42887</v>
      </c>
      <c r="BG40" s="525">
        <f t="shared" si="138"/>
        <v>42917</v>
      </c>
      <c r="BH40" s="525">
        <f t="shared" si="138"/>
        <v>42948</v>
      </c>
      <c r="BI40" s="525">
        <f t="shared" si="138"/>
        <v>42979</v>
      </c>
      <c r="BJ40" s="525">
        <f t="shared" si="138"/>
        <v>43009</v>
      </c>
      <c r="BK40" s="525">
        <f t="shared" si="138"/>
        <v>43040</v>
      </c>
      <c r="BL40" s="525">
        <f t="shared" si="138"/>
        <v>43070</v>
      </c>
      <c r="BM40" s="525">
        <f t="shared" si="138"/>
        <v>43101</v>
      </c>
      <c r="BN40" s="525">
        <f t="shared" si="138"/>
        <v>43132</v>
      </c>
      <c r="BO40" s="525">
        <f t="shared" si="138"/>
        <v>43160</v>
      </c>
      <c r="BP40" s="525">
        <f t="shared" si="138"/>
        <v>43191</v>
      </c>
      <c r="BQ40" s="525">
        <f t="shared" si="138"/>
        <v>43221</v>
      </c>
      <c r="BR40" s="525">
        <f t="shared" ref="BR40:EC40" si="139">+BR$33</f>
        <v>43252</v>
      </c>
      <c r="BS40" s="525">
        <f t="shared" si="139"/>
        <v>43282</v>
      </c>
      <c r="BT40" s="525">
        <f t="shared" si="139"/>
        <v>43313</v>
      </c>
      <c r="BU40" s="525">
        <f t="shared" si="139"/>
        <v>43344</v>
      </c>
      <c r="BV40" s="525">
        <f t="shared" si="139"/>
        <v>43374</v>
      </c>
      <c r="BW40" s="525">
        <f t="shared" si="139"/>
        <v>43405</v>
      </c>
      <c r="BX40" s="525">
        <f t="shared" si="139"/>
        <v>43435</v>
      </c>
      <c r="BY40" s="525">
        <f t="shared" si="139"/>
        <v>43466</v>
      </c>
      <c r="BZ40" s="525">
        <f t="shared" si="139"/>
        <v>43497</v>
      </c>
      <c r="CA40" s="525">
        <f t="shared" si="139"/>
        <v>43525</v>
      </c>
      <c r="CB40" s="525">
        <f t="shared" si="139"/>
        <v>43556</v>
      </c>
      <c r="CC40" s="525">
        <f t="shared" si="139"/>
        <v>43586</v>
      </c>
      <c r="CD40" s="525">
        <f t="shared" si="139"/>
        <v>43617</v>
      </c>
      <c r="CE40" s="525">
        <f t="shared" si="139"/>
        <v>43647</v>
      </c>
      <c r="CF40" s="525">
        <f t="shared" si="139"/>
        <v>43678</v>
      </c>
      <c r="CG40" s="525">
        <f t="shared" si="139"/>
        <v>43709</v>
      </c>
      <c r="CH40" s="525">
        <f t="shared" si="139"/>
        <v>43739</v>
      </c>
      <c r="CI40" s="525">
        <f t="shared" si="139"/>
        <v>43770</v>
      </c>
      <c r="CJ40" s="525">
        <f t="shared" si="139"/>
        <v>43800</v>
      </c>
      <c r="CK40" s="525">
        <f t="shared" si="139"/>
        <v>43831</v>
      </c>
      <c r="CL40" s="525">
        <f t="shared" si="139"/>
        <v>43862</v>
      </c>
      <c r="CM40" s="525">
        <f t="shared" si="139"/>
        <v>43891</v>
      </c>
      <c r="CN40" s="525">
        <f t="shared" si="139"/>
        <v>43922</v>
      </c>
      <c r="CO40" s="525">
        <f t="shared" si="139"/>
        <v>43952</v>
      </c>
      <c r="CP40" s="525">
        <f t="shared" si="139"/>
        <v>43983</v>
      </c>
      <c r="CQ40" s="525">
        <f t="shared" si="139"/>
        <v>44013</v>
      </c>
      <c r="CR40" s="525">
        <f t="shared" si="139"/>
        <v>44044</v>
      </c>
      <c r="CS40" s="525">
        <f t="shared" si="139"/>
        <v>44075</v>
      </c>
      <c r="CT40" s="525">
        <f t="shared" si="139"/>
        <v>44105</v>
      </c>
      <c r="CU40" s="525">
        <f t="shared" si="139"/>
        <v>44136</v>
      </c>
      <c r="CV40" s="525">
        <f t="shared" si="139"/>
        <v>44166</v>
      </c>
      <c r="CW40" s="525">
        <f t="shared" si="139"/>
        <v>44197</v>
      </c>
      <c r="CX40" s="525">
        <f t="shared" si="139"/>
        <v>44228</v>
      </c>
      <c r="CY40" s="525">
        <f t="shared" si="139"/>
        <v>44256</v>
      </c>
      <c r="CZ40" s="525">
        <f t="shared" si="139"/>
        <v>44287</v>
      </c>
      <c r="DA40" s="525">
        <f t="shared" si="139"/>
        <v>44317</v>
      </c>
      <c r="DB40" s="525">
        <f t="shared" si="139"/>
        <v>44348</v>
      </c>
      <c r="DC40" s="525">
        <f t="shared" si="139"/>
        <v>44378</v>
      </c>
      <c r="DD40" s="525">
        <f t="shared" si="139"/>
        <v>44409</v>
      </c>
      <c r="DE40" s="525">
        <f t="shared" si="139"/>
        <v>44440</v>
      </c>
      <c r="DF40" s="525">
        <f t="shared" si="139"/>
        <v>44470</v>
      </c>
      <c r="DG40" s="525">
        <f t="shared" si="139"/>
        <v>44501</v>
      </c>
      <c r="DH40" s="525">
        <f t="shared" si="139"/>
        <v>44531</v>
      </c>
      <c r="DI40" s="525">
        <f t="shared" si="139"/>
        <v>44562</v>
      </c>
      <c r="DJ40" s="525">
        <f t="shared" si="139"/>
        <v>44593</v>
      </c>
      <c r="DK40" s="525">
        <f t="shared" si="139"/>
        <v>44621</v>
      </c>
      <c r="DL40" s="525">
        <f t="shared" si="139"/>
        <v>44652</v>
      </c>
      <c r="DM40" s="525">
        <f t="shared" si="139"/>
        <v>44682</v>
      </c>
      <c r="DN40" s="525">
        <f t="shared" si="139"/>
        <v>44713</v>
      </c>
      <c r="DO40" s="525">
        <f t="shared" si="139"/>
        <v>44743</v>
      </c>
      <c r="DP40" s="525">
        <f t="shared" si="139"/>
        <v>44774</v>
      </c>
      <c r="DQ40" s="525">
        <f t="shared" si="139"/>
        <v>44805</v>
      </c>
      <c r="DR40" s="525">
        <f t="shared" si="139"/>
        <v>44835</v>
      </c>
      <c r="DS40" s="525">
        <f t="shared" si="139"/>
        <v>44866</v>
      </c>
      <c r="DT40" s="525">
        <f t="shared" si="139"/>
        <v>44896</v>
      </c>
      <c r="DU40" s="525">
        <f t="shared" si="139"/>
        <v>44927</v>
      </c>
      <c r="DV40" s="525">
        <f t="shared" si="139"/>
        <v>44958</v>
      </c>
      <c r="DW40" s="525">
        <f t="shared" si="139"/>
        <v>44986</v>
      </c>
      <c r="DX40" s="525">
        <f t="shared" si="139"/>
        <v>45017</v>
      </c>
      <c r="DY40" s="525">
        <f t="shared" si="139"/>
        <v>45047</v>
      </c>
      <c r="DZ40" s="525">
        <f t="shared" si="139"/>
        <v>45078</v>
      </c>
      <c r="EA40" s="525">
        <f t="shared" si="139"/>
        <v>45108</v>
      </c>
      <c r="EB40" s="525">
        <f t="shared" si="139"/>
        <v>45139</v>
      </c>
      <c r="EC40" s="525">
        <f t="shared" si="139"/>
        <v>45170</v>
      </c>
      <c r="ED40" s="525">
        <f t="shared" ref="ED40:GB40" si="140">+ED$33</f>
        <v>45200</v>
      </c>
      <c r="EE40" s="525">
        <f t="shared" si="140"/>
        <v>45231</v>
      </c>
      <c r="EF40" s="525">
        <f t="shared" si="140"/>
        <v>45261</v>
      </c>
      <c r="EG40" s="525">
        <f t="shared" si="140"/>
        <v>45292</v>
      </c>
      <c r="EH40" s="525">
        <f t="shared" si="140"/>
        <v>45323</v>
      </c>
      <c r="EI40" s="525">
        <f t="shared" si="140"/>
        <v>45352</v>
      </c>
      <c r="EJ40" s="525">
        <f t="shared" si="140"/>
        <v>45383</v>
      </c>
      <c r="EK40" s="525">
        <f t="shared" si="140"/>
        <v>45413</v>
      </c>
      <c r="EL40" s="525">
        <f t="shared" si="140"/>
        <v>45444</v>
      </c>
      <c r="EM40" s="525">
        <f t="shared" si="140"/>
        <v>45474</v>
      </c>
      <c r="EN40" s="525">
        <f t="shared" si="140"/>
        <v>45505</v>
      </c>
      <c r="EO40" s="525">
        <f t="shared" si="140"/>
        <v>45536</v>
      </c>
      <c r="EP40" s="525">
        <f t="shared" si="140"/>
        <v>45566</v>
      </c>
      <c r="EQ40" s="525">
        <f t="shared" si="140"/>
        <v>45597</v>
      </c>
      <c r="ER40" s="525">
        <f t="shared" si="140"/>
        <v>45627</v>
      </c>
      <c r="ES40" s="525">
        <f t="shared" si="140"/>
        <v>45658</v>
      </c>
      <c r="ET40" s="525">
        <f t="shared" si="140"/>
        <v>45689</v>
      </c>
      <c r="EU40" s="525">
        <f t="shared" si="140"/>
        <v>45717</v>
      </c>
      <c r="EV40" s="525">
        <f t="shared" si="140"/>
        <v>45748</v>
      </c>
      <c r="EW40" s="525">
        <f t="shared" si="140"/>
        <v>45778</v>
      </c>
      <c r="EX40" s="525">
        <f t="shared" si="140"/>
        <v>45809</v>
      </c>
      <c r="EY40" s="525">
        <f t="shared" si="140"/>
        <v>45839</v>
      </c>
      <c r="EZ40" s="525">
        <f t="shared" si="140"/>
        <v>45870</v>
      </c>
      <c r="FA40" s="525">
        <f t="shared" si="140"/>
        <v>45901</v>
      </c>
      <c r="FB40" s="525">
        <f t="shared" si="140"/>
        <v>45931</v>
      </c>
      <c r="FC40" s="525">
        <f t="shared" si="140"/>
        <v>45962</v>
      </c>
      <c r="FD40" s="525">
        <f t="shared" si="140"/>
        <v>45992</v>
      </c>
      <c r="FE40" s="525">
        <f t="shared" si="140"/>
        <v>46023</v>
      </c>
      <c r="FF40" s="525">
        <f t="shared" si="140"/>
        <v>46054</v>
      </c>
      <c r="FG40" s="525">
        <f t="shared" si="140"/>
        <v>46082</v>
      </c>
      <c r="FH40" s="525">
        <f t="shared" si="140"/>
        <v>46113</v>
      </c>
      <c r="FI40" s="525">
        <f t="shared" si="140"/>
        <v>46143</v>
      </c>
      <c r="FJ40" s="525">
        <f t="shared" si="140"/>
        <v>46174</v>
      </c>
      <c r="FK40" s="525">
        <f t="shared" si="140"/>
        <v>46204</v>
      </c>
      <c r="FL40" s="525">
        <f t="shared" si="140"/>
        <v>46235</v>
      </c>
      <c r="FM40" s="525">
        <f t="shared" si="140"/>
        <v>46266</v>
      </c>
      <c r="FN40" s="525">
        <f t="shared" si="140"/>
        <v>46296</v>
      </c>
      <c r="FO40" s="525">
        <f t="shared" si="140"/>
        <v>46327</v>
      </c>
      <c r="FP40" s="525">
        <f t="shared" si="140"/>
        <v>46357</v>
      </c>
      <c r="FQ40" s="525">
        <f t="shared" si="140"/>
        <v>46388</v>
      </c>
      <c r="FR40" s="525">
        <f t="shared" si="140"/>
        <v>46419</v>
      </c>
      <c r="FS40" s="525">
        <f t="shared" si="140"/>
        <v>46447</v>
      </c>
      <c r="FT40" s="525">
        <f t="shared" si="140"/>
        <v>46478</v>
      </c>
      <c r="FU40" s="525">
        <f t="shared" si="140"/>
        <v>46508</v>
      </c>
      <c r="FV40" s="525">
        <f t="shared" si="140"/>
        <v>46539</v>
      </c>
      <c r="FW40" s="525">
        <f t="shared" si="140"/>
        <v>46569</v>
      </c>
      <c r="FX40" s="525">
        <f t="shared" si="140"/>
        <v>46600</v>
      </c>
      <c r="FY40" s="525">
        <f t="shared" si="140"/>
        <v>46631</v>
      </c>
      <c r="FZ40" s="525">
        <f t="shared" si="140"/>
        <v>46661</v>
      </c>
      <c r="GA40" s="525">
        <f t="shared" si="140"/>
        <v>46692</v>
      </c>
      <c r="GB40" s="525">
        <f t="shared" si="140"/>
        <v>46722</v>
      </c>
    </row>
    <row r="41" spans="1:184" s="461" customFormat="1">
      <c r="A41" s="41"/>
      <c r="B41" s="60"/>
      <c r="C41" s="41"/>
      <c r="D41" s="521" t="s">
        <v>149</v>
      </c>
      <c r="E41" s="522" t="str">
        <f t="shared" ref="E41:AZ41" si="141">+IF(OR(MONTH(E40)&lt;5,MONTH(E40)&gt;9),"",E15)</f>
        <v/>
      </c>
      <c r="F41" s="522" t="str">
        <f t="shared" si="141"/>
        <v/>
      </c>
      <c r="G41" s="522" t="str">
        <f t="shared" si="141"/>
        <v/>
      </c>
      <c r="H41" s="522" t="str">
        <f t="shared" si="141"/>
        <v/>
      </c>
      <c r="I41" s="522">
        <f t="shared" si="141"/>
        <v>850.33999999999992</v>
      </c>
      <c r="J41" s="522">
        <f t="shared" si="141"/>
        <v>942.19999999999993</v>
      </c>
      <c r="K41" s="522">
        <f t="shared" si="141"/>
        <v>1019.81</v>
      </c>
      <c r="L41" s="522">
        <f t="shared" si="141"/>
        <v>989.56999999999994</v>
      </c>
      <c r="M41" s="522">
        <f t="shared" si="141"/>
        <v>949.36999999999989</v>
      </c>
      <c r="N41" s="522" t="str">
        <f t="shared" si="141"/>
        <v/>
      </c>
      <c r="O41" s="522" t="str">
        <f t="shared" si="141"/>
        <v/>
      </c>
      <c r="P41" s="522" t="str">
        <f t="shared" si="141"/>
        <v/>
      </c>
      <c r="Q41" s="522" t="str">
        <f t="shared" si="141"/>
        <v/>
      </c>
      <c r="R41" s="522" t="str">
        <f t="shared" si="141"/>
        <v/>
      </c>
      <c r="S41" s="522" t="str">
        <f t="shared" si="141"/>
        <v/>
      </c>
      <c r="T41" s="522" t="str">
        <f t="shared" si="141"/>
        <v/>
      </c>
      <c r="U41" s="522">
        <f t="shared" si="141"/>
        <v>839.39</v>
      </c>
      <c r="V41" s="522">
        <f t="shared" si="141"/>
        <v>953.68</v>
      </c>
      <c r="W41" s="522">
        <f t="shared" si="141"/>
        <v>990.34999999999991</v>
      </c>
      <c r="X41" s="522">
        <f t="shared" si="141"/>
        <v>990.27</v>
      </c>
      <c r="Y41" s="522">
        <f t="shared" si="141"/>
        <v>946.26</v>
      </c>
      <c r="Z41" s="522" t="str">
        <f t="shared" si="141"/>
        <v/>
      </c>
      <c r="AA41" s="522" t="str">
        <f t="shared" si="141"/>
        <v/>
      </c>
      <c r="AB41" s="522" t="str">
        <f t="shared" si="141"/>
        <v/>
      </c>
      <c r="AC41" s="522" t="str">
        <f t="shared" si="141"/>
        <v/>
      </c>
      <c r="AD41" s="522" t="str">
        <f t="shared" si="141"/>
        <v/>
      </c>
      <c r="AE41" s="522" t="str">
        <f t="shared" si="141"/>
        <v/>
      </c>
      <c r="AF41" s="522" t="str">
        <f t="shared" si="141"/>
        <v/>
      </c>
      <c r="AG41" s="522">
        <f t="shared" si="141"/>
        <v>822.36</v>
      </c>
      <c r="AH41" s="522">
        <f t="shared" si="141"/>
        <v>951.44999999999993</v>
      </c>
      <c r="AI41" s="522">
        <f t="shared" si="141"/>
        <v>987.69</v>
      </c>
      <c r="AJ41" s="522">
        <f t="shared" si="141"/>
        <v>985.36</v>
      </c>
      <c r="AK41" s="522">
        <f t="shared" si="141"/>
        <v>935.38000000000011</v>
      </c>
      <c r="AL41" s="522" t="str">
        <f t="shared" si="141"/>
        <v/>
      </c>
      <c r="AM41" s="522" t="str">
        <f t="shared" si="141"/>
        <v/>
      </c>
      <c r="AN41" s="522" t="str">
        <f t="shared" si="141"/>
        <v/>
      </c>
      <c r="AO41" s="522" t="str">
        <f t="shared" si="141"/>
        <v/>
      </c>
      <c r="AP41" s="522" t="str">
        <f t="shared" si="141"/>
        <v/>
      </c>
      <c r="AQ41" s="522" t="str">
        <f t="shared" si="141"/>
        <v/>
      </c>
      <c r="AR41" s="522" t="str">
        <f t="shared" si="141"/>
        <v/>
      </c>
      <c r="AS41" s="522">
        <f t="shared" si="141"/>
        <v>848.4899999999999</v>
      </c>
      <c r="AT41" s="522">
        <f t="shared" si="141"/>
        <v>955.69</v>
      </c>
      <c r="AU41" s="522">
        <f t="shared" si="141"/>
        <v>986.64</v>
      </c>
      <c r="AV41" s="522">
        <f t="shared" si="141"/>
        <v>998.14999999999986</v>
      </c>
      <c r="AW41" s="522">
        <f t="shared" si="141"/>
        <v>942.05</v>
      </c>
      <c r="AX41" s="522" t="str">
        <f t="shared" si="141"/>
        <v/>
      </c>
      <c r="AY41" s="522" t="str">
        <f t="shared" si="141"/>
        <v/>
      </c>
      <c r="AZ41" s="522" t="str">
        <f t="shared" si="141"/>
        <v/>
      </c>
      <c r="BA41" s="522" t="str">
        <f t="shared" ref="BA41:DL41" si="142">+IF(OR(MONTH(BA40)&lt;5,MONTH(BA40)&gt;9),"",BA15)</f>
        <v/>
      </c>
      <c r="BB41" s="522" t="str">
        <f t="shared" si="142"/>
        <v/>
      </c>
      <c r="BC41" s="522" t="str">
        <f t="shared" si="142"/>
        <v/>
      </c>
      <c r="BD41" s="522" t="str">
        <f t="shared" si="142"/>
        <v/>
      </c>
      <c r="BE41" s="522">
        <f t="shared" si="142"/>
        <v>807.69</v>
      </c>
      <c r="BF41" s="522">
        <f t="shared" si="142"/>
        <v>918.13</v>
      </c>
      <c r="BG41" s="522">
        <f t="shared" si="142"/>
        <v>951.36</v>
      </c>
      <c r="BH41" s="522">
        <f t="shared" si="142"/>
        <v>963.81</v>
      </c>
      <c r="BI41" s="522">
        <f t="shared" si="142"/>
        <v>889.41</v>
      </c>
      <c r="BJ41" s="522" t="str">
        <f t="shared" si="142"/>
        <v/>
      </c>
      <c r="BK41" s="522" t="str">
        <f t="shared" si="142"/>
        <v/>
      </c>
      <c r="BL41" s="522" t="str">
        <f t="shared" si="142"/>
        <v/>
      </c>
      <c r="BM41" s="522" t="str">
        <f t="shared" si="142"/>
        <v/>
      </c>
      <c r="BN41" s="522" t="str">
        <f t="shared" si="142"/>
        <v/>
      </c>
      <c r="BO41" s="522" t="str">
        <f t="shared" si="142"/>
        <v/>
      </c>
      <c r="BP41" s="522" t="str">
        <f t="shared" si="142"/>
        <v/>
      </c>
      <c r="BQ41" s="522">
        <f t="shared" si="142"/>
        <v>933.12000000000012</v>
      </c>
      <c r="BR41" s="522">
        <f t="shared" si="142"/>
        <v>938</v>
      </c>
      <c r="BS41" s="522">
        <f t="shared" si="142"/>
        <v>985.84999999999991</v>
      </c>
      <c r="BT41" s="522">
        <f t="shared" si="142"/>
        <v>993.00000000000011</v>
      </c>
      <c r="BU41" s="522">
        <f t="shared" si="142"/>
        <v>849.03</v>
      </c>
      <c r="BV41" s="522" t="str">
        <f t="shared" si="142"/>
        <v/>
      </c>
      <c r="BW41" s="522" t="str">
        <f t="shared" si="142"/>
        <v/>
      </c>
      <c r="BX41" s="522" t="str">
        <f t="shared" si="142"/>
        <v/>
      </c>
      <c r="BY41" s="522" t="str">
        <f t="shared" si="142"/>
        <v/>
      </c>
      <c r="BZ41" s="522" t="str">
        <f t="shared" si="142"/>
        <v/>
      </c>
      <c r="CA41" s="522" t="str">
        <f t="shared" si="142"/>
        <v/>
      </c>
      <c r="CB41" s="522" t="str">
        <f t="shared" si="142"/>
        <v/>
      </c>
      <c r="CC41" s="522">
        <f t="shared" si="142"/>
        <v>862.31</v>
      </c>
      <c r="CD41" s="522">
        <f t="shared" si="142"/>
        <v>966.93999999999994</v>
      </c>
      <c r="CE41" s="522">
        <f t="shared" si="142"/>
        <v>1084.0899999999999</v>
      </c>
      <c r="CF41" s="522">
        <f t="shared" si="142"/>
        <v>1083.3999999999999</v>
      </c>
      <c r="CG41" s="522">
        <f t="shared" si="142"/>
        <v>998.49</v>
      </c>
      <c r="CH41" s="522" t="str">
        <f t="shared" si="142"/>
        <v/>
      </c>
      <c r="CI41" s="522" t="str">
        <f t="shared" si="142"/>
        <v/>
      </c>
      <c r="CJ41" s="522" t="str">
        <f t="shared" si="142"/>
        <v/>
      </c>
      <c r="CK41" s="522" t="str">
        <f t="shared" si="142"/>
        <v/>
      </c>
      <c r="CL41" s="522" t="str">
        <f t="shared" si="142"/>
        <v/>
      </c>
      <c r="CM41" s="522" t="str">
        <f t="shared" si="142"/>
        <v/>
      </c>
      <c r="CN41" s="522" t="str">
        <f t="shared" si="142"/>
        <v/>
      </c>
      <c r="CO41" s="522">
        <f t="shared" si="142"/>
        <v>914.53</v>
      </c>
      <c r="CP41" s="522">
        <f t="shared" si="142"/>
        <v>1046.52</v>
      </c>
      <c r="CQ41" s="522">
        <f t="shared" si="142"/>
        <v>1131.1099999999999</v>
      </c>
      <c r="CR41" s="522">
        <f t="shared" si="142"/>
        <v>1114.9299999999998</v>
      </c>
      <c r="CS41" s="522">
        <f t="shared" si="142"/>
        <v>1052.99</v>
      </c>
      <c r="CT41" s="522" t="str">
        <f t="shared" si="142"/>
        <v/>
      </c>
      <c r="CU41" s="522" t="str">
        <f t="shared" si="142"/>
        <v/>
      </c>
      <c r="CV41" s="522" t="str">
        <f t="shared" si="142"/>
        <v/>
      </c>
      <c r="CW41" s="522" t="str">
        <f t="shared" si="142"/>
        <v/>
      </c>
      <c r="CX41" s="522" t="str">
        <f t="shared" si="142"/>
        <v/>
      </c>
      <c r="CY41" s="522" t="str">
        <f t="shared" si="142"/>
        <v/>
      </c>
      <c r="CZ41" s="522" t="str">
        <f t="shared" si="142"/>
        <v/>
      </c>
      <c r="DA41" s="522">
        <f t="shared" si="142"/>
        <v>941.83</v>
      </c>
      <c r="DB41" s="522">
        <f t="shared" si="142"/>
        <v>1071.5700000000002</v>
      </c>
      <c r="DC41" s="522">
        <f t="shared" si="142"/>
        <v>1105.6400000000001</v>
      </c>
      <c r="DD41" s="522">
        <f t="shared" si="142"/>
        <v>1118.82</v>
      </c>
      <c r="DE41" s="522">
        <f t="shared" si="142"/>
        <v>1050.3800000000001</v>
      </c>
      <c r="DF41" s="522" t="str">
        <f t="shared" si="142"/>
        <v/>
      </c>
      <c r="DG41" s="522" t="str">
        <f t="shared" si="142"/>
        <v/>
      </c>
      <c r="DH41" s="522" t="str">
        <f t="shared" si="142"/>
        <v/>
      </c>
      <c r="DI41" s="522" t="str">
        <f t="shared" si="142"/>
        <v/>
      </c>
      <c r="DJ41" s="522" t="str">
        <f t="shared" si="142"/>
        <v/>
      </c>
      <c r="DK41" s="522" t="str">
        <f t="shared" si="142"/>
        <v/>
      </c>
      <c r="DL41" s="522" t="str">
        <f t="shared" si="142"/>
        <v/>
      </c>
      <c r="DM41" s="522">
        <f t="shared" ref="DM41:FX41" si="143">+IF(OR(MONTH(DM40)&lt;5,MONTH(DM40)&gt;9),"",DM15)</f>
        <v>903.68000000000006</v>
      </c>
      <c r="DN41" s="522">
        <f t="shared" si="143"/>
        <v>1063.3399999999999</v>
      </c>
      <c r="DO41" s="522">
        <f t="shared" si="143"/>
        <v>1110.26</v>
      </c>
      <c r="DP41" s="522">
        <f t="shared" si="143"/>
        <v>1120.3399999999999</v>
      </c>
      <c r="DQ41" s="522">
        <f t="shared" si="143"/>
        <v>1038.44</v>
      </c>
      <c r="DR41" s="522" t="str">
        <f t="shared" si="143"/>
        <v/>
      </c>
      <c r="DS41" s="522" t="str">
        <f t="shared" si="143"/>
        <v/>
      </c>
      <c r="DT41" s="522" t="str">
        <f t="shared" si="143"/>
        <v/>
      </c>
      <c r="DU41" s="522" t="str">
        <f t="shared" si="143"/>
        <v/>
      </c>
      <c r="DV41" s="522" t="str">
        <f t="shared" si="143"/>
        <v/>
      </c>
      <c r="DW41" s="522" t="str">
        <f t="shared" si="143"/>
        <v/>
      </c>
      <c r="DX41" s="522" t="str">
        <f t="shared" si="143"/>
        <v/>
      </c>
      <c r="DY41" s="522">
        <f t="shared" si="143"/>
        <v>893.94</v>
      </c>
      <c r="DZ41" s="522">
        <f t="shared" si="143"/>
        <v>1037.68</v>
      </c>
      <c r="EA41" s="522">
        <f t="shared" si="143"/>
        <v>1102.78</v>
      </c>
      <c r="EB41" s="522">
        <f t="shared" si="143"/>
        <v>1111.3799999999999</v>
      </c>
      <c r="EC41" s="522">
        <f t="shared" si="143"/>
        <v>1036.04</v>
      </c>
      <c r="ED41" s="522" t="str">
        <f t="shared" si="143"/>
        <v/>
      </c>
      <c r="EE41" s="522" t="str">
        <f t="shared" si="143"/>
        <v/>
      </c>
      <c r="EF41" s="522" t="str">
        <f t="shared" si="143"/>
        <v/>
      </c>
      <c r="EG41" s="522" t="str">
        <f t="shared" si="143"/>
        <v/>
      </c>
      <c r="EH41" s="522" t="str">
        <f t="shared" si="143"/>
        <v/>
      </c>
      <c r="EI41" s="522" t="str">
        <f t="shared" si="143"/>
        <v/>
      </c>
      <c r="EJ41" s="522" t="str">
        <f t="shared" si="143"/>
        <v/>
      </c>
      <c r="EK41" s="522">
        <f t="shared" si="143"/>
        <v>914.46</v>
      </c>
      <c r="EL41" s="522">
        <f t="shared" si="143"/>
        <v>1038.6499999999999</v>
      </c>
      <c r="EM41" s="522">
        <f t="shared" si="143"/>
        <v>1104.93</v>
      </c>
      <c r="EN41" s="522">
        <f t="shared" si="143"/>
        <v>1103.6699999999998</v>
      </c>
      <c r="EO41" s="522">
        <f t="shared" si="143"/>
        <v>1045.0899999999999</v>
      </c>
      <c r="EP41" s="522" t="str">
        <f t="shared" si="143"/>
        <v/>
      </c>
      <c r="EQ41" s="522" t="str">
        <f t="shared" si="143"/>
        <v/>
      </c>
      <c r="ER41" s="522" t="str">
        <f t="shared" si="143"/>
        <v/>
      </c>
      <c r="ES41" s="522" t="str">
        <f t="shared" si="143"/>
        <v/>
      </c>
      <c r="ET41" s="522" t="str">
        <f t="shared" si="143"/>
        <v/>
      </c>
      <c r="EU41" s="522" t="str">
        <f t="shared" si="143"/>
        <v/>
      </c>
      <c r="EV41" s="522" t="str">
        <f t="shared" si="143"/>
        <v/>
      </c>
      <c r="EW41" s="522">
        <f t="shared" si="143"/>
        <v>937.25000000000011</v>
      </c>
      <c r="EX41" s="522">
        <f t="shared" si="143"/>
        <v>1025.33</v>
      </c>
      <c r="EY41" s="522">
        <f t="shared" si="143"/>
        <v>1093.1099999999999</v>
      </c>
      <c r="EZ41" s="522">
        <f t="shared" si="143"/>
        <v>1096.57</v>
      </c>
      <c r="FA41" s="522">
        <f t="shared" si="143"/>
        <v>1026.31</v>
      </c>
      <c r="FB41" s="522" t="str">
        <f t="shared" si="143"/>
        <v/>
      </c>
      <c r="FC41" s="522" t="str">
        <f t="shared" si="143"/>
        <v/>
      </c>
      <c r="FD41" s="522" t="str">
        <f t="shared" si="143"/>
        <v/>
      </c>
      <c r="FE41" s="522" t="str">
        <f t="shared" si="143"/>
        <v/>
      </c>
      <c r="FF41" s="522" t="str">
        <f t="shared" si="143"/>
        <v/>
      </c>
      <c r="FG41" s="522" t="str">
        <f t="shared" si="143"/>
        <v/>
      </c>
      <c r="FH41" s="522" t="str">
        <f t="shared" si="143"/>
        <v/>
      </c>
      <c r="FI41" s="522">
        <f t="shared" si="143"/>
        <v>992.04000000000008</v>
      </c>
      <c r="FJ41" s="522">
        <f t="shared" si="143"/>
        <v>1008.62</v>
      </c>
      <c r="FK41" s="522">
        <f t="shared" si="143"/>
        <v>1086.08</v>
      </c>
      <c r="FL41" s="522">
        <f t="shared" si="143"/>
        <v>1085.8699999999999</v>
      </c>
      <c r="FM41" s="522">
        <f t="shared" si="143"/>
        <v>1010.97</v>
      </c>
      <c r="FN41" s="522" t="str">
        <f t="shared" si="143"/>
        <v/>
      </c>
      <c r="FO41" s="522" t="str">
        <f t="shared" si="143"/>
        <v/>
      </c>
      <c r="FP41" s="522" t="str">
        <f t="shared" si="143"/>
        <v/>
      </c>
      <c r="FQ41" s="522" t="str">
        <f t="shared" si="143"/>
        <v/>
      </c>
      <c r="FR41" s="522" t="str">
        <f t="shared" si="143"/>
        <v/>
      </c>
      <c r="FS41" s="522" t="str">
        <f t="shared" si="143"/>
        <v/>
      </c>
      <c r="FT41" s="522" t="str">
        <f t="shared" si="143"/>
        <v/>
      </c>
      <c r="FU41" s="522">
        <f t="shared" si="143"/>
        <v>873.21</v>
      </c>
      <c r="FV41" s="522">
        <f t="shared" si="143"/>
        <v>1005.56</v>
      </c>
      <c r="FW41" s="522">
        <f t="shared" si="143"/>
        <v>1079.99</v>
      </c>
      <c r="FX41" s="522">
        <f t="shared" si="143"/>
        <v>1071.6200000000001</v>
      </c>
      <c r="FY41" s="522">
        <f t="shared" ref="FY41:GB41" si="144">+IF(OR(MONTH(FY40)&lt;5,MONTH(FY40)&gt;9),"",FY15)</f>
        <v>969.34</v>
      </c>
      <c r="FZ41" s="522" t="str">
        <f t="shared" si="144"/>
        <v/>
      </c>
      <c r="GA41" s="522" t="str">
        <f t="shared" si="144"/>
        <v/>
      </c>
      <c r="GB41" s="522" t="str">
        <f t="shared" si="144"/>
        <v/>
      </c>
    </row>
    <row r="42" spans="1:184" s="41" customFormat="1">
      <c r="A42" s="461"/>
      <c r="B42" s="60"/>
      <c r="C42" s="461"/>
      <c r="D42" s="457" t="s">
        <v>281</v>
      </c>
      <c r="E42" s="527" t="str">
        <f t="shared" ref="E42:AZ42" si="145">+IF(OR(MONTH(E40)&lt;5,MONTH(E40)&gt;9),"",E35)</f>
        <v/>
      </c>
      <c r="F42" s="527" t="str">
        <f t="shared" si="145"/>
        <v/>
      </c>
      <c r="G42" s="527" t="str">
        <f t="shared" si="145"/>
        <v/>
      </c>
      <c r="H42" s="527" t="str">
        <f t="shared" si="145"/>
        <v/>
      </c>
      <c r="I42" s="527">
        <f t="shared" si="145"/>
        <v>1</v>
      </c>
      <c r="J42" s="527">
        <f t="shared" si="145"/>
        <v>1</v>
      </c>
      <c r="K42" s="527">
        <f t="shared" si="145"/>
        <v>1</v>
      </c>
      <c r="L42" s="527">
        <f t="shared" si="145"/>
        <v>1</v>
      </c>
      <c r="M42" s="527">
        <f t="shared" si="145"/>
        <v>1</v>
      </c>
      <c r="N42" s="527" t="str">
        <f t="shared" si="145"/>
        <v/>
      </c>
      <c r="O42" s="527" t="str">
        <f t="shared" si="145"/>
        <v/>
      </c>
      <c r="P42" s="527" t="str">
        <f t="shared" si="145"/>
        <v/>
      </c>
      <c r="Q42" s="527" t="str">
        <f t="shared" si="145"/>
        <v/>
      </c>
      <c r="R42" s="527" t="str">
        <f t="shared" si="145"/>
        <v/>
      </c>
      <c r="S42" s="527" t="str">
        <f t="shared" si="145"/>
        <v/>
      </c>
      <c r="T42" s="527" t="str">
        <f t="shared" si="145"/>
        <v/>
      </c>
      <c r="U42" s="527">
        <f t="shared" si="145"/>
        <v>1</v>
      </c>
      <c r="V42" s="527">
        <f t="shared" si="145"/>
        <v>1</v>
      </c>
      <c r="W42" s="527">
        <f t="shared" si="145"/>
        <v>1</v>
      </c>
      <c r="X42" s="527">
        <f t="shared" si="145"/>
        <v>1</v>
      </c>
      <c r="Y42" s="527">
        <f t="shared" si="145"/>
        <v>1</v>
      </c>
      <c r="Z42" s="527" t="str">
        <f t="shared" si="145"/>
        <v/>
      </c>
      <c r="AA42" s="527" t="str">
        <f t="shared" si="145"/>
        <v/>
      </c>
      <c r="AB42" s="527" t="str">
        <f t="shared" si="145"/>
        <v/>
      </c>
      <c r="AC42" s="527" t="str">
        <f t="shared" si="145"/>
        <v/>
      </c>
      <c r="AD42" s="527" t="str">
        <f t="shared" si="145"/>
        <v/>
      </c>
      <c r="AE42" s="527" t="str">
        <f t="shared" si="145"/>
        <v/>
      </c>
      <c r="AF42" s="527" t="str">
        <f t="shared" si="145"/>
        <v/>
      </c>
      <c r="AG42" s="527">
        <f t="shared" si="145"/>
        <v>1</v>
      </c>
      <c r="AH42" s="527">
        <f t="shared" si="145"/>
        <v>1</v>
      </c>
      <c r="AI42" s="527">
        <f t="shared" si="145"/>
        <v>1</v>
      </c>
      <c r="AJ42" s="527">
        <f t="shared" si="145"/>
        <v>1</v>
      </c>
      <c r="AK42" s="527">
        <f t="shared" si="145"/>
        <v>1</v>
      </c>
      <c r="AL42" s="527" t="str">
        <f t="shared" si="145"/>
        <v/>
      </c>
      <c r="AM42" s="527" t="str">
        <f t="shared" si="145"/>
        <v/>
      </c>
      <c r="AN42" s="527" t="str">
        <f t="shared" si="145"/>
        <v/>
      </c>
      <c r="AO42" s="527" t="str">
        <f t="shared" si="145"/>
        <v/>
      </c>
      <c r="AP42" s="527" t="str">
        <f t="shared" si="145"/>
        <v/>
      </c>
      <c r="AQ42" s="527" t="str">
        <f t="shared" si="145"/>
        <v/>
      </c>
      <c r="AR42" s="527" t="str">
        <f t="shared" si="145"/>
        <v/>
      </c>
      <c r="AS42" s="527">
        <f t="shared" si="145"/>
        <v>1</v>
      </c>
      <c r="AT42" s="527">
        <f t="shared" si="145"/>
        <v>1</v>
      </c>
      <c r="AU42" s="527">
        <f t="shared" si="145"/>
        <v>1</v>
      </c>
      <c r="AV42" s="527">
        <f t="shared" si="145"/>
        <v>1</v>
      </c>
      <c r="AW42" s="527">
        <f t="shared" si="145"/>
        <v>1</v>
      </c>
      <c r="AX42" s="527" t="str">
        <f t="shared" si="145"/>
        <v/>
      </c>
      <c r="AY42" s="527" t="str">
        <f t="shared" si="145"/>
        <v/>
      </c>
      <c r="AZ42" s="527" t="str">
        <f t="shared" si="145"/>
        <v/>
      </c>
      <c r="BA42" s="527" t="str">
        <f t="shared" ref="BA42:DL42" si="146">+IF(OR(MONTH(BA40)&lt;5,MONTH(BA40)&gt;9),"",BA35)</f>
        <v/>
      </c>
      <c r="BB42" s="527" t="str">
        <f t="shared" si="146"/>
        <v/>
      </c>
      <c r="BC42" s="527" t="str">
        <f t="shared" si="146"/>
        <v/>
      </c>
      <c r="BD42" s="527" t="str">
        <f t="shared" si="146"/>
        <v/>
      </c>
      <c r="BE42" s="527">
        <f>+IF(OR(MONTH(BE40)&lt;5,MONTH(BE40)&gt;9),"",BE35)</f>
        <v>1</v>
      </c>
      <c r="BF42" s="527">
        <f t="shared" si="146"/>
        <v>1</v>
      </c>
      <c r="BG42" s="527">
        <f t="shared" si="146"/>
        <v>1</v>
      </c>
      <c r="BH42" s="527">
        <f t="shared" si="146"/>
        <v>1</v>
      </c>
      <c r="BI42" s="527">
        <f t="shared" si="146"/>
        <v>1</v>
      </c>
      <c r="BJ42" s="527" t="str">
        <f t="shared" si="146"/>
        <v/>
      </c>
      <c r="BK42" s="527" t="str">
        <f t="shared" si="146"/>
        <v/>
      </c>
      <c r="BL42" s="527" t="str">
        <f t="shared" si="146"/>
        <v/>
      </c>
      <c r="BM42" s="527" t="str">
        <f t="shared" si="146"/>
        <v/>
      </c>
      <c r="BN42" s="527" t="str">
        <f t="shared" si="146"/>
        <v/>
      </c>
      <c r="BO42" s="527" t="str">
        <f t="shared" si="146"/>
        <v/>
      </c>
      <c r="BP42" s="527" t="str">
        <f t="shared" si="146"/>
        <v/>
      </c>
      <c r="BQ42" s="527">
        <f t="shared" si="146"/>
        <v>1</v>
      </c>
      <c r="BR42" s="527">
        <f t="shared" si="146"/>
        <v>1</v>
      </c>
      <c r="BS42" s="527">
        <f t="shared" si="146"/>
        <v>1</v>
      </c>
      <c r="BT42" s="527">
        <f t="shared" si="146"/>
        <v>1</v>
      </c>
      <c r="BU42" s="527">
        <f t="shared" si="146"/>
        <v>1</v>
      </c>
      <c r="BV42" s="527" t="str">
        <f t="shared" si="146"/>
        <v/>
      </c>
      <c r="BW42" s="527" t="str">
        <f t="shared" si="146"/>
        <v/>
      </c>
      <c r="BX42" s="527" t="str">
        <f t="shared" si="146"/>
        <v/>
      </c>
      <c r="BY42" s="527" t="str">
        <f t="shared" si="146"/>
        <v/>
      </c>
      <c r="BZ42" s="527" t="str">
        <f t="shared" si="146"/>
        <v/>
      </c>
      <c r="CA42" s="527" t="str">
        <f t="shared" si="146"/>
        <v/>
      </c>
      <c r="CB42" s="527" t="str">
        <f t="shared" si="146"/>
        <v/>
      </c>
      <c r="CC42" s="527">
        <f t="shared" si="146"/>
        <v>1</v>
      </c>
      <c r="CD42" s="527">
        <f t="shared" si="146"/>
        <v>1</v>
      </c>
      <c r="CE42" s="527">
        <f t="shared" si="146"/>
        <v>1</v>
      </c>
      <c r="CF42" s="527">
        <f t="shared" si="146"/>
        <v>1</v>
      </c>
      <c r="CG42" s="527">
        <f t="shared" si="146"/>
        <v>1</v>
      </c>
      <c r="CH42" s="527" t="str">
        <f t="shared" si="146"/>
        <v/>
      </c>
      <c r="CI42" s="527" t="str">
        <f t="shared" si="146"/>
        <v/>
      </c>
      <c r="CJ42" s="527" t="str">
        <f t="shared" si="146"/>
        <v/>
      </c>
      <c r="CK42" s="527" t="str">
        <f t="shared" si="146"/>
        <v/>
      </c>
      <c r="CL42" s="527" t="str">
        <f t="shared" si="146"/>
        <v/>
      </c>
      <c r="CM42" s="527" t="str">
        <f t="shared" si="146"/>
        <v/>
      </c>
      <c r="CN42" s="527" t="str">
        <f t="shared" si="146"/>
        <v/>
      </c>
      <c r="CO42" s="527">
        <f t="shared" si="146"/>
        <v>1</v>
      </c>
      <c r="CP42" s="527">
        <f t="shared" si="146"/>
        <v>1</v>
      </c>
      <c r="CQ42" s="527">
        <f t="shared" si="146"/>
        <v>1</v>
      </c>
      <c r="CR42" s="527">
        <f t="shared" si="146"/>
        <v>1</v>
      </c>
      <c r="CS42" s="527">
        <f t="shared" si="146"/>
        <v>1</v>
      </c>
      <c r="CT42" s="527" t="str">
        <f t="shared" si="146"/>
        <v/>
      </c>
      <c r="CU42" s="527" t="str">
        <f t="shared" si="146"/>
        <v/>
      </c>
      <c r="CV42" s="527" t="str">
        <f t="shared" si="146"/>
        <v/>
      </c>
      <c r="CW42" s="527" t="str">
        <f t="shared" si="146"/>
        <v/>
      </c>
      <c r="CX42" s="527" t="str">
        <f t="shared" si="146"/>
        <v/>
      </c>
      <c r="CY42" s="527" t="str">
        <f t="shared" si="146"/>
        <v/>
      </c>
      <c r="CZ42" s="527" t="str">
        <f t="shared" si="146"/>
        <v/>
      </c>
      <c r="DA42" s="527">
        <f t="shared" si="146"/>
        <v>1</v>
      </c>
      <c r="DB42" s="527">
        <f t="shared" si="146"/>
        <v>1</v>
      </c>
      <c r="DC42" s="527">
        <f t="shared" si="146"/>
        <v>1</v>
      </c>
      <c r="DD42" s="527">
        <f t="shared" si="146"/>
        <v>1</v>
      </c>
      <c r="DE42" s="527">
        <f t="shared" si="146"/>
        <v>1</v>
      </c>
      <c r="DF42" s="527" t="str">
        <f t="shared" si="146"/>
        <v/>
      </c>
      <c r="DG42" s="527" t="str">
        <f t="shared" si="146"/>
        <v/>
      </c>
      <c r="DH42" s="527" t="str">
        <f t="shared" si="146"/>
        <v/>
      </c>
      <c r="DI42" s="527" t="str">
        <f t="shared" si="146"/>
        <v/>
      </c>
      <c r="DJ42" s="527" t="str">
        <f t="shared" si="146"/>
        <v/>
      </c>
      <c r="DK42" s="527" t="str">
        <f t="shared" si="146"/>
        <v/>
      </c>
      <c r="DL42" s="527" t="str">
        <f t="shared" si="146"/>
        <v/>
      </c>
      <c r="DM42" s="527">
        <f t="shared" ref="DM42:FX42" si="147">+IF(OR(MONTH(DM40)&lt;5,MONTH(DM40)&gt;9),"",DM35)</f>
        <v>1</v>
      </c>
      <c r="DN42" s="527">
        <f t="shared" si="147"/>
        <v>1</v>
      </c>
      <c r="DO42" s="527">
        <f t="shared" si="147"/>
        <v>1</v>
      </c>
      <c r="DP42" s="527">
        <f t="shared" si="147"/>
        <v>1</v>
      </c>
      <c r="DQ42" s="527">
        <f t="shared" si="147"/>
        <v>1</v>
      </c>
      <c r="DR42" s="527" t="str">
        <f t="shared" si="147"/>
        <v/>
      </c>
      <c r="DS42" s="527" t="str">
        <f t="shared" si="147"/>
        <v/>
      </c>
      <c r="DT42" s="527" t="str">
        <f t="shared" si="147"/>
        <v/>
      </c>
      <c r="DU42" s="527" t="str">
        <f t="shared" si="147"/>
        <v/>
      </c>
      <c r="DV42" s="527" t="str">
        <f t="shared" si="147"/>
        <v/>
      </c>
      <c r="DW42" s="527" t="str">
        <f t="shared" si="147"/>
        <v/>
      </c>
      <c r="DX42" s="527" t="str">
        <f t="shared" si="147"/>
        <v/>
      </c>
      <c r="DY42" s="527">
        <f t="shared" si="147"/>
        <v>1</v>
      </c>
      <c r="DZ42" s="527">
        <f t="shared" si="147"/>
        <v>1</v>
      </c>
      <c r="EA42" s="527">
        <f t="shared" si="147"/>
        <v>1</v>
      </c>
      <c r="EB42" s="527">
        <f t="shared" si="147"/>
        <v>1</v>
      </c>
      <c r="EC42" s="527">
        <f t="shared" si="147"/>
        <v>1</v>
      </c>
      <c r="ED42" s="527" t="str">
        <f t="shared" si="147"/>
        <v/>
      </c>
      <c r="EE42" s="527" t="str">
        <f t="shared" si="147"/>
        <v/>
      </c>
      <c r="EF42" s="527" t="str">
        <f t="shared" si="147"/>
        <v/>
      </c>
      <c r="EG42" s="527" t="str">
        <f t="shared" si="147"/>
        <v/>
      </c>
      <c r="EH42" s="527" t="str">
        <f t="shared" si="147"/>
        <v/>
      </c>
      <c r="EI42" s="527" t="str">
        <f t="shared" si="147"/>
        <v/>
      </c>
      <c r="EJ42" s="527" t="str">
        <f t="shared" si="147"/>
        <v/>
      </c>
      <c r="EK42" s="527">
        <f t="shared" si="147"/>
        <v>1</v>
      </c>
      <c r="EL42" s="527">
        <f t="shared" si="147"/>
        <v>1</v>
      </c>
      <c r="EM42" s="527">
        <f t="shared" si="147"/>
        <v>1</v>
      </c>
      <c r="EN42" s="527">
        <f t="shared" si="147"/>
        <v>1</v>
      </c>
      <c r="EO42" s="527">
        <f t="shared" si="147"/>
        <v>1</v>
      </c>
      <c r="EP42" s="527" t="str">
        <f t="shared" si="147"/>
        <v/>
      </c>
      <c r="EQ42" s="527" t="str">
        <f t="shared" si="147"/>
        <v/>
      </c>
      <c r="ER42" s="527" t="str">
        <f t="shared" si="147"/>
        <v/>
      </c>
      <c r="ES42" s="527" t="str">
        <f t="shared" si="147"/>
        <v/>
      </c>
      <c r="ET42" s="527" t="str">
        <f t="shared" si="147"/>
        <v/>
      </c>
      <c r="EU42" s="527" t="str">
        <f t="shared" si="147"/>
        <v/>
      </c>
      <c r="EV42" s="527" t="str">
        <f t="shared" si="147"/>
        <v/>
      </c>
      <c r="EW42" s="527">
        <f t="shared" si="147"/>
        <v>1</v>
      </c>
      <c r="EX42" s="527">
        <f t="shared" si="147"/>
        <v>1</v>
      </c>
      <c r="EY42" s="527">
        <f t="shared" si="147"/>
        <v>1</v>
      </c>
      <c r="EZ42" s="527">
        <f t="shared" si="147"/>
        <v>1</v>
      </c>
      <c r="FA42" s="527">
        <f t="shared" si="147"/>
        <v>1</v>
      </c>
      <c r="FB42" s="527" t="str">
        <f t="shared" si="147"/>
        <v/>
      </c>
      <c r="FC42" s="527" t="str">
        <f t="shared" si="147"/>
        <v/>
      </c>
      <c r="FD42" s="527" t="str">
        <f t="shared" si="147"/>
        <v/>
      </c>
      <c r="FE42" s="527" t="str">
        <f t="shared" si="147"/>
        <v/>
      </c>
      <c r="FF42" s="527" t="str">
        <f t="shared" si="147"/>
        <v/>
      </c>
      <c r="FG42" s="527" t="str">
        <f t="shared" si="147"/>
        <v/>
      </c>
      <c r="FH42" s="527" t="str">
        <f t="shared" si="147"/>
        <v/>
      </c>
      <c r="FI42" s="527">
        <f t="shared" si="147"/>
        <v>1</v>
      </c>
      <c r="FJ42" s="527">
        <f t="shared" si="147"/>
        <v>1</v>
      </c>
      <c r="FK42" s="527">
        <f t="shared" si="147"/>
        <v>1</v>
      </c>
      <c r="FL42" s="527">
        <f t="shared" si="147"/>
        <v>1</v>
      </c>
      <c r="FM42" s="527">
        <f t="shared" si="147"/>
        <v>1</v>
      </c>
      <c r="FN42" s="527" t="str">
        <f t="shared" si="147"/>
        <v/>
      </c>
      <c r="FO42" s="527" t="str">
        <f t="shared" si="147"/>
        <v/>
      </c>
      <c r="FP42" s="527" t="str">
        <f t="shared" si="147"/>
        <v/>
      </c>
      <c r="FQ42" s="527" t="str">
        <f t="shared" si="147"/>
        <v/>
      </c>
      <c r="FR42" s="527" t="str">
        <f t="shared" si="147"/>
        <v/>
      </c>
      <c r="FS42" s="527" t="str">
        <f t="shared" si="147"/>
        <v/>
      </c>
      <c r="FT42" s="527" t="str">
        <f t="shared" si="147"/>
        <v/>
      </c>
      <c r="FU42" s="527">
        <f t="shared" si="147"/>
        <v>1</v>
      </c>
      <c r="FV42" s="527">
        <f t="shared" si="147"/>
        <v>1</v>
      </c>
      <c r="FW42" s="527">
        <f t="shared" si="147"/>
        <v>1</v>
      </c>
      <c r="FX42" s="527">
        <f t="shared" si="147"/>
        <v>1</v>
      </c>
      <c r="FY42" s="527">
        <f t="shared" ref="FY42:GB42" si="148">+IF(OR(MONTH(FY40)&lt;5,MONTH(FY40)&gt;9),"",FY35)</f>
        <v>1</v>
      </c>
      <c r="FZ42" s="527" t="str">
        <f t="shared" si="148"/>
        <v/>
      </c>
      <c r="GA42" s="527" t="str">
        <f t="shared" si="148"/>
        <v/>
      </c>
      <c r="GB42" s="527" t="str">
        <f t="shared" si="148"/>
        <v/>
      </c>
    </row>
    <row r="43" spans="1:184" s="41" customFormat="1">
      <c r="A43" s="461"/>
      <c r="B43" s="60"/>
      <c r="C43" s="461"/>
      <c r="D43" s="528" t="s">
        <v>282</v>
      </c>
      <c r="E43" s="529" t="str">
        <f>+IF(ISERROR(E41*E42),"",E41*E42)</f>
        <v/>
      </c>
      <c r="F43" s="529" t="str">
        <f t="shared" ref="F43:AZ43" si="149">+IF(ISERROR(F41*F42),"",F41*F42)</f>
        <v/>
      </c>
      <c r="G43" s="529" t="str">
        <f t="shared" si="149"/>
        <v/>
      </c>
      <c r="H43" s="529" t="str">
        <f t="shared" si="149"/>
        <v/>
      </c>
      <c r="I43" s="529">
        <f t="shared" si="149"/>
        <v>850.33999999999992</v>
      </c>
      <c r="J43" s="529">
        <f t="shared" si="149"/>
        <v>942.19999999999993</v>
      </c>
      <c r="K43" s="529">
        <f t="shared" si="149"/>
        <v>1019.81</v>
      </c>
      <c r="L43" s="529">
        <f t="shared" si="149"/>
        <v>989.56999999999994</v>
      </c>
      <c r="M43" s="529">
        <f t="shared" si="149"/>
        <v>949.36999999999989</v>
      </c>
      <c r="N43" s="529" t="str">
        <f t="shared" si="149"/>
        <v/>
      </c>
      <c r="O43" s="529" t="str">
        <f t="shared" si="149"/>
        <v/>
      </c>
      <c r="P43" s="529" t="str">
        <f t="shared" si="149"/>
        <v/>
      </c>
      <c r="Q43" s="529" t="str">
        <f t="shared" si="149"/>
        <v/>
      </c>
      <c r="R43" s="529" t="str">
        <f t="shared" si="149"/>
        <v/>
      </c>
      <c r="S43" s="529" t="str">
        <f t="shared" si="149"/>
        <v/>
      </c>
      <c r="T43" s="529" t="str">
        <f t="shared" si="149"/>
        <v/>
      </c>
      <c r="U43" s="529">
        <f t="shared" si="149"/>
        <v>839.39</v>
      </c>
      <c r="V43" s="529">
        <f t="shared" si="149"/>
        <v>953.68</v>
      </c>
      <c r="W43" s="529">
        <f t="shared" si="149"/>
        <v>990.34999999999991</v>
      </c>
      <c r="X43" s="529">
        <f t="shared" si="149"/>
        <v>990.27</v>
      </c>
      <c r="Y43" s="529">
        <f t="shared" si="149"/>
        <v>946.26</v>
      </c>
      <c r="Z43" s="529" t="str">
        <f t="shared" si="149"/>
        <v/>
      </c>
      <c r="AA43" s="529" t="str">
        <f t="shared" si="149"/>
        <v/>
      </c>
      <c r="AB43" s="529" t="str">
        <f t="shared" si="149"/>
        <v/>
      </c>
      <c r="AC43" s="529" t="str">
        <f t="shared" si="149"/>
        <v/>
      </c>
      <c r="AD43" s="529" t="str">
        <f t="shared" si="149"/>
        <v/>
      </c>
      <c r="AE43" s="529" t="str">
        <f t="shared" si="149"/>
        <v/>
      </c>
      <c r="AF43" s="529" t="str">
        <f t="shared" si="149"/>
        <v/>
      </c>
      <c r="AG43" s="529">
        <f t="shared" si="149"/>
        <v>822.36</v>
      </c>
      <c r="AH43" s="529">
        <f t="shared" si="149"/>
        <v>951.44999999999993</v>
      </c>
      <c r="AI43" s="529">
        <f t="shared" si="149"/>
        <v>987.69</v>
      </c>
      <c r="AJ43" s="529">
        <f t="shared" si="149"/>
        <v>985.36</v>
      </c>
      <c r="AK43" s="529">
        <f t="shared" si="149"/>
        <v>935.38000000000011</v>
      </c>
      <c r="AL43" s="529" t="str">
        <f t="shared" si="149"/>
        <v/>
      </c>
      <c r="AM43" s="529" t="str">
        <f t="shared" si="149"/>
        <v/>
      </c>
      <c r="AN43" s="529" t="str">
        <f t="shared" si="149"/>
        <v/>
      </c>
      <c r="AO43" s="529" t="str">
        <f t="shared" si="149"/>
        <v/>
      </c>
      <c r="AP43" s="529" t="str">
        <f t="shared" si="149"/>
        <v/>
      </c>
      <c r="AQ43" s="529" t="str">
        <f t="shared" si="149"/>
        <v/>
      </c>
      <c r="AR43" s="529" t="str">
        <f t="shared" si="149"/>
        <v/>
      </c>
      <c r="AS43" s="529">
        <f t="shared" si="149"/>
        <v>848.4899999999999</v>
      </c>
      <c r="AT43" s="529">
        <f t="shared" si="149"/>
        <v>955.69</v>
      </c>
      <c r="AU43" s="529">
        <f t="shared" si="149"/>
        <v>986.64</v>
      </c>
      <c r="AV43" s="529">
        <f t="shared" si="149"/>
        <v>998.14999999999986</v>
      </c>
      <c r="AW43" s="529">
        <f t="shared" si="149"/>
        <v>942.05</v>
      </c>
      <c r="AX43" s="529" t="str">
        <f t="shared" si="149"/>
        <v/>
      </c>
      <c r="AY43" s="529" t="str">
        <f t="shared" si="149"/>
        <v/>
      </c>
      <c r="AZ43" s="529" t="str">
        <f t="shared" si="149"/>
        <v/>
      </c>
      <c r="BA43" s="529" t="str">
        <f t="shared" ref="BA43:DL43" si="150">+IF(ISERROR(BA41*BA42),"",BA41*BA42)</f>
        <v/>
      </c>
      <c r="BB43" s="529" t="str">
        <f t="shared" si="150"/>
        <v/>
      </c>
      <c r="BC43" s="529" t="str">
        <f t="shared" si="150"/>
        <v/>
      </c>
      <c r="BD43" s="529" t="str">
        <f t="shared" si="150"/>
        <v/>
      </c>
      <c r="BE43" s="529">
        <f t="shared" si="150"/>
        <v>807.69</v>
      </c>
      <c r="BF43" s="529">
        <f t="shared" si="150"/>
        <v>918.13</v>
      </c>
      <c r="BG43" s="529">
        <f t="shared" si="150"/>
        <v>951.36</v>
      </c>
      <c r="BH43" s="529">
        <f t="shared" si="150"/>
        <v>963.81</v>
      </c>
      <c r="BI43" s="529">
        <f t="shared" si="150"/>
        <v>889.41</v>
      </c>
      <c r="BJ43" s="529" t="str">
        <f t="shared" si="150"/>
        <v/>
      </c>
      <c r="BK43" s="529" t="str">
        <f t="shared" si="150"/>
        <v/>
      </c>
      <c r="BL43" s="529" t="str">
        <f t="shared" si="150"/>
        <v/>
      </c>
      <c r="BM43" s="529" t="str">
        <f t="shared" si="150"/>
        <v/>
      </c>
      <c r="BN43" s="529" t="str">
        <f t="shared" si="150"/>
        <v/>
      </c>
      <c r="BO43" s="529" t="str">
        <f t="shared" si="150"/>
        <v/>
      </c>
      <c r="BP43" s="529" t="str">
        <f t="shared" si="150"/>
        <v/>
      </c>
      <c r="BQ43" s="529">
        <f t="shared" si="150"/>
        <v>933.12000000000012</v>
      </c>
      <c r="BR43" s="529">
        <f t="shared" si="150"/>
        <v>938</v>
      </c>
      <c r="BS43" s="529">
        <f t="shared" si="150"/>
        <v>985.84999999999991</v>
      </c>
      <c r="BT43" s="529">
        <f t="shared" si="150"/>
        <v>993.00000000000011</v>
      </c>
      <c r="BU43" s="529">
        <f t="shared" si="150"/>
        <v>849.03</v>
      </c>
      <c r="BV43" s="529" t="str">
        <f t="shared" si="150"/>
        <v/>
      </c>
      <c r="BW43" s="529" t="str">
        <f t="shared" si="150"/>
        <v/>
      </c>
      <c r="BX43" s="529" t="str">
        <f t="shared" si="150"/>
        <v/>
      </c>
      <c r="BY43" s="529" t="str">
        <f t="shared" si="150"/>
        <v/>
      </c>
      <c r="BZ43" s="529" t="str">
        <f t="shared" si="150"/>
        <v/>
      </c>
      <c r="CA43" s="529" t="str">
        <f t="shared" si="150"/>
        <v/>
      </c>
      <c r="CB43" s="529" t="str">
        <f t="shared" si="150"/>
        <v/>
      </c>
      <c r="CC43" s="529">
        <f t="shared" si="150"/>
        <v>862.31</v>
      </c>
      <c r="CD43" s="529">
        <f t="shared" si="150"/>
        <v>966.93999999999994</v>
      </c>
      <c r="CE43" s="529">
        <f t="shared" si="150"/>
        <v>1084.0899999999999</v>
      </c>
      <c r="CF43" s="529">
        <f t="shared" si="150"/>
        <v>1083.3999999999999</v>
      </c>
      <c r="CG43" s="529">
        <f t="shared" si="150"/>
        <v>998.49</v>
      </c>
      <c r="CH43" s="529" t="str">
        <f t="shared" si="150"/>
        <v/>
      </c>
      <c r="CI43" s="529" t="str">
        <f t="shared" si="150"/>
        <v/>
      </c>
      <c r="CJ43" s="529" t="str">
        <f t="shared" si="150"/>
        <v/>
      </c>
      <c r="CK43" s="529" t="str">
        <f t="shared" si="150"/>
        <v/>
      </c>
      <c r="CL43" s="529" t="str">
        <f t="shared" si="150"/>
        <v/>
      </c>
      <c r="CM43" s="529" t="str">
        <f t="shared" si="150"/>
        <v/>
      </c>
      <c r="CN43" s="529" t="str">
        <f t="shared" si="150"/>
        <v/>
      </c>
      <c r="CO43" s="529">
        <f t="shared" si="150"/>
        <v>914.53</v>
      </c>
      <c r="CP43" s="529">
        <f t="shared" si="150"/>
        <v>1046.52</v>
      </c>
      <c r="CQ43" s="529">
        <f t="shared" si="150"/>
        <v>1131.1099999999999</v>
      </c>
      <c r="CR43" s="529">
        <f t="shared" si="150"/>
        <v>1114.9299999999998</v>
      </c>
      <c r="CS43" s="529">
        <f t="shared" si="150"/>
        <v>1052.99</v>
      </c>
      <c r="CT43" s="529" t="str">
        <f t="shared" si="150"/>
        <v/>
      </c>
      <c r="CU43" s="529" t="str">
        <f t="shared" si="150"/>
        <v/>
      </c>
      <c r="CV43" s="529" t="str">
        <f t="shared" si="150"/>
        <v/>
      </c>
      <c r="CW43" s="529" t="str">
        <f t="shared" si="150"/>
        <v/>
      </c>
      <c r="CX43" s="529" t="str">
        <f t="shared" si="150"/>
        <v/>
      </c>
      <c r="CY43" s="529" t="str">
        <f t="shared" si="150"/>
        <v/>
      </c>
      <c r="CZ43" s="529" t="str">
        <f t="shared" si="150"/>
        <v/>
      </c>
      <c r="DA43" s="529">
        <f t="shared" si="150"/>
        <v>941.83</v>
      </c>
      <c r="DB43" s="529">
        <f t="shared" si="150"/>
        <v>1071.5700000000002</v>
      </c>
      <c r="DC43" s="529">
        <f t="shared" si="150"/>
        <v>1105.6400000000001</v>
      </c>
      <c r="DD43" s="529">
        <f t="shared" si="150"/>
        <v>1118.82</v>
      </c>
      <c r="DE43" s="529">
        <f t="shared" si="150"/>
        <v>1050.3800000000001</v>
      </c>
      <c r="DF43" s="529" t="str">
        <f t="shared" si="150"/>
        <v/>
      </c>
      <c r="DG43" s="529" t="str">
        <f t="shared" si="150"/>
        <v/>
      </c>
      <c r="DH43" s="529" t="str">
        <f t="shared" si="150"/>
        <v/>
      </c>
      <c r="DI43" s="529" t="str">
        <f t="shared" si="150"/>
        <v/>
      </c>
      <c r="DJ43" s="529" t="str">
        <f t="shared" si="150"/>
        <v/>
      </c>
      <c r="DK43" s="529" t="str">
        <f t="shared" si="150"/>
        <v/>
      </c>
      <c r="DL43" s="529" t="str">
        <f t="shared" si="150"/>
        <v/>
      </c>
      <c r="DM43" s="529">
        <f t="shared" ref="DM43:FX43" si="151">+IF(ISERROR(DM41*DM42),"",DM41*DM42)</f>
        <v>903.68000000000006</v>
      </c>
      <c r="DN43" s="529">
        <f t="shared" si="151"/>
        <v>1063.3399999999999</v>
      </c>
      <c r="DO43" s="529">
        <f t="shared" si="151"/>
        <v>1110.26</v>
      </c>
      <c r="DP43" s="529">
        <f t="shared" si="151"/>
        <v>1120.3399999999999</v>
      </c>
      <c r="DQ43" s="529">
        <f t="shared" si="151"/>
        <v>1038.44</v>
      </c>
      <c r="DR43" s="529" t="str">
        <f t="shared" si="151"/>
        <v/>
      </c>
      <c r="DS43" s="529" t="str">
        <f t="shared" si="151"/>
        <v/>
      </c>
      <c r="DT43" s="529" t="str">
        <f t="shared" si="151"/>
        <v/>
      </c>
      <c r="DU43" s="529" t="str">
        <f t="shared" si="151"/>
        <v/>
      </c>
      <c r="DV43" s="529" t="str">
        <f t="shared" si="151"/>
        <v/>
      </c>
      <c r="DW43" s="529" t="str">
        <f t="shared" si="151"/>
        <v/>
      </c>
      <c r="DX43" s="529" t="str">
        <f t="shared" si="151"/>
        <v/>
      </c>
      <c r="DY43" s="529">
        <f t="shared" si="151"/>
        <v>893.94</v>
      </c>
      <c r="DZ43" s="529">
        <f t="shared" si="151"/>
        <v>1037.68</v>
      </c>
      <c r="EA43" s="529">
        <f t="shared" si="151"/>
        <v>1102.78</v>
      </c>
      <c r="EB43" s="529">
        <f t="shared" si="151"/>
        <v>1111.3799999999999</v>
      </c>
      <c r="EC43" s="529">
        <f t="shared" si="151"/>
        <v>1036.04</v>
      </c>
      <c r="ED43" s="529" t="str">
        <f t="shared" si="151"/>
        <v/>
      </c>
      <c r="EE43" s="529" t="str">
        <f t="shared" si="151"/>
        <v/>
      </c>
      <c r="EF43" s="529" t="str">
        <f t="shared" si="151"/>
        <v/>
      </c>
      <c r="EG43" s="529" t="str">
        <f t="shared" si="151"/>
        <v/>
      </c>
      <c r="EH43" s="529" t="str">
        <f t="shared" si="151"/>
        <v/>
      </c>
      <c r="EI43" s="529" t="str">
        <f t="shared" si="151"/>
        <v/>
      </c>
      <c r="EJ43" s="529" t="str">
        <f t="shared" si="151"/>
        <v/>
      </c>
      <c r="EK43" s="529">
        <f t="shared" si="151"/>
        <v>914.46</v>
      </c>
      <c r="EL43" s="529">
        <f t="shared" si="151"/>
        <v>1038.6499999999999</v>
      </c>
      <c r="EM43" s="529">
        <f t="shared" si="151"/>
        <v>1104.93</v>
      </c>
      <c r="EN43" s="529">
        <f t="shared" si="151"/>
        <v>1103.6699999999998</v>
      </c>
      <c r="EO43" s="529">
        <f t="shared" si="151"/>
        <v>1045.0899999999999</v>
      </c>
      <c r="EP43" s="529" t="str">
        <f t="shared" si="151"/>
        <v/>
      </c>
      <c r="EQ43" s="529" t="str">
        <f t="shared" si="151"/>
        <v/>
      </c>
      <c r="ER43" s="529" t="str">
        <f t="shared" si="151"/>
        <v/>
      </c>
      <c r="ES43" s="529" t="str">
        <f t="shared" si="151"/>
        <v/>
      </c>
      <c r="ET43" s="529" t="str">
        <f t="shared" si="151"/>
        <v/>
      </c>
      <c r="EU43" s="529" t="str">
        <f t="shared" si="151"/>
        <v/>
      </c>
      <c r="EV43" s="529" t="str">
        <f t="shared" si="151"/>
        <v/>
      </c>
      <c r="EW43" s="529">
        <f t="shared" si="151"/>
        <v>937.25000000000011</v>
      </c>
      <c r="EX43" s="529">
        <f t="shared" si="151"/>
        <v>1025.33</v>
      </c>
      <c r="EY43" s="529">
        <f t="shared" si="151"/>
        <v>1093.1099999999999</v>
      </c>
      <c r="EZ43" s="529">
        <f t="shared" si="151"/>
        <v>1096.57</v>
      </c>
      <c r="FA43" s="529">
        <f t="shared" si="151"/>
        <v>1026.31</v>
      </c>
      <c r="FB43" s="529" t="str">
        <f t="shared" si="151"/>
        <v/>
      </c>
      <c r="FC43" s="529" t="str">
        <f t="shared" si="151"/>
        <v/>
      </c>
      <c r="FD43" s="529" t="str">
        <f t="shared" si="151"/>
        <v/>
      </c>
      <c r="FE43" s="529" t="str">
        <f t="shared" si="151"/>
        <v/>
      </c>
      <c r="FF43" s="529" t="str">
        <f t="shared" si="151"/>
        <v/>
      </c>
      <c r="FG43" s="529" t="str">
        <f t="shared" si="151"/>
        <v/>
      </c>
      <c r="FH43" s="529" t="str">
        <f t="shared" si="151"/>
        <v/>
      </c>
      <c r="FI43" s="529">
        <f t="shared" si="151"/>
        <v>992.04000000000008</v>
      </c>
      <c r="FJ43" s="529">
        <f t="shared" si="151"/>
        <v>1008.62</v>
      </c>
      <c r="FK43" s="529">
        <f t="shared" si="151"/>
        <v>1086.08</v>
      </c>
      <c r="FL43" s="529">
        <f t="shared" si="151"/>
        <v>1085.8699999999999</v>
      </c>
      <c r="FM43" s="529">
        <f t="shared" si="151"/>
        <v>1010.97</v>
      </c>
      <c r="FN43" s="529" t="str">
        <f t="shared" si="151"/>
        <v/>
      </c>
      <c r="FO43" s="529" t="str">
        <f t="shared" si="151"/>
        <v/>
      </c>
      <c r="FP43" s="529" t="str">
        <f t="shared" si="151"/>
        <v/>
      </c>
      <c r="FQ43" s="529" t="str">
        <f t="shared" si="151"/>
        <v/>
      </c>
      <c r="FR43" s="529" t="str">
        <f t="shared" si="151"/>
        <v/>
      </c>
      <c r="FS43" s="529" t="str">
        <f t="shared" si="151"/>
        <v/>
      </c>
      <c r="FT43" s="529" t="str">
        <f t="shared" si="151"/>
        <v/>
      </c>
      <c r="FU43" s="529">
        <f t="shared" si="151"/>
        <v>873.21</v>
      </c>
      <c r="FV43" s="529">
        <f t="shared" si="151"/>
        <v>1005.56</v>
      </c>
      <c r="FW43" s="529">
        <f t="shared" si="151"/>
        <v>1079.99</v>
      </c>
      <c r="FX43" s="529">
        <f t="shared" si="151"/>
        <v>1071.6200000000001</v>
      </c>
      <c r="FY43" s="529">
        <f t="shared" ref="FY43:GB43" si="152">+IF(ISERROR(FY41*FY42),"",FY41*FY42)</f>
        <v>969.34</v>
      </c>
      <c r="FZ43" s="529" t="str">
        <f t="shared" si="152"/>
        <v/>
      </c>
      <c r="GA43" s="529" t="str">
        <f t="shared" si="152"/>
        <v/>
      </c>
      <c r="GB43" s="529" t="str">
        <f t="shared" si="152"/>
        <v/>
      </c>
    </row>
    <row r="44" spans="1:184" s="14" customFormat="1">
      <c r="A44" s="41"/>
      <c r="B44" s="60"/>
      <c r="C44" s="41"/>
      <c r="D44" s="511" t="s">
        <v>279</v>
      </c>
      <c r="E44" s="513"/>
      <c r="F44" s="513"/>
      <c r="G44" s="513"/>
      <c r="H44" s="513"/>
      <c r="I44" s="514">
        <v>4824</v>
      </c>
      <c r="J44" s="514">
        <v>4824</v>
      </c>
      <c r="K44" s="514">
        <v>4824</v>
      </c>
      <c r="L44" s="514">
        <v>4824</v>
      </c>
      <c r="M44" s="514">
        <v>4824</v>
      </c>
      <c r="N44" s="515"/>
      <c r="O44" s="515"/>
      <c r="P44" s="515"/>
      <c r="Q44" s="515"/>
      <c r="R44" s="515"/>
      <c r="S44" s="515"/>
      <c r="T44" s="516"/>
      <c r="U44" s="514">
        <v>4824</v>
      </c>
      <c r="V44" s="514">
        <v>4824</v>
      </c>
      <c r="W44" s="514">
        <v>4824</v>
      </c>
      <c r="X44" s="514">
        <v>4824</v>
      </c>
      <c r="Y44" s="514">
        <v>4824</v>
      </c>
      <c r="Z44" s="516"/>
      <c r="AA44" s="516"/>
      <c r="AB44" s="516"/>
      <c r="AC44" s="516"/>
      <c r="AD44" s="516"/>
      <c r="AE44" s="516"/>
      <c r="AF44" s="516"/>
      <c r="AG44" s="517">
        <v>4087</v>
      </c>
      <c r="AH44" s="517">
        <v>4087</v>
      </c>
      <c r="AI44" s="517">
        <v>4087</v>
      </c>
      <c r="AJ44" s="517">
        <v>4087</v>
      </c>
      <c r="AK44" s="517">
        <v>4087</v>
      </c>
      <c r="AL44" s="656"/>
      <c r="AM44" s="656"/>
      <c r="AN44" s="656"/>
      <c r="AO44" s="656"/>
      <c r="AP44" s="656"/>
      <c r="AQ44" s="656"/>
      <c r="AR44" s="656"/>
      <c r="AS44" s="517">
        <v>4087</v>
      </c>
      <c r="AT44" s="517">
        <v>4087</v>
      </c>
      <c r="AU44" s="517">
        <v>4087</v>
      </c>
      <c r="AV44" s="517">
        <v>4087</v>
      </c>
      <c r="AW44" s="517">
        <v>4087</v>
      </c>
      <c r="AX44" s="517"/>
      <c r="AY44" s="517"/>
      <c r="AZ44" s="517"/>
      <c r="BA44" s="517" t="str">
        <f>+IF(ISBLANK(AO44),"",AO44)</f>
        <v/>
      </c>
      <c r="BB44" s="517" t="str">
        <f t="shared" ref="BB44:DM44" si="153">+IF(ISBLANK(AP44),"",AP44)</f>
        <v/>
      </c>
      <c r="BC44" s="517" t="str">
        <f t="shared" si="153"/>
        <v/>
      </c>
      <c r="BD44" s="517" t="str">
        <f t="shared" si="153"/>
        <v/>
      </c>
      <c r="BE44" s="517">
        <f t="shared" si="153"/>
        <v>4087</v>
      </c>
      <c r="BF44" s="517">
        <f t="shared" si="153"/>
        <v>4087</v>
      </c>
      <c r="BG44" s="517">
        <f t="shared" si="153"/>
        <v>4087</v>
      </c>
      <c r="BH44" s="517">
        <f t="shared" si="153"/>
        <v>4087</v>
      </c>
      <c r="BI44" s="517">
        <f t="shared" si="153"/>
        <v>4087</v>
      </c>
      <c r="BJ44" s="517" t="str">
        <f t="shared" si="153"/>
        <v/>
      </c>
      <c r="BK44" s="517" t="str">
        <f t="shared" si="153"/>
        <v/>
      </c>
      <c r="BL44" s="517" t="str">
        <f t="shared" si="153"/>
        <v/>
      </c>
      <c r="BM44" s="517" t="str">
        <f t="shared" si="153"/>
        <v/>
      </c>
      <c r="BN44" s="517" t="str">
        <f t="shared" si="153"/>
        <v/>
      </c>
      <c r="BO44" s="517" t="str">
        <f t="shared" si="153"/>
        <v/>
      </c>
      <c r="BP44" s="517" t="str">
        <f t="shared" si="153"/>
        <v/>
      </c>
      <c r="BQ44" s="517">
        <f t="shared" si="153"/>
        <v>4087</v>
      </c>
      <c r="BR44" s="517">
        <f t="shared" si="153"/>
        <v>4087</v>
      </c>
      <c r="BS44" s="517">
        <f t="shared" si="153"/>
        <v>4087</v>
      </c>
      <c r="BT44" s="517">
        <f t="shared" si="153"/>
        <v>4087</v>
      </c>
      <c r="BU44" s="517">
        <f t="shared" si="153"/>
        <v>4087</v>
      </c>
      <c r="BV44" s="517" t="str">
        <f t="shared" si="153"/>
        <v/>
      </c>
      <c r="BW44" s="517" t="str">
        <f t="shared" si="153"/>
        <v/>
      </c>
      <c r="BX44" s="517" t="str">
        <f t="shared" si="153"/>
        <v/>
      </c>
      <c r="BY44" s="517" t="str">
        <f t="shared" si="153"/>
        <v/>
      </c>
      <c r="BZ44" s="517" t="str">
        <f t="shared" si="153"/>
        <v/>
      </c>
      <c r="CA44" s="517" t="str">
        <f t="shared" si="153"/>
        <v/>
      </c>
      <c r="CB44" s="517" t="str">
        <f t="shared" si="153"/>
        <v/>
      </c>
      <c r="CC44" s="517">
        <f t="shared" si="153"/>
        <v>4087</v>
      </c>
      <c r="CD44" s="517">
        <f t="shared" si="153"/>
        <v>4087</v>
      </c>
      <c r="CE44" s="517">
        <f t="shared" si="153"/>
        <v>4087</v>
      </c>
      <c r="CF44" s="517">
        <f t="shared" si="153"/>
        <v>4087</v>
      </c>
      <c r="CG44" s="517">
        <f t="shared" si="153"/>
        <v>4087</v>
      </c>
      <c r="CH44" s="517" t="str">
        <f t="shared" si="153"/>
        <v/>
      </c>
      <c r="CI44" s="517" t="str">
        <f t="shared" si="153"/>
        <v/>
      </c>
      <c r="CJ44" s="517" t="str">
        <f t="shared" si="153"/>
        <v/>
      </c>
      <c r="CK44" s="517" t="str">
        <f t="shared" si="153"/>
        <v/>
      </c>
      <c r="CL44" s="517" t="str">
        <f t="shared" si="153"/>
        <v/>
      </c>
      <c r="CM44" s="517" t="str">
        <f t="shared" si="153"/>
        <v/>
      </c>
      <c r="CN44" s="517" t="str">
        <f t="shared" si="153"/>
        <v/>
      </c>
      <c r="CO44" s="517">
        <f t="shared" si="153"/>
        <v>4087</v>
      </c>
      <c r="CP44" s="517">
        <f t="shared" si="153"/>
        <v>4087</v>
      </c>
      <c r="CQ44" s="517">
        <f t="shared" si="153"/>
        <v>4087</v>
      </c>
      <c r="CR44" s="517">
        <f t="shared" si="153"/>
        <v>4087</v>
      </c>
      <c r="CS44" s="517">
        <f t="shared" si="153"/>
        <v>4087</v>
      </c>
      <c r="CT44" s="517" t="str">
        <f t="shared" si="153"/>
        <v/>
      </c>
      <c r="CU44" s="517" t="str">
        <f t="shared" si="153"/>
        <v/>
      </c>
      <c r="CV44" s="517" t="str">
        <f t="shared" si="153"/>
        <v/>
      </c>
      <c r="CW44" s="517" t="str">
        <f t="shared" si="153"/>
        <v/>
      </c>
      <c r="CX44" s="517" t="str">
        <f t="shared" si="153"/>
        <v/>
      </c>
      <c r="CY44" s="517" t="str">
        <f t="shared" si="153"/>
        <v/>
      </c>
      <c r="CZ44" s="517" t="str">
        <f t="shared" si="153"/>
        <v/>
      </c>
      <c r="DA44" s="517">
        <f t="shared" si="153"/>
        <v>4087</v>
      </c>
      <c r="DB44" s="517">
        <f t="shared" si="153"/>
        <v>4087</v>
      </c>
      <c r="DC44" s="517">
        <f t="shared" si="153"/>
        <v>4087</v>
      </c>
      <c r="DD44" s="517">
        <f t="shared" si="153"/>
        <v>4087</v>
      </c>
      <c r="DE44" s="517">
        <f t="shared" si="153"/>
        <v>4087</v>
      </c>
      <c r="DF44" s="517" t="str">
        <f t="shared" si="153"/>
        <v/>
      </c>
      <c r="DG44" s="517" t="str">
        <f t="shared" si="153"/>
        <v/>
      </c>
      <c r="DH44" s="517" t="str">
        <f t="shared" si="153"/>
        <v/>
      </c>
      <c r="DI44" s="517" t="str">
        <f t="shared" si="153"/>
        <v/>
      </c>
      <c r="DJ44" s="517" t="str">
        <f t="shared" si="153"/>
        <v/>
      </c>
      <c r="DK44" s="517" t="str">
        <f t="shared" si="153"/>
        <v/>
      </c>
      <c r="DL44" s="517" t="str">
        <f t="shared" si="153"/>
        <v/>
      </c>
      <c r="DM44" s="517">
        <f t="shared" si="153"/>
        <v>4087</v>
      </c>
      <c r="DN44" s="517">
        <f t="shared" ref="DN44:FY44" si="154">+IF(ISBLANK(DB44),"",DB44)</f>
        <v>4087</v>
      </c>
      <c r="DO44" s="517">
        <f t="shared" si="154"/>
        <v>4087</v>
      </c>
      <c r="DP44" s="517">
        <f t="shared" si="154"/>
        <v>4087</v>
      </c>
      <c r="DQ44" s="517">
        <f t="shared" si="154"/>
        <v>4087</v>
      </c>
      <c r="DR44" s="517" t="str">
        <f t="shared" si="154"/>
        <v/>
      </c>
      <c r="DS44" s="517" t="str">
        <f t="shared" si="154"/>
        <v/>
      </c>
      <c r="DT44" s="517" t="str">
        <f t="shared" si="154"/>
        <v/>
      </c>
      <c r="DU44" s="517" t="str">
        <f t="shared" si="154"/>
        <v/>
      </c>
      <c r="DV44" s="517" t="str">
        <f t="shared" si="154"/>
        <v/>
      </c>
      <c r="DW44" s="517" t="str">
        <f t="shared" si="154"/>
        <v/>
      </c>
      <c r="DX44" s="517" t="str">
        <f t="shared" si="154"/>
        <v/>
      </c>
      <c r="DY44" s="517">
        <f t="shared" si="154"/>
        <v>4087</v>
      </c>
      <c r="DZ44" s="517">
        <f t="shared" si="154"/>
        <v>4087</v>
      </c>
      <c r="EA44" s="517">
        <f t="shared" si="154"/>
        <v>4087</v>
      </c>
      <c r="EB44" s="517">
        <f t="shared" si="154"/>
        <v>4087</v>
      </c>
      <c r="EC44" s="517">
        <f t="shared" si="154"/>
        <v>4087</v>
      </c>
      <c r="ED44" s="517" t="str">
        <f t="shared" si="154"/>
        <v/>
      </c>
      <c r="EE44" s="517" t="str">
        <f t="shared" si="154"/>
        <v/>
      </c>
      <c r="EF44" s="517" t="str">
        <f t="shared" si="154"/>
        <v/>
      </c>
      <c r="EG44" s="517" t="str">
        <f t="shared" si="154"/>
        <v/>
      </c>
      <c r="EH44" s="517" t="str">
        <f t="shared" si="154"/>
        <v/>
      </c>
      <c r="EI44" s="517" t="str">
        <f t="shared" si="154"/>
        <v/>
      </c>
      <c r="EJ44" s="517" t="str">
        <f t="shared" si="154"/>
        <v/>
      </c>
      <c r="EK44" s="517">
        <f t="shared" si="154"/>
        <v>4087</v>
      </c>
      <c r="EL44" s="517">
        <f t="shared" si="154"/>
        <v>4087</v>
      </c>
      <c r="EM44" s="517">
        <f t="shared" si="154"/>
        <v>4087</v>
      </c>
      <c r="EN44" s="517">
        <f t="shared" si="154"/>
        <v>4087</v>
      </c>
      <c r="EO44" s="517">
        <f t="shared" si="154"/>
        <v>4087</v>
      </c>
      <c r="EP44" s="517" t="str">
        <f t="shared" si="154"/>
        <v/>
      </c>
      <c r="EQ44" s="517" t="str">
        <f t="shared" si="154"/>
        <v/>
      </c>
      <c r="ER44" s="517" t="str">
        <f t="shared" si="154"/>
        <v/>
      </c>
      <c r="ES44" s="517" t="str">
        <f t="shared" si="154"/>
        <v/>
      </c>
      <c r="ET44" s="517" t="str">
        <f t="shared" si="154"/>
        <v/>
      </c>
      <c r="EU44" s="517" t="str">
        <f t="shared" si="154"/>
        <v/>
      </c>
      <c r="EV44" s="517" t="str">
        <f t="shared" si="154"/>
        <v/>
      </c>
      <c r="EW44" s="517">
        <f t="shared" si="154"/>
        <v>4087</v>
      </c>
      <c r="EX44" s="517">
        <f t="shared" si="154"/>
        <v>4087</v>
      </c>
      <c r="EY44" s="517">
        <f t="shared" si="154"/>
        <v>4087</v>
      </c>
      <c r="EZ44" s="517">
        <f t="shared" si="154"/>
        <v>4087</v>
      </c>
      <c r="FA44" s="517">
        <f t="shared" si="154"/>
        <v>4087</v>
      </c>
      <c r="FB44" s="517" t="str">
        <f t="shared" si="154"/>
        <v/>
      </c>
      <c r="FC44" s="517" t="str">
        <f t="shared" si="154"/>
        <v/>
      </c>
      <c r="FD44" s="517" t="str">
        <f t="shared" si="154"/>
        <v/>
      </c>
      <c r="FE44" s="517" t="str">
        <f t="shared" si="154"/>
        <v/>
      </c>
      <c r="FF44" s="517" t="str">
        <f t="shared" si="154"/>
        <v/>
      </c>
      <c r="FG44" s="517" t="str">
        <f t="shared" si="154"/>
        <v/>
      </c>
      <c r="FH44" s="517" t="str">
        <f t="shared" si="154"/>
        <v/>
      </c>
      <c r="FI44" s="517">
        <f t="shared" si="154"/>
        <v>4087</v>
      </c>
      <c r="FJ44" s="517">
        <f t="shared" si="154"/>
        <v>4087</v>
      </c>
      <c r="FK44" s="517">
        <f t="shared" si="154"/>
        <v>4087</v>
      </c>
      <c r="FL44" s="517">
        <f t="shared" si="154"/>
        <v>4087</v>
      </c>
      <c r="FM44" s="517">
        <f t="shared" si="154"/>
        <v>4087</v>
      </c>
      <c r="FN44" s="517" t="str">
        <f t="shared" si="154"/>
        <v/>
      </c>
      <c r="FO44" s="517" t="str">
        <f t="shared" si="154"/>
        <v/>
      </c>
      <c r="FP44" s="517" t="str">
        <f t="shared" si="154"/>
        <v/>
      </c>
      <c r="FQ44" s="517" t="str">
        <f t="shared" si="154"/>
        <v/>
      </c>
      <c r="FR44" s="517" t="str">
        <f t="shared" si="154"/>
        <v/>
      </c>
      <c r="FS44" s="517" t="str">
        <f t="shared" si="154"/>
        <v/>
      </c>
      <c r="FT44" s="517" t="str">
        <f t="shared" si="154"/>
        <v/>
      </c>
      <c r="FU44" s="517">
        <f t="shared" si="154"/>
        <v>4087</v>
      </c>
      <c r="FV44" s="517">
        <f t="shared" si="154"/>
        <v>4087</v>
      </c>
      <c r="FW44" s="517">
        <f t="shared" si="154"/>
        <v>4087</v>
      </c>
      <c r="FX44" s="517">
        <f t="shared" si="154"/>
        <v>4087</v>
      </c>
      <c r="FY44" s="517">
        <f t="shared" si="154"/>
        <v>4087</v>
      </c>
      <c r="FZ44" s="517" t="str">
        <f t="shared" ref="FZ44:GB44" si="155">+IF(ISBLANK(FN44),"",FN44)</f>
        <v/>
      </c>
      <c r="GA44" s="517" t="str">
        <f t="shared" si="155"/>
        <v/>
      </c>
      <c r="GB44" s="517" t="str">
        <f t="shared" si="155"/>
        <v/>
      </c>
    </row>
    <row r="45" spans="1:184">
      <c r="C45" s="41"/>
      <c r="D45" s="532" t="s">
        <v>280</v>
      </c>
      <c r="E45" s="668" t="str">
        <f t="shared" ref="E45:AV45" si="156">+IF(OR(MONTH(E40)&lt;5,MONTH(E40)&gt;9),"",IF(MONTH(E40)=5,I44-I41,D45-E41))</f>
        <v/>
      </c>
      <c r="F45" s="668" t="str">
        <f t="shared" si="156"/>
        <v/>
      </c>
      <c r="G45" s="668" t="str">
        <f t="shared" si="156"/>
        <v/>
      </c>
      <c r="H45" s="668" t="str">
        <f t="shared" si="156"/>
        <v/>
      </c>
      <c r="I45" s="668">
        <f t="shared" si="156"/>
        <v>3874.63</v>
      </c>
      <c r="J45" s="668">
        <f t="shared" si="156"/>
        <v>2932.4300000000003</v>
      </c>
      <c r="K45" s="668">
        <f t="shared" si="156"/>
        <v>1912.6200000000003</v>
      </c>
      <c r="L45" s="668">
        <f t="shared" si="156"/>
        <v>923.05000000000041</v>
      </c>
      <c r="M45" s="668">
        <f t="shared" si="156"/>
        <v>-26.319999999999482</v>
      </c>
      <c r="N45" s="668" t="str">
        <f t="shared" si="156"/>
        <v/>
      </c>
      <c r="O45" s="668" t="str">
        <f t="shared" si="156"/>
        <v/>
      </c>
      <c r="P45" s="668" t="str">
        <f t="shared" si="156"/>
        <v/>
      </c>
      <c r="Q45" s="668" t="str">
        <f t="shared" si="156"/>
        <v/>
      </c>
      <c r="R45" s="668" t="str">
        <f t="shared" si="156"/>
        <v/>
      </c>
      <c r="S45" s="668" t="str">
        <f t="shared" si="156"/>
        <v/>
      </c>
      <c r="T45" s="668" t="str">
        <f t="shared" si="156"/>
        <v/>
      </c>
      <c r="U45" s="668">
        <f t="shared" si="156"/>
        <v>3877.74</v>
      </c>
      <c r="V45" s="668">
        <f t="shared" si="156"/>
        <v>2924.06</v>
      </c>
      <c r="W45" s="668">
        <f t="shared" si="156"/>
        <v>1933.71</v>
      </c>
      <c r="X45" s="668">
        <f t="shared" si="156"/>
        <v>943.44</v>
      </c>
      <c r="Y45" s="668">
        <f t="shared" si="156"/>
        <v>-2.8199999999999363</v>
      </c>
      <c r="Z45" s="668" t="str">
        <f t="shared" si="156"/>
        <v/>
      </c>
      <c r="AA45" s="668" t="str">
        <f t="shared" si="156"/>
        <v/>
      </c>
      <c r="AB45" s="668" t="str">
        <f t="shared" si="156"/>
        <v/>
      </c>
      <c r="AC45" s="668" t="str">
        <f t="shared" si="156"/>
        <v/>
      </c>
      <c r="AD45" s="668" t="str">
        <f t="shared" si="156"/>
        <v/>
      </c>
      <c r="AE45" s="668" t="str">
        <f t="shared" si="156"/>
        <v/>
      </c>
      <c r="AF45" s="668" t="str">
        <f t="shared" si="156"/>
        <v/>
      </c>
      <c r="AG45" s="668">
        <f t="shared" si="156"/>
        <v>3151.62</v>
      </c>
      <c r="AH45" s="668">
        <f t="shared" si="156"/>
        <v>2200.17</v>
      </c>
      <c r="AI45" s="668">
        <f t="shared" si="156"/>
        <v>1212.48</v>
      </c>
      <c r="AJ45" s="668">
        <f t="shared" si="156"/>
        <v>227.12</v>
      </c>
      <c r="AK45" s="668">
        <f t="shared" si="156"/>
        <v>-708.2600000000001</v>
      </c>
      <c r="AL45" s="668" t="str">
        <f t="shared" si="156"/>
        <v/>
      </c>
      <c r="AM45" s="668" t="str">
        <f t="shared" si="156"/>
        <v/>
      </c>
      <c r="AN45" s="668" t="str">
        <f t="shared" si="156"/>
        <v/>
      </c>
      <c r="AO45" s="668" t="str">
        <f t="shared" si="156"/>
        <v/>
      </c>
      <c r="AP45" s="668" t="str">
        <f t="shared" si="156"/>
        <v/>
      </c>
      <c r="AQ45" s="668" t="str">
        <f t="shared" si="156"/>
        <v/>
      </c>
      <c r="AR45" s="668" t="str">
        <f t="shared" si="156"/>
        <v/>
      </c>
      <c r="AS45" s="668">
        <f t="shared" si="156"/>
        <v>3144.95</v>
      </c>
      <c r="AT45" s="668">
        <f t="shared" si="156"/>
        <v>2189.2599999999998</v>
      </c>
      <c r="AU45" s="668">
        <f t="shared" si="156"/>
        <v>1202.6199999999999</v>
      </c>
      <c r="AV45" s="668">
        <f t="shared" si="156"/>
        <v>204.47000000000003</v>
      </c>
      <c r="AW45" s="668">
        <f>+IF(OR(MONTH(AW40)&lt;5,MONTH(AW40)&gt;9),"",IF(MONTH(AW40)=5,BA44-BA41,AV45-AW41))</f>
        <v>-737.57999999999993</v>
      </c>
      <c r="AX45" s="668" t="str">
        <f>+IF(OR(MONTH(AX40)&lt;5,MONTH(AX40)&gt;9),"",IF(MONTH(AX40)=5,BB44-BB41,AW45-AX41))</f>
        <v/>
      </c>
      <c r="AY45" s="668" t="str">
        <f>+IF(OR(MONTH(AY40)&lt;5,MONTH(AY40)&gt;9),"",IF(MONTH(AY40)=5,BC44-BC41,AX45-AY41))</f>
        <v/>
      </c>
      <c r="AZ45" s="668" t="str">
        <f>+IF(OR(MONTH(AZ40)&lt;5,MONTH(AZ40)&gt;9),"",IF(MONTH(AZ40)=5,BD44-BD41,AY45-AZ41))</f>
        <v/>
      </c>
      <c r="BA45" s="668" t="str">
        <f t="shared" ref="BA45:DL45" si="157">+IF(OR(MONTH(BA40)&lt;5,MONTH(BA40)&gt;9),"",IF(MONTH(BA40)=5,BE44-BE41,AZ45-BA41))</f>
        <v/>
      </c>
      <c r="BB45" s="668" t="str">
        <f t="shared" si="157"/>
        <v/>
      </c>
      <c r="BC45" s="668" t="str">
        <f t="shared" si="157"/>
        <v/>
      </c>
      <c r="BD45" s="668" t="str">
        <f t="shared" si="157"/>
        <v/>
      </c>
      <c r="BE45" s="668">
        <f t="shared" si="157"/>
        <v>3197.59</v>
      </c>
      <c r="BF45" s="668">
        <f t="shared" si="157"/>
        <v>2279.46</v>
      </c>
      <c r="BG45" s="668">
        <f t="shared" si="157"/>
        <v>1328.1</v>
      </c>
      <c r="BH45" s="668">
        <f t="shared" si="157"/>
        <v>364.28999999999996</v>
      </c>
      <c r="BI45" s="668">
        <f t="shared" si="157"/>
        <v>-525.12</v>
      </c>
      <c r="BJ45" s="668" t="str">
        <f t="shared" si="157"/>
        <v/>
      </c>
      <c r="BK45" s="668" t="str">
        <f t="shared" si="157"/>
        <v/>
      </c>
      <c r="BL45" s="668" t="str">
        <f t="shared" si="157"/>
        <v/>
      </c>
      <c r="BM45" s="668" t="str">
        <f t="shared" si="157"/>
        <v/>
      </c>
      <c r="BN45" s="668" t="str">
        <f t="shared" si="157"/>
        <v/>
      </c>
      <c r="BO45" s="668" t="str">
        <f t="shared" si="157"/>
        <v/>
      </c>
      <c r="BP45" s="668" t="str">
        <f t="shared" si="157"/>
        <v/>
      </c>
      <c r="BQ45" s="668">
        <f t="shared" si="157"/>
        <v>3237.9700000000003</v>
      </c>
      <c r="BR45" s="668">
        <f t="shared" si="157"/>
        <v>2299.9700000000003</v>
      </c>
      <c r="BS45" s="668">
        <f t="shared" si="157"/>
        <v>1314.1200000000003</v>
      </c>
      <c r="BT45" s="668">
        <f t="shared" si="157"/>
        <v>321.12000000000023</v>
      </c>
      <c r="BU45" s="668">
        <f t="shared" si="157"/>
        <v>-527.90999999999974</v>
      </c>
      <c r="BV45" s="668" t="str">
        <f t="shared" si="157"/>
        <v/>
      </c>
      <c r="BW45" s="668" t="str">
        <f t="shared" si="157"/>
        <v/>
      </c>
      <c r="BX45" s="668" t="str">
        <f t="shared" si="157"/>
        <v/>
      </c>
      <c r="BY45" s="668" t="str">
        <f t="shared" si="157"/>
        <v/>
      </c>
      <c r="BZ45" s="668" t="str">
        <f t="shared" si="157"/>
        <v/>
      </c>
      <c r="CA45" s="668" t="str">
        <f t="shared" si="157"/>
        <v/>
      </c>
      <c r="CB45" s="668" t="str">
        <f t="shared" si="157"/>
        <v/>
      </c>
      <c r="CC45" s="668">
        <f t="shared" si="157"/>
        <v>3088.51</v>
      </c>
      <c r="CD45" s="668">
        <f t="shared" si="157"/>
        <v>2121.5700000000002</v>
      </c>
      <c r="CE45" s="668">
        <f t="shared" si="157"/>
        <v>1037.4800000000002</v>
      </c>
      <c r="CF45" s="668">
        <f t="shared" si="157"/>
        <v>-45.919999999999618</v>
      </c>
      <c r="CG45" s="668">
        <f t="shared" si="157"/>
        <v>-1044.4099999999996</v>
      </c>
      <c r="CH45" s="668" t="str">
        <f t="shared" si="157"/>
        <v/>
      </c>
      <c r="CI45" s="668" t="str">
        <f t="shared" si="157"/>
        <v/>
      </c>
      <c r="CJ45" s="668" t="str">
        <f t="shared" si="157"/>
        <v/>
      </c>
      <c r="CK45" s="668" t="str">
        <f t="shared" si="157"/>
        <v/>
      </c>
      <c r="CL45" s="668" t="str">
        <f t="shared" si="157"/>
        <v/>
      </c>
      <c r="CM45" s="668" t="str">
        <f t="shared" si="157"/>
        <v/>
      </c>
      <c r="CN45" s="668" t="str">
        <f t="shared" si="157"/>
        <v/>
      </c>
      <c r="CO45" s="668">
        <f t="shared" si="157"/>
        <v>3034.01</v>
      </c>
      <c r="CP45" s="668">
        <f t="shared" si="157"/>
        <v>1987.4900000000002</v>
      </c>
      <c r="CQ45" s="668">
        <f t="shared" si="157"/>
        <v>856.38000000000034</v>
      </c>
      <c r="CR45" s="668">
        <f t="shared" si="157"/>
        <v>-258.5499999999995</v>
      </c>
      <c r="CS45" s="668">
        <f t="shared" si="157"/>
        <v>-1311.5399999999995</v>
      </c>
      <c r="CT45" s="668" t="str">
        <f t="shared" si="157"/>
        <v/>
      </c>
      <c r="CU45" s="668" t="str">
        <f t="shared" si="157"/>
        <v/>
      </c>
      <c r="CV45" s="668" t="str">
        <f t="shared" si="157"/>
        <v/>
      </c>
      <c r="CW45" s="668" t="str">
        <f t="shared" si="157"/>
        <v/>
      </c>
      <c r="CX45" s="668" t="str">
        <f t="shared" si="157"/>
        <v/>
      </c>
      <c r="CY45" s="668" t="str">
        <f t="shared" si="157"/>
        <v/>
      </c>
      <c r="CZ45" s="668" t="str">
        <f t="shared" si="157"/>
        <v/>
      </c>
      <c r="DA45" s="668">
        <f t="shared" si="157"/>
        <v>3036.62</v>
      </c>
      <c r="DB45" s="668">
        <f t="shared" si="157"/>
        <v>1965.0499999999997</v>
      </c>
      <c r="DC45" s="668">
        <f t="shared" si="157"/>
        <v>859.40999999999963</v>
      </c>
      <c r="DD45" s="668">
        <f t="shared" si="157"/>
        <v>-259.41000000000031</v>
      </c>
      <c r="DE45" s="668">
        <f t="shared" si="157"/>
        <v>-1309.7900000000004</v>
      </c>
      <c r="DF45" s="668" t="str">
        <f t="shared" si="157"/>
        <v/>
      </c>
      <c r="DG45" s="668" t="str">
        <f t="shared" si="157"/>
        <v/>
      </c>
      <c r="DH45" s="668" t="str">
        <f t="shared" si="157"/>
        <v/>
      </c>
      <c r="DI45" s="668" t="str">
        <f t="shared" si="157"/>
        <v/>
      </c>
      <c r="DJ45" s="668" t="str">
        <f t="shared" si="157"/>
        <v/>
      </c>
      <c r="DK45" s="668" t="str">
        <f t="shared" si="157"/>
        <v/>
      </c>
      <c r="DL45" s="668" t="str">
        <f t="shared" si="157"/>
        <v/>
      </c>
      <c r="DM45" s="668">
        <f t="shared" ref="DM45:FX45" si="158">+IF(OR(MONTH(DM40)&lt;5,MONTH(DM40)&gt;9),"",IF(MONTH(DM40)=5,DQ44-DQ41,DL45-DM41))</f>
        <v>3048.56</v>
      </c>
      <c r="DN45" s="668">
        <f t="shared" si="158"/>
        <v>1985.22</v>
      </c>
      <c r="DO45" s="668">
        <f t="shared" si="158"/>
        <v>874.96</v>
      </c>
      <c r="DP45" s="668">
        <f t="shared" si="158"/>
        <v>-245.37999999999988</v>
      </c>
      <c r="DQ45" s="668">
        <f t="shared" si="158"/>
        <v>-1283.82</v>
      </c>
      <c r="DR45" s="668" t="str">
        <f t="shared" si="158"/>
        <v/>
      </c>
      <c r="DS45" s="668" t="str">
        <f t="shared" si="158"/>
        <v/>
      </c>
      <c r="DT45" s="668" t="str">
        <f t="shared" si="158"/>
        <v/>
      </c>
      <c r="DU45" s="668" t="str">
        <f t="shared" si="158"/>
        <v/>
      </c>
      <c r="DV45" s="668" t="str">
        <f t="shared" si="158"/>
        <v/>
      </c>
      <c r="DW45" s="668" t="str">
        <f t="shared" si="158"/>
        <v/>
      </c>
      <c r="DX45" s="668" t="str">
        <f t="shared" si="158"/>
        <v/>
      </c>
      <c r="DY45" s="668">
        <f t="shared" si="158"/>
        <v>3050.96</v>
      </c>
      <c r="DZ45" s="668">
        <f t="shared" si="158"/>
        <v>2013.28</v>
      </c>
      <c r="EA45" s="668">
        <f t="shared" si="158"/>
        <v>910.5</v>
      </c>
      <c r="EB45" s="668">
        <f t="shared" si="158"/>
        <v>-200.87999999999988</v>
      </c>
      <c r="EC45" s="668">
        <f t="shared" si="158"/>
        <v>-1236.9199999999998</v>
      </c>
      <c r="ED45" s="668" t="str">
        <f t="shared" si="158"/>
        <v/>
      </c>
      <c r="EE45" s="668" t="str">
        <f t="shared" si="158"/>
        <v/>
      </c>
      <c r="EF45" s="668" t="str">
        <f t="shared" si="158"/>
        <v/>
      </c>
      <c r="EG45" s="668" t="str">
        <f t="shared" si="158"/>
        <v/>
      </c>
      <c r="EH45" s="668" t="str">
        <f t="shared" si="158"/>
        <v/>
      </c>
      <c r="EI45" s="668" t="str">
        <f t="shared" si="158"/>
        <v/>
      </c>
      <c r="EJ45" s="668" t="str">
        <f t="shared" si="158"/>
        <v/>
      </c>
      <c r="EK45" s="668">
        <f t="shared" si="158"/>
        <v>3041.91</v>
      </c>
      <c r="EL45" s="668">
        <f t="shared" si="158"/>
        <v>2003.26</v>
      </c>
      <c r="EM45" s="668">
        <f t="shared" si="158"/>
        <v>898.32999999999993</v>
      </c>
      <c r="EN45" s="668">
        <f t="shared" si="158"/>
        <v>-205.33999999999992</v>
      </c>
      <c r="EO45" s="668">
        <f t="shared" si="158"/>
        <v>-1250.4299999999998</v>
      </c>
      <c r="EP45" s="668" t="str">
        <f t="shared" si="158"/>
        <v/>
      </c>
      <c r="EQ45" s="668" t="str">
        <f t="shared" si="158"/>
        <v/>
      </c>
      <c r="ER45" s="668" t="str">
        <f t="shared" si="158"/>
        <v/>
      </c>
      <c r="ES45" s="668" t="str">
        <f t="shared" si="158"/>
        <v/>
      </c>
      <c r="ET45" s="668" t="str">
        <f t="shared" si="158"/>
        <v/>
      </c>
      <c r="EU45" s="668" t="str">
        <f t="shared" si="158"/>
        <v/>
      </c>
      <c r="EV45" s="668" t="str">
        <f t="shared" si="158"/>
        <v/>
      </c>
      <c r="EW45" s="668">
        <f t="shared" si="158"/>
        <v>3060.69</v>
      </c>
      <c r="EX45" s="668">
        <f t="shared" si="158"/>
        <v>2035.3600000000001</v>
      </c>
      <c r="EY45" s="668">
        <f t="shared" si="158"/>
        <v>942.25000000000023</v>
      </c>
      <c r="EZ45" s="668">
        <f t="shared" si="158"/>
        <v>-154.31999999999971</v>
      </c>
      <c r="FA45" s="668">
        <f t="shared" si="158"/>
        <v>-1180.6299999999997</v>
      </c>
      <c r="FB45" s="668" t="str">
        <f t="shared" si="158"/>
        <v/>
      </c>
      <c r="FC45" s="668" t="str">
        <f t="shared" si="158"/>
        <v/>
      </c>
      <c r="FD45" s="668" t="str">
        <f t="shared" si="158"/>
        <v/>
      </c>
      <c r="FE45" s="668" t="str">
        <f t="shared" si="158"/>
        <v/>
      </c>
      <c r="FF45" s="668" t="str">
        <f t="shared" si="158"/>
        <v/>
      </c>
      <c r="FG45" s="668" t="str">
        <f t="shared" si="158"/>
        <v/>
      </c>
      <c r="FH45" s="668" t="str">
        <f t="shared" si="158"/>
        <v/>
      </c>
      <c r="FI45" s="668">
        <f t="shared" si="158"/>
        <v>3076.0299999999997</v>
      </c>
      <c r="FJ45" s="668">
        <f t="shared" si="158"/>
        <v>2067.41</v>
      </c>
      <c r="FK45" s="668">
        <f t="shared" si="158"/>
        <v>981.32999999999993</v>
      </c>
      <c r="FL45" s="668">
        <f t="shared" si="158"/>
        <v>-104.53999999999996</v>
      </c>
      <c r="FM45" s="668">
        <f t="shared" si="158"/>
        <v>-1115.51</v>
      </c>
      <c r="FN45" s="668" t="str">
        <f t="shared" si="158"/>
        <v/>
      </c>
      <c r="FO45" s="668" t="str">
        <f t="shared" si="158"/>
        <v/>
      </c>
      <c r="FP45" s="668" t="str">
        <f t="shared" si="158"/>
        <v/>
      </c>
      <c r="FQ45" s="668" t="str">
        <f t="shared" si="158"/>
        <v/>
      </c>
      <c r="FR45" s="668" t="str">
        <f t="shared" si="158"/>
        <v/>
      </c>
      <c r="FS45" s="668" t="str">
        <f t="shared" si="158"/>
        <v/>
      </c>
      <c r="FT45" s="668" t="str">
        <f t="shared" si="158"/>
        <v/>
      </c>
      <c r="FU45" s="668">
        <f t="shared" si="158"/>
        <v>3117.66</v>
      </c>
      <c r="FV45" s="668">
        <f t="shared" si="158"/>
        <v>2112.1</v>
      </c>
      <c r="FW45" s="668">
        <f t="shared" si="158"/>
        <v>1032.1099999999999</v>
      </c>
      <c r="FX45" s="668">
        <f t="shared" si="158"/>
        <v>-39.510000000000218</v>
      </c>
      <c r="FY45" s="668">
        <f t="shared" ref="FY45:GB45" si="159">+IF(OR(MONTH(FY40)&lt;5,MONTH(FY40)&gt;9),"",IF(MONTH(FY40)=5,GC44-GC41,FX45-FY41))</f>
        <v>-1008.8500000000003</v>
      </c>
      <c r="FZ45" s="668" t="str">
        <f t="shared" si="159"/>
        <v/>
      </c>
      <c r="GA45" s="668" t="str">
        <f t="shared" si="159"/>
        <v/>
      </c>
      <c r="GB45" s="668" t="str">
        <f t="shared" si="159"/>
        <v/>
      </c>
    </row>
    <row r="46" spans="1:184" ht="15.75" thickBot="1">
      <c r="C46" s="41"/>
      <c r="D46" s="511" t="s">
        <v>192</v>
      </c>
      <c r="E46" s="518"/>
      <c r="F46" s="518"/>
      <c r="G46" s="518"/>
      <c r="H46" s="518"/>
      <c r="I46" s="518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</row>
    <row r="47" spans="1:184" s="461" customFormat="1">
      <c r="A47" s="41"/>
      <c r="B47" s="60"/>
      <c r="C47" s="41"/>
      <c r="D47" s="526" t="s">
        <v>284</v>
      </c>
      <c r="E47" s="525">
        <f>+E$40</f>
        <v>41275</v>
      </c>
      <c r="F47" s="525">
        <f t="shared" ref="F47:BQ47" si="160">+F$40</f>
        <v>41306</v>
      </c>
      <c r="G47" s="525">
        <f t="shared" si="160"/>
        <v>41334</v>
      </c>
      <c r="H47" s="525">
        <f t="shared" si="160"/>
        <v>41365</v>
      </c>
      <c r="I47" s="525">
        <f t="shared" si="160"/>
        <v>41395</v>
      </c>
      <c r="J47" s="525">
        <f t="shared" si="160"/>
        <v>41426</v>
      </c>
      <c r="K47" s="525">
        <f t="shared" si="160"/>
        <v>41456</v>
      </c>
      <c r="L47" s="525">
        <f t="shared" si="160"/>
        <v>41487</v>
      </c>
      <c r="M47" s="525">
        <f t="shared" si="160"/>
        <v>41518</v>
      </c>
      <c r="N47" s="525">
        <f t="shared" si="160"/>
        <v>41548</v>
      </c>
      <c r="O47" s="525">
        <f t="shared" si="160"/>
        <v>41579</v>
      </c>
      <c r="P47" s="525">
        <f t="shared" si="160"/>
        <v>41609</v>
      </c>
      <c r="Q47" s="525">
        <f t="shared" si="160"/>
        <v>41640</v>
      </c>
      <c r="R47" s="525">
        <f t="shared" si="160"/>
        <v>41671</v>
      </c>
      <c r="S47" s="525">
        <f t="shared" si="160"/>
        <v>41699</v>
      </c>
      <c r="T47" s="525">
        <f t="shared" si="160"/>
        <v>41730</v>
      </c>
      <c r="U47" s="525">
        <f t="shared" si="160"/>
        <v>41760</v>
      </c>
      <c r="V47" s="525">
        <f t="shared" si="160"/>
        <v>41791</v>
      </c>
      <c r="W47" s="525">
        <f t="shared" si="160"/>
        <v>41821</v>
      </c>
      <c r="X47" s="525">
        <f t="shared" si="160"/>
        <v>41852</v>
      </c>
      <c r="Y47" s="525">
        <f t="shared" si="160"/>
        <v>41883</v>
      </c>
      <c r="Z47" s="525">
        <f t="shared" si="160"/>
        <v>41913</v>
      </c>
      <c r="AA47" s="525">
        <f t="shared" si="160"/>
        <v>41944</v>
      </c>
      <c r="AB47" s="525">
        <f t="shared" si="160"/>
        <v>41974</v>
      </c>
      <c r="AC47" s="525">
        <f t="shared" si="160"/>
        <v>42005</v>
      </c>
      <c r="AD47" s="525">
        <f t="shared" si="160"/>
        <v>42036</v>
      </c>
      <c r="AE47" s="525">
        <f t="shared" si="160"/>
        <v>42064</v>
      </c>
      <c r="AF47" s="525">
        <f t="shared" si="160"/>
        <v>42095</v>
      </c>
      <c r="AG47" s="525">
        <f t="shared" si="160"/>
        <v>42125</v>
      </c>
      <c r="AH47" s="525">
        <f t="shared" si="160"/>
        <v>42156</v>
      </c>
      <c r="AI47" s="525">
        <f t="shared" si="160"/>
        <v>42186</v>
      </c>
      <c r="AJ47" s="525">
        <f t="shared" si="160"/>
        <v>42217</v>
      </c>
      <c r="AK47" s="525">
        <f t="shared" si="160"/>
        <v>42248</v>
      </c>
      <c r="AL47" s="525">
        <f t="shared" si="160"/>
        <v>42278</v>
      </c>
      <c r="AM47" s="525">
        <f t="shared" si="160"/>
        <v>42309</v>
      </c>
      <c r="AN47" s="525">
        <f t="shared" si="160"/>
        <v>42339</v>
      </c>
      <c r="AO47" s="525">
        <f t="shared" si="160"/>
        <v>42370</v>
      </c>
      <c r="AP47" s="525">
        <f t="shared" si="160"/>
        <v>42401</v>
      </c>
      <c r="AQ47" s="525">
        <f t="shared" si="160"/>
        <v>42430</v>
      </c>
      <c r="AR47" s="525">
        <f t="shared" si="160"/>
        <v>42461</v>
      </c>
      <c r="AS47" s="525">
        <f t="shared" si="160"/>
        <v>42491</v>
      </c>
      <c r="AT47" s="525">
        <f t="shared" si="160"/>
        <v>42522</v>
      </c>
      <c r="AU47" s="525">
        <f t="shared" si="160"/>
        <v>42552</v>
      </c>
      <c r="AV47" s="525">
        <f t="shared" si="160"/>
        <v>42583</v>
      </c>
      <c r="AW47" s="525">
        <f t="shared" si="160"/>
        <v>42614</v>
      </c>
      <c r="AX47" s="525">
        <f t="shared" si="160"/>
        <v>42644</v>
      </c>
      <c r="AY47" s="525">
        <f t="shared" si="160"/>
        <v>42675</v>
      </c>
      <c r="AZ47" s="525">
        <f t="shared" si="160"/>
        <v>42705</v>
      </c>
      <c r="BA47" s="525">
        <f t="shared" si="160"/>
        <v>42736</v>
      </c>
      <c r="BB47" s="525">
        <f t="shared" si="160"/>
        <v>42767</v>
      </c>
      <c r="BC47" s="525">
        <f t="shared" si="160"/>
        <v>42795</v>
      </c>
      <c r="BD47" s="525">
        <f t="shared" si="160"/>
        <v>42826</v>
      </c>
      <c r="BE47" s="525">
        <f t="shared" si="160"/>
        <v>42856</v>
      </c>
      <c r="BF47" s="525">
        <f t="shared" si="160"/>
        <v>42887</v>
      </c>
      <c r="BG47" s="525">
        <f t="shared" si="160"/>
        <v>42917</v>
      </c>
      <c r="BH47" s="525">
        <f t="shared" si="160"/>
        <v>42948</v>
      </c>
      <c r="BI47" s="525">
        <f t="shared" si="160"/>
        <v>42979</v>
      </c>
      <c r="BJ47" s="525">
        <f t="shared" si="160"/>
        <v>43009</v>
      </c>
      <c r="BK47" s="525">
        <f t="shared" si="160"/>
        <v>43040</v>
      </c>
      <c r="BL47" s="525">
        <f t="shared" si="160"/>
        <v>43070</v>
      </c>
      <c r="BM47" s="525">
        <f t="shared" si="160"/>
        <v>43101</v>
      </c>
      <c r="BN47" s="525">
        <f t="shared" si="160"/>
        <v>43132</v>
      </c>
      <c r="BO47" s="525">
        <f t="shared" si="160"/>
        <v>43160</v>
      </c>
      <c r="BP47" s="525">
        <f t="shared" si="160"/>
        <v>43191</v>
      </c>
      <c r="BQ47" s="525">
        <f t="shared" si="160"/>
        <v>43221</v>
      </c>
      <c r="BR47" s="525">
        <f t="shared" ref="BR47:EC47" si="161">+BR$40</f>
        <v>43252</v>
      </c>
      <c r="BS47" s="525">
        <f t="shared" si="161"/>
        <v>43282</v>
      </c>
      <c r="BT47" s="525">
        <f t="shared" si="161"/>
        <v>43313</v>
      </c>
      <c r="BU47" s="525">
        <f t="shared" si="161"/>
        <v>43344</v>
      </c>
      <c r="BV47" s="525">
        <f t="shared" si="161"/>
        <v>43374</v>
      </c>
      <c r="BW47" s="525">
        <f t="shared" si="161"/>
        <v>43405</v>
      </c>
      <c r="BX47" s="525">
        <f t="shared" si="161"/>
        <v>43435</v>
      </c>
      <c r="BY47" s="525">
        <f t="shared" si="161"/>
        <v>43466</v>
      </c>
      <c r="BZ47" s="525">
        <f t="shared" si="161"/>
        <v>43497</v>
      </c>
      <c r="CA47" s="525">
        <f t="shared" si="161"/>
        <v>43525</v>
      </c>
      <c r="CB47" s="525">
        <f t="shared" si="161"/>
        <v>43556</v>
      </c>
      <c r="CC47" s="525">
        <f t="shared" si="161"/>
        <v>43586</v>
      </c>
      <c r="CD47" s="525">
        <f t="shared" si="161"/>
        <v>43617</v>
      </c>
      <c r="CE47" s="525">
        <f t="shared" si="161"/>
        <v>43647</v>
      </c>
      <c r="CF47" s="525">
        <f t="shared" si="161"/>
        <v>43678</v>
      </c>
      <c r="CG47" s="525">
        <f t="shared" si="161"/>
        <v>43709</v>
      </c>
      <c r="CH47" s="525">
        <f t="shared" si="161"/>
        <v>43739</v>
      </c>
      <c r="CI47" s="525">
        <f t="shared" si="161"/>
        <v>43770</v>
      </c>
      <c r="CJ47" s="525">
        <f t="shared" si="161"/>
        <v>43800</v>
      </c>
      <c r="CK47" s="525">
        <f t="shared" si="161"/>
        <v>43831</v>
      </c>
      <c r="CL47" s="525">
        <f t="shared" si="161"/>
        <v>43862</v>
      </c>
      <c r="CM47" s="525">
        <f t="shared" si="161"/>
        <v>43891</v>
      </c>
      <c r="CN47" s="525">
        <f t="shared" si="161"/>
        <v>43922</v>
      </c>
      <c r="CO47" s="525">
        <f t="shared" si="161"/>
        <v>43952</v>
      </c>
      <c r="CP47" s="525">
        <f t="shared" si="161"/>
        <v>43983</v>
      </c>
      <c r="CQ47" s="525">
        <f t="shared" si="161"/>
        <v>44013</v>
      </c>
      <c r="CR47" s="525">
        <f t="shared" si="161"/>
        <v>44044</v>
      </c>
      <c r="CS47" s="525">
        <f t="shared" si="161"/>
        <v>44075</v>
      </c>
      <c r="CT47" s="525">
        <f t="shared" si="161"/>
        <v>44105</v>
      </c>
      <c r="CU47" s="525">
        <f t="shared" si="161"/>
        <v>44136</v>
      </c>
      <c r="CV47" s="525">
        <f t="shared" si="161"/>
        <v>44166</v>
      </c>
      <c r="CW47" s="525">
        <f t="shared" si="161"/>
        <v>44197</v>
      </c>
      <c r="CX47" s="525">
        <f t="shared" si="161"/>
        <v>44228</v>
      </c>
      <c r="CY47" s="525">
        <f t="shared" si="161"/>
        <v>44256</v>
      </c>
      <c r="CZ47" s="525">
        <f t="shared" si="161"/>
        <v>44287</v>
      </c>
      <c r="DA47" s="525">
        <f t="shared" si="161"/>
        <v>44317</v>
      </c>
      <c r="DB47" s="525">
        <f t="shared" si="161"/>
        <v>44348</v>
      </c>
      <c r="DC47" s="525">
        <f t="shared" si="161"/>
        <v>44378</v>
      </c>
      <c r="DD47" s="525">
        <f t="shared" si="161"/>
        <v>44409</v>
      </c>
      <c r="DE47" s="525">
        <f t="shared" si="161"/>
        <v>44440</v>
      </c>
      <c r="DF47" s="525">
        <f t="shared" si="161"/>
        <v>44470</v>
      </c>
      <c r="DG47" s="525">
        <f t="shared" si="161"/>
        <v>44501</v>
      </c>
      <c r="DH47" s="525">
        <f t="shared" si="161"/>
        <v>44531</v>
      </c>
      <c r="DI47" s="525">
        <f t="shared" si="161"/>
        <v>44562</v>
      </c>
      <c r="DJ47" s="525">
        <f t="shared" si="161"/>
        <v>44593</v>
      </c>
      <c r="DK47" s="525">
        <f t="shared" si="161"/>
        <v>44621</v>
      </c>
      <c r="DL47" s="525">
        <f t="shared" si="161"/>
        <v>44652</v>
      </c>
      <c r="DM47" s="525">
        <f t="shared" si="161"/>
        <v>44682</v>
      </c>
      <c r="DN47" s="525">
        <f t="shared" si="161"/>
        <v>44713</v>
      </c>
      <c r="DO47" s="525">
        <f t="shared" si="161"/>
        <v>44743</v>
      </c>
      <c r="DP47" s="525">
        <f t="shared" si="161"/>
        <v>44774</v>
      </c>
      <c r="DQ47" s="525">
        <f t="shared" si="161"/>
        <v>44805</v>
      </c>
      <c r="DR47" s="525">
        <f t="shared" si="161"/>
        <v>44835</v>
      </c>
      <c r="DS47" s="525">
        <f t="shared" si="161"/>
        <v>44866</v>
      </c>
      <c r="DT47" s="525">
        <f t="shared" si="161"/>
        <v>44896</v>
      </c>
      <c r="DU47" s="525">
        <f t="shared" si="161"/>
        <v>44927</v>
      </c>
      <c r="DV47" s="525">
        <f t="shared" si="161"/>
        <v>44958</v>
      </c>
      <c r="DW47" s="525">
        <f t="shared" si="161"/>
        <v>44986</v>
      </c>
      <c r="DX47" s="525">
        <f t="shared" si="161"/>
        <v>45017</v>
      </c>
      <c r="DY47" s="525">
        <f t="shared" si="161"/>
        <v>45047</v>
      </c>
      <c r="DZ47" s="525">
        <f t="shared" si="161"/>
        <v>45078</v>
      </c>
      <c r="EA47" s="525">
        <f t="shared" si="161"/>
        <v>45108</v>
      </c>
      <c r="EB47" s="525">
        <f t="shared" si="161"/>
        <v>45139</v>
      </c>
      <c r="EC47" s="525">
        <f t="shared" si="161"/>
        <v>45170</v>
      </c>
      <c r="ED47" s="525">
        <f t="shared" ref="ED47:GB47" si="162">+ED$40</f>
        <v>45200</v>
      </c>
      <c r="EE47" s="525">
        <f t="shared" si="162"/>
        <v>45231</v>
      </c>
      <c r="EF47" s="525">
        <f t="shared" si="162"/>
        <v>45261</v>
      </c>
      <c r="EG47" s="525">
        <f t="shared" si="162"/>
        <v>45292</v>
      </c>
      <c r="EH47" s="525">
        <f t="shared" si="162"/>
        <v>45323</v>
      </c>
      <c r="EI47" s="525">
        <f t="shared" si="162"/>
        <v>45352</v>
      </c>
      <c r="EJ47" s="525">
        <f t="shared" si="162"/>
        <v>45383</v>
      </c>
      <c r="EK47" s="525">
        <f t="shared" si="162"/>
        <v>45413</v>
      </c>
      <c r="EL47" s="525">
        <f t="shared" si="162"/>
        <v>45444</v>
      </c>
      <c r="EM47" s="525">
        <f t="shared" si="162"/>
        <v>45474</v>
      </c>
      <c r="EN47" s="525">
        <f t="shared" si="162"/>
        <v>45505</v>
      </c>
      <c r="EO47" s="525">
        <f t="shared" si="162"/>
        <v>45536</v>
      </c>
      <c r="EP47" s="525">
        <f t="shared" si="162"/>
        <v>45566</v>
      </c>
      <c r="EQ47" s="525">
        <f t="shared" si="162"/>
        <v>45597</v>
      </c>
      <c r="ER47" s="525">
        <f t="shared" si="162"/>
        <v>45627</v>
      </c>
      <c r="ES47" s="525">
        <f t="shared" si="162"/>
        <v>45658</v>
      </c>
      <c r="ET47" s="525">
        <f t="shared" si="162"/>
        <v>45689</v>
      </c>
      <c r="EU47" s="525">
        <f t="shared" si="162"/>
        <v>45717</v>
      </c>
      <c r="EV47" s="525">
        <f t="shared" si="162"/>
        <v>45748</v>
      </c>
      <c r="EW47" s="525">
        <f t="shared" si="162"/>
        <v>45778</v>
      </c>
      <c r="EX47" s="525">
        <f t="shared" si="162"/>
        <v>45809</v>
      </c>
      <c r="EY47" s="525">
        <f t="shared" si="162"/>
        <v>45839</v>
      </c>
      <c r="EZ47" s="525">
        <f t="shared" si="162"/>
        <v>45870</v>
      </c>
      <c r="FA47" s="525">
        <f t="shared" si="162"/>
        <v>45901</v>
      </c>
      <c r="FB47" s="525">
        <f t="shared" si="162"/>
        <v>45931</v>
      </c>
      <c r="FC47" s="525">
        <f t="shared" si="162"/>
        <v>45962</v>
      </c>
      <c r="FD47" s="525">
        <f t="shared" si="162"/>
        <v>45992</v>
      </c>
      <c r="FE47" s="525">
        <f t="shared" si="162"/>
        <v>46023</v>
      </c>
      <c r="FF47" s="525">
        <f t="shared" si="162"/>
        <v>46054</v>
      </c>
      <c r="FG47" s="525">
        <f t="shared" si="162"/>
        <v>46082</v>
      </c>
      <c r="FH47" s="525">
        <f t="shared" si="162"/>
        <v>46113</v>
      </c>
      <c r="FI47" s="525">
        <f t="shared" si="162"/>
        <v>46143</v>
      </c>
      <c r="FJ47" s="525">
        <f t="shared" si="162"/>
        <v>46174</v>
      </c>
      <c r="FK47" s="525">
        <f t="shared" si="162"/>
        <v>46204</v>
      </c>
      <c r="FL47" s="525">
        <f t="shared" si="162"/>
        <v>46235</v>
      </c>
      <c r="FM47" s="525">
        <f t="shared" si="162"/>
        <v>46266</v>
      </c>
      <c r="FN47" s="525">
        <f t="shared" si="162"/>
        <v>46296</v>
      </c>
      <c r="FO47" s="525">
        <f t="shared" si="162"/>
        <v>46327</v>
      </c>
      <c r="FP47" s="525">
        <f t="shared" si="162"/>
        <v>46357</v>
      </c>
      <c r="FQ47" s="525">
        <f t="shared" si="162"/>
        <v>46388</v>
      </c>
      <c r="FR47" s="525">
        <f t="shared" si="162"/>
        <v>46419</v>
      </c>
      <c r="FS47" s="525">
        <f t="shared" si="162"/>
        <v>46447</v>
      </c>
      <c r="FT47" s="525">
        <f t="shared" si="162"/>
        <v>46478</v>
      </c>
      <c r="FU47" s="525">
        <f t="shared" si="162"/>
        <v>46508</v>
      </c>
      <c r="FV47" s="525">
        <f t="shared" si="162"/>
        <v>46539</v>
      </c>
      <c r="FW47" s="525">
        <f t="shared" si="162"/>
        <v>46569</v>
      </c>
      <c r="FX47" s="525">
        <f t="shared" si="162"/>
        <v>46600</v>
      </c>
      <c r="FY47" s="525">
        <f t="shared" si="162"/>
        <v>46631</v>
      </c>
      <c r="FZ47" s="525">
        <f t="shared" si="162"/>
        <v>46661</v>
      </c>
      <c r="GA47" s="525">
        <f t="shared" si="162"/>
        <v>46692</v>
      </c>
      <c r="GB47" s="525">
        <f t="shared" si="162"/>
        <v>46722</v>
      </c>
    </row>
    <row r="48" spans="1:184" s="461" customFormat="1">
      <c r="A48" s="41"/>
      <c r="B48" s="60"/>
      <c r="C48" s="41"/>
      <c r="D48" s="537" t="s">
        <v>274</v>
      </c>
      <c r="E48" s="538">
        <f>+E31</f>
        <v>1898.16</v>
      </c>
      <c r="F48" s="538">
        <f t="shared" ref="F48:AZ48" si="163">+F31</f>
        <v>1704.65</v>
      </c>
      <c r="G48" s="538">
        <f t="shared" si="163"/>
        <v>1832.19</v>
      </c>
      <c r="H48" s="538">
        <f t="shared" si="163"/>
        <v>1532.0399999999997</v>
      </c>
      <c r="I48" s="538">
        <f t="shared" si="163"/>
        <v>3710.51</v>
      </c>
      <c r="J48" s="538">
        <f t="shared" si="163"/>
        <v>1826.1100000000001</v>
      </c>
      <c r="K48" s="538">
        <f t="shared" si="163"/>
        <v>1837.1100000000001</v>
      </c>
      <c r="L48" s="538">
        <f t="shared" si="163"/>
        <v>1831.2199999999998</v>
      </c>
      <c r="M48" s="538">
        <f t="shared" si="163"/>
        <v>1764.0400000000002</v>
      </c>
      <c r="N48" s="538">
        <f t="shared" si="163"/>
        <v>1170.1000000000001</v>
      </c>
      <c r="O48" s="538">
        <f t="shared" si="163"/>
        <v>1409.8899999999999</v>
      </c>
      <c r="P48" s="538">
        <f t="shared" si="163"/>
        <v>1854.22</v>
      </c>
      <c r="Q48" s="538">
        <f t="shared" si="163"/>
        <v>1954.77</v>
      </c>
      <c r="R48" s="538">
        <f t="shared" si="163"/>
        <v>1756.3899999999999</v>
      </c>
      <c r="S48" s="538">
        <f t="shared" si="163"/>
        <v>1789.72</v>
      </c>
      <c r="T48" s="539">
        <f t="shared" si="163"/>
        <v>1659.83</v>
      </c>
      <c r="U48" s="539">
        <f t="shared" si="163"/>
        <v>1664.08</v>
      </c>
      <c r="V48" s="539">
        <f t="shared" si="163"/>
        <v>1814.4799999999998</v>
      </c>
      <c r="W48" s="539">
        <f t="shared" si="163"/>
        <v>1881.0100000000002</v>
      </c>
      <c r="X48" s="539">
        <f t="shared" si="163"/>
        <v>1881.61</v>
      </c>
      <c r="Y48" s="539">
        <f t="shared" si="163"/>
        <v>1791.67</v>
      </c>
      <c r="Z48" s="539">
        <f t="shared" si="163"/>
        <v>1704.32</v>
      </c>
      <c r="AA48" s="539">
        <f t="shared" si="163"/>
        <v>1818.31</v>
      </c>
      <c r="AB48" s="539">
        <f t="shared" si="163"/>
        <v>1876.8899999999999</v>
      </c>
      <c r="AC48" s="539">
        <f t="shared" si="163"/>
        <v>1948.7800000000002</v>
      </c>
      <c r="AD48" s="539">
        <f t="shared" si="163"/>
        <v>1762.31</v>
      </c>
      <c r="AE48" s="539">
        <f t="shared" si="163"/>
        <v>1883.5900000000001</v>
      </c>
      <c r="AF48" s="539">
        <f t="shared" si="163"/>
        <v>1724.1799999999998</v>
      </c>
      <c r="AG48" s="539">
        <f t="shared" si="163"/>
        <v>3823.6</v>
      </c>
      <c r="AH48" s="539">
        <f t="shared" si="163"/>
        <v>1830.4900000000002</v>
      </c>
      <c r="AI48" s="539">
        <f t="shared" si="163"/>
        <v>1898.15</v>
      </c>
      <c r="AJ48" s="539">
        <f t="shared" si="163"/>
        <v>1893.58</v>
      </c>
      <c r="AK48" s="539">
        <f t="shared" si="163"/>
        <v>1801.43</v>
      </c>
      <c r="AL48" s="539">
        <f t="shared" si="163"/>
        <v>1372.7199999999998</v>
      </c>
      <c r="AM48" s="539">
        <f t="shared" si="163"/>
        <v>1827.02</v>
      </c>
      <c r="AN48" s="539">
        <f t="shared" si="163"/>
        <v>1869.5199999999998</v>
      </c>
      <c r="AO48" s="539">
        <f t="shared" si="163"/>
        <v>1947.86</v>
      </c>
      <c r="AP48" s="539">
        <f t="shared" si="163"/>
        <v>1829.5300000000002</v>
      </c>
      <c r="AQ48" s="539">
        <f t="shared" si="163"/>
        <v>1764.2099999999998</v>
      </c>
      <c r="AR48" s="539">
        <f t="shared" si="163"/>
        <v>1567.4699999999998</v>
      </c>
      <c r="AS48" s="539">
        <f t="shared" si="163"/>
        <v>1738.36</v>
      </c>
      <c r="AT48" s="539">
        <f t="shared" si="163"/>
        <v>1838.14</v>
      </c>
      <c r="AU48" s="539">
        <f t="shared" si="163"/>
        <v>1904.11</v>
      </c>
      <c r="AV48" s="539">
        <f t="shared" si="163"/>
        <v>1911.8399999999997</v>
      </c>
      <c r="AW48" s="539">
        <f t="shared" si="163"/>
        <v>1817.27</v>
      </c>
      <c r="AX48" s="539">
        <f t="shared" si="163"/>
        <v>1714.9800000000002</v>
      </c>
      <c r="AY48" s="539">
        <f t="shared" si="163"/>
        <v>1848.19</v>
      </c>
      <c r="AZ48" s="539">
        <f t="shared" si="163"/>
        <v>1874.0399999999997</v>
      </c>
      <c r="BA48" s="539">
        <f t="shared" ref="BA48:DL48" si="164">+BA31</f>
        <v>1950.01</v>
      </c>
      <c r="BB48" s="539">
        <f t="shared" si="164"/>
        <v>1765.7099999999998</v>
      </c>
      <c r="BC48" s="539">
        <f t="shared" si="164"/>
        <v>1812.9900000000002</v>
      </c>
      <c r="BD48" s="539">
        <f t="shared" si="164"/>
        <v>1587.7299999999998</v>
      </c>
      <c r="BE48" s="539">
        <f t="shared" si="164"/>
        <v>3991.0200000000004</v>
      </c>
      <c r="BF48" s="539">
        <f t="shared" si="164"/>
        <v>2089.56</v>
      </c>
      <c r="BG48" s="539">
        <f t="shared" si="164"/>
        <v>1877.6900000000003</v>
      </c>
      <c r="BH48" s="539">
        <f t="shared" si="164"/>
        <v>1887.74</v>
      </c>
      <c r="BI48" s="539">
        <f t="shared" si="164"/>
        <v>1749.82</v>
      </c>
      <c r="BJ48" s="539">
        <f t="shared" si="164"/>
        <v>1100.57</v>
      </c>
      <c r="BK48" s="539">
        <f t="shared" si="164"/>
        <v>1390.77</v>
      </c>
      <c r="BL48" s="539">
        <f t="shared" si="164"/>
        <v>1862.8000000000002</v>
      </c>
      <c r="BM48" s="539">
        <f t="shared" si="164"/>
        <v>1953.4299999999998</v>
      </c>
      <c r="BN48" s="539">
        <f t="shared" si="164"/>
        <v>1773.5600000000002</v>
      </c>
      <c r="BO48" s="539">
        <f t="shared" si="164"/>
        <v>1816.2199999999998</v>
      </c>
      <c r="BP48" s="539">
        <f t="shared" si="164"/>
        <v>1590.0600000000002</v>
      </c>
      <c r="BQ48" s="539">
        <f t="shared" si="164"/>
        <v>1678.42</v>
      </c>
      <c r="BR48" s="539">
        <f t="shared" si="164"/>
        <v>1827.0399999999997</v>
      </c>
      <c r="BS48" s="539">
        <f t="shared" si="164"/>
        <v>1917.3600000000001</v>
      </c>
      <c r="BT48" s="539">
        <f t="shared" si="164"/>
        <v>1930.4099999999999</v>
      </c>
      <c r="BU48" s="539">
        <f t="shared" si="164"/>
        <v>1770.7200000000003</v>
      </c>
      <c r="BV48" s="539">
        <f t="shared" si="164"/>
        <v>1807.53</v>
      </c>
      <c r="BW48" s="539">
        <f t="shared" si="164"/>
        <v>1705.3200000000004</v>
      </c>
      <c r="BX48" s="539">
        <f t="shared" si="164"/>
        <v>1951.8399999999997</v>
      </c>
      <c r="BY48" s="539">
        <f t="shared" si="164"/>
        <v>2001.84</v>
      </c>
      <c r="BZ48" s="539">
        <f t="shared" si="164"/>
        <v>1792.57</v>
      </c>
      <c r="CA48" s="539">
        <f t="shared" si="164"/>
        <v>1836.84</v>
      </c>
      <c r="CB48" s="539">
        <f t="shared" si="164"/>
        <v>4076.3700000000003</v>
      </c>
      <c r="CC48" s="539">
        <f t="shared" si="164"/>
        <v>2117.1899999999996</v>
      </c>
      <c r="CD48" s="539">
        <f t="shared" si="164"/>
        <v>1879.3799999999999</v>
      </c>
      <c r="CE48" s="539">
        <f t="shared" si="164"/>
        <v>1983.1100000000004</v>
      </c>
      <c r="CF48" s="539">
        <f t="shared" si="164"/>
        <v>1988.57</v>
      </c>
      <c r="CG48" s="539">
        <f t="shared" si="164"/>
        <v>1909.36</v>
      </c>
      <c r="CH48" s="539">
        <f t="shared" si="164"/>
        <v>1286.1600000000001</v>
      </c>
      <c r="CI48" s="539">
        <f t="shared" si="164"/>
        <v>1939.19</v>
      </c>
      <c r="CJ48" s="539">
        <f t="shared" si="164"/>
        <v>2028.01</v>
      </c>
      <c r="CK48" s="539">
        <f t="shared" si="164"/>
        <v>2047.9599999999998</v>
      </c>
      <c r="CL48" s="539">
        <f t="shared" si="164"/>
        <v>1915.0900000000001</v>
      </c>
      <c r="CM48" s="539">
        <f t="shared" si="164"/>
        <v>2018.12</v>
      </c>
      <c r="CN48" s="539">
        <f t="shared" si="164"/>
        <v>1711.81</v>
      </c>
      <c r="CO48" s="539">
        <f t="shared" si="164"/>
        <v>1851.51</v>
      </c>
      <c r="CP48" s="539">
        <f t="shared" si="164"/>
        <v>1925.93</v>
      </c>
      <c r="CQ48" s="539">
        <f t="shared" si="164"/>
        <v>2008.09</v>
      </c>
      <c r="CR48" s="539">
        <f t="shared" si="164"/>
        <v>2006.8600000000001</v>
      </c>
      <c r="CS48" s="539">
        <f t="shared" si="164"/>
        <v>1927.7</v>
      </c>
      <c r="CT48" s="539">
        <f t="shared" si="164"/>
        <v>1818.5199999999998</v>
      </c>
      <c r="CU48" s="539">
        <f t="shared" si="164"/>
        <v>1969.4899999999996</v>
      </c>
      <c r="CV48" s="539">
        <f t="shared" si="164"/>
        <v>2034.7099999999998</v>
      </c>
      <c r="CW48" s="539">
        <f t="shared" si="164"/>
        <v>2049.6800000000003</v>
      </c>
      <c r="CX48" s="539">
        <f t="shared" si="164"/>
        <v>1805.44</v>
      </c>
      <c r="CY48" s="539">
        <f t="shared" si="164"/>
        <v>1708.12</v>
      </c>
      <c r="CZ48" s="539">
        <f t="shared" si="164"/>
        <v>1546.82</v>
      </c>
      <c r="DA48" s="539">
        <f t="shared" si="164"/>
        <v>4264.6899999999996</v>
      </c>
      <c r="DB48" s="539">
        <f t="shared" si="164"/>
        <v>2418.65</v>
      </c>
      <c r="DC48" s="539">
        <f t="shared" si="164"/>
        <v>1999.86</v>
      </c>
      <c r="DD48" s="539">
        <f t="shared" si="164"/>
        <v>2017.73</v>
      </c>
      <c r="DE48" s="539">
        <f t="shared" si="164"/>
        <v>1917.5299999999997</v>
      </c>
      <c r="DF48" s="539">
        <f t="shared" si="164"/>
        <v>1272.19</v>
      </c>
      <c r="DG48" s="539">
        <f t="shared" si="164"/>
        <v>1977.1299999999999</v>
      </c>
      <c r="DH48" s="539">
        <f t="shared" si="164"/>
        <v>2027.3599999999997</v>
      </c>
      <c r="DI48" s="539">
        <f t="shared" si="164"/>
        <v>2043.99</v>
      </c>
      <c r="DJ48" s="539">
        <f t="shared" si="164"/>
        <v>1847.0300000000002</v>
      </c>
      <c r="DK48" s="539">
        <f t="shared" si="164"/>
        <v>2039.94</v>
      </c>
      <c r="DL48" s="539">
        <f t="shared" si="164"/>
        <v>1818.6100000000001</v>
      </c>
      <c r="DM48" s="539">
        <f t="shared" ref="DM48:FX48" si="165">+DM31</f>
        <v>1715.5299999999997</v>
      </c>
      <c r="DN48" s="539">
        <f t="shared" si="165"/>
        <v>1924.19</v>
      </c>
      <c r="DO48" s="539">
        <f t="shared" si="165"/>
        <v>2002.84</v>
      </c>
      <c r="DP48" s="539">
        <f t="shared" si="165"/>
        <v>2013.36</v>
      </c>
      <c r="DQ48" s="539">
        <f t="shared" si="165"/>
        <v>1907.81</v>
      </c>
      <c r="DR48" s="539">
        <f t="shared" si="165"/>
        <v>1820.5699999999997</v>
      </c>
      <c r="DS48" s="539">
        <f t="shared" si="165"/>
        <v>1973.9200000000003</v>
      </c>
      <c r="DT48" s="539">
        <f t="shared" si="165"/>
        <v>2026.3000000000002</v>
      </c>
      <c r="DU48" s="539">
        <f t="shared" si="165"/>
        <v>2043.8000000000002</v>
      </c>
      <c r="DV48" s="539">
        <f t="shared" si="165"/>
        <v>1844.8899999999996</v>
      </c>
      <c r="DW48" s="539">
        <f t="shared" si="165"/>
        <v>1997.99</v>
      </c>
      <c r="DX48" s="539">
        <f t="shared" si="165"/>
        <v>1673.5699999999997</v>
      </c>
      <c r="DY48" s="539">
        <f t="shared" si="165"/>
        <v>4335.22</v>
      </c>
      <c r="DZ48" s="539">
        <f t="shared" si="165"/>
        <v>2224.8000000000002</v>
      </c>
      <c r="EA48" s="539">
        <f t="shared" si="165"/>
        <v>2003.2199999999998</v>
      </c>
      <c r="EB48" s="539">
        <f t="shared" si="165"/>
        <v>2002.16</v>
      </c>
      <c r="EC48" s="539">
        <f t="shared" si="165"/>
        <v>1910.53</v>
      </c>
      <c r="ED48" s="539">
        <f t="shared" si="165"/>
        <v>1338.5700000000002</v>
      </c>
      <c r="EE48" s="539">
        <f t="shared" si="165"/>
        <v>1694.2799999999997</v>
      </c>
      <c r="EF48" s="539">
        <f t="shared" si="165"/>
        <v>2017.8599999999994</v>
      </c>
      <c r="EG48" s="539">
        <f t="shared" si="165"/>
        <v>2042.7800000000004</v>
      </c>
      <c r="EH48" s="539">
        <f t="shared" si="165"/>
        <v>1910.1799999999996</v>
      </c>
      <c r="EI48" s="539">
        <f t="shared" si="165"/>
        <v>1870.5000000000002</v>
      </c>
      <c r="EJ48" s="539">
        <f t="shared" si="165"/>
        <v>1643.16</v>
      </c>
      <c r="EK48" s="539">
        <f t="shared" si="165"/>
        <v>1866.1100000000001</v>
      </c>
      <c r="EL48" s="539">
        <f t="shared" si="165"/>
        <v>1916.06</v>
      </c>
      <c r="EM48" s="539">
        <f t="shared" si="165"/>
        <v>2005.8200000000002</v>
      </c>
      <c r="EN48" s="539">
        <f t="shared" si="165"/>
        <v>2003.6899999999998</v>
      </c>
      <c r="EO48" s="539">
        <f t="shared" si="165"/>
        <v>1917.2499999999998</v>
      </c>
      <c r="EP48" s="539">
        <f t="shared" si="165"/>
        <v>1809.9599999999998</v>
      </c>
      <c r="EQ48" s="539">
        <f t="shared" si="165"/>
        <v>1957.7399999999996</v>
      </c>
      <c r="ER48" s="539">
        <f t="shared" si="165"/>
        <v>2025.2</v>
      </c>
      <c r="ES48" s="539">
        <f t="shared" si="165"/>
        <v>2028.96</v>
      </c>
      <c r="ET48" s="539">
        <f t="shared" si="165"/>
        <v>1835.0800000000002</v>
      </c>
      <c r="EU48" s="539">
        <f t="shared" si="165"/>
        <v>1966.1100000000001</v>
      </c>
      <c r="EV48" s="539">
        <f t="shared" si="165"/>
        <v>1675.04</v>
      </c>
      <c r="EW48" s="539">
        <f t="shared" si="165"/>
        <v>4091.1400000000003</v>
      </c>
      <c r="EX48" s="539">
        <f t="shared" si="165"/>
        <v>1971.23</v>
      </c>
      <c r="EY48" s="539">
        <f t="shared" si="165"/>
        <v>1987.4699999999998</v>
      </c>
      <c r="EZ48" s="539">
        <f t="shared" si="165"/>
        <v>1997.9099999999999</v>
      </c>
      <c r="FA48" s="539">
        <f t="shared" si="165"/>
        <v>1902.5299999999997</v>
      </c>
      <c r="FB48" s="539">
        <f t="shared" si="165"/>
        <v>1252.99</v>
      </c>
      <c r="FC48" s="539">
        <f t="shared" si="165"/>
        <v>1394.8300000000002</v>
      </c>
      <c r="FD48" s="539">
        <f t="shared" si="165"/>
        <v>2005.31</v>
      </c>
      <c r="FE48" s="539">
        <f t="shared" si="165"/>
        <v>1992.12</v>
      </c>
      <c r="FF48" s="539">
        <f t="shared" si="165"/>
        <v>1806.5199999999998</v>
      </c>
      <c r="FG48" s="539">
        <f t="shared" si="165"/>
        <v>1895.7799999999997</v>
      </c>
      <c r="FH48" s="539">
        <f t="shared" si="165"/>
        <v>1546.5600000000002</v>
      </c>
      <c r="FI48" s="539">
        <f t="shared" si="165"/>
        <v>1749.0799999999997</v>
      </c>
      <c r="FJ48" s="539">
        <f t="shared" si="165"/>
        <v>1876.8200000000002</v>
      </c>
      <c r="FK48" s="539">
        <f t="shared" si="165"/>
        <v>1972.3400000000001</v>
      </c>
      <c r="FL48" s="539">
        <f t="shared" si="165"/>
        <v>1980.79</v>
      </c>
      <c r="FM48" s="539">
        <f t="shared" si="165"/>
        <v>1876.3100000000002</v>
      </c>
      <c r="FN48" s="539">
        <f t="shared" si="165"/>
        <v>1791.6300000000003</v>
      </c>
      <c r="FO48" s="539">
        <f t="shared" si="165"/>
        <v>1917.57</v>
      </c>
      <c r="FP48" s="539">
        <f t="shared" si="165"/>
        <v>1980.8</v>
      </c>
      <c r="FQ48" s="539">
        <f t="shared" si="165"/>
        <v>1985.74</v>
      </c>
      <c r="FR48" s="539">
        <f t="shared" si="165"/>
        <v>1802.19</v>
      </c>
      <c r="FS48" s="539">
        <f t="shared" si="165"/>
        <v>1305.8599999999997</v>
      </c>
      <c r="FT48" s="539">
        <f t="shared" si="165"/>
        <v>3806.43</v>
      </c>
      <c r="FU48" s="539">
        <f t="shared" si="165"/>
        <v>1804.46</v>
      </c>
      <c r="FV48" s="539">
        <f t="shared" si="165"/>
        <v>1869.2900000000002</v>
      </c>
      <c r="FW48" s="539">
        <f t="shared" si="165"/>
        <v>1970.4500000000005</v>
      </c>
      <c r="FX48" s="539">
        <f t="shared" si="165"/>
        <v>1963.69</v>
      </c>
      <c r="FY48" s="539">
        <f t="shared" ref="FY48:GB48" si="166">+FY31</f>
        <v>1836.6199999999997</v>
      </c>
      <c r="FZ48" s="539">
        <f t="shared" si="166"/>
        <v>1804.52</v>
      </c>
      <c r="GA48" s="539">
        <f t="shared" si="166"/>
        <v>1822.56</v>
      </c>
      <c r="GB48" s="539">
        <f t="shared" si="166"/>
        <v>1981.9599999999998</v>
      </c>
    </row>
    <row r="49" spans="1:184">
      <c r="A49" s="461"/>
      <c r="C49" s="461"/>
      <c r="D49" s="536" t="s">
        <v>281</v>
      </c>
      <c r="E49" s="540">
        <f>+IF(YEAR(E47)&lt;2015,2,2.86)</f>
        <v>2</v>
      </c>
      <c r="F49" s="540">
        <f t="shared" ref="F49:AZ49" si="167">+IF(YEAR(F47)&lt;2015,2,2.86)</f>
        <v>2</v>
      </c>
      <c r="G49" s="540">
        <f t="shared" si="167"/>
        <v>2</v>
      </c>
      <c r="H49" s="540">
        <f t="shared" si="167"/>
        <v>2</v>
      </c>
      <c r="I49" s="540">
        <f t="shared" si="167"/>
        <v>2</v>
      </c>
      <c r="J49" s="540">
        <f t="shared" si="167"/>
        <v>2</v>
      </c>
      <c r="K49" s="540">
        <f t="shared" si="167"/>
        <v>2</v>
      </c>
      <c r="L49" s="540">
        <f t="shared" si="167"/>
        <v>2</v>
      </c>
      <c r="M49" s="540">
        <f t="shared" si="167"/>
        <v>2</v>
      </c>
      <c r="N49" s="540">
        <f t="shared" si="167"/>
        <v>2</v>
      </c>
      <c r="O49" s="540">
        <f t="shared" si="167"/>
        <v>2</v>
      </c>
      <c r="P49" s="540">
        <f t="shared" si="167"/>
        <v>2</v>
      </c>
      <c r="Q49" s="540">
        <f t="shared" si="167"/>
        <v>2</v>
      </c>
      <c r="R49" s="540">
        <f t="shared" si="167"/>
        <v>2</v>
      </c>
      <c r="S49" s="540">
        <f t="shared" si="167"/>
        <v>2</v>
      </c>
      <c r="T49" s="540">
        <f t="shared" si="167"/>
        <v>2</v>
      </c>
      <c r="U49" s="540">
        <f t="shared" si="167"/>
        <v>2</v>
      </c>
      <c r="V49" s="540">
        <f t="shared" si="167"/>
        <v>2</v>
      </c>
      <c r="W49" s="540">
        <f t="shared" si="167"/>
        <v>2</v>
      </c>
      <c r="X49" s="540">
        <f t="shared" si="167"/>
        <v>2</v>
      </c>
      <c r="Y49" s="540">
        <f t="shared" si="167"/>
        <v>2</v>
      </c>
      <c r="Z49" s="540">
        <f t="shared" si="167"/>
        <v>2</v>
      </c>
      <c r="AA49" s="540">
        <f t="shared" si="167"/>
        <v>2</v>
      </c>
      <c r="AB49" s="540">
        <f t="shared" si="167"/>
        <v>2</v>
      </c>
      <c r="AC49" s="540">
        <f t="shared" si="167"/>
        <v>2.86</v>
      </c>
      <c r="AD49" s="540">
        <f t="shared" si="167"/>
        <v>2.86</v>
      </c>
      <c r="AE49" s="540">
        <f t="shared" si="167"/>
        <v>2.86</v>
      </c>
      <c r="AF49" s="540">
        <f t="shared" si="167"/>
        <v>2.86</v>
      </c>
      <c r="AG49" s="540">
        <f t="shared" si="167"/>
        <v>2.86</v>
      </c>
      <c r="AH49" s="540">
        <f t="shared" si="167"/>
        <v>2.86</v>
      </c>
      <c r="AI49" s="540">
        <f t="shared" si="167"/>
        <v>2.86</v>
      </c>
      <c r="AJ49" s="540">
        <f t="shared" si="167"/>
        <v>2.86</v>
      </c>
      <c r="AK49" s="540">
        <f t="shared" si="167"/>
        <v>2.86</v>
      </c>
      <c r="AL49" s="540">
        <f t="shared" si="167"/>
        <v>2.86</v>
      </c>
      <c r="AM49" s="540">
        <f t="shared" si="167"/>
        <v>2.86</v>
      </c>
      <c r="AN49" s="540">
        <f t="shared" si="167"/>
        <v>2.86</v>
      </c>
      <c r="AO49" s="540">
        <f t="shared" si="167"/>
        <v>2.86</v>
      </c>
      <c r="AP49" s="540">
        <f t="shared" si="167"/>
        <v>2.86</v>
      </c>
      <c r="AQ49" s="540">
        <f t="shared" si="167"/>
        <v>2.86</v>
      </c>
      <c r="AR49" s="540">
        <f t="shared" si="167"/>
        <v>2.86</v>
      </c>
      <c r="AS49" s="540">
        <f t="shared" si="167"/>
        <v>2.86</v>
      </c>
      <c r="AT49" s="540">
        <f t="shared" si="167"/>
        <v>2.86</v>
      </c>
      <c r="AU49" s="540">
        <f t="shared" si="167"/>
        <v>2.86</v>
      </c>
      <c r="AV49" s="540">
        <f t="shared" si="167"/>
        <v>2.86</v>
      </c>
      <c r="AW49" s="540">
        <f t="shared" si="167"/>
        <v>2.86</v>
      </c>
      <c r="AX49" s="540">
        <f t="shared" si="167"/>
        <v>2.86</v>
      </c>
      <c r="AY49" s="540">
        <f t="shared" si="167"/>
        <v>2.86</v>
      </c>
      <c r="AZ49" s="540">
        <f t="shared" si="167"/>
        <v>2.86</v>
      </c>
      <c r="BA49" s="540">
        <f t="shared" ref="BA49:DL49" si="168">+IF(YEAR(BA47)&lt;2015,2,2.86)</f>
        <v>2.86</v>
      </c>
      <c r="BB49" s="540">
        <f t="shared" si="168"/>
        <v>2.86</v>
      </c>
      <c r="BC49" s="540">
        <f t="shared" si="168"/>
        <v>2.86</v>
      </c>
      <c r="BD49" s="540">
        <f t="shared" si="168"/>
        <v>2.86</v>
      </c>
      <c r="BE49" s="540">
        <f t="shared" si="168"/>
        <v>2.86</v>
      </c>
      <c r="BF49" s="540">
        <f t="shared" si="168"/>
        <v>2.86</v>
      </c>
      <c r="BG49" s="540">
        <f t="shared" si="168"/>
        <v>2.86</v>
      </c>
      <c r="BH49" s="540">
        <f t="shared" si="168"/>
        <v>2.86</v>
      </c>
      <c r="BI49" s="540">
        <f t="shared" si="168"/>
        <v>2.86</v>
      </c>
      <c r="BJ49" s="540">
        <f t="shared" si="168"/>
        <v>2.86</v>
      </c>
      <c r="BK49" s="540">
        <f t="shared" si="168"/>
        <v>2.86</v>
      </c>
      <c r="BL49" s="540">
        <f t="shared" si="168"/>
        <v>2.86</v>
      </c>
      <c r="BM49" s="540">
        <f t="shared" si="168"/>
        <v>2.86</v>
      </c>
      <c r="BN49" s="540">
        <f t="shared" si="168"/>
        <v>2.86</v>
      </c>
      <c r="BO49" s="540">
        <f t="shared" si="168"/>
        <v>2.86</v>
      </c>
      <c r="BP49" s="540">
        <f t="shared" si="168"/>
        <v>2.86</v>
      </c>
      <c r="BQ49" s="540">
        <f t="shared" si="168"/>
        <v>2.86</v>
      </c>
      <c r="BR49" s="540">
        <f t="shared" si="168"/>
        <v>2.86</v>
      </c>
      <c r="BS49" s="540">
        <f t="shared" si="168"/>
        <v>2.86</v>
      </c>
      <c r="BT49" s="540">
        <f t="shared" si="168"/>
        <v>2.86</v>
      </c>
      <c r="BU49" s="540">
        <f t="shared" si="168"/>
        <v>2.86</v>
      </c>
      <c r="BV49" s="540">
        <f t="shared" si="168"/>
        <v>2.86</v>
      </c>
      <c r="BW49" s="540">
        <f t="shared" si="168"/>
        <v>2.86</v>
      </c>
      <c r="BX49" s="540">
        <f t="shared" si="168"/>
        <v>2.86</v>
      </c>
      <c r="BY49" s="540">
        <f t="shared" si="168"/>
        <v>2.86</v>
      </c>
      <c r="BZ49" s="540">
        <f t="shared" si="168"/>
        <v>2.86</v>
      </c>
      <c r="CA49" s="540">
        <f t="shared" si="168"/>
        <v>2.86</v>
      </c>
      <c r="CB49" s="540">
        <f t="shared" si="168"/>
        <v>2.86</v>
      </c>
      <c r="CC49" s="540">
        <f t="shared" si="168"/>
        <v>2.86</v>
      </c>
      <c r="CD49" s="540">
        <f t="shared" si="168"/>
        <v>2.86</v>
      </c>
      <c r="CE49" s="540">
        <f t="shared" si="168"/>
        <v>2.86</v>
      </c>
      <c r="CF49" s="540">
        <f t="shared" si="168"/>
        <v>2.86</v>
      </c>
      <c r="CG49" s="540">
        <f t="shared" si="168"/>
        <v>2.86</v>
      </c>
      <c r="CH49" s="540">
        <f t="shared" si="168"/>
        <v>2.86</v>
      </c>
      <c r="CI49" s="540">
        <f t="shared" si="168"/>
        <v>2.86</v>
      </c>
      <c r="CJ49" s="540">
        <f t="shared" si="168"/>
        <v>2.86</v>
      </c>
      <c r="CK49" s="540">
        <f t="shared" si="168"/>
        <v>2.86</v>
      </c>
      <c r="CL49" s="540">
        <f t="shared" si="168"/>
        <v>2.86</v>
      </c>
      <c r="CM49" s="540">
        <f t="shared" si="168"/>
        <v>2.86</v>
      </c>
      <c r="CN49" s="540">
        <f t="shared" si="168"/>
        <v>2.86</v>
      </c>
      <c r="CO49" s="540">
        <f t="shared" si="168"/>
        <v>2.86</v>
      </c>
      <c r="CP49" s="540">
        <f t="shared" si="168"/>
        <v>2.86</v>
      </c>
      <c r="CQ49" s="540">
        <f t="shared" si="168"/>
        <v>2.86</v>
      </c>
      <c r="CR49" s="540">
        <f t="shared" si="168"/>
        <v>2.86</v>
      </c>
      <c r="CS49" s="540">
        <f t="shared" si="168"/>
        <v>2.86</v>
      </c>
      <c r="CT49" s="540">
        <f t="shared" si="168"/>
        <v>2.86</v>
      </c>
      <c r="CU49" s="540">
        <f t="shared" si="168"/>
        <v>2.86</v>
      </c>
      <c r="CV49" s="540">
        <f t="shared" si="168"/>
        <v>2.86</v>
      </c>
      <c r="CW49" s="540">
        <f t="shared" si="168"/>
        <v>2.86</v>
      </c>
      <c r="CX49" s="540">
        <f t="shared" si="168"/>
        <v>2.86</v>
      </c>
      <c r="CY49" s="540">
        <f t="shared" si="168"/>
        <v>2.86</v>
      </c>
      <c r="CZ49" s="540">
        <f t="shared" si="168"/>
        <v>2.86</v>
      </c>
      <c r="DA49" s="540">
        <f t="shared" si="168"/>
        <v>2.86</v>
      </c>
      <c r="DB49" s="540">
        <f t="shared" si="168"/>
        <v>2.86</v>
      </c>
      <c r="DC49" s="540">
        <f t="shared" si="168"/>
        <v>2.86</v>
      </c>
      <c r="DD49" s="540">
        <f t="shared" si="168"/>
        <v>2.86</v>
      </c>
      <c r="DE49" s="540">
        <f t="shared" si="168"/>
        <v>2.86</v>
      </c>
      <c r="DF49" s="540">
        <f t="shared" si="168"/>
        <v>2.86</v>
      </c>
      <c r="DG49" s="540">
        <f t="shared" si="168"/>
        <v>2.86</v>
      </c>
      <c r="DH49" s="540">
        <f t="shared" si="168"/>
        <v>2.86</v>
      </c>
      <c r="DI49" s="540">
        <f t="shared" si="168"/>
        <v>2.86</v>
      </c>
      <c r="DJ49" s="540">
        <f t="shared" si="168"/>
        <v>2.86</v>
      </c>
      <c r="DK49" s="540">
        <f t="shared" si="168"/>
        <v>2.86</v>
      </c>
      <c r="DL49" s="540">
        <f t="shared" si="168"/>
        <v>2.86</v>
      </c>
      <c r="DM49" s="540">
        <f t="shared" ref="DM49:FX49" si="169">+IF(YEAR(DM47)&lt;2015,2,2.86)</f>
        <v>2.86</v>
      </c>
      <c r="DN49" s="540">
        <f t="shared" si="169"/>
        <v>2.86</v>
      </c>
      <c r="DO49" s="540">
        <f t="shared" si="169"/>
        <v>2.86</v>
      </c>
      <c r="DP49" s="540">
        <f t="shared" si="169"/>
        <v>2.86</v>
      </c>
      <c r="DQ49" s="540">
        <f t="shared" si="169"/>
        <v>2.86</v>
      </c>
      <c r="DR49" s="540">
        <f t="shared" si="169"/>
        <v>2.86</v>
      </c>
      <c r="DS49" s="540">
        <f t="shared" si="169"/>
        <v>2.86</v>
      </c>
      <c r="DT49" s="540">
        <f t="shared" si="169"/>
        <v>2.86</v>
      </c>
      <c r="DU49" s="540">
        <f t="shared" si="169"/>
        <v>2.86</v>
      </c>
      <c r="DV49" s="540">
        <f t="shared" si="169"/>
        <v>2.86</v>
      </c>
      <c r="DW49" s="540">
        <f t="shared" si="169"/>
        <v>2.86</v>
      </c>
      <c r="DX49" s="540">
        <f t="shared" si="169"/>
        <v>2.86</v>
      </c>
      <c r="DY49" s="540">
        <f t="shared" si="169"/>
        <v>2.86</v>
      </c>
      <c r="DZ49" s="540">
        <f t="shared" si="169"/>
        <v>2.86</v>
      </c>
      <c r="EA49" s="540">
        <f t="shared" si="169"/>
        <v>2.86</v>
      </c>
      <c r="EB49" s="540">
        <f t="shared" si="169"/>
        <v>2.86</v>
      </c>
      <c r="EC49" s="540">
        <f t="shared" si="169"/>
        <v>2.86</v>
      </c>
      <c r="ED49" s="540">
        <f t="shared" si="169"/>
        <v>2.86</v>
      </c>
      <c r="EE49" s="540">
        <f t="shared" si="169"/>
        <v>2.86</v>
      </c>
      <c r="EF49" s="540">
        <f t="shared" si="169"/>
        <v>2.86</v>
      </c>
      <c r="EG49" s="540">
        <f t="shared" si="169"/>
        <v>2.86</v>
      </c>
      <c r="EH49" s="540">
        <f t="shared" si="169"/>
        <v>2.86</v>
      </c>
      <c r="EI49" s="540">
        <f t="shared" si="169"/>
        <v>2.86</v>
      </c>
      <c r="EJ49" s="540">
        <f t="shared" si="169"/>
        <v>2.86</v>
      </c>
      <c r="EK49" s="540">
        <f t="shared" si="169"/>
        <v>2.86</v>
      </c>
      <c r="EL49" s="540">
        <f t="shared" si="169"/>
        <v>2.86</v>
      </c>
      <c r="EM49" s="540">
        <f t="shared" si="169"/>
        <v>2.86</v>
      </c>
      <c r="EN49" s="540">
        <f t="shared" si="169"/>
        <v>2.86</v>
      </c>
      <c r="EO49" s="540">
        <f t="shared" si="169"/>
        <v>2.86</v>
      </c>
      <c r="EP49" s="540">
        <f t="shared" si="169"/>
        <v>2.86</v>
      </c>
      <c r="EQ49" s="540">
        <f t="shared" si="169"/>
        <v>2.86</v>
      </c>
      <c r="ER49" s="540">
        <f t="shared" si="169"/>
        <v>2.86</v>
      </c>
      <c r="ES49" s="540">
        <f t="shared" si="169"/>
        <v>2.86</v>
      </c>
      <c r="ET49" s="540">
        <f t="shared" si="169"/>
        <v>2.86</v>
      </c>
      <c r="EU49" s="540">
        <f t="shared" si="169"/>
        <v>2.86</v>
      </c>
      <c r="EV49" s="540">
        <f t="shared" si="169"/>
        <v>2.86</v>
      </c>
      <c r="EW49" s="540">
        <f t="shared" si="169"/>
        <v>2.86</v>
      </c>
      <c r="EX49" s="540">
        <f t="shared" si="169"/>
        <v>2.86</v>
      </c>
      <c r="EY49" s="540">
        <f t="shared" si="169"/>
        <v>2.86</v>
      </c>
      <c r="EZ49" s="540">
        <f t="shared" si="169"/>
        <v>2.86</v>
      </c>
      <c r="FA49" s="540">
        <f t="shared" si="169"/>
        <v>2.86</v>
      </c>
      <c r="FB49" s="540">
        <f t="shared" si="169"/>
        <v>2.86</v>
      </c>
      <c r="FC49" s="540">
        <f t="shared" si="169"/>
        <v>2.86</v>
      </c>
      <c r="FD49" s="540">
        <f t="shared" si="169"/>
        <v>2.86</v>
      </c>
      <c r="FE49" s="540">
        <f t="shared" si="169"/>
        <v>2.86</v>
      </c>
      <c r="FF49" s="540">
        <f t="shared" si="169"/>
        <v>2.86</v>
      </c>
      <c r="FG49" s="540">
        <f t="shared" si="169"/>
        <v>2.86</v>
      </c>
      <c r="FH49" s="540">
        <f t="shared" si="169"/>
        <v>2.86</v>
      </c>
      <c r="FI49" s="540">
        <f t="shared" si="169"/>
        <v>2.86</v>
      </c>
      <c r="FJ49" s="540">
        <f t="shared" si="169"/>
        <v>2.86</v>
      </c>
      <c r="FK49" s="540">
        <f t="shared" si="169"/>
        <v>2.86</v>
      </c>
      <c r="FL49" s="540">
        <f t="shared" si="169"/>
        <v>2.86</v>
      </c>
      <c r="FM49" s="540">
        <f t="shared" si="169"/>
        <v>2.86</v>
      </c>
      <c r="FN49" s="540">
        <f t="shared" si="169"/>
        <v>2.86</v>
      </c>
      <c r="FO49" s="540">
        <f t="shared" si="169"/>
        <v>2.86</v>
      </c>
      <c r="FP49" s="540">
        <f t="shared" si="169"/>
        <v>2.86</v>
      </c>
      <c r="FQ49" s="540">
        <f t="shared" si="169"/>
        <v>2.86</v>
      </c>
      <c r="FR49" s="540">
        <f t="shared" si="169"/>
        <v>2.86</v>
      </c>
      <c r="FS49" s="540">
        <f t="shared" si="169"/>
        <v>2.86</v>
      </c>
      <c r="FT49" s="540">
        <f t="shared" si="169"/>
        <v>2.86</v>
      </c>
      <c r="FU49" s="540">
        <f t="shared" si="169"/>
        <v>2.86</v>
      </c>
      <c r="FV49" s="540">
        <f t="shared" si="169"/>
        <v>2.86</v>
      </c>
      <c r="FW49" s="540">
        <f t="shared" si="169"/>
        <v>2.86</v>
      </c>
      <c r="FX49" s="540">
        <f t="shared" si="169"/>
        <v>2.86</v>
      </c>
      <c r="FY49" s="540">
        <f t="shared" ref="FY49:GB49" si="170">+IF(YEAR(FY47)&lt;2015,2,2.86)</f>
        <v>2.86</v>
      </c>
      <c r="FZ49" s="540">
        <f t="shared" si="170"/>
        <v>2.86</v>
      </c>
      <c r="GA49" s="540">
        <f t="shared" si="170"/>
        <v>2.86</v>
      </c>
      <c r="GB49" s="540">
        <f t="shared" si="170"/>
        <v>2.86</v>
      </c>
    </row>
    <row r="50" spans="1:184">
      <c r="A50" s="461"/>
      <c r="C50" s="461"/>
      <c r="D50" s="541" t="s">
        <v>282</v>
      </c>
      <c r="E50" s="542">
        <f>+E49*E48</f>
        <v>3796.32</v>
      </c>
      <c r="F50" s="542">
        <f t="shared" ref="F50:AZ50" si="171">+F49*F48</f>
        <v>3409.3</v>
      </c>
      <c r="G50" s="542">
        <f t="shared" si="171"/>
        <v>3664.38</v>
      </c>
      <c r="H50" s="542">
        <f t="shared" si="171"/>
        <v>3064.0799999999995</v>
      </c>
      <c r="I50" s="542">
        <f t="shared" si="171"/>
        <v>7421.02</v>
      </c>
      <c r="J50" s="542">
        <f t="shared" si="171"/>
        <v>3652.2200000000003</v>
      </c>
      <c r="K50" s="542">
        <f t="shared" si="171"/>
        <v>3674.2200000000003</v>
      </c>
      <c r="L50" s="542">
        <f t="shared" si="171"/>
        <v>3662.4399999999996</v>
      </c>
      <c r="M50" s="542">
        <f t="shared" si="171"/>
        <v>3528.0800000000004</v>
      </c>
      <c r="N50" s="542">
        <f t="shared" si="171"/>
        <v>2340.2000000000003</v>
      </c>
      <c r="O50" s="542">
        <f t="shared" si="171"/>
        <v>2819.7799999999997</v>
      </c>
      <c r="P50" s="542">
        <f t="shared" si="171"/>
        <v>3708.44</v>
      </c>
      <c r="Q50" s="542">
        <f t="shared" si="171"/>
        <v>3909.54</v>
      </c>
      <c r="R50" s="542">
        <f t="shared" si="171"/>
        <v>3512.7799999999997</v>
      </c>
      <c r="S50" s="542">
        <f t="shared" si="171"/>
        <v>3579.44</v>
      </c>
      <c r="T50" s="542">
        <f t="shared" si="171"/>
        <v>3319.66</v>
      </c>
      <c r="U50" s="542">
        <f t="shared" si="171"/>
        <v>3328.16</v>
      </c>
      <c r="V50" s="542">
        <f t="shared" si="171"/>
        <v>3628.9599999999996</v>
      </c>
      <c r="W50" s="542">
        <f t="shared" si="171"/>
        <v>3762.0200000000004</v>
      </c>
      <c r="X50" s="542">
        <f t="shared" si="171"/>
        <v>3763.22</v>
      </c>
      <c r="Y50" s="542">
        <f t="shared" si="171"/>
        <v>3583.34</v>
      </c>
      <c r="Z50" s="542">
        <f t="shared" si="171"/>
        <v>3408.64</v>
      </c>
      <c r="AA50" s="542">
        <f t="shared" si="171"/>
        <v>3636.62</v>
      </c>
      <c r="AB50" s="542">
        <f t="shared" si="171"/>
        <v>3753.7799999999997</v>
      </c>
      <c r="AC50" s="542">
        <f t="shared" si="171"/>
        <v>5573.5108</v>
      </c>
      <c r="AD50" s="542">
        <f t="shared" si="171"/>
        <v>5040.2065999999995</v>
      </c>
      <c r="AE50" s="542">
        <f t="shared" si="171"/>
        <v>5387.0673999999999</v>
      </c>
      <c r="AF50" s="542">
        <f t="shared" si="171"/>
        <v>4931.1547999999993</v>
      </c>
      <c r="AG50" s="542">
        <f t="shared" si="171"/>
        <v>10935.495999999999</v>
      </c>
      <c r="AH50" s="542">
        <f t="shared" si="171"/>
        <v>5235.2014000000008</v>
      </c>
      <c r="AI50" s="542">
        <f t="shared" si="171"/>
        <v>5428.7089999999998</v>
      </c>
      <c r="AJ50" s="542">
        <f t="shared" si="171"/>
        <v>5415.6387999999997</v>
      </c>
      <c r="AK50" s="542">
        <f t="shared" si="171"/>
        <v>5152.0897999999997</v>
      </c>
      <c r="AL50" s="542">
        <f t="shared" si="171"/>
        <v>3925.9791999999993</v>
      </c>
      <c r="AM50" s="542">
        <f t="shared" si="171"/>
        <v>5225.2771999999995</v>
      </c>
      <c r="AN50" s="542">
        <f t="shared" si="171"/>
        <v>5346.8271999999988</v>
      </c>
      <c r="AO50" s="542">
        <f t="shared" si="171"/>
        <v>5570.8795999999993</v>
      </c>
      <c r="AP50" s="542">
        <f t="shared" si="171"/>
        <v>5232.4558000000006</v>
      </c>
      <c r="AQ50" s="542">
        <f t="shared" si="171"/>
        <v>5045.6405999999988</v>
      </c>
      <c r="AR50" s="542">
        <f t="shared" si="171"/>
        <v>4482.9641999999994</v>
      </c>
      <c r="AS50" s="542">
        <f t="shared" si="171"/>
        <v>4971.7095999999992</v>
      </c>
      <c r="AT50" s="542">
        <f t="shared" si="171"/>
        <v>5257.0803999999998</v>
      </c>
      <c r="AU50" s="542">
        <f t="shared" si="171"/>
        <v>5445.7545999999993</v>
      </c>
      <c r="AV50" s="542">
        <f t="shared" si="171"/>
        <v>5467.8623999999991</v>
      </c>
      <c r="AW50" s="542">
        <f t="shared" si="171"/>
        <v>5197.3921999999993</v>
      </c>
      <c r="AX50" s="542">
        <f t="shared" si="171"/>
        <v>4904.8428000000004</v>
      </c>
      <c r="AY50" s="542">
        <f t="shared" si="171"/>
        <v>5285.8234000000002</v>
      </c>
      <c r="AZ50" s="542">
        <f t="shared" si="171"/>
        <v>5359.7543999999989</v>
      </c>
      <c r="BA50" s="542">
        <f t="shared" ref="BA50:DL50" si="172">+BA49*BA48</f>
        <v>5577.0285999999996</v>
      </c>
      <c r="BB50" s="542">
        <f t="shared" si="172"/>
        <v>5049.9305999999997</v>
      </c>
      <c r="BC50" s="542">
        <f t="shared" si="172"/>
        <v>5185.1514000000006</v>
      </c>
      <c r="BD50" s="542">
        <f t="shared" si="172"/>
        <v>4540.907799999999</v>
      </c>
      <c r="BE50" s="542">
        <f t="shared" si="172"/>
        <v>11414.317200000001</v>
      </c>
      <c r="BF50" s="542">
        <f t="shared" si="172"/>
        <v>5976.1415999999999</v>
      </c>
      <c r="BG50" s="542">
        <f t="shared" si="172"/>
        <v>5370.193400000001</v>
      </c>
      <c r="BH50" s="542">
        <f t="shared" si="172"/>
        <v>5398.9363999999996</v>
      </c>
      <c r="BI50" s="542">
        <f t="shared" si="172"/>
        <v>5004.4851999999992</v>
      </c>
      <c r="BJ50" s="542">
        <f t="shared" si="172"/>
        <v>3147.6301999999996</v>
      </c>
      <c r="BK50" s="542">
        <f t="shared" si="172"/>
        <v>3977.6021999999998</v>
      </c>
      <c r="BL50" s="542">
        <f t="shared" si="172"/>
        <v>5327.6080000000002</v>
      </c>
      <c r="BM50" s="542">
        <f t="shared" si="172"/>
        <v>5586.8097999999991</v>
      </c>
      <c r="BN50" s="542">
        <f t="shared" si="172"/>
        <v>5072.3816000000006</v>
      </c>
      <c r="BO50" s="542">
        <f t="shared" si="172"/>
        <v>5194.3891999999996</v>
      </c>
      <c r="BP50" s="542">
        <f t="shared" si="172"/>
        <v>4547.5716000000002</v>
      </c>
      <c r="BQ50" s="542">
        <f t="shared" si="172"/>
        <v>4800.2812000000004</v>
      </c>
      <c r="BR50" s="542">
        <f t="shared" si="172"/>
        <v>5225.3343999999988</v>
      </c>
      <c r="BS50" s="542">
        <f t="shared" si="172"/>
        <v>5483.6495999999997</v>
      </c>
      <c r="BT50" s="542">
        <f t="shared" si="172"/>
        <v>5520.9725999999991</v>
      </c>
      <c r="BU50" s="542">
        <f t="shared" si="172"/>
        <v>5064.2592000000004</v>
      </c>
      <c r="BV50" s="542">
        <f t="shared" si="172"/>
        <v>5169.5357999999997</v>
      </c>
      <c r="BW50" s="542">
        <f t="shared" si="172"/>
        <v>4877.2152000000006</v>
      </c>
      <c r="BX50" s="542">
        <f t="shared" si="172"/>
        <v>5582.2623999999987</v>
      </c>
      <c r="BY50" s="542">
        <f t="shared" si="172"/>
        <v>5725.2623999999996</v>
      </c>
      <c r="BZ50" s="542">
        <f t="shared" si="172"/>
        <v>5126.7501999999995</v>
      </c>
      <c r="CA50" s="542">
        <f t="shared" si="172"/>
        <v>5253.3624</v>
      </c>
      <c r="CB50" s="542">
        <f t="shared" si="172"/>
        <v>11658.4182</v>
      </c>
      <c r="CC50" s="542">
        <f t="shared" si="172"/>
        <v>6055.1633999999985</v>
      </c>
      <c r="CD50" s="542">
        <f t="shared" si="172"/>
        <v>5375.0267999999996</v>
      </c>
      <c r="CE50" s="542">
        <f t="shared" si="172"/>
        <v>5671.6946000000007</v>
      </c>
      <c r="CF50" s="542">
        <f t="shared" si="172"/>
        <v>5687.3101999999999</v>
      </c>
      <c r="CG50" s="542">
        <f t="shared" si="172"/>
        <v>5460.7695999999996</v>
      </c>
      <c r="CH50" s="542">
        <f t="shared" si="172"/>
        <v>3678.4176000000002</v>
      </c>
      <c r="CI50" s="542">
        <f t="shared" si="172"/>
        <v>5546.0833999999995</v>
      </c>
      <c r="CJ50" s="542">
        <f t="shared" si="172"/>
        <v>5800.1085999999996</v>
      </c>
      <c r="CK50" s="542">
        <f t="shared" si="172"/>
        <v>5857.1655999999994</v>
      </c>
      <c r="CL50" s="542">
        <f t="shared" si="172"/>
        <v>5477.1574000000001</v>
      </c>
      <c r="CM50" s="542">
        <f t="shared" si="172"/>
        <v>5771.8231999999998</v>
      </c>
      <c r="CN50" s="542">
        <f t="shared" si="172"/>
        <v>4895.7765999999992</v>
      </c>
      <c r="CO50" s="542">
        <f t="shared" si="172"/>
        <v>5295.3185999999996</v>
      </c>
      <c r="CP50" s="542">
        <f t="shared" si="172"/>
        <v>5508.1598000000004</v>
      </c>
      <c r="CQ50" s="542">
        <f t="shared" si="172"/>
        <v>5743.1373999999996</v>
      </c>
      <c r="CR50" s="542">
        <f t="shared" si="172"/>
        <v>5739.6196</v>
      </c>
      <c r="CS50" s="542">
        <f t="shared" si="172"/>
        <v>5513.2219999999998</v>
      </c>
      <c r="CT50" s="542">
        <f t="shared" si="172"/>
        <v>5200.9671999999991</v>
      </c>
      <c r="CU50" s="542">
        <f t="shared" si="172"/>
        <v>5632.7413999999981</v>
      </c>
      <c r="CV50" s="542">
        <f t="shared" si="172"/>
        <v>5819.2705999999989</v>
      </c>
      <c r="CW50" s="542">
        <f t="shared" si="172"/>
        <v>5862.0848000000005</v>
      </c>
      <c r="CX50" s="542">
        <f t="shared" si="172"/>
        <v>5163.5583999999999</v>
      </c>
      <c r="CY50" s="542">
        <f t="shared" si="172"/>
        <v>4885.2231999999995</v>
      </c>
      <c r="CZ50" s="542">
        <f t="shared" si="172"/>
        <v>4423.9051999999992</v>
      </c>
      <c r="DA50" s="542">
        <f t="shared" si="172"/>
        <v>12197.013399999998</v>
      </c>
      <c r="DB50" s="542">
        <f t="shared" si="172"/>
        <v>6917.3389999999999</v>
      </c>
      <c r="DC50" s="542">
        <f t="shared" si="172"/>
        <v>5719.5995999999996</v>
      </c>
      <c r="DD50" s="542">
        <f t="shared" si="172"/>
        <v>5770.7078000000001</v>
      </c>
      <c r="DE50" s="542">
        <f t="shared" si="172"/>
        <v>5484.1357999999991</v>
      </c>
      <c r="DF50" s="542">
        <f t="shared" si="172"/>
        <v>3638.4634000000001</v>
      </c>
      <c r="DG50" s="542">
        <f t="shared" si="172"/>
        <v>5654.5917999999992</v>
      </c>
      <c r="DH50" s="542">
        <f t="shared" si="172"/>
        <v>5798.2495999999992</v>
      </c>
      <c r="DI50" s="542">
        <f t="shared" si="172"/>
        <v>5845.8113999999996</v>
      </c>
      <c r="DJ50" s="542">
        <f t="shared" si="172"/>
        <v>5282.5057999999999</v>
      </c>
      <c r="DK50" s="542">
        <f t="shared" si="172"/>
        <v>5834.2284</v>
      </c>
      <c r="DL50" s="542">
        <f t="shared" si="172"/>
        <v>5201.2246000000005</v>
      </c>
      <c r="DM50" s="542">
        <f t="shared" ref="DM50:FX50" si="173">+DM49*DM48</f>
        <v>4906.4157999999989</v>
      </c>
      <c r="DN50" s="542">
        <f t="shared" si="173"/>
        <v>5503.1833999999999</v>
      </c>
      <c r="DO50" s="542">
        <f t="shared" si="173"/>
        <v>5728.1223999999993</v>
      </c>
      <c r="DP50" s="542">
        <f t="shared" si="173"/>
        <v>5758.2095999999992</v>
      </c>
      <c r="DQ50" s="542">
        <f t="shared" si="173"/>
        <v>5456.3365999999996</v>
      </c>
      <c r="DR50" s="542">
        <f t="shared" si="173"/>
        <v>5206.8301999999985</v>
      </c>
      <c r="DS50" s="542">
        <f t="shared" si="173"/>
        <v>5645.4112000000005</v>
      </c>
      <c r="DT50" s="542">
        <f t="shared" si="173"/>
        <v>5795.2179999999998</v>
      </c>
      <c r="DU50" s="542">
        <f t="shared" si="173"/>
        <v>5845.268</v>
      </c>
      <c r="DV50" s="542">
        <f t="shared" si="173"/>
        <v>5276.3853999999992</v>
      </c>
      <c r="DW50" s="542">
        <f t="shared" si="173"/>
        <v>5714.2514000000001</v>
      </c>
      <c r="DX50" s="542">
        <f t="shared" si="173"/>
        <v>4786.4101999999993</v>
      </c>
      <c r="DY50" s="542">
        <f t="shared" si="173"/>
        <v>12398.7292</v>
      </c>
      <c r="DZ50" s="542">
        <f t="shared" si="173"/>
        <v>6362.9279999999999</v>
      </c>
      <c r="EA50" s="542">
        <f t="shared" si="173"/>
        <v>5729.2091999999993</v>
      </c>
      <c r="EB50" s="542">
        <f t="shared" si="173"/>
        <v>5726.1776</v>
      </c>
      <c r="EC50" s="542">
        <f t="shared" si="173"/>
        <v>5464.1157999999996</v>
      </c>
      <c r="ED50" s="542">
        <f t="shared" si="173"/>
        <v>3828.3102000000003</v>
      </c>
      <c r="EE50" s="542">
        <f t="shared" si="173"/>
        <v>4845.6407999999992</v>
      </c>
      <c r="EF50" s="542">
        <f t="shared" si="173"/>
        <v>5771.0795999999982</v>
      </c>
      <c r="EG50" s="542">
        <f t="shared" si="173"/>
        <v>5842.3508000000011</v>
      </c>
      <c r="EH50" s="542">
        <f t="shared" si="173"/>
        <v>5463.1147999999985</v>
      </c>
      <c r="EI50" s="542">
        <f t="shared" si="173"/>
        <v>5349.63</v>
      </c>
      <c r="EJ50" s="542">
        <f t="shared" si="173"/>
        <v>4699.4376000000002</v>
      </c>
      <c r="EK50" s="542">
        <f t="shared" si="173"/>
        <v>5337.0745999999999</v>
      </c>
      <c r="EL50" s="542">
        <f t="shared" si="173"/>
        <v>5479.9315999999999</v>
      </c>
      <c r="EM50" s="542">
        <f t="shared" si="173"/>
        <v>5736.6451999999999</v>
      </c>
      <c r="EN50" s="542">
        <f t="shared" si="173"/>
        <v>5730.5533999999989</v>
      </c>
      <c r="EO50" s="542">
        <f t="shared" si="173"/>
        <v>5483.3349999999991</v>
      </c>
      <c r="EP50" s="542">
        <f t="shared" si="173"/>
        <v>5176.4855999999991</v>
      </c>
      <c r="EQ50" s="542">
        <f t="shared" si="173"/>
        <v>5599.1363999999985</v>
      </c>
      <c r="ER50" s="542">
        <f t="shared" si="173"/>
        <v>5792.0720000000001</v>
      </c>
      <c r="ES50" s="542">
        <f t="shared" si="173"/>
        <v>5802.8256000000001</v>
      </c>
      <c r="ET50" s="542">
        <f t="shared" si="173"/>
        <v>5248.3288000000002</v>
      </c>
      <c r="EU50" s="542">
        <f t="shared" si="173"/>
        <v>5623.0745999999999</v>
      </c>
      <c r="EV50" s="542">
        <f t="shared" si="173"/>
        <v>4790.6143999999995</v>
      </c>
      <c r="EW50" s="542">
        <f t="shared" si="173"/>
        <v>11700.660400000001</v>
      </c>
      <c r="EX50" s="542">
        <f t="shared" si="173"/>
        <v>5637.7177999999994</v>
      </c>
      <c r="EY50" s="542">
        <f t="shared" si="173"/>
        <v>5684.1641999999993</v>
      </c>
      <c r="EZ50" s="542">
        <f t="shared" si="173"/>
        <v>5714.0225999999993</v>
      </c>
      <c r="FA50" s="542">
        <f t="shared" si="173"/>
        <v>5441.2357999999995</v>
      </c>
      <c r="FB50" s="542">
        <f t="shared" si="173"/>
        <v>3583.5513999999998</v>
      </c>
      <c r="FC50" s="542">
        <f t="shared" si="173"/>
        <v>3989.2138000000004</v>
      </c>
      <c r="FD50" s="542">
        <f t="shared" si="173"/>
        <v>5735.1866</v>
      </c>
      <c r="FE50" s="542">
        <f t="shared" si="173"/>
        <v>5697.4631999999992</v>
      </c>
      <c r="FF50" s="542">
        <f t="shared" si="173"/>
        <v>5166.6471999999994</v>
      </c>
      <c r="FG50" s="542">
        <f t="shared" si="173"/>
        <v>5421.9307999999992</v>
      </c>
      <c r="FH50" s="542">
        <f t="shared" si="173"/>
        <v>4423.1616000000004</v>
      </c>
      <c r="FI50" s="542">
        <f t="shared" si="173"/>
        <v>5002.3687999999993</v>
      </c>
      <c r="FJ50" s="542">
        <f t="shared" si="173"/>
        <v>5367.7052000000003</v>
      </c>
      <c r="FK50" s="542">
        <f t="shared" si="173"/>
        <v>5640.8923999999997</v>
      </c>
      <c r="FL50" s="542">
        <f t="shared" si="173"/>
        <v>5665.0594000000001</v>
      </c>
      <c r="FM50" s="542">
        <f t="shared" si="173"/>
        <v>5366.2466000000004</v>
      </c>
      <c r="FN50" s="542">
        <f t="shared" si="173"/>
        <v>5124.0618000000004</v>
      </c>
      <c r="FO50" s="542">
        <f t="shared" si="173"/>
        <v>5484.2501999999995</v>
      </c>
      <c r="FP50" s="542">
        <f t="shared" si="173"/>
        <v>5665.0879999999997</v>
      </c>
      <c r="FQ50" s="542">
        <f t="shared" si="173"/>
        <v>5679.2163999999993</v>
      </c>
      <c r="FR50" s="542">
        <f t="shared" si="173"/>
        <v>5154.2633999999998</v>
      </c>
      <c r="FS50" s="542">
        <f t="shared" si="173"/>
        <v>3734.759599999999</v>
      </c>
      <c r="FT50" s="542">
        <f t="shared" si="173"/>
        <v>10886.389799999999</v>
      </c>
      <c r="FU50" s="542">
        <f t="shared" si="173"/>
        <v>5160.7555999999995</v>
      </c>
      <c r="FV50" s="542">
        <f t="shared" si="173"/>
        <v>5346.1694000000007</v>
      </c>
      <c r="FW50" s="542">
        <f t="shared" si="173"/>
        <v>5635.487000000001</v>
      </c>
      <c r="FX50" s="542">
        <f t="shared" si="173"/>
        <v>5616.1534000000001</v>
      </c>
      <c r="FY50" s="542">
        <f t="shared" ref="FY50:GB50" si="174">+FY49*FY48</f>
        <v>5252.7331999999988</v>
      </c>
      <c r="FZ50" s="542">
        <f t="shared" si="174"/>
        <v>5160.9272000000001</v>
      </c>
      <c r="GA50" s="542">
        <f t="shared" si="174"/>
        <v>5212.5216</v>
      </c>
      <c r="GB50" s="542">
        <f t="shared" si="174"/>
        <v>5668.4055999999991</v>
      </c>
    </row>
    <row r="51" spans="1:184">
      <c r="C51" s="41"/>
      <c r="D51" s="511" t="s">
        <v>276</v>
      </c>
      <c r="E51" s="512">
        <v>52577</v>
      </c>
      <c r="F51" s="512">
        <v>52577</v>
      </c>
      <c r="G51" s="512">
        <v>52577</v>
      </c>
      <c r="H51" s="512">
        <v>52577</v>
      </c>
      <c r="I51" s="512">
        <v>52577</v>
      </c>
      <c r="J51" s="512">
        <v>52577</v>
      </c>
      <c r="K51" s="512">
        <v>52577</v>
      </c>
      <c r="L51" s="512">
        <v>52577</v>
      </c>
      <c r="M51" s="512">
        <v>52577</v>
      </c>
      <c r="N51" s="512">
        <v>52577</v>
      </c>
      <c r="O51" s="512">
        <v>52577</v>
      </c>
      <c r="P51" s="512">
        <v>52577</v>
      </c>
      <c r="Q51" s="512">
        <v>52577</v>
      </c>
      <c r="R51" s="512">
        <v>52577</v>
      </c>
      <c r="S51" s="512">
        <v>52577</v>
      </c>
      <c r="T51" s="512">
        <v>52577</v>
      </c>
      <c r="U51" s="512">
        <v>52577</v>
      </c>
      <c r="V51" s="512">
        <v>52577</v>
      </c>
      <c r="W51" s="512">
        <v>52577</v>
      </c>
      <c r="X51" s="512">
        <v>52577</v>
      </c>
      <c r="Y51" s="512">
        <v>52577</v>
      </c>
      <c r="Z51" s="512">
        <v>52577</v>
      </c>
      <c r="AA51" s="512">
        <v>52577</v>
      </c>
      <c r="AB51" s="512">
        <v>52577</v>
      </c>
      <c r="AC51" s="512">
        <v>52577</v>
      </c>
      <c r="AD51" s="512">
        <v>52577</v>
      </c>
      <c r="AE51" s="512">
        <v>52577</v>
      </c>
      <c r="AF51" s="512">
        <v>52577</v>
      </c>
      <c r="AG51" s="512">
        <v>52577</v>
      </c>
      <c r="AH51" s="512">
        <v>52577</v>
      </c>
      <c r="AI51" s="512">
        <v>52577</v>
      </c>
      <c r="AJ51" s="512">
        <v>52577</v>
      </c>
      <c r="AK51" s="512">
        <v>52577</v>
      </c>
      <c r="AL51" s="512">
        <v>52577</v>
      </c>
      <c r="AM51" s="512">
        <v>52577</v>
      </c>
      <c r="AN51" s="512">
        <v>52577</v>
      </c>
      <c r="AO51" s="512">
        <v>52577</v>
      </c>
      <c r="AP51" s="512">
        <v>52577</v>
      </c>
      <c r="AQ51" s="512">
        <v>52577</v>
      </c>
      <c r="AR51" s="512">
        <v>52577</v>
      </c>
      <c r="AS51" s="512">
        <v>52577</v>
      </c>
      <c r="AT51" s="512">
        <v>52577</v>
      </c>
      <c r="AU51" s="512">
        <v>52577</v>
      </c>
      <c r="AV51" s="512">
        <v>52577</v>
      </c>
      <c r="AW51" s="512">
        <v>52577</v>
      </c>
      <c r="AX51" s="512">
        <v>52577</v>
      </c>
      <c r="AY51" s="512">
        <v>52577</v>
      </c>
      <c r="AZ51" s="512">
        <v>52577</v>
      </c>
      <c r="BA51" s="512">
        <v>52577</v>
      </c>
      <c r="BB51" s="512">
        <v>52577</v>
      </c>
      <c r="BC51" s="512">
        <v>52577</v>
      </c>
      <c r="BD51" s="512">
        <v>52577</v>
      </c>
      <c r="BE51" s="512">
        <v>52577</v>
      </c>
      <c r="BF51" s="512">
        <v>52577</v>
      </c>
      <c r="BG51" s="512">
        <v>52577</v>
      </c>
      <c r="BH51" s="512">
        <v>52577</v>
      </c>
      <c r="BI51" s="512">
        <v>52577</v>
      </c>
      <c r="BJ51" s="512">
        <v>52577</v>
      </c>
      <c r="BK51" s="512">
        <v>52577</v>
      </c>
      <c r="BL51" s="512">
        <v>52577</v>
      </c>
      <c r="BM51" s="512">
        <v>52577</v>
      </c>
      <c r="BN51" s="512">
        <v>52577</v>
      </c>
      <c r="BO51" s="512">
        <v>52577</v>
      </c>
      <c r="BP51" s="512">
        <v>52577</v>
      </c>
      <c r="BQ51" s="512">
        <v>52577</v>
      </c>
      <c r="BR51" s="512">
        <v>52577</v>
      </c>
      <c r="BS51" s="512">
        <v>52577</v>
      </c>
      <c r="BT51" s="512">
        <v>52577</v>
      </c>
      <c r="BU51" s="512">
        <v>52577</v>
      </c>
      <c r="BV51" s="512">
        <v>52577</v>
      </c>
      <c r="BW51" s="512">
        <v>52577</v>
      </c>
      <c r="BX51" s="512">
        <v>52577</v>
      </c>
      <c r="BY51" s="512">
        <v>52577</v>
      </c>
      <c r="BZ51" s="512">
        <v>52577</v>
      </c>
      <c r="CA51" s="512">
        <v>52577</v>
      </c>
      <c r="CB51" s="512">
        <v>52577</v>
      </c>
      <c r="CC51" s="512">
        <v>52577</v>
      </c>
      <c r="CD51" s="512">
        <v>52577</v>
      </c>
      <c r="CE51" s="512">
        <v>52577</v>
      </c>
      <c r="CF51" s="512">
        <v>52577</v>
      </c>
      <c r="CG51" s="512">
        <v>52577</v>
      </c>
      <c r="CH51" s="512">
        <v>52577</v>
      </c>
      <c r="CI51" s="512">
        <v>52577</v>
      </c>
      <c r="CJ51" s="512">
        <v>52577</v>
      </c>
      <c r="CK51" s="512">
        <v>52577</v>
      </c>
      <c r="CL51" s="512">
        <v>52577</v>
      </c>
      <c r="CM51" s="512">
        <v>52577</v>
      </c>
      <c r="CN51" s="512">
        <v>52577</v>
      </c>
      <c r="CO51" s="512">
        <v>52577</v>
      </c>
      <c r="CP51" s="512">
        <v>52577</v>
      </c>
      <c r="CQ51" s="512">
        <v>52577</v>
      </c>
      <c r="CR51" s="512">
        <v>52577</v>
      </c>
      <c r="CS51" s="512">
        <v>52577</v>
      </c>
      <c r="CT51" s="512">
        <v>52577</v>
      </c>
      <c r="CU51" s="512">
        <v>52577</v>
      </c>
      <c r="CV51" s="512">
        <v>52577</v>
      </c>
      <c r="CW51" s="512">
        <v>52577</v>
      </c>
      <c r="CX51" s="512">
        <v>52577</v>
      </c>
      <c r="CY51" s="512">
        <v>52577</v>
      </c>
      <c r="CZ51" s="512">
        <v>52577</v>
      </c>
      <c r="DA51" s="512">
        <v>52577</v>
      </c>
      <c r="DB51" s="512">
        <v>52577</v>
      </c>
      <c r="DC51" s="512">
        <v>52577</v>
      </c>
      <c r="DD51" s="512">
        <v>52577</v>
      </c>
      <c r="DE51" s="512">
        <v>52577</v>
      </c>
      <c r="DF51" s="512">
        <v>52577</v>
      </c>
      <c r="DG51" s="512">
        <v>52577</v>
      </c>
      <c r="DH51" s="512">
        <v>52577</v>
      </c>
      <c r="DI51" s="512">
        <v>52577</v>
      </c>
      <c r="DJ51" s="512">
        <v>52577</v>
      </c>
      <c r="DK51" s="512">
        <v>52577</v>
      </c>
      <c r="DL51" s="512">
        <v>52577</v>
      </c>
      <c r="DM51" s="512">
        <v>52577</v>
      </c>
      <c r="DN51" s="512">
        <v>52577</v>
      </c>
      <c r="DO51" s="512">
        <v>52577</v>
      </c>
      <c r="DP51" s="512">
        <v>52577</v>
      </c>
      <c r="DQ51" s="512">
        <v>52577</v>
      </c>
      <c r="DR51" s="512">
        <v>52577</v>
      </c>
      <c r="DS51" s="512">
        <v>52577</v>
      </c>
      <c r="DT51" s="512">
        <v>52577</v>
      </c>
      <c r="DU51" s="512">
        <v>52577</v>
      </c>
      <c r="DV51" s="512">
        <v>52577</v>
      </c>
      <c r="DW51" s="512">
        <v>52577</v>
      </c>
      <c r="DX51" s="512">
        <v>52577</v>
      </c>
      <c r="DY51" s="512">
        <v>52577</v>
      </c>
      <c r="DZ51" s="512">
        <v>52577</v>
      </c>
      <c r="EA51" s="512">
        <v>52577</v>
      </c>
      <c r="EB51" s="512">
        <v>52577</v>
      </c>
      <c r="EC51" s="512">
        <v>52577</v>
      </c>
      <c r="ED51" s="512">
        <v>52577</v>
      </c>
      <c r="EE51" s="512">
        <v>52577</v>
      </c>
      <c r="EF51" s="512">
        <v>52577</v>
      </c>
      <c r="EG51" s="512">
        <v>52577</v>
      </c>
      <c r="EH51" s="512">
        <v>52577</v>
      </c>
      <c r="EI51" s="512">
        <v>52577</v>
      </c>
      <c r="EJ51" s="512">
        <v>52577</v>
      </c>
      <c r="EK51" s="512">
        <v>52577</v>
      </c>
      <c r="EL51" s="512">
        <v>52577</v>
      </c>
      <c r="EM51" s="512">
        <v>52577</v>
      </c>
      <c r="EN51" s="512">
        <v>52577</v>
      </c>
      <c r="EO51" s="512">
        <v>52577</v>
      </c>
      <c r="EP51" s="512">
        <v>52577</v>
      </c>
      <c r="EQ51" s="512">
        <v>52577</v>
      </c>
      <c r="ER51" s="512">
        <v>52577</v>
      </c>
      <c r="ES51" s="512">
        <v>52577</v>
      </c>
      <c r="ET51" s="512">
        <v>52577</v>
      </c>
      <c r="EU51" s="512">
        <v>52577</v>
      </c>
      <c r="EV51" s="512">
        <v>52577</v>
      </c>
      <c r="EW51" s="512">
        <v>52577</v>
      </c>
      <c r="EX51" s="512">
        <v>52577</v>
      </c>
      <c r="EY51" s="512">
        <v>52577</v>
      </c>
      <c r="EZ51" s="512">
        <v>52577</v>
      </c>
      <c r="FA51" s="512">
        <v>52577</v>
      </c>
      <c r="FB51" s="512">
        <v>52577</v>
      </c>
      <c r="FC51" s="512">
        <v>52577</v>
      </c>
      <c r="FD51" s="512">
        <v>52577</v>
      </c>
      <c r="FE51" s="512">
        <v>52577</v>
      </c>
      <c r="FF51" s="512">
        <v>52577</v>
      </c>
      <c r="FG51" s="512">
        <v>52577</v>
      </c>
      <c r="FH51" s="512">
        <v>52577</v>
      </c>
      <c r="FI51" s="512">
        <v>52577</v>
      </c>
      <c r="FJ51" s="512">
        <v>52577</v>
      </c>
      <c r="FK51" s="512">
        <v>52577</v>
      </c>
      <c r="FL51" s="512">
        <v>52577</v>
      </c>
      <c r="FM51" s="512">
        <v>52577</v>
      </c>
      <c r="FN51" s="512">
        <v>52577</v>
      </c>
      <c r="FO51" s="512">
        <v>52577</v>
      </c>
      <c r="FP51" s="512">
        <v>52577</v>
      </c>
      <c r="FQ51" s="512">
        <v>52577</v>
      </c>
      <c r="FR51" s="512">
        <v>52577</v>
      </c>
      <c r="FS51" s="512">
        <v>52577</v>
      </c>
      <c r="FT51" s="512">
        <v>52577</v>
      </c>
      <c r="FU51" s="512">
        <v>52577</v>
      </c>
      <c r="FV51" s="512">
        <v>52577</v>
      </c>
      <c r="FW51" s="512">
        <v>52577</v>
      </c>
      <c r="FX51" s="512">
        <v>52577</v>
      </c>
      <c r="FY51" s="512">
        <v>52577</v>
      </c>
      <c r="FZ51" s="512">
        <v>52577</v>
      </c>
      <c r="GA51" s="512">
        <v>52577</v>
      </c>
      <c r="GB51" s="512">
        <v>52577</v>
      </c>
    </row>
    <row r="52" spans="1:184">
      <c r="C52" s="41"/>
      <c r="D52" s="532" t="s">
        <v>278</v>
      </c>
      <c r="E52" s="533">
        <f>+E51-E50</f>
        <v>48780.68</v>
      </c>
      <c r="F52" s="533">
        <f>+E52-F50</f>
        <v>45371.38</v>
      </c>
      <c r="G52" s="533">
        <f t="shared" ref="G52:P52" si="175">+F52-G50</f>
        <v>41707</v>
      </c>
      <c r="H52" s="533">
        <f t="shared" si="175"/>
        <v>38642.92</v>
      </c>
      <c r="I52" s="533">
        <f t="shared" si="175"/>
        <v>31221.899999999998</v>
      </c>
      <c r="J52" s="533">
        <f t="shared" si="175"/>
        <v>27569.679999999997</v>
      </c>
      <c r="K52" s="533">
        <f t="shared" si="175"/>
        <v>23895.459999999995</v>
      </c>
      <c r="L52" s="533">
        <f t="shared" si="175"/>
        <v>20233.019999999997</v>
      </c>
      <c r="M52" s="533">
        <f t="shared" si="175"/>
        <v>16704.939999999995</v>
      </c>
      <c r="N52" s="533">
        <f t="shared" si="175"/>
        <v>14364.739999999994</v>
      </c>
      <c r="O52" s="533">
        <f t="shared" si="175"/>
        <v>11544.959999999995</v>
      </c>
      <c r="P52" s="533">
        <f t="shared" si="175"/>
        <v>7836.519999999995</v>
      </c>
      <c r="Q52" s="533">
        <f>+Q51-Q50</f>
        <v>48667.46</v>
      </c>
      <c r="R52" s="533">
        <f>+Q52-R50</f>
        <v>45154.68</v>
      </c>
      <c r="S52" s="533">
        <f t="shared" ref="S52:AB52" si="176">+R52-S50</f>
        <v>41575.24</v>
      </c>
      <c r="T52" s="533">
        <f t="shared" si="176"/>
        <v>38255.58</v>
      </c>
      <c r="U52" s="533">
        <f t="shared" si="176"/>
        <v>34927.42</v>
      </c>
      <c r="V52" s="533">
        <f t="shared" si="176"/>
        <v>31298.46</v>
      </c>
      <c r="W52" s="533">
        <f t="shared" si="176"/>
        <v>27536.44</v>
      </c>
      <c r="X52" s="533">
        <f t="shared" si="176"/>
        <v>23773.219999999998</v>
      </c>
      <c r="Y52" s="533">
        <f t="shared" si="176"/>
        <v>20189.879999999997</v>
      </c>
      <c r="Z52" s="533">
        <f t="shared" si="176"/>
        <v>16781.239999999998</v>
      </c>
      <c r="AA52" s="533">
        <f t="shared" si="176"/>
        <v>13144.619999999999</v>
      </c>
      <c r="AB52" s="533">
        <f t="shared" si="176"/>
        <v>9390.84</v>
      </c>
      <c r="AC52" s="533">
        <f>+AC51-AC50</f>
        <v>47003.489199999996</v>
      </c>
      <c r="AD52" s="533">
        <f>+AC52-AD50</f>
        <v>41963.282599999999</v>
      </c>
      <c r="AE52" s="533">
        <f t="shared" ref="AE52:AN52" si="177">+AD52-AE50</f>
        <v>36576.215199999999</v>
      </c>
      <c r="AF52" s="533">
        <f t="shared" si="177"/>
        <v>31645.060399999998</v>
      </c>
      <c r="AG52" s="533">
        <f t="shared" si="177"/>
        <v>20709.564399999999</v>
      </c>
      <c r="AH52" s="533">
        <f t="shared" si="177"/>
        <v>15474.362999999998</v>
      </c>
      <c r="AI52" s="533">
        <f t="shared" si="177"/>
        <v>10045.653999999999</v>
      </c>
      <c r="AJ52" s="533">
        <f t="shared" si="177"/>
        <v>4630.0151999999989</v>
      </c>
      <c r="AK52" s="533">
        <f t="shared" si="177"/>
        <v>-522.07460000000083</v>
      </c>
      <c r="AL52" s="533">
        <f t="shared" si="177"/>
        <v>-4448.0537999999997</v>
      </c>
      <c r="AM52" s="533">
        <f t="shared" si="177"/>
        <v>-9673.3309999999983</v>
      </c>
      <c r="AN52" s="533">
        <f t="shared" si="177"/>
        <v>-15020.158199999998</v>
      </c>
      <c r="AO52" s="533">
        <f>+AO51-AO50</f>
        <v>47006.1204</v>
      </c>
      <c r="AP52" s="533">
        <f>+AO52-AP50</f>
        <v>41773.664599999996</v>
      </c>
      <c r="AQ52" s="533">
        <f t="shared" ref="AQ52:AZ52" si="178">+AP52-AQ50</f>
        <v>36728.023999999998</v>
      </c>
      <c r="AR52" s="533">
        <f t="shared" si="178"/>
        <v>32245.059799999999</v>
      </c>
      <c r="AS52" s="533">
        <f t="shared" si="178"/>
        <v>27273.350200000001</v>
      </c>
      <c r="AT52" s="533">
        <f t="shared" si="178"/>
        <v>22016.269800000002</v>
      </c>
      <c r="AU52" s="533">
        <f t="shared" si="178"/>
        <v>16570.515200000002</v>
      </c>
      <c r="AV52" s="533">
        <f t="shared" si="178"/>
        <v>11102.652800000003</v>
      </c>
      <c r="AW52" s="533">
        <f t="shared" si="178"/>
        <v>5905.2606000000042</v>
      </c>
      <c r="AX52" s="533">
        <f t="shared" si="178"/>
        <v>1000.4178000000038</v>
      </c>
      <c r="AY52" s="533">
        <f t="shared" si="178"/>
        <v>-4285.4055999999964</v>
      </c>
      <c r="AZ52" s="533">
        <f t="shared" si="178"/>
        <v>-9645.1599999999962</v>
      </c>
      <c r="BA52" s="533">
        <f>+BA51-BA50</f>
        <v>46999.971400000002</v>
      </c>
      <c r="BB52" s="533">
        <f>+BA52-BB50</f>
        <v>41950.040800000002</v>
      </c>
      <c r="BC52" s="533">
        <f t="shared" ref="BC52" si="179">+BB52-BC50</f>
        <v>36764.8894</v>
      </c>
      <c r="BD52" s="533">
        <f t="shared" ref="BD52" si="180">+BC52-BD50</f>
        <v>32223.981599999999</v>
      </c>
      <c r="BE52" s="533">
        <f t="shared" ref="BE52" si="181">+BD52-BE50</f>
        <v>20809.664399999998</v>
      </c>
      <c r="BF52" s="533">
        <f t="shared" ref="BF52" si="182">+BE52-BF50</f>
        <v>14833.522799999999</v>
      </c>
      <c r="BG52" s="533">
        <f t="shared" ref="BG52" si="183">+BF52-BG50</f>
        <v>9463.3293999999987</v>
      </c>
      <c r="BH52" s="533">
        <f t="shared" ref="BH52" si="184">+BG52-BH50</f>
        <v>4064.3929999999991</v>
      </c>
      <c r="BI52" s="533">
        <f t="shared" ref="BI52" si="185">+BH52-BI50</f>
        <v>-940.09220000000005</v>
      </c>
      <c r="BJ52" s="533">
        <f t="shared" ref="BJ52" si="186">+BI52-BJ50</f>
        <v>-4087.7223999999997</v>
      </c>
      <c r="BK52" s="533">
        <f t="shared" ref="BK52" si="187">+BJ52-BK50</f>
        <v>-8065.3245999999999</v>
      </c>
      <c r="BL52" s="533">
        <f t="shared" ref="BL52" si="188">+BK52-BL50</f>
        <v>-13392.9326</v>
      </c>
      <c r="BM52" s="533">
        <f>+BM51-BM50</f>
        <v>46990.190199999997</v>
      </c>
      <c r="BN52" s="533">
        <f>+BM52-BN50</f>
        <v>41917.808599999997</v>
      </c>
      <c r="BO52" s="533">
        <f t="shared" ref="BO52" si="189">+BN52-BO50</f>
        <v>36723.419399999999</v>
      </c>
      <c r="BP52" s="533">
        <f t="shared" ref="BP52" si="190">+BO52-BP50</f>
        <v>32175.8478</v>
      </c>
      <c r="BQ52" s="533">
        <f t="shared" ref="BQ52" si="191">+BP52-BQ50</f>
        <v>27375.566599999998</v>
      </c>
      <c r="BR52" s="533">
        <f t="shared" ref="BR52" si="192">+BQ52-BR50</f>
        <v>22150.232199999999</v>
      </c>
      <c r="BS52" s="533">
        <f t="shared" ref="BS52" si="193">+BR52-BS50</f>
        <v>16666.582599999998</v>
      </c>
      <c r="BT52" s="533">
        <f t="shared" ref="BT52" si="194">+BS52-BT50</f>
        <v>11145.609999999999</v>
      </c>
      <c r="BU52" s="533">
        <f t="shared" ref="BU52" si="195">+BT52-BU50</f>
        <v>6081.3507999999983</v>
      </c>
      <c r="BV52" s="533">
        <f t="shared" ref="BV52" si="196">+BU52-BV50</f>
        <v>911.81499999999869</v>
      </c>
      <c r="BW52" s="533">
        <f t="shared" ref="BW52" si="197">+BV52-BW50</f>
        <v>-3965.4002000000019</v>
      </c>
      <c r="BX52" s="533">
        <f t="shared" ref="BX52" si="198">+BW52-BX50</f>
        <v>-9547.6625999999997</v>
      </c>
      <c r="BY52" s="533">
        <f>+BY51-BY50</f>
        <v>46851.7376</v>
      </c>
      <c r="BZ52" s="533">
        <f>+BY52-BZ50</f>
        <v>41724.987399999998</v>
      </c>
      <c r="CA52" s="533">
        <f t="shared" ref="CA52" si="199">+BZ52-CA50</f>
        <v>36471.625</v>
      </c>
      <c r="CB52" s="533">
        <f t="shared" ref="CB52" si="200">+CA52-CB50</f>
        <v>24813.2068</v>
      </c>
      <c r="CC52" s="533">
        <f t="shared" ref="CC52" si="201">+CB52-CC50</f>
        <v>18758.043400000002</v>
      </c>
      <c r="CD52" s="533">
        <f t="shared" ref="CD52" si="202">+CC52-CD50</f>
        <v>13383.016600000003</v>
      </c>
      <c r="CE52" s="533">
        <f t="shared" ref="CE52" si="203">+CD52-CE50</f>
        <v>7711.3220000000019</v>
      </c>
      <c r="CF52" s="533">
        <f t="shared" ref="CF52" si="204">+CE52-CF50</f>
        <v>2024.011800000002</v>
      </c>
      <c r="CG52" s="533">
        <f t="shared" ref="CG52" si="205">+CF52-CG50</f>
        <v>-3436.7577999999976</v>
      </c>
      <c r="CH52" s="533">
        <f t="shared" ref="CH52" si="206">+CG52-CH50</f>
        <v>-7115.1753999999983</v>
      </c>
      <c r="CI52" s="533">
        <f t="shared" ref="CI52" si="207">+CH52-CI50</f>
        <v>-12661.258799999998</v>
      </c>
      <c r="CJ52" s="533">
        <f t="shared" ref="CJ52" si="208">+CI52-CJ50</f>
        <v>-18461.367399999996</v>
      </c>
      <c r="CK52" s="533">
        <f>+CK51-CK50</f>
        <v>46719.8344</v>
      </c>
      <c r="CL52" s="533">
        <f>+CK52-CL50</f>
        <v>41242.676999999996</v>
      </c>
      <c r="CM52" s="533">
        <f t="shared" ref="CM52" si="209">+CL52-CM50</f>
        <v>35470.853799999997</v>
      </c>
      <c r="CN52" s="533">
        <f t="shared" ref="CN52" si="210">+CM52-CN50</f>
        <v>30575.0772</v>
      </c>
      <c r="CO52" s="533">
        <f t="shared" ref="CO52" si="211">+CN52-CO50</f>
        <v>25279.758600000001</v>
      </c>
      <c r="CP52" s="533">
        <f t="shared" ref="CP52" si="212">+CO52-CP50</f>
        <v>19771.5988</v>
      </c>
      <c r="CQ52" s="533">
        <f t="shared" ref="CQ52" si="213">+CP52-CQ50</f>
        <v>14028.4614</v>
      </c>
      <c r="CR52" s="533">
        <f t="shared" ref="CR52" si="214">+CQ52-CR50</f>
        <v>8288.8418000000001</v>
      </c>
      <c r="CS52" s="533">
        <f t="shared" ref="CS52" si="215">+CR52-CS50</f>
        <v>2775.6198000000004</v>
      </c>
      <c r="CT52" s="533">
        <f t="shared" ref="CT52" si="216">+CS52-CT50</f>
        <v>-2425.3473999999987</v>
      </c>
      <c r="CU52" s="533">
        <f t="shared" ref="CU52" si="217">+CT52-CU50</f>
        <v>-8058.0887999999968</v>
      </c>
      <c r="CV52" s="533">
        <f t="shared" ref="CV52" si="218">+CU52-CV50</f>
        <v>-13877.359399999996</v>
      </c>
      <c r="CW52" s="533">
        <f>+CW51-CW50</f>
        <v>46714.915200000003</v>
      </c>
      <c r="CX52" s="533">
        <f>+CW52-CX50</f>
        <v>41551.356800000001</v>
      </c>
      <c r="CY52" s="533">
        <f t="shared" ref="CY52" si="219">+CX52-CY50</f>
        <v>36666.133600000001</v>
      </c>
      <c r="CZ52" s="533">
        <f t="shared" ref="CZ52" si="220">+CY52-CZ50</f>
        <v>32242.2284</v>
      </c>
      <c r="DA52" s="533">
        <f t="shared" ref="DA52" si="221">+CZ52-DA50</f>
        <v>20045.215000000004</v>
      </c>
      <c r="DB52" s="533">
        <f t="shared" ref="DB52" si="222">+DA52-DB50</f>
        <v>13127.876000000004</v>
      </c>
      <c r="DC52" s="533">
        <f t="shared" ref="DC52" si="223">+DB52-DC50</f>
        <v>7408.2764000000043</v>
      </c>
      <c r="DD52" s="533">
        <f t="shared" ref="DD52" si="224">+DC52-DD50</f>
        <v>1637.5686000000042</v>
      </c>
      <c r="DE52" s="533">
        <f t="shared" ref="DE52" si="225">+DD52-DE50</f>
        <v>-3846.567199999995</v>
      </c>
      <c r="DF52" s="533">
        <f t="shared" ref="DF52" si="226">+DE52-DF50</f>
        <v>-7485.0305999999946</v>
      </c>
      <c r="DG52" s="533">
        <f t="shared" ref="DG52" si="227">+DF52-DG50</f>
        <v>-13139.622399999993</v>
      </c>
      <c r="DH52" s="533">
        <f t="shared" ref="DH52" si="228">+DG52-DH50</f>
        <v>-18937.871999999992</v>
      </c>
      <c r="DI52" s="533">
        <f>+DI51-DI50</f>
        <v>46731.188600000001</v>
      </c>
      <c r="DJ52" s="533">
        <f>+DI52-DJ50</f>
        <v>41448.682800000002</v>
      </c>
      <c r="DK52" s="533">
        <f t="shared" ref="DK52" si="229">+DJ52-DK50</f>
        <v>35614.454400000002</v>
      </c>
      <c r="DL52" s="533">
        <f t="shared" ref="DL52" si="230">+DK52-DL50</f>
        <v>30413.229800000001</v>
      </c>
      <c r="DM52" s="533">
        <f t="shared" ref="DM52" si="231">+DL52-DM50</f>
        <v>25506.814000000002</v>
      </c>
      <c r="DN52" s="533">
        <f t="shared" ref="DN52" si="232">+DM52-DN50</f>
        <v>20003.630600000004</v>
      </c>
      <c r="DO52" s="533">
        <f t="shared" ref="DO52" si="233">+DN52-DO50</f>
        <v>14275.508200000004</v>
      </c>
      <c r="DP52" s="533">
        <f t="shared" ref="DP52" si="234">+DO52-DP50</f>
        <v>8517.2986000000055</v>
      </c>
      <c r="DQ52" s="533">
        <f t="shared" ref="DQ52" si="235">+DP52-DQ50</f>
        <v>3060.9620000000059</v>
      </c>
      <c r="DR52" s="533">
        <f t="shared" ref="DR52" si="236">+DQ52-DR50</f>
        <v>-2145.8681999999926</v>
      </c>
      <c r="DS52" s="533">
        <f t="shared" ref="DS52" si="237">+DR52-DS50</f>
        <v>-7791.2793999999931</v>
      </c>
      <c r="DT52" s="533">
        <f t="shared" ref="DT52" si="238">+DS52-DT50</f>
        <v>-13586.497399999993</v>
      </c>
      <c r="DU52" s="533">
        <f>+DU51-DU50</f>
        <v>46731.732000000004</v>
      </c>
      <c r="DV52" s="533">
        <f>+DU52-DV50</f>
        <v>41455.346600000004</v>
      </c>
      <c r="DW52" s="533">
        <f t="shared" ref="DW52" si="239">+DV52-DW50</f>
        <v>35741.095200000003</v>
      </c>
      <c r="DX52" s="533">
        <f t="shared" ref="DX52" si="240">+DW52-DX50</f>
        <v>30954.685000000005</v>
      </c>
      <c r="DY52" s="533">
        <f t="shared" ref="DY52" si="241">+DX52-DY50</f>
        <v>18555.955800000003</v>
      </c>
      <c r="DZ52" s="533">
        <f t="shared" ref="DZ52" si="242">+DY52-DZ50</f>
        <v>12193.027800000003</v>
      </c>
      <c r="EA52" s="533">
        <f t="shared" ref="EA52" si="243">+DZ52-EA50</f>
        <v>6463.8186000000042</v>
      </c>
      <c r="EB52" s="533">
        <f t="shared" ref="EB52" si="244">+EA52-EB50</f>
        <v>737.64100000000417</v>
      </c>
      <c r="EC52" s="533">
        <f t="shared" ref="EC52" si="245">+EB52-EC50</f>
        <v>-4726.4747999999954</v>
      </c>
      <c r="ED52" s="533">
        <f t="shared" ref="ED52" si="246">+EC52-ED50</f>
        <v>-8554.7849999999962</v>
      </c>
      <c r="EE52" s="533">
        <f t="shared" ref="EE52" si="247">+ED52-EE50</f>
        <v>-13400.425799999995</v>
      </c>
      <c r="EF52" s="533">
        <f t="shared" ref="EF52" si="248">+EE52-EF50</f>
        <v>-19171.505399999995</v>
      </c>
      <c r="EG52" s="533">
        <f>+EG51-EG50</f>
        <v>46734.6492</v>
      </c>
      <c r="EH52" s="533">
        <f>+EG52-EH50</f>
        <v>41271.534400000004</v>
      </c>
      <c r="EI52" s="533">
        <f t="shared" ref="EI52" si="249">+EH52-EI50</f>
        <v>35921.904400000007</v>
      </c>
      <c r="EJ52" s="533">
        <f t="shared" ref="EJ52" si="250">+EI52-EJ50</f>
        <v>31222.466800000006</v>
      </c>
      <c r="EK52" s="533">
        <f t="shared" ref="EK52" si="251">+EJ52-EK50</f>
        <v>25885.392200000006</v>
      </c>
      <c r="EL52" s="533">
        <f t="shared" ref="EL52" si="252">+EK52-EL50</f>
        <v>20405.460600000006</v>
      </c>
      <c r="EM52" s="533">
        <f t="shared" ref="EM52" si="253">+EL52-EM50</f>
        <v>14668.815400000007</v>
      </c>
      <c r="EN52" s="533">
        <f t="shared" ref="EN52" si="254">+EM52-EN50</f>
        <v>8938.2620000000079</v>
      </c>
      <c r="EO52" s="533">
        <f t="shared" ref="EO52" si="255">+EN52-EO50</f>
        <v>3454.9270000000088</v>
      </c>
      <c r="EP52" s="533">
        <f t="shared" ref="EP52" si="256">+EO52-EP50</f>
        <v>-1721.5585999999903</v>
      </c>
      <c r="EQ52" s="533">
        <f t="shared" ref="EQ52" si="257">+EP52-EQ50</f>
        <v>-7320.6949999999888</v>
      </c>
      <c r="ER52" s="533">
        <f t="shared" ref="ER52" si="258">+EQ52-ER50</f>
        <v>-13112.766999999989</v>
      </c>
      <c r="ES52" s="533">
        <f>+ES51-ES50</f>
        <v>46774.174400000004</v>
      </c>
      <c r="ET52" s="533">
        <f>+ES52-ET50</f>
        <v>41525.845600000001</v>
      </c>
      <c r="EU52" s="533">
        <f t="shared" ref="EU52" si="259">+ET52-EU50</f>
        <v>35902.771000000001</v>
      </c>
      <c r="EV52" s="533">
        <f t="shared" ref="EV52" si="260">+EU52-EV50</f>
        <v>31112.156600000002</v>
      </c>
      <c r="EW52" s="533">
        <f t="shared" ref="EW52" si="261">+EV52-EW50</f>
        <v>19411.496200000001</v>
      </c>
      <c r="EX52" s="533">
        <f t="shared" ref="EX52" si="262">+EW52-EX50</f>
        <v>13773.778400000003</v>
      </c>
      <c r="EY52" s="533">
        <f t="shared" ref="EY52" si="263">+EX52-EY50</f>
        <v>8089.6142000000036</v>
      </c>
      <c r="EZ52" s="533">
        <f t="shared" ref="EZ52" si="264">+EY52-EZ50</f>
        <v>2375.5916000000043</v>
      </c>
      <c r="FA52" s="533">
        <f t="shared" ref="FA52" si="265">+EZ52-FA50</f>
        <v>-3065.6441999999952</v>
      </c>
      <c r="FB52" s="533">
        <f t="shared" ref="FB52" si="266">+FA52-FB50</f>
        <v>-6649.1955999999955</v>
      </c>
      <c r="FC52" s="533">
        <f t="shared" ref="FC52" si="267">+FB52-FC50</f>
        <v>-10638.409399999997</v>
      </c>
      <c r="FD52" s="533">
        <f t="shared" ref="FD52" si="268">+FC52-FD50</f>
        <v>-16373.595999999998</v>
      </c>
      <c r="FE52" s="533">
        <f>+FE51-FE50</f>
        <v>46879.536800000002</v>
      </c>
      <c r="FF52" s="533">
        <f>+FE52-FF50</f>
        <v>41712.889600000002</v>
      </c>
      <c r="FG52" s="533">
        <f t="shared" ref="FG52" si="269">+FF52-FG50</f>
        <v>36290.9588</v>
      </c>
      <c r="FH52" s="533">
        <f t="shared" ref="FH52" si="270">+FG52-FH50</f>
        <v>31867.797200000001</v>
      </c>
      <c r="FI52" s="533">
        <f t="shared" ref="FI52" si="271">+FH52-FI50</f>
        <v>26865.428400000001</v>
      </c>
      <c r="FJ52" s="533">
        <f t="shared" ref="FJ52" si="272">+FI52-FJ50</f>
        <v>21497.7232</v>
      </c>
      <c r="FK52" s="533">
        <f t="shared" ref="FK52" si="273">+FJ52-FK50</f>
        <v>15856.8308</v>
      </c>
      <c r="FL52" s="533">
        <f t="shared" ref="FL52" si="274">+FK52-FL50</f>
        <v>10191.7714</v>
      </c>
      <c r="FM52" s="533">
        <f t="shared" ref="FM52" si="275">+FL52-FM50</f>
        <v>4825.5247999999992</v>
      </c>
      <c r="FN52" s="533">
        <f t="shared" ref="FN52" si="276">+FM52-FN50</f>
        <v>-298.53700000000117</v>
      </c>
      <c r="FO52" s="533">
        <f t="shared" ref="FO52" si="277">+FN52-FO50</f>
        <v>-5782.7872000000007</v>
      </c>
      <c r="FP52" s="533">
        <f t="shared" ref="FP52" si="278">+FO52-FP50</f>
        <v>-11447.8752</v>
      </c>
      <c r="FQ52" s="533">
        <f>+FQ51-FQ50</f>
        <v>46897.783600000002</v>
      </c>
      <c r="FR52" s="533">
        <f>+FQ52-FR50</f>
        <v>41743.520199999999</v>
      </c>
      <c r="FS52" s="533">
        <f t="shared" ref="FS52" si="279">+FR52-FS50</f>
        <v>38008.760600000001</v>
      </c>
      <c r="FT52" s="533">
        <f t="shared" ref="FT52" si="280">+FS52-FT50</f>
        <v>27122.370800000004</v>
      </c>
      <c r="FU52" s="533">
        <f t="shared" ref="FU52" si="281">+FT52-FU50</f>
        <v>21961.615200000004</v>
      </c>
      <c r="FV52" s="533">
        <f t="shared" ref="FV52" si="282">+FU52-FV50</f>
        <v>16615.445800000001</v>
      </c>
      <c r="FW52" s="533">
        <f t="shared" ref="FW52" si="283">+FV52-FW50</f>
        <v>10979.9588</v>
      </c>
      <c r="FX52" s="533">
        <f t="shared" ref="FX52" si="284">+FW52-FX50</f>
        <v>5363.8054000000002</v>
      </c>
      <c r="FY52" s="533">
        <f t="shared" ref="FY52" si="285">+FX52-FY50</f>
        <v>111.07220000000143</v>
      </c>
      <c r="FZ52" s="533">
        <f t="shared" ref="FZ52" si="286">+FY52-FZ50</f>
        <v>-5049.8549999999987</v>
      </c>
      <c r="GA52" s="533">
        <f t="shared" ref="GA52" si="287">+FZ52-GA50</f>
        <v>-10262.3766</v>
      </c>
      <c r="GB52" s="533">
        <f t="shared" ref="GB52" si="288">+GA52-GB50</f>
        <v>-15930.782199999998</v>
      </c>
    </row>
    <row r="53" spans="1:184">
      <c r="C53" s="41"/>
      <c r="D53" s="511" t="s">
        <v>192</v>
      </c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35">
        <f>+P52</f>
        <v>7836.519999999995</v>
      </c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35">
        <f>+AB52+P53</f>
        <v>17227.359999999993</v>
      </c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35">
        <f>+AN52+AB53</f>
        <v>2207.2017999999953</v>
      </c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35">
        <f>+AZ52+AN53</f>
        <v>-7437.9582000000009</v>
      </c>
      <c r="BA53" s="512"/>
      <c r="BB53" s="512"/>
      <c r="BC53" s="512"/>
      <c r="BD53" s="512"/>
      <c r="BE53" s="512"/>
      <c r="BF53" s="512"/>
      <c r="BG53" s="512"/>
      <c r="BH53" s="512"/>
      <c r="BI53" s="512"/>
      <c r="BJ53" s="512"/>
      <c r="BK53" s="512"/>
      <c r="BL53" s="535">
        <f>+BL52+AZ53</f>
        <v>-20830.890800000001</v>
      </c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35">
        <f>+BX52+BL53</f>
        <v>-30378.553400000001</v>
      </c>
      <c r="BY53" s="512"/>
      <c r="BZ53" s="512"/>
      <c r="CA53" s="512"/>
      <c r="CB53" s="512"/>
      <c r="CC53" s="512"/>
      <c r="CD53" s="512"/>
      <c r="CE53" s="512"/>
      <c r="CF53" s="512"/>
      <c r="CG53" s="512"/>
      <c r="CH53" s="512"/>
      <c r="CI53" s="512"/>
      <c r="CJ53" s="535">
        <f>+CJ52+BX53</f>
        <v>-48839.920799999993</v>
      </c>
      <c r="CK53" s="512"/>
      <c r="CL53" s="512"/>
      <c r="CM53" s="512"/>
      <c r="CN53" s="512"/>
      <c r="CO53" s="512"/>
      <c r="CP53" s="512"/>
      <c r="CQ53" s="512"/>
      <c r="CR53" s="512"/>
      <c r="CS53" s="512"/>
      <c r="CT53" s="512"/>
      <c r="CU53" s="512"/>
      <c r="CV53" s="535">
        <f>+CV52+CJ53</f>
        <v>-62717.280199999987</v>
      </c>
      <c r="CW53" s="512"/>
      <c r="CX53" s="512"/>
      <c r="CY53" s="512"/>
      <c r="CZ53" s="512"/>
      <c r="DA53" s="512"/>
      <c r="DB53" s="512"/>
      <c r="DC53" s="512"/>
      <c r="DD53" s="512"/>
      <c r="DE53" s="512"/>
      <c r="DF53" s="512"/>
      <c r="DG53" s="512"/>
      <c r="DH53" s="535">
        <f>+DH52+CV53</f>
        <v>-81655.152199999982</v>
      </c>
      <c r="DI53" s="512"/>
      <c r="DJ53" s="512"/>
      <c r="DK53" s="512"/>
      <c r="DL53" s="512"/>
      <c r="DM53" s="512"/>
      <c r="DN53" s="512"/>
      <c r="DO53" s="512"/>
      <c r="DP53" s="512"/>
      <c r="DQ53" s="512"/>
      <c r="DR53" s="512"/>
      <c r="DS53" s="512"/>
      <c r="DT53" s="535">
        <f>+DT52+DH53</f>
        <v>-95241.649599999975</v>
      </c>
      <c r="DU53" s="512"/>
      <c r="DV53" s="512"/>
      <c r="DW53" s="512"/>
      <c r="DX53" s="512"/>
      <c r="DY53" s="512"/>
      <c r="DZ53" s="512"/>
      <c r="EA53" s="512"/>
      <c r="EB53" s="512"/>
      <c r="EC53" s="512"/>
      <c r="ED53" s="512"/>
      <c r="EE53" s="512"/>
      <c r="EF53" s="535">
        <f>+EF52+DT53</f>
        <v>-114413.15499999997</v>
      </c>
      <c r="EG53" s="512"/>
      <c r="EH53" s="512"/>
      <c r="EI53" s="512"/>
      <c r="EJ53" s="512"/>
      <c r="EK53" s="512"/>
      <c r="EL53" s="512"/>
      <c r="EM53" s="512"/>
      <c r="EN53" s="512"/>
      <c r="EO53" s="512"/>
      <c r="EP53" s="512"/>
      <c r="EQ53" s="512"/>
      <c r="ER53" s="535">
        <f>+ER52+EF53</f>
        <v>-127525.92199999996</v>
      </c>
      <c r="ES53" s="512"/>
      <c r="ET53" s="512"/>
      <c r="EU53" s="512"/>
      <c r="EV53" s="512"/>
      <c r="EW53" s="512"/>
      <c r="EX53" s="512"/>
      <c r="EY53" s="512"/>
      <c r="EZ53" s="512"/>
      <c r="FA53" s="512"/>
      <c r="FB53" s="512"/>
      <c r="FC53" s="512"/>
      <c r="FD53" s="535">
        <f>+FD52+ER53</f>
        <v>-143899.51799999995</v>
      </c>
      <c r="FE53" s="512"/>
      <c r="FF53" s="512"/>
      <c r="FG53" s="512"/>
      <c r="FH53" s="512"/>
      <c r="FI53" s="512"/>
      <c r="FJ53" s="512"/>
      <c r="FK53" s="512"/>
      <c r="FL53" s="512"/>
      <c r="FM53" s="512"/>
      <c r="FN53" s="512"/>
      <c r="FO53" s="512"/>
      <c r="FP53" s="535">
        <f>+FP52+FD53</f>
        <v>-155347.39319999996</v>
      </c>
      <c r="FQ53" s="512"/>
      <c r="FR53" s="512"/>
      <c r="FS53" s="512"/>
      <c r="FT53" s="512"/>
      <c r="FU53" s="512"/>
      <c r="FV53" s="512"/>
      <c r="FW53" s="512"/>
      <c r="FX53" s="512"/>
      <c r="FY53" s="512"/>
      <c r="FZ53" s="512"/>
      <c r="GA53" s="512"/>
      <c r="GB53" s="535">
        <f>+GB52+FP53</f>
        <v>-171278.17539999995</v>
      </c>
    </row>
    <row r="54" spans="1:184">
      <c r="H54" s="28"/>
    </row>
    <row r="55" spans="1:184">
      <c r="D55" s="461" t="s">
        <v>192</v>
      </c>
      <c r="H55" s="28"/>
    </row>
    <row r="56" spans="1:184">
      <c r="D56" s="615" t="s">
        <v>293</v>
      </c>
      <c r="E56" s="278"/>
      <c r="F56" s="278"/>
      <c r="G56" s="278"/>
      <c r="H56" s="27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84">
      <c r="D57" s="608" t="s">
        <v>292</v>
      </c>
      <c r="G57" s="41"/>
      <c r="H57" s="28"/>
    </row>
    <row r="58" spans="1:184">
      <c r="E58" s="278"/>
      <c r="F58" s="278"/>
      <c r="G58" s="278"/>
      <c r="H58" s="278"/>
    </row>
  </sheetData>
  <conditionalFormatting sqref="E39:GB39 E53:GB53">
    <cfRule type="expression" dxfId="13" priority="3">
      <formula>E39&lt;0</formula>
    </cfRule>
    <cfRule type="expression" dxfId="12" priority="4">
      <formula>E39&gt;0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AZ197"/>
  <sheetViews>
    <sheetView showGridLines="0" topLeftCell="C28" zoomScale="80" zoomScaleNormal="80" workbookViewId="0">
      <selection activeCell="R37" sqref="D37:R37"/>
    </sheetView>
  </sheetViews>
  <sheetFormatPr defaultColWidth="9.140625" defaultRowHeight="15"/>
  <cols>
    <col min="1" max="1" width="9.140625" style="60"/>
    <col min="2" max="2" width="38.42578125" style="45" bestFit="1" customWidth="1"/>
    <col min="3" max="3" width="41.5703125" style="41" bestFit="1" customWidth="1"/>
    <col min="4" max="4" width="10.140625" style="41" bestFit="1" customWidth="1"/>
    <col min="5" max="7" width="12.28515625" style="41" bestFit="1" customWidth="1"/>
    <col min="8" max="8" width="13" style="32" bestFit="1" customWidth="1"/>
    <col min="9" max="9" width="12.28515625" style="41" bestFit="1" customWidth="1"/>
    <col min="10" max="18" width="13.42578125" style="41" bestFit="1" customWidth="1"/>
    <col min="19" max="19" width="18.85546875" style="41" bestFit="1" customWidth="1"/>
    <col min="20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16384" width="9.140625" style="41"/>
  </cols>
  <sheetData>
    <row r="1" spans="1:52"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2"/>
      <c r="AH1" s="41" t="str">
        <f>+"'"&amp;"Monthly Emissions-Expected'!"</f>
        <v>'Monthly Emissions-Expected'!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41" si="13">+MATCH(AL1,$AS$1:$AS$131)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>
      <c r="B2" s="197" t="s">
        <v>153</v>
      </c>
      <c r="C2" s="41" t="s">
        <v>33</v>
      </c>
      <c r="D2" s="401">
        <f>+YEAR('Monthly Emissions-Expected'!$E$2)</f>
        <v>2013</v>
      </c>
      <c r="E2" s="401">
        <f>+D2+1</f>
        <v>2014</v>
      </c>
      <c r="F2" s="401">
        <f t="shared" ref="F2:G2" si="14">+E2+1</f>
        <v>2015</v>
      </c>
      <c r="G2" s="401">
        <f t="shared" si="14"/>
        <v>2016</v>
      </c>
      <c r="H2" s="401">
        <f t="shared" ref="H2" si="15">+G2+1</f>
        <v>2017</v>
      </c>
      <c r="I2" s="401">
        <f t="shared" ref="I2" si="16">+H2+1</f>
        <v>2018</v>
      </c>
      <c r="J2" s="401">
        <f t="shared" ref="J2" si="17">+I2+1</f>
        <v>2019</v>
      </c>
      <c r="K2" s="401">
        <f t="shared" ref="K2" si="18">+J2+1</f>
        <v>2020</v>
      </c>
      <c r="L2" s="401">
        <f t="shared" ref="L2" si="19">+K2+1</f>
        <v>2021</v>
      </c>
      <c r="M2" s="401">
        <f t="shared" ref="M2" si="20">+L2+1</f>
        <v>2022</v>
      </c>
      <c r="N2" s="401">
        <f t="shared" ref="N2" si="21">+M2+1</f>
        <v>2023</v>
      </c>
      <c r="O2" s="401">
        <f t="shared" ref="O2" si="22">+N2+1</f>
        <v>2024</v>
      </c>
      <c r="P2" s="401">
        <f t="shared" ref="P2" si="23">+O2+1</f>
        <v>2025</v>
      </c>
      <c r="Q2" s="401">
        <f t="shared" ref="Q2" si="24">+P2+1</f>
        <v>2026</v>
      </c>
      <c r="R2" s="401">
        <f t="shared" ref="R2" si="25">+Q2+1</f>
        <v>2027</v>
      </c>
      <c r="S2" s="32"/>
      <c r="AH2" s="41">
        <f>+YEAR(AI2)</f>
        <v>2013</v>
      </c>
      <c r="AI2" s="49">
        <f>+'Monthly Emissions-Expected'!$E$2</f>
        <v>41275</v>
      </c>
      <c r="AJ2" s="27">
        <f>+DATE(YEAR(AI2),12,1)</f>
        <v>41609</v>
      </c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+ROW()</f>
        <v>3</v>
      </c>
      <c r="B3" s="208" t="s">
        <v>1</v>
      </c>
      <c r="C3" s="30" t="s">
        <v>56</v>
      </c>
      <c r="D3" s="249">
        <f t="shared" ref="D3:R15" ca="1" si="26">+SUM(INDIRECT($AH$1&amp;VLOOKUP(D$1,$AL$1:$AM$197,2,FALSE)&amp;$A3&amp;":"&amp;VLOOKUP(DATE(YEAR(D$1),12,1),$AL$1:$AM$197,2,FALSE)&amp;$A3))</f>
        <v>908.73</v>
      </c>
      <c r="E3" s="249">
        <f t="shared" ca="1" si="26"/>
        <v>995.30000000000007</v>
      </c>
      <c r="F3" s="249">
        <f t="shared" ca="1" si="26"/>
        <v>956.24</v>
      </c>
      <c r="G3" s="249">
        <f t="shared" ca="1" si="26"/>
        <v>1005.3900000000001</v>
      </c>
      <c r="H3" s="480">
        <f t="shared" ca="1" si="26"/>
        <v>881.68000000000006</v>
      </c>
      <c r="I3" s="480">
        <f t="shared" ca="1" si="26"/>
        <v>1012.99</v>
      </c>
      <c r="J3" s="480">
        <f t="shared" ca="1" si="26"/>
        <v>990.1400000000001</v>
      </c>
      <c r="K3" s="480">
        <f t="shared" ca="1" si="26"/>
        <v>1064.6400000000001</v>
      </c>
      <c r="L3" s="480">
        <f t="shared" ca="1" si="26"/>
        <v>998.63000000000011</v>
      </c>
      <c r="M3" s="480">
        <f t="shared" ca="1" si="26"/>
        <v>1059.4000000000001</v>
      </c>
      <c r="N3" s="480">
        <f t="shared" ca="1" si="26"/>
        <v>973.94999999999993</v>
      </c>
      <c r="O3" s="480">
        <f t="shared" ca="1" si="26"/>
        <v>1059.8</v>
      </c>
      <c r="P3" s="480">
        <f t="shared" ca="1" si="26"/>
        <v>928.60999999999967</v>
      </c>
      <c r="Q3" s="480">
        <f t="shared" ca="1" si="26"/>
        <v>1035.43</v>
      </c>
      <c r="R3" s="480">
        <f t="shared" ca="1" si="26"/>
        <v>972.59</v>
      </c>
      <c r="S3" s="319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76" si="30">+AT3+AU3</f>
        <v>672</v>
      </c>
    </row>
    <row r="4" spans="1:52">
      <c r="A4" s="60">
        <f t="shared" ref="A4:A15" si="31">+ROW()</f>
        <v>4</v>
      </c>
      <c r="B4" s="209" t="s">
        <v>2</v>
      </c>
      <c r="C4" s="29" t="s">
        <v>56</v>
      </c>
      <c r="D4" s="248">
        <f t="shared" ca="1" si="26"/>
        <v>433.74</v>
      </c>
      <c r="E4" s="248">
        <f t="shared" ca="1" si="26"/>
        <v>411.54999999999995</v>
      </c>
      <c r="F4" s="248">
        <f t="shared" ca="1" si="26"/>
        <v>434.40000000000003</v>
      </c>
      <c r="G4" s="248">
        <f t="shared" ca="1" si="26"/>
        <v>408.48</v>
      </c>
      <c r="H4" s="481">
        <f t="shared" ca="1" si="26"/>
        <v>436.1</v>
      </c>
      <c r="I4" s="481">
        <f t="shared" ca="1" si="26"/>
        <v>382.91</v>
      </c>
      <c r="J4" s="481">
        <f t="shared" ca="1" si="26"/>
        <v>450.06999999999994</v>
      </c>
      <c r="K4" s="481">
        <f t="shared" ca="1" si="26"/>
        <v>432.65</v>
      </c>
      <c r="L4" s="481">
        <f t="shared" ca="1" si="26"/>
        <v>424.15000000000003</v>
      </c>
      <c r="M4" s="481">
        <f t="shared" ca="1" si="26"/>
        <v>432.36999999999995</v>
      </c>
      <c r="N4" s="481">
        <f t="shared" ca="1" si="26"/>
        <v>457.03000000000003</v>
      </c>
      <c r="O4" s="481">
        <f t="shared" ca="1" si="26"/>
        <v>432.31</v>
      </c>
      <c r="P4" s="481">
        <f t="shared" ca="1" si="26"/>
        <v>454.90999999999997</v>
      </c>
      <c r="Q4" s="481">
        <f t="shared" ca="1" si="26"/>
        <v>390.31000000000006</v>
      </c>
      <c r="R4" s="481">
        <f t="shared" ca="1" si="26"/>
        <v>445.5</v>
      </c>
      <c r="S4" s="32"/>
      <c r="AH4" s="41">
        <f t="shared" ref="AH4:AH16" si="32">+AH3+1</f>
        <v>2015</v>
      </c>
      <c r="AI4" s="27">
        <f t="shared" ref="AI4:AI16" si="33">+DATE(YEAR(AJ3)+1,1,1)</f>
        <v>42005</v>
      </c>
      <c r="AJ4" s="27">
        <f t="shared" ref="AJ4:AJ16" si="34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>
      <c r="A5" s="60">
        <f t="shared" si="31"/>
        <v>5</v>
      </c>
      <c r="B5" s="209" t="s">
        <v>3</v>
      </c>
      <c r="C5" s="29" t="s">
        <v>56</v>
      </c>
      <c r="D5" s="248">
        <f t="shared" ca="1" si="26"/>
        <v>375.71</v>
      </c>
      <c r="E5" s="248">
        <f t="shared" ca="1" si="26"/>
        <v>432.53999999999996</v>
      </c>
      <c r="F5" s="248">
        <f t="shared" ca="1" si="26"/>
        <v>408.16000000000008</v>
      </c>
      <c r="G5" s="248">
        <f t="shared" ca="1" si="26"/>
        <v>438.15999999999991</v>
      </c>
      <c r="H5" s="481">
        <f t="shared" ca="1" si="26"/>
        <v>411.34999999999991</v>
      </c>
      <c r="I5" s="481">
        <f t="shared" ca="1" si="26"/>
        <v>441.54999999999995</v>
      </c>
      <c r="J5" s="481">
        <f t="shared" ca="1" si="26"/>
        <v>419.39</v>
      </c>
      <c r="K5" s="481">
        <f t="shared" ca="1" si="26"/>
        <v>461</v>
      </c>
      <c r="L5" s="481">
        <f t="shared" ca="1" si="26"/>
        <v>398.32000000000005</v>
      </c>
      <c r="M5" s="481">
        <f t="shared" ca="1" si="26"/>
        <v>455.03</v>
      </c>
      <c r="N5" s="481">
        <f t="shared" ca="1" si="26"/>
        <v>429.45</v>
      </c>
      <c r="O5" s="481">
        <f t="shared" ca="1" si="26"/>
        <v>458.97</v>
      </c>
      <c r="P5" s="481">
        <f t="shared" ca="1" si="26"/>
        <v>428.86</v>
      </c>
      <c r="Q5" s="481">
        <f t="shared" ca="1" si="26"/>
        <v>451.11</v>
      </c>
      <c r="R5" s="481">
        <f t="shared" ca="1" si="26"/>
        <v>424.25999999999993</v>
      </c>
      <c r="S5" s="32"/>
      <c r="AH5" s="41">
        <f t="shared" si="32"/>
        <v>2016</v>
      </c>
      <c r="AI5" s="27">
        <f t="shared" si="33"/>
        <v>42370</v>
      </c>
      <c r="AJ5" s="27">
        <f t="shared" si="34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>
      <c r="A6" s="60">
        <f t="shared" si="31"/>
        <v>6</v>
      </c>
      <c r="B6" s="209" t="s">
        <v>4</v>
      </c>
      <c r="C6" s="29" t="s">
        <v>56</v>
      </c>
      <c r="D6" s="248">
        <f t="shared" ca="1" si="26"/>
        <v>1773.1399999999996</v>
      </c>
      <c r="E6" s="248">
        <f t="shared" ca="1" si="26"/>
        <v>1925.22</v>
      </c>
      <c r="F6" s="248">
        <f t="shared" ca="1" si="26"/>
        <v>1903.2500000000002</v>
      </c>
      <c r="G6" s="248">
        <f t="shared" ca="1" si="26"/>
        <v>1784.3400000000001</v>
      </c>
      <c r="H6" s="481">
        <f t="shared" ca="1" si="26"/>
        <v>1798.66</v>
      </c>
      <c r="I6" s="481">
        <f t="shared" ca="1" si="26"/>
        <v>1884.04</v>
      </c>
      <c r="J6" s="481">
        <f t="shared" ca="1" si="26"/>
        <v>1759.46</v>
      </c>
      <c r="K6" s="481">
        <f t="shared" ca="1" si="26"/>
        <v>2052.83</v>
      </c>
      <c r="L6" s="481">
        <f t="shared" ca="1" si="26"/>
        <v>2047.57</v>
      </c>
      <c r="M6" s="481">
        <f t="shared" ca="1" si="26"/>
        <v>1894.7900000000002</v>
      </c>
      <c r="N6" s="481">
        <f t="shared" ca="1" si="26"/>
        <v>2040.25</v>
      </c>
      <c r="O6" s="481">
        <f t="shared" ca="1" si="26"/>
        <v>2046.74</v>
      </c>
      <c r="P6" s="481">
        <f t="shared" ca="1" si="26"/>
        <v>1878.2399999999998</v>
      </c>
      <c r="Q6" s="481">
        <f t="shared" ca="1" si="26"/>
        <v>1975.0700000000002</v>
      </c>
      <c r="R6" s="481">
        <f t="shared" ca="1" si="26"/>
        <v>1947.7900000000002</v>
      </c>
      <c r="S6" s="32"/>
      <c r="AH6" s="41">
        <f t="shared" si="32"/>
        <v>2017</v>
      </c>
      <c r="AI6" s="27">
        <f t="shared" si="33"/>
        <v>42736</v>
      </c>
      <c r="AJ6" s="27">
        <f t="shared" si="34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>
      <c r="A7" s="60">
        <f t="shared" si="31"/>
        <v>7</v>
      </c>
      <c r="B7" s="209" t="s">
        <v>5</v>
      </c>
      <c r="C7" s="29" t="s">
        <v>56</v>
      </c>
      <c r="D7" s="248">
        <f t="shared" ca="1" si="26"/>
        <v>1923.25</v>
      </c>
      <c r="E7" s="248">
        <f t="shared" ca="1" si="26"/>
        <v>1926.2299999999996</v>
      </c>
      <c r="F7" s="248">
        <f t="shared" ca="1" si="26"/>
        <v>1769.6600000000003</v>
      </c>
      <c r="G7" s="248">
        <f t="shared" ca="1" si="26"/>
        <v>1912.4900000000002</v>
      </c>
      <c r="H7" s="481">
        <f t="shared" ca="1" si="26"/>
        <v>1801.63</v>
      </c>
      <c r="I7" s="481">
        <f t="shared" ca="1" si="26"/>
        <v>1635.97</v>
      </c>
      <c r="J7" s="481">
        <f t="shared" ca="1" si="26"/>
        <v>2009.2799999999997</v>
      </c>
      <c r="K7" s="481">
        <f t="shared" ca="1" si="26"/>
        <v>2060.81</v>
      </c>
      <c r="L7" s="481">
        <f t="shared" ca="1" si="26"/>
        <v>1915.7</v>
      </c>
      <c r="M7" s="481">
        <f t="shared" ca="1" si="26"/>
        <v>2050.12</v>
      </c>
      <c r="N7" s="481">
        <f t="shared" ca="1" si="26"/>
        <v>2038.02</v>
      </c>
      <c r="O7" s="481">
        <f t="shared" ca="1" si="26"/>
        <v>1893.6000000000001</v>
      </c>
      <c r="P7" s="481">
        <f t="shared" ca="1" si="26"/>
        <v>2015.4800000000005</v>
      </c>
      <c r="Q7" s="481">
        <f t="shared" ca="1" si="26"/>
        <v>1975.4699999999998</v>
      </c>
      <c r="R7" s="481">
        <f t="shared" ca="1" si="26"/>
        <v>1701.54</v>
      </c>
      <c r="S7" s="32"/>
      <c r="AH7" s="41">
        <f t="shared" si="32"/>
        <v>2018</v>
      </c>
      <c r="AI7" s="27">
        <f t="shared" si="33"/>
        <v>43101</v>
      </c>
      <c r="AJ7" s="27">
        <f t="shared" si="34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>
      <c r="A8" s="60">
        <f t="shared" si="31"/>
        <v>8</v>
      </c>
      <c r="B8" s="209" t="s">
        <v>6</v>
      </c>
      <c r="C8" s="29" t="s">
        <v>56</v>
      </c>
      <c r="D8" s="248">
        <f t="shared" ca="1" si="26"/>
        <v>2022.28</v>
      </c>
      <c r="E8" s="248">
        <f t="shared" ca="1" si="26"/>
        <v>1739.95</v>
      </c>
      <c r="F8" s="248">
        <f t="shared" ca="1" si="26"/>
        <v>1994.4099999999999</v>
      </c>
      <c r="G8" s="248">
        <f t="shared" ca="1" si="26"/>
        <v>2011.0900000000001</v>
      </c>
      <c r="H8" s="481">
        <f t="shared" ca="1" si="26"/>
        <v>1733.29</v>
      </c>
      <c r="I8" s="481">
        <f t="shared" ca="1" si="26"/>
        <v>1943.8399999999997</v>
      </c>
      <c r="J8" s="481">
        <f t="shared" ca="1" si="26"/>
        <v>2077.12</v>
      </c>
      <c r="K8" s="481">
        <f t="shared" ca="1" si="26"/>
        <v>1976.4399999999998</v>
      </c>
      <c r="L8" s="481">
        <f t="shared" ca="1" si="26"/>
        <v>2113.7400000000002</v>
      </c>
      <c r="M8" s="481">
        <f t="shared" ca="1" si="26"/>
        <v>2105.88</v>
      </c>
      <c r="N8" s="481">
        <f t="shared" ca="1" si="26"/>
        <v>1818.22</v>
      </c>
      <c r="O8" s="481">
        <f t="shared" ca="1" si="26"/>
        <v>2087.5300000000002</v>
      </c>
      <c r="P8" s="481">
        <f t="shared" ca="1" si="26"/>
        <v>2067.63</v>
      </c>
      <c r="Q8" s="481">
        <f t="shared" ca="1" si="26"/>
        <v>1881.1799999999998</v>
      </c>
      <c r="R8" s="481">
        <f t="shared" ca="1" si="26"/>
        <v>2015.4100000000003</v>
      </c>
      <c r="S8" s="32"/>
      <c r="AH8" s="41">
        <f t="shared" si="32"/>
        <v>2019</v>
      </c>
      <c r="AI8" s="27">
        <f t="shared" si="33"/>
        <v>43466</v>
      </c>
      <c r="AJ8" s="27">
        <f t="shared" si="34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>
      <c r="A9" s="60">
        <f t="shared" si="31"/>
        <v>9</v>
      </c>
      <c r="B9" s="209" t="s">
        <v>7</v>
      </c>
      <c r="C9" s="29" t="s">
        <v>56</v>
      </c>
      <c r="D9" s="248">
        <f t="shared" ca="1" si="26"/>
        <v>2085.25</v>
      </c>
      <c r="E9" s="248">
        <f t="shared" ca="1" si="26"/>
        <v>1949.3200000000004</v>
      </c>
      <c r="F9" s="248">
        <f t="shared" ca="1" si="26"/>
        <v>2052.6400000000003</v>
      </c>
      <c r="G9" s="248">
        <f t="shared" ca="1" si="26"/>
        <v>1744.78</v>
      </c>
      <c r="H9" s="481">
        <f t="shared" ca="1" si="26"/>
        <v>2025.38</v>
      </c>
      <c r="I9" s="481">
        <f t="shared" ca="1" si="26"/>
        <v>1967.7300000000002</v>
      </c>
      <c r="J9" s="481">
        <f t="shared" ca="1" si="26"/>
        <v>2206.36</v>
      </c>
      <c r="K9" s="481">
        <f t="shared" ca="1" si="26"/>
        <v>2127.1099999999997</v>
      </c>
      <c r="L9" s="481">
        <f t="shared" ca="1" si="26"/>
        <v>2248.44</v>
      </c>
      <c r="M9" s="481">
        <f t="shared" ca="1" si="26"/>
        <v>2113.1099999999997</v>
      </c>
      <c r="N9" s="481">
        <f t="shared" ca="1" si="26"/>
        <v>2233.5499999999997</v>
      </c>
      <c r="O9" s="481">
        <f t="shared" ca="1" si="26"/>
        <v>1900.86</v>
      </c>
      <c r="P9" s="481">
        <f t="shared" ca="1" si="26"/>
        <v>2197.25</v>
      </c>
      <c r="Q9" s="481">
        <f t="shared" ca="1" si="26"/>
        <v>2047.6200000000001</v>
      </c>
      <c r="R9" s="481">
        <f t="shared" ca="1" si="26"/>
        <v>2172.7199999999998</v>
      </c>
      <c r="S9" s="32"/>
      <c r="AH9" s="41">
        <f t="shared" si="32"/>
        <v>2020</v>
      </c>
      <c r="AI9" s="27">
        <f t="shared" si="33"/>
        <v>43831</v>
      </c>
      <c r="AJ9" s="27">
        <f t="shared" si="34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>
      <c r="A10" s="60">
        <f t="shared" si="31"/>
        <v>10</v>
      </c>
      <c r="B10" s="209" t="s">
        <v>8</v>
      </c>
      <c r="C10" s="29" t="s">
        <v>56</v>
      </c>
      <c r="D10" s="248">
        <f t="shared" ca="1" si="26"/>
        <v>2046.1100000000001</v>
      </c>
      <c r="E10" s="248">
        <f t="shared" ca="1" si="26"/>
        <v>2053.5499999999997</v>
      </c>
      <c r="F10" s="248">
        <f t="shared" ca="1" si="26"/>
        <v>1899.96</v>
      </c>
      <c r="G10" s="248">
        <f t="shared" ca="1" si="26"/>
        <v>2017.6</v>
      </c>
      <c r="H10" s="481">
        <f t="shared" ca="1" si="26"/>
        <v>1887.73</v>
      </c>
      <c r="I10" s="481">
        <f t="shared" ca="1" si="26"/>
        <v>2053.8999999999996</v>
      </c>
      <c r="J10" s="481">
        <f t="shared" ca="1" si="26"/>
        <v>1836.75</v>
      </c>
      <c r="K10" s="481">
        <f t="shared" ca="1" si="26"/>
        <v>2196.2600000000002</v>
      </c>
      <c r="L10" s="481">
        <f t="shared" ca="1" si="26"/>
        <v>2061.75</v>
      </c>
      <c r="M10" s="481">
        <f t="shared" ca="1" si="26"/>
        <v>2195.92</v>
      </c>
      <c r="N10" s="481">
        <f t="shared" ca="1" si="26"/>
        <v>2056.41</v>
      </c>
      <c r="O10" s="481">
        <f t="shared" ca="1" si="26"/>
        <v>2194.1</v>
      </c>
      <c r="P10" s="481">
        <f t="shared" ca="1" si="26"/>
        <v>2038.5100000000002</v>
      </c>
      <c r="Q10" s="481">
        <f t="shared" ca="1" si="26"/>
        <v>2138.3199999999997</v>
      </c>
      <c r="R10" s="481">
        <f t="shared" ca="1" si="26"/>
        <v>1805.6399999999999</v>
      </c>
      <c r="S10" s="32"/>
      <c r="AH10" s="41">
        <f t="shared" si="32"/>
        <v>2021</v>
      </c>
      <c r="AI10" s="27">
        <f t="shared" si="33"/>
        <v>44197</v>
      </c>
      <c r="AJ10" s="27">
        <f t="shared" si="34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>
      <c r="A11" s="60">
        <f t="shared" si="31"/>
        <v>11</v>
      </c>
      <c r="B11" s="209" t="s">
        <v>9</v>
      </c>
      <c r="C11" s="29" t="s">
        <v>56</v>
      </c>
      <c r="D11" s="248">
        <f t="shared" ca="1" si="26"/>
        <v>33.31</v>
      </c>
      <c r="E11" s="248">
        <f t="shared" ca="1" si="26"/>
        <v>0</v>
      </c>
      <c r="F11" s="248">
        <f t="shared" ca="1" si="26"/>
        <v>0</v>
      </c>
      <c r="G11" s="248">
        <f t="shared" ca="1" si="26"/>
        <v>0</v>
      </c>
      <c r="H11" s="481">
        <f t="shared" ca="1" si="26"/>
        <v>0</v>
      </c>
      <c r="I11" s="481">
        <f t="shared" ca="1" si="26"/>
        <v>0</v>
      </c>
      <c r="J11" s="481">
        <f t="shared" ca="1" si="26"/>
        <v>88.9</v>
      </c>
      <c r="K11" s="481">
        <f t="shared" ca="1" si="26"/>
        <v>322.17</v>
      </c>
      <c r="L11" s="481">
        <f t="shared" ca="1" si="26"/>
        <v>566.57000000000005</v>
      </c>
      <c r="M11" s="481">
        <f t="shared" ca="1" si="26"/>
        <v>514.32000000000005</v>
      </c>
      <c r="N11" s="481">
        <f t="shared" ca="1" si="26"/>
        <v>470.88000000000005</v>
      </c>
      <c r="O11" s="481">
        <f t="shared" ca="1" si="26"/>
        <v>398.96999999999997</v>
      </c>
      <c r="P11" s="481">
        <f t="shared" ca="1" si="26"/>
        <v>380.46999999999991</v>
      </c>
      <c r="Q11" s="481">
        <f t="shared" ca="1" si="26"/>
        <v>382.35</v>
      </c>
      <c r="R11" s="481">
        <f t="shared" ca="1" si="26"/>
        <v>394.90000000000003</v>
      </c>
      <c r="S11" s="32"/>
      <c r="AH11" s="41">
        <f t="shared" si="32"/>
        <v>2022</v>
      </c>
      <c r="AI11" s="27">
        <f t="shared" si="33"/>
        <v>44562</v>
      </c>
      <c r="AJ11" s="27">
        <f t="shared" si="34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>
      <c r="A12" s="60">
        <f t="shared" si="31"/>
        <v>12</v>
      </c>
      <c r="B12" s="209" t="s">
        <v>10</v>
      </c>
      <c r="C12" s="29" t="s">
        <v>56</v>
      </c>
      <c r="D12" s="248">
        <f t="shared" ca="1" si="26"/>
        <v>0</v>
      </c>
      <c r="E12" s="248">
        <f t="shared" ca="1" si="26"/>
        <v>0</v>
      </c>
      <c r="F12" s="248">
        <f t="shared" ca="1" si="26"/>
        <v>0</v>
      </c>
      <c r="G12" s="248">
        <f t="shared" ca="1" si="26"/>
        <v>0</v>
      </c>
      <c r="H12" s="481">
        <f t="shared" ca="1" si="26"/>
        <v>0</v>
      </c>
      <c r="I12" s="481">
        <f t="shared" ca="1" si="26"/>
        <v>0</v>
      </c>
      <c r="J12" s="481">
        <f t="shared" ca="1" si="26"/>
        <v>0</v>
      </c>
      <c r="K12" s="481">
        <f t="shared" ca="1" si="26"/>
        <v>0</v>
      </c>
      <c r="L12" s="481">
        <f t="shared" ca="1" si="26"/>
        <v>0</v>
      </c>
      <c r="M12" s="481">
        <f t="shared" ca="1" si="26"/>
        <v>0</v>
      </c>
      <c r="N12" s="481">
        <f t="shared" ca="1" si="26"/>
        <v>0</v>
      </c>
      <c r="O12" s="481">
        <f t="shared" ca="1" si="26"/>
        <v>0</v>
      </c>
      <c r="P12" s="481">
        <f t="shared" ca="1" si="26"/>
        <v>0</v>
      </c>
      <c r="Q12" s="481">
        <f t="shared" ca="1" si="26"/>
        <v>0</v>
      </c>
      <c r="R12" s="481">
        <f t="shared" ca="1" si="26"/>
        <v>0</v>
      </c>
      <c r="S12" s="32"/>
      <c r="AH12" s="41">
        <f t="shared" si="32"/>
        <v>2023</v>
      </c>
      <c r="AI12" s="27">
        <f t="shared" si="33"/>
        <v>44927</v>
      </c>
      <c r="AJ12" s="27">
        <f t="shared" si="34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>
      <c r="A13" s="60">
        <f t="shared" si="31"/>
        <v>13</v>
      </c>
      <c r="B13" s="471" t="s">
        <v>97</v>
      </c>
      <c r="C13" s="29" t="s">
        <v>56</v>
      </c>
      <c r="D13" s="481">
        <f t="shared" ca="1" si="26"/>
        <v>0</v>
      </c>
      <c r="E13" s="481">
        <f t="shared" ca="1" si="26"/>
        <v>0</v>
      </c>
      <c r="F13" s="481">
        <f t="shared" ca="1" si="26"/>
        <v>0</v>
      </c>
      <c r="G13" s="481">
        <f t="shared" ca="1" si="26"/>
        <v>0</v>
      </c>
      <c r="H13" s="481">
        <f t="shared" ca="1" si="26"/>
        <v>0</v>
      </c>
      <c r="I13" s="481">
        <f t="shared" ca="1" si="26"/>
        <v>0</v>
      </c>
      <c r="J13" s="481">
        <f t="shared" ca="1" si="26"/>
        <v>0</v>
      </c>
      <c r="K13" s="481">
        <f t="shared" ca="1" si="26"/>
        <v>0</v>
      </c>
      <c r="L13" s="481">
        <f t="shared" ca="1" si="26"/>
        <v>0</v>
      </c>
      <c r="M13" s="481">
        <f t="shared" ca="1" si="26"/>
        <v>0</v>
      </c>
      <c r="N13" s="481">
        <f t="shared" ca="1" si="26"/>
        <v>0</v>
      </c>
      <c r="O13" s="481">
        <f t="shared" ca="1" si="26"/>
        <v>0</v>
      </c>
      <c r="P13" s="481">
        <f t="shared" ca="1" si="26"/>
        <v>0</v>
      </c>
      <c r="Q13" s="481">
        <f t="shared" ca="1" si="26"/>
        <v>0</v>
      </c>
      <c r="R13" s="481">
        <f t="shared" ca="1" si="26"/>
        <v>0</v>
      </c>
      <c r="S13" s="32"/>
      <c r="AH13" s="41">
        <f t="shared" si="32"/>
        <v>2024</v>
      </c>
      <c r="AI13" s="27">
        <f t="shared" si="33"/>
        <v>45292</v>
      </c>
      <c r="AJ13" s="27">
        <f t="shared" si="34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>
      <c r="A14" s="60">
        <f t="shared" si="31"/>
        <v>14</v>
      </c>
      <c r="B14" s="472" t="s">
        <v>289</v>
      </c>
      <c r="C14" s="31" t="s">
        <v>56</v>
      </c>
      <c r="D14" s="465">
        <f t="shared" ca="1" si="26"/>
        <v>0</v>
      </c>
      <c r="E14" s="465">
        <f t="shared" ca="1" si="26"/>
        <v>0</v>
      </c>
      <c r="F14" s="465">
        <f t="shared" ca="1" si="26"/>
        <v>0</v>
      </c>
      <c r="G14" s="465">
        <f t="shared" ca="1" si="26"/>
        <v>0</v>
      </c>
      <c r="H14" s="465">
        <f t="shared" ca="1" si="26"/>
        <v>0</v>
      </c>
      <c r="I14" s="465">
        <f t="shared" ca="1" si="26"/>
        <v>0</v>
      </c>
      <c r="J14" s="465">
        <f t="shared" ca="1" si="26"/>
        <v>0</v>
      </c>
      <c r="K14" s="465">
        <f t="shared" ca="1" si="26"/>
        <v>0</v>
      </c>
      <c r="L14" s="465">
        <f t="shared" ca="1" si="26"/>
        <v>0</v>
      </c>
      <c r="M14" s="465">
        <f t="shared" ca="1" si="26"/>
        <v>0</v>
      </c>
      <c r="N14" s="465">
        <f t="shared" ca="1" si="26"/>
        <v>0</v>
      </c>
      <c r="O14" s="465">
        <f t="shared" ca="1" si="26"/>
        <v>0</v>
      </c>
      <c r="P14" s="465">
        <f t="shared" ca="1" si="26"/>
        <v>0</v>
      </c>
      <c r="Q14" s="465">
        <f t="shared" ca="1" si="26"/>
        <v>0</v>
      </c>
      <c r="R14" s="465">
        <f t="shared" ca="1" si="26"/>
        <v>0</v>
      </c>
      <c r="S14" s="32"/>
      <c r="AH14" s="41">
        <f t="shared" si="32"/>
        <v>2025</v>
      </c>
      <c r="AI14" s="27">
        <f t="shared" si="33"/>
        <v>45658</v>
      </c>
      <c r="AJ14" s="27">
        <f t="shared" si="34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>
      <c r="A15" s="60">
        <f t="shared" si="31"/>
        <v>15</v>
      </c>
      <c r="C15" s="32" t="s">
        <v>57</v>
      </c>
      <c r="D15" s="58">
        <f t="shared" ca="1" si="26"/>
        <v>11601.52</v>
      </c>
      <c r="E15" s="58">
        <f t="shared" ca="1" si="26"/>
        <v>11433.660000000002</v>
      </c>
      <c r="F15" s="58">
        <f t="shared" ca="1" si="26"/>
        <v>11418.72</v>
      </c>
      <c r="G15" s="58">
        <f t="shared" ca="1" si="26"/>
        <v>11322.33</v>
      </c>
      <c r="H15" s="464">
        <f t="shared" ca="1" si="26"/>
        <v>10975.82</v>
      </c>
      <c r="I15" s="464">
        <f t="shared" ca="1" si="26"/>
        <v>11322.929999999998</v>
      </c>
      <c r="J15" s="464">
        <f t="shared" ca="1" si="26"/>
        <v>11837.47</v>
      </c>
      <c r="K15" s="464">
        <f t="shared" ca="1" si="26"/>
        <v>12693.909999999998</v>
      </c>
      <c r="L15" s="464">
        <f t="shared" ca="1" si="26"/>
        <v>12774.87</v>
      </c>
      <c r="M15" s="464">
        <f t="shared" ca="1" si="26"/>
        <v>12820.940000000002</v>
      </c>
      <c r="N15" s="464">
        <f t="shared" ca="1" si="26"/>
        <v>12517.760000000002</v>
      </c>
      <c r="O15" s="464">
        <f t="shared" ca="1" si="26"/>
        <v>12472.88</v>
      </c>
      <c r="P15" s="464">
        <f t="shared" ca="1" si="26"/>
        <v>12389.96</v>
      </c>
      <c r="Q15" s="464">
        <f t="shared" ca="1" si="26"/>
        <v>12276.86</v>
      </c>
      <c r="R15" s="464">
        <f t="shared" ca="1" si="26"/>
        <v>11880.349999999999</v>
      </c>
      <c r="S15" s="32"/>
      <c r="AH15" s="41">
        <f t="shared" si="32"/>
        <v>2026</v>
      </c>
      <c r="AI15" s="27">
        <f t="shared" si="33"/>
        <v>46023</v>
      </c>
      <c r="AJ15" s="27">
        <f t="shared" si="34"/>
        <v>46357</v>
      </c>
      <c r="AL15" s="27">
        <f t="shared" si="27"/>
        <v>41699</v>
      </c>
      <c r="AM15" s="41" t="str">
        <f t="shared" si="12"/>
        <v>s</v>
      </c>
      <c r="AN15" s="41">
        <f t="shared" si="28"/>
        <v>19</v>
      </c>
      <c r="AO15" s="41">
        <f t="shared" si="13"/>
        <v>40</v>
      </c>
      <c r="AP15" s="41">
        <f t="shared" si="2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2"/>
      <c r="AH16" s="41">
        <f t="shared" si="32"/>
        <v>2027</v>
      </c>
      <c r="AI16" s="27">
        <f t="shared" si="33"/>
        <v>46388</v>
      </c>
      <c r="AJ16" s="27">
        <f t="shared" si="34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>
      <c r="B17" s="197" t="s">
        <v>55</v>
      </c>
      <c r="C17" s="41" t="s">
        <v>33</v>
      </c>
      <c r="D17" s="401">
        <f>+D$2</f>
        <v>2013</v>
      </c>
      <c r="E17" s="401">
        <f t="shared" ref="E17:R17" si="35">+E$2</f>
        <v>2014</v>
      </c>
      <c r="F17" s="401">
        <f t="shared" si="35"/>
        <v>2015</v>
      </c>
      <c r="G17" s="401">
        <f t="shared" si="35"/>
        <v>2016</v>
      </c>
      <c r="H17" s="401">
        <f t="shared" si="35"/>
        <v>2017</v>
      </c>
      <c r="I17" s="401">
        <f t="shared" si="35"/>
        <v>2018</v>
      </c>
      <c r="J17" s="401">
        <f t="shared" si="35"/>
        <v>2019</v>
      </c>
      <c r="K17" s="401">
        <f t="shared" si="35"/>
        <v>2020</v>
      </c>
      <c r="L17" s="401">
        <f t="shared" si="35"/>
        <v>2021</v>
      </c>
      <c r="M17" s="401">
        <f t="shared" si="35"/>
        <v>2022</v>
      </c>
      <c r="N17" s="401">
        <f t="shared" si="35"/>
        <v>2023</v>
      </c>
      <c r="O17" s="401">
        <f t="shared" si="35"/>
        <v>2024</v>
      </c>
      <c r="P17" s="401">
        <f t="shared" si="35"/>
        <v>2025</v>
      </c>
      <c r="Q17" s="401">
        <f t="shared" si="35"/>
        <v>2026</v>
      </c>
      <c r="R17" s="401">
        <f t="shared" si="35"/>
        <v>2027</v>
      </c>
      <c r="S17" s="32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52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>
      <c r="A18" s="60">
        <f>+ROW()+1</f>
        <v>19</v>
      </c>
      <c r="B18" s="208" t="s">
        <v>1</v>
      </c>
      <c r="C18" s="30" t="s">
        <v>58</v>
      </c>
      <c r="D18" s="249">
        <f t="shared" ref="D18:R29" ca="1" si="36">+SUM(INDIRECT($AH$1&amp;VLOOKUP(D$1,$AL$1:$AM$197,2,FALSE)&amp;$A18&amp;":"&amp;VLOOKUP(DATE(YEAR(D$1),12,1),$AL$1:$AM$197,2,FALSE)&amp;$A18))</f>
        <v>8100.9000000000005</v>
      </c>
      <c r="E18" s="249">
        <f t="shared" ca="1" si="36"/>
        <v>8885.33</v>
      </c>
      <c r="F18" s="249">
        <f t="shared" ca="1" si="36"/>
        <v>8540.75</v>
      </c>
      <c r="G18" s="249">
        <f t="shared" ca="1" si="36"/>
        <v>8971.44</v>
      </c>
      <c r="H18" s="480">
        <f t="shared" ca="1" si="36"/>
        <v>7871.38</v>
      </c>
      <c r="I18" s="480">
        <f t="shared" ca="1" si="36"/>
        <v>9019.44</v>
      </c>
      <c r="J18" s="480">
        <f t="shared" ca="1" si="36"/>
        <v>8784.06</v>
      </c>
      <c r="K18" s="480">
        <f t="shared" ca="1" si="36"/>
        <v>9439.43</v>
      </c>
      <c r="L18" s="480">
        <f t="shared" ca="1" si="36"/>
        <v>8855.6899999999987</v>
      </c>
      <c r="M18" s="480">
        <f t="shared" ca="1" si="36"/>
        <v>9394.7199999999993</v>
      </c>
      <c r="N18" s="480">
        <f t="shared" ca="1" si="36"/>
        <v>8640.48</v>
      </c>
      <c r="O18" s="480">
        <f t="shared" ca="1" si="36"/>
        <v>9402.2099999999973</v>
      </c>
      <c r="P18" s="480">
        <f t="shared" ca="1" si="36"/>
        <v>8242.23</v>
      </c>
      <c r="Q18" s="480">
        <f t="shared" ca="1" si="36"/>
        <v>9195.7899999999991</v>
      </c>
      <c r="R18" s="480">
        <f t="shared" ca="1" si="36"/>
        <v>8645.25</v>
      </c>
      <c r="S18" s="32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53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>
      <c r="A19" s="60">
        <f t="shared" ref="A19:A30" si="37">+ROW()+1</f>
        <v>20</v>
      </c>
      <c r="B19" s="209" t="s">
        <v>2</v>
      </c>
      <c r="C19" s="29" t="s">
        <v>58</v>
      </c>
      <c r="D19" s="248">
        <f t="shared" ca="1" si="36"/>
        <v>2867.8500000000004</v>
      </c>
      <c r="E19" s="248">
        <f t="shared" ca="1" si="36"/>
        <v>2897.54</v>
      </c>
      <c r="F19" s="248">
        <f t="shared" ca="1" si="36"/>
        <v>3058.8199999999997</v>
      </c>
      <c r="G19" s="248">
        <f t="shared" ca="1" si="36"/>
        <v>2876.2200000000003</v>
      </c>
      <c r="H19" s="481">
        <f t="shared" ca="1" si="36"/>
        <v>3070.01</v>
      </c>
      <c r="I19" s="481">
        <f t="shared" ca="1" si="36"/>
        <v>2694.59</v>
      </c>
      <c r="J19" s="481">
        <f t="shared" ca="1" si="36"/>
        <v>3162.6200000000003</v>
      </c>
      <c r="K19" s="481">
        <f t="shared" ca="1" si="36"/>
        <v>3037.66</v>
      </c>
      <c r="L19" s="481">
        <f t="shared" ca="1" si="36"/>
        <v>2981.0300000000007</v>
      </c>
      <c r="M19" s="481">
        <f t="shared" ca="1" si="36"/>
        <v>3038.4800000000005</v>
      </c>
      <c r="N19" s="481">
        <f t="shared" ca="1" si="36"/>
        <v>3211.6099999999997</v>
      </c>
      <c r="O19" s="481">
        <f t="shared" ca="1" si="36"/>
        <v>3038.18</v>
      </c>
      <c r="P19" s="481">
        <f t="shared" ca="1" si="36"/>
        <v>3197.42</v>
      </c>
      <c r="Q19" s="481">
        <f t="shared" ca="1" si="36"/>
        <v>2744.31</v>
      </c>
      <c r="R19" s="481">
        <f t="shared" ca="1" si="36"/>
        <v>3132.6499999999996</v>
      </c>
      <c r="S19" s="32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54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>
      <c r="A20" s="60">
        <f t="shared" si="37"/>
        <v>21</v>
      </c>
      <c r="B20" s="209" t="s">
        <v>3</v>
      </c>
      <c r="C20" s="29" t="s">
        <v>58</v>
      </c>
      <c r="D20" s="248">
        <f t="shared" ca="1" si="36"/>
        <v>2487.67</v>
      </c>
      <c r="E20" s="248">
        <f t="shared" ca="1" si="36"/>
        <v>3048.8999999999996</v>
      </c>
      <c r="F20" s="248">
        <f t="shared" ca="1" si="36"/>
        <v>2881.9</v>
      </c>
      <c r="G20" s="248">
        <f t="shared" ca="1" si="36"/>
        <v>3088.62</v>
      </c>
      <c r="H20" s="481">
        <f t="shared" ca="1" si="36"/>
        <v>2899.3999999999996</v>
      </c>
      <c r="I20" s="481">
        <f t="shared" ca="1" si="36"/>
        <v>3112.7799999999997</v>
      </c>
      <c r="J20" s="481">
        <f t="shared" ca="1" si="36"/>
        <v>2950.3199999999997</v>
      </c>
      <c r="K20" s="481">
        <f t="shared" ca="1" si="36"/>
        <v>3240.9800000000005</v>
      </c>
      <c r="L20" s="481">
        <f t="shared" ca="1" si="36"/>
        <v>2801.89</v>
      </c>
      <c r="M20" s="481">
        <f t="shared" ca="1" si="36"/>
        <v>3199.73</v>
      </c>
      <c r="N20" s="481">
        <f t="shared" ca="1" si="36"/>
        <v>3023.48</v>
      </c>
      <c r="O20" s="481">
        <f t="shared" ca="1" si="36"/>
        <v>3229.42</v>
      </c>
      <c r="P20" s="481">
        <f t="shared" ca="1" si="36"/>
        <v>3017.45</v>
      </c>
      <c r="Q20" s="481">
        <f t="shared" ca="1" si="36"/>
        <v>3176.74</v>
      </c>
      <c r="R20" s="481">
        <f t="shared" ca="1" si="36"/>
        <v>2986.23</v>
      </c>
      <c r="S20" s="32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55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>
      <c r="A21" s="60">
        <f t="shared" si="37"/>
        <v>22</v>
      </c>
      <c r="B21" s="209" t="s">
        <v>4</v>
      </c>
      <c r="C21" s="29" t="s">
        <v>58</v>
      </c>
      <c r="D21" s="248">
        <f t="shared" ca="1" si="36"/>
        <v>1088.73</v>
      </c>
      <c r="E21" s="248">
        <f t="shared" ca="1" si="36"/>
        <v>1181.19</v>
      </c>
      <c r="F21" s="248">
        <f t="shared" ca="1" si="36"/>
        <v>2242.6800000000003</v>
      </c>
      <c r="G21" s="248">
        <f t="shared" ca="1" si="36"/>
        <v>1095.6299999999999</v>
      </c>
      <c r="H21" s="481">
        <f t="shared" ca="1" si="36"/>
        <v>2366.25</v>
      </c>
      <c r="I21" s="481">
        <f t="shared" ca="1" si="36"/>
        <v>1158.8999999999999</v>
      </c>
      <c r="J21" s="481">
        <f t="shared" ca="1" si="36"/>
        <v>1074.7900000000002</v>
      </c>
      <c r="K21" s="481">
        <f t="shared" ca="1" si="36"/>
        <v>1252.1599999999999</v>
      </c>
      <c r="L21" s="481">
        <f t="shared" ca="1" si="36"/>
        <v>2620.6999999999994</v>
      </c>
      <c r="M21" s="481">
        <f t="shared" ca="1" si="36"/>
        <v>1156.5099999999998</v>
      </c>
      <c r="N21" s="481">
        <f t="shared" ca="1" si="36"/>
        <v>2667.4999999999995</v>
      </c>
      <c r="O21" s="481">
        <f t="shared" ca="1" si="36"/>
        <v>1249.8600000000001</v>
      </c>
      <c r="P21" s="481">
        <f t="shared" ca="1" si="36"/>
        <v>1148.5700000000002</v>
      </c>
      <c r="Q21" s="481">
        <f t="shared" ca="1" si="36"/>
        <v>1209.4599999999998</v>
      </c>
      <c r="R21" s="481">
        <f t="shared" ca="1" si="36"/>
        <v>2324.3100000000004</v>
      </c>
      <c r="S21" s="32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56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>
      <c r="A22" s="60">
        <f t="shared" si="37"/>
        <v>23</v>
      </c>
      <c r="B22" s="209" t="s">
        <v>5</v>
      </c>
      <c r="C22" s="29" t="s">
        <v>58</v>
      </c>
      <c r="D22" s="248">
        <f t="shared" ca="1" si="36"/>
        <v>2197.6100000000006</v>
      </c>
      <c r="E22" s="248">
        <f t="shared" ca="1" si="36"/>
        <v>1182.57</v>
      </c>
      <c r="F22" s="248">
        <f t="shared" ca="1" si="36"/>
        <v>1088.02</v>
      </c>
      <c r="G22" s="248">
        <f t="shared" ca="1" si="36"/>
        <v>1175.31</v>
      </c>
      <c r="H22" s="481">
        <f t="shared" ca="1" si="36"/>
        <v>2340.9499999999998</v>
      </c>
      <c r="I22" s="481">
        <f t="shared" ca="1" si="36"/>
        <v>1006.9100000000001</v>
      </c>
      <c r="J22" s="481">
        <f t="shared" ca="1" si="36"/>
        <v>2627.9900000000002</v>
      </c>
      <c r="K22" s="481">
        <f t="shared" ca="1" si="36"/>
        <v>1257.51</v>
      </c>
      <c r="L22" s="481">
        <f t="shared" ca="1" si="36"/>
        <v>1169.74</v>
      </c>
      <c r="M22" s="481">
        <f t="shared" ca="1" si="36"/>
        <v>1251.6400000000001</v>
      </c>
      <c r="N22" s="481">
        <f t="shared" ca="1" si="36"/>
        <v>2644.4200000000005</v>
      </c>
      <c r="O22" s="481">
        <f t="shared" ca="1" si="36"/>
        <v>1157.27</v>
      </c>
      <c r="P22" s="481">
        <f t="shared" ca="1" si="36"/>
        <v>2319.7999999999997</v>
      </c>
      <c r="Q22" s="481">
        <f t="shared" ca="1" si="36"/>
        <v>1210.73</v>
      </c>
      <c r="R22" s="481">
        <f t="shared" ca="1" si="36"/>
        <v>1043.3599999999999</v>
      </c>
      <c r="S22" s="32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57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>
      <c r="A23" s="60">
        <f t="shared" si="37"/>
        <v>24</v>
      </c>
      <c r="B23" s="209" t="s">
        <v>6</v>
      </c>
      <c r="C23" s="29" t="s">
        <v>58</v>
      </c>
      <c r="D23" s="248">
        <f t="shared" ca="1" si="36"/>
        <v>2377.3400000000006</v>
      </c>
      <c r="E23" s="248">
        <f t="shared" ca="1" si="36"/>
        <v>1064.56</v>
      </c>
      <c r="F23" s="248">
        <f t="shared" ca="1" si="36"/>
        <v>2342.86</v>
      </c>
      <c r="G23" s="248">
        <f t="shared" ca="1" si="36"/>
        <v>1230.19</v>
      </c>
      <c r="H23" s="481">
        <f t="shared" ca="1" si="36"/>
        <v>1069.75</v>
      </c>
      <c r="I23" s="481">
        <f t="shared" ca="1" si="36"/>
        <v>1195.1199999999999</v>
      </c>
      <c r="J23" s="481">
        <f t="shared" ca="1" si="36"/>
        <v>2689.55</v>
      </c>
      <c r="K23" s="481">
        <f t="shared" ca="1" si="36"/>
        <v>1205.9199999999998</v>
      </c>
      <c r="L23" s="481">
        <f t="shared" ca="1" si="36"/>
        <v>2763.72</v>
      </c>
      <c r="M23" s="481">
        <f t="shared" ca="1" si="36"/>
        <v>1285.4399999999998</v>
      </c>
      <c r="N23" s="481">
        <f t="shared" ca="1" si="36"/>
        <v>1110.27</v>
      </c>
      <c r="O23" s="481">
        <f t="shared" ca="1" si="36"/>
        <v>1273.96</v>
      </c>
      <c r="P23" s="481">
        <f t="shared" ca="1" si="36"/>
        <v>2445.9999999999995</v>
      </c>
      <c r="Q23" s="481">
        <f t="shared" ca="1" si="36"/>
        <v>1151.75</v>
      </c>
      <c r="R23" s="481">
        <f t="shared" ca="1" si="36"/>
        <v>2300.3599999999997</v>
      </c>
      <c r="S23" s="32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58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>
      <c r="A24" s="60">
        <f t="shared" si="37"/>
        <v>25</v>
      </c>
      <c r="B24" s="209" t="s">
        <v>7</v>
      </c>
      <c r="C24" s="29" t="s">
        <v>58</v>
      </c>
      <c r="D24" s="248">
        <f t="shared" ca="1" si="36"/>
        <v>1640.38</v>
      </c>
      <c r="E24" s="248">
        <f t="shared" ca="1" si="36"/>
        <v>1626.3799999999999</v>
      </c>
      <c r="F24" s="248">
        <f t="shared" ca="1" si="36"/>
        <v>1807.6399999999999</v>
      </c>
      <c r="G24" s="248">
        <f t="shared" ca="1" si="36"/>
        <v>1544.6399999999999</v>
      </c>
      <c r="H24" s="481">
        <f t="shared" ca="1" si="36"/>
        <v>1785.19</v>
      </c>
      <c r="I24" s="481">
        <f t="shared" ca="1" si="36"/>
        <v>1731.9699999999998</v>
      </c>
      <c r="J24" s="481">
        <f t="shared" ca="1" si="36"/>
        <v>1929.7000000000003</v>
      </c>
      <c r="K24" s="481">
        <f t="shared" ca="1" si="36"/>
        <v>1859.85</v>
      </c>
      <c r="L24" s="481">
        <f t="shared" ca="1" si="36"/>
        <v>1963.03</v>
      </c>
      <c r="M24" s="481">
        <f t="shared" ca="1" si="36"/>
        <v>1848.3599999999997</v>
      </c>
      <c r="N24" s="481">
        <f t="shared" ca="1" si="36"/>
        <v>1951.07</v>
      </c>
      <c r="O24" s="481">
        <f t="shared" ca="1" si="36"/>
        <v>1669.15</v>
      </c>
      <c r="P24" s="481">
        <f t="shared" ca="1" si="36"/>
        <v>1921.0200000000002</v>
      </c>
      <c r="Q24" s="481">
        <f t="shared" ca="1" si="36"/>
        <v>1795.3500000000001</v>
      </c>
      <c r="R24" s="481">
        <f t="shared" ca="1" si="36"/>
        <v>1902.7</v>
      </c>
      <c r="S24" s="32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59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>
      <c r="A25" s="60">
        <f t="shared" si="37"/>
        <v>26</v>
      </c>
      <c r="B25" s="209" t="s">
        <v>8</v>
      </c>
      <c r="C25" s="29" t="s">
        <v>58</v>
      </c>
      <c r="D25" s="248">
        <f t="shared" ca="1" si="36"/>
        <v>1606.95</v>
      </c>
      <c r="E25" s="248">
        <f t="shared" ca="1" si="36"/>
        <v>1706.6099999999997</v>
      </c>
      <c r="F25" s="248">
        <f t="shared" ca="1" si="36"/>
        <v>1672.7</v>
      </c>
      <c r="G25" s="248">
        <f t="shared" ca="1" si="36"/>
        <v>1773.9500000000003</v>
      </c>
      <c r="H25" s="481">
        <f t="shared" ca="1" si="36"/>
        <v>1663.4800000000002</v>
      </c>
      <c r="I25" s="481">
        <f t="shared" ca="1" si="36"/>
        <v>1802.2</v>
      </c>
      <c r="J25" s="481">
        <f t="shared" ca="1" si="36"/>
        <v>1612.0600000000002</v>
      </c>
      <c r="K25" s="481">
        <f t="shared" ca="1" si="36"/>
        <v>1914.8799999999997</v>
      </c>
      <c r="L25" s="481">
        <f t="shared" ca="1" si="36"/>
        <v>1801.11</v>
      </c>
      <c r="M25" s="481">
        <f t="shared" ca="1" si="36"/>
        <v>1915.2899999999997</v>
      </c>
      <c r="N25" s="481">
        <f t="shared" ca="1" si="36"/>
        <v>1797.83</v>
      </c>
      <c r="O25" s="481">
        <f t="shared" ca="1" si="36"/>
        <v>1914.36</v>
      </c>
      <c r="P25" s="481">
        <f t="shared" ca="1" si="36"/>
        <v>1783.64</v>
      </c>
      <c r="Q25" s="481">
        <f t="shared" ca="1" si="36"/>
        <v>1869.5900000000001</v>
      </c>
      <c r="R25" s="481">
        <f t="shared" ca="1" si="36"/>
        <v>1585.19</v>
      </c>
      <c r="S25" s="32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60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>
      <c r="A26" s="60">
        <f t="shared" si="37"/>
        <v>27</v>
      </c>
      <c r="B26" s="209" t="s">
        <v>9</v>
      </c>
      <c r="C26" s="29" t="s">
        <v>58</v>
      </c>
      <c r="D26" s="248">
        <f t="shared" ca="1" si="36"/>
        <v>2.81</v>
      </c>
      <c r="E26" s="248">
        <f t="shared" ca="1" si="36"/>
        <v>0</v>
      </c>
      <c r="F26" s="248">
        <f t="shared" ca="1" si="36"/>
        <v>0</v>
      </c>
      <c r="G26" s="248">
        <f t="shared" ca="1" si="36"/>
        <v>0</v>
      </c>
      <c r="H26" s="481">
        <f t="shared" ca="1" si="36"/>
        <v>0</v>
      </c>
      <c r="I26" s="481">
        <f t="shared" ca="1" si="36"/>
        <v>0</v>
      </c>
      <c r="J26" s="481">
        <f t="shared" ca="1" si="36"/>
        <v>7.5</v>
      </c>
      <c r="K26" s="481">
        <f t="shared" ca="1" si="36"/>
        <v>27.4</v>
      </c>
      <c r="L26" s="481">
        <f t="shared" ca="1" si="36"/>
        <v>48.289999999999992</v>
      </c>
      <c r="M26" s="481">
        <f t="shared" ca="1" si="36"/>
        <v>43.92</v>
      </c>
      <c r="N26" s="481">
        <f t="shared" ca="1" si="36"/>
        <v>40.230000000000004</v>
      </c>
      <c r="O26" s="481">
        <f t="shared" ca="1" si="36"/>
        <v>34.039999999999992</v>
      </c>
      <c r="P26" s="481">
        <f t="shared" ca="1" si="36"/>
        <v>32.47</v>
      </c>
      <c r="Q26" s="481">
        <f t="shared" ca="1" si="36"/>
        <v>32.6</v>
      </c>
      <c r="R26" s="481">
        <f t="shared" ca="1" si="36"/>
        <v>33.719999999999992</v>
      </c>
      <c r="S26" s="32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61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>
      <c r="A27" s="60">
        <f t="shared" si="37"/>
        <v>28</v>
      </c>
      <c r="B27" s="209" t="s">
        <v>10</v>
      </c>
      <c r="C27" s="29" t="s">
        <v>58</v>
      </c>
      <c r="D27" s="248">
        <f t="shared" ca="1" si="36"/>
        <v>0</v>
      </c>
      <c r="E27" s="248">
        <f t="shared" ca="1" si="36"/>
        <v>0</v>
      </c>
      <c r="F27" s="248">
        <f t="shared" ca="1" si="36"/>
        <v>0</v>
      </c>
      <c r="G27" s="248">
        <f t="shared" ca="1" si="36"/>
        <v>0</v>
      </c>
      <c r="H27" s="481">
        <f t="shared" ca="1" si="36"/>
        <v>0</v>
      </c>
      <c r="I27" s="481">
        <f t="shared" ca="1" si="36"/>
        <v>0</v>
      </c>
      <c r="J27" s="481">
        <f t="shared" ca="1" si="36"/>
        <v>0</v>
      </c>
      <c r="K27" s="481">
        <f t="shared" ca="1" si="36"/>
        <v>0</v>
      </c>
      <c r="L27" s="481">
        <f t="shared" ca="1" si="36"/>
        <v>0</v>
      </c>
      <c r="M27" s="481">
        <f t="shared" ca="1" si="36"/>
        <v>0</v>
      </c>
      <c r="N27" s="481">
        <f t="shared" ca="1" si="36"/>
        <v>0</v>
      </c>
      <c r="O27" s="481">
        <f t="shared" ca="1" si="36"/>
        <v>0</v>
      </c>
      <c r="P27" s="481">
        <f t="shared" ca="1" si="36"/>
        <v>0</v>
      </c>
      <c r="Q27" s="481">
        <f t="shared" ca="1" si="36"/>
        <v>0</v>
      </c>
      <c r="R27" s="481">
        <f t="shared" ca="1" si="36"/>
        <v>0</v>
      </c>
      <c r="S27" s="32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62</v>
      </c>
      <c r="AP27" s="41">
        <f t="shared" si="2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>
      <c r="A28" s="60">
        <f t="shared" si="37"/>
        <v>29</v>
      </c>
      <c r="B28" s="471" t="s">
        <v>12</v>
      </c>
      <c r="C28" s="29" t="s">
        <v>58</v>
      </c>
      <c r="D28" s="481">
        <f t="shared" ca="1" si="36"/>
        <v>0</v>
      </c>
      <c r="E28" s="481">
        <f t="shared" ca="1" si="36"/>
        <v>0</v>
      </c>
      <c r="F28" s="481">
        <f t="shared" ca="1" si="36"/>
        <v>0</v>
      </c>
      <c r="G28" s="481">
        <f t="shared" ca="1" si="36"/>
        <v>0</v>
      </c>
      <c r="H28" s="481">
        <f t="shared" ca="1" si="36"/>
        <v>0</v>
      </c>
      <c r="I28" s="481">
        <f t="shared" ca="1" si="36"/>
        <v>0</v>
      </c>
      <c r="J28" s="481">
        <f t="shared" ca="1" si="36"/>
        <v>0</v>
      </c>
      <c r="K28" s="481">
        <f t="shared" ca="1" si="36"/>
        <v>0</v>
      </c>
      <c r="L28" s="481">
        <f t="shared" ca="1" si="36"/>
        <v>0</v>
      </c>
      <c r="M28" s="481">
        <f t="shared" ca="1" si="36"/>
        <v>0</v>
      </c>
      <c r="N28" s="481">
        <f t="shared" ca="1" si="36"/>
        <v>0</v>
      </c>
      <c r="O28" s="481">
        <f t="shared" ca="1" si="36"/>
        <v>0</v>
      </c>
      <c r="P28" s="481">
        <f t="shared" ca="1" si="36"/>
        <v>0</v>
      </c>
      <c r="Q28" s="481">
        <f t="shared" ca="1" si="36"/>
        <v>0</v>
      </c>
      <c r="R28" s="481">
        <f t="shared" ca="1" si="36"/>
        <v>0</v>
      </c>
      <c r="S28" s="32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63</v>
      </c>
      <c r="AP28" s="41">
        <f t="shared" si="29"/>
        <v>28</v>
      </c>
      <c r="AQ28" s="41" t="str">
        <f t="shared" ref="AQ28:AQ41" si="38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>
      <c r="A29" s="60">
        <f t="shared" si="37"/>
        <v>30</v>
      </c>
      <c r="B29" s="472" t="s">
        <v>289</v>
      </c>
      <c r="C29" s="31" t="s">
        <v>58</v>
      </c>
      <c r="D29" s="465">
        <f t="shared" ca="1" si="36"/>
        <v>0</v>
      </c>
      <c r="E29" s="465">
        <f t="shared" ca="1" si="36"/>
        <v>0</v>
      </c>
      <c r="F29" s="465">
        <f t="shared" ca="1" si="36"/>
        <v>0</v>
      </c>
      <c r="G29" s="465">
        <f t="shared" ca="1" si="36"/>
        <v>0</v>
      </c>
      <c r="H29" s="465">
        <f t="shared" ca="1" si="36"/>
        <v>0</v>
      </c>
      <c r="I29" s="465">
        <f t="shared" ca="1" si="36"/>
        <v>0</v>
      </c>
      <c r="J29" s="465">
        <f t="shared" ca="1" si="36"/>
        <v>0</v>
      </c>
      <c r="K29" s="465">
        <f t="shared" ca="1" si="36"/>
        <v>0</v>
      </c>
      <c r="L29" s="465">
        <f t="shared" ca="1" si="36"/>
        <v>0</v>
      </c>
      <c r="M29" s="465">
        <f t="shared" ca="1" si="36"/>
        <v>0</v>
      </c>
      <c r="N29" s="465">
        <f t="shared" ca="1" si="36"/>
        <v>0</v>
      </c>
      <c r="O29" s="465">
        <f t="shared" ca="1" si="36"/>
        <v>0</v>
      </c>
      <c r="P29" s="465">
        <f t="shared" ca="1" si="36"/>
        <v>0</v>
      </c>
      <c r="Q29" s="465">
        <f t="shared" ca="1" si="36"/>
        <v>0</v>
      </c>
      <c r="R29" s="465">
        <f t="shared" ca="1" si="36"/>
        <v>0</v>
      </c>
      <c r="S29" s="32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64</v>
      </c>
      <c r="AP29" s="41">
        <f t="shared" si="29"/>
        <v>29</v>
      </c>
      <c r="AQ29" s="41" t="str">
        <f t="shared" si="38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>
      <c r="A30" s="60">
        <f t="shared" si="37"/>
        <v>31</v>
      </c>
      <c r="C30" s="32" t="s">
        <v>59</v>
      </c>
      <c r="D30" s="156">
        <f ca="1">+SUM(D18:D29)</f>
        <v>22370.240000000005</v>
      </c>
      <c r="E30" s="156">
        <f t="shared" ref="E30:G30" ca="1" si="39">+SUM(E18:E28)</f>
        <v>21593.08</v>
      </c>
      <c r="F30" s="156">
        <f t="shared" ca="1" si="39"/>
        <v>23635.370000000003</v>
      </c>
      <c r="G30" s="156">
        <f t="shared" ca="1" si="39"/>
        <v>21755.999999999996</v>
      </c>
      <c r="H30" s="156">
        <f t="shared" ref="H30:R30" ca="1" si="40">+SUM(H18:H28)</f>
        <v>23066.409999999996</v>
      </c>
      <c r="I30" s="156">
        <f t="shared" ca="1" si="40"/>
        <v>21721.910000000003</v>
      </c>
      <c r="J30" s="156">
        <f t="shared" ca="1" si="40"/>
        <v>24838.590000000004</v>
      </c>
      <c r="K30" s="156">
        <f t="shared" ca="1" si="40"/>
        <v>23235.789999999997</v>
      </c>
      <c r="L30" s="156">
        <f t="shared" ca="1" si="40"/>
        <v>25005.200000000001</v>
      </c>
      <c r="M30" s="156">
        <f t="shared" ca="1" si="40"/>
        <v>23134.089999999997</v>
      </c>
      <c r="N30" s="156">
        <f t="shared" ca="1" si="40"/>
        <v>25086.890000000003</v>
      </c>
      <c r="O30" s="156">
        <f t="shared" ca="1" si="40"/>
        <v>22968.45</v>
      </c>
      <c r="P30" s="156">
        <f t="shared" ca="1" si="40"/>
        <v>24108.6</v>
      </c>
      <c r="Q30" s="156">
        <f t="shared" ca="1" si="40"/>
        <v>22386.319999999996</v>
      </c>
      <c r="R30" s="156">
        <f t="shared" ca="1" si="40"/>
        <v>23953.77</v>
      </c>
      <c r="S30" s="32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65</v>
      </c>
      <c r="AP30" s="41">
        <f t="shared" si="29"/>
        <v>30</v>
      </c>
      <c r="AQ30" s="41" t="str">
        <f t="shared" si="38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>
      <c r="B31" s="462"/>
      <c r="C31" s="32"/>
      <c r="D31" s="156"/>
      <c r="E31" s="156"/>
      <c r="F31" s="156"/>
      <c r="G31" s="156"/>
      <c r="H31" s="34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66</v>
      </c>
      <c r="AP31" s="41">
        <f t="shared" si="29"/>
        <v>31</v>
      </c>
      <c r="AQ31" s="41" t="str">
        <f t="shared" si="38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ht="15.75" thickBot="1">
      <c r="A32" s="60">
        <f t="shared" ref="A32:A81" si="41">+ROW()</f>
        <v>32</v>
      </c>
      <c r="D32" s="234">
        <v>40909</v>
      </c>
      <c r="E32" s="234">
        <v>40940</v>
      </c>
      <c r="F32" s="234">
        <v>40969</v>
      </c>
      <c r="G32" s="234">
        <v>41000</v>
      </c>
      <c r="H32" s="132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2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67</v>
      </c>
      <c r="AP32" s="41">
        <f t="shared" si="29"/>
        <v>32</v>
      </c>
      <c r="AQ32" s="41" t="str">
        <f t="shared" si="38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>
      <c r="A33" s="60">
        <f t="shared" si="41"/>
        <v>33</v>
      </c>
      <c r="C33" s="526" t="s">
        <v>277</v>
      </c>
      <c r="D33" s="543">
        <f>+YEAR($D$1)</f>
        <v>2013</v>
      </c>
      <c r="E33" s="543">
        <f>+D33+1</f>
        <v>2014</v>
      </c>
      <c r="F33" s="543">
        <f t="shared" ref="F33:G33" si="42">+E33+1</f>
        <v>2015</v>
      </c>
      <c r="G33" s="543">
        <f t="shared" si="42"/>
        <v>2016</v>
      </c>
      <c r="H33" s="543">
        <f t="shared" ref="H33" si="43">+G33+1</f>
        <v>2017</v>
      </c>
      <c r="I33" s="543">
        <f t="shared" ref="I33" si="44">+H33+1</f>
        <v>2018</v>
      </c>
      <c r="J33" s="543">
        <f t="shared" ref="J33" si="45">+I33+1</f>
        <v>2019</v>
      </c>
      <c r="K33" s="543">
        <f t="shared" ref="K33" si="46">+J33+1</f>
        <v>2020</v>
      </c>
      <c r="L33" s="543">
        <f t="shared" ref="L33" si="47">+K33+1</f>
        <v>2021</v>
      </c>
      <c r="M33" s="543">
        <f t="shared" ref="M33" si="48">+L33+1</f>
        <v>2022</v>
      </c>
      <c r="N33" s="543">
        <f t="shared" ref="N33" si="49">+M33+1</f>
        <v>2023</v>
      </c>
      <c r="O33" s="543">
        <f t="shared" ref="O33" si="50">+N33+1</f>
        <v>2024</v>
      </c>
      <c r="P33" s="543">
        <f t="shared" ref="P33" si="51">+O33+1</f>
        <v>2025</v>
      </c>
      <c r="Q33" s="543">
        <f t="shared" ref="Q33" si="52">+P33+1</f>
        <v>2026</v>
      </c>
      <c r="R33" s="543">
        <f t="shared" ref="R33" si="53">+Q33+1</f>
        <v>2027</v>
      </c>
      <c r="S33" s="231"/>
      <c r="AL33" s="27">
        <f t="shared" si="27"/>
        <v>42248</v>
      </c>
      <c r="AM33" s="41" t="str">
        <f t="shared" ref="AM33:AM64" si="54">+VLOOKUP(AN33,$AP$1:$AQ$197,2,FALSE)</f>
        <v>ak</v>
      </c>
      <c r="AN33" s="41">
        <f t="shared" si="28"/>
        <v>37</v>
      </c>
      <c r="AO33" s="41">
        <f t="shared" si="13"/>
        <v>68</v>
      </c>
      <c r="AP33" s="41">
        <f t="shared" si="29"/>
        <v>33</v>
      </c>
      <c r="AQ33" s="41" t="str">
        <f t="shared" si="38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>
      <c r="A34" s="60">
        <f t="shared" si="41"/>
        <v>34</v>
      </c>
      <c r="C34" s="523" t="s">
        <v>275</v>
      </c>
      <c r="D34" s="524">
        <f ca="1">+D15</f>
        <v>11601.52</v>
      </c>
      <c r="E34" s="524">
        <f t="shared" ref="E34:G34" ca="1" si="55">+E15</f>
        <v>11433.660000000002</v>
      </c>
      <c r="F34" s="524">
        <f t="shared" ca="1" si="55"/>
        <v>11418.72</v>
      </c>
      <c r="G34" s="524">
        <f t="shared" ca="1" si="55"/>
        <v>11322.33</v>
      </c>
      <c r="H34" s="524">
        <f t="shared" ref="H34:P34" ca="1" si="56">+H15</f>
        <v>10975.82</v>
      </c>
      <c r="I34" s="524">
        <f t="shared" ca="1" si="56"/>
        <v>11322.929999999998</v>
      </c>
      <c r="J34" s="524">
        <f t="shared" ca="1" si="56"/>
        <v>11837.47</v>
      </c>
      <c r="K34" s="524">
        <f t="shared" ca="1" si="56"/>
        <v>12693.909999999998</v>
      </c>
      <c r="L34" s="524">
        <f t="shared" ca="1" si="56"/>
        <v>12774.87</v>
      </c>
      <c r="M34" s="524">
        <f t="shared" ca="1" si="56"/>
        <v>12820.940000000002</v>
      </c>
      <c r="N34" s="524">
        <f t="shared" ca="1" si="56"/>
        <v>12517.760000000002</v>
      </c>
      <c r="O34" s="524">
        <f t="shared" ca="1" si="56"/>
        <v>12472.88</v>
      </c>
      <c r="P34" s="524">
        <f t="shared" ca="1" si="56"/>
        <v>12389.96</v>
      </c>
      <c r="Q34" s="524">
        <f t="shared" ref="Q34:R34" ca="1" si="57">+Q15</f>
        <v>12276.86</v>
      </c>
      <c r="R34" s="524">
        <f t="shared" ca="1" si="57"/>
        <v>11880.349999999999</v>
      </c>
      <c r="S34" s="231"/>
      <c r="T34" s="231"/>
      <c r="U34" s="231"/>
      <c r="V34" s="231"/>
      <c r="W34" s="231"/>
      <c r="AL34" s="27">
        <f t="shared" si="27"/>
        <v>42278</v>
      </c>
      <c r="AM34" s="41" t="str">
        <f t="shared" si="54"/>
        <v>al</v>
      </c>
      <c r="AN34" s="41">
        <f t="shared" si="28"/>
        <v>38</v>
      </c>
      <c r="AO34" s="41">
        <f t="shared" si="13"/>
        <v>69</v>
      </c>
      <c r="AP34" s="41">
        <f t="shared" si="29"/>
        <v>34</v>
      </c>
      <c r="AQ34" s="41" t="str">
        <f t="shared" si="38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>
      <c r="A35" s="60">
        <f t="shared" si="41"/>
        <v>35</v>
      </c>
      <c r="C35" s="196" t="s">
        <v>281</v>
      </c>
      <c r="D35" s="544">
        <f t="shared" ref="D35:R35" ca="1" si="58">+AVERAGE(INDIRECT($AH$1&amp;VLOOKUP(D$1,$AL$1:$AM$197,2,FALSE)&amp;$A35&amp;":"&amp;VLOOKUP(DATE(YEAR(D$1),12,1),$AL$1:$AM$197,2,FALSE)&amp;$A35))</f>
        <v>1</v>
      </c>
      <c r="E35" s="544">
        <f t="shared" ca="1" si="58"/>
        <v>1</v>
      </c>
      <c r="F35" s="544">
        <f t="shared" ca="1" si="58"/>
        <v>1</v>
      </c>
      <c r="G35" s="544">
        <f t="shared" ca="1" si="58"/>
        <v>1</v>
      </c>
      <c r="H35" s="544">
        <f t="shared" ca="1" si="58"/>
        <v>1</v>
      </c>
      <c r="I35" s="544">
        <f t="shared" ca="1" si="58"/>
        <v>1</v>
      </c>
      <c r="J35" s="544">
        <f t="shared" ca="1" si="58"/>
        <v>1</v>
      </c>
      <c r="K35" s="544">
        <f t="shared" ca="1" si="58"/>
        <v>1</v>
      </c>
      <c r="L35" s="544">
        <f t="shared" ca="1" si="58"/>
        <v>1</v>
      </c>
      <c r="M35" s="544">
        <f t="shared" ca="1" si="58"/>
        <v>1</v>
      </c>
      <c r="N35" s="544">
        <f t="shared" ca="1" si="58"/>
        <v>1</v>
      </c>
      <c r="O35" s="544">
        <f t="shared" ca="1" si="58"/>
        <v>1</v>
      </c>
      <c r="P35" s="544">
        <f t="shared" ca="1" si="58"/>
        <v>1</v>
      </c>
      <c r="Q35" s="544">
        <f t="shared" ca="1" si="58"/>
        <v>1</v>
      </c>
      <c r="R35" s="544">
        <f t="shared" ca="1" si="58"/>
        <v>1</v>
      </c>
      <c r="S35" s="32"/>
      <c r="AL35" s="27">
        <f t="shared" si="27"/>
        <v>42309</v>
      </c>
      <c r="AM35" s="41" t="str">
        <f t="shared" si="54"/>
        <v>am</v>
      </c>
      <c r="AN35" s="41">
        <f t="shared" si="28"/>
        <v>39</v>
      </c>
      <c r="AO35" s="41">
        <f t="shared" si="13"/>
        <v>70</v>
      </c>
      <c r="AP35" s="41">
        <f t="shared" si="29"/>
        <v>35</v>
      </c>
      <c r="AQ35" s="41" t="str">
        <f t="shared" si="38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>
      <c r="A36" s="60">
        <f t="shared" si="41"/>
        <v>36</v>
      </c>
      <c r="C36" s="530" t="s">
        <v>282</v>
      </c>
      <c r="D36" s="531">
        <f ca="1">+D34*D35</f>
        <v>11601.52</v>
      </c>
      <c r="E36" s="531">
        <f t="shared" ref="E36:G36" ca="1" si="59">+E34*E35</f>
        <v>11433.660000000002</v>
      </c>
      <c r="F36" s="531">
        <f t="shared" ca="1" si="59"/>
        <v>11418.72</v>
      </c>
      <c r="G36" s="531">
        <f t="shared" ca="1" si="59"/>
        <v>11322.33</v>
      </c>
      <c r="H36" s="531">
        <f t="shared" ref="H36:P36" ca="1" si="60">+H34*H35</f>
        <v>10975.82</v>
      </c>
      <c r="I36" s="531">
        <f t="shared" ca="1" si="60"/>
        <v>11322.929999999998</v>
      </c>
      <c r="J36" s="531">
        <f t="shared" ca="1" si="60"/>
        <v>11837.47</v>
      </c>
      <c r="K36" s="531">
        <f t="shared" ca="1" si="60"/>
        <v>12693.909999999998</v>
      </c>
      <c r="L36" s="531">
        <f t="shared" ca="1" si="60"/>
        <v>12774.87</v>
      </c>
      <c r="M36" s="531">
        <f t="shared" ca="1" si="60"/>
        <v>12820.940000000002</v>
      </c>
      <c r="N36" s="531">
        <f t="shared" ca="1" si="60"/>
        <v>12517.760000000002</v>
      </c>
      <c r="O36" s="531">
        <f t="shared" ca="1" si="60"/>
        <v>12472.88</v>
      </c>
      <c r="P36" s="531">
        <f t="shared" ca="1" si="60"/>
        <v>12389.96</v>
      </c>
      <c r="Q36" s="531">
        <f t="shared" ref="Q36:R36" ca="1" si="61">+Q34*Q35</f>
        <v>12276.86</v>
      </c>
      <c r="R36" s="531">
        <f t="shared" ca="1" si="61"/>
        <v>11880.349999999999</v>
      </c>
      <c r="S36" s="32"/>
      <c r="AL36" s="27">
        <f t="shared" si="27"/>
        <v>42339</v>
      </c>
      <c r="AM36" s="41" t="str">
        <f t="shared" si="54"/>
        <v>an</v>
      </c>
      <c r="AN36" s="41">
        <f t="shared" si="28"/>
        <v>40</v>
      </c>
      <c r="AO36" s="41">
        <f t="shared" si="13"/>
        <v>71</v>
      </c>
      <c r="AP36" s="41">
        <f t="shared" si="29"/>
        <v>36</v>
      </c>
      <c r="AQ36" s="41" t="str">
        <f t="shared" si="38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>
      <c r="A37" s="60">
        <f t="shared" si="41"/>
        <v>37</v>
      </c>
      <c r="C37" s="511" t="s">
        <v>276</v>
      </c>
      <c r="D37" s="267">
        <f t="shared" ref="D37:R37" ca="1" si="62">+AVERAGE(INDIRECT($AH$1&amp;VLOOKUP(D$1,$AL$1:$AM$197,2,FALSE)&amp;$A37&amp;":"&amp;VLOOKUP(DATE(YEAR(D$1),12,1),$AL$1:$AM$197,2,FALSE)&amp;$A37))</f>
        <v>11351</v>
      </c>
      <c r="E37" s="267">
        <f t="shared" ca="1" si="62"/>
        <v>11351</v>
      </c>
      <c r="F37" s="267">
        <f t="shared" ca="1" si="62"/>
        <v>9454</v>
      </c>
      <c r="G37" s="267">
        <f t="shared" ca="1" si="62"/>
        <v>9454</v>
      </c>
      <c r="H37" s="267">
        <f t="shared" ca="1" si="62"/>
        <v>9454</v>
      </c>
      <c r="I37" s="267">
        <f t="shared" ca="1" si="62"/>
        <v>9454</v>
      </c>
      <c r="J37" s="267">
        <f t="shared" ca="1" si="62"/>
        <v>9454</v>
      </c>
      <c r="K37" s="267">
        <f t="shared" ca="1" si="62"/>
        <v>9454</v>
      </c>
      <c r="L37" s="267">
        <f t="shared" ca="1" si="62"/>
        <v>9454</v>
      </c>
      <c r="M37" s="267">
        <f t="shared" ca="1" si="62"/>
        <v>9454</v>
      </c>
      <c r="N37" s="267">
        <f t="shared" ca="1" si="62"/>
        <v>9454</v>
      </c>
      <c r="O37" s="267">
        <f t="shared" ca="1" si="62"/>
        <v>9454</v>
      </c>
      <c r="P37" s="267">
        <f t="shared" ca="1" si="62"/>
        <v>9454</v>
      </c>
      <c r="Q37" s="267">
        <f t="shared" ca="1" si="62"/>
        <v>9454</v>
      </c>
      <c r="R37" s="267">
        <f t="shared" ca="1" si="62"/>
        <v>9454</v>
      </c>
      <c r="S37" s="32"/>
      <c r="AL37" s="27">
        <f t="shared" si="27"/>
        <v>42370</v>
      </c>
      <c r="AM37" s="41" t="str">
        <f t="shared" si="54"/>
        <v>ao</v>
      </c>
      <c r="AN37" s="41">
        <f t="shared" si="28"/>
        <v>41</v>
      </c>
      <c r="AO37" s="41">
        <f t="shared" si="13"/>
        <v>72</v>
      </c>
      <c r="AP37" s="41">
        <f t="shared" si="29"/>
        <v>37</v>
      </c>
      <c r="AQ37" s="41" t="str">
        <f t="shared" si="38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>
      <c r="A38" s="60">
        <f t="shared" si="41"/>
        <v>38</v>
      </c>
      <c r="C38" s="532" t="s">
        <v>278</v>
      </c>
      <c r="D38" s="546">
        <f ca="1">+D37-D36</f>
        <v>-250.52000000000044</v>
      </c>
      <c r="E38" s="546">
        <f t="shared" ref="E38:G38" ca="1" si="63">+E37-E36</f>
        <v>-82.660000000001673</v>
      </c>
      <c r="F38" s="546">
        <f t="shared" ca="1" si="63"/>
        <v>-1964.7199999999993</v>
      </c>
      <c r="G38" s="546">
        <f t="shared" ca="1" si="63"/>
        <v>-1868.33</v>
      </c>
      <c r="H38" s="546">
        <f t="shared" ref="H38:P38" ca="1" si="64">+H37-H36</f>
        <v>-1521.8199999999997</v>
      </c>
      <c r="I38" s="546">
        <f t="shared" ca="1" si="64"/>
        <v>-1868.9299999999985</v>
      </c>
      <c r="J38" s="546">
        <f t="shared" ca="1" si="64"/>
        <v>-2383.4699999999993</v>
      </c>
      <c r="K38" s="546">
        <f t="shared" ca="1" si="64"/>
        <v>-3239.909999999998</v>
      </c>
      <c r="L38" s="546">
        <f t="shared" ca="1" si="64"/>
        <v>-3320.8700000000008</v>
      </c>
      <c r="M38" s="546">
        <f t="shared" ca="1" si="64"/>
        <v>-3366.9400000000023</v>
      </c>
      <c r="N38" s="546">
        <f t="shared" ca="1" si="64"/>
        <v>-3063.760000000002</v>
      </c>
      <c r="O38" s="546">
        <f t="shared" ca="1" si="64"/>
        <v>-3018.8799999999992</v>
      </c>
      <c r="P38" s="546">
        <f t="shared" ca="1" si="64"/>
        <v>-2935.9599999999991</v>
      </c>
      <c r="Q38" s="546">
        <f t="shared" ref="Q38:R38" ca="1" si="65">+Q37-Q36</f>
        <v>-2822.8600000000006</v>
      </c>
      <c r="R38" s="546">
        <f t="shared" ca="1" si="65"/>
        <v>-2426.3499999999985</v>
      </c>
      <c r="S38" s="32"/>
      <c r="AL38" s="27">
        <f t="shared" si="27"/>
        <v>42401</v>
      </c>
      <c r="AM38" s="41" t="str">
        <f t="shared" si="54"/>
        <v>ap</v>
      </c>
      <c r="AN38" s="41">
        <f t="shared" si="28"/>
        <v>42</v>
      </c>
      <c r="AO38" s="41">
        <f t="shared" si="13"/>
        <v>73</v>
      </c>
      <c r="AP38" s="41">
        <f t="shared" si="29"/>
        <v>38</v>
      </c>
      <c r="AQ38" s="41" t="str">
        <f t="shared" si="38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 ht="15.75" thickBot="1">
      <c r="A39" s="60">
        <f t="shared" si="41"/>
        <v>39</v>
      </c>
      <c r="C39" s="511" t="s">
        <v>192</v>
      </c>
      <c r="D39" s="635">
        <f ca="1">+D38</f>
        <v>-250.52000000000044</v>
      </c>
      <c r="E39" s="545">
        <f ca="1">+E38+D39</f>
        <v>-333.18000000000211</v>
      </c>
      <c r="F39" s="545">
        <f t="shared" ref="F39:G39" ca="1" si="66">+F38+E39</f>
        <v>-2297.9000000000015</v>
      </c>
      <c r="G39" s="545">
        <f t="shared" ca="1" si="66"/>
        <v>-4166.2300000000014</v>
      </c>
      <c r="H39" s="545">
        <f t="shared" ref="H39" ca="1" si="67">+H38+G39</f>
        <v>-5688.0500000000011</v>
      </c>
      <c r="I39" s="545">
        <f t="shared" ref="I39" ca="1" si="68">+I38+H39</f>
        <v>-7556.98</v>
      </c>
      <c r="J39" s="545">
        <f t="shared" ref="J39" ca="1" si="69">+J38+I39</f>
        <v>-9940.4499999999989</v>
      </c>
      <c r="K39" s="545">
        <f t="shared" ref="K39" ca="1" si="70">+K38+J39</f>
        <v>-13180.359999999997</v>
      </c>
      <c r="L39" s="545">
        <f t="shared" ref="L39" ca="1" si="71">+L38+K39</f>
        <v>-16501.229999999996</v>
      </c>
      <c r="M39" s="545">
        <f t="shared" ref="M39" ca="1" si="72">+M38+L39</f>
        <v>-19868.169999999998</v>
      </c>
      <c r="N39" s="545">
        <f t="shared" ref="N39" ca="1" si="73">+N38+M39</f>
        <v>-22931.93</v>
      </c>
      <c r="O39" s="545">
        <f t="shared" ref="O39" ca="1" si="74">+O38+N39</f>
        <v>-25950.809999999998</v>
      </c>
      <c r="P39" s="545">
        <f t="shared" ref="P39" ca="1" si="75">+P38+O39</f>
        <v>-28886.769999999997</v>
      </c>
      <c r="Q39" s="545">
        <f t="shared" ref="Q39" ca="1" si="76">+Q38+P39</f>
        <v>-31709.629999999997</v>
      </c>
      <c r="R39" s="545">
        <f t="shared" ref="R39" ca="1" si="77">+R38+Q39</f>
        <v>-34135.979999999996</v>
      </c>
      <c r="S39" s="32"/>
      <c r="AL39" s="27">
        <f t="shared" si="27"/>
        <v>42430</v>
      </c>
      <c r="AM39" s="41" t="str">
        <f t="shared" si="54"/>
        <v>aq</v>
      </c>
      <c r="AN39" s="41">
        <f t="shared" si="28"/>
        <v>43</v>
      </c>
      <c r="AO39" s="41">
        <f t="shared" si="13"/>
        <v>74</v>
      </c>
      <c r="AP39" s="41">
        <f t="shared" si="29"/>
        <v>39</v>
      </c>
      <c r="AQ39" s="41" t="str">
        <f t="shared" si="38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60">
        <f t="shared" si="41"/>
        <v>40</v>
      </c>
      <c r="C40" s="526" t="s">
        <v>283</v>
      </c>
      <c r="D40" s="547">
        <f>+D$33</f>
        <v>2013</v>
      </c>
      <c r="E40" s="547">
        <f t="shared" ref="E40:R40" si="78">+E$33</f>
        <v>2014</v>
      </c>
      <c r="F40" s="547">
        <f t="shared" si="78"/>
        <v>2015</v>
      </c>
      <c r="G40" s="547">
        <f t="shared" si="78"/>
        <v>2016</v>
      </c>
      <c r="H40" s="547">
        <f t="shared" si="78"/>
        <v>2017</v>
      </c>
      <c r="I40" s="547">
        <f t="shared" si="78"/>
        <v>2018</v>
      </c>
      <c r="J40" s="547">
        <f t="shared" si="78"/>
        <v>2019</v>
      </c>
      <c r="K40" s="547">
        <f t="shared" si="78"/>
        <v>2020</v>
      </c>
      <c r="L40" s="547">
        <f t="shared" si="78"/>
        <v>2021</v>
      </c>
      <c r="M40" s="547">
        <f t="shared" si="78"/>
        <v>2022</v>
      </c>
      <c r="N40" s="547">
        <f t="shared" si="78"/>
        <v>2023</v>
      </c>
      <c r="O40" s="547">
        <f t="shared" si="78"/>
        <v>2024</v>
      </c>
      <c r="P40" s="547">
        <f t="shared" si="78"/>
        <v>2025</v>
      </c>
      <c r="Q40" s="547">
        <f t="shared" si="78"/>
        <v>2026</v>
      </c>
      <c r="R40" s="547">
        <f t="shared" si="78"/>
        <v>2027</v>
      </c>
      <c r="S40" s="32"/>
      <c r="AL40" s="27">
        <f t="shared" si="27"/>
        <v>42461</v>
      </c>
      <c r="AM40" s="41" t="str">
        <f t="shared" si="54"/>
        <v>ar</v>
      </c>
      <c r="AN40" s="41">
        <f t="shared" si="28"/>
        <v>44</v>
      </c>
      <c r="AO40" s="41">
        <f t="shared" si="13"/>
        <v>75</v>
      </c>
      <c r="AP40" s="41">
        <f t="shared" si="29"/>
        <v>40</v>
      </c>
      <c r="AQ40" s="41" t="str">
        <f t="shared" si="38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60">
        <f t="shared" si="41"/>
        <v>41</v>
      </c>
      <c r="C41" s="521" t="s">
        <v>149</v>
      </c>
      <c r="D41" s="548">
        <f t="shared" ref="D41:R41" ca="1" si="79">+SUM(INDIRECT($AH$1&amp;VLOOKUP(D$1,$AL$1:$AM$197,2,FALSE)&amp;$A41&amp;":"&amp;VLOOKUP(DATE(YEAR(D$1),12,1),$AL$1:$AM$197,2,FALSE)&amp;$A41))</f>
        <v>4751.29</v>
      </c>
      <c r="E41" s="548">
        <f t="shared" ca="1" si="79"/>
        <v>4719.95</v>
      </c>
      <c r="F41" s="548">
        <f t="shared" ca="1" si="79"/>
        <v>4682.24</v>
      </c>
      <c r="G41" s="548">
        <f t="shared" ca="1" si="79"/>
        <v>4731.0199999999995</v>
      </c>
      <c r="H41" s="548">
        <f t="shared" ca="1" si="79"/>
        <v>4530.4000000000005</v>
      </c>
      <c r="I41" s="548">
        <f t="shared" ca="1" si="79"/>
        <v>4699</v>
      </c>
      <c r="J41" s="548">
        <f t="shared" ca="1" si="79"/>
        <v>4995.2299999999996</v>
      </c>
      <c r="K41" s="548">
        <f t="shared" ca="1" si="79"/>
        <v>5260.08</v>
      </c>
      <c r="L41" s="548">
        <f t="shared" ca="1" si="79"/>
        <v>5288.24</v>
      </c>
      <c r="M41" s="548">
        <f t="shared" ca="1" si="79"/>
        <v>5236.0599999999995</v>
      </c>
      <c r="N41" s="548">
        <f t="shared" ca="1" si="79"/>
        <v>5181.82</v>
      </c>
      <c r="O41" s="548">
        <f t="shared" ca="1" si="79"/>
        <v>5206.8</v>
      </c>
      <c r="P41" s="548">
        <f t="shared" ca="1" si="79"/>
        <v>5178.57</v>
      </c>
      <c r="Q41" s="548">
        <f t="shared" ca="1" si="79"/>
        <v>5183.58</v>
      </c>
      <c r="R41" s="548">
        <f t="shared" ca="1" si="79"/>
        <v>4999.72</v>
      </c>
      <c r="S41" s="32"/>
      <c r="AL41" s="27">
        <f t="shared" si="27"/>
        <v>42491</v>
      </c>
      <c r="AM41" s="41" t="str">
        <f t="shared" si="54"/>
        <v>as</v>
      </c>
      <c r="AN41" s="41">
        <f t="shared" si="28"/>
        <v>45</v>
      </c>
      <c r="AO41" s="41">
        <f t="shared" si="13"/>
        <v>76</v>
      </c>
      <c r="AP41" s="41">
        <f t="shared" si="29"/>
        <v>41</v>
      </c>
      <c r="AQ41" s="41" t="str">
        <f t="shared" si="38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60">
        <f t="shared" si="41"/>
        <v>42</v>
      </c>
      <c r="C42" s="457" t="s">
        <v>281</v>
      </c>
      <c r="D42" s="549">
        <f t="shared" ref="D42:R42" ca="1" si="80">+AVERAGE(INDIRECT($AH$1&amp;VLOOKUP(D$1,$AL$1:$AM$197,2,FALSE)&amp;$A42&amp;":"&amp;VLOOKUP(DATE(YEAR(D$1),12,1),$AL$1:$AM$197,2,FALSE)&amp;$A42))</f>
        <v>1</v>
      </c>
      <c r="E42" s="549">
        <f t="shared" ca="1" si="80"/>
        <v>1</v>
      </c>
      <c r="F42" s="549">
        <f t="shared" ca="1" si="80"/>
        <v>1</v>
      </c>
      <c r="G42" s="549">
        <f t="shared" ca="1" si="80"/>
        <v>1</v>
      </c>
      <c r="H42" s="549">
        <f t="shared" ca="1" si="80"/>
        <v>1</v>
      </c>
      <c r="I42" s="549">
        <f t="shared" ca="1" si="80"/>
        <v>1</v>
      </c>
      <c r="J42" s="549">
        <f t="shared" ca="1" si="80"/>
        <v>1</v>
      </c>
      <c r="K42" s="549">
        <f t="shared" ca="1" si="80"/>
        <v>1</v>
      </c>
      <c r="L42" s="549">
        <f t="shared" ca="1" si="80"/>
        <v>1</v>
      </c>
      <c r="M42" s="549">
        <f t="shared" ca="1" si="80"/>
        <v>1</v>
      </c>
      <c r="N42" s="549">
        <f t="shared" ca="1" si="80"/>
        <v>1</v>
      </c>
      <c r="O42" s="549">
        <f t="shared" ca="1" si="80"/>
        <v>1</v>
      </c>
      <c r="P42" s="549">
        <f t="shared" ca="1" si="80"/>
        <v>1</v>
      </c>
      <c r="Q42" s="549">
        <f t="shared" ca="1" si="80"/>
        <v>1</v>
      </c>
      <c r="R42" s="549">
        <f t="shared" ca="1" si="80"/>
        <v>1</v>
      </c>
      <c r="S42" s="32"/>
      <c r="AL42" s="27">
        <f>+EDATE(AL41,1)</f>
        <v>42522</v>
      </c>
      <c r="AM42" s="41" t="str">
        <f t="shared" si="54"/>
        <v>at</v>
      </c>
      <c r="AN42" s="41">
        <f>+AN41+1</f>
        <v>46</v>
      </c>
      <c r="AO42" s="41">
        <f>+MATCH(AL42,$AS$1:$AS$131)</f>
        <v>77</v>
      </c>
      <c r="AP42" s="41">
        <f>+AP41+1</f>
        <v>42</v>
      </c>
      <c r="AQ42" s="41" t="str">
        <f t="shared" ref="AQ42:AQ52" si="81">+"a"&amp;AQ16</f>
        <v>ap</v>
      </c>
      <c r="AS42" s="140"/>
      <c r="AT42" s="143"/>
      <c r="AU42" s="143"/>
      <c r="AV42" s="143"/>
      <c r="AW42" s="143"/>
      <c r="AX42" s="143"/>
      <c r="AY42" s="143"/>
      <c r="AZ42" s="143"/>
    </row>
    <row r="43" spans="1:52">
      <c r="A43" s="60">
        <f t="shared" si="41"/>
        <v>43</v>
      </c>
      <c r="C43" s="528" t="s">
        <v>282</v>
      </c>
      <c r="D43" s="550">
        <f ca="1">+D41*D42</f>
        <v>4751.29</v>
      </c>
      <c r="E43" s="551">
        <f t="shared" ref="E43:G43" ca="1" si="82">+E41*E42</f>
        <v>4719.95</v>
      </c>
      <c r="F43" s="551">
        <f t="shared" ca="1" si="82"/>
        <v>4682.24</v>
      </c>
      <c r="G43" s="551">
        <f t="shared" ca="1" si="82"/>
        <v>4731.0199999999995</v>
      </c>
      <c r="H43" s="551">
        <f t="shared" ref="H43:P43" ca="1" si="83">+H41*H42</f>
        <v>4530.4000000000005</v>
      </c>
      <c r="I43" s="551">
        <f t="shared" ca="1" si="83"/>
        <v>4699</v>
      </c>
      <c r="J43" s="551">
        <f t="shared" ca="1" si="83"/>
        <v>4995.2299999999996</v>
      </c>
      <c r="K43" s="551">
        <f t="shared" ca="1" si="83"/>
        <v>5260.08</v>
      </c>
      <c r="L43" s="551">
        <f t="shared" ca="1" si="83"/>
        <v>5288.24</v>
      </c>
      <c r="M43" s="551">
        <f ca="1">+M41*M42</f>
        <v>5236.0599999999995</v>
      </c>
      <c r="N43" s="551">
        <f t="shared" ca="1" si="83"/>
        <v>5181.82</v>
      </c>
      <c r="O43" s="551">
        <f t="shared" ca="1" si="83"/>
        <v>5206.8</v>
      </c>
      <c r="P43" s="551">
        <f t="shared" ca="1" si="83"/>
        <v>5178.57</v>
      </c>
      <c r="Q43" s="551">
        <f t="shared" ref="Q43:R43" ca="1" si="84">+Q41*Q42</f>
        <v>5183.58</v>
      </c>
      <c r="R43" s="551">
        <f t="shared" ca="1" si="84"/>
        <v>4999.72</v>
      </c>
      <c r="S43" s="32"/>
      <c r="AL43" s="27">
        <f t="shared" si="27"/>
        <v>42552</v>
      </c>
      <c r="AM43" s="41" t="str">
        <f t="shared" si="54"/>
        <v>au</v>
      </c>
      <c r="AN43" s="41">
        <f t="shared" si="28"/>
        <v>47</v>
      </c>
      <c r="AO43" s="41">
        <f t="shared" ref="AO43:AO54" si="85">+MATCH(AL43,$AS$1:$AS$131)</f>
        <v>78</v>
      </c>
      <c r="AP43" s="41">
        <f t="shared" si="29"/>
        <v>43</v>
      </c>
      <c r="AQ43" s="41" t="str">
        <f t="shared" si="81"/>
        <v>aq</v>
      </c>
      <c r="AS43" s="140"/>
      <c r="AT43" s="143"/>
      <c r="AU43" s="143"/>
      <c r="AV43" s="143"/>
      <c r="AW43" s="143"/>
      <c r="AX43" s="143"/>
      <c r="AY43" s="143"/>
      <c r="AZ43" s="143"/>
    </row>
    <row r="44" spans="1:52">
      <c r="A44" s="60">
        <f t="shared" si="41"/>
        <v>44</v>
      </c>
      <c r="C44" s="511" t="s">
        <v>279</v>
      </c>
      <c r="D44" s="552">
        <f t="shared" ref="D44:R44" ca="1" si="86">+AVERAGE(INDIRECT($AH$1&amp;VLOOKUP(D$1,$AL$1:$AM$197,2,FALSE)&amp;$A44&amp;":"&amp;VLOOKUP(DATE(YEAR(D$1),12,1),$AL$1:$AM$197,2,FALSE)&amp;$A44))</f>
        <v>4824</v>
      </c>
      <c r="E44" s="553">
        <f t="shared" ca="1" si="86"/>
        <v>4824</v>
      </c>
      <c r="F44" s="553">
        <f t="shared" ca="1" si="86"/>
        <v>4087</v>
      </c>
      <c r="G44" s="553">
        <f t="shared" ca="1" si="86"/>
        <v>4087</v>
      </c>
      <c r="H44" s="553">
        <f t="shared" ca="1" si="86"/>
        <v>4087</v>
      </c>
      <c r="I44" s="553">
        <f t="shared" ca="1" si="86"/>
        <v>4087</v>
      </c>
      <c r="J44" s="553">
        <f t="shared" ca="1" si="86"/>
        <v>4087</v>
      </c>
      <c r="K44" s="553">
        <f t="shared" ca="1" si="86"/>
        <v>4087</v>
      </c>
      <c r="L44" s="553">
        <f t="shared" ca="1" si="86"/>
        <v>4087</v>
      </c>
      <c r="M44" s="553">
        <f t="shared" ca="1" si="86"/>
        <v>4087</v>
      </c>
      <c r="N44" s="553">
        <f t="shared" ca="1" si="86"/>
        <v>4087</v>
      </c>
      <c r="O44" s="553">
        <f t="shared" ca="1" si="86"/>
        <v>4087</v>
      </c>
      <c r="P44" s="553">
        <f t="shared" ca="1" si="86"/>
        <v>4087</v>
      </c>
      <c r="Q44" s="553">
        <f t="shared" ca="1" si="86"/>
        <v>4087</v>
      </c>
      <c r="R44" s="553">
        <f t="shared" ca="1" si="86"/>
        <v>4087</v>
      </c>
      <c r="S44" s="32"/>
      <c r="AL44" s="27">
        <f t="shared" si="27"/>
        <v>42583</v>
      </c>
      <c r="AM44" s="41" t="str">
        <f t="shared" si="54"/>
        <v>av</v>
      </c>
      <c r="AN44" s="41">
        <f t="shared" si="28"/>
        <v>48</v>
      </c>
      <c r="AO44" s="41">
        <f t="shared" si="85"/>
        <v>79</v>
      </c>
      <c r="AP44" s="41">
        <f t="shared" si="29"/>
        <v>44</v>
      </c>
      <c r="AQ44" s="41" t="str">
        <f t="shared" si="81"/>
        <v>ar</v>
      </c>
      <c r="AS44" s="140"/>
      <c r="AT44" s="143"/>
      <c r="AU44" s="143"/>
      <c r="AV44" s="143"/>
      <c r="AW44" s="143"/>
      <c r="AX44" s="143"/>
      <c r="AY44" s="143"/>
      <c r="AZ44" s="143"/>
    </row>
    <row r="45" spans="1:52">
      <c r="A45" s="60">
        <f t="shared" si="41"/>
        <v>45</v>
      </c>
      <c r="C45" s="532" t="s">
        <v>280</v>
      </c>
      <c r="D45" s="562">
        <f ca="1">+D44-D43</f>
        <v>72.710000000000036</v>
      </c>
      <c r="E45" s="562">
        <f t="shared" ref="E45:G45" ca="1" si="87">+E44-E43</f>
        <v>104.05000000000018</v>
      </c>
      <c r="F45" s="562">
        <f t="shared" ca="1" si="87"/>
        <v>-595.23999999999978</v>
      </c>
      <c r="G45" s="562">
        <f t="shared" ca="1" si="87"/>
        <v>-644.01999999999953</v>
      </c>
      <c r="H45" s="562">
        <f t="shared" ref="H45:P45" ca="1" si="88">+H44-H43</f>
        <v>-443.40000000000055</v>
      </c>
      <c r="I45" s="562">
        <f t="shared" ca="1" si="88"/>
        <v>-612</v>
      </c>
      <c r="J45" s="562">
        <f t="shared" ca="1" si="88"/>
        <v>-908.22999999999956</v>
      </c>
      <c r="K45" s="562">
        <f t="shared" ca="1" si="88"/>
        <v>-1173.08</v>
      </c>
      <c r="L45" s="562">
        <f t="shared" ca="1" si="88"/>
        <v>-1201.2399999999998</v>
      </c>
      <c r="M45" s="562">
        <f t="shared" ca="1" si="88"/>
        <v>-1149.0599999999995</v>
      </c>
      <c r="N45" s="562">
        <f t="shared" ca="1" si="88"/>
        <v>-1094.8199999999997</v>
      </c>
      <c r="O45" s="562">
        <f t="shared" ca="1" si="88"/>
        <v>-1119.8000000000002</v>
      </c>
      <c r="P45" s="562">
        <f t="shared" ca="1" si="88"/>
        <v>-1091.5699999999997</v>
      </c>
      <c r="Q45" s="562">
        <f t="shared" ref="Q45:R45" ca="1" si="89">+Q44-Q43</f>
        <v>-1096.58</v>
      </c>
      <c r="R45" s="562">
        <f t="shared" ca="1" si="89"/>
        <v>-912.72000000000025</v>
      </c>
      <c r="S45" s="32"/>
      <c r="AL45" s="27">
        <f t="shared" si="27"/>
        <v>42614</v>
      </c>
      <c r="AM45" s="41" t="str">
        <f t="shared" si="54"/>
        <v>aw</v>
      </c>
      <c r="AN45" s="41">
        <f t="shared" si="28"/>
        <v>49</v>
      </c>
      <c r="AO45" s="41">
        <f t="shared" si="85"/>
        <v>80</v>
      </c>
      <c r="AP45" s="41">
        <f t="shared" si="29"/>
        <v>45</v>
      </c>
      <c r="AQ45" s="41" t="str">
        <f t="shared" si="81"/>
        <v>as</v>
      </c>
      <c r="AS45" s="140"/>
      <c r="AT45" s="143"/>
      <c r="AU45" s="143"/>
      <c r="AV45" s="143"/>
      <c r="AW45" s="143"/>
      <c r="AX45" s="143"/>
      <c r="AY45" s="143"/>
      <c r="AZ45" s="143"/>
    </row>
    <row r="46" spans="1:52" ht="15.75" thickBot="1">
      <c r="A46" s="60">
        <f t="shared" si="41"/>
        <v>46</v>
      </c>
      <c r="C46" s="511" t="s">
        <v>192</v>
      </c>
      <c r="D46" s="554" t="s">
        <v>285</v>
      </c>
      <c r="E46" s="554" t="s">
        <v>285</v>
      </c>
      <c r="F46" s="554" t="s">
        <v>285</v>
      </c>
      <c r="G46" s="554" t="s">
        <v>285</v>
      </c>
      <c r="H46" s="554" t="s">
        <v>285</v>
      </c>
      <c r="I46" s="554" t="s">
        <v>285</v>
      </c>
      <c r="J46" s="554" t="s">
        <v>285</v>
      </c>
      <c r="K46" s="554" t="s">
        <v>285</v>
      </c>
      <c r="L46" s="554" t="s">
        <v>285</v>
      </c>
      <c r="M46" s="554" t="s">
        <v>285</v>
      </c>
      <c r="N46" s="554" t="s">
        <v>285</v>
      </c>
      <c r="O46" s="554" t="s">
        <v>285</v>
      </c>
      <c r="P46" s="554" t="s">
        <v>285</v>
      </c>
      <c r="Q46" s="554" t="s">
        <v>285</v>
      </c>
      <c r="R46" s="554" t="s">
        <v>285</v>
      </c>
      <c r="S46" s="32"/>
      <c r="AL46" s="27">
        <f t="shared" si="27"/>
        <v>42644</v>
      </c>
      <c r="AM46" s="41" t="str">
        <f t="shared" si="54"/>
        <v>ax</v>
      </c>
      <c r="AN46" s="41">
        <f t="shared" si="28"/>
        <v>50</v>
      </c>
      <c r="AO46" s="41">
        <f t="shared" si="85"/>
        <v>81</v>
      </c>
      <c r="AP46" s="41">
        <f t="shared" si="29"/>
        <v>46</v>
      </c>
      <c r="AQ46" s="41" t="str">
        <f t="shared" si="81"/>
        <v>at</v>
      </c>
      <c r="AS46" s="140"/>
      <c r="AT46" s="143"/>
      <c r="AU46" s="143"/>
      <c r="AV46" s="143"/>
      <c r="AW46" s="143"/>
      <c r="AX46" s="143"/>
      <c r="AY46" s="143"/>
      <c r="AZ46" s="143"/>
    </row>
    <row r="47" spans="1:52">
      <c r="A47" s="60">
        <f t="shared" si="41"/>
        <v>47</v>
      </c>
      <c r="C47" s="526" t="s">
        <v>284</v>
      </c>
      <c r="D47" s="547">
        <f>+D$33</f>
        <v>2013</v>
      </c>
      <c r="E47" s="547">
        <f t="shared" ref="E47:R47" si="90">+E$33</f>
        <v>2014</v>
      </c>
      <c r="F47" s="547">
        <f t="shared" si="90"/>
        <v>2015</v>
      </c>
      <c r="G47" s="547">
        <f t="shared" si="90"/>
        <v>2016</v>
      </c>
      <c r="H47" s="547">
        <f t="shared" si="90"/>
        <v>2017</v>
      </c>
      <c r="I47" s="547">
        <f t="shared" si="90"/>
        <v>2018</v>
      </c>
      <c r="J47" s="547">
        <f t="shared" si="90"/>
        <v>2019</v>
      </c>
      <c r="K47" s="547">
        <f t="shared" si="90"/>
        <v>2020</v>
      </c>
      <c r="L47" s="547">
        <f t="shared" si="90"/>
        <v>2021</v>
      </c>
      <c r="M47" s="547">
        <f t="shared" si="90"/>
        <v>2022</v>
      </c>
      <c r="N47" s="547">
        <f t="shared" si="90"/>
        <v>2023</v>
      </c>
      <c r="O47" s="547">
        <f t="shared" si="90"/>
        <v>2024</v>
      </c>
      <c r="P47" s="547">
        <f t="shared" si="90"/>
        <v>2025</v>
      </c>
      <c r="Q47" s="547">
        <f t="shared" si="90"/>
        <v>2026</v>
      </c>
      <c r="R47" s="547">
        <f t="shared" si="90"/>
        <v>2027</v>
      </c>
      <c r="S47" s="32"/>
      <c r="AL47" s="27">
        <f t="shared" si="27"/>
        <v>42675</v>
      </c>
      <c r="AM47" s="41" t="str">
        <f t="shared" si="54"/>
        <v>ay</v>
      </c>
      <c r="AN47" s="41">
        <f t="shared" si="28"/>
        <v>51</v>
      </c>
      <c r="AO47" s="41">
        <f t="shared" si="85"/>
        <v>82</v>
      </c>
      <c r="AP47" s="41">
        <f t="shared" si="29"/>
        <v>47</v>
      </c>
      <c r="AQ47" s="41" t="str">
        <f t="shared" si="81"/>
        <v>au</v>
      </c>
      <c r="AS47" s="140"/>
      <c r="AT47" s="143"/>
      <c r="AU47" s="143"/>
      <c r="AV47" s="143"/>
      <c r="AW47" s="143"/>
      <c r="AX47" s="143"/>
      <c r="AY47" s="143"/>
      <c r="AZ47" s="143"/>
    </row>
    <row r="48" spans="1:52">
      <c r="A48" s="60">
        <f t="shared" si="41"/>
        <v>48</v>
      </c>
      <c r="C48" s="537" t="s">
        <v>274</v>
      </c>
      <c r="D48" s="555">
        <f ca="1">+D30</f>
        <v>22370.240000000005</v>
      </c>
      <c r="E48" s="555">
        <f t="shared" ref="E48:G48" ca="1" si="91">+E30</f>
        <v>21593.08</v>
      </c>
      <c r="F48" s="555">
        <f t="shared" ca="1" si="91"/>
        <v>23635.370000000003</v>
      </c>
      <c r="G48" s="555">
        <f t="shared" ca="1" si="91"/>
        <v>21755.999999999996</v>
      </c>
      <c r="H48" s="555">
        <f t="shared" ref="H48:P48" ca="1" si="92">+H30</f>
        <v>23066.409999999996</v>
      </c>
      <c r="I48" s="555">
        <f t="shared" ca="1" si="92"/>
        <v>21721.910000000003</v>
      </c>
      <c r="J48" s="555">
        <f t="shared" ca="1" si="92"/>
        <v>24838.590000000004</v>
      </c>
      <c r="K48" s="555">
        <f t="shared" ca="1" si="92"/>
        <v>23235.789999999997</v>
      </c>
      <c r="L48" s="555">
        <f t="shared" ca="1" si="92"/>
        <v>25005.200000000001</v>
      </c>
      <c r="M48" s="555">
        <f t="shared" ca="1" si="92"/>
        <v>23134.089999999997</v>
      </c>
      <c r="N48" s="555">
        <f t="shared" ca="1" si="92"/>
        <v>25086.890000000003</v>
      </c>
      <c r="O48" s="555">
        <f t="shared" ca="1" si="92"/>
        <v>22968.45</v>
      </c>
      <c r="P48" s="555">
        <f t="shared" ca="1" si="92"/>
        <v>24108.6</v>
      </c>
      <c r="Q48" s="555">
        <f t="shared" ref="Q48:R48" ca="1" si="93">+Q30</f>
        <v>22386.319999999996</v>
      </c>
      <c r="R48" s="555">
        <f t="shared" ca="1" si="93"/>
        <v>23953.77</v>
      </c>
      <c r="S48" s="32"/>
      <c r="AL48" s="27">
        <f t="shared" si="27"/>
        <v>42705</v>
      </c>
      <c r="AM48" s="41" t="str">
        <f t="shared" si="54"/>
        <v>az</v>
      </c>
      <c r="AN48" s="41">
        <f t="shared" si="28"/>
        <v>52</v>
      </c>
      <c r="AO48" s="41">
        <f t="shared" si="85"/>
        <v>83</v>
      </c>
      <c r="AP48" s="41">
        <f t="shared" si="29"/>
        <v>48</v>
      </c>
      <c r="AQ48" s="41" t="str">
        <f t="shared" si="81"/>
        <v>av</v>
      </c>
      <c r="AS48" s="140"/>
      <c r="AT48" s="143"/>
      <c r="AU48" s="143"/>
      <c r="AV48" s="143"/>
      <c r="AW48" s="143"/>
      <c r="AX48" s="143"/>
      <c r="AY48" s="143"/>
      <c r="AZ48" s="143"/>
    </row>
    <row r="49" spans="1:52">
      <c r="A49" s="60">
        <f t="shared" si="41"/>
        <v>49</v>
      </c>
      <c r="C49" s="536" t="s">
        <v>281</v>
      </c>
      <c r="D49" s="556">
        <f t="shared" ref="D49:R49" ca="1" si="94">+AVERAGE(INDIRECT($AH$1&amp;VLOOKUP(D$1,$AL$1:$AM$197,2,FALSE)&amp;$A49&amp;":"&amp;VLOOKUP(DATE(YEAR(D$1),12,1),$AL$1:$AM$197,2,FALSE)&amp;$A49))</f>
        <v>2</v>
      </c>
      <c r="E49" s="557">
        <f t="shared" ca="1" si="94"/>
        <v>2</v>
      </c>
      <c r="F49" s="557">
        <f t="shared" ca="1" si="94"/>
        <v>2.86</v>
      </c>
      <c r="G49" s="557">
        <f t="shared" ca="1" si="94"/>
        <v>2.86</v>
      </c>
      <c r="H49" s="557">
        <f t="shared" ca="1" si="94"/>
        <v>2.86</v>
      </c>
      <c r="I49" s="557">
        <f t="shared" ca="1" si="94"/>
        <v>2.86</v>
      </c>
      <c r="J49" s="557">
        <f t="shared" ca="1" si="94"/>
        <v>2.86</v>
      </c>
      <c r="K49" s="557">
        <f t="shared" ca="1" si="94"/>
        <v>2.86</v>
      </c>
      <c r="L49" s="557">
        <f t="shared" ca="1" si="94"/>
        <v>2.86</v>
      </c>
      <c r="M49" s="557">
        <f t="shared" ca="1" si="94"/>
        <v>2.86</v>
      </c>
      <c r="N49" s="557">
        <f t="shared" ca="1" si="94"/>
        <v>2.86</v>
      </c>
      <c r="O49" s="557">
        <f t="shared" ca="1" si="94"/>
        <v>2.86</v>
      </c>
      <c r="P49" s="557">
        <f t="shared" ca="1" si="94"/>
        <v>2.86</v>
      </c>
      <c r="Q49" s="557">
        <f t="shared" ca="1" si="94"/>
        <v>2.86</v>
      </c>
      <c r="R49" s="557">
        <f t="shared" ca="1" si="94"/>
        <v>2.86</v>
      </c>
      <c r="S49" s="32"/>
      <c r="AL49" s="27">
        <f t="shared" si="27"/>
        <v>42736</v>
      </c>
      <c r="AM49" s="41" t="str">
        <f t="shared" si="54"/>
        <v>ba</v>
      </c>
      <c r="AN49" s="41">
        <f t="shared" si="28"/>
        <v>53</v>
      </c>
      <c r="AO49" s="41">
        <f t="shared" si="85"/>
        <v>84</v>
      </c>
      <c r="AP49" s="41">
        <f t="shared" si="29"/>
        <v>49</v>
      </c>
      <c r="AQ49" s="41" t="str">
        <f t="shared" si="81"/>
        <v>aw</v>
      </c>
      <c r="AS49" s="140"/>
      <c r="AT49" s="143"/>
      <c r="AU49" s="143"/>
      <c r="AV49" s="143"/>
      <c r="AW49" s="143"/>
      <c r="AX49" s="143"/>
      <c r="AY49" s="143"/>
      <c r="AZ49" s="143"/>
    </row>
    <row r="50" spans="1:52">
      <c r="A50" s="60">
        <f t="shared" si="41"/>
        <v>50</v>
      </c>
      <c r="C50" s="541" t="s">
        <v>282</v>
      </c>
      <c r="D50" s="542">
        <f ca="1">+D48*D49</f>
        <v>44740.48000000001</v>
      </c>
      <c r="E50" s="558">
        <f t="shared" ref="E50" ca="1" si="95">+E48*E49</f>
        <v>43186.16</v>
      </c>
      <c r="F50" s="558">
        <f t="shared" ref="F50" ca="1" si="96">+F48*F49</f>
        <v>67597.158200000005</v>
      </c>
      <c r="G50" s="558">
        <f t="shared" ref="G50:P50" ca="1" si="97">+G48*G49</f>
        <v>62222.159999999989</v>
      </c>
      <c r="H50" s="558">
        <f t="shared" ca="1" si="97"/>
        <v>65969.932599999986</v>
      </c>
      <c r="I50" s="558">
        <f t="shared" ca="1" si="97"/>
        <v>62124.662600000011</v>
      </c>
      <c r="J50" s="558">
        <f t="shared" ca="1" si="97"/>
        <v>71038.367400000003</v>
      </c>
      <c r="K50" s="558">
        <f t="shared" ca="1" si="97"/>
        <v>66454.359399999987</v>
      </c>
      <c r="L50" s="558">
        <f t="shared" ca="1" si="97"/>
        <v>71514.872000000003</v>
      </c>
      <c r="M50" s="558">
        <f t="shared" ca="1" si="97"/>
        <v>66163.497399999993</v>
      </c>
      <c r="N50" s="558">
        <f t="shared" ca="1" si="97"/>
        <v>71748.505400000009</v>
      </c>
      <c r="O50" s="558">
        <f t="shared" ca="1" si="97"/>
        <v>65689.766999999993</v>
      </c>
      <c r="P50" s="558">
        <f t="shared" ca="1" si="97"/>
        <v>68950.59599999999</v>
      </c>
      <c r="Q50" s="558">
        <f t="shared" ref="Q50:R50" ca="1" si="98">+Q48*Q49</f>
        <v>64024.875199999988</v>
      </c>
      <c r="R50" s="558">
        <f t="shared" ca="1" si="98"/>
        <v>68507.782200000001</v>
      </c>
      <c r="S50" s="32"/>
      <c r="AL50" s="27">
        <f t="shared" si="27"/>
        <v>42767</v>
      </c>
      <c r="AM50" s="41" t="str">
        <f t="shared" si="54"/>
        <v>bb</v>
      </c>
      <c r="AN50" s="41">
        <f t="shared" si="28"/>
        <v>54</v>
      </c>
      <c r="AO50" s="41">
        <f t="shared" si="85"/>
        <v>85</v>
      </c>
      <c r="AP50" s="41">
        <f t="shared" si="29"/>
        <v>50</v>
      </c>
      <c r="AQ50" s="41" t="str">
        <f t="shared" si="81"/>
        <v>ax</v>
      </c>
      <c r="AS50" s="140"/>
      <c r="AT50" s="143"/>
      <c r="AU50" s="143"/>
      <c r="AV50" s="143"/>
      <c r="AW50" s="143"/>
      <c r="AX50" s="143"/>
      <c r="AY50" s="143"/>
      <c r="AZ50" s="143"/>
    </row>
    <row r="51" spans="1:52">
      <c r="A51" s="60">
        <f t="shared" si="41"/>
        <v>51</v>
      </c>
      <c r="C51" s="511" t="s">
        <v>276</v>
      </c>
      <c r="D51" s="559">
        <f t="shared" ref="D51:R51" ca="1" si="99">+AVERAGE(INDIRECT($AH$1&amp;VLOOKUP(D$1,$AL$1:$AM$197,2,FALSE)&amp;$A51&amp;":"&amp;VLOOKUP(DATE(YEAR(D$1),12,1),$AL$1:$AM$197,2,FALSE)&amp;$A51))</f>
        <v>52577</v>
      </c>
      <c r="E51" s="559">
        <f t="shared" ca="1" si="99"/>
        <v>52577</v>
      </c>
      <c r="F51" s="559">
        <f t="shared" ca="1" si="99"/>
        <v>52577</v>
      </c>
      <c r="G51" s="559">
        <f t="shared" ca="1" si="99"/>
        <v>52577</v>
      </c>
      <c r="H51" s="559">
        <f t="shared" ca="1" si="99"/>
        <v>52577</v>
      </c>
      <c r="I51" s="559">
        <f t="shared" ca="1" si="99"/>
        <v>52577</v>
      </c>
      <c r="J51" s="559">
        <f t="shared" ca="1" si="99"/>
        <v>52577</v>
      </c>
      <c r="K51" s="559">
        <f t="shared" ca="1" si="99"/>
        <v>52577</v>
      </c>
      <c r="L51" s="559">
        <f t="shared" ca="1" si="99"/>
        <v>52577</v>
      </c>
      <c r="M51" s="559">
        <f t="shared" ca="1" si="99"/>
        <v>52577</v>
      </c>
      <c r="N51" s="559">
        <f t="shared" ca="1" si="99"/>
        <v>52577</v>
      </c>
      <c r="O51" s="559">
        <f t="shared" ca="1" si="99"/>
        <v>52577</v>
      </c>
      <c r="P51" s="559">
        <f t="shared" ca="1" si="99"/>
        <v>52577</v>
      </c>
      <c r="Q51" s="559">
        <f t="shared" ca="1" si="99"/>
        <v>52577</v>
      </c>
      <c r="R51" s="559">
        <f t="shared" ca="1" si="99"/>
        <v>52577</v>
      </c>
      <c r="S51" s="32"/>
      <c r="AL51" s="27">
        <f t="shared" si="27"/>
        <v>42795</v>
      </c>
      <c r="AM51" s="41" t="str">
        <f t="shared" si="54"/>
        <v>bc</v>
      </c>
      <c r="AN51" s="41">
        <f t="shared" si="28"/>
        <v>55</v>
      </c>
      <c r="AO51" s="41">
        <f t="shared" si="85"/>
        <v>86</v>
      </c>
      <c r="AP51" s="41">
        <f t="shared" si="29"/>
        <v>51</v>
      </c>
      <c r="AQ51" s="41" t="str">
        <f t="shared" si="81"/>
        <v>ay</v>
      </c>
      <c r="AS51" s="140"/>
      <c r="AT51" s="143"/>
      <c r="AU51" s="143"/>
      <c r="AV51" s="143"/>
      <c r="AW51" s="143"/>
      <c r="AX51" s="143"/>
      <c r="AY51" s="143"/>
      <c r="AZ51" s="143"/>
    </row>
    <row r="52" spans="1:52">
      <c r="A52" s="60">
        <f t="shared" si="41"/>
        <v>52</v>
      </c>
      <c r="C52" s="532" t="s">
        <v>278</v>
      </c>
      <c r="D52" s="562">
        <f ca="1">+D51-D50</f>
        <v>7836.5199999999895</v>
      </c>
      <c r="E52" s="562">
        <f t="shared" ref="E52:G52" ca="1" si="100">+E51-E50</f>
        <v>9390.8399999999965</v>
      </c>
      <c r="F52" s="562">
        <f t="shared" ca="1" si="100"/>
        <v>-15020.158200000005</v>
      </c>
      <c r="G52" s="562">
        <f t="shared" ca="1" si="100"/>
        <v>-9645.1599999999889</v>
      </c>
      <c r="H52" s="562">
        <f t="shared" ref="H52:P52" ca="1" si="101">+H51-H50</f>
        <v>-13392.932599999986</v>
      </c>
      <c r="I52" s="562">
        <f t="shared" ca="1" si="101"/>
        <v>-9547.6626000000106</v>
      </c>
      <c r="J52" s="562">
        <f t="shared" ca="1" si="101"/>
        <v>-18461.367400000003</v>
      </c>
      <c r="K52" s="562">
        <f t="shared" ca="1" si="101"/>
        <v>-13877.359399999987</v>
      </c>
      <c r="L52" s="562">
        <f t="shared" ca="1" si="101"/>
        <v>-18937.872000000003</v>
      </c>
      <c r="M52" s="562">
        <f t="shared" ca="1" si="101"/>
        <v>-13586.497399999993</v>
      </c>
      <c r="N52" s="562">
        <f t="shared" ca="1" si="101"/>
        <v>-19171.505400000009</v>
      </c>
      <c r="O52" s="562">
        <f t="shared" ca="1" si="101"/>
        <v>-13112.766999999993</v>
      </c>
      <c r="P52" s="562">
        <f t="shared" ca="1" si="101"/>
        <v>-16373.59599999999</v>
      </c>
      <c r="Q52" s="562">
        <f t="shared" ref="Q52:R52" ca="1" si="102">+Q51-Q50</f>
        <v>-11447.875199999988</v>
      </c>
      <c r="R52" s="562">
        <f t="shared" ca="1" si="102"/>
        <v>-15930.782200000001</v>
      </c>
      <c r="S52" s="32"/>
      <c r="AL52" s="27">
        <f t="shared" si="27"/>
        <v>42826</v>
      </c>
      <c r="AM52" s="41" t="str">
        <f t="shared" si="54"/>
        <v>bd</v>
      </c>
      <c r="AN52" s="41">
        <f t="shared" si="28"/>
        <v>56</v>
      </c>
      <c r="AO52" s="41">
        <f t="shared" si="85"/>
        <v>87</v>
      </c>
      <c r="AP52" s="41">
        <f t="shared" si="29"/>
        <v>52</v>
      </c>
      <c r="AQ52" s="41" t="str">
        <f t="shared" si="81"/>
        <v>az</v>
      </c>
      <c r="AS52" s="140">
        <v>41760</v>
      </c>
      <c r="AT52" s="143">
        <v>336</v>
      </c>
      <c r="AU52" s="143">
        <v>408</v>
      </c>
      <c r="AV52" s="143">
        <v>504</v>
      </c>
      <c r="AW52" s="143">
        <v>160</v>
      </c>
      <c r="AX52" s="143">
        <v>80</v>
      </c>
      <c r="AY52" s="143">
        <v>168</v>
      </c>
      <c r="AZ52" s="143">
        <f t="shared" si="30"/>
        <v>744</v>
      </c>
    </row>
    <row r="53" spans="1:52" ht="15.75" thickBot="1">
      <c r="A53" s="60">
        <f t="shared" si="41"/>
        <v>53</v>
      </c>
      <c r="C53" s="560" t="s">
        <v>192</v>
      </c>
      <c r="D53" s="561">
        <f ca="1">+D52</f>
        <v>7836.5199999999895</v>
      </c>
      <c r="E53" s="561">
        <f ca="1">+E52+D53</f>
        <v>17227.359999999986</v>
      </c>
      <c r="F53" s="561">
        <f t="shared" ref="F53:G53" ca="1" si="103">+F52+E53</f>
        <v>2207.2017999999807</v>
      </c>
      <c r="G53" s="561">
        <f t="shared" ca="1" si="103"/>
        <v>-7437.9582000000082</v>
      </c>
      <c r="H53" s="561">
        <f t="shared" ref="H53" ca="1" si="104">+H52+G53</f>
        <v>-20830.890799999994</v>
      </c>
      <c r="I53" s="561">
        <f t="shared" ref="I53" ca="1" si="105">+I52+H53</f>
        <v>-30378.553400000004</v>
      </c>
      <c r="J53" s="561">
        <f t="shared" ref="J53" ca="1" si="106">+J52+I53</f>
        <v>-48839.920800000007</v>
      </c>
      <c r="K53" s="561">
        <f t="shared" ref="K53" ca="1" si="107">+K52+J53</f>
        <v>-62717.280199999994</v>
      </c>
      <c r="L53" s="561">
        <f t="shared" ref="L53" ca="1" si="108">+L52+K53</f>
        <v>-81655.152199999997</v>
      </c>
      <c r="M53" s="561">
        <f t="shared" ref="M53" ca="1" si="109">+M52+L53</f>
        <v>-95241.64959999999</v>
      </c>
      <c r="N53" s="561">
        <f t="shared" ref="N53" ca="1" si="110">+N52+M53</f>
        <v>-114413.155</v>
      </c>
      <c r="O53" s="561">
        <f t="shared" ref="O53" ca="1" si="111">+O52+N53</f>
        <v>-127525.92199999999</v>
      </c>
      <c r="P53" s="561">
        <f t="shared" ref="P53" ca="1" si="112">+P52+O53</f>
        <v>-143899.51799999998</v>
      </c>
      <c r="Q53" s="561">
        <f t="shared" ref="Q53" ca="1" si="113">+Q52+P53</f>
        <v>-155347.39319999996</v>
      </c>
      <c r="R53" s="561">
        <f t="shared" ref="R53" ca="1" si="114">+R52+Q53</f>
        <v>-171278.17539999995</v>
      </c>
      <c r="S53" s="231"/>
      <c r="AL53" s="27">
        <f t="shared" si="27"/>
        <v>42856</v>
      </c>
      <c r="AM53" s="41" t="str">
        <f t="shared" si="54"/>
        <v>be</v>
      </c>
      <c r="AN53" s="41">
        <f t="shared" si="28"/>
        <v>57</v>
      </c>
      <c r="AO53" s="41">
        <f t="shared" si="85"/>
        <v>88</v>
      </c>
      <c r="AP53" s="41">
        <f t="shared" si="29"/>
        <v>53</v>
      </c>
      <c r="AQ53" s="41" t="str">
        <f>+"b"&amp;AQ1</f>
        <v>ba</v>
      </c>
      <c r="AS53" s="140">
        <v>41791</v>
      </c>
      <c r="AT53" s="143">
        <v>336</v>
      </c>
      <c r="AU53" s="143">
        <v>384</v>
      </c>
      <c r="AV53" s="143">
        <v>504</v>
      </c>
      <c r="AW53" s="143">
        <v>144</v>
      </c>
      <c r="AX53" s="143">
        <v>72</v>
      </c>
      <c r="AY53" s="143">
        <v>168</v>
      </c>
      <c r="AZ53" s="143">
        <f t="shared" si="30"/>
        <v>720</v>
      </c>
    </row>
    <row r="54" spans="1:52">
      <c r="A54" s="60">
        <f t="shared" si="41"/>
        <v>54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54"/>
      <c r="AL54" s="27">
        <f t="shared" si="27"/>
        <v>42887</v>
      </c>
      <c r="AM54" s="41" t="str">
        <f t="shared" si="54"/>
        <v>bf</v>
      </c>
      <c r="AN54" s="41">
        <f t="shared" si="28"/>
        <v>58</v>
      </c>
      <c r="AO54" s="41">
        <f t="shared" si="85"/>
        <v>89</v>
      </c>
      <c r="AP54" s="41">
        <f t="shared" si="29"/>
        <v>54</v>
      </c>
      <c r="AQ54" s="41" t="str">
        <f t="shared" ref="AQ54" si="115">+"b"&amp;AQ2</f>
        <v>bb</v>
      </c>
      <c r="AS54" s="140">
        <v>41821</v>
      </c>
      <c r="AT54" s="143">
        <v>352</v>
      </c>
      <c r="AU54" s="143">
        <v>392</v>
      </c>
      <c r="AV54" s="143">
        <v>528</v>
      </c>
      <c r="AW54" s="143">
        <v>144</v>
      </c>
      <c r="AX54" s="143">
        <v>72</v>
      </c>
      <c r="AY54" s="143">
        <v>176</v>
      </c>
      <c r="AZ54" s="143">
        <f t="shared" si="30"/>
        <v>744</v>
      </c>
    </row>
    <row r="55" spans="1:52">
      <c r="A55" s="60">
        <f t="shared" si="41"/>
        <v>55</v>
      </c>
      <c r="C55" s="346" t="s">
        <v>286</v>
      </c>
      <c r="D55" s="160">
        <f>+D33</f>
        <v>2013</v>
      </c>
      <c r="E55" s="160">
        <f t="shared" ref="E55:G55" si="116">+E33</f>
        <v>2014</v>
      </c>
      <c r="F55" s="160">
        <f t="shared" si="116"/>
        <v>2015</v>
      </c>
      <c r="G55" s="160">
        <f t="shared" si="116"/>
        <v>2016</v>
      </c>
      <c r="H55" s="160">
        <f t="shared" ref="H55:P55" si="117">+H33</f>
        <v>2017</v>
      </c>
      <c r="I55" s="160">
        <f t="shared" si="117"/>
        <v>2018</v>
      </c>
      <c r="J55" s="160">
        <f t="shared" si="117"/>
        <v>2019</v>
      </c>
      <c r="K55" s="160">
        <f t="shared" si="117"/>
        <v>2020</v>
      </c>
      <c r="L55" s="160">
        <f t="shared" si="117"/>
        <v>2021</v>
      </c>
      <c r="M55" s="160">
        <f t="shared" si="117"/>
        <v>2022</v>
      </c>
      <c r="N55" s="160">
        <f t="shared" si="117"/>
        <v>2023</v>
      </c>
      <c r="O55" s="160">
        <f t="shared" si="117"/>
        <v>2024</v>
      </c>
      <c r="P55" s="160">
        <f t="shared" si="117"/>
        <v>2025</v>
      </c>
      <c r="Q55" s="160">
        <f t="shared" ref="Q55:R55" si="118">+Q33</f>
        <v>2026</v>
      </c>
      <c r="R55" s="160">
        <f t="shared" si="118"/>
        <v>2027</v>
      </c>
      <c r="S55" s="32"/>
      <c r="AL55" s="27">
        <f>+EDATE(AL54,1)</f>
        <v>42917</v>
      </c>
      <c r="AM55" s="41" t="str">
        <f t="shared" si="54"/>
        <v>bg</v>
      </c>
      <c r="AN55" s="41">
        <f>+AN54+1</f>
        <v>59</v>
      </c>
      <c r="AO55" s="41">
        <f t="shared" ref="AO55:AO86" si="119">+MATCH(AL55,$AS$1:$AS$131)</f>
        <v>90</v>
      </c>
      <c r="AP55" s="41">
        <f>+AP54+1</f>
        <v>55</v>
      </c>
      <c r="AQ55" s="41" t="str">
        <f t="shared" ref="AQ55:AQ78" si="120">+"b"&amp;AQ3</f>
        <v>bc</v>
      </c>
      <c r="AS55" s="140">
        <v>41852</v>
      </c>
      <c r="AT55" s="143">
        <v>336</v>
      </c>
      <c r="AU55" s="143">
        <v>408</v>
      </c>
      <c r="AV55" s="143">
        <v>504</v>
      </c>
      <c r="AW55" s="143">
        <v>160</v>
      </c>
      <c r="AX55" s="143">
        <v>80</v>
      </c>
      <c r="AY55" s="143">
        <v>168</v>
      </c>
      <c r="AZ55" s="143">
        <f t="shared" si="30"/>
        <v>744</v>
      </c>
    </row>
    <row r="56" spans="1:52">
      <c r="A56" s="60">
        <f t="shared" si="41"/>
        <v>56</v>
      </c>
      <c r="C56" s="288" t="s">
        <v>194</v>
      </c>
      <c r="D56" s="563">
        <f ca="1">+HLOOKUP(D$55,'Annual Prices'!$G$79:$AAA$81,2,FALSE)</f>
        <v>42.585000000000001</v>
      </c>
      <c r="E56" s="563">
        <f ca="1">+HLOOKUP(E$55,'Annual Prices'!$G$79:$AAA$81,2,FALSE)</f>
        <v>42.585000000000001</v>
      </c>
      <c r="F56" s="563">
        <f ca="1">+HLOOKUP(F$55,'Annual Prices'!$G$79:$AAA$81,2,FALSE)</f>
        <v>42.585000000000001</v>
      </c>
      <c r="G56" s="563">
        <f ca="1">+HLOOKUP(G$55,'Annual Prices'!$G$79:$AAA$81,2,FALSE)</f>
        <v>42.585000000000001</v>
      </c>
      <c r="H56" s="563">
        <f ca="1">+HLOOKUP(H$55,'Annual Prices'!$G$79:$AAA$81,2,FALSE)</f>
        <v>43.604166666666679</v>
      </c>
      <c r="I56" s="563">
        <f ca="1">+HLOOKUP(I$55,'Annual Prices'!$G$79:$AAA$81,2,FALSE)</f>
        <v>44.701666666666675</v>
      </c>
      <c r="J56" s="563">
        <f ca="1">+HLOOKUP(J$55,'Annual Prices'!$G$79:$AAA$81,2,FALSE)</f>
        <v>45.867500000000007</v>
      </c>
      <c r="K56" s="563">
        <f ca="1">+HLOOKUP(K$55,'Annual Prices'!$G$79:$AAA$81,2,FALSE)</f>
        <v>47.081666666666656</v>
      </c>
      <c r="L56" s="563">
        <f ca="1">+HLOOKUP(L$55,'Annual Prices'!$G$79:$AAA$81,2,FALSE)</f>
        <v>48.344166666666666</v>
      </c>
      <c r="M56" s="563">
        <f ca="1">+HLOOKUP(M$55,'Annual Prices'!$G$79:$AAA$81,2,FALSE)</f>
        <v>49.656666666666666</v>
      </c>
      <c r="N56" s="563">
        <f ca="1">+HLOOKUP(N$55,'Annual Prices'!$G$79:$AAA$81,2,FALSE)</f>
        <v>51.0075</v>
      </c>
      <c r="O56" s="563">
        <f ca="1">+HLOOKUP(O$55,'Annual Prices'!$G$79:$AAA$81,2,FALSE)</f>
        <v>52.406666666666666</v>
      </c>
      <c r="P56" s="563">
        <f ca="1">+HLOOKUP(P$55,'Annual Prices'!$G$79:$AAA$81,2,FALSE)</f>
        <v>53.865833333333342</v>
      </c>
      <c r="Q56" s="563">
        <f ca="1">+HLOOKUP(Q$55,'Annual Prices'!$G$79:$AAA$81,2,FALSE)</f>
        <v>55.381666666666668</v>
      </c>
      <c r="R56" s="563">
        <f ca="1">+HLOOKUP(R$55,'Annual Prices'!$G$79:$AAA$81,2,FALSE)</f>
        <v>56.951666666666661</v>
      </c>
      <c r="S56" s="32"/>
      <c r="AL56" s="27">
        <f t="shared" si="27"/>
        <v>42948</v>
      </c>
      <c r="AM56" s="41" t="str">
        <f t="shared" si="54"/>
        <v>bh</v>
      </c>
      <c r="AN56" s="41">
        <f t="shared" si="28"/>
        <v>60</v>
      </c>
      <c r="AO56" s="41">
        <f t="shared" si="119"/>
        <v>91</v>
      </c>
      <c r="AP56" s="41">
        <f t="shared" si="29"/>
        <v>56</v>
      </c>
      <c r="AQ56" s="41" t="str">
        <f t="shared" si="120"/>
        <v>bd</v>
      </c>
      <c r="AS56" s="140">
        <v>41883</v>
      </c>
      <c r="AT56" s="143">
        <v>336</v>
      </c>
      <c r="AU56" s="143">
        <v>384</v>
      </c>
      <c r="AV56" s="143">
        <v>504</v>
      </c>
      <c r="AW56" s="143">
        <v>144</v>
      </c>
      <c r="AX56" s="143">
        <v>72</v>
      </c>
      <c r="AY56" s="143">
        <v>168</v>
      </c>
      <c r="AZ56" s="143">
        <f t="shared" si="30"/>
        <v>720</v>
      </c>
    </row>
    <row r="57" spans="1:52">
      <c r="A57" s="60">
        <f t="shared" si="41"/>
        <v>57</v>
      </c>
      <c r="C57" s="290" t="s">
        <v>195</v>
      </c>
      <c r="D57" s="282">
        <f ca="1">+D38</f>
        <v>-250.52000000000044</v>
      </c>
      <c r="E57" s="282">
        <f t="shared" ref="E57:G57" ca="1" si="121">+E38</f>
        <v>-82.660000000001673</v>
      </c>
      <c r="F57" s="282">
        <f t="shared" ca="1" si="121"/>
        <v>-1964.7199999999993</v>
      </c>
      <c r="G57" s="282">
        <f t="shared" ca="1" si="121"/>
        <v>-1868.33</v>
      </c>
      <c r="H57" s="282">
        <f t="shared" ref="H57:P57" ca="1" si="122">+H38</f>
        <v>-1521.8199999999997</v>
      </c>
      <c r="I57" s="282">
        <f t="shared" ca="1" si="122"/>
        <v>-1868.9299999999985</v>
      </c>
      <c r="J57" s="282">
        <f t="shared" ca="1" si="122"/>
        <v>-2383.4699999999993</v>
      </c>
      <c r="K57" s="282">
        <f t="shared" ca="1" si="122"/>
        <v>-3239.909999999998</v>
      </c>
      <c r="L57" s="282">
        <f t="shared" ca="1" si="122"/>
        <v>-3320.8700000000008</v>
      </c>
      <c r="M57" s="282">
        <f t="shared" ca="1" si="122"/>
        <v>-3366.9400000000023</v>
      </c>
      <c r="N57" s="282">
        <f t="shared" ca="1" si="122"/>
        <v>-3063.760000000002</v>
      </c>
      <c r="O57" s="282">
        <f t="shared" ca="1" si="122"/>
        <v>-3018.8799999999992</v>
      </c>
      <c r="P57" s="282">
        <f t="shared" ca="1" si="122"/>
        <v>-2935.9599999999991</v>
      </c>
      <c r="Q57" s="282">
        <f t="shared" ref="Q57:R57" ca="1" si="123">+Q38</f>
        <v>-2822.8600000000006</v>
      </c>
      <c r="R57" s="282">
        <f t="shared" ca="1" si="123"/>
        <v>-2426.3499999999985</v>
      </c>
      <c r="S57" s="32"/>
      <c r="AL57" s="27">
        <f t="shared" si="27"/>
        <v>42979</v>
      </c>
      <c r="AM57" s="41" t="str">
        <f t="shared" si="54"/>
        <v>bi</v>
      </c>
      <c r="AN57" s="41">
        <f t="shared" si="28"/>
        <v>61</v>
      </c>
      <c r="AO57" s="41">
        <f t="shared" si="119"/>
        <v>92</v>
      </c>
      <c r="AP57" s="41">
        <f t="shared" si="29"/>
        <v>57</v>
      </c>
      <c r="AQ57" s="41" t="str">
        <f t="shared" si="120"/>
        <v>be</v>
      </c>
      <c r="AS57" s="140">
        <v>41913</v>
      </c>
      <c r="AT57" s="143">
        <v>368</v>
      </c>
      <c r="AU57" s="143">
        <v>376</v>
      </c>
      <c r="AV57" s="143">
        <v>552</v>
      </c>
      <c r="AW57" s="143">
        <v>128</v>
      </c>
      <c r="AX57" s="143">
        <v>64</v>
      </c>
      <c r="AY57" s="143">
        <v>184</v>
      </c>
      <c r="AZ57" s="143">
        <f t="shared" si="30"/>
        <v>744</v>
      </c>
    </row>
    <row r="58" spans="1:52">
      <c r="A58" s="60">
        <f t="shared" si="41"/>
        <v>58</v>
      </c>
      <c r="C58" s="291" t="s">
        <v>196</v>
      </c>
      <c r="D58" s="353">
        <f ca="1">+D56*D57</f>
        <v>-10668.394200000019</v>
      </c>
      <c r="E58" s="353">
        <f t="shared" ref="E58:G58" ca="1" si="124">+E56*E57</f>
        <v>-3520.0761000000712</v>
      </c>
      <c r="F58" s="353">
        <f t="shared" ca="1" si="124"/>
        <v>-83667.601199999976</v>
      </c>
      <c r="G58" s="353">
        <f t="shared" ca="1" si="124"/>
        <v>-79562.833050000001</v>
      </c>
      <c r="H58" s="353">
        <f t="shared" ref="H58:P58" ca="1" si="125">+H56*H57</f>
        <v>-66357.692916666667</v>
      </c>
      <c r="I58" s="353">
        <f t="shared" ca="1" si="125"/>
        <v>-83544.285883333287</v>
      </c>
      <c r="J58" s="353">
        <f t="shared" ca="1" si="125"/>
        <v>-109323.81022499998</v>
      </c>
      <c r="K58" s="353">
        <f t="shared" ca="1" si="125"/>
        <v>-152540.36264999988</v>
      </c>
      <c r="L58" s="353">
        <f t="shared" ca="1" si="125"/>
        <v>-160544.69275833337</v>
      </c>
      <c r="M58" s="353">
        <f t="shared" ca="1" si="125"/>
        <v>-167191.01726666678</v>
      </c>
      <c r="N58" s="353">
        <f t="shared" ca="1" si="125"/>
        <v>-156274.73820000011</v>
      </c>
      <c r="O58" s="353">
        <f t="shared" ca="1" si="125"/>
        <v>-158209.43786666662</v>
      </c>
      <c r="P58" s="353">
        <f t="shared" ca="1" si="125"/>
        <v>-158147.93203333332</v>
      </c>
      <c r="Q58" s="353">
        <f t="shared" ref="Q58:R58" ca="1" si="126">+Q56*Q57</f>
        <v>-156334.6915666667</v>
      </c>
      <c r="R58" s="353">
        <f t="shared" ca="1" si="126"/>
        <v>-138184.67641666657</v>
      </c>
      <c r="S58" s="32"/>
      <c r="AL58" s="27">
        <f t="shared" si="27"/>
        <v>43009</v>
      </c>
      <c r="AM58" s="41" t="str">
        <f t="shared" si="54"/>
        <v>bj</v>
      </c>
      <c r="AN58" s="41">
        <f t="shared" si="28"/>
        <v>62</v>
      </c>
      <c r="AO58" s="41">
        <f t="shared" si="119"/>
        <v>93</v>
      </c>
      <c r="AP58" s="41">
        <f t="shared" si="29"/>
        <v>58</v>
      </c>
      <c r="AQ58" s="41" t="str">
        <f t="shared" si="120"/>
        <v>bf</v>
      </c>
      <c r="AS58" s="140">
        <v>41944</v>
      </c>
      <c r="AT58" s="143">
        <v>304</v>
      </c>
      <c r="AU58" s="143">
        <v>416</v>
      </c>
      <c r="AV58" s="143">
        <v>456</v>
      </c>
      <c r="AW58" s="143">
        <v>176</v>
      </c>
      <c r="AX58" s="143">
        <v>88</v>
      </c>
      <c r="AY58" s="143">
        <v>152</v>
      </c>
      <c r="AZ58" s="143">
        <f t="shared" si="30"/>
        <v>720</v>
      </c>
    </row>
    <row r="59" spans="1:52">
      <c r="A59" s="60">
        <f t="shared" si="41"/>
        <v>59</v>
      </c>
      <c r="C59" s="288" t="s">
        <v>197</v>
      </c>
      <c r="D59" s="563">
        <f ca="1">+HLOOKUP(D$55,'Annual Prices'!$G$79:$AAA$81,3,FALSE)</f>
        <v>1.3799999999999997</v>
      </c>
      <c r="E59" s="563">
        <f ca="1">+HLOOKUP(E$55,'Annual Prices'!$G$79:$AAA$81,3,FALSE)</f>
        <v>1.3799999999999997</v>
      </c>
      <c r="F59" s="563">
        <f ca="1">+HLOOKUP(F$55,'Annual Prices'!$G$79:$AAA$81,3,FALSE)</f>
        <v>1.9699999999999998</v>
      </c>
      <c r="G59" s="563">
        <f ca="1">+HLOOKUP(G$55,'Annual Prices'!$G$79:$AAA$81,3,FALSE)</f>
        <v>1.9699999999999998</v>
      </c>
      <c r="H59" s="563">
        <f ca="1">+HLOOKUP(H$55,'Annual Prices'!$G$79:$AAA$81,3,FALSE)</f>
        <v>2.0099999999999993</v>
      </c>
      <c r="I59" s="563">
        <f ca="1">+HLOOKUP(I$55,'Annual Prices'!$G$79:$AAA$81,3,FALSE)</f>
        <v>2.0599999999999996</v>
      </c>
      <c r="J59" s="563">
        <f ca="1">+HLOOKUP(J$55,'Annual Prices'!$G$79:$AAA$81,3,FALSE)</f>
        <v>2.1200000000000006</v>
      </c>
      <c r="K59" s="563">
        <f ca="1">+HLOOKUP(K$55,'Annual Prices'!$G$79:$AAA$81,3,FALSE)</f>
        <v>2.1700000000000004</v>
      </c>
      <c r="L59" s="563">
        <f ca="1">+HLOOKUP(L$55,'Annual Prices'!$G$79:$AAA$81,3,FALSE)</f>
        <v>2.23</v>
      </c>
      <c r="M59" s="563">
        <f ca="1">+HLOOKUP(M$55,'Annual Prices'!$G$79:$AAA$81,3,FALSE)</f>
        <v>2.2899999999999996</v>
      </c>
      <c r="N59" s="563">
        <f ca="1">+HLOOKUP(N$55,'Annual Prices'!$G$79:$AAA$81,3,FALSE)</f>
        <v>2.36</v>
      </c>
      <c r="O59" s="563">
        <f ca="1">+HLOOKUP(O$55,'Annual Prices'!$G$79:$AAA$81,3,FALSE)</f>
        <v>2.4200000000000004</v>
      </c>
      <c r="P59" s="563">
        <f ca="1">+HLOOKUP(P$55,'Annual Prices'!$G$79:$AAA$81,3,FALSE)</f>
        <v>2.4900000000000007</v>
      </c>
      <c r="Q59" s="563">
        <f ca="1">+HLOOKUP(Q$55,'Annual Prices'!$G$79:$AAA$81,3,FALSE)</f>
        <v>2.5599999999999996</v>
      </c>
      <c r="R59" s="563">
        <f ca="1">+HLOOKUP(R$55,'Annual Prices'!$G$79:$AAA$81,3,FALSE)</f>
        <v>2.6299999999999994</v>
      </c>
      <c r="S59" s="32"/>
      <c r="AL59" s="27">
        <f t="shared" si="27"/>
        <v>43040</v>
      </c>
      <c r="AM59" s="41" t="str">
        <f t="shared" si="54"/>
        <v>bk</v>
      </c>
      <c r="AN59" s="41">
        <f t="shared" si="28"/>
        <v>63</v>
      </c>
      <c r="AO59" s="41">
        <f t="shared" si="119"/>
        <v>94</v>
      </c>
      <c r="AP59" s="41">
        <f t="shared" si="29"/>
        <v>59</v>
      </c>
      <c r="AQ59" s="41" t="str">
        <f t="shared" si="120"/>
        <v>bg</v>
      </c>
      <c r="AS59" s="140">
        <v>41974</v>
      </c>
      <c r="AT59" s="143">
        <v>352</v>
      </c>
      <c r="AU59" s="143">
        <v>392</v>
      </c>
      <c r="AV59" s="143">
        <v>528</v>
      </c>
      <c r="AW59" s="143">
        <v>144</v>
      </c>
      <c r="AX59" s="143">
        <v>72</v>
      </c>
      <c r="AY59" s="143">
        <v>176</v>
      </c>
      <c r="AZ59" s="143">
        <f t="shared" si="30"/>
        <v>744</v>
      </c>
    </row>
    <row r="60" spans="1:52">
      <c r="A60" s="60">
        <f t="shared" si="41"/>
        <v>60</v>
      </c>
      <c r="C60" s="290" t="s">
        <v>198</v>
      </c>
      <c r="D60" s="282">
        <f ca="1">+D52</f>
        <v>7836.5199999999895</v>
      </c>
      <c r="E60" s="282">
        <f t="shared" ref="E60:G60" ca="1" si="127">+E52</f>
        <v>9390.8399999999965</v>
      </c>
      <c r="F60" s="282">
        <f t="shared" ca="1" si="127"/>
        <v>-15020.158200000005</v>
      </c>
      <c r="G60" s="282">
        <f t="shared" ca="1" si="127"/>
        <v>-9645.1599999999889</v>
      </c>
      <c r="H60" s="282">
        <f t="shared" ref="H60:P60" ca="1" si="128">+H52</f>
        <v>-13392.932599999986</v>
      </c>
      <c r="I60" s="282">
        <f t="shared" ca="1" si="128"/>
        <v>-9547.6626000000106</v>
      </c>
      <c r="J60" s="282">
        <f t="shared" ca="1" si="128"/>
        <v>-18461.367400000003</v>
      </c>
      <c r="K60" s="282">
        <f t="shared" ca="1" si="128"/>
        <v>-13877.359399999987</v>
      </c>
      <c r="L60" s="282">
        <f t="shared" ca="1" si="128"/>
        <v>-18937.872000000003</v>
      </c>
      <c r="M60" s="282">
        <f t="shared" ca="1" si="128"/>
        <v>-13586.497399999993</v>
      </c>
      <c r="N60" s="282">
        <f t="shared" ca="1" si="128"/>
        <v>-19171.505400000009</v>
      </c>
      <c r="O60" s="282">
        <f t="shared" ca="1" si="128"/>
        <v>-13112.766999999993</v>
      </c>
      <c r="P60" s="282">
        <f t="shared" ca="1" si="128"/>
        <v>-16373.59599999999</v>
      </c>
      <c r="Q60" s="282">
        <f t="shared" ref="Q60:R60" ca="1" si="129">+Q52</f>
        <v>-11447.875199999988</v>
      </c>
      <c r="R60" s="282">
        <f t="shared" ca="1" si="129"/>
        <v>-15930.782200000001</v>
      </c>
      <c r="S60" s="32"/>
      <c r="AL60" s="27">
        <f t="shared" si="27"/>
        <v>43070</v>
      </c>
      <c r="AM60" s="41" t="str">
        <f t="shared" si="54"/>
        <v>bl</v>
      </c>
      <c r="AN60" s="41">
        <f t="shared" si="28"/>
        <v>64</v>
      </c>
      <c r="AO60" s="41">
        <f t="shared" si="119"/>
        <v>95</v>
      </c>
      <c r="AP60" s="41">
        <f t="shared" si="29"/>
        <v>60</v>
      </c>
      <c r="AQ60" s="41" t="str">
        <f t="shared" si="120"/>
        <v>bh</v>
      </c>
      <c r="AS60" s="139">
        <v>42005</v>
      </c>
      <c r="AT60" s="142">
        <v>336</v>
      </c>
      <c r="AU60" s="142">
        <v>408</v>
      </c>
      <c r="AV60" s="142">
        <v>504</v>
      </c>
      <c r="AW60" s="142">
        <v>160</v>
      </c>
      <c r="AX60" s="142">
        <v>80</v>
      </c>
      <c r="AY60" s="142">
        <v>168</v>
      </c>
      <c r="AZ60" s="142">
        <f t="shared" si="30"/>
        <v>744</v>
      </c>
    </row>
    <row r="61" spans="1:52">
      <c r="A61" s="60">
        <f t="shared" si="41"/>
        <v>61</v>
      </c>
      <c r="C61" s="291" t="s">
        <v>196</v>
      </c>
      <c r="D61" s="353">
        <f ca="1">+D59*D60</f>
        <v>10814.397599999984</v>
      </c>
      <c r="E61" s="353">
        <f t="shared" ref="E61" ca="1" si="130">+E59*E60</f>
        <v>12959.359199999992</v>
      </c>
      <c r="F61" s="353">
        <f t="shared" ref="F61" ca="1" si="131">+F59*F60</f>
        <v>-29589.711654000006</v>
      </c>
      <c r="G61" s="353">
        <f t="shared" ref="G61:P61" ca="1" si="132">+G59*G60</f>
        <v>-19000.965199999977</v>
      </c>
      <c r="H61" s="353">
        <f t="shared" ca="1" si="132"/>
        <v>-26919.794525999961</v>
      </c>
      <c r="I61" s="353">
        <f t="shared" ca="1" si="132"/>
        <v>-19668.184956000019</v>
      </c>
      <c r="J61" s="353">
        <f t="shared" ca="1" si="132"/>
        <v>-39138.098888000015</v>
      </c>
      <c r="K61" s="353">
        <f t="shared" ca="1" si="132"/>
        <v>-30113.869897999975</v>
      </c>
      <c r="L61" s="353">
        <f t="shared" ca="1" si="132"/>
        <v>-42231.454560000006</v>
      </c>
      <c r="M61" s="353">
        <f t="shared" ca="1" si="132"/>
        <v>-31113.079045999977</v>
      </c>
      <c r="N61" s="353">
        <f t="shared" ca="1" si="132"/>
        <v>-45244.752744000019</v>
      </c>
      <c r="O61" s="353">
        <f t="shared" ca="1" si="132"/>
        <v>-31732.896139999986</v>
      </c>
      <c r="P61" s="353">
        <f t="shared" ca="1" si="132"/>
        <v>-40770.254039999985</v>
      </c>
      <c r="Q61" s="353">
        <f t="shared" ref="Q61:R61" ca="1" si="133">+Q59*Q60</f>
        <v>-29306.560511999964</v>
      </c>
      <c r="R61" s="353">
        <f t="shared" ca="1" si="133"/>
        <v>-41897.957185999992</v>
      </c>
      <c r="S61" s="32"/>
      <c r="AL61" s="27">
        <f t="shared" si="27"/>
        <v>43101</v>
      </c>
      <c r="AM61" s="41" t="str">
        <f t="shared" si="54"/>
        <v>bm</v>
      </c>
      <c r="AN61" s="41">
        <f t="shared" si="28"/>
        <v>65</v>
      </c>
      <c r="AO61" s="41">
        <f t="shared" si="119"/>
        <v>96</v>
      </c>
      <c r="AP61" s="41">
        <f t="shared" si="29"/>
        <v>61</v>
      </c>
      <c r="AQ61" s="41" t="str">
        <f t="shared" si="120"/>
        <v>bi</v>
      </c>
      <c r="AS61" s="139">
        <v>42036</v>
      </c>
      <c r="AT61" s="142">
        <v>320</v>
      </c>
      <c r="AU61" s="142">
        <v>352</v>
      </c>
      <c r="AV61" s="142">
        <v>480</v>
      </c>
      <c r="AW61" s="142">
        <v>128</v>
      </c>
      <c r="AX61" s="142">
        <v>64</v>
      </c>
      <c r="AY61" s="142">
        <v>160</v>
      </c>
      <c r="AZ61" s="142">
        <f t="shared" si="30"/>
        <v>672</v>
      </c>
    </row>
    <row r="62" spans="1:52">
      <c r="A62" s="60">
        <f t="shared" si="41"/>
        <v>62</v>
      </c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32"/>
      <c r="AL62" s="27">
        <f t="shared" si="27"/>
        <v>43132</v>
      </c>
      <c r="AM62" s="41" t="str">
        <f t="shared" si="54"/>
        <v>bn</v>
      </c>
      <c r="AN62" s="41">
        <f t="shared" si="28"/>
        <v>66</v>
      </c>
      <c r="AO62" s="41">
        <f t="shared" si="119"/>
        <v>97</v>
      </c>
      <c r="AP62" s="41">
        <f t="shared" si="29"/>
        <v>62</v>
      </c>
      <c r="AQ62" s="41" t="str">
        <f t="shared" si="120"/>
        <v>bj</v>
      </c>
      <c r="AS62" s="139">
        <v>42064</v>
      </c>
      <c r="AT62" s="142">
        <v>352</v>
      </c>
      <c r="AU62" s="142">
        <v>392</v>
      </c>
      <c r="AV62" s="142">
        <v>528</v>
      </c>
      <c r="AW62" s="142">
        <v>144</v>
      </c>
      <c r="AX62" s="142">
        <v>72</v>
      </c>
      <c r="AY62" s="142">
        <v>176</v>
      </c>
      <c r="AZ62" s="142">
        <f t="shared" si="30"/>
        <v>744</v>
      </c>
    </row>
    <row r="63" spans="1:52">
      <c r="A63" s="60">
        <f t="shared" si="41"/>
        <v>63</v>
      </c>
      <c r="C63" s="346" t="s">
        <v>287</v>
      </c>
      <c r="D63" s="160">
        <f>+D55</f>
        <v>2013</v>
      </c>
      <c r="E63" s="160">
        <f t="shared" ref="E63:G63" si="134">+E55</f>
        <v>2014</v>
      </c>
      <c r="F63" s="160">
        <f t="shared" si="134"/>
        <v>2015</v>
      </c>
      <c r="G63" s="160">
        <f t="shared" si="134"/>
        <v>2016</v>
      </c>
      <c r="H63" s="160">
        <f t="shared" ref="H63:P63" si="135">+H55</f>
        <v>2017</v>
      </c>
      <c r="I63" s="160">
        <f t="shared" si="135"/>
        <v>2018</v>
      </c>
      <c r="J63" s="160">
        <f t="shared" si="135"/>
        <v>2019</v>
      </c>
      <c r="K63" s="160">
        <f t="shared" si="135"/>
        <v>2020</v>
      </c>
      <c r="L63" s="160">
        <f t="shared" si="135"/>
        <v>2021</v>
      </c>
      <c r="M63" s="160">
        <f t="shared" si="135"/>
        <v>2022</v>
      </c>
      <c r="N63" s="160">
        <f t="shared" si="135"/>
        <v>2023</v>
      </c>
      <c r="O63" s="160">
        <f t="shared" si="135"/>
        <v>2024</v>
      </c>
      <c r="P63" s="160">
        <f t="shared" si="135"/>
        <v>2025</v>
      </c>
      <c r="Q63" s="160">
        <f t="shared" ref="Q63:R63" si="136">+Q55</f>
        <v>2026</v>
      </c>
      <c r="R63" s="160">
        <f t="shared" si="136"/>
        <v>2027</v>
      </c>
      <c r="S63" s="32"/>
      <c r="AL63" s="27">
        <f t="shared" si="27"/>
        <v>43160</v>
      </c>
      <c r="AM63" s="41" t="str">
        <f t="shared" si="54"/>
        <v>bo</v>
      </c>
      <c r="AN63" s="41">
        <f t="shared" si="28"/>
        <v>67</v>
      </c>
      <c r="AO63" s="41">
        <f t="shared" si="119"/>
        <v>98</v>
      </c>
      <c r="AP63" s="41">
        <f t="shared" si="29"/>
        <v>63</v>
      </c>
      <c r="AQ63" s="41" t="str">
        <f t="shared" si="120"/>
        <v>bk</v>
      </c>
      <c r="AS63" s="139">
        <v>42095</v>
      </c>
      <c r="AT63" s="142">
        <v>352</v>
      </c>
      <c r="AU63" s="142">
        <v>368</v>
      </c>
      <c r="AV63" s="142">
        <v>528</v>
      </c>
      <c r="AW63" s="142">
        <v>128</v>
      </c>
      <c r="AX63" s="142">
        <v>64</v>
      </c>
      <c r="AY63" s="142">
        <v>176</v>
      </c>
      <c r="AZ63" s="142">
        <f t="shared" si="30"/>
        <v>720</v>
      </c>
    </row>
    <row r="64" spans="1:52">
      <c r="A64" s="60">
        <f t="shared" si="41"/>
        <v>64</v>
      </c>
      <c r="C64" s="288" t="s">
        <v>194</v>
      </c>
      <c r="D64" s="563">
        <f ca="1">+HLOOKUP(D$55,'Annual Prices'!$G$79:$AAA$81,2,FALSE)</f>
        <v>42.585000000000001</v>
      </c>
      <c r="E64" s="563">
        <f ca="1">+HLOOKUP(E$55,'Annual Prices'!$G$79:$AAA$81,2,FALSE)</f>
        <v>42.585000000000001</v>
      </c>
      <c r="F64" s="563">
        <f ca="1">+HLOOKUP(F$55,'Annual Prices'!$G$79:$AAA$81,2,FALSE)</f>
        <v>42.585000000000001</v>
      </c>
      <c r="G64" s="563">
        <f ca="1">+HLOOKUP(G$55,'Annual Prices'!$G$79:$AAA$81,2,FALSE)</f>
        <v>42.585000000000001</v>
      </c>
      <c r="H64" s="563">
        <f ca="1">+HLOOKUP(H$55,'Annual Prices'!$G$79:$AAA$81,2,FALSE)</f>
        <v>43.604166666666679</v>
      </c>
      <c r="I64" s="563">
        <f ca="1">+HLOOKUP(I$55,'Annual Prices'!$G$79:$AAA$81,2,FALSE)</f>
        <v>44.701666666666675</v>
      </c>
      <c r="J64" s="563">
        <f ca="1">+HLOOKUP(J$55,'Annual Prices'!$G$79:$AAA$81,2,FALSE)</f>
        <v>45.867500000000007</v>
      </c>
      <c r="K64" s="563">
        <f ca="1">+HLOOKUP(K$55,'Annual Prices'!$G$79:$AAA$81,2,FALSE)</f>
        <v>47.081666666666656</v>
      </c>
      <c r="L64" s="563">
        <f ca="1">+HLOOKUP(L$55,'Annual Prices'!$G$79:$AAA$81,2,FALSE)</f>
        <v>48.344166666666666</v>
      </c>
      <c r="M64" s="563">
        <f ca="1">+HLOOKUP(M$55,'Annual Prices'!$G$79:$AAA$81,2,FALSE)</f>
        <v>49.656666666666666</v>
      </c>
      <c r="N64" s="563">
        <f ca="1">+HLOOKUP(N$55,'Annual Prices'!$G$79:$AAA$81,2,FALSE)</f>
        <v>51.0075</v>
      </c>
      <c r="O64" s="563">
        <f ca="1">+HLOOKUP(O$55,'Annual Prices'!$G$79:$AAA$81,2,FALSE)</f>
        <v>52.406666666666666</v>
      </c>
      <c r="P64" s="563">
        <f ca="1">+HLOOKUP(P$55,'Annual Prices'!$G$79:$AAA$81,2,FALSE)</f>
        <v>53.865833333333342</v>
      </c>
      <c r="Q64" s="563">
        <f ca="1">+HLOOKUP(Q$55,'Annual Prices'!$G$79:$AAA$81,2,FALSE)</f>
        <v>55.381666666666668</v>
      </c>
      <c r="R64" s="563">
        <f ca="1">+HLOOKUP(R$55,'Annual Prices'!$G$79:$AAA$81,2,FALSE)</f>
        <v>56.951666666666661</v>
      </c>
      <c r="S64" s="32"/>
      <c r="AL64" s="27">
        <f t="shared" si="27"/>
        <v>43191</v>
      </c>
      <c r="AM64" s="41" t="str">
        <f t="shared" si="54"/>
        <v>bp</v>
      </c>
      <c r="AN64" s="41">
        <f t="shared" si="28"/>
        <v>68</v>
      </c>
      <c r="AO64" s="41">
        <f t="shared" si="119"/>
        <v>99</v>
      </c>
      <c r="AP64" s="41">
        <f t="shared" si="29"/>
        <v>64</v>
      </c>
      <c r="AQ64" s="41" t="str">
        <f t="shared" si="120"/>
        <v>bl</v>
      </c>
      <c r="AS64" s="139">
        <v>42125</v>
      </c>
      <c r="AT64" s="142">
        <v>320</v>
      </c>
      <c r="AU64" s="142">
        <v>424</v>
      </c>
      <c r="AV64" s="142">
        <v>480</v>
      </c>
      <c r="AW64" s="142">
        <v>176</v>
      </c>
      <c r="AX64" s="142">
        <v>88</v>
      </c>
      <c r="AY64" s="142">
        <v>160</v>
      </c>
      <c r="AZ64" s="142">
        <f t="shared" si="30"/>
        <v>744</v>
      </c>
    </row>
    <row r="65" spans="1:52">
      <c r="A65" s="60">
        <f t="shared" si="41"/>
        <v>65</v>
      </c>
      <c r="C65" s="290" t="s">
        <v>248</v>
      </c>
      <c r="D65" s="282">
        <f ca="1">+D37</f>
        <v>11351</v>
      </c>
      <c r="E65" s="282">
        <f t="shared" ref="E65:G65" ca="1" si="137">+E37</f>
        <v>11351</v>
      </c>
      <c r="F65" s="282">
        <f t="shared" ca="1" si="137"/>
        <v>9454</v>
      </c>
      <c r="G65" s="282">
        <f t="shared" ca="1" si="137"/>
        <v>9454</v>
      </c>
      <c r="H65" s="282">
        <f t="shared" ref="H65:P65" ca="1" si="138">+H37</f>
        <v>9454</v>
      </c>
      <c r="I65" s="282">
        <f t="shared" ca="1" si="138"/>
        <v>9454</v>
      </c>
      <c r="J65" s="282">
        <f t="shared" ca="1" si="138"/>
        <v>9454</v>
      </c>
      <c r="K65" s="282">
        <f t="shared" ca="1" si="138"/>
        <v>9454</v>
      </c>
      <c r="L65" s="282">
        <f t="shared" ca="1" si="138"/>
        <v>9454</v>
      </c>
      <c r="M65" s="282">
        <f t="shared" ca="1" si="138"/>
        <v>9454</v>
      </c>
      <c r="N65" s="282">
        <f t="shared" ca="1" si="138"/>
        <v>9454</v>
      </c>
      <c r="O65" s="282">
        <f t="shared" ca="1" si="138"/>
        <v>9454</v>
      </c>
      <c r="P65" s="282">
        <f t="shared" ca="1" si="138"/>
        <v>9454</v>
      </c>
      <c r="Q65" s="282">
        <f t="shared" ref="Q65:R65" ca="1" si="139">+Q37</f>
        <v>9454</v>
      </c>
      <c r="R65" s="282">
        <f t="shared" ca="1" si="139"/>
        <v>9454</v>
      </c>
      <c r="S65" s="32"/>
      <c r="AL65" s="27">
        <f t="shared" si="27"/>
        <v>43221</v>
      </c>
      <c r="AM65" s="41" t="str">
        <f t="shared" ref="AM65:AM96" si="140">+VLOOKUP(AN65,$AP$1:$AQ$197,2,FALSE)</f>
        <v>bq</v>
      </c>
      <c r="AN65" s="41">
        <f t="shared" si="28"/>
        <v>69</v>
      </c>
      <c r="AO65" s="41">
        <f t="shared" si="119"/>
        <v>100</v>
      </c>
      <c r="AP65" s="41">
        <f t="shared" si="29"/>
        <v>65</v>
      </c>
      <c r="AQ65" s="41" t="str">
        <f t="shared" si="120"/>
        <v>bm</v>
      </c>
      <c r="AS65" s="139">
        <v>42156</v>
      </c>
      <c r="AT65" s="142">
        <v>352</v>
      </c>
      <c r="AU65" s="142">
        <v>368</v>
      </c>
      <c r="AV65" s="142">
        <v>528</v>
      </c>
      <c r="AW65" s="142">
        <v>128</v>
      </c>
      <c r="AX65" s="142">
        <v>64</v>
      </c>
      <c r="AY65" s="142">
        <v>176</v>
      </c>
      <c r="AZ65" s="142">
        <f t="shared" si="30"/>
        <v>720</v>
      </c>
    </row>
    <row r="66" spans="1:52">
      <c r="A66" s="60">
        <f t="shared" si="41"/>
        <v>66</v>
      </c>
      <c r="C66" s="291" t="s">
        <v>196</v>
      </c>
      <c r="D66" s="353">
        <f ca="1">+D64*D65</f>
        <v>483382.33500000002</v>
      </c>
      <c r="E66" s="353">
        <f t="shared" ref="E66:G66" ca="1" si="141">+E64*E65</f>
        <v>483382.33500000002</v>
      </c>
      <c r="F66" s="353">
        <f t="shared" ca="1" si="141"/>
        <v>402598.59</v>
      </c>
      <c r="G66" s="353">
        <f t="shared" ca="1" si="141"/>
        <v>402598.59</v>
      </c>
      <c r="H66" s="353">
        <f t="shared" ref="H66:P66" ca="1" si="142">+H64*H65</f>
        <v>412233.7916666668</v>
      </c>
      <c r="I66" s="353">
        <f t="shared" ca="1" si="142"/>
        <v>422609.55666666676</v>
      </c>
      <c r="J66" s="353">
        <f t="shared" ca="1" si="142"/>
        <v>433631.34500000009</v>
      </c>
      <c r="K66" s="353">
        <f t="shared" ca="1" si="142"/>
        <v>445110.07666666654</v>
      </c>
      <c r="L66" s="353">
        <f t="shared" ca="1" si="142"/>
        <v>457045.75166666665</v>
      </c>
      <c r="M66" s="353">
        <f t="shared" ca="1" si="142"/>
        <v>469454.12666666665</v>
      </c>
      <c r="N66" s="353">
        <f t="shared" ca="1" si="142"/>
        <v>482224.90500000003</v>
      </c>
      <c r="O66" s="353">
        <f t="shared" ca="1" si="142"/>
        <v>495452.62666666665</v>
      </c>
      <c r="P66" s="353">
        <f t="shared" ca="1" si="142"/>
        <v>509247.58833333344</v>
      </c>
      <c r="Q66" s="353">
        <f t="shared" ref="Q66:R66" ca="1" si="143">+Q64*Q65</f>
        <v>523578.27666666667</v>
      </c>
      <c r="R66" s="353">
        <f t="shared" ca="1" si="143"/>
        <v>538421.05666666664</v>
      </c>
      <c r="S66" s="346"/>
      <c r="AL66" s="27">
        <f t="shared" si="27"/>
        <v>43252</v>
      </c>
      <c r="AM66" s="41" t="str">
        <f t="shared" si="140"/>
        <v>br</v>
      </c>
      <c r="AN66" s="41">
        <f t="shared" si="28"/>
        <v>70</v>
      </c>
      <c r="AO66" s="41">
        <f t="shared" si="119"/>
        <v>101</v>
      </c>
      <c r="AP66" s="41">
        <f t="shared" si="29"/>
        <v>66</v>
      </c>
      <c r="AQ66" s="41" t="str">
        <f t="shared" si="120"/>
        <v>bn</v>
      </c>
      <c r="AS66" s="139">
        <v>42186</v>
      </c>
      <c r="AT66" s="142">
        <v>368</v>
      </c>
      <c r="AU66" s="142">
        <v>376</v>
      </c>
      <c r="AV66" s="142">
        <v>552</v>
      </c>
      <c r="AW66" s="142">
        <v>128</v>
      </c>
      <c r="AX66" s="142">
        <v>64</v>
      </c>
      <c r="AY66" s="142">
        <v>184</v>
      </c>
      <c r="AZ66" s="142">
        <f t="shared" si="30"/>
        <v>744</v>
      </c>
    </row>
    <row r="67" spans="1:52">
      <c r="A67" s="60">
        <f t="shared" si="41"/>
        <v>67</v>
      </c>
      <c r="C67" s="288" t="s">
        <v>197</v>
      </c>
      <c r="D67" s="563">
        <f ca="1">+HLOOKUP(D$55,'Annual Prices'!$G$79:$AAA$81,3,FALSE)</f>
        <v>1.3799999999999997</v>
      </c>
      <c r="E67" s="563">
        <f ca="1">+HLOOKUP(E$55,'Annual Prices'!$G$79:$AAA$81,3,FALSE)</f>
        <v>1.3799999999999997</v>
      </c>
      <c r="F67" s="563">
        <f ca="1">+HLOOKUP(F$55,'Annual Prices'!$G$79:$AAA$81,3,FALSE)</f>
        <v>1.9699999999999998</v>
      </c>
      <c r="G67" s="563">
        <f ca="1">+HLOOKUP(G$55,'Annual Prices'!$G$79:$AAA$81,3,FALSE)</f>
        <v>1.9699999999999998</v>
      </c>
      <c r="H67" s="563">
        <f ca="1">+HLOOKUP(H$55,'Annual Prices'!$G$79:$AAA$81,3,FALSE)</f>
        <v>2.0099999999999993</v>
      </c>
      <c r="I67" s="563">
        <f ca="1">+HLOOKUP(I$55,'Annual Prices'!$G$79:$AAA$81,3,FALSE)</f>
        <v>2.0599999999999996</v>
      </c>
      <c r="J67" s="563">
        <f ca="1">+HLOOKUP(J$55,'Annual Prices'!$G$79:$AAA$81,3,FALSE)</f>
        <v>2.1200000000000006</v>
      </c>
      <c r="K67" s="563">
        <f ca="1">+HLOOKUP(K$55,'Annual Prices'!$G$79:$AAA$81,3,FALSE)</f>
        <v>2.1700000000000004</v>
      </c>
      <c r="L67" s="563">
        <f ca="1">+HLOOKUP(L$55,'Annual Prices'!$G$79:$AAA$81,3,FALSE)</f>
        <v>2.23</v>
      </c>
      <c r="M67" s="563">
        <f ca="1">+HLOOKUP(M$55,'Annual Prices'!$G$79:$AAA$81,3,FALSE)</f>
        <v>2.2899999999999996</v>
      </c>
      <c r="N67" s="563">
        <f ca="1">+HLOOKUP(N$55,'Annual Prices'!$G$79:$AAA$81,3,FALSE)</f>
        <v>2.36</v>
      </c>
      <c r="O67" s="563">
        <f ca="1">+HLOOKUP(O$55,'Annual Prices'!$G$79:$AAA$81,3,FALSE)</f>
        <v>2.4200000000000004</v>
      </c>
      <c r="P67" s="563">
        <f ca="1">+HLOOKUP(P$55,'Annual Prices'!$G$79:$AAA$81,3,FALSE)</f>
        <v>2.4900000000000007</v>
      </c>
      <c r="Q67" s="563">
        <f ca="1">+HLOOKUP(Q$55,'Annual Prices'!$G$79:$AAA$81,3,FALSE)</f>
        <v>2.5599999999999996</v>
      </c>
      <c r="R67" s="563">
        <f ca="1">+HLOOKUP(R$55,'Annual Prices'!$G$79:$AAA$81,3,FALSE)</f>
        <v>2.6299999999999994</v>
      </c>
      <c r="S67" s="347"/>
      <c r="AL67" s="27">
        <f t="shared" ref="AL67:AL130" si="144">+EDATE(AL66,1)</f>
        <v>43282</v>
      </c>
      <c r="AM67" s="41" t="str">
        <f t="shared" si="140"/>
        <v>bs</v>
      </c>
      <c r="AN67" s="41">
        <f t="shared" ref="AN67:AN130" si="145">+AN66+1</f>
        <v>71</v>
      </c>
      <c r="AO67" s="41">
        <f t="shared" si="119"/>
        <v>102</v>
      </c>
      <c r="AP67" s="41">
        <f t="shared" ref="AP67:AP130" si="146">+AP66+1</f>
        <v>67</v>
      </c>
      <c r="AQ67" s="41" t="str">
        <f t="shared" si="120"/>
        <v>bo</v>
      </c>
      <c r="AS67" s="139">
        <v>42217</v>
      </c>
      <c r="AT67" s="142">
        <v>336</v>
      </c>
      <c r="AU67" s="142">
        <v>408</v>
      </c>
      <c r="AV67" s="142">
        <v>504</v>
      </c>
      <c r="AW67" s="142">
        <v>160</v>
      </c>
      <c r="AX67" s="142">
        <v>80</v>
      </c>
      <c r="AY67" s="142">
        <v>168</v>
      </c>
      <c r="AZ67" s="142">
        <f t="shared" si="30"/>
        <v>744</v>
      </c>
    </row>
    <row r="68" spans="1:52">
      <c r="A68" s="60">
        <f t="shared" si="41"/>
        <v>68</v>
      </c>
      <c r="C68" s="290" t="s">
        <v>249</v>
      </c>
      <c r="D68" s="282">
        <f ca="1">+D51</f>
        <v>52577</v>
      </c>
      <c r="E68" s="282">
        <f t="shared" ref="E68:G68" ca="1" si="147">+E51</f>
        <v>52577</v>
      </c>
      <c r="F68" s="282">
        <f t="shared" ca="1" si="147"/>
        <v>52577</v>
      </c>
      <c r="G68" s="282">
        <f t="shared" ca="1" si="147"/>
        <v>52577</v>
      </c>
      <c r="H68" s="282">
        <f t="shared" ref="H68:P68" ca="1" si="148">+H51</f>
        <v>52577</v>
      </c>
      <c r="I68" s="282">
        <f t="shared" ca="1" si="148"/>
        <v>52577</v>
      </c>
      <c r="J68" s="282">
        <f t="shared" ca="1" si="148"/>
        <v>52577</v>
      </c>
      <c r="K68" s="282">
        <f t="shared" ca="1" si="148"/>
        <v>52577</v>
      </c>
      <c r="L68" s="282">
        <f t="shared" ca="1" si="148"/>
        <v>52577</v>
      </c>
      <c r="M68" s="282">
        <f t="shared" ca="1" si="148"/>
        <v>52577</v>
      </c>
      <c r="N68" s="282">
        <f t="shared" ca="1" si="148"/>
        <v>52577</v>
      </c>
      <c r="O68" s="282">
        <f t="shared" ca="1" si="148"/>
        <v>52577</v>
      </c>
      <c r="P68" s="282">
        <f t="shared" ca="1" si="148"/>
        <v>52577</v>
      </c>
      <c r="Q68" s="282">
        <f t="shared" ref="Q68:R68" ca="1" si="149">+Q51</f>
        <v>52577</v>
      </c>
      <c r="R68" s="282">
        <f t="shared" ca="1" si="149"/>
        <v>52577</v>
      </c>
      <c r="S68" s="344"/>
      <c r="AL68" s="27">
        <f t="shared" si="144"/>
        <v>43313</v>
      </c>
      <c r="AM68" s="41" t="str">
        <f t="shared" si="140"/>
        <v>bt</v>
      </c>
      <c r="AN68" s="41">
        <f t="shared" si="145"/>
        <v>72</v>
      </c>
      <c r="AO68" s="41">
        <f t="shared" si="119"/>
        <v>103</v>
      </c>
      <c r="AP68" s="41">
        <f t="shared" si="146"/>
        <v>68</v>
      </c>
      <c r="AQ68" s="41" t="str">
        <f t="shared" si="120"/>
        <v>bp</v>
      </c>
      <c r="AS68" s="139">
        <v>42248</v>
      </c>
      <c r="AT68" s="142">
        <v>336</v>
      </c>
      <c r="AU68" s="142">
        <v>384</v>
      </c>
      <c r="AV68" s="142">
        <v>504</v>
      </c>
      <c r="AW68" s="142">
        <v>144</v>
      </c>
      <c r="AX68" s="142">
        <v>72</v>
      </c>
      <c r="AY68" s="142">
        <v>168</v>
      </c>
      <c r="AZ68" s="142">
        <f t="shared" si="30"/>
        <v>720</v>
      </c>
    </row>
    <row r="69" spans="1:52">
      <c r="A69" s="60">
        <f t="shared" si="41"/>
        <v>69</v>
      </c>
      <c r="C69" s="291" t="s">
        <v>196</v>
      </c>
      <c r="D69" s="353">
        <f ca="1">+D67*D68</f>
        <v>72556.25999999998</v>
      </c>
      <c r="E69" s="353">
        <f t="shared" ref="E69:G69" ca="1" si="150">+E67*E68</f>
        <v>72556.25999999998</v>
      </c>
      <c r="F69" s="353">
        <f t="shared" ca="1" si="150"/>
        <v>103576.68999999999</v>
      </c>
      <c r="G69" s="353">
        <f t="shared" ca="1" si="150"/>
        <v>103576.68999999999</v>
      </c>
      <c r="H69" s="353">
        <f t="shared" ref="H69:P69" ca="1" si="151">+H67*H68</f>
        <v>105679.76999999996</v>
      </c>
      <c r="I69" s="353">
        <f t="shared" ca="1" si="151"/>
        <v>108308.61999999998</v>
      </c>
      <c r="J69" s="353">
        <f t="shared" ca="1" si="151"/>
        <v>111463.24000000003</v>
      </c>
      <c r="K69" s="353">
        <f t="shared" ca="1" si="151"/>
        <v>114092.09000000003</v>
      </c>
      <c r="L69" s="353">
        <f t="shared" ca="1" si="151"/>
        <v>117246.70999999999</v>
      </c>
      <c r="M69" s="353">
        <f t="shared" ca="1" si="151"/>
        <v>120401.32999999997</v>
      </c>
      <c r="N69" s="353">
        <f t="shared" ca="1" si="151"/>
        <v>124081.71999999999</v>
      </c>
      <c r="O69" s="353">
        <f t="shared" ca="1" si="151"/>
        <v>127236.34000000003</v>
      </c>
      <c r="P69" s="353">
        <f t="shared" ca="1" si="151"/>
        <v>130916.73000000004</v>
      </c>
      <c r="Q69" s="353">
        <f t="shared" ref="Q69:R69" ca="1" si="152">+Q67*Q68</f>
        <v>134597.11999999997</v>
      </c>
      <c r="R69" s="353">
        <f t="shared" ca="1" si="152"/>
        <v>138277.50999999998</v>
      </c>
      <c r="S69" s="344"/>
      <c r="AL69" s="27">
        <f t="shared" si="144"/>
        <v>43344</v>
      </c>
      <c r="AM69" s="41" t="str">
        <f t="shared" si="140"/>
        <v>bu</v>
      </c>
      <c r="AN69" s="41">
        <f t="shared" si="145"/>
        <v>73</v>
      </c>
      <c r="AO69" s="41">
        <f t="shared" si="119"/>
        <v>104</v>
      </c>
      <c r="AP69" s="41">
        <f t="shared" si="146"/>
        <v>69</v>
      </c>
      <c r="AQ69" s="41" t="str">
        <f t="shared" si="120"/>
        <v>bq</v>
      </c>
      <c r="AS69" s="139">
        <v>42278</v>
      </c>
      <c r="AT69" s="142">
        <v>352</v>
      </c>
      <c r="AU69" s="142">
        <v>392</v>
      </c>
      <c r="AV69" s="142">
        <v>528</v>
      </c>
      <c r="AW69" s="142">
        <v>144</v>
      </c>
      <c r="AX69" s="142">
        <v>72</v>
      </c>
      <c r="AY69" s="142">
        <v>176</v>
      </c>
      <c r="AZ69" s="142">
        <f t="shared" si="30"/>
        <v>744</v>
      </c>
    </row>
    <row r="70" spans="1:52">
      <c r="A70" s="60">
        <f t="shared" si="41"/>
        <v>70</v>
      </c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L70" s="27">
        <f t="shared" si="144"/>
        <v>43374</v>
      </c>
      <c r="AM70" s="41" t="str">
        <f t="shared" si="140"/>
        <v>bv</v>
      </c>
      <c r="AN70" s="41">
        <f t="shared" si="145"/>
        <v>74</v>
      </c>
      <c r="AO70" s="41">
        <f t="shared" si="119"/>
        <v>105</v>
      </c>
      <c r="AP70" s="41">
        <f t="shared" si="146"/>
        <v>70</v>
      </c>
      <c r="AQ70" s="41" t="str">
        <f t="shared" si="120"/>
        <v>br</v>
      </c>
      <c r="AS70" s="139">
        <v>42309</v>
      </c>
      <c r="AT70" s="142">
        <v>320</v>
      </c>
      <c r="AU70" s="142">
        <v>400</v>
      </c>
      <c r="AV70" s="142">
        <v>480</v>
      </c>
      <c r="AW70" s="142">
        <v>160</v>
      </c>
      <c r="AX70" s="142">
        <v>80</v>
      </c>
      <c r="AY70" s="142">
        <v>160</v>
      </c>
      <c r="AZ70" s="142">
        <f t="shared" si="30"/>
        <v>720</v>
      </c>
    </row>
    <row r="71" spans="1:52">
      <c r="A71" s="60">
        <f t="shared" si="41"/>
        <v>71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AL71" s="27">
        <f t="shared" si="144"/>
        <v>43405</v>
      </c>
      <c r="AM71" s="41" t="str">
        <f t="shared" si="140"/>
        <v>bw</v>
      </c>
      <c r="AN71" s="41">
        <f t="shared" si="145"/>
        <v>75</v>
      </c>
      <c r="AO71" s="41">
        <f t="shared" si="119"/>
        <v>106</v>
      </c>
      <c r="AP71" s="41">
        <f t="shared" si="146"/>
        <v>71</v>
      </c>
      <c r="AQ71" s="41" t="str">
        <f t="shared" si="120"/>
        <v>bs</v>
      </c>
      <c r="AS71" s="139">
        <v>42339</v>
      </c>
      <c r="AT71" s="142">
        <v>352</v>
      </c>
      <c r="AU71" s="142">
        <v>392</v>
      </c>
      <c r="AV71" s="142">
        <v>528</v>
      </c>
      <c r="AW71" s="142">
        <v>144</v>
      </c>
      <c r="AX71" s="142">
        <v>72</v>
      </c>
      <c r="AY71" s="142">
        <v>176</v>
      </c>
      <c r="AZ71" s="142">
        <f t="shared" si="30"/>
        <v>744</v>
      </c>
    </row>
    <row r="72" spans="1:52">
      <c r="A72" s="60">
        <f t="shared" si="41"/>
        <v>72</v>
      </c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4"/>
      <c r="AL72" s="27">
        <f t="shared" si="144"/>
        <v>43435</v>
      </c>
      <c r="AM72" s="41" t="str">
        <f t="shared" si="140"/>
        <v>bx</v>
      </c>
      <c r="AN72" s="41">
        <f t="shared" si="145"/>
        <v>76</v>
      </c>
      <c r="AO72" s="41">
        <f t="shared" si="119"/>
        <v>107</v>
      </c>
      <c r="AP72" s="41">
        <f t="shared" si="146"/>
        <v>72</v>
      </c>
      <c r="AQ72" s="41" t="str">
        <f t="shared" si="120"/>
        <v>bt</v>
      </c>
      <c r="AS72" s="140">
        <v>42370</v>
      </c>
      <c r="AT72" s="143">
        <v>320</v>
      </c>
      <c r="AU72" s="143">
        <v>424</v>
      </c>
      <c r="AV72" s="143">
        <v>480</v>
      </c>
      <c r="AW72" s="143">
        <v>176</v>
      </c>
      <c r="AX72" s="143">
        <v>88</v>
      </c>
      <c r="AY72" s="143">
        <v>160</v>
      </c>
      <c r="AZ72" s="143">
        <f t="shared" si="30"/>
        <v>744</v>
      </c>
    </row>
    <row r="73" spans="1:52">
      <c r="A73" s="60">
        <f t="shared" si="41"/>
        <v>73</v>
      </c>
      <c r="AL73" s="27">
        <f t="shared" si="144"/>
        <v>43466</v>
      </c>
      <c r="AM73" s="41" t="str">
        <f t="shared" si="140"/>
        <v>by</v>
      </c>
      <c r="AN73" s="41">
        <f t="shared" si="145"/>
        <v>77</v>
      </c>
      <c r="AO73" s="41">
        <f t="shared" si="119"/>
        <v>108</v>
      </c>
      <c r="AP73" s="41">
        <f t="shared" si="146"/>
        <v>73</v>
      </c>
      <c r="AQ73" s="41" t="str">
        <f t="shared" si="120"/>
        <v>bu</v>
      </c>
      <c r="AS73" s="140">
        <v>42401</v>
      </c>
      <c r="AT73" s="143">
        <v>336</v>
      </c>
      <c r="AU73" s="143">
        <v>360</v>
      </c>
      <c r="AV73" s="143">
        <v>504</v>
      </c>
      <c r="AW73" s="143">
        <v>128</v>
      </c>
      <c r="AX73" s="143">
        <v>64</v>
      </c>
      <c r="AY73" s="143">
        <v>168</v>
      </c>
      <c r="AZ73" s="143">
        <f t="shared" si="30"/>
        <v>696</v>
      </c>
    </row>
    <row r="74" spans="1:52">
      <c r="A74" s="60">
        <f t="shared" si="41"/>
        <v>74</v>
      </c>
      <c r="AL74" s="27">
        <f t="shared" si="144"/>
        <v>43497</v>
      </c>
      <c r="AM74" s="41" t="str">
        <f t="shared" si="140"/>
        <v>bz</v>
      </c>
      <c r="AN74" s="41">
        <f t="shared" si="145"/>
        <v>78</v>
      </c>
      <c r="AO74" s="41">
        <f t="shared" si="119"/>
        <v>109</v>
      </c>
      <c r="AP74" s="41">
        <f t="shared" si="146"/>
        <v>74</v>
      </c>
      <c r="AQ74" s="41" t="str">
        <f t="shared" si="120"/>
        <v>bv</v>
      </c>
      <c r="AS74" s="140">
        <v>42430</v>
      </c>
      <c r="AT74" s="143">
        <v>368</v>
      </c>
      <c r="AU74" s="143">
        <v>376</v>
      </c>
      <c r="AV74" s="143">
        <v>552</v>
      </c>
      <c r="AW74" s="143">
        <v>128</v>
      </c>
      <c r="AX74" s="143">
        <v>64</v>
      </c>
      <c r="AY74" s="143">
        <v>184</v>
      </c>
      <c r="AZ74" s="143">
        <f t="shared" si="30"/>
        <v>744</v>
      </c>
    </row>
    <row r="75" spans="1:52">
      <c r="A75" s="60">
        <f t="shared" si="41"/>
        <v>75</v>
      </c>
      <c r="AL75" s="27">
        <f t="shared" si="144"/>
        <v>43525</v>
      </c>
      <c r="AM75" s="41" t="str">
        <f t="shared" si="140"/>
        <v>ca</v>
      </c>
      <c r="AN75" s="41">
        <f t="shared" si="145"/>
        <v>79</v>
      </c>
      <c r="AO75" s="41">
        <f t="shared" si="119"/>
        <v>110</v>
      </c>
      <c r="AP75" s="41">
        <f t="shared" si="146"/>
        <v>75</v>
      </c>
      <c r="AQ75" s="41" t="str">
        <f t="shared" si="120"/>
        <v>bw</v>
      </c>
      <c r="AS75" s="140">
        <v>42461</v>
      </c>
      <c r="AT75" s="143">
        <v>336</v>
      </c>
      <c r="AU75" s="143">
        <v>384</v>
      </c>
      <c r="AV75" s="143">
        <v>504</v>
      </c>
      <c r="AW75" s="143">
        <v>144</v>
      </c>
      <c r="AX75" s="143">
        <v>72</v>
      </c>
      <c r="AY75" s="143">
        <v>168</v>
      </c>
      <c r="AZ75" s="143">
        <f t="shared" si="30"/>
        <v>720</v>
      </c>
    </row>
    <row r="76" spans="1:52">
      <c r="A76" s="60">
        <f t="shared" si="41"/>
        <v>76</v>
      </c>
      <c r="AL76" s="27">
        <f t="shared" si="144"/>
        <v>43556</v>
      </c>
      <c r="AM76" s="41" t="str">
        <f t="shared" si="140"/>
        <v>cb</v>
      </c>
      <c r="AN76" s="41">
        <f t="shared" si="145"/>
        <v>80</v>
      </c>
      <c r="AO76" s="41">
        <f t="shared" si="119"/>
        <v>111</v>
      </c>
      <c r="AP76" s="41">
        <f t="shared" si="146"/>
        <v>76</v>
      </c>
      <c r="AQ76" s="41" t="str">
        <f t="shared" si="120"/>
        <v>bx</v>
      </c>
      <c r="AS76" s="140">
        <v>42491</v>
      </c>
      <c r="AT76" s="143">
        <v>336</v>
      </c>
      <c r="AU76" s="143">
        <v>408</v>
      </c>
      <c r="AV76" s="143">
        <v>504</v>
      </c>
      <c r="AW76" s="143">
        <v>160</v>
      </c>
      <c r="AX76" s="143">
        <v>80</v>
      </c>
      <c r="AY76" s="143">
        <v>168</v>
      </c>
      <c r="AZ76" s="143">
        <f t="shared" si="30"/>
        <v>744</v>
      </c>
    </row>
    <row r="77" spans="1:52">
      <c r="A77" s="60">
        <f t="shared" si="41"/>
        <v>77</v>
      </c>
      <c r="AL77" s="27">
        <f t="shared" si="144"/>
        <v>43586</v>
      </c>
      <c r="AM77" s="41" t="str">
        <f t="shared" si="140"/>
        <v>cc</v>
      </c>
      <c r="AN77" s="41">
        <f t="shared" si="145"/>
        <v>81</v>
      </c>
      <c r="AO77" s="41">
        <f t="shared" si="119"/>
        <v>112</v>
      </c>
      <c r="AP77" s="41">
        <f t="shared" si="146"/>
        <v>77</v>
      </c>
      <c r="AQ77" s="41" t="str">
        <f t="shared" si="120"/>
        <v>by</v>
      </c>
      <c r="AS77" s="140">
        <v>42522</v>
      </c>
      <c r="AT77" s="143">
        <v>352</v>
      </c>
      <c r="AU77" s="143">
        <v>368</v>
      </c>
      <c r="AV77" s="143">
        <v>528</v>
      </c>
      <c r="AW77" s="143">
        <v>128</v>
      </c>
      <c r="AX77" s="143">
        <v>64</v>
      </c>
      <c r="AY77" s="143">
        <v>176</v>
      </c>
      <c r="AZ77" s="143">
        <f t="shared" ref="AZ77:AZ131" si="153">+AT77+AU77</f>
        <v>720</v>
      </c>
    </row>
    <row r="78" spans="1:52">
      <c r="A78" s="60">
        <f t="shared" si="41"/>
        <v>78</v>
      </c>
      <c r="AL78" s="27">
        <f t="shared" si="144"/>
        <v>43617</v>
      </c>
      <c r="AM78" s="41" t="str">
        <f t="shared" si="140"/>
        <v>cd</v>
      </c>
      <c r="AN78" s="41">
        <f t="shared" si="145"/>
        <v>82</v>
      </c>
      <c r="AO78" s="41">
        <f t="shared" si="119"/>
        <v>113</v>
      </c>
      <c r="AP78" s="41">
        <f t="shared" si="146"/>
        <v>78</v>
      </c>
      <c r="AQ78" s="41" t="str">
        <f t="shared" si="120"/>
        <v>bz</v>
      </c>
      <c r="AS78" s="140">
        <v>42552</v>
      </c>
      <c r="AT78" s="143">
        <v>320</v>
      </c>
      <c r="AU78" s="143">
        <v>424</v>
      </c>
      <c r="AV78" s="143">
        <v>480</v>
      </c>
      <c r="AW78" s="143">
        <v>176</v>
      </c>
      <c r="AX78" s="143">
        <v>88</v>
      </c>
      <c r="AY78" s="143">
        <v>160</v>
      </c>
      <c r="AZ78" s="143">
        <f t="shared" si="153"/>
        <v>744</v>
      </c>
    </row>
    <row r="79" spans="1:52">
      <c r="A79" s="60">
        <f t="shared" si="41"/>
        <v>79</v>
      </c>
      <c r="AL79" s="27">
        <f t="shared" si="144"/>
        <v>43647</v>
      </c>
      <c r="AM79" s="41" t="str">
        <f t="shared" si="140"/>
        <v>ce</v>
      </c>
      <c r="AN79" s="41">
        <f t="shared" si="145"/>
        <v>83</v>
      </c>
      <c r="AO79" s="41">
        <f t="shared" si="119"/>
        <v>114</v>
      </c>
      <c r="AP79" s="41">
        <f t="shared" si="146"/>
        <v>79</v>
      </c>
      <c r="AQ79" s="41" t="str">
        <f>+"c"&amp;AQ1</f>
        <v>ca</v>
      </c>
      <c r="AS79" s="140">
        <v>42583</v>
      </c>
      <c r="AT79" s="143">
        <v>368</v>
      </c>
      <c r="AU79" s="143">
        <v>376</v>
      </c>
      <c r="AV79" s="143">
        <v>552</v>
      </c>
      <c r="AW79" s="143">
        <v>128</v>
      </c>
      <c r="AX79" s="143">
        <v>64</v>
      </c>
      <c r="AY79" s="143">
        <v>184</v>
      </c>
      <c r="AZ79" s="143">
        <f t="shared" si="153"/>
        <v>744</v>
      </c>
    </row>
    <row r="80" spans="1:52">
      <c r="A80" s="60">
        <f t="shared" si="41"/>
        <v>80</v>
      </c>
      <c r="AL80" s="27">
        <f t="shared" si="144"/>
        <v>43678</v>
      </c>
      <c r="AM80" s="41" t="str">
        <f t="shared" si="140"/>
        <v>cf</v>
      </c>
      <c r="AN80" s="41">
        <f t="shared" si="145"/>
        <v>84</v>
      </c>
      <c r="AO80" s="41">
        <f t="shared" si="119"/>
        <v>115</v>
      </c>
      <c r="AP80" s="41">
        <f t="shared" si="146"/>
        <v>80</v>
      </c>
      <c r="AQ80" s="41" t="str">
        <f t="shared" ref="AQ80:AQ104" si="154">+"c"&amp;AQ2</f>
        <v>cb</v>
      </c>
      <c r="AS80" s="140">
        <v>42614</v>
      </c>
      <c r="AT80" s="143">
        <v>336</v>
      </c>
      <c r="AU80" s="143">
        <v>384</v>
      </c>
      <c r="AV80" s="143">
        <v>504</v>
      </c>
      <c r="AW80" s="143">
        <v>144</v>
      </c>
      <c r="AX80" s="143">
        <v>72</v>
      </c>
      <c r="AY80" s="143">
        <v>168</v>
      </c>
      <c r="AZ80" s="143">
        <f t="shared" si="153"/>
        <v>720</v>
      </c>
    </row>
    <row r="81" spans="1:52">
      <c r="A81" s="60">
        <f t="shared" si="41"/>
        <v>81</v>
      </c>
      <c r="AL81" s="27">
        <f t="shared" si="144"/>
        <v>43709</v>
      </c>
      <c r="AM81" s="41" t="str">
        <f t="shared" si="140"/>
        <v>cg</v>
      </c>
      <c r="AN81" s="41">
        <f t="shared" si="145"/>
        <v>85</v>
      </c>
      <c r="AO81" s="41">
        <f t="shared" si="119"/>
        <v>116</v>
      </c>
      <c r="AP81" s="41">
        <f t="shared" si="146"/>
        <v>81</v>
      </c>
      <c r="AQ81" s="41" t="str">
        <f t="shared" si="154"/>
        <v>cc</v>
      </c>
      <c r="AS81" s="140">
        <v>42644</v>
      </c>
      <c r="AT81" s="143">
        <v>336</v>
      </c>
      <c r="AU81" s="143">
        <v>408</v>
      </c>
      <c r="AV81" s="143">
        <v>504</v>
      </c>
      <c r="AW81" s="143">
        <v>160</v>
      </c>
      <c r="AX81" s="143">
        <v>80</v>
      </c>
      <c r="AY81" s="143">
        <v>168</v>
      </c>
      <c r="AZ81" s="143">
        <f t="shared" si="153"/>
        <v>744</v>
      </c>
    </row>
    <row r="82" spans="1:52">
      <c r="AL82" s="27">
        <f t="shared" si="144"/>
        <v>43739</v>
      </c>
      <c r="AM82" s="41" t="str">
        <f t="shared" si="140"/>
        <v>ch</v>
      </c>
      <c r="AN82" s="41">
        <f t="shared" si="145"/>
        <v>86</v>
      </c>
      <c r="AO82" s="41">
        <f t="shared" si="119"/>
        <v>117</v>
      </c>
      <c r="AP82" s="41">
        <f t="shared" si="146"/>
        <v>82</v>
      </c>
      <c r="AQ82" s="41" t="str">
        <f t="shared" si="154"/>
        <v>cd</v>
      </c>
      <c r="AS82" s="140">
        <v>42675</v>
      </c>
      <c r="AT82" s="143">
        <v>336</v>
      </c>
      <c r="AU82" s="143">
        <v>384</v>
      </c>
      <c r="AV82" s="143">
        <v>504</v>
      </c>
      <c r="AW82" s="143">
        <v>144</v>
      </c>
      <c r="AX82" s="143">
        <v>72</v>
      </c>
      <c r="AY82" s="143">
        <v>168</v>
      </c>
      <c r="AZ82" s="143">
        <f t="shared" si="153"/>
        <v>720</v>
      </c>
    </row>
    <row r="83" spans="1:52">
      <c r="AL83" s="27">
        <f t="shared" si="144"/>
        <v>43770</v>
      </c>
      <c r="AM83" s="41" t="str">
        <f t="shared" si="140"/>
        <v>ci</v>
      </c>
      <c r="AN83" s="41">
        <f t="shared" si="145"/>
        <v>87</v>
      </c>
      <c r="AO83" s="41">
        <f t="shared" si="119"/>
        <v>118</v>
      </c>
      <c r="AP83" s="41">
        <f t="shared" si="146"/>
        <v>83</v>
      </c>
      <c r="AQ83" s="41" t="str">
        <f t="shared" si="154"/>
        <v>ce</v>
      </c>
      <c r="AS83" s="140">
        <v>42705</v>
      </c>
      <c r="AT83" s="143">
        <v>336</v>
      </c>
      <c r="AU83" s="143">
        <v>408</v>
      </c>
      <c r="AV83" s="143">
        <v>504</v>
      </c>
      <c r="AW83" s="143">
        <v>160</v>
      </c>
      <c r="AX83" s="143">
        <v>80</v>
      </c>
      <c r="AY83" s="143">
        <v>168</v>
      </c>
      <c r="AZ83" s="143">
        <f t="shared" si="153"/>
        <v>744</v>
      </c>
    </row>
    <row r="84" spans="1:52">
      <c r="AL84" s="27">
        <f t="shared" si="144"/>
        <v>43800</v>
      </c>
      <c r="AM84" s="41" t="str">
        <f t="shared" si="140"/>
        <v>cj</v>
      </c>
      <c r="AN84" s="41">
        <f t="shared" si="145"/>
        <v>88</v>
      </c>
      <c r="AO84" s="41">
        <f t="shared" si="119"/>
        <v>119</v>
      </c>
      <c r="AP84" s="41">
        <f t="shared" si="146"/>
        <v>84</v>
      </c>
      <c r="AQ84" s="41" t="str">
        <f t="shared" si="154"/>
        <v>cf</v>
      </c>
      <c r="AS84" s="139">
        <v>42736</v>
      </c>
      <c r="AT84" s="142">
        <v>336</v>
      </c>
      <c r="AU84" s="142">
        <v>408</v>
      </c>
      <c r="AV84" s="142">
        <v>504</v>
      </c>
      <c r="AW84" s="142">
        <v>160</v>
      </c>
      <c r="AX84" s="142">
        <v>80</v>
      </c>
      <c r="AY84" s="142">
        <v>168</v>
      </c>
      <c r="AZ84" s="142">
        <f t="shared" si="153"/>
        <v>744</v>
      </c>
    </row>
    <row r="85" spans="1:52">
      <c r="AL85" s="27">
        <f t="shared" si="144"/>
        <v>43831</v>
      </c>
      <c r="AM85" s="41" t="str">
        <f t="shared" si="140"/>
        <v>ck</v>
      </c>
      <c r="AN85" s="41">
        <f t="shared" si="145"/>
        <v>89</v>
      </c>
      <c r="AO85" s="41">
        <f t="shared" si="119"/>
        <v>120</v>
      </c>
      <c r="AP85" s="41">
        <f t="shared" si="146"/>
        <v>85</v>
      </c>
      <c r="AQ85" s="41" t="str">
        <f t="shared" si="154"/>
        <v>cg</v>
      </c>
      <c r="AS85" s="139">
        <v>42767</v>
      </c>
      <c r="AT85" s="142">
        <v>320</v>
      </c>
      <c r="AU85" s="142">
        <v>352</v>
      </c>
      <c r="AV85" s="142">
        <v>480</v>
      </c>
      <c r="AW85" s="142">
        <v>128</v>
      </c>
      <c r="AX85" s="142">
        <v>64</v>
      </c>
      <c r="AY85" s="142">
        <v>160</v>
      </c>
      <c r="AZ85" s="142">
        <f t="shared" si="153"/>
        <v>672</v>
      </c>
    </row>
    <row r="86" spans="1:52">
      <c r="AL86" s="27">
        <f t="shared" si="144"/>
        <v>43862</v>
      </c>
      <c r="AM86" s="41" t="str">
        <f t="shared" si="140"/>
        <v>cl</v>
      </c>
      <c r="AN86" s="41">
        <f t="shared" si="145"/>
        <v>90</v>
      </c>
      <c r="AO86" s="41">
        <f t="shared" si="119"/>
        <v>121</v>
      </c>
      <c r="AP86" s="41">
        <f t="shared" si="146"/>
        <v>86</v>
      </c>
      <c r="AQ86" s="41" t="str">
        <f t="shared" si="154"/>
        <v>ch</v>
      </c>
      <c r="AS86" s="139">
        <v>42795</v>
      </c>
      <c r="AT86" s="142">
        <v>368</v>
      </c>
      <c r="AU86" s="142">
        <v>376</v>
      </c>
      <c r="AV86" s="142">
        <v>552</v>
      </c>
      <c r="AW86" s="142">
        <v>128</v>
      </c>
      <c r="AX86" s="142">
        <v>64</v>
      </c>
      <c r="AY86" s="142">
        <v>184</v>
      </c>
      <c r="AZ86" s="142">
        <f t="shared" si="153"/>
        <v>744</v>
      </c>
    </row>
    <row r="87" spans="1:52">
      <c r="AL87" s="27">
        <f t="shared" si="144"/>
        <v>43891</v>
      </c>
      <c r="AM87" s="41" t="str">
        <f t="shared" si="140"/>
        <v>cm</v>
      </c>
      <c r="AN87" s="41">
        <f t="shared" si="145"/>
        <v>91</v>
      </c>
      <c r="AO87" s="41">
        <f t="shared" ref="AO87:AO118" si="155">+MATCH(AL87,$AS$1:$AS$131)</f>
        <v>122</v>
      </c>
      <c r="AP87" s="41">
        <f t="shared" si="146"/>
        <v>87</v>
      </c>
      <c r="AQ87" s="41" t="str">
        <f t="shared" si="154"/>
        <v>ci</v>
      </c>
      <c r="AS87" s="139">
        <v>42826</v>
      </c>
      <c r="AT87" s="142">
        <v>320</v>
      </c>
      <c r="AU87" s="142">
        <v>400</v>
      </c>
      <c r="AV87" s="142">
        <v>480</v>
      </c>
      <c r="AW87" s="142">
        <v>160</v>
      </c>
      <c r="AX87" s="142">
        <v>80</v>
      </c>
      <c r="AY87" s="142">
        <v>160</v>
      </c>
      <c r="AZ87" s="142">
        <f t="shared" si="153"/>
        <v>720</v>
      </c>
    </row>
    <row r="88" spans="1:52">
      <c r="AL88" s="27">
        <f t="shared" si="144"/>
        <v>43922</v>
      </c>
      <c r="AM88" s="41" t="str">
        <f t="shared" si="140"/>
        <v>cn</v>
      </c>
      <c r="AN88" s="41">
        <f t="shared" si="145"/>
        <v>92</v>
      </c>
      <c r="AO88" s="41">
        <f t="shared" si="155"/>
        <v>123</v>
      </c>
      <c r="AP88" s="41">
        <f t="shared" si="146"/>
        <v>88</v>
      </c>
      <c r="AQ88" s="41" t="str">
        <f t="shared" si="154"/>
        <v>cj</v>
      </c>
      <c r="AS88" s="139">
        <v>42856</v>
      </c>
      <c r="AT88" s="142">
        <v>352</v>
      </c>
      <c r="AU88" s="142">
        <v>392</v>
      </c>
      <c r="AV88" s="142">
        <v>528</v>
      </c>
      <c r="AW88" s="142">
        <v>144</v>
      </c>
      <c r="AX88" s="142">
        <v>72</v>
      </c>
      <c r="AY88" s="142">
        <v>176</v>
      </c>
      <c r="AZ88" s="142">
        <f t="shared" si="153"/>
        <v>744</v>
      </c>
    </row>
    <row r="89" spans="1:52">
      <c r="AL89" s="27">
        <f t="shared" si="144"/>
        <v>43952</v>
      </c>
      <c r="AM89" s="41" t="str">
        <f t="shared" si="140"/>
        <v>co</v>
      </c>
      <c r="AN89" s="41">
        <f t="shared" si="145"/>
        <v>93</v>
      </c>
      <c r="AO89" s="41">
        <f t="shared" si="155"/>
        <v>124</v>
      </c>
      <c r="AP89" s="41">
        <f t="shared" si="146"/>
        <v>89</v>
      </c>
      <c r="AQ89" s="41" t="str">
        <f t="shared" si="154"/>
        <v>ck</v>
      </c>
      <c r="AS89" s="139">
        <v>42887</v>
      </c>
      <c r="AT89" s="142">
        <v>352</v>
      </c>
      <c r="AU89" s="142">
        <v>368</v>
      </c>
      <c r="AV89" s="142">
        <v>528</v>
      </c>
      <c r="AW89" s="142">
        <v>128</v>
      </c>
      <c r="AX89" s="142">
        <v>64</v>
      </c>
      <c r="AY89" s="142">
        <v>176</v>
      </c>
      <c r="AZ89" s="142">
        <f t="shared" si="153"/>
        <v>720</v>
      </c>
    </row>
    <row r="90" spans="1:52">
      <c r="AL90" s="27">
        <f t="shared" si="144"/>
        <v>43983</v>
      </c>
      <c r="AM90" s="41" t="str">
        <f t="shared" si="140"/>
        <v>cp</v>
      </c>
      <c r="AN90" s="41">
        <f t="shared" si="145"/>
        <v>94</v>
      </c>
      <c r="AO90" s="41">
        <f t="shared" si="155"/>
        <v>125</v>
      </c>
      <c r="AP90" s="41">
        <f t="shared" si="146"/>
        <v>90</v>
      </c>
      <c r="AQ90" s="41" t="str">
        <f t="shared" si="154"/>
        <v>cl</v>
      </c>
      <c r="AS90" s="139">
        <v>42917</v>
      </c>
      <c r="AT90" s="142">
        <v>320</v>
      </c>
      <c r="AU90" s="142">
        <v>424</v>
      </c>
      <c r="AV90" s="142">
        <v>480</v>
      </c>
      <c r="AW90" s="142">
        <v>176</v>
      </c>
      <c r="AX90" s="142">
        <v>88</v>
      </c>
      <c r="AY90" s="142">
        <v>160</v>
      </c>
      <c r="AZ90" s="142">
        <f t="shared" si="153"/>
        <v>744</v>
      </c>
    </row>
    <row r="91" spans="1:52">
      <c r="AL91" s="27">
        <f t="shared" si="144"/>
        <v>44013</v>
      </c>
      <c r="AM91" s="41" t="str">
        <f t="shared" si="140"/>
        <v>cq</v>
      </c>
      <c r="AN91" s="41">
        <f t="shared" si="145"/>
        <v>95</v>
      </c>
      <c r="AO91" s="41">
        <f t="shared" si="155"/>
        <v>126</v>
      </c>
      <c r="AP91" s="41">
        <f t="shared" si="146"/>
        <v>91</v>
      </c>
      <c r="AQ91" s="41" t="str">
        <f t="shared" si="154"/>
        <v>cm</v>
      </c>
      <c r="AS91" s="139">
        <v>42948</v>
      </c>
      <c r="AT91" s="142">
        <v>368</v>
      </c>
      <c r="AU91" s="142">
        <v>376</v>
      </c>
      <c r="AV91" s="142">
        <v>552</v>
      </c>
      <c r="AW91" s="142">
        <v>128</v>
      </c>
      <c r="AX91" s="142">
        <v>64</v>
      </c>
      <c r="AY91" s="142">
        <v>184</v>
      </c>
      <c r="AZ91" s="142">
        <f t="shared" si="153"/>
        <v>744</v>
      </c>
    </row>
    <row r="92" spans="1:52">
      <c r="AL92" s="27">
        <f t="shared" si="144"/>
        <v>44044</v>
      </c>
      <c r="AM92" s="41" t="str">
        <f t="shared" si="140"/>
        <v>cr</v>
      </c>
      <c r="AN92" s="41">
        <f t="shared" si="145"/>
        <v>96</v>
      </c>
      <c r="AO92" s="41">
        <f t="shared" si="155"/>
        <v>127</v>
      </c>
      <c r="AP92" s="41">
        <f t="shared" si="146"/>
        <v>92</v>
      </c>
      <c r="AQ92" s="41" t="str">
        <f t="shared" si="154"/>
        <v>cn</v>
      </c>
      <c r="AS92" s="139">
        <v>42979</v>
      </c>
      <c r="AT92" s="142">
        <v>320</v>
      </c>
      <c r="AU92" s="142">
        <v>400</v>
      </c>
      <c r="AV92" s="142">
        <v>480</v>
      </c>
      <c r="AW92" s="142">
        <v>160</v>
      </c>
      <c r="AX92" s="142">
        <v>80</v>
      </c>
      <c r="AY92" s="142">
        <v>160</v>
      </c>
      <c r="AZ92" s="142">
        <f t="shared" si="153"/>
        <v>720</v>
      </c>
    </row>
    <row r="93" spans="1:52">
      <c r="AL93" s="27">
        <f t="shared" si="144"/>
        <v>44075</v>
      </c>
      <c r="AM93" s="41" t="str">
        <f t="shared" si="140"/>
        <v>cs</v>
      </c>
      <c r="AN93" s="41">
        <f t="shared" si="145"/>
        <v>97</v>
      </c>
      <c r="AO93" s="41">
        <f t="shared" si="155"/>
        <v>128</v>
      </c>
      <c r="AP93" s="41">
        <f t="shared" si="146"/>
        <v>93</v>
      </c>
      <c r="AQ93" s="41" t="str">
        <f t="shared" si="154"/>
        <v>co</v>
      </c>
      <c r="AS93" s="139">
        <v>43009</v>
      </c>
      <c r="AT93" s="142">
        <v>352</v>
      </c>
      <c r="AU93" s="142">
        <v>392</v>
      </c>
      <c r="AV93" s="142">
        <v>528</v>
      </c>
      <c r="AW93" s="142">
        <v>144</v>
      </c>
      <c r="AX93" s="142">
        <v>72</v>
      </c>
      <c r="AY93" s="142">
        <v>176</v>
      </c>
      <c r="AZ93" s="142">
        <f t="shared" si="153"/>
        <v>744</v>
      </c>
    </row>
    <row r="94" spans="1:52">
      <c r="AL94" s="27">
        <f t="shared" si="144"/>
        <v>44105</v>
      </c>
      <c r="AM94" s="41" t="str">
        <f t="shared" si="140"/>
        <v>ct</v>
      </c>
      <c r="AN94" s="41">
        <f t="shared" si="145"/>
        <v>98</v>
      </c>
      <c r="AO94" s="41">
        <f t="shared" si="155"/>
        <v>129</v>
      </c>
      <c r="AP94" s="41">
        <f t="shared" si="146"/>
        <v>94</v>
      </c>
      <c r="AQ94" s="41" t="str">
        <f t="shared" si="154"/>
        <v>cp</v>
      </c>
      <c r="AS94" s="139">
        <v>43040</v>
      </c>
      <c r="AT94" s="142">
        <v>336</v>
      </c>
      <c r="AU94" s="142">
        <v>384</v>
      </c>
      <c r="AV94" s="142">
        <v>504</v>
      </c>
      <c r="AW94" s="142">
        <v>144</v>
      </c>
      <c r="AX94" s="142">
        <v>72</v>
      </c>
      <c r="AY94" s="142">
        <v>168</v>
      </c>
      <c r="AZ94" s="142">
        <f t="shared" si="153"/>
        <v>720</v>
      </c>
    </row>
    <row r="95" spans="1:52">
      <c r="AL95" s="27">
        <f t="shared" si="144"/>
        <v>44136</v>
      </c>
      <c r="AM95" s="41" t="str">
        <f t="shared" si="140"/>
        <v>cu</v>
      </c>
      <c r="AN95" s="41">
        <f t="shared" si="145"/>
        <v>99</v>
      </c>
      <c r="AO95" s="41">
        <f t="shared" si="155"/>
        <v>130</v>
      </c>
      <c r="AP95" s="41">
        <f t="shared" si="146"/>
        <v>95</v>
      </c>
      <c r="AQ95" s="41" t="str">
        <f t="shared" si="154"/>
        <v>cq</v>
      </c>
      <c r="AS95" s="139">
        <v>43070</v>
      </c>
      <c r="AT95" s="142">
        <v>320</v>
      </c>
      <c r="AU95" s="142">
        <v>424</v>
      </c>
      <c r="AV95" s="142">
        <v>480</v>
      </c>
      <c r="AW95" s="142">
        <v>176</v>
      </c>
      <c r="AX95" s="142">
        <v>88</v>
      </c>
      <c r="AY95" s="142">
        <v>160</v>
      </c>
      <c r="AZ95" s="142">
        <f t="shared" si="153"/>
        <v>744</v>
      </c>
    </row>
    <row r="96" spans="1:52">
      <c r="AL96" s="27">
        <f t="shared" si="144"/>
        <v>44166</v>
      </c>
      <c r="AM96" s="41" t="str">
        <f t="shared" si="140"/>
        <v>cv</v>
      </c>
      <c r="AN96" s="41">
        <f t="shared" si="145"/>
        <v>100</v>
      </c>
      <c r="AO96" s="41">
        <f t="shared" si="155"/>
        <v>131</v>
      </c>
      <c r="AP96" s="41">
        <f t="shared" si="146"/>
        <v>96</v>
      </c>
      <c r="AQ96" s="41" t="str">
        <f t="shared" si="154"/>
        <v>cr</v>
      </c>
      <c r="AS96" s="140">
        <v>43101</v>
      </c>
      <c r="AT96" s="143">
        <v>352</v>
      </c>
      <c r="AU96" s="143">
        <v>392</v>
      </c>
      <c r="AV96" s="143">
        <v>528</v>
      </c>
      <c r="AW96" s="143">
        <v>144</v>
      </c>
      <c r="AX96" s="143">
        <v>72</v>
      </c>
      <c r="AY96" s="143">
        <v>176</v>
      </c>
      <c r="AZ96" s="143">
        <f t="shared" si="153"/>
        <v>744</v>
      </c>
    </row>
    <row r="97" spans="38:52">
      <c r="AL97" s="27">
        <f t="shared" si="144"/>
        <v>44197</v>
      </c>
      <c r="AM97" s="41" t="str">
        <f t="shared" ref="AM97:AM128" si="156">+VLOOKUP(AN97,$AP$1:$AQ$197,2,FALSE)</f>
        <v>cw</v>
      </c>
      <c r="AN97" s="41">
        <f t="shared" si="145"/>
        <v>101</v>
      </c>
      <c r="AO97" s="41">
        <f t="shared" si="155"/>
        <v>131</v>
      </c>
      <c r="AP97" s="41">
        <f t="shared" si="146"/>
        <v>97</v>
      </c>
      <c r="AQ97" s="41" t="str">
        <f t="shared" si="154"/>
        <v>cs</v>
      </c>
      <c r="AS97" s="140">
        <v>43132</v>
      </c>
      <c r="AT97" s="143">
        <v>320</v>
      </c>
      <c r="AU97" s="143">
        <v>352</v>
      </c>
      <c r="AV97" s="143">
        <v>480</v>
      </c>
      <c r="AW97" s="143">
        <v>128</v>
      </c>
      <c r="AX97" s="143">
        <v>64</v>
      </c>
      <c r="AY97" s="143">
        <v>160</v>
      </c>
      <c r="AZ97" s="143">
        <f t="shared" si="153"/>
        <v>672</v>
      </c>
    </row>
    <row r="98" spans="38:52">
      <c r="AL98" s="27">
        <f t="shared" si="144"/>
        <v>44228</v>
      </c>
      <c r="AM98" s="41" t="str">
        <f t="shared" si="156"/>
        <v>cx</v>
      </c>
      <c r="AN98" s="41">
        <f t="shared" si="145"/>
        <v>102</v>
      </c>
      <c r="AO98" s="41">
        <f t="shared" si="155"/>
        <v>131</v>
      </c>
      <c r="AP98" s="41">
        <f t="shared" si="146"/>
        <v>98</v>
      </c>
      <c r="AQ98" s="41" t="str">
        <f t="shared" si="154"/>
        <v>ct</v>
      </c>
      <c r="AS98" s="140">
        <v>43160</v>
      </c>
      <c r="AT98" s="143">
        <v>352</v>
      </c>
      <c r="AU98" s="143">
        <v>392</v>
      </c>
      <c r="AV98" s="143">
        <v>528</v>
      </c>
      <c r="AW98" s="143">
        <v>144</v>
      </c>
      <c r="AX98" s="143">
        <v>72</v>
      </c>
      <c r="AY98" s="143">
        <v>176</v>
      </c>
      <c r="AZ98" s="143">
        <f t="shared" si="153"/>
        <v>744</v>
      </c>
    </row>
    <row r="99" spans="38:52">
      <c r="AL99" s="27">
        <f t="shared" si="144"/>
        <v>44256</v>
      </c>
      <c r="AM99" s="41" t="str">
        <f t="shared" si="156"/>
        <v>cy</v>
      </c>
      <c r="AN99" s="41">
        <f t="shared" si="145"/>
        <v>103</v>
      </c>
      <c r="AO99" s="41">
        <f t="shared" si="155"/>
        <v>131</v>
      </c>
      <c r="AP99" s="41">
        <f t="shared" si="146"/>
        <v>99</v>
      </c>
      <c r="AQ99" s="41" t="str">
        <f t="shared" si="154"/>
        <v>cu</v>
      </c>
      <c r="AS99" s="140">
        <v>43191</v>
      </c>
      <c r="AT99" s="143">
        <v>336</v>
      </c>
      <c r="AU99" s="143">
        <v>384</v>
      </c>
      <c r="AV99" s="143">
        <v>504</v>
      </c>
      <c r="AW99" s="143">
        <v>144</v>
      </c>
      <c r="AX99" s="143">
        <v>72</v>
      </c>
      <c r="AY99" s="143">
        <v>168</v>
      </c>
      <c r="AZ99" s="143">
        <f t="shared" si="153"/>
        <v>720</v>
      </c>
    </row>
    <row r="100" spans="38:52">
      <c r="AL100" s="27">
        <f t="shared" si="144"/>
        <v>44287</v>
      </c>
      <c r="AM100" s="41" t="str">
        <f t="shared" si="156"/>
        <v>cz</v>
      </c>
      <c r="AN100" s="41">
        <f t="shared" si="145"/>
        <v>104</v>
      </c>
      <c r="AO100" s="41">
        <f t="shared" si="155"/>
        <v>131</v>
      </c>
      <c r="AP100" s="41">
        <f t="shared" si="146"/>
        <v>100</v>
      </c>
      <c r="AQ100" s="41" t="str">
        <f t="shared" si="154"/>
        <v>cv</v>
      </c>
      <c r="AS100" s="140">
        <v>43221</v>
      </c>
      <c r="AT100" s="143">
        <v>352</v>
      </c>
      <c r="AU100" s="143">
        <v>392</v>
      </c>
      <c r="AV100" s="143">
        <v>528</v>
      </c>
      <c r="AW100" s="143">
        <v>144</v>
      </c>
      <c r="AX100" s="143">
        <v>72</v>
      </c>
      <c r="AY100" s="143">
        <v>176</v>
      </c>
      <c r="AZ100" s="143">
        <f t="shared" si="153"/>
        <v>744</v>
      </c>
    </row>
    <row r="101" spans="38:52">
      <c r="AL101" s="27">
        <f t="shared" si="144"/>
        <v>44317</v>
      </c>
      <c r="AM101" s="41" t="str">
        <f t="shared" si="156"/>
        <v>da</v>
      </c>
      <c r="AN101" s="41">
        <f t="shared" si="145"/>
        <v>105</v>
      </c>
      <c r="AO101" s="41">
        <f t="shared" si="155"/>
        <v>131</v>
      </c>
      <c r="AP101" s="41">
        <f t="shared" si="146"/>
        <v>101</v>
      </c>
      <c r="AQ101" s="41" t="str">
        <f t="shared" si="154"/>
        <v>cw</v>
      </c>
      <c r="AS101" s="140">
        <v>43252</v>
      </c>
      <c r="AT101" s="143">
        <v>336</v>
      </c>
      <c r="AU101" s="143">
        <v>384</v>
      </c>
      <c r="AV101" s="143">
        <v>504</v>
      </c>
      <c r="AW101" s="143">
        <v>144</v>
      </c>
      <c r="AX101" s="143">
        <v>72</v>
      </c>
      <c r="AY101" s="143">
        <v>168</v>
      </c>
      <c r="AZ101" s="143">
        <f t="shared" si="153"/>
        <v>720</v>
      </c>
    </row>
    <row r="102" spans="38:52">
      <c r="AL102" s="27">
        <f t="shared" si="144"/>
        <v>44348</v>
      </c>
      <c r="AM102" s="41" t="str">
        <f t="shared" si="156"/>
        <v>db</v>
      </c>
      <c r="AN102" s="41">
        <f t="shared" si="145"/>
        <v>106</v>
      </c>
      <c r="AO102" s="41">
        <f t="shared" si="155"/>
        <v>131</v>
      </c>
      <c r="AP102" s="41">
        <f t="shared" si="146"/>
        <v>102</v>
      </c>
      <c r="AQ102" s="41" t="str">
        <f t="shared" si="154"/>
        <v>cx</v>
      </c>
      <c r="AS102" s="140">
        <v>43282</v>
      </c>
      <c r="AT102" s="143">
        <v>336</v>
      </c>
      <c r="AU102" s="143">
        <v>408</v>
      </c>
      <c r="AV102" s="143">
        <v>504</v>
      </c>
      <c r="AW102" s="143">
        <v>160</v>
      </c>
      <c r="AX102" s="143">
        <v>80</v>
      </c>
      <c r="AY102" s="143">
        <v>168</v>
      </c>
      <c r="AZ102" s="143">
        <f t="shared" si="153"/>
        <v>744</v>
      </c>
    </row>
    <row r="103" spans="38:52">
      <c r="AL103" s="27">
        <f t="shared" si="144"/>
        <v>44378</v>
      </c>
      <c r="AM103" s="41" t="str">
        <f t="shared" si="156"/>
        <v>dc</v>
      </c>
      <c r="AN103" s="41">
        <f t="shared" si="145"/>
        <v>107</v>
      </c>
      <c r="AO103" s="41">
        <f t="shared" si="155"/>
        <v>131</v>
      </c>
      <c r="AP103" s="41">
        <f t="shared" si="146"/>
        <v>103</v>
      </c>
      <c r="AQ103" s="41" t="str">
        <f>+"c"&amp;AQ25</f>
        <v>cy</v>
      </c>
      <c r="AS103" s="140">
        <v>43313</v>
      </c>
      <c r="AT103" s="143">
        <v>368</v>
      </c>
      <c r="AU103" s="143">
        <v>376</v>
      </c>
      <c r="AV103" s="143">
        <v>552</v>
      </c>
      <c r="AW103" s="143">
        <v>128</v>
      </c>
      <c r="AX103" s="143">
        <v>64</v>
      </c>
      <c r="AY103" s="143">
        <v>184</v>
      </c>
      <c r="AZ103" s="143">
        <f t="shared" si="153"/>
        <v>744</v>
      </c>
    </row>
    <row r="104" spans="38:52">
      <c r="AL104" s="27">
        <f t="shared" si="144"/>
        <v>44409</v>
      </c>
      <c r="AM104" s="41" t="str">
        <f t="shared" si="156"/>
        <v>dd</v>
      </c>
      <c r="AN104" s="41">
        <f t="shared" si="145"/>
        <v>108</v>
      </c>
      <c r="AO104" s="41">
        <f t="shared" si="155"/>
        <v>131</v>
      </c>
      <c r="AP104" s="41">
        <f t="shared" si="146"/>
        <v>104</v>
      </c>
      <c r="AQ104" s="41" t="str">
        <f t="shared" si="154"/>
        <v>cz</v>
      </c>
      <c r="AS104" s="140">
        <v>43344</v>
      </c>
      <c r="AT104" s="143">
        <v>304</v>
      </c>
      <c r="AU104" s="143">
        <v>416</v>
      </c>
      <c r="AV104" s="143">
        <v>456</v>
      </c>
      <c r="AW104" s="143">
        <v>176</v>
      </c>
      <c r="AX104" s="143">
        <v>88</v>
      </c>
      <c r="AY104" s="143">
        <v>152</v>
      </c>
      <c r="AZ104" s="143">
        <f t="shared" si="153"/>
        <v>720</v>
      </c>
    </row>
    <row r="105" spans="38:52">
      <c r="AL105" s="27">
        <f t="shared" si="144"/>
        <v>44440</v>
      </c>
      <c r="AM105" s="41" t="str">
        <f t="shared" si="156"/>
        <v>de</v>
      </c>
      <c r="AN105" s="41">
        <f t="shared" si="145"/>
        <v>109</v>
      </c>
      <c r="AO105" s="41">
        <f t="shared" si="155"/>
        <v>131</v>
      </c>
      <c r="AP105" s="41">
        <f t="shared" si="146"/>
        <v>105</v>
      </c>
      <c r="AQ105" s="41" t="str">
        <f>+"d"&amp;AQ1</f>
        <v>da</v>
      </c>
      <c r="AS105" s="140">
        <v>43374</v>
      </c>
      <c r="AT105" s="143">
        <v>368</v>
      </c>
      <c r="AU105" s="143">
        <v>376</v>
      </c>
      <c r="AV105" s="143">
        <v>552</v>
      </c>
      <c r="AW105" s="143">
        <v>128</v>
      </c>
      <c r="AX105" s="143">
        <v>64</v>
      </c>
      <c r="AY105" s="143">
        <v>184</v>
      </c>
      <c r="AZ105" s="143">
        <f t="shared" si="153"/>
        <v>744</v>
      </c>
    </row>
    <row r="106" spans="38:52">
      <c r="AL106" s="27">
        <f t="shared" si="144"/>
        <v>44470</v>
      </c>
      <c r="AM106" s="41" t="str">
        <f t="shared" si="156"/>
        <v>df</v>
      </c>
      <c r="AN106" s="41">
        <f t="shared" si="145"/>
        <v>110</v>
      </c>
      <c r="AO106" s="41">
        <f t="shared" si="155"/>
        <v>131</v>
      </c>
      <c r="AP106" s="41">
        <f t="shared" si="146"/>
        <v>106</v>
      </c>
      <c r="AQ106" s="41" t="str">
        <f t="shared" ref="AQ106:AQ130" si="157">+"d"&amp;AQ2</f>
        <v>db</v>
      </c>
      <c r="AS106" s="140">
        <v>43405</v>
      </c>
      <c r="AT106" s="143">
        <v>336</v>
      </c>
      <c r="AU106" s="143">
        <v>384</v>
      </c>
      <c r="AV106" s="143">
        <v>504</v>
      </c>
      <c r="AW106" s="143">
        <v>144</v>
      </c>
      <c r="AX106" s="143">
        <v>72</v>
      </c>
      <c r="AY106" s="143">
        <v>168</v>
      </c>
      <c r="AZ106" s="143">
        <f t="shared" si="153"/>
        <v>720</v>
      </c>
    </row>
    <row r="107" spans="38:52">
      <c r="AL107" s="27">
        <f t="shared" si="144"/>
        <v>44501</v>
      </c>
      <c r="AM107" s="41" t="str">
        <f t="shared" si="156"/>
        <v>dg</v>
      </c>
      <c r="AN107" s="41">
        <f t="shared" si="145"/>
        <v>111</v>
      </c>
      <c r="AO107" s="41">
        <f t="shared" si="155"/>
        <v>131</v>
      </c>
      <c r="AP107" s="41">
        <f t="shared" si="146"/>
        <v>107</v>
      </c>
      <c r="AQ107" s="41" t="str">
        <f t="shared" si="157"/>
        <v>dc</v>
      </c>
      <c r="AS107" s="140">
        <v>43435</v>
      </c>
      <c r="AT107" s="143">
        <v>320</v>
      </c>
      <c r="AU107" s="143">
        <v>424</v>
      </c>
      <c r="AV107" s="143">
        <v>480</v>
      </c>
      <c r="AW107" s="143">
        <v>176</v>
      </c>
      <c r="AX107" s="143">
        <v>88</v>
      </c>
      <c r="AY107" s="143">
        <v>160</v>
      </c>
      <c r="AZ107" s="143">
        <f t="shared" si="153"/>
        <v>744</v>
      </c>
    </row>
    <row r="108" spans="38:52">
      <c r="AL108" s="27">
        <f t="shared" si="144"/>
        <v>44531</v>
      </c>
      <c r="AM108" s="41" t="str">
        <f t="shared" si="156"/>
        <v>dh</v>
      </c>
      <c r="AN108" s="41">
        <f t="shared" si="145"/>
        <v>112</v>
      </c>
      <c r="AO108" s="41">
        <f t="shared" si="155"/>
        <v>131</v>
      </c>
      <c r="AP108" s="41">
        <f t="shared" si="146"/>
        <v>108</v>
      </c>
      <c r="AQ108" s="41" t="str">
        <f t="shared" si="157"/>
        <v>dd</v>
      </c>
      <c r="AS108" s="139">
        <v>43466</v>
      </c>
      <c r="AT108" s="142">
        <v>352</v>
      </c>
      <c r="AU108" s="142">
        <v>392</v>
      </c>
      <c r="AV108" s="142">
        <v>528</v>
      </c>
      <c r="AW108" s="142">
        <v>144</v>
      </c>
      <c r="AX108" s="142">
        <v>72</v>
      </c>
      <c r="AY108" s="142">
        <v>176</v>
      </c>
      <c r="AZ108" s="142">
        <f t="shared" si="153"/>
        <v>744</v>
      </c>
    </row>
    <row r="109" spans="38:52">
      <c r="AL109" s="27">
        <f t="shared" si="144"/>
        <v>44562</v>
      </c>
      <c r="AM109" s="41" t="str">
        <f t="shared" si="156"/>
        <v>di</v>
      </c>
      <c r="AN109" s="41">
        <f t="shared" si="145"/>
        <v>113</v>
      </c>
      <c r="AO109" s="41">
        <f t="shared" si="155"/>
        <v>131</v>
      </c>
      <c r="AP109" s="41">
        <f t="shared" si="146"/>
        <v>109</v>
      </c>
      <c r="AQ109" s="41" t="str">
        <f t="shared" si="157"/>
        <v>de</v>
      </c>
      <c r="AS109" s="139">
        <v>43497</v>
      </c>
      <c r="AT109" s="142">
        <v>320</v>
      </c>
      <c r="AU109" s="142">
        <v>352</v>
      </c>
      <c r="AV109" s="142">
        <v>480</v>
      </c>
      <c r="AW109" s="142">
        <v>128</v>
      </c>
      <c r="AX109" s="142">
        <v>64</v>
      </c>
      <c r="AY109" s="142">
        <v>160</v>
      </c>
      <c r="AZ109" s="142">
        <f t="shared" si="153"/>
        <v>672</v>
      </c>
    </row>
    <row r="110" spans="38:52">
      <c r="AL110" s="27">
        <f t="shared" si="144"/>
        <v>44593</v>
      </c>
      <c r="AM110" s="41" t="str">
        <f t="shared" si="156"/>
        <v>dj</v>
      </c>
      <c r="AN110" s="41">
        <f t="shared" si="145"/>
        <v>114</v>
      </c>
      <c r="AO110" s="41">
        <f t="shared" si="155"/>
        <v>131</v>
      </c>
      <c r="AP110" s="41">
        <f t="shared" si="146"/>
        <v>110</v>
      </c>
      <c r="AQ110" s="41" t="str">
        <f t="shared" si="157"/>
        <v>df</v>
      </c>
      <c r="AS110" s="139">
        <v>43525</v>
      </c>
      <c r="AT110" s="142">
        <v>336</v>
      </c>
      <c r="AU110" s="142">
        <v>408</v>
      </c>
      <c r="AV110" s="142">
        <v>504</v>
      </c>
      <c r="AW110" s="142">
        <v>160</v>
      </c>
      <c r="AX110" s="142">
        <v>80</v>
      </c>
      <c r="AY110" s="142">
        <v>168</v>
      </c>
      <c r="AZ110" s="142">
        <f t="shared" si="153"/>
        <v>744</v>
      </c>
    </row>
    <row r="111" spans="38:52">
      <c r="AL111" s="27">
        <f t="shared" si="144"/>
        <v>44621</v>
      </c>
      <c r="AM111" s="41" t="str">
        <f t="shared" si="156"/>
        <v>dk</v>
      </c>
      <c r="AN111" s="41">
        <f t="shared" si="145"/>
        <v>115</v>
      </c>
      <c r="AO111" s="41">
        <f t="shared" si="155"/>
        <v>131</v>
      </c>
      <c r="AP111" s="41">
        <f t="shared" si="146"/>
        <v>111</v>
      </c>
      <c r="AQ111" s="41" t="str">
        <f t="shared" si="157"/>
        <v>dg</v>
      </c>
      <c r="AS111" s="139">
        <v>43556</v>
      </c>
      <c r="AT111" s="142">
        <v>352</v>
      </c>
      <c r="AU111" s="142">
        <v>368</v>
      </c>
      <c r="AV111" s="142">
        <v>528</v>
      </c>
      <c r="AW111" s="142">
        <v>128</v>
      </c>
      <c r="AX111" s="142">
        <v>64</v>
      </c>
      <c r="AY111" s="142">
        <v>176</v>
      </c>
      <c r="AZ111" s="142">
        <f t="shared" si="153"/>
        <v>720</v>
      </c>
    </row>
    <row r="112" spans="38:52">
      <c r="AL112" s="27">
        <f t="shared" si="144"/>
        <v>44652</v>
      </c>
      <c r="AM112" s="41" t="str">
        <f t="shared" si="156"/>
        <v>dl</v>
      </c>
      <c r="AN112" s="41">
        <f t="shared" si="145"/>
        <v>116</v>
      </c>
      <c r="AO112" s="41">
        <f t="shared" si="155"/>
        <v>131</v>
      </c>
      <c r="AP112" s="41">
        <f t="shared" si="146"/>
        <v>112</v>
      </c>
      <c r="AQ112" s="41" t="str">
        <f t="shared" si="157"/>
        <v>dh</v>
      </c>
      <c r="AS112" s="139">
        <v>43586</v>
      </c>
      <c r="AT112" s="142">
        <v>352</v>
      </c>
      <c r="AU112" s="142">
        <v>392</v>
      </c>
      <c r="AV112" s="142">
        <v>528</v>
      </c>
      <c r="AW112" s="142">
        <v>144</v>
      </c>
      <c r="AX112" s="142">
        <v>72</v>
      </c>
      <c r="AY112" s="142">
        <v>176</v>
      </c>
      <c r="AZ112" s="142">
        <f t="shared" si="153"/>
        <v>744</v>
      </c>
    </row>
    <row r="113" spans="38:52">
      <c r="AL113" s="27">
        <f t="shared" si="144"/>
        <v>44682</v>
      </c>
      <c r="AM113" s="41" t="str">
        <f t="shared" si="156"/>
        <v>dm</v>
      </c>
      <c r="AN113" s="41">
        <f t="shared" si="145"/>
        <v>117</v>
      </c>
      <c r="AO113" s="41">
        <f t="shared" si="155"/>
        <v>131</v>
      </c>
      <c r="AP113" s="41">
        <f t="shared" si="146"/>
        <v>113</v>
      </c>
      <c r="AQ113" s="41" t="str">
        <f t="shared" si="157"/>
        <v>di</v>
      </c>
      <c r="AS113" s="139">
        <v>43617</v>
      </c>
      <c r="AT113" s="142">
        <v>320</v>
      </c>
      <c r="AU113" s="142">
        <v>400</v>
      </c>
      <c r="AV113" s="142">
        <v>480</v>
      </c>
      <c r="AW113" s="142">
        <v>160</v>
      </c>
      <c r="AX113" s="142">
        <v>80</v>
      </c>
      <c r="AY113" s="142">
        <v>160</v>
      </c>
      <c r="AZ113" s="142">
        <f t="shared" si="153"/>
        <v>720</v>
      </c>
    </row>
    <row r="114" spans="38:52">
      <c r="AL114" s="27">
        <f t="shared" si="144"/>
        <v>44713</v>
      </c>
      <c r="AM114" s="41" t="str">
        <f t="shared" si="156"/>
        <v>dn</v>
      </c>
      <c r="AN114" s="41">
        <f t="shared" si="145"/>
        <v>118</v>
      </c>
      <c r="AO114" s="41">
        <f t="shared" si="155"/>
        <v>131</v>
      </c>
      <c r="AP114" s="41">
        <f t="shared" si="146"/>
        <v>114</v>
      </c>
      <c r="AQ114" s="41" t="str">
        <f t="shared" si="157"/>
        <v>dj</v>
      </c>
      <c r="AS114" s="139">
        <v>43647</v>
      </c>
      <c r="AT114" s="142">
        <v>352</v>
      </c>
      <c r="AU114" s="142">
        <v>392</v>
      </c>
      <c r="AV114" s="142">
        <v>528</v>
      </c>
      <c r="AW114" s="142">
        <v>144</v>
      </c>
      <c r="AX114" s="142">
        <v>72</v>
      </c>
      <c r="AY114" s="142">
        <v>176</v>
      </c>
      <c r="AZ114" s="142">
        <f t="shared" si="153"/>
        <v>744</v>
      </c>
    </row>
    <row r="115" spans="38:52">
      <c r="AL115" s="27">
        <f t="shared" si="144"/>
        <v>44743</v>
      </c>
      <c r="AM115" s="41" t="str">
        <f t="shared" si="156"/>
        <v>do</v>
      </c>
      <c r="AN115" s="41">
        <f t="shared" si="145"/>
        <v>119</v>
      </c>
      <c r="AO115" s="41">
        <f t="shared" si="155"/>
        <v>131</v>
      </c>
      <c r="AP115" s="41">
        <f t="shared" si="146"/>
        <v>115</v>
      </c>
      <c r="AQ115" s="41" t="str">
        <f t="shared" si="157"/>
        <v>dk</v>
      </c>
      <c r="AS115" s="139">
        <v>43678</v>
      </c>
      <c r="AT115" s="142">
        <v>352</v>
      </c>
      <c r="AU115" s="142">
        <v>392</v>
      </c>
      <c r="AV115" s="142">
        <v>528</v>
      </c>
      <c r="AW115" s="142">
        <v>144</v>
      </c>
      <c r="AX115" s="142">
        <v>72</v>
      </c>
      <c r="AY115" s="142">
        <v>176</v>
      </c>
      <c r="AZ115" s="142">
        <f t="shared" si="153"/>
        <v>744</v>
      </c>
    </row>
    <row r="116" spans="38:52">
      <c r="AL116" s="27">
        <f t="shared" si="144"/>
        <v>44774</v>
      </c>
      <c r="AM116" s="41" t="str">
        <f t="shared" si="156"/>
        <v>dp</v>
      </c>
      <c r="AN116" s="41">
        <f t="shared" si="145"/>
        <v>120</v>
      </c>
      <c r="AO116" s="41">
        <f t="shared" si="155"/>
        <v>131</v>
      </c>
      <c r="AP116" s="41">
        <f t="shared" si="146"/>
        <v>116</v>
      </c>
      <c r="AQ116" s="41" t="str">
        <f t="shared" si="157"/>
        <v>dl</v>
      </c>
      <c r="AS116" s="139">
        <v>43709</v>
      </c>
      <c r="AT116" s="142">
        <v>320</v>
      </c>
      <c r="AU116" s="142">
        <v>400</v>
      </c>
      <c r="AV116" s="142">
        <v>480</v>
      </c>
      <c r="AW116" s="142">
        <v>160</v>
      </c>
      <c r="AX116" s="142">
        <v>80</v>
      </c>
      <c r="AY116" s="142">
        <v>160</v>
      </c>
      <c r="AZ116" s="142">
        <f t="shared" si="153"/>
        <v>720</v>
      </c>
    </row>
    <row r="117" spans="38:52">
      <c r="AL117" s="27">
        <f t="shared" si="144"/>
        <v>44805</v>
      </c>
      <c r="AM117" s="41" t="str">
        <f t="shared" si="156"/>
        <v>dq</v>
      </c>
      <c r="AN117" s="41">
        <f t="shared" si="145"/>
        <v>121</v>
      </c>
      <c r="AO117" s="41">
        <f t="shared" si="155"/>
        <v>131</v>
      </c>
      <c r="AP117" s="41">
        <f t="shared" si="146"/>
        <v>117</v>
      </c>
      <c r="AQ117" s="41" t="str">
        <f t="shared" si="157"/>
        <v>dm</v>
      </c>
      <c r="AS117" s="139">
        <v>43739</v>
      </c>
      <c r="AT117" s="142">
        <v>368</v>
      </c>
      <c r="AU117" s="142">
        <v>376</v>
      </c>
      <c r="AV117" s="142">
        <v>552</v>
      </c>
      <c r="AW117" s="142">
        <v>128</v>
      </c>
      <c r="AX117" s="142">
        <v>64</v>
      </c>
      <c r="AY117" s="142">
        <v>184</v>
      </c>
      <c r="AZ117" s="142">
        <f t="shared" si="153"/>
        <v>744</v>
      </c>
    </row>
    <row r="118" spans="38:52">
      <c r="AL118" s="27">
        <f t="shared" si="144"/>
        <v>44835</v>
      </c>
      <c r="AM118" s="41" t="str">
        <f t="shared" si="156"/>
        <v>dr</v>
      </c>
      <c r="AN118" s="41">
        <f t="shared" si="145"/>
        <v>122</v>
      </c>
      <c r="AO118" s="41">
        <f t="shared" si="155"/>
        <v>131</v>
      </c>
      <c r="AP118" s="41">
        <f t="shared" si="146"/>
        <v>118</v>
      </c>
      <c r="AQ118" s="41" t="str">
        <f t="shared" si="157"/>
        <v>dn</v>
      </c>
      <c r="AS118" s="139">
        <v>43770</v>
      </c>
      <c r="AT118" s="142">
        <v>320</v>
      </c>
      <c r="AU118" s="142">
        <v>400</v>
      </c>
      <c r="AV118" s="142">
        <v>480</v>
      </c>
      <c r="AW118" s="142">
        <v>160</v>
      </c>
      <c r="AX118" s="142">
        <v>80</v>
      </c>
      <c r="AY118" s="142">
        <v>160</v>
      </c>
      <c r="AZ118" s="142">
        <f t="shared" si="153"/>
        <v>720</v>
      </c>
    </row>
    <row r="119" spans="38:52">
      <c r="AL119" s="27">
        <f t="shared" si="144"/>
        <v>44866</v>
      </c>
      <c r="AM119" s="41" t="str">
        <f t="shared" si="156"/>
        <v>ds</v>
      </c>
      <c r="AN119" s="41">
        <f t="shared" si="145"/>
        <v>123</v>
      </c>
      <c r="AO119" s="41">
        <f t="shared" ref="AO119:AO150" si="158">+MATCH(AL119,$AS$1:$AS$131)</f>
        <v>131</v>
      </c>
      <c r="AP119" s="41">
        <f t="shared" si="146"/>
        <v>119</v>
      </c>
      <c r="AQ119" s="41" t="str">
        <f t="shared" si="157"/>
        <v>do</v>
      </c>
      <c r="AS119" s="139">
        <v>43800</v>
      </c>
      <c r="AT119" s="142">
        <v>336</v>
      </c>
      <c r="AU119" s="142">
        <v>408</v>
      </c>
      <c r="AV119" s="142">
        <v>504</v>
      </c>
      <c r="AW119" s="142">
        <v>160</v>
      </c>
      <c r="AX119" s="142">
        <v>80</v>
      </c>
      <c r="AY119" s="142">
        <v>168</v>
      </c>
      <c r="AZ119" s="142">
        <f t="shared" si="153"/>
        <v>744</v>
      </c>
    </row>
    <row r="120" spans="38:52">
      <c r="AL120" s="27">
        <f t="shared" si="144"/>
        <v>44896</v>
      </c>
      <c r="AM120" s="41" t="str">
        <f t="shared" si="156"/>
        <v>dt</v>
      </c>
      <c r="AN120" s="41">
        <f t="shared" si="145"/>
        <v>124</v>
      </c>
      <c r="AO120" s="41">
        <f t="shared" si="158"/>
        <v>131</v>
      </c>
      <c r="AP120" s="41">
        <f t="shared" si="146"/>
        <v>120</v>
      </c>
      <c r="AQ120" s="41" t="str">
        <f t="shared" si="157"/>
        <v>dp</v>
      </c>
      <c r="AS120" s="140">
        <v>43831</v>
      </c>
      <c r="AT120" s="143">
        <v>352</v>
      </c>
      <c r="AU120" s="143">
        <v>392</v>
      </c>
      <c r="AV120" s="143">
        <v>528</v>
      </c>
      <c r="AW120" s="143">
        <v>144</v>
      </c>
      <c r="AX120" s="143">
        <v>72</v>
      </c>
      <c r="AY120" s="143">
        <v>176</v>
      </c>
      <c r="AZ120" s="143">
        <f t="shared" si="153"/>
        <v>744</v>
      </c>
    </row>
    <row r="121" spans="38:52">
      <c r="AL121" s="27">
        <f t="shared" si="144"/>
        <v>44927</v>
      </c>
      <c r="AM121" s="41" t="str">
        <f t="shared" si="156"/>
        <v>du</v>
      </c>
      <c r="AN121" s="41">
        <f t="shared" si="145"/>
        <v>125</v>
      </c>
      <c r="AO121" s="41">
        <f t="shared" si="158"/>
        <v>131</v>
      </c>
      <c r="AP121" s="41">
        <f t="shared" si="146"/>
        <v>121</v>
      </c>
      <c r="AQ121" s="41" t="str">
        <f t="shared" si="157"/>
        <v>dq</v>
      </c>
      <c r="AS121" s="140">
        <v>43862</v>
      </c>
      <c r="AT121" s="143">
        <v>320</v>
      </c>
      <c r="AU121" s="143">
        <v>376</v>
      </c>
      <c r="AV121" s="143">
        <v>480</v>
      </c>
      <c r="AW121" s="143">
        <v>144</v>
      </c>
      <c r="AX121" s="143">
        <v>72</v>
      </c>
      <c r="AY121" s="143">
        <v>160</v>
      </c>
      <c r="AZ121" s="143">
        <f t="shared" si="153"/>
        <v>696</v>
      </c>
    </row>
    <row r="122" spans="38:52">
      <c r="AL122" s="27">
        <f t="shared" si="144"/>
        <v>44958</v>
      </c>
      <c r="AM122" s="41" t="str">
        <f t="shared" si="156"/>
        <v>dv</v>
      </c>
      <c r="AN122" s="41">
        <f t="shared" si="145"/>
        <v>126</v>
      </c>
      <c r="AO122" s="41">
        <f t="shared" si="158"/>
        <v>131</v>
      </c>
      <c r="AP122" s="41">
        <f t="shared" si="146"/>
        <v>122</v>
      </c>
      <c r="AQ122" s="41" t="str">
        <f t="shared" si="157"/>
        <v>dr</v>
      </c>
      <c r="AS122" s="140">
        <v>43891</v>
      </c>
      <c r="AT122" s="143">
        <v>352</v>
      </c>
      <c r="AU122" s="143">
        <v>392</v>
      </c>
      <c r="AV122" s="143">
        <v>528</v>
      </c>
      <c r="AW122" s="143">
        <v>144</v>
      </c>
      <c r="AX122" s="143">
        <v>72</v>
      </c>
      <c r="AY122" s="143">
        <v>176</v>
      </c>
      <c r="AZ122" s="143">
        <f t="shared" si="153"/>
        <v>744</v>
      </c>
    </row>
    <row r="123" spans="38:52">
      <c r="AL123" s="27">
        <f t="shared" si="144"/>
        <v>44986</v>
      </c>
      <c r="AM123" s="41" t="str">
        <f t="shared" si="156"/>
        <v>dw</v>
      </c>
      <c r="AN123" s="41">
        <f t="shared" si="145"/>
        <v>127</v>
      </c>
      <c r="AO123" s="41">
        <f t="shared" si="158"/>
        <v>131</v>
      </c>
      <c r="AP123" s="41">
        <f t="shared" si="146"/>
        <v>123</v>
      </c>
      <c r="AQ123" s="41" t="str">
        <f t="shared" si="157"/>
        <v>ds</v>
      </c>
      <c r="AS123" s="140">
        <v>43922</v>
      </c>
      <c r="AT123" s="143">
        <v>352</v>
      </c>
      <c r="AU123" s="143">
        <v>368</v>
      </c>
      <c r="AV123" s="143">
        <v>528</v>
      </c>
      <c r="AW123" s="143">
        <v>128</v>
      </c>
      <c r="AX123" s="143">
        <v>64</v>
      </c>
      <c r="AY123" s="143">
        <v>176</v>
      </c>
      <c r="AZ123" s="143">
        <f t="shared" si="153"/>
        <v>720</v>
      </c>
    </row>
    <row r="124" spans="38:52">
      <c r="AL124" s="27">
        <f t="shared" si="144"/>
        <v>45017</v>
      </c>
      <c r="AM124" s="41" t="str">
        <f t="shared" si="156"/>
        <v>dx</v>
      </c>
      <c r="AN124" s="41">
        <f t="shared" si="145"/>
        <v>128</v>
      </c>
      <c r="AO124" s="41">
        <f t="shared" si="158"/>
        <v>131</v>
      </c>
      <c r="AP124" s="41">
        <f t="shared" si="146"/>
        <v>124</v>
      </c>
      <c r="AQ124" s="41" t="str">
        <f t="shared" si="157"/>
        <v>dt</v>
      </c>
      <c r="AS124" s="140">
        <v>43952</v>
      </c>
      <c r="AT124" s="143">
        <v>320</v>
      </c>
      <c r="AU124" s="143">
        <v>424</v>
      </c>
      <c r="AV124" s="143">
        <v>480</v>
      </c>
      <c r="AW124" s="143">
        <v>176</v>
      </c>
      <c r="AX124" s="143">
        <v>88</v>
      </c>
      <c r="AY124" s="143">
        <v>160</v>
      </c>
      <c r="AZ124" s="143">
        <f t="shared" si="153"/>
        <v>744</v>
      </c>
    </row>
    <row r="125" spans="38:52">
      <c r="AL125" s="27">
        <f t="shared" si="144"/>
        <v>45047</v>
      </c>
      <c r="AM125" s="41" t="str">
        <f t="shared" si="156"/>
        <v>dy</v>
      </c>
      <c r="AN125" s="41">
        <f t="shared" si="145"/>
        <v>129</v>
      </c>
      <c r="AO125" s="41">
        <f t="shared" si="158"/>
        <v>131</v>
      </c>
      <c r="AP125" s="41">
        <f t="shared" si="146"/>
        <v>125</v>
      </c>
      <c r="AQ125" s="41" t="str">
        <f t="shared" si="157"/>
        <v>du</v>
      </c>
      <c r="AS125" s="140">
        <v>43983</v>
      </c>
      <c r="AT125" s="143">
        <v>352</v>
      </c>
      <c r="AU125" s="143">
        <v>368</v>
      </c>
      <c r="AV125" s="143">
        <v>528</v>
      </c>
      <c r="AW125" s="143">
        <v>128</v>
      </c>
      <c r="AX125" s="143">
        <v>64</v>
      </c>
      <c r="AY125" s="143">
        <v>176</v>
      </c>
      <c r="AZ125" s="143">
        <f t="shared" si="153"/>
        <v>720</v>
      </c>
    </row>
    <row r="126" spans="38:52">
      <c r="AL126" s="27">
        <f t="shared" si="144"/>
        <v>45078</v>
      </c>
      <c r="AM126" s="41" t="str">
        <f t="shared" si="156"/>
        <v>dz</v>
      </c>
      <c r="AN126" s="41">
        <f t="shared" si="145"/>
        <v>130</v>
      </c>
      <c r="AO126" s="41">
        <f t="shared" si="158"/>
        <v>131</v>
      </c>
      <c r="AP126" s="41">
        <f t="shared" si="146"/>
        <v>126</v>
      </c>
      <c r="AQ126" s="41" t="str">
        <f t="shared" si="157"/>
        <v>dv</v>
      </c>
      <c r="AS126" s="140">
        <v>44013</v>
      </c>
      <c r="AT126" s="143">
        <v>368</v>
      </c>
      <c r="AU126" s="143">
        <v>376</v>
      </c>
      <c r="AV126" s="143">
        <v>552</v>
      </c>
      <c r="AW126" s="143">
        <v>128</v>
      </c>
      <c r="AX126" s="143">
        <v>64</v>
      </c>
      <c r="AY126" s="143">
        <v>184</v>
      </c>
      <c r="AZ126" s="143">
        <f t="shared" si="153"/>
        <v>744</v>
      </c>
    </row>
    <row r="127" spans="38:52">
      <c r="AL127" s="27">
        <f t="shared" si="144"/>
        <v>45108</v>
      </c>
      <c r="AM127" s="41" t="str">
        <f t="shared" si="156"/>
        <v>ea</v>
      </c>
      <c r="AN127" s="41">
        <f t="shared" si="145"/>
        <v>131</v>
      </c>
      <c r="AO127" s="41">
        <f t="shared" si="158"/>
        <v>131</v>
      </c>
      <c r="AP127" s="41">
        <f t="shared" si="146"/>
        <v>127</v>
      </c>
      <c r="AQ127" s="41" t="str">
        <f t="shared" si="157"/>
        <v>dw</v>
      </c>
      <c r="AS127" s="140">
        <v>44044</v>
      </c>
      <c r="AT127" s="143">
        <v>336</v>
      </c>
      <c r="AU127" s="143">
        <v>408</v>
      </c>
      <c r="AV127" s="143">
        <v>504</v>
      </c>
      <c r="AW127" s="143">
        <v>160</v>
      </c>
      <c r="AX127" s="143">
        <v>80</v>
      </c>
      <c r="AY127" s="143">
        <v>168</v>
      </c>
      <c r="AZ127" s="143">
        <f t="shared" si="153"/>
        <v>744</v>
      </c>
    </row>
    <row r="128" spans="38:52">
      <c r="AL128" s="27">
        <f t="shared" si="144"/>
        <v>45139</v>
      </c>
      <c r="AM128" s="41" t="str">
        <f t="shared" si="156"/>
        <v>eb</v>
      </c>
      <c r="AN128" s="41">
        <f t="shared" si="145"/>
        <v>132</v>
      </c>
      <c r="AO128" s="41">
        <f t="shared" si="158"/>
        <v>131</v>
      </c>
      <c r="AP128" s="41">
        <f t="shared" si="146"/>
        <v>128</v>
      </c>
      <c r="AQ128" s="41" t="str">
        <f>+"d"&amp;AQ24</f>
        <v>dx</v>
      </c>
      <c r="AS128" s="140">
        <v>44075</v>
      </c>
      <c r="AT128" s="143">
        <v>336</v>
      </c>
      <c r="AU128" s="143">
        <v>384</v>
      </c>
      <c r="AV128" s="143">
        <v>504</v>
      </c>
      <c r="AW128" s="143">
        <v>144</v>
      </c>
      <c r="AX128" s="143">
        <v>72</v>
      </c>
      <c r="AY128" s="143">
        <v>168</v>
      </c>
      <c r="AZ128" s="143">
        <f t="shared" si="153"/>
        <v>720</v>
      </c>
    </row>
    <row r="129" spans="38:52">
      <c r="AL129" s="27">
        <f t="shared" si="144"/>
        <v>45170</v>
      </c>
      <c r="AM129" s="41" t="str">
        <f t="shared" ref="AM129:AM160" si="159">+VLOOKUP(AN129,$AP$1:$AQ$197,2,FALSE)</f>
        <v>ec</v>
      </c>
      <c r="AN129" s="41">
        <f t="shared" si="145"/>
        <v>133</v>
      </c>
      <c r="AO129" s="41">
        <f t="shared" si="158"/>
        <v>131</v>
      </c>
      <c r="AP129" s="41">
        <f t="shared" si="146"/>
        <v>129</v>
      </c>
      <c r="AQ129" s="41" t="str">
        <f t="shared" si="157"/>
        <v>dy</v>
      </c>
      <c r="AS129" s="140">
        <v>44105</v>
      </c>
      <c r="AT129" s="143">
        <v>352</v>
      </c>
      <c r="AU129" s="143">
        <v>392</v>
      </c>
      <c r="AV129" s="143">
        <v>528</v>
      </c>
      <c r="AW129" s="143">
        <v>144</v>
      </c>
      <c r="AX129" s="143">
        <v>72</v>
      </c>
      <c r="AY129" s="143">
        <v>176</v>
      </c>
      <c r="AZ129" s="143">
        <f t="shared" si="153"/>
        <v>744</v>
      </c>
    </row>
    <row r="130" spans="38:52">
      <c r="AL130" s="27">
        <f t="shared" si="144"/>
        <v>45200</v>
      </c>
      <c r="AM130" s="41" t="str">
        <f t="shared" si="159"/>
        <v>ed</v>
      </c>
      <c r="AN130" s="41">
        <f t="shared" si="145"/>
        <v>134</v>
      </c>
      <c r="AO130" s="41">
        <f t="shared" si="158"/>
        <v>131</v>
      </c>
      <c r="AP130" s="41">
        <f t="shared" si="146"/>
        <v>130</v>
      </c>
      <c r="AQ130" s="41" t="str">
        <f t="shared" si="157"/>
        <v>dz</v>
      </c>
      <c r="AS130" s="140">
        <v>44136</v>
      </c>
      <c r="AT130" s="143">
        <v>320</v>
      </c>
      <c r="AU130" s="143">
        <v>400</v>
      </c>
      <c r="AV130" s="143">
        <v>480</v>
      </c>
      <c r="AW130" s="143">
        <v>160</v>
      </c>
      <c r="AX130" s="143">
        <v>80</v>
      </c>
      <c r="AY130" s="143">
        <v>160</v>
      </c>
      <c r="AZ130" s="143">
        <f t="shared" si="153"/>
        <v>720</v>
      </c>
    </row>
    <row r="131" spans="38:52">
      <c r="AL131" s="27">
        <f t="shared" ref="AL131:AL194" si="160">+EDATE(AL130,1)</f>
        <v>45231</v>
      </c>
      <c r="AM131" s="41" t="str">
        <f t="shared" si="159"/>
        <v>ee</v>
      </c>
      <c r="AN131" s="41">
        <f t="shared" ref="AN131:AN194" si="161">+AN130+1</f>
        <v>135</v>
      </c>
      <c r="AO131" s="41">
        <f t="shared" si="158"/>
        <v>131</v>
      </c>
      <c r="AP131" s="41">
        <f t="shared" ref="AP131:AP194" si="162">+AP130+1</f>
        <v>131</v>
      </c>
      <c r="AQ131" s="41" t="str">
        <f>+"e"&amp;AQ1</f>
        <v>ea</v>
      </c>
      <c r="AS131" s="140">
        <v>44166</v>
      </c>
      <c r="AT131" s="143">
        <v>352</v>
      </c>
      <c r="AU131" s="143">
        <v>392</v>
      </c>
      <c r="AV131" s="143">
        <v>528</v>
      </c>
      <c r="AW131" s="143">
        <v>144</v>
      </c>
      <c r="AX131" s="143">
        <v>72</v>
      </c>
      <c r="AY131" s="143">
        <v>176</v>
      </c>
      <c r="AZ131" s="143">
        <f t="shared" si="153"/>
        <v>744</v>
      </c>
    </row>
    <row r="132" spans="38:52">
      <c r="AL132" s="27">
        <f t="shared" si="160"/>
        <v>45261</v>
      </c>
      <c r="AM132" s="41" t="str">
        <f t="shared" si="159"/>
        <v>ef</v>
      </c>
      <c r="AN132" s="41">
        <f t="shared" si="161"/>
        <v>136</v>
      </c>
      <c r="AO132" s="41">
        <f t="shared" si="158"/>
        <v>131</v>
      </c>
      <c r="AP132" s="41">
        <f t="shared" si="162"/>
        <v>132</v>
      </c>
      <c r="AQ132" s="41" t="str">
        <f t="shared" ref="AQ132:AQ153" si="163">+"e"&amp;AQ2</f>
        <v>eb</v>
      </c>
      <c r="AT132" s="141" t="s">
        <v>140</v>
      </c>
      <c r="AU132" s="141" t="s">
        <v>141</v>
      </c>
      <c r="AV132" s="141" t="s">
        <v>142</v>
      </c>
      <c r="AW132" s="141" t="s">
        <v>143</v>
      </c>
      <c r="AX132" s="141" t="s">
        <v>144</v>
      </c>
      <c r="AY132" s="141" t="s">
        <v>145</v>
      </c>
      <c r="AZ132" s="141" t="s">
        <v>135</v>
      </c>
    </row>
    <row r="133" spans="38:52">
      <c r="AL133" s="27">
        <f t="shared" si="160"/>
        <v>45292</v>
      </c>
      <c r="AM133" s="41" t="str">
        <f t="shared" si="159"/>
        <v>eg</v>
      </c>
      <c r="AN133" s="41">
        <f t="shared" si="161"/>
        <v>137</v>
      </c>
      <c r="AO133" s="41">
        <f t="shared" si="158"/>
        <v>131</v>
      </c>
      <c r="AP133" s="41">
        <f t="shared" si="162"/>
        <v>133</v>
      </c>
      <c r="AQ133" s="41" t="str">
        <f t="shared" si="163"/>
        <v>ec</v>
      </c>
      <c r="AT133" s="45">
        <v>2</v>
      </c>
      <c r="AU133" s="45">
        <v>3</v>
      </c>
      <c r="AV133" s="45">
        <v>4</v>
      </c>
      <c r="AW133" s="45">
        <v>5</v>
      </c>
      <c r="AX133" s="45">
        <v>6</v>
      </c>
      <c r="AY133" s="45">
        <v>7</v>
      </c>
      <c r="AZ133" s="45">
        <v>8</v>
      </c>
    </row>
    <row r="134" spans="38:52">
      <c r="AL134" s="27">
        <f t="shared" si="160"/>
        <v>45323</v>
      </c>
      <c r="AM134" s="41" t="str">
        <f t="shared" si="159"/>
        <v>eh</v>
      </c>
      <c r="AN134" s="41">
        <f t="shared" si="161"/>
        <v>138</v>
      </c>
      <c r="AO134" s="41">
        <f t="shared" si="158"/>
        <v>131</v>
      </c>
      <c r="AP134" s="41">
        <f t="shared" si="162"/>
        <v>134</v>
      </c>
      <c r="AQ134" s="41" t="str">
        <f t="shared" si="163"/>
        <v>ed</v>
      </c>
      <c r="AT134" s="45" t="s">
        <v>188</v>
      </c>
      <c r="AU134" s="45" t="s">
        <v>189</v>
      </c>
      <c r="AV134" s="45" t="s">
        <v>190</v>
      </c>
      <c r="AW134" s="45" t="s">
        <v>146</v>
      </c>
      <c r="AX134" s="45" t="s">
        <v>147</v>
      </c>
      <c r="AY134" s="45" t="s">
        <v>148</v>
      </c>
      <c r="AZ134" s="45" t="s">
        <v>136</v>
      </c>
    </row>
    <row r="135" spans="38:52">
      <c r="AL135" s="27">
        <f t="shared" si="160"/>
        <v>45352</v>
      </c>
      <c r="AM135" s="41" t="str">
        <f t="shared" si="159"/>
        <v>ei</v>
      </c>
      <c r="AN135" s="41">
        <f t="shared" si="161"/>
        <v>139</v>
      </c>
      <c r="AO135" s="41">
        <f t="shared" si="158"/>
        <v>131</v>
      </c>
      <c r="AP135" s="41">
        <f t="shared" si="162"/>
        <v>135</v>
      </c>
      <c r="AQ135" s="41" t="str">
        <f t="shared" si="163"/>
        <v>ee</v>
      </c>
    </row>
    <row r="136" spans="38:52">
      <c r="AL136" s="27">
        <f t="shared" si="160"/>
        <v>45383</v>
      </c>
      <c r="AM136" s="41" t="str">
        <f t="shared" si="159"/>
        <v>ej</v>
      </c>
      <c r="AN136" s="41">
        <f t="shared" si="161"/>
        <v>140</v>
      </c>
      <c r="AO136" s="41">
        <f t="shared" si="158"/>
        <v>131</v>
      </c>
      <c r="AP136" s="41">
        <f t="shared" si="162"/>
        <v>136</v>
      </c>
      <c r="AQ136" s="41" t="str">
        <f t="shared" si="163"/>
        <v>ef</v>
      </c>
    </row>
    <row r="137" spans="38:52">
      <c r="AL137" s="27">
        <f t="shared" si="160"/>
        <v>45413</v>
      </c>
      <c r="AM137" s="41" t="str">
        <f t="shared" si="159"/>
        <v>ek</v>
      </c>
      <c r="AN137" s="41">
        <f t="shared" si="161"/>
        <v>141</v>
      </c>
      <c r="AO137" s="41">
        <f t="shared" si="158"/>
        <v>131</v>
      </c>
      <c r="AP137" s="41">
        <f t="shared" si="162"/>
        <v>137</v>
      </c>
      <c r="AQ137" s="41" t="str">
        <f t="shared" si="163"/>
        <v>eg</v>
      </c>
    </row>
    <row r="138" spans="38:52">
      <c r="AL138" s="27">
        <f t="shared" si="160"/>
        <v>45444</v>
      </c>
      <c r="AM138" s="41" t="str">
        <f t="shared" si="159"/>
        <v>el</v>
      </c>
      <c r="AN138" s="41">
        <f t="shared" si="161"/>
        <v>142</v>
      </c>
      <c r="AO138" s="41">
        <f t="shared" si="158"/>
        <v>131</v>
      </c>
      <c r="AP138" s="41">
        <f t="shared" si="162"/>
        <v>138</v>
      </c>
      <c r="AQ138" s="41" t="str">
        <f t="shared" si="163"/>
        <v>eh</v>
      </c>
    </row>
    <row r="139" spans="38:52">
      <c r="AL139" s="27">
        <f t="shared" si="160"/>
        <v>45474</v>
      </c>
      <c r="AM139" s="41" t="str">
        <f t="shared" si="159"/>
        <v>em</v>
      </c>
      <c r="AN139" s="41">
        <f t="shared" si="161"/>
        <v>143</v>
      </c>
      <c r="AO139" s="41">
        <f t="shared" si="158"/>
        <v>131</v>
      </c>
      <c r="AP139" s="41">
        <f t="shared" si="162"/>
        <v>139</v>
      </c>
      <c r="AQ139" s="41" t="str">
        <f t="shared" si="163"/>
        <v>ei</v>
      </c>
    </row>
    <row r="140" spans="38:52">
      <c r="AL140" s="27">
        <f t="shared" si="160"/>
        <v>45505</v>
      </c>
      <c r="AM140" s="41" t="str">
        <f t="shared" si="159"/>
        <v>en</v>
      </c>
      <c r="AN140" s="41">
        <f t="shared" si="161"/>
        <v>144</v>
      </c>
      <c r="AO140" s="41">
        <f t="shared" si="158"/>
        <v>131</v>
      </c>
      <c r="AP140" s="41">
        <f t="shared" si="162"/>
        <v>140</v>
      </c>
      <c r="AQ140" s="41" t="str">
        <f t="shared" si="163"/>
        <v>ej</v>
      </c>
    </row>
    <row r="141" spans="38:52">
      <c r="AL141" s="27">
        <f t="shared" si="160"/>
        <v>45536</v>
      </c>
      <c r="AM141" s="41" t="str">
        <f t="shared" si="159"/>
        <v>eo</v>
      </c>
      <c r="AN141" s="41">
        <f t="shared" si="161"/>
        <v>145</v>
      </c>
      <c r="AO141" s="41">
        <f t="shared" si="158"/>
        <v>131</v>
      </c>
      <c r="AP141" s="41">
        <f t="shared" si="162"/>
        <v>141</v>
      </c>
      <c r="AQ141" s="41" t="str">
        <f t="shared" si="163"/>
        <v>ek</v>
      </c>
    </row>
    <row r="142" spans="38:52">
      <c r="AL142" s="27">
        <f t="shared" si="160"/>
        <v>45566</v>
      </c>
      <c r="AM142" s="41" t="str">
        <f t="shared" si="159"/>
        <v>ep</v>
      </c>
      <c r="AN142" s="41">
        <f t="shared" si="161"/>
        <v>146</v>
      </c>
      <c r="AO142" s="41">
        <f t="shared" si="158"/>
        <v>131</v>
      </c>
      <c r="AP142" s="41">
        <f t="shared" si="162"/>
        <v>142</v>
      </c>
      <c r="AQ142" s="41" t="str">
        <f t="shared" si="163"/>
        <v>el</v>
      </c>
    </row>
    <row r="143" spans="38:52">
      <c r="AL143" s="27">
        <f t="shared" si="160"/>
        <v>45597</v>
      </c>
      <c r="AM143" s="41" t="str">
        <f t="shared" si="159"/>
        <v>eq</v>
      </c>
      <c r="AN143" s="41">
        <f t="shared" si="161"/>
        <v>147</v>
      </c>
      <c r="AO143" s="41">
        <f t="shared" si="158"/>
        <v>131</v>
      </c>
      <c r="AP143" s="41">
        <f t="shared" si="162"/>
        <v>143</v>
      </c>
      <c r="AQ143" s="41" t="str">
        <f t="shared" si="163"/>
        <v>em</v>
      </c>
    </row>
    <row r="144" spans="38:52">
      <c r="AL144" s="27">
        <f t="shared" si="160"/>
        <v>45627</v>
      </c>
      <c r="AM144" s="41" t="str">
        <f t="shared" si="159"/>
        <v>er</v>
      </c>
      <c r="AN144" s="41">
        <f t="shared" si="161"/>
        <v>148</v>
      </c>
      <c r="AO144" s="41">
        <f t="shared" si="158"/>
        <v>131</v>
      </c>
      <c r="AP144" s="41">
        <f t="shared" si="162"/>
        <v>144</v>
      </c>
      <c r="AQ144" s="41" t="str">
        <f t="shared" si="163"/>
        <v>en</v>
      </c>
    </row>
    <row r="145" spans="38:43">
      <c r="AL145" s="27">
        <f t="shared" si="160"/>
        <v>45658</v>
      </c>
      <c r="AM145" s="41" t="str">
        <f t="shared" si="159"/>
        <v>es</v>
      </c>
      <c r="AN145" s="41">
        <f t="shared" si="161"/>
        <v>149</v>
      </c>
      <c r="AO145" s="41">
        <f t="shared" si="158"/>
        <v>131</v>
      </c>
      <c r="AP145" s="41">
        <f t="shared" si="162"/>
        <v>145</v>
      </c>
      <c r="AQ145" s="41" t="str">
        <f t="shared" si="163"/>
        <v>eo</v>
      </c>
    </row>
    <row r="146" spans="38:43">
      <c r="AL146" s="27">
        <f t="shared" si="160"/>
        <v>45689</v>
      </c>
      <c r="AM146" s="41" t="str">
        <f t="shared" si="159"/>
        <v>et</v>
      </c>
      <c r="AN146" s="41">
        <f t="shared" si="161"/>
        <v>150</v>
      </c>
      <c r="AO146" s="41">
        <f t="shared" si="158"/>
        <v>131</v>
      </c>
      <c r="AP146" s="41">
        <f t="shared" si="162"/>
        <v>146</v>
      </c>
      <c r="AQ146" s="41" t="str">
        <f t="shared" si="163"/>
        <v>ep</v>
      </c>
    </row>
    <row r="147" spans="38:43">
      <c r="AL147" s="27">
        <f t="shared" si="160"/>
        <v>45717</v>
      </c>
      <c r="AM147" s="41" t="str">
        <f t="shared" si="159"/>
        <v>eu</v>
      </c>
      <c r="AN147" s="41">
        <f t="shared" si="161"/>
        <v>151</v>
      </c>
      <c r="AO147" s="41">
        <f t="shared" si="158"/>
        <v>131</v>
      </c>
      <c r="AP147" s="41">
        <f t="shared" si="162"/>
        <v>147</v>
      </c>
      <c r="AQ147" s="41" t="str">
        <f t="shared" si="163"/>
        <v>eq</v>
      </c>
    </row>
    <row r="148" spans="38:43">
      <c r="AL148" s="27">
        <f t="shared" si="160"/>
        <v>45748</v>
      </c>
      <c r="AM148" s="41" t="str">
        <f t="shared" si="159"/>
        <v>ev</v>
      </c>
      <c r="AN148" s="41">
        <f t="shared" si="161"/>
        <v>152</v>
      </c>
      <c r="AO148" s="41">
        <f t="shared" si="158"/>
        <v>131</v>
      </c>
      <c r="AP148" s="41">
        <f t="shared" si="162"/>
        <v>148</v>
      </c>
      <c r="AQ148" s="41" t="str">
        <f t="shared" si="163"/>
        <v>er</v>
      </c>
    </row>
    <row r="149" spans="38:43">
      <c r="AL149" s="27">
        <f t="shared" si="160"/>
        <v>45778</v>
      </c>
      <c r="AM149" s="41" t="str">
        <f t="shared" si="159"/>
        <v>ew</v>
      </c>
      <c r="AN149" s="41">
        <f t="shared" si="161"/>
        <v>153</v>
      </c>
      <c r="AO149" s="41">
        <f t="shared" si="158"/>
        <v>131</v>
      </c>
      <c r="AP149" s="41">
        <f t="shared" si="162"/>
        <v>149</v>
      </c>
      <c r="AQ149" s="41" t="str">
        <f t="shared" si="163"/>
        <v>es</v>
      </c>
    </row>
    <row r="150" spans="38:43">
      <c r="AL150" s="27">
        <f t="shared" si="160"/>
        <v>45809</v>
      </c>
      <c r="AM150" s="41" t="str">
        <f t="shared" si="159"/>
        <v>ex</v>
      </c>
      <c r="AN150" s="41">
        <f t="shared" si="161"/>
        <v>154</v>
      </c>
      <c r="AO150" s="41">
        <f t="shared" si="158"/>
        <v>131</v>
      </c>
      <c r="AP150" s="41">
        <f t="shared" si="162"/>
        <v>150</v>
      </c>
      <c r="AQ150" s="41" t="str">
        <f t="shared" si="163"/>
        <v>et</v>
      </c>
    </row>
    <row r="151" spans="38:43">
      <c r="AL151" s="27">
        <f t="shared" si="160"/>
        <v>45839</v>
      </c>
      <c r="AM151" s="41" t="str">
        <f t="shared" si="159"/>
        <v>ey</v>
      </c>
      <c r="AN151" s="41">
        <f t="shared" si="161"/>
        <v>155</v>
      </c>
      <c r="AO151" s="41">
        <f t="shared" ref="AO151:AO182" si="164">+MATCH(AL151,$AS$1:$AS$131)</f>
        <v>131</v>
      </c>
      <c r="AP151" s="41">
        <f t="shared" si="162"/>
        <v>151</v>
      </c>
      <c r="AQ151" s="41" t="str">
        <f t="shared" si="163"/>
        <v>eu</v>
      </c>
    </row>
    <row r="152" spans="38:43">
      <c r="AL152" s="27">
        <f t="shared" si="160"/>
        <v>45870</v>
      </c>
      <c r="AM152" s="41" t="str">
        <f t="shared" si="159"/>
        <v>ez</v>
      </c>
      <c r="AN152" s="41">
        <f t="shared" si="161"/>
        <v>156</v>
      </c>
      <c r="AO152" s="41">
        <f t="shared" si="164"/>
        <v>131</v>
      </c>
      <c r="AP152" s="41">
        <f t="shared" si="162"/>
        <v>152</v>
      </c>
      <c r="AQ152" s="41" t="str">
        <f t="shared" si="163"/>
        <v>ev</v>
      </c>
    </row>
    <row r="153" spans="38:43">
      <c r="AL153" s="27">
        <f t="shared" si="160"/>
        <v>45901</v>
      </c>
      <c r="AM153" s="41" t="str">
        <f t="shared" si="159"/>
        <v>fa</v>
      </c>
      <c r="AN153" s="41">
        <f t="shared" si="161"/>
        <v>157</v>
      </c>
      <c r="AO153" s="41">
        <f t="shared" si="164"/>
        <v>131</v>
      </c>
      <c r="AP153" s="41">
        <f t="shared" si="162"/>
        <v>153</v>
      </c>
      <c r="AQ153" s="41" t="str">
        <f t="shared" si="163"/>
        <v>ew</v>
      </c>
    </row>
    <row r="154" spans="38:43">
      <c r="AL154" s="27">
        <f t="shared" si="160"/>
        <v>45931</v>
      </c>
      <c r="AM154" s="41" t="str">
        <f t="shared" si="159"/>
        <v>fb</v>
      </c>
      <c r="AN154" s="41">
        <f t="shared" si="161"/>
        <v>158</v>
      </c>
      <c r="AO154" s="41">
        <f t="shared" si="164"/>
        <v>131</v>
      </c>
      <c r="AP154" s="41">
        <f t="shared" si="162"/>
        <v>154</v>
      </c>
      <c r="AQ154" s="41" t="str">
        <f>+"e"&amp;AQ24</f>
        <v>ex</v>
      </c>
    </row>
    <row r="155" spans="38:43">
      <c r="AL155" s="27">
        <f t="shared" si="160"/>
        <v>45962</v>
      </c>
      <c r="AM155" s="41" t="str">
        <f t="shared" si="159"/>
        <v>fc</v>
      </c>
      <c r="AN155" s="41">
        <f t="shared" si="161"/>
        <v>159</v>
      </c>
      <c r="AO155" s="41">
        <f t="shared" si="164"/>
        <v>131</v>
      </c>
      <c r="AP155" s="41">
        <f t="shared" si="162"/>
        <v>155</v>
      </c>
      <c r="AQ155" s="41" t="str">
        <f>+"e"&amp;AQ25</f>
        <v>ey</v>
      </c>
    </row>
    <row r="156" spans="38:43">
      <c r="AL156" s="27">
        <f t="shared" si="160"/>
        <v>45992</v>
      </c>
      <c r="AM156" s="41" t="str">
        <f t="shared" si="159"/>
        <v>fd</v>
      </c>
      <c r="AN156" s="41">
        <f t="shared" si="161"/>
        <v>160</v>
      </c>
      <c r="AO156" s="41">
        <f t="shared" si="164"/>
        <v>131</v>
      </c>
      <c r="AP156" s="41">
        <f t="shared" si="162"/>
        <v>156</v>
      </c>
      <c r="AQ156" s="41" t="str">
        <f t="shared" ref="AQ156" si="165">+"e"&amp;AQ26</f>
        <v>ez</v>
      </c>
    </row>
    <row r="157" spans="38:43">
      <c r="AL157" s="27">
        <f t="shared" si="160"/>
        <v>46023</v>
      </c>
      <c r="AM157" s="41" t="str">
        <f t="shared" si="159"/>
        <v>fe</v>
      </c>
      <c r="AN157" s="41">
        <f t="shared" si="161"/>
        <v>161</v>
      </c>
      <c r="AO157" s="41">
        <f t="shared" si="164"/>
        <v>131</v>
      </c>
      <c r="AP157" s="41">
        <f t="shared" si="162"/>
        <v>157</v>
      </c>
      <c r="AQ157" s="41" t="str">
        <f>+"f"&amp;AQ1</f>
        <v>fa</v>
      </c>
    </row>
    <row r="158" spans="38:43">
      <c r="AL158" s="27">
        <f t="shared" si="160"/>
        <v>46054</v>
      </c>
      <c r="AM158" s="41" t="str">
        <f t="shared" si="159"/>
        <v>ff</v>
      </c>
      <c r="AN158" s="41">
        <f t="shared" si="161"/>
        <v>162</v>
      </c>
      <c r="AO158" s="41">
        <f t="shared" si="164"/>
        <v>131</v>
      </c>
      <c r="AP158" s="41">
        <f t="shared" si="162"/>
        <v>158</v>
      </c>
      <c r="AQ158" s="41" t="str">
        <f t="shared" ref="AQ158:AQ182" si="166">+"f"&amp;AQ2</f>
        <v>fb</v>
      </c>
    </row>
    <row r="159" spans="38:43">
      <c r="AL159" s="27">
        <f t="shared" si="160"/>
        <v>46082</v>
      </c>
      <c r="AM159" s="41" t="str">
        <f t="shared" si="159"/>
        <v>fg</v>
      </c>
      <c r="AN159" s="41">
        <f t="shared" si="161"/>
        <v>163</v>
      </c>
      <c r="AO159" s="41">
        <f t="shared" si="164"/>
        <v>131</v>
      </c>
      <c r="AP159" s="41">
        <f t="shared" si="162"/>
        <v>159</v>
      </c>
      <c r="AQ159" s="41" t="str">
        <f t="shared" si="166"/>
        <v>fc</v>
      </c>
    </row>
    <row r="160" spans="38:43">
      <c r="AL160" s="27">
        <f t="shared" si="160"/>
        <v>46113</v>
      </c>
      <c r="AM160" s="41" t="str">
        <f t="shared" si="159"/>
        <v>fh</v>
      </c>
      <c r="AN160" s="41">
        <f t="shared" si="161"/>
        <v>164</v>
      </c>
      <c r="AO160" s="41">
        <f t="shared" si="164"/>
        <v>131</v>
      </c>
      <c r="AP160" s="41">
        <f t="shared" si="162"/>
        <v>160</v>
      </c>
      <c r="AQ160" s="41" t="str">
        <f t="shared" si="166"/>
        <v>fd</v>
      </c>
    </row>
    <row r="161" spans="38:43">
      <c r="AL161" s="27">
        <f t="shared" si="160"/>
        <v>46143</v>
      </c>
      <c r="AM161" s="41" t="str">
        <f t="shared" ref="AM161:AM192" si="167">+VLOOKUP(AN161,$AP$1:$AQ$197,2,FALSE)</f>
        <v>fi</v>
      </c>
      <c r="AN161" s="41">
        <f t="shared" si="161"/>
        <v>165</v>
      </c>
      <c r="AO161" s="41">
        <f t="shared" si="164"/>
        <v>131</v>
      </c>
      <c r="AP161" s="41">
        <f t="shared" si="162"/>
        <v>161</v>
      </c>
      <c r="AQ161" s="41" t="str">
        <f t="shared" si="166"/>
        <v>fe</v>
      </c>
    </row>
    <row r="162" spans="38:43">
      <c r="AL162" s="27">
        <f t="shared" si="160"/>
        <v>46174</v>
      </c>
      <c r="AM162" s="41" t="str">
        <f t="shared" si="167"/>
        <v>fj</v>
      </c>
      <c r="AN162" s="41">
        <f t="shared" si="161"/>
        <v>166</v>
      </c>
      <c r="AO162" s="41">
        <f t="shared" si="164"/>
        <v>131</v>
      </c>
      <c r="AP162" s="41">
        <f t="shared" si="162"/>
        <v>162</v>
      </c>
      <c r="AQ162" s="41" t="str">
        <f t="shared" si="166"/>
        <v>ff</v>
      </c>
    </row>
    <row r="163" spans="38:43">
      <c r="AL163" s="27">
        <f t="shared" si="160"/>
        <v>46204</v>
      </c>
      <c r="AM163" s="41" t="str">
        <f t="shared" si="167"/>
        <v>fk</v>
      </c>
      <c r="AN163" s="41">
        <f t="shared" si="161"/>
        <v>167</v>
      </c>
      <c r="AO163" s="41">
        <f t="shared" si="164"/>
        <v>131</v>
      </c>
      <c r="AP163" s="41">
        <f t="shared" si="162"/>
        <v>163</v>
      </c>
      <c r="AQ163" s="41" t="str">
        <f t="shared" si="166"/>
        <v>fg</v>
      </c>
    </row>
    <row r="164" spans="38:43">
      <c r="AL164" s="27">
        <f t="shared" si="160"/>
        <v>46235</v>
      </c>
      <c r="AM164" s="41" t="str">
        <f t="shared" si="167"/>
        <v>fl</v>
      </c>
      <c r="AN164" s="41">
        <f t="shared" si="161"/>
        <v>168</v>
      </c>
      <c r="AO164" s="41">
        <f t="shared" si="164"/>
        <v>131</v>
      </c>
      <c r="AP164" s="41">
        <f t="shared" si="162"/>
        <v>164</v>
      </c>
      <c r="AQ164" s="41" t="str">
        <f t="shared" si="166"/>
        <v>fh</v>
      </c>
    </row>
    <row r="165" spans="38:43">
      <c r="AL165" s="27">
        <f t="shared" si="160"/>
        <v>46266</v>
      </c>
      <c r="AM165" s="41" t="str">
        <f t="shared" si="167"/>
        <v>fm</v>
      </c>
      <c r="AN165" s="41">
        <f t="shared" si="161"/>
        <v>169</v>
      </c>
      <c r="AO165" s="41">
        <f t="shared" si="164"/>
        <v>131</v>
      </c>
      <c r="AP165" s="41">
        <f t="shared" si="162"/>
        <v>165</v>
      </c>
      <c r="AQ165" s="41" t="str">
        <f t="shared" si="166"/>
        <v>fi</v>
      </c>
    </row>
    <row r="166" spans="38:43">
      <c r="AL166" s="27">
        <f t="shared" si="160"/>
        <v>46296</v>
      </c>
      <c r="AM166" s="41" t="str">
        <f t="shared" si="167"/>
        <v>fn</v>
      </c>
      <c r="AN166" s="41">
        <f t="shared" si="161"/>
        <v>170</v>
      </c>
      <c r="AO166" s="41">
        <f t="shared" si="164"/>
        <v>131</v>
      </c>
      <c r="AP166" s="41">
        <f t="shared" si="162"/>
        <v>166</v>
      </c>
      <c r="AQ166" s="41" t="str">
        <f t="shared" si="166"/>
        <v>fj</v>
      </c>
    </row>
    <row r="167" spans="38:43">
      <c r="AL167" s="27">
        <f t="shared" si="160"/>
        <v>46327</v>
      </c>
      <c r="AM167" s="41" t="str">
        <f t="shared" si="167"/>
        <v>fo</v>
      </c>
      <c r="AN167" s="41">
        <f t="shared" si="161"/>
        <v>171</v>
      </c>
      <c r="AO167" s="41">
        <f t="shared" si="164"/>
        <v>131</v>
      </c>
      <c r="AP167" s="41">
        <f t="shared" si="162"/>
        <v>167</v>
      </c>
      <c r="AQ167" s="41" t="str">
        <f t="shared" si="166"/>
        <v>fk</v>
      </c>
    </row>
    <row r="168" spans="38:43">
      <c r="AL168" s="27">
        <f t="shared" si="160"/>
        <v>46357</v>
      </c>
      <c r="AM168" s="41" t="str">
        <f t="shared" si="167"/>
        <v>fp</v>
      </c>
      <c r="AN168" s="41">
        <f t="shared" si="161"/>
        <v>172</v>
      </c>
      <c r="AO168" s="41">
        <f t="shared" si="164"/>
        <v>131</v>
      </c>
      <c r="AP168" s="41">
        <f t="shared" si="162"/>
        <v>168</v>
      </c>
      <c r="AQ168" s="41" t="str">
        <f t="shared" si="166"/>
        <v>fl</v>
      </c>
    </row>
    <row r="169" spans="38:43">
      <c r="AL169" s="27">
        <f t="shared" si="160"/>
        <v>46388</v>
      </c>
      <c r="AM169" s="41" t="str">
        <f t="shared" si="167"/>
        <v>fq</v>
      </c>
      <c r="AN169" s="41">
        <f t="shared" si="161"/>
        <v>173</v>
      </c>
      <c r="AO169" s="41">
        <f t="shared" si="164"/>
        <v>131</v>
      </c>
      <c r="AP169" s="41">
        <f t="shared" si="162"/>
        <v>169</v>
      </c>
      <c r="AQ169" s="41" t="str">
        <f t="shared" si="166"/>
        <v>fm</v>
      </c>
    </row>
    <row r="170" spans="38:43">
      <c r="AL170" s="27">
        <f t="shared" si="160"/>
        <v>46419</v>
      </c>
      <c r="AM170" s="41" t="str">
        <f t="shared" si="167"/>
        <v>fr</v>
      </c>
      <c r="AN170" s="41">
        <f t="shared" si="161"/>
        <v>174</v>
      </c>
      <c r="AO170" s="41">
        <f t="shared" si="164"/>
        <v>131</v>
      </c>
      <c r="AP170" s="41">
        <f t="shared" si="162"/>
        <v>170</v>
      </c>
      <c r="AQ170" s="41" t="str">
        <f t="shared" si="166"/>
        <v>fn</v>
      </c>
    </row>
    <row r="171" spans="38:43">
      <c r="AL171" s="27">
        <f t="shared" si="160"/>
        <v>46447</v>
      </c>
      <c r="AM171" s="41" t="str">
        <f t="shared" si="167"/>
        <v>fs</v>
      </c>
      <c r="AN171" s="41">
        <f t="shared" si="161"/>
        <v>175</v>
      </c>
      <c r="AO171" s="41">
        <f t="shared" si="164"/>
        <v>131</v>
      </c>
      <c r="AP171" s="41">
        <f t="shared" si="162"/>
        <v>171</v>
      </c>
      <c r="AQ171" s="41" t="str">
        <f t="shared" si="166"/>
        <v>fo</v>
      </c>
    </row>
    <row r="172" spans="38:43">
      <c r="AL172" s="27">
        <f t="shared" si="160"/>
        <v>46478</v>
      </c>
      <c r="AM172" s="41" t="str">
        <f t="shared" si="167"/>
        <v>ft</v>
      </c>
      <c r="AN172" s="41">
        <f t="shared" si="161"/>
        <v>176</v>
      </c>
      <c r="AO172" s="41">
        <f t="shared" si="164"/>
        <v>131</v>
      </c>
      <c r="AP172" s="41">
        <f t="shared" si="162"/>
        <v>172</v>
      </c>
      <c r="AQ172" s="41" t="str">
        <f t="shared" si="166"/>
        <v>fp</v>
      </c>
    </row>
    <row r="173" spans="38:43">
      <c r="AL173" s="27">
        <f t="shared" si="160"/>
        <v>46508</v>
      </c>
      <c r="AM173" s="41" t="str">
        <f t="shared" si="167"/>
        <v>fu</v>
      </c>
      <c r="AN173" s="41">
        <f t="shared" si="161"/>
        <v>177</v>
      </c>
      <c r="AO173" s="41">
        <f t="shared" si="164"/>
        <v>131</v>
      </c>
      <c r="AP173" s="41">
        <f t="shared" si="162"/>
        <v>173</v>
      </c>
      <c r="AQ173" s="41" t="str">
        <f t="shared" si="166"/>
        <v>fq</v>
      </c>
    </row>
    <row r="174" spans="38:43">
      <c r="AL174" s="27">
        <f t="shared" si="160"/>
        <v>46539</v>
      </c>
      <c r="AM174" s="41" t="str">
        <f t="shared" si="167"/>
        <v>fv</v>
      </c>
      <c r="AN174" s="41">
        <f t="shared" si="161"/>
        <v>178</v>
      </c>
      <c r="AO174" s="41">
        <f t="shared" si="164"/>
        <v>131</v>
      </c>
      <c r="AP174" s="41">
        <f t="shared" si="162"/>
        <v>174</v>
      </c>
      <c r="AQ174" s="41" t="str">
        <f t="shared" si="166"/>
        <v>fr</v>
      </c>
    </row>
    <row r="175" spans="38:43">
      <c r="AL175" s="27">
        <f t="shared" si="160"/>
        <v>46569</v>
      </c>
      <c r="AM175" s="41" t="str">
        <f t="shared" si="167"/>
        <v>fw</v>
      </c>
      <c r="AN175" s="41">
        <f t="shared" si="161"/>
        <v>179</v>
      </c>
      <c r="AO175" s="41">
        <f t="shared" si="164"/>
        <v>131</v>
      </c>
      <c r="AP175" s="41">
        <f t="shared" si="162"/>
        <v>175</v>
      </c>
      <c r="AQ175" s="41" t="str">
        <f t="shared" si="166"/>
        <v>fs</v>
      </c>
    </row>
    <row r="176" spans="38:43">
      <c r="AL176" s="27">
        <f t="shared" si="160"/>
        <v>46600</v>
      </c>
      <c r="AM176" s="41" t="str">
        <f t="shared" si="167"/>
        <v>fx</v>
      </c>
      <c r="AN176" s="41">
        <f t="shared" si="161"/>
        <v>180</v>
      </c>
      <c r="AO176" s="41">
        <f t="shared" si="164"/>
        <v>131</v>
      </c>
      <c r="AP176" s="41">
        <f t="shared" si="162"/>
        <v>176</v>
      </c>
      <c r="AQ176" s="41" t="str">
        <f t="shared" si="166"/>
        <v>ft</v>
      </c>
    </row>
    <row r="177" spans="38:43">
      <c r="AL177" s="27">
        <f t="shared" si="160"/>
        <v>46631</v>
      </c>
      <c r="AM177" s="41" t="str">
        <f t="shared" si="167"/>
        <v>fy</v>
      </c>
      <c r="AN177" s="41">
        <f t="shared" si="161"/>
        <v>181</v>
      </c>
      <c r="AO177" s="41">
        <f t="shared" si="164"/>
        <v>131</v>
      </c>
      <c r="AP177" s="41">
        <f t="shared" si="162"/>
        <v>177</v>
      </c>
      <c r="AQ177" s="41" t="str">
        <f t="shared" si="166"/>
        <v>fu</v>
      </c>
    </row>
    <row r="178" spans="38:43">
      <c r="AL178" s="27">
        <f t="shared" si="160"/>
        <v>46661</v>
      </c>
      <c r="AM178" s="41" t="str">
        <f t="shared" si="167"/>
        <v>fz</v>
      </c>
      <c r="AN178" s="41">
        <f t="shared" si="161"/>
        <v>182</v>
      </c>
      <c r="AO178" s="41">
        <f t="shared" si="164"/>
        <v>131</v>
      </c>
      <c r="AP178" s="41">
        <f t="shared" si="162"/>
        <v>178</v>
      </c>
      <c r="AQ178" s="41" t="str">
        <f>+"f"&amp;AQ22</f>
        <v>fv</v>
      </c>
    </row>
    <row r="179" spans="38:43">
      <c r="AL179" s="27">
        <f t="shared" si="160"/>
        <v>46692</v>
      </c>
      <c r="AM179" s="41" t="str">
        <f t="shared" si="167"/>
        <v>ga</v>
      </c>
      <c r="AN179" s="41">
        <f t="shared" si="161"/>
        <v>183</v>
      </c>
      <c r="AO179" s="41">
        <f t="shared" si="164"/>
        <v>131</v>
      </c>
      <c r="AP179" s="41">
        <f t="shared" si="162"/>
        <v>179</v>
      </c>
      <c r="AQ179" s="41" t="str">
        <f t="shared" si="166"/>
        <v>fw</v>
      </c>
    </row>
    <row r="180" spans="38:43">
      <c r="AL180" s="27">
        <f t="shared" si="160"/>
        <v>46722</v>
      </c>
      <c r="AM180" s="41" t="str">
        <f t="shared" si="167"/>
        <v>gb</v>
      </c>
      <c r="AN180" s="41">
        <f t="shared" si="161"/>
        <v>184</v>
      </c>
      <c r="AO180" s="41">
        <f t="shared" si="164"/>
        <v>131</v>
      </c>
      <c r="AP180" s="41">
        <f t="shared" si="162"/>
        <v>180</v>
      </c>
      <c r="AQ180" s="41" t="str">
        <f t="shared" si="166"/>
        <v>fx</v>
      </c>
    </row>
    <row r="181" spans="38:43">
      <c r="AL181" s="27">
        <f t="shared" si="160"/>
        <v>46753</v>
      </c>
      <c r="AM181" s="41" t="str">
        <f t="shared" si="167"/>
        <v>gc</v>
      </c>
      <c r="AN181" s="41">
        <f t="shared" si="161"/>
        <v>185</v>
      </c>
      <c r="AO181" s="41">
        <f t="shared" si="164"/>
        <v>131</v>
      </c>
      <c r="AP181" s="41">
        <f t="shared" si="162"/>
        <v>181</v>
      </c>
      <c r="AQ181" s="41" t="str">
        <f t="shared" si="166"/>
        <v>fy</v>
      </c>
    </row>
    <row r="182" spans="38:43">
      <c r="AL182" s="27">
        <f t="shared" si="160"/>
        <v>46784</v>
      </c>
      <c r="AM182" s="41" t="str">
        <f t="shared" si="167"/>
        <v>gd</v>
      </c>
      <c r="AN182" s="41">
        <f t="shared" si="161"/>
        <v>186</v>
      </c>
      <c r="AO182" s="41">
        <f t="shared" si="164"/>
        <v>131</v>
      </c>
      <c r="AP182" s="41">
        <f t="shared" si="162"/>
        <v>182</v>
      </c>
      <c r="AQ182" s="41" t="str">
        <f t="shared" si="166"/>
        <v>fz</v>
      </c>
    </row>
    <row r="183" spans="38:43">
      <c r="AL183" s="27">
        <f t="shared" si="160"/>
        <v>46813</v>
      </c>
      <c r="AM183" s="41" t="str">
        <f t="shared" si="167"/>
        <v>ge</v>
      </c>
      <c r="AN183" s="41">
        <f t="shared" si="161"/>
        <v>187</v>
      </c>
      <c r="AO183" s="41">
        <f t="shared" ref="AO183:AO197" si="168">+MATCH(AL183,$AS$1:$AS$131)</f>
        <v>131</v>
      </c>
      <c r="AP183" s="41">
        <f t="shared" si="162"/>
        <v>183</v>
      </c>
      <c r="AQ183" s="41" t="str">
        <f>+"g"&amp;AQ1</f>
        <v>ga</v>
      </c>
    </row>
    <row r="184" spans="38:43">
      <c r="AL184" s="27">
        <f t="shared" si="160"/>
        <v>46844</v>
      </c>
      <c r="AM184" s="41" t="str">
        <f t="shared" si="167"/>
        <v>gf</v>
      </c>
      <c r="AN184" s="41">
        <f t="shared" si="161"/>
        <v>188</v>
      </c>
      <c r="AO184" s="41">
        <f t="shared" si="168"/>
        <v>131</v>
      </c>
      <c r="AP184" s="41">
        <f t="shared" si="162"/>
        <v>184</v>
      </c>
      <c r="AQ184" s="41" t="str">
        <f t="shared" ref="AQ184:AQ197" si="169">+"g"&amp;AQ2</f>
        <v>gb</v>
      </c>
    </row>
    <row r="185" spans="38:43">
      <c r="AL185" s="27">
        <f t="shared" si="160"/>
        <v>46874</v>
      </c>
      <c r="AM185" s="41" t="str">
        <f t="shared" si="167"/>
        <v>gg</v>
      </c>
      <c r="AN185" s="41">
        <f t="shared" si="161"/>
        <v>189</v>
      </c>
      <c r="AO185" s="41">
        <f t="shared" si="168"/>
        <v>131</v>
      </c>
      <c r="AP185" s="41">
        <f t="shared" si="162"/>
        <v>185</v>
      </c>
      <c r="AQ185" s="41" t="str">
        <f t="shared" si="169"/>
        <v>gc</v>
      </c>
    </row>
    <row r="186" spans="38:43">
      <c r="AL186" s="27">
        <f t="shared" si="160"/>
        <v>46905</v>
      </c>
      <c r="AM186" s="41" t="str">
        <f t="shared" si="167"/>
        <v>gh</v>
      </c>
      <c r="AN186" s="41">
        <f t="shared" si="161"/>
        <v>190</v>
      </c>
      <c r="AO186" s="41">
        <f t="shared" si="168"/>
        <v>131</v>
      </c>
      <c r="AP186" s="41">
        <f t="shared" si="162"/>
        <v>186</v>
      </c>
      <c r="AQ186" s="41" t="str">
        <f t="shared" si="169"/>
        <v>gd</v>
      </c>
    </row>
    <row r="187" spans="38:43">
      <c r="AL187" s="27">
        <f t="shared" si="160"/>
        <v>46935</v>
      </c>
      <c r="AM187" s="41" t="str">
        <f t="shared" si="167"/>
        <v>gi</v>
      </c>
      <c r="AN187" s="41">
        <f t="shared" si="161"/>
        <v>191</v>
      </c>
      <c r="AO187" s="41">
        <f t="shared" si="168"/>
        <v>131</v>
      </c>
      <c r="AP187" s="41">
        <f t="shared" si="162"/>
        <v>187</v>
      </c>
      <c r="AQ187" s="41" t="str">
        <f t="shared" si="169"/>
        <v>ge</v>
      </c>
    </row>
    <row r="188" spans="38:43">
      <c r="AL188" s="27">
        <f t="shared" si="160"/>
        <v>46966</v>
      </c>
      <c r="AM188" s="41" t="str">
        <f t="shared" si="167"/>
        <v>gj</v>
      </c>
      <c r="AN188" s="41">
        <f t="shared" si="161"/>
        <v>192</v>
      </c>
      <c r="AO188" s="41">
        <f t="shared" si="168"/>
        <v>131</v>
      </c>
      <c r="AP188" s="41">
        <f t="shared" si="162"/>
        <v>188</v>
      </c>
      <c r="AQ188" s="41" t="str">
        <f t="shared" si="169"/>
        <v>gf</v>
      </c>
    </row>
    <row r="189" spans="38:43">
      <c r="AL189" s="27">
        <f t="shared" si="160"/>
        <v>46997</v>
      </c>
      <c r="AM189" s="41" t="str">
        <f t="shared" si="167"/>
        <v>gk</v>
      </c>
      <c r="AN189" s="41">
        <f t="shared" si="161"/>
        <v>193</v>
      </c>
      <c r="AO189" s="41">
        <f t="shared" si="168"/>
        <v>131</v>
      </c>
      <c r="AP189" s="41">
        <f t="shared" si="162"/>
        <v>189</v>
      </c>
      <c r="AQ189" s="41" t="str">
        <f t="shared" si="169"/>
        <v>gg</v>
      </c>
    </row>
    <row r="190" spans="38:43">
      <c r="AL190" s="27">
        <f t="shared" si="160"/>
        <v>47027</v>
      </c>
      <c r="AM190" s="41" t="str">
        <f t="shared" si="167"/>
        <v>gl</v>
      </c>
      <c r="AN190" s="41">
        <f t="shared" si="161"/>
        <v>194</v>
      </c>
      <c r="AO190" s="41">
        <f t="shared" si="168"/>
        <v>131</v>
      </c>
      <c r="AP190" s="41">
        <f t="shared" si="162"/>
        <v>190</v>
      </c>
      <c r="AQ190" s="41" t="str">
        <f t="shared" si="169"/>
        <v>gh</v>
      </c>
    </row>
    <row r="191" spans="38:43">
      <c r="AL191" s="27">
        <f t="shared" si="160"/>
        <v>47058</v>
      </c>
      <c r="AM191" s="41" t="str">
        <f t="shared" si="167"/>
        <v>gm</v>
      </c>
      <c r="AN191" s="41">
        <f t="shared" si="161"/>
        <v>195</v>
      </c>
      <c r="AO191" s="41">
        <f t="shared" si="168"/>
        <v>131</v>
      </c>
      <c r="AP191" s="41">
        <f t="shared" si="162"/>
        <v>191</v>
      </c>
      <c r="AQ191" s="41" t="str">
        <f t="shared" si="169"/>
        <v>gi</v>
      </c>
    </row>
    <row r="192" spans="38:43">
      <c r="AL192" s="27">
        <f t="shared" si="160"/>
        <v>47088</v>
      </c>
      <c r="AM192" s="41" t="str">
        <f t="shared" si="167"/>
        <v>gn</v>
      </c>
      <c r="AN192" s="41">
        <f t="shared" si="161"/>
        <v>196</v>
      </c>
      <c r="AO192" s="41">
        <f t="shared" si="168"/>
        <v>131</v>
      </c>
      <c r="AP192" s="41">
        <f t="shared" si="162"/>
        <v>192</v>
      </c>
      <c r="AQ192" s="41" t="str">
        <f t="shared" si="169"/>
        <v>gj</v>
      </c>
    </row>
    <row r="193" spans="38:43">
      <c r="AL193" s="27">
        <f t="shared" si="160"/>
        <v>47119</v>
      </c>
      <c r="AM193" s="41" t="str">
        <f t="shared" ref="AM193:AM197" si="170">+VLOOKUP(AN193,$AP$1:$AQ$197,2,FALSE)</f>
        <v>go</v>
      </c>
      <c r="AN193" s="41">
        <f t="shared" si="161"/>
        <v>197</v>
      </c>
      <c r="AO193" s="41">
        <f t="shared" si="168"/>
        <v>131</v>
      </c>
      <c r="AP193" s="41">
        <f t="shared" si="162"/>
        <v>193</v>
      </c>
      <c r="AQ193" s="41" t="str">
        <f t="shared" si="169"/>
        <v>gk</v>
      </c>
    </row>
    <row r="194" spans="38:43">
      <c r="AL194" s="27">
        <f t="shared" si="160"/>
        <v>47150</v>
      </c>
      <c r="AM194" s="41" t="e">
        <f t="shared" si="170"/>
        <v>#N/A</v>
      </c>
      <c r="AN194" s="41">
        <f t="shared" si="161"/>
        <v>198</v>
      </c>
      <c r="AO194" s="41">
        <f t="shared" si="168"/>
        <v>131</v>
      </c>
      <c r="AP194" s="41">
        <f t="shared" si="162"/>
        <v>194</v>
      </c>
      <c r="AQ194" s="41" t="str">
        <f t="shared" si="169"/>
        <v>gl</v>
      </c>
    </row>
    <row r="195" spans="38:43">
      <c r="AL195" s="27">
        <f t="shared" ref="AL195:AL197" si="171">+EDATE(AL194,1)</f>
        <v>47178</v>
      </c>
      <c r="AM195" s="41" t="e">
        <f t="shared" si="170"/>
        <v>#N/A</v>
      </c>
      <c r="AN195" s="41">
        <f t="shared" ref="AN195:AN197" si="172">+AN194+1</f>
        <v>199</v>
      </c>
      <c r="AO195" s="41">
        <f t="shared" si="168"/>
        <v>131</v>
      </c>
      <c r="AP195" s="41">
        <f t="shared" ref="AP195:AP197" si="173">+AP194+1</f>
        <v>195</v>
      </c>
      <c r="AQ195" s="41" t="str">
        <f t="shared" si="169"/>
        <v>gm</v>
      </c>
    </row>
    <row r="196" spans="38:43">
      <c r="AL196" s="27">
        <f t="shared" si="171"/>
        <v>47209</v>
      </c>
      <c r="AM196" s="41" t="e">
        <f t="shared" si="170"/>
        <v>#N/A</v>
      </c>
      <c r="AN196" s="41">
        <f t="shared" si="172"/>
        <v>200</v>
      </c>
      <c r="AO196" s="41">
        <f t="shared" si="168"/>
        <v>131</v>
      </c>
      <c r="AP196" s="41">
        <f t="shared" si="173"/>
        <v>196</v>
      </c>
      <c r="AQ196" s="41" t="str">
        <f t="shared" si="169"/>
        <v>gn</v>
      </c>
    </row>
    <row r="197" spans="38:43">
      <c r="AL197" s="27">
        <f t="shared" si="171"/>
        <v>47239</v>
      </c>
      <c r="AM197" s="41" t="e">
        <f t="shared" si="170"/>
        <v>#N/A</v>
      </c>
      <c r="AN197" s="41">
        <f t="shared" si="172"/>
        <v>201</v>
      </c>
      <c r="AO197" s="41">
        <f t="shared" si="168"/>
        <v>131</v>
      </c>
      <c r="AP197" s="41">
        <f t="shared" si="173"/>
        <v>197</v>
      </c>
      <c r="AQ197" s="41" t="str">
        <f t="shared" si="169"/>
        <v>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B119"/>
  <sheetViews>
    <sheetView showGridLines="0" topLeftCell="A34" zoomScale="80" zoomScaleNormal="80" workbookViewId="0">
      <pane xSplit="4" topLeftCell="E1" activePane="topRight" state="frozen"/>
      <selection activeCell="F48" sqref="F48"/>
      <selection pane="topRight" activeCell="C2" sqref="C2:GB46"/>
    </sheetView>
  </sheetViews>
  <sheetFormatPr defaultColWidth="9.140625" defaultRowHeight="15"/>
  <cols>
    <col min="1" max="1" width="9.140625" style="41"/>
    <col min="2" max="2" width="15.7109375" style="252" customWidth="1"/>
    <col min="3" max="3" width="20" style="45" customWidth="1"/>
    <col min="4" max="4" width="43.7109375" style="45" bestFit="1" customWidth="1"/>
    <col min="5" max="50" width="12.7109375" style="41" bestFit="1" customWidth="1"/>
    <col min="51" max="57" width="12.7109375" style="29" customWidth="1"/>
    <col min="58" max="84" width="12.7109375" style="41" hidden="1" customWidth="1"/>
    <col min="85" max="85" width="13.7109375" style="41" hidden="1" customWidth="1"/>
    <col min="86" max="95" width="12.7109375" style="41" hidden="1" customWidth="1"/>
    <col min="96" max="97" width="13.7109375" style="41" hidden="1" customWidth="1"/>
    <col min="98" max="107" width="12.7109375" style="41" hidden="1" customWidth="1"/>
    <col min="108" max="109" width="13.7109375" style="41" hidden="1" customWidth="1"/>
    <col min="110" max="119" width="12.7109375" style="41" hidden="1" customWidth="1"/>
    <col min="120" max="121" width="13.7109375" style="41" hidden="1" customWidth="1"/>
    <col min="122" max="125" width="12.7109375" style="41" hidden="1" customWidth="1"/>
    <col min="126" max="126" width="13.7109375" style="41" hidden="1" customWidth="1"/>
    <col min="127" max="130" width="12.7109375" style="41" hidden="1" customWidth="1"/>
    <col min="131" max="133" width="13.7109375" style="41" hidden="1" customWidth="1"/>
    <col min="134" max="137" width="12.7109375" style="41" hidden="1" customWidth="1"/>
    <col min="138" max="138" width="13.7109375" style="41" hidden="1" customWidth="1"/>
    <col min="139" max="142" width="12.7109375" style="41" hidden="1" customWidth="1"/>
    <col min="143" max="145" width="13.7109375" style="41" hidden="1" customWidth="1"/>
    <col min="146" max="148" width="12.7109375" style="41" hidden="1" customWidth="1"/>
    <col min="149" max="150" width="13.7109375" style="41" hidden="1" customWidth="1"/>
    <col min="151" max="153" width="12.7109375" style="41" hidden="1" customWidth="1"/>
    <col min="154" max="158" width="13.7109375" style="41" hidden="1" customWidth="1"/>
    <col min="159" max="159" width="12.7109375" style="41" hidden="1" customWidth="1"/>
    <col min="160" max="162" width="13.7109375" style="41" hidden="1" customWidth="1"/>
    <col min="163" max="165" width="12.7109375" style="41" hidden="1" customWidth="1"/>
    <col min="166" max="170" width="13.7109375" style="41" hidden="1" customWidth="1"/>
    <col min="171" max="172" width="12.7109375" style="41" hidden="1" customWidth="1"/>
    <col min="173" max="173" width="13.7109375" style="41" hidden="1" customWidth="1"/>
    <col min="174" max="178" width="12.7109375" style="41" bestFit="1" customWidth="1"/>
    <col min="179" max="180" width="13.5703125" style="41" bestFit="1" customWidth="1"/>
    <col min="181" max="184" width="12.7109375" style="41" bestFit="1" customWidth="1"/>
    <col min="185" max="16384" width="9.140625" style="41"/>
  </cols>
  <sheetData>
    <row r="1" spans="1:184">
      <c r="B1" s="486"/>
      <c r="C1" s="462"/>
      <c r="D1" s="462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84" s="45" customFormat="1">
      <c r="B2" s="486"/>
      <c r="C2" s="470" t="s">
        <v>55</v>
      </c>
      <c r="D2" s="470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>
      <c r="B3" s="461" t="s">
        <v>266</v>
      </c>
      <c r="C3" s="477" t="s">
        <v>1</v>
      </c>
      <c r="D3" s="477" t="s">
        <v>175</v>
      </c>
      <c r="E3" s="495">
        <v>7305080</v>
      </c>
      <c r="F3" s="495">
        <v>6577370</v>
      </c>
      <c r="G3" s="495">
        <v>7155030</v>
      </c>
      <c r="H3" s="495">
        <v>6798030</v>
      </c>
      <c r="I3" s="495">
        <v>6949620</v>
      </c>
      <c r="J3" s="495">
        <v>6619610</v>
      </c>
      <c r="K3" s="495">
        <v>6935700</v>
      </c>
      <c r="L3" s="495">
        <v>6849330</v>
      </c>
      <c r="M3" s="495">
        <v>6713930</v>
      </c>
      <c r="N3" s="495">
        <v>938520</v>
      </c>
      <c r="O3" s="495">
        <v>3480190</v>
      </c>
      <c r="P3" s="495">
        <v>7092900</v>
      </c>
      <c r="Q3" s="495">
        <v>7775860</v>
      </c>
      <c r="R3" s="495">
        <v>6947050</v>
      </c>
      <c r="S3" s="495">
        <v>7349990</v>
      </c>
      <c r="T3" s="495">
        <v>7150660</v>
      </c>
      <c r="U3" s="495">
        <v>7340530</v>
      </c>
      <c r="V3" s="495">
        <v>7139790</v>
      </c>
      <c r="W3" s="495">
        <v>7266450</v>
      </c>
      <c r="X3" s="495">
        <v>7283140</v>
      </c>
      <c r="Y3" s="495">
        <v>6921910</v>
      </c>
      <c r="Z3" s="495">
        <v>5766630</v>
      </c>
      <c r="AA3" s="495">
        <v>7147140</v>
      </c>
      <c r="AB3" s="495">
        <v>7353880</v>
      </c>
      <c r="AC3" s="495">
        <v>8167110</v>
      </c>
      <c r="AD3" s="495">
        <v>7374690</v>
      </c>
      <c r="AE3" s="495">
        <v>7698850</v>
      </c>
      <c r="AF3" s="495">
        <v>7540000</v>
      </c>
      <c r="AG3" s="495">
        <v>7853030</v>
      </c>
      <c r="AH3" s="495">
        <v>7580920</v>
      </c>
      <c r="AI3" s="495">
        <v>7814880</v>
      </c>
      <c r="AJ3" s="495">
        <v>7781900</v>
      </c>
      <c r="AK3" s="495">
        <v>7394530</v>
      </c>
      <c r="AL3" s="495">
        <v>2619420</v>
      </c>
      <c r="AM3" s="495">
        <v>7560650</v>
      </c>
      <c r="AN3" s="495">
        <v>7764880</v>
      </c>
      <c r="AO3" s="495">
        <v>8496110</v>
      </c>
      <c r="AP3" s="495">
        <v>7945860</v>
      </c>
      <c r="AQ3" s="495">
        <v>8184810</v>
      </c>
      <c r="AR3" s="495">
        <v>7856380</v>
      </c>
      <c r="AS3" s="495">
        <v>8122120</v>
      </c>
      <c r="AT3" s="495">
        <v>7808700</v>
      </c>
      <c r="AU3" s="495">
        <v>8128350</v>
      </c>
      <c r="AV3" s="495">
        <v>8114610</v>
      </c>
      <c r="AW3" s="495">
        <v>7772020</v>
      </c>
      <c r="AX3" s="495">
        <v>6306350</v>
      </c>
      <c r="AY3" s="495">
        <v>8015600</v>
      </c>
      <c r="AZ3" s="495">
        <v>8113090</v>
      </c>
      <c r="BA3" s="495">
        <v>8916870</v>
      </c>
      <c r="BB3" s="495">
        <v>8087800</v>
      </c>
      <c r="BC3" s="495">
        <v>8505550</v>
      </c>
      <c r="BD3" s="495">
        <v>8299000</v>
      </c>
      <c r="BE3" s="495">
        <v>8437990</v>
      </c>
      <c r="BF3" s="495">
        <v>8200440.0000000009</v>
      </c>
      <c r="BG3" s="495">
        <v>8391730</v>
      </c>
      <c r="BH3" s="495">
        <v>8410140</v>
      </c>
      <c r="BI3" s="495">
        <v>7715640</v>
      </c>
      <c r="BJ3" s="495">
        <v>0</v>
      </c>
      <c r="BK3" s="495">
        <v>3646620</v>
      </c>
      <c r="BL3" s="495">
        <v>8542100</v>
      </c>
      <c r="BM3" s="495">
        <v>9194430</v>
      </c>
      <c r="BN3" s="495">
        <v>8274090</v>
      </c>
      <c r="BO3" s="495">
        <v>8857090</v>
      </c>
      <c r="BP3" s="495">
        <v>8503640</v>
      </c>
      <c r="BQ3" s="495">
        <v>8742380</v>
      </c>
      <c r="BR3" s="495">
        <v>8404800</v>
      </c>
      <c r="BS3" s="495">
        <v>8814180</v>
      </c>
      <c r="BT3" s="495">
        <v>8881380</v>
      </c>
      <c r="BU3" s="495">
        <v>8392920</v>
      </c>
      <c r="BV3" s="495">
        <v>8807770</v>
      </c>
      <c r="BW3" s="495">
        <v>6858250</v>
      </c>
      <c r="BX3" s="495">
        <v>9129670</v>
      </c>
      <c r="BY3" s="495">
        <v>9628110</v>
      </c>
      <c r="BZ3" s="495">
        <v>8694130</v>
      </c>
      <c r="CA3" s="495">
        <v>9641420</v>
      </c>
      <c r="CB3" s="495">
        <v>9165630</v>
      </c>
      <c r="CC3" s="495">
        <v>9314790</v>
      </c>
      <c r="CD3" s="495">
        <v>8994010</v>
      </c>
      <c r="CE3" s="495">
        <v>9360050</v>
      </c>
      <c r="CF3" s="495">
        <v>9347220</v>
      </c>
      <c r="CG3" s="495">
        <v>9050460</v>
      </c>
      <c r="CH3" s="495">
        <v>1279970</v>
      </c>
      <c r="CI3" s="495">
        <v>9112880</v>
      </c>
      <c r="CJ3" s="495">
        <v>9529400</v>
      </c>
      <c r="CK3" s="495">
        <v>10107920</v>
      </c>
      <c r="CL3" s="495">
        <v>9465610</v>
      </c>
      <c r="CM3" s="495">
        <v>10110650</v>
      </c>
      <c r="CN3" s="495">
        <v>9787480</v>
      </c>
      <c r="CO3" s="495">
        <v>9836870</v>
      </c>
      <c r="CP3" s="495">
        <v>9540220</v>
      </c>
      <c r="CQ3" s="495">
        <v>9937860</v>
      </c>
      <c r="CR3" s="495">
        <v>9887280</v>
      </c>
      <c r="CS3" s="495">
        <v>9586230</v>
      </c>
      <c r="CT3" s="495">
        <v>7752700</v>
      </c>
      <c r="CU3" s="495">
        <v>9807300</v>
      </c>
      <c r="CV3" s="495">
        <v>10101300</v>
      </c>
      <c r="CW3" s="495">
        <v>10436580</v>
      </c>
      <c r="CX3" s="495">
        <v>9399800</v>
      </c>
      <c r="CY3" s="495">
        <v>10409140</v>
      </c>
      <c r="CZ3" s="495">
        <v>9995310</v>
      </c>
      <c r="DA3" s="495">
        <v>10197430</v>
      </c>
      <c r="DB3" s="495">
        <v>9820970</v>
      </c>
      <c r="DC3" s="495">
        <v>10110690</v>
      </c>
      <c r="DD3" s="495">
        <v>10263410</v>
      </c>
      <c r="DE3" s="495">
        <v>9804610</v>
      </c>
      <c r="DF3" s="495">
        <v>1123420</v>
      </c>
      <c r="DG3" s="495">
        <v>10056680</v>
      </c>
      <c r="DH3" s="495">
        <v>10392530</v>
      </c>
      <c r="DI3" s="495">
        <v>10825950</v>
      </c>
      <c r="DJ3" s="495">
        <v>9738440</v>
      </c>
      <c r="DK3" s="495">
        <v>10804540</v>
      </c>
      <c r="DL3" s="495">
        <v>10357450</v>
      </c>
      <c r="DM3" s="495">
        <v>10503810</v>
      </c>
      <c r="DN3" s="495">
        <v>10185470</v>
      </c>
      <c r="DO3" s="495">
        <v>10575890</v>
      </c>
      <c r="DP3" s="495">
        <v>10594340</v>
      </c>
      <c r="DQ3" s="495">
        <v>10137510</v>
      </c>
      <c r="DR3" s="495">
        <v>8280830</v>
      </c>
      <c r="DS3" s="495">
        <v>10445540</v>
      </c>
      <c r="DT3" s="495">
        <v>10878190</v>
      </c>
      <c r="DU3" s="495">
        <v>11390900</v>
      </c>
      <c r="DV3" s="495">
        <v>10188700</v>
      </c>
      <c r="DW3" s="495">
        <v>11304260</v>
      </c>
      <c r="DX3" s="495">
        <v>10838650</v>
      </c>
      <c r="DY3" s="495">
        <v>11017330</v>
      </c>
      <c r="DZ3" s="495">
        <v>10608250</v>
      </c>
      <c r="EA3" s="495">
        <v>11038550</v>
      </c>
      <c r="EB3" s="495">
        <v>11021800</v>
      </c>
      <c r="EC3" s="495">
        <v>10621090</v>
      </c>
      <c r="ED3" s="495">
        <v>2168740</v>
      </c>
      <c r="EE3" s="495">
        <v>7331940</v>
      </c>
      <c r="EF3" s="495">
        <v>11329400</v>
      </c>
      <c r="EG3" s="495">
        <v>11516130</v>
      </c>
      <c r="EH3" s="495">
        <v>10770380</v>
      </c>
      <c r="EI3" s="495">
        <v>11538930</v>
      </c>
      <c r="EJ3" s="495">
        <v>11067250</v>
      </c>
      <c r="EK3" s="495">
        <v>11238010</v>
      </c>
      <c r="EL3" s="495">
        <v>10857160</v>
      </c>
      <c r="EM3" s="495">
        <v>11267820</v>
      </c>
      <c r="EN3" s="495">
        <v>11318920</v>
      </c>
      <c r="EO3" s="495">
        <v>10868500</v>
      </c>
      <c r="EP3" s="495">
        <v>8879960</v>
      </c>
      <c r="EQ3" s="495">
        <v>11202630</v>
      </c>
      <c r="ER3" s="495">
        <v>11597510</v>
      </c>
      <c r="ES3" s="495">
        <v>12420110</v>
      </c>
      <c r="ET3" s="495">
        <v>11253790</v>
      </c>
      <c r="EU3" s="495">
        <v>12490560</v>
      </c>
      <c r="EV3" s="495">
        <v>11845900</v>
      </c>
      <c r="EW3" s="495">
        <v>12157460</v>
      </c>
      <c r="EX3" s="495">
        <v>11732090</v>
      </c>
      <c r="EY3" s="495">
        <v>12101070</v>
      </c>
      <c r="EZ3" s="495">
        <v>12311900</v>
      </c>
      <c r="FA3" s="495">
        <v>11700700</v>
      </c>
      <c r="FB3" s="495">
        <v>1232150</v>
      </c>
      <c r="FC3" s="495">
        <v>3736360</v>
      </c>
      <c r="FD3" s="495">
        <v>12398800</v>
      </c>
      <c r="FE3" s="495">
        <v>13932530</v>
      </c>
      <c r="FF3" s="495">
        <v>12579110</v>
      </c>
      <c r="FG3" s="495">
        <v>13938540</v>
      </c>
      <c r="FH3" s="495">
        <v>13216220</v>
      </c>
      <c r="FI3" s="495">
        <v>13625130</v>
      </c>
      <c r="FJ3" s="495">
        <v>13139430</v>
      </c>
      <c r="FK3" s="495">
        <v>13636160</v>
      </c>
      <c r="FL3" s="495">
        <v>13821040</v>
      </c>
      <c r="FM3" s="495">
        <v>13049830</v>
      </c>
      <c r="FN3" s="495">
        <v>10895580</v>
      </c>
      <c r="FO3" s="495">
        <v>13392390</v>
      </c>
      <c r="FP3" s="495">
        <v>13834070</v>
      </c>
      <c r="FQ3" s="495">
        <v>14975920</v>
      </c>
      <c r="FR3" s="495">
        <v>13549700</v>
      </c>
      <c r="FS3" s="495">
        <v>2477980</v>
      </c>
      <c r="FT3" s="495">
        <v>13357940</v>
      </c>
      <c r="FU3" s="495">
        <v>14534190</v>
      </c>
      <c r="FV3" s="495">
        <v>14086480</v>
      </c>
      <c r="FW3" s="495">
        <v>14705340</v>
      </c>
      <c r="FX3" s="495">
        <v>14818730</v>
      </c>
      <c r="FY3" s="495">
        <v>13987620</v>
      </c>
      <c r="FZ3" s="495">
        <v>14915350</v>
      </c>
      <c r="GA3" s="495">
        <v>14377790</v>
      </c>
      <c r="GB3" s="495">
        <v>14961330</v>
      </c>
    </row>
    <row r="4" spans="1:184">
      <c r="B4" s="461" t="s">
        <v>267</v>
      </c>
      <c r="C4" s="478" t="s">
        <v>2</v>
      </c>
      <c r="D4" s="478" t="s">
        <v>175</v>
      </c>
      <c r="E4" s="497">
        <v>3067240</v>
      </c>
      <c r="F4" s="497">
        <v>2728120</v>
      </c>
      <c r="G4" s="497">
        <v>3011630</v>
      </c>
      <c r="H4" s="497">
        <v>2890620</v>
      </c>
      <c r="I4" s="497">
        <v>3027200</v>
      </c>
      <c r="J4" s="497">
        <v>2916970</v>
      </c>
      <c r="K4" s="497">
        <v>3030980</v>
      </c>
      <c r="L4" s="497">
        <v>3075380</v>
      </c>
      <c r="M4" s="497">
        <v>2900010</v>
      </c>
      <c r="N4" s="497">
        <v>3009290</v>
      </c>
      <c r="O4" s="497">
        <v>2881940</v>
      </c>
      <c r="P4" s="497">
        <v>3015720</v>
      </c>
      <c r="Q4" s="497">
        <v>3112250</v>
      </c>
      <c r="R4" s="497">
        <v>2763520</v>
      </c>
      <c r="S4" s="497">
        <v>3021650</v>
      </c>
      <c r="T4" s="497">
        <v>2443390</v>
      </c>
      <c r="U4" s="497">
        <v>1478440</v>
      </c>
      <c r="V4" s="497">
        <v>2961370</v>
      </c>
      <c r="W4" s="497">
        <v>3073770</v>
      </c>
      <c r="X4" s="497">
        <v>3062650</v>
      </c>
      <c r="Y4" s="497">
        <v>2927490</v>
      </c>
      <c r="Z4" s="497">
        <v>3044600</v>
      </c>
      <c r="AA4" s="497">
        <v>2914500</v>
      </c>
      <c r="AB4" s="497">
        <v>3029130</v>
      </c>
      <c r="AC4" s="497">
        <v>3247840</v>
      </c>
      <c r="AD4" s="497">
        <v>2942870</v>
      </c>
      <c r="AE4" s="497">
        <v>3210370</v>
      </c>
      <c r="AF4" s="497">
        <v>3095250</v>
      </c>
      <c r="AG4" s="497">
        <v>3193650</v>
      </c>
      <c r="AH4" s="497">
        <v>3143080</v>
      </c>
      <c r="AI4" s="497">
        <v>3290780</v>
      </c>
      <c r="AJ4" s="497">
        <v>3269950</v>
      </c>
      <c r="AK4" s="497">
        <v>3079520</v>
      </c>
      <c r="AL4" s="497">
        <v>3217380</v>
      </c>
      <c r="AM4" s="497">
        <v>3091610</v>
      </c>
      <c r="AN4" s="497">
        <v>3189310</v>
      </c>
      <c r="AO4" s="497">
        <v>3317110</v>
      </c>
      <c r="AP4" s="497">
        <v>3108500</v>
      </c>
      <c r="AQ4" s="497">
        <v>3291310</v>
      </c>
      <c r="AR4" s="497">
        <v>1605720</v>
      </c>
      <c r="AS4" s="497">
        <v>2259410</v>
      </c>
      <c r="AT4" s="497">
        <v>3195780</v>
      </c>
      <c r="AU4" s="497">
        <v>3332050</v>
      </c>
      <c r="AV4" s="497">
        <v>3348300</v>
      </c>
      <c r="AW4" s="497">
        <v>3170090</v>
      </c>
      <c r="AX4" s="497">
        <v>3288600</v>
      </c>
      <c r="AY4" s="497">
        <v>3140320</v>
      </c>
      <c r="AZ4" s="497">
        <v>3257060</v>
      </c>
      <c r="BA4" s="497">
        <v>3473840</v>
      </c>
      <c r="BB4" s="497">
        <v>3150240</v>
      </c>
      <c r="BC4" s="497">
        <v>3429270</v>
      </c>
      <c r="BD4" s="497">
        <v>3278270</v>
      </c>
      <c r="BE4" s="497">
        <v>3413540</v>
      </c>
      <c r="BF4" s="497">
        <v>3333570</v>
      </c>
      <c r="BG4" s="497">
        <v>3468700</v>
      </c>
      <c r="BH4" s="497">
        <v>3478050</v>
      </c>
      <c r="BI4" s="497">
        <v>3310250</v>
      </c>
      <c r="BJ4" s="497">
        <v>3413540</v>
      </c>
      <c r="BK4" s="497">
        <v>3287260</v>
      </c>
      <c r="BL4" s="497">
        <v>3417280</v>
      </c>
      <c r="BM4" s="497">
        <v>3589770</v>
      </c>
      <c r="BN4" s="497">
        <v>3247490</v>
      </c>
      <c r="BO4" s="497">
        <v>3535190</v>
      </c>
      <c r="BP4" s="497">
        <v>692510</v>
      </c>
      <c r="BQ4" s="497">
        <v>712380</v>
      </c>
      <c r="BR4" s="497">
        <v>3456550</v>
      </c>
      <c r="BS4" s="497">
        <v>3621330</v>
      </c>
      <c r="BT4" s="497">
        <v>3643760</v>
      </c>
      <c r="BU4" s="497">
        <v>3438290</v>
      </c>
      <c r="BV4" s="497">
        <v>3601500</v>
      </c>
      <c r="BW4" s="497">
        <v>3455020</v>
      </c>
      <c r="BX4" s="497">
        <v>3593140</v>
      </c>
      <c r="BY4" s="497">
        <v>3697680</v>
      </c>
      <c r="BZ4" s="497">
        <v>3417110</v>
      </c>
      <c r="CA4" s="497">
        <v>3703780</v>
      </c>
      <c r="CB4" s="497">
        <v>3615890</v>
      </c>
      <c r="CC4" s="497">
        <v>3712240</v>
      </c>
      <c r="CD4" s="497">
        <v>3586070</v>
      </c>
      <c r="CE4" s="497">
        <v>3770500</v>
      </c>
      <c r="CF4" s="497">
        <v>3772280</v>
      </c>
      <c r="CG4" s="497">
        <v>3631390</v>
      </c>
      <c r="CH4" s="497">
        <v>3729730</v>
      </c>
      <c r="CI4" s="497">
        <v>3695880</v>
      </c>
      <c r="CJ4" s="497">
        <v>3829210</v>
      </c>
      <c r="CK4" s="497">
        <v>4047860</v>
      </c>
      <c r="CL4" s="497">
        <v>3777900</v>
      </c>
      <c r="CM4" s="497">
        <v>3992020</v>
      </c>
      <c r="CN4" s="497">
        <v>2029980</v>
      </c>
      <c r="CO4" s="497">
        <v>3059600</v>
      </c>
      <c r="CP4" s="497">
        <v>3810080</v>
      </c>
      <c r="CQ4" s="497">
        <v>4019440</v>
      </c>
      <c r="CR4" s="497">
        <v>4010060</v>
      </c>
      <c r="CS4" s="497">
        <v>3819810</v>
      </c>
      <c r="CT4" s="497">
        <v>3947890</v>
      </c>
      <c r="CU4" s="497">
        <v>3863460</v>
      </c>
      <c r="CV4" s="497">
        <v>4027030</v>
      </c>
      <c r="CW4" s="497">
        <v>4175029.9999999995</v>
      </c>
      <c r="CX4" s="497">
        <v>3775950</v>
      </c>
      <c r="CY4" s="497">
        <v>2594610</v>
      </c>
      <c r="CZ4" s="497">
        <v>1873380</v>
      </c>
      <c r="DA4" s="497">
        <v>4048290</v>
      </c>
      <c r="DB4" s="497">
        <v>3999710</v>
      </c>
      <c r="DC4" s="497">
        <v>4123350.0000000005</v>
      </c>
      <c r="DD4" s="497">
        <v>4131020.0000000005</v>
      </c>
      <c r="DE4" s="497">
        <v>3954270</v>
      </c>
      <c r="DF4" s="497">
        <v>4069350</v>
      </c>
      <c r="DG4" s="497">
        <v>4034180</v>
      </c>
      <c r="DH4" s="497">
        <v>4146890.0000000005</v>
      </c>
      <c r="DI4" s="497">
        <v>4342240</v>
      </c>
      <c r="DJ4" s="497">
        <v>3889400</v>
      </c>
      <c r="DK4" s="497">
        <v>4281440</v>
      </c>
      <c r="DL4" s="497">
        <v>3945580</v>
      </c>
      <c r="DM4" s="497">
        <v>1513780</v>
      </c>
      <c r="DN4" s="497">
        <v>4112359.9999999995</v>
      </c>
      <c r="DO4" s="497">
        <v>4299150</v>
      </c>
      <c r="DP4" s="497">
        <v>4317170</v>
      </c>
      <c r="DQ4" s="497">
        <v>4094800</v>
      </c>
      <c r="DR4" s="497">
        <v>4248800</v>
      </c>
      <c r="DS4" s="497">
        <v>4177210</v>
      </c>
      <c r="DT4" s="497">
        <v>4284280</v>
      </c>
      <c r="DU4" s="497">
        <v>4511710</v>
      </c>
      <c r="DV4" s="497">
        <v>4087240</v>
      </c>
      <c r="DW4" s="497">
        <v>4443140</v>
      </c>
      <c r="DX4" s="497">
        <v>4292790</v>
      </c>
      <c r="DY4" s="497">
        <v>4414080</v>
      </c>
      <c r="DZ4" s="497">
        <v>4301320</v>
      </c>
      <c r="EA4" s="497">
        <v>4467820</v>
      </c>
      <c r="EB4" s="497">
        <v>4474940</v>
      </c>
      <c r="EC4" s="497">
        <v>4249570</v>
      </c>
      <c r="ED4" s="497">
        <v>4409750</v>
      </c>
      <c r="EE4" s="497">
        <v>4336150</v>
      </c>
      <c r="EF4" s="497">
        <v>4498310</v>
      </c>
      <c r="EG4" s="497">
        <v>4623380</v>
      </c>
      <c r="EH4" s="497">
        <v>4294510</v>
      </c>
      <c r="EI4" s="497">
        <v>4534780</v>
      </c>
      <c r="EJ4" s="497">
        <v>1757390</v>
      </c>
      <c r="EK4" s="497">
        <v>4078080</v>
      </c>
      <c r="EL4" s="497">
        <v>4385050</v>
      </c>
      <c r="EM4" s="497">
        <v>4597930</v>
      </c>
      <c r="EN4" s="497">
        <v>4588770</v>
      </c>
      <c r="EO4" s="497">
        <v>4362440</v>
      </c>
      <c r="EP4" s="497">
        <v>4485370</v>
      </c>
      <c r="EQ4" s="497">
        <v>4426990</v>
      </c>
      <c r="ER4" s="497">
        <v>4602220</v>
      </c>
      <c r="ES4" s="497">
        <v>4963270</v>
      </c>
      <c r="ET4" s="497">
        <v>4465360</v>
      </c>
      <c r="EU4" s="497">
        <v>4908840</v>
      </c>
      <c r="EV4" s="497">
        <v>4679330</v>
      </c>
      <c r="EW4" s="497">
        <v>4862460</v>
      </c>
      <c r="EX4" s="497">
        <v>4710200</v>
      </c>
      <c r="EY4" s="497">
        <v>4918760</v>
      </c>
      <c r="EZ4" s="497">
        <v>4933900</v>
      </c>
      <c r="FA4" s="497">
        <v>4695580</v>
      </c>
      <c r="FB4" s="497">
        <v>4841350</v>
      </c>
      <c r="FC4" s="497">
        <v>4749810</v>
      </c>
      <c r="FD4" s="497">
        <v>4940580</v>
      </c>
      <c r="FE4" s="497">
        <v>5498060</v>
      </c>
      <c r="FF4" s="497">
        <v>4995090</v>
      </c>
      <c r="FG4" s="497">
        <v>5466270</v>
      </c>
      <c r="FH4" s="497">
        <v>545460</v>
      </c>
      <c r="FI4" s="497">
        <v>1588250</v>
      </c>
      <c r="FJ4" s="497">
        <v>5270530</v>
      </c>
      <c r="FK4" s="497">
        <v>5530590</v>
      </c>
      <c r="FL4" s="497">
        <v>5529430</v>
      </c>
      <c r="FM4" s="497">
        <v>5285670</v>
      </c>
      <c r="FN4" s="497">
        <v>5489850</v>
      </c>
      <c r="FO4" s="497">
        <v>5291480</v>
      </c>
      <c r="FP4" s="497">
        <v>5532700</v>
      </c>
      <c r="FQ4" s="497">
        <v>5860730</v>
      </c>
      <c r="FR4" s="497">
        <v>5296370</v>
      </c>
      <c r="FS4" s="497">
        <v>5864750</v>
      </c>
      <c r="FT4" s="497">
        <v>5612620</v>
      </c>
      <c r="FU4" s="497">
        <v>5759260</v>
      </c>
      <c r="FV4" s="497">
        <v>5603460</v>
      </c>
      <c r="FW4" s="497">
        <v>5889340</v>
      </c>
      <c r="FX4" s="497">
        <v>5884350</v>
      </c>
      <c r="FY4" s="497">
        <v>5586840</v>
      </c>
      <c r="FZ4" s="497">
        <v>5773640</v>
      </c>
      <c r="GA4" s="497">
        <v>5646490</v>
      </c>
      <c r="GB4" s="497">
        <v>5929460</v>
      </c>
    </row>
    <row r="5" spans="1:184">
      <c r="B5" s="461"/>
      <c r="C5" s="478" t="s">
        <v>3</v>
      </c>
      <c r="D5" s="478" t="s">
        <v>175</v>
      </c>
      <c r="E5" s="497">
        <v>3084510</v>
      </c>
      <c r="F5" s="497">
        <v>2770470</v>
      </c>
      <c r="G5" s="497">
        <v>2843680</v>
      </c>
      <c r="H5" s="497">
        <v>0</v>
      </c>
      <c r="I5" s="497">
        <v>1363910</v>
      </c>
      <c r="J5" s="497">
        <v>2934300</v>
      </c>
      <c r="K5" s="497">
        <v>3062700</v>
      </c>
      <c r="L5" s="497">
        <v>3068710</v>
      </c>
      <c r="M5" s="497">
        <v>2922040</v>
      </c>
      <c r="N5" s="497">
        <v>2999930</v>
      </c>
      <c r="O5" s="497">
        <v>2935400</v>
      </c>
      <c r="P5" s="497">
        <v>3028550</v>
      </c>
      <c r="Q5" s="497">
        <v>3073520</v>
      </c>
      <c r="R5" s="497">
        <v>2766870</v>
      </c>
      <c r="S5" s="497">
        <v>2993280</v>
      </c>
      <c r="T5" s="497">
        <v>2916630</v>
      </c>
      <c r="U5" s="497">
        <v>3011660</v>
      </c>
      <c r="V5" s="497">
        <v>2959050</v>
      </c>
      <c r="W5" s="497">
        <v>3083690</v>
      </c>
      <c r="X5" s="497">
        <v>3054410</v>
      </c>
      <c r="Y5" s="497">
        <v>2933190</v>
      </c>
      <c r="Z5" s="497">
        <v>3063180</v>
      </c>
      <c r="AA5" s="497">
        <v>2885630</v>
      </c>
      <c r="AB5" s="497">
        <v>3025130</v>
      </c>
      <c r="AC5" s="497">
        <v>3267000</v>
      </c>
      <c r="AD5" s="497">
        <v>2942170</v>
      </c>
      <c r="AE5" s="497">
        <v>3226660</v>
      </c>
      <c r="AF5" s="497">
        <v>3137520</v>
      </c>
      <c r="AG5" s="497">
        <v>1066570</v>
      </c>
      <c r="AH5" s="497">
        <v>3151260</v>
      </c>
      <c r="AI5" s="497">
        <v>3298600</v>
      </c>
      <c r="AJ5" s="497">
        <v>3287500</v>
      </c>
      <c r="AK5" s="497">
        <v>3146100</v>
      </c>
      <c r="AL5" s="497">
        <v>3278660</v>
      </c>
      <c r="AM5" s="497">
        <v>3111740</v>
      </c>
      <c r="AN5" s="497">
        <v>3205770</v>
      </c>
      <c r="AO5" s="497">
        <v>3344960</v>
      </c>
      <c r="AP5" s="497">
        <v>3146120</v>
      </c>
      <c r="AQ5" s="497">
        <v>3315510</v>
      </c>
      <c r="AR5" s="497">
        <v>3167440</v>
      </c>
      <c r="AS5" s="497">
        <v>3290790</v>
      </c>
      <c r="AT5" s="497">
        <v>3227900</v>
      </c>
      <c r="AU5" s="497">
        <v>3334280</v>
      </c>
      <c r="AV5" s="497">
        <v>3323690</v>
      </c>
      <c r="AW5" s="497">
        <v>3192040</v>
      </c>
      <c r="AX5" s="497">
        <v>3319680</v>
      </c>
      <c r="AY5" s="497">
        <v>3159230</v>
      </c>
      <c r="AZ5" s="497">
        <v>3272020</v>
      </c>
      <c r="BA5" s="497">
        <v>3469650</v>
      </c>
      <c r="BB5" s="497">
        <v>3131950</v>
      </c>
      <c r="BC5" s="497">
        <v>3456250</v>
      </c>
      <c r="BD5" s="497">
        <v>1009780</v>
      </c>
      <c r="BE5" s="497">
        <v>3436480</v>
      </c>
      <c r="BF5" s="497">
        <v>3396940</v>
      </c>
      <c r="BG5" s="497">
        <v>3485230</v>
      </c>
      <c r="BH5" s="497">
        <v>3486120</v>
      </c>
      <c r="BI5" s="497">
        <v>3287400</v>
      </c>
      <c r="BJ5" s="497">
        <v>3445300</v>
      </c>
      <c r="BK5" s="497">
        <v>3314880</v>
      </c>
      <c r="BL5" s="497">
        <v>3427840</v>
      </c>
      <c r="BM5" s="497">
        <v>3594440</v>
      </c>
      <c r="BN5" s="497">
        <v>3259410</v>
      </c>
      <c r="BO5" s="497">
        <v>3589930</v>
      </c>
      <c r="BP5" s="497">
        <v>3442980</v>
      </c>
      <c r="BQ5" s="497">
        <v>3593720</v>
      </c>
      <c r="BR5" s="497">
        <v>3516490</v>
      </c>
      <c r="BS5" s="497">
        <v>3657940</v>
      </c>
      <c r="BT5" s="497">
        <v>3662010</v>
      </c>
      <c r="BU5" s="497">
        <v>3469360</v>
      </c>
      <c r="BV5" s="497">
        <v>3628300</v>
      </c>
      <c r="BW5" s="497">
        <v>3486010</v>
      </c>
      <c r="BX5" s="497">
        <v>3640490</v>
      </c>
      <c r="BY5" s="497">
        <v>3743360</v>
      </c>
      <c r="BZ5" s="497">
        <v>3428140</v>
      </c>
      <c r="CA5" s="497">
        <v>3737900</v>
      </c>
      <c r="CB5" s="497">
        <v>2326290</v>
      </c>
      <c r="CC5" s="497">
        <v>1734650</v>
      </c>
      <c r="CD5" s="497">
        <v>3659640</v>
      </c>
      <c r="CE5" s="497">
        <v>3783650</v>
      </c>
      <c r="CF5" s="497">
        <v>3851850</v>
      </c>
      <c r="CG5" s="497">
        <v>3657660</v>
      </c>
      <c r="CH5" s="497">
        <v>3763030</v>
      </c>
      <c r="CI5" s="497">
        <v>3730440</v>
      </c>
      <c r="CJ5" s="497">
        <v>3919690</v>
      </c>
      <c r="CK5" s="497">
        <v>4078500</v>
      </c>
      <c r="CL5" s="497">
        <v>3814170</v>
      </c>
      <c r="CM5" s="497">
        <v>4009180</v>
      </c>
      <c r="CN5" s="497">
        <v>3870990</v>
      </c>
      <c r="CO5" s="497">
        <v>3959760</v>
      </c>
      <c r="CP5" s="497">
        <v>3873670</v>
      </c>
      <c r="CQ5" s="497">
        <v>4018100</v>
      </c>
      <c r="CR5" s="497">
        <v>4027110</v>
      </c>
      <c r="CS5" s="497">
        <v>3866050</v>
      </c>
      <c r="CT5" s="497">
        <v>3969400</v>
      </c>
      <c r="CU5" s="497">
        <v>3902090</v>
      </c>
      <c r="CV5" s="497">
        <v>4077520</v>
      </c>
      <c r="CW5" s="497">
        <v>4194120</v>
      </c>
      <c r="CX5" s="497">
        <v>3806120</v>
      </c>
      <c r="CY5" s="497">
        <v>1628730</v>
      </c>
      <c r="CZ5" s="497">
        <v>0</v>
      </c>
      <c r="DA5" s="497">
        <v>4117370</v>
      </c>
      <c r="DB5" s="497">
        <v>3977190</v>
      </c>
      <c r="DC5" s="497">
        <v>4212420</v>
      </c>
      <c r="DD5" s="497">
        <v>4179890.0000000005</v>
      </c>
      <c r="DE5" s="497">
        <v>3943790</v>
      </c>
      <c r="DF5" s="497">
        <v>4159710</v>
      </c>
      <c r="DG5" s="497">
        <v>4026600</v>
      </c>
      <c r="DH5" s="497">
        <v>4165290</v>
      </c>
      <c r="DI5" s="497">
        <v>4313310</v>
      </c>
      <c r="DJ5" s="497">
        <v>3887440</v>
      </c>
      <c r="DK5" s="497">
        <v>4266510</v>
      </c>
      <c r="DL5" s="497">
        <v>4117840</v>
      </c>
      <c r="DM5" s="497">
        <v>4184350.0000000005</v>
      </c>
      <c r="DN5" s="497">
        <v>4109850.0000000005</v>
      </c>
      <c r="DO5" s="497">
        <v>4272510</v>
      </c>
      <c r="DP5" s="497">
        <v>4287060</v>
      </c>
      <c r="DQ5" s="497">
        <v>4089560</v>
      </c>
      <c r="DR5" s="497">
        <v>4212240</v>
      </c>
      <c r="DS5" s="497">
        <v>4143410</v>
      </c>
      <c r="DT5" s="497">
        <v>4317100</v>
      </c>
      <c r="DU5" s="497">
        <v>4530080</v>
      </c>
      <c r="DV5" s="497">
        <v>4104979.9999999995</v>
      </c>
      <c r="DW5" s="497">
        <v>4511200</v>
      </c>
      <c r="DX5" s="497">
        <v>1979170</v>
      </c>
      <c r="DY5" s="497">
        <v>3731980</v>
      </c>
      <c r="DZ5" s="497">
        <v>4298870</v>
      </c>
      <c r="EA5" s="497">
        <v>4454660</v>
      </c>
      <c r="EB5" s="497">
        <v>4538430</v>
      </c>
      <c r="EC5" s="497">
        <v>4315920</v>
      </c>
      <c r="ED5" s="497">
        <v>4395560</v>
      </c>
      <c r="EE5" s="497">
        <v>4314110</v>
      </c>
      <c r="EF5" s="497">
        <v>4553710</v>
      </c>
      <c r="EG5" s="497">
        <v>4638780</v>
      </c>
      <c r="EH5" s="497">
        <v>4394250</v>
      </c>
      <c r="EI5" s="497">
        <v>4587620</v>
      </c>
      <c r="EJ5" s="497">
        <v>4348510</v>
      </c>
      <c r="EK5" s="497">
        <v>4504270</v>
      </c>
      <c r="EL5" s="497">
        <v>4383750</v>
      </c>
      <c r="EM5" s="497">
        <v>4644700</v>
      </c>
      <c r="EN5" s="497">
        <v>4648790</v>
      </c>
      <c r="EO5" s="497">
        <v>4408640</v>
      </c>
      <c r="EP5" s="497">
        <v>4569900</v>
      </c>
      <c r="EQ5" s="497">
        <v>4435820</v>
      </c>
      <c r="ER5" s="497">
        <v>4655100</v>
      </c>
      <c r="ES5" s="497">
        <v>4936340</v>
      </c>
      <c r="ET5" s="497">
        <v>4476780</v>
      </c>
      <c r="EU5" s="497">
        <v>4883520</v>
      </c>
      <c r="EV5" s="497">
        <v>1756210</v>
      </c>
      <c r="EW5" s="497">
        <v>4589690</v>
      </c>
      <c r="EX5" s="497">
        <v>4699200</v>
      </c>
      <c r="EY5" s="497">
        <v>4945190</v>
      </c>
      <c r="EZ5" s="497">
        <v>4944150</v>
      </c>
      <c r="FA5" s="497">
        <v>4736470</v>
      </c>
      <c r="FB5" s="497">
        <v>4936610</v>
      </c>
      <c r="FC5" s="497">
        <v>4741540</v>
      </c>
      <c r="FD5" s="497">
        <v>4995730</v>
      </c>
      <c r="FE5" s="497">
        <v>5509490</v>
      </c>
      <c r="FF5" s="497">
        <v>5081290</v>
      </c>
      <c r="FG5" s="497">
        <v>5550810</v>
      </c>
      <c r="FH5" s="497">
        <v>5274510</v>
      </c>
      <c r="FI5" s="497">
        <v>5507920</v>
      </c>
      <c r="FJ5" s="497">
        <v>5313830</v>
      </c>
      <c r="FK5" s="497">
        <v>5567850</v>
      </c>
      <c r="FL5" s="497">
        <v>5584030</v>
      </c>
      <c r="FM5" s="497">
        <v>5336910</v>
      </c>
      <c r="FN5" s="497">
        <v>5485940</v>
      </c>
      <c r="FO5" s="497">
        <v>5354920</v>
      </c>
      <c r="FP5" s="497">
        <v>5672350</v>
      </c>
      <c r="FQ5" s="497">
        <v>5902110</v>
      </c>
      <c r="FR5" s="497">
        <v>5393500</v>
      </c>
      <c r="FS5" s="497">
        <v>5922610</v>
      </c>
      <c r="FT5" s="497">
        <v>5686940</v>
      </c>
      <c r="FU5" s="497">
        <v>1904440</v>
      </c>
      <c r="FV5" s="497">
        <v>5657140</v>
      </c>
      <c r="FW5" s="497">
        <v>5938300</v>
      </c>
      <c r="FX5" s="497">
        <v>5939610</v>
      </c>
      <c r="FY5" s="497">
        <v>5650720</v>
      </c>
      <c r="FZ5" s="497">
        <v>5862730</v>
      </c>
      <c r="GA5" s="497">
        <v>5727330</v>
      </c>
      <c r="GB5" s="497">
        <v>6023750</v>
      </c>
    </row>
    <row r="6" spans="1:184">
      <c r="B6" s="461"/>
      <c r="C6" s="478" t="s">
        <v>4</v>
      </c>
      <c r="D6" s="478" t="s">
        <v>175</v>
      </c>
      <c r="E6" s="497">
        <v>2576540</v>
      </c>
      <c r="F6" s="497">
        <v>2282380</v>
      </c>
      <c r="G6" s="497">
        <v>2444540</v>
      </c>
      <c r="H6" s="497">
        <v>2096969.9999999998</v>
      </c>
      <c r="I6" s="497">
        <v>564740</v>
      </c>
      <c r="J6" s="497">
        <v>2319350</v>
      </c>
      <c r="K6" s="497">
        <v>2430190</v>
      </c>
      <c r="L6" s="497">
        <v>2453340</v>
      </c>
      <c r="M6" s="497">
        <v>2385140</v>
      </c>
      <c r="N6" s="497">
        <v>2498050</v>
      </c>
      <c r="O6" s="497">
        <v>2439150</v>
      </c>
      <c r="P6" s="497">
        <v>2489080</v>
      </c>
      <c r="Q6" s="497">
        <v>2679310</v>
      </c>
      <c r="R6" s="497">
        <v>2390950</v>
      </c>
      <c r="S6" s="497">
        <v>2508170</v>
      </c>
      <c r="T6" s="497">
        <v>2482970</v>
      </c>
      <c r="U6" s="497">
        <v>2573470</v>
      </c>
      <c r="V6" s="497">
        <v>2424180</v>
      </c>
      <c r="W6" s="497">
        <v>2533440</v>
      </c>
      <c r="X6" s="497">
        <v>2521680</v>
      </c>
      <c r="Y6" s="497">
        <v>2440900</v>
      </c>
      <c r="Z6" s="497">
        <v>2558550</v>
      </c>
      <c r="AA6" s="497">
        <v>2508360</v>
      </c>
      <c r="AB6" s="497">
        <v>2512670</v>
      </c>
      <c r="AC6" s="497">
        <v>2737070</v>
      </c>
      <c r="AD6" s="497">
        <v>2498750</v>
      </c>
      <c r="AE6" s="497">
        <v>2631500</v>
      </c>
      <c r="AF6" s="497">
        <v>2592730</v>
      </c>
      <c r="AG6" s="497">
        <v>2720350</v>
      </c>
      <c r="AH6" s="497">
        <v>2588810</v>
      </c>
      <c r="AI6" s="497">
        <v>2715890</v>
      </c>
      <c r="AJ6" s="497">
        <v>2700470</v>
      </c>
      <c r="AK6" s="497">
        <v>2578790</v>
      </c>
      <c r="AL6" s="497">
        <v>2715870</v>
      </c>
      <c r="AM6" s="497">
        <v>2641080</v>
      </c>
      <c r="AN6" s="497">
        <v>2638800</v>
      </c>
      <c r="AO6" s="497">
        <v>2894820</v>
      </c>
      <c r="AP6" s="497">
        <v>2738650</v>
      </c>
      <c r="AQ6" s="497">
        <v>2822350</v>
      </c>
      <c r="AR6" s="497">
        <v>2613500</v>
      </c>
      <c r="AS6" s="497">
        <v>639770</v>
      </c>
      <c r="AT6" s="497">
        <v>2746200</v>
      </c>
      <c r="AU6" s="497">
        <v>2786540</v>
      </c>
      <c r="AV6" s="497">
        <v>2852570</v>
      </c>
      <c r="AW6" s="497">
        <v>2707160</v>
      </c>
      <c r="AX6" s="497">
        <v>2834190</v>
      </c>
      <c r="AY6" s="497">
        <v>2780400</v>
      </c>
      <c r="AZ6" s="497">
        <v>2757410</v>
      </c>
      <c r="BA6" s="497">
        <v>3022030</v>
      </c>
      <c r="BB6" s="497">
        <v>2756020</v>
      </c>
      <c r="BC6" s="497">
        <v>2837630</v>
      </c>
      <c r="BD6" s="497">
        <v>2660640</v>
      </c>
      <c r="BE6" s="497">
        <v>2744230</v>
      </c>
      <c r="BF6" s="497">
        <v>2705560</v>
      </c>
      <c r="BG6" s="497">
        <v>2784450</v>
      </c>
      <c r="BH6" s="497">
        <v>2824590</v>
      </c>
      <c r="BI6" s="497">
        <v>2596300</v>
      </c>
      <c r="BJ6" s="497">
        <v>2775230</v>
      </c>
      <c r="BK6" s="497">
        <v>2723440</v>
      </c>
      <c r="BL6" s="497">
        <v>2722430</v>
      </c>
      <c r="BM6" s="497">
        <v>3143890</v>
      </c>
      <c r="BN6" s="497">
        <v>2884370</v>
      </c>
      <c r="BO6" s="497">
        <v>2950150</v>
      </c>
      <c r="BP6" s="497">
        <v>2812730</v>
      </c>
      <c r="BQ6" s="497">
        <v>2922980</v>
      </c>
      <c r="BR6" s="497">
        <v>2857020</v>
      </c>
      <c r="BS6" s="497">
        <v>2993940</v>
      </c>
      <c r="BT6" s="497">
        <v>3009150</v>
      </c>
      <c r="BU6" s="497">
        <v>2832880</v>
      </c>
      <c r="BV6" s="497">
        <v>2961930</v>
      </c>
      <c r="BW6" s="497">
        <v>3089220</v>
      </c>
      <c r="BX6" s="497">
        <v>3141990</v>
      </c>
      <c r="BY6" s="497">
        <v>3390420</v>
      </c>
      <c r="BZ6" s="497">
        <v>3099420</v>
      </c>
      <c r="CA6" s="497">
        <v>3404430</v>
      </c>
      <c r="CB6" s="497">
        <v>553850</v>
      </c>
      <c r="CC6" s="497">
        <v>712010</v>
      </c>
      <c r="CD6" s="497">
        <v>3021520</v>
      </c>
      <c r="CE6" s="497">
        <v>3271560</v>
      </c>
      <c r="CF6" s="497">
        <v>3315470</v>
      </c>
      <c r="CG6" s="497">
        <v>3177670</v>
      </c>
      <c r="CH6" s="497">
        <v>3335710</v>
      </c>
      <c r="CI6" s="497">
        <v>3335310</v>
      </c>
      <c r="CJ6" s="497">
        <v>3395830</v>
      </c>
      <c r="CK6" s="497">
        <v>3618350</v>
      </c>
      <c r="CL6" s="497">
        <v>3396360</v>
      </c>
      <c r="CM6" s="497">
        <v>3625900</v>
      </c>
      <c r="CN6" s="497">
        <v>3407590</v>
      </c>
      <c r="CO6" s="497">
        <v>3402430</v>
      </c>
      <c r="CP6" s="497">
        <v>3322410</v>
      </c>
      <c r="CQ6" s="497">
        <v>3447800</v>
      </c>
      <c r="CR6" s="497">
        <v>3447890</v>
      </c>
      <c r="CS6" s="497">
        <v>3367550</v>
      </c>
      <c r="CT6" s="497">
        <v>3529980</v>
      </c>
      <c r="CU6" s="497">
        <v>3482990</v>
      </c>
      <c r="CV6" s="497">
        <v>3525710</v>
      </c>
      <c r="CW6" s="497">
        <v>3736490</v>
      </c>
      <c r="CX6" s="497">
        <v>3366380</v>
      </c>
      <c r="CY6" s="497">
        <v>3734800</v>
      </c>
      <c r="CZ6" s="497">
        <v>3509360</v>
      </c>
      <c r="DA6" s="497">
        <v>3543680</v>
      </c>
      <c r="DB6" s="497">
        <v>3446820</v>
      </c>
      <c r="DC6" s="497">
        <v>3525840</v>
      </c>
      <c r="DD6" s="497">
        <v>3580680</v>
      </c>
      <c r="DE6" s="497">
        <v>3414080</v>
      </c>
      <c r="DF6" s="497">
        <v>3599680</v>
      </c>
      <c r="DG6" s="497">
        <v>3607980</v>
      </c>
      <c r="DH6" s="497">
        <v>3626970</v>
      </c>
      <c r="DI6" s="497">
        <v>3873720</v>
      </c>
      <c r="DJ6" s="497">
        <v>3503600</v>
      </c>
      <c r="DK6" s="497">
        <v>3886540</v>
      </c>
      <c r="DL6" s="497">
        <v>3522990</v>
      </c>
      <c r="DM6" s="497">
        <v>488310</v>
      </c>
      <c r="DN6" s="497">
        <v>3538550</v>
      </c>
      <c r="DO6" s="497">
        <v>3689930</v>
      </c>
      <c r="DP6" s="497">
        <v>3723480</v>
      </c>
      <c r="DQ6" s="497">
        <v>3550520</v>
      </c>
      <c r="DR6" s="497">
        <v>3774150</v>
      </c>
      <c r="DS6" s="497">
        <v>3762200</v>
      </c>
      <c r="DT6" s="497">
        <v>3765340</v>
      </c>
      <c r="DU6" s="497">
        <v>4057220</v>
      </c>
      <c r="DV6" s="497">
        <v>3670690</v>
      </c>
      <c r="DW6" s="497">
        <v>4059310</v>
      </c>
      <c r="DX6" s="497">
        <v>3839000</v>
      </c>
      <c r="DY6" s="497">
        <v>3907560</v>
      </c>
      <c r="DZ6" s="497">
        <v>3661190</v>
      </c>
      <c r="EA6" s="497">
        <v>3867760</v>
      </c>
      <c r="EB6" s="497">
        <v>3906260</v>
      </c>
      <c r="EC6" s="497">
        <v>3725930</v>
      </c>
      <c r="ED6" s="497">
        <v>3914130</v>
      </c>
      <c r="EE6" s="497">
        <v>3875680</v>
      </c>
      <c r="EF6" s="497">
        <v>3922260</v>
      </c>
      <c r="EG6" s="497">
        <v>4140700</v>
      </c>
      <c r="EH6" s="497">
        <v>3876170</v>
      </c>
      <c r="EI6" s="497">
        <v>4137630</v>
      </c>
      <c r="EJ6" s="497">
        <v>3913030</v>
      </c>
      <c r="EK6" s="497">
        <v>3940660</v>
      </c>
      <c r="EL6" s="497">
        <v>3769830</v>
      </c>
      <c r="EM6" s="497">
        <v>3976530</v>
      </c>
      <c r="EN6" s="497">
        <v>3927990</v>
      </c>
      <c r="EO6" s="497">
        <v>3832980</v>
      </c>
      <c r="EP6" s="497">
        <v>4009790</v>
      </c>
      <c r="EQ6" s="497">
        <v>3961740</v>
      </c>
      <c r="ER6" s="497">
        <v>4019490</v>
      </c>
      <c r="ES6" s="497">
        <v>4454120</v>
      </c>
      <c r="ET6" s="497">
        <v>4030050</v>
      </c>
      <c r="EU6" s="497">
        <v>4456530</v>
      </c>
      <c r="EV6" s="497">
        <v>3432370</v>
      </c>
      <c r="EW6" s="497">
        <v>1504930</v>
      </c>
      <c r="EX6" s="497">
        <v>4027550</v>
      </c>
      <c r="EY6" s="497">
        <v>4267800</v>
      </c>
      <c r="EZ6" s="497">
        <v>4298590</v>
      </c>
      <c r="FA6" s="497">
        <v>4110970.0000000005</v>
      </c>
      <c r="FB6" s="497">
        <v>4313680</v>
      </c>
      <c r="FC6" s="497">
        <v>4269700</v>
      </c>
      <c r="FD6" s="497">
        <v>4258450</v>
      </c>
      <c r="FE6" s="497">
        <v>4950170</v>
      </c>
      <c r="FF6" s="497">
        <v>4536050</v>
      </c>
      <c r="FG6" s="497">
        <v>4996200</v>
      </c>
      <c r="FH6" s="497">
        <v>4594740</v>
      </c>
      <c r="FI6" s="497">
        <v>4695420</v>
      </c>
      <c r="FJ6" s="497">
        <v>4433350</v>
      </c>
      <c r="FK6" s="497">
        <v>4828950</v>
      </c>
      <c r="FL6" s="497">
        <v>4832790</v>
      </c>
      <c r="FM6" s="497">
        <v>4603630</v>
      </c>
      <c r="FN6" s="497">
        <v>4888540</v>
      </c>
      <c r="FO6" s="497">
        <v>4792890</v>
      </c>
      <c r="FP6" s="497">
        <v>4875800</v>
      </c>
      <c r="FQ6" s="497">
        <v>5314010</v>
      </c>
      <c r="FR6" s="497">
        <v>4853550</v>
      </c>
      <c r="FS6" s="497">
        <v>5283200</v>
      </c>
      <c r="FT6" s="497">
        <v>4787530</v>
      </c>
      <c r="FU6" s="497">
        <v>4921880</v>
      </c>
      <c r="FV6" s="497">
        <v>4746860</v>
      </c>
      <c r="FW6" s="497">
        <v>5178560</v>
      </c>
      <c r="FX6" s="497">
        <v>5079790</v>
      </c>
      <c r="FY6" s="497">
        <v>4924360</v>
      </c>
      <c r="FZ6" s="497">
        <v>5224180</v>
      </c>
      <c r="GA6" s="497">
        <v>5105460</v>
      </c>
      <c r="GB6" s="497">
        <v>5224490</v>
      </c>
    </row>
    <row r="7" spans="1:184">
      <c r="B7" s="461"/>
      <c r="C7" s="478" t="s">
        <v>5</v>
      </c>
      <c r="D7" s="478" t="s">
        <v>175</v>
      </c>
      <c r="E7" s="497">
        <v>2576610</v>
      </c>
      <c r="F7" s="497">
        <v>2280480</v>
      </c>
      <c r="G7" s="497">
        <v>2444970</v>
      </c>
      <c r="H7" s="497">
        <v>2412950</v>
      </c>
      <c r="I7" s="497">
        <v>2496770</v>
      </c>
      <c r="J7" s="497">
        <v>2337730</v>
      </c>
      <c r="K7" s="497">
        <v>2439270</v>
      </c>
      <c r="L7" s="497">
        <v>2463840</v>
      </c>
      <c r="M7" s="497">
        <v>2381380</v>
      </c>
      <c r="N7" s="497">
        <v>2502110</v>
      </c>
      <c r="O7" s="497">
        <v>2449620</v>
      </c>
      <c r="P7" s="497">
        <v>2489040</v>
      </c>
      <c r="Q7" s="497">
        <v>2688660</v>
      </c>
      <c r="R7" s="497">
        <v>2389270</v>
      </c>
      <c r="S7" s="497">
        <v>2512460</v>
      </c>
      <c r="T7" s="497">
        <v>2476720</v>
      </c>
      <c r="U7" s="497">
        <v>2579550</v>
      </c>
      <c r="V7" s="497">
        <v>2442310</v>
      </c>
      <c r="W7" s="497">
        <v>2523400</v>
      </c>
      <c r="X7" s="497">
        <v>2534040</v>
      </c>
      <c r="Y7" s="497">
        <v>2444840</v>
      </c>
      <c r="Z7" s="497">
        <v>2567520</v>
      </c>
      <c r="AA7" s="497">
        <v>2505240</v>
      </c>
      <c r="AB7" s="497">
        <v>2521450</v>
      </c>
      <c r="AC7" s="497">
        <v>2734270</v>
      </c>
      <c r="AD7" s="497">
        <v>2494630</v>
      </c>
      <c r="AE7" s="497">
        <v>2642240</v>
      </c>
      <c r="AF7" s="497">
        <v>2606430</v>
      </c>
      <c r="AG7" s="497">
        <v>535080</v>
      </c>
      <c r="AH7" s="497">
        <v>2612400</v>
      </c>
      <c r="AI7" s="497">
        <v>2691740</v>
      </c>
      <c r="AJ7" s="497">
        <v>2691660</v>
      </c>
      <c r="AK7" s="497">
        <v>2573820</v>
      </c>
      <c r="AL7" s="497">
        <v>2723350</v>
      </c>
      <c r="AM7" s="497">
        <v>2639940</v>
      </c>
      <c r="AN7" s="497">
        <v>2634840</v>
      </c>
      <c r="AO7" s="497">
        <v>2914500</v>
      </c>
      <c r="AP7" s="497">
        <v>2732420</v>
      </c>
      <c r="AQ7" s="497">
        <v>2792200</v>
      </c>
      <c r="AR7" s="497">
        <v>2704230</v>
      </c>
      <c r="AS7" s="497">
        <v>2832990</v>
      </c>
      <c r="AT7" s="497">
        <v>2742630</v>
      </c>
      <c r="AU7" s="497">
        <v>2817580</v>
      </c>
      <c r="AV7" s="497">
        <v>2848160</v>
      </c>
      <c r="AW7" s="497">
        <v>2715690</v>
      </c>
      <c r="AX7" s="497">
        <v>2830910</v>
      </c>
      <c r="AY7" s="497">
        <v>2781580</v>
      </c>
      <c r="AZ7" s="497">
        <v>2746210</v>
      </c>
      <c r="BA7" s="497">
        <v>3046970</v>
      </c>
      <c r="BB7" s="497">
        <v>2770210</v>
      </c>
      <c r="BC7" s="497">
        <v>2817670</v>
      </c>
      <c r="BD7" s="497">
        <v>2681650</v>
      </c>
      <c r="BE7" s="497">
        <v>2748690</v>
      </c>
      <c r="BF7" s="497">
        <v>2698190</v>
      </c>
      <c r="BG7" s="497">
        <v>2787270</v>
      </c>
      <c r="BH7" s="497">
        <v>2838070</v>
      </c>
      <c r="BI7" s="497">
        <v>2600880</v>
      </c>
      <c r="BJ7" s="497">
        <v>2786740</v>
      </c>
      <c r="BK7" s="497">
        <v>2755880</v>
      </c>
      <c r="BL7" s="497">
        <v>2716790</v>
      </c>
      <c r="BM7" s="497">
        <v>3161250</v>
      </c>
      <c r="BN7" s="497">
        <v>2879550</v>
      </c>
      <c r="BO7" s="497">
        <v>2955930</v>
      </c>
      <c r="BP7" s="497">
        <v>2826490</v>
      </c>
      <c r="BQ7" s="497">
        <v>2928280</v>
      </c>
      <c r="BR7" s="497">
        <v>2860050</v>
      </c>
      <c r="BS7" s="497">
        <v>2987500</v>
      </c>
      <c r="BT7" s="497">
        <v>3016660</v>
      </c>
      <c r="BU7" s="497">
        <v>1327620</v>
      </c>
      <c r="BV7" s="497">
        <v>0</v>
      </c>
      <c r="BW7" s="497">
        <v>2878570</v>
      </c>
      <c r="BX7" s="497">
        <v>3130090</v>
      </c>
      <c r="BY7" s="497">
        <v>3365110</v>
      </c>
      <c r="BZ7" s="497">
        <v>3088960</v>
      </c>
      <c r="CA7" s="497">
        <v>3386450</v>
      </c>
      <c r="CB7" s="497">
        <v>3152410</v>
      </c>
      <c r="CC7" s="497">
        <v>3173530</v>
      </c>
      <c r="CD7" s="497">
        <v>3033110</v>
      </c>
      <c r="CE7" s="497">
        <v>3260830</v>
      </c>
      <c r="CF7" s="497">
        <v>3252340</v>
      </c>
      <c r="CG7" s="497">
        <v>3164800</v>
      </c>
      <c r="CH7" s="497">
        <v>3326330</v>
      </c>
      <c r="CI7" s="497">
        <v>3321220</v>
      </c>
      <c r="CJ7" s="497">
        <v>3365790</v>
      </c>
      <c r="CK7" s="497">
        <v>3637550</v>
      </c>
      <c r="CL7" s="497">
        <v>3406000</v>
      </c>
      <c r="CM7" s="497">
        <v>3645090</v>
      </c>
      <c r="CN7" s="497">
        <v>3424420</v>
      </c>
      <c r="CO7" s="497">
        <v>3416640</v>
      </c>
      <c r="CP7" s="497">
        <v>3347520</v>
      </c>
      <c r="CQ7" s="497">
        <v>3507180</v>
      </c>
      <c r="CR7" s="497">
        <v>3459490</v>
      </c>
      <c r="CS7" s="497">
        <v>3349120</v>
      </c>
      <c r="CT7" s="497">
        <v>3508150</v>
      </c>
      <c r="CU7" s="497">
        <v>3499770</v>
      </c>
      <c r="CV7" s="497">
        <v>3555320</v>
      </c>
      <c r="CW7" s="497">
        <v>3748400</v>
      </c>
      <c r="CX7" s="497">
        <v>3390100</v>
      </c>
      <c r="CY7" s="497">
        <v>3745920</v>
      </c>
      <c r="CZ7" s="497">
        <v>3535080</v>
      </c>
      <c r="DA7" s="497">
        <v>673170</v>
      </c>
      <c r="DB7" s="497">
        <v>3433790</v>
      </c>
      <c r="DC7" s="497">
        <v>3539220</v>
      </c>
      <c r="DD7" s="497">
        <v>3608780</v>
      </c>
      <c r="DE7" s="497">
        <v>3421680</v>
      </c>
      <c r="DF7" s="497">
        <v>3624980</v>
      </c>
      <c r="DG7" s="497">
        <v>3623590</v>
      </c>
      <c r="DH7" s="497">
        <v>3655430</v>
      </c>
      <c r="DI7" s="497">
        <v>3880860</v>
      </c>
      <c r="DJ7" s="497">
        <v>3503760</v>
      </c>
      <c r="DK7" s="497">
        <v>3891810</v>
      </c>
      <c r="DL7" s="497">
        <v>3661580</v>
      </c>
      <c r="DM7" s="497">
        <v>3690430</v>
      </c>
      <c r="DN7" s="497">
        <v>3537220</v>
      </c>
      <c r="DO7" s="497">
        <v>3708170</v>
      </c>
      <c r="DP7" s="497">
        <v>3747710</v>
      </c>
      <c r="DQ7" s="497">
        <v>3521710</v>
      </c>
      <c r="DR7" s="497">
        <v>3777120</v>
      </c>
      <c r="DS7" s="497">
        <v>3773930</v>
      </c>
      <c r="DT7" s="497">
        <v>3771100</v>
      </c>
      <c r="DU7" s="497">
        <v>4062530</v>
      </c>
      <c r="DV7" s="497">
        <v>3678180</v>
      </c>
      <c r="DW7" s="497">
        <v>4072820</v>
      </c>
      <c r="DX7" s="497">
        <v>3833400</v>
      </c>
      <c r="DY7" s="497">
        <v>3870690</v>
      </c>
      <c r="DZ7" s="497">
        <v>3701220</v>
      </c>
      <c r="EA7" s="497">
        <v>3894290</v>
      </c>
      <c r="EB7" s="497">
        <v>3893890</v>
      </c>
      <c r="EC7" s="497">
        <v>3718180</v>
      </c>
      <c r="ED7" s="497">
        <v>3908820</v>
      </c>
      <c r="EE7" s="497">
        <v>3892250</v>
      </c>
      <c r="EF7" s="497">
        <v>3894320</v>
      </c>
      <c r="EG7" s="497">
        <v>4140680.0000000005</v>
      </c>
      <c r="EH7" s="497">
        <v>3883210</v>
      </c>
      <c r="EI7" s="497">
        <v>4145979.9999999995</v>
      </c>
      <c r="EJ7" s="497">
        <v>3396510</v>
      </c>
      <c r="EK7" s="497">
        <v>878280</v>
      </c>
      <c r="EL7" s="497">
        <v>3758170</v>
      </c>
      <c r="EM7" s="497">
        <v>3962420</v>
      </c>
      <c r="EN7" s="497">
        <v>3989610</v>
      </c>
      <c r="EO7" s="497">
        <v>3856420</v>
      </c>
      <c r="EP7" s="497">
        <v>4022800</v>
      </c>
      <c r="EQ7" s="497">
        <v>3990100</v>
      </c>
      <c r="ER7" s="497">
        <v>4003550</v>
      </c>
      <c r="ES7" s="497">
        <v>4455620</v>
      </c>
      <c r="ET7" s="497">
        <v>4030250</v>
      </c>
      <c r="EU7" s="497">
        <v>4461270</v>
      </c>
      <c r="EV7" s="497">
        <v>4114410</v>
      </c>
      <c r="EW7" s="497">
        <v>4282500</v>
      </c>
      <c r="EX7" s="497">
        <v>4033080</v>
      </c>
      <c r="EY7" s="497">
        <v>4266840</v>
      </c>
      <c r="EZ7" s="497">
        <v>4308500</v>
      </c>
      <c r="FA7" s="497">
        <v>4085380</v>
      </c>
      <c r="FB7" s="497">
        <v>4304360</v>
      </c>
      <c r="FC7" s="497">
        <v>4288970</v>
      </c>
      <c r="FD7" s="497">
        <v>4280540</v>
      </c>
      <c r="FE7" s="497">
        <v>4988500</v>
      </c>
      <c r="FF7" s="497">
        <v>4543890</v>
      </c>
      <c r="FG7" s="497">
        <v>4992380</v>
      </c>
      <c r="FH7" s="497">
        <v>4575310</v>
      </c>
      <c r="FI7" s="497">
        <v>4699290</v>
      </c>
      <c r="FJ7" s="497">
        <v>4444950</v>
      </c>
      <c r="FK7" s="497">
        <v>4862540</v>
      </c>
      <c r="FL7" s="497">
        <v>4852030</v>
      </c>
      <c r="FM7" s="497">
        <v>4564010</v>
      </c>
      <c r="FN7" s="497">
        <v>4916860</v>
      </c>
      <c r="FO7" s="497">
        <v>4833740</v>
      </c>
      <c r="FP7" s="497">
        <v>4852800</v>
      </c>
      <c r="FQ7" s="497">
        <v>5338380</v>
      </c>
      <c r="FR7" s="497">
        <v>4853240</v>
      </c>
      <c r="FS7" s="497">
        <v>5286670</v>
      </c>
      <c r="FT7" s="497">
        <v>339200</v>
      </c>
      <c r="FU7" s="497">
        <v>1592800</v>
      </c>
      <c r="FV7" s="497">
        <v>4784170</v>
      </c>
      <c r="FW7" s="497">
        <v>5208440</v>
      </c>
      <c r="FX7" s="497">
        <v>5078360</v>
      </c>
      <c r="FY7" s="497">
        <v>4905820</v>
      </c>
      <c r="FZ7" s="497">
        <v>5248000</v>
      </c>
      <c r="GA7" s="497">
        <v>5121140</v>
      </c>
      <c r="GB7" s="497">
        <v>5276180</v>
      </c>
    </row>
    <row r="8" spans="1:184">
      <c r="B8" s="461"/>
      <c r="C8" s="478" t="s">
        <v>6</v>
      </c>
      <c r="D8" s="478" t="s">
        <v>175</v>
      </c>
      <c r="E8" s="497">
        <v>2653990</v>
      </c>
      <c r="F8" s="497">
        <v>2364890</v>
      </c>
      <c r="G8" s="497">
        <v>2574630</v>
      </c>
      <c r="H8" s="497">
        <v>2537050</v>
      </c>
      <c r="I8" s="497">
        <v>2623770</v>
      </c>
      <c r="J8" s="497">
        <v>2486660</v>
      </c>
      <c r="K8" s="497">
        <v>2583870</v>
      </c>
      <c r="L8" s="497">
        <v>2582670</v>
      </c>
      <c r="M8" s="497">
        <v>2501790</v>
      </c>
      <c r="N8" s="497">
        <v>2631700</v>
      </c>
      <c r="O8" s="497">
        <v>2553320</v>
      </c>
      <c r="P8" s="497">
        <v>2592240</v>
      </c>
      <c r="Q8" s="497">
        <v>2765700</v>
      </c>
      <c r="R8" s="497">
        <v>2473730</v>
      </c>
      <c r="S8" s="497">
        <v>2621710</v>
      </c>
      <c r="T8" s="497">
        <v>360000</v>
      </c>
      <c r="U8" s="497">
        <v>527550</v>
      </c>
      <c r="V8" s="497">
        <v>2600350</v>
      </c>
      <c r="W8" s="497">
        <v>2656410</v>
      </c>
      <c r="X8" s="497">
        <v>2643780</v>
      </c>
      <c r="Y8" s="497">
        <v>2583220</v>
      </c>
      <c r="Z8" s="497">
        <v>2696790</v>
      </c>
      <c r="AA8" s="497">
        <v>2636510</v>
      </c>
      <c r="AB8" s="497">
        <v>2635700</v>
      </c>
      <c r="AC8" s="497">
        <v>2850040</v>
      </c>
      <c r="AD8" s="497">
        <v>2549270</v>
      </c>
      <c r="AE8" s="497">
        <v>2748310</v>
      </c>
      <c r="AF8" s="497">
        <v>2733980</v>
      </c>
      <c r="AG8" s="497">
        <v>2852320</v>
      </c>
      <c r="AH8" s="497">
        <v>2741950</v>
      </c>
      <c r="AI8" s="497">
        <v>2829420</v>
      </c>
      <c r="AJ8" s="497">
        <v>2811360</v>
      </c>
      <c r="AK8" s="497">
        <v>2719430</v>
      </c>
      <c r="AL8" s="497">
        <v>2842690</v>
      </c>
      <c r="AM8" s="497">
        <v>2777330</v>
      </c>
      <c r="AN8" s="497">
        <v>2782560</v>
      </c>
      <c r="AO8" s="497">
        <v>3006270</v>
      </c>
      <c r="AP8" s="497">
        <v>2812570</v>
      </c>
      <c r="AQ8" s="497">
        <v>2927000</v>
      </c>
      <c r="AR8" s="497">
        <v>2856060</v>
      </c>
      <c r="AS8" s="497">
        <v>2991090</v>
      </c>
      <c r="AT8" s="497">
        <v>2863450</v>
      </c>
      <c r="AU8" s="497">
        <v>2959700</v>
      </c>
      <c r="AV8" s="497">
        <v>2999620</v>
      </c>
      <c r="AW8" s="497">
        <v>2853400</v>
      </c>
      <c r="AX8" s="497">
        <v>2968620</v>
      </c>
      <c r="AY8" s="497">
        <v>2929940</v>
      </c>
      <c r="AZ8" s="497">
        <v>2889350</v>
      </c>
      <c r="BA8" s="497">
        <v>3126280</v>
      </c>
      <c r="BB8" s="497">
        <v>2839930</v>
      </c>
      <c r="BC8" s="497">
        <v>2931250</v>
      </c>
      <c r="BD8" s="497">
        <v>2596500</v>
      </c>
      <c r="BE8" s="497">
        <v>452950</v>
      </c>
      <c r="BF8" s="497">
        <v>2786820</v>
      </c>
      <c r="BG8" s="497">
        <v>2898860</v>
      </c>
      <c r="BH8" s="497">
        <v>2940100</v>
      </c>
      <c r="BI8" s="497">
        <v>2755150</v>
      </c>
      <c r="BJ8" s="497">
        <v>2878880</v>
      </c>
      <c r="BK8" s="497">
        <v>2867570</v>
      </c>
      <c r="BL8" s="497">
        <v>2863510</v>
      </c>
      <c r="BM8" s="497">
        <v>3255770</v>
      </c>
      <c r="BN8" s="497">
        <v>2957330</v>
      </c>
      <c r="BO8" s="497">
        <v>3034920</v>
      </c>
      <c r="BP8" s="497">
        <v>2880180</v>
      </c>
      <c r="BQ8" s="497">
        <v>3045200</v>
      </c>
      <c r="BR8" s="497">
        <v>2975950</v>
      </c>
      <c r="BS8" s="497">
        <v>3108930</v>
      </c>
      <c r="BT8" s="497">
        <v>3124780</v>
      </c>
      <c r="BU8" s="497">
        <v>2932140</v>
      </c>
      <c r="BV8" s="497">
        <v>3077620</v>
      </c>
      <c r="BW8" s="497">
        <v>3165490</v>
      </c>
      <c r="BX8" s="497">
        <v>3191920</v>
      </c>
      <c r="BY8" s="497">
        <v>3467700</v>
      </c>
      <c r="BZ8" s="497">
        <v>3185100</v>
      </c>
      <c r="CA8" s="497">
        <v>3483990</v>
      </c>
      <c r="CB8" s="497">
        <v>3264760</v>
      </c>
      <c r="CC8" s="497">
        <v>3302160</v>
      </c>
      <c r="CD8" s="497">
        <v>3149860</v>
      </c>
      <c r="CE8" s="497">
        <v>3405320</v>
      </c>
      <c r="CF8" s="497">
        <v>3374230</v>
      </c>
      <c r="CG8" s="497">
        <v>3251850</v>
      </c>
      <c r="CH8" s="497">
        <v>3439630</v>
      </c>
      <c r="CI8" s="497">
        <v>3418140</v>
      </c>
      <c r="CJ8" s="497">
        <v>3477070</v>
      </c>
      <c r="CK8" s="497">
        <v>3736570</v>
      </c>
      <c r="CL8" s="497">
        <v>3507610</v>
      </c>
      <c r="CM8" s="497">
        <v>3736200</v>
      </c>
      <c r="CN8" s="497">
        <v>2832950</v>
      </c>
      <c r="CO8" s="497">
        <v>1342210</v>
      </c>
      <c r="CP8" s="497">
        <v>3421380</v>
      </c>
      <c r="CQ8" s="497">
        <v>3569260</v>
      </c>
      <c r="CR8" s="497">
        <v>3573690</v>
      </c>
      <c r="CS8" s="497">
        <v>3470090</v>
      </c>
      <c r="CT8" s="497">
        <v>3635730</v>
      </c>
      <c r="CU8" s="497">
        <v>3590620</v>
      </c>
      <c r="CV8" s="497">
        <v>3642400</v>
      </c>
      <c r="CW8" s="497">
        <v>3829890</v>
      </c>
      <c r="CX8" s="497">
        <v>3477990</v>
      </c>
      <c r="CY8" s="497">
        <v>3841880</v>
      </c>
      <c r="CZ8" s="497">
        <v>3619270</v>
      </c>
      <c r="DA8" s="497">
        <v>3714260</v>
      </c>
      <c r="DB8" s="497">
        <v>3559340</v>
      </c>
      <c r="DC8" s="497">
        <v>3659110</v>
      </c>
      <c r="DD8" s="497">
        <v>3698890</v>
      </c>
      <c r="DE8" s="497">
        <v>3545240</v>
      </c>
      <c r="DF8" s="497">
        <v>3741180</v>
      </c>
      <c r="DG8" s="497">
        <v>3716130</v>
      </c>
      <c r="DH8" s="497">
        <v>3729460</v>
      </c>
      <c r="DI8" s="497">
        <v>3979780</v>
      </c>
      <c r="DJ8" s="497">
        <v>3604370</v>
      </c>
      <c r="DK8" s="497">
        <v>3980170</v>
      </c>
      <c r="DL8" s="497">
        <v>3780890</v>
      </c>
      <c r="DM8" s="497">
        <v>3790500</v>
      </c>
      <c r="DN8" s="497">
        <v>3655250</v>
      </c>
      <c r="DO8" s="497">
        <v>3844300</v>
      </c>
      <c r="DP8" s="497">
        <v>3836830</v>
      </c>
      <c r="DQ8" s="497">
        <v>3617610</v>
      </c>
      <c r="DR8" s="497">
        <v>3878560</v>
      </c>
      <c r="DS8" s="497">
        <v>3858620</v>
      </c>
      <c r="DT8" s="497">
        <v>3888110</v>
      </c>
      <c r="DU8" s="497">
        <v>4168120</v>
      </c>
      <c r="DV8" s="497">
        <v>3765510</v>
      </c>
      <c r="DW8" s="497">
        <v>4170680.0000000005</v>
      </c>
      <c r="DX8" s="497">
        <v>1863010</v>
      </c>
      <c r="DY8" s="497">
        <v>0</v>
      </c>
      <c r="DZ8" s="497">
        <v>3559590</v>
      </c>
      <c r="EA8" s="497">
        <v>4015510</v>
      </c>
      <c r="EB8" s="497">
        <v>4007320</v>
      </c>
      <c r="EC8" s="497">
        <v>3822180</v>
      </c>
      <c r="ED8" s="497">
        <v>4003610</v>
      </c>
      <c r="EE8" s="497">
        <v>3985670</v>
      </c>
      <c r="EF8" s="497">
        <v>4043690</v>
      </c>
      <c r="EG8" s="497">
        <v>4214260</v>
      </c>
      <c r="EH8" s="497">
        <v>3954680</v>
      </c>
      <c r="EI8" s="497">
        <v>4216130</v>
      </c>
      <c r="EJ8" s="497">
        <v>4004790</v>
      </c>
      <c r="EK8" s="497">
        <v>3964510</v>
      </c>
      <c r="EL8" s="497">
        <v>3855690</v>
      </c>
      <c r="EM8" s="497">
        <v>4059980</v>
      </c>
      <c r="EN8" s="497">
        <v>4056420</v>
      </c>
      <c r="EO8" s="497">
        <v>3899470</v>
      </c>
      <c r="EP8" s="497">
        <v>4084370</v>
      </c>
      <c r="EQ8" s="497">
        <v>4049130</v>
      </c>
      <c r="ER8" s="497">
        <v>4127290</v>
      </c>
      <c r="ES8" s="497">
        <v>4581680</v>
      </c>
      <c r="ET8" s="497">
        <v>4137790</v>
      </c>
      <c r="EU8" s="497">
        <v>4587670</v>
      </c>
      <c r="EV8" s="497">
        <v>4239090</v>
      </c>
      <c r="EW8" s="497">
        <v>4368810</v>
      </c>
      <c r="EX8" s="497">
        <v>4135540</v>
      </c>
      <c r="EY8" s="497">
        <v>4387990</v>
      </c>
      <c r="EZ8" s="497">
        <v>4427280</v>
      </c>
      <c r="FA8" s="497">
        <v>4209570</v>
      </c>
      <c r="FB8" s="497">
        <v>4396380</v>
      </c>
      <c r="FC8" s="497">
        <v>4369420</v>
      </c>
      <c r="FD8" s="497">
        <v>4402920</v>
      </c>
      <c r="FE8" s="497">
        <v>5129720</v>
      </c>
      <c r="FF8" s="497">
        <v>4637920</v>
      </c>
      <c r="FG8" s="497">
        <v>5132770</v>
      </c>
      <c r="FH8" s="497">
        <v>480720</v>
      </c>
      <c r="FI8" s="497">
        <v>4711720</v>
      </c>
      <c r="FJ8" s="497">
        <v>4609240</v>
      </c>
      <c r="FK8" s="497">
        <v>4987080</v>
      </c>
      <c r="FL8" s="497">
        <v>5010000</v>
      </c>
      <c r="FM8" s="497">
        <v>4728520</v>
      </c>
      <c r="FN8" s="497">
        <v>5047340</v>
      </c>
      <c r="FO8" s="497">
        <v>4924250</v>
      </c>
      <c r="FP8" s="497">
        <v>4973300</v>
      </c>
      <c r="FQ8" s="497">
        <v>5491470</v>
      </c>
      <c r="FR8" s="497">
        <v>4975040</v>
      </c>
      <c r="FS8" s="497">
        <v>5503950</v>
      </c>
      <c r="FT8" s="497">
        <v>5064570</v>
      </c>
      <c r="FU8" s="497">
        <v>5135210</v>
      </c>
      <c r="FV8" s="497">
        <v>4921260</v>
      </c>
      <c r="FW8" s="497">
        <v>5377710</v>
      </c>
      <c r="FX8" s="497">
        <v>5295690</v>
      </c>
      <c r="FY8" s="497">
        <v>5036720</v>
      </c>
      <c r="FZ8" s="497">
        <v>5373150</v>
      </c>
      <c r="GA8" s="497">
        <v>5254770</v>
      </c>
      <c r="GB8" s="497">
        <v>5374220</v>
      </c>
    </row>
    <row r="9" spans="1:184">
      <c r="B9" s="461"/>
      <c r="C9" s="478" t="s">
        <v>7</v>
      </c>
      <c r="D9" s="478" t="s">
        <v>175</v>
      </c>
      <c r="E9" s="497">
        <v>4220190</v>
      </c>
      <c r="F9" s="497">
        <v>3825480</v>
      </c>
      <c r="G9" s="497">
        <v>4084830</v>
      </c>
      <c r="H9" s="497">
        <v>3952310</v>
      </c>
      <c r="I9" s="497">
        <v>4186170</v>
      </c>
      <c r="J9" s="497">
        <v>3936670</v>
      </c>
      <c r="K9" s="497">
        <v>4116680.0000000005</v>
      </c>
      <c r="L9" s="497">
        <v>4152870</v>
      </c>
      <c r="M9" s="497">
        <v>3900840</v>
      </c>
      <c r="N9" s="497">
        <v>4156649.9999999995</v>
      </c>
      <c r="O9" s="497">
        <v>3980900</v>
      </c>
      <c r="P9" s="497">
        <v>4210540</v>
      </c>
      <c r="Q9" s="497">
        <v>4439580</v>
      </c>
      <c r="R9" s="497">
        <v>3994270</v>
      </c>
      <c r="S9" s="497">
        <v>1911760</v>
      </c>
      <c r="T9" s="497">
        <v>3192170</v>
      </c>
      <c r="U9" s="497">
        <v>4264080</v>
      </c>
      <c r="V9" s="497">
        <v>4094850</v>
      </c>
      <c r="W9" s="497">
        <v>4289180</v>
      </c>
      <c r="X9" s="497">
        <v>4273800</v>
      </c>
      <c r="Y9" s="497">
        <v>4030340</v>
      </c>
      <c r="Z9" s="497">
        <v>4189760</v>
      </c>
      <c r="AA9" s="497">
        <v>4076830</v>
      </c>
      <c r="AB9" s="497">
        <v>4239850</v>
      </c>
      <c r="AC9" s="497">
        <v>4597200</v>
      </c>
      <c r="AD9" s="497">
        <v>4168130</v>
      </c>
      <c r="AE9" s="497">
        <v>4492220</v>
      </c>
      <c r="AF9" s="497">
        <v>4346460</v>
      </c>
      <c r="AG9" s="497">
        <v>4545730</v>
      </c>
      <c r="AH9" s="497">
        <v>4436620</v>
      </c>
      <c r="AI9" s="497">
        <v>4631450</v>
      </c>
      <c r="AJ9" s="497">
        <v>4635970</v>
      </c>
      <c r="AK9" s="497">
        <v>4326290</v>
      </c>
      <c r="AL9" s="497">
        <v>4512480</v>
      </c>
      <c r="AM9" s="497">
        <v>4402620</v>
      </c>
      <c r="AN9" s="497">
        <v>4476190</v>
      </c>
      <c r="AO9" s="497">
        <v>4881390</v>
      </c>
      <c r="AP9" s="497">
        <v>4621660</v>
      </c>
      <c r="AQ9" s="497">
        <v>644430</v>
      </c>
      <c r="AR9" s="497">
        <v>511310</v>
      </c>
      <c r="AS9" s="497">
        <v>4790030</v>
      </c>
      <c r="AT9" s="497">
        <v>4677420</v>
      </c>
      <c r="AU9" s="497">
        <v>4893670</v>
      </c>
      <c r="AV9" s="497">
        <v>4922360</v>
      </c>
      <c r="AW9" s="497">
        <v>4610370</v>
      </c>
      <c r="AX9" s="497">
        <v>4794230</v>
      </c>
      <c r="AY9" s="497">
        <v>4649910</v>
      </c>
      <c r="AZ9" s="497">
        <v>4705510</v>
      </c>
      <c r="BA9" s="497">
        <v>5083320</v>
      </c>
      <c r="BB9" s="497">
        <v>4647180</v>
      </c>
      <c r="BC9" s="497">
        <v>4948870</v>
      </c>
      <c r="BD9" s="497">
        <v>4734360</v>
      </c>
      <c r="BE9" s="497">
        <v>5017930</v>
      </c>
      <c r="BF9" s="497">
        <v>4885480</v>
      </c>
      <c r="BG9" s="497">
        <v>5039610</v>
      </c>
      <c r="BH9" s="497">
        <v>5112510</v>
      </c>
      <c r="BI9" s="497">
        <v>4730680</v>
      </c>
      <c r="BJ9" s="497">
        <v>4981190</v>
      </c>
      <c r="BK9" s="497">
        <v>4802440</v>
      </c>
      <c r="BL9" s="497">
        <v>4908250</v>
      </c>
      <c r="BM9" s="497">
        <v>5285280</v>
      </c>
      <c r="BN9" s="497">
        <v>4875550</v>
      </c>
      <c r="BO9" s="497">
        <v>2643550</v>
      </c>
      <c r="BP9" s="497">
        <v>4009230</v>
      </c>
      <c r="BQ9" s="497">
        <v>5226910</v>
      </c>
      <c r="BR9" s="497">
        <v>5096890</v>
      </c>
      <c r="BS9" s="497">
        <v>5355660</v>
      </c>
      <c r="BT9" s="497">
        <v>5406870</v>
      </c>
      <c r="BU9" s="497">
        <v>5028180</v>
      </c>
      <c r="BV9" s="497">
        <v>5299130</v>
      </c>
      <c r="BW9" s="497">
        <v>5194990</v>
      </c>
      <c r="BX9" s="497">
        <v>5420200</v>
      </c>
      <c r="BY9" s="497">
        <v>5762370</v>
      </c>
      <c r="BZ9" s="497">
        <v>5250740</v>
      </c>
      <c r="CA9" s="497">
        <v>5622790</v>
      </c>
      <c r="CB9" s="497">
        <v>5416830</v>
      </c>
      <c r="CC9" s="497">
        <v>5606850</v>
      </c>
      <c r="CD9" s="497">
        <v>5420790</v>
      </c>
      <c r="CE9" s="497">
        <v>5726670</v>
      </c>
      <c r="CF9" s="497">
        <v>5774180</v>
      </c>
      <c r="CG9" s="497">
        <v>5504390</v>
      </c>
      <c r="CH9" s="497">
        <v>5729960</v>
      </c>
      <c r="CI9" s="497">
        <v>5660610</v>
      </c>
      <c r="CJ9" s="497">
        <v>5896060</v>
      </c>
      <c r="CK9" s="497">
        <v>6252580</v>
      </c>
      <c r="CL9" s="497">
        <v>5806100</v>
      </c>
      <c r="CM9" s="497">
        <v>5407400</v>
      </c>
      <c r="CN9" s="497">
        <v>2574740</v>
      </c>
      <c r="CO9" s="497">
        <v>5967720</v>
      </c>
      <c r="CP9" s="497">
        <v>5818670</v>
      </c>
      <c r="CQ9" s="497">
        <v>6068570</v>
      </c>
      <c r="CR9" s="497">
        <v>6110930</v>
      </c>
      <c r="CS9" s="497">
        <v>5784330</v>
      </c>
      <c r="CT9" s="497">
        <v>6065290</v>
      </c>
      <c r="CU9" s="497">
        <v>5921850</v>
      </c>
      <c r="CV9" s="497">
        <v>6170990</v>
      </c>
      <c r="CW9" s="497">
        <v>6375830</v>
      </c>
      <c r="CX9" s="497">
        <v>5764920</v>
      </c>
      <c r="CY9" s="497">
        <v>6373240</v>
      </c>
      <c r="CZ9" s="497">
        <v>6001290</v>
      </c>
      <c r="DA9" s="497">
        <v>6137220</v>
      </c>
      <c r="DB9" s="497">
        <v>6006650</v>
      </c>
      <c r="DC9" s="497">
        <v>6234790</v>
      </c>
      <c r="DD9" s="497">
        <v>6289640</v>
      </c>
      <c r="DE9" s="497">
        <v>5901570</v>
      </c>
      <c r="DF9" s="497">
        <v>6202430</v>
      </c>
      <c r="DG9" s="497">
        <v>6143730</v>
      </c>
      <c r="DH9" s="497">
        <v>6305760</v>
      </c>
      <c r="DI9" s="497">
        <v>6586020</v>
      </c>
      <c r="DJ9" s="497">
        <v>5990800</v>
      </c>
      <c r="DK9" s="497">
        <v>6582780</v>
      </c>
      <c r="DL9" s="497">
        <v>1899730</v>
      </c>
      <c r="DM9" s="497">
        <v>6352230</v>
      </c>
      <c r="DN9" s="497">
        <v>6202290</v>
      </c>
      <c r="DO9" s="497">
        <v>6494490</v>
      </c>
      <c r="DP9" s="497">
        <v>6548650</v>
      </c>
      <c r="DQ9" s="497">
        <v>6117460</v>
      </c>
      <c r="DR9" s="497">
        <v>6479890</v>
      </c>
      <c r="DS9" s="497">
        <v>6349290</v>
      </c>
      <c r="DT9" s="497">
        <v>6504290</v>
      </c>
      <c r="DU9" s="497">
        <v>6860820</v>
      </c>
      <c r="DV9" s="497">
        <v>6247170</v>
      </c>
      <c r="DW9" s="497">
        <v>6874560</v>
      </c>
      <c r="DX9" s="497">
        <v>6460340</v>
      </c>
      <c r="DY9" s="497">
        <v>6599600</v>
      </c>
      <c r="DZ9" s="497">
        <v>6415660</v>
      </c>
      <c r="EA9" s="497">
        <v>6770580</v>
      </c>
      <c r="EB9" s="497">
        <v>6796160</v>
      </c>
      <c r="EC9" s="497">
        <v>6409180</v>
      </c>
      <c r="ED9" s="497">
        <v>6712520</v>
      </c>
      <c r="EE9" s="497">
        <v>6618400</v>
      </c>
      <c r="EF9" s="497">
        <v>6817330</v>
      </c>
      <c r="EG9" s="497">
        <v>7050050</v>
      </c>
      <c r="EH9" s="497">
        <v>6603640</v>
      </c>
      <c r="EI9" s="497">
        <v>229270</v>
      </c>
      <c r="EJ9" s="497">
        <v>1377450</v>
      </c>
      <c r="EK9" s="497">
        <v>6735270</v>
      </c>
      <c r="EL9" s="497">
        <v>6624380</v>
      </c>
      <c r="EM9" s="497">
        <v>6956510</v>
      </c>
      <c r="EN9" s="497">
        <v>6939180</v>
      </c>
      <c r="EO9" s="497">
        <v>6563610</v>
      </c>
      <c r="EP9" s="497">
        <v>6853280</v>
      </c>
      <c r="EQ9" s="497">
        <v>6758780</v>
      </c>
      <c r="ER9" s="497">
        <v>6956510</v>
      </c>
      <c r="ES9" s="497">
        <v>7498610</v>
      </c>
      <c r="ET9" s="497">
        <v>6814220</v>
      </c>
      <c r="EU9" s="497">
        <v>7418810</v>
      </c>
      <c r="EV9" s="497">
        <v>6966490</v>
      </c>
      <c r="EW9" s="497">
        <v>7196390</v>
      </c>
      <c r="EX9" s="497">
        <v>7019130</v>
      </c>
      <c r="EY9" s="497">
        <v>7377420</v>
      </c>
      <c r="EZ9" s="497">
        <v>7447030</v>
      </c>
      <c r="FA9" s="497">
        <v>6938430</v>
      </c>
      <c r="FB9" s="497">
        <v>7250620</v>
      </c>
      <c r="FC9" s="497">
        <v>7205720</v>
      </c>
      <c r="FD9" s="497">
        <v>7399100</v>
      </c>
      <c r="FE9" s="497">
        <v>8345110.0000000009</v>
      </c>
      <c r="FF9" s="497">
        <v>7594840</v>
      </c>
      <c r="FG9" s="497">
        <v>3503550</v>
      </c>
      <c r="FH9" s="497">
        <v>7070030</v>
      </c>
      <c r="FI9" s="497">
        <v>8048100</v>
      </c>
      <c r="FJ9" s="497">
        <v>7856730</v>
      </c>
      <c r="FK9" s="497">
        <v>8282150</v>
      </c>
      <c r="FL9" s="497">
        <v>8317950.0000000009</v>
      </c>
      <c r="FM9" s="497">
        <v>7801240</v>
      </c>
      <c r="FN9" s="497">
        <v>8222480</v>
      </c>
      <c r="FO9" s="497">
        <v>8043570</v>
      </c>
      <c r="FP9" s="497">
        <v>8375690.0000000009</v>
      </c>
      <c r="FQ9" s="497">
        <v>8917370</v>
      </c>
      <c r="FR9" s="497">
        <v>8098250</v>
      </c>
      <c r="FS9" s="497">
        <v>8857430</v>
      </c>
      <c r="FT9" s="497">
        <v>8414160</v>
      </c>
      <c r="FU9" s="497">
        <v>8683600</v>
      </c>
      <c r="FV9" s="497">
        <v>8486510</v>
      </c>
      <c r="FW9" s="497">
        <v>8906090</v>
      </c>
      <c r="FX9" s="497">
        <v>8838350</v>
      </c>
      <c r="FY9" s="497">
        <v>8383610.0000000009</v>
      </c>
      <c r="FZ9" s="497">
        <v>8649110</v>
      </c>
      <c r="GA9" s="497">
        <v>8591720</v>
      </c>
      <c r="GB9" s="497">
        <v>8975210</v>
      </c>
    </row>
    <row r="10" spans="1:184">
      <c r="B10" s="461"/>
      <c r="C10" s="478" t="s">
        <v>8</v>
      </c>
      <c r="D10" s="478" t="s">
        <v>175</v>
      </c>
      <c r="E10" s="497">
        <v>4116990</v>
      </c>
      <c r="F10" s="497">
        <v>3720280</v>
      </c>
      <c r="G10" s="497">
        <v>3992090</v>
      </c>
      <c r="H10" s="497">
        <v>3852370</v>
      </c>
      <c r="I10" s="497">
        <v>4027580</v>
      </c>
      <c r="J10" s="497">
        <v>3865930</v>
      </c>
      <c r="K10" s="497">
        <v>4048960</v>
      </c>
      <c r="L10" s="497">
        <v>4045580</v>
      </c>
      <c r="M10" s="497">
        <v>3823020</v>
      </c>
      <c r="N10" s="497">
        <v>4041450</v>
      </c>
      <c r="O10" s="497">
        <v>3897530</v>
      </c>
      <c r="P10" s="497">
        <v>4055230</v>
      </c>
      <c r="Q10" s="497">
        <v>4326340</v>
      </c>
      <c r="R10" s="497">
        <v>3858560</v>
      </c>
      <c r="S10" s="497">
        <v>4121020.0000000005</v>
      </c>
      <c r="T10" s="497">
        <v>4020810</v>
      </c>
      <c r="U10" s="497">
        <v>4152660</v>
      </c>
      <c r="V10" s="497">
        <v>3980330</v>
      </c>
      <c r="W10" s="497">
        <v>4174350.0000000005</v>
      </c>
      <c r="X10" s="497">
        <v>4170790</v>
      </c>
      <c r="Y10" s="497">
        <v>3937250</v>
      </c>
      <c r="Z10" s="497">
        <v>4139189.9999999995</v>
      </c>
      <c r="AA10" s="497">
        <v>3993690</v>
      </c>
      <c r="AB10" s="497">
        <v>4159350.0000000005</v>
      </c>
      <c r="AC10" s="497">
        <v>4468990</v>
      </c>
      <c r="AD10" s="497">
        <v>4061650</v>
      </c>
      <c r="AE10" s="497">
        <v>4380310</v>
      </c>
      <c r="AF10" s="497">
        <v>1439260</v>
      </c>
      <c r="AG10" s="497">
        <v>4311400</v>
      </c>
      <c r="AH10" s="497">
        <v>4332620</v>
      </c>
      <c r="AI10" s="497">
        <v>4516890</v>
      </c>
      <c r="AJ10" s="497">
        <v>4512420</v>
      </c>
      <c r="AK10" s="497">
        <v>4241130</v>
      </c>
      <c r="AL10" s="497">
        <v>4439630</v>
      </c>
      <c r="AM10" s="497">
        <v>4289320</v>
      </c>
      <c r="AN10" s="497">
        <v>4378610</v>
      </c>
      <c r="AO10" s="497">
        <v>4735740</v>
      </c>
      <c r="AP10" s="497">
        <v>4496920</v>
      </c>
      <c r="AQ10" s="497">
        <v>4658500</v>
      </c>
      <c r="AR10" s="497">
        <v>4459000</v>
      </c>
      <c r="AS10" s="497">
        <v>4684030</v>
      </c>
      <c r="AT10" s="497">
        <v>4591590</v>
      </c>
      <c r="AU10" s="497">
        <v>4780220</v>
      </c>
      <c r="AV10" s="497">
        <v>4836260</v>
      </c>
      <c r="AW10" s="497">
        <v>4496100</v>
      </c>
      <c r="AX10" s="497">
        <v>4683310</v>
      </c>
      <c r="AY10" s="497">
        <v>4532500</v>
      </c>
      <c r="AZ10" s="497">
        <v>4612650</v>
      </c>
      <c r="BA10" s="497">
        <v>4993570</v>
      </c>
      <c r="BB10" s="497">
        <v>4563140</v>
      </c>
      <c r="BC10" s="497">
        <v>2694550</v>
      </c>
      <c r="BD10" s="497">
        <v>3586910</v>
      </c>
      <c r="BE10" s="497">
        <v>4909120</v>
      </c>
      <c r="BF10" s="497">
        <v>4777380</v>
      </c>
      <c r="BG10" s="497">
        <v>4978740</v>
      </c>
      <c r="BH10" s="497">
        <v>5016870</v>
      </c>
      <c r="BI10" s="497">
        <v>4663220</v>
      </c>
      <c r="BJ10" s="497">
        <v>4861710</v>
      </c>
      <c r="BK10" s="497">
        <v>4684880</v>
      </c>
      <c r="BL10" s="497">
        <v>4812930</v>
      </c>
      <c r="BM10" s="497">
        <v>5166220</v>
      </c>
      <c r="BN10" s="497">
        <v>4728710</v>
      </c>
      <c r="BO10" s="497">
        <v>5019930</v>
      </c>
      <c r="BP10" s="497">
        <v>4879990</v>
      </c>
      <c r="BQ10" s="497">
        <v>5106010</v>
      </c>
      <c r="BR10" s="497">
        <v>4971290</v>
      </c>
      <c r="BS10" s="497">
        <v>5242770</v>
      </c>
      <c r="BT10" s="497">
        <v>5258450</v>
      </c>
      <c r="BU10" s="497">
        <v>4918980</v>
      </c>
      <c r="BV10" s="497">
        <v>5173690</v>
      </c>
      <c r="BW10" s="497">
        <v>5051920</v>
      </c>
      <c r="BX10" s="497">
        <v>5237060</v>
      </c>
      <c r="BY10" s="497">
        <v>5558420</v>
      </c>
      <c r="BZ10" s="497">
        <v>4011250</v>
      </c>
      <c r="CA10" s="497">
        <v>0</v>
      </c>
      <c r="CB10" s="497">
        <v>2328840</v>
      </c>
      <c r="CC10" s="497">
        <v>5450670</v>
      </c>
      <c r="CD10" s="497">
        <v>5268590</v>
      </c>
      <c r="CE10" s="497">
        <v>5584850</v>
      </c>
      <c r="CF10" s="497">
        <v>5616330</v>
      </c>
      <c r="CG10" s="497">
        <v>5349240</v>
      </c>
      <c r="CH10" s="497">
        <v>5544530</v>
      </c>
      <c r="CI10" s="497">
        <v>5519130</v>
      </c>
      <c r="CJ10" s="497">
        <v>5762010</v>
      </c>
      <c r="CK10" s="497">
        <v>5997990</v>
      </c>
      <c r="CL10" s="497">
        <v>5614760</v>
      </c>
      <c r="CM10" s="497">
        <v>5995260</v>
      </c>
      <c r="CN10" s="497">
        <v>5653100</v>
      </c>
      <c r="CO10" s="497">
        <v>5766820</v>
      </c>
      <c r="CP10" s="497">
        <v>5661460</v>
      </c>
      <c r="CQ10" s="497">
        <v>5897050</v>
      </c>
      <c r="CR10" s="497">
        <v>5901830</v>
      </c>
      <c r="CS10" s="497">
        <v>5645490</v>
      </c>
      <c r="CT10" s="497">
        <v>5856050</v>
      </c>
      <c r="CU10" s="497">
        <v>5754360</v>
      </c>
      <c r="CV10" s="497">
        <v>5977120</v>
      </c>
      <c r="CW10" s="497">
        <v>6186550</v>
      </c>
      <c r="CX10" s="497">
        <v>3794580</v>
      </c>
      <c r="CY10" s="497">
        <v>3831010</v>
      </c>
      <c r="CZ10" s="497">
        <v>5798640</v>
      </c>
      <c r="DA10" s="497">
        <v>5941160</v>
      </c>
      <c r="DB10" s="497">
        <v>5824340</v>
      </c>
      <c r="DC10" s="497">
        <v>6051130</v>
      </c>
      <c r="DD10" s="497">
        <v>6103680</v>
      </c>
      <c r="DE10" s="497">
        <v>5760380</v>
      </c>
      <c r="DF10" s="497">
        <v>6006780</v>
      </c>
      <c r="DG10" s="497">
        <v>5978880</v>
      </c>
      <c r="DH10" s="497">
        <v>6131030</v>
      </c>
      <c r="DI10" s="497">
        <v>6421990</v>
      </c>
      <c r="DJ10" s="497">
        <v>5796410</v>
      </c>
      <c r="DK10" s="497">
        <v>6385820</v>
      </c>
      <c r="DL10" s="497">
        <v>6019730</v>
      </c>
      <c r="DM10" s="497">
        <v>6179950</v>
      </c>
      <c r="DN10" s="497">
        <v>6043660</v>
      </c>
      <c r="DO10" s="497">
        <v>6313680</v>
      </c>
      <c r="DP10" s="497">
        <v>6351960</v>
      </c>
      <c r="DQ10" s="497">
        <v>5986860</v>
      </c>
      <c r="DR10" s="497">
        <v>6292810</v>
      </c>
      <c r="DS10" s="497">
        <v>6174660</v>
      </c>
      <c r="DT10" s="497">
        <v>6350840</v>
      </c>
      <c r="DU10" s="497">
        <v>6688440</v>
      </c>
      <c r="DV10" s="497">
        <v>6059320</v>
      </c>
      <c r="DW10" s="497">
        <v>5130790</v>
      </c>
      <c r="DX10" s="497">
        <v>3396400</v>
      </c>
      <c r="DY10" s="497">
        <v>6466330</v>
      </c>
      <c r="DZ10" s="497">
        <v>6279750</v>
      </c>
      <c r="EA10" s="497">
        <v>6596970</v>
      </c>
      <c r="EB10" s="497">
        <v>6604320</v>
      </c>
      <c r="EC10" s="497">
        <v>6280460</v>
      </c>
      <c r="ED10" s="497">
        <v>6518490</v>
      </c>
      <c r="EE10" s="497">
        <v>6411430</v>
      </c>
      <c r="EF10" s="497">
        <v>6640080</v>
      </c>
      <c r="EG10" s="497">
        <v>6829360</v>
      </c>
      <c r="EH10" s="497">
        <v>6425460</v>
      </c>
      <c r="EI10" s="497">
        <v>6749540</v>
      </c>
      <c r="EJ10" s="497">
        <v>6439830</v>
      </c>
      <c r="EK10" s="497">
        <v>6596590</v>
      </c>
      <c r="EL10" s="497">
        <v>6409660</v>
      </c>
      <c r="EM10" s="497">
        <v>6764790</v>
      </c>
      <c r="EN10" s="497">
        <v>6792700</v>
      </c>
      <c r="EO10" s="497">
        <v>6392620</v>
      </c>
      <c r="EP10" s="497">
        <v>6644790</v>
      </c>
      <c r="EQ10" s="497">
        <v>6548110</v>
      </c>
      <c r="ER10" s="497">
        <v>6809860</v>
      </c>
      <c r="ES10" s="497">
        <v>7335930</v>
      </c>
      <c r="ET10" s="497">
        <v>6673760</v>
      </c>
      <c r="EU10" s="497">
        <v>4908440</v>
      </c>
      <c r="EV10" s="497">
        <v>4377440</v>
      </c>
      <c r="EW10" s="497">
        <v>7072700</v>
      </c>
      <c r="EX10" s="497">
        <v>6879290</v>
      </c>
      <c r="EY10" s="497">
        <v>7237910</v>
      </c>
      <c r="EZ10" s="497">
        <v>7255230</v>
      </c>
      <c r="FA10" s="497">
        <v>6813120</v>
      </c>
      <c r="FB10" s="497">
        <v>7085400</v>
      </c>
      <c r="FC10" s="497">
        <v>7010670</v>
      </c>
      <c r="FD10" s="497">
        <v>7326010</v>
      </c>
      <c r="FE10" s="497">
        <v>8130470</v>
      </c>
      <c r="FF10" s="497">
        <v>7363110</v>
      </c>
      <c r="FG10" s="497">
        <v>8014380</v>
      </c>
      <c r="FH10" s="497">
        <v>7663980</v>
      </c>
      <c r="FI10" s="497">
        <v>7907350</v>
      </c>
      <c r="FJ10" s="497">
        <v>7730390</v>
      </c>
      <c r="FK10" s="497">
        <v>8143820</v>
      </c>
      <c r="FL10" s="497">
        <v>8182700</v>
      </c>
      <c r="FM10" s="497">
        <v>7675850</v>
      </c>
      <c r="FN10" s="497">
        <v>7965570</v>
      </c>
      <c r="FO10" s="497">
        <v>7822310</v>
      </c>
      <c r="FP10" s="497">
        <v>8161620</v>
      </c>
      <c r="FQ10" s="497">
        <v>8673480</v>
      </c>
      <c r="FR10" s="497">
        <v>7897760</v>
      </c>
      <c r="FS10" s="497">
        <v>8555700</v>
      </c>
      <c r="FT10" s="497">
        <v>8205440.0000000009</v>
      </c>
      <c r="FU10" s="497">
        <v>8421350</v>
      </c>
      <c r="FV10" s="497">
        <v>8219590</v>
      </c>
      <c r="FW10" s="497">
        <v>8718580</v>
      </c>
      <c r="FX10" s="497">
        <v>8614960</v>
      </c>
      <c r="FY10" s="497">
        <v>6542420</v>
      </c>
      <c r="FZ10" s="497">
        <v>0</v>
      </c>
      <c r="GA10" s="497">
        <v>3641300</v>
      </c>
      <c r="GB10" s="497">
        <v>8757020</v>
      </c>
    </row>
    <row r="11" spans="1:184">
      <c r="B11" s="461"/>
      <c r="C11" s="478" t="s">
        <v>9</v>
      </c>
      <c r="D11" s="478" t="s">
        <v>175</v>
      </c>
      <c r="E11" s="497">
        <v>0</v>
      </c>
      <c r="F11" s="497">
        <v>0</v>
      </c>
      <c r="G11" s="497">
        <v>0</v>
      </c>
      <c r="H11" s="497">
        <v>0</v>
      </c>
      <c r="I11" s="497">
        <v>0</v>
      </c>
      <c r="J11" s="497">
        <v>0</v>
      </c>
      <c r="K11" s="497">
        <v>406120</v>
      </c>
      <c r="L11" s="497">
        <v>0</v>
      </c>
      <c r="M11" s="497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497">
        <v>0</v>
      </c>
      <c r="Y11" s="497">
        <v>0</v>
      </c>
      <c r="Z11" s="497">
        <v>0</v>
      </c>
      <c r="AA11" s="497">
        <v>0</v>
      </c>
      <c r="AB11" s="497">
        <v>0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H11" s="497">
        <v>0</v>
      </c>
      <c r="AI11" s="497">
        <v>0</v>
      </c>
      <c r="AJ11" s="497">
        <v>0</v>
      </c>
      <c r="AK11" s="497">
        <v>0</v>
      </c>
      <c r="AL11" s="497">
        <v>0</v>
      </c>
      <c r="AM11" s="497">
        <v>0</v>
      </c>
      <c r="AN11" s="497">
        <v>0</v>
      </c>
      <c r="AO11" s="497">
        <v>0</v>
      </c>
      <c r="AP11" s="497">
        <v>0</v>
      </c>
      <c r="AQ11" s="497">
        <v>0</v>
      </c>
      <c r="AR11" s="497">
        <v>0</v>
      </c>
      <c r="AS11" s="497">
        <v>0</v>
      </c>
      <c r="AT11" s="497">
        <v>0</v>
      </c>
      <c r="AU11" s="497">
        <v>0</v>
      </c>
      <c r="AV11" s="497">
        <v>0</v>
      </c>
      <c r="AW11" s="497">
        <v>0</v>
      </c>
      <c r="AX11" s="497">
        <v>0</v>
      </c>
      <c r="AY11" s="497">
        <v>0</v>
      </c>
      <c r="AZ11" s="497">
        <v>0</v>
      </c>
      <c r="BA11" s="497">
        <v>0</v>
      </c>
      <c r="BB11" s="497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0</v>
      </c>
      <c r="BJ11" s="497">
        <v>0</v>
      </c>
      <c r="BK11" s="497">
        <v>0</v>
      </c>
      <c r="BL11" s="497">
        <v>0</v>
      </c>
      <c r="BM11" s="497">
        <v>0</v>
      </c>
      <c r="BN11" s="497">
        <v>0</v>
      </c>
      <c r="BO11" s="497">
        <v>0</v>
      </c>
      <c r="BP11" s="497">
        <v>0</v>
      </c>
      <c r="BQ11" s="497">
        <v>0</v>
      </c>
      <c r="BR11" s="497">
        <v>0</v>
      </c>
      <c r="BS11" s="497">
        <v>0</v>
      </c>
      <c r="BT11" s="497">
        <v>0</v>
      </c>
      <c r="BU11" s="497">
        <v>0</v>
      </c>
      <c r="BV11" s="497">
        <v>0</v>
      </c>
      <c r="BW11" s="497">
        <v>0</v>
      </c>
      <c r="BX11" s="497">
        <v>0</v>
      </c>
      <c r="BY11" s="497">
        <v>0</v>
      </c>
      <c r="BZ11" s="497">
        <v>0</v>
      </c>
      <c r="CA11" s="497">
        <v>0</v>
      </c>
      <c r="CB11" s="497">
        <v>0</v>
      </c>
      <c r="CC11" s="497">
        <v>0</v>
      </c>
      <c r="CD11" s="497">
        <v>0</v>
      </c>
      <c r="CE11" s="497">
        <v>760030</v>
      </c>
      <c r="CF11" s="497">
        <v>711050</v>
      </c>
      <c r="CG11" s="497">
        <v>0</v>
      </c>
      <c r="CH11" s="497">
        <v>0</v>
      </c>
      <c r="CI11" s="497">
        <v>0</v>
      </c>
      <c r="CJ11" s="497">
        <v>0</v>
      </c>
      <c r="CK11" s="497">
        <v>231140</v>
      </c>
      <c r="CL11" s="497">
        <v>252650</v>
      </c>
      <c r="CM11" s="497">
        <v>0</v>
      </c>
      <c r="CN11" s="497">
        <v>0</v>
      </c>
      <c r="CO11" s="497">
        <v>0</v>
      </c>
      <c r="CP11" s="497">
        <v>721100</v>
      </c>
      <c r="CQ11" s="497">
        <v>1433710</v>
      </c>
      <c r="CR11" s="497">
        <v>1187370</v>
      </c>
      <c r="CS11" s="497">
        <v>780970</v>
      </c>
      <c r="CT11" s="497">
        <v>189160</v>
      </c>
      <c r="CU11" s="497">
        <v>239190</v>
      </c>
      <c r="CV11" s="497">
        <v>734670</v>
      </c>
      <c r="CW11" s="497">
        <v>1091070</v>
      </c>
      <c r="CX11" s="497">
        <v>1037329.9999999999</v>
      </c>
      <c r="CY11" s="497">
        <v>892600</v>
      </c>
      <c r="CZ11" s="497">
        <v>994840</v>
      </c>
      <c r="DA11" s="497">
        <v>779440</v>
      </c>
      <c r="DB11" s="497">
        <v>1148810</v>
      </c>
      <c r="DC11" s="497">
        <v>1174040</v>
      </c>
      <c r="DD11" s="497">
        <v>1182280</v>
      </c>
      <c r="DE11" s="497">
        <v>935020</v>
      </c>
      <c r="DF11" s="497">
        <v>552490</v>
      </c>
      <c r="DG11" s="497">
        <v>300260</v>
      </c>
      <c r="DH11" s="497">
        <v>648710</v>
      </c>
      <c r="DI11" s="497">
        <v>1009270</v>
      </c>
      <c r="DJ11" s="497">
        <v>996710</v>
      </c>
      <c r="DK11" s="497">
        <v>780840</v>
      </c>
      <c r="DL11" s="497">
        <v>621310</v>
      </c>
      <c r="DM11" s="497">
        <v>842820</v>
      </c>
      <c r="DN11" s="497">
        <v>1211210</v>
      </c>
      <c r="DO11" s="497">
        <v>1217720</v>
      </c>
      <c r="DP11" s="497">
        <v>1263440</v>
      </c>
      <c r="DQ11" s="497">
        <v>883720</v>
      </c>
      <c r="DR11" s="497">
        <v>550100</v>
      </c>
      <c r="DS11" s="497">
        <v>348690</v>
      </c>
      <c r="DT11" s="497">
        <v>598390</v>
      </c>
      <c r="DU11" s="497">
        <v>1074260</v>
      </c>
      <c r="DV11" s="497">
        <v>913610</v>
      </c>
      <c r="DW11" s="497">
        <v>861520</v>
      </c>
      <c r="DX11" s="497">
        <v>600270</v>
      </c>
      <c r="DY11" s="497">
        <v>831690</v>
      </c>
      <c r="DZ11" s="497">
        <v>1146270</v>
      </c>
      <c r="EA11" s="497">
        <v>1132280</v>
      </c>
      <c r="EB11" s="497">
        <v>1284980</v>
      </c>
      <c r="EC11" s="497">
        <v>813450</v>
      </c>
      <c r="ED11" s="497">
        <v>540290</v>
      </c>
      <c r="EE11" s="497">
        <v>351830</v>
      </c>
      <c r="EF11" s="497">
        <v>365670</v>
      </c>
      <c r="EG11" s="497">
        <v>997690</v>
      </c>
      <c r="EH11" s="497">
        <v>994310</v>
      </c>
      <c r="EI11" s="497">
        <v>763040</v>
      </c>
      <c r="EJ11" s="497">
        <v>333520</v>
      </c>
      <c r="EK11" s="497">
        <v>488880</v>
      </c>
      <c r="EL11" s="497">
        <v>971610</v>
      </c>
      <c r="EM11" s="497">
        <v>1252320</v>
      </c>
      <c r="EN11" s="497">
        <v>1237970</v>
      </c>
      <c r="EO11" s="497">
        <v>944090</v>
      </c>
      <c r="EP11" s="497">
        <v>193670</v>
      </c>
      <c r="EQ11" s="497">
        <v>163910</v>
      </c>
      <c r="ER11" s="497">
        <v>460210</v>
      </c>
      <c r="ES11" s="497">
        <v>1020120</v>
      </c>
      <c r="ET11" s="497">
        <v>828080</v>
      </c>
      <c r="EU11" s="497">
        <v>848700</v>
      </c>
      <c r="EV11" s="497">
        <v>323220</v>
      </c>
      <c r="EW11" s="497">
        <v>540540</v>
      </c>
      <c r="EX11" s="497">
        <v>990970</v>
      </c>
      <c r="EY11" s="497">
        <v>1314290</v>
      </c>
      <c r="EZ11" s="497">
        <v>1209700</v>
      </c>
      <c r="FA11" s="497">
        <v>901860</v>
      </c>
      <c r="FB11" s="497">
        <v>155620</v>
      </c>
      <c r="FC11" s="497">
        <v>161930</v>
      </c>
      <c r="FD11" s="497">
        <v>472850</v>
      </c>
      <c r="FE11" s="497">
        <v>972180</v>
      </c>
      <c r="FF11" s="497">
        <v>953650</v>
      </c>
      <c r="FG11" s="497">
        <v>832920</v>
      </c>
      <c r="FH11" s="497">
        <v>276970</v>
      </c>
      <c r="FI11" s="497">
        <v>563450</v>
      </c>
      <c r="FJ11" s="497">
        <v>1160520</v>
      </c>
      <c r="FK11" s="497">
        <v>1358450</v>
      </c>
      <c r="FL11" s="497">
        <v>1280880</v>
      </c>
      <c r="FM11" s="497">
        <v>900140</v>
      </c>
      <c r="FN11" s="497">
        <v>185290</v>
      </c>
      <c r="FO11" s="497">
        <v>182090</v>
      </c>
      <c r="FP11" s="497">
        <v>499930</v>
      </c>
      <c r="FQ11" s="497">
        <v>956120</v>
      </c>
      <c r="FR11" s="497">
        <v>956510</v>
      </c>
      <c r="FS11" s="497">
        <v>895010</v>
      </c>
      <c r="FT11" s="497">
        <v>327270</v>
      </c>
      <c r="FU11" s="497">
        <v>492500</v>
      </c>
      <c r="FV11" s="497">
        <v>1239250</v>
      </c>
      <c r="FW11" s="497">
        <v>1282690</v>
      </c>
      <c r="FX11" s="497">
        <v>1443540</v>
      </c>
      <c r="FY11" s="497">
        <v>864990</v>
      </c>
      <c r="FZ11" s="497">
        <v>385650</v>
      </c>
      <c r="GA11" s="497">
        <v>441190</v>
      </c>
      <c r="GB11" s="497">
        <v>527190</v>
      </c>
    </row>
    <row r="12" spans="1:184">
      <c r="B12" s="486" t="s">
        <v>173</v>
      </c>
      <c r="C12" s="478" t="s">
        <v>10</v>
      </c>
      <c r="D12" s="478" t="s">
        <v>175</v>
      </c>
      <c r="E12" s="497">
        <v>0</v>
      </c>
      <c r="F12" s="497">
        <v>0</v>
      </c>
      <c r="G12" s="497">
        <v>0</v>
      </c>
      <c r="H12" s="497">
        <v>0</v>
      </c>
      <c r="I12" s="497">
        <v>0</v>
      </c>
      <c r="J12" s="497">
        <v>0</v>
      </c>
      <c r="K12" s="497">
        <v>614560</v>
      </c>
      <c r="L12" s="497">
        <v>0</v>
      </c>
      <c r="M12" s="497">
        <v>0</v>
      </c>
      <c r="N12" s="497">
        <v>0</v>
      </c>
      <c r="O12" s="497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0</v>
      </c>
      <c r="V12" s="497">
        <v>0</v>
      </c>
      <c r="W12" s="497">
        <v>0</v>
      </c>
      <c r="X12" s="497">
        <v>0</v>
      </c>
      <c r="Y12" s="497">
        <v>0</v>
      </c>
      <c r="Z12" s="497">
        <v>0</v>
      </c>
      <c r="AA12" s="497">
        <v>0</v>
      </c>
      <c r="AB12" s="497">
        <v>0</v>
      </c>
      <c r="AC12" s="497">
        <v>0</v>
      </c>
      <c r="AD12" s="497">
        <v>0</v>
      </c>
      <c r="AE12" s="497">
        <v>0</v>
      </c>
      <c r="AF12" s="497">
        <v>0</v>
      </c>
      <c r="AG12" s="497">
        <v>0</v>
      </c>
      <c r="AH12" s="497">
        <v>0</v>
      </c>
      <c r="AI12" s="497">
        <v>0</v>
      </c>
      <c r="AJ12" s="497">
        <v>0</v>
      </c>
      <c r="AK12" s="497">
        <v>0</v>
      </c>
      <c r="AL12" s="497">
        <v>0</v>
      </c>
      <c r="AM12" s="497">
        <v>0</v>
      </c>
      <c r="AN12" s="497">
        <v>0</v>
      </c>
      <c r="AO12" s="497">
        <v>0</v>
      </c>
      <c r="AP12" s="497">
        <v>0</v>
      </c>
      <c r="AQ12" s="497">
        <v>0</v>
      </c>
      <c r="AR12" s="497">
        <v>0</v>
      </c>
      <c r="AS12" s="497">
        <v>0</v>
      </c>
      <c r="AT12" s="497">
        <v>0</v>
      </c>
      <c r="AU12" s="497">
        <v>0</v>
      </c>
      <c r="AV12" s="497">
        <v>0</v>
      </c>
      <c r="AW12" s="497">
        <v>0</v>
      </c>
      <c r="AX12" s="497">
        <v>0</v>
      </c>
      <c r="AY12" s="497">
        <v>0</v>
      </c>
      <c r="AZ12" s="497">
        <v>0</v>
      </c>
      <c r="BA12" s="497">
        <v>0</v>
      </c>
      <c r="BB12" s="497">
        <v>0</v>
      </c>
      <c r="BC12" s="497">
        <v>0</v>
      </c>
      <c r="BD12" s="497">
        <v>0</v>
      </c>
      <c r="BE12" s="497">
        <v>0</v>
      </c>
      <c r="BF12" s="497">
        <v>0</v>
      </c>
      <c r="BG12" s="497">
        <v>0</v>
      </c>
      <c r="BH12" s="497">
        <v>0</v>
      </c>
      <c r="BI12" s="497">
        <v>0</v>
      </c>
      <c r="BJ12" s="497">
        <v>0</v>
      </c>
      <c r="BK12" s="497">
        <v>0</v>
      </c>
      <c r="BL12" s="497">
        <v>0</v>
      </c>
      <c r="BM12" s="497">
        <v>0</v>
      </c>
      <c r="BN12" s="497">
        <v>0</v>
      </c>
      <c r="BO12" s="497">
        <v>0</v>
      </c>
      <c r="BP12" s="497">
        <v>0</v>
      </c>
      <c r="BQ12" s="497">
        <v>0</v>
      </c>
      <c r="BR12" s="497">
        <v>0</v>
      </c>
      <c r="BS12" s="497">
        <v>0</v>
      </c>
      <c r="BT12" s="497">
        <v>0</v>
      </c>
      <c r="BU12" s="497">
        <v>0</v>
      </c>
      <c r="BV12" s="497">
        <v>0</v>
      </c>
      <c r="BW12" s="497">
        <v>0</v>
      </c>
      <c r="BX12" s="497">
        <v>0</v>
      </c>
      <c r="BY12" s="497">
        <v>0</v>
      </c>
      <c r="BZ12" s="497">
        <v>0</v>
      </c>
      <c r="CA12" s="497">
        <v>0</v>
      </c>
      <c r="CB12" s="497">
        <v>0</v>
      </c>
      <c r="CC12" s="497">
        <v>0</v>
      </c>
      <c r="CD12" s="497">
        <v>0</v>
      </c>
      <c r="CE12" s="497">
        <v>0</v>
      </c>
      <c r="CF12" s="497">
        <v>0</v>
      </c>
      <c r="CG12" s="497">
        <v>0</v>
      </c>
      <c r="CH12" s="497">
        <v>0</v>
      </c>
      <c r="CI12" s="497">
        <v>0</v>
      </c>
      <c r="CJ12" s="497">
        <v>0</v>
      </c>
      <c r="CK12" s="497">
        <v>0</v>
      </c>
      <c r="CL12" s="497">
        <v>0</v>
      </c>
      <c r="CM12" s="497">
        <v>0</v>
      </c>
      <c r="CN12" s="497">
        <v>0</v>
      </c>
      <c r="CO12" s="497">
        <v>0</v>
      </c>
      <c r="CP12" s="497">
        <v>0</v>
      </c>
      <c r="CQ12" s="497">
        <v>35960</v>
      </c>
      <c r="CR12" s="497">
        <v>156430</v>
      </c>
      <c r="CS12" s="497">
        <v>0</v>
      </c>
      <c r="CT12" s="497">
        <v>0</v>
      </c>
      <c r="CU12" s="497">
        <v>0</v>
      </c>
      <c r="CV12" s="497">
        <v>0</v>
      </c>
      <c r="CW12" s="497">
        <v>0</v>
      </c>
      <c r="CX12" s="497">
        <v>0</v>
      </c>
      <c r="CY12" s="497">
        <v>0</v>
      </c>
      <c r="CZ12" s="497">
        <v>0</v>
      </c>
      <c r="DA12" s="497">
        <v>0</v>
      </c>
      <c r="DB12" s="497">
        <v>0</v>
      </c>
      <c r="DC12" s="497">
        <v>1406540</v>
      </c>
      <c r="DD12" s="497">
        <v>1307160</v>
      </c>
      <c r="DE12" s="497">
        <v>0</v>
      </c>
      <c r="DF12" s="497">
        <v>0</v>
      </c>
      <c r="DG12" s="497">
        <v>0</v>
      </c>
      <c r="DH12" s="497">
        <v>0</v>
      </c>
      <c r="DI12" s="497">
        <v>0</v>
      </c>
      <c r="DJ12" s="497">
        <v>0</v>
      </c>
      <c r="DK12" s="497">
        <v>0</v>
      </c>
      <c r="DL12" s="497">
        <v>0</v>
      </c>
      <c r="DM12" s="497">
        <v>0</v>
      </c>
      <c r="DN12" s="497">
        <v>0</v>
      </c>
      <c r="DO12" s="497">
        <v>1516010</v>
      </c>
      <c r="DP12" s="497">
        <v>1047300</v>
      </c>
      <c r="DQ12" s="497">
        <v>0</v>
      </c>
      <c r="DR12" s="497">
        <v>0</v>
      </c>
      <c r="DS12" s="497">
        <v>0</v>
      </c>
      <c r="DT12" s="497">
        <v>0</v>
      </c>
      <c r="DU12" s="497">
        <v>0</v>
      </c>
      <c r="DV12" s="497">
        <v>0</v>
      </c>
      <c r="DW12" s="497">
        <v>0</v>
      </c>
      <c r="DX12" s="497">
        <v>0</v>
      </c>
      <c r="DY12" s="497">
        <v>0</v>
      </c>
      <c r="DZ12" s="497">
        <v>0</v>
      </c>
      <c r="EA12" s="497">
        <v>636320</v>
      </c>
      <c r="EB12" s="497">
        <v>279710</v>
      </c>
      <c r="EC12" s="497">
        <v>0</v>
      </c>
      <c r="ED12" s="497">
        <v>0</v>
      </c>
      <c r="EE12" s="497">
        <v>0</v>
      </c>
      <c r="EF12" s="497">
        <v>0</v>
      </c>
      <c r="EG12" s="497">
        <v>0</v>
      </c>
      <c r="EH12" s="497">
        <v>0</v>
      </c>
      <c r="EI12" s="497">
        <v>0</v>
      </c>
      <c r="EJ12" s="497">
        <v>0</v>
      </c>
      <c r="EK12" s="497">
        <v>0</v>
      </c>
      <c r="EL12" s="497">
        <v>0</v>
      </c>
      <c r="EM12" s="497">
        <v>130240.00000000001</v>
      </c>
      <c r="EN12" s="497">
        <v>36880</v>
      </c>
      <c r="EO12" s="497">
        <v>0</v>
      </c>
      <c r="EP12" s="497">
        <v>0</v>
      </c>
      <c r="EQ12" s="497">
        <v>0</v>
      </c>
      <c r="ER12" s="497">
        <v>0</v>
      </c>
      <c r="ES12" s="497">
        <v>0</v>
      </c>
      <c r="ET12" s="497">
        <v>0</v>
      </c>
      <c r="EU12" s="497">
        <v>0</v>
      </c>
      <c r="EV12" s="497">
        <v>0</v>
      </c>
      <c r="EW12" s="497">
        <v>0</v>
      </c>
      <c r="EX12" s="497">
        <v>0</v>
      </c>
      <c r="EY12" s="497">
        <v>53350</v>
      </c>
      <c r="EZ12" s="497">
        <v>0</v>
      </c>
      <c r="FA12" s="497">
        <v>0</v>
      </c>
      <c r="FB12" s="497">
        <v>0</v>
      </c>
      <c r="FC12" s="497">
        <v>0</v>
      </c>
      <c r="FD12" s="497">
        <v>0</v>
      </c>
      <c r="FE12" s="497">
        <v>0</v>
      </c>
      <c r="FF12" s="497">
        <v>0</v>
      </c>
      <c r="FG12" s="497">
        <v>0</v>
      </c>
      <c r="FH12" s="497">
        <v>0</v>
      </c>
      <c r="FI12" s="497">
        <v>0</v>
      </c>
      <c r="FJ12" s="497">
        <v>0</v>
      </c>
      <c r="FK12" s="497">
        <v>44840</v>
      </c>
      <c r="FL12" s="497">
        <v>0</v>
      </c>
      <c r="FM12" s="497">
        <v>0</v>
      </c>
      <c r="FN12" s="497">
        <v>0</v>
      </c>
      <c r="FO12" s="497">
        <v>0</v>
      </c>
      <c r="FP12" s="497">
        <v>0</v>
      </c>
      <c r="FQ12" s="497">
        <v>0</v>
      </c>
      <c r="FR12" s="497">
        <v>0</v>
      </c>
      <c r="FS12" s="497">
        <v>0</v>
      </c>
      <c r="FT12" s="497">
        <v>0</v>
      </c>
      <c r="FU12" s="497">
        <v>0</v>
      </c>
      <c r="FV12" s="497">
        <v>0</v>
      </c>
      <c r="FW12" s="497">
        <v>88860</v>
      </c>
      <c r="FX12" s="497">
        <v>155500</v>
      </c>
      <c r="FY12" s="497">
        <v>0</v>
      </c>
      <c r="FZ12" s="497">
        <v>0</v>
      </c>
      <c r="GA12" s="497">
        <v>0</v>
      </c>
      <c r="GB12" s="497">
        <v>0</v>
      </c>
    </row>
    <row r="13" spans="1:184">
      <c r="B13" s="486" t="s">
        <v>12</v>
      </c>
      <c r="C13" s="478" t="s">
        <v>97</v>
      </c>
      <c r="D13" s="478" t="s">
        <v>175</v>
      </c>
      <c r="E13" s="497">
        <v>611870</v>
      </c>
      <c r="F13" s="497">
        <v>552860</v>
      </c>
      <c r="G13" s="497">
        <v>611130</v>
      </c>
      <c r="H13" s="497">
        <v>592880</v>
      </c>
      <c r="I13" s="497">
        <v>605610</v>
      </c>
      <c r="J13" s="497">
        <v>135210</v>
      </c>
      <c r="K13" s="497">
        <v>140390</v>
      </c>
      <c r="L13" s="497">
        <v>138460</v>
      </c>
      <c r="M13" s="497">
        <v>135200</v>
      </c>
      <c r="N13" s="497">
        <v>611140</v>
      </c>
      <c r="O13" s="497">
        <v>590930</v>
      </c>
      <c r="P13" s="497">
        <v>615440</v>
      </c>
      <c r="Q13" s="497">
        <v>807290</v>
      </c>
      <c r="R13" s="497">
        <v>729430</v>
      </c>
      <c r="S13" s="497">
        <v>806320</v>
      </c>
      <c r="T13" s="497">
        <v>782240</v>
      </c>
      <c r="U13" s="497">
        <v>799040</v>
      </c>
      <c r="V13" s="497">
        <v>178400</v>
      </c>
      <c r="W13" s="497">
        <v>185230</v>
      </c>
      <c r="X13" s="497">
        <v>182680</v>
      </c>
      <c r="Y13" s="497">
        <v>178380</v>
      </c>
      <c r="Z13" s="497">
        <v>806330</v>
      </c>
      <c r="AA13" s="497">
        <v>779670</v>
      </c>
      <c r="AB13" s="497">
        <v>812000</v>
      </c>
      <c r="AC13" s="497">
        <v>1082560</v>
      </c>
      <c r="AD13" s="497">
        <v>886680</v>
      </c>
      <c r="AE13" s="497">
        <v>476900</v>
      </c>
      <c r="AF13" s="497">
        <v>519340.00000000006</v>
      </c>
      <c r="AG13" s="497">
        <v>841410</v>
      </c>
      <c r="AH13" s="497">
        <v>1137660</v>
      </c>
      <c r="AI13" s="497">
        <v>1897560</v>
      </c>
      <c r="AJ13" s="497">
        <v>1846030</v>
      </c>
      <c r="AK13" s="497">
        <v>931340</v>
      </c>
      <c r="AL13" s="497">
        <v>473800</v>
      </c>
      <c r="AM13" s="497">
        <v>817170</v>
      </c>
      <c r="AN13" s="497">
        <v>1108990</v>
      </c>
      <c r="AO13" s="497">
        <v>1080480</v>
      </c>
      <c r="AP13" s="497">
        <v>887690</v>
      </c>
      <c r="AQ13" s="497">
        <v>457280</v>
      </c>
      <c r="AR13" s="497">
        <v>534930</v>
      </c>
      <c r="AS13" s="497">
        <v>815290</v>
      </c>
      <c r="AT13" s="497">
        <v>1204080</v>
      </c>
      <c r="AU13" s="497">
        <v>1830860</v>
      </c>
      <c r="AV13" s="497">
        <v>1845720</v>
      </c>
      <c r="AW13" s="497">
        <v>927270</v>
      </c>
      <c r="AX13" s="497">
        <v>484660</v>
      </c>
      <c r="AY13" s="497">
        <v>843170</v>
      </c>
      <c r="AZ13" s="497">
        <v>1108000</v>
      </c>
      <c r="BA13" s="497">
        <v>1098180</v>
      </c>
      <c r="BB13" s="497">
        <v>960390</v>
      </c>
      <c r="BC13" s="497">
        <v>446580</v>
      </c>
      <c r="BD13" s="497">
        <v>499650</v>
      </c>
      <c r="BE13" s="497">
        <v>851240</v>
      </c>
      <c r="BF13" s="497">
        <v>1227230</v>
      </c>
      <c r="BG13" s="497">
        <v>1883410</v>
      </c>
      <c r="BH13" s="497">
        <v>1931260</v>
      </c>
      <c r="BI13" s="497">
        <v>913590</v>
      </c>
      <c r="BJ13" s="497">
        <v>492890</v>
      </c>
      <c r="BK13" s="497">
        <v>862510</v>
      </c>
      <c r="BL13" s="497">
        <v>1140860</v>
      </c>
      <c r="BM13" s="497">
        <v>1135810</v>
      </c>
      <c r="BN13" s="497">
        <v>971050</v>
      </c>
      <c r="BO13" s="497">
        <v>487640</v>
      </c>
      <c r="BP13" s="497">
        <v>492320</v>
      </c>
      <c r="BQ13" s="497">
        <v>839890</v>
      </c>
      <c r="BR13" s="497">
        <v>1248970</v>
      </c>
      <c r="BS13" s="497">
        <v>1978040</v>
      </c>
      <c r="BT13" s="497">
        <v>2000140</v>
      </c>
      <c r="BU13" s="497">
        <v>930470</v>
      </c>
      <c r="BV13" s="497">
        <v>492510</v>
      </c>
      <c r="BW13" s="497">
        <v>890810</v>
      </c>
      <c r="BX13" s="497">
        <v>1149820</v>
      </c>
      <c r="BY13" s="497">
        <v>1188660</v>
      </c>
      <c r="BZ13" s="497">
        <v>967010</v>
      </c>
      <c r="CA13" s="497">
        <v>490920</v>
      </c>
      <c r="CB13" s="497">
        <v>535780</v>
      </c>
      <c r="CC13" s="497">
        <v>841120</v>
      </c>
      <c r="CD13" s="497">
        <v>1240590</v>
      </c>
      <c r="CE13" s="497">
        <v>2086020</v>
      </c>
      <c r="CF13" s="497">
        <v>2055179.9999999998</v>
      </c>
      <c r="CG13" s="497">
        <v>948490</v>
      </c>
      <c r="CH13" s="497">
        <v>519370</v>
      </c>
      <c r="CI13" s="497">
        <v>899090</v>
      </c>
      <c r="CJ13" s="497">
        <v>1173650</v>
      </c>
      <c r="CK13" s="497">
        <v>1209280</v>
      </c>
      <c r="CL13" s="497">
        <v>968160</v>
      </c>
      <c r="CM13" s="497">
        <v>521309.99999999994</v>
      </c>
      <c r="CN13" s="497">
        <v>587320</v>
      </c>
      <c r="CO13" s="497">
        <v>923320</v>
      </c>
      <c r="CP13" s="497">
        <v>1257660</v>
      </c>
      <c r="CQ13" s="497">
        <v>2103590</v>
      </c>
      <c r="CR13" s="497">
        <v>2036090</v>
      </c>
      <c r="CS13" s="497">
        <v>1024480</v>
      </c>
      <c r="CT13" s="497">
        <v>529570</v>
      </c>
      <c r="CU13" s="497">
        <v>903220</v>
      </c>
      <c r="CV13" s="497">
        <v>1226250</v>
      </c>
      <c r="CW13" s="497">
        <v>1226640</v>
      </c>
      <c r="CX13" s="497">
        <v>990510</v>
      </c>
      <c r="CY13" s="497">
        <v>544020</v>
      </c>
      <c r="CZ13" s="497">
        <v>613590</v>
      </c>
      <c r="DA13" s="497">
        <v>920930</v>
      </c>
      <c r="DB13" s="497">
        <v>1335410</v>
      </c>
      <c r="DC13" s="497">
        <v>2117850</v>
      </c>
      <c r="DD13" s="497">
        <v>2072650</v>
      </c>
      <c r="DE13" s="497">
        <v>1075100</v>
      </c>
      <c r="DF13" s="497">
        <v>550920</v>
      </c>
      <c r="DG13" s="497">
        <v>938960</v>
      </c>
      <c r="DH13" s="497">
        <v>1258770</v>
      </c>
      <c r="DI13" s="497">
        <v>1260090</v>
      </c>
      <c r="DJ13" s="497">
        <v>1040240</v>
      </c>
      <c r="DK13" s="497">
        <v>523690.00000000006</v>
      </c>
      <c r="DL13" s="497">
        <v>628910</v>
      </c>
      <c r="DM13" s="497">
        <v>952320</v>
      </c>
      <c r="DN13" s="497">
        <v>1404970</v>
      </c>
      <c r="DO13" s="497">
        <v>2131970</v>
      </c>
      <c r="DP13" s="497">
        <v>2148090</v>
      </c>
      <c r="DQ13" s="497">
        <v>1085530</v>
      </c>
      <c r="DR13" s="497">
        <v>565180</v>
      </c>
      <c r="DS13" s="497">
        <v>979120</v>
      </c>
      <c r="DT13" s="497">
        <v>1296330</v>
      </c>
      <c r="DU13" s="497">
        <v>1285380</v>
      </c>
      <c r="DV13" s="497">
        <v>1123740</v>
      </c>
      <c r="DW13" s="497">
        <v>518400</v>
      </c>
      <c r="DX13" s="497">
        <v>586990</v>
      </c>
      <c r="DY13" s="497">
        <v>995850</v>
      </c>
      <c r="DZ13" s="497">
        <v>1436170</v>
      </c>
      <c r="EA13" s="497">
        <v>2201080</v>
      </c>
      <c r="EB13" s="497">
        <v>2256250</v>
      </c>
      <c r="EC13" s="497">
        <v>1072590</v>
      </c>
      <c r="ED13" s="497">
        <v>575120</v>
      </c>
      <c r="EE13" s="497">
        <v>1005580</v>
      </c>
      <c r="EF13" s="497">
        <v>1338420</v>
      </c>
      <c r="EG13" s="497">
        <v>1348350</v>
      </c>
      <c r="EH13" s="497">
        <v>1114780</v>
      </c>
      <c r="EI13" s="497">
        <v>561140</v>
      </c>
      <c r="EJ13" s="497">
        <v>618730</v>
      </c>
      <c r="EK13" s="497">
        <v>954170</v>
      </c>
      <c r="EL13" s="497">
        <v>1418130</v>
      </c>
      <c r="EM13" s="497">
        <v>2382100</v>
      </c>
      <c r="EN13" s="497">
        <v>2351800</v>
      </c>
      <c r="EO13" s="497">
        <v>1087090</v>
      </c>
      <c r="EP13" s="497">
        <v>584240</v>
      </c>
      <c r="EQ13" s="497">
        <v>1029640.0000000001</v>
      </c>
      <c r="ER13" s="497">
        <v>1343180</v>
      </c>
      <c r="ES13" s="497">
        <v>1374500</v>
      </c>
      <c r="ET13" s="497">
        <v>1137140</v>
      </c>
      <c r="EU13" s="497">
        <v>588760</v>
      </c>
      <c r="EV13" s="497">
        <v>627420</v>
      </c>
      <c r="EW13" s="497">
        <v>1102510</v>
      </c>
      <c r="EX13" s="497">
        <v>1385650</v>
      </c>
      <c r="EY13" s="497">
        <v>2476460</v>
      </c>
      <c r="EZ13" s="497">
        <v>2355870</v>
      </c>
      <c r="FA13" s="497">
        <v>1106060</v>
      </c>
      <c r="FB13" s="497">
        <v>594140</v>
      </c>
      <c r="FC13" s="497">
        <v>1089210</v>
      </c>
      <c r="FD13" s="497">
        <v>1366800</v>
      </c>
      <c r="FE13" s="497">
        <v>1406960</v>
      </c>
      <c r="FF13" s="497">
        <v>1154090</v>
      </c>
      <c r="FG13" s="497">
        <v>614900</v>
      </c>
      <c r="FH13" s="497">
        <v>690510</v>
      </c>
      <c r="FI13" s="497">
        <v>1084520</v>
      </c>
      <c r="FJ13" s="497">
        <v>1480400</v>
      </c>
      <c r="FK13" s="497">
        <v>2471330</v>
      </c>
      <c r="FL13" s="497">
        <v>2391420</v>
      </c>
      <c r="FM13" s="497">
        <v>1218110</v>
      </c>
      <c r="FN13" s="497">
        <v>612290</v>
      </c>
      <c r="FO13" s="497">
        <v>1064870</v>
      </c>
      <c r="FP13" s="497">
        <v>1442280</v>
      </c>
      <c r="FQ13" s="497">
        <v>1445040</v>
      </c>
      <c r="FR13" s="497">
        <v>1166870</v>
      </c>
      <c r="FS13" s="497">
        <v>641910</v>
      </c>
      <c r="FT13" s="497">
        <v>724400</v>
      </c>
      <c r="FU13" s="497">
        <v>1082310</v>
      </c>
      <c r="FV13" s="497">
        <v>1576380</v>
      </c>
      <c r="FW13" s="497">
        <v>2489250</v>
      </c>
      <c r="FX13" s="497">
        <v>2433380</v>
      </c>
      <c r="FY13" s="497">
        <v>1285240</v>
      </c>
      <c r="FZ13" s="497">
        <v>641070</v>
      </c>
      <c r="GA13" s="497">
        <v>1104270</v>
      </c>
      <c r="GB13" s="497">
        <v>1484760</v>
      </c>
    </row>
    <row r="14" spans="1:184">
      <c r="A14" s="461"/>
      <c r="B14" s="486"/>
      <c r="C14" s="479" t="s">
        <v>289</v>
      </c>
      <c r="D14" s="479" t="s">
        <v>175</v>
      </c>
      <c r="E14" s="657">
        <v>41250</v>
      </c>
      <c r="F14" s="657">
        <v>37270</v>
      </c>
      <c r="G14" s="657">
        <v>41200</v>
      </c>
      <c r="H14" s="657">
        <v>39970</v>
      </c>
      <c r="I14" s="657">
        <v>40830</v>
      </c>
      <c r="J14" s="657">
        <v>9120</v>
      </c>
      <c r="K14" s="657">
        <v>9460</v>
      </c>
      <c r="L14" s="657">
        <v>9330</v>
      </c>
      <c r="M14" s="657">
        <v>9110</v>
      </c>
      <c r="N14" s="657">
        <v>41200</v>
      </c>
      <c r="O14" s="657">
        <v>39840</v>
      </c>
      <c r="P14" s="657">
        <v>41490</v>
      </c>
      <c r="Q14" s="657">
        <v>54420</v>
      </c>
      <c r="R14" s="657">
        <v>49180</v>
      </c>
      <c r="S14" s="657">
        <v>54360</v>
      </c>
      <c r="T14" s="657">
        <v>52740</v>
      </c>
      <c r="U14" s="657">
        <v>53870</v>
      </c>
      <c r="V14" s="657">
        <v>12030</v>
      </c>
      <c r="W14" s="657">
        <v>12490</v>
      </c>
      <c r="X14" s="657">
        <v>12320</v>
      </c>
      <c r="Y14" s="657">
        <v>12030</v>
      </c>
      <c r="Z14" s="657">
        <v>54360</v>
      </c>
      <c r="AA14" s="657">
        <v>52560</v>
      </c>
      <c r="AB14" s="657">
        <v>54740</v>
      </c>
      <c r="AC14" s="657">
        <v>72420</v>
      </c>
      <c r="AD14" s="657">
        <v>60340</v>
      </c>
      <c r="AE14" s="657">
        <v>32509.999999999996</v>
      </c>
      <c r="AF14" s="657">
        <v>37010</v>
      </c>
      <c r="AG14" s="657">
        <v>54370</v>
      </c>
      <c r="AH14" s="657">
        <v>75280</v>
      </c>
      <c r="AI14" s="657">
        <v>128110.00000000001</v>
      </c>
      <c r="AJ14" s="657">
        <v>124580</v>
      </c>
      <c r="AK14" s="657">
        <v>66210</v>
      </c>
      <c r="AL14" s="657">
        <v>29040</v>
      </c>
      <c r="AM14" s="657">
        <v>55670</v>
      </c>
      <c r="AN14" s="657">
        <v>74760</v>
      </c>
      <c r="AO14" s="657">
        <v>72840</v>
      </c>
      <c r="AP14" s="657">
        <v>58780</v>
      </c>
      <c r="AQ14" s="657">
        <v>32930</v>
      </c>
      <c r="AR14" s="657">
        <v>35180</v>
      </c>
      <c r="AS14" s="657">
        <v>56010</v>
      </c>
      <c r="AT14" s="657">
        <v>78350</v>
      </c>
      <c r="AU14" s="657">
        <v>125060</v>
      </c>
      <c r="AV14" s="657">
        <v>122420</v>
      </c>
      <c r="AW14" s="657">
        <v>66430</v>
      </c>
      <c r="AX14" s="657">
        <v>31030</v>
      </c>
      <c r="AY14" s="657">
        <v>56500</v>
      </c>
      <c r="AZ14" s="657">
        <v>74770</v>
      </c>
      <c r="BA14" s="657">
        <v>72910</v>
      </c>
      <c r="BB14" s="657">
        <v>64569.999999999993</v>
      </c>
      <c r="BC14" s="657">
        <v>32360</v>
      </c>
      <c r="BD14" s="657">
        <v>32729.999999999996</v>
      </c>
      <c r="BE14" s="657">
        <v>59400</v>
      </c>
      <c r="BF14" s="657">
        <v>79140</v>
      </c>
      <c r="BG14" s="657">
        <v>129190</v>
      </c>
      <c r="BH14" s="657">
        <v>127620</v>
      </c>
      <c r="BI14" s="657">
        <v>63840</v>
      </c>
      <c r="BJ14" s="657">
        <v>32210</v>
      </c>
      <c r="BK14" s="657">
        <v>60460</v>
      </c>
      <c r="BL14" s="657">
        <v>75300</v>
      </c>
      <c r="BM14" s="657">
        <v>75840</v>
      </c>
      <c r="BN14" s="657">
        <v>65280</v>
      </c>
      <c r="BO14" s="657">
        <v>33670</v>
      </c>
      <c r="BP14" s="657">
        <v>33790</v>
      </c>
      <c r="BQ14" s="657">
        <v>58920</v>
      </c>
      <c r="BR14" s="657">
        <v>80410</v>
      </c>
      <c r="BS14" s="657">
        <v>135330</v>
      </c>
      <c r="BT14" s="657">
        <v>132990</v>
      </c>
      <c r="BU14" s="657">
        <v>63610</v>
      </c>
      <c r="BV14" s="657">
        <v>32390</v>
      </c>
      <c r="BW14" s="657">
        <v>61880</v>
      </c>
      <c r="BX14" s="657">
        <v>76500</v>
      </c>
      <c r="BY14" s="657">
        <v>79620</v>
      </c>
      <c r="BZ14" s="657">
        <v>65489.999999999993</v>
      </c>
      <c r="CA14" s="657">
        <v>33310</v>
      </c>
      <c r="CB14" s="657">
        <v>37580</v>
      </c>
      <c r="CC14" s="657">
        <v>51660</v>
      </c>
      <c r="CD14" s="657">
        <v>87220</v>
      </c>
      <c r="CE14" s="657">
        <v>142150</v>
      </c>
      <c r="CF14" s="657">
        <v>137220</v>
      </c>
      <c r="CG14" s="657">
        <v>63250</v>
      </c>
      <c r="CH14" s="657">
        <v>36030</v>
      </c>
      <c r="CI14" s="657">
        <v>60640</v>
      </c>
      <c r="CJ14" s="657">
        <v>78580</v>
      </c>
      <c r="CK14" s="657">
        <v>79920</v>
      </c>
      <c r="CL14" s="657">
        <v>66870</v>
      </c>
      <c r="CM14" s="657">
        <v>36480</v>
      </c>
      <c r="CN14" s="657">
        <v>41720</v>
      </c>
      <c r="CO14" s="657">
        <v>58790</v>
      </c>
      <c r="CP14" s="657">
        <v>83710</v>
      </c>
      <c r="CQ14" s="657">
        <v>141990</v>
      </c>
      <c r="CR14" s="657">
        <v>136960</v>
      </c>
      <c r="CS14" s="657">
        <v>72010</v>
      </c>
      <c r="CT14" s="657">
        <v>34650</v>
      </c>
      <c r="CU14" s="657">
        <v>60210</v>
      </c>
      <c r="CV14" s="657">
        <v>82670</v>
      </c>
      <c r="CW14" s="657">
        <v>82700</v>
      </c>
      <c r="CX14" s="657">
        <v>66780</v>
      </c>
      <c r="CY14" s="657">
        <v>37920</v>
      </c>
      <c r="CZ14" s="657">
        <v>41500</v>
      </c>
      <c r="DA14" s="657">
        <v>61540</v>
      </c>
      <c r="DB14" s="657">
        <v>87600</v>
      </c>
      <c r="DC14" s="657">
        <v>143930</v>
      </c>
      <c r="DD14" s="657">
        <v>136990</v>
      </c>
      <c r="DE14" s="657">
        <v>76690</v>
      </c>
      <c r="DF14" s="657">
        <v>36110</v>
      </c>
      <c r="DG14" s="657">
        <v>64170</v>
      </c>
      <c r="DH14" s="657">
        <v>83990</v>
      </c>
      <c r="DI14" s="657">
        <v>84720</v>
      </c>
      <c r="DJ14" s="657">
        <v>69300</v>
      </c>
      <c r="DK14" s="657">
        <v>38020</v>
      </c>
      <c r="DL14" s="657">
        <v>40860</v>
      </c>
      <c r="DM14" s="657">
        <v>66170</v>
      </c>
      <c r="DN14" s="657">
        <v>90240</v>
      </c>
      <c r="DO14" s="657">
        <v>146110</v>
      </c>
      <c r="DP14" s="657">
        <v>142760</v>
      </c>
      <c r="DQ14" s="657">
        <v>76880</v>
      </c>
      <c r="DR14" s="657">
        <v>36500</v>
      </c>
      <c r="DS14" s="657">
        <v>66600</v>
      </c>
      <c r="DT14" s="657">
        <v>86750</v>
      </c>
      <c r="DU14" s="657">
        <v>85440</v>
      </c>
      <c r="DV14" s="657">
        <v>75100</v>
      </c>
      <c r="DW14" s="657">
        <v>38570</v>
      </c>
      <c r="DX14" s="657">
        <v>37830</v>
      </c>
      <c r="DY14" s="657">
        <v>69730</v>
      </c>
      <c r="DZ14" s="657">
        <v>92580</v>
      </c>
      <c r="EA14" s="657">
        <v>150580</v>
      </c>
      <c r="EB14" s="657">
        <v>149250</v>
      </c>
      <c r="EC14" s="657">
        <v>75230</v>
      </c>
      <c r="ED14" s="657">
        <v>37390</v>
      </c>
      <c r="EE14" s="657">
        <v>71090</v>
      </c>
      <c r="EF14" s="657">
        <v>87700</v>
      </c>
      <c r="EG14" s="657">
        <v>90270</v>
      </c>
      <c r="EH14" s="657">
        <v>75540</v>
      </c>
      <c r="EI14" s="657">
        <v>38070</v>
      </c>
      <c r="EJ14" s="657">
        <v>43330</v>
      </c>
      <c r="EK14" s="657">
        <v>58870</v>
      </c>
      <c r="EL14" s="657">
        <v>99450</v>
      </c>
      <c r="EM14" s="657">
        <v>162110</v>
      </c>
      <c r="EN14" s="657">
        <v>157080</v>
      </c>
      <c r="EO14" s="657">
        <v>73220</v>
      </c>
      <c r="EP14" s="657">
        <v>38360</v>
      </c>
      <c r="EQ14" s="657">
        <v>71480</v>
      </c>
      <c r="ER14" s="657">
        <v>89530</v>
      </c>
      <c r="ES14" s="657">
        <v>90990</v>
      </c>
      <c r="ET14" s="657">
        <v>78330</v>
      </c>
      <c r="EU14" s="657">
        <v>40270</v>
      </c>
      <c r="EV14" s="657">
        <v>42230</v>
      </c>
      <c r="EW14" s="657">
        <v>73920</v>
      </c>
      <c r="EX14" s="657">
        <v>92780</v>
      </c>
      <c r="EY14" s="657">
        <v>166880</v>
      </c>
      <c r="EZ14" s="657">
        <v>159440</v>
      </c>
      <c r="FA14" s="657">
        <v>75050</v>
      </c>
      <c r="FB14" s="657">
        <v>37820</v>
      </c>
      <c r="FC14" s="657">
        <v>75180</v>
      </c>
      <c r="FD14" s="657">
        <v>92150</v>
      </c>
      <c r="FE14" s="657">
        <v>94190</v>
      </c>
      <c r="FF14" s="657">
        <v>78470</v>
      </c>
      <c r="FG14" s="657">
        <v>42450</v>
      </c>
      <c r="FH14" s="657">
        <v>49520</v>
      </c>
      <c r="FI14" s="657">
        <v>69150</v>
      </c>
      <c r="FJ14" s="657">
        <v>98510</v>
      </c>
      <c r="FK14" s="657">
        <v>167590</v>
      </c>
      <c r="FL14" s="657">
        <v>160440</v>
      </c>
      <c r="FM14" s="657">
        <v>85640</v>
      </c>
      <c r="FN14" s="657">
        <v>38060</v>
      </c>
      <c r="FO14" s="657">
        <v>72570</v>
      </c>
      <c r="FP14" s="657">
        <v>97230</v>
      </c>
      <c r="FQ14" s="657">
        <v>97420</v>
      </c>
      <c r="FR14" s="657">
        <v>78660</v>
      </c>
      <c r="FS14" s="657">
        <v>44680</v>
      </c>
      <c r="FT14" s="657">
        <v>48890</v>
      </c>
      <c r="FU14" s="657">
        <v>72500</v>
      </c>
      <c r="FV14" s="657">
        <v>102300</v>
      </c>
      <c r="FW14" s="657">
        <v>170450</v>
      </c>
      <c r="FX14" s="657">
        <v>161380</v>
      </c>
      <c r="FY14" s="657">
        <v>91910</v>
      </c>
      <c r="FZ14" s="657">
        <v>40970</v>
      </c>
      <c r="GA14" s="657">
        <v>75590</v>
      </c>
      <c r="GB14" s="657">
        <v>98950</v>
      </c>
    </row>
    <row r="15" spans="1:184" s="461" customFormat="1">
      <c r="B15" s="486"/>
      <c r="C15" s="479" t="s">
        <v>294</v>
      </c>
      <c r="D15" s="479" t="s">
        <v>296</v>
      </c>
      <c r="E15" s="657">
        <v>-41250</v>
      </c>
      <c r="F15" s="657">
        <v>-37270</v>
      </c>
      <c r="G15" s="657">
        <v>-41200</v>
      </c>
      <c r="H15" s="657">
        <v>-39970</v>
      </c>
      <c r="I15" s="657">
        <v>-40830</v>
      </c>
      <c r="J15" s="657">
        <v>-9120</v>
      </c>
      <c r="K15" s="657">
        <v>-9460</v>
      </c>
      <c r="L15" s="657">
        <v>-9330</v>
      </c>
      <c r="M15" s="657">
        <v>-9110</v>
      </c>
      <c r="N15" s="657">
        <v>-41200</v>
      </c>
      <c r="O15" s="657">
        <v>-39840</v>
      </c>
      <c r="P15" s="657">
        <v>-41490</v>
      </c>
      <c r="Q15" s="657">
        <v>-54420</v>
      </c>
      <c r="R15" s="657">
        <v>-49180</v>
      </c>
      <c r="S15" s="657">
        <v>-54360</v>
      </c>
      <c r="T15" s="657">
        <v>-52740</v>
      </c>
      <c r="U15" s="657">
        <v>-53870</v>
      </c>
      <c r="V15" s="657">
        <v>-12030</v>
      </c>
      <c r="W15" s="657">
        <v>-12490</v>
      </c>
      <c r="X15" s="657">
        <v>-12320</v>
      </c>
      <c r="Y15" s="657">
        <v>-12030</v>
      </c>
      <c r="Z15" s="657">
        <v>-54360</v>
      </c>
      <c r="AA15" s="657">
        <v>-52560</v>
      </c>
      <c r="AB15" s="657">
        <v>-54740</v>
      </c>
      <c r="AC15" s="657">
        <v>-72420</v>
      </c>
      <c r="AD15" s="657">
        <v>-60340</v>
      </c>
      <c r="AE15" s="657">
        <v>-32509.999999999996</v>
      </c>
      <c r="AF15" s="657">
        <v>-37010</v>
      </c>
      <c r="AG15" s="657">
        <v>-54370</v>
      </c>
      <c r="AH15" s="657">
        <v>-75280</v>
      </c>
      <c r="AI15" s="657">
        <v>-128110.00000000001</v>
      </c>
      <c r="AJ15" s="657">
        <v>-124580</v>
      </c>
      <c r="AK15" s="657">
        <v>-66210</v>
      </c>
      <c r="AL15" s="657">
        <v>-29040</v>
      </c>
      <c r="AM15" s="657">
        <v>-55670</v>
      </c>
      <c r="AN15" s="657">
        <v>-74760</v>
      </c>
      <c r="AO15" s="657">
        <v>-72840</v>
      </c>
      <c r="AP15" s="657">
        <v>-58780</v>
      </c>
      <c r="AQ15" s="657">
        <v>-32930</v>
      </c>
      <c r="AR15" s="657">
        <v>-35180</v>
      </c>
      <c r="AS15" s="657">
        <v>-56010</v>
      </c>
      <c r="AT15" s="657">
        <v>-78350</v>
      </c>
      <c r="AU15" s="657">
        <v>-125060</v>
      </c>
      <c r="AV15" s="657">
        <v>-122420</v>
      </c>
      <c r="AW15" s="657">
        <v>-66430</v>
      </c>
      <c r="AX15" s="657">
        <v>-31030</v>
      </c>
      <c r="AY15" s="657">
        <v>-56500</v>
      </c>
      <c r="AZ15" s="657">
        <v>-74770</v>
      </c>
      <c r="BA15" s="657">
        <v>-72910</v>
      </c>
      <c r="BB15" s="657">
        <v>-64569.999999999993</v>
      </c>
      <c r="BC15" s="657">
        <v>-32360</v>
      </c>
      <c r="BD15" s="657">
        <v>-32729.999999999996</v>
      </c>
      <c r="BE15" s="657">
        <v>-59400</v>
      </c>
      <c r="BF15" s="657">
        <v>-79140</v>
      </c>
      <c r="BG15" s="657">
        <v>-129190</v>
      </c>
      <c r="BH15" s="657">
        <v>-127620</v>
      </c>
      <c r="BI15" s="657">
        <v>-63840</v>
      </c>
      <c r="BJ15" s="657">
        <v>-32210</v>
      </c>
      <c r="BK15" s="657">
        <v>-60460</v>
      </c>
      <c r="BL15" s="657">
        <v>-75300</v>
      </c>
      <c r="BM15" s="657">
        <v>-75840</v>
      </c>
      <c r="BN15" s="657">
        <v>-65280</v>
      </c>
      <c r="BO15" s="657">
        <v>-33670</v>
      </c>
      <c r="BP15" s="657">
        <v>-33790</v>
      </c>
      <c r="BQ15" s="657">
        <v>-58920</v>
      </c>
      <c r="BR15" s="657">
        <v>-80410</v>
      </c>
      <c r="BS15" s="657">
        <v>-135330</v>
      </c>
      <c r="BT15" s="657">
        <v>-132990</v>
      </c>
      <c r="BU15" s="657">
        <v>-63610</v>
      </c>
      <c r="BV15" s="657">
        <v>-32390</v>
      </c>
      <c r="BW15" s="657">
        <v>-61880</v>
      </c>
      <c r="BX15" s="657">
        <v>-76500</v>
      </c>
      <c r="BY15" s="657">
        <v>-79620</v>
      </c>
      <c r="BZ15" s="657">
        <v>-65489.999999999993</v>
      </c>
      <c r="CA15" s="657">
        <v>-33310</v>
      </c>
      <c r="CB15" s="657">
        <v>-37580</v>
      </c>
      <c r="CC15" s="657">
        <v>-51660</v>
      </c>
      <c r="CD15" s="657">
        <v>-87220</v>
      </c>
      <c r="CE15" s="657">
        <v>-142150</v>
      </c>
      <c r="CF15" s="657">
        <v>-137220</v>
      </c>
      <c r="CG15" s="657">
        <v>-63250</v>
      </c>
      <c r="CH15" s="657">
        <v>-36030</v>
      </c>
      <c r="CI15" s="657">
        <v>-60640</v>
      </c>
      <c r="CJ15" s="657">
        <v>-78580</v>
      </c>
      <c r="CK15" s="657">
        <v>-79920</v>
      </c>
      <c r="CL15" s="657">
        <v>-66870</v>
      </c>
      <c r="CM15" s="657">
        <v>-36480</v>
      </c>
      <c r="CN15" s="657">
        <v>-41720</v>
      </c>
      <c r="CO15" s="657">
        <v>-58790</v>
      </c>
      <c r="CP15" s="657">
        <v>-83710</v>
      </c>
      <c r="CQ15" s="657">
        <v>-141990</v>
      </c>
      <c r="CR15" s="657">
        <v>-136960</v>
      </c>
      <c r="CS15" s="657">
        <v>-72010</v>
      </c>
      <c r="CT15" s="657">
        <v>-34650</v>
      </c>
      <c r="CU15" s="657">
        <v>-60210</v>
      </c>
      <c r="CV15" s="657">
        <v>-82670</v>
      </c>
      <c r="CW15" s="657">
        <v>-82700</v>
      </c>
      <c r="CX15" s="657">
        <v>-66780</v>
      </c>
      <c r="CY15" s="657">
        <v>-37920</v>
      </c>
      <c r="CZ15" s="657">
        <v>-41500</v>
      </c>
      <c r="DA15" s="657">
        <v>-61540</v>
      </c>
      <c r="DB15" s="657">
        <v>-87600</v>
      </c>
      <c r="DC15" s="657">
        <v>-143930</v>
      </c>
      <c r="DD15" s="657">
        <v>-136990</v>
      </c>
      <c r="DE15" s="657">
        <v>-76690</v>
      </c>
      <c r="DF15" s="657">
        <v>-36110</v>
      </c>
      <c r="DG15" s="657">
        <v>-64170</v>
      </c>
      <c r="DH15" s="657">
        <v>-83990</v>
      </c>
      <c r="DI15" s="657">
        <v>-84720</v>
      </c>
      <c r="DJ15" s="657">
        <v>-69300</v>
      </c>
      <c r="DK15" s="657">
        <v>-38020</v>
      </c>
      <c r="DL15" s="657">
        <v>-40860</v>
      </c>
      <c r="DM15" s="657">
        <v>-66170</v>
      </c>
      <c r="DN15" s="657">
        <v>-90240</v>
      </c>
      <c r="DO15" s="657">
        <v>-146110</v>
      </c>
      <c r="DP15" s="657">
        <v>-142760</v>
      </c>
      <c r="DQ15" s="657">
        <v>-76880</v>
      </c>
      <c r="DR15" s="657">
        <v>-36500</v>
      </c>
      <c r="DS15" s="657">
        <v>-66600</v>
      </c>
      <c r="DT15" s="657">
        <v>-86750</v>
      </c>
      <c r="DU15" s="657">
        <v>-85440</v>
      </c>
      <c r="DV15" s="657">
        <v>-75100</v>
      </c>
      <c r="DW15" s="657">
        <v>-38570</v>
      </c>
      <c r="DX15" s="657">
        <v>-37830</v>
      </c>
      <c r="DY15" s="657">
        <v>-69730</v>
      </c>
      <c r="DZ15" s="657">
        <v>-92580</v>
      </c>
      <c r="EA15" s="657">
        <v>-150580</v>
      </c>
      <c r="EB15" s="657">
        <v>-149250</v>
      </c>
      <c r="EC15" s="657">
        <v>-75230</v>
      </c>
      <c r="ED15" s="657">
        <v>-37390</v>
      </c>
      <c r="EE15" s="657">
        <v>-71090</v>
      </c>
      <c r="EF15" s="657">
        <v>-87700</v>
      </c>
      <c r="EG15" s="657">
        <v>-90270</v>
      </c>
      <c r="EH15" s="657">
        <v>-75540</v>
      </c>
      <c r="EI15" s="657">
        <v>-38070</v>
      </c>
      <c r="EJ15" s="657">
        <v>-43330</v>
      </c>
      <c r="EK15" s="657">
        <v>-58870</v>
      </c>
      <c r="EL15" s="657">
        <v>-99450</v>
      </c>
      <c r="EM15" s="657">
        <v>-162110</v>
      </c>
      <c r="EN15" s="657">
        <v>-157080</v>
      </c>
      <c r="EO15" s="657">
        <v>-73220</v>
      </c>
      <c r="EP15" s="657">
        <v>-38360</v>
      </c>
      <c r="EQ15" s="657">
        <v>-71480</v>
      </c>
      <c r="ER15" s="657">
        <v>-89530</v>
      </c>
      <c r="ES15" s="657">
        <v>-90990</v>
      </c>
      <c r="ET15" s="657">
        <v>-78330</v>
      </c>
      <c r="EU15" s="657">
        <v>-40270</v>
      </c>
      <c r="EV15" s="657">
        <v>-42230</v>
      </c>
      <c r="EW15" s="657">
        <v>-73920</v>
      </c>
      <c r="EX15" s="657">
        <v>-92780</v>
      </c>
      <c r="EY15" s="657">
        <v>-166880</v>
      </c>
      <c r="EZ15" s="657">
        <v>-159440</v>
      </c>
      <c r="FA15" s="657">
        <v>-75050</v>
      </c>
      <c r="FB15" s="657">
        <v>-37820</v>
      </c>
      <c r="FC15" s="657">
        <v>-75180</v>
      </c>
      <c r="FD15" s="657">
        <v>-92150</v>
      </c>
      <c r="FE15" s="657">
        <v>-94190</v>
      </c>
      <c r="FF15" s="657">
        <v>-78470</v>
      </c>
      <c r="FG15" s="657">
        <v>-42450</v>
      </c>
      <c r="FH15" s="657">
        <v>-49520</v>
      </c>
      <c r="FI15" s="657">
        <v>-69150</v>
      </c>
      <c r="FJ15" s="657">
        <v>-98510</v>
      </c>
      <c r="FK15" s="657">
        <v>-167590</v>
      </c>
      <c r="FL15" s="657">
        <v>-160440</v>
      </c>
      <c r="FM15" s="657">
        <v>-85640</v>
      </c>
      <c r="FN15" s="657">
        <v>-38060</v>
      </c>
      <c r="FO15" s="657">
        <v>-72570</v>
      </c>
      <c r="FP15" s="657">
        <v>-97230</v>
      </c>
      <c r="FQ15" s="657">
        <v>-97420</v>
      </c>
      <c r="FR15" s="657">
        <v>-78660</v>
      </c>
      <c r="FS15" s="657">
        <v>-44680</v>
      </c>
      <c r="FT15" s="657">
        <v>-48890</v>
      </c>
      <c r="FU15" s="657">
        <v>-72500</v>
      </c>
      <c r="FV15" s="657">
        <v>-102300</v>
      </c>
      <c r="FW15" s="657">
        <v>-170450</v>
      </c>
      <c r="FX15" s="657">
        <v>-161380</v>
      </c>
      <c r="FY15" s="657">
        <v>-91910</v>
      </c>
      <c r="FZ15" s="657">
        <v>-40970</v>
      </c>
      <c r="GA15" s="657">
        <v>-75590</v>
      </c>
      <c r="GB15" s="657">
        <v>-98950</v>
      </c>
    </row>
    <row r="16" spans="1:184">
      <c r="B16" s="461"/>
      <c r="C16" s="658"/>
      <c r="D16" s="470" t="s">
        <v>60</v>
      </c>
      <c r="E16" s="659">
        <v>30213020</v>
      </c>
      <c r="F16" s="659">
        <v>27102330</v>
      </c>
      <c r="G16" s="659">
        <v>29162530</v>
      </c>
      <c r="H16" s="659">
        <v>25133180</v>
      </c>
      <c r="I16" s="659">
        <v>25845370</v>
      </c>
      <c r="J16" s="659">
        <v>27552430</v>
      </c>
      <c r="K16" s="659">
        <v>29809420</v>
      </c>
      <c r="L16" s="659">
        <v>28830180</v>
      </c>
      <c r="M16" s="659">
        <v>27663350</v>
      </c>
      <c r="N16" s="659">
        <v>23388840</v>
      </c>
      <c r="O16" s="659">
        <v>25208980</v>
      </c>
      <c r="P16" s="659">
        <v>29588740</v>
      </c>
      <c r="Q16" s="659">
        <v>31668510</v>
      </c>
      <c r="R16" s="659">
        <v>28313650</v>
      </c>
      <c r="S16" s="659">
        <v>27846360</v>
      </c>
      <c r="T16" s="659">
        <v>25825590</v>
      </c>
      <c r="U16" s="659">
        <v>26726980</v>
      </c>
      <c r="V16" s="659">
        <v>28780630</v>
      </c>
      <c r="W16" s="659">
        <v>29785920</v>
      </c>
      <c r="X16" s="659">
        <v>29726970</v>
      </c>
      <c r="Y16" s="659">
        <v>28397520</v>
      </c>
      <c r="Z16" s="659">
        <v>28832550</v>
      </c>
      <c r="AA16" s="659">
        <v>29447570</v>
      </c>
      <c r="AB16" s="659">
        <v>30289160</v>
      </c>
      <c r="AC16" s="659">
        <v>33152080</v>
      </c>
      <c r="AD16" s="659">
        <v>29918840</v>
      </c>
      <c r="AE16" s="659">
        <v>31507360</v>
      </c>
      <c r="AF16" s="659">
        <v>28010970</v>
      </c>
      <c r="AG16" s="659">
        <v>27919540</v>
      </c>
      <c r="AH16" s="659">
        <v>31725320</v>
      </c>
      <c r="AI16" s="659">
        <v>33687210</v>
      </c>
      <c r="AJ16" s="659">
        <v>33537260</v>
      </c>
      <c r="AK16" s="659">
        <v>30990950</v>
      </c>
      <c r="AL16" s="659">
        <v>26823280</v>
      </c>
      <c r="AM16" s="659">
        <v>31331460</v>
      </c>
      <c r="AN16" s="659">
        <v>32179950</v>
      </c>
      <c r="AO16" s="659">
        <v>34671380</v>
      </c>
      <c r="AP16" s="659">
        <v>32490390</v>
      </c>
      <c r="AQ16" s="659">
        <v>29093390</v>
      </c>
      <c r="AR16" s="659">
        <v>26308570</v>
      </c>
      <c r="AS16" s="659">
        <v>30425520</v>
      </c>
      <c r="AT16" s="659">
        <v>33057750</v>
      </c>
      <c r="AU16" s="659">
        <v>34863250</v>
      </c>
      <c r="AV16" s="659">
        <v>35091290</v>
      </c>
      <c r="AW16" s="659">
        <v>32444140</v>
      </c>
      <c r="AX16" s="659">
        <v>31510550</v>
      </c>
      <c r="AY16" s="659">
        <v>32832650</v>
      </c>
      <c r="AZ16" s="659">
        <v>33461300</v>
      </c>
      <c r="BA16" s="659">
        <v>36230710</v>
      </c>
      <c r="BB16" s="659">
        <v>32906860</v>
      </c>
      <c r="BC16" s="659">
        <v>32067620</v>
      </c>
      <c r="BD16" s="659">
        <v>29346760</v>
      </c>
      <c r="BE16" s="659">
        <v>32012170</v>
      </c>
      <c r="BF16" s="659">
        <v>34011610</v>
      </c>
      <c r="BG16" s="659">
        <v>35718000</v>
      </c>
      <c r="BH16" s="659">
        <v>36037710</v>
      </c>
      <c r="BI16" s="659">
        <v>32573110</v>
      </c>
      <c r="BJ16" s="659">
        <v>25635480</v>
      </c>
      <c r="BK16" s="659">
        <v>28945480</v>
      </c>
      <c r="BL16" s="659">
        <v>34551990</v>
      </c>
      <c r="BM16" s="659">
        <v>37526860</v>
      </c>
      <c r="BN16" s="659">
        <v>34077550</v>
      </c>
      <c r="BO16" s="659">
        <v>33074330</v>
      </c>
      <c r="BP16" s="659">
        <v>30540070</v>
      </c>
      <c r="BQ16" s="659">
        <v>33117750</v>
      </c>
      <c r="BR16" s="659">
        <v>35388010</v>
      </c>
      <c r="BS16" s="659">
        <v>37760290</v>
      </c>
      <c r="BT16" s="659">
        <v>38003200</v>
      </c>
      <c r="BU16" s="659">
        <v>33270840</v>
      </c>
      <c r="BV16" s="659">
        <v>33042450</v>
      </c>
      <c r="BW16" s="659">
        <v>34070280</v>
      </c>
      <c r="BX16" s="659">
        <v>37634380</v>
      </c>
      <c r="BY16" s="659">
        <v>39801830</v>
      </c>
      <c r="BZ16" s="659">
        <v>35141860</v>
      </c>
      <c r="CA16" s="659">
        <v>33471680</v>
      </c>
      <c r="CB16" s="659">
        <v>30360280</v>
      </c>
      <c r="CC16" s="659">
        <v>33848020</v>
      </c>
      <c r="CD16" s="659">
        <v>37374180</v>
      </c>
      <c r="CE16" s="659">
        <v>41009480</v>
      </c>
      <c r="CF16" s="659">
        <v>41070130</v>
      </c>
      <c r="CG16" s="659">
        <v>37735950</v>
      </c>
      <c r="CH16" s="659">
        <v>30668260</v>
      </c>
      <c r="CI16" s="659">
        <v>38692700</v>
      </c>
      <c r="CJ16" s="659">
        <v>40348710</v>
      </c>
      <c r="CK16" s="659">
        <v>42917740</v>
      </c>
      <c r="CL16" s="659">
        <v>40009320</v>
      </c>
      <c r="CM16" s="659">
        <v>41043010</v>
      </c>
      <c r="CN16" s="659">
        <v>34168570</v>
      </c>
      <c r="CO16" s="659">
        <v>37675370</v>
      </c>
      <c r="CP16" s="659">
        <v>40774170</v>
      </c>
      <c r="CQ16" s="659">
        <v>44038520</v>
      </c>
      <c r="CR16" s="659">
        <v>43798170</v>
      </c>
      <c r="CS16" s="659">
        <v>40694120</v>
      </c>
      <c r="CT16" s="659">
        <v>38983920</v>
      </c>
      <c r="CU16" s="659">
        <v>40964850</v>
      </c>
      <c r="CV16" s="659">
        <v>43038310</v>
      </c>
      <c r="CW16" s="659">
        <v>45000600</v>
      </c>
      <c r="CX16" s="659">
        <v>38803680</v>
      </c>
      <c r="CY16" s="659">
        <v>37595950</v>
      </c>
      <c r="CZ16" s="659">
        <v>35940760</v>
      </c>
      <c r="DA16" s="659">
        <v>40072950</v>
      </c>
      <c r="DB16" s="659">
        <v>42553030</v>
      </c>
      <c r="DC16" s="659">
        <v>46154980</v>
      </c>
      <c r="DD16" s="659">
        <v>46418080</v>
      </c>
      <c r="DE16" s="659">
        <v>41755740</v>
      </c>
      <c r="DF16" s="659">
        <v>33630940</v>
      </c>
      <c r="DG16" s="659">
        <v>42426990</v>
      </c>
      <c r="DH16" s="659">
        <v>44060840</v>
      </c>
      <c r="DI16" s="659">
        <v>46493230</v>
      </c>
      <c r="DJ16" s="659">
        <v>41951170</v>
      </c>
      <c r="DK16" s="659">
        <v>45384140</v>
      </c>
      <c r="DL16" s="659">
        <v>38556010</v>
      </c>
      <c r="DM16" s="659">
        <v>38498500</v>
      </c>
      <c r="DN16" s="659">
        <v>44000830</v>
      </c>
      <c r="DO16" s="659">
        <v>48063820</v>
      </c>
      <c r="DP16" s="659">
        <v>47866030</v>
      </c>
      <c r="DQ16" s="659">
        <v>43085280</v>
      </c>
      <c r="DR16" s="659">
        <v>42059680</v>
      </c>
      <c r="DS16" s="659">
        <v>44012670</v>
      </c>
      <c r="DT16" s="659">
        <v>45653970</v>
      </c>
      <c r="DU16" s="659">
        <v>48629460</v>
      </c>
      <c r="DV16" s="659">
        <v>43839140</v>
      </c>
      <c r="DW16" s="659">
        <v>45946680</v>
      </c>
      <c r="DX16" s="659">
        <v>37690020</v>
      </c>
      <c r="DY16" s="659">
        <v>41835110</v>
      </c>
      <c r="DZ16" s="659">
        <v>45408290</v>
      </c>
      <c r="EA16" s="659">
        <v>49075820</v>
      </c>
      <c r="EB16" s="659">
        <v>49064060</v>
      </c>
      <c r="EC16" s="659">
        <v>45028550</v>
      </c>
      <c r="ED16" s="659">
        <v>37147030</v>
      </c>
      <c r="EE16" s="659">
        <v>42123040</v>
      </c>
      <c r="EF16" s="659">
        <v>47403190</v>
      </c>
      <c r="EG16" s="659">
        <v>49499380</v>
      </c>
      <c r="EH16" s="659">
        <v>46311390</v>
      </c>
      <c r="EI16" s="659">
        <v>41464060</v>
      </c>
      <c r="EJ16" s="659">
        <v>37257010</v>
      </c>
      <c r="EK16" s="659">
        <v>43378720</v>
      </c>
      <c r="EL16" s="659">
        <v>46433430</v>
      </c>
      <c r="EM16" s="659">
        <v>49995340</v>
      </c>
      <c r="EN16" s="659">
        <v>49889030</v>
      </c>
      <c r="EO16" s="659">
        <v>46215860</v>
      </c>
      <c r="EP16" s="659">
        <v>44328170</v>
      </c>
      <c r="EQ16" s="659">
        <v>46566850</v>
      </c>
      <c r="ER16" s="659">
        <v>48574920</v>
      </c>
      <c r="ES16" s="659">
        <v>53040300</v>
      </c>
      <c r="ET16" s="659">
        <v>47847220</v>
      </c>
      <c r="EU16" s="659">
        <v>49553100</v>
      </c>
      <c r="EV16" s="659">
        <v>42361880</v>
      </c>
      <c r="EW16" s="659">
        <v>47677990</v>
      </c>
      <c r="EX16" s="659">
        <v>49612700</v>
      </c>
      <c r="EY16" s="659">
        <v>53347080</v>
      </c>
      <c r="EZ16" s="659">
        <v>53492150</v>
      </c>
      <c r="FA16" s="659">
        <v>49298140</v>
      </c>
      <c r="FB16" s="659">
        <v>39110310</v>
      </c>
      <c r="FC16" s="659">
        <v>41623330</v>
      </c>
      <c r="FD16" s="659">
        <v>51841780</v>
      </c>
      <c r="FE16" s="659">
        <v>58863190</v>
      </c>
      <c r="FF16" s="659">
        <v>53439040</v>
      </c>
      <c r="FG16" s="659">
        <v>53042720</v>
      </c>
      <c r="FH16" s="659">
        <v>44388450</v>
      </c>
      <c r="FI16" s="659">
        <v>52431150</v>
      </c>
      <c r="FJ16" s="659">
        <v>55439370</v>
      </c>
      <c r="FK16" s="659">
        <v>59713760</v>
      </c>
      <c r="FL16" s="659">
        <v>59802270</v>
      </c>
      <c r="FM16" s="659">
        <v>55163910</v>
      </c>
      <c r="FN16" s="659">
        <v>53709740</v>
      </c>
      <c r="FO16" s="659">
        <v>55702510</v>
      </c>
      <c r="FP16" s="659">
        <v>58220540</v>
      </c>
      <c r="FQ16" s="659">
        <v>62874630</v>
      </c>
      <c r="FR16" s="659">
        <v>57040790</v>
      </c>
      <c r="FS16" s="659">
        <v>49289210</v>
      </c>
      <c r="FT16" s="659">
        <v>52520070</v>
      </c>
      <c r="FU16" s="659">
        <v>52527540</v>
      </c>
      <c r="FV16" s="659">
        <v>59321100</v>
      </c>
      <c r="FW16" s="659">
        <v>63783160</v>
      </c>
      <c r="FX16" s="659">
        <v>63582260</v>
      </c>
      <c r="FY16" s="659">
        <v>57168340</v>
      </c>
      <c r="FZ16" s="659">
        <v>52072880</v>
      </c>
      <c r="GA16" s="659">
        <v>55011460</v>
      </c>
      <c r="GB16" s="659">
        <v>62533610</v>
      </c>
    </row>
    <row r="17" spans="1:184">
      <c r="B17" s="461"/>
      <c r="C17" s="658"/>
      <c r="D17" s="658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</row>
    <row r="18" spans="1:184">
      <c r="B18" s="461"/>
      <c r="C18" s="658"/>
      <c r="D18" s="658"/>
      <c r="E18" s="660">
        <v>41275</v>
      </c>
      <c r="F18" s="660">
        <v>41306</v>
      </c>
      <c r="G18" s="660">
        <v>41334</v>
      </c>
      <c r="H18" s="660">
        <v>41365</v>
      </c>
      <c r="I18" s="660">
        <v>41395</v>
      </c>
      <c r="J18" s="660">
        <v>41426</v>
      </c>
      <c r="K18" s="660">
        <v>41456</v>
      </c>
      <c r="L18" s="660">
        <v>41487</v>
      </c>
      <c r="M18" s="660">
        <v>41518</v>
      </c>
      <c r="N18" s="660">
        <v>41548</v>
      </c>
      <c r="O18" s="660">
        <v>41579</v>
      </c>
      <c r="P18" s="660">
        <v>41609</v>
      </c>
      <c r="Q18" s="660">
        <v>41640</v>
      </c>
      <c r="R18" s="660">
        <v>41671</v>
      </c>
      <c r="S18" s="660">
        <v>41699</v>
      </c>
      <c r="T18" s="660">
        <v>41730</v>
      </c>
      <c r="U18" s="660">
        <v>41760</v>
      </c>
      <c r="V18" s="660">
        <v>41791</v>
      </c>
      <c r="W18" s="660">
        <v>41821</v>
      </c>
      <c r="X18" s="660">
        <v>41852</v>
      </c>
      <c r="Y18" s="660">
        <v>41883</v>
      </c>
      <c r="Z18" s="660">
        <v>41913</v>
      </c>
      <c r="AA18" s="660">
        <v>41944</v>
      </c>
      <c r="AB18" s="660">
        <v>41974</v>
      </c>
      <c r="AC18" s="660">
        <v>42005</v>
      </c>
      <c r="AD18" s="660">
        <v>42036</v>
      </c>
      <c r="AE18" s="660">
        <v>42064</v>
      </c>
      <c r="AF18" s="660">
        <v>42095</v>
      </c>
      <c r="AG18" s="660">
        <v>42125</v>
      </c>
      <c r="AH18" s="660">
        <v>42156</v>
      </c>
      <c r="AI18" s="660">
        <v>42186</v>
      </c>
      <c r="AJ18" s="660">
        <v>42217</v>
      </c>
      <c r="AK18" s="660">
        <v>42248</v>
      </c>
      <c r="AL18" s="660">
        <v>42278</v>
      </c>
      <c r="AM18" s="660">
        <v>42309</v>
      </c>
      <c r="AN18" s="660">
        <v>42339</v>
      </c>
      <c r="AO18" s="660">
        <v>42370</v>
      </c>
      <c r="AP18" s="660">
        <v>42401</v>
      </c>
      <c r="AQ18" s="660">
        <v>42430</v>
      </c>
      <c r="AR18" s="660">
        <v>42461</v>
      </c>
      <c r="AS18" s="660">
        <v>42491</v>
      </c>
      <c r="AT18" s="660">
        <v>42522</v>
      </c>
      <c r="AU18" s="660">
        <v>42552</v>
      </c>
      <c r="AV18" s="660">
        <v>42583</v>
      </c>
      <c r="AW18" s="660">
        <v>42614</v>
      </c>
      <c r="AX18" s="660">
        <v>42644</v>
      </c>
      <c r="AY18" s="660">
        <v>42675</v>
      </c>
      <c r="AZ18" s="660">
        <v>42705</v>
      </c>
      <c r="BA18" s="660">
        <v>42736</v>
      </c>
      <c r="BB18" s="660">
        <v>42767</v>
      </c>
      <c r="BC18" s="660">
        <v>42795</v>
      </c>
      <c r="BD18" s="660">
        <v>42826</v>
      </c>
      <c r="BE18" s="660">
        <v>42856</v>
      </c>
      <c r="BF18" s="660">
        <v>42887</v>
      </c>
      <c r="BG18" s="660">
        <v>42917</v>
      </c>
      <c r="BH18" s="660">
        <v>42948</v>
      </c>
      <c r="BI18" s="660">
        <v>42979</v>
      </c>
      <c r="BJ18" s="660">
        <v>43009</v>
      </c>
      <c r="BK18" s="660">
        <v>43040</v>
      </c>
      <c r="BL18" s="660">
        <v>43070</v>
      </c>
      <c r="BM18" s="660">
        <v>43101</v>
      </c>
      <c r="BN18" s="660">
        <v>43132</v>
      </c>
      <c r="BO18" s="660">
        <v>43160</v>
      </c>
      <c r="BP18" s="660">
        <v>43191</v>
      </c>
      <c r="BQ18" s="660">
        <v>43221</v>
      </c>
      <c r="BR18" s="660">
        <v>43252</v>
      </c>
      <c r="BS18" s="660">
        <v>43282</v>
      </c>
      <c r="BT18" s="660">
        <v>43313</v>
      </c>
      <c r="BU18" s="660">
        <v>43344</v>
      </c>
      <c r="BV18" s="660">
        <v>43374</v>
      </c>
      <c r="BW18" s="660">
        <v>43405</v>
      </c>
      <c r="BX18" s="660">
        <v>43435</v>
      </c>
      <c r="BY18" s="660">
        <v>43466</v>
      </c>
      <c r="BZ18" s="660">
        <v>43497</v>
      </c>
      <c r="CA18" s="660">
        <v>43525</v>
      </c>
      <c r="CB18" s="660">
        <v>43556</v>
      </c>
      <c r="CC18" s="660">
        <v>43586</v>
      </c>
      <c r="CD18" s="660">
        <v>43617</v>
      </c>
      <c r="CE18" s="660">
        <v>43647</v>
      </c>
      <c r="CF18" s="660">
        <v>43678</v>
      </c>
      <c r="CG18" s="660">
        <v>43709</v>
      </c>
      <c r="CH18" s="660">
        <v>43739</v>
      </c>
      <c r="CI18" s="660">
        <v>43770</v>
      </c>
      <c r="CJ18" s="660">
        <v>43800</v>
      </c>
      <c r="CK18" s="660">
        <v>43831</v>
      </c>
      <c r="CL18" s="660">
        <v>43862</v>
      </c>
      <c r="CM18" s="660">
        <v>43891</v>
      </c>
      <c r="CN18" s="660">
        <v>43922</v>
      </c>
      <c r="CO18" s="660">
        <v>43952</v>
      </c>
      <c r="CP18" s="660">
        <v>43983</v>
      </c>
      <c r="CQ18" s="660">
        <v>44013</v>
      </c>
      <c r="CR18" s="660">
        <v>44044</v>
      </c>
      <c r="CS18" s="660">
        <v>44075</v>
      </c>
      <c r="CT18" s="660">
        <v>44105</v>
      </c>
      <c r="CU18" s="660">
        <v>44136</v>
      </c>
      <c r="CV18" s="660">
        <v>44166</v>
      </c>
      <c r="CW18" s="660">
        <v>44197</v>
      </c>
      <c r="CX18" s="660">
        <v>44228</v>
      </c>
      <c r="CY18" s="660">
        <v>44256</v>
      </c>
      <c r="CZ18" s="660">
        <v>44287</v>
      </c>
      <c r="DA18" s="660">
        <v>44317</v>
      </c>
      <c r="DB18" s="660">
        <v>44348</v>
      </c>
      <c r="DC18" s="660">
        <v>44378</v>
      </c>
      <c r="DD18" s="660">
        <v>44409</v>
      </c>
      <c r="DE18" s="660">
        <v>44440</v>
      </c>
      <c r="DF18" s="660">
        <v>44470</v>
      </c>
      <c r="DG18" s="660">
        <v>44501</v>
      </c>
      <c r="DH18" s="660">
        <v>44531</v>
      </c>
      <c r="DI18" s="660">
        <v>44562</v>
      </c>
      <c r="DJ18" s="660">
        <v>44593</v>
      </c>
      <c r="DK18" s="660">
        <v>44621</v>
      </c>
      <c r="DL18" s="660">
        <v>44652</v>
      </c>
      <c r="DM18" s="660">
        <v>44682</v>
      </c>
      <c r="DN18" s="660">
        <v>44713</v>
      </c>
      <c r="DO18" s="660">
        <v>44743</v>
      </c>
      <c r="DP18" s="660">
        <v>44774</v>
      </c>
      <c r="DQ18" s="660">
        <v>44805</v>
      </c>
      <c r="DR18" s="660">
        <v>44835</v>
      </c>
      <c r="DS18" s="660">
        <v>44866</v>
      </c>
      <c r="DT18" s="660">
        <v>44896</v>
      </c>
      <c r="DU18" s="660">
        <v>44927</v>
      </c>
      <c r="DV18" s="660">
        <v>44958</v>
      </c>
      <c r="DW18" s="660">
        <v>44986</v>
      </c>
      <c r="DX18" s="660">
        <v>45017</v>
      </c>
      <c r="DY18" s="660">
        <v>45047</v>
      </c>
      <c r="DZ18" s="660">
        <v>45078</v>
      </c>
      <c r="EA18" s="660">
        <v>45108</v>
      </c>
      <c r="EB18" s="660">
        <v>45139</v>
      </c>
      <c r="EC18" s="660">
        <v>45170</v>
      </c>
      <c r="ED18" s="660">
        <v>45200</v>
      </c>
      <c r="EE18" s="660">
        <v>45231</v>
      </c>
      <c r="EF18" s="660">
        <v>45261</v>
      </c>
      <c r="EG18" s="660">
        <v>45292</v>
      </c>
      <c r="EH18" s="660">
        <v>45323</v>
      </c>
      <c r="EI18" s="660">
        <v>45352</v>
      </c>
      <c r="EJ18" s="660">
        <v>45383</v>
      </c>
      <c r="EK18" s="660">
        <v>45413</v>
      </c>
      <c r="EL18" s="660">
        <v>45444</v>
      </c>
      <c r="EM18" s="660">
        <v>45474</v>
      </c>
      <c r="EN18" s="660">
        <v>45505</v>
      </c>
      <c r="EO18" s="660">
        <v>45536</v>
      </c>
      <c r="EP18" s="660">
        <v>45566</v>
      </c>
      <c r="EQ18" s="660">
        <v>45597</v>
      </c>
      <c r="ER18" s="660">
        <v>45627</v>
      </c>
      <c r="ES18" s="660">
        <v>45658</v>
      </c>
      <c r="ET18" s="660">
        <v>45689</v>
      </c>
      <c r="EU18" s="660">
        <v>45717</v>
      </c>
      <c r="EV18" s="660">
        <v>45748</v>
      </c>
      <c r="EW18" s="660">
        <v>45778</v>
      </c>
      <c r="EX18" s="660">
        <v>45809</v>
      </c>
      <c r="EY18" s="660">
        <v>45839</v>
      </c>
      <c r="EZ18" s="660">
        <v>45870</v>
      </c>
      <c r="FA18" s="660">
        <v>45901</v>
      </c>
      <c r="FB18" s="660">
        <v>45931</v>
      </c>
      <c r="FC18" s="660">
        <v>45962</v>
      </c>
      <c r="FD18" s="660">
        <v>45992</v>
      </c>
      <c r="FE18" s="660">
        <v>46023</v>
      </c>
      <c r="FF18" s="660">
        <v>46054</v>
      </c>
      <c r="FG18" s="660">
        <v>46082</v>
      </c>
      <c r="FH18" s="660">
        <v>46113</v>
      </c>
      <c r="FI18" s="660">
        <v>46143</v>
      </c>
      <c r="FJ18" s="660">
        <v>46174</v>
      </c>
      <c r="FK18" s="660">
        <v>46204</v>
      </c>
      <c r="FL18" s="660">
        <v>46235</v>
      </c>
      <c r="FM18" s="660">
        <v>46266</v>
      </c>
      <c r="FN18" s="660">
        <v>46296</v>
      </c>
      <c r="FO18" s="660">
        <v>46327</v>
      </c>
      <c r="FP18" s="660">
        <v>46357</v>
      </c>
      <c r="FQ18" s="660">
        <v>46388</v>
      </c>
      <c r="FR18" s="660">
        <v>46419</v>
      </c>
      <c r="FS18" s="660">
        <v>46447</v>
      </c>
      <c r="FT18" s="660">
        <v>46478</v>
      </c>
      <c r="FU18" s="660">
        <v>46508</v>
      </c>
      <c r="FV18" s="660">
        <v>46539</v>
      </c>
      <c r="FW18" s="660">
        <v>46569</v>
      </c>
      <c r="FX18" s="660">
        <v>46600</v>
      </c>
      <c r="FY18" s="660">
        <v>46631</v>
      </c>
      <c r="FZ18" s="660">
        <v>46661</v>
      </c>
      <c r="GA18" s="660">
        <v>46692</v>
      </c>
      <c r="GB18" s="660">
        <v>46722</v>
      </c>
    </row>
    <row r="19" spans="1:184">
      <c r="B19" s="461"/>
      <c r="C19" s="661" t="s">
        <v>1</v>
      </c>
      <c r="D19" s="477" t="s">
        <v>61</v>
      </c>
      <c r="E19" s="495">
        <v>9402871</v>
      </c>
      <c r="F19" s="495">
        <v>8123568.5</v>
      </c>
      <c r="G19" s="495">
        <v>8268093</v>
      </c>
      <c r="H19" s="495">
        <v>7827594</v>
      </c>
      <c r="I19" s="495">
        <v>7905711</v>
      </c>
      <c r="J19" s="495">
        <v>7822488.5</v>
      </c>
      <c r="K19" s="495">
        <v>9870079</v>
      </c>
      <c r="L19" s="495">
        <v>9003144</v>
      </c>
      <c r="M19" s="495">
        <v>7658863</v>
      </c>
      <c r="N19" s="495">
        <v>1072010.3799999999</v>
      </c>
      <c r="O19" s="495">
        <v>3767917</v>
      </c>
      <c r="P19" s="495">
        <v>8606513</v>
      </c>
      <c r="Q19" s="495">
        <v>9936087</v>
      </c>
      <c r="R19" s="495">
        <v>8733831</v>
      </c>
      <c r="S19" s="495">
        <v>8391267</v>
      </c>
      <c r="T19" s="495">
        <v>8227399</v>
      </c>
      <c r="U19" s="495">
        <v>8316276</v>
      </c>
      <c r="V19" s="495">
        <v>8483196</v>
      </c>
      <c r="W19" s="495">
        <v>9737957</v>
      </c>
      <c r="X19" s="495">
        <v>9699440</v>
      </c>
      <c r="Y19" s="495">
        <v>7743557.5</v>
      </c>
      <c r="Z19" s="495">
        <v>6111629.5</v>
      </c>
      <c r="AA19" s="495">
        <v>7701867.5</v>
      </c>
      <c r="AB19" s="495">
        <v>8635704</v>
      </c>
      <c r="AC19" s="495">
        <v>9895085</v>
      </c>
      <c r="AD19" s="495">
        <v>9109484</v>
      </c>
      <c r="AE19" s="495">
        <v>8825010</v>
      </c>
      <c r="AF19" s="495">
        <v>8298031</v>
      </c>
      <c r="AG19" s="495">
        <v>8474880</v>
      </c>
      <c r="AH19" s="495">
        <v>8992411</v>
      </c>
      <c r="AI19" s="495">
        <v>10201581</v>
      </c>
      <c r="AJ19" s="495">
        <v>9966713</v>
      </c>
      <c r="AK19" s="495">
        <v>8026940.5</v>
      </c>
      <c r="AL19" s="495">
        <v>2725915.25</v>
      </c>
      <c r="AM19" s="495">
        <v>8147513</v>
      </c>
      <c r="AN19" s="495">
        <v>8544606</v>
      </c>
      <c r="AO19" s="495">
        <v>10312298</v>
      </c>
      <c r="AP19" s="495">
        <v>9858885</v>
      </c>
      <c r="AQ19" s="495">
        <v>9351595</v>
      </c>
      <c r="AR19" s="495">
        <v>8720576</v>
      </c>
      <c r="AS19" s="495">
        <v>8884670</v>
      </c>
      <c r="AT19" s="495">
        <v>9440248</v>
      </c>
      <c r="AU19" s="495">
        <v>10564381</v>
      </c>
      <c r="AV19" s="495">
        <v>10714132</v>
      </c>
      <c r="AW19" s="495">
        <v>8464230</v>
      </c>
      <c r="AX19" s="495">
        <v>6616346</v>
      </c>
      <c r="AY19" s="495">
        <v>8687909</v>
      </c>
      <c r="AZ19" s="495">
        <v>8898175</v>
      </c>
      <c r="BA19" s="495">
        <v>10878560</v>
      </c>
      <c r="BB19" s="495">
        <v>9975538</v>
      </c>
      <c r="BC19" s="495">
        <v>9630831</v>
      </c>
      <c r="BD19" s="495">
        <v>8945400</v>
      </c>
      <c r="BE19" s="495">
        <v>9049404</v>
      </c>
      <c r="BF19" s="495">
        <v>9786672</v>
      </c>
      <c r="BG19" s="495">
        <v>10841356</v>
      </c>
      <c r="BH19" s="495">
        <v>11134740</v>
      </c>
      <c r="BI19" s="495">
        <v>8130600</v>
      </c>
      <c r="BJ19" s="495">
        <v>0</v>
      </c>
      <c r="BK19" s="495">
        <v>3749567</v>
      </c>
      <c r="BL19" s="495">
        <v>9449628</v>
      </c>
      <c r="BM19" s="495">
        <v>11477779</v>
      </c>
      <c r="BN19" s="495">
        <v>10535732</v>
      </c>
      <c r="BO19" s="495">
        <v>10288666</v>
      </c>
      <c r="BP19" s="495">
        <v>9743814</v>
      </c>
      <c r="BQ19" s="495">
        <v>9825707</v>
      </c>
      <c r="BR19" s="495">
        <v>10523664</v>
      </c>
      <c r="BS19" s="495">
        <v>12321993</v>
      </c>
      <c r="BT19" s="495">
        <v>12489195</v>
      </c>
      <c r="BU19" s="495">
        <v>9698168</v>
      </c>
      <c r="BV19" s="495">
        <v>9984451</v>
      </c>
      <c r="BW19" s="495">
        <v>7858036</v>
      </c>
      <c r="BX19" s="495">
        <v>11147322</v>
      </c>
      <c r="BY19" s="495">
        <v>12775664</v>
      </c>
      <c r="BZ19" s="495">
        <v>11984179</v>
      </c>
      <c r="CA19" s="495">
        <v>12392035</v>
      </c>
      <c r="CB19" s="495">
        <v>11768489</v>
      </c>
      <c r="CC19" s="495">
        <v>11966122</v>
      </c>
      <c r="CD19" s="495">
        <v>12994689</v>
      </c>
      <c r="CE19" s="495">
        <v>15990054</v>
      </c>
      <c r="CF19" s="495">
        <v>16261219</v>
      </c>
      <c r="CG19" s="495">
        <v>13104865</v>
      </c>
      <c r="CH19" s="495">
        <v>1889091.12</v>
      </c>
      <c r="CI19" s="495">
        <v>13130853</v>
      </c>
      <c r="CJ19" s="495">
        <v>15054605</v>
      </c>
      <c r="CK19" s="495">
        <v>16226061</v>
      </c>
      <c r="CL19" s="495">
        <v>15482181</v>
      </c>
      <c r="CM19" s="495">
        <v>15848128</v>
      </c>
      <c r="CN19" s="495">
        <v>14989759</v>
      </c>
      <c r="CO19" s="495">
        <v>15131292</v>
      </c>
      <c r="CP19" s="495">
        <v>17003242</v>
      </c>
      <c r="CQ19" s="495">
        <v>20657026</v>
      </c>
      <c r="CR19" s="495">
        <v>20267416</v>
      </c>
      <c r="CS19" s="495">
        <v>16498214</v>
      </c>
      <c r="CT19" s="495">
        <v>12903908</v>
      </c>
      <c r="CU19" s="495">
        <v>16436589</v>
      </c>
      <c r="CV19" s="495">
        <v>18274276</v>
      </c>
      <c r="CW19" s="495">
        <v>19269424</v>
      </c>
      <c r="CX19" s="495">
        <v>17979892</v>
      </c>
      <c r="CY19" s="495">
        <v>18731328</v>
      </c>
      <c r="CZ19" s="495">
        <v>17814682</v>
      </c>
      <c r="DA19" s="495">
        <v>17352558</v>
      </c>
      <c r="DB19" s="495">
        <v>19817674</v>
      </c>
      <c r="DC19" s="495">
        <v>22765586</v>
      </c>
      <c r="DD19" s="495">
        <v>22740928</v>
      </c>
      <c r="DE19" s="495">
        <v>17680654</v>
      </c>
      <c r="DF19" s="495">
        <v>1446581.5</v>
      </c>
      <c r="DG19" s="495">
        <v>17699402</v>
      </c>
      <c r="DH19" s="495">
        <v>19520812</v>
      </c>
      <c r="DI19" s="495">
        <v>20161558</v>
      </c>
      <c r="DJ19" s="495">
        <v>18119616</v>
      </c>
      <c r="DK19" s="495">
        <v>19344796</v>
      </c>
      <c r="DL19" s="495">
        <v>17753314</v>
      </c>
      <c r="DM19" s="495">
        <v>17968672</v>
      </c>
      <c r="DN19" s="495">
        <v>20579292</v>
      </c>
      <c r="DO19" s="495">
        <v>22724476</v>
      </c>
      <c r="DP19" s="495">
        <v>23120560</v>
      </c>
      <c r="DQ19" s="495">
        <v>18153262</v>
      </c>
      <c r="DR19" s="495">
        <v>14186673</v>
      </c>
      <c r="DS19" s="495">
        <v>18356026</v>
      </c>
      <c r="DT19" s="495">
        <v>19725026</v>
      </c>
      <c r="DU19" s="495">
        <v>20463060</v>
      </c>
      <c r="DV19" s="495">
        <v>18418934</v>
      </c>
      <c r="DW19" s="495">
        <v>19735148</v>
      </c>
      <c r="DX19" s="495">
        <v>17916822</v>
      </c>
      <c r="DY19" s="495">
        <v>18989784</v>
      </c>
      <c r="DZ19" s="495">
        <v>20296542</v>
      </c>
      <c r="EA19" s="495">
        <v>22760966</v>
      </c>
      <c r="EB19" s="495">
        <v>23327546</v>
      </c>
      <c r="EC19" s="495">
        <v>18112022</v>
      </c>
      <c r="ED19" s="495">
        <v>3828359.5</v>
      </c>
      <c r="EE19" s="495">
        <v>11904472</v>
      </c>
      <c r="EF19" s="495">
        <v>19383290</v>
      </c>
      <c r="EG19" s="495">
        <v>20496912</v>
      </c>
      <c r="EH19" s="495">
        <v>19740320</v>
      </c>
      <c r="EI19" s="495">
        <v>19486466</v>
      </c>
      <c r="EJ19" s="495">
        <v>18500506</v>
      </c>
      <c r="EK19" s="495">
        <v>18789888</v>
      </c>
      <c r="EL19" s="495">
        <v>20047790</v>
      </c>
      <c r="EM19" s="495">
        <v>23933524</v>
      </c>
      <c r="EN19" s="495">
        <v>23812296</v>
      </c>
      <c r="EO19" s="495">
        <v>18999752</v>
      </c>
      <c r="EP19" s="495">
        <v>14861177</v>
      </c>
      <c r="EQ19" s="495">
        <v>18211924</v>
      </c>
      <c r="ER19" s="495">
        <v>20321626</v>
      </c>
      <c r="ES19" s="495">
        <v>21636790</v>
      </c>
      <c r="ET19" s="495">
        <v>19574840</v>
      </c>
      <c r="EU19" s="495">
        <v>20192328</v>
      </c>
      <c r="EV19" s="495">
        <v>19113652</v>
      </c>
      <c r="EW19" s="495">
        <v>19161060</v>
      </c>
      <c r="EX19" s="495">
        <v>20588944</v>
      </c>
      <c r="EY19" s="495">
        <v>24300250</v>
      </c>
      <c r="EZ19" s="495">
        <v>24306402</v>
      </c>
      <c r="FA19" s="495">
        <v>20099662</v>
      </c>
      <c r="FB19" s="495">
        <v>2135539.75</v>
      </c>
      <c r="FC19" s="495">
        <v>5249524</v>
      </c>
      <c r="FD19" s="495">
        <v>21323082</v>
      </c>
      <c r="FE19" s="495">
        <v>22048584</v>
      </c>
      <c r="FF19" s="495">
        <v>20278080</v>
      </c>
      <c r="FG19" s="495">
        <v>21537454</v>
      </c>
      <c r="FH19" s="495">
        <v>19847154</v>
      </c>
      <c r="FI19" s="495">
        <v>20133534</v>
      </c>
      <c r="FJ19" s="495">
        <v>22453388</v>
      </c>
      <c r="FK19" s="495">
        <v>25791038</v>
      </c>
      <c r="FL19" s="495">
        <v>25323596</v>
      </c>
      <c r="FM19" s="495">
        <v>20989568</v>
      </c>
      <c r="FN19" s="495">
        <v>16126219</v>
      </c>
      <c r="FO19" s="495">
        <v>19751116</v>
      </c>
      <c r="FP19" s="495">
        <v>22388904</v>
      </c>
      <c r="FQ19" s="495">
        <v>23037362</v>
      </c>
      <c r="FR19" s="495">
        <v>21287172</v>
      </c>
      <c r="FS19" s="495">
        <v>3957315</v>
      </c>
      <c r="FT19" s="495">
        <v>19540676</v>
      </c>
      <c r="FU19" s="495">
        <v>21092508</v>
      </c>
      <c r="FV19" s="495">
        <v>23667142</v>
      </c>
      <c r="FW19" s="495">
        <v>26135312</v>
      </c>
      <c r="FX19" s="495">
        <v>26183042</v>
      </c>
      <c r="FY19" s="495">
        <v>21545438</v>
      </c>
      <c r="FZ19" s="495">
        <v>21556536</v>
      </c>
      <c r="GA19" s="495">
        <v>21275576</v>
      </c>
      <c r="GB19" s="495">
        <v>23701812</v>
      </c>
    </row>
    <row r="20" spans="1:184">
      <c r="B20" s="461"/>
      <c r="C20" s="662" t="s">
        <v>2</v>
      </c>
      <c r="D20" s="478" t="s">
        <v>61</v>
      </c>
      <c r="E20" s="497">
        <v>3193628.25</v>
      </c>
      <c r="F20" s="497">
        <v>2764007.25</v>
      </c>
      <c r="G20" s="497">
        <v>2843078.75</v>
      </c>
      <c r="H20" s="497">
        <v>2748901.75</v>
      </c>
      <c r="I20" s="497">
        <v>2778826</v>
      </c>
      <c r="J20" s="497">
        <v>2769193.25</v>
      </c>
      <c r="K20" s="497">
        <v>3498685.25</v>
      </c>
      <c r="L20" s="497">
        <v>3248730</v>
      </c>
      <c r="M20" s="497">
        <v>2663394</v>
      </c>
      <c r="N20" s="497">
        <v>2742499</v>
      </c>
      <c r="O20" s="497">
        <v>2608378.5</v>
      </c>
      <c r="P20" s="497">
        <v>2935452.25</v>
      </c>
      <c r="Q20" s="497">
        <v>3444453</v>
      </c>
      <c r="R20" s="497">
        <v>3036409.5</v>
      </c>
      <c r="S20" s="497">
        <v>2979672</v>
      </c>
      <c r="T20" s="497">
        <v>2460955.25</v>
      </c>
      <c r="U20" s="497">
        <v>1350824</v>
      </c>
      <c r="V20" s="497">
        <v>3020068.5</v>
      </c>
      <c r="W20" s="497">
        <v>3513309.5</v>
      </c>
      <c r="X20" s="497">
        <v>3480811.25</v>
      </c>
      <c r="Y20" s="497">
        <v>2748432</v>
      </c>
      <c r="Z20" s="497">
        <v>2842952</v>
      </c>
      <c r="AA20" s="497">
        <v>2686867.5</v>
      </c>
      <c r="AB20" s="497">
        <v>3024742.75</v>
      </c>
      <c r="AC20" s="497">
        <v>3380518</v>
      </c>
      <c r="AD20" s="497">
        <v>3100804</v>
      </c>
      <c r="AE20" s="497">
        <v>3140833.75</v>
      </c>
      <c r="AF20" s="497">
        <v>2923369.75</v>
      </c>
      <c r="AG20" s="497">
        <v>2928842.5</v>
      </c>
      <c r="AH20" s="497">
        <v>3175056.75</v>
      </c>
      <c r="AI20" s="497">
        <v>3639938.75</v>
      </c>
      <c r="AJ20" s="497">
        <v>3547322.25</v>
      </c>
      <c r="AK20" s="497">
        <v>2844480.75</v>
      </c>
      <c r="AL20" s="497">
        <v>2947304.75</v>
      </c>
      <c r="AM20" s="497">
        <v>2864614.75</v>
      </c>
      <c r="AN20" s="497">
        <v>3023959.25</v>
      </c>
      <c r="AO20" s="497">
        <v>3556636.25</v>
      </c>
      <c r="AP20" s="497">
        <v>3415176.75</v>
      </c>
      <c r="AQ20" s="497">
        <v>3293046</v>
      </c>
      <c r="AR20" s="497">
        <v>1550498.12</v>
      </c>
      <c r="AS20" s="497">
        <v>2127731.75</v>
      </c>
      <c r="AT20" s="497">
        <v>3374022.25</v>
      </c>
      <c r="AU20" s="497">
        <v>3739988.5</v>
      </c>
      <c r="AV20" s="497">
        <v>3837957</v>
      </c>
      <c r="AW20" s="497">
        <v>3040961.5</v>
      </c>
      <c r="AX20" s="497">
        <v>3066977.5</v>
      </c>
      <c r="AY20" s="497">
        <v>3001424</v>
      </c>
      <c r="AZ20" s="497">
        <v>3154413</v>
      </c>
      <c r="BA20" s="497">
        <v>3727624.5</v>
      </c>
      <c r="BB20" s="497">
        <v>3414597.5</v>
      </c>
      <c r="BC20" s="497">
        <v>3421743</v>
      </c>
      <c r="BD20" s="497">
        <v>3136160.75</v>
      </c>
      <c r="BE20" s="497">
        <v>3172557.75</v>
      </c>
      <c r="BF20" s="497">
        <v>3502048.5</v>
      </c>
      <c r="BG20" s="497">
        <v>3892708.5</v>
      </c>
      <c r="BH20" s="497">
        <v>3991676</v>
      </c>
      <c r="BI20" s="497">
        <v>3048318.5</v>
      </c>
      <c r="BJ20" s="497">
        <v>3138598.25</v>
      </c>
      <c r="BK20" s="497">
        <v>3091961.5</v>
      </c>
      <c r="BL20" s="497">
        <v>3325983.25</v>
      </c>
      <c r="BM20" s="497">
        <v>3957154</v>
      </c>
      <c r="BN20" s="497">
        <v>3634952.75</v>
      </c>
      <c r="BO20" s="497">
        <v>3606616.75</v>
      </c>
      <c r="BP20" s="497">
        <v>689443.44</v>
      </c>
      <c r="BQ20" s="497">
        <v>633022.75</v>
      </c>
      <c r="BR20" s="497">
        <v>3755623.75</v>
      </c>
      <c r="BS20" s="497">
        <v>4348856</v>
      </c>
      <c r="BT20" s="497">
        <v>4437896.5</v>
      </c>
      <c r="BU20" s="497">
        <v>3451043.75</v>
      </c>
      <c r="BV20" s="497">
        <v>3545005.75</v>
      </c>
      <c r="BW20" s="497">
        <v>3524490.5</v>
      </c>
      <c r="BX20" s="497">
        <v>3821768.25</v>
      </c>
      <c r="BY20" s="497">
        <v>4379164</v>
      </c>
      <c r="BZ20" s="497">
        <v>4125329.25</v>
      </c>
      <c r="CA20" s="497">
        <v>4260047</v>
      </c>
      <c r="CB20" s="497">
        <v>4129682.25</v>
      </c>
      <c r="CC20" s="497">
        <v>4202115.5</v>
      </c>
      <c r="CD20" s="497">
        <v>4596350</v>
      </c>
      <c r="CE20" s="497">
        <v>5683247</v>
      </c>
      <c r="CF20" s="497">
        <v>5747992</v>
      </c>
      <c r="CG20" s="497">
        <v>4563074</v>
      </c>
      <c r="CH20" s="497">
        <v>4718995.5</v>
      </c>
      <c r="CI20" s="497">
        <v>4795009</v>
      </c>
      <c r="CJ20" s="497">
        <v>5341012.5</v>
      </c>
      <c r="CK20" s="497">
        <v>5735071.5</v>
      </c>
      <c r="CL20" s="497">
        <v>5461161</v>
      </c>
      <c r="CM20" s="497">
        <v>5542125.5</v>
      </c>
      <c r="CN20" s="497">
        <v>2800260.5</v>
      </c>
      <c r="CO20" s="497">
        <v>4092814.25</v>
      </c>
      <c r="CP20" s="497">
        <v>6003193</v>
      </c>
      <c r="CQ20" s="497">
        <v>7281243.5</v>
      </c>
      <c r="CR20" s="497">
        <v>7208936</v>
      </c>
      <c r="CS20" s="497">
        <v>5810372.5</v>
      </c>
      <c r="CT20" s="497">
        <v>5844218</v>
      </c>
      <c r="CU20" s="497">
        <v>5726414</v>
      </c>
      <c r="CV20" s="497">
        <v>6510974.5</v>
      </c>
      <c r="CW20" s="497">
        <v>6810143</v>
      </c>
      <c r="CX20" s="497">
        <v>6380312.5</v>
      </c>
      <c r="CY20" s="497">
        <v>4131232.75</v>
      </c>
      <c r="CZ20" s="497">
        <v>2861999</v>
      </c>
      <c r="DA20" s="497">
        <v>6197230</v>
      </c>
      <c r="DB20" s="497">
        <v>7079336</v>
      </c>
      <c r="DC20" s="497">
        <v>8172572.5</v>
      </c>
      <c r="DD20" s="497">
        <v>8040464</v>
      </c>
      <c r="DE20" s="497">
        <v>6346315.5</v>
      </c>
      <c r="DF20" s="497">
        <v>6090537.5</v>
      </c>
      <c r="DG20" s="497">
        <v>6256230.5</v>
      </c>
      <c r="DH20" s="497">
        <v>6854570.5</v>
      </c>
      <c r="DI20" s="497">
        <v>7100156.5</v>
      </c>
      <c r="DJ20" s="497">
        <v>6535607</v>
      </c>
      <c r="DK20" s="497">
        <v>6654572</v>
      </c>
      <c r="DL20" s="497">
        <v>6041197.5</v>
      </c>
      <c r="DM20" s="497">
        <v>2075041.5</v>
      </c>
      <c r="DN20" s="497">
        <v>7186786</v>
      </c>
      <c r="DO20" s="497">
        <v>8297474.5</v>
      </c>
      <c r="DP20" s="497">
        <v>8154661</v>
      </c>
      <c r="DQ20" s="497">
        <v>6509390.5</v>
      </c>
      <c r="DR20" s="497">
        <v>6372083</v>
      </c>
      <c r="DS20" s="497">
        <v>6574537.5</v>
      </c>
      <c r="DT20" s="497">
        <v>6965341.5</v>
      </c>
      <c r="DU20" s="497">
        <v>7221273.5</v>
      </c>
      <c r="DV20" s="497">
        <v>6629712.5</v>
      </c>
      <c r="DW20" s="497">
        <v>6897892.5</v>
      </c>
      <c r="DX20" s="497">
        <v>6296566.5</v>
      </c>
      <c r="DY20" s="497">
        <v>6515232</v>
      </c>
      <c r="DZ20" s="497">
        <v>7375246.5</v>
      </c>
      <c r="EA20" s="497">
        <v>8157038.5</v>
      </c>
      <c r="EB20" s="497">
        <v>8228225.5</v>
      </c>
      <c r="EC20" s="497">
        <v>6522113.5</v>
      </c>
      <c r="ED20" s="497">
        <v>6521988.5</v>
      </c>
      <c r="EE20" s="497">
        <v>6348853</v>
      </c>
      <c r="EF20" s="497">
        <v>7000050.5</v>
      </c>
      <c r="EG20" s="497">
        <v>7296705.5</v>
      </c>
      <c r="EH20" s="497">
        <v>6891013</v>
      </c>
      <c r="EI20" s="497">
        <v>6842113.5</v>
      </c>
      <c r="EJ20" s="497">
        <v>2626069</v>
      </c>
      <c r="EK20" s="497">
        <v>5876628</v>
      </c>
      <c r="EL20" s="497">
        <v>7046838</v>
      </c>
      <c r="EM20" s="497">
        <v>8422204</v>
      </c>
      <c r="EN20" s="497">
        <v>8577148</v>
      </c>
      <c r="EO20" s="497">
        <v>6841094</v>
      </c>
      <c r="EP20" s="497">
        <v>6645794</v>
      </c>
      <c r="EQ20" s="497">
        <v>6408804</v>
      </c>
      <c r="ER20" s="497">
        <v>7231975</v>
      </c>
      <c r="ES20" s="497">
        <v>7618828</v>
      </c>
      <c r="ET20" s="497">
        <v>6826802</v>
      </c>
      <c r="EU20" s="497">
        <v>6969555</v>
      </c>
      <c r="EV20" s="497">
        <v>6653682</v>
      </c>
      <c r="EW20" s="497">
        <v>6735246</v>
      </c>
      <c r="EX20" s="497">
        <v>7433082.5</v>
      </c>
      <c r="EY20" s="497">
        <v>8828122</v>
      </c>
      <c r="EZ20" s="497">
        <v>8729959</v>
      </c>
      <c r="FA20" s="497">
        <v>6963928</v>
      </c>
      <c r="FB20" s="497">
        <v>6988227</v>
      </c>
      <c r="FC20" s="497">
        <v>6526191.5</v>
      </c>
      <c r="FD20" s="497">
        <v>7530592</v>
      </c>
      <c r="FE20" s="497">
        <v>7683867</v>
      </c>
      <c r="FF20" s="497">
        <v>7133648.5</v>
      </c>
      <c r="FG20" s="497">
        <v>7476639</v>
      </c>
      <c r="FH20" s="497">
        <v>753258.12</v>
      </c>
      <c r="FI20" s="497">
        <v>1835016.38</v>
      </c>
      <c r="FJ20" s="497">
        <v>7716890.5</v>
      </c>
      <c r="FK20" s="497">
        <v>9223065</v>
      </c>
      <c r="FL20" s="497">
        <v>8941451</v>
      </c>
      <c r="FM20" s="497">
        <v>7245606.5</v>
      </c>
      <c r="FN20" s="497">
        <v>7258525.5</v>
      </c>
      <c r="FO20" s="497">
        <v>6912996.5</v>
      </c>
      <c r="FP20" s="497">
        <v>7917514.5</v>
      </c>
      <c r="FQ20" s="497">
        <v>7979677.5</v>
      </c>
      <c r="FR20" s="497">
        <v>7348316</v>
      </c>
      <c r="FS20" s="497">
        <v>7958980</v>
      </c>
      <c r="FT20" s="497">
        <v>7290974</v>
      </c>
      <c r="FU20" s="497">
        <v>7433724.5</v>
      </c>
      <c r="FV20" s="497">
        <v>8052200.5</v>
      </c>
      <c r="FW20" s="497">
        <v>9230198</v>
      </c>
      <c r="FX20" s="497">
        <v>9245571</v>
      </c>
      <c r="FY20" s="497">
        <v>7499304</v>
      </c>
      <c r="FZ20" s="497">
        <v>7596763</v>
      </c>
      <c r="GA20" s="497">
        <v>7403933</v>
      </c>
      <c r="GB20" s="497">
        <v>8382337.5</v>
      </c>
    </row>
    <row r="21" spans="1:184">
      <c r="B21" s="461"/>
      <c r="C21" s="662" t="s">
        <v>3</v>
      </c>
      <c r="D21" s="478" t="s">
        <v>61</v>
      </c>
      <c r="E21" s="497">
        <v>3096557.5</v>
      </c>
      <c r="F21" s="497">
        <v>2705867.5</v>
      </c>
      <c r="G21" s="497">
        <v>2610765</v>
      </c>
      <c r="H21" s="497">
        <v>0</v>
      </c>
      <c r="I21" s="497">
        <v>1180622</v>
      </c>
      <c r="J21" s="497">
        <v>2727784.75</v>
      </c>
      <c r="K21" s="497">
        <v>3435317.25</v>
      </c>
      <c r="L21" s="497">
        <v>3172530.5</v>
      </c>
      <c r="M21" s="497">
        <v>2650283.25</v>
      </c>
      <c r="N21" s="497">
        <v>2672353.75</v>
      </c>
      <c r="O21" s="497">
        <v>2559808.75</v>
      </c>
      <c r="P21" s="497">
        <v>2892174.25</v>
      </c>
      <c r="Q21" s="497">
        <v>3348241</v>
      </c>
      <c r="R21" s="497">
        <v>2992552.25</v>
      </c>
      <c r="S21" s="497">
        <v>2949534.75</v>
      </c>
      <c r="T21" s="497">
        <v>2820153.5</v>
      </c>
      <c r="U21" s="497">
        <v>2844831</v>
      </c>
      <c r="V21" s="497">
        <v>2961299.5</v>
      </c>
      <c r="W21" s="497">
        <v>3427312.5</v>
      </c>
      <c r="X21" s="497">
        <v>3370183</v>
      </c>
      <c r="Y21" s="497">
        <v>2712331.75</v>
      </c>
      <c r="Z21" s="497">
        <v>2763286</v>
      </c>
      <c r="AA21" s="497">
        <v>2636291</v>
      </c>
      <c r="AB21" s="497">
        <v>2964521.25</v>
      </c>
      <c r="AC21" s="497">
        <v>3349962.75</v>
      </c>
      <c r="AD21" s="497">
        <v>3065400.5</v>
      </c>
      <c r="AE21" s="497">
        <v>3070471.5</v>
      </c>
      <c r="AF21" s="497">
        <v>2871547</v>
      </c>
      <c r="AG21" s="497">
        <v>896515.25</v>
      </c>
      <c r="AH21" s="497">
        <v>3100573.25</v>
      </c>
      <c r="AI21" s="497">
        <v>3550980.5</v>
      </c>
      <c r="AJ21" s="497">
        <v>3559256.75</v>
      </c>
      <c r="AK21" s="497">
        <v>2840095.5</v>
      </c>
      <c r="AL21" s="497">
        <v>2915516.25</v>
      </c>
      <c r="AM21" s="497">
        <v>2833554.5</v>
      </c>
      <c r="AN21" s="497">
        <v>2974478</v>
      </c>
      <c r="AO21" s="497">
        <v>3449926.5</v>
      </c>
      <c r="AP21" s="497">
        <v>3355556.75</v>
      </c>
      <c r="AQ21" s="497">
        <v>3240423.75</v>
      </c>
      <c r="AR21" s="497">
        <v>2998773.75</v>
      </c>
      <c r="AS21" s="497">
        <v>3071554.25</v>
      </c>
      <c r="AT21" s="497">
        <v>3306564</v>
      </c>
      <c r="AU21" s="497">
        <v>3719504.25</v>
      </c>
      <c r="AV21" s="497">
        <v>3776186.75</v>
      </c>
      <c r="AW21" s="497">
        <v>2916048.75</v>
      </c>
      <c r="AX21" s="497">
        <v>2987885</v>
      </c>
      <c r="AY21" s="497">
        <v>2936103.5</v>
      </c>
      <c r="AZ21" s="497">
        <v>3072649.5</v>
      </c>
      <c r="BA21" s="497">
        <v>3692907.25</v>
      </c>
      <c r="BB21" s="497">
        <v>3372764.5</v>
      </c>
      <c r="BC21" s="497">
        <v>3340514.75</v>
      </c>
      <c r="BD21" s="497">
        <v>890597.62</v>
      </c>
      <c r="BE21" s="497">
        <v>3100002.5</v>
      </c>
      <c r="BF21" s="497">
        <v>3433935.5</v>
      </c>
      <c r="BG21" s="497">
        <v>3833432.5</v>
      </c>
      <c r="BH21" s="497">
        <v>3853450.75</v>
      </c>
      <c r="BI21" s="497">
        <v>2965642.25</v>
      </c>
      <c r="BJ21" s="497">
        <v>3107541.25</v>
      </c>
      <c r="BK21" s="497">
        <v>3027274.75</v>
      </c>
      <c r="BL21" s="497">
        <v>3233422.75</v>
      </c>
      <c r="BM21" s="497">
        <v>3842507.75</v>
      </c>
      <c r="BN21" s="497">
        <v>3581732.5</v>
      </c>
      <c r="BO21" s="497">
        <v>3530844.25</v>
      </c>
      <c r="BP21" s="497">
        <v>3311895</v>
      </c>
      <c r="BQ21" s="497">
        <v>3435765.25</v>
      </c>
      <c r="BR21" s="497">
        <v>3734086.25</v>
      </c>
      <c r="BS21" s="497">
        <v>4262306</v>
      </c>
      <c r="BT21" s="497">
        <v>4364747.5</v>
      </c>
      <c r="BU21" s="497">
        <v>3359720.5</v>
      </c>
      <c r="BV21" s="497">
        <v>3475295.5</v>
      </c>
      <c r="BW21" s="497">
        <v>3444589</v>
      </c>
      <c r="BX21" s="497">
        <v>3756773.75</v>
      </c>
      <c r="BY21" s="497">
        <v>4290630.5</v>
      </c>
      <c r="BZ21" s="497">
        <v>4053143.25</v>
      </c>
      <c r="CA21" s="497">
        <v>4145148.25</v>
      </c>
      <c r="CB21" s="497">
        <v>2576764</v>
      </c>
      <c r="CC21" s="497">
        <v>1837386.25</v>
      </c>
      <c r="CD21" s="497">
        <v>4484583</v>
      </c>
      <c r="CE21" s="497">
        <v>5507307.5</v>
      </c>
      <c r="CF21" s="497">
        <v>5711845</v>
      </c>
      <c r="CG21" s="497">
        <v>4502746</v>
      </c>
      <c r="CH21" s="497">
        <v>4597217</v>
      </c>
      <c r="CI21" s="497">
        <v>4696593</v>
      </c>
      <c r="CJ21" s="497">
        <v>5235273</v>
      </c>
      <c r="CK21" s="497">
        <v>5668079</v>
      </c>
      <c r="CL21" s="497">
        <v>5314524</v>
      </c>
      <c r="CM21" s="497">
        <v>5416130.5</v>
      </c>
      <c r="CN21" s="497">
        <v>5092632.5</v>
      </c>
      <c r="CO21" s="497">
        <v>5198879</v>
      </c>
      <c r="CP21" s="497">
        <v>5917232</v>
      </c>
      <c r="CQ21" s="497">
        <v>7135391</v>
      </c>
      <c r="CR21" s="497">
        <v>7027632.5</v>
      </c>
      <c r="CS21" s="497">
        <v>5766106.5</v>
      </c>
      <c r="CT21" s="497">
        <v>5723726</v>
      </c>
      <c r="CU21" s="497">
        <v>5676804</v>
      </c>
      <c r="CV21" s="497">
        <v>6365322.5</v>
      </c>
      <c r="CW21" s="497">
        <v>6670810.5</v>
      </c>
      <c r="CX21" s="497">
        <v>6201520.5</v>
      </c>
      <c r="CY21" s="497">
        <v>2669210.5</v>
      </c>
      <c r="CZ21" s="497">
        <v>0</v>
      </c>
      <c r="DA21" s="497">
        <v>5937218</v>
      </c>
      <c r="DB21" s="497">
        <v>6966159.5</v>
      </c>
      <c r="DC21" s="497">
        <v>8019759.5</v>
      </c>
      <c r="DD21" s="497">
        <v>8074283</v>
      </c>
      <c r="DE21" s="497">
        <v>6123084</v>
      </c>
      <c r="DF21" s="497">
        <v>6129867</v>
      </c>
      <c r="DG21" s="497">
        <v>6135623.5</v>
      </c>
      <c r="DH21" s="497">
        <v>6700882.5</v>
      </c>
      <c r="DI21" s="497">
        <v>6940873</v>
      </c>
      <c r="DJ21" s="497">
        <v>6291102.5</v>
      </c>
      <c r="DK21" s="497">
        <v>6654760.5</v>
      </c>
      <c r="DL21" s="497">
        <v>6082131</v>
      </c>
      <c r="DM21" s="497">
        <v>6141743</v>
      </c>
      <c r="DN21" s="497">
        <v>7061185</v>
      </c>
      <c r="DO21" s="497">
        <v>7938679.5</v>
      </c>
      <c r="DP21" s="497">
        <v>8103389</v>
      </c>
      <c r="DQ21" s="497">
        <v>6500048</v>
      </c>
      <c r="DR21" s="497">
        <v>6392808.5</v>
      </c>
      <c r="DS21" s="497">
        <v>6335361</v>
      </c>
      <c r="DT21" s="497">
        <v>6951130.5</v>
      </c>
      <c r="DU21" s="497">
        <v>7236885</v>
      </c>
      <c r="DV21" s="497">
        <v>6463312.5</v>
      </c>
      <c r="DW21" s="497">
        <v>6901855</v>
      </c>
      <c r="DX21" s="497">
        <v>2904351.5</v>
      </c>
      <c r="DY21" s="497">
        <v>5323936.5</v>
      </c>
      <c r="DZ21" s="497">
        <v>7155380.5</v>
      </c>
      <c r="EA21" s="497">
        <v>7953293</v>
      </c>
      <c r="EB21" s="497">
        <v>8090025</v>
      </c>
      <c r="EC21" s="497">
        <v>6441090</v>
      </c>
      <c r="ED21" s="497">
        <v>6360172.5</v>
      </c>
      <c r="EE21" s="497">
        <v>6298354.5</v>
      </c>
      <c r="EF21" s="497">
        <v>6715584</v>
      </c>
      <c r="EG21" s="497">
        <v>7169998.5</v>
      </c>
      <c r="EH21" s="497">
        <v>6778809.5</v>
      </c>
      <c r="EI21" s="497">
        <v>6710851</v>
      </c>
      <c r="EJ21" s="497">
        <v>6418390.5</v>
      </c>
      <c r="EK21" s="497">
        <v>6579568</v>
      </c>
      <c r="EL21" s="497">
        <v>6931797.5</v>
      </c>
      <c r="EM21" s="497">
        <v>8239069</v>
      </c>
      <c r="EN21" s="497">
        <v>8228139.5</v>
      </c>
      <c r="EO21" s="497">
        <v>6716668</v>
      </c>
      <c r="EP21" s="497">
        <v>6626982</v>
      </c>
      <c r="EQ21" s="497">
        <v>6251821.5</v>
      </c>
      <c r="ER21" s="497">
        <v>7051558.5</v>
      </c>
      <c r="ES21" s="497">
        <v>7353867</v>
      </c>
      <c r="ET21" s="497">
        <v>6615539.5</v>
      </c>
      <c r="EU21" s="497">
        <v>6856375.5</v>
      </c>
      <c r="EV21" s="497">
        <v>2546978.25</v>
      </c>
      <c r="EW21" s="497">
        <v>6115416</v>
      </c>
      <c r="EX21" s="497">
        <v>7294836</v>
      </c>
      <c r="EY21" s="497">
        <v>8664712</v>
      </c>
      <c r="EZ21" s="497">
        <v>8423174</v>
      </c>
      <c r="FA21" s="497">
        <v>7045231.5</v>
      </c>
      <c r="FB21" s="497">
        <v>6916503</v>
      </c>
      <c r="FC21" s="497">
        <v>6381650.5</v>
      </c>
      <c r="FD21" s="497">
        <v>7345508</v>
      </c>
      <c r="FE21" s="497">
        <v>7600174</v>
      </c>
      <c r="FF21" s="497">
        <v>6891285</v>
      </c>
      <c r="FG21" s="497">
        <v>7340814.5</v>
      </c>
      <c r="FH21" s="497">
        <v>6926701.5</v>
      </c>
      <c r="FI21" s="497">
        <v>7017016.5</v>
      </c>
      <c r="FJ21" s="497">
        <v>7723731.5</v>
      </c>
      <c r="FK21" s="497">
        <v>9122154</v>
      </c>
      <c r="FL21" s="497">
        <v>8727963</v>
      </c>
      <c r="FM21" s="497">
        <v>7241798</v>
      </c>
      <c r="FN21" s="497">
        <v>7232207</v>
      </c>
      <c r="FO21" s="497">
        <v>6871819</v>
      </c>
      <c r="FP21" s="497">
        <v>7764898.5</v>
      </c>
      <c r="FQ21" s="497">
        <v>8001605</v>
      </c>
      <c r="FR21" s="497">
        <v>7232362</v>
      </c>
      <c r="FS21" s="497">
        <v>7799174</v>
      </c>
      <c r="FT21" s="497">
        <v>7327712</v>
      </c>
      <c r="FU21" s="497">
        <v>2261177.75</v>
      </c>
      <c r="FV21" s="497">
        <v>8195589.5</v>
      </c>
      <c r="FW21" s="497">
        <v>8995961</v>
      </c>
      <c r="FX21" s="497">
        <v>9019956</v>
      </c>
      <c r="FY21" s="497">
        <v>7403337</v>
      </c>
      <c r="FZ21" s="497">
        <v>7422782</v>
      </c>
      <c r="GA21" s="497">
        <v>7336010</v>
      </c>
      <c r="GB21" s="497">
        <v>8181297.5</v>
      </c>
    </row>
    <row r="22" spans="1:184">
      <c r="B22" s="461"/>
      <c r="C22" s="662" t="s">
        <v>4</v>
      </c>
      <c r="D22" s="478" t="s">
        <v>61</v>
      </c>
      <c r="E22" s="497">
        <v>3154824.75</v>
      </c>
      <c r="F22" s="497">
        <v>2708685</v>
      </c>
      <c r="G22" s="497">
        <v>2772397.75</v>
      </c>
      <c r="H22" s="497">
        <v>2358800.25</v>
      </c>
      <c r="I22" s="497">
        <v>593576.06000000006</v>
      </c>
      <c r="J22" s="497">
        <v>2550714</v>
      </c>
      <c r="K22" s="497">
        <v>3251666.5</v>
      </c>
      <c r="L22" s="497">
        <v>3045960.75</v>
      </c>
      <c r="M22" s="497">
        <v>2721470</v>
      </c>
      <c r="N22" s="497">
        <v>2798822.25</v>
      </c>
      <c r="O22" s="497">
        <v>2689304</v>
      </c>
      <c r="P22" s="497">
        <v>2862056.5</v>
      </c>
      <c r="Q22" s="497">
        <v>3389604.75</v>
      </c>
      <c r="R22" s="497">
        <v>2966677.25</v>
      </c>
      <c r="S22" s="497">
        <v>2887930.75</v>
      </c>
      <c r="T22" s="497">
        <v>2851707</v>
      </c>
      <c r="U22" s="497">
        <v>2893103.5</v>
      </c>
      <c r="V22" s="497">
        <v>2775147.75</v>
      </c>
      <c r="W22" s="497">
        <v>3291589.25</v>
      </c>
      <c r="X22" s="497">
        <v>3192024.75</v>
      </c>
      <c r="Y22" s="497">
        <v>2778366.5</v>
      </c>
      <c r="Z22" s="497">
        <v>2855902.5</v>
      </c>
      <c r="AA22" s="497">
        <v>2787507.75</v>
      </c>
      <c r="AB22" s="497">
        <v>2871099.25</v>
      </c>
      <c r="AC22" s="497">
        <v>3270496.5</v>
      </c>
      <c r="AD22" s="497">
        <v>3053578.25</v>
      </c>
      <c r="AE22" s="497">
        <v>2993123</v>
      </c>
      <c r="AF22" s="497">
        <v>2846755.75</v>
      </c>
      <c r="AG22" s="497">
        <v>2903906.5</v>
      </c>
      <c r="AH22" s="497">
        <v>2953151</v>
      </c>
      <c r="AI22" s="497">
        <v>3446087.75</v>
      </c>
      <c r="AJ22" s="497">
        <v>3343600.25</v>
      </c>
      <c r="AK22" s="497">
        <v>2865341.75</v>
      </c>
      <c r="AL22" s="497">
        <v>2957489.25</v>
      </c>
      <c r="AM22" s="497">
        <v>2908399</v>
      </c>
      <c r="AN22" s="497">
        <v>2828926.5</v>
      </c>
      <c r="AO22" s="497">
        <v>3398508</v>
      </c>
      <c r="AP22" s="497">
        <v>3313693</v>
      </c>
      <c r="AQ22" s="497">
        <v>3213951</v>
      </c>
      <c r="AR22" s="497">
        <v>2841906.25</v>
      </c>
      <c r="AS22" s="497">
        <v>647082.43999999994</v>
      </c>
      <c r="AT22" s="497">
        <v>3179887.25</v>
      </c>
      <c r="AU22" s="497">
        <v>3465264.5</v>
      </c>
      <c r="AV22" s="497">
        <v>3639209.5</v>
      </c>
      <c r="AW22" s="497">
        <v>2989433</v>
      </c>
      <c r="AX22" s="497">
        <v>3033678.5</v>
      </c>
      <c r="AY22" s="497">
        <v>3019136</v>
      </c>
      <c r="AZ22" s="497">
        <v>2943704.25</v>
      </c>
      <c r="BA22" s="497">
        <v>3578108</v>
      </c>
      <c r="BB22" s="497">
        <v>3293196.75</v>
      </c>
      <c r="BC22" s="497">
        <v>3202797.75</v>
      </c>
      <c r="BD22" s="497">
        <v>2892414.75</v>
      </c>
      <c r="BE22" s="497">
        <v>2936725.75</v>
      </c>
      <c r="BF22" s="497">
        <v>3191284</v>
      </c>
      <c r="BG22" s="497">
        <v>3476491.75</v>
      </c>
      <c r="BH22" s="497">
        <v>3593743</v>
      </c>
      <c r="BI22" s="497">
        <v>2842902.5</v>
      </c>
      <c r="BJ22" s="497">
        <v>3018288.5</v>
      </c>
      <c r="BK22" s="497">
        <v>2970554.25</v>
      </c>
      <c r="BL22" s="497">
        <v>2917122.75</v>
      </c>
      <c r="BM22" s="497">
        <v>3776959.5</v>
      </c>
      <c r="BN22" s="497">
        <v>3518571.5</v>
      </c>
      <c r="BO22" s="497">
        <v>3378284.25</v>
      </c>
      <c r="BP22" s="497">
        <v>3179432.25</v>
      </c>
      <c r="BQ22" s="497">
        <v>3249872.5</v>
      </c>
      <c r="BR22" s="497">
        <v>3462712.5</v>
      </c>
      <c r="BS22" s="497">
        <v>4013122</v>
      </c>
      <c r="BT22" s="497">
        <v>4060239</v>
      </c>
      <c r="BU22" s="497">
        <v>3313372.5</v>
      </c>
      <c r="BV22" s="497">
        <v>3407111</v>
      </c>
      <c r="BW22" s="497">
        <v>3602706.25</v>
      </c>
      <c r="BX22" s="497">
        <v>3608940.75</v>
      </c>
      <c r="BY22" s="497">
        <v>4315723</v>
      </c>
      <c r="BZ22" s="497">
        <v>4076266.5</v>
      </c>
      <c r="CA22" s="497">
        <v>4289456</v>
      </c>
      <c r="CB22" s="497">
        <v>709998.88</v>
      </c>
      <c r="CC22" s="497">
        <v>869772.06</v>
      </c>
      <c r="CD22" s="497">
        <v>4189299.5</v>
      </c>
      <c r="CE22" s="497">
        <v>5309915.5</v>
      </c>
      <c r="CF22" s="497">
        <v>5527323.5</v>
      </c>
      <c r="CG22" s="497">
        <v>4664683</v>
      </c>
      <c r="CH22" s="497">
        <v>4822869.5</v>
      </c>
      <c r="CI22" s="497">
        <v>4945338</v>
      </c>
      <c r="CJ22" s="497">
        <v>5039849.5</v>
      </c>
      <c r="CK22" s="497">
        <v>5600787</v>
      </c>
      <c r="CL22" s="497">
        <v>5343512.5</v>
      </c>
      <c r="CM22" s="497">
        <v>5534933</v>
      </c>
      <c r="CN22" s="497">
        <v>5216300</v>
      </c>
      <c r="CO22" s="497">
        <v>5210665.5</v>
      </c>
      <c r="CP22" s="497">
        <v>5698071.5</v>
      </c>
      <c r="CQ22" s="497">
        <v>6863939.5</v>
      </c>
      <c r="CR22" s="497">
        <v>6734213</v>
      </c>
      <c r="CS22" s="497">
        <v>6023347</v>
      </c>
      <c r="CT22" s="497">
        <v>6152633.5</v>
      </c>
      <c r="CU22" s="497">
        <v>5916996.5</v>
      </c>
      <c r="CV22" s="497">
        <v>6117442.5</v>
      </c>
      <c r="CW22" s="497">
        <v>6668076.5</v>
      </c>
      <c r="CX22" s="497">
        <v>6186621.5</v>
      </c>
      <c r="CY22" s="497">
        <v>6577556.5</v>
      </c>
      <c r="CZ22" s="497">
        <v>6242203.5</v>
      </c>
      <c r="DA22" s="497">
        <v>6218898</v>
      </c>
      <c r="DB22" s="497">
        <v>6813150.5</v>
      </c>
      <c r="DC22" s="497">
        <v>7851862</v>
      </c>
      <c r="DD22" s="497">
        <v>7713050</v>
      </c>
      <c r="DE22" s="497">
        <v>6467479</v>
      </c>
      <c r="DF22" s="497">
        <v>6308975</v>
      </c>
      <c r="DG22" s="497">
        <v>6387553.5</v>
      </c>
      <c r="DH22" s="497">
        <v>6580700.5</v>
      </c>
      <c r="DI22" s="497">
        <v>6792351</v>
      </c>
      <c r="DJ22" s="497">
        <v>6272923.5</v>
      </c>
      <c r="DK22" s="497">
        <v>6719639</v>
      </c>
      <c r="DL22" s="497">
        <v>6132505.5</v>
      </c>
      <c r="DM22" s="497">
        <v>651548.43999999994</v>
      </c>
      <c r="DN22" s="497">
        <v>6979905.5</v>
      </c>
      <c r="DO22" s="497">
        <v>7669697</v>
      </c>
      <c r="DP22" s="497">
        <v>7726476</v>
      </c>
      <c r="DQ22" s="497">
        <v>6640891</v>
      </c>
      <c r="DR22" s="497">
        <v>6647470.5</v>
      </c>
      <c r="DS22" s="497">
        <v>6769213</v>
      </c>
      <c r="DT22" s="497">
        <v>6577906</v>
      </c>
      <c r="DU22" s="497">
        <v>7063134.5</v>
      </c>
      <c r="DV22" s="497">
        <v>6486522.5</v>
      </c>
      <c r="DW22" s="497">
        <v>6914612</v>
      </c>
      <c r="DX22" s="497">
        <v>6303807.5</v>
      </c>
      <c r="DY22" s="497">
        <v>6558539</v>
      </c>
      <c r="DZ22" s="497">
        <v>6925916</v>
      </c>
      <c r="EA22" s="497">
        <v>7684479</v>
      </c>
      <c r="EB22" s="497">
        <v>7981398.5</v>
      </c>
      <c r="EC22" s="497">
        <v>6621454</v>
      </c>
      <c r="ED22" s="497">
        <v>6669313.5</v>
      </c>
      <c r="EE22" s="497">
        <v>6633565.5</v>
      </c>
      <c r="EF22" s="497">
        <v>6448381.5</v>
      </c>
      <c r="EG22" s="497">
        <v>7000859.5</v>
      </c>
      <c r="EH22" s="497">
        <v>6740020</v>
      </c>
      <c r="EI22" s="497">
        <v>6820027.5</v>
      </c>
      <c r="EJ22" s="497">
        <v>6514746.5</v>
      </c>
      <c r="EK22" s="497">
        <v>6567391.5</v>
      </c>
      <c r="EL22" s="497">
        <v>6629357</v>
      </c>
      <c r="EM22" s="497">
        <v>7840620</v>
      </c>
      <c r="EN22" s="497">
        <v>7997024.5</v>
      </c>
      <c r="EO22" s="497">
        <v>6953515</v>
      </c>
      <c r="EP22" s="497">
        <v>6925311.5</v>
      </c>
      <c r="EQ22" s="497">
        <v>6640828.5</v>
      </c>
      <c r="ER22" s="497">
        <v>6737065</v>
      </c>
      <c r="ES22" s="497">
        <v>7455980</v>
      </c>
      <c r="ET22" s="497">
        <v>6599803.5</v>
      </c>
      <c r="EU22" s="497">
        <v>7030612</v>
      </c>
      <c r="EV22" s="497">
        <v>5540668.5</v>
      </c>
      <c r="EW22" s="497">
        <v>2331608.25</v>
      </c>
      <c r="EX22" s="497">
        <v>6882628</v>
      </c>
      <c r="EY22" s="497">
        <v>8285433.5</v>
      </c>
      <c r="EZ22" s="497">
        <v>8178619.5</v>
      </c>
      <c r="FA22" s="497">
        <v>7189801.5</v>
      </c>
      <c r="FB22" s="497">
        <v>7196486.5</v>
      </c>
      <c r="FC22" s="497">
        <v>6860774.5</v>
      </c>
      <c r="FD22" s="497">
        <v>6912372</v>
      </c>
      <c r="FE22" s="497">
        <v>7439542</v>
      </c>
      <c r="FF22" s="497">
        <v>6995704</v>
      </c>
      <c r="FG22" s="497">
        <v>7518041</v>
      </c>
      <c r="FH22" s="497">
        <v>6864914</v>
      </c>
      <c r="FI22" s="497">
        <v>7086343</v>
      </c>
      <c r="FJ22" s="497">
        <v>7344701</v>
      </c>
      <c r="FK22" s="497">
        <v>8784149</v>
      </c>
      <c r="FL22" s="497">
        <v>8484821</v>
      </c>
      <c r="FM22" s="497">
        <v>7611394.5</v>
      </c>
      <c r="FN22" s="497">
        <v>7588782.5</v>
      </c>
      <c r="FO22" s="497">
        <v>7152392.5</v>
      </c>
      <c r="FP22" s="497">
        <v>7456136.5</v>
      </c>
      <c r="FQ22" s="497">
        <v>7769982</v>
      </c>
      <c r="FR22" s="497">
        <v>7341836</v>
      </c>
      <c r="FS22" s="497">
        <v>7816003</v>
      </c>
      <c r="FT22" s="497">
        <v>7084535.5</v>
      </c>
      <c r="FU22" s="497">
        <v>7126481.5</v>
      </c>
      <c r="FV22" s="497">
        <v>7535061</v>
      </c>
      <c r="FW22" s="497">
        <v>8797968</v>
      </c>
      <c r="FX22" s="497">
        <v>8495433</v>
      </c>
      <c r="FY22" s="497">
        <v>7896454</v>
      </c>
      <c r="FZ22" s="497">
        <v>7821558.5</v>
      </c>
      <c r="GA22" s="497">
        <v>7648129.5</v>
      </c>
      <c r="GB22" s="497">
        <v>7854363.5</v>
      </c>
    </row>
    <row r="23" spans="1:184">
      <c r="B23" s="461"/>
      <c r="C23" s="662" t="s">
        <v>5</v>
      </c>
      <c r="D23" s="478" t="s">
        <v>61</v>
      </c>
      <c r="E23" s="497">
        <v>3173789.25</v>
      </c>
      <c r="F23" s="497">
        <v>2692595.5</v>
      </c>
      <c r="G23" s="497">
        <v>2765357</v>
      </c>
      <c r="H23" s="497">
        <v>2697625.75</v>
      </c>
      <c r="I23" s="497">
        <v>2757356.75</v>
      </c>
      <c r="J23" s="497">
        <v>2633494.25</v>
      </c>
      <c r="K23" s="497">
        <v>3317384.25</v>
      </c>
      <c r="L23" s="497">
        <v>3069904.25</v>
      </c>
      <c r="M23" s="497">
        <v>2712651</v>
      </c>
      <c r="N23" s="497">
        <v>2796353.5</v>
      </c>
      <c r="O23" s="497">
        <v>2725791</v>
      </c>
      <c r="P23" s="497">
        <v>2840776</v>
      </c>
      <c r="Q23" s="497">
        <v>3399670.75</v>
      </c>
      <c r="R23" s="497">
        <v>2954235</v>
      </c>
      <c r="S23" s="497">
        <v>2864899.25</v>
      </c>
      <c r="T23" s="497">
        <v>2848432</v>
      </c>
      <c r="U23" s="497">
        <v>2874675</v>
      </c>
      <c r="V23" s="497">
        <v>2827087.25</v>
      </c>
      <c r="W23" s="497">
        <v>3260640.25</v>
      </c>
      <c r="X23" s="497">
        <v>3245357.75</v>
      </c>
      <c r="Y23" s="497">
        <v>2775413.5</v>
      </c>
      <c r="Z23" s="497">
        <v>2858682.5</v>
      </c>
      <c r="AA23" s="497">
        <v>2772722.75</v>
      </c>
      <c r="AB23" s="497">
        <v>2905602.25</v>
      </c>
      <c r="AC23" s="497">
        <v>3239930.75</v>
      </c>
      <c r="AD23" s="497">
        <v>3033111</v>
      </c>
      <c r="AE23" s="497">
        <v>2999878</v>
      </c>
      <c r="AF23" s="497">
        <v>2872278.75</v>
      </c>
      <c r="AG23" s="497">
        <v>561731.88</v>
      </c>
      <c r="AH23" s="497">
        <v>3011480.75</v>
      </c>
      <c r="AI23" s="497">
        <v>3362163.75</v>
      </c>
      <c r="AJ23" s="497">
        <v>3298641.25</v>
      </c>
      <c r="AK23" s="497">
        <v>2860330.25</v>
      </c>
      <c r="AL23" s="497">
        <v>2961127.75</v>
      </c>
      <c r="AM23" s="497">
        <v>2905439.5</v>
      </c>
      <c r="AN23" s="497">
        <v>2814096.75</v>
      </c>
      <c r="AO23" s="497">
        <v>3434779.25</v>
      </c>
      <c r="AP23" s="497">
        <v>3275171.5</v>
      </c>
      <c r="AQ23" s="497">
        <v>3138053.25</v>
      </c>
      <c r="AR23" s="497">
        <v>2933402</v>
      </c>
      <c r="AS23" s="497">
        <v>3049772.75</v>
      </c>
      <c r="AT23" s="497">
        <v>3138834.25</v>
      </c>
      <c r="AU23" s="497">
        <v>3536983</v>
      </c>
      <c r="AV23" s="497">
        <v>3622522.75</v>
      </c>
      <c r="AW23" s="497">
        <v>3021261</v>
      </c>
      <c r="AX23" s="497">
        <v>3021109</v>
      </c>
      <c r="AY23" s="497">
        <v>3017540.25</v>
      </c>
      <c r="AZ23" s="497">
        <v>2896933.25</v>
      </c>
      <c r="BA23" s="497">
        <v>3593582.75</v>
      </c>
      <c r="BB23" s="497">
        <v>3310018.5</v>
      </c>
      <c r="BC23" s="497">
        <v>3155476.5</v>
      </c>
      <c r="BD23" s="497">
        <v>2947933.25</v>
      </c>
      <c r="BE23" s="497">
        <v>2936114</v>
      </c>
      <c r="BF23" s="497">
        <v>3146825</v>
      </c>
      <c r="BG23" s="497">
        <v>3453850</v>
      </c>
      <c r="BH23" s="497">
        <v>3629556.25</v>
      </c>
      <c r="BI23" s="497">
        <v>2830449</v>
      </c>
      <c r="BJ23" s="497">
        <v>3021370</v>
      </c>
      <c r="BK23" s="497">
        <v>3027423</v>
      </c>
      <c r="BL23" s="497">
        <v>2895877.75</v>
      </c>
      <c r="BM23" s="497">
        <v>3815195</v>
      </c>
      <c r="BN23" s="497">
        <v>3506098.25</v>
      </c>
      <c r="BO23" s="497">
        <v>3381096.25</v>
      </c>
      <c r="BP23" s="497">
        <v>3192676</v>
      </c>
      <c r="BQ23" s="497">
        <v>3262223.75</v>
      </c>
      <c r="BR23" s="497">
        <v>3429701.75</v>
      </c>
      <c r="BS23" s="497">
        <v>3978924.25</v>
      </c>
      <c r="BT23" s="497">
        <v>4062895</v>
      </c>
      <c r="BU23" s="497">
        <v>1568083.75</v>
      </c>
      <c r="BV23" s="497">
        <v>0</v>
      </c>
      <c r="BW23" s="497">
        <v>3345336.25</v>
      </c>
      <c r="BX23" s="497">
        <v>3604530.25</v>
      </c>
      <c r="BY23" s="497">
        <v>4310372.5</v>
      </c>
      <c r="BZ23" s="497">
        <v>4083368.5</v>
      </c>
      <c r="CA23" s="497">
        <v>4323851</v>
      </c>
      <c r="CB23" s="497">
        <v>4032328.5</v>
      </c>
      <c r="CC23" s="497">
        <v>4065925.25</v>
      </c>
      <c r="CD23" s="497">
        <v>4263410.5</v>
      </c>
      <c r="CE23" s="497">
        <v>5369234.5</v>
      </c>
      <c r="CF23" s="497">
        <v>5385707.5</v>
      </c>
      <c r="CG23" s="497">
        <v>4684676.5</v>
      </c>
      <c r="CH23" s="497">
        <v>4859789</v>
      </c>
      <c r="CI23" s="497">
        <v>4922988</v>
      </c>
      <c r="CJ23" s="497">
        <v>5022214.5</v>
      </c>
      <c r="CK23" s="497">
        <v>5617514.5</v>
      </c>
      <c r="CL23" s="497">
        <v>5417872.5</v>
      </c>
      <c r="CM23" s="497">
        <v>5587311</v>
      </c>
      <c r="CN23" s="497">
        <v>5246509.5</v>
      </c>
      <c r="CO23" s="497">
        <v>5243990</v>
      </c>
      <c r="CP23" s="497">
        <v>5759041.5</v>
      </c>
      <c r="CQ23" s="497">
        <v>7049745</v>
      </c>
      <c r="CR23" s="497">
        <v>6827234.5</v>
      </c>
      <c r="CS23" s="497">
        <v>5958635</v>
      </c>
      <c r="CT23" s="497">
        <v>5958891.5</v>
      </c>
      <c r="CU23" s="497">
        <v>5904341.5</v>
      </c>
      <c r="CV23" s="497">
        <v>6194275.5</v>
      </c>
      <c r="CW23" s="497">
        <v>6751229.5</v>
      </c>
      <c r="CX23" s="497">
        <v>6144278</v>
      </c>
      <c r="CY23" s="497">
        <v>6533239.5</v>
      </c>
      <c r="CZ23" s="497">
        <v>6221824</v>
      </c>
      <c r="DA23" s="497">
        <v>1113432.8799999999</v>
      </c>
      <c r="DB23" s="497">
        <v>6711031.5</v>
      </c>
      <c r="DC23" s="497">
        <v>7808323</v>
      </c>
      <c r="DD23" s="497">
        <v>7757128</v>
      </c>
      <c r="DE23" s="497">
        <v>6371741.5</v>
      </c>
      <c r="DF23" s="497">
        <v>6380132.5</v>
      </c>
      <c r="DG23" s="497">
        <v>6520147.5</v>
      </c>
      <c r="DH23" s="497">
        <v>6529322.5</v>
      </c>
      <c r="DI23" s="497">
        <v>6826954.5</v>
      </c>
      <c r="DJ23" s="497">
        <v>6220962.5</v>
      </c>
      <c r="DK23" s="497">
        <v>6896763</v>
      </c>
      <c r="DL23" s="497">
        <v>6170472.5</v>
      </c>
      <c r="DM23" s="497">
        <v>6262993</v>
      </c>
      <c r="DN23" s="497">
        <v>6812456</v>
      </c>
      <c r="DO23" s="497">
        <v>7855123</v>
      </c>
      <c r="DP23" s="497">
        <v>8019284</v>
      </c>
      <c r="DQ23" s="497">
        <v>6731662.5</v>
      </c>
      <c r="DR23" s="497">
        <v>6581287</v>
      </c>
      <c r="DS23" s="497">
        <v>6694918</v>
      </c>
      <c r="DT23" s="497">
        <v>6636993.5</v>
      </c>
      <c r="DU23" s="497">
        <v>7020849</v>
      </c>
      <c r="DV23" s="497">
        <v>6380841.5</v>
      </c>
      <c r="DW23" s="497">
        <v>6915313.5</v>
      </c>
      <c r="DX23" s="497">
        <v>6421790</v>
      </c>
      <c r="DY23" s="497">
        <v>6555674</v>
      </c>
      <c r="DZ23" s="497">
        <v>6912701</v>
      </c>
      <c r="EA23" s="497">
        <v>7808724.5</v>
      </c>
      <c r="EB23" s="497">
        <v>7837003.5</v>
      </c>
      <c r="EC23" s="497">
        <v>6516870.5</v>
      </c>
      <c r="ED23" s="497">
        <v>6606871.5</v>
      </c>
      <c r="EE23" s="497">
        <v>6699619.5</v>
      </c>
      <c r="EF23" s="497">
        <v>6387145.5</v>
      </c>
      <c r="EG23" s="497">
        <v>6996157</v>
      </c>
      <c r="EH23" s="497">
        <v>6761686</v>
      </c>
      <c r="EI23" s="497">
        <v>6877026.5</v>
      </c>
      <c r="EJ23" s="497">
        <v>5761669.5</v>
      </c>
      <c r="EK23" s="497">
        <v>1352092.75</v>
      </c>
      <c r="EL23" s="497">
        <v>6662769</v>
      </c>
      <c r="EM23" s="497">
        <v>8032353</v>
      </c>
      <c r="EN23" s="497">
        <v>8147679</v>
      </c>
      <c r="EO23" s="497">
        <v>6959918.5</v>
      </c>
      <c r="EP23" s="497">
        <v>6925133</v>
      </c>
      <c r="EQ23" s="497">
        <v>6674786</v>
      </c>
      <c r="ER23" s="497">
        <v>6742679.5</v>
      </c>
      <c r="ES23" s="497">
        <v>7306686</v>
      </c>
      <c r="ET23" s="497">
        <v>6642399.5</v>
      </c>
      <c r="EU23" s="497">
        <v>7070177</v>
      </c>
      <c r="EV23" s="497">
        <v>6594183</v>
      </c>
      <c r="EW23" s="497">
        <v>6711165</v>
      </c>
      <c r="EX23" s="497">
        <v>7043526.5</v>
      </c>
      <c r="EY23" s="497">
        <v>8290104</v>
      </c>
      <c r="EZ23" s="497">
        <v>8280339.5</v>
      </c>
      <c r="FA23" s="497">
        <v>7163027.5</v>
      </c>
      <c r="FB23" s="497">
        <v>7242616.5</v>
      </c>
      <c r="FC23" s="497">
        <v>6956547</v>
      </c>
      <c r="FD23" s="497">
        <v>6988931.5</v>
      </c>
      <c r="FE23" s="497">
        <v>7549090.5</v>
      </c>
      <c r="FF23" s="497">
        <v>6931185</v>
      </c>
      <c r="FG23" s="497">
        <v>7492009</v>
      </c>
      <c r="FH23" s="497">
        <v>6825127.5</v>
      </c>
      <c r="FI23" s="497">
        <v>6938463.5</v>
      </c>
      <c r="FJ23" s="497">
        <v>7347232</v>
      </c>
      <c r="FK23" s="497">
        <v>8562519</v>
      </c>
      <c r="FL23" s="497">
        <v>8420347</v>
      </c>
      <c r="FM23" s="497">
        <v>7582343.5</v>
      </c>
      <c r="FN23" s="497">
        <v>7566103</v>
      </c>
      <c r="FO23" s="497">
        <v>7283893</v>
      </c>
      <c r="FP23" s="497">
        <v>7467648</v>
      </c>
      <c r="FQ23" s="497">
        <v>7838617.5</v>
      </c>
      <c r="FR23" s="497">
        <v>7149466.5</v>
      </c>
      <c r="FS23" s="497">
        <v>7851272.5</v>
      </c>
      <c r="FT23" s="497">
        <v>524486.68999999994</v>
      </c>
      <c r="FU23" s="497">
        <v>2209095.25</v>
      </c>
      <c r="FV23" s="497">
        <v>7701839.5</v>
      </c>
      <c r="FW23" s="497">
        <v>8810299</v>
      </c>
      <c r="FX23" s="497">
        <v>8741785</v>
      </c>
      <c r="FY23" s="497">
        <v>7846917</v>
      </c>
      <c r="FZ23" s="497">
        <v>7729381.5</v>
      </c>
      <c r="GA23" s="497">
        <v>7744704.5</v>
      </c>
      <c r="GB23" s="497">
        <v>7836334.5</v>
      </c>
    </row>
    <row r="24" spans="1:184">
      <c r="B24" s="461"/>
      <c r="C24" s="662" t="s">
        <v>6</v>
      </c>
      <c r="D24" s="478" t="s">
        <v>61</v>
      </c>
      <c r="E24" s="497">
        <v>3244415.75</v>
      </c>
      <c r="F24" s="497">
        <v>2793538.75</v>
      </c>
      <c r="G24" s="497">
        <v>2883131</v>
      </c>
      <c r="H24" s="497">
        <v>2816371.5</v>
      </c>
      <c r="I24" s="497">
        <v>2888427.5</v>
      </c>
      <c r="J24" s="497">
        <v>2739576</v>
      </c>
      <c r="K24" s="497">
        <v>3409478.25</v>
      </c>
      <c r="L24" s="497">
        <v>3158472.25</v>
      </c>
      <c r="M24" s="497">
        <v>2826597</v>
      </c>
      <c r="N24" s="497">
        <v>2910085.25</v>
      </c>
      <c r="O24" s="497">
        <v>2823554</v>
      </c>
      <c r="P24" s="497">
        <v>2961645.5</v>
      </c>
      <c r="Q24" s="497">
        <v>3531029</v>
      </c>
      <c r="R24" s="497">
        <v>3071835.75</v>
      </c>
      <c r="S24" s="497">
        <v>2962804.5</v>
      </c>
      <c r="T24" s="497">
        <v>424814.16</v>
      </c>
      <c r="U24" s="497">
        <v>561924.88</v>
      </c>
      <c r="V24" s="497">
        <v>2990755.5</v>
      </c>
      <c r="W24" s="497">
        <v>3383825.75</v>
      </c>
      <c r="X24" s="497">
        <v>3267875</v>
      </c>
      <c r="Y24" s="497">
        <v>2919052</v>
      </c>
      <c r="Z24" s="497">
        <v>2978805.5</v>
      </c>
      <c r="AA24" s="497">
        <v>2919958.75</v>
      </c>
      <c r="AB24" s="497">
        <v>2985538.25</v>
      </c>
      <c r="AC24" s="497">
        <v>3436401</v>
      </c>
      <c r="AD24" s="497">
        <v>3094153.75</v>
      </c>
      <c r="AE24" s="497">
        <v>3117884.25</v>
      </c>
      <c r="AF24" s="497">
        <v>2996418.25</v>
      </c>
      <c r="AG24" s="497">
        <v>3055115.25</v>
      </c>
      <c r="AH24" s="497">
        <v>3104259</v>
      </c>
      <c r="AI24" s="497">
        <v>3530803.25</v>
      </c>
      <c r="AJ24" s="497">
        <v>3428050</v>
      </c>
      <c r="AK24" s="497">
        <v>3005876.75</v>
      </c>
      <c r="AL24" s="497">
        <v>3115992.5</v>
      </c>
      <c r="AM24" s="497">
        <v>3045657.5</v>
      </c>
      <c r="AN24" s="497">
        <v>3000680</v>
      </c>
      <c r="AO24" s="497">
        <v>3553531.25</v>
      </c>
      <c r="AP24" s="497">
        <v>3396450</v>
      </c>
      <c r="AQ24" s="497">
        <v>3307031.25</v>
      </c>
      <c r="AR24" s="497">
        <v>3114032.75</v>
      </c>
      <c r="AS24" s="497">
        <v>3215188.5</v>
      </c>
      <c r="AT24" s="497">
        <v>3263017.25</v>
      </c>
      <c r="AU24" s="497">
        <v>3639640</v>
      </c>
      <c r="AV24" s="497">
        <v>3752020</v>
      </c>
      <c r="AW24" s="497">
        <v>3108624.5</v>
      </c>
      <c r="AX24" s="497">
        <v>3177005</v>
      </c>
      <c r="AY24" s="497">
        <v>3191042.25</v>
      </c>
      <c r="AZ24" s="497">
        <v>3042030.5</v>
      </c>
      <c r="BA24" s="497">
        <v>3690599.75</v>
      </c>
      <c r="BB24" s="497">
        <v>3399522.5</v>
      </c>
      <c r="BC24" s="497">
        <v>3299604.25</v>
      </c>
      <c r="BD24" s="497">
        <v>2834323.75</v>
      </c>
      <c r="BE24" s="497">
        <v>444148.72</v>
      </c>
      <c r="BF24" s="497">
        <v>3207230.25</v>
      </c>
      <c r="BG24" s="497">
        <v>3608969.75</v>
      </c>
      <c r="BH24" s="497">
        <v>3755273.25</v>
      </c>
      <c r="BI24" s="497">
        <v>2974648</v>
      </c>
      <c r="BJ24" s="497">
        <v>3111167.25</v>
      </c>
      <c r="BK24" s="497">
        <v>3133437.5</v>
      </c>
      <c r="BL24" s="497">
        <v>3056244.75</v>
      </c>
      <c r="BM24" s="497">
        <v>3906926.5</v>
      </c>
      <c r="BN24" s="497">
        <v>3611904.25</v>
      </c>
      <c r="BO24" s="497">
        <v>3424663.75</v>
      </c>
      <c r="BP24" s="497">
        <v>3215955.5</v>
      </c>
      <c r="BQ24" s="497">
        <v>3408122</v>
      </c>
      <c r="BR24" s="497">
        <v>3531478.5</v>
      </c>
      <c r="BS24" s="497">
        <v>4147035.5</v>
      </c>
      <c r="BT24" s="497">
        <v>4191780.25</v>
      </c>
      <c r="BU24" s="497">
        <v>3443733.5</v>
      </c>
      <c r="BV24" s="497">
        <v>3531629.5</v>
      </c>
      <c r="BW24" s="497">
        <v>3684516</v>
      </c>
      <c r="BX24" s="497">
        <v>3669828.75</v>
      </c>
      <c r="BY24" s="497">
        <v>4390708</v>
      </c>
      <c r="BZ24" s="497">
        <v>4161530.75</v>
      </c>
      <c r="CA24" s="497">
        <v>4396901</v>
      </c>
      <c r="CB24" s="497">
        <v>4149141.5</v>
      </c>
      <c r="CC24" s="497">
        <v>4186551.5</v>
      </c>
      <c r="CD24" s="497">
        <v>4367010.5</v>
      </c>
      <c r="CE24" s="497">
        <v>5482772</v>
      </c>
      <c r="CF24" s="497">
        <v>5549247</v>
      </c>
      <c r="CG24" s="497">
        <v>4726265.5</v>
      </c>
      <c r="CH24" s="497">
        <v>4975183</v>
      </c>
      <c r="CI24" s="497">
        <v>5014340</v>
      </c>
      <c r="CJ24" s="497">
        <v>5170614.5</v>
      </c>
      <c r="CK24" s="497">
        <v>5765176</v>
      </c>
      <c r="CL24" s="497">
        <v>5533218.5</v>
      </c>
      <c r="CM24" s="497">
        <v>5681582.5</v>
      </c>
      <c r="CN24" s="497">
        <v>4340832.5</v>
      </c>
      <c r="CO24" s="497">
        <v>1974363.12</v>
      </c>
      <c r="CP24" s="497">
        <v>5851376</v>
      </c>
      <c r="CQ24" s="497">
        <v>6953095.5</v>
      </c>
      <c r="CR24" s="497">
        <v>6895090</v>
      </c>
      <c r="CS24" s="497">
        <v>6150488</v>
      </c>
      <c r="CT24" s="497">
        <v>6268848.5</v>
      </c>
      <c r="CU24" s="497">
        <v>6055834</v>
      </c>
      <c r="CV24" s="497">
        <v>6342588.5</v>
      </c>
      <c r="CW24" s="497">
        <v>6773984.5</v>
      </c>
      <c r="CX24" s="497">
        <v>6293925.5</v>
      </c>
      <c r="CY24" s="497">
        <v>6792469</v>
      </c>
      <c r="CZ24" s="497">
        <v>6414150</v>
      </c>
      <c r="DA24" s="497">
        <v>6279590.5</v>
      </c>
      <c r="DB24" s="497">
        <v>6979654</v>
      </c>
      <c r="DC24" s="497">
        <v>7771520</v>
      </c>
      <c r="DD24" s="497">
        <v>8115719</v>
      </c>
      <c r="DE24" s="497">
        <v>6559689</v>
      </c>
      <c r="DF24" s="497">
        <v>6507499.5</v>
      </c>
      <c r="DG24" s="497">
        <v>6497162</v>
      </c>
      <c r="DH24" s="497">
        <v>6568990.5</v>
      </c>
      <c r="DI24" s="497">
        <v>7049407</v>
      </c>
      <c r="DJ24" s="497">
        <v>6481766</v>
      </c>
      <c r="DK24" s="497">
        <v>6900322.5</v>
      </c>
      <c r="DL24" s="497">
        <v>6434859</v>
      </c>
      <c r="DM24" s="497">
        <v>6359150</v>
      </c>
      <c r="DN24" s="497">
        <v>7109500.5</v>
      </c>
      <c r="DO24" s="497">
        <v>7949746.5</v>
      </c>
      <c r="DP24" s="497">
        <v>8057748.5</v>
      </c>
      <c r="DQ24" s="497">
        <v>6668746</v>
      </c>
      <c r="DR24" s="497">
        <v>6891867</v>
      </c>
      <c r="DS24" s="497">
        <v>6760627.5</v>
      </c>
      <c r="DT24" s="497">
        <v>6738878</v>
      </c>
      <c r="DU24" s="497">
        <v>7250438.5</v>
      </c>
      <c r="DV24" s="497">
        <v>6604623</v>
      </c>
      <c r="DW24" s="497">
        <v>6933602</v>
      </c>
      <c r="DX24" s="497">
        <v>3067045.25</v>
      </c>
      <c r="DY24" s="497">
        <v>0</v>
      </c>
      <c r="DZ24" s="497">
        <v>6578745.5</v>
      </c>
      <c r="EA24" s="497">
        <v>7857422.5</v>
      </c>
      <c r="EB24" s="497">
        <v>8063648</v>
      </c>
      <c r="EC24" s="497">
        <v>6774570</v>
      </c>
      <c r="ED24" s="497">
        <v>6763331.5</v>
      </c>
      <c r="EE24" s="497">
        <v>6829420.5</v>
      </c>
      <c r="EF24" s="497">
        <v>6675812</v>
      </c>
      <c r="EG24" s="497">
        <v>7131509</v>
      </c>
      <c r="EH24" s="497">
        <v>7004652.5</v>
      </c>
      <c r="EI24" s="497">
        <v>7010764</v>
      </c>
      <c r="EJ24" s="497">
        <v>6684757.5</v>
      </c>
      <c r="EK24" s="497">
        <v>6816845.5</v>
      </c>
      <c r="EL24" s="497">
        <v>6785382</v>
      </c>
      <c r="EM24" s="497">
        <v>8308855.5</v>
      </c>
      <c r="EN24" s="497">
        <v>8211503</v>
      </c>
      <c r="EO24" s="497">
        <v>7027763</v>
      </c>
      <c r="EP24" s="497">
        <v>7095984.5</v>
      </c>
      <c r="EQ24" s="497">
        <v>6805194</v>
      </c>
      <c r="ER24" s="497">
        <v>6950775</v>
      </c>
      <c r="ES24" s="497">
        <v>7494072.5</v>
      </c>
      <c r="ET24" s="497">
        <v>6867288</v>
      </c>
      <c r="EU24" s="497">
        <v>7326539</v>
      </c>
      <c r="EV24" s="497">
        <v>6805428</v>
      </c>
      <c r="EW24" s="497">
        <v>6960747</v>
      </c>
      <c r="EX24" s="497">
        <v>6961253.5</v>
      </c>
      <c r="EY24" s="497">
        <v>8239863.5</v>
      </c>
      <c r="EZ24" s="497">
        <v>8300986</v>
      </c>
      <c r="FA24" s="497">
        <v>7287397.5</v>
      </c>
      <c r="FB24" s="497">
        <v>7397156.5</v>
      </c>
      <c r="FC24" s="497">
        <v>6929981.5</v>
      </c>
      <c r="FD24" s="497">
        <v>7174105</v>
      </c>
      <c r="FE24" s="497">
        <v>7704117</v>
      </c>
      <c r="FF24" s="497">
        <v>7069294.5</v>
      </c>
      <c r="FG24" s="497">
        <v>7696458</v>
      </c>
      <c r="FH24" s="497">
        <v>745805.38</v>
      </c>
      <c r="FI24" s="497">
        <v>6894529.5</v>
      </c>
      <c r="FJ24" s="497">
        <v>7491348</v>
      </c>
      <c r="FK24" s="497">
        <v>8750102</v>
      </c>
      <c r="FL24" s="497">
        <v>8565494</v>
      </c>
      <c r="FM24" s="497">
        <v>7826607</v>
      </c>
      <c r="FN24" s="497">
        <v>7734640.5</v>
      </c>
      <c r="FO24" s="497">
        <v>7384055.5</v>
      </c>
      <c r="FP24" s="497">
        <v>7652720.5</v>
      </c>
      <c r="FQ24" s="497">
        <v>8024332</v>
      </c>
      <c r="FR24" s="497">
        <v>7390759</v>
      </c>
      <c r="FS24" s="497">
        <v>8060736.5</v>
      </c>
      <c r="FT24" s="497">
        <v>7549528</v>
      </c>
      <c r="FU24" s="497">
        <v>7490833</v>
      </c>
      <c r="FV24" s="497">
        <v>8014227.5</v>
      </c>
      <c r="FW24" s="497">
        <v>9144362</v>
      </c>
      <c r="FX24" s="497">
        <v>9092351</v>
      </c>
      <c r="FY24" s="497">
        <v>7864826.5</v>
      </c>
      <c r="FZ24" s="497">
        <v>7979177.5</v>
      </c>
      <c r="GA24" s="497">
        <v>7935230</v>
      </c>
      <c r="GB24" s="497">
        <v>8025737.5</v>
      </c>
    </row>
    <row r="25" spans="1:184">
      <c r="B25" s="461"/>
      <c r="C25" s="662" t="s">
        <v>7</v>
      </c>
      <c r="D25" s="478" t="s">
        <v>61</v>
      </c>
      <c r="E25" s="497">
        <v>4966191.5</v>
      </c>
      <c r="F25" s="497">
        <v>4349244.5</v>
      </c>
      <c r="G25" s="497">
        <v>4342216.5</v>
      </c>
      <c r="H25" s="497">
        <v>4211884.5</v>
      </c>
      <c r="I25" s="497">
        <v>4315616.5</v>
      </c>
      <c r="J25" s="497">
        <v>4271450</v>
      </c>
      <c r="K25" s="497">
        <v>5420127.5</v>
      </c>
      <c r="L25" s="497">
        <v>4987624</v>
      </c>
      <c r="M25" s="497">
        <v>4075087.5</v>
      </c>
      <c r="N25" s="497">
        <v>4253487.5</v>
      </c>
      <c r="O25" s="497">
        <v>4087560.25</v>
      </c>
      <c r="P25" s="497">
        <v>4601080</v>
      </c>
      <c r="Q25" s="497">
        <v>5364024</v>
      </c>
      <c r="R25" s="497">
        <v>4736104.5</v>
      </c>
      <c r="S25" s="497">
        <v>2080160.25</v>
      </c>
      <c r="T25" s="497">
        <v>3414962.5</v>
      </c>
      <c r="U25" s="497">
        <v>4505864</v>
      </c>
      <c r="V25" s="497">
        <v>4598077.5</v>
      </c>
      <c r="W25" s="497">
        <v>5381696.5</v>
      </c>
      <c r="X25" s="497">
        <v>5270316.5</v>
      </c>
      <c r="Y25" s="497">
        <v>4217726.5</v>
      </c>
      <c r="Z25" s="497">
        <v>4269876</v>
      </c>
      <c r="AA25" s="497">
        <v>4138204.25</v>
      </c>
      <c r="AB25" s="497">
        <v>4625690</v>
      </c>
      <c r="AC25" s="497">
        <v>5189682</v>
      </c>
      <c r="AD25" s="497">
        <v>4809484</v>
      </c>
      <c r="AE25" s="497">
        <v>4747627.5</v>
      </c>
      <c r="AF25" s="497">
        <v>4448538.5</v>
      </c>
      <c r="AG25" s="497">
        <v>4471481</v>
      </c>
      <c r="AH25" s="497">
        <v>4919264</v>
      </c>
      <c r="AI25" s="497">
        <v>5628210</v>
      </c>
      <c r="AJ25" s="497">
        <v>5473297.5</v>
      </c>
      <c r="AK25" s="497">
        <v>4333108.5</v>
      </c>
      <c r="AL25" s="497">
        <v>4471412</v>
      </c>
      <c r="AM25" s="497">
        <v>4392853</v>
      </c>
      <c r="AN25" s="497">
        <v>4567824</v>
      </c>
      <c r="AO25" s="497">
        <v>5391426</v>
      </c>
      <c r="AP25" s="497">
        <v>5191255</v>
      </c>
      <c r="AQ25" s="497">
        <v>678637.38</v>
      </c>
      <c r="AR25" s="497">
        <v>451394</v>
      </c>
      <c r="AS25" s="497">
        <v>4722263</v>
      </c>
      <c r="AT25" s="497">
        <v>5060221.5</v>
      </c>
      <c r="AU25" s="497">
        <v>5765550</v>
      </c>
      <c r="AV25" s="497">
        <v>5888900</v>
      </c>
      <c r="AW25" s="497">
        <v>4542896</v>
      </c>
      <c r="AX25" s="497">
        <v>4592561.5</v>
      </c>
      <c r="AY25" s="497">
        <v>4521033</v>
      </c>
      <c r="AZ25" s="497">
        <v>4695949</v>
      </c>
      <c r="BA25" s="497">
        <v>5715991</v>
      </c>
      <c r="BB25" s="497">
        <v>5284919</v>
      </c>
      <c r="BC25" s="497">
        <v>5134246</v>
      </c>
      <c r="BD25" s="497">
        <v>4673309.5</v>
      </c>
      <c r="BE25" s="497">
        <v>4865320</v>
      </c>
      <c r="BF25" s="497">
        <v>5321730.5</v>
      </c>
      <c r="BG25" s="497">
        <v>5946158</v>
      </c>
      <c r="BH25" s="497">
        <v>6081892</v>
      </c>
      <c r="BI25" s="497">
        <v>4580630.5</v>
      </c>
      <c r="BJ25" s="497">
        <v>4744690.5</v>
      </c>
      <c r="BK25" s="497">
        <v>4653600</v>
      </c>
      <c r="BL25" s="497">
        <v>4969570</v>
      </c>
      <c r="BM25" s="497">
        <v>6013029</v>
      </c>
      <c r="BN25" s="497">
        <v>5584720</v>
      </c>
      <c r="BO25" s="497">
        <v>2805983.5</v>
      </c>
      <c r="BP25" s="497">
        <v>4052455.75</v>
      </c>
      <c r="BQ25" s="497">
        <v>5250907.5</v>
      </c>
      <c r="BR25" s="497">
        <v>5771965.5</v>
      </c>
      <c r="BS25" s="497">
        <v>6707008.5</v>
      </c>
      <c r="BT25" s="497">
        <v>6801506</v>
      </c>
      <c r="BU25" s="497">
        <v>5206370</v>
      </c>
      <c r="BV25" s="497">
        <v>5418698.5</v>
      </c>
      <c r="BW25" s="497">
        <v>5448690.5</v>
      </c>
      <c r="BX25" s="497">
        <v>5949343</v>
      </c>
      <c r="BY25" s="497">
        <v>6908765</v>
      </c>
      <c r="BZ25" s="497">
        <v>6462360.5</v>
      </c>
      <c r="CA25" s="497">
        <v>6582068.5</v>
      </c>
      <c r="CB25" s="497">
        <v>6304911</v>
      </c>
      <c r="CC25" s="497">
        <v>6489975</v>
      </c>
      <c r="CD25" s="497">
        <v>7004952</v>
      </c>
      <c r="CE25" s="497">
        <v>8838836</v>
      </c>
      <c r="CF25" s="497">
        <v>8935775</v>
      </c>
      <c r="CG25" s="497">
        <v>7161700</v>
      </c>
      <c r="CH25" s="497">
        <v>7384535.5</v>
      </c>
      <c r="CI25" s="497">
        <v>7476906</v>
      </c>
      <c r="CJ25" s="497">
        <v>8331084</v>
      </c>
      <c r="CK25" s="497">
        <v>8982356</v>
      </c>
      <c r="CL25" s="497">
        <v>8577217</v>
      </c>
      <c r="CM25" s="497">
        <v>7703504.5</v>
      </c>
      <c r="CN25" s="497">
        <v>3525895.25</v>
      </c>
      <c r="CO25" s="497">
        <v>8340060</v>
      </c>
      <c r="CP25" s="497">
        <v>9419347</v>
      </c>
      <c r="CQ25" s="497">
        <v>11316428</v>
      </c>
      <c r="CR25" s="497">
        <v>11164493</v>
      </c>
      <c r="CS25" s="497">
        <v>9091970</v>
      </c>
      <c r="CT25" s="497">
        <v>9217045</v>
      </c>
      <c r="CU25" s="497">
        <v>8963080</v>
      </c>
      <c r="CV25" s="497">
        <v>10278307</v>
      </c>
      <c r="CW25" s="497">
        <v>10557906</v>
      </c>
      <c r="CX25" s="497">
        <v>9866499</v>
      </c>
      <c r="CY25" s="497">
        <v>10355515</v>
      </c>
      <c r="CZ25" s="497">
        <v>9801640</v>
      </c>
      <c r="DA25" s="497">
        <v>9525496</v>
      </c>
      <c r="DB25" s="497">
        <v>11097134</v>
      </c>
      <c r="DC25" s="497">
        <v>12847528</v>
      </c>
      <c r="DD25" s="497">
        <v>12725865</v>
      </c>
      <c r="DE25" s="497">
        <v>9835914</v>
      </c>
      <c r="DF25" s="497">
        <v>9702681</v>
      </c>
      <c r="DG25" s="497">
        <v>9782391</v>
      </c>
      <c r="DH25" s="497">
        <v>10810948</v>
      </c>
      <c r="DI25" s="497">
        <v>11069145</v>
      </c>
      <c r="DJ25" s="497">
        <v>10119180</v>
      </c>
      <c r="DK25" s="497">
        <v>10594641</v>
      </c>
      <c r="DL25" s="497">
        <v>2830048.5</v>
      </c>
      <c r="DM25" s="497">
        <v>9816879</v>
      </c>
      <c r="DN25" s="497">
        <v>11252401</v>
      </c>
      <c r="DO25" s="497">
        <v>12792425</v>
      </c>
      <c r="DP25" s="497">
        <v>13015114</v>
      </c>
      <c r="DQ25" s="497">
        <v>10123150</v>
      </c>
      <c r="DR25" s="497">
        <v>10038324</v>
      </c>
      <c r="DS25" s="497">
        <v>10247060</v>
      </c>
      <c r="DT25" s="497">
        <v>10844179</v>
      </c>
      <c r="DU25" s="497">
        <v>11283750</v>
      </c>
      <c r="DV25" s="497">
        <v>10272253</v>
      </c>
      <c r="DW25" s="497">
        <v>10838010</v>
      </c>
      <c r="DX25" s="497">
        <v>9766029</v>
      </c>
      <c r="DY25" s="497">
        <v>10257141</v>
      </c>
      <c r="DZ25" s="497">
        <v>11465029</v>
      </c>
      <c r="EA25" s="497">
        <v>12803502</v>
      </c>
      <c r="EB25" s="497">
        <v>12860047</v>
      </c>
      <c r="EC25" s="497">
        <v>10057535</v>
      </c>
      <c r="ED25" s="497">
        <v>10261997</v>
      </c>
      <c r="EE25" s="497">
        <v>10158614</v>
      </c>
      <c r="EF25" s="497">
        <v>10788773</v>
      </c>
      <c r="EG25" s="497">
        <v>11415626</v>
      </c>
      <c r="EH25" s="497">
        <v>10950532</v>
      </c>
      <c r="EI25" s="497">
        <v>407584.62</v>
      </c>
      <c r="EJ25" s="497">
        <v>1985711</v>
      </c>
      <c r="EK25" s="497">
        <v>10249538</v>
      </c>
      <c r="EL25" s="497">
        <v>11009307</v>
      </c>
      <c r="EM25" s="497">
        <v>13191728</v>
      </c>
      <c r="EN25" s="497">
        <v>13437302</v>
      </c>
      <c r="EO25" s="497">
        <v>10447944</v>
      </c>
      <c r="EP25" s="497">
        <v>10440037</v>
      </c>
      <c r="EQ25" s="497">
        <v>10213231</v>
      </c>
      <c r="ER25" s="497">
        <v>11150963</v>
      </c>
      <c r="ES25" s="497">
        <v>11845620</v>
      </c>
      <c r="ET25" s="497">
        <v>10754251</v>
      </c>
      <c r="EU25" s="497">
        <v>11055452</v>
      </c>
      <c r="EV25" s="497">
        <v>10383726</v>
      </c>
      <c r="EW25" s="497">
        <v>10604741</v>
      </c>
      <c r="EX25" s="497">
        <v>11509968</v>
      </c>
      <c r="EY25" s="497">
        <v>13689866</v>
      </c>
      <c r="EZ25" s="497">
        <v>13264455</v>
      </c>
      <c r="FA25" s="497">
        <v>10796520</v>
      </c>
      <c r="FB25" s="497">
        <v>10964406</v>
      </c>
      <c r="FC25" s="497">
        <v>10266778</v>
      </c>
      <c r="FD25" s="497">
        <v>11743113</v>
      </c>
      <c r="FE25" s="497">
        <v>12227343</v>
      </c>
      <c r="FF25" s="497">
        <v>11141590</v>
      </c>
      <c r="FG25" s="497">
        <v>4970802.5</v>
      </c>
      <c r="FH25" s="497">
        <v>9626077</v>
      </c>
      <c r="FI25" s="497">
        <v>10889496</v>
      </c>
      <c r="FJ25" s="497">
        <v>12303910</v>
      </c>
      <c r="FK25" s="497">
        <v>14382457</v>
      </c>
      <c r="FL25" s="497">
        <v>14033540</v>
      </c>
      <c r="FM25" s="497">
        <v>11361074</v>
      </c>
      <c r="FN25" s="497">
        <v>11352900</v>
      </c>
      <c r="FO25" s="497">
        <v>10787095</v>
      </c>
      <c r="FP25" s="497">
        <v>12308166</v>
      </c>
      <c r="FQ25" s="497">
        <v>12425881</v>
      </c>
      <c r="FR25" s="497">
        <v>11686870</v>
      </c>
      <c r="FS25" s="497">
        <v>12218217</v>
      </c>
      <c r="FT25" s="497">
        <v>11540567</v>
      </c>
      <c r="FU25" s="497">
        <v>11491023</v>
      </c>
      <c r="FV25" s="497">
        <v>12938351</v>
      </c>
      <c r="FW25" s="497">
        <v>14270229</v>
      </c>
      <c r="FX25" s="497">
        <v>14553413</v>
      </c>
      <c r="FY25" s="497">
        <v>11703520</v>
      </c>
      <c r="FZ25" s="497">
        <v>11491809</v>
      </c>
      <c r="GA25" s="497">
        <v>11649770</v>
      </c>
      <c r="GB25" s="497">
        <v>13056812</v>
      </c>
    </row>
    <row r="26" spans="1:184">
      <c r="B26" s="461"/>
      <c r="C26" s="662" t="s">
        <v>8</v>
      </c>
      <c r="D26" s="478" t="s">
        <v>61</v>
      </c>
      <c r="E26" s="497">
        <v>4804949.5</v>
      </c>
      <c r="F26" s="497">
        <v>4176834.75</v>
      </c>
      <c r="G26" s="497">
        <v>4217684</v>
      </c>
      <c r="H26" s="497">
        <v>4052752.25</v>
      </c>
      <c r="I26" s="497">
        <v>4120569.5</v>
      </c>
      <c r="J26" s="497">
        <v>4140874.25</v>
      </c>
      <c r="K26" s="497">
        <v>5259115</v>
      </c>
      <c r="L26" s="497">
        <v>4784743</v>
      </c>
      <c r="M26" s="497">
        <v>3958641</v>
      </c>
      <c r="N26" s="497">
        <v>4122612.75</v>
      </c>
      <c r="O26" s="497">
        <v>3950729</v>
      </c>
      <c r="P26" s="497">
        <v>4433011.5</v>
      </c>
      <c r="Q26" s="497">
        <v>5205886</v>
      </c>
      <c r="R26" s="497">
        <v>4562286.5</v>
      </c>
      <c r="S26" s="497">
        <v>4425818</v>
      </c>
      <c r="T26" s="497">
        <v>4361465.5</v>
      </c>
      <c r="U26" s="497">
        <v>4325891</v>
      </c>
      <c r="V26" s="497">
        <v>4403290</v>
      </c>
      <c r="W26" s="497">
        <v>5193895</v>
      </c>
      <c r="X26" s="497">
        <v>5160176</v>
      </c>
      <c r="Y26" s="497">
        <v>4062138.75</v>
      </c>
      <c r="Z26" s="497">
        <v>4187608.75</v>
      </c>
      <c r="AA26" s="497">
        <v>4026537</v>
      </c>
      <c r="AB26" s="497">
        <v>4503726.5</v>
      </c>
      <c r="AC26" s="497">
        <v>4987746.5</v>
      </c>
      <c r="AD26" s="497">
        <v>4616992</v>
      </c>
      <c r="AE26" s="497">
        <v>4594155.5</v>
      </c>
      <c r="AF26" s="497">
        <v>1479889</v>
      </c>
      <c r="AG26" s="497">
        <v>4211936</v>
      </c>
      <c r="AH26" s="497">
        <v>4713735</v>
      </c>
      <c r="AI26" s="497">
        <v>5460061</v>
      </c>
      <c r="AJ26" s="497">
        <v>5278771</v>
      </c>
      <c r="AK26" s="497">
        <v>4177751.25</v>
      </c>
      <c r="AL26" s="497">
        <v>4341485.5</v>
      </c>
      <c r="AM26" s="497">
        <v>4230157.5</v>
      </c>
      <c r="AN26" s="497">
        <v>4429081.5</v>
      </c>
      <c r="AO26" s="497">
        <v>5166170.5</v>
      </c>
      <c r="AP26" s="497">
        <v>4990437.5</v>
      </c>
      <c r="AQ26" s="497">
        <v>4788137.5</v>
      </c>
      <c r="AR26" s="497">
        <v>4412825</v>
      </c>
      <c r="AS26" s="497">
        <v>4565842</v>
      </c>
      <c r="AT26" s="497">
        <v>4961921.5</v>
      </c>
      <c r="AU26" s="497">
        <v>5524998</v>
      </c>
      <c r="AV26" s="497">
        <v>5715480</v>
      </c>
      <c r="AW26" s="497">
        <v>4398391</v>
      </c>
      <c r="AX26" s="497">
        <v>4443839</v>
      </c>
      <c r="AY26" s="497">
        <v>4417361</v>
      </c>
      <c r="AZ26" s="497">
        <v>4560965</v>
      </c>
      <c r="BA26" s="497">
        <v>5482322.5</v>
      </c>
      <c r="BB26" s="497">
        <v>5082907.5</v>
      </c>
      <c r="BC26" s="497">
        <v>2733829.25</v>
      </c>
      <c r="BD26" s="497">
        <v>3429467.75</v>
      </c>
      <c r="BE26" s="497">
        <v>4679494.5</v>
      </c>
      <c r="BF26" s="497">
        <v>5076698</v>
      </c>
      <c r="BG26" s="497">
        <v>5681233</v>
      </c>
      <c r="BH26" s="497">
        <v>5884519</v>
      </c>
      <c r="BI26" s="497">
        <v>4420325.5</v>
      </c>
      <c r="BJ26" s="497">
        <v>4583746.5</v>
      </c>
      <c r="BK26" s="497">
        <v>4504465.5</v>
      </c>
      <c r="BL26" s="497">
        <v>4787434.5</v>
      </c>
      <c r="BM26" s="497">
        <v>5800846.5</v>
      </c>
      <c r="BN26" s="497">
        <v>5351580.5</v>
      </c>
      <c r="BO26" s="497">
        <v>5213661.5</v>
      </c>
      <c r="BP26" s="497">
        <v>4937129</v>
      </c>
      <c r="BQ26" s="497">
        <v>5064350.5</v>
      </c>
      <c r="BR26" s="497">
        <v>5546278.5</v>
      </c>
      <c r="BS26" s="497">
        <v>6501868.5</v>
      </c>
      <c r="BT26" s="497">
        <v>6578220</v>
      </c>
      <c r="BU26" s="497">
        <v>5037145</v>
      </c>
      <c r="BV26" s="497">
        <v>5215912.5</v>
      </c>
      <c r="BW26" s="497">
        <v>5232921.5</v>
      </c>
      <c r="BX26" s="497">
        <v>5714598</v>
      </c>
      <c r="BY26" s="497">
        <v>6617097</v>
      </c>
      <c r="BZ26" s="497">
        <v>4918888.5</v>
      </c>
      <c r="CA26" s="497">
        <v>0</v>
      </c>
      <c r="CB26" s="497">
        <v>2636800</v>
      </c>
      <c r="CC26" s="497">
        <v>6265468</v>
      </c>
      <c r="CD26" s="497">
        <v>6817996.5</v>
      </c>
      <c r="CE26" s="497">
        <v>8523024</v>
      </c>
      <c r="CF26" s="497">
        <v>8648603</v>
      </c>
      <c r="CG26" s="497">
        <v>6881396</v>
      </c>
      <c r="CH26" s="497">
        <v>7110523</v>
      </c>
      <c r="CI26" s="497">
        <v>7209560</v>
      </c>
      <c r="CJ26" s="497">
        <v>8054515.5</v>
      </c>
      <c r="CK26" s="497">
        <v>8711730</v>
      </c>
      <c r="CL26" s="497">
        <v>8261404</v>
      </c>
      <c r="CM26" s="497">
        <v>8448728</v>
      </c>
      <c r="CN26" s="497">
        <v>7954389</v>
      </c>
      <c r="CO26" s="497">
        <v>8031548</v>
      </c>
      <c r="CP26" s="497">
        <v>9136176</v>
      </c>
      <c r="CQ26" s="497">
        <v>11081523</v>
      </c>
      <c r="CR26" s="497">
        <v>10759680</v>
      </c>
      <c r="CS26" s="497">
        <v>8854781</v>
      </c>
      <c r="CT26" s="497">
        <v>8874352</v>
      </c>
      <c r="CU26" s="497">
        <v>8720558</v>
      </c>
      <c r="CV26" s="497">
        <v>9877304</v>
      </c>
      <c r="CW26" s="497">
        <v>10374225</v>
      </c>
      <c r="CX26" s="497">
        <v>6700979</v>
      </c>
      <c r="CY26" s="497">
        <v>5966222</v>
      </c>
      <c r="CZ26" s="497">
        <v>9461493</v>
      </c>
      <c r="DA26" s="497">
        <v>9258145</v>
      </c>
      <c r="DB26" s="497">
        <v>10563044</v>
      </c>
      <c r="DC26" s="497">
        <v>12225063</v>
      </c>
      <c r="DD26" s="497">
        <v>12267072</v>
      </c>
      <c r="DE26" s="497">
        <v>9563056</v>
      </c>
      <c r="DF26" s="497">
        <v>9318028</v>
      </c>
      <c r="DG26" s="497">
        <v>9525751</v>
      </c>
      <c r="DH26" s="497">
        <v>10492047</v>
      </c>
      <c r="DI26" s="497">
        <v>10650398</v>
      </c>
      <c r="DJ26" s="497">
        <v>9726347</v>
      </c>
      <c r="DK26" s="497">
        <v>10168280</v>
      </c>
      <c r="DL26" s="497">
        <v>9358308</v>
      </c>
      <c r="DM26" s="497">
        <v>9487713</v>
      </c>
      <c r="DN26" s="497">
        <v>10928014</v>
      </c>
      <c r="DO26" s="497">
        <v>12311692</v>
      </c>
      <c r="DP26" s="497">
        <v>12540833</v>
      </c>
      <c r="DQ26" s="497">
        <v>9684733</v>
      </c>
      <c r="DR26" s="497">
        <v>9650474</v>
      </c>
      <c r="DS26" s="497">
        <v>9767996</v>
      </c>
      <c r="DT26" s="497">
        <v>10470518</v>
      </c>
      <c r="DU26" s="497">
        <v>10899253</v>
      </c>
      <c r="DV26" s="497">
        <v>9906425</v>
      </c>
      <c r="DW26" s="497">
        <v>8052779.5</v>
      </c>
      <c r="DX26" s="497">
        <v>4969997</v>
      </c>
      <c r="DY26" s="497">
        <v>9865472</v>
      </c>
      <c r="DZ26" s="497">
        <v>11096802</v>
      </c>
      <c r="EA26" s="497">
        <v>12165393</v>
      </c>
      <c r="EB26" s="497">
        <v>12349680</v>
      </c>
      <c r="EC26" s="497">
        <v>9757572</v>
      </c>
      <c r="ED26" s="497">
        <v>9871653</v>
      </c>
      <c r="EE26" s="497">
        <v>9768453</v>
      </c>
      <c r="EF26" s="497">
        <v>10488281</v>
      </c>
      <c r="EG26" s="497">
        <v>10927478</v>
      </c>
      <c r="EH26" s="497">
        <v>10527068</v>
      </c>
      <c r="EI26" s="497">
        <v>10252270</v>
      </c>
      <c r="EJ26" s="497">
        <v>9756906</v>
      </c>
      <c r="EK26" s="497">
        <v>9964386</v>
      </c>
      <c r="EL26" s="497">
        <v>10564151</v>
      </c>
      <c r="EM26" s="497">
        <v>12697632</v>
      </c>
      <c r="EN26" s="497">
        <v>12953740</v>
      </c>
      <c r="EO26" s="497">
        <v>10049608</v>
      </c>
      <c r="EP26" s="497">
        <v>10054695</v>
      </c>
      <c r="EQ26" s="497">
        <v>9840947</v>
      </c>
      <c r="ER26" s="497">
        <v>10868679</v>
      </c>
      <c r="ES26" s="497">
        <v>11322988</v>
      </c>
      <c r="ET26" s="497">
        <v>10379210</v>
      </c>
      <c r="EU26" s="497">
        <v>7299225</v>
      </c>
      <c r="EV26" s="497">
        <v>6239708</v>
      </c>
      <c r="EW26" s="497">
        <v>10102847</v>
      </c>
      <c r="EX26" s="497">
        <v>11100967</v>
      </c>
      <c r="EY26" s="497">
        <v>13247547</v>
      </c>
      <c r="EZ26" s="497">
        <v>12806671</v>
      </c>
      <c r="FA26" s="497">
        <v>10484536</v>
      </c>
      <c r="FB26" s="497">
        <v>10554609</v>
      </c>
      <c r="FC26" s="497">
        <v>9923099</v>
      </c>
      <c r="FD26" s="497">
        <v>11349954</v>
      </c>
      <c r="FE26" s="497">
        <v>11672424</v>
      </c>
      <c r="FF26" s="497">
        <v>10623966</v>
      </c>
      <c r="FG26" s="497">
        <v>11110827</v>
      </c>
      <c r="FH26" s="497">
        <v>10476957</v>
      </c>
      <c r="FI26" s="497">
        <v>10538219</v>
      </c>
      <c r="FJ26" s="497">
        <v>11825753</v>
      </c>
      <c r="FK26" s="497">
        <v>13854551</v>
      </c>
      <c r="FL26" s="497">
        <v>13359715</v>
      </c>
      <c r="FM26" s="497">
        <v>11136664</v>
      </c>
      <c r="FN26" s="497">
        <v>10951670</v>
      </c>
      <c r="FO26" s="497">
        <v>10460906</v>
      </c>
      <c r="FP26" s="497">
        <v>11942372</v>
      </c>
      <c r="FQ26" s="497">
        <v>12067407</v>
      </c>
      <c r="FR26" s="497">
        <v>11226593</v>
      </c>
      <c r="FS26" s="497">
        <v>11855998</v>
      </c>
      <c r="FT26" s="497">
        <v>11020007</v>
      </c>
      <c r="FU26" s="497">
        <v>10934174</v>
      </c>
      <c r="FV26" s="497">
        <v>12390149</v>
      </c>
      <c r="FW26" s="497">
        <v>14070709</v>
      </c>
      <c r="FX26" s="497">
        <v>13732365</v>
      </c>
      <c r="FY26" s="497">
        <v>9047343</v>
      </c>
      <c r="FZ26" s="497">
        <v>0</v>
      </c>
      <c r="GA26" s="497">
        <v>4639113</v>
      </c>
      <c r="GB26" s="497">
        <v>12533568</v>
      </c>
    </row>
    <row r="27" spans="1:184">
      <c r="B27" s="461"/>
      <c r="C27" s="662" t="s">
        <v>9</v>
      </c>
      <c r="D27" s="478" t="s">
        <v>61</v>
      </c>
      <c r="E27" s="497">
        <v>0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497">
        <v>445103.5</v>
      </c>
      <c r="L27" s="497">
        <v>0</v>
      </c>
      <c r="M27" s="497">
        <v>0</v>
      </c>
      <c r="N27" s="497">
        <v>0</v>
      </c>
      <c r="O27" s="497">
        <v>0</v>
      </c>
      <c r="P27" s="497">
        <v>0</v>
      </c>
      <c r="Q27" s="497">
        <v>0</v>
      </c>
      <c r="R27" s="497">
        <v>0</v>
      </c>
      <c r="S27" s="497">
        <v>0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497">
        <v>0</v>
      </c>
      <c r="Z27" s="497">
        <v>0</v>
      </c>
      <c r="AA27" s="497">
        <v>0</v>
      </c>
      <c r="AB27" s="497">
        <v>0</v>
      </c>
      <c r="AC27" s="497">
        <v>0</v>
      </c>
      <c r="AD27" s="497">
        <v>0</v>
      </c>
      <c r="AE27" s="497">
        <v>0</v>
      </c>
      <c r="AF27" s="497">
        <v>0</v>
      </c>
      <c r="AG27" s="497">
        <v>0</v>
      </c>
      <c r="AH27" s="497">
        <v>0</v>
      </c>
      <c r="AI27" s="497">
        <v>0</v>
      </c>
      <c r="AJ27" s="497">
        <v>0</v>
      </c>
      <c r="AK27" s="497">
        <v>0</v>
      </c>
      <c r="AL27" s="497">
        <v>0</v>
      </c>
      <c r="AM27" s="497">
        <v>0</v>
      </c>
      <c r="AN27" s="497">
        <v>0</v>
      </c>
      <c r="AO27" s="497">
        <v>0</v>
      </c>
      <c r="AP27" s="497">
        <v>0</v>
      </c>
      <c r="AQ27" s="497">
        <v>0</v>
      </c>
      <c r="AR27" s="497">
        <v>0</v>
      </c>
      <c r="AS27" s="497">
        <v>0</v>
      </c>
      <c r="AT27" s="497">
        <v>0</v>
      </c>
      <c r="AU27" s="497">
        <v>0</v>
      </c>
      <c r="AV27" s="497">
        <v>0</v>
      </c>
      <c r="AW27" s="497">
        <v>0</v>
      </c>
      <c r="AX27" s="497">
        <v>0</v>
      </c>
      <c r="AY27" s="497">
        <v>0</v>
      </c>
      <c r="AZ27" s="497">
        <v>0</v>
      </c>
      <c r="BA27" s="497">
        <v>0</v>
      </c>
      <c r="BB27" s="497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497">
        <v>0</v>
      </c>
      <c r="BQ27" s="497">
        <v>0</v>
      </c>
      <c r="BR27" s="497">
        <v>0</v>
      </c>
      <c r="BS27" s="497">
        <v>0</v>
      </c>
      <c r="BT27" s="497">
        <v>0</v>
      </c>
      <c r="BU27" s="497">
        <v>0</v>
      </c>
      <c r="BV27" s="497">
        <v>0</v>
      </c>
      <c r="BW27" s="497">
        <v>0</v>
      </c>
      <c r="BX27" s="497">
        <v>0</v>
      </c>
      <c r="BY27" s="497">
        <v>0</v>
      </c>
      <c r="BZ27" s="497">
        <v>0</v>
      </c>
      <c r="CA27" s="497">
        <v>0</v>
      </c>
      <c r="CB27" s="497">
        <v>0</v>
      </c>
      <c r="CC27" s="497">
        <v>0</v>
      </c>
      <c r="CD27" s="497">
        <v>0</v>
      </c>
      <c r="CE27" s="497">
        <v>851741.31</v>
      </c>
      <c r="CF27" s="497">
        <v>800030.38</v>
      </c>
      <c r="CG27" s="497">
        <v>0</v>
      </c>
      <c r="CH27" s="497">
        <v>0</v>
      </c>
      <c r="CI27" s="497">
        <v>0</v>
      </c>
      <c r="CJ27" s="497">
        <v>0</v>
      </c>
      <c r="CK27" s="497">
        <v>249171.41</v>
      </c>
      <c r="CL27" s="497">
        <v>260334.59</v>
      </c>
      <c r="CM27" s="497">
        <v>0</v>
      </c>
      <c r="CN27" s="497">
        <v>0</v>
      </c>
      <c r="CO27" s="497">
        <v>0</v>
      </c>
      <c r="CP27" s="497">
        <v>881826.38</v>
      </c>
      <c r="CQ27" s="497">
        <v>1827849.25</v>
      </c>
      <c r="CR27" s="497">
        <v>1556184.88</v>
      </c>
      <c r="CS27" s="497">
        <v>894415.44</v>
      </c>
      <c r="CT27" s="497">
        <v>202045.78</v>
      </c>
      <c r="CU27" s="497">
        <v>256196.44</v>
      </c>
      <c r="CV27" s="497">
        <v>820332.25</v>
      </c>
      <c r="CW27" s="497">
        <v>1282947.6200000001</v>
      </c>
      <c r="CX27" s="497">
        <v>1247291.5</v>
      </c>
      <c r="CY27" s="497">
        <v>1005266.81</v>
      </c>
      <c r="CZ27" s="497">
        <v>1125629.3799999999</v>
      </c>
      <c r="DA27" s="497">
        <v>907863.81</v>
      </c>
      <c r="DB27" s="497">
        <v>1614955.75</v>
      </c>
      <c r="DC27" s="497">
        <v>1843767.38</v>
      </c>
      <c r="DD27" s="497">
        <v>1822636.12</v>
      </c>
      <c r="DE27" s="497">
        <v>1161711.25</v>
      </c>
      <c r="DF27" s="497">
        <v>636505.75</v>
      </c>
      <c r="DG27" s="497">
        <v>356818.69</v>
      </c>
      <c r="DH27" s="497">
        <v>790154.44</v>
      </c>
      <c r="DI27" s="497">
        <v>1192527.75</v>
      </c>
      <c r="DJ27" s="497">
        <v>1171660.25</v>
      </c>
      <c r="DK27" s="497">
        <v>867227.69</v>
      </c>
      <c r="DL27" s="497">
        <v>684286.19</v>
      </c>
      <c r="DM27" s="497">
        <v>920073</v>
      </c>
      <c r="DN27" s="497">
        <v>1687385.62</v>
      </c>
      <c r="DO27" s="497">
        <v>1793893.25</v>
      </c>
      <c r="DP27" s="497">
        <v>1854716.38</v>
      </c>
      <c r="DQ27" s="497">
        <v>1087200</v>
      </c>
      <c r="DR27" s="497">
        <v>617542.88</v>
      </c>
      <c r="DS27" s="497">
        <v>413216.91</v>
      </c>
      <c r="DT27" s="497">
        <v>720804.31</v>
      </c>
      <c r="DU27" s="497">
        <v>1249469.3799999999</v>
      </c>
      <c r="DV27" s="497">
        <v>1055715.25</v>
      </c>
      <c r="DW27" s="497">
        <v>931758.06</v>
      </c>
      <c r="DX27" s="497">
        <v>641375.25</v>
      </c>
      <c r="DY27" s="497">
        <v>910100.25</v>
      </c>
      <c r="DZ27" s="497">
        <v>1594792</v>
      </c>
      <c r="EA27" s="497">
        <v>1669592.12</v>
      </c>
      <c r="EB27" s="497">
        <v>1830422.5</v>
      </c>
      <c r="EC27" s="497">
        <v>956742.12</v>
      </c>
      <c r="ED27" s="497">
        <v>584022.12</v>
      </c>
      <c r="EE27" s="497">
        <v>402929</v>
      </c>
      <c r="EF27" s="497">
        <v>454965.97</v>
      </c>
      <c r="EG27" s="497">
        <v>1106059.5</v>
      </c>
      <c r="EH27" s="497">
        <v>1140455.3799999999</v>
      </c>
      <c r="EI27" s="497">
        <v>817357.75</v>
      </c>
      <c r="EJ27" s="497">
        <v>369469.69</v>
      </c>
      <c r="EK27" s="497">
        <v>526461.93999999994</v>
      </c>
      <c r="EL27" s="497">
        <v>1257788.1200000001</v>
      </c>
      <c r="EM27" s="497">
        <v>1746923.5</v>
      </c>
      <c r="EN27" s="497">
        <v>1754348.62</v>
      </c>
      <c r="EO27" s="497">
        <v>1110943.25</v>
      </c>
      <c r="EP27" s="497">
        <v>238033</v>
      </c>
      <c r="EQ27" s="497">
        <v>197189.48</v>
      </c>
      <c r="ER27" s="497">
        <v>561694.62</v>
      </c>
      <c r="ES27" s="497">
        <v>1139314.75</v>
      </c>
      <c r="ET27" s="497">
        <v>936890.12</v>
      </c>
      <c r="EU27" s="497">
        <v>915758.75</v>
      </c>
      <c r="EV27" s="497">
        <v>360104.44</v>
      </c>
      <c r="EW27" s="497">
        <v>570715.38</v>
      </c>
      <c r="EX27" s="497">
        <v>1273063.25</v>
      </c>
      <c r="EY27" s="497">
        <v>1839378.62</v>
      </c>
      <c r="EZ27" s="497">
        <v>1623090</v>
      </c>
      <c r="FA27" s="497">
        <v>1093653.25</v>
      </c>
      <c r="FB27" s="497">
        <v>192922.34</v>
      </c>
      <c r="FC27" s="497">
        <v>196522.59</v>
      </c>
      <c r="FD27" s="497">
        <v>567447.81000000006</v>
      </c>
      <c r="FE27" s="497">
        <v>1100355.25</v>
      </c>
      <c r="FF27" s="497">
        <v>1076402.8799999999</v>
      </c>
      <c r="FG27" s="497">
        <v>895883.5</v>
      </c>
      <c r="FH27" s="497">
        <v>307306.03000000003</v>
      </c>
      <c r="FI27" s="497">
        <v>605480.06000000006</v>
      </c>
      <c r="FJ27" s="497">
        <v>1487743.25</v>
      </c>
      <c r="FK27" s="497">
        <v>1852181.75</v>
      </c>
      <c r="FL27" s="497">
        <v>1737178.25</v>
      </c>
      <c r="FM27" s="497">
        <v>1100256.25</v>
      </c>
      <c r="FN27" s="497">
        <v>228133.81</v>
      </c>
      <c r="FO27" s="497">
        <v>219383.75</v>
      </c>
      <c r="FP27" s="497">
        <v>613872.43999999994</v>
      </c>
      <c r="FQ27" s="497">
        <v>1090786.3799999999</v>
      </c>
      <c r="FR27" s="497">
        <v>1088862.5</v>
      </c>
      <c r="FS27" s="497">
        <v>970685.75</v>
      </c>
      <c r="FT27" s="497">
        <v>370999.25</v>
      </c>
      <c r="FU27" s="497">
        <v>528066.12</v>
      </c>
      <c r="FV27" s="497">
        <v>1634363.25</v>
      </c>
      <c r="FW27" s="497">
        <v>1728120.38</v>
      </c>
      <c r="FX27" s="497">
        <v>1961321.25</v>
      </c>
      <c r="FY27" s="497">
        <v>1038742.62</v>
      </c>
      <c r="FZ27" s="497">
        <v>434503.16</v>
      </c>
      <c r="GA27" s="497">
        <v>495636.28</v>
      </c>
      <c r="GB27" s="497">
        <v>637160.06000000006</v>
      </c>
    </row>
    <row r="28" spans="1:184">
      <c r="B28" s="486" t="s">
        <v>173</v>
      </c>
      <c r="C28" s="662" t="s">
        <v>10</v>
      </c>
      <c r="D28" s="478" t="s">
        <v>61</v>
      </c>
      <c r="E28" s="497">
        <v>0</v>
      </c>
      <c r="F28" s="497">
        <v>0</v>
      </c>
      <c r="G28" s="497">
        <v>0</v>
      </c>
      <c r="H28" s="497">
        <v>0</v>
      </c>
      <c r="I28" s="497">
        <v>0</v>
      </c>
      <c r="J28" s="497">
        <v>0</v>
      </c>
      <c r="K28" s="497">
        <v>613618.25</v>
      </c>
      <c r="L28" s="497">
        <v>0</v>
      </c>
      <c r="M28" s="497">
        <v>0</v>
      </c>
      <c r="N28" s="497">
        <v>0</v>
      </c>
      <c r="O28" s="497">
        <v>0</v>
      </c>
      <c r="P28" s="497">
        <v>0</v>
      </c>
      <c r="Q28" s="497">
        <v>0</v>
      </c>
      <c r="R28" s="497">
        <v>0</v>
      </c>
      <c r="S28" s="497">
        <v>0</v>
      </c>
      <c r="T28" s="497">
        <v>0</v>
      </c>
      <c r="U28" s="497">
        <v>0</v>
      </c>
      <c r="V28" s="497">
        <v>0</v>
      </c>
      <c r="W28" s="497">
        <v>0</v>
      </c>
      <c r="X28" s="497">
        <v>0</v>
      </c>
      <c r="Y28" s="497">
        <v>0</v>
      </c>
      <c r="Z28" s="497">
        <v>0</v>
      </c>
      <c r="AA28" s="497">
        <v>0</v>
      </c>
      <c r="AB28" s="497">
        <v>0</v>
      </c>
      <c r="AC28" s="497">
        <v>0</v>
      </c>
      <c r="AD28" s="497">
        <v>0</v>
      </c>
      <c r="AE28" s="497">
        <v>0</v>
      </c>
      <c r="AF28" s="497">
        <v>0</v>
      </c>
      <c r="AG28" s="497">
        <v>0</v>
      </c>
      <c r="AH28" s="497">
        <v>0</v>
      </c>
      <c r="AI28" s="497">
        <v>0</v>
      </c>
      <c r="AJ28" s="497">
        <v>0</v>
      </c>
      <c r="AK28" s="497">
        <v>0</v>
      </c>
      <c r="AL28" s="497">
        <v>0</v>
      </c>
      <c r="AM28" s="497">
        <v>0</v>
      </c>
      <c r="AN28" s="497">
        <v>0</v>
      </c>
      <c r="AO28" s="497">
        <v>0</v>
      </c>
      <c r="AP28" s="497">
        <v>0</v>
      </c>
      <c r="AQ28" s="497">
        <v>0</v>
      </c>
      <c r="AR28" s="497">
        <v>0</v>
      </c>
      <c r="AS28" s="497">
        <v>0</v>
      </c>
      <c r="AT28" s="497">
        <v>0</v>
      </c>
      <c r="AU28" s="497">
        <v>0</v>
      </c>
      <c r="AV28" s="497">
        <v>0</v>
      </c>
      <c r="AW28" s="497">
        <v>0</v>
      </c>
      <c r="AX28" s="497">
        <v>0</v>
      </c>
      <c r="AY28" s="497">
        <v>0</v>
      </c>
      <c r="AZ28" s="497">
        <v>0</v>
      </c>
      <c r="BA28" s="497">
        <v>0</v>
      </c>
      <c r="BB28" s="497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497">
        <v>0</v>
      </c>
      <c r="BQ28" s="497">
        <v>0</v>
      </c>
      <c r="BR28" s="497">
        <v>0</v>
      </c>
      <c r="BS28" s="497">
        <v>0</v>
      </c>
      <c r="BT28" s="497">
        <v>0</v>
      </c>
      <c r="BU28" s="497">
        <v>0</v>
      </c>
      <c r="BV28" s="497">
        <v>0</v>
      </c>
      <c r="BW28" s="497">
        <v>0</v>
      </c>
      <c r="BX28" s="497">
        <v>0</v>
      </c>
      <c r="BY28" s="497">
        <v>0</v>
      </c>
      <c r="BZ28" s="497">
        <v>0</v>
      </c>
      <c r="CA28" s="497">
        <v>0</v>
      </c>
      <c r="CB28" s="497">
        <v>0</v>
      </c>
      <c r="CC28" s="497">
        <v>0</v>
      </c>
      <c r="CD28" s="497">
        <v>0</v>
      </c>
      <c r="CE28" s="497">
        <v>0</v>
      </c>
      <c r="CF28" s="497">
        <v>0</v>
      </c>
      <c r="CG28" s="497">
        <v>0</v>
      </c>
      <c r="CH28" s="497">
        <v>0</v>
      </c>
      <c r="CI28" s="497">
        <v>0</v>
      </c>
      <c r="CJ28" s="497">
        <v>0</v>
      </c>
      <c r="CK28" s="497">
        <v>0</v>
      </c>
      <c r="CL28" s="497">
        <v>0</v>
      </c>
      <c r="CM28" s="497">
        <v>0</v>
      </c>
      <c r="CN28" s="497">
        <v>0</v>
      </c>
      <c r="CO28" s="497">
        <v>0</v>
      </c>
      <c r="CP28" s="497">
        <v>0</v>
      </c>
      <c r="CQ28" s="497">
        <v>38245.86</v>
      </c>
      <c r="CR28" s="497">
        <v>163640.78</v>
      </c>
      <c r="CS28" s="497">
        <v>0</v>
      </c>
      <c r="CT28" s="497">
        <v>0</v>
      </c>
      <c r="CU28" s="497">
        <v>0</v>
      </c>
      <c r="CV28" s="497">
        <v>0</v>
      </c>
      <c r="CW28" s="497">
        <v>0</v>
      </c>
      <c r="CX28" s="497">
        <v>0</v>
      </c>
      <c r="CY28" s="497">
        <v>0</v>
      </c>
      <c r="CZ28" s="497">
        <v>0</v>
      </c>
      <c r="DA28" s="497">
        <v>0</v>
      </c>
      <c r="DB28" s="497">
        <v>0</v>
      </c>
      <c r="DC28" s="497">
        <v>1521814.38</v>
      </c>
      <c r="DD28" s="497">
        <v>1411055</v>
      </c>
      <c r="DE28" s="497">
        <v>0</v>
      </c>
      <c r="DF28" s="497">
        <v>0</v>
      </c>
      <c r="DG28" s="497">
        <v>0</v>
      </c>
      <c r="DH28" s="497">
        <v>0</v>
      </c>
      <c r="DI28" s="497">
        <v>0</v>
      </c>
      <c r="DJ28" s="497">
        <v>0</v>
      </c>
      <c r="DK28" s="497">
        <v>0</v>
      </c>
      <c r="DL28" s="497">
        <v>0</v>
      </c>
      <c r="DM28" s="497">
        <v>0</v>
      </c>
      <c r="DN28" s="497">
        <v>0</v>
      </c>
      <c r="DO28" s="497">
        <v>1576272.62</v>
      </c>
      <c r="DP28" s="497">
        <v>1083625.6200000001</v>
      </c>
      <c r="DQ28" s="497">
        <v>0</v>
      </c>
      <c r="DR28" s="497">
        <v>0</v>
      </c>
      <c r="DS28" s="497">
        <v>0</v>
      </c>
      <c r="DT28" s="497">
        <v>0</v>
      </c>
      <c r="DU28" s="497">
        <v>0</v>
      </c>
      <c r="DV28" s="497">
        <v>0</v>
      </c>
      <c r="DW28" s="497">
        <v>0</v>
      </c>
      <c r="DX28" s="497">
        <v>0</v>
      </c>
      <c r="DY28" s="497">
        <v>0</v>
      </c>
      <c r="DZ28" s="497">
        <v>0</v>
      </c>
      <c r="EA28" s="497">
        <v>681719.88</v>
      </c>
      <c r="EB28" s="497">
        <v>305105.71999999997</v>
      </c>
      <c r="EC28" s="497">
        <v>0</v>
      </c>
      <c r="ED28" s="497">
        <v>0</v>
      </c>
      <c r="EE28" s="497">
        <v>0</v>
      </c>
      <c r="EF28" s="497">
        <v>0</v>
      </c>
      <c r="EG28" s="497">
        <v>0</v>
      </c>
      <c r="EH28" s="497">
        <v>0</v>
      </c>
      <c r="EI28" s="497">
        <v>0</v>
      </c>
      <c r="EJ28" s="497">
        <v>0</v>
      </c>
      <c r="EK28" s="497">
        <v>0</v>
      </c>
      <c r="EL28" s="497">
        <v>0</v>
      </c>
      <c r="EM28" s="497">
        <v>132923.10999999999</v>
      </c>
      <c r="EN28" s="497">
        <v>39830.57</v>
      </c>
      <c r="EO28" s="497">
        <v>0</v>
      </c>
      <c r="EP28" s="497">
        <v>0</v>
      </c>
      <c r="EQ28" s="497">
        <v>0</v>
      </c>
      <c r="ER28" s="497">
        <v>0</v>
      </c>
      <c r="ES28" s="497">
        <v>0</v>
      </c>
      <c r="ET28" s="497">
        <v>0</v>
      </c>
      <c r="EU28" s="497">
        <v>0</v>
      </c>
      <c r="EV28" s="497">
        <v>0</v>
      </c>
      <c r="EW28" s="497">
        <v>0</v>
      </c>
      <c r="EX28" s="497">
        <v>0</v>
      </c>
      <c r="EY28" s="497">
        <v>65388.57</v>
      </c>
      <c r="EZ28" s="497">
        <v>0</v>
      </c>
      <c r="FA28" s="497">
        <v>0</v>
      </c>
      <c r="FB28" s="497">
        <v>0</v>
      </c>
      <c r="FC28" s="497">
        <v>0</v>
      </c>
      <c r="FD28" s="497">
        <v>0</v>
      </c>
      <c r="FE28" s="497">
        <v>0</v>
      </c>
      <c r="FF28" s="497">
        <v>0</v>
      </c>
      <c r="FG28" s="497">
        <v>0</v>
      </c>
      <c r="FH28" s="497">
        <v>0</v>
      </c>
      <c r="FI28" s="497">
        <v>0</v>
      </c>
      <c r="FJ28" s="497">
        <v>0</v>
      </c>
      <c r="FK28" s="497">
        <v>50556.21</v>
      </c>
      <c r="FL28" s="497">
        <v>0</v>
      </c>
      <c r="FM28" s="497">
        <v>0</v>
      </c>
      <c r="FN28" s="497">
        <v>0</v>
      </c>
      <c r="FO28" s="497">
        <v>0</v>
      </c>
      <c r="FP28" s="497">
        <v>0</v>
      </c>
      <c r="FQ28" s="497">
        <v>0</v>
      </c>
      <c r="FR28" s="497">
        <v>0</v>
      </c>
      <c r="FS28" s="497">
        <v>0</v>
      </c>
      <c r="FT28" s="497">
        <v>0</v>
      </c>
      <c r="FU28" s="497">
        <v>0</v>
      </c>
      <c r="FV28" s="497">
        <v>0</v>
      </c>
      <c r="FW28" s="497">
        <v>98034.95</v>
      </c>
      <c r="FX28" s="497">
        <v>177837.97</v>
      </c>
      <c r="FY28" s="497">
        <v>0</v>
      </c>
      <c r="FZ28" s="497">
        <v>0</v>
      </c>
      <c r="GA28" s="497">
        <v>0</v>
      </c>
      <c r="GB28" s="497">
        <v>0</v>
      </c>
    </row>
    <row r="29" spans="1:184">
      <c r="B29" s="486" t="s">
        <v>12</v>
      </c>
      <c r="C29" s="662" t="s">
        <v>97</v>
      </c>
      <c r="D29" s="478" t="s">
        <v>61</v>
      </c>
      <c r="E29" s="497">
        <v>1135219.8799999999</v>
      </c>
      <c r="F29" s="497">
        <v>988731.5</v>
      </c>
      <c r="G29" s="497">
        <v>1030368.06</v>
      </c>
      <c r="H29" s="497">
        <v>988410.81</v>
      </c>
      <c r="I29" s="497">
        <v>984263.06</v>
      </c>
      <c r="J29" s="497">
        <v>231790.27</v>
      </c>
      <c r="K29" s="497">
        <v>298713.09000000003</v>
      </c>
      <c r="L29" s="497">
        <v>263736.90999999997</v>
      </c>
      <c r="M29" s="497">
        <v>228967.14</v>
      </c>
      <c r="N29" s="497">
        <v>1008307.25</v>
      </c>
      <c r="O29" s="497">
        <v>993915.19</v>
      </c>
      <c r="P29" s="497">
        <v>1066107.6200000001</v>
      </c>
      <c r="Q29" s="497">
        <v>1207421.5</v>
      </c>
      <c r="R29" s="497">
        <v>1067807.75</v>
      </c>
      <c r="S29" s="497">
        <v>1075030.5</v>
      </c>
      <c r="T29" s="497">
        <v>1046366.88</v>
      </c>
      <c r="U29" s="497">
        <v>1028437.88</v>
      </c>
      <c r="V29" s="497">
        <v>246305.27</v>
      </c>
      <c r="W29" s="497">
        <v>294263.19</v>
      </c>
      <c r="X29" s="497">
        <v>279557.75</v>
      </c>
      <c r="Y29" s="497">
        <v>237023.94</v>
      </c>
      <c r="Z29" s="497">
        <v>1037254.88</v>
      </c>
      <c r="AA29" s="497">
        <v>1022937.75</v>
      </c>
      <c r="AB29" s="497">
        <v>1084094</v>
      </c>
      <c r="AC29" s="497">
        <v>933835.62</v>
      </c>
      <c r="AD29" s="497">
        <v>805500.44</v>
      </c>
      <c r="AE29" s="497">
        <v>427386.09</v>
      </c>
      <c r="AF29" s="497">
        <v>412088.56</v>
      </c>
      <c r="AG29" s="497">
        <v>671086.62</v>
      </c>
      <c r="AH29" s="497">
        <v>1098688.1200000001</v>
      </c>
      <c r="AI29" s="497">
        <v>2025335.38</v>
      </c>
      <c r="AJ29" s="497">
        <v>1978609.25</v>
      </c>
      <c r="AK29" s="497">
        <v>837022.06</v>
      </c>
      <c r="AL29" s="497">
        <v>376610.38</v>
      </c>
      <c r="AM29" s="497">
        <v>660198.88</v>
      </c>
      <c r="AN29" s="497">
        <v>942523.88</v>
      </c>
      <c r="AO29" s="497">
        <v>963713.31</v>
      </c>
      <c r="AP29" s="497">
        <v>840265.06</v>
      </c>
      <c r="AQ29" s="497">
        <v>426641.09</v>
      </c>
      <c r="AR29" s="497">
        <v>437748.47</v>
      </c>
      <c r="AS29" s="497">
        <v>680301.25</v>
      </c>
      <c r="AT29" s="497">
        <v>1211495.3799999999</v>
      </c>
      <c r="AU29" s="497">
        <v>2005557.12</v>
      </c>
      <c r="AV29" s="497">
        <v>2086182</v>
      </c>
      <c r="AW29" s="497">
        <v>849323.5</v>
      </c>
      <c r="AX29" s="497">
        <v>390813.94</v>
      </c>
      <c r="AY29" s="497">
        <v>699281.56</v>
      </c>
      <c r="AZ29" s="497">
        <v>955083.75</v>
      </c>
      <c r="BA29" s="497">
        <v>1028857.69</v>
      </c>
      <c r="BB29" s="497">
        <v>923272.06</v>
      </c>
      <c r="BC29" s="497">
        <v>418176.66</v>
      </c>
      <c r="BD29" s="497">
        <v>410502.56</v>
      </c>
      <c r="BE29" s="497">
        <v>704030</v>
      </c>
      <c r="BF29" s="497">
        <v>1262723.75</v>
      </c>
      <c r="BG29" s="497">
        <v>2094053.75</v>
      </c>
      <c r="BH29" s="497">
        <v>2218747.25</v>
      </c>
      <c r="BI29" s="497">
        <v>835472.81</v>
      </c>
      <c r="BJ29" s="497">
        <v>403765.34</v>
      </c>
      <c r="BK29" s="497">
        <v>718754.5</v>
      </c>
      <c r="BL29" s="497">
        <v>1000559</v>
      </c>
      <c r="BM29" s="497">
        <v>1093433.5</v>
      </c>
      <c r="BN29" s="497">
        <v>955542.06</v>
      </c>
      <c r="BO29" s="497">
        <v>465620.94</v>
      </c>
      <c r="BP29" s="497">
        <v>418065.53</v>
      </c>
      <c r="BQ29" s="497">
        <v>716845.06</v>
      </c>
      <c r="BR29" s="497">
        <v>1333655.1200000001</v>
      </c>
      <c r="BS29" s="497">
        <v>2334338</v>
      </c>
      <c r="BT29" s="497">
        <v>2407166.5</v>
      </c>
      <c r="BU29" s="497">
        <v>892213.44</v>
      </c>
      <c r="BV29" s="497">
        <v>418727.25</v>
      </c>
      <c r="BW29" s="497">
        <v>779968</v>
      </c>
      <c r="BX29" s="497">
        <v>1070511.5</v>
      </c>
      <c r="BY29" s="497">
        <v>1224323.75</v>
      </c>
      <c r="BZ29" s="497">
        <v>1022419.06</v>
      </c>
      <c r="CA29" s="497">
        <v>520446.38</v>
      </c>
      <c r="CB29" s="497">
        <v>520481.41</v>
      </c>
      <c r="CC29" s="497">
        <v>839259.12</v>
      </c>
      <c r="CD29" s="497">
        <v>1572660.25</v>
      </c>
      <c r="CE29" s="497">
        <v>3044095.25</v>
      </c>
      <c r="CF29" s="497">
        <v>3114596.25</v>
      </c>
      <c r="CG29" s="497">
        <v>1197772.8799999999</v>
      </c>
      <c r="CH29" s="497">
        <v>601119.56000000006</v>
      </c>
      <c r="CI29" s="497">
        <v>1049033</v>
      </c>
      <c r="CJ29" s="497">
        <v>1505957.12</v>
      </c>
      <c r="CK29" s="497">
        <v>1563625.25</v>
      </c>
      <c r="CL29" s="497">
        <v>1361111.62</v>
      </c>
      <c r="CM29" s="497">
        <v>734824.56</v>
      </c>
      <c r="CN29" s="497">
        <v>734209.88</v>
      </c>
      <c r="CO29" s="497">
        <v>1178794.75</v>
      </c>
      <c r="CP29" s="497">
        <v>2073942</v>
      </c>
      <c r="CQ29" s="497">
        <v>3975839.5</v>
      </c>
      <c r="CR29" s="497">
        <v>3942348.5</v>
      </c>
      <c r="CS29" s="497">
        <v>1718274.88</v>
      </c>
      <c r="CT29" s="497">
        <v>784143.12</v>
      </c>
      <c r="CU29" s="497">
        <v>1338221.75</v>
      </c>
      <c r="CV29" s="497">
        <v>2034211</v>
      </c>
      <c r="CW29" s="497">
        <v>1834198</v>
      </c>
      <c r="CX29" s="497">
        <v>1698897.12</v>
      </c>
      <c r="CY29" s="497">
        <v>918226.06</v>
      </c>
      <c r="CZ29" s="497">
        <v>965353.69</v>
      </c>
      <c r="DA29" s="497">
        <v>1462505</v>
      </c>
      <c r="DB29" s="497">
        <v>2606523.25</v>
      </c>
      <c r="DC29" s="497">
        <v>4519505.5</v>
      </c>
      <c r="DD29" s="497">
        <v>4633574.5</v>
      </c>
      <c r="DE29" s="497">
        <v>2025523.62</v>
      </c>
      <c r="DF29" s="497">
        <v>864170.94</v>
      </c>
      <c r="DG29" s="497">
        <v>1490622.5</v>
      </c>
      <c r="DH29" s="497">
        <v>2159795.5</v>
      </c>
      <c r="DI29" s="497">
        <v>1932901.12</v>
      </c>
      <c r="DJ29" s="497">
        <v>1762176.38</v>
      </c>
      <c r="DK29" s="497">
        <v>889520.38</v>
      </c>
      <c r="DL29" s="497">
        <v>951123.19</v>
      </c>
      <c r="DM29" s="497">
        <v>1495605.5</v>
      </c>
      <c r="DN29" s="497">
        <v>2799724</v>
      </c>
      <c r="DO29" s="497">
        <v>4400326.5</v>
      </c>
      <c r="DP29" s="497">
        <v>4743794</v>
      </c>
      <c r="DQ29" s="497">
        <v>2029307.38</v>
      </c>
      <c r="DR29" s="497">
        <v>888240.5</v>
      </c>
      <c r="DS29" s="497">
        <v>1583075.62</v>
      </c>
      <c r="DT29" s="497">
        <v>2184965.25</v>
      </c>
      <c r="DU29" s="497">
        <v>2008742.12</v>
      </c>
      <c r="DV29" s="497">
        <v>1884898.12</v>
      </c>
      <c r="DW29" s="497">
        <v>881083.19</v>
      </c>
      <c r="DX29" s="497">
        <v>857732.62</v>
      </c>
      <c r="DY29" s="497">
        <v>1587156.5</v>
      </c>
      <c r="DZ29" s="497">
        <v>2831238.25</v>
      </c>
      <c r="EA29" s="497">
        <v>4423678</v>
      </c>
      <c r="EB29" s="497">
        <v>4856413.5</v>
      </c>
      <c r="EC29" s="497">
        <v>1926970.12</v>
      </c>
      <c r="ED29" s="497">
        <v>901302.19</v>
      </c>
      <c r="EE29" s="497">
        <v>1563552.38</v>
      </c>
      <c r="EF29" s="497">
        <v>2164280.75</v>
      </c>
      <c r="EG29" s="497">
        <v>2063454.62</v>
      </c>
      <c r="EH29" s="497">
        <v>1876226.75</v>
      </c>
      <c r="EI29" s="497">
        <v>935069.69</v>
      </c>
      <c r="EJ29" s="497">
        <v>916604.94</v>
      </c>
      <c r="EK29" s="497">
        <v>1491566.5</v>
      </c>
      <c r="EL29" s="497">
        <v>2649190.25</v>
      </c>
      <c r="EM29" s="497">
        <v>4782637.5</v>
      </c>
      <c r="EN29" s="497">
        <v>5114279.5</v>
      </c>
      <c r="EO29" s="497">
        <v>1954620.62</v>
      </c>
      <c r="EP29" s="497">
        <v>940743.38</v>
      </c>
      <c r="EQ29" s="497">
        <v>1536922.25</v>
      </c>
      <c r="ER29" s="497">
        <v>2216997</v>
      </c>
      <c r="ES29" s="497">
        <v>2089672.5</v>
      </c>
      <c r="ET29" s="497">
        <v>1913048.5</v>
      </c>
      <c r="EU29" s="497">
        <v>1025848.94</v>
      </c>
      <c r="EV29" s="497">
        <v>946509.25</v>
      </c>
      <c r="EW29" s="497">
        <v>1627944.25</v>
      </c>
      <c r="EX29" s="497">
        <v>2578505.5</v>
      </c>
      <c r="EY29" s="497">
        <v>5081049</v>
      </c>
      <c r="EZ29" s="497">
        <v>4954420.5</v>
      </c>
      <c r="FA29" s="497">
        <v>2110754.75</v>
      </c>
      <c r="FB29" s="497">
        <v>1003757.25</v>
      </c>
      <c r="FC29" s="497">
        <v>1651796.12</v>
      </c>
      <c r="FD29" s="497">
        <v>2300879.75</v>
      </c>
      <c r="FE29" s="497">
        <v>2112323.75</v>
      </c>
      <c r="FF29" s="497">
        <v>1991764.75</v>
      </c>
      <c r="FG29" s="497">
        <v>1081985.8799999999</v>
      </c>
      <c r="FH29" s="497">
        <v>1048613.8799999999</v>
      </c>
      <c r="FI29" s="497">
        <v>1647612.12</v>
      </c>
      <c r="FJ29" s="497">
        <v>2901667.5</v>
      </c>
      <c r="FK29" s="497">
        <v>5151790</v>
      </c>
      <c r="FL29" s="497">
        <v>5099562.5</v>
      </c>
      <c r="FM29" s="497">
        <v>2383284</v>
      </c>
      <c r="FN29" s="497">
        <v>1021591.38</v>
      </c>
      <c r="FO29" s="497">
        <v>1674840.75</v>
      </c>
      <c r="FP29" s="497">
        <v>2517244</v>
      </c>
      <c r="FQ29" s="497">
        <v>2173817</v>
      </c>
      <c r="FR29" s="497">
        <v>2064700.88</v>
      </c>
      <c r="FS29" s="497">
        <v>1148258.25</v>
      </c>
      <c r="FT29" s="497">
        <v>1130367.5</v>
      </c>
      <c r="FU29" s="497">
        <v>1715780.25</v>
      </c>
      <c r="FV29" s="497">
        <v>3184850.25</v>
      </c>
      <c r="FW29" s="497">
        <v>5019594.5</v>
      </c>
      <c r="FX29" s="497">
        <v>5267428</v>
      </c>
      <c r="FY29" s="497">
        <v>2507962</v>
      </c>
      <c r="FZ29" s="497">
        <v>1084816.3799999999</v>
      </c>
      <c r="GA29" s="497">
        <v>1819855.75</v>
      </c>
      <c r="GB29" s="497">
        <v>2601674.5</v>
      </c>
    </row>
    <row r="30" spans="1:184">
      <c r="A30" s="461"/>
      <c r="B30" s="486"/>
      <c r="C30" s="479" t="s">
        <v>289</v>
      </c>
      <c r="D30" s="479" t="s">
        <v>61</v>
      </c>
      <c r="E30" s="657">
        <v>76531.740000000005</v>
      </c>
      <c r="F30" s="657">
        <v>66655.91</v>
      </c>
      <c r="G30" s="657">
        <v>69462.97</v>
      </c>
      <c r="H30" s="657">
        <v>66634.710000000006</v>
      </c>
      <c r="I30" s="657">
        <v>66354.720000000001</v>
      </c>
      <c r="J30" s="657">
        <v>15626.11</v>
      </c>
      <c r="K30" s="657">
        <v>20138</v>
      </c>
      <c r="L30" s="657">
        <v>17780.150000000001</v>
      </c>
      <c r="M30" s="657">
        <v>15435.88</v>
      </c>
      <c r="N30" s="657">
        <v>67975.53</v>
      </c>
      <c r="O30" s="657">
        <v>67005.55</v>
      </c>
      <c r="P30" s="657">
        <v>71872.479999999996</v>
      </c>
      <c r="Q30" s="657">
        <v>81399.14</v>
      </c>
      <c r="R30" s="657">
        <v>71986.95</v>
      </c>
      <c r="S30" s="657">
        <v>72473.84</v>
      </c>
      <c r="T30" s="657">
        <v>70541.919999999998</v>
      </c>
      <c r="U30" s="657">
        <v>69332.92</v>
      </c>
      <c r="V30" s="657">
        <v>16604.64</v>
      </c>
      <c r="W30" s="657">
        <v>19837.990000000002</v>
      </c>
      <c r="X30" s="657">
        <v>18846.78</v>
      </c>
      <c r="Y30" s="657">
        <v>15979.04</v>
      </c>
      <c r="Z30" s="657">
        <v>69927.23</v>
      </c>
      <c r="AA30" s="657">
        <v>68962.05</v>
      </c>
      <c r="AB30" s="657">
        <v>73085.070000000007</v>
      </c>
      <c r="AC30" s="657">
        <v>59219.79</v>
      </c>
      <c r="AD30" s="657">
        <v>56717.43</v>
      </c>
      <c r="AE30" s="657">
        <v>27697.01</v>
      </c>
      <c r="AF30" s="657">
        <v>29939.3</v>
      </c>
      <c r="AG30" s="657">
        <v>43696.18</v>
      </c>
      <c r="AH30" s="657">
        <v>70683.539999999994</v>
      </c>
      <c r="AI30" s="657">
        <v>139810.53</v>
      </c>
      <c r="AJ30" s="657">
        <v>137957.94</v>
      </c>
      <c r="AK30" s="657">
        <v>61250.23</v>
      </c>
      <c r="AL30" s="657">
        <v>24458.880000000001</v>
      </c>
      <c r="AM30" s="657">
        <v>42658.27</v>
      </c>
      <c r="AN30" s="657">
        <v>57848.15</v>
      </c>
      <c r="AO30" s="657">
        <v>61824.49</v>
      </c>
      <c r="AP30" s="657">
        <v>57296.58</v>
      </c>
      <c r="AQ30" s="657">
        <v>29395.98</v>
      </c>
      <c r="AR30" s="657">
        <v>29306.76</v>
      </c>
      <c r="AS30" s="657">
        <v>47206.84</v>
      </c>
      <c r="AT30" s="657">
        <v>75798.38</v>
      </c>
      <c r="AU30" s="657">
        <v>141783.22</v>
      </c>
      <c r="AV30" s="657">
        <v>142317.51999999999</v>
      </c>
      <c r="AW30" s="657">
        <v>62226.29</v>
      </c>
      <c r="AX30" s="657">
        <v>26350.04</v>
      </c>
      <c r="AY30" s="657">
        <v>44564.04</v>
      </c>
      <c r="AZ30" s="657">
        <v>59300.29</v>
      </c>
      <c r="BA30" s="657">
        <v>65272.84</v>
      </c>
      <c r="BB30" s="657">
        <v>63304.5</v>
      </c>
      <c r="BC30" s="657">
        <v>29223.07</v>
      </c>
      <c r="BD30" s="657">
        <v>27245.24</v>
      </c>
      <c r="BE30" s="657">
        <v>49501.2</v>
      </c>
      <c r="BF30" s="657">
        <v>78463.179999999993</v>
      </c>
      <c r="BG30" s="657">
        <v>149233.79999999999</v>
      </c>
      <c r="BH30" s="657">
        <v>150312.44</v>
      </c>
      <c r="BI30" s="657">
        <v>59883.18</v>
      </c>
      <c r="BJ30" s="657">
        <v>27814.54</v>
      </c>
      <c r="BK30" s="657">
        <v>49452.92</v>
      </c>
      <c r="BL30" s="657">
        <v>60710.98</v>
      </c>
      <c r="BM30" s="657">
        <v>70283.55</v>
      </c>
      <c r="BN30" s="657">
        <v>65176.05</v>
      </c>
      <c r="BO30" s="657">
        <v>30956.9</v>
      </c>
      <c r="BP30" s="657">
        <v>29215.11</v>
      </c>
      <c r="BQ30" s="657">
        <v>50823.22</v>
      </c>
      <c r="BR30" s="657">
        <v>82512.789999999994</v>
      </c>
      <c r="BS30" s="657">
        <v>165975.89000000001</v>
      </c>
      <c r="BT30" s="657">
        <v>163297.60999999999</v>
      </c>
      <c r="BU30" s="657">
        <v>62483.89</v>
      </c>
      <c r="BV30" s="657">
        <v>28850.98</v>
      </c>
      <c r="BW30" s="657">
        <v>53333.33</v>
      </c>
      <c r="BX30" s="657">
        <v>66757.64</v>
      </c>
      <c r="BY30" s="657">
        <v>78279.09</v>
      </c>
      <c r="BZ30" s="657">
        <v>69918.710000000006</v>
      </c>
      <c r="CA30" s="657">
        <v>34155.519999999997</v>
      </c>
      <c r="CB30" s="657">
        <v>37194.76</v>
      </c>
      <c r="CC30" s="657">
        <v>52764.54</v>
      </c>
      <c r="CD30" s="657">
        <v>105938.86</v>
      </c>
      <c r="CE30" s="657">
        <v>215219.53</v>
      </c>
      <c r="CF30" s="657">
        <v>212107.14</v>
      </c>
      <c r="CG30" s="657">
        <v>82432.52</v>
      </c>
      <c r="CH30" s="657">
        <v>44403.59</v>
      </c>
      <c r="CI30" s="657">
        <v>67712.44</v>
      </c>
      <c r="CJ30" s="657">
        <v>92179.9</v>
      </c>
      <c r="CK30" s="657">
        <v>98487.25</v>
      </c>
      <c r="CL30" s="657">
        <v>96136.8</v>
      </c>
      <c r="CM30" s="657">
        <v>49174.47</v>
      </c>
      <c r="CN30" s="657">
        <v>53575.35</v>
      </c>
      <c r="CO30" s="657">
        <v>76530.84</v>
      </c>
      <c r="CP30" s="657">
        <v>133877.62</v>
      </c>
      <c r="CQ30" s="657">
        <v>273957.62</v>
      </c>
      <c r="CR30" s="657">
        <v>271734.09000000003</v>
      </c>
      <c r="CS30" s="657">
        <v>125317.45</v>
      </c>
      <c r="CT30" s="657">
        <v>54895.7</v>
      </c>
      <c r="CU30" s="657">
        <v>82744.59</v>
      </c>
      <c r="CV30" s="657">
        <v>122023.02</v>
      </c>
      <c r="CW30" s="657">
        <v>114621.48</v>
      </c>
      <c r="CX30" s="657">
        <v>119949.29</v>
      </c>
      <c r="CY30" s="657">
        <v>61238.48</v>
      </c>
      <c r="CZ30" s="657">
        <v>68128.39</v>
      </c>
      <c r="DA30" s="657">
        <v>101759.16</v>
      </c>
      <c r="DB30" s="657">
        <v>165073.22</v>
      </c>
      <c r="DC30" s="657">
        <v>315568.28000000003</v>
      </c>
      <c r="DD30" s="657">
        <v>314598.69</v>
      </c>
      <c r="DE30" s="657">
        <v>150405.25</v>
      </c>
      <c r="DF30" s="657">
        <v>61771.839999999997</v>
      </c>
      <c r="DG30" s="657">
        <v>91790.75</v>
      </c>
      <c r="DH30" s="657">
        <v>126797.39</v>
      </c>
      <c r="DI30" s="657">
        <v>121464.42</v>
      </c>
      <c r="DJ30" s="657">
        <v>122439.78</v>
      </c>
      <c r="DK30" s="657">
        <v>62076.7</v>
      </c>
      <c r="DL30" s="657">
        <v>65081.3</v>
      </c>
      <c r="DM30" s="657">
        <v>106530.51</v>
      </c>
      <c r="DN30" s="657">
        <v>171854.23</v>
      </c>
      <c r="DO30" s="657">
        <v>311032.53000000003</v>
      </c>
      <c r="DP30" s="657">
        <v>323974.71999999997</v>
      </c>
      <c r="DQ30" s="657">
        <v>148976.78</v>
      </c>
      <c r="DR30" s="657">
        <v>63304.05</v>
      </c>
      <c r="DS30" s="657">
        <v>96968.34</v>
      </c>
      <c r="DT30" s="657">
        <v>129950.12</v>
      </c>
      <c r="DU30" s="657">
        <v>124559.23</v>
      </c>
      <c r="DV30" s="657">
        <v>128593.54</v>
      </c>
      <c r="DW30" s="657">
        <v>62712.62</v>
      </c>
      <c r="DX30" s="657">
        <v>59664.94</v>
      </c>
      <c r="DY30" s="657">
        <v>113739.58</v>
      </c>
      <c r="DZ30" s="657">
        <v>175313.98</v>
      </c>
      <c r="EA30" s="657">
        <v>314408.59000000003</v>
      </c>
      <c r="EB30" s="657">
        <v>329673.34000000003</v>
      </c>
      <c r="EC30" s="657">
        <v>140220.59</v>
      </c>
      <c r="ED30" s="657">
        <v>63760.13</v>
      </c>
      <c r="EE30" s="657">
        <v>106371.15</v>
      </c>
      <c r="EF30" s="657">
        <v>127602.01</v>
      </c>
      <c r="EG30" s="657">
        <v>132429.12</v>
      </c>
      <c r="EH30" s="657">
        <v>127774.28</v>
      </c>
      <c r="EI30" s="657">
        <v>60239.12</v>
      </c>
      <c r="EJ30" s="657">
        <v>67756.38</v>
      </c>
      <c r="EK30" s="657">
        <v>96381.77</v>
      </c>
      <c r="EL30" s="657">
        <v>169259.31</v>
      </c>
      <c r="EM30" s="657">
        <v>337025.5</v>
      </c>
      <c r="EN30" s="657">
        <v>349415.59</v>
      </c>
      <c r="EO30" s="657">
        <v>137411.92000000001</v>
      </c>
      <c r="EP30" s="657">
        <v>67908.460000000006</v>
      </c>
      <c r="EQ30" s="657">
        <v>98557.7</v>
      </c>
      <c r="ER30" s="657">
        <v>132287.34</v>
      </c>
      <c r="ES30" s="657">
        <v>132090.26999999999</v>
      </c>
      <c r="ET30" s="657">
        <v>137575.25</v>
      </c>
      <c r="EU30" s="657">
        <v>65686.95</v>
      </c>
      <c r="EV30" s="657">
        <v>67672.45</v>
      </c>
      <c r="EW30" s="657">
        <v>110392.54</v>
      </c>
      <c r="EX30" s="657">
        <v>166025.19</v>
      </c>
      <c r="EY30" s="657">
        <v>342159.91</v>
      </c>
      <c r="EZ30" s="657">
        <v>343490.28</v>
      </c>
      <c r="FA30" s="657">
        <v>150973.20000000001</v>
      </c>
      <c r="FB30" s="657">
        <v>71287.95</v>
      </c>
      <c r="FC30" s="657">
        <v>103765.55</v>
      </c>
      <c r="FD30" s="657">
        <v>136346.23000000001</v>
      </c>
      <c r="FE30" s="657">
        <v>135430.39000000001</v>
      </c>
      <c r="FF30" s="657">
        <v>142801.23000000001</v>
      </c>
      <c r="FG30" s="657">
        <v>70647.460000000006</v>
      </c>
      <c r="FH30" s="657">
        <v>79382.59</v>
      </c>
      <c r="FI30" s="657">
        <v>107736.14</v>
      </c>
      <c r="FJ30" s="657">
        <v>184967.69</v>
      </c>
      <c r="FK30" s="657">
        <v>351433.19</v>
      </c>
      <c r="FL30" s="657">
        <v>349668.56</v>
      </c>
      <c r="FM30" s="657">
        <v>175838.73</v>
      </c>
      <c r="FN30" s="657">
        <v>70784.81</v>
      </c>
      <c r="FO30" s="657">
        <v>103534.7</v>
      </c>
      <c r="FP30" s="657">
        <v>150918.75</v>
      </c>
      <c r="FQ30" s="657">
        <v>138198.17000000001</v>
      </c>
      <c r="FR30" s="657">
        <v>147940.39000000001</v>
      </c>
      <c r="FS30" s="657">
        <v>75212.38</v>
      </c>
      <c r="FT30" s="657">
        <v>81221</v>
      </c>
      <c r="FU30" s="657">
        <v>118759.48</v>
      </c>
      <c r="FV30" s="657">
        <v>195930.12</v>
      </c>
      <c r="FW30" s="657">
        <v>347598.25</v>
      </c>
      <c r="FX30" s="657">
        <v>356235.12</v>
      </c>
      <c r="FY30" s="657">
        <v>187157.09</v>
      </c>
      <c r="FZ30" s="657">
        <v>77820.97</v>
      </c>
      <c r="GA30" s="657">
        <v>113244.03</v>
      </c>
      <c r="GB30" s="657">
        <v>155564.91</v>
      </c>
    </row>
    <row r="31" spans="1:184">
      <c r="B31" s="461"/>
      <c r="C31" s="658"/>
      <c r="D31" s="470" t="s">
        <v>62</v>
      </c>
      <c r="E31" s="659">
        <v>36248979.120000005</v>
      </c>
      <c r="F31" s="659">
        <v>31369729.16</v>
      </c>
      <c r="G31" s="659">
        <v>31802554.029999997</v>
      </c>
      <c r="H31" s="659">
        <v>27768975.52</v>
      </c>
      <c r="I31" s="659">
        <v>27591323.09</v>
      </c>
      <c r="J31" s="659">
        <v>29902991.379999999</v>
      </c>
      <c r="K31" s="659">
        <v>38839425.840000004</v>
      </c>
      <c r="L31" s="659">
        <v>34752625.809999995</v>
      </c>
      <c r="M31" s="659">
        <v>29511389.77</v>
      </c>
      <c r="N31" s="659">
        <v>24444507.16</v>
      </c>
      <c r="O31" s="659">
        <v>26273963.240000002</v>
      </c>
      <c r="P31" s="659">
        <v>33270689.100000001</v>
      </c>
      <c r="Q31" s="659">
        <v>38907816.140000001</v>
      </c>
      <c r="R31" s="659">
        <v>34193726.450000003</v>
      </c>
      <c r="S31" s="659">
        <v>30689590.84</v>
      </c>
      <c r="T31" s="659">
        <v>28526797.710000001</v>
      </c>
      <c r="U31" s="659">
        <v>28771160.18</v>
      </c>
      <c r="V31" s="659">
        <v>32321831.91</v>
      </c>
      <c r="W31" s="659">
        <v>37504326.93</v>
      </c>
      <c r="X31" s="659">
        <v>36984588.780000001</v>
      </c>
      <c r="Y31" s="659">
        <v>30210021.48</v>
      </c>
      <c r="Z31" s="659">
        <v>29975924.859999999</v>
      </c>
      <c r="AA31" s="659">
        <v>30761856.300000001</v>
      </c>
      <c r="AB31" s="659">
        <v>33673803.32</v>
      </c>
      <c r="AC31" s="659">
        <v>37742877.909999996</v>
      </c>
      <c r="AD31" s="659">
        <v>34745225.369999997</v>
      </c>
      <c r="AE31" s="659">
        <v>33944066.600000001</v>
      </c>
      <c r="AF31" s="659">
        <v>29178855.859999999</v>
      </c>
      <c r="AG31" s="659">
        <v>28219191.180000003</v>
      </c>
      <c r="AH31" s="659">
        <v>35139302.409999996</v>
      </c>
      <c r="AI31" s="659">
        <v>40984971.910000004</v>
      </c>
      <c r="AJ31" s="659">
        <v>40012219.189999998</v>
      </c>
      <c r="AK31" s="659">
        <v>31852197.539999999</v>
      </c>
      <c r="AL31" s="659">
        <v>26837312.509999998</v>
      </c>
      <c r="AM31" s="659">
        <v>32031045.899999999</v>
      </c>
      <c r="AN31" s="659">
        <v>33184024.029999997</v>
      </c>
      <c r="AO31" s="659">
        <v>39288813.550000004</v>
      </c>
      <c r="AP31" s="659">
        <v>37694187.140000001</v>
      </c>
      <c r="AQ31" s="659">
        <v>31466912.199999999</v>
      </c>
      <c r="AR31" s="659">
        <v>27490463.100000001</v>
      </c>
      <c r="AS31" s="659">
        <v>31011612.779999997</v>
      </c>
      <c r="AT31" s="659">
        <v>37012009.760000005</v>
      </c>
      <c r="AU31" s="659">
        <v>42103649.589999996</v>
      </c>
      <c r="AV31" s="659">
        <v>43174907.520000003</v>
      </c>
      <c r="AW31" s="659">
        <v>33393395.539999999</v>
      </c>
      <c r="AX31" s="659">
        <v>31356565.48</v>
      </c>
      <c r="AY31" s="659">
        <v>33535394.599999998</v>
      </c>
      <c r="AZ31" s="659">
        <v>34279203.539999999</v>
      </c>
      <c r="BA31" s="659">
        <v>41453826.280000001</v>
      </c>
      <c r="BB31" s="659">
        <v>38120040.810000002</v>
      </c>
      <c r="BC31" s="659">
        <v>34366442.229999997</v>
      </c>
      <c r="BD31" s="659">
        <v>30187355.169999994</v>
      </c>
      <c r="BE31" s="659">
        <v>31937298.419999998</v>
      </c>
      <c r="BF31" s="659">
        <v>38007610.68</v>
      </c>
      <c r="BG31" s="659">
        <v>42977487.049999997</v>
      </c>
      <c r="BH31" s="659">
        <v>44293909.939999998</v>
      </c>
      <c r="BI31" s="659">
        <v>32688872.239999998</v>
      </c>
      <c r="BJ31" s="659">
        <v>25156982.129999999</v>
      </c>
      <c r="BK31" s="659">
        <v>28926490.920000002</v>
      </c>
      <c r="BL31" s="659">
        <v>35696553.729999997</v>
      </c>
      <c r="BM31" s="659">
        <v>43754114.299999997</v>
      </c>
      <c r="BN31" s="659">
        <v>40346009.859999999</v>
      </c>
      <c r="BO31" s="659">
        <v>36126394.089999996</v>
      </c>
      <c r="BP31" s="659">
        <v>32770081.579999998</v>
      </c>
      <c r="BQ31" s="659">
        <v>34897639.530000001</v>
      </c>
      <c r="BR31" s="659">
        <v>41171678.659999996</v>
      </c>
      <c r="BS31" s="659">
        <v>48781427.640000001</v>
      </c>
      <c r="BT31" s="659">
        <v>49556943.359999999</v>
      </c>
      <c r="BU31" s="659">
        <v>36032334.329999998</v>
      </c>
      <c r="BV31" s="659">
        <v>35025681.979999997</v>
      </c>
      <c r="BW31" s="659">
        <v>36974587.329999998</v>
      </c>
      <c r="BX31" s="659">
        <v>42410373.890000001</v>
      </c>
      <c r="BY31" s="659">
        <v>49290726.840000004</v>
      </c>
      <c r="BZ31" s="659">
        <v>44957404.020000003</v>
      </c>
      <c r="CA31" s="659">
        <v>40944108.650000006</v>
      </c>
      <c r="CB31" s="659">
        <v>36865791.29999999</v>
      </c>
      <c r="CC31" s="659">
        <v>40775339.219999999</v>
      </c>
      <c r="CD31" s="659">
        <v>50396890.109999999</v>
      </c>
      <c r="CE31" s="659">
        <v>64815446.590000004</v>
      </c>
      <c r="CF31" s="659">
        <v>65894445.770000003</v>
      </c>
      <c r="CG31" s="659">
        <v>51569611.400000006</v>
      </c>
      <c r="CH31" s="659">
        <v>41003726.770000011</v>
      </c>
      <c r="CI31" s="659">
        <v>53308332.439999998</v>
      </c>
      <c r="CJ31" s="659">
        <v>58847305.519999996</v>
      </c>
      <c r="CK31" s="659">
        <v>64218058.909999996</v>
      </c>
      <c r="CL31" s="659">
        <v>61108673.509999998</v>
      </c>
      <c r="CM31" s="659">
        <v>60546442.030000001</v>
      </c>
      <c r="CN31" s="659">
        <v>49954363.480000004</v>
      </c>
      <c r="CO31" s="659">
        <v>54478937.460000001</v>
      </c>
      <c r="CP31" s="659">
        <v>67877325</v>
      </c>
      <c r="CQ31" s="659">
        <v>84454283.730000004</v>
      </c>
      <c r="CR31" s="659">
        <v>82818603.25</v>
      </c>
      <c r="CS31" s="659">
        <v>66891921.770000003</v>
      </c>
      <c r="CT31" s="659">
        <v>61984707.100000001</v>
      </c>
      <c r="CU31" s="659">
        <v>65077779.780000001</v>
      </c>
      <c r="CV31" s="659">
        <v>72937056.769999996</v>
      </c>
      <c r="CW31" s="659">
        <v>77107566.100000009</v>
      </c>
      <c r="CX31" s="659">
        <v>68820165.910000011</v>
      </c>
      <c r="CY31" s="659">
        <v>63741504.600000001</v>
      </c>
      <c r="CZ31" s="659">
        <v>60977102.960000001</v>
      </c>
      <c r="DA31" s="659">
        <v>64354696.350000001</v>
      </c>
      <c r="DB31" s="659">
        <v>80413735.719999999</v>
      </c>
      <c r="DC31" s="659">
        <v>95662869.539999992</v>
      </c>
      <c r="DD31" s="659">
        <v>95616373.310000002</v>
      </c>
      <c r="DE31" s="659">
        <v>72285573.120000005</v>
      </c>
      <c r="DF31" s="659">
        <v>53446750.530000001</v>
      </c>
      <c r="DG31" s="659">
        <v>70743492.939999998</v>
      </c>
      <c r="DH31" s="659">
        <v>77135020.829999998</v>
      </c>
      <c r="DI31" s="659">
        <v>79837736.290000007</v>
      </c>
      <c r="DJ31" s="659">
        <v>72823780.909999996</v>
      </c>
      <c r="DK31" s="659">
        <v>75752598.769999996</v>
      </c>
      <c r="DL31" s="659">
        <v>62503326.679999992</v>
      </c>
      <c r="DM31" s="659">
        <v>61285948.949999996</v>
      </c>
      <c r="DN31" s="659">
        <v>82568503.850000009</v>
      </c>
      <c r="DO31" s="659">
        <v>95620838.400000006</v>
      </c>
      <c r="DP31" s="659">
        <v>96744176.219999999</v>
      </c>
      <c r="DQ31" s="659">
        <v>74277367.159999996</v>
      </c>
      <c r="DR31" s="659">
        <v>68330074.429999992</v>
      </c>
      <c r="DS31" s="659">
        <v>73598999.870000005</v>
      </c>
      <c r="DT31" s="659">
        <v>77945692.180000007</v>
      </c>
      <c r="DU31" s="659">
        <v>81821414.230000004</v>
      </c>
      <c r="DV31" s="659">
        <v>74231830.910000011</v>
      </c>
      <c r="DW31" s="659">
        <v>75064766.370000005</v>
      </c>
      <c r="DX31" s="659">
        <v>59205181.559999995</v>
      </c>
      <c r="DY31" s="659">
        <v>66676774.829999998</v>
      </c>
      <c r="DZ31" s="659">
        <v>82407706.730000004</v>
      </c>
      <c r="EA31" s="659">
        <v>94280217.090000004</v>
      </c>
      <c r="EB31" s="659">
        <v>96059188.560000002</v>
      </c>
      <c r="EC31" s="659">
        <v>73827159.830000013</v>
      </c>
      <c r="ED31" s="659">
        <v>58432771.439999998</v>
      </c>
      <c r="EE31" s="659">
        <v>66714204.530000001</v>
      </c>
      <c r="EF31" s="659">
        <v>76634166.230000004</v>
      </c>
      <c r="EG31" s="659">
        <v>81737188.74000001</v>
      </c>
      <c r="EH31" s="659">
        <v>78538557.409999996</v>
      </c>
      <c r="EI31" s="659">
        <v>66219769.679999992</v>
      </c>
      <c r="EJ31" s="659">
        <v>59602587.009999998</v>
      </c>
      <c r="EK31" s="659">
        <v>68310747.959999993</v>
      </c>
      <c r="EL31" s="659">
        <v>79753629.180000007</v>
      </c>
      <c r="EM31" s="659">
        <v>97665495.109999999</v>
      </c>
      <c r="EN31" s="659">
        <v>98622706.280000001</v>
      </c>
      <c r="EO31" s="659">
        <v>77199238.290000007</v>
      </c>
      <c r="EP31" s="659">
        <v>70821798.839999989</v>
      </c>
      <c r="EQ31" s="659">
        <v>72880205.430000007</v>
      </c>
      <c r="ER31" s="659">
        <v>79966299.960000008</v>
      </c>
      <c r="ES31" s="659">
        <v>85395909.019999996</v>
      </c>
      <c r="ET31" s="659">
        <v>77247647.370000005</v>
      </c>
      <c r="EU31" s="659">
        <v>75807558.140000001</v>
      </c>
      <c r="EV31" s="659">
        <v>65252311.890000001</v>
      </c>
      <c r="EW31" s="659">
        <v>71031882.420000002</v>
      </c>
      <c r="EX31" s="659">
        <v>82832799.439999998</v>
      </c>
      <c r="EY31" s="659">
        <v>100873874.09999999</v>
      </c>
      <c r="EZ31" s="659">
        <v>99211606.780000001</v>
      </c>
      <c r="FA31" s="659">
        <v>80385485.200000003</v>
      </c>
      <c r="FB31" s="659">
        <v>60663511.790000007</v>
      </c>
      <c r="FC31" s="659">
        <v>61046630.259999998</v>
      </c>
      <c r="FD31" s="659">
        <v>83372331.290000007</v>
      </c>
      <c r="FE31" s="659">
        <v>87273250.890000001</v>
      </c>
      <c r="FF31" s="659">
        <v>80275721.859999999</v>
      </c>
      <c r="FG31" s="659">
        <v>77191561.839999989</v>
      </c>
      <c r="FH31" s="659">
        <v>63501297.000000015</v>
      </c>
      <c r="FI31" s="659">
        <v>73693446.200000003</v>
      </c>
      <c r="FJ31" s="659">
        <v>88781332.439999998</v>
      </c>
      <c r="FK31" s="659">
        <v>105875996.14999999</v>
      </c>
      <c r="FL31" s="659">
        <v>103043336.31</v>
      </c>
      <c r="FM31" s="659">
        <v>84654434.480000004</v>
      </c>
      <c r="FN31" s="659">
        <v>77131557.5</v>
      </c>
      <c r="FO31" s="659">
        <v>78602032.700000003</v>
      </c>
      <c r="FP31" s="659">
        <v>88180395.189999998</v>
      </c>
      <c r="FQ31" s="659">
        <v>90547665.549999997</v>
      </c>
      <c r="FR31" s="659">
        <v>83964878.269999996</v>
      </c>
      <c r="FS31" s="659">
        <v>69711852.379999995</v>
      </c>
      <c r="FT31" s="659">
        <v>73461073.939999998</v>
      </c>
      <c r="FU31" s="659">
        <v>72401622.850000009</v>
      </c>
      <c r="FV31" s="659">
        <v>93509703.620000005</v>
      </c>
      <c r="FW31" s="659">
        <v>106648386.08</v>
      </c>
      <c r="FX31" s="659">
        <v>106826738.34</v>
      </c>
      <c r="FY31" s="659">
        <v>84541001.210000008</v>
      </c>
      <c r="FZ31" s="659">
        <v>73195148.00999999</v>
      </c>
      <c r="GA31" s="659">
        <v>78061202.060000002</v>
      </c>
      <c r="GB31" s="659">
        <v>92966661.969999999</v>
      </c>
    </row>
    <row r="32" spans="1:184">
      <c r="B32" s="461"/>
      <c r="C32" s="658"/>
      <c r="D32" s="658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</row>
    <row r="33" spans="1:184">
      <c r="B33" s="461"/>
      <c r="C33" s="658"/>
      <c r="D33" s="658"/>
      <c r="E33" s="660">
        <v>41275</v>
      </c>
      <c r="F33" s="660">
        <v>41306</v>
      </c>
      <c r="G33" s="660">
        <v>41334</v>
      </c>
      <c r="H33" s="660">
        <v>41365</v>
      </c>
      <c r="I33" s="660">
        <v>41395</v>
      </c>
      <c r="J33" s="660">
        <v>41426</v>
      </c>
      <c r="K33" s="660">
        <v>41456</v>
      </c>
      <c r="L33" s="660">
        <v>41487</v>
      </c>
      <c r="M33" s="660">
        <v>41518</v>
      </c>
      <c r="N33" s="660">
        <v>41548</v>
      </c>
      <c r="O33" s="660">
        <v>41579</v>
      </c>
      <c r="P33" s="660">
        <v>41609</v>
      </c>
      <c r="Q33" s="660">
        <v>41640</v>
      </c>
      <c r="R33" s="660">
        <v>41671</v>
      </c>
      <c r="S33" s="660">
        <v>41699</v>
      </c>
      <c r="T33" s="660">
        <v>41730</v>
      </c>
      <c r="U33" s="660">
        <v>41760</v>
      </c>
      <c r="V33" s="660">
        <v>41791</v>
      </c>
      <c r="W33" s="660">
        <v>41821</v>
      </c>
      <c r="X33" s="660">
        <v>41852</v>
      </c>
      <c r="Y33" s="660">
        <v>41883</v>
      </c>
      <c r="Z33" s="660">
        <v>41913</v>
      </c>
      <c r="AA33" s="660">
        <v>41944</v>
      </c>
      <c r="AB33" s="660">
        <v>41974</v>
      </c>
      <c r="AC33" s="660">
        <v>42005</v>
      </c>
      <c r="AD33" s="660">
        <v>42036</v>
      </c>
      <c r="AE33" s="660">
        <v>42064</v>
      </c>
      <c r="AF33" s="660">
        <v>42095</v>
      </c>
      <c r="AG33" s="660">
        <v>42125</v>
      </c>
      <c r="AH33" s="660">
        <v>42156</v>
      </c>
      <c r="AI33" s="660">
        <v>42186</v>
      </c>
      <c r="AJ33" s="660">
        <v>42217</v>
      </c>
      <c r="AK33" s="660">
        <v>42248</v>
      </c>
      <c r="AL33" s="660">
        <v>42278</v>
      </c>
      <c r="AM33" s="660">
        <v>42309</v>
      </c>
      <c r="AN33" s="660">
        <v>42339</v>
      </c>
      <c r="AO33" s="660">
        <v>42370</v>
      </c>
      <c r="AP33" s="660">
        <v>42401</v>
      </c>
      <c r="AQ33" s="660">
        <v>42430</v>
      </c>
      <c r="AR33" s="660">
        <v>42461</v>
      </c>
      <c r="AS33" s="660">
        <v>42491</v>
      </c>
      <c r="AT33" s="660">
        <v>42522</v>
      </c>
      <c r="AU33" s="660">
        <v>42552</v>
      </c>
      <c r="AV33" s="660">
        <v>42583</v>
      </c>
      <c r="AW33" s="660">
        <v>42614</v>
      </c>
      <c r="AX33" s="660">
        <v>42644</v>
      </c>
      <c r="AY33" s="660">
        <v>42675</v>
      </c>
      <c r="AZ33" s="660">
        <v>42705</v>
      </c>
      <c r="BA33" s="660">
        <v>42736</v>
      </c>
      <c r="BB33" s="660">
        <v>42767</v>
      </c>
      <c r="BC33" s="660">
        <v>42795</v>
      </c>
      <c r="BD33" s="660">
        <v>42826</v>
      </c>
      <c r="BE33" s="660">
        <v>42856</v>
      </c>
      <c r="BF33" s="660">
        <v>42887</v>
      </c>
      <c r="BG33" s="660">
        <v>42917</v>
      </c>
      <c r="BH33" s="660">
        <v>42948</v>
      </c>
      <c r="BI33" s="660">
        <v>42979</v>
      </c>
      <c r="BJ33" s="660">
        <v>43009</v>
      </c>
      <c r="BK33" s="660">
        <v>43040</v>
      </c>
      <c r="BL33" s="660">
        <v>43070</v>
      </c>
      <c r="BM33" s="660">
        <v>43101</v>
      </c>
      <c r="BN33" s="660">
        <v>43132</v>
      </c>
      <c r="BO33" s="660">
        <v>43160</v>
      </c>
      <c r="BP33" s="660">
        <v>43191</v>
      </c>
      <c r="BQ33" s="660">
        <v>43221</v>
      </c>
      <c r="BR33" s="660">
        <v>43252</v>
      </c>
      <c r="BS33" s="660">
        <v>43282</v>
      </c>
      <c r="BT33" s="660">
        <v>43313</v>
      </c>
      <c r="BU33" s="660">
        <v>43344</v>
      </c>
      <c r="BV33" s="660">
        <v>43374</v>
      </c>
      <c r="BW33" s="660">
        <v>43405</v>
      </c>
      <c r="BX33" s="660">
        <v>43435</v>
      </c>
      <c r="BY33" s="660">
        <v>43466</v>
      </c>
      <c r="BZ33" s="660">
        <v>43497</v>
      </c>
      <c r="CA33" s="660">
        <v>43525</v>
      </c>
      <c r="CB33" s="660">
        <v>43556</v>
      </c>
      <c r="CC33" s="660">
        <v>43586</v>
      </c>
      <c r="CD33" s="660">
        <v>43617</v>
      </c>
      <c r="CE33" s="660">
        <v>43647</v>
      </c>
      <c r="CF33" s="660">
        <v>43678</v>
      </c>
      <c r="CG33" s="660">
        <v>43709</v>
      </c>
      <c r="CH33" s="660">
        <v>43739</v>
      </c>
      <c r="CI33" s="660">
        <v>43770</v>
      </c>
      <c r="CJ33" s="660">
        <v>43800</v>
      </c>
      <c r="CK33" s="660">
        <v>43831</v>
      </c>
      <c r="CL33" s="660">
        <v>43862</v>
      </c>
      <c r="CM33" s="660">
        <v>43891</v>
      </c>
      <c r="CN33" s="660">
        <v>43922</v>
      </c>
      <c r="CO33" s="660">
        <v>43952</v>
      </c>
      <c r="CP33" s="660">
        <v>43983</v>
      </c>
      <c r="CQ33" s="660">
        <v>44013</v>
      </c>
      <c r="CR33" s="660">
        <v>44044</v>
      </c>
      <c r="CS33" s="660">
        <v>44075</v>
      </c>
      <c r="CT33" s="660">
        <v>44105</v>
      </c>
      <c r="CU33" s="660">
        <v>44136</v>
      </c>
      <c r="CV33" s="660">
        <v>44166</v>
      </c>
      <c r="CW33" s="660">
        <v>44197</v>
      </c>
      <c r="CX33" s="660">
        <v>44228</v>
      </c>
      <c r="CY33" s="660">
        <v>44256</v>
      </c>
      <c r="CZ33" s="660">
        <v>44287</v>
      </c>
      <c r="DA33" s="660">
        <v>44317</v>
      </c>
      <c r="DB33" s="660">
        <v>44348</v>
      </c>
      <c r="DC33" s="660">
        <v>44378</v>
      </c>
      <c r="DD33" s="660">
        <v>44409</v>
      </c>
      <c r="DE33" s="660">
        <v>44440</v>
      </c>
      <c r="DF33" s="660">
        <v>44470</v>
      </c>
      <c r="DG33" s="660">
        <v>44501</v>
      </c>
      <c r="DH33" s="660">
        <v>44531</v>
      </c>
      <c r="DI33" s="660">
        <v>44562</v>
      </c>
      <c r="DJ33" s="660">
        <v>44593</v>
      </c>
      <c r="DK33" s="660">
        <v>44621</v>
      </c>
      <c r="DL33" s="660">
        <v>44652</v>
      </c>
      <c r="DM33" s="660">
        <v>44682</v>
      </c>
      <c r="DN33" s="660">
        <v>44713</v>
      </c>
      <c r="DO33" s="660">
        <v>44743</v>
      </c>
      <c r="DP33" s="660">
        <v>44774</v>
      </c>
      <c r="DQ33" s="660">
        <v>44805</v>
      </c>
      <c r="DR33" s="660">
        <v>44835</v>
      </c>
      <c r="DS33" s="660">
        <v>44866</v>
      </c>
      <c r="DT33" s="660">
        <v>44896</v>
      </c>
      <c r="DU33" s="660">
        <v>44927</v>
      </c>
      <c r="DV33" s="660">
        <v>44958</v>
      </c>
      <c r="DW33" s="660">
        <v>44986</v>
      </c>
      <c r="DX33" s="660">
        <v>45017</v>
      </c>
      <c r="DY33" s="660">
        <v>45047</v>
      </c>
      <c r="DZ33" s="660">
        <v>45078</v>
      </c>
      <c r="EA33" s="660">
        <v>45108</v>
      </c>
      <c r="EB33" s="660">
        <v>45139</v>
      </c>
      <c r="EC33" s="660">
        <v>45170</v>
      </c>
      <c r="ED33" s="660">
        <v>45200</v>
      </c>
      <c r="EE33" s="660">
        <v>45231</v>
      </c>
      <c r="EF33" s="660">
        <v>45261</v>
      </c>
      <c r="EG33" s="660">
        <v>45292</v>
      </c>
      <c r="EH33" s="660">
        <v>45323</v>
      </c>
      <c r="EI33" s="660">
        <v>45352</v>
      </c>
      <c r="EJ33" s="660">
        <v>45383</v>
      </c>
      <c r="EK33" s="660">
        <v>45413</v>
      </c>
      <c r="EL33" s="660">
        <v>45444</v>
      </c>
      <c r="EM33" s="660">
        <v>45474</v>
      </c>
      <c r="EN33" s="660">
        <v>45505</v>
      </c>
      <c r="EO33" s="660">
        <v>45536</v>
      </c>
      <c r="EP33" s="660">
        <v>45566</v>
      </c>
      <c r="EQ33" s="660">
        <v>45597</v>
      </c>
      <c r="ER33" s="660">
        <v>45627</v>
      </c>
      <c r="ES33" s="660">
        <v>45658</v>
      </c>
      <c r="ET33" s="660">
        <v>45689</v>
      </c>
      <c r="EU33" s="660">
        <v>45717</v>
      </c>
      <c r="EV33" s="660">
        <v>45748</v>
      </c>
      <c r="EW33" s="660">
        <v>45778</v>
      </c>
      <c r="EX33" s="660">
        <v>45809</v>
      </c>
      <c r="EY33" s="660">
        <v>45839</v>
      </c>
      <c r="EZ33" s="660">
        <v>45870</v>
      </c>
      <c r="FA33" s="660">
        <v>45901</v>
      </c>
      <c r="FB33" s="660">
        <v>45931</v>
      </c>
      <c r="FC33" s="660">
        <v>45962</v>
      </c>
      <c r="FD33" s="660">
        <v>45992</v>
      </c>
      <c r="FE33" s="660">
        <v>46023</v>
      </c>
      <c r="FF33" s="660">
        <v>46054</v>
      </c>
      <c r="FG33" s="660">
        <v>46082</v>
      </c>
      <c r="FH33" s="660">
        <v>46113</v>
      </c>
      <c r="FI33" s="660">
        <v>46143</v>
      </c>
      <c r="FJ33" s="660">
        <v>46174</v>
      </c>
      <c r="FK33" s="660">
        <v>46204</v>
      </c>
      <c r="FL33" s="660">
        <v>46235</v>
      </c>
      <c r="FM33" s="660">
        <v>46266</v>
      </c>
      <c r="FN33" s="660">
        <v>46296</v>
      </c>
      <c r="FO33" s="660">
        <v>46327</v>
      </c>
      <c r="FP33" s="660">
        <v>46357</v>
      </c>
      <c r="FQ33" s="660">
        <v>46388</v>
      </c>
      <c r="FR33" s="660">
        <v>46419</v>
      </c>
      <c r="FS33" s="660">
        <v>46447</v>
      </c>
      <c r="FT33" s="660">
        <v>46478</v>
      </c>
      <c r="FU33" s="660">
        <v>46508</v>
      </c>
      <c r="FV33" s="660">
        <v>46539</v>
      </c>
      <c r="FW33" s="660">
        <v>46569</v>
      </c>
      <c r="FX33" s="660">
        <v>46600</v>
      </c>
      <c r="FY33" s="660">
        <v>46631</v>
      </c>
      <c r="FZ33" s="660">
        <v>46661</v>
      </c>
      <c r="GA33" s="660">
        <v>46692</v>
      </c>
      <c r="GB33" s="660">
        <v>46722</v>
      </c>
    </row>
    <row r="34" spans="1:184">
      <c r="B34" s="461"/>
      <c r="C34" s="477" t="s">
        <v>19</v>
      </c>
      <c r="D34" s="477" t="s">
        <v>63</v>
      </c>
      <c r="E34" s="495">
        <v>9060377</v>
      </c>
      <c r="F34" s="495">
        <v>7875959.5</v>
      </c>
      <c r="G34" s="495">
        <v>8209769.5</v>
      </c>
      <c r="H34" s="495">
        <v>7888835</v>
      </c>
      <c r="I34" s="495">
        <v>7991029.5</v>
      </c>
      <c r="J34" s="495">
        <v>7790102</v>
      </c>
      <c r="K34" s="495">
        <v>9403080</v>
      </c>
      <c r="L34" s="495">
        <v>8647557</v>
      </c>
      <c r="M34" s="495">
        <v>7611294.5</v>
      </c>
      <c r="N34" s="495">
        <v>7780491</v>
      </c>
      <c r="O34" s="495">
        <v>7541325</v>
      </c>
      <c r="P34" s="495">
        <v>8149968</v>
      </c>
      <c r="Q34" s="495">
        <v>9353106</v>
      </c>
      <c r="R34" s="495">
        <v>8260589</v>
      </c>
      <c r="S34" s="495">
        <v>8304034</v>
      </c>
      <c r="T34" s="495">
        <v>8126862</v>
      </c>
      <c r="U34" s="495">
        <v>8107109</v>
      </c>
      <c r="V34" s="495">
        <v>8079657</v>
      </c>
      <c r="W34" s="495">
        <v>9308872</v>
      </c>
      <c r="X34" s="495">
        <v>9156805</v>
      </c>
      <c r="Y34" s="495">
        <v>7874184</v>
      </c>
      <c r="Z34" s="495">
        <v>7996323.5</v>
      </c>
      <c r="AA34" s="495">
        <v>7757354</v>
      </c>
      <c r="AB34" s="495">
        <v>8279749.5</v>
      </c>
      <c r="AC34" s="495">
        <v>9267077</v>
      </c>
      <c r="AD34" s="495">
        <v>8512099</v>
      </c>
      <c r="AE34" s="495">
        <v>8701821</v>
      </c>
      <c r="AF34" s="495">
        <v>8240357.5</v>
      </c>
      <c r="AG34" s="495">
        <v>8270939.5</v>
      </c>
      <c r="AH34" s="495">
        <v>8639681</v>
      </c>
      <c r="AI34" s="495">
        <v>9774117</v>
      </c>
      <c r="AJ34" s="495">
        <v>9521507</v>
      </c>
      <c r="AK34" s="495">
        <v>8113647</v>
      </c>
      <c r="AL34" s="495">
        <v>8319218</v>
      </c>
      <c r="AM34" s="495">
        <v>8168510.5</v>
      </c>
      <c r="AN34" s="495">
        <v>8428914</v>
      </c>
      <c r="AO34" s="495">
        <v>9672631</v>
      </c>
      <c r="AP34" s="495">
        <v>9266255</v>
      </c>
      <c r="AQ34" s="495">
        <v>9134741</v>
      </c>
      <c r="AR34" s="495">
        <v>8529213</v>
      </c>
      <c r="AS34" s="495">
        <v>8675735</v>
      </c>
      <c r="AT34" s="495">
        <v>9009476</v>
      </c>
      <c r="AU34" s="495">
        <v>9988039</v>
      </c>
      <c r="AV34" s="495">
        <v>10206672</v>
      </c>
      <c r="AW34" s="495">
        <v>8459867</v>
      </c>
      <c r="AX34" s="495">
        <v>8567024</v>
      </c>
      <c r="AY34" s="495">
        <v>8526328</v>
      </c>
      <c r="AZ34" s="495">
        <v>8781752</v>
      </c>
      <c r="BA34" s="495">
        <v>10210541</v>
      </c>
      <c r="BB34" s="495">
        <v>9367387</v>
      </c>
      <c r="BC34" s="495">
        <v>9475407</v>
      </c>
      <c r="BD34" s="495">
        <v>8800099</v>
      </c>
      <c r="BE34" s="495">
        <v>8887266</v>
      </c>
      <c r="BF34" s="495">
        <v>9370472</v>
      </c>
      <c r="BG34" s="495">
        <v>10296870</v>
      </c>
      <c r="BH34" s="495">
        <v>10546178</v>
      </c>
      <c r="BI34" s="495">
        <v>8581115</v>
      </c>
      <c r="BJ34" s="495">
        <v>8907337</v>
      </c>
      <c r="BK34" s="495">
        <v>8816224</v>
      </c>
      <c r="BL34" s="495">
        <v>9090618</v>
      </c>
      <c r="BM34" s="495">
        <v>10723207</v>
      </c>
      <c r="BN34" s="495">
        <v>9822504</v>
      </c>
      <c r="BO34" s="495">
        <v>9967260</v>
      </c>
      <c r="BP34" s="495">
        <v>9431247</v>
      </c>
      <c r="BQ34" s="495">
        <v>9573083</v>
      </c>
      <c r="BR34" s="495">
        <v>10071795</v>
      </c>
      <c r="BS34" s="495">
        <v>11485260</v>
      </c>
      <c r="BT34" s="495">
        <v>11665901</v>
      </c>
      <c r="BU34" s="495">
        <v>9614723</v>
      </c>
      <c r="BV34" s="495">
        <v>9847806</v>
      </c>
      <c r="BW34" s="495">
        <v>9836921</v>
      </c>
      <c r="BX34" s="495">
        <v>10308650</v>
      </c>
      <c r="BY34" s="495">
        <v>11785773</v>
      </c>
      <c r="BZ34" s="495">
        <v>11004867</v>
      </c>
      <c r="CA34" s="495">
        <v>11514966</v>
      </c>
      <c r="CB34" s="495">
        <v>11127319</v>
      </c>
      <c r="CC34" s="495">
        <v>11366946</v>
      </c>
      <c r="CD34" s="495">
        <v>12043114</v>
      </c>
      <c r="CE34" s="495">
        <v>14655530</v>
      </c>
      <c r="CF34" s="495">
        <v>14902093</v>
      </c>
      <c r="CG34" s="495">
        <v>12517648</v>
      </c>
      <c r="CH34" s="495">
        <v>12897020</v>
      </c>
      <c r="CI34" s="495">
        <v>12876216</v>
      </c>
      <c r="CJ34" s="495">
        <v>13770677</v>
      </c>
      <c r="CK34" s="495">
        <v>14995675</v>
      </c>
      <c r="CL34" s="495">
        <v>14331691</v>
      </c>
      <c r="CM34" s="495">
        <v>14714088</v>
      </c>
      <c r="CN34" s="495">
        <v>14051254</v>
      </c>
      <c r="CO34" s="495">
        <v>14244976</v>
      </c>
      <c r="CP34" s="495">
        <v>15741593</v>
      </c>
      <c r="CQ34" s="495">
        <v>18862802</v>
      </c>
      <c r="CR34" s="495">
        <v>18524574</v>
      </c>
      <c r="CS34" s="495">
        <v>15850163</v>
      </c>
      <c r="CT34" s="495">
        <v>15889564</v>
      </c>
      <c r="CU34" s="495">
        <v>15512160</v>
      </c>
      <c r="CV34" s="495">
        <v>16841854</v>
      </c>
      <c r="CW34" s="495">
        <v>17723924</v>
      </c>
      <c r="CX34" s="495">
        <v>16521738</v>
      </c>
      <c r="CY34" s="495">
        <v>17401160</v>
      </c>
      <c r="CZ34" s="495">
        <v>16759725</v>
      </c>
      <c r="DA34" s="495">
        <v>16467709</v>
      </c>
      <c r="DB34" s="495">
        <v>18369826</v>
      </c>
      <c r="DC34" s="495">
        <v>21071064</v>
      </c>
      <c r="DD34" s="495">
        <v>20978292</v>
      </c>
      <c r="DE34" s="495">
        <v>17133710</v>
      </c>
      <c r="DF34" s="495">
        <v>16778988</v>
      </c>
      <c r="DG34" s="495">
        <v>16722000</v>
      </c>
      <c r="DH34" s="495">
        <v>17824928</v>
      </c>
      <c r="DI34" s="495">
        <v>18507934</v>
      </c>
      <c r="DJ34" s="495">
        <v>16859620</v>
      </c>
      <c r="DK34" s="495">
        <v>17861736</v>
      </c>
      <c r="DL34" s="495">
        <v>16650348</v>
      </c>
      <c r="DM34" s="495">
        <v>16850382</v>
      </c>
      <c r="DN34" s="495">
        <v>18946592</v>
      </c>
      <c r="DO34" s="495">
        <v>21064650</v>
      </c>
      <c r="DP34" s="495">
        <v>21253454</v>
      </c>
      <c r="DQ34" s="495">
        <v>17570664</v>
      </c>
      <c r="DR34" s="495">
        <v>17356670</v>
      </c>
      <c r="DS34" s="495">
        <v>17437122</v>
      </c>
      <c r="DT34" s="495">
        <v>18067896</v>
      </c>
      <c r="DU34" s="495">
        <v>18956534</v>
      </c>
      <c r="DV34" s="495">
        <v>17147360</v>
      </c>
      <c r="DW34" s="495">
        <v>18238830</v>
      </c>
      <c r="DX34" s="495">
        <v>16868036</v>
      </c>
      <c r="DY34" s="495">
        <v>17750082</v>
      </c>
      <c r="DZ34" s="495">
        <v>19178896</v>
      </c>
      <c r="EA34" s="495">
        <v>20984878</v>
      </c>
      <c r="EB34" s="495">
        <v>21201786</v>
      </c>
      <c r="EC34" s="495">
        <v>17608204</v>
      </c>
      <c r="ED34" s="495">
        <v>17750416</v>
      </c>
      <c r="EE34" s="495">
        <v>17463678</v>
      </c>
      <c r="EF34" s="495">
        <v>17975380</v>
      </c>
      <c r="EG34" s="495">
        <v>19002814</v>
      </c>
      <c r="EH34" s="495">
        <v>18236042</v>
      </c>
      <c r="EI34" s="495">
        <v>18175262</v>
      </c>
      <c r="EJ34" s="495">
        <v>17445632</v>
      </c>
      <c r="EK34" s="495">
        <v>17849970</v>
      </c>
      <c r="EL34" s="495">
        <v>18346204</v>
      </c>
      <c r="EM34" s="495">
        <v>21845270</v>
      </c>
      <c r="EN34" s="495">
        <v>21994990</v>
      </c>
      <c r="EO34" s="495">
        <v>18358444</v>
      </c>
      <c r="EP34" s="495">
        <v>18339612</v>
      </c>
      <c r="EQ34" s="495">
        <v>17478832</v>
      </c>
      <c r="ER34" s="495">
        <v>18720470</v>
      </c>
      <c r="ES34" s="495">
        <v>19919542</v>
      </c>
      <c r="ET34" s="495">
        <v>17973334</v>
      </c>
      <c r="EU34" s="495">
        <v>18811576</v>
      </c>
      <c r="EV34" s="495">
        <v>18128202</v>
      </c>
      <c r="EW34" s="495">
        <v>18263770</v>
      </c>
      <c r="EX34" s="495">
        <v>19259620</v>
      </c>
      <c r="EY34" s="495">
        <v>22586060</v>
      </c>
      <c r="EZ34" s="495">
        <v>22141940</v>
      </c>
      <c r="FA34" s="495">
        <v>19139054</v>
      </c>
      <c r="FB34" s="495">
        <v>19188814</v>
      </c>
      <c r="FC34" s="495">
        <v>17937844</v>
      </c>
      <c r="FD34" s="495">
        <v>19555942</v>
      </c>
      <c r="FE34" s="495">
        <v>20691896</v>
      </c>
      <c r="FF34" s="495">
        <v>18934258</v>
      </c>
      <c r="FG34" s="495">
        <v>20055548</v>
      </c>
      <c r="FH34" s="495">
        <v>19052198</v>
      </c>
      <c r="FI34" s="495">
        <v>19299010</v>
      </c>
      <c r="FJ34" s="495">
        <v>20729556</v>
      </c>
      <c r="FK34" s="495">
        <v>23871848</v>
      </c>
      <c r="FL34" s="495">
        <v>23214760</v>
      </c>
      <c r="FM34" s="495">
        <v>20323850</v>
      </c>
      <c r="FN34" s="495">
        <v>20016360</v>
      </c>
      <c r="FO34" s="495">
        <v>19126168</v>
      </c>
      <c r="FP34" s="495">
        <v>20682218</v>
      </c>
      <c r="FQ34" s="495">
        <v>21544824</v>
      </c>
      <c r="FR34" s="495">
        <v>19849052</v>
      </c>
      <c r="FS34" s="495">
        <v>21292438</v>
      </c>
      <c r="FT34" s="495">
        <v>20217164</v>
      </c>
      <c r="FU34" s="495">
        <v>20239488</v>
      </c>
      <c r="FV34" s="495">
        <v>21838998</v>
      </c>
      <c r="FW34" s="495">
        <v>24141116</v>
      </c>
      <c r="FX34" s="495">
        <v>24315100</v>
      </c>
      <c r="FY34" s="495">
        <v>20966956</v>
      </c>
      <c r="FZ34" s="495">
        <v>20789506</v>
      </c>
      <c r="GA34" s="495">
        <v>20534310</v>
      </c>
      <c r="GB34" s="495">
        <v>21834606</v>
      </c>
    </row>
    <row r="35" spans="1:184">
      <c r="B35" s="461"/>
      <c r="C35" s="478" t="s">
        <v>22</v>
      </c>
      <c r="D35" s="478" t="s">
        <v>63</v>
      </c>
      <c r="E35" s="497">
        <v>10970091</v>
      </c>
      <c r="F35" s="497">
        <v>9088048</v>
      </c>
      <c r="G35" s="497">
        <v>8116250.5</v>
      </c>
      <c r="H35" s="497">
        <v>6764393.5</v>
      </c>
      <c r="I35" s="497">
        <v>7304872</v>
      </c>
      <c r="J35" s="497">
        <v>9167950</v>
      </c>
      <c r="K35" s="497">
        <v>12262209</v>
      </c>
      <c r="L35" s="497">
        <v>10925562</v>
      </c>
      <c r="M35" s="497">
        <v>7883495</v>
      </c>
      <c r="N35" s="497">
        <v>6872974</v>
      </c>
      <c r="O35" s="497">
        <v>7538610.5</v>
      </c>
      <c r="P35" s="497">
        <v>10126644</v>
      </c>
      <c r="Q35" s="497">
        <v>11826716</v>
      </c>
      <c r="R35" s="497">
        <v>9967607</v>
      </c>
      <c r="S35" s="497">
        <v>8563698</v>
      </c>
      <c r="T35" s="497">
        <v>7228616</v>
      </c>
      <c r="U35" s="497">
        <v>7706723</v>
      </c>
      <c r="V35" s="497">
        <v>9789001</v>
      </c>
      <c r="W35" s="497">
        <v>12157138</v>
      </c>
      <c r="X35" s="497">
        <v>11816407</v>
      </c>
      <c r="Y35" s="497">
        <v>8288625</v>
      </c>
      <c r="Z35" s="497">
        <v>7153775.5</v>
      </c>
      <c r="AA35" s="497">
        <v>7857110</v>
      </c>
      <c r="AB35" s="497">
        <v>10376301</v>
      </c>
      <c r="AC35" s="497">
        <v>11826086</v>
      </c>
      <c r="AD35" s="497">
        <v>10349760</v>
      </c>
      <c r="AE35" s="497">
        <v>9043894</v>
      </c>
      <c r="AF35" s="497">
        <v>7391928</v>
      </c>
      <c r="AG35" s="497">
        <v>7921748.5</v>
      </c>
      <c r="AH35" s="497">
        <v>10568777</v>
      </c>
      <c r="AI35" s="497">
        <v>12843908</v>
      </c>
      <c r="AJ35" s="497">
        <v>12361580</v>
      </c>
      <c r="AK35" s="497">
        <v>8611512</v>
      </c>
      <c r="AL35" s="497">
        <v>7505803</v>
      </c>
      <c r="AM35" s="497">
        <v>8343547.5</v>
      </c>
      <c r="AN35" s="497">
        <v>10692041</v>
      </c>
      <c r="AO35" s="497">
        <v>12476417</v>
      </c>
      <c r="AP35" s="497">
        <v>11010987</v>
      </c>
      <c r="AQ35" s="497">
        <v>9628119</v>
      </c>
      <c r="AR35" s="497">
        <v>7751831</v>
      </c>
      <c r="AS35" s="497">
        <v>8415968</v>
      </c>
      <c r="AT35" s="497">
        <v>11126917</v>
      </c>
      <c r="AU35" s="497">
        <v>13284238</v>
      </c>
      <c r="AV35" s="497">
        <v>13332812</v>
      </c>
      <c r="AW35" s="497">
        <v>9025110</v>
      </c>
      <c r="AX35" s="497">
        <v>7816174</v>
      </c>
      <c r="AY35" s="497">
        <v>8801781</v>
      </c>
      <c r="AZ35" s="497">
        <v>11251492</v>
      </c>
      <c r="BA35" s="497">
        <v>13302649</v>
      </c>
      <c r="BB35" s="497">
        <v>11654183</v>
      </c>
      <c r="BC35" s="497">
        <v>10052622</v>
      </c>
      <c r="BD35" s="497">
        <v>8063586.5</v>
      </c>
      <c r="BE35" s="497">
        <v>8685725</v>
      </c>
      <c r="BF35" s="497">
        <v>11731814</v>
      </c>
      <c r="BG35" s="497">
        <v>13890078</v>
      </c>
      <c r="BH35" s="497">
        <v>13982373</v>
      </c>
      <c r="BI35" s="497">
        <v>9247144</v>
      </c>
      <c r="BJ35" s="497">
        <v>8197355.5</v>
      </c>
      <c r="BK35" s="497">
        <v>9190935</v>
      </c>
      <c r="BL35" s="497">
        <v>11770374</v>
      </c>
      <c r="BM35" s="497">
        <v>14090409</v>
      </c>
      <c r="BN35" s="497">
        <v>12303456</v>
      </c>
      <c r="BO35" s="497">
        <v>10700528</v>
      </c>
      <c r="BP35" s="497">
        <v>8710582</v>
      </c>
      <c r="BQ35" s="497">
        <v>9403416</v>
      </c>
      <c r="BR35" s="497">
        <v>12687297</v>
      </c>
      <c r="BS35" s="497">
        <v>15575517</v>
      </c>
      <c r="BT35" s="497">
        <v>15460545</v>
      </c>
      <c r="BU35" s="497">
        <v>10357118</v>
      </c>
      <c r="BV35" s="497">
        <v>9086991</v>
      </c>
      <c r="BW35" s="497">
        <v>10293348</v>
      </c>
      <c r="BX35" s="497">
        <v>13390072</v>
      </c>
      <c r="BY35" s="497">
        <v>15608945</v>
      </c>
      <c r="BZ35" s="497">
        <v>13895772</v>
      </c>
      <c r="CA35" s="497">
        <v>12438676</v>
      </c>
      <c r="CB35" s="497">
        <v>10310444</v>
      </c>
      <c r="CC35" s="497">
        <v>11277622</v>
      </c>
      <c r="CD35" s="497">
        <v>15394450</v>
      </c>
      <c r="CE35" s="497">
        <v>20044006</v>
      </c>
      <c r="CF35" s="497">
        <v>19998054</v>
      </c>
      <c r="CG35" s="497">
        <v>13681196</v>
      </c>
      <c r="CH35" s="497">
        <v>12070114</v>
      </c>
      <c r="CI35" s="497">
        <v>13627150</v>
      </c>
      <c r="CJ35" s="497">
        <v>18174248</v>
      </c>
      <c r="CK35" s="497">
        <v>20191676</v>
      </c>
      <c r="CL35" s="497">
        <v>17795136</v>
      </c>
      <c r="CM35" s="497">
        <v>16105504</v>
      </c>
      <c r="CN35" s="497">
        <v>13272654</v>
      </c>
      <c r="CO35" s="497">
        <v>14336258</v>
      </c>
      <c r="CP35" s="497">
        <v>20382308</v>
      </c>
      <c r="CQ35" s="497">
        <v>26142276</v>
      </c>
      <c r="CR35" s="497">
        <v>25485412</v>
      </c>
      <c r="CS35" s="497">
        <v>17717240</v>
      </c>
      <c r="CT35" s="497">
        <v>15152661</v>
      </c>
      <c r="CU35" s="497">
        <v>16751576</v>
      </c>
      <c r="CV35" s="497">
        <v>22617982</v>
      </c>
      <c r="CW35" s="497">
        <v>24123296</v>
      </c>
      <c r="CX35" s="497">
        <v>21651860</v>
      </c>
      <c r="CY35" s="497">
        <v>19318062</v>
      </c>
      <c r="CZ35" s="497">
        <v>16098425</v>
      </c>
      <c r="DA35" s="497">
        <v>16983970</v>
      </c>
      <c r="DB35" s="497">
        <v>24056554</v>
      </c>
      <c r="DC35" s="497">
        <v>29698072</v>
      </c>
      <c r="DD35" s="497">
        <v>29420666</v>
      </c>
      <c r="DE35" s="497">
        <v>19532012</v>
      </c>
      <c r="DF35" s="497">
        <v>16156351</v>
      </c>
      <c r="DG35" s="497">
        <v>18206308</v>
      </c>
      <c r="DH35" s="497">
        <v>24183800</v>
      </c>
      <c r="DI35" s="497">
        <v>25512188</v>
      </c>
      <c r="DJ35" s="497">
        <v>22313122</v>
      </c>
      <c r="DK35" s="497">
        <v>20017958</v>
      </c>
      <c r="DL35" s="497">
        <v>16114124</v>
      </c>
      <c r="DM35" s="497">
        <v>17508598</v>
      </c>
      <c r="DN35" s="497">
        <v>25195816</v>
      </c>
      <c r="DO35" s="497">
        <v>29874694</v>
      </c>
      <c r="DP35" s="497">
        <v>30067824</v>
      </c>
      <c r="DQ35" s="497">
        <v>20236730</v>
      </c>
      <c r="DR35" s="497">
        <v>16848016</v>
      </c>
      <c r="DS35" s="497">
        <v>19226124</v>
      </c>
      <c r="DT35" s="497">
        <v>24829158</v>
      </c>
      <c r="DU35" s="497">
        <v>26449372</v>
      </c>
      <c r="DV35" s="497">
        <v>22925842</v>
      </c>
      <c r="DW35" s="497">
        <v>20641096</v>
      </c>
      <c r="DX35" s="497">
        <v>16433635</v>
      </c>
      <c r="DY35" s="497">
        <v>18652024</v>
      </c>
      <c r="DZ35" s="497">
        <v>25919056</v>
      </c>
      <c r="EA35" s="497">
        <v>30125934</v>
      </c>
      <c r="EB35" s="497">
        <v>30354216</v>
      </c>
      <c r="EC35" s="497">
        <v>20370602</v>
      </c>
      <c r="ED35" s="497">
        <v>17363954</v>
      </c>
      <c r="EE35" s="497">
        <v>19428390</v>
      </c>
      <c r="EF35" s="497">
        <v>24911700</v>
      </c>
      <c r="EG35" s="497">
        <v>26751304</v>
      </c>
      <c r="EH35" s="497">
        <v>23776448</v>
      </c>
      <c r="EI35" s="497">
        <v>20869344</v>
      </c>
      <c r="EJ35" s="497">
        <v>17209536</v>
      </c>
      <c r="EK35" s="497">
        <v>19001752</v>
      </c>
      <c r="EL35" s="497">
        <v>25117798</v>
      </c>
      <c r="EM35" s="497">
        <v>31788452</v>
      </c>
      <c r="EN35" s="497">
        <v>31848636</v>
      </c>
      <c r="EO35" s="497">
        <v>21461964</v>
      </c>
      <c r="EP35" s="497">
        <v>18051276</v>
      </c>
      <c r="EQ35" s="497">
        <v>19590128</v>
      </c>
      <c r="ER35" s="497">
        <v>26236550</v>
      </c>
      <c r="ES35" s="497">
        <v>28391514</v>
      </c>
      <c r="ET35" s="497">
        <v>24480414</v>
      </c>
      <c r="EU35" s="497">
        <v>21888240</v>
      </c>
      <c r="EV35" s="497">
        <v>18045012</v>
      </c>
      <c r="EW35" s="497">
        <v>19419566</v>
      </c>
      <c r="EX35" s="497">
        <v>26493166</v>
      </c>
      <c r="EY35" s="497">
        <v>33243776</v>
      </c>
      <c r="EZ35" s="497">
        <v>32393304</v>
      </c>
      <c r="FA35" s="497">
        <v>22738688</v>
      </c>
      <c r="FB35" s="497">
        <v>19247532</v>
      </c>
      <c r="FC35" s="497">
        <v>20313202</v>
      </c>
      <c r="FD35" s="497">
        <v>27598818</v>
      </c>
      <c r="FE35" s="497">
        <v>29622350</v>
      </c>
      <c r="FF35" s="497">
        <v>26136076</v>
      </c>
      <c r="FG35" s="497">
        <v>23497922</v>
      </c>
      <c r="FH35" s="497">
        <v>19101642</v>
      </c>
      <c r="FI35" s="497">
        <v>20725846</v>
      </c>
      <c r="FJ35" s="497">
        <v>28817858</v>
      </c>
      <c r="FK35" s="497">
        <v>35412524</v>
      </c>
      <c r="FL35" s="497">
        <v>34262312</v>
      </c>
      <c r="FM35" s="497">
        <v>24399474</v>
      </c>
      <c r="FN35" s="497">
        <v>20145790</v>
      </c>
      <c r="FO35" s="497">
        <v>21867064</v>
      </c>
      <c r="FP35" s="497">
        <v>29591484</v>
      </c>
      <c r="FQ35" s="497">
        <v>31138934</v>
      </c>
      <c r="FR35" s="497">
        <v>27682804</v>
      </c>
      <c r="FS35" s="497">
        <v>25152204</v>
      </c>
      <c r="FT35" s="497">
        <v>20518484</v>
      </c>
      <c r="FU35" s="497">
        <v>22020806</v>
      </c>
      <c r="FV35" s="497">
        <v>30584508</v>
      </c>
      <c r="FW35" s="497">
        <v>36046216</v>
      </c>
      <c r="FX35" s="497">
        <v>36193288</v>
      </c>
      <c r="FY35" s="497">
        <v>25392074</v>
      </c>
      <c r="FZ35" s="497">
        <v>21161020</v>
      </c>
      <c r="GA35" s="497">
        <v>23752878</v>
      </c>
      <c r="GB35" s="497">
        <v>31487554</v>
      </c>
    </row>
    <row r="36" spans="1:184">
      <c r="B36" s="461"/>
      <c r="C36" s="478" t="s">
        <v>20</v>
      </c>
      <c r="D36" s="478" t="s">
        <v>63</v>
      </c>
      <c r="E36" s="497">
        <v>11538322</v>
      </c>
      <c r="F36" s="497">
        <v>10041437</v>
      </c>
      <c r="G36" s="497">
        <v>10453353</v>
      </c>
      <c r="H36" s="497">
        <v>10047763</v>
      </c>
      <c r="I36" s="497">
        <v>10174923</v>
      </c>
      <c r="J36" s="497">
        <v>9923990</v>
      </c>
      <c r="K36" s="497">
        <v>12332050</v>
      </c>
      <c r="L36" s="497">
        <v>6892344</v>
      </c>
      <c r="M36" s="497">
        <v>0</v>
      </c>
      <c r="N36" s="497">
        <v>0</v>
      </c>
      <c r="O36" s="497">
        <v>0</v>
      </c>
      <c r="P36" s="497">
        <v>0</v>
      </c>
      <c r="Q36" s="497">
        <v>0</v>
      </c>
      <c r="R36" s="497">
        <v>0</v>
      </c>
      <c r="S36" s="497">
        <v>0</v>
      </c>
      <c r="T36" s="497">
        <v>0</v>
      </c>
      <c r="U36" s="497">
        <v>0</v>
      </c>
      <c r="V36" s="497">
        <v>0</v>
      </c>
      <c r="W36" s="497">
        <v>0</v>
      </c>
      <c r="X36" s="497">
        <v>0</v>
      </c>
      <c r="Y36" s="497">
        <v>0</v>
      </c>
      <c r="Z36" s="497">
        <v>0</v>
      </c>
      <c r="AA36" s="497">
        <v>0</v>
      </c>
      <c r="AB36" s="497">
        <v>0</v>
      </c>
      <c r="AC36" s="497">
        <v>0</v>
      </c>
      <c r="AD36" s="497">
        <v>0</v>
      </c>
      <c r="AE36" s="497">
        <v>0</v>
      </c>
      <c r="AF36" s="497">
        <v>0</v>
      </c>
      <c r="AG36" s="497">
        <v>0</v>
      </c>
      <c r="AH36" s="497">
        <v>0</v>
      </c>
      <c r="AI36" s="497">
        <v>0</v>
      </c>
      <c r="AJ36" s="497">
        <v>0</v>
      </c>
      <c r="AK36" s="497">
        <v>0</v>
      </c>
      <c r="AL36" s="497">
        <v>0</v>
      </c>
      <c r="AM36" s="497">
        <v>0</v>
      </c>
      <c r="AN36" s="497">
        <v>0</v>
      </c>
      <c r="AO36" s="497">
        <v>0</v>
      </c>
      <c r="AP36" s="497">
        <v>0</v>
      </c>
      <c r="AQ36" s="497">
        <v>0</v>
      </c>
      <c r="AR36" s="497">
        <v>0</v>
      </c>
      <c r="AS36" s="497">
        <v>0</v>
      </c>
      <c r="AT36" s="497">
        <v>0</v>
      </c>
      <c r="AU36" s="497">
        <v>0</v>
      </c>
      <c r="AV36" s="497">
        <v>0</v>
      </c>
      <c r="AW36" s="497">
        <v>0</v>
      </c>
      <c r="AX36" s="497">
        <v>0</v>
      </c>
      <c r="AY36" s="497">
        <v>0</v>
      </c>
      <c r="AZ36" s="497">
        <v>0</v>
      </c>
      <c r="BA36" s="497">
        <v>0</v>
      </c>
      <c r="BB36" s="497">
        <v>0</v>
      </c>
      <c r="BC36" s="497">
        <v>0</v>
      </c>
      <c r="BD36" s="497">
        <v>0</v>
      </c>
      <c r="BE36" s="497">
        <v>0</v>
      </c>
      <c r="BF36" s="497">
        <v>0</v>
      </c>
      <c r="BG36" s="497">
        <v>0</v>
      </c>
      <c r="BH36" s="497">
        <v>0</v>
      </c>
      <c r="BI36" s="497">
        <v>0</v>
      </c>
      <c r="BJ36" s="497">
        <v>0</v>
      </c>
      <c r="BK36" s="497">
        <v>0</v>
      </c>
      <c r="BL36" s="497">
        <v>0</v>
      </c>
      <c r="BM36" s="497">
        <v>0</v>
      </c>
      <c r="BN36" s="497">
        <v>0</v>
      </c>
      <c r="BO36" s="497">
        <v>0</v>
      </c>
      <c r="BP36" s="497">
        <v>0</v>
      </c>
      <c r="BQ36" s="497">
        <v>0</v>
      </c>
      <c r="BR36" s="497">
        <v>0</v>
      </c>
      <c r="BS36" s="497">
        <v>0</v>
      </c>
      <c r="BT36" s="497">
        <v>0</v>
      </c>
      <c r="BU36" s="497">
        <v>0</v>
      </c>
      <c r="BV36" s="497">
        <v>0</v>
      </c>
      <c r="BW36" s="497">
        <v>0</v>
      </c>
      <c r="BX36" s="497">
        <v>0</v>
      </c>
      <c r="BY36" s="497">
        <v>0</v>
      </c>
      <c r="BZ36" s="497">
        <v>0</v>
      </c>
      <c r="CA36" s="497">
        <v>0</v>
      </c>
      <c r="CB36" s="497">
        <v>0</v>
      </c>
      <c r="CC36" s="497">
        <v>0</v>
      </c>
      <c r="CD36" s="497">
        <v>0</v>
      </c>
      <c r="CE36" s="497">
        <v>0</v>
      </c>
      <c r="CF36" s="497">
        <v>0</v>
      </c>
      <c r="CG36" s="497">
        <v>0</v>
      </c>
      <c r="CH36" s="497">
        <v>0</v>
      </c>
      <c r="CI36" s="497">
        <v>0</v>
      </c>
      <c r="CJ36" s="497">
        <v>0</v>
      </c>
      <c r="CK36" s="497">
        <v>0</v>
      </c>
      <c r="CL36" s="497">
        <v>0</v>
      </c>
      <c r="CM36" s="497">
        <v>0</v>
      </c>
      <c r="CN36" s="497">
        <v>0</v>
      </c>
      <c r="CO36" s="497">
        <v>0</v>
      </c>
      <c r="CP36" s="497">
        <v>0</v>
      </c>
      <c r="CQ36" s="497">
        <v>0</v>
      </c>
      <c r="CR36" s="497">
        <v>0</v>
      </c>
      <c r="CS36" s="497">
        <v>0</v>
      </c>
      <c r="CT36" s="497">
        <v>0</v>
      </c>
      <c r="CU36" s="497">
        <v>0</v>
      </c>
      <c r="CV36" s="497">
        <v>0</v>
      </c>
      <c r="CW36" s="497">
        <v>0</v>
      </c>
      <c r="CX36" s="497">
        <v>0</v>
      </c>
      <c r="CY36" s="497">
        <v>0</v>
      </c>
      <c r="CZ36" s="497">
        <v>0</v>
      </c>
      <c r="DA36" s="497">
        <v>0</v>
      </c>
      <c r="DB36" s="497">
        <v>0</v>
      </c>
      <c r="DC36" s="497">
        <v>0</v>
      </c>
      <c r="DD36" s="497">
        <v>0</v>
      </c>
      <c r="DE36" s="497">
        <v>0</v>
      </c>
      <c r="DF36" s="497">
        <v>0</v>
      </c>
      <c r="DG36" s="497">
        <v>0</v>
      </c>
      <c r="DH36" s="497">
        <v>0</v>
      </c>
      <c r="DI36" s="497">
        <v>0</v>
      </c>
      <c r="DJ36" s="497">
        <v>0</v>
      </c>
      <c r="DK36" s="497">
        <v>0</v>
      </c>
      <c r="DL36" s="497">
        <v>0</v>
      </c>
      <c r="DM36" s="497">
        <v>0</v>
      </c>
      <c r="DN36" s="497">
        <v>0</v>
      </c>
      <c r="DO36" s="497">
        <v>0</v>
      </c>
      <c r="DP36" s="497">
        <v>0</v>
      </c>
      <c r="DQ36" s="497">
        <v>0</v>
      </c>
      <c r="DR36" s="497">
        <v>0</v>
      </c>
      <c r="DS36" s="497">
        <v>0</v>
      </c>
      <c r="DT36" s="497">
        <v>0</v>
      </c>
      <c r="DU36" s="497">
        <v>0</v>
      </c>
      <c r="DV36" s="497">
        <v>0</v>
      </c>
      <c r="DW36" s="497">
        <v>0</v>
      </c>
      <c r="DX36" s="497">
        <v>0</v>
      </c>
      <c r="DY36" s="497">
        <v>0</v>
      </c>
      <c r="DZ36" s="497">
        <v>0</v>
      </c>
      <c r="EA36" s="497">
        <v>0</v>
      </c>
      <c r="EB36" s="497">
        <v>0</v>
      </c>
      <c r="EC36" s="497">
        <v>0</v>
      </c>
      <c r="ED36" s="497">
        <v>0</v>
      </c>
      <c r="EE36" s="497">
        <v>0</v>
      </c>
      <c r="EF36" s="497">
        <v>0</v>
      </c>
      <c r="EG36" s="497">
        <v>0</v>
      </c>
      <c r="EH36" s="497">
        <v>0</v>
      </c>
      <c r="EI36" s="497">
        <v>0</v>
      </c>
      <c r="EJ36" s="497">
        <v>0</v>
      </c>
      <c r="EK36" s="497">
        <v>0</v>
      </c>
      <c r="EL36" s="497">
        <v>0</v>
      </c>
      <c r="EM36" s="497">
        <v>0</v>
      </c>
      <c r="EN36" s="497">
        <v>0</v>
      </c>
      <c r="EO36" s="497">
        <v>0</v>
      </c>
      <c r="EP36" s="497">
        <v>0</v>
      </c>
      <c r="EQ36" s="497">
        <v>0</v>
      </c>
      <c r="ER36" s="497">
        <v>0</v>
      </c>
      <c r="ES36" s="497">
        <v>0</v>
      </c>
      <c r="ET36" s="497">
        <v>0</v>
      </c>
      <c r="EU36" s="497">
        <v>0</v>
      </c>
      <c r="EV36" s="497">
        <v>0</v>
      </c>
      <c r="EW36" s="497">
        <v>0</v>
      </c>
      <c r="EX36" s="497">
        <v>0</v>
      </c>
      <c r="EY36" s="497">
        <v>0</v>
      </c>
      <c r="EZ36" s="497">
        <v>0</v>
      </c>
      <c r="FA36" s="497">
        <v>0</v>
      </c>
      <c r="FB36" s="497">
        <v>0</v>
      </c>
      <c r="FC36" s="497">
        <v>0</v>
      </c>
      <c r="FD36" s="497">
        <v>0</v>
      </c>
      <c r="FE36" s="497">
        <v>0</v>
      </c>
      <c r="FF36" s="497">
        <v>0</v>
      </c>
      <c r="FG36" s="497">
        <v>0</v>
      </c>
      <c r="FH36" s="497">
        <v>0</v>
      </c>
      <c r="FI36" s="497">
        <v>0</v>
      </c>
      <c r="FJ36" s="497">
        <v>0</v>
      </c>
      <c r="FK36" s="497">
        <v>0</v>
      </c>
      <c r="FL36" s="497">
        <v>0</v>
      </c>
      <c r="FM36" s="497">
        <v>0</v>
      </c>
      <c r="FN36" s="497">
        <v>0</v>
      </c>
      <c r="FO36" s="497">
        <v>0</v>
      </c>
      <c r="FP36" s="497">
        <v>0</v>
      </c>
      <c r="FQ36" s="497">
        <v>0</v>
      </c>
      <c r="FR36" s="497">
        <v>0</v>
      </c>
      <c r="FS36" s="497">
        <v>0</v>
      </c>
      <c r="FT36" s="497">
        <v>0</v>
      </c>
      <c r="FU36" s="497">
        <v>0</v>
      </c>
      <c r="FV36" s="497">
        <v>0</v>
      </c>
      <c r="FW36" s="497">
        <v>0</v>
      </c>
      <c r="FX36" s="497">
        <v>0</v>
      </c>
      <c r="FY36" s="497">
        <v>0</v>
      </c>
      <c r="FZ36" s="497">
        <v>0</v>
      </c>
      <c r="GA36" s="497">
        <v>0</v>
      </c>
      <c r="GB36" s="497">
        <v>0</v>
      </c>
    </row>
    <row r="37" spans="1:184">
      <c r="B37" s="486" t="e">
        <v>#REF!</v>
      </c>
      <c r="C37" s="479" t="s">
        <v>21</v>
      </c>
      <c r="D37" s="479" t="s">
        <v>63</v>
      </c>
      <c r="E37" s="657">
        <v>1821134.12</v>
      </c>
      <c r="F37" s="657">
        <v>1592187.5</v>
      </c>
      <c r="G37" s="657">
        <v>1503787.12</v>
      </c>
      <c r="H37" s="657">
        <v>1385137.75</v>
      </c>
      <c r="I37" s="657">
        <v>1489187.88</v>
      </c>
      <c r="J37" s="657">
        <v>1741158.75</v>
      </c>
      <c r="K37" s="657">
        <v>2183421.25</v>
      </c>
      <c r="L37" s="657">
        <v>2093271</v>
      </c>
      <c r="M37" s="657">
        <v>1606288</v>
      </c>
      <c r="N37" s="657">
        <v>1420443.75</v>
      </c>
      <c r="O37" s="657">
        <v>1357163.38</v>
      </c>
      <c r="P37" s="657">
        <v>1593132.38</v>
      </c>
      <c r="Q37" s="657">
        <v>1940787.75</v>
      </c>
      <c r="R37" s="657">
        <v>1718814.75</v>
      </c>
      <c r="S37" s="657">
        <v>1568169.75</v>
      </c>
      <c r="T37" s="657">
        <v>1470812.12</v>
      </c>
      <c r="U37" s="657">
        <v>1579064</v>
      </c>
      <c r="V37" s="657">
        <v>1845385.38</v>
      </c>
      <c r="W37" s="657">
        <v>2157520.75</v>
      </c>
      <c r="X37" s="657">
        <v>2220630.25</v>
      </c>
      <c r="Y37" s="657">
        <v>1670711.38</v>
      </c>
      <c r="Z37" s="657">
        <v>1455230.75</v>
      </c>
      <c r="AA37" s="657">
        <v>1397072</v>
      </c>
      <c r="AB37" s="657">
        <v>1627390.12</v>
      </c>
      <c r="AC37" s="657">
        <v>1953543.12</v>
      </c>
      <c r="AD37" s="657">
        <v>1770430.88</v>
      </c>
      <c r="AE37" s="657">
        <v>1644695.75</v>
      </c>
      <c r="AF37" s="657">
        <v>1489055.25</v>
      </c>
      <c r="AG37" s="657">
        <v>1590011.12</v>
      </c>
      <c r="AH37" s="657">
        <v>2003094.88</v>
      </c>
      <c r="AI37" s="657">
        <v>2260829.25</v>
      </c>
      <c r="AJ37" s="657">
        <v>2303123.25</v>
      </c>
      <c r="AK37" s="657">
        <v>1720740.38</v>
      </c>
      <c r="AL37" s="657">
        <v>1548952.12</v>
      </c>
      <c r="AM37" s="657">
        <v>1471587.38</v>
      </c>
      <c r="AN37" s="657">
        <v>1656899.12</v>
      </c>
      <c r="AO37" s="657">
        <v>2037239.5</v>
      </c>
      <c r="AP37" s="657">
        <v>1894257.62</v>
      </c>
      <c r="AQ37" s="657">
        <v>1727031.25</v>
      </c>
      <c r="AR37" s="657">
        <v>1569386.5</v>
      </c>
      <c r="AS37" s="657">
        <v>1663188.5</v>
      </c>
      <c r="AT37" s="657">
        <v>2093841.88</v>
      </c>
      <c r="AU37" s="657">
        <v>2310784</v>
      </c>
      <c r="AV37" s="657">
        <v>2465583.25</v>
      </c>
      <c r="AW37" s="657">
        <v>1784605.38</v>
      </c>
      <c r="AX37" s="657">
        <v>1590496.12</v>
      </c>
      <c r="AY37" s="657">
        <v>1535913.12</v>
      </c>
      <c r="AZ37" s="657">
        <v>1722684.62</v>
      </c>
      <c r="BA37" s="657">
        <v>2150926.75</v>
      </c>
      <c r="BB37" s="657">
        <v>1987707.5</v>
      </c>
      <c r="BC37" s="657">
        <v>1790415</v>
      </c>
      <c r="BD37" s="657">
        <v>1618654.12</v>
      </c>
      <c r="BE37" s="657">
        <v>1701608.88</v>
      </c>
      <c r="BF37" s="657">
        <v>2179521.5</v>
      </c>
      <c r="BG37" s="657">
        <v>2386520.25</v>
      </c>
      <c r="BH37" s="657">
        <v>2590476.5</v>
      </c>
      <c r="BI37" s="657">
        <v>1812597.25</v>
      </c>
      <c r="BJ37" s="657">
        <v>1656211.88</v>
      </c>
      <c r="BK37" s="657">
        <v>1590234.75</v>
      </c>
      <c r="BL37" s="657">
        <v>1815298.88</v>
      </c>
      <c r="BM37" s="657">
        <v>2257387.5</v>
      </c>
      <c r="BN37" s="657">
        <v>2081713.5</v>
      </c>
      <c r="BO37" s="657">
        <v>1881477.25</v>
      </c>
      <c r="BP37" s="657">
        <v>1730637.25</v>
      </c>
      <c r="BQ37" s="657">
        <v>1831528.25</v>
      </c>
      <c r="BR37" s="657">
        <v>2337309.5</v>
      </c>
      <c r="BS37" s="657">
        <v>2689330.25</v>
      </c>
      <c r="BT37" s="657">
        <v>2849238</v>
      </c>
      <c r="BU37" s="657">
        <v>2018483.62</v>
      </c>
      <c r="BV37" s="657">
        <v>1824020.75</v>
      </c>
      <c r="BW37" s="657">
        <v>1800717.88</v>
      </c>
      <c r="BX37" s="657">
        <v>2050104.62</v>
      </c>
      <c r="BY37" s="657">
        <v>2481049.75</v>
      </c>
      <c r="BZ37" s="657">
        <v>2329205</v>
      </c>
      <c r="CA37" s="657">
        <v>2214300.5</v>
      </c>
      <c r="CB37" s="657">
        <v>2040509.25</v>
      </c>
      <c r="CC37" s="657">
        <v>2179442.25</v>
      </c>
      <c r="CD37" s="657">
        <v>2802375.5</v>
      </c>
      <c r="CE37" s="657">
        <v>3429920.25</v>
      </c>
      <c r="CF37" s="657">
        <v>3645231</v>
      </c>
      <c r="CG37" s="657">
        <v>2686483</v>
      </c>
      <c r="CH37" s="657">
        <v>2407637.75</v>
      </c>
      <c r="CI37" s="657">
        <v>2346862</v>
      </c>
      <c r="CJ37" s="657">
        <v>2734190.5</v>
      </c>
      <c r="CK37" s="657">
        <v>3170960.5</v>
      </c>
      <c r="CL37" s="657">
        <v>2935520.5</v>
      </c>
      <c r="CM37" s="657">
        <v>2839956</v>
      </c>
      <c r="CN37" s="657">
        <v>2602376.25</v>
      </c>
      <c r="CO37" s="657">
        <v>2752625</v>
      </c>
      <c r="CP37" s="657">
        <v>3669564.5</v>
      </c>
      <c r="CQ37" s="657">
        <v>4441260</v>
      </c>
      <c r="CR37" s="657">
        <v>4569000</v>
      </c>
      <c r="CS37" s="657">
        <v>3451045</v>
      </c>
      <c r="CT37" s="657">
        <v>2986006</v>
      </c>
      <c r="CU37" s="657">
        <v>2849541.5</v>
      </c>
      <c r="CV37" s="657">
        <v>3396576.25</v>
      </c>
      <c r="CW37" s="657">
        <v>3814471.25</v>
      </c>
      <c r="CX37" s="657">
        <v>3516320</v>
      </c>
      <c r="CY37" s="657">
        <v>3379229.75</v>
      </c>
      <c r="CZ37" s="657">
        <v>3142200.25</v>
      </c>
      <c r="DA37" s="657">
        <v>3277911</v>
      </c>
      <c r="DB37" s="657">
        <v>4387065</v>
      </c>
      <c r="DC37" s="657">
        <v>5001501</v>
      </c>
      <c r="DD37" s="657">
        <v>5211109.5</v>
      </c>
      <c r="DE37" s="657">
        <v>3754552.25</v>
      </c>
      <c r="DF37" s="657">
        <v>3223580</v>
      </c>
      <c r="DG37" s="657">
        <v>3078396.25</v>
      </c>
      <c r="DH37" s="657">
        <v>3581563.25</v>
      </c>
      <c r="DI37" s="657">
        <v>3980433.75</v>
      </c>
      <c r="DJ37" s="657">
        <v>3655775.75</v>
      </c>
      <c r="DK37" s="657">
        <v>3475981.75</v>
      </c>
      <c r="DL37" s="657">
        <v>3110282.25</v>
      </c>
      <c r="DM37" s="657">
        <v>3345060</v>
      </c>
      <c r="DN37" s="657">
        <v>4543224.5</v>
      </c>
      <c r="DO37" s="657">
        <v>4995002.5</v>
      </c>
      <c r="DP37" s="657">
        <v>5276101</v>
      </c>
      <c r="DQ37" s="657">
        <v>3842306</v>
      </c>
      <c r="DR37" s="657">
        <v>3327740.75</v>
      </c>
      <c r="DS37" s="657">
        <v>3230136.75</v>
      </c>
      <c r="DT37" s="657">
        <v>3648935.5</v>
      </c>
      <c r="DU37" s="657">
        <v>4080245.5</v>
      </c>
      <c r="DV37" s="657">
        <v>3724938.25</v>
      </c>
      <c r="DW37" s="657">
        <v>3549238.5</v>
      </c>
      <c r="DX37" s="657">
        <v>3203512.25</v>
      </c>
      <c r="DY37" s="657">
        <v>3518938.5</v>
      </c>
      <c r="DZ37" s="657">
        <v>4598994.5</v>
      </c>
      <c r="EA37" s="657">
        <v>5059313.5</v>
      </c>
      <c r="EB37" s="657">
        <v>5351411</v>
      </c>
      <c r="EC37" s="657">
        <v>3837717.75</v>
      </c>
      <c r="ED37" s="657">
        <v>3411199.5</v>
      </c>
      <c r="EE37" s="657">
        <v>3238590</v>
      </c>
      <c r="EF37" s="657">
        <v>3674411.25</v>
      </c>
      <c r="EG37" s="657">
        <v>4085379.5</v>
      </c>
      <c r="EH37" s="657">
        <v>3820636.5</v>
      </c>
      <c r="EI37" s="657">
        <v>3533305.25</v>
      </c>
      <c r="EJ37" s="657">
        <v>3280035.75</v>
      </c>
      <c r="EK37" s="657">
        <v>3545576.75</v>
      </c>
      <c r="EL37" s="657">
        <v>4394152.5</v>
      </c>
      <c r="EM37" s="657">
        <v>5255917</v>
      </c>
      <c r="EN37" s="657">
        <v>5550354.5</v>
      </c>
      <c r="EO37" s="657">
        <v>4000985</v>
      </c>
      <c r="EP37" s="657">
        <v>3497754.5</v>
      </c>
      <c r="EQ37" s="657">
        <v>3226783.75</v>
      </c>
      <c r="ER37" s="657">
        <v>3843501.75</v>
      </c>
      <c r="ES37" s="657">
        <v>4299465.5</v>
      </c>
      <c r="ET37" s="657">
        <v>3896399.75</v>
      </c>
      <c r="EU37" s="657">
        <v>3715147.75</v>
      </c>
      <c r="EV37" s="657">
        <v>3427385.75</v>
      </c>
      <c r="EW37" s="657">
        <v>3607456.5</v>
      </c>
      <c r="EX37" s="657">
        <v>4599258</v>
      </c>
      <c r="EY37" s="657">
        <v>5444182.5</v>
      </c>
      <c r="EZ37" s="657">
        <v>5594086.5</v>
      </c>
      <c r="FA37" s="657">
        <v>4271947</v>
      </c>
      <c r="FB37" s="657">
        <v>3682920</v>
      </c>
      <c r="FC37" s="657">
        <v>3382319</v>
      </c>
      <c r="FD37" s="657">
        <v>4011294.25</v>
      </c>
      <c r="FE37" s="657">
        <v>4456032</v>
      </c>
      <c r="FF37" s="657">
        <v>4102297.25</v>
      </c>
      <c r="FG37" s="657">
        <v>3964924.75</v>
      </c>
      <c r="FH37" s="657">
        <v>3593468.75</v>
      </c>
      <c r="FI37" s="657">
        <v>3814239.25</v>
      </c>
      <c r="FJ37" s="657">
        <v>4949523.5</v>
      </c>
      <c r="FK37" s="657">
        <v>5741528.5</v>
      </c>
      <c r="FL37" s="657">
        <v>5861573.5</v>
      </c>
      <c r="FM37" s="657">
        <v>4530989</v>
      </c>
      <c r="FN37" s="657">
        <v>3802724.5</v>
      </c>
      <c r="FO37" s="657">
        <v>3608695.75</v>
      </c>
      <c r="FP37" s="657">
        <v>4258165.5</v>
      </c>
      <c r="FQ37" s="657">
        <v>4716109</v>
      </c>
      <c r="FR37" s="657">
        <v>4300422.5</v>
      </c>
      <c r="FS37" s="657">
        <v>4212912</v>
      </c>
      <c r="FT37" s="657">
        <v>3814107.75</v>
      </c>
      <c r="FU37" s="657">
        <v>4079348.25</v>
      </c>
      <c r="FV37" s="657">
        <v>5306984.5</v>
      </c>
      <c r="FW37" s="657">
        <v>5793162</v>
      </c>
      <c r="FX37" s="657">
        <v>6139408.5</v>
      </c>
      <c r="FY37" s="657">
        <v>4661071</v>
      </c>
      <c r="FZ37" s="657">
        <v>3950602</v>
      </c>
      <c r="GA37" s="657">
        <v>3877005.75</v>
      </c>
      <c r="GB37" s="657">
        <v>4462501.5</v>
      </c>
    </row>
    <row r="38" spans="1:184">
      <c r="B38" s="486"/>
      <c r="C38" s="485"/>
      <c r="D38" s="485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7"/>
      <c r="CX38" s="497"/>
      <c r="CY38" s="497"/>
      <c r="CZ38" s="497"/>
      <c r="DA38" s="497"/>
      <c r="DB38" s="497"/>
      <c r="DC38" s="497"/>
      <c r="DD38" s="497"/>
      <c r="DE38" s="497"/>
      <c r="DF38" s="497"/>
      <c r="DG38" s="497"/>
      <c r="DH38" s="497"/>
      <c r="DI38" s="497"/>
      <c r="DJ38" s="497"/>
      <c r="DK38" s="497"/>
      <c r="DL38" s="497"/>
      <c r="DM38" s="497"/>
      <c r="DN38" s="497"/>
      <c r="DO38" s="497"/>
      <c r="DP38" s="497"/>
      <c r="DQ38" s="497"/>
      <c r="DR38" s="497"/>
      <c r="DS38" s="497"/>
      <c r="DT38" s="497"/>
      <c r="DU38" s="497"/>
      <c r="DV38" s="497"/>
      <c r="DW38" s="497"/>
      <c r="DX38" s="497"/>
      <c r="DY38" s="497"/>
      <c r="DZ38" s="497"/>
      <c r="EA38" s="497"/>
      <c r="EB38" s="497"/>
      <c r="EC38" s="497"/>
      <c r="ED38" s="497"/>
      <c r="EE38" s="497"/>
      <c r="EF38" s="497"/>
      <c r="EG38" s="497"/>
      <c r="EH38" s="497"/>
      <c r="EI38" s="497"/>
      <c r="EJ38" s="497"/>
      <c r="EK38" s="497"/>
      <c r="EL38" s="497"/>
      <c r="EM38" s="497"/>
      <c r="EN38" s="497"/>
      <c r="EO38" s="497"/>
      <c r="EP38" s="497"/>
      <c r="EQ38" s="497"/>
      <c r="ER38" s="497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  <c r="FF38" s="497"/>
      <c r="FG38" s="497"/>
      <c r="FH38" s="497"/>
      <c r="FI38" s="497"/>
      <c r="FJ38" s="497"/>
      <c r="FK38" s="497"/>
      <c r="FL38" s="497"/>
      <c r="FM38" s="497"/>
      <c r="FN38" s="497"/>
      <c r="FO38" s="497"/>
      <c r="FP38" s="497"/>
      <c r="FQ38" s="497"/>
      <c r="FR38" s="497"/>
      <c r="FS38" s="497"/>
      <c r="FT38" s="497"/>
      <c r="FU38" s="497"/>
      <c r="FV38" s="497"/>
      <c r="FW38" s="497"/>
      <c r="FX38" s="497"/>
      <c r="FY38" s="497"/>
      <c r="FZ38" s="497"/>
      <c r="GA38" s="497"/>
      <c r="GB38" s="497"/>
    </row>
    <row r="39" spans="1:184" s="357" customFormat="1">
      <c r="A39" s="41"/>
      <c r="B39" s="461"/>
      <c r="C39" s="658"/>
      <c r="D39" s="490" t="s">
        <v>64</v>
      </c>
      <c r="E39" s="491">
        <v>33389924.120000001</v>
      </c>
      <c r="F39" s="492">
        <v>28597632</v>
      </c>
      <c r="G39" s="492">
        <v>28283160.120000001</v>
      </c>
      <c r="H39" s="492">
        <v>26086129.25</v>
      </c>
      <c r="I39" s="492">
        <v>26960012.379999999</v>
      </c>
      <c r="J39" s="492">
        <v>28623200.75</v>
      </c>
      <c r="K39" s="492">
        <v>36180760.25</v>
      </c>
      <c r="L39" s="492">
        <v>28558734</v>
      </c>
      <c r="M39" s="492">
        <v>17101077.5</v>
      </c>
      <c r="N39" s="492">
        <v>16073908.75</v>
      </c>
      <c r="O39" s="492">
        <v>16437098.879999999</v>
      </c>
      <c r="P39" s="492">
        <v>19869744.379999999</v>
      </c>
      <c r="Q39" s="492">
        <v>23120609.75</v>
      </c>
      <c r="R39" s="492">
        <v>19947010.75</v>
      </c>
      <c r="S39" s="492">
        <v>18435901.75</v>
      </c>
      <c r="T39" s="492">
        <v>16826290.120000001</v>
      </c>
      <c r="U39" s="492">
        <v>17392896</v>
      </c>
      <c r="V39" s="492">
        <v>19714043.379999999</v>
      </c>
      <c r="W39" s="492">
        <v>23623530.75</v>
      </c>
      <c r="X39" s="492">
        <v>23193842.25</v>
      </c>
      <c r="Y39" s="492">
        <v>17833520.379999999</v>
      </c>
      <c r="Z39" s="492">
        <v>16605329.75</v>
      </c>
      <c r="AA39" s="492">
        <v>17011536</v>
      </c>
      <c r="AB39" s="492">
        <v>20283440.620000001</v>
      </c>
      <c r="AC39" s="492">
        <v>23046706.120000001</v>
      </c>
      <c r="AD39" s="492">
        <v>20632289.879999999</v>
      </c>
      <c r="AE39" s="492">
        <v>19390410.75</v>
      </c>
      <c r="AF39" s="492">
        <v>17121340.75</v>
      </c>
      <c r="AG39" s="492">
        <v>17782699.120000001</v>
      </c>
      <c r="AH39" s="492">
        <v>21211552.879999999</v>
      </c>
      <c r="AI39" s="492">
        <v>24878854.25</v>
      </c>
      <c r="AJ39" s="492">
        <v>24186210.25</v>
      </c>
      <c r="AK39" s="492">
        <v>18445899.379999999</v>
      </c>
      <c r="AL39" s="492">
        <v>17373973.120000001</v>
      </c>
      <c r="AM39" s="492">
        <v>17983645.379999999</v>
      </c>
      <c r="AN39" s="492">
        <v>20777854.120000001</v>
      </c>
      <c r="AO39" s="492">
        <v>24186287.5</v>
      </c>
      <c r="AP39" s="492">
        <v>22171499.620000001</v>
      </c>
      <c r="AQ39" s="492">
        <v>20489891.25</v>
      </c>
      <c r="AR39" s="492">
        <v>17850430.5</v>
      </c>
      <c r="AS39" s="492">
        <v>18754891.5</v>
      </c>
      <c r="AT39" s="492">
        <v>22230234.879999999</v>
      </c>
      <c r="AU39" s="492">
        <v>25583061</v>
      </c>
      <c r="AV39" s="492">
        <v>26005067.25</v>
      </c>
      <c r="AW39" s="492">
        <v>19269582.379999999</v>
      </c>
      <c r="AX39" s="492">
        <v>17973694.120000001</v>
      </c>
      <c r="AY39" s="492">
        <v>18864022.120000001</v>
      </c>
      <c r="AZ39" s="492">
        <v>21755928.620000001</v>
      </c>
      <c r="BA39" s="492">
        <v>25664116.75</v>
      </c>
      <c r="BB39" s="492">
        <v>23009277.5</v>
      </c>
      <c r="BC39" s="492">
        <v>21318444</v>
      </c>
      <c r="BD39" s="492">
        <v>18482339.620000001</v>
      </c>
      <c r="BE39" s="492">
        <v>19274599.879999999</v>
      </c>
      <c r="BF39" s="492">
        <v>23281807.5</v>
      </c>
      <c r="BG39" s="492">
        <v>26573468.25</v>
      </c>
      <c r="BH39" s="492">
        <v>27119027.5</v>
      </c>
      <c r="BI39" s="492">
        <v>19640856.25</v>
      </c>
      <c r="BJ39" s="492">
        <v>18760904.379999999</v>
      </c>
      <c r="BK39" s="492">
        <v>19597393.75</v>
      </c>
      <c r="BL39" s="492">
        <v>22676290.879999999</v>
      </c>
      <c r="BM39" s="492">
        <v>27071003.5</v>
      </c>
      <c r="BN39" s="492">
        <v>24207673.5</v>
      </c>
      <c r="BO39" s="492">
        <v>22549265.25</v>
      </c>
      <c r="BP39" s="492">
        <v>19872466.25</v>
      </c>
      <c r="BQ39" s="492">
        <v>20808027.25</v>
      </c>
      <c r="BR39" s="492">
        <v>25096401.5</v>
      </c>
      <c r="BS39" s="492">
        <v>29750107.25</v>
      </c>
      <c r="BT39" s="492">
        <v>29975684</v>
      </c>
      <c r="BU39" s="492">
        <v>21990324.620000001</v>
      </c>
      <c r="BV39" s="492">
        <v>20758817.75</v>
      </c>
      <c r="BW39" s="492">
        <v>21930986.879999999</v>
      </c>
      <c r="BX39" s="492">
        <v>25748826.620000001</v>
      </c>
      <c r="BY39" s="492">
        <v>29875767.75</v>
      </c>
      <c r="BZ39" s="492">
        <v>27229844</v>
      </c>
      <c r="CA39" s="492">
        <v>26167942.5</v>
      </c>
      <c r="CB39" s="492">
        <v>23478272.25</v>
      </c>
      <c r="CC39" s="492">
        <v>24824010.25</v>
      </c>
      <c r="CD39" s="492">
        <v>30239939.5</v>
      </c>
      <c r="CE39" s="492">
        <v>38129456.25</v>
      </c>
      <c r="CF39" s="492">
        <v>38545378</v>
      </c>
      <c r="CG39" s="492">
        <v>28885327</v>
      </c>
      <c r="CH39" s="492">
        <v>27374771.75</v>
      </c>
      <c r="CI39" s="492">
        <v>28850228</v>
      </c>
      <c r="CJ39" s="492">
        <v>34679115.5</v>
      </c>
      <c r="CK39" s="492">
        <v>38358311.5</v>
      </c>
      <c r="CL39" s="492">
        <v>35062347.5</v>
      </c>
      <c r="CM39" s="492">
        <v>33659548</v>
      </c>
      <c r="CN39" s="492">
        <v>29926284.25</v>
      </c>
      <c r="CO39" s="492">
        <v>31333859</v>
      </c>
      <c r="CP39" s="492">
        <v>39793465.5</v>
      </c>
      <c r="CQ39" s="492">
        <v>49446338</v>
      </c>
      <c r="CR39" s="492">
        <v>48578986</v>
      </c>
      <c r="CS39" s="492">
        <v>37018448</v>
      </c>
      <c r="CT39" s="492">
        <v>34028231</v>
      </c>
      <c r="CU39" s="492">
        <v>35113277.5</v>
      </c>
      <c r="CV39" s="492">
        <v>42856412.25</v>
      </c>
      <c r="CW39" s="492">
        <v>45661691.25</v>
      </c>
      <c r="CX39" s="492">
        <v>41689918</v>
      </c>
      <c r="CY39" s="492">
        <v>40098451.75</v>
      </c>
      <c r="CZ39" s="492">
        <v>36000350.25</v>
      </c>
      <c r="DA39" s="492">
        <v>36729590</v>
      </c>
      <c r="DB39" s="492">
        <v>46813445</v>
      </c>
      <c r="DC39" s="492">
        <v>55770637</v>
      </c>
      <c r="DD39" s="492">
        <v>55610067.5</v>
      </c>
      <c r="DE39" s="492">
        <v>40420274.25</v>
      </c>
      <c r="DF39" s="492">
        <v>36158919</v>
      </c>
      <c r="DG39" s="492">
        <v>38006704.25</v>
      </c>
      <c r="DH39" s="492">
        <v>45590291.25</v>
      </c>
      <c r="DI39" s="492">
        <v>48000555.75</v>
      </c>
      <c r="DJ39" s="492">
        <v>42828517.75</v>
      </c>
      <c r="DK39" s="492">
        <v>41355675.75</v>
      </c>
      <c r="DL39" s="492">
        <v>35874754.25</v>
      </c>
      <c r="DM39" s="492">
        <v>37704040</v>
      </c>
      <c r="DN39" s="492">
        <v>48685632.5</v>
      </c>
      <c r="DO39" s="492">
        <v>55934346.5</v>
      </c>
      <c r="DP39" s="492">
        <v>56597379</v>
      </c>
      <c r="DQ39" s="492">
        <v>41649700</v>
      </c>
      <c r="DR39" s="492">
        <v>37532426.75</v>
      </c>
      <c r="DS39" s="492">
        <v>39893382.75</v>
      </c>
      <c r="DT39" s="492">
        <v>46545989.5</v>
      </c>
      <c r="DU39" s="492">
        <v>49486151.5</v>
      </c>
      <c r="DV39" s="492">
        <v>43798140.25</v>
      </c>
      <c r="DW39" s="492">
        <v>42429164.5</v>
      </c>
      <c r="DX39" s="492">
        <v>36505183.25</v>
      </c>
      <c r="DY39" s="492">
        <v>39921044.5</v>
      </c>
      <c r="DZ39" s="492">
        <v>49696946.5</v>
      </c>
      <c r="EA39" s="492">
        <v>56170125.5</v>
      </c>
      <c r="EB39" s="492">
        <v>56907413</v>
      </c>
      <c r="EC39" s="492">
        <v>41816523.75</v>
      </c>
      <c r="ED39" s="492">
        <v>38525569.5</v>
      </c>
      <c r="EE39" s="492">
        <v>40130658</v>
      </c>
      <c r="EF39" s="492">
        <v>46561491.25</v>
      </c>
      <c r="EG39" s="492">
        <v>49839497.5</v>
      </c>
      <c r="EH39" s="492">
        <v>45833126.5</v>
      </c>
      <c r="EI39" s="492">
        <v>42577911.25</v>
      </c>
      <c r="EJ39" s="492">
        <v>37935203.75</v>
      </c>
      <c r="EK39" s="492">
        <v>40397298.75</v>
      </c>
      <c r="EL39" s="492">
        <v>47858154.5</v>
      </c>
      <c r="EM39" s="492">
        <v>58889639</v>
      </c>
      <c r="EN39" s="492">
        <v>59393980.5</v>
      </c>
      <c r="EO39" s="492">
        <v>43821393</v>
      </c>
      <c r="EP39" s="492">
        <v>39888642.5</v>
      </c>
      <c r="EQ39" s="492">
        <v>40295743.75</v>
      </c>
      <c r="ER39" s="492">
        <v>48800521.75</v>
      </c>
      <c r="ES39" s="492">
        <v>52610521.5</v>
      </c>
      <c r="ET39" s="492">
        <v>46350147.75</v>
      </c>
      <c r="EU39" s="492">
        <v>44414963.75</v>
      </c>
      <c r="EV39" s="492">
        <v>39600599.75</v>
      </c>
      <c r="EW39" s="492">
        <v>41290792.5</v>
      </c>
      <c r="EX39" s="492">
        <v>50352044</v>
      </c>
      <c r="EY39" s="492">
        <v>61274018.5</v>
      </c>
      <c r="EZ39" s="492">
        <v>60129330.5</v>
      </c>
      <c r="FA39" s="492">
        <v>46149689</v>
      </c>
      <c r="FB39" s="492">
        <v>42119266</v>
      </c>
      <c r="FC39" s="492">
        <v>41633365</v>
      </c>
      <c r="FD39" s="492">
        <v>51166054.25</v>
      </c>
      <c r="FE39" s="492">
        <v>54770278</v>
      </c>
      <c r="FF39" s="492">
        <v>49172631.25</v>
      </c>
      <c r="FG39" s="492">
        <v>47518394.75</v>
      </c>
      <c r="FH39" s="492">
        <v>41747308.75</v>
      </c>
      <c r="FI39" s="492">
        <v>43839095.25</v>
      </c>
      <c r="FJ39" s="492">
        <v>54496937.5</v>
      </c>
      <c r="FK39" s="492">
        <v>65025900.5</v>
      </c>
      <c r="FL39" s="492">
        <v>63338645.5</v>
      </c>
      <c r="FM39" s="492">
        <v>49254313</v>
      </c>
      <c r="FN39" s="492">
        <v>43964874.5</v>
      </c>
      <c r="FO39" s="492">
        <v>44601927.75</v>
      </c>
      <c r="FP39" s="492">
        <v>54531867.5</v>
      </c>
      <c r="FQ39" s="492">
        <v>57399867</v>
      </c>
      <c r="FR39" s="492">
        <v>51832278.5</v>
      </c>
      <c r="FS39" s="492">
        <v>50657554</v>
      </c>
      <c r="FT39" s="492">
        <v>44549755.75</v>
      </c>
      <c r="FU39" s="492">
        <v>46339642.25</v>
      </c>
      <c r="FV39" s="492">
        <v>57730490.5</v>
      </c>
      <c r="FW39" s="492">
        <v>65980494</v>
      </c>
      <c r="FX39" s="492">
        <v>66647796.5</v>
      </c>
      <c r="FY39" s="492">
        <v>51020101</v>
      </c>
      <c r="FZ39" s="492">
        <v>45901128</v>
      </c>
      <c r="GA39" s="492">
        <v>48164193.75</v>
      </c>
      <c r="GB39" s="492">
        <v>57784661.5</v>
      </c>
    </row>
    <row r="40" spans="1:184" s="60" customFormat="1">
      <c r="A40" s="41"/>
      <c r="B40" s="461"/>
      <c r="C40" s="658"/>
      <c r="D40" s="493" t="s">
        <v>233</v>
      </c>
      <c r="E40" s="494">
        <v>6035959.1200000048</v>
      </c>
      <c r="F40" s="495">
        <v>4267399.16</v>
      </c>
      <c r="G40" s="495">
        <v>2640024.0299999975</v>
      </c>
      <c r="H40" s="495">
        <v>2635795.5199999996</v>
      </c>
      <c r="I40" s="495">
        <v>1745953.0899999999</v>
      </c>
      <c r="J40" s="495">
        <v>2350561.379999999</v>
      </c>
      <c r="K40" s="495">
        <v>9030005.8400000036</v>
      </c>
      <c r="L40" s="495">
        <v>5922445.8099999949</v>
      </c>
      <c r="M40" s="495">
        <v>1848039.7699999996</v>
      </c>
      <c r="N40" s="495">
        <v>1055667.1600000001</v>
      </c>
      <c r="O40" s="495">
        <v>1064983.2400000021</v>
      </c>
      <c r="P40" s="495">
        <v>3681949.1000000015</v>
      </c>
      <c r="Q40" s="495">
        <v>7239306.1400000006</v>
      </c>
      <c r="R40" s="495">
        <v>5880076.450000003</v>
      </c>
      <c r="S40" s="495">
        <v>2843230.84</v>
      </c>
      <c r="T40" s="495">
        <v>2701207.7100000009</v>
      </c>
      <c r="U40" s="495">
        <v>2044180.1799999997</v>
      </c>
      <c r="V40" s="495">
        <v>3541201.91</v>
      </c>
      <c r="W40" s="495">
        <v>7718406.9299999997</v>
      </c>
      <c r="X40" s="495">
        <v>7257618.7800000012</v>
      </c>
      <c r="Y40" s="495">
        <v>1812501.4800000004</v>
      </c>
      <c r="Z40" s="495">
        <v>1143374.8599999994</v>
      </c>
      <c r="AA40" s="495">
        <v>1314286.3000000007</v>
      </c>
      <c r="AB40" s="495">
        <v>3384643.3200000003</v>
      </c>
      <c r="AC40" s="495">
        <v>4590797.9099999964</v>
      </c>
      <c r="AD40" s="495">
        <v>4826385.3699999973</v>
      </c>
      <c r="AE40" s="495">
        <v>2436706.6000000015</v>
      </c>
      <c r="AF40" s="495">
        <v>1167885.8599999994</v>
      </c>
      <c r="AG40" s="495">
        <v>299651.18000000343</v>
      </c>
      <c r="AH40" s="495">
        <v>3413982.4099999964</v>
      </c>
      <c r="AI40" s="495">
        <v>7297761.9100000039</v>
      </c>
      <c r="AJ40" s="495">
        <v>6474959.1899999976</v>
      </c>
      <c r="AK40" s="495">
        <v>861247.53999999911</v>
      </c>
      <c r="AL40" s="495">
        <v>14032.509999997914</v>
      </c>
      <c r="AM40" s="495">
        <v>699585.89999999851</v>
      </c>
      <c r="AN40" s="495">
        <v>1004074.0299999975</v>
      </c>
      <c r="AO40" s="495">
        <v>4617433.5500000045</v>
      </c>
      <c r="AP40" s="495">
        <v>5203797.1400000006</v>
      </c>
      <c r="AQ40" s="495">
        <v>2373522.1999999993</v>
      </c>
      <c r="AR40" s="495">
        <v>1181893.1000000015</v>
      </c>
      <c r="AS40" s="495">
        <v>586092.77999999747</v>
      </c>
      <c r="AT40" s="495">
        <v>3954259.7600000054</v>
      </c>
      <c r="AU40" s="495">
        <v>7240399.5899999961</v>
      </c>
      <c r="AV40" s="495">
        <v>8083617.5200000033</v>
      </c>
      <c r="AW40" s="495">
        <v>949255.53999999911</v>
      </c>
      <c r="AX40" s="495">
        <v>-153984.51999999955</v>
      </c>
      <c r="AY40" s="495">
        <v>702744.59999999776</v>
      </c>
      <c r="AZ40" s="495">
        <v>817903.53999999911</v>
      </c>
      <c r="BA40" s="495">
        <v>5223116.2800000012</v>
      </c>
      <c r="BB40" s="495">
        <v>5213180.8100000024</v>
      </c>
      <c r="BC40" s="495">
        <v>2298822.2299999967</v>
      </c>
      <c r="BD40" s="495">
        <v>840595.16999999434</v>
      </c>
      <c r="BE40" s="495">
        <v>-74871.580000001937</v>
      </c>
      <c r="BF40" s="495">
        <v>3996000.6799999997</v>
      </c>
      <c r="BG40" s="495">
        <v>7259487.049999997</v>
      </c>
      <c r="BH40" s="495">
        <v>8256199.9399999976</v>
      </c>
      <c r="BI40" s="495">
        <v>115762.23999999836</v>
      </c>
      <c r="BJ40" s="495">
        <v>-478497.87000000104</v>
      </c>
      <c r="BK40" s="495">
        <v>-18989.079999998212</v>
      </c>
      <c r="BL40" s="495">
        <v>1144563.7299999967</v>
      </c>
      <c r="BM40" s="495">
        <v>6227254.299999997</v>
      </c>
      <c r="BN40" s="495">
        <v>6268459.8599999994</v>
      </c>
      <c r="BO40" s="495">
        <v>3052064.0899999961</v>
      </c>
      <c r="BP40" s="495">
        <v>2230011.5799999982</v>
      </c>
      <c r="BQ40" s="495">
        <v>1779889.5300000012</v>
      </c>
      <c r="BR40" s="495">
        <v>5783668.6599999964</v>
      </c>
      <c r="BS40" s="495">
        <v>11021137.640000001</v>
      </c>
      <c r="BT40" s="495">
        <v>11553743.359999999</v>
      </c>
      <c r="BU40" s="495">
        <v>2761494.3299999982</v>
      </c>
      <c r="BV40" s="495">
        <v>1983231.9799999967</v>
      </c>
      <c r="BW40" s="495">
        <v>2904307.3299999982</v>
      </c>
      <c r="BX40" s="495">
        <v>4775993.8900000006</v>
      </c>
      <c r="BY40" s="495">
        <v>9488896.8400000036</v>
      </c>
      <c r="BZ40" s="495">
        <v>9815544.0200000033</v>
      </c>
      <c r="CA40" s="495">
        <v>7472428.650000006</v>
      </c>
      <c r="CB40" s="495">
        <v>6505511.2999999896</v>
      </c>
      <c r="CC40" s="495">
        <v>6927319.2199999988</v>
      </c>
      <c r="CD40" s="495">
        <v>13022710.109999999</v>
      </c>
      <c r="CE40" s="495">
        <v>23805966.590000004</v>
      </c>
      <c r="CF40" s="495">
        <v>24824315.770000003</v>
      </c>
      <c r="CG40" s="495">
        <v>13833661.400000006</v>
      </c>
      <c r="CH40" s="495">
        <v>10335466.770000011</v>
      </c>
      <c r="CI40" s="495">
        <v>14615632.439999998</v>
      </c>
      <c r="CJ40" s="495">
        <v>18498595.519999996</v>
      </c>
      <c r="CK40" s="495">
        <v>21300318.909999996</v>
      </c>
      <c r="CL40" s="495">
        <v>21099353.509999998</v>
      </c>
      <c r="CM40" s="495">
        <v>19503432.030000001</v>
      </c>
      <c r="CN40" s="495">
        <v>15785793.480000004</v>
      </c>
      <c r="CO40" s="495">
        <v>16803567.460000001</v>
      </c>
      <c r="CP40" s="495">
        <v>27103155</v>
      </c>
      <c r="CQ40" s="495">
        <v>40415763.730000004</v>
      </c>
      <c r="CR40" s="495">
        <v>39020433.25</v>
      </c>
      <c r="CS40" s="495">
        <v>26197801.770000003</v>
      </c>
      <c r="CT40" s="495">
        <v>23000787.100000001</v>
      </c>
      <c r="CU40" s="495">
        <v>24112929.780000001</v>
      </c>
      <c r="CV40" s="495">
        <v>29898746.769999996</v>
      </c>
      <c r="CW40" s="495">
        <v>32106966.100000009</v>
      </c>
      <c r="CX40" s="495">
        <v>30016485.910000011</v>
      </c>
      <c r="CY40" s="495">
        <v>26145554.600000001</v>
      </c>
      <c r="CZ40" s="495">
        <v>25036342.960000001</v>
      </c>
      <c r="DA40" s="495">
        <v>24281746.350000001</v>
      </c>
      <c r="DB40" s="495">
        <v>37860705.719999999</v>
      </c>
      <c r="DC40" s="495">
        <v>49507889.539999992</v>
      </c>
      <c r="DD40" s="495">
        <v>49198293.310000002</v>
      </c>
      <c r="DE40" s="495">
        <v>30529833.120000005</v>
      </c>
      <c r="DF40" s="495">
        <v>19815810.530000001</v>
      </c>
      <c r="DG40" s="495">
        <v>28316502.939999998</v>
      </c>
      <c r="DH40" s="495">
        <v>33074180.829999998</v>
      </c>
      <c r="DI40" s="495">
        <v>33344506.290000007</v>
      </c>
      <c r="DJ40" s="495">
        <v>30872610.909999996</v>
      </c>
      <c r="DK40" s="495">
        <v>30368458.769999996</v>
      </c>
      <c r="DL40" s="495">
        <v>23947316.679999992</v>
      </c>
      <c r="DM40" s="495">
        <v>22787448.949999996</v>
      </c>
      <c r="DN40" s="495">
        <v>38567673.850000009</v>
      </c>
      <c r="DO40" s="495">
        <v>47557018.400000006</v>
      </c>
      <c r="DP40" s="495">
        <v>48878146.219999999</v>
      </c>
      <c r="DQ40" s="495">
        <v>31192087.159999996</v>
      </c>
      <c r="DR40" s="495">
        <v>26270394.429999992</v>
      </c>
      <c r="DS40" s="495">
        <v>29586329.870000005</v>
      </c>
      <c r="DT40" s="495">
        <v>32291722.180000007</v>
      </c>
      <c r="DU40" s="495">
        <v>33191954.230000004</v>
      </c>
      <c r="DV40" s="495">
        <v>30392690.910000011</v>
      </c>
      <c r="DW40" s="495">
        <v>29118086.370000005</v>
      </c>
      <c r="DX40" s="495">
        <v>21515161.559999995</v>
      </c>
      <c r="DY40" s="495">
        <v>24841664.829999998</v>
      </c>
      <c r="DZ40" s="495">
        <v>36999416.730000004</v>
      </c>
      <c r="EA40" s="495">
        <v>45204397.090000004</v>
      </c>
      <c r="EB40" s="495">
        <v>46995128.560000002</v>
      </c>
      <c r="EC40" s="495">
        <v>28798609.830000013</v>
      </c>
      <c r="ED40" s="495">
        <v>21285741.439999998</v>
      </c>
      <c r="EE40" s="495">
        <v>24591164.530000001</v>
      </c>
      <c r="EF40" s="495">
        <v>29230976.230000004</v>
      </c>
      <c r="EG40" s="495">
        <v>32237808.74000001</v>
      </c>
      <c r="EH40" s="495">
        <v>32227167.409999996</v>
      </c>
      <c r="EI40" s="495">
        <v>24755709.679999992</v>
      </c>
      <c r="EJ40" s="495">
        <v>22345577.009999998</v>
      </c>
      <c r="EK40" s="495">
        <v>24932027.959999993</v>
      </c>
      <c r="EL40" s="495">
        <v>33320199.180000007</v>
      </c>
      <c r="EM40" s="495">
        <v>47670155.109999999</v>
      </c>
      <c r="EN40" s="495">
        <v>48733676.280000001</v>
      </c>
      <c r="EO40" s="495">
        <v>30983378.290000007</v>
      </c>
      <c r="EP40" s="495">
        <v>26493628.839999989</v>
      </c>
      <c r="EQ40" s="495">
        <v>26313355.430000007</v>
      </c>
      <c r="ER40" s="495">
        <v>31391379.960000008</v>
      </c>
      <c r="ES40" s="495">
        <v>32355609.019999996</v>
      </c>
      <c r="ET40" s="495">
        <v>29400427.370000005</v>
      </c>
      <c r="EU40" s="495">
        <v>26254458.140000001</v>
      </c>
      <c r="EV40" s="495">
        <v>22890431.890000001</v>
      </c>
      <c r="EW40" s="495">
        <v>23353892.420000002</v>
      </c>
      <c r="EX40" s="495">
        <v>33220099.439999998</v>
      </c>
      <c r="EY40" s="495">
        <v>47526794.099999994</v>
      </c>
      <c r="EZ40" s="495">
        <v>45719456.780000001</v>
      </c>
      <c r="FA40" s="495">
        <v>31087345.200000003</v>
      </c>
      <c r="FB40" s="495">
        <v>21553201.790000007</v>
      </c>
      <c r="FC40" s="495">
        <v>19423300.259999998</v>
      </c>
      <c r="FD40" s="495">
        <v>31530551.290000007</v>
      </c>
      <c r="FE40" s="495">
        <v>28410060.890000001</v>
      </c>
      <c r="FF40" s="495">
        <v>26836681.859999999</v>
      </c>
      <c r="FG40" s="495">
        <v>24148841.839999989</v>
      </c>
      <c r="FH40" s="495">
        <v>19112847.000000015</v>
      </c>
      <c r="FI40" s="495">
        <v>21262296.200000003</v>
      </c>
      <c r="FJ40" s="495">
        <v>33341962.439999998</v>
      </c>
      <c r="FK40" s="495">
        <v>46162236.149999991</v>
      </c>
      <c r="FL40" s="495">
        <v>43241066.310000002</v>
      </c>
      <c r="FM40" s="495">
        <v>29490524.480000004</v>
      </c>
      <c r="FN40" s="495">
        <v>23421817.5</v>
      </c>
      <c r="FO40" s="495">
        <v>22899522.700000003</v>
      </c>
      <c r="FP40" s="495">
        <v>29959855.189999998</v>
      </c>
      <c r="FQ40" s="495">
        <v>27673035.549999997</v>
      </c>
      <c r="FR40" s="495">
        <v>26924088.269999996</v>
      </c>
      <c r="FS40" s="495">
        <v>20422642.379999995</v>
      </c>
      <c r="FT40" s="495">
        <v>20941003.939999998</v>
      </c>
      <c r="FU40" s="495">
        <v>19874082.850000009</v>
      </c>
      <c r="FV40" s="495">
        <v>34188603.620000005</v>
      </c>
      <c r="FW40" s="495">
        <v>42865226.079999998</v>
      </c>
      <c r="FX40" s="495">
        <v>43244478.340000004</v>
      </c>
      <c r="FY40" s="495">
        <v>27372661.210000008</v>
      </c>
      <c r="FZ40" s="495">
        <v>21122268.00999999</v>
      </c>
      <c r="GA40" s="495">
        <v>23049742.060000002</v>
      </c>
      <c r="GB40" s="495">
        <v>30433051.969999999</v>
      </c>
    </row>
    <row r="41" spans="1:184" s="60" customFormat="1">
      <c r="A41" s="357"/>
      <c r="B41" s="461"/>
      <c r="C41" s="658"/>
      <c r="D41" s="478" t="s">
        <v>234</v>
      </c>
      <c r="E41" s="496">
        <v>27353965</v>
      </c>
      <c r="F41" s="497">
        <v>24330232.84</v>
      </c>
      <c r="G41" s="497">
        <v>25643136.090000007</v>
      </c>
      <c r="H41" s="497">
        <v>23450333.73</v>
      </c>
      <c r="I41" s="497">
        <v>25214059.289999995</v>
      </c>
      <c r="J41" s="497">
        <v>26272639.370000001</v>
      </c>
      <c r="K41" s="497">
        <v>27150754.409999996</v>
      </c>
      <c r="L41" s="497">
        <v>22636288.190000005</v>
      </c>
      <c r="M41" s="497">
        <v>15253037.73</v>
      </c>
      <c r="N41" s="497">
        <v>15018241.59</v>
      </c>
      <c r="O41" s="497">
        <v>15372115.639999993</v>
      </c>
      <c r="P41" s="497">
        <v>16187795.279999994</v>
      </c>
      <c r="Q41" s="497">
        <v>15881303.609999999</v>
      </c>
      <c r="R41" s="497">
        <v>14066934.299999997</v>
      </c>
      <c r="S41" s="497">
        <v>15592670.91</v>
      </c>
      <c r="T41" s="497">
        <v>14125082.410000004</v>
      </c>
      <c r="U41" s="497">
        <v>15348715.82</v>
      </c>
      <c r="V41" s="497">
        <v>16172841.469999995</v>
      </c>
      <c r="W41" s="497">
        <v>15905123.82</v>
      </c>
      <c r="X41" s="497">
        <v>15936223.469999999</v>
      </c>
      <c r="Y41" s="497">
        <v>16021018.899999995</v>
      </c>
      <c r="Z41" s="497">
        <v>15461954.890000001</v>
      </c>
      <c r="AA41" s="497">
        <v>15697249.699999999</v>
      </c>
      <c r="AB41" s="497">
        <v>16898797.300000004</v>
      </c>
      <c r="AC41" s="497">
        <v>18455908.210000008</v>
      </c>
      <c r="AD41" s="497">
        <v>15805904.509999998</v>
      </c>
      <c r="AE41" s="497">
        <v>16953704.149999999</v>
      </c>
      <c r="AF41" s="497">
        <v>15953454.890000001</v>
      </c>
      <c r="AG41" s="497">
        <v>17483047.940000001</v>
      </c>
      <c r="AH41" s="497">
        <v>17797570.469999999</v>
      </c>
      <c r="AI41" s="497">
        <v>17581092.339999996</v>
      </c>
      <c r="AJ41" s="497">
        <v>17711251.060000002</v>
      </c>
      <c r="AK41" s="497">
        <v>17584651.839999996</v>
      </c>
      <c r="AL41" s="497">
        <v>17359940.610000007</v>
      </c>
      <c r="AM41" s="497">
        <v>17284059.479999997</v>
      </c>
      <c r="AN41" s="497">
        <v>19773780.090000007</v>
      </c>
      <c r="AO41" s="497">
        <v>19568853.949999996</v>
      </c>
      <c r="AP41" s="497">
        <v>16967702.480000004</v>
      </c>
      <c r="AQ41" s="497">
        <v>18116369.050000001</v>
      </c>
      <c r="AR41" s="497">
        <v>16668537.399999999</v>
      </c>
      <c r="AS41" s="497">
        <v>18168798.720000003</v>
      </c>
      <c r="AT41" s="497">
        <v>18275975.11999999</v>
      </c>
      <c r="AU41" s="497">
        <v>18342661.410000004</v>
      </c>
      <c r="AV41" s="497">
        <v>17921449.729999997</v>
      </c>
      <c r="AW41" s="497">
        <v>18320326.839999996</v>
      </c>
      <c r="AX41" s="497">
        <v>18127678.640000004</v>
      </c>
      <c r="AY41" s="497">
        <v>18161277.520000007</v>
      </c>
      <c r="AZ41" s="497">
        <v>20938025.080000006</v>
      </c>
      <c r="BA41" s="497">
        <v>20441000.469999999</v>
      </c>
      <c r="BB41" s="497">
        <v>17796096.689999998</v>
      </c>
      <c r="BC41" s="497">
        <v>19019621.770000003</v>
      </c>
      <c r="BD41" s="497">
        <v>17641744.45000001</v>
      </c>
      <c r="BE41" s="497">
        <v>19349471.459999997</v>
      </c>
      <c r="BF41" s="497">
        <v>19285806.82</v>
      </c>
      <c r="BG41" s="497">
        <v>19313981.200000003</v>
      </c>
      <c r="BH41" s="497">
        <v>18862827.560000002</v>
      </c>
      <c r="BI41" s="497">
        <v>19525094.010000002</v>
      </c>
      <c r="BJ41" s="497">
        <v>19239402.249999996</v>
      </c>
      <c r="BK41" s="497">
        <v>19616382.829999998</v>
      </c>
      <c r="BL41" s="497">
        <v>21531727.149999999</v>
      </c>
      <c r="BM41" s="497">
        <v>20843749.200000003</v>
      </c>
      <c r="BN41" s="497">
        <v>17939213.640000001</v>
      </c>
      <c r="BO41" s="497">
        <v>19497201.160000004</v>
      </c>
      <c r="BP41" s="497">
        <v>17642454.670000002</v>
      </c>
      <c r="BQ41" s="497">
        <v>19028137.719999999</v>
      </c>
      <c r="BR41" s="497">
        <v>19312732.840000004</v>
      </c>
      <c r="BS41" s="497">
        <v>18728969.609999999</v>
      </c>
      <c r="BT41" s="497">
        <v>18421940.640000001</v>
      </c>
      <c r="BU41" s="497">
        <v>19228830.290000007</v>
      </c>
      <c r="BV41" s="497">
        <v>18775585.770000003</v>
      </c>
      <c r="BW41" s="497">
        <v>19026679.549999997</v>
      </c>
      <c r="BX41" s="497">
        <v>20972832.730000004</v>
      </c>
      <c r="BY41" s="497">
        <v>20386870.909999996</v>
      </c>
      <c r="BZ41" s="497">
        <v>17414299.979999997</v>
      </c>
      <c r="CA41" s="497">
        <v>18695513.849999994</v>
      </c>
      <c r="CB41" s="497">
        <v>16972760.95000001</v>
      </c>
      <c r="CC41" s="497">
        <v>17896691.030000001</v>
      </c>
      <c r="CD41" s="497">
        <v>17217229.390000001</v>
      </c>
      <c r="CE41" s="497">
        <v>14323489.659999996</v>
      </c>
      <c r="CF41" s="497">
        <v>13721062.229999997</v>
      </c>
      <c r="CG41" s="497">
        <v>15051665.599999994</v>
      </c>
      <c r="CH41" s="497">
        <v>17039304.979999989</v>
      </c>
      <c r="CI41" s="497">
        <v>14234595.560000002</v>
      </c>
      <c r="CJ41" s="497">
        <v>16180519.980000004</v>
      </c>
      <c r="CK41" s="497">
        <v>17057992.590000004</v>
      </c>
      <c r="CL41" s="497">
        <v>13962993.990000002</v>
      </c>
      <c r="CM41" s="497">
        <v>14156115.969999999</v>
      </c>
      <c r="CN41" s="497">
        <v>14140490.769999996</v>
      </c>
      <c r="CO41" s="497">
        <v>14530291.539999999</v>
      </c>
      <c r="CP41" s="497">
        <v>12690310.5</v>
      </c>
      <c r="CQ41" s="497">
        <v>9030574.2699999958</v>
      </c>
      <c r="CR41" s="497">
        <v>9558552.75</v>
      </c>
      <c r="CS41" s="497">
        <v>10820646.229999997</v>
      </c>
      <c r="CT41" s="497">
        <v>11027443.899999999</v>
      </c>
      <c r="CU41" s="497">
        <v>11000347.719999999</v>
      </c>
      <c r="CV41" s="497">
        <v>12957665.480000004</v>
      </c>
      <c r="CW41" s="497">
        <v>13554725.149999991</v>
      </c>
      <c r="CX41" s="497">
        <v>11673432.089999989</v>
      </c>
      <c r="CY41" s="497">
        <v>13952897.149999999</v>
      </c>
      <c r="CZ41" s="497">
        <v>10964007.289999999</v>
      </c>
      <c r="DA41" s="497">
        <v>12447843.649999999</v>
      </c>
      <c r="DB41" s="497">
        <v>8952739.2800000012</v>
      </c>
      <c r="DC41" s="497">
        <v>6262747.4600000083</v>
      </c>
      <c r="DD41" s="497">
        <v>6411774.1899999976</v>
      </c>
      <c r="DE41" s="497">
        <v>9890441.1299999952</v>
      </c>
      <c r="DF41" s="497">
        <v>16343108.469999999</v>
      </c>
      <c r="DG41" s="497">
        <v>9690201.3100000024</v>
      </c>
      <c r="DH41" s="497">
        <v>12516110.420000002</v>
      </c>
      <c r="DI41" s="497">
        <v>14656049.459999993</v>
      </c>
      <c r="DJ41" s="497">
        <v>11955906.840000004</v>
      </c>
      <c r="DK41" s="497">
        <v>10987216.980000004</v>
      </c>
      <c r="DL41" s="497">
        <v>11927437.570000008</v>
      </c>
      <c r="DM41" s="497">
        <v>14916591.050000004</v>
      </c>
      <c r="DN41" s="497">
        <v>10117958.649999991</v>
      </c>
      <c r="DO41" s="497">
        <v>8377328.099999994</v>
      </c>
      <c r="DP41" s="497">
        <v>7719232.7800000012</v>
      </c>
      <c r="DQ41" s="497">
        <v>10457612.840000004</v>
      </c>
      <c r="DR41" s="497">
        <v>11262032.320000008</v>
      </c>
      <c r="DS41" s="497">
        <v>10307052.879999995</v>
      </c>
      <c r="DT41" s="497">
        <v>14254267.319999993</v>
      </c>
      <c r="DU41" s="497">
        <v>16294197.269999996</v>
      </c>
      <c r="DV41" s="497">
        <v>13405449.339999989</v>
      </c>
      <c r="DW41" s="497">
        <v>13311078.129999995</v>
      </c>
      <c r="DX41" s="497">
        <v>14990021.690000005</v>
      </c>
      <c r="DY41" s="497">
        <v>15079379.670000002</v>
      </c>
      <c r="DZ41" s="497">
        <v>12697529.769999996</v>
      </c>
      <c r="EA41" s="497">
        <v>10965728.409999996</v>
      </c>
      <c r="EB41" s="497">
        <v>9912284.4399999976</v>
      </c>
      <c r="EC41" s="497">
        <v>13017913.919999987</v>
      </c>
      <c r="ED41" s="497">
        <v>17239828.060000002</v>
      </c>
      <c r="EE41" s="497">
        <v>15539493.469999999</v>
      </c>
      <c r="EF41" s="497">
        <v>17330515.019999996</v>
      </c>
      <c r="EG41" s="497">
        <v>17601688.75999999</v>
      </c>
      <c r="EH41" s="497">
        <v>13605959.090000004</v>
      </c>
      <c r="EI41" s="497">
        <v>17822201.570000008</v>
      </c>
      <c r="EJ41" s="497">
        <v>15589626.740000002</v>
      </c>
      <c r="EK41" s="497">
        <v>15465270.790000007</v>
      </c>
      <c r="EL41" s="497">
        <v>14537955.319999993</v>
      </c>
      <c r="EM41" s="497">
        <v>11219483.890000001</v>
      </c>
      <c r="EN41" s="497">
        <v>10660304.219999999</v>
      </c>
      <c r="EO41" s="497">
        <v>12838014.709999993</v>
      </c>
      <c r="EP41" s="497">
        <v>13395013.660000011</v>
      </c>
      <c r="EQ41" s="497">
        <v>13982388.319999993</v>
      </c>
      <c r="ER41" s="497">
        <v>17409141.789999992</v>
      </c>
      <c r="ES41" s="497">
        <v>20254912.480000004</v>
      </c>
      <c r="ET41" s="497">
        <v>16949720.379999995</v>
      </c>
      <c r="EU41" s="497">
        <v>18160505.609999999</v>
      </c>
      <c r="EV41" s="497">
        <v>16710167.859999999</v>
      </c>
      <c r="EW41" s="497">
        <v>17936900.079999998</v>
      </c>
      <c r="EX41" s="497">
        <v>17131944.560000002</v>
      </c>
      <c r="EY41" s="497">
        <v>13747224.400000006</v>
      </c>
      <c r="EZ41" s="497">
        <v>14409873.719999999</v>
      </c>
      <c r="FA41" s="497">
        <v>15062343.799999997</v>
      </c>
      <c r="FB41" s="497">
        <v>20566064.209999993</v>
      </c>
      <c r="FC41" s="497">
        <v>22210064.740000002</v>
      </c>
      <c r="FD41" s="497">
        <v>19635502.959999993</v>
      </c>
      <c r="FE41" s="497">
        <v>26360217.109999999</v>
      </c>
      <c r="FF41" s="497">
        <v>22335949.390000001</v>
      </c>
      <c r="FG41" s="497">
        <v>23369552.910000011</v>
      </c>
      <c r="FH41" s="497">
        <v>22634461.749999985</v>
      </c>
      <c r="FI41" s="497">
        <v>22576799.049999997</v>
      </c>
      <c r="FJ41" s="497">
        <v>21154975.060000002</v>
      </c>
      <c r="FK41" s="497">
        <v>18863664.350000009</v>
      </c>
      <c r="FL41" s="497">
        <v>20097579.189999998</v>
      </c>
      <c r="FM41" s="497">
        <v>19763788.519999996</v>
      </c>
      <c r="FN41" s="497">
        <v>20543057</v>
      </c>
      <c r="FO41" s="497">
        <v>21702405.049999997</v>
      </c>
      <c r="FP41" s="497">
        <v>24572012.310000002</v>
      </c>
      <c r="FQ41" s="497">
        <v>29726831.450000003</v>
      </c>
      <c r="FR41" s="497">
        <v>24908190.230000004</v>
      </c>
      <c r="FS41" s="497">
        <v>30234911.620000005</v>
      </c>
      <c r="FT41" s="497">
        <v>23608751.810000002</v>
      </c>
      <c r="FU41" s="497">
        <v>26465559.399999991</v>
      </c>
      <c r="FV41" s="497">
        <v>23541886.879999995</v>
      </c>
      <c r="FW41" s="497">
        <v>23115267.920000002</v>
      </c>
      <c r="FX41" s="497">
        <v>23403318.159999996</v>
      </c>
      <c r="FY41" s="497">
        <v>23647439.789999992</v>
      </c>
      <c r="FZ41" s="497">
        <v>24778859.99000001</v>
      </c>
      <c r="GA41" s="497">
        <v>25114451.689999998</v>
      </c>
      <c r="GB41" s="497">
        <v>27351609.530000001</v>
      </c>
    </row>
    <row r="42" spans="1:184" s="60" customFormat="1">
      <c r="B42" s="461"/>
      <c r="C42" s="663"/>
      <c r="D42" s="498" t="s">
        <v>235</v>
      </c>
      <c r="E42" s="499">
        <v>26.77879897627988</v>
      </c>
      <c r="F42" s="500">
        <v>26.788287233532451</v>
      </c>
      <c r="G42" s="500">
        <v>26.829566062556665</v>
      </c>
      <c r="H42" s="500">
        <v>26.417320595882458</v>
      </c>
      <c r="I42" s="500">
        <v>27.097575157469219</v>
      </c>
      <c r="J42" s="500">
        <v>27.126601327000795</v>
      </c>
      <c r="K42" s="500">
        <v>26.739430046813183</v>
      </c>
      <c r="L42" s="500">
        <v>25.994236681654471</v>
      </c>
      <c r="M42" s="500">
        <v>26.517375348564499</v>
      </c>
      <c r="N42" s="500">
        <v>27.060817750054071</v>
      </c>
      <c r="O42" s="500">
        <v>27.071127090289743</v>
      </c>
      <c r="P42" s="500">
        <v>24.837720056267621</v>
      </c>
      <c r="Q42" s="500">
        <v>23.983988241561459</v>
      </c>
      <c r="R42" s="500">
        <v>24.073799658262367</v>
      </c>
      <c r="S42" s="500">
        <v>26.186257478431024</v>
      </c>
      <c r="T42" s="500">
        <v>26.214066866878497</v>
      </c>
      <c r="U42" s="500">
        <v>26.872335293117846</v>
      </c>
      <c r="V42" s="500">
        <v>26.05544218426299</v>
      </c>
      <c r="W42" s="500">
        <v>23.946844020987839</v>
      </c>
      <c r="X42" s="500">
        <v>24.251455257133799</v>
      </c>
      <c r="Y42" s="500">
        <v>27.706431739368849</v>
      </c>
      <c r="Z42" s="500">
        <v>27.758496302321248</v>
      </c>
      <c r="AA42" s="500">
        <v>27.482884617350905</v>
      </c>
      <c r="AB42" s="500">
        <v>25.796405529488226</v>
      </c>
      <c r="AC42" s="500">
        <v>27.661101515923143</v>
      </c>
      <c r="AD42" s="500">
        <v>26.956651409728309</v>
      </c>
      <c r="AE42" s="500">
        <v>28.376343140080099</v>
      </c>
      <c r="AF42" s="500">
        <v>29.496690374527951</v>
      </c>
      <c r="AG42" s="500">
        <v>30.520885215320831</v>
      </c>
      <c r="AH42" s="500">
        <v>28.48762995894084</v>
      </c>
      <c r="AI42" s="500">
        <v>26.350196301261803</v>
      </c>
      <c r="AJ42" s="500">
        <v>26.828718443112354</v>
      </c>
      <c r="AK42" s="500">
        <v>30.303901920466163</v>
      </c>
      <c r="AL42" s="500">
        <v>30.997869121334912</v>
      </c>
      <c r="AM42" s="500">
        <v>30.154291743129441</v>
      </c>
      <c r="AN42" s="500">
        <v>29.999309692641422</v>
      </c>
      <c r="AO42" s="500">
        <v>29.152471558549177</v>
      </c>
      <c r="AP42" s="500">
        <v>28.255678003784617</v>
      </c>
      <c r="AQ42" s="500">
        <v>30.117707448108945</v>
      </c>
      <c r="AR42" s="500">
        <v>30.589950981863005</v>
      </c>
      <c r="AS42" s="500">
        <v>31.550710953804419</v>
      </c>
      <c r="AT42" s="500">
        <v>29.065452845731322</v>
      </c>
      <c r="AU42" s="500">
        <v>27.326259346973334</v>
      </c>
      <c r="AV42" s="500">
        <v>26.981609109603344</v>
      </c>
      <c r="AW42" s="500">
        <v>31.407829180664926</v>
      </c>
      <c r="AX42" s="500">
        <v>32.193766005707182</v>
      </c>
      <c r="AY42" s="500">
        <v>31.517842720714821</v>
      </c>
      <c r="AZ42" s="500">
        <v>31.573473078783312</v>
      </c>
      <c r="BA42" s="500">
        <v>30.314554568851587</v>
      </c>
      <c r="BB42" s="500">
        <v>29.938421312016089</v>
      </c>
      <c r="BC42" s="500">
        <v>31.513670063538925</v>
      </c>
      <c r="BD42" s="500">
        <v>32.256228913935601</v>
      </c>
      <c r="BE42" s="500">
        <v>33.483488460141245</v>
      </c>
      <c r="BF42" s="500">
        <v>30.524133426270961</v>
      </c>
      <c r="BG42" s="500">
        <v>28.6007482699892</v>
      </c>
      <c r="BH42" s="500">
        <v>28.184719044881476</v>
      </c>
      <c r="BI42" s="500">
        <v>33.300228279000983</v>
      </c>
      <c r="BJ42" s="500">
        <v>34.044358611695159</v>
      </c>
      <c r="BK42" s="500">
        <v>33.865569966825298</v>
      </c>
      <c r="BL42" s="500">
        <v>32.278665904573472</v>
      </c>
      <c r="BM42" s="500">
        <v>30.773297810445548</v>
      </c>
      <c r="BN42" s="500">
        <v>30.080557957438572</v>
      </c>
      <c r="BO42" s="500">
        <v>32.142919758716772</v>
      </c>
      <c r="BP42" s="500">
        <v>32.138957880068276</v>
      </c>
      <c r="BQ42" s="500">
        <v>32.791312191867426</v>
      </c>
      <c r="BR42" s="500">
        <v>30.469201171940608</v>
      </c>
      <c r="BS42" s="500">
        <v>27.569075166648254</v>
      </c>
      <c r="BT42" s="500">
        <v>27.443292354773465</v>
      </c>
      <c r="BU42" s="500">
        <v>32.682252868471323</v>
      </c>
      <c r="BV42" s="500">
        <v>33.114813722682264</v>
      </c>
      <c r="BW42" s="500">
        <v>32.67654251523863</v>
      </c>
      <c r="BX42" s="500">
        <v>31.296065152084008</v>
      </c>
      <c r="BY42" s="500">
        <v>29.964652172004214</v>
      </c>
      <c r="BZ42" s="500">
        <v>29.055139728805454</v>
      </c>
      <c r="CA42" s="500">
        <v>30.668087355403813</v>
      </c>
      <c r="CB42" s="500">
        <v>30.862437814894097</v>
      </c>
      <c r="CC42" s="500">
        <v>30.734345314513934</v>
      </c>
      <c r="CD42" s="500">
        <v>27.033704316796566</v>
      </c>
      <c r="CE42" s="500">
        <v>20.990901181137836</v>
      </c>
      <c r="CF42" s="500">
        <v>20.34836918889745</v>
      </c>
      <c r="CG42" s="500">
        <v>25.451525366867227</v>
      </c>
      <c r="CH42" s="500">
        <v>29.946680747804727</v>
      </c>
      <c r="CI42" s="500">
        <v>24.376672086427568</v>
      </c>
      <c r="CJ42" s="500">
        <v>24.049797444192148</v>
      </c>
      <c r="CK42" s="500">
        <v>24.923990912163674</v>
      </c>
      <c r="CL42" s="500">
        <v>22.829344940579755</v>
      </c>
      <c r="CM42" s="500">
        <v>23.145096921588355</v>
      </c>
      <c r="CN42" s="500">
        <v>25.570942381299062</v>
      </c>
      <c r="CO42" s="500">
        <v>24.866863618086867</v>
      </c>
      <c r="CP42" s="500">
        <v>19.83140483500323</v>
      </c>
      <c r="CQ42" s="500">
        <v>13.175406587544062</v>
      </c>
      <c r="CR42" s="500">
        <v>14.111762847158561</v>
      </c>
      <c r="CS42" s="500">
        <v>18.234519648863891</v>
      </c>
      <c r="CT42" s="500">
        <v>19.31521973668006</v>
      </c>
      <c r="CU42" s="500">
        <v>18.741129179695523</v>
      </c>
      <c r="CV42" s="500">
        <v>19.158519312509295</v>
      </c>
      <c r="CW42" s="500">
        <v>19.688867676869123</v>
      </c>
      <c r="CX42" s="500">
        <v>19.276846436545984</v>
      </c>
      <c r="CY42" s="500">
        <v>22.70016665783794</v>
      </c>
      <c r="CZ42" s="500">
        <v>19.754526727691125</v>
      </c>
      <c r="DA42" s="500">
        <v>21.156486132733225</v>
      </c>
      <c r="DB42" s="500">
        <v>13.902818687957469</v>
      </c>
      <c r="DC42" s="500">
        <v>9.0837265301373424</v>
      </c>
      <c r="DD42" s="500">
        <v>9.4098996863789495</v>
      </c>
      <c r="DE42" s="500">
        <v>16.582679943687118</v>
      </c>
      <c r="DF42" s="500">
        <v>28.473210272086263</v>
      </c>
      <c r="DG42" s="500">
        <v>16.452099374999602</v>
      </c>
      <c r="DH42" s="500">
        <v>18.395896422610278</v>
      </c>
      <c r="DI42" s="500">
        <v>21.167559195848632</v>
      </c>
      <c r="DJ42" s="500">
        <v>19.613066163757228</v>
      </c>
      <c r="DK42" s="500">
        <v>17.787642665020968</v>
      </c>
      <c r="DL42" s="500">
        <v>21.412552544731163</v>
      </c>
      <c r="DM42" s="500">
        <v>25.265662675846102</v>
      </c>
      <c r="DN42" s="500">
        <v>15.63862699465566</v>
      </c>
      <c r="DO42" s="500">
        <v>12.097527262342494</v>
      </c>
      <c r="DP42" s="500">
        <v>11.278506929095881</v>
      </c>
      <c r="DQ42" s="500">
        <v>17.444417988266206</v>
      </c>
      <c r="DR42" s="500">
        <v>19.522991550271737</v>
      </c>
      <c r="DS42" s="500">
        <v>17.398879478747293</v>
      </c>
      <c r="DT42" s="500">
        <v>20.826545770743209</v>
      </c>
      <c r="DU42" s="500">
        <v>23.395007981543802</v>
      </c>
      <c r="DV42" s="500">
        <v>21.881707520374061</v>
      </c>
      <c r="DW42" s="500">
        <v>21.444651061842308</v>
      </c>
      <c r="DX42" s="500">
        <v>26.76484324903873</v>
      </c>
      <c r="DY42" s="500">
        <v>25.410646828336034</v>
      </c>
      <c r="DZ42" s="500">
        <v>19.503794179887915</v>
      </c>
      <c r="EA42" s="500">
        <v>15.720864295632278</v>
      </c>
      <c r="EB42" s="500">
        <v>14.376563312121256</v>
      </c>
      <c r="EC42" s="500">
        <v>21.642538772703308</v>
      </c>
      <c r="ED42" s="500">
        <v>29.761976837838532</v>
      </c>
      <c r="EE42" s="500">
        <v>26.102357853792835</v>
      </c>
      <c r="EF42" s="500">
        <v>25.1868396235608</v>
      </c>
      <c r="EG42" s="500">
        <v>25.124489192132032</v>
      </c>
      <c r="EH42" s="500">
        <v>21.777669984620818</v>
      </c>
      <c r="EI42" s="500">
        <v>28.572363686581369</v>
      </c>
      <c r="EJ42" s="500">
        <v>27.703981784808942</v>
      </c>
      <c r="EK42" s="500">
        <v>25.928459477453039</v>
      </c>
      <c r="EL42" s="500">
        <v>22.22709973694792</v>
      </c>
      <c r="EM42" s="500">
        <v>15.991582581566098</v>
      </c>
      <c r="EN42" s="500">
        <v>15.371460378855597</v>
      </c>
      <c r="EO42" s="500">
        <v>21.236203178985495</v>
      </c>
      <c r="EP42" s="500">
        <v>23.059128572061109</v>
      </c>
      <c r="EQ42" s="500">
        <v>23.363992115281025</v>
      </c>
      <c r="ER42" s="500">
        <v>25.140771127556338</v>
      </c>
      <c r="ES42" s="500">
        <v>28.745514062556417</v>
      </c>
      <c r="ET42" s="500">
        <v>27.396412423441923</v>
      </c>
      <c r="EU42" s="500">
        <v>28.927064381171508</v>
      </c>
      <c r="EV42" s="500">
        <v>29.58790074182372</v>
      </c>
      <c r="EW42" s="500">
        <v>29.970856041558882</v>
      </c>
      <c r="EX42" s="500">
        <v>26.032155925034811</v>
      </c>
      <c r="EY42" s="500">
        <v>19.482298848229043</v>
      </c>
      <c r="EZ42" s="500">
        <v>20.690961131136078</v>
      </c>
      <c r="FA42" s="500">
        <v>24.749858371831362</v>
      </c>
      <c r="FB42" s="500">
        <v>35.197526305858624</v>
      </c>
      <c r="FC42" s="500">
        <v>36.924794902564386</v>
      </c>
      <c r="FD42" s="500">
        <v>28.195114557255128</v>
      </c>
      <c r="FE42" s="500">
        <v>37.25018924522977</v>
      </c>
      <c r="FF42" s="500">
        <v>35.866884276077101</v>
      </c>
      <c r="FG42" s="500">
        <v>37.045490195954123</v>
      </c>
      <c r="FH42" s="500">
        <v>39.935516149223432</v>
      </c>
      <c r="FI42" s="500">
        <v>37.533364918142468</v>
      </c>
      <c r="FJ42" s="500">
        <v>31.997443982777899</v>
      </c>
      <c r="FK42" s="500">
        <v>26.580896213463966</v>
      </c>
      <c r="FL42" s="500">
        <v>28.690288037079966</v>
      </c>
      <c r="FM42" s="500">
        <v>32.314221925084283</v>
      </c>
      <c r="FN42" s="500">
        <v>35.059342846074159</v>
      </c>
      <c r="FO42" s="500">
        <v>35.899973724793107</v>
      </c>
      <c r="FP42" s="500">
        <v>35.073713441110392</v>
      </c>
      <c r="FQ42" s="500">
        <v>41.709233584593832</v>
      </c>
      <c r="FR42" s="500">
        <v>39.804236229530183</v>
      </c>
      <c r="FS42" s="500">
        <v>47.699319679660945</v>
      </c>
      <c r="FT42" s="500">
        <v>41.432971114673066</v>
      </c>
      <c r="FU42" s="500">
        <v>43.704606174913337</v>
      </c>
      <c r="FV42" s="500">
        <v>35.33776606124345</v>
      </c>
      <c r="FW42" s="500">
        <v>32.387224368159409</v>
      </c>
      <c r="FX42" s="500">
        <v>33.220363904174199</v>
      </c>
      <c r="FY42" s="500">
        <v>38.473431821122531</v>
      </c>
      <c r="FZ42" s="500">
        <v>42.06988606651899</v>
      </c>
      <c r="GA42" s="500">
        <v>41.336785426670119</v>
      </c>
      <c r="GB42" s="500">
        <v>38.823238700054162</v>
      </c>
    </row>
    <row r="43" spans="1:184">
      <c r="A43" s="60"/>
      <c r="B43" s="486"/>
      <c r="C43" s="488"/>
      <c r="D43" s="501" t="s">
        <v>236</v>
      </c>
      <c r="E43" s="508">
        <v>6077674.8900000043</v>
      </c>
      <c r="F43" s="509">
        <v>4304730.82</v>
      </c>
      <c r="G43" s="509">
        <v>2680013.9999999963</v>
      </c>
      <c r="H43" s="509">
        <v>2672450.8000000007</v>
      </c>
      <c r="I43" s="509">
        <v>1793666.5899999999</v>
      </c>
      <c r="J43" s="509">
        <v>2400286.7300000004</v>
      </c>
      <c r="K43" s="509">
        <v>9086836.4100000039</v>
      </c>
      <c r="L43" s="509">
        <v>5974552.2099999934</v>
      </c>
      <c r="M43" s="509">
        <v>1898039.3000000007</v>
      </c>
      <c r="N43" s="509">
        <v>1092614.6700000018</v>
      </c>
      <c r="O43" s="509">
        <v>1102326.3300000019</v>
      </c>
      <c r="P43" s="509">
        <v>3722545.0600000024</v>
      </c>
      <c r="Q43" s="509">
        <v>7281584.5300000012</v>
      </c>
      <c r="R43" s="509">
        <v>5917952.7100000046</v>
      </c>
      <c r="S43" s="509">
        <v>2879389.2899999991</v>
      </c>
      <c r="T43" s="509">
        <v>2733116.9299999997</v>
      </c>
      <c r="U43" s="509">
        <v>2088530.370000001</v>
      </c>
      <c r="V43" s="509">
        <v>3591486.9600000009</v>
      </c>
      <c r="W43" s="509">
        <v>7770620.7699999996</v>
      </c>
      <c r="X43" s="509">
        <v>7309829.5</v>
      </c>
      <c r="Y43" s="509">
        <v>1862383.1099999994</v>
      </c>
      <c r="Z43" s="509">
        <v>1182799.2199999988</v>
      </c>
      <c r="AA43" s="509">
        <v>1353608.5300000012</v>
      </c>
      <c r="AB43" s="509">
        <v>3424767.7400000021</v>
      </c>
      <c r="AC43" s="509">
        <v>4633050.8699999973</v>
      </c>
      <c r="AD43" s="509">
        <v>4864723.7799999975</v>
      </c>
      <c r="AE43" s="509">
        <v>2477552.2700000033</v>
      </c>
      <c r="AF43" s="509">
        <v>1203100.4800000004</v>
      </c>
      <c r="AG43" s="509">
        <v>348380.41000000387</v>
      </c>
      <c r="AH43" s="509">
        <v>3465259.9799999967</v>
      </c>
      <c r="AI43" s="509">
        <v>7350988.4400000051</v>
      </c>
      <c r="AJ43" s="509">
        <v>6528060.1399999969</v>
      </c>
      <c r="AK43" s="509">
        <v>911663.23999999836</v>
      </c>
      <c r="AL43" s="509">
        <v>52049.619999997318</v>
      </c>
      <c r="AM43" s="509">
        <v>739532.37999999896</v>
      </c>
      <c r="AN43" s="509">
        <v>1044490.129999999</v>
      </c>
      <c r="AO43" s="509">
        <v>4659574.900000006</v>
      </c>
      <c r="AP43" s="509">
        <v>5243514.370000001</v>
      </c>
      <c r="AQ43" s="509">
        <v>2408508.379999999</v>
      </c>
      <c r="AR43" s="509">
        <v>1214330.8900000006</v>
      </c>
      <c r="AS43" s="509">
        <v>632030.39999999851</v>
      </c>
      <c r="AT43" s="509">
        <v>4005764.1000000052</v>
      </c>
      <c r="AU43" s="509">
        <v>7293585.3099999949</v>
      </c>
      <c r="AV43" s="509">
        <v>8137395.9900000021</v>
      </c>
      <c r="AW43" s="509">
        <v>1000036.4299999997</v>
      </c>
      <c r="AX43" s="509">
        <v>-113918.98999999836</v>
      </c>
      <c r="AY43" s="509">
        <v>743032.30999999866</v>
      </c>
      <c r="AZ43" s="509">
        <v>858209.48000000045</v>
      </c>
      <c r="BA43" s="509">
        <v>5266190.9800000042</v>
      </c>
      <c r="BB43" s="509">
        <v>5252385.0000000037</v>
      </c>
      <c r="BC43" s="509">
        <v>2336667.5099999979</v>
      </c>
      <c r="BD43" s="509">
        <v>876276.82999999449</v>
      </c>
      <c r="BE43" s="509">
        <v>-25406.690000001341</v>
      </c>
      <c r="BF43" s="509">
        <v>4047310.0799999982</v>
      </c>
      <c r="BG43" s="509">
        <v>7312076.0799999982</v>
      </c>
      <c r="BH43" s="509">
        <v>8309447.5899999961</v>
      </c>
      <c r="BI43" s="509">
        <v>164914.39999999851</v>
      </c>
      <c r="BJ43" s="509">
        <v>-442753.3599999994</v>
      </c>
      <c r="BK43" s="509">
        <v>17969.960000000894</v>
      </c>
      <c r="BL43" s="509">
        <v>1184680</v>
      </c>
      <c r="BM43" s="509">
        <v>6271743.049999997</v>
      </c>
      <c r="BN43" s="509">
        <v>6309101.1499999985</v>
      </c>
      <c r="BO43" s="509">
        <v>3090848.8899999969</v>
      </c>
      <c r="BP43" s="509">
        <v>2267704.6499999985</v>
      </c>
      <c r="BQ43" s="509">
        <v>1832429.5700000003</v>
      </c>
      <c r="BR43" s="509">
        <v>5836771.5</v>
      </c>
      <c r="BS43" s="509">
        <v>11076943.68</v>
      </c>
      <c r="BT43" s="509">
        <v>11609952.670000002</v>
      </c>
      <c r="BU43" s="509">
        <v>2809800.8499999978</v>
      </c>
      <c r="BV43" s="509">
        <v>2019927.5899999961</v>
      </c>
      <c r="BW43" s="509">
        <v>2946168.3200000003</v>
      </c>
      <c r="BX43" s="509">
        <v>4820511.8100000024</v>
      </c>
      <c r="BY43" s="509">
        <v>9536470.4600000009</v>
      </c>
      <c r="BZ43" s="509">
        <v>9857513.5800000057</v>
      </c>
      <c r="CA43" s="509">
        <v>7511981.7400000058</v>
      </c>
      <c r="CB43" s="509">
        <v>6544953.1799999885</v>
      </c>
      <c r="CC43" s="509">
        <v>6978345.6899999976</v>
      </c>
      <c r="CD43" s="509">
        <v>13078879.810000002</v>
      </c>
      <c r="CE43" s="509">
        <v>23868678.130000003</v>
      </c>
      <c r="CF43" s="509">
        <v>24887002.020000003</v>
      </c>
      <c r="CG43" s="509">
        <v>13891597.690000005</v>
      </c>
      <c r="CH43" s="509">
        <v>10377939.500000011</v>
      </c>
      <c r="CI43" s="509">
        <v>14662407.879999995</v>
      </c>
      <c r="CJ43" s="509">
        <v>18546763.749999993</v>
      </c>
      <c r="CK43" s="509">
        <v>21351005.309999995</v>
      </c>
      <c r="CL43" s="509">
        <v>21146904.960000001</v>
      </c>
      <c r="CM43" s="509">
        <v>19552469.18</v>
      </c>
      <c r="CN43" s="509">
        <v>15826105.950000003</v>
      </c>
      <c r="CO43" s="509">
        <v>16858250.509999998</v>
      </c>
      <c r="CP43" s="509">
        <v>27165311.960000001</v>
      </c>
      <c r="CQ43" s="509">
        <v>40482824.910000004</v>
      </c>
      <c r="CR43" s="509">
        <v>39086740.259999998</v>
      </c>
      <c r="CS43" s="509">
        <v>26260320.460000001</v>
      </c>
      <c r="CT43" s="509">
        <v>23048696.859999999</v>
      </c>
      <c r="CU43" s="509">
        <v>24161580.439999998</v>
      </c>
      <c r="CV43" s="509">
        <v>29949756.169999994</v>
      </c>
      <c r="CW43" s="509">
        <v>32160823.31000001</v>
      </c>
      <c r="CX43" s="509">
        <v>30062808.940000013</v>
      </c>
      <c r="CY43" s="509">
        <v>26193399.310000002</v>
      </c>
      <c r="CZ43" s="509">
        <v>25083828.390000001</v>
      </c>
      <c r="DA43" s="509">
        <v>24344837.620000005</v>
      </c>
      <c r="DB43" s="509">
        <v>37927060.259999998</v>
      </c>
      <c r="DC43" s="509">
        <v>49577039.889999993</v>
      </c>
      <c r="DD43" s="509">
        <v>49268095.400000006</v>
      </c>
      <c r="DE43" s="509">
        <v>30593865.310000002</v>
      </c>
      <c r="DF43" s="509">
        <v>19861929.280000001</v>
      </c>
      <c r="DG43" s="509">
        <v>28366875.739999995</v>
      </c>
      <c r="DH43" s="509">
        <v>33126036.369999997</v>
      </c>
      <c r="DI43" s="509">
        <v>33399413.270000003</v>
      </c>
      <c r="DJ43" s="509">
        <v>30922452.719999999</v>
      </c>
      <c r="DK43" s="509">
        <v>30422881.959999993</v>
      </c>
      <c r="DL43" s="509">
        <v>23992169.149999991</v>
      </c>
      <c r="DM43" s="509">
        <v>22844179.329999998</v>
      </c>
      <c r="DN43" s="509">
        <v>38634210.980000012</v>
      </c>
      <c r="DO43" s="509">
        <v>47628356.040000007</v>
      </c>
      <c r="DP43" s="509">
        <v>48949495.439999998</v>
      </c>
      <c r="DQ43" s="509">
        <v>31257132</v>
      </c>
      <c r="DR43" s="509">
        <v>26321750.019999996</v>
      </c>
      <c r="DS43" s="509">
        <v>29638116.840000004</v>
      </c>
      <c r="DT43" s="509">
        <v>32344740.160000004</v>
      </c>
      <c r="DU43" s="509">
        <v>33248281.510000005</v>
      </c>
      <c r="DV43" s="509">
        <v>30443523.030000009</v>
      </c>
      <c r="DW43" s="509">
        <v>29171802.710000008</v>
      </c>
      <c r="DX43" s="509">
        <v>21558148.139999993</v>
      </c>
      <c r="DY43" s="509">
        <v>24905550.82</v>
      </c>
      <c r="DZ43" s="509">
        <v>37066949.020000003</v>
      </c>
      <c r="EA43" s="509">
        <v>45276056.340000004</v>
      </c>
      <c r="EB43" s="509">
        <v>47066875.400000006</v>
      </c>
      <c r="EC43" s="509">
        <v>28865300.840000011</v>
      </c>
      <c r="ED43" s="509">
        <v>21334396.419999994</v>
      </c>
      <c r="EE43" s="509">
        <v>24641738.230000004</v>
      </c>
      <c r="EF43" s="509">
        <v>29284610.080000006</v>
      </c>
      <c r="EG43" s="509">
        <v>32295367.410000011</v>
      </c>
      <c r="EH43" s="509">
        <v>32281198.169999994</v>
      </c>
      <c r="EI43" s="509">
        <v>24803461.159999989</v>
      </c>
      <c r="EJ43" s="509">
        <v>22389137.75</v>
      </c>
      <c r="EK43" s="509">
        <v>24992938.809999995</v>
      </c>
      <c r="EL43" s="509">
        <v>33388889.340000004</v>
      </c>
      <c r="EM43" s="509">
        <v>47743286.880000003</v>
      </c>
      <c r="EN43" s="509">
        <v>48806621.82</v>
      </c>
      <c r="EO43" s="509">
        <v>31052467.690000005</v>
      </c>
      <c r="EP43" s="509">
        <v>26546486.499999985</v>
      </c>
      <c r="EQ43" s="509">
        <v>26366912.530000009</v>
      </c>
      <c r="ER43" s="509">
        <v>31446866.150000006</v>
      </c>
      <c r="ES43" s="509">
        <v>32414258.779999994</v>
      </c>
      <c r="ET43" s="509">
        <v>29453352.180000007</v>
      </c>
      <c r="EU43" s="509">
        <v>26309543.670000002</v>
      </c>
      <c r="EV43" s="509">
        <v>22937620.030000001</v>
      </c>
      <c r="EW43" s="509">
        <v>23423482.710000001</v>
      </c>
      <c r="EX43" s="509">
        <v>33289993.469999999</v>
      </c>
      <c r="EY43" s="509">
        <v>47601076.189999998</v>
      </c>
      <c r="EZ43" s="509">
        <v>45793931.950000003</v>
      </c>
      <c r="FA43" s="509">
        <v>31157128.980000004</v>
      </c>
      <c r="FB43" s="509">
        <v>21602610.540000007</v>
      </c>
      <c r="FC43" s="509">
        <v>19473621.100000001</v>
      </c>
      <c r="FD43" s="509">
        <v>31586687.260000005</v>
      </c>
      <c r="FE43" s="509">
        <v>28469031.509999998</v>
      </c>
      <c r="FF43" s="509">
        <v>26890327.280000001</v>
      </c>
      <c r="FG43" s="509">
        <v>24201802.789999992</v>
      </c>
      <c r="FH43" s="509">
        <v>19156059.380000018</v>
      </c>
      <c r="FI43" s="509">
        <v>21331424.660000004</v>
      </c>
      <c r="FJ43" s="509">
        <v>33412499.019999996</v>
      </c>
      <c r="FK43" s="509">
        <v>46238106.089999989</v>
      </c>
      <c r="FL43" s="509">
        <v>43316902.830000006</v>
      </c>
      <c r="FM43" s="509">
        <v>29561213.190000005</v>
      </c>
      <c r="FN43" s="509">
        <v>23476859.240000002</v>
      </c>
      <c r="FO43" s="509">
        <v>22954755.57</v>
      </c>
      <c r="FP43" s="509">
        <v>30017139.239999995</v>
      </c>
      <c r="FQ43" s="509">
        <v>27733260.529999994</v>
      </c>
      <c r="FR43" s="509">
        <v>26978971.779999994</v>
      </c>
      <c r="FS43" s="509">
        <v>20476805.739999995</v>
      </c>
      <c r="FT43" s="509">
        <v>20993382.109999999</v>
      </c>
      <c r="FU43" s="509">
        <v>19937351.160000011</v>
      </c>
      <c r="FV43" s="509">
        <v>34260912.240000002</v>
      </c>
      <c r="FW43" s="509">
        <v>42942880.009999998</v>
      </c>
      <c r="FX43" s="509">
        <v>43321617.75</v>
      </c>
      <c r="FY43" s="509">
        <v>27442456.830000006</v>
      </c>
      <c r="FZ43" s="509">
        <v>21170654.519999988</v>
      </c>
      <c r="GA43" s="509">
        <v>23101244.370000005</v>
      </c>
      <c r="GB43" s="509">
        <v>30492053.280000001</v>
      </c>
    </row>
    <row r="44" spans="1:184" ht="33" customHeight="1">
      <c r="A44" s="60"/>
      <c r="B44" s="486"/>
      <c r="C44" s="488"/>
      <c r="D44" s="478" t="s">
        <v>237</v>
      </c>
      <c r="E44" s="502">
        <v>27312249.23</v>
      </c>
      <c r="F44" s="503">
        <v>24292901.18</v>
      </c>
      <c r="G44" s="503">
        <v>25603146.120000008</v>
      </c>
      <c r="H44" s="503">
        <v>23413678.449999999</v>
      </c>
      <c r="I44" s="503">
        <v>25166345.789999995</v>
      </c>
      <c r="J44" s="503">
        <v>26222914.02</v>
      </c>
      <c r="K44" s="503">
        <v>27093923.839999996</v>
      </c>
      <c r="L44" s="503">
        <v>22584181.790000007</v>
      </c>
      <c r="M44" s="503">
        <v>15203038.200000001</v>
      </c>
      <c r="N44" s="503">
        <v>14981294.08</v>
      </c>
      <c r="O44" s="503">
        <v>15334772.549999993</v>
      </c>
      <c r="P44" s="503">
        <v>16147199.319999993</v>
      </c>
      <c r="Q44" s="503">
        <v>15839025.219999999</v>
      </c>
      <c r="R44" s="503">
        <v>14029058.039999997</v>
      </c>
      <c r="S44" s="503">
        <v>15556512.460000001</v>
      </c>
      <c r="T44" s="503">
        <v>14093173.190000003</v>
      </c>
      <c r="U44" s="503">
        <v>15304365.630000001</v>
      </c>
      <c r="V44" s="503">
        <v>16122556.419999994</v>
      </c>
      <c r="W44" s="503">
        <v>15852909.98</v>
      </c>
      <c r="X44" s="503">
        <v>15884012.749999998</v>
      </c>
      <c r="Y44" s="503">
        <v>15971137.269999994</v>
      </c>
      <c r="Z44" s="503">
        <v>15422530.530000001</v>
      </c>
      <c r="AA44" s="503">
        <v>15657927.469999999</v>
      </c>
      <c r="AB44" s="503">
        <v>16858672.880000003</v>
      </c>
      <c r="AC44" s="503">
        <v>18413655.250000007</v>
      </c>
      <c r="AD44" s="503">
        <v>15767566.099999998</v>
      </c>
      <c r="AE44" s="503">
        <v>16912858.479999997</v>
      </c>
      <c r="AF44" s="503">
        <v>15918240.270000001</v>
      </c>
      <c r="AG44" s="503">
        <v>17434318.710000001</v>
      </c>
      <c r="AH44" s="503">
        <v>17746292.899999999</v>
      </c>
      <c r="AI44" s="503">
        <v>17527865.809999995</v>
      </c>
      <c r="AJ44" s="503">
        <v>17658150.110000003</v>
      </c>
      <c r="AK44" s="503">
        <v>17534236.139999997</v>
      </c>
      <c r="AL44" s="503">
        <v>17321923.500000007</v>
      </c>
      <c r="AM44" s="503">
        <v>17244112.999999996</v>
      </c>
      <c r="AN44" s="503">
        <v>19733363.990000006</v>
      </c>
      <c r="AO44" s="503">
        <v>19526712.599999994</v>
      </c>
      <c r="AP44" s="503">
        <v>16927985.250000004</v>
      </c>
      <c r="AQ44" s="503">
        <v>18081382.870000001</v>
      </c>
      <c r="AR44" s="503">
        <v>16636099.609999999</v>
      </c>
      <c r="AS44" s="503">
        <v>18122861.100000001</v>
      </c>
      <c r="AT44" s="503">
        <v>18224470.77999999</v>
      </c>
      <c r="AU44" s="503">
        <v>18289475.690000005</v>
      </c>
      <c r="AV44" s="503">
        <v>17867671.259999998</v>
      </c>
      <c r="AW44" s="503">
        <v>18269545.949999996</v>
      </c>
      <c r="AX44" s="503">
        <v>18087613.110000003</v>
      </c>
      <c r="AY44" s="503">
        <v>18120989.810000006</v>
      </c>
      <c r="AZ44" s="503">
        <v>20897719.140000004</v>
      </c>
      <c r="BA44" s="503">
        <v>20397925.77</v>
      </c>
      <c r="BB44" s="503">
        <v>17756892.499999996</v>
      </c>
      <c r="BC44" s="503">
        <v>18981776.490000002</v>
      </c>
      <c r="BD44" s="503">
        <v>17606062.79000001</v>
      </c>
      <c r="BE44" s="503">
        <v>19300006.569999997</v>
      </c>
      <c r="BF44" s="503">
        <v>19234497.420000002</v>
      </c>
      <c r="BG44" s="503">
        <v>19261392.170000002</v>
      </c>
      <c r="BH44" s="503">
        <v>18809579.910000004</v>
      </c>
      <c r="BI44" s="503">
        <v>19475941.850000001</v>
      </c>
      <c r="BJ44" s="503">
        <v>19203657.739999995</v>
      </c>
      <c r="BK44" s="503">
        <v>19579423.789999999</v>
      </c>
      <c r="BL44" s="503">
        <v>21491610.879999999</v>
      </c>
      <c r="BM44" s="503">
        <v>20799260.450000003</v>
      </c>
      <c r="BN44" s="503">
        <v>17898572.350000001</v>
      </c>
      <c r="BO44" s="503">
        <v>19458416.360000003</v>
      </c>
      <c r="BP44" s="503">
        <v>17604761.600000001</v>
      </c>
      <c r="BQ44" s="503">
        <v>18975597.68</v>
      </c>
      <c r="BR44" s="503">
        <v>19259630.000000004</v>
      </c>
      <c r="BS44" s="503">
        <v>18673163.57</v>
      </c>
      <c r="BT44" s="503">
        <v>18365731.330000002</v>
      </c>
      <c r="BU44" s="503">
        <v>19180523.770000007</v>
      </c>
      <c r="BV44" s="503">
        <v>18738890.160000004</v>
      </c>
      <c r="BW44" s="503">
        <v>18984818.559999999</v>
      </c>
      <c r="BX44" s="503">
        <v>20928314.810000002</v>
      </c>
      <c r="BY44" s="503">
        <v>20339297.289999995</v>
      </c>
      <c r="BZ44" s="503">
        <v>17372330.419999998</v>
      </c>
      <c r="CA44" s="503">
        <v>18655960.759999994</v>
      </c>
      <c r="CB44" s="503">
        <v>16933319.070000011</v>
      </c>
      <c r="CC44" s="503">
        <v>17845664.560000002</v>
      </c>
      <c r="CD44" s="503">
        <v>17161059.690000001</v>
      </c>
      <c r="CE44" s="503">
        <v>14260778.119999997</v>
      </c>
      <c r="CF44" s="503">
        <v>13658375.979999997</v>
      </c>
      <c r="CG44" s="503">
        <v>14993729.309999995</v>
      </c>
      <c r="CH44" s="503">
        <v>16996832.249999989</v>
      </c>
      <c r="CI44" s="503">
        <v>14187820.120000003</v>
      </c>
      <c r="CJ44" s="503">
        <v>16132351.750000004</v>
      </c>
      <c r="CK44" s="503">
        <v>17007306.190000005</v>
      </c>
      <c r="CL44" s="503">
        <v>13915442.540000003</v>
      </c>
      <c r="CM44" s="503">
        <v>14107078.819999998</v>
      </c>
      <c r="CN44" s="503">
        <v>14100178.299999995</v>
      </c>
      <c r="CO44" s="503">
        <v>14475608.489999998</v>
      </c>
      <c r="CP44" s="503">
        <v>12628153.539999999</v>
      </c>
      <c r="CQ44" s="503">
        <v>8963513.0899999961</v>
      </c>
      <c r="CR44" s="503">
        <v>9492245.7400000002</v>
      </c>
      <c r="CS44" s="503">
        <v>10758127.539999997</v>
      </c>
      <c r="CT44" s="503">
        <v>10979534.139999999</v>
      </c>
      <c r="CU44" s="503">
        <v>10951697.059999999</v>
      </c>
      <c r="CV44" s="503">
        <v>12906656.080000004</v>
      </c>
      <c r="CW44" s="503">
        <v>13500867.93999999</v>
      </c>
      <c r="CX44" s="503">
        <v>11627109.059999989</v>
      </c>
      <c r="CY44" s="503">
        <v>13905052.439999998</v>
      </c>
      <c r="CZ44" s="503">
        <v>10916521.859999999</v>
      </c>
      <c r="DA44" s="503">
        <v>12384752.379999999</v>
      </c>
      <c r="DB44" s="503">
        <v>8886384.7400000021</v>
      </c>
      <c r="DC44" s="503">
        <v>6193597.1100000087</v>
      </c>
      <c r="DD44" s="503">
        <v>6341972.0999999978</v>
      </c>
      <c r="DE44" s="503">
        <v>9826408.9399999958</v>
      </c>
      <c r="DF44" s="503">
        <v>16296989.719999999</v>
      </c>
      <c r="DG44" s="503">
        <v>9639828.5100000016</v>
      </c>
      <c r="DH44" s="503">
        <v>12464254.880000003</v>
      </c>
      <c r="DI44" s="503">
        <v>14601142.479999993</v>
      </c>
      <c r="DJ44" s="503">
        <v>11906065.030000003</v>
      </c>
      <c r="DK44" s="503">
        <v>10932793.790000005</v>
      </c>
      <c r="DL44" s="503">
        <v>11882585.100000007</v>
      </c>
      <c r="DM44" s="503">
        <v>14859860.670000004</v>
      </c>
      <c r="DN44" s="503">
        <v>10051421.51999999</v>
      </c>
      <c r="DO44" s="503">
        <v>8305990.4599999944</v>
      </c>
      <c r="DP44" s="503">
        <v>7647883.5600000015</v>
      </c>
      <c r="DQ44" s="503">
        <v>10392568.000000004</v>
      </c>
      <c r="DR44" s="503">
        <v>11210676.730000008</v>
      </c>
      <c r="DS44" s="503">
        <v>10255265.909999995</v>
      </c>
      <c r="DT44" s="503">
        <v>14201249.339999992</v>
      </c>
      <c r="DU44" s="503">
        <v>16237869.989999996</v>
      </c>
      <c r="DV44" s="503">
        <v>13354617.219999989</v>
      </c>
      <c r="DW44" s="503">
        <v>13257361.789999995</v>
      </c>
      <c r="DX44" s="503">
        <v>14947035.110000005</v>
      </c>
      <c r="DY44" s="503">
        <v>15015493.680000002</v>
      </c>
      <c r="DZ44" s="503">
        <v>12629997.479999997</v>
      </c>
      <c r="EA44" s="503">
        <v>10894069.159999996</v>
      </c>
      <c r="EB44" s="503">
        <v>9840537.5999999978</v>
      </c>
      <c r="EC44" s="503">
        <v>12951222.909999987</v>
      </c>
      <c r="ED44" s="503">
        <v>17191173.080000002</v>
      </c>
      <c r="EE44" s="503">
        <v>15488919.77</v>
      </c>
      <c r="EF44" s="503">
        <v>17276881.169999994</v>
      </c>
      <c r="EG44" s="503">
        <v>17544130.089999989</v>
      </c>
      <c r="EH44" s="503">
        <v>13551928.330000004</v>
      </c>
      <c r="EI44" s="503">
        <v>17774450.090000007</v>
      </c>
      <c r="EJ44" s="503">
        <v>15546066.000000002</v>
      </c>
      <c r="EK44" s="503">
        <v>15404359.940000007</v>
      </c>
      <c r="EL44" s="503">
        <v>14469265.159999993</v>
      </c>
      <c r="EM44" s="503">
        <v>11146352.120000001</v>
      </c>
      <c r="EN44" s="503">
        <v>10587358.68</v>
      </c>
      <c r="EO44" s="503">
        <v>12768925.309999993</v>
      </c>
      <c r="EP44" s="503">
        <v>13342156.000000011</v>
      </c>
      <c r="EQ44" s="503">
        <v>13928831.219999993</v>
      </c>
      <c r="ER44" s="503">
        <v>17353655.59999999</v>
      </c>
      <c r="ES44" s="503">
        <v>20196262.720000003</v>
      </c>
      <c r="ET44" s="503">
        <v>16896795.569999997</v>
      </c>
      <c r="EU44" s="503">
        <v>18105420.079999998</v>
      </c>
      <c r="EV44" s="503">
        <v>16662979.719999999</v>
      </c>
      <c r="EW44" s="503">
        <v>17867309.789999999</v>
      </c>
      <c r="EX44" s="503">
        <v>17062050.530000001</v>
      </c>
      <c r="EY44" s="503">
        <v>13672942.310000006</v>
      </c>
      <c r="EZ44" s="503">
        <v>14335398.549999999</v>
      </c>
      <c r="FA44" s="503">
        <v>14992560.019999998</v>
      </c>
      <c r="FB44" s="503">
        <v>20516655.459999993</v>
      </c>
      <c r="FC44" s="503">
        <v>22159743.900000002</v>
      </c>
      <c r="FD44" s="503">
        <v>19579366.989999995</v>
      </c>
      <c r="FE44" s="503">
        <v>26301246.489999998</v>
      </c>
      <c r="FF44" s="503">
        <v>22282303.969999999</v>
      </c>
      <c r="FG44" s="503">
        <v>23316591.960000012</v>
      </c>
      <c r="FH44" s="503">
        <v>22591249.369999986</v>
      </c>
      <c r="FI44" s="503">
        <v>22507670.589999996</v>
      </c>
      <c r="FJ44" s="503">
        <v>21084438.480000004</v>
      </c>
      <c r="FK44" s="503">
        <v>18787794.410000008</v>
      </c>
      <c r="FL44" s="503">
        <v>20021742.669999998</v>
      </c>
      <c r="FM44" s="503">
        <v>19693099.809999995</v>
      </c>
      <c r="FN44" s="503">
        <v>20488015.260000002</v>
      </c>
      <c r="FO44" s="503">
        <v>21647172.179999996</v>
      </c>
      <c r="FP44" s="503">
        <v>24514728.260000002</v>
      </c>
      <c r="FQ44" s="503">
        <v>29666606.470000003</v>
      </c>
      <c r="FR44" s="503">
        <v>24853306.720000003</v>
      </c>
      <c r="FS44" s="503">
        <v>30180748.260000005</v>
      </c>
      <c r="FT44" s="503">
        <v>23556373.640000001</v>
      </c>
      <c r="FU44" s="503">
        <v>26402291.089999992</v>
      </c>
      <c r="FV44" s="503">
        <v>23469578.259999994</v>
      </c>
      <c r="FW44" s="503">
        <v>23037613.990000002</v>
      </c>
      <c r="FX44" s="503">
        <v>23326178.749999996</v>
      </c>
      <c r="FY44" s="503">
        <v>23577644.169999991</v>
      </c>
      <c r="FZ44" s="503">
        <v>24730473.480000008</v>
      </c>
      <c r="GA44" s="503">
        <v>25062949.379999999</v>
      </c>
      <c r="GB44" s="503">
        <v>27292608.220000003</v>
      </c>
    </row>
    <row r="45" spans="1:184" s="45" customFormat="1">
      <c r="A45" s="41"/>
      <c r="B45" s="486"/>
      <c r="C45" s="488"/>
      <c r="D45" s="498" t="s">
        <v>238</v>
      </c>
      <c r="E45" s="504">
        <v>26.737960354933001</v>
      </c>
      <c r="F45" s="505">
        <v>26.747184000465957</v>
      </c>
      <c r="G45" s="505">
        <v>26.787725878181828</v>
      </c>
      <c r="H45" s="505">
        <v>26.376027610697644</v>
      </c>
      <c r="I45" s="505">
        <v>27.046297410502522</v>
      </c>
      <c r="J45" s="505">
        <v>27.075259711630554</v>
      </c>
      <c r="K45" s="505">
        <v>26.683460439925359</v>
      </c>
      <c r="L45" s="505">
        <v>25.934400630670314</v>
      </c>
      <c r="M45" s="505">
        <v>26.430451266441889</v>
      </c>
      <c r="N45" s="505">
        <v>26.994243389238488</v>
      </c>
      <c r="O45" s="505">
        <v>27.005363888983631</v>
      </c>
      <c r="P45" s="505">
        <v>24.775431704305248</v>
      </c>
      <c r="Q45" s="505">
        <v>23.920139301100821</v>
      </c>
      <c r="R45" s="505">
        <v>24.008979173884029</v>
      </c>
      <c r="S45" s="505">
        <v>26.1255331492134</v>
      </c>
      <c r="T45" s="505">
        <v>26.154848067124256</v>
      </c>
      <c r="U45" s="505">
        <v>26.794687547862146</v>
      </c>
      <c r="V45" s="505">
        <v>25.974429876349248</v>
      </c>
      <c r="W45" s="505">
        <v>23.86823056935004</v>
      </c>
      <c r="X45" s="505">
        <v>24.172001932297686</v>
      </c>
      <c r="Y45" s="505">
        <v>27.620167439621753</v>
      </c>
      <c r="Z45" s="505">
        <v>27.68771864457571</v>
      </c>
      <c r="AA45" s="505">
        <v>27.414038906755696</v>
      </c>
      <c r="AB45" s="505">
        <v>25.735154672898833</v>
      </c>
      <c r="AC45" s="505">
        <v>27.597774184501166</v>
      </c>
      <c r="AD45" s="505">
        <v>26.891266024581931</v>
      </c>
      <c r="AE45" s="505">
        <v>28.30797750520458</v>
      </c>
      <c r="AF45" s="505">
        <v>29.431581296277589</v>
      </c>
      <c r="AG45" s="505">
        <v>30.435816568219643</v>
      </c>
      <c r="AH45" s="505">
        <v>28.405552664075454</v>
      </c>
      <c r="AI45" s="505">
        <v>26.270421422271831</v>
      </c>
      <c r="AJ45" s="505">
        <v>26.748281977512853</v>
      </c>
      <c r="AK45" s="505">
        <v>30.217019766531426</v>
      </c>
      <c r="AL45" s="505">
        <v>30.929985859138004</v>
      </c>
      <c r="AM45" s="505">
        <v>30.084599908672093</v>
      </c>
      <c r="AN45" s="505">
        <v>29.937993389185515</v>
      </c>
      <c r="AO45" s="505">
        <v>29.089691974703701</v>
      </c>
      <c r="AP45" s="505">
        <v>28.189538391576953</v>
      </c>
      <c r="AQ45" s="505">
        <v>30.059544384028129</v>
      </c>
      <c r="AR45" s="505">
        <v>30.530421439333381</v>
      </c>
      <c r="AS45" s="505">
        <v>31.47093877993305</v>
      </c>
      <c r="AT45" s="505">
        <v>28.983542197692504</v>
      </c>
      <c r="AU45" s="505">
        <v>27.247025110142079</v>
      </c>
      <c r="AV45" s="505">
        <v>26.900643022712309</v>
      </c>
      <c r="AW45" s="505">
        <v>31.32077191729341</v>
      </c>
      <c r="AX45" s="505">
        <v>32.122611815293169</v>
      </c>
      <c r="AY45" s="505">
        <v>31.44792573905098</v>
      </c>
      <c r="AZ45" s="505">
        <v>31.512693778603722</v>
      </c>
      <c r="BA45" s="505">
        <v>30.250673627916072</v>
      </c>
      <c r="BB45" s="505">
        <v>29.872467997766233</v>
      </c>
      <c r="BC45" s="505">
        <v>31.450964102200437</v>
      </c>
      <c r="BD45" s="505">
        <v>32.190988438638435</v>
      </c>
      <c r="BE45" s="505">
        <v>33.397891441281011</v>
      </c>
      <c r="BF45" s="505">
        <v>30.442924743313622</v>
      </c>
      <c r="BG45" s="505">
        <v>28.522872787290016</v>
      </c>
      <c r="BH45" s="505">
        <v>28.105156739056625</v>
      </c>
      <c r="BI45" s="505">
        <v>33.216398815871756</v>
      </c>
      <c r="BJ45" s="505">
        <v>33.981108262176669</v>
      </c>
      <c r="BK45" s="505">
        <v>33.801764169096245</v>
      </c>
      <c r="BL45" s="505">
        <v>32.218526758853912</v>
      </c>
      <c r="BM45" s="505">
        <v>30.70761550253501</v>
      </c>
      <c r="BN45" s="505">
        <v>30.012410450873173</v>
      </c>
      <c r="BO45" s="505">
        <v>32.078979467798732</v>
      </c>
      <c r="BP45" s="505">
        <v>32.070293059227872</v>
      </c>
      <c r="BQ45" s="505">
        <v>32.700769602804577</v>
      </c>
      <c r="BR45" s="505">
        <v>30.385422189019547</v>
      </c>
      <c r="BS45" s="505">
        <v>27.4869285807148</v>
      </c>
      <c r="BT45" s="505">
        <v>27.359556956992375</v>
      </c>
      <c r="BU45" s="505">
        <v>32.600148763436032</v>
      </c>
      <c r="BV45" s="505">
        <v>33.050093063392268</v>
      </c>
      <c r="BW45" s="505">
        <v>32.60465018027444</v>
      </c>
      <c r="BX45" s="505">
        <v>31.22963465398718</v>
      </c>
      <c r="BY45" s="505">
        <v>29.894728396935626</v>
      </c>
      <c r="BZ45" s="505">
        <v>28.985115011673159</v>
      </c>
      <c r="CA45" s="505">
        <v>30.603204537577643</v>
      </c>
      <c r="CB45" s="505">
        <v>30.790718630703118</v>
      </c>
      <c r="CC45" s="505">
        <v>30.646716537410288</v>
      </c>
      <c r="CD45" s="505">
        <v>26.945509228785184</v>
      </c>
      <c r="CE45" s="505">
        <v>20.898998176332164</v>
      </c>
      <c r="CF45" s="505">
        <v>20.255405325263148</v>
      </c>
      <c r="CG45" s="505">
        <v>25.353558338248337</v>
      </c>
      <c r="CH45" s="505">
        <v>29.872034669969352</v>
      </c>
      <c r="CI45" s="505">
        <v>24.296569384684325</v>
      </c>
      <c r="CJ45" s="505">
        <v>23.978202948083425</v>
      </c>
      <c r="CK45" s="505">
        <v>24.849931355254803</v>
      </c>
      <c r="CL45" s="505">
        <v>22.751598831453578</v>
      </c>
      <c r="CM45" s="505">
        <v>23.064921710258229</v>
      </c>
      <c r="CN45" s="505">
        <v>25.498043366379097</v>
      </c>
      <c r="CO45" s="505">
        <v>24.773280089991253</v>
      </c>
      <c r="CP45" s="505">
        <v>19.734270896706519</v>
      </c>
      <c r="CQ45" s="505">
        <v>13.077565820575819</v>
      </c>
      <c r="CR45" s="505">
        <v>14.013870538071897</v>
      </c>
      <c r="CS45" s="505">
        <v>18.129165656413274</v>
      </c>
      <c r="CT45" s="505">
        <v>19.231302960469428</v>
      </c>
      <c r="CU45" s="505">
        <v>18.658243772166113</v>
      </c>
      <c r="CV45" s="505">
        <v>19.083099509727081</v>
      </c>
      <c r="CW45" s="505">
        <v>19.610637578552787</v>
      </c>
      <c r="CX45" s="505">
        <v>19.200351201134414</v>
      </c>
      <c r="CY45" s="505">
        <v>22.622327419218173</v>
      </c>
      <c r="CZ45" s="505">
        <v>19.668969305911002</v>
      </c>
      <c r="DA45" s="505">
        <v>21.049255545943879</v>
      </c>
      <c r="DB45" s="505">
        <v>13.799775908547632</v>
      </c>
      <c r="DC45" s="505">
        <v>8.9834282388721736</v>
      </c>
      <c r="DD45" s="505">
        <v>9.307458358076401</v>
      </c>
      <c r="DE45" s="505">
        <v>16.475321202160153</v>
      </c>
      <c r="DF45" s="505">
        <v>28.392861489683806</v>
      </c>
      <c r="DG45" s="505">
        <v>16.366576042213755</v>
      </c>
      <c r="DH45" s="505">
        <v>18.319680321060535</v>
      </c>
      <c r="DI45" s="505">
        <v>21.088257692903564</v>
      </c>
      <c r="DJ45" s="505">
        <v>19.531303171594985</v>
      </c>
      <c r="DK45" s="505">
        <v>17.699534797653584</v>
      </c>
      <c r="DL45" s="505">
        <v>21.332031823914178</v>
      </c>
      <c r="DM45" s="505">
        <v>25.169572983519743</v>
      </c>
      <c r="DN45" s="505">
        <v>15.535785167231811</v>
      </c>
      <c r="DO45" s="505">
        <v>11.994510043197028</v>
      </c>
      <c r="DP45" s="505">
        <v>11.174259176101499</v>
      </c>
      <c r="DQ45" s="505">
        <v>17.335916230331563</v>
      </c>
      <c r="DR45" s="505">
        <v>19.433965456122756</v>
      </c>
      <c r="DS45" s="505">
        <v>17.311460188277959</v>
      </c>
      <c r="DT45" s="505">
        <v>20.74908255482659</v>
      </c>
      <c r="DU45" s="505">
        <v>23.314133965883954</v>
      </c>
      <c r="DV45" s="505">
        <v>21.798734279099587</v>
      </c>
      <c r="DW45" s="505">
        <v>21.358112003445292</v>
      </c>
      <c r="DX45" s="505">
        <v>26.688090252992048</v>
      </c>
      <c r="DY45" s="505">
        <v>25.302990919094736</v>
      </c>
      <c r="DZ45" s="505">
        <v>19.400062516445125</v>
      </c>
      <c r="EA45" s="505">
        <v>15.618131006729239</v>
      </c>
      <c r="EB45" s="505">
        <v>14.272503244641531</v>
      </c>
      <c r="EC45" s="505">
        <v>21.531663652573787</v>
      </c>
      <c r="ED45" s="505">
        <v>29.677981314056868</v>
      </c>
      <c r="EE45" s="505">
        <v>26.017407027181989</v>
      </c>
      <c r="EF45" s="505">
        <v>25.108892304812038</v>
      </c>
      <c r="EG45" s="505">
        <v>25.042330474179078</v>
      </c>
      <c r="EH45" s="505">
        <v>21.691188461891336</v>
      </c>
      <c r="EI45" s="505">
        <v>28.495809022570096</v>
      </c>
      <c r="EJ45" s="505">
        <v>27.626570954670441</v>
      </c>
      <c r="EK45" s="505">
        <v>25.826338762762198</v>
      </c>
      <c r="EL45" s="505">
        <v>22.122079257543469</v>
      </c>
      <c r="EM45" s="505">
        <v>15.887344922262226</v>
      </c>
      <c r="EN45" s="505">
        <v>15.266277688494794</v>
      </c>
      <c r="EO45" s="505">
        <v>21.121917865480491</v>
      </c>
      <c r="EP45" s="505">
        <v>22.968135639250743</v>
      </c>
      <c r="EQ45" s="505">
        <v>23.274500418048767</v>
      </c>
      <c r="ER45" s="505">
        <v>25.060642789217948</v>
      </c>
      <c r="ES45" s="505">
        <v>28.662279069440043</v>
      </c>
      <c r="ET45" s="505">
        <v>27.310868243969608</v>
      </c>
      <c r="EU45" s="505">
        <v>28.83932108222373</v>
      </c>
      <c r="EV45" s="505">
        <v>29.504346943070242</v>
      </c>
      <c r="EW45" s="505">
        <v>29.854577277994498</v>
      </c>
      <c r="EX45" s="505">
        <v>25.925951268533804</v>
      </c>
      <c r="EY45" s="505">
        <v>19.377027716083195</v>
      </c>
      <c r="EZ45" s="505">
        <v>20.584023146969987</v>
      </c>
      <c r="FA45" s="505">
        <v>24.635192374654281</v>
      </c>
      <c r="FB45" s="505">
        <v>35.112966335603403</v>
      </c>
      <c r="FC45" s="505">
        <v>36.84113523213675</v>
      </c>
      <c r="FD45" s="505">
        <v>28.114507500325807</v>
      </c>
      <c r="FE45" s="505">
        <v>37.166856594905155</v>
      </c>
      <c r="FF45" s="505">
        <v>35.780740900772763</v>
      </c>
      <c r="FG45" s="505">
        <v>36.961536328220781</v>
      </c>
      <c r="FH45" s="505">
        <v>39.859273616116305</v>
      </c>
      <c r="FI45" s="505">
        <v>37.418440578794666</v>
      </c>
      <c r="FJ45" s="505">
        <v>31.890755590998406</v>
      </c>
      <c r="FK45" s="505">
        <v>26.473987451547735</v>
      </c>
      <c r="FL45" s="505">
        <v>28.582027654973231</v>
      </c>
      <c r="FM45" s="505">
        <v>32.198644354507351</v>
      </c>
      <c r="FN45" s="505">
        <v>34.965407107420248</v>
      </c>
      <c r="FO45" s="505">
        <v>35.808607879524963</v>
      </c>
      <c r="FP45" s="505">
        <v>34.991947066867262</v>
      </c>
      <c r="FQ45" s="505">
        <v>41.624732894950114</v>
      </c>
      <c r="FR45" s="505">
        <v>39.716530291163181</v>
      </c>
      <c r="FS45" s="505">
        <v>47.61387026753647</v>
      </c>
      <c r="FT45" s="505">
        <v>41.341048287828393</v>
      </c>
      <c r="FU45" s="505">
        <v>43.600126366642129</v>
      </c>
      <c r="FV45" s="505">
        <v>35.229226541416679</v>
      </c>
      <c r="FW45" s="505">
        <v>32.278422027529679</v>
      </c>
      <c r="FX45" s="505">
        <v>33.110866641690571</v>
      </c>
      <c r="FY45" s="505">
        <v>38.35987715933549</v>
      </c>
      <c r="FZ45" s="505">
        <v>41.987734790646009</v>
      </c>
      <c r="GA45" s="505">
        <v>41.25201590975108</v>
      </c>
      <c r="GB45" s="505">
        <v>38.73949145515315</v>
      </c>
    </row>
    <row r="46" spans="1:184" ht="25.5">
      <c r="B46" s="461"/>
      <c r="C46" s="462"/>
      <c r="D46" s="506" t="s">
        <v>239</v>
      </c>
      <c r="E46" s="507">
        <v>41715.769999999553</v>
      </c>
      <c r="F46" s="507">
        <v>37331.660000000149</v>
      </c>
      <c r="G46" s="507">
        <v>39989.969999998808</v>
      </c>
      <c r="H46" s="507">
        <v>36655.280000001192</v>
      </c>
      <c r="I46" s="507">
        <v>47713.5</v>
      </c>
      <c r="J46" s="507">
        <v>49725.35000000149</v>
      </c>
      <c r="K46" s="507">
        <v>56830.570000000298</v>
      </c>
      <c r="L46" s="507">
        <v>52106.39999999851</v>
      </c>
      <c r="M46" s="507">
        <v>49999.529999999329</v>
      </c>
      <c r="N46" s="507">
        <v>36947.509999999776</v>
      </c>
      <c r="O46" s="507">
        <v>37343.089999999851</v>
      </c>
      <c r="P46" s="507">
        <v>40595.960000000894</v>
      </c>
      <c r="Q46" s="507">
        <v>42278.390000000596</v>
      </c>
      <c r="R46" s="507">
        <v>37876.259999999776</v>
      </c>
      <c r="S46" s="507">
        <v>36158.449999999255</v>
      </c>
      <c r="T46" s="507">
        <v>31909.220000000671</v>
      </c>
      <c r="U46" s="507">
        <v>44350.189999999478</v>
      </c>
      <c r="V46" s="507">
        <v>50285.050000000745</v>
      </c>
      <c r="W46" s="507">
        <v>52213.839999999851</v>
      </c>
      <c r="X46" s="507">
        <v>52210.720000000671</v>
      </c>
      <c r="Y46" s="507">
        <v>49881.63000000082</v>
      </c>
      <c r="Z46" s="507">
        <v>39424.359999999404</v>
      </c>
      <c r="AA46" s="507">
        <v>39322.230000000447</v>
      </c>
      <c r="AB46" s="507">
        <v>40124.420000001788</v>
      </c>
      <c r="AC46" s="507">
        <v>42252.960000000894</v>
      </c>
      <c r="AD46" s="507">
        <v>38338.410000000149</v>
      </c>
      <c r="AE46" s="507">
        <v>40845.670000001788</v>
      </c>
      <c r="AF46" s="507">
        <v>35214.61999999918</v>
      </c>
      <c r="AG46" s="507">
        <v>48729.230000000447</v>
      </c>
      <c r="AH46" s="507">
        <v>51277.570000000298</v>
      </c>
      <c r="AI46" s="507">
        <v>53226.530000001192</v>
      </c>
      <c r="AJ46" s="507">
        <v>53100.949999999255</v>
      </c>
      <c r="AK46" s="507">
        <v>50415.699999999255</v>
      </c>
      <c r="AL46" s="507">
        <v>38017.109999999404</v>
      </c>
      <c r="AM46" s="507">
        <v>39946.480000000447</v>
      </c>
      <c r="AN46" s="507">
        <v>40416.10000000149</v>
      </c>
      <c r="AO46" s="507">
        <v>42141.35000000149</v>
      </c>
      <c r="AP46" s="507">
        <v>39717.230000000447</v>
      </c>
      <c r="AQ46" s="507">
        <v>34986.179999999702</v>
      </c>
      <c r="AR46" s="507">
        <v>32437.789999999106</v>
      </c>
      <c r="AS46" s="507">
        <v>45937.620000001043</v>
      </c>
      <c r="AT46" s="507">
        <v>51504.339999999851</v>
      </c>
      <c r="AU46" s="507">
        <v>53185.719999998808</v>
      </c>
      <c r="AV46" s="507">
        <v>53778.469999998808</v>
      </c>
      <c r="AW46" s="507">
        <v>50780.890000000596</v>
      </c>
      <c r="AX46" s="507">
        <v>40065.530000001192</v>
      </c>
      <c r="AY46" s="507">
        <v>40287.710000000894</v>
      </c>
      <c r="AZ46" s="507">
        <v>40305.940000001341</v>
      </c>
      <c r="BA46" s="507">
        <v>43074.699999999255</v>
      </c>
      <c r="BB46" s="507">
        <v>39204.190000001341</v>
      </c>
      <c r="BC46" s="507">
        <v>37845.280000001192</v>
      </c>
      <c r="BD46" s="507">
        <v>35681.660000000149</v>
      </c>
      <c r="BE46" s="507">
        <v>49464.890000000596</v>
      </c>
      <c r="BF46" s="507">
        <v>51309.39999999851</v>
      </c>
      <c r="BG46" s="507">
        <v>52589.030000001192</v>
      </c>
      <c r="BH46" s="507">
        <v>53247.64999999851</v>
      </c>
      <c r="BI46" s="507">
        <v>49152.160000000149</v>
      </c>
      <c r="BJ46" s="507">
        <v>35744.510000001639</v>
      </c>
      <c r="BK46" s="507">
        <v>36959.039999999106</v>
      </c>
      <c r="BL46" s="507">
        <v>40116.269999999553</v>
      </c>
      <c r="BM46" s="507">
        <v>44488.75</v>
      </c>
      <c r="BN46" s="507">
        <v>40641.289999999106</v>
      </c>
      <c r="BO46" s="507">
        <v>38784.800000000745</v>
      </c>
      <c r="BP46" s="507">
        <v>37693.070000000298</v>
      </c>
      <c r="BQ46" s="507">
        <v>52540.039999999106</v>
      </c>
      <c r="BR46" s="507">
        <v>53102.839999999851</v>
      </c>
      <c r="BS46" s="507">
        <v>55806.039999999106</v>
      </c>
      <c r="BT46" s="507">
        <v>56209.309999998659</v>
      </c>
      <c r="BU46" s="507">
        <v>48306.519999999553</v>
      </c>
      <c r="BV46" s="507">
        <v>36695.609999999404</v>
      </c>
      <c r="BW46" s="507">
        <v>41860.989999998361</v>
      </c>
      <c r="BX46" s="507">
        <v>44517.920000001788</v>
      </c>
      <c r="BY46" s="507">
        <v>47573.620000001043</v>
      </c>
      <c r="BZ46" s="507">
        <v>41969.559999998659</v>
      </c>
      <c r="CA46" s="507">
        <v>39553.089999999851</v>
      </c>
      <c r="CB46" s="507">
        <v>39441.879999998957</v>
      </c>
      <c r="CC46" s="507">
        <v>51026.469999998808</v>
      </c>
      <c r="CD46" s="507">
        <v>56169.699999999255</v>
      </c>
      <c r="CE46" s="507">
        <v>62711.539999999106</v>
      </c>
      <c r="CF46" s="507">
        <v>62686.25</v>
      </c>
      <c r="CG46" s="507">
        <v>57936.289999999106</v>
      </c>
      <c r="CH46" s="507">
        <v>42472.730000000447</v>
      </c>
      <c r="CI46" s="507">
        <v>46775.439999999478</v>
      </c>
      <c r="CJ46" s="507">
        <v>48168.230000000447</v>
      </c>
      <c r="CK46" s="507">
        <v>50686.39999999851</v>
      </c>
      <c r="CL46" s="507">
        <v>47551.449999999255</v>
      </c>
      <c r="CM46" s="507">
        <v>49037.150000000373</v>
      </c>
      <c r="CN46" s="507">
        <v>40312.470000000671</v>
      </c>
      <c r="CO46" s="507">
        <v>54683.050000000745</v>
      </c>
      <c r="CP46" s="507">
        <v>62156.960000000894</v>
      </c>
      <c r="CQ46" s="507">
        <v>67061.179999999702</v>
      </c>
      <c r="CR46" s="507">
        <v>66307.009999999776</v>
      </c>
      <c r="CS46" s="507">
        <v>62518.689999999478</v>
      </c>
      <c r="CT46" s="507">
        <v>47909.759999999776</v>
      </c>
      <c r="CU46" s="507">
        <v>48650.660000000149</v>
      </c>
      <c r="CV46" s="507">
        <v>51009.400000000373</v>
      </c>
      <c r="CW46" s="507">
        <v>53857.210000000894</v>
      </c>
      <c r="CX46" s="507">
        <v>46323.029999999329</v>
      </c>
      <c r="CY46" s="507">
        <v>47844.710000000894</v>
      </c>
      <c r="CZ46" s="507">
        <v>47485.429999999702</v>
      </c>
      <c r="DA46" s="507">
        <v>63091.269999999553</v>
      </c>
      <c r="DB46" s="507">
        <v>66354.539999999106</v>
      </c>
      <c r="DC46" s="507">
        <v>69150.349999999627</v>
      </c>
      <c r="DD46" s="507">
        <v>69802.089999999851</v>
      </c>
      <c r="DE46" s="507">
        <v>64032.189999999478</v>
      </c>
      <c r="DF46" s="507">
        <v>46118.75</v>
      </c>
      <c r="DG46" s="507">
        <v>50372.800000000745</v>
      </c>
      <c r="DH46" s="507">
        <v>51855.539999999106</v>
      </c>
      <c r="DI46" s="507">
        <v>54906.980000000447</v>
      </c>
      <c r="DJ46" s="507">
        <v>49841.810000000522</v>
      </c>
      <c r="DK46" s="507">
        <v>54423.189999999478</v>
      </c>
      <c r="DL46" s="507">
        <v>44852.470000000671</v>
      </c>
      <c r="DM46" s="507">
        <v>56730.38000000082</v>
      </c>
      <c r="DN46" s="507">
        <v>66537.13000000082</v>
      </c>
      <c r="DO46" s="507">
        <v>71337.639999999665</v>
      </c>
      <c r="DP46" s="507">
        <v>71349.219999999739</v>
      </c>
      <c r="DQ46" s="507">
        <v>65044.839999999851</v>
      </c>
      <c r="DR46" s="507">
        <v>51355.589999999851</v>
      </c>
      <c r="DS46" s="507">
        <v>51786.970000000671</v>
      </c>
      <c r="DT46" s="507">
        <v>53017.980000000447</v>
      </c>
      <c r="DU46" s="507">
        <v>56327.279999999329</v>
      </c>
      <c r="DV46" s="507">
        <v>50832.11999999918</v>
      </c>
      <c r="DW46" s="507">
        <v>53716.339999999851</v>
      </c>
      <c r="DX46" s="507">
        <v>42986.580000000075</v>
      </c>
      <c r="DY46" s="507">
        <v>63885.990000000224</v>
      </c>
      <c r="DZ46" s="507">
        <v>67532.289999999106</v>
      </c>
      <c r="EA46" s="507">
        <v>71659.25</v>
      </c>
      <c r="EB46" s="507">
        <v>71746.839999999851</v>
      </c>
      <c r="EC46" s="507">
        <v>66691.009999999776</v>
      </c>
      <c r="ED46" s="507">
        <v>48654.980000000447</v>
      </c>
      <c r="EE46" s="507">
        <v>50573.699999999255</v>
      </c>
      <c r="EF46" s="507">
        <v>53633.85000000149</v>
      </c>
      <c r="EG46" s="507">
        <v>57558.670000001788</v>
      </c>
      <c r="EH46" s="507">
        <v>54030.759999999776</v>
      </c>
      <c r="EI46" s="507">
        <v>47751.480000000447</v>
      </c>
      <c r="EJ46" s="507">
        <v>43560.740000000224</v>
      </c>
      <c r="EK46" s="507">
        <v>60910.849999999627</v>
      </c>
      <c r="EL46" s="507">
        <v>68690.160000000149</v>
      </c>
      <c r="EM46" s="507">
        <v>73131.769999999553</v>
      </c>
      <c r="EN46" s="507">
        <v>72945.539999999106</v>
      </c>
      <c r="EO46" s="507">
        <v>69089.400000000373</v>
      </c>
      <c r="EP46" s="507">
        <v>52857.660000000149</v>
      </c>
      <c r="EQ46" s="507">
        <v>53557.099999999627</v>
      </c>
      <c r="ER46" s="507">
        <v>55486.190000001341</v>
      </c>
      <c r="ES46" s="507">
        <v>58649.760000001639</v>
      </c>
      <c r="ET46" s="507">
        <v>52924.809999998659</v>
      </c>
      <c r="EU46" s="507">
        <v>55085.530000001192</v>
      </c>
      <c r="EV46" s="507">
        <v>47188.140000000596</v>
      </c>
      <c r="EW46" s="507">
        <v>69590.289999999106</v>
      </c>
      <c r="EX46" s="507">
        <v>69894.030000001192</v>
      </c>
      <c r="EY46" s="507">
        <v>74282.089999999851</v>
      </c>
      <c r="EZ46" s="507">
        <v>74475.169999999925</v>
      </c>
      <c r="FA46" s="507">
        <v>69783.779999999329</v>
      </c>
      <c r="FB46" s="507">
        <v>49408.75</v>
      </c>
      <c r="FC46" s="507">
        <v>50320.839999999851</v>
      </c>
      <c r="FD46" s="507">
        <v>56135.969999998808</v>
      </c>
      <c r="FE46" s="507">
        <v>58970.620000001043</v>
      </c>
      <c r="FF46" s="507">
        <v>53645.420000001788</v>
      </c>
      <c r="FG46" s="507">
        <v>52960.949999999255</v>
      </c>
      <c r="FH46" s="507">
        <v>43212.379999998957</v>
      </c>
      <c r="FI46" s="507">
        <v>69128.460000000894</v>
      </c>
      <c r="FJ46" s="507">
        <v>70536.579999998212</v>
      </c>
      <c r="FK46" s="507">
        <v>75869.940000001341</v>
      </c>
      <c r="FL46" s="507">
        <v>75836.519999999553</v>
      </c>
      <c r="FM46" s="507">
        <v>70688.710000000894</v>
      </c>
      <c r="FN46" s="507">
        <v>55041.739999998361</v>
      </c>
      <c r="FO46" s="507">
        <v>55232.870000001043</v>
      </c>
      <c r="FP46" s="507">
        <v>57284.050000000745</v>
      </c>
      <c r="FQ46" s="507">
        <v>60224.980000000447</v>
      </c>
      <c r="FR46" s="507">
        <v>54883.510000001639</v>
      </c>
      <c r="FS46" s="507">
        <v>54163.359999999404</v>
      </c>
      <c r="FT46" s="507">
        <v>52378.170000001788</v>
      </c>
      <c r="FU46" s="507">
        <v>63268.309999998659</v>
      </c>
      <c r="FV46" s="507">
        <v>72308.620000001043</v>
      </c>
      <c r="FW46" s="507">
        <v>77653.929999999702</v>
      </c>
      <c r="FX46" s="507">
        <v>77139.410000000149</v>
      </c>
      <c r="FY46" s="507">
        <v>69795.620000001043</v>
      </c>
      <c r="FZ46" s="507">
        <v>48386.510000001639</v>
      </c>
      <c r="GA46" s="507">
        <v>51502.309999998659</v>
      </c>
      <c r="GB46" s="507">
        <v>59001.309999998659</v>
      </c>
    </row>
    <row r="47" spans="1:184"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BA47" s="467"/>
      <c r="BB47" s="467"/>
      <c r="BC47" s="467"/>
      <c r="BD47" s="467"/>
      <c r="BE47" s="203"/>
      <c r="BF47" s="200">
        <f t="shared" ref="BF47:CZ47" si="0">+BF18-BF3</f>
        <v>-8157553.0000000009</v>
      </c>
      <c r="BG47" s="200">
        <f t="shared" si="0"/>
        <v>-8348813</v>
      </c>
      <c r="BH47" s="200">
        <f t="shared" si="0"/>
        <v>-8367192</v>
      </c>
      <c r="BI47" s="200">
        <f t="shared" si="0"/>
        <v>-7672661</v>
      </c>
      <c r="BJ47" s="200">
        <f t="shared" si="0"/>
        <v>43009</v>
      </c>
      <c r="BK47" s="200">
        <f t="shared" si="0"/>
        <v>-3603580</v>
      </c>
      <c r="BL47" s="200">
        <f t="shared" si="0"/>
        <v>-8499030</v>
      </c>
      <c r="BM47" s="200">
        <f t="shared" si="0"/>
        <v>-9151329</v>
      </c>
      <c r="BN47" s="200">
        <f t="shared" si="0"/>
        <v>-8230958</v>
      </c>
      <c r="BO47" s="200">
        <f t="shared" si="0"/>
        <v>-8813930</v>
      </c>
      <c r="BP47" s="200">
        <f t="shared" si="0"/>
        <v>-8460449</v>
      </c>
      <c r="BQ47" s="200">
        <f t="shared" si="0"/>
        <v>-8699159</v>
      </c>
      <c r="BR47" s="200">
        <f t="shared" si="0"/>
        <v>-8361548</v>
      </c>
      <c r="BS47" s="200">
        <f t="shared" si="0"/>
        <v>-8770898</v>
      </c>
      <c r="BT47" s="200">
        <f t="shared" si="0"/>
        <v>-8838067</v>
      </c>
      <c r="BU47" s="200">
        <f t="shared" si="0"/>
        <v>-8349576</v>
      </c>
      <c r="BV47" s="200">
        <f t="shared" si="0"/>
        <v>-8764396</v>
      </c>
      <c r="BW47" s="200">
        <f t="shared" si="0"/>
        <v>-6814845</v>
      </c>
      <c r="BX47" s="200">
        <f t="shared" si="0"/>
        <v>-9086235</v>
      </c>
      <c r="BY47" s="200">
        <f t="shared" si="0"/>
        <v>-9584644</v>
      </c>
      <c r="BZ47" s="200">
        <f t="shared" si="0"/>
        <v>-8650633</v>
      </c>
      <c r="CA47" s="200">
        <f t="shared" si="0"/>
        <v>-9597895</v>
      </c>
      <c r="CB47" s="200">
        <f t="shared" si="0"/>
        <v>-9122074</v>
      </c>
      <c r="CC47" s="200">
        <f t="shared" si="0"/>
        <v>-9271204</v>
      </c>
      <c r="CD47" s="200">
        <f t="shared" si="0"/>
        <v>-8950393</v>
      </c>
      <c r="CE47" s="200">
        <f t="shared" si="0"/>
        <v>-9316403</v>
      </c>
      <c r="CF47" s="200">
        <f t="shared" si="0"/>
        <v>-9303542</v>
      </c>
      <c r="CG47" s="200">
        <f t="shared" si="0"/>
        <v>-9006751</v>
      </c>
      <c r="CH47" s="200">
        <f t="shared" si="0"/>
        <v>-1236231</v>
      </c>
      <c r="CI47" s="200">
        <f t="shared" si="0"/>
        <v>-9069110</v>
      </c>
      <c r="CJ47" s="200">
        <f t="shared" si="0"/>
        <v>-9485600</v>
      </c>
      <c r="CK47" s="200">
        <f t="shared" si="0"/>
        <v>-10064089</v>
      </c>
      <c r="CL47" s="200">
        <f t="shared" si="0"/>
        <v>-9421748</v>
      </c>
      <c r="CM47" s="200">
        <f t="shared" si="0"/>
        <v>-10066759</v>
      </c>
      <c r="CN47" s="200">
        <f t="shared" si="0"/>
        <v>-9743558</v>
      </c>
      <c r="CO47" s="200">
        <f t="shared" si="0"/>
        <v>-9792918</v>
      </c>
      <c r="CP47" s="200">
        <f t="shared" si="0"/>
        <v>-9496237</v>
      </c>
      <c r="CQ47" s="200">
        <f t="shared" si="0"/>
        <v>-9893847</v>
      </c>
      <c r="CR47" s="200">
        <f t="shared" si="0"/>
        <v>-9843236</v>
      </c>
      <c r="CS47" s="200">
        <f t="shared" si="0"/>
        <v>-9542155</v>
      </c>
      <c r="CT47" s="200">
        <f t="shared" si="0"/>
        <v>-7708595</v>
      </c>
      <c r="CU47" s="200">
        <f t="shared" si="0"/>
        <v>-9763164</v>
      </c>
      <c r="CV47" s="200">
        <f t="shared" si="0"/>
        <v>-10057134</v>
      </c>
      <c r="CW47" s="200">
        <f t="shared" si="0"/>
        <v>-10392383</v>
      </c>
      <c r="CX47" s="200">
        <f t="shared" si="0"/>
        <v>-9355572</v>
      </c>
      <c r="CY47" s="200">
        <f t="shared" si="0"/>
        <v>-10364884</v>
      </c>
      <c r="CZ47" s="200">
        <f t="shared" si="0"/>
        <v>-9951023</v>
      </c>
      <c r="DA47" s="200">
        <f t="shared" ref="DA47:FL47" si="1">+DA18-DA3</f>
        <v>-10153113</v>
      </c>
      <c r="DB47" s="200">
        <f t="shared" si="1"/>
        <v>-9776622</v>
      </c>
      <c r="DC47" s="200">
        <f t="shared" si="1"/>
        <v>-10066312</v>
      </c>
      <c r="DD47" s="200">
        <f t="shared" si="1"/>
        <v>-10219001</v>
      </c>
      <c r="DE47" s="200">
        <f t="shared" si="1"/>
        <v>-9760170</v>
      </c>
      <c r="DF47" s="200">
        <f t="shared" si="1"/>
        <v>-1078950</v>
      </c>
      <c r="DG47" s="200">
        <f t="shared" si="1"/>
        <v>-10012179</v>
      </c>
      <c r="DH47" s="200">
        <f t="shared" si="1"/>
        <v>-10347999</v>
      </c>
      <c r="DI47" s="200">
        <f t="shared" si="1"/>
        <v>-10781388</v>
      </c>
      <c r="DJ47" s="200">
        <f t="shared" si="1"/>
        <v>-9693847</v>
      </c>
      <c r="DK47" s="200">
        <f t="shared" si="1"/>
        <v>-10759919</v>
      </c>
      <c r="DL47" s="200">
        <f t="shared" si="1"/>
        <v>-10312798</v>
      </c>
      <c r="DM47" s="200">
        <f t="shared" si="1"/>
        <v>-10459128</v>
      </c>
      <c r="DN47" s="200">
        <f t="shared" si="1"/>
        <v>-10140757</v>
      </c>
      <c r="DO47" s="200">
        <f t="shared" si="1"/>
        <v>-10531147</v>
      </c>
      <c r="DP47" s="200">
        <f t="shared" si="1"/>
        <v>-10549566</v>
      </c>
      <c r="DQ47" s="200">
        <f t="shared" si="1"/>
        <v>-10092705</v>
      </c>
      <c r="DR47" s="200">
        <f t="shared" si="1"/>
        <v>-8235995</v>
      </c>
      <c r="DS47" s="200">
        <f t="shared" si="1"/>
        <v>-10400674</v>
      </c>
      <c r="DT47" s="200">
        <f t="shared" si="1"/>
        <v>-10833294</v>
      </c>
      <c r="DU47" s="200">
        <f t="shared" si="1"/>
        <v>-11345973</v>
      </c>
      <c r="DV47" s="200">
        <f t="shared" si="1"/>
        <v>-10143742</v>
      </c>
      <c r="DW47" s="200">
        <f t="shared" si="1"/>
        <v>-11259274</v>
      </c>
      <c r="DX47" s="200">
        <f t="shared" si="1"/>
        <v>-10793633</v>
      </c>
      <c r="DY47" s="200">
        <f t="shared" si="1"/>
        <v>-10972283</v>
      </c>
      <c r="DZ47" s="200">
        <f t="shared" si="1"/>
        <v>-10563172</v>
      </c>
      <c r="EA47" s="200">
        <f t="shared" si="1"/>
        <v>-10993442</v>
      </c>
      <c r="EB47" s="200">
        <f t="shared" si="1"/>
        <v>-10976661</v>
      </c>
      <c r="EC47" s="200">
        <f t="shared" si="1"/>
        <v>-10575920</v>
      </c>
      <c r="ED47" s="200">
        <f t="shared" si="1"/>
        <v>-2123540</v>
      </c>
      <c r="EE47" s="200">
        <f t="shared" si="1"/>
        <v>-7286709</v>
      </c>
      <c r="EF47" s="200">
        <f t="shared" si="1"/>
        <v>-11284139</v>
      </c>
      <c r="EG47" s="200">
        <f t="shared" si="1"/>
        <v>-11470838</v>
      </c>
      <c r="EH47" s="200">
        <f t="shared" si="1"/>
        <v>-10725057</v>
      </c>
      <c r="EI47" s="200">
        <f t="shared" si="1"/>
        <v>-11493578</v>
      </c>
      <c r="EJ47" s="200">
        <f t="shared" si="1"/>
        <v>-11021867</v>
      </c>
      <c r="EK47" s="200">
        <f t="shared" si="1"/>
        <v>-11192597</v>
      </c>
      <c r="EL47" s="200">
        <f t="shared" si="1"/>
        <v>-10811716</v>
      </c>
      <c r="EM47" s="200">
        <f t="shared" si="1"/>
        <v>-11222346</v>
      </c>
      <c r="EN47" s="200">
        <f t="shared" si="1"/>
        <v>-11273415</v>
      </c>
      <c r="EO47" s="200">
        <f t="shared" si="1"/>
        <v>-10822964</v>
      </c>
      <c r="EP47" s="200">
        <f t="shared" si="1"/>
        <v>-8834394</v>
      </c>
      <c r="EQ47" s="200">
        <f t="shared" si="1"/>
        <v>-11157033</v>
      </c>
      <c r="ER47" s="200">
        <f t="shared" si="1"/>
        <v>-11551883</v>
      </c>
      <c r="ES47" s="200">
        <f t="shared" si="1"/>
        <v>-12374452</v>
      </c>
      <c r="ET47" s="200">
        <f t="shared" si="1"/>
        <v>-11208101</v>
      </c>
      <c r="EU47" s="200">
        <f t="shared" si="1"/>
        <v>-12444843</v>
      </c>
      <c r="EV47" s="200">
        <f t="shared" si="1"/>
        <v>-11800152</v>
      </c>
      <c r="EW47" s="200">
        <f t="shared" si="1"/>
        <v>-12111682</v>
      </c>
      <c r="EX47" s="200">
        <f t="shared" si="1"/>
        <v>-11686281</v>
      </c>
      <c r="EY47" s="200">
        <f t="shared" si="1"/>
        <v>-12055231</v>
      </c>
      <c r="EZ47" s="200">
        <f t="shared" si="1"/>
        <v>-12266030</v>
      </c>
      <c r="FA47" s="200">
        <f t="shared" si="1"/>
        <v>-11654799</v>
      </c>
      <c r="FB47" s="200">
        <f t="shared" si="1"/>
        <v>-1186219</v>
      </c>
      <c r="FC47" s="200">
        <f t="shared" si="1"/>
        <v>-3690398</v>
      </c>
      <c r="FD47" s="200">
        <f t="shared" si="1"/>
        <v>-12352808</v>
      </c>
      <c r="FE47" s="200">
        <f t="shared" si="1"/>
        <v>-13886507</v>
      </c>
      <c r="FF47" s="200">
        <f t="shared" si="1"/>
        <v>-12533056</v>
      </c>
      <c r="FG47" s="200">
        <f t="shared" si="1"/>
        <v>-13892458</v>
      </c>
      <c r="FH47" s="200">
        <f t="shared" si="1"/>
        <v>-13170107</v>
      </c>
      <c r="FI47" s="200">
        <f t="shared" si="1"/>
        <v>-13578987</v>
      </c>
      <c r="FJ47" s="200">
        <f t="shared" si="1"/>
        <v>-13093256</v>
      </c>
      <c r="FK47" s="200">
        <f t="shared" si="1"/>
        <v>-13589956</v>
      </c>
      <c r="FL47" s="200">
        <f t="shared" si="1"/>
        <v>-13774805</v>
      </c>
      <c r="FM47" s="200">
        <f t="shared" ref="FM47:FQ47" si="2">+FM18-FM3</f>
        <v>-13003564</v>
      </c>
      <c r="FN47" s="200">
        <f t="shared" si="2"/>
        <v>-10849284</v>
      </c>
      <c r="FO47" s="200">
        <f t="shared" si="2"/>
        <v>-13346063</v>
      </c>
      <c r="FP47" s="200">
        <f t="shared" si="2"/>
        <v>-13787713</v>
      </c>
      <c r="FQ47" s="200">
        <f t="shared" si="2"/>
        <v>-14929532</v>
      </c>
    </row>
    <row r="48" spans="1:184">
      <c r="A48" s="45"/>
      <c r="B48" s="486"/>
      <c r="C48" s="470" t="s">
        <v>55</v>
      </c>
      <c r="D48" s="470" t="s">
        <v>33</v>
      </c>
      <c r="E48" s="463">
        <v>41275</v>
      </c>
      <c r="F48" s="463">
        <v>41306</v>
      </c>
      <c r="G48" s="463">
        <v>41334</v>
      </c>
      <c r="H48" s="463">
        <v>41365</v>
      </c>
      <c r="I48" s="463">
        <v>41395</v>
      </c>
      <c r="J48" s="463">
        <v>41426</v>
      </c>
      <c r="K48" s="463">
        <v>41456</v>
      </c>
      <c r="L48" s="463">
        <v>41487</v>
      </c>
      <c r="M48" s="463">
        <v>41518</v>
      </c>
      <c r="N48" s="463">
        <v>41548</v>
      </c>
      <c r="O48" s="463">
        <v>41579</v>
      </c>
      <c r="P48" s="463">
        <v>41609</v>
      </c>
      <c r="Q48" s="190">
        <f t="shared" ref="Q48:BF48" si="3">+Q$2</f>
        <v>41640</v>
      </c>
      <c r="R48" s="190">
        <f t="shared" si="3"/>
        <v>41671</v>
      </c>
      <c r="S48" s="190">
        <f t="shared" si="3"/>
        <v>41699</v>
      </c>
      <c r="T48" s="190">
        <f t="shared" si="3"/>
        <v>41730</v>
      </c>
      <c r="U48" s="190">
        <f t="shared" si="3"/>
        <v>41760</v>
      </c>
      <c r="V48" s="190">
        <f t="shared" si="3"/>
        <v>41791</v>
      </c>
      <c r="W48" s="190">
        <f t="shared" si="3"/>
        <v>41821</v>
      </c>
      <c r="X48" s="190">
        <f t="shared" si="3"/>
        <v>41852</v>
      </c>
      <c r="Y48" s="190">
        <f t="shared" si="3"/>
        <v>41883</v>
      </c>
      <c r="Z48" s="190">
        <f t="shared" si="3"/>
        <v>41913</v>
      </c>
      <c r="AA48" s="190">
        <f t="shared" si="3"/>
        <v>41944</v>
      </c>
      <c r="AB48" s="190">
        <f t="shared" si="3"/>
        <v>41974</v>
      </c>
      <c r="AC48" s="190">
        <f t="shared" si="3"/>
        <v>42005</v>
      </c>
      <c r="AD48" s="190">
        <f t="shared" si="3"/>
        <v>42036</v>
      </c>
      <c r="AE48" s="190">
        <f t="shared" si="3"/>
        <v>42064</v>
      </c>
      <c r="AF48" s="190">
        <f t="shared" si="3"/>
        <v>42095</v>
      </c>
      <c r="AG48" s="190">
        <f t="shared" si="3"/>
        <v>42125</v>
      </c>
      <c r="AH48" s="190">
        <f t="shared" si="3"/>
        <v>42156</v>
      </c>
      <c r="AI48" s="190">
        <f t="shared" si="3"/>
        <v>42186</v>
      </c>
      <c r="AJ48" s="190">
        <f t="shared" si="3"/>
        <v>42217</v>
      </c>
      <c r="AK48" s="190">
        <f t="shared" si="3"/>
        <v>42248</v>
      </c>
      <c r="AL48" s="190">
        <f t="shared" si="3"/>
        <v>42278</v>
      </c>
      <c r="AM48" s="190">
        <f t="shared" si="3"/>
        <v>42309</v>
      </c>
      <c r="AN48" s="190">
        <f t="shared" si="3"/>
        <v>42339</v>
      </c>
      <c r="AO48" s="190">
        <f t="shared" si="3"/>
        <v>42370</v>
      </c>
      <c r="AP48" s="190">
        <f t="shared" si="3"/>
        <v>42401</v>
      </c>
      <c r="AQ48" s="190">
        <f t="shared" si="3"/>
        <v>42430</v>
      </c>
      <c r="AR48" s="190">
        <f t="shared" si="3"/>
        <v>42461</v>
      </c>
      <c r="AS48" s="190">
        <f t="shared" si="3"/>
        <v>42491</v>
      </c>
      <c r="AT48" s="190">
        <f t="shared" si="3"/>
        <v>42522</v>
      </c>
      <c r="AU48" s="190">
        <f t="shared" si="3"/>
        <v>42552</v>
      </c>
      <c r="AV48" s="190">
        <f t="shared" si="3"/>
        <v>42583</v>
      </c>
      <c r="AW48" s="190">
        <f t="shared" si="3"/>
        <v>42614</v>
      </c>
      <c r="AX48" s="190">
        <f t="shared" si="3"/>
        <v>42644</v>
      </c>
      <c r="AY48" s="190">
        <f t="shared" si="3"/>
        <v>42675</v>
      </c>
      <c r="AZ48" s="190">
        <f t="shared" si="3"/>
        <v>42705</v>
      </c>
      <c r="BA48" s="463">
        <f t="shared" si="3"/>
        <v>42736</v>
      </c>
      <c r="BB48" s="463">
        <f t="shared" si="3"/>
        <v>42767</v>
      </c>
      <c r="BC48" s="463">
        <f t="shared" si="3"/>
        <v>42795</v>
      </c>
      <c r="BD48" s="463">
        <f t="shared" si="3"/>
        <v>42826</v>
      </c>
      <c r="BE48" s="463">
        <f t="shared" si="3"/>
        <v>42856</v>
      </c>
      <c r="BF48" s="463">
        <f t="shared" si="3"/>
        <v>42887</v>
      </c>
      <c r="BG48" s="463">
        <f t="shared" ref="BG48:DR48" si="4">+BG$2</f>
        <v>42917</v>
      </c>
      <c r="BH48" s="463">
        <f t="shared" si="4"/>
        <v>42948</v>
      </c>
      <c r="BI48" s="463">
        <f t="shared" si="4"/>
        <v>42979</v>
      </c>
      <c r="BJ48" s="463">
        <f t="shared" si="4"/>
        <v>43009</v>
      </c>
      <c r="BK48" s="463">
        <f t="shared" si="4"/>
        <v>43040</v>
      </c>
      <c r="BL48" s="463">
        <f t="shared" si="4"/>
        <v>43070</v>
      </c>
      <c r="BM48" s="463">
        <f t="shared" si="4"/>
        <v>43101</v>
      </c>
      <c r="BN48" s="463">
        <f t="shared" si="4"/>
        <v>43132</v>
      </c>
      <c r="BO48" s="463">
        <f t="shared" si="4"/>
        <v>43160</v>
      </c>
      <c r="BP48" s="463">
        <f t="shared" si="4"/>
        <v>43191</v>
      </c>
      <c r="BQ48" s="463">
        <f t="shared" si="4"/>
        <v>43221</v>
      </c>
      <c r="BR48" s="463">
        <f t="shared" si="4"/>
        <v>43252</v>
      </c>
      <c r="BS48" s="463">
        <f t="shared" si="4"/>
        <v>43282</v>
      </c>
      <c r="BT48" s="463">
        <f t="shared" si="4"/>
        <v>43313</v>
      </c>
      <c r="BU48" s="463">
        <f t="shared" si="4"/>
        <v>43344</v>
      </c>
      <c r="BV48" s="463">
        <f t="shared" si="4"/>
        <v>43374</v>
      </c>
      <c r="BW48" s="463">
        <f t="shared" si="4"/>
        <v>43405</v>
      </c>
      <c r="BX48" s="463">
        <f t="shared" si="4"/>
        <v>43435</v>
      </c>
      <c r="BY48" s="463">
        <f t="shared" si="4"/>
        <v>43466</v>
      </c>
      <c r="BZ48" s="463">
        <f t="shared" si="4"/>
        <v>43497</v>
      </c>
      <c r="CA48" s="463">
        <f t="shared" si="4"/>
        <v>43525</v>
      </c>
      <c r="CB48" s="463">
        <f t="shared" si="4"/>
        <v>43556</v>
      </c>
      <c r="CC48" s="463">
        <f t="shared" si="4"/>
        <v>43586</v>
      </c>
      <c r="CD48" s="463">
        <f t="shared" si="4"/>
        <v>43617</v>
      </c>
      <c r="CE48" s="463">
        <f t="shared" si="4"/>
        <v>43647</v>
      </c>
      <c r="CF48" s="463">
        <f t="shared" si="4"/>
        <v>43678</v>
      </c>
      <c r="CG48" s="463">
        <f t="shared" si="4"/>
        <v>43709</v>
      </c>
      <c r="CH48" s="463">
        <f t="shared" si="4"/>
        <v>43739</v>
      </c>
      <c r="CI48" s="463">
        <f t="shared" si="4"/>
        <v>43770</v>
      </c>
      <c r="CJ48" s="463">
        <f t="shared" si="4"/>
        <v>43800</v>
      </c>
      <c r="CK48" s="463">
        <f t="shared" si="4"/>
        <v>43831</v>
      </c>
      <c r="CL48" s="463">
        <f t="shared" si="4"/>
        <v>43862</v>
      </c>
      <c r="CM48" s="463">
        <f t="shared" si="4"/>
        <v>43891</v>
      </c>
      <c r="CN48" s="463">
        <f t="shared" si="4"/>
        <v>43922</v>
      </c>
      <c r="CO48" s="463">
        <f t="shared" si="4"/>
        <v>43952</v>
      </c>
      <c r="CP48" s="463">
        <f t="shared" si="4"/>
        <v>43983</v>
      </c>
      <c r="CQ48" s="463">
        <f t="shared" si="4"/>
        <v>44013</v>
      </c>
      <c r="CR48" s="463">
        <f t="shared" si="4"/>
        <v>44044</v>
      </c>
      <c r="CS48" s="463">
        <f t="shared" si="4"/>
        <v>44075</v>
      </c>
      <c r="CT48" s="463">
        <f t="shared" si="4"/>
        <v>44105</v>
      </c>
      <c r="CU48" s="463">
        <f t="shared" si="4"/>
        <v>44136</v>
      </c>
      <c r="CV48" s="463">
        <f t="shared" si="4"/>
        <v>44166</v>
      </c>
      <c r="CW48" s="463">
        <f t="shared" si="4"/>
        <v>44197</v>
      </c>
      <c r="CX48" s="463">
        <f t="shared" si="4"/>
        <v>44228</v>
      </c>
      <c r="CY48" s="463">
        <f t="shared" si="4"/>
        <v>44256</v>
      </c>
      <c r="CZ48" s="463">
        <f t="shared" si="4"/>
        <v>44287</v>
      </c>
      <c r="DA48" s="463">
        <f t="shared" si="4"/>
        <v>44317</v>
      </c>
      <c r="DB48" s="463">
        <f t="shared" si="4"/>
        <v>44348</v>
      </c>
      <c r="DC48" s="463">
        <f t="shared" si="4"/>
        <v>44378</v>
      </c>
      <c r="DD48" s="463">
        <f t="shared" si="4"/>
        <v>44409</v>
      </c>
      <c r="DE48" s="463">
        <f t="shared" si="4"/>
        <v>44440</v>
      </c>
      <c r="DF48" s="463">
        <f t="shared" si="4"/>
        <v>44470</v>
      </c>
      <c r="DG48" s="463">
        <f t="shared" si="4"/>
        <v>44501</v>
      </c>
      <c r="DH48" s="463">
        <f t="shared" si="4"/>
        <v>44531</v>
      </c>
      <c r="DI48" s="463">
        <f t="shared" si="4"/>
        <v>44562</v>
      </c>
      <c r="DJ48" s="463">
        <f t="shared" si="4"/>
        <v>44593</v>
      </c>
      <c r="DK48" s="463">
        <f t="shared" si="4"/>
        <v>44621</v>
      </c>
      <c r="DL48" s="463">
        <f t="shared" si="4"/>
        <v>44652</v>
      </c>
      <c r="DM48" s="463">
        <f t="shared" si="4"/>
        <v>44682</v>
      </c>
      <c r="DN48" s="463">
        <f t="shared" si="4"/>
        <v>44713</v>
      </c>
      <c r="DO48" s="463">
        <f t="shared" si="4"/>
        <v>44743</v>
      </c>
      <c r="DP48" s="463">
        <f t="shared" si="4"/>
        <v>44774</v>
      </c>
      <c r="DQ48" s="463">
        <f t="shared" si="4"/>
        <v>44805</v>
      </c>
      <c r="DR48" s="463">
        <f t="shared" si="4"/>
        <v>44835</v>
      </c>
      <c r="DS48" s="463">
        <f t="shared" ref="DS48:GB48" si="5">+DS$2</f>
        <v>44866</v>
      </c>
      <c r="DT48" s="463">
        <f t="shared" si="5"/>
        <v>44896</v>
      </c>
      <c r="DU48" s="463">
        <f t="shared" si="5"/>
        <v>44927</v>
      </c>
      <c r="DV48" s="463">
        <f t="shared" si="5"/>
        <v>44958</v>
      </c>
      <c r="DW48" s="463">
        <f t="shared" si="5"/>
        <v>44986</v>
      </c>
      <c r="DX48" s="463">
        <f t="shared" si="5"/>
        <v>45017</v>
      </c>
      <c r="DY48" s="463">
        <f t="shared" si="5"/>
        <v>45047</v>
      </c>
      <c r="DZ48" s="463">
        <f t="shared" si="5"/>
        <v>45078</v>
      </c>
      <c r="EA48" s="463">
        <f t="shared" si="5"/>
        <v>45108</v>
      </c>
      <c r="EB48" s="463">
        <f t="shared" si="5"/>
        <v>45139</v>
      </c>
      <c r="EC48" s="463">
        <f t="shared" si="5"/>
        <v>45170</v>
      </c>
      <c r="ED48" s="463">
        <f t="shared" si="5"/>
        <v>45200</v>
      </c>
      <c r="EE48" s="463">
        <f t="shared" si="5"/>
        <v>45231</v>
      </c>
      <c r="EF48" s="463">
        <f t="shared" si="5"/>
        <v>45261</v>
      </c>
      <c r="EG48" s="463">
        <f t="shared" si="5"/>
        <v>45292</v>
      </c>
      <c r="EH48" s="463">
        <f t="shared" si="5"/>
        <v>45323</v>
      </c>
      <c r="EI48" s="463">
        <f t="shared" si="5"/>
        <v>45352</v>
      </c>
      <c r="EJ48" s="463">
        <f t="shared" si="5"/>
        <v>45383</v>
      </c>
      <c r="EK48" s="463">
        <f t="shared" si="5"/>
        <v>45413</v>
      </c>
      <c r="EL48" s="463">
        <f t="shared" si="5"/>
        <v>45444</v>
      </c>
      <c r="EM48" s="463">
        <f t="shared" si="5"/>
        <v>45474</v>
      </c>
      <c r="EN48" s="463">
        <f t="shared" si="5"/>
        <v>45505</v>
      </c>
      <c r="EO48" s="463">
        <f t="shared" si="5"/>
        <v>45536</v>
      </c>
      <c r="EP48" s="463">
        <f t="shared" si="5"/>
        <v>45566</v>
      </c>
      <c r="EQ48" s="463">
        <f t="shared" si="5"/>
        <v>45597</v>
      </c>
      <c r="ER48" s="463">
        <f t="shared" si="5"/>
        <v>45627</v>
      </c>
      <c r="ES48" s="463">
        <f t="shared" si="5"/>
        <v>45658</v>
      </c>
      <c r="ET48" s="463">
        <f t="shared" si="5"/>
        <v>45689</v>
      </c>
      <c r="EU48" s="463">
        <f t="shared" si="5"/>
        <v>45717</v>
      </c>
      <c r="EV48" s="463">
        <f t="shared" si="5"/>
        <v>45748</v>
      </c>
      <c r="EW48" s="463">
        <f t="shared" si="5"/>
        <v>45778</v>
      </c>
      <c r="EX48" s="463">
        <f t="shared" si="5"/>
        <v>45809</v>
      </c>
      <c r="EY48" s="463">
        <f t="shared" si="5"/>
        <v>45839</v>
      </c>
      <c r="EZ48" s="463">
        <f t="shared" si="5"/>
        <v>45870</v>
      </c>
      <c r="FA48" s="463">
        <f t="shared" si="5"/>
        <v>45901</v>
      </c>
      <c r="FB48" s="463">
        <f t="shared" si="5"/>
        <v>45931</v>
      </c>
      <c r="FC48" s="463">
        <f t="shared" si="5"/>
        <v>45962</v>
      </c>
      <c r="FD48" s="463">
        <f t="shared" si="5"/>
        <v>45992</v>
      </c>
      <c r="FE48" s="463">
        <f t="shared" si="5"/>
        <v>46023</v>
      </c>
      <c r="FF48" s="463">
        <f t="shared" si="5"/>
        <v>46054</v>
      </c>
      <c r="FG48" s="463">
        <f t="shared" si="5"/>
        <v>46082</v>
      </c>
      <c r="FH48" s="463">
        <f t="shared" si="5"/>
        <v>46113</v>
      </c>
      <c r="FI48" s="463">
        <f t="shared" si="5"/>
        <v>46143</v>
      </c>
      <c r="FJ48" s="463">
        <f t="shared" si="5"/>
        <v>46174</v>
      </c>
      <c r="FK48" s="463">
        <f t="shared" si="5"/>
        <v>46204</v>
      </c>
      <c r="FL48" s="463">
        <f t="shared" si="5"/>
        <v>46235</v>
      </c>
      <c r="FM48" s="463">
        <f t="shared" si="5"/>
        <v>46266</v>
      </c>
      <c r="FN48" s="463">
        <f t="shared" si="5"/>
        <v>46296</v>
      </c>
      <c r="FO48" s="463">
        <f t="shared" si="5"/>
        <v>46327</v>
      </c>
      <c r="FP48" s="463">
        <f t="shared" si="5"/>
        <v>46357</v>
      </c>
      <c r="FQ48" s="463">
        <f t="shared" si="5"/>
        <v>46388</v>
      </c>
      <c r="FR48" s="463">
        <f t="shared" si="5"/>
        <v>46419</v>
      </c>
      <c r="FS48" s="463">
        <f t="shared" si="5"/>
        <v>46447</v>
      </c>
      <c r="FT48" s="463">
        <f t="shared" si="5"/>
        <v>46478</v>
      </c>
      <c r="FU48" s="463">
        <f t="shared" si="5"/>
        <v>46508</v>
      </c>
      <c r="FV48" s="463">
        <f t="shared" si="5"/>
        <v>46539</v>
      </c>
      <c r="FW48" s="463">
        <f t="shared" si="5"/>
        <v>46569</v>
      </c>
      <c r="FX48" s="463">
        <f t="shared" si="5"/>
        <v>46600</v>
      </c>
      <c r="FY48" s="463">
        <f t="shared" si="5"/>
        <v>46631</v>
      </c>
      <c r="FZ48" s="463">
        <f t="shared" si="5"/>
        <v>46661</v>
      </c>
      <c r="GA48" s="463">
        <f t="shared" si="5"/>
        <v>46692</v>
      </c>
      <c r="GB48" s="463">
        <f t="shared" si="5"/>
        <v>46722</v>
      </c>
    </row>
    <row r="49" spans="1:184">
      <c r="B49" s="487"/>
      <c r="C49" s="474" t="s">
        <v>1</v>
      </c>
      <c r="D49" s="477" t="s">
        <v>176</v>
      </c>
      <c r="E49" s="466">
        <f>+E19-E3</f>
        <v>2097791</v>
      </c>
      <c r="F49" s="466">
        <f t="shared" ref="F49:AZ49" si="6">+F19-F3</f>
        <v>1546198.5</v>
      </c>
      <c r="G49" s="466">
        <f t="shared" si="6"/>
        <v>1113063</v>
      </c>
      <c r="H49" s="466">
        <f t="shared" si="6"/>
        <v>1029564</v>
      </c>
      <c r="I49" s="466">
        <f t="shared" si="6"/>
        <v>956091</v>
      </c>
      <c r="J49" s="466">
        <f t="shared" si="6"/>
        <v>1202878.5</v>
      </c>
      <c r="K49" s="466">
        <f t="shared" si="6"/>
        <v>2934379</v>
      </c>
      <c r="L49" s="466">
        <f t="shared" si="6"/>
        <v>2153814</v>
      </c>
      <c r="M49" s="466">
        <f t="shared" si="6"/>
        <v>944933</v>
      </c>
      <c r="N49" s="466">
        <f t="shared" si="6"/>
        <v>133490.37999999989</v>
      </c>
      <c r="O49" s="466">
        <f t="shared" si="6"/>
        <v>287727</v>
      </c>
      <c r="P49" s="466">
        <f t="shared" si="6"/>
        <v>1513613</v>
      </c>
      <c r="Q49" s="466">
        <f t="shared" si="6"/>
        <v>2160227</v>
      </c>
      <c r="R49" s="466">
        <f t="shared" si="6"/>
        <v>1786781</v>
      </c>
      <c r="S49" s="466">
        <f t="shared" si="6"/>
        <v>1041277</v>
      </c>
      <c r="T49" s="466">
        <f t="shared" si="6"/>
        <v>1076739</v>
      </c>
      <c r="U49" s="466">
        <f t="shared" si="6"/>
        <v>975746</v>
      </c>
      <c r="V49" s="466">
        <f t="shared" si="6"/>
        <v>1343406</v>
      </c>
      <c r="W49" s="466">
        <f t="shared" si="6"/>
        <v>2471507</v>
      </c>
      <c r="X49" s="466">
        <f t="shared" si="6"/>
        <v>2416300</v>
      </c>
      <c r="Y49" s="466">
        <f t="shared" si="6"/>
        <v>821647.5</v>
      </c>
      <c r="Z49" s="466">
        <f t="shared" si="6"/>
        <v>344999.5</v>
      </c>
      <c r="AA49" s="466">
        <f t="shared" si="6"/>
        <v>554727.5</v>
      </c>
      <c r="AB49" s="466">
        <f t="shared" si="6"/>
        <v>1281824</v>
      </c>
      <c r="AC49" s="466">
        <f t="shared" si="6"/>
        <v>1727975</v>
      </c>
      <c r="AD49" s="466">
        <f t="shared" si="6"/>
        <v>1734794</v>
      </c>
      <c r="AE49" s="466">
        <f t="shared" si="6"/>
        <v>1126160</v>
      </c>
      <c r="AF49" s="466">
        <f t="shared" si="6"/>
        <v>758031</v>
      </c>
      <c r="AG49" s="466">
        <f t="shared" si="6"/>
        <v>621850</v>
      </c>
      <c r="AH49" s="466">
        <f t="shared" si="6"/>
        <v>1411491</v>
      </c>
      <c r="AI49" s="466">
        <f t="shared" si="6"/>
        <v>2386701</v>
      </c>
      <c r="AJ49" s="466">
        <f t="shared" si="6"/>
        <v>2184813</v>
      </c>
      <c r="AK49" s="466">
        <f t="shared" si="6"/>
        <v>632410.5</v>
      </c>
      <c r="AL49" s="466">
        <f t="shared" si="6"/>
        <v>106495.25</v>
      </c>
      <c r="AM49" s="466">
        <f t="shared" si="6"/>
        <v>586863</v>
      </c>
      <c r="AN49" s="466">
        <f t="shared" si="6"/>
        <v>779726</v>
      </c>
      <c r="AO49" s="466">
        <f t="shared" si="6"/>
        <v>1816188</v>
      </c>
      <c r="AP49" s="466">
        <f t="shared" si="6"/>
        <v>1913025</v>
      </c>
      <c r="AQ49" s="466">
        <f t="shared" si="6"/>
        <v>1166785</v>
      </c>
      <c r="AR49" s="466">
        <f t="shared" si="6"/>
        <v>864196</v>
      </c>
      <c r="AS49" s="466">
        <f t="shared" si="6"/>
        <v>762550</v>
      </c>
      <c r="AT49" s="466">
        <f t="shared" si="6"/>
        <v>1631548</v>
      </c>
      <c r="AU49" s="466">
        <f t="shared" si="6"/>
        <v>2436031</v>
      </c>
      <c r="AV49" s="466">
        <f t="shared" si="6"/>
        <v>2599522</v>
      </c>
      <c r="AW49" s="466">
        <f t="shared" si="6"/>
        <v>692210</v>
      </c>
      <c r="AX49" s="466">
        <f t="shared" si="6"/>
        <v>309996</v>
      </c>
      <c r="AY49" s="466">
        <f t="shared" si="6"/>
        <v>672309</v>
      </c>
      <c r="AZ49" s="466">
        <f t="shared" si="6"/>
        <v>785085</v>
      </c>
      <c r="BA49" s="466">
        <f t="shared" ref="BA49:DL49" si="7">+BA19-BA3</f>
        <v>1961690</v>
      </c>
      <c r="BB49" s="466">
        <f t="shared" si="7"/>
        <v>1887738</v>
      </c>
      <c r="BC49" s="466">
        <f t="shared" si="7"/>
        <v>1125281</v>
      </c>
      <c r="BD49" s="466">
        <f t="shared" si="7"/>
        <v>646400</v>
      </c>
      <c r="BE49" s="466">
        <f t="shared" si="7"/>
        <v>611414</v>
      </c>
      <c r="BF49" s="466">
        <f t="shared" si="7"/>
        <v>1586231.9999999991</v>
      </c>
      <c r="BG49" s="466">
        <f t="shared" si="7"/>
        <v>2449626</v>
      </c>
      <c r="BH49" s="466">
        <f t="shared" si="7"/>
        <v>2724600</v>
      </c>
      <c r="BI49" s="466">
        <f t="shared" si="7"/>
        <v>414960</v>
      </c>
      <c r="BJ49" s="466">
        <f t="shared" si="7"/>
        <v>0</v>
      </c>
      <c r="BK49" s="466">
        <f t="shared" si="7"/>
        <v>102947</v>
      </c>
      <c r="BL49" s="466">
        <f t="shared" si="7"/>
        <v>907528</v>
      </c>
      <c r="BM49" s="466">
        <f t="shared" si="7"/>
        <v>2283349</v>
      </c>
      <c r="BN49" s="466">
        <f t="shared" si="7"/>
        <v>2261642</v>
      </c>
      <c r="BO49" s="466">
        <f t="shared" si="7"/>
        <v>1431576</v>
      </c>
      <c r="BP49" s="466">
        <f t="shared" si="7"/>
        <v>1240174</v>
      </c>
      <c r="BQ49" s="466">
        <f t="shared" si="7"/>
        <v>1083327</v>
      </c>
      <c r="BR49" s="466">
        <f t="shared" si="7"/>
        <v>2118864</v>
      </c>
      <c r="BS49" s="466">
        <f t="shared" si="7"/>
        <v>3507813</v>
      </c>
      <c r="BT49" s="466">
        <f t="shared" si="7"/>
        <v>3607815</v>
      </c>
      <c r="BU49" s="466">
        <f t="shared" si="7"/>
        <v>1305248</v>
      </c>
      <c r="BV49" s="466">
        <f t="shared" si="7"/>
        <v>1176681</v>
      </c>
      <c r="BW49" s="466">
        <f t="shared" si="7"/>
        <v>999786</v>
      </c>
      <c r="BX49" s="466">
        <f t="shared" si="7"/>
        <v>2017652</v>
      </c>
      <c r="BY49" s="466">
        <f t="shared" si="7"/>
        <v>3147554</v>
      </c>
      <c r="BZ49" s="466">
        <f t="shared" si="7"/>
        <v>3290049</v>
      </c>
      <c r="CA49" s="466">
        <f t="shared" si="7"/>
        <v>2750615</v>
      </c>
      <c r="CB49" s="466">
        <f t="shared" si="7"/>
        <v>2602859</v>
      </c>
      <c r="CC49" s="466">
        <f t="shared" si="7"/>
        <v>2651332</v>
      </c>
      <c r="CD49" s="466">
        <f t="shared" si="7"/>
        <v>4000679</v>
      </c>
      <c r="CE49" s="466">
        <f t="shared" si="7"/>
        <v>6630004</v>
      </c>
      <c r="CF49" s="466">
        <f t="shared" si="7"/>
        <v>6913999</v>
      </c>
      <c r="CG49" s="466">
        <f t="shared" si="7"/>
        <v>4054405</v>
      </c>
      <c r="CH49" s="466">
        <f t="shared" si="7"/>
        <v>609121.12000000011</v>
      </c>
      <c r="CI49" s="466">
        <f t="shared" si="7"/>
        <v>4017973</v>
      </c>
      <c r="CJ49" s="466">
        <f t="shared" si="7"/>
        <v>5525205</v>
      </c>
      <c r="CK49" s="466">
        <f t="shared" si="7"/>
        <v>6118141</v>
      </c>
      <c r="CL49" s="466">
        <f t="shared" si="7"/>
        <v>6016571</v>
      </c>
      <c r="CM49" s="466">
        <f t="shared" si="7"/>
        <v>5737478</v>
      </c>
      <c r="CN49" s="466">
        <f t="shared" si="7"/>
        <v>5202279</v>
      </c>
      <c r="CO49" s="466">
        <f t="shared" si="7"/>
        <v>5294422</v>
      </c>
      <c r="CP49" s="466">
        <f t="shared" si="7"/>
        <v>7463022</v>
      </c>
      <c r="CQ49" s="466">
        <f t="shared" si="7"/>
        <v>10719166</v>
      </c>
      <c r="CR49" s="466">
        <f t="shared" si="7"/>
        <v>10380136</v>
      </c>
      <c r="CS49" s="466">
        <f t="shared" si="7"/>
        <v>6911984</v>
      </c>
      <c r="CT49" s="466">
        <f t="shared" si="7"/>
        <v>5151208</v>
      </c>
      <c r="CU49" s="466">
        <f t="shared" si="7"/>
        <v>6629289</v>
      </c>
      <c r="CV49" s="466">
        <f t="shared" si="7"/>
        <v>8172976</v>
      </c>
      <c r="CW49" s="466">
        <f t="shared" si="7"/>
        <v>8832844</v>
      </c>
      <c r="CX49" s="466">
        <f t="shared" si="7"/>
        <v>8580092</v>
      </c>
      <c r="CY49" s="466">
        <f t="shared" si="7"/>
        <v>8322188</v>
      </c>
      <c r="CZ49" s="466">
        <f t="shared" si="7"/>
        <v>7819372</v>
      </c>
      <c r="DA49" s="466">
        <f t="shared" si="7"/>
        <v>7155128</v>
      </c>
      <c r="DB49" s="466">
        <f t="shared" si="7"/>
        <v>9996704</v>
      </c>
      <c r="DC49" s="466">
        <f t="shared" si="7"/>
        <v>12654896</v>
      </c>
      <c r="DD49" s="466">
        <f t="shared" si="7"/>
        <v>12477518</v>
      </c>
      <c r="DE49" s="466">
        <f t="shared" si="7"/>
        <v>7876044</v>
      </c>
      <c r="DF49" s="466">
        <f t="shared" si="7"/>
        <v>323161.5</v>
      </c>
      <c r="DG49" s="466">
        <f t="shared" si="7"/>
        <v>7642722</v>
      </c>
      <c r="DH49" s="466">
        <f t="shared" si="7"/>
        <v>9128282</v>
      </c>
      <c r="DI49" s="466">
        <f t="shared" si="7"/>
        <v>9335608</v>
      </c>
      <c r="DJ49" s="466">
        <f t="shared" si="7"/>
        <v>8381176</v>
      </c>
      <c r="DK49" s="466">
        <f t="shared" si="7"/>
        <v>8540256</v>
      </c>
      <c r="DL49" s="466">
        <f t="shared" si="7"/>
        <v>7395864</v>
      </c>
      <c r="DM49" s="466">
        <f t="shared" ref="DM49:FX49" si="8">+DM19-DM3</f>
        <v>7464862</v>
      </c>
      <c r="DN49" s="466">
        <f t="shared" si="8"/>
        <v>10393822</v>
      </c>
      <c r="DO49" s="466">
        <f t="shared" si="8"/>
        <v>12148586</v>
      </c>
      <c r="DP49" s="466">
        <f t="shared" si="8"/>
        <v>12526220</v>
      </c>
      <c r="DQ49" s="466">
        <f t="shared" si="8"/>
        <v>8015752</v>
      </c>
      <c r="DR49" s="466">
        <f t="shared" si="8"/>
        <v>5905843</v>
      </c>
      <c r="DS49" s="466">
        <f t="shared" si="8"/>
        <v>7910486</v>
      </c>
      <c r="DT49" s="466">
        <f t="shared" si="8"/>
        <v>8846836</v>
      </c>
      <c r="DU49" s="466">
        <f t="shared" si="8"/>
        <v>9072160</v>
      </c>
      <c r="DV49" s="466">
        <f t="shared" si="8"/>
        <v>8230234</v>
      </c>
      <c r="DW49" s="466">
        <f t="shared" si="8"/>
        <v>8430888</v>
      </c>
      <c r="DX49" s="466">
        <f t="shared" si="8"/>
        <v>7078172</v>
      </c>
      <c r="DY49" s="466">
        <f t="shared" si="8"/>
        <v>7972454</v>
      </c>
      <c r="DZ49" s="466">
        <f t="shared" si="8"/>
        <v>9688292</v>
      </c>
      <c r="EA49" s="466">
        <f t="shared" si="8"/>
        <v>11722416</v>
      </c>
      <c r="EB49" s="466">
        <f t="shared" si="8"/>
        <v>12305746</v>
      </c>
      <c r="EC49" s="466">
        <f t="shared" si="8"/>
        <v>7490932</v>
      </c>
      <c r="ED49" s="466">
        <f t="shared" si="8"/>
        <v>1659619.5</v>
      </c>
      <c r="EE49" s="466">
        <f t="shared" si="8"/>
        <v>4572532</v>
      </c>
      <c r="EF49" s="466">
        <f t="shared" si="8"/>
        <v>8053890</v>
      </c>
      <c r="EG49" s="466">
        <f t="shared" si="8"/>
        <v>8980782</v>
      </c>
      <c r="EH49" s="466">
        <f t="shared" si="8"/>
        <v>8969940</v>
      </c>
      <c r="EI49" s="466">
        <f t="shared" si="8"/>
        <v>7947536</v>
      </c>
      <c r="EJ49" s="466">
        <f t="shared" si="8"/>
        <v>7433256</v>
      </c>
      <c r="EK49" s="466">
        <f t="shared" si="8"/>
        <v>7551878</v>
      </c>
      <c r="EL49" s="466">
        <f t="shared" si="8"/>
        <v>9190630</v>
      </c>
      <c r="EM49" s="466">
        <f t="shared" si="8"/>
        <v>12665704</v>
      </c>
      <c r="EN49" s="466">
        <f t="shared" si="8"/>
        <v>12493376</v>
      </c>
      <c r="EO49" s="466">
        <f t="shared" si="8"/>
        <v>8131252</v>
      </c>
      <c r="EP49" s="466">
        <f t="shared" si="8"/>
        <v>5981217</v>
      </c>
      <c r="EQ49" s="466">
        <f t="shared" si="8"/>
        <v>7009294</v>
      </c>
      <c r="ER49" s="466">
        <f t="shared" si="8"/>
        <v>8724116</v>
      </c>
      <c r="ES49" s="466">
        <f t="shared" si="8"/>
        <v>9216680</v>
      </c>
      <c r="ET49" s="466">
        <f t="shared" si="8"/>
        <v>8321050</v>
      </c>
      <c r="EU49" s="466">
        <f t="shared" si="8"/>
        <v>7701768</v>
      </c>
      <c r="EV49" s="466">
        <f t="shared" si="8"/>
        <v>7267752</v>
      </c>
      <c r="EW49" s="466">
        <f t="shared" si="8"/>
        <v>7003600</v>
      </c>
      <c r="EX49" s="466">
        <f t="shared" si="8"/>
        <v>8856854</v>
      </c>
      <c r="EY49" s="466">
        <f t="shared" si="8"/>
        <v>12199180</v>
      </c>
      <c r="EZ49" s="466">
        <f t="shared" si="8"/>
        <v>11994502</v>
      </c>
      <c r="FA49" s="466">
        <f t="shared" si="8"/>
        <v>8398962</v>
      </c>
      <c r="FB49" s="466">
        <f t="shared" si="8"/>
        <v>903389.75</v>
      </c>
      <c r="FC49" s="466">
        <f t="shared" si="8"/>
        <v>1513164</v>
      </c>
      <c r="FD49" s="466">
        <f t="shared" si="8"/>
        <v>8924282</v>
      </c>
      <c r="FE49" s="466">
        <f t="shared" si="8"/>
        <v>8116054</v>
      </c>
      <c r="FF49" s="466">
        <f t="shared" si="8"/>
        <v>7698970</v>
      </c>
      <c r="FG49" s="466">
        <f t="shared" si="8"/>
        <v>7598914</v>
      </c>
      <c r="FH49" s="466">
        <f t="shared" si="8"/>
        <v>6630934</v>
      </c>
      <c r="FI49" s="466">
        <f t="shared" si="8"/>
        <v>6508404</v>
      </c>
      <c r="FJ49" s="466">
        <f t="shared" si="8"/>
        <v>9313958</v>
      </c>
      <c r="FK49" s="466">
        <f t="shared" si="8"/>
        <v>12154878</v>
      </c>
      <c r="FL49" s="466">
        <f t="shared" si="8"/>
        <v>11502556</v>
      </c>
      <c r="FM49" s="466">
        <f t="shared" si="8"/>
        <v>7939738</v>
      </c>
      <c r="FN49" s="466">
        <f t="shared" si="8"/>
        <v>5230639</v>
      </c>
      <c r="FO49" s="466">
        <f t="shared" si="8"/>
        <v>6358726</v>
      </c>
      <c r="FP49" s="466">
        <f t="shared" si="8"/>
        <v>8554834</v>
      </c>
      <c r="FQ49" s="466">
        <f t="shared" si="8"/>
        <v>8061442</v>
      </c>
      <c r="FR49" s="466">
        <f t="shared" si="8"/>
        <v>7737472</v>
      </c>
      <c r="FS49" s="466">
        <f t="shared" si="8"/>
        <v>1479335</v>
      </c>
      <c r="FT49" s="466">
        <f t="shared" si="8"/>
        <v>6182736</v>
      </c>
      <c r="FU49" s="466">
        <f t="shared" si="8"/>
        <v>6558318</v>
      </c>
      <c r="FV49" s="466">
        <f t="shared" si="8"/>
        <v>9580662</v>
      </c>
      <c r="FW49" s="466">
        <f t="shared" si="8"/>
        <v>11429972</v>
      </c>
      <c r="FX49" s="466">
        <f t="shared" si="8"/>
        <v>11364312</v>
      </c>
      <c r="FY49" s="466">
        <f t="shared" ref="FY49:GB49" si="9">+FY19-FY3</f>
        <v>7557818</v>
      </c>
      <c r="FZ49" s="466">
        <f t="shared" si="9"/>
        <v>6641186</v>
      </c>
      <c r="GA49" s="466">
        <f t="shared" si="9"/>
        <v>6897786</v>
      </c>
      <c r="GB49" s="466">
        <f t="shared" si="9"/>
        <v>8740482</v>
      </c>
    </row>
    <row r="50" spans="1:184">
      <c r="B50" s="486"/>
      <c r="C50" s="475" t="s">
        <v>2</v>
      </c>
      <c r="D50" s="478" t="s">
        <v>176</v>
      </c>
      <c r="E50" s="467">
        <f t="shared" ref="E50:AZ50" si="10">+E20-E4</f>
        <v>126388.25</v>
      </c>
      <c r="F50" s="467">
        <f t="shared" si="10"/>
        <v>35887.25</v>
      </c>
      <c r="G50" s="467">
        <f t="shared" si="10"/>
        <v>-168551.25</v>
      </c>
      <c r="H50" s="467">
        <f t="shared" si="10"/>
        <v>-141718.25</v>
      </c>
      <c r="I50" s="467">
        <f t="shared" si="10"/>
        <v>-248374</v>
      </c>
      <c r="J50" s="467">
        <f t="shared" si="10"/>
        <v>-147776.75</v>
      </c>
      <c r="K50" s="467">
        <f t="shared" si="10"/>
        <v>467705.25</v>
      </c>
      <c r="L50" s="467">
        <f t="shared" si="10"/>
        <v>173350</v>
      </c>
      <c r="M50" s="467">
        <f t="shared" si="10"/>
        <v>-236616</v>
      </c>
      <c r="N50" s="467">
        <f t="shared" si="10"/>
        <v>-266791</v>
      </c>
      <c r="O50" s="467">
        <f t="shared" si="10"/>
        <v>-273561.5</v>
      </c>
      <c r="P50" s="467">
        <f t="shared" si="10"/>
        <v>-80267.75</v>
      </c>
      <c r="Q50" s="467">
        <f t="shared" si="10"/>
        <v>332203</v>
      </c>
      <c r="R50" s="467">
        <f t="shared" si="10"/>
        <v>272889.5</v>
      </c>
      <c r="S50" s="467">
        <f t="shared" si="10"/>
        <v>-41978</v>
      </c>
      <c r="T50" s="467">
        <f t="shared" si="10"/>
        <v>17565.25</v>
      </c>
      <c r="U50" s="467">
        <f t="shared" si="10"/>
        <v>-127616</v>
      </c>
      <c r="V50" s="467">
        <f t="shared" si="10"/>
        <v>58698.5</v>
      </c>
      <c r="W50" s="467">
        <f t="shared" si="10"/>
        <v>439539.5</v>
      </c>
      <c r="X50" s="467">
        <f t="shared" si="10"/>
        <v>418161.25</v>
      </c>
      <c r="Y50" s="467">
        <f t="shared" si="10"/>
        <v>-179058</v>
      </c>
      <c r="Z50" s="467">
        <f t="shared" si="10"/>
        <v>-201648</v>
      </c>
      <c r="AA50" s="467">
        <f t="shared" si="10"/>
        <v>-227632.5</v>
      </c>
      <c r="AB50" s="467">
        <f t="shared" si="10"/>
        <v>-4387.25</v>
      </c>
      <c r="AC50" s="467">
        <f t="shared" si="10"/>
        <v>132678</v>
      </c>
      <c r="AD50" s="467">
        <f t="shared" si="10"/>
        <v>157934</v>
      </c>
      <c r="AE50" s="467">
        <f t="shared" si="10"/>
        <v>-69536.25</v>
      </c>
      <c r="AF50" s="467">
        <f t="shared" si="10"/>
        <v>-171880.25</v>
      </c>
      <c r="AG50" s="467">
        <f t="shared" si="10"/>
        <v>-264807.5</v>
      </c>
      <c r="AH50" s="467">
        <f t="shared" si="10"/>
        <v>31976.75</v>
      </c>
      <c r="AI50" s="467">
        <f t="shared" si="10"/>
        <v>349158.75</v>
      </c>
      <c r="AJ50" s="467">
        <f t="shared" si="10"/>
        <v>277372.25</v>
      </c>
      <c r="AK50" s="467">
        <f t="shared" si="10"/>
        <v>-235039.25</v>
      </c>
      <c r="AL50" s="467">
        <f t="shared" si="10"/>
        <v>-270075.25</v>
      </c>
      <c r="AM50" s="467">
        <f t="shared" si="10"/>
        <v>-226995.25</v>
      </c>
      <c r="AN50" s="467">
        <f t="shared" si="10"/>
        <v>-165350.75</v>
      </c>
      <c r="AO50" s="467">
        <f t="shared" si="10"/>
        <v>239526.25</v>
      </c>
      <c r="AP50" s="467">
        <f t="shared" si="10"/>
        <v>306676.75</v>
      </c>
      <c r="AQ50" s="467">
        <f t="shared" si="10"/>
        <v>1736</v>
      </c>
      <c r="AR50" s="467">
        <f t="shared" si="10"/>
        <v>-55221.879999999888</v>
      </c>
      <c r="AS50" s="467">
        <f t="shared" si="10"/>
        <v>-131678.25</v>
      </c>
      <c r="AT50" s="467">
        <f t="shared" si="10"/>
        <v>178242.25</v>
      </c>
      <c r="AU50" s="467">
        <f t="shared" si="10"/>
        <v>407938.5</v>
      </c>
      <c r="AV50" s="467">
        <f t="shared" si="10"/>
        <v>489657</v>
      </c>
      <c r="AW50" s="467">
        <f t="shared" si="10"/>
        <v>-129128.5</v>
      </c>
      <c r="AX50" s="467">
        <f t="shared" si="10"/>
        <v>-221622.5</v>
      </c>
      <c r="AY50" s="467">
        <f t="shared" si="10"/>
        <v>-138896</v>
      </c>
      <c r="AZ50" s="467">
        <f t="shared" si="10"/>
        <v>-102647</v>
      </c>
      <c r="BA50" s="467">
        <f t="shared" ref="BA50:DL50" si="11">+BA20-BA4</f>
        <v>253784.5</v>
      </c>
      <c r="BB50" s="467">
        <f t="shared" si="11"/>
        <v>264357.5</v>
      </c>
      <c r="BC50" s="467">
        <f t="shared" si="11"/>
        <v>-7527</v>
      </c>
      <c r="BD50" s="467">
        <f t="shared" si="11"/>
        <v>-142109.25</v>
      </c>
      <c r="BE50" s="467">
        <f t="shared" si="11"/>
        <v>-240982.25</v>
      </c>
      <c r="BF50" s="467">
        <f t="shared" si="11"/>
        <v>168478.5</v>
      </c>
      <c r="BG50" s="467">
        <f t="shared" si="11"/>
        <v>424008.5</v>
      </c>
      <c r="BH50" s="467">
        <f t="shared" si="11"/>
        <v>513626</v>
      </c>
      <c r="BI50" s="467">
        <f t="shared" si="11"/>
        <v>-261931.5</v>
      </c>
      <c r="BJ50" s="467">
        <f t="shared" si="11"/>
        <v>-274941.75</v>
      </c>
      <c r="BK50" s="467">
        <f t="shared" si="11"/>
        <v>-195298.5</v>
      </c>
      <c r="BL50" s="467">
        <f t="shared" si="11"/>
        <v>-91296.75</v>
      </c>
      <c r="BM50" s="467">
        <f t="shared" si="11"/>
        <v>367384</v>
      </c>
      <c r="BN50" s="467">
        <f t="shared" si="11"/>
        <v>387462.75</v>
      </c>
      <c r="BO50" s="467">
        <f t="shared" si="11"/>
        <v>71426.75</v>
      </c>
      <c r="BP50" s="467">
        <f t="shared" si="11"/>
        <v>-3066.5600000000559</v>
      </c>
      <c r="BQ50" s="467">
        <f t="shared" si="11"/>
        <v>-79357.25</v>
      </c>
      <c r="BR50" s="467">
        <f t="shared" si="11"/>
        <v>299073.75</v>
      </c>
      <c r="BS50" s="467">
        <f t="shared" si="11"/>
        <v>727526</v>
      </c>
      <c r="BT50" s="467">
        <f t="shared" si="11"/>
        <v>794136.5</v>
      </c>
      <c r="BU50" s="467">
        <f t="shared" si="11"/>
        <v>12753.75</v>
      </c>
      <c r="BV50" s="467">
        <f t="shared" si="11"/>
        <v>-56494.25</v>
      </c>
      <c r="BW50" s="467">
        <f t="shared" si="11"/>
        <v>69470.5</v>
      </c>
      <c r="BX50" s="467">
        <f t="shared" si="11"/>
        <v>228628.25</v>
      </c>
      <c r="BY50" s="467">
        <f t="shared" si="11"/>
        <v>681484</v>
      </c>
      <c r="BZ50" s="467">
        <f t="shared" si="11"/>
        <v>708219.25</v>
      </c>
      <c r="CA50" s="467">
        <f t="shared" si="11"/>
        <v>556267</v>
      </c>
      <c r="CB50" s="467">
        <f t="shared" si="11"/>
        <v>513792.25</v>
      </c>
      <c r="CC50" s="467">
        <f t="shared" si="11"/>
        <v>489875.5</v>
      </c>
      <c r="CD50" s="467">
        <f t="shared" si="11"/>
        <v>1010280</v>
      </c>
      <c r="CE50" s="467">
        <f t="shared" si="11"/>
        <v>1912747</v>
      </c>
      <c r="CF50" s="467">
        <f t="shared" si="11"/>
        <v>1975712</v>
      </c>
      <c r="CG50" s="467">
        <f t="shared" si="11"/>
        <v>931684</v>
      </c>
      <c r="CH50" s="467">
        <f t="shared" si="11"/>
        <v>989265.5</v>
      </c>
      <c r="CI50" s="467">
        <f t="shared" si="11"/>
        <v>1099129</v>
      </c>
      <c r="CJ50" s="467">
        <f t="shared" si="11"/>
        <v>1511802.5</v>
      </c>
      <c r="CK50" s="467">
        <f t="shared" si="11"/>
        <v>1687211.5</v>
      </c>
      <c r="CL50" s="467">
        <f t="shared" si="11"/>
        <v>1683261</v>
      </c>
      <c r="CM50" s="467">
        <f t="shared" si="11"/>
        <v>1550105.5</v>
      </c>
      <c r="CN50" s="467">
        <f t="shared" si="11"/>
        <v>770280.5</v>
      </c>
      <c r="CO50" s="467">
        <f t="shared" si="11"/>
        <v>1033214.25</v>
      </c>
      <c r="CP50" s="467">
        <f t="shared" si="11"/>
        <v>2193113</v>
      </c>
      <c r="CQ50" s="467">
        <f t="shared" si="11"/>
        <v>3261803.5</v>
      </c>
      <c r="CR50" s="467">
        <f t="shared" si="11"/>
        <v>3198876</v>
      </c>
      <c r="CS50" s="467">
        <f t="shared" si="11"/>
        <v>1990562.5</v>
      </c>
      <c r="CT50" s="467">
        <f t="shared" si="11"/>
        <v>1896328</v>
      </c>
      <c r="CU50" s="467">
        <f t="shared" si="11"/>
        <v>1862954</v>
      </c>
      <c r="CV50" s="467">
        <f t="shared" si="11"/>
        <v>2483944.5</v>
      </c>
      <c r="CW50" s="467">
        <f t="shared" si="11"/>
        <v>2635113.0000000005</v>
      </c>
      <c r="CX50" s="467">
        <f t="shared" si="11"/>
        <v>2604362.5</v>
      </c>
      <c r="CY50" s="467">
        <f t="shared" si="11"/>
        <v>1536622.75</v>
      </c>
      <c r="CZ50" s="467">
        <f t="shared" si="11"/>
        <v>988619</v>
      </c>
      <c r="DA50" s="467">
        <f t="shared" si="11"/>
        <v>2148940</v>
      </c>
      <c r="DB50" s="467">
        <f t="shared" si="11"/>
        <v>3079626</v>
      </c>
      <c r="DC50" s="467">
        <f t="shared" si="11"/>
        <v>4049222.4999999995</v>
      </c>
      <c r="DD50" s="467">
        <f t="shared" si="11"/>
        <v>3909443.9999999995</v>
      </c>
      <c r="DE50" s="467">
        <f t="shared" si="11"/>
        <v>2392045.5</v>
      </c>
      <c r="DF50" s="467">
        <f t="shared" si="11"/>
        <v>2021187.5</v>
      </c>
      <c r="DG50" s="467">
        <f t="shared" si="11"/>
        <v>2222050.5</v>
      </c>
      <c r="DH50" s="467">
        <f t="shared" si="11"/>
        <v>2707680.4999999995</v>
      </c>
      <c r="DI50" s="467">
        <f t="shared" si="11"/>
        <v>2757916.5</v>
      </c>
      <c r="DJ50" s="467">
        <f t="shared" si="11"/>
        <v>2646207</v>
      </c>
      <c r="DK50" s="467">
        <f t="shared" si="11"/>
        <v>2373132</v>
      </c>
      <c r="DL50" s="467">
        <f t="shared" si="11"/>
        <v>2095617.5</v>
      </c>
      <c r="DM50" s="467">
        <f t="shared" ref="DM50:FX50" si="12">+DM20-DM4</f>
        <v>561261.5</v>
      </c>
      <c r="DN50" s="467">
        <f t="shared" si="12"/>
        <v>3074426.0000000005</v>
      </c>
      <c r="DO50" s="467">
        <f t="shared" si="12"/>
        <v>3998324.5</v>
      </c>
      <c r="DP50" s="467">
        <f t="shared" si="12"/>
        <v>3837491</v>
      </c>
      <c r="DQ50" s="467">
        <f t="shared" si="12"/>
        <v>2414590.5</v>
      </c>
      <c r="DR50" s="467">
        <f t="shared" si="12"/>
        <v>2123283</v>
      </c>
      <c r="DS50" s="467">
        <f t="shared" si="12"/>
        <v>2397327.5</v>
      </c>
      <c r="DT50" s="467">
        <f t="shared" si="12"/>
        <v>2681061.5</v>
      </c>
      <c r="DU50" s="467">
        <f t="shared" si="12"/>
        <v>2709563.5</v>
      </c>
      <c r="DV50" s="467">
        <f t="shared" si="12"/>
        <v>2542472.5</v>
      </c>
      <c r="DW50" s="467">
        <f t="shared" si="12"/>
        <v>2454752.5</v>
      </c>
      <c r="DX50" s="467">
        <f t="shared" si="12"/>
        <v>2003776.5</v>
      </c>
      <c r="DY50" s="467">
        <f t="shared" si="12"/>
        <v>2101152</v>
      </c>
      <c r="DZ50" s="467">
        <f t="shared" si="12"/>
        <v>3073926.5</v>
      </c>
      <c r="EA50" s="467">
        <f t="shared" si="12"/>
        <v>3689218.5</v>
      </c>
      <c r="EB50" s="467">
        <f t="shared" si="12"/>
        <v>3753285.5</v>
      </c>
      <c r="EC50" s="467">
        <f t="shared" si="12"/>
        <v>2272543.5</v>
      </c>
      <c r="ED50" s="467">
        <f t="shared" si="12"/>
        <v>2112238.5</v>
      </c>
      <c r="EE50" s="467">
        <f t="shared" si="12"/>
        <v>2012703</v>
      </c>
      <c r="EF50" s="467">
        <f t="shared" si="12"/>
        <v>2501740.5</v>
      </c>
      <c r="EG50" s="467">
        <f t="shared" si="12"/>
        <v>2673325.5</v>
      </c>
      <c r="EH50" s="467">
        <f t="shared" si="12"/>
        <v>2596503</v>
      </c>
      <c r="EI50" s="467">
        <f t="shared" si="12"/>
        <v>2307333.5</v>
      </c>
      <c r="EJ50" s="467">
        <f t="shared" si="12"/>
        <v>868679</v>
      </c>
      <c r="EK50" s="467">
        <f t="shared" si="12"/>
        <v>1798548</v>
      </c>
      <c r="EL50" s="467">
        <f t="shared" si="12"/>
        <v>2661788</v>
      </c>
      <c r="EM50" s="467">
        <f t="shared" si="12"/>
        <v>3824274</v>
      </c>
      <c r="EN50" s="467">
        <f t="shared" si="12"/>
        <v>3988378</v>
      </c>
      <c r="EO50" s="467">
        <f t="shared" si="12"/>
        <v>2478654</v>
      </c>
      <c r="EP50" s="467">
        <f t="shared" si="12"/>
        <v>2160424</v>
      </c>
      <c r="EQ50" s="467">
        <f t="shared" si="12"/>
        <v>1981814</v>
      </c>
      <c r="ER50" s="467">
        <f t="shared" si="12"/>
        <v>2629755</v>
      </c>
      <c r="ES50" s="467">
        <f t="shared" si="12"/>
        <v>2655558</v>
      </c>
      <c r="ET50" s="467">
        <f t="shared" si="12"/>
        <v>2361442</v>
      </c>
      <c r="EU50" s="467">
        <f t="shared" si="12"/>
        <v>2060715</v>
      </c>
      <c r="EV50" s="467">
        <f t="shared" si="12"/>
        <v>1974352</v>
      </c>
      <c r="EW50" s="467">
        <f t="shared" si="12"/>
        <v>1872786</v>
      </c>
      <c r="EX50" s="467">
        <f t="shared" si="12"/>
        <v>2722882.5</v>
      </c>
      <c r="EY50" s="467">
        <f t="shared" si="12"/>
        <v>3909362</v>
      </c>
      <c r="EZ50" s="467">
        <f t="shared" si="12"/>
        <v>3796059</v>
      </c>
      <c r="FA50" s="467">
        <f t="shared" si="12"/>
        <v>2268348</v>
      </c>
      <c r="FB50" s="467">
        <f t="shared" si="12"/>
        <v>2146877</v>
      </c>
      <c r="FC50" s="467">
        <f t="shared" si="12"/>
        <v>1776381.5</v>
      </c>
      <c r="FD50" s="467">
        <f t="shared" si="12"/>
        <v>2590012</v>
      </c>
      <c r="FE50" s="467">
        <f t="shared" si="12"/>
        <v>2185807</v>
      </c>
      <c r="FF50" s="467">
        <f t="shared" si="12"/>
        <v>2138558.5</v>
      </c>
      <c r="FG50" s="467">
        <f t="shared" si="12"/>
        <v>2010369</v>
      </c>
      <c r="FH50" s="467">
        <f t="shared" si="12"/>
        <v>207798.12</v>
      </c>
      <c r="FI50" s="467">
        <f t="shared" si="12"/>
        <v>246766.37999999989</v>
      </c>
      <c r="FJ50" s="467">
        <f t="shared" si="12"/>
        <v>2446360.5</v>
      </c>
      <c r="FK50" s="467">
        <f t="shared" si="12"/>
        <v>3692475</v>
      </c>
      <c r="FL50" s="467">
        <f t="shared" si="12"/>
        <v>3412021</v>
      </c>
      <c r="FM50" s="467">
        <f t="shared" si="12"/>
        <v>1959936.5</v>
      </c>
      <c r="FN50" s="467">
        <f t="shared" si="12"/>
        <v>1768675.5</v>
      </c>
      <c r="FO50" s="467">
        <f t="shared" si="12"/>
        <v>1621516.5</v>
      </c>
      <c r="FP50" s="467">
        <f t="shared" si="12"/>
        <v>2384814.5</v>
      </c>
      <c r="FQ50" s="467">
        <f t="shared" si="12"/>
        <v>2118947.5</v>
      </c>
      <c r="FR50" s="467">
        <f>+FR20-FR4</f>
        <v>2051946</v>
      </c>
      <c r="FS50" s="467">
        <f t="shared" si="12"/>
        <v>2094230</v>
      </c>
      <c r="FT50" s="467">
        <f t="shared" si="12"/>
        <v>1678354</v>
      </c>
      <c r="FU50" s="467">
        <f t="shared" si="12"/>
        <v>1674464.5</v>
      </c>
      <c r="FV50" s="467">
        <f t="shared" si="12"/>
        <v>2448740.5</v>
      </c>
      <c r="FW50" s="467">
        <f t="shared" si="12"/>
        <v>3340858</v>
      </c>
      <c r="FX50" s="467">
        <f t="shared" si="12"/>
        <v>3361221</v>
      </c>
      <c r="FY50" s="467">
        <f t="shared" ref="FY50:GB50" si="13">+FY20-FY4</f>
        <v>1912464</v>
      </c>
      <c r="FZ50" s="467">
        <f t="shared" si="13"/>
        <v>1823123</v>
      </c>
      <c r="GA50" s="467">
        <f t="shared" si="13"/>
        <v>1757443</v>
      </c>
      <c r="GB50" s="467">
        <f t="shared" si="13"/>
        <v>2452877.5</v>
      </c>
    </row>
    <row r="51" spans="1:184">
      <c r="B51" s="486"/>
      <c r="C51" s="475" t="s">
        <v>3</v>
      </c>
      <c r="D51" s="478" t="s">
        <v>176</v>
      </c>
      <c r="E51" s="467">
        <f t="shared" ref="E51:AZ51" si="14">+E21-E5</f>
        <v>12047.5</v>
      </c>
      <c r="F51" s="467">
        <f t="shared" si="14"/>
        <v>-64602.5</v>
      </c>
      <c r="G51" s="467">
        <f t="shared" si="14"/>
        <v>-232915</v>
      </c>
      <c r="H51" s="467">
        <f t="shared" si="14"/>
        <v>0</v>
      </c>
      <c r="I51" s="467">
        <f t="shared" si="14"/>
        <v>-183288</v>
      </c>
      <c r="J51" s="467">
        <f t="shared" si="14"/>
        <v>-206515.25</v>
      </c>
      <c r="K51" s="467">
        <f t="shared" si="14"/>
        <v>372617.25</v>
      </c>
      <c r="L51" s="467">
        <f t="shared" si="14"/>
        <v>103820.5</v>
      </c>
      <c r="M51" s="467">
        <f t="shared" si="14"/>
        <v>-271756.75</v>
      </c>
      <c r="N51" s="467">
        <f t="shared" si="14"/>
        <v>-327576.25</v>
      </c>
      <c r="O51" s="467">
        <f t="shared" si="14"/>
        <v>-375591.25</v>
      </c>
      <c r="P51" s="467">
        <f t="shared" si="14"/>
        <v>-136375.75</v>
      </c>
      <c r="Q51" s="467">
        <f t="shared" si="14"/>
        <v>274721</v>
      </c>
      <c r="R51" s="467">
        <f t="shared" si="14"/>
        <v>225682.25</v>
      </c>
      <c r="S51" s="467">
        <f t="shared" si="14"/>
        <v>-43745.25</v>
      </c>
      <c r="T51" s="467">
        <f t="shared" si="14"/>
        <v>-96476.5</v>
      </c>
      <c r="U51" s="467">
        <f t="shared" si="14"/>
        <v>-166829</v>
      </c>
      <c r="V51" s="467">
        <f t="shared" si="14"/>
        <v>2249.5</v>
      </c>
      <c r="W51" s="467">
        <f t="shared" si="14"/>
        <v>343622.5</v>
      </c>
      <c r="X51" s="467">
        <f t="shared" si="14"/>
        <v>315773</v>
      </c>
      <c r="Y51" s="467">
        <f t="shared" si="14"/>
        <v>-220858.25</v>
      </c>
      <c r="Z51" s="467">
        <f t="shared" si="14"/>
        <v>-299894</v>
      </c>
      <c r="AA51" s="467">
        <f t="shared" si="14"/>
        <v>-249339</v>
      </c>
      <c r="AB51" s="467">
        <f t="shared" si="14"/>
        <v>-60608.75</v>
      </c>
      <c r="AC51" s="467">
        <f t="shared" si="14"/>
        <v>82962.75</v>
      </c>
      <c r="AD51" s="467">
        <f t="shared" si="14"/>
        <v>123230.5</v>
      </c>
      <c r="AE51" s="467">
        <f t="shared" si="14"/>
        <v>-156188.5</v>
      </c>
      <c r="AF51" s="467">
        <f t="shared" si="14"/>
        <v>-265973</v>
      </c>
      <c r="AG51" s="467">
        <f t="shared" si="14"/>
        <v>-170054.75</v>
      </c>
      <c r="AH51" s="467">
        <f t="shared" si="14"/>
        <v>-50686.75</v>
      </c>
      <c r="AI51" s="467">
        <f t="shared" si="14"/>
        <v>252380.5</v>
      </c>
      <c r="AJ51" s="467">
        <f t="shared" si="14"/>
        <v>271756.75</v>
      </c>
      <c r="AK51" s="467">
        <f t="shared" si="14"/>
        <v>-306004.5</v>
      </c>
      <c r="AL51" s="467">
        <f t="shared" si="14"/>
        <v>-363143.75</v>
      </c>
      <c r="AM51" s="467">
        <f t="shared" si="14"/>
        <v>-278185.5</v>
      </c>
      <c r="AN51" s="467">
        <f t="shared" si="14"/>
        <v>-231292</v>
      </c>
      <c r="AO51" s="467">
        <f t="shared" si="14"/>
        <v>104966.5</v>
      </c>
      <c r="AP51" s="467">
        <f t="shared" si="14"/>
        <v>209436.75</v>
      </c>
      <c r="AQ51" s="467">
        <f t="shared" si="14"/>
        <v>-75086.25</v>
      </c>
      <c r="AR51" s="467">
        <f t="shared" si="14"/>
        <v>-168666.25</v>
      </c>
      <c r="AS51" s="467">
        <f t="shared" si="14"/>
        <v>-219235.75</v>
      </c>
      <c r="AT51" s="467">
        <f t="shared" si="14"/>
        <v>78664</v>
      </c>
      <c r="AU51" s="467">
        <f t="shared" si="14"/>
        <v>385224.25</v>
      </c>
      <c r="AV51" s="467">
        <f t="shared" si="14"/>
        <v>452496.75</v>
      </c>
      <c r="AW51" s="467">
        <f t="shared" si="14"/>
        <v>-275991.25</v>
      </c>
      <c r="AX51" s="467">
        <f t="shared" si="14"/>
        <v>-331795</v>
      </c>
      <c r="AY51" s="467">
        <f t="shared" si="14"/>
        <v>-223126.5</v>
      </c>
      <c r="AZ51" s="467">
        <f t="shared" si="14"/>
        <v>-199370.5</v>
      </c>
      <c r="BA51" s="467">
        <f t="shared" ref="BA51:DL51" si="15">+BA21-BA5</f>
        <v>223257.25</v>
      </c>
      <c r="BB51" s="467">
        <f t="shared" si="15"/>
        <v>240814.5</v>
      </c>
      <c r="BC51" s="467">
        <f t="shared" si="15"/>
        <v>-115735.25</v>
      </c>
      <c r="BD51" s="467">
        <f t="shared" si="15"/>
        <v>-119182.38</v>
      </c>
      <c r="BE51" s="467">
        <f t="shared" si="15"/>
        <v>-336477.5</v>
      </c>
      <c r="BF51" s="467">
        <f t="shared" si="15"/>
        <v>36995.5</v>
      </c>
      <c r="BG51" s="467">
        <f t="shared" si="15"/>
        <v>348202.5</v>
      </c>
      <c r="BH51" s="467">
        <f t="shared" si="15"/>
        <v>367330.75</v>
      </c>
      <c r="BI51" s="467">
        <f t="shared" si="15"/>
        <v>-321757.75</v>
      </c>
      <c r="BJ51" s="467">
        <f t="shared" si="15"/>
        <v>-337758.75</v>
      </c>
      <c r="BK51" s="467">
        <f t="shared" si="15"/>
        <v>-287605.25</v>
      </c>
      <c r="BL51" s="467">
        <f t="shared" si="15"/>
        <v>-194417.25</v>
      </c>
      <c r="BM51" s="467">
        <f t="shared" si="15"/>
        <v>248067.75</v>
      </c>
      <c r="BN51" s="467">
        <f t="shared" si="15"/>
        <v>322322.5</v>
      </c>
      <c r="BO51" s="467">
        <f t="shared" si="15"/>
        <v>-59085.75</v>
      </c>
      <c r="BP51" s="467">
        <f t="shared" si="15"/>
        <v>-131085</v>
      </c>
      <c r="BQ51" s="467">
        <f t="shared" si="15"/>
        <v>-157954.75</v>
      </c>
      <c r="BR51" s="467">
        <f t="shared" si="15"/>
        <v>217596.25</v>
      </c>
      <c r="BS51" s="467">
        <f t="shared" si="15"/>
        <v>604366</v>
      </c>
      <c r="BT51" s="467">
        <f t="shared" si="15"/>
        <v>702737.5</v>
      </c>
      <c r="BU51" s="467">
        <f t="shared" si="15"/>
        <v>-109639.5</v>
      </c>
      <c r="BV51" s="467">
        <f t="shared" si="15"/>
        <v>-153004.5</v>
      </c>
      <c r="BW51" s="467">
        <f t="shared" si="15"/>
        <v>-41421</v>
      </c>
      <c r="BX51" s="467">
        <f t="shared" si="15"/>
        <v>116283.75</v>
      </c>
      <c r="BY51" s="467">
        <f t="shared" si="15"/>
        <v>547270.5</v>
      </c>
      <c r="BZ51" s="467">
        <f t="shared" si="15"/>
        <v>625003.25</v>
      </c>
      <c r="CA51" s="467">
        <f t="shared" si="15"/>
        <v>407248.25</v>
      </c>
      <c r="CB51" s="467">
        <f t="shared" si="15"/>
        <v>250474</v>
      </c>
      <c r="CC51" s="467">
        <f t="shared" si="15"/>
        <v>102736.25</v>
      </c>
      <c r="CD51" s="467">
        <f t="shared" si="15"/>
        <v>824943</v>
      </c>
      <c r="CE51" s="467">
        <f t="shared" si="15"/>
        <v>1723657.5</v>
      </c>
      <c r="CF51" s="467">
        <f t="shared" si="15"/>
        <v>1859995</v>
      </c>
      <c r="CG51" s="467">
        <f t="shared" si="15"/>
        <v>845086</v>
      </c>
      <c r="CH51" s="467">
        <f t="shared" si="15"/>
        <v>834187</v>
      </c>
      <c r="CI51" s="467">
        <f t="shared" si="15"/>
        <v>966153</v>
      </c>
      <c r="CJ51" s="467">
        <f t="shared" si="15"/>
        <v>1315583</v>
      </c>
      <c r="CK51" s="467">
        <f t="shared" si="15"/>
        <v>1589579</v>
      </c>
      <c r="CL51" s="467">
        <f t="shared" si="15"/>
        <v>1500354</v>
      </c>
      <c r="CM51" s="467">
        <f t="shared" si="15"/>
        <v>1406950.5</v>
      </c>
      <c r="CN51" s="467">
        <f t="shared" si="15"/>
        <v>1221642.5</v>
      </c>
      <c r="CO51" s="467">
        <f t="shared" si="15"/>
        <v>1239119</v>
      </c>
      <c r="CP51" s="467">
        <f t="shared" si="15"/>
        <v>2043562</v>
      </c>
      <c r="CQ51" s="467">
        <f t="shared" si="15"/>
        <v>3117291</v>
      </c>
      <c r="CR51" s="467">
        <f t="shared" si="15"/>
        <v>3000522.5</v>
      </c>
      <c r="CS51" s="467">
        <f t="shared" si="15"/>
        <v>1900056.5</v>
      </c>
      <c r="CT51" s="467">
        <f t="shared" si="15"/>
        <v>1754326</v>
      </c>
      <c r="CU51" s="467">
        <f t="shared" si="15"/>
        <v>1774714</v>
      </c>
      <c r="CV51" s="467">
        <f t="shared" si="15"/>
        <v>2287802.5</v>
      </c>
      <c r="CW51" s="467">
        <f t="shared" si="15"/>
        <v>2476690.5</v>
      </c>
      <c r="CX51" s="467">
        <f t="shared" si="15"/>
        <v>2395400.5</v>
      </c>
      <c r="CY51" s="467">
        <f t="shared" si="15"/>
        <v>1040480.5</v>
      </c>
      <c r="CZ51" s="467">
        <f t="shared" si="15"/>
        <v>0</v>
      </c>
      <c r="DA51" s="467">
        <f t="shared" si="15"/>
        <v>1819848</v>
      </c>
      <c r="DB51" s="467">
        <f t="shared" si="15"/>
        <v>2988969.5</v>
      </c>
      <c r="DC51" s="467">
        <f t="shared" si="15"/>
        <v>3807339.5</v>
      </c>
      <c r="DD51" s="467">
        <f t="shared" si="15"/>
        <v>3894392.9999999995</v>
      </c>
      <c r="DE51" s="467">
        <f t="shared" si="15"/>
        <v>2179294</v>
      </c>
      <c r="DF51" s="467">
        <f t="shared" si="15"/>
        <v>1970157</v>
      </c>
      <c r="DG51" s="467">
        <f t="shared" si="15"/>
        <v>2109023.5</v>
      </c>
      <c r="DH51" s="467">
        <f t="shared" si="15"/>
        <v>2535592.5</v>
      </c>
      <c r="DI51" s="467">
        <f t="shared" si="15"/>
        <v>2627563</v>
      </c>
      <c r="DJ51" s="467">
        <f t="shared" si="15"/>
        <v>2403662.5</v>
      </c>
      <c r="DK51" s="467">
        <f t="shared" si="15"/>
        <v>2388250.5</v>
      </c>
      <c r="DL51" s="467">
        <f t="shared" si="15"/>
        <v>1964291</v>
      </c>
      <c r="DM51" s="467">
        <f t="shared" ref="DM51:FX51" si="16">+DM21-DM5</f>
        <v>1957392.9999999995</v>
      </c>
      <c r="DN51" s="467">
        <f t="shared" si="16"/>
        <v>2951334.9999999995</v>
      </c>
      <c r="DO51" s="467">
        <f t="shared" si="16"/>
        <v>3666169.5</v>
      </c>
      <c r="DP51" s="467">
        <f t="shared" si="16"/>
        <v>3816329</v>
      </c>
      <c r="DQ51" s="467">
        <f t="shared" si="16"/>
        <v>2410488</v>
      </c>
      <c r="DR51" s="467">
        <f t="shared" si="16"/>
        <v>2180568.5</v>
      </c>
      <c r="DS51" s="467">
        <f t="shared" si="16"/>
        <v>2191951</v>
      </c>
      <c r="DT51" s="467">
        <f t="shared" si="16"/>
        <v>2634030.5</v>
      </c>
      <c r="DU51" s="467">
        <f t="shared" si="16"/>
        <v>2706805</v>
      </c>
      <c r="DV51" s="467">
        <f t="shared" si="16"/>
        <v>2358332.5000000005</v>
      </c>
      <c r="DW51" s="467">
        <f t="shared" si="16"/>
        <v>2390655</v>
      </c>
      <c r="DX51" s="467">
        <f t="shared" si="16"/>
        <v>925181.5</v>
      </c>
      <c r="DY51" s="467">
        <f t="shared" si="16"/>
        <v>1591956.5</v>
      </c>
      <c r="DZ51" s="467">
        <f t="shared" si="16"/>
        <v>2856510.5</v>
      </c>
      <c r="EA51" s="467">
        <f t="shared" si="16"/>
        <v>3498633</v>
      </c>
      <c r="EB51" s="467">
        <f t="shared" si="16"/>
        <v>3551595</v>
      </c>
      <c r="EC51" s="467">
        <f t="shared" si="16"/>
        <v>2125170</v>
      </c>
      <c r="ED51" s="467">
        <f t="shared" si="16"/>
        <v>1964612.5</v>
      </c>
      <c r="EE51" s="467">
        <f t="shared" si="16"/>
        <v>1984244.5</v>
      </c>
      <c r="EF51" s="467">
        <f t="shared" si="16"/>
        <v>2161874</v>
      </c>
      <c r="EG51" s="467">
        <f t="shared" si="16"/>
        <v>2531218.5</v>
      </c>
      <c r="EH51" s="467">
        <f t="shared" si="16"/>
        <v>2384559.5</v>
      </c>
      <c r="EI51" s="467">
        <f t="shared" si="16"/>
        <v>2123231</v>
      </c>
      <c r="EJ51" s="467">
        <f t="shared" si="16"/>
        <v>2069880.5</v>
      </c>
      <c r="EK51" s="467">
        <f t="shared" si="16"/>
        <v>2075298</v>
      </c>
      <c r="EL51" s="467">
        <f t="shared" si="16"/>
        <v>2548047.5</v>
      </c>
      <c r="EM51" s="467">
        <f t="shared" si="16"/>
        <v>3594369</v>
      </c>
      <c r="EN51" s="467">
        <f t="shared" si="16"/>
        <v>3579349.5</v>
      </c>
      <c r="EO51" s="467">
        <f t="shared" si="16"/>
        <v>2308028</v>
      </c>
      <c r="EP51" s="467">
        <f t="shared" si="16"/>
        <v>2057082</v>
      </c>
      <c r="EQ51" s="467">
        <f t="shared" si="16"/>
        <v>1816001.5</v>
      </c>
      <c r="ER51" s="467">
        <f t="shared" si="16"/>
        <v>2396458.5</v>
      </c>
      <c r="ES51" s="467">
        <f t="shared" si="16"/>
        <v>2417527</v>
      </c>
      <c r="ET51" s="467">
        <f t="shared" si="16"/>
        <v>2138759.5</v>
      </c>
      <c r="EU51" s="467">
        <f t="shared" si="16"/>
        <v>1972855.5</v>
      </c>
      <c r="EV51" s="467">
        <f t="shared" si="16"/>
        <v>790768.25</v>
      </c>
      <c r="EW51" s="467">
        <f t="shared" si="16"/>
        <v>1525726</v>
      </c>
      <c r="EX51" s="467">
        <f t="shared" si="16"/>
        <v>2595636</v>
      </c>
      <c r="EY51" s="467">
        <f t="shared" si="16"/>
        <v>3719522</v>
      </c>
      <c r="EZ51" s="467">
        <f t="shared" si="16"/>
        <v>3479024</v>
      </c>
      <c r="FA51" s="467">
        <f t="shared" si="16"/>
        <v>2308761.5</v>
      </c>
      <c r="FB51" s="467">
        <f t="shared" si="16"/>
        <v>1979893</v>
      </c>
      <c r="FC51" s="467">
        <f t="shared" si="16"/>
        <v>1640110.5</v>
      </c>
      <c r="FD51" s="467">
        <f t="shared" si="16"/>
        <v>2349778</v>
      </c>
      <c r="FE51" s="467">
        <f t="shared" si="16"/>
        <v>2090684</v>
      </c>
      <c r="FF51" s="467">
        <f t="shared" si="16"/>
        <v>1809995</v>
      </c>
      <c r="FG51" s="467">
        <f t="shared" si="16"/>
        <v>1790004.5</v>
      </c>
      <c r="FH51" s="467">
        <f t="shared" si="16"/>
        <v>1652191.5</v>
      </c>
      <c r="FI51" s="467">
        <f t="shared" si="16"/>
        <v>1509096.5</v>
      </c>
      <c r="FJ51" s="467">
        <f t="shared" si="16"/>
        <v>2409901.5</v>
      </c>
      <c r="FK51" s="467">
        <f t="shared" si="16"/>
        <v>3554304</v>
      </c>
      <c r="FL51" s="467">
        <f t="shared" si="16"/>
        <v>3143933</v>
      </c>
      <c r="FM51" s="467">
        <f t="shared" si="16"/>
        <v>1904888</v>
      </c>
      <c r="FN51" s="467">
        <f t="shared" si="16"/>
        <v>1746267</v>
      </c>
      <c r="FO51" s="467">
        <f t="shared" si="16"/>
        <v>1516899</v>
      </c>
      <c r="FP51" s="467">
        <f t="shared" si="16"/>
        <v>2092548.5</v>
      </c>
      <c r="FQ51" s="467">
        <f t="shared" si="16"/>
        <v>2099495</v>
      </c>
      <c r="FR51" s="467">
        <f t="shared" si="16"/>
        <v>1838862</v>
      </c>
      <c r="FS51" s="467">
        <f t="shared" si="16"/>
        <v>1876564</v>
      </c>
      <c r="FT51" s="467">
        <f t="shared" si="16"/>
        <v>1640772</v>
      </c>
      <c r="FU51" s="467">
        <f t="shared" si="16"/>
        <v>356737.75</v>
      </c>
      <c r="FV51" s="467">
        <f t="shared" si="16"/>
        <v>2538449.5</v>
      </c>
      <c r="FW51" s="467">
        <f t="shared" si="16"/>
        <v>3057661</v>
      </c>
      <c r="FX51" s="467">
        <f t="shared" si="16"/>
        <v>3080346</v>
      </c>
      <c r="FY51" s="467">
        <f t="shared" ref="FY51:GB51" si="17">+FY21-FY5</f>
        <v>1752617</v>
      </c>
      <c r="FZ51" s="467">
        <f t="shared" si="17"/>
        <v>1560052</v>
      </c>
      <c r="GA51" s="467">
        <f t="shared" si="17"/>
        <v>1608680</v>
      </c>
      <c r="GB51" s="467">
        <f t="shared" si="17"/>
        <v>2157547.5</v>
      </c>
    </row>
    <row r="52" spans="1:184">
      <c r="B52" s="486"/>
      <c r="C52" s="475" t="s">
        <v>4</v>
      </c>
      <c r="D52" s="478" t="s">
        <v>176</v>
      </c>
      <c r="E52" s="467">
        <f t="shared" ref="E52:AZ52" si="18">+E22-E6</f>
        <v>578284.75</v>
      </c>
      <c r="F52" s="467">
        <f t="shared" si="18"/>
        <v>426305</v>
      </c>
      <c r="G52" s="467">
        <f t="shared" si="18"/>
        <v>327857.75</v>
      </c>
      <c r="H52" s="467">
        <f t="shared" si="18"/>
        <v>261830.25000000023</v>
      </c>
      <c r="I52" s="467">
        <f t="shared" si="18"/>
        <v>28836.060000000056</v>
      </c>
      <c r="J52" s="467">
        <f t="shared" si="18"/>
        <v>231364</v>
      </c>
      <c r="K52" s="467">
        <f t="shared" si="18"/>
        <v>821476.5</v>
      </c>
      <c r="L52" s="467">
        <f t="shared" si="18"/>
        <v>592620.75</v>
      </c>
      <c r="M52" s="467">
        <f t="shared" si="18"/>
        <v>336330</v>
      </c>
      <c r="N52" s="467">
        <f t="shared" si="18"/>
        <v>300772.25</v>
      </c>
      <c r="O52" s="467">
        <f t="shared" si="18"/>
        <v>250154</v>
      </c>
      <c r="P52" s="467">
        <f t="shared" si="18"/>
        <v>372976.5</v>
      </c>
      <c r="Q52" s="467">
        <f t="shared" si="18"/>
        <v>710294.75</v>
      </c>
      <c r="R52" s="467">
        <f t="shared" si="18"/>
        <v>575727.25</v>
      </c>
      <c r="S52" s="467">
        <f t="shared" si="18"/>
        <v>379760.75</v>
      </c>
      <c r="T52" s="467">
        <f t="shared" si="18"/>
        <v>368737</v>
      </c>
      <c r="U52" s="467">
        <f t="shared" si="18"/>
        <v>319633.5</v>
      </c>
      <c r="V52" s="467">
        <f t="shared" si="18"/>
        <v>350967.75</v>
      </c>
      <c r="W52" s="467">
        <f t="shared" si="18"/>
        <v>758149.25</v>
      </c>
      <c r="X52" s="467">
        <f t="shared" si="18"/>
        <v>670344.75</v>
      </c>
      <c r="Y52" s="467">
        <f t="shared" si="18"/>
        <v>337466.5</v>
      </c>
      <c r="Z52" s="467">
        <f t="shared" si="18"/>
        <v>297352.5</v>
      </c>
      <c r="AA52" s="467">
        <f t="shared" si="18"/>
        <v>279147.75</v>
      </c>
      <c r="AB52" s="467">
        <f t="shared" si="18"/>
        <v>358429.25</v>
      </c>
      <c r="AC52" s="467">
        <f t="shared" si="18"/>
        <v>533426.5</v>
      </c>
      <c r="AD52" s="467">
        <f t="shared" si="18"/>
        <v>554828.25</v>
      </c>
      <c r="AE52" s="467">
        <f t="shared" si="18"/>
        <v>361623</v>
      </c>
      <c r="AF52" s="467">
        <f t="shared" si="18"/>
        <v>254025.75</v>
      </c>
      <c r="AG52" s="467">
        <f t="shared" si="18"/>
        <v>183556.5</v>
      </c>
      <c r="AH52" s="467">
        <f t="shared" si="18"/>
        <v>364341</v>
      </c>
      <c r="AI52" s="467">
        <f t="shared" si="18"/>
        <v>730197.75</v>
      </c>
      <c r="AJ52" s="467">
        <f t="shared" si="18"/>
        <v>643130.25</v>
      </c>
      <c r="AK52" s="467">
        <f t="shared" si="18"/>
        <v>286551.75</v>
      </c>
      <c r="AL52" s="467">
        <f t="shared" si="18"/>
        <v>241619.25</v>
      </c>
      <c r="AM52" s="467">
        <f t="shared" si="18"/>
        <v>267319</v>
      </c>
      <c r="AN52" s="467">
        <f t="shared" si="18"/>
        <v>190126.5</v>
      </c>
      <c r="AO52" s="467">
        <f t="shared" si="18"/>
        <v>503688</v>
      </c>
      <c r="AP52" s="467">
        <f t="shared" si="18"/>
        <v>575043</v>
      </c>
      <c r="AQ52" s="467">
        <f t="shared" si="18"/>
        <v>391601</v>
      </c>
      <c r="AR52" s="467">
        <f t="shared" si="18"/>
        <v>228406.25</v>
      </c>
      <c r="AS52" s="467">
        <f t="shared" si="18"/>
        <v>7312.4399999999441</v>
      </c>
      <c r="AT52" s="467">
        <f t="shared" si="18"/>
        <v>433687.25</v>
      </c>
      <c r="AU52" s="467">
        <f t="shared" si="18"/>
        <v>678724.5</v>
      </c>
      <c r="AV52" s="467">
        <f t="shared" si="18"/>
        <v>786639.5</v>
      </c>
      <c r="AW52" s="467">
        <f t="shared" si="18"/>
        <v>282273</v>
      </c>
      <c r="AX52" s="467">
        <f t="shared" si="18"/>
        <v>199488.5</v>
      </c>
      <c r="AY52" s="467">
        <f t="shared" si="18"/>
        <v>238736</v>
      </c>
      <c r="AZ52" s="467">
        <f t="shared" si="18"/>
        <v>186294.25</v>
      </c>
      <c r="BA52" s="467">
        <f t="shared" ref="BA52:DL52" si="19">+BA22-BA6</f>
        <v>556078</v>
      </c>
      <c r="BB52" s="467">
        <f t="shared" si="19"/>
        <v>537176.75</v>
      </c>
      <c r="BC52" s="467">
        <f t="shared" si="19"/>
        <v>365167.75</v>
      </c>
      <c r="BD52" s="467">
        <f t="shared" si="19"/>
        <v>231774.75</v>
      </c>
      <c r="BE52" s="467">
        <f t="shared" si="19"/>
        <v>192495.75</v>
      </c>
      <c r="BF52" s="467">
        <f t="shared" si="19"/>
        <v>485724</v>
      </c>
      <c r="BG52" s="467">
        <f t="shared" si="19"/>
        <v>692041.75</v>
      </c>
      <c r="BH52" s="467">
        <f t="shared" si="19"/>
        <v>769153</v>
      </c>
      <c r="BI52" s="467">
        <f t="shared" si="19"/>
        <v>246602.5</v>
      </c>
      <c r="BJ52" s="467">
        <f t="shared" si="19"/>
        <v>243058.5</v>
      </c>
      <c r="BK52" s="467">
        <f t="shared" si="19"/>
        <v>247114.25</v>
      </c>
      <c r="BL52" s="467">
        <f t="shared" si="19"/>
        <v>194692.75</v>
      </c>
      <c r="BM52" s="467">
        <f t="shared" si="19"/>
        <v>633069.5</v>
      </c>
      <c r="BN52" s="467">
        <f t="shared" si="19"/>
        <v>634201.5</v>
      </c>
      <c r="BO52" s="467">
        <f t="shared" si="19"/>
        <v>428134.25</v>
      </c>
      <c r="BP52" s="467">
        <f t="shared" si="19"/>
        <v>366702.25</v>
      </c>
      <c r="BQ52" s="467">
        <f t="shared" si="19"/>
        <v>326892.5</v>
      </c>
      <c r="BR52" s="467">
        <f t="shared" si="19"/>
        <v>605692.5</v>
      </c>
      <c r="BS52" s="467">
        <f t="shared" si="19"/>
        <v>1019182</v>
      </c>
      <c r="BT52" s="467">
        <f t="shared" si="19"/>
        <v>1051089</v>
      </c>
      <c r="BU52" s="467">
        <f t="shared" si="19"/>
        <v>480492.5</v>
      </c>
      <c r="BV52" s="467">
        <f t="shared" si="19"/>
        <v>445181</v>
      </c>
      <c r="BW52" s="467">
        <f t="shared" si="19"/>
        <v>513486.25</v>
      </c>
      <c r="BX52" s="467">
        <f t="shared" si="19"/>
        <v>466950.75</v>
      </c>
      <c r="BY52" s="467">
        <f t="shared" si="19"/>
        <v>925303</v>
      </c>
      <c r="BZ52" s="467">
        <f t="shared" si="19"/>
        <v>976846.5</v>
      </c>
      <c r="CA52" s="467">
        <f t="shared" si="19"/>
        <v>885026</v>
      </c>
      <c r="CB52" s="467">
        <f t="shared" si="19"/>
        <v>156148.88</v>
      </c>
      <c r="CC52" s="467">
        <f t="shared" si="19"/>
        <v>157762.06000000006</v>
      </c>
      <c r="CD52" s="467">
        <f t="shared" si="19"/>
        <v>1167779.5</v>
      </c>
      <c r="CE52" s="467">
        <f t="shared" si="19"/>
        <v>2038355.5</v>
      </c>
      <c r="CF52" s="467">
        <f t="shared" si="19"/>
        <v>2211853.5</v>
      </c>
      <c r="CG52" s="467">
        <f t="shared" si="19"/>
        <v>1487013</v>
      </c>
      <c r="CH52" s="467">
        <f t="shared" si="19"/>
        <v>1487159.5</v>
      </c>
      <c r="CI52" s="467">
        <f t="shared" si="19"/>
        <v>1610028</v>
      </c>
      <c r="CJ52" s="467">
        <f t="shared" si="19"/>
        <v>1644019.5</v>
      </c>
      <c r="CK52" s="467">
        <f t="shared" si="19"/>
        <v>1982437</v>
      </c>
      <c r="CL52" s="467">
        <f t="shared" si="19"/>
        <v>1947152.5</v>
      </c>
      <c r="CM52" s="467">
        <f t="shared" si="19"/>
        <v>1909033</v>
      </c>
      <c r="CN52" s="467">
        <f t="shared" si="19"/>
        <v>1808710</v>
      </c>
      <c r="CO52" s="467">
        <f t="shared" si="19"/>
        <v>1808235.5</v>
      </c>
      <c r="CP52" s="467">
        <f t="shared" si="19"/>
        <v>2375661.5</v>
      </c>
      <c r="CQ52" s="467">
        <f t="shared" si="19"/>
        <v>3416139.5</v>
      </c>
      <c r="CR52" s="467">
        <f t="shared" si="19"/>
        <v>3286323</v>
      </c>
      <c r="CS52" s="467">
        <f t="shared" si="19"/>
        <v>2655797</v>
      </c>
      <c r="CT52" s="467">
        <f t="shared" si="19"/>
        <v>2622653.5</v>
      </c>
      <c r="CU52" s="467">
        <f t="shared" si="19"/>
        <v>2434006.5</v>
      </c>
      <c r="CV52" s="467">
        <f t="shared" si="19"/>
        <v>2591732.5</v>
      </c>
      <c r="CW52" s="467">
        <f t="shared" si="19"/>
        <v>2931586.5</v>
      </c>
      <c r="CX52" s="467">
        <f t="shared" si="19"/>
        <v>2820241.5</v>
      </c>
      <c r="CY52" s="467">
        <f t="shared" si="19"/>
        <v>2842756.5</v>
      </c>
      <c r="CZ52" s="467">
        <f t="shared" si="19"/>
        <v>2732843.5</v>
      </c>
      <c r="DA52" s="467">
        <f t="shared" si="19"/>
        <v>2675218</v>
      </c>
      <c r="DB52" s="467">
        <f t="shared" si="19"/>
        <v>3366330.5</v>
      </c>
      <c r="DC52" s="467">
        <f t="shared" si="19"/>
        <v>4326022</v>
      </c>
      <c r="DD52" s="467">
        <f t="shared" si="19"/>
        <v>4132370</v>
      </c>
      <c r="DE52" s="467">
        <f t="shared" si="19"/>
        <v>3053399</v>
      </c>
      <c r="DF52" s="467">
        <f t="shared" si="19"/>
        <v>2709295</v>
      </c>
      <c r="DG52" s="467">
        <f t="shared" si="19"/>
        <v>2779573.5</v>
      </c>
      <c r="DH52" s="467">
        <f t="shared" si="19"/>
        <v>2953730.5</v>
      </c>
      <c r="DI52" s="467">
        <f t="shared" si="19"/>
        <v>2918631</v>
      </c>
      <c r="DJ52" s="467">
        <f t="shared" si="19"/>
        <v>2769323.5</v>
      </c>
      <c r="DK52" s="467">
        <f t="shared" si="19"/>
        <v>2833099</v>
      </c>
      <c r="DL52" s="467">
        <f t="shared" si="19"/>
        <v>2609515.5</v>
      </c>
      <c r="DM52" s="467">
        <f t="shared" ref="DM52:FX52" si="20">+DM22-DM6</f>
        <v>163238.43999999994</v>
      </c>
      <c r="DN52" s="467">
        <f t="shared" si="20"/>
        <v>3441355.5</v>
      </c>
      <c r="DO52" s="467">
        <f t="shared" si="20"/>
        <v>3979767</v>
      </c>
      <c r="DP52" s="467">
        <f t="shared" si="20"/>
        <v>4002996</v>
      </c>
      <c r="DQ52" s="467">
        <f t="shared" si="20"/>
        <v>3090371</v>
      </c>
      <c r="DR52" s="467">
        <f t="shared" si="20"/>
        <v>2873320.5</v>
      </c>
      <c r="DS52" s="467">
        <f t="shared" si="20"/>
        <v>3007013</v>
      </c>
      <c r="DT52" s="467">
        <f t="shared" si="20"/>
        <v>2812566</v>
      </c>
      <c r="DU52" s="467">
        <f t="shared" si="20"/>
        <v>3005914.5</v>
      </c>
      <c r="DV52" s="467">
        <f t="shared" si="20"/>
        <v>2815832.5</v>
      </c>
      <c r="DW52" s="467">
        <f t="shared" si="20"/>
        <v>2855302</v>
      </c>
      <c r="DX52" s="467">
        <f t="shared" si="20"/>
        <v>2464807.5</v>
      </c>
      <c r="DY52" s="467">
        <f t="shared" si="20"/>
        <v>2650979</v>
      </c>
      <c r="DZ52" s="467">
        <f t="shared" si="20"/>
        <v>3264726</v>
      </c>
      <c r="EA52" s="467">
        <f t="shared" si="20"/>
        <v>3816719</v>
      </c>
      <c r="EB52" s="467">
        <f t="shared" si="20"/>
        <v>4075138.5</v>
      </c>
      <c r="EC52" s="467">
        <f t="shared" si="20"/>
        <v>2895524</v>
      </c>
      <c r="ED52" s="467">
        <f t="shared" si="20"/>
        <v>2755183.5</v>
      </c>
      <c r="EE52" s="467">
        <f t="shared" si="20"/>
        <v>2757885.5</v>
      </c>
      <c r="EF52" s="467">
        <f t="shared" si="20"/>
        <v>2526121.5</v>
      </c>
      <c r="EG52" s="467">
        <f t="shared" si="20"/>
        <v>2860159.5</v>
      </c>
      <c r="EH52" s="467">
        <f t="shared" si="20"/>
        <v>2863850</v>
      </c>
      <c r="EI52" s="467">
        <f t="shared" si="20"/>
        <v>2682397.5</v>
      </c>
      <c r="EJ52" s="467">
        <f t="shared" si="20"/>
        <v>2601716.5</v>
      </c>
      <c r="EK52" s="467">
        <f t="shared" si="20"/>
        <v>2626731.5</v>
      </c>
      <c r="EL52" s="467">
        <f t="shared" si="20"/>
        <v>2859527</v>
      </c>
      <c r="EM52" s="467">
        <f t="shared" si="20"/>
        <v>3864090</v>
      </c>
      <c r="EN52" s="467">
        <f t="shared" si="20"/>
        <v>4069034.5</v>
      </c>
      <c r="EO52" s="467">
        <f t="shared" si="20"/>
        <v>3120535</v>
      </c>
      <c r="EP52" s="467">
        <f t="shared" si="20"/>
        <v>2915521.5</v>
      </c>
      <c r="EQ52" s="467">
        <f t="shared" si="20"/>
        <v>2679088.5</v>
      </c>
      <c r="ER52" s="467">
        <f t="shared" si="20"/>
        <v>2717575</v>
      </c>
      <c r="ES52" s="467">
        <f t="shared" si="20"/>
        <v>3001860</v>
      </c>
      <c r="ET52" s="467">
        <f t="shared" si="20"/>
        <v>2569753.5</v>
      </c>
      <c r="EU52" s="467">
        <f t="shared" si="20"/>
        <v>2574082</v>
      </c>
      <c r="EV52" s="467">
        <f t="shared" si="20"/>
        <v>2108298.5</v>
      </c>
      <c r="EW52" s="467">
        <f t="shared" si="20"/>
        <v>826678.25</v>
      </c>
      <c r="EX52" s="467">
        <f t="shared" si="20"/>
        <v>2855078</v>
      </c>
      <c r="EY52" s="467">
        <f t="shared" si="20"/>
        <v>4017633.5</v>
      </c>
      <c r="EZ52" s="467">
        <f t="shared" si="20"/>
        <v>3880029.5</v>
      </c>
      <c r="FA52" s="467">
        <f t="shared" si="20"/>
        <v>3078831.4999999995</v>
      </c>
      <c r="FB52" s="467">
        <f t="shared" si="20"/>
        <v>2882806.5</v>
      </c>
      <c r="FC52" s="467">
        <f t="shared" si="20"/>
        <v>2591074.5</v>
      </c>
      <c r="FD52" s="467">
        <f t="shared" si="20"/>
        <v>2653922</v>
      </c>
      <c r="FE52" s="467">
        <f t="shared" si="20"/>
        <v>2489372</v>
      </c>
      <c r="FF52" s="467">
        <f t="shared" si="20"/>
        <v>2459654</v>
      </c>
      <c r="FG52" s="467">
        <f t="shared" si="20"/>
        <v>2521841</v>
      </c>
      <c r="FH52" s="467">
        <f t="shared" si="20"/>
        <v>2270174</v>
      </c>
      <c r="FI52" s="467">
        <f t="shared" si="20"/>
        <v>2390923</v>
      </c>
      <c r="FJ52" s="467">
        <f t="shared" si="20"/>
        <v>2911351</v>
      </c>
      <c r="FK52" s="467">
        <f t="shared" si="20"/>
        <v>3955199</v>
      </c>
      <c r="FL52" s="467">
        <f t="shared" si="20"/>
        <v>3652031</v>
      </c>
      <c r="FM52" s="467">
        <f t="shared" si="20"/>
        <v>3007764.5</v>
      </c>
      <c r="FN52" s="467">
        <f t="shared" si="20"/>
        <v>2700242.5</v>
      </c>
      <c r="FO52" s="467">
        <f t="shared" si="20"/>
        <v>2359502.5</v>
      </c>
      <c r="FP52" s="467">
        <f t="shared" si="20"/>
        <v>2580336.5</v>
      </c>
      <c r="FQ52" s="467">
        <f t="shared" si="20"/>
        <v>2455972</v>
      </c>
      <c r="FR52" s="467">
        <f t="shared" si="20"/>
        <v>2488286</v>
      </c>
      <c r="FS52" s="467">
        <f t="shared" si="20"/>
        <v>2532803</v>
      </c>
      <c r="FT52" s="467">
        <f t="shared" si="20"/>
        <v>2297005.5</v>
      </c>
      <c r="FU52" s="467">
        <f t="shared" si="20"/>
        <v>2204601.5</v>
      </c>
      <c r="FV52" s="467">
        <f t="shared" si="20"/>
        <v>2788201</v>
      </c>
      <c r="FW52" s="467">
        <f t="shared" si="20"/>
        <v>3619408</v>
      </c>
      <c r="FX52" s="467">
        <f t="shared" si="20"/>
        <v>3415643</v>
      </c>
      <c r="FY52" s="467">
        <f t="shared" ref="FY52:GB52" si="21">+FY22-FY6</f>
        <v>2972094</v>
      </c>
      <c r="FZ52" s="467">
        <f t="shared" si="21"/>
        <v>2597378.5</v>
      </c>
      <c r="GA52" s="467">
        <f t="shared" si="21"/>
        <v>2542669.5</v>
      </c>
      <c r="GB52" s="467">
        <f t="shared" si="21"/>
        <v>2629873.5</v>
      </c>
    </row>
    <row r="53" spans="1:184">
      <c r="B53" s="486"/>
      <c r="C53" s="475" t="s">
        <v>5</v>
      </c>
      <c r="D53" s="478" t="s">
        <v>176</v>
      </c>
      <c r="E53" s="467">
        <f t="shared" ref="E53:AZ53" si="22">+E23-E7</f>
        <v>597179.25</v>
      </c>
      <c r="F53" s="467">
        <f t="shared" si="22"/>
        <v>412115.5</v>
      </c>
      <c r="G53" s="467">
        <f t="shared" si="22"/>
        <v>320387</v>
      </c>
      <c r="H53" s="467">
        <f t="shared" si="22"/>
        <v>284675.75</v>
      </c>
      <c r="I53" s="467">
        <f t="shared" si="22"/>
        <v>260586.75</v>
      </c>
      <c r="J53" s="467">
        <f t="shared" si="22"/>
        <v>295764.25</v>
      </c>
      <c r="K53" s="467">
        <f t="shared" si="22"/>
        <v>878114.25</v>
      </c>
      <c r="L53" s="467">
        <f t="shared" si="22"/>
        <v>606064.25</v>
      </c>
      <c r="M53" s="467">
        <f t="shared" si="22"/>
        <v>331271</v>
      </c>
      <c r="N53" s="467">
        <f t="shared" si="22"/>
        <v>294243.5</v>
      </c>
      <c r="O53" s="467">
        <f t="shared" si="22"/>
        <v>276171</v>
      </c>
      <c r="P53" s="467">
        <f t="shared" si="22"/>
        <v>351736</v>
      </c>
      <c r="Q53" s="467">
        <f t="shared" si="22"/>
        <v>711010.75</v>
      </c>
      <c r="R53" s="467">
        <f t="shared" si="22"/>
        <v>564965</v>
      </c>
      <c r="S53" s="467">
        <f t="shared" si="22"/>
        <v>352439.25</v>
      </c>
      <c r="T53" s="467">
        <f t="shared" si="22"/>
        <v>371712</v>
      </c>
      <c r="U53" s="467">
        <f t="shared" si="22"/>
        <v>295125</v>
      </c>
      <c r="V53" s="467">
        <f t="shared" si="22"/>
        <v>384777.25</v>
      </c>
      <c r="W53" s="467">
        <f t="shared" si="22"/>
        <v>737240.25</v>
      </c>
      <c r="X53" s="467">
        <f t="shared" si="22"/>
        <v>711317.75</v>
      </c>
      <c r="Y53" s="467">
        <f t="shared" si="22"/>
        <v>330573.5</v>
      </c>
      <c r="Z53" s="467">
        <f t="shared" si="22"/>
        <v>291162.5</v>
      </c>
      <c r="AA53" s="467">
        <f t="shared" si="22"/>
        <v>267482.75</v>
      </c>
      <c r="AB53" s="467">
        <f t="shared" si="22"/>
        <v>384152.25</v>
      </c>
      <c r="AC53" s="467">
        <f t="shared" si="22"/>
        <v>505660.75</v>
      </c>
      <c r="AD53" s="467">
        <f t="shared" si="22"/>
        <v>538481</v>
      </c>
      <c r="AE53" s="467">
        <f t="shared" si="22"/>
        <v>357638</v>
      </c>
      <c r="AF53" s="467">
        <f t="shared" si="22"/>
        <v>265848.75</v>
      </c>
      <c r="AG53" s="467">
        <f t="shared" si="22"/>
        <v>26651.880000000005</v>
      </c>
      <c r="AH53" s="467">
        <f t="shared" si="22"/>
        <v>399080.75</v>
      </c>
      <c r="AI53" s="467">
        <f t="shared" si="22"/>
        <v>670423.75</v>
      </c>
      <c r="AJ53" s="467">
        <f t="shared" si="22"/>
        <v>606981.25</v>
      </c>
      <c r="AK53" s="467">
        <f t="shared" si="22"/>
        <v>286510.25</v>
      </c>
      <c r="AL53" s="467">
        <f t="shared" si="22"/>
        <v>237777.75</v>
      </c>
      <c r="AM53" s="467">
        <f t="shared" si="22"/>
        <v>265499.5</v>
      </c>
      <c r="AN53" s="467">
        <f t="shared" si="22"/>
        <v>179256.75</v>
      </c>
      <c r="AO53" s="467">
        <f t="shared" si="22"/>
        <v>520279.25</v>
      </c>
      <c r="AP53" s="467">
        <f t="shared" si="22"/>
        <v>542751.5</v>
      </c>
      <c r="AQ53" s="467">
        <f t="shared" si="22"/>
        <v>345853.25</v>
      </c>
      <c r="AR53" s="467">
        <f t="shared" si="22"/>
        <v>229172</v>
      </c>
      <c r="AS53" s="467">
        <f t="shared" si="22"/>
        <v>216782.75</v>
      </c>
      <c r="AT53" s="467">
        <f t="shared" si="22"/>
        <v>396204.25</v>
      </c>
      <c r="AU53" s="467">
        <f t="shared" si="22"/>
        <v>719403</v>
      </c>
      <c r="AV53" s="467">
        <f t="shared" si="22"/>
        <v>774362.75</v>
      </c>
      <c r="AW53" s="467">
        <f t="shared" si="22"/>
        <v>305571</v>
      </c>
      <c r="AX53" s="467">
        <f t="shared" si="22"/>
        <v>190199</v>
      </c>
      <c r="AY53" s="467">
        <f t="shared" si="22"/>
        <v>235960.25</v>
      </c>
      <c r="AZ53" s="467">
        <f t="shared" si="22"/>
        <v>150723.25</v>
      </c>
      <c r="BA53" s="467">
        <f t="shared" ref="BA53:DL53" si="23">+BA23-BA7</f>
        <v>546612.75</v>
      </c>
      <c r="BB53" s="467">
        <f t="shared" si="23"/>
        <v>539808.5</v>
      </c>
      <c r="BC53" s="467">
        <f t="shared" si="23"/>
        <v>337806.5</v>
      </c>
      <c r="BD53" s="467">
        <f t="shared" si="23"/>
        <v>266283.25</v>
      </c>
      <c r="BE53" s="467">
        <f t="shared" si="23"/>
        <v>187424</v>
      </c>
      <c r="BF53" s="467">
        <f t="shared" si="23"/>
        <v>448635</v>
      </c>
      <c r="BG53" s="467">
        <f t="shared" si="23"/>
        <v>666580</v>
      </c>
      <c r="BH53" s="467">
        <f t="shared" si="23"/>
        <v>791486.25</v>
      </c>
      <c r="BI53" s="467">
        <f t="shared" si="23"/>
        <v>229569</v>
      </c>
      <c r="BJ53" s="467">
        <f t="shared" si="23"/>
        <v>234630</v>
      </c>
      <c r="BK53" s="467">
        <f t="shared" si="23"/>
        <v>271543</v>
      </c>
      <c r="BL53" s="467">
        <f t="shared" si="23"/>
        <v>179087.75</v>
      </c>
      <c r="BM53" s="467">
        <f t="shared" si="23"/>
        <v>653945</v>
      </c>
      <c r="BN53" s="467">
        <f t="shared" si="23"/>
        <v>626548.25</v>
      </c>
      <c r="BO53" s="467">
        <f t="shared" si="23"/>
        <v>425166.25</v>
      </c>
      <c r="BP53" s="467">
        <f t="shared" si="23"/>
        <v>366186</v>
      </c>
      <c r="BQ53" s="467">
        <f t="shared" si="23"/>
        <v>333943.75</v>
      </c>
      <c r="BR53" s="467">
        <f t="shared" si="23"/>
        <v>569651.75</v>
      </c>
      <c r="BS53" s="467">
        <f t="shared" si="23"/>
        <v>991424.25</v>
      </c>
      <c r="BT53" s="467">
        <f t="shared" si="23"/>
        <v>1046235</v>
      </c>
      <c r="BU53" s="467">
        <f t="shared" si="23"/>
        <v>240463.75</v>
      </c>
      <c r="BV53" s="467">
        <f t="shared" si="23"/>
        <v>0</v>
      </c>
      <c r="BW53" s="467">
        <f t="shared" si="23"/>
        <v>466766.25</v>
      </c>
      <c r="BX53" s="467">
        <f t="shared" si="23"/>
        <v>474440.25</v>
      </c>
      <c r="BY53" s="467">
        <f t="shared" si="23"/>
        <v>945262.5</v>
      </c>
      <c r="BZ53" s="467">
        <f t="shared" si="23"/>
        <v>994408.5</v>
      </c>
      <c r="CA53" s="467">
        <f t="shared" si="23"/>
        <v>937401</v>
      </c>
      <c r="CB53" s="467">
        <f t="shared" si="23"/>
        <v>879918.5</v>
      </c>
      <c r="CC53" s="467">
        <f t="shared" si="23"/>
        <v>892395.25</v>
      </c>
      <c r="CD53" s="467">
        <f t="shared" si="23"/>
        <v>1230300.5</v>
      </c>
      <c r="CE53" s="467">
        <f t="shared" si="23"/>
        <v>2108404.5</v>
      </c>
      <c r="CF53" s="467">
        <f t="shared" si="23"/>
        <v>2133367.5</v>
      </c>
      <c r="CG53" s="467">
        <f t="shared" si="23"/>
        <v>1519876.5</v>
      </c>
      <c r="CH53" s="467">
        <f t="shared" si="23"/>
        <v>1533459</v>
      </c>
      <c r="CI53" s="467">
        <f t="shared" si="23"/>
        <v>1601768</v>
      </c>
      <c r="CJ53" s="467">
        <f t="shared" si="23"/>
        <v>1656424.5</v>
      </c>
      <c r="CK53" s="467">
        <f t="shared" si="23"/>
        <v>1979964.5</v>
      </c>
      <c r="CL53" s="467">
        <f t="shared" si="23"/>
        <v>2011872.5</v>
      </c>
      <c r="CM53" s="467">
        <f t="shared" si="23"/>
        <v>1942221</v>
      </c>
      <c r="CN53" s="467">
        <f t="shared" si="23"/>
        <v>1822089.5</v>
      </c>
      <c r="CO53" s="467">
        <f t="shared" si="23"/>
        <v>1827350</v>
      </c>
      <c r="CP53" s="467">
        <f t="shared" si="23"/>
        <v>2411521.5</v>
      </c>
      <c r="CQ53" s="467">
        <f t="shared" si="23"/>
        <v>3542565</v>
      </c>
      <c r="CR53" s="467">
        <f t="shared" si="23"/>
        <v>3367744.5</v>
      </c>
      <c r="CS53" s="467">
        <f t="shared" si="23"/>
        <v>2609515</v>
      </c>
      <c r="CT53" s="467">
        <f t="shared" si="23"/>
        <v>2450741.5</v>
      </c>
      <c r="CU53" s="467">
        <f t="shared" si="23"/>
        <v>2404571.5</v>
      </c>
      <c r="CV53" s="467">
        <f t="shared" si="23"/>
        <v>2638955.5</v>
      </c>
      <c r="CW53" s="467">
        <f t="shared" si="23"/>
        <v>3002829.5</v>
      </c>
      <c r="CX53" s="467">
        <f t="shared" si="23"/>
        <v>2754178</v>
      </c>
      <c r="CY53" s="467">
        <f t="shared" si="23"/>
        <v>2787319.5</v>
      </c>
      <c r="CZ53" s="467">
        <f t="shared" si="23"/>
        <v>2686744</v>
      </c>
      <c r="DA53" s="467">
        <f t="shared" si="23"/>
        <v>440262.87999999989</v>
      </c>
      <c r="DB53" s="467">
        <f t="shared" si="23"/>
        <v>3277241.5</v>
      </c>
      <c r="DC53" s="467">
        <f t="shared" si="23"/>
        <v>4269103</v>
      </c>
      <c r="DD53" s="467">
        <f t="shared" si="23"/>
        <v>4148348</v>
      </c>
      <c r="DE53" s="467">
        <f t="shared" si="23"/>
        <v>2950061.5</v>
      </c>
      <c r="DF53" s="467">
        <f t="shared" si="23"/>
        <v>2755152.5</v>
      </c>
      <c r="DG53" s="467">
        <f t="shared" si="23"/>
        <v>2896557.5</v>
      </c>
      <c r="DH53" s="467">
        <f t="shared" si="23"/>
        <v>2873892.5</v>
      </c>
      <c r="DI53" s="467">
        <f t="shared" si="23"/>
        <v>2946094.5</v>
      </c>
      <c r="DJ53" s="467">
        <f t="shared" si="23"/>
        <v>2717202.5</v>
      </c>
      <c r="DK53" s="467">
        <f t="shared" si="23"/>
        <v>3004953</v>
      </c>
      <c r="DL53" s="467">
        <f t="shared" si="23"/>
        <v>2508892.5</v>
      </c>
      <c r="DM53" s="467">
        <f t="shared" ref="DM53:FX53" si="24">+DM23-DM7</f>
        <v>2572563</v>
      </c>
      <c r="DN53" s="467">
        <f t="shared" si="24"/>
        <v>3275236</v>
      </c>
      <c r="DO53" s="467">
        <f t="shared" si="24"/>
        <v>4146953</v>
      </c>
      <c r="DP53" s="467">
        <f t="shared" si="24"/>
        <v>4271574</v>
      </c>
      <c r="DQ53" s="467">
        <f t="shared" si="24"/>
        <v>3209952.5</v>
      </c>
      <c r="DR53" s="467">
        <f t="shared" si="24"/>
        <v>2804167</v>
      </c>
      <c r="DS53" s="467">
        <f t="shared" si="24"/>
        <v>2920988</v>
      </c>
      <c r="DT53" s="467">
        <f t="shared" si="24"/>
        <v>2865893.5</v>
      </c>
      <c r="DU53" s="467">
        <f t="shared" si="24"/>
        <v>2958319</v>
      </c>
      <c r="DV53" s="467">
        <f t="shared" si="24"/>
        <v>2702661.5</v>
      </c>
      <c r="DW53" s="467">
        <f t="shared" si="24"/>
        <v>2842493.5</v>
      </c>
      <c r="DX53" s="467">
        <f t="shared" si="24"/>
        <v>2588390</v>
      </c>
      <c r="DY53" s="467">
        <f t="shared" si="24"/>
        <v>2684984</v>
      </c>
      <c r="DZ53" s="467">
        <f t="shared" si="24"/>
        <v>3211481</v>
      </c>
      <c r="EA53" s="467">
        <f t="shared" si="24"/>
        <v>3914434.5</v>
      </c>
      <c r="EB53" s="467">
        <f t="shared" si="24"/>
        <v>3943113.5</v>
      </c>
      <c r="EC53" s="467">
        <f t="shared" si="24"/>
        <v>2798690.5</v>
      </c>
      <c r="ED53" s="467">
        <f t="shared" si="24"/>
        <v>2698051.5</v>
      </c>
      <c r="EE53" s="467">
        <f t="shared" si="24"/>
        <v>2807369.5</v>
      </c>
      <c r="EF53" s="467">
        <f t="shared" si="24"/>
        <v>2492825.5</v>
      </c>
      <c r="EG53" s="467">
        <f t="shared" si="24"/>
        <v>2855476.9999999995</v>
      </c>
      <c r="EH53" s="467">
        <f t="shared" si="24"/>
        <v>2878476</v>
      </c>
      <c r="EI53" s="467">
        <f t="shared" si="24"/>
        <v>2731046.5000000005</v>
      </c>
      <c r="EJ53" s="467">
        <f t="shared" si="24"/>
        <v>2365159.5</v>
      </c>
      <c r="EK53" s="467">
        <f t="shared" si="24"/>
        <v>473812.75</v>
      </c>
      <c r="EL53" s="467">
        <f t="shared" si="24"/>
        <v>2904599</v>
      </c>
      <c r="EM53" s="467">
        <f t="shared" si="24"/>
        <v>4069933</v>
      </c>
      <c r="EN53" s="467">
        <f t="shared" si="24"/>
        <v>4158069</v>
      </c>
      <c r="EO53" s="467">
        <f t="shared" si="24"/>
        <v>3103498.5</v>
      </c>
      <c r="EP53" s="467">
        <f t="shared" si="24"/>
        <v>2902333</v>
      </c>
      <c r="EQ53" s="467">
        <f t="shared" si="24"/>
        <v>2684686</v>
      </c>
      <c r="ER53" s="467">
        <f t="shared" si="24"/>
        <v>2739129.5</v>
      </c>
      <c r="ES53" s="467">
        <f t="shared" si="24"/>
        <v>2851066</v>
      </c>
      <c r="ET53" s="467">
        <f t="shared" si="24"/>
        <v>2612149.5</v>
      </c>
      <c r="EU53" s="467">
        <f t="shared" si="24"/>
        <v>2608907</v>
      </c>
      <c r="EV53" s="467">
        <f t="shared" si="24"/>
        <v>2479773</v>
      </c>
      <c r="EW53" s="467">
        <f t="shared" si="24"/>
        <v>2428665</v>
      </c>
      <c r="EX53" s="467">
        <f t="shared" si="24"/>
        <v>3010446.5</v>
      </c>
      <c r="EY53" s="467">
        <f t="shared" si="24"/>
        <v>4023264</v>
      </c>
      <c r="EZ53" s="467">
        <f t="shared" si="24"/>
        <v>3971839.5</v>
      </c>
      <c r="FA53" s="467">
        <f t="shared" si="24"/>
        <v>3077647.5</v>
      </c>
      <c r="FB53" s="467">
        <f t="shared" si="24"/>
        <v>2938256.5</v>
      </c>
      <c r="FC53" s="467">
        <f t="shared" si="24"/>
        <v>2667577</v>
      </c>
      <c r="FD53" s="467">
        <f t="shared" si="24"/>
        <v>2708391.5</v>
      </c>
      <c r="FE53" s="467">
        <f t="shared" si="24"/>
        <v>2560590.5</v>
      </c>
      <c r="FF53" s="467">
        <f t="shared" si="24"/>
        <v>2387295</v>
      </c>
      <c r="FG53" s="467">
        <f t="shared" si="24"/>
        <v>2499629</v>
      </c>
      <c r="FH53" s="467">
        <f t="shared" si="24"/>
        <v>2249817.5</v>
      </c>
      <c r="FI53" s="467">
        <f t="shared" si="24"/>
        <v>2239173.5</v>
      </c>
      <c r="FJ53" s="467">
        <f t="shared" si="24"/>
        <v>2902282</v>
      </c>
      <c r="FK53" s="467">
        <f t="shared" si="24"/>
        <v>3699979</v>
      </c>
      <c r="FL53" s="467">
        <f t="shared" si="24"/>
        <v>3568317</v>
      </c>
      <c r="FM53" s="467">
        <f t="shared" si="24"/>
        <v>3018333.5</v>
      </c>
      <c r="FN53" s="467">
        <f t="shared" si="24"/>
        <v>2649243</v>
      </c>
      <c r="FO53" s="467">
        <f t="shared" si="24"/>
        <v>2450153</v>
      </c>
      <c r="FP53" s="467">
        <f t="shared" si="24"/>
        <v>2614848</v>
      </c>
      <c r="FQ53" s="467">
        <f t="shared" si="24"/>
        <v>2500237.5</v>
      </c>
      <c r="FR53" s="467">
        <f t="shared" si="24"/>
        <v>2296226.5</v>
      </c>
      <c r="FS53" s="467">
        <f t="shared" si="24"/>
        <v>2564602.5</v>
      </c>
      <c r="FT53" s="467">
        <f t="shared" si="24"/>
        <v>185286.68999999994</v>
      </c>
      <c r="FU53" s="467">
        <f t="shared" si="24"/>
        <v>616295.25</v>
      </c>
      <c r="FV53" s="467">
        <f t="shared" si="24"/>
        <v>2917669.5</v>
      </c>
      <c r="FW53" s="467">
        <f t="shared" si="24"/>
        <v>3601859</v>
      </c>
      <c r="FX53" s="467">
        <f t="shared" si="24"/>
        <v>3663425</v>
      </c>
      <c r="FY53" s="467">
        <f t="shared" ref="FY53:GB53" si="25">+FY23-FY7</f>
        <v>2941097</v>
      </c>
      <c r="FZ53" s="467">
        <f t="shared" si="25"/>
        <v>2481381.5</v>
      </c>
      <c r="GA53" s="467">
        <f t="shared" si="25"/>
        <v>2623564.5</v>
      </c>
      <c r="GB53" s="467">
        <f t="shared" si="25"/>
        <v>2560154.5</v>
      </c>
    </row>
    <row r="54" spans="1:184">
      <c r="B54" s="486"/>
      <c r="C54" s="475" t="s">
        <v>6</v>
      </c>
      <c r="D54" s="478" t="s">
        <v>176</v>
      </c>
      <c r="E54" s="467">
        <f t="shared" ref="E54:AZ54" si="26">+E24-E8</f>
        <v>590425.75</v>
      </c>
      <c r="F54" s="467">
        <f t="shared" si="26"/>
        <v>428648.75</v>
      </c>
      <c r="G54" s="467">
        <f t="shared" si="26"/>
        <v>308501</v>
      </c>
      <c r="H54" s="467">
        <f t="shared" si="26"/>
        <v>279321.5</v>
      </c>
      <c r="I54" s="467">
        <f t="shared" si="26"/>
        <v>264657.5</v>
      </c>
      <c r="J54" s="467">
        <f t="shared" si="26"/>
        <v>252916</v>
      </c>
      <c r="K54" s="467">
        <f t="shared" si="26"/>
        <v>825608.25</v>
      </c>
      <c r="L54" s="467">
        <f t="shared" si="26"/>
        <v>575802.25</v>
      </c>
      <c r="M54" s="467">
        <f t="shared" si="26"/>
        <v>324807</v>
      </c>
      <c r="N54" s="467">
        <f t="shared" si="26"/>
        <v>278385.25</v>
      </c>
      <c r="O54" s="467">
        <f t="shared" si="26"/>
        <v>270234</v>
      </c>
      <c r="P54" s="467">
        <f t="shared" si="26"/>
        <v>369405.5</v>
      </c>
      <c r="Q54" s="467">
        <f t="shared" si="26"/>
        <v>765329</v>
      </c>
      <c r="R54" s="467">
        <f t="shared" si="26"/>
        <v>598105.75</v>
      </c>
      <c r="S54" s="467">
        <f t="shared" si="26"/>
        <v>341094.5</v>
      </c>
      <c r="T54" s="467">
        <f t="shared" si="26"/>
        <v>64814.159999999974</v>
      </c>
      <c r="U54" s="467">
        <f t="shared" si="26"/>
        <v>34374.880000000005</v>
      </c>
      <c r="V54" s="467">
        <f t="shared" si="26"/>
        <v>390405.5</v>
      </c>
      <c r="W54" s="467">
        <f t="shared" si="26"/>
        <v>727415.75</v>
      </c>
      <c r="X54" s="467">
        <f t="shared" si="26"/>
        <v>624095</v>
      </c>
      <c r="Y54" s="467">
        <f t="shared" si="26"/>
        <v>335832</v>
      </c>
      <c r="Z54" s="467">
        <f t="shared" si="26"/>
        <v>282015.5</v>
      </c>
      <c r="AA54" s="467">
        <f t="shared" si="26"/>
        <v>283448.75</v>
      </c>
      <c r="AB54" s="467">
        <f t="shared" si="26"/>
        <v>349838.25</v>
      </c>
      <c r="AC54" s="467">
        <f t="shared" si="26"/>
        <v>586361</v>
      </c>
      <c r="AD54" s="467">
        <f t="shared" si="26"/>
        <v>544883.75</v>
      </c>
      <c r="AE54" s="467">
        <f t="shared" si="26"/>
        <v>369574.25</v>
      </c>
      <c r="AF54" s="467">
        <f t="shared" si="26"/>
        <v>262438.25</v>
      </c>
      <c r="AG54" s="467">
        <f t="shared" si="26"/>
        <v>202795.25</v>
      </c>
      <c r="AH54" s="467">
        <f t="shared" si="26"/>
        <v>362309</v>
      </c>
      <c r="AI54" s="467">
        <f t="shared" si="26"/>
        <v>701383.25</v>
      </c>
      <c r="AJ54" s="467">
        <f t="shared" si="26"/>
        <v>616690</v>
      </c>
      <c r="AK54" s="467">
        <f t="shared" si="26"/>
        <v>286446.75</v>
      </c>
      <c r="AL54" s="467">
        <f t="shared" si="26"/>
        <v>273302.5</v>
      </c>
      <c r="AM54" s="467">
        <f t="shared" si="26"/>
        <v>268327.5</v>
      </c>
      <c r="AN54" s="467">
        <f t="shared" si="26"/>
        <v>218120</v>
      </c>
      <c r="AO54" s="467">
        <f t="shared" si="26"/>
        <v>547261.25</v>
      </c>
      <c r="AP54" s="467">
        <f t="shared" si="26"/>
        <v>583880</v>
      </c>
      <c r="AQ54" s="467">
        <f t="shared" si="26"/>
        <v>380031.25</v>
      </c>
      <c r="AR54" s="467">
        <f t="shared" si="26"/>
        <v>257972.75</v>
      </c>
      <c r="AS54" s="467">
        <f t="shared" si="26"/>
        <v>224098.5</v>
      </c>
      <c r="AT54" s="467">
        <f t="shared" si="26"/>
        <v>399567.25</v>
      </c>
      <c r="AU54" s="467">
        <f t="shared" si="26"/>
        <v>679940</v>
      </c>
      <c r="AV54" s="467">
        <f t="shared" si="26"/>
        <v>752400</v>
      </c>
      <c r="AW54" s="467">
        <f t="shared" si="26"/>
        <v>255224.5</v>
      </c>
      <c r="AX54" s="467">
        <f t="shared" si="26"/>
        <v>208385</v>
      </c>
      <c r="AY54" s="467">
        <f t="shared" si="26"/>
        <v>261102.25</v>
      </c>
      <c r="AZ54" s="467">
        <f t="shared" si="26"/>
        <v>152680.5</v>
      </c>
      <c r="BA54" s="467">
        <f t="shared" ref="BA54:DL54" si="27">+BA24-BA8</f>
        <v>564319.75</v>
      </c>
      <c r="BB54" s="467">
        <f t="shared" si="27"/>
        <v>559592.5</v>
      </c>
      <c r="BC54" s="467">
        <f t="shared" si="27"/>
        <v>368354.25</v>
      </c>
      <c r="BD54" s="467">
        <f t="shared" si="27"/>
        <v>237823.75</v>
      </c>
      <c r="BE54" s="467">
        <f t="shared" si="27"/>
        <v>-8801.2800000000279</v>
      </c>
      <c r="BF54" s="467">
        <f t="shared" si="27"/>
        <v>420410.25</v>
      </c>
      <c r="BG54" s="467">
        <f t="shared" si="27"/>
        <v>710109.75</v>
      </c>
      <c r="BH54" s="467">
        <f t="shared" si="27"/>
        <v>815173.25</v>
      </c>
      <c r="BI54" s="467">
        <f t="shared" si="27"/>
        <v>219498</v>
      </c>
      <c r="BJ54" s="467">
        <f t="shared" si="27"/>
        <v>232287.25</v>
      </c>
      <c r="BK54" s="467">
        <f t="shared" si="27"/>
        <v>265867.5</v>
      </c>
      <c r="BL54" s="467">
        <f t="shared" si="27"/>
        <v>192734.75</v>
      </c>
      <c r="BM54" s="467">
        <f t="shared" si="27"/>
        <v>651156.5</v>
      </c>
      <c r="BN54" s="467">
        <f t="shared" si="27"/>
        <v>654574.25</v>
      </c>
      <c r="BO54" s="467">
        <f t="shared" si="27"/>
        <v>389743.75</v>
      </c>
      <c r="BP54" s="467">
        <f t="shared" si="27"/>
        <v>335775.5</v>
      </c>
      <c r="BQ54" s="467">
        <f t="shared" si="27"/>
        <v>362922</v>
      </c>
      <c r="BR54" s="467">
        <f t="shared" si="27"/>
        <v>555528.5</v>
      </c>
      <c r="BS54" s="467">
        <f t="shared" si="27"/>
        <v>1038105.5</v>
      </c>
      <c r="BT54" s="467">
        <f t="shared" si="27"/>
        <v>1067000.25</v>
      </c>
      <c r="BU54" s="467">
        <f t="shared" si="27"/>
        <v>511593.5</v>
      </c>
      <c r="BV54" s="467">
        <f t="shared" si="27"/>
        <v>454009.5</v>
      </c>
      <c r="BW54" s="467">
        <f t="shared" si="27"/>
        <v>519026</v>
      </c>
      <c r="BX54" s="467">
        <f t="shared" si="27"/>
        <v>477908.75</v>
      </c>
      <c r="BY54" s="467">
        <f t="shared" si="27"/>
        <v>923008</v>
      </c>
      <c r="BZ54" s="467">
        <f t="shared" si="27"/>
        <v>976430.75</v>
      </c>
      <c r="CA54" s="467">
        <f t="shared" si="27"/>
        <v>912911</v>
      </c>
      <c r="CB54" s="467">
        <f t="shared" si="27"/>
        <v>884381.5</v>
      </c>
      <c r="CC54" s="467">
        <f t="shared" si="27"/>
        <v>884391.5</v>
      </c>
      <c r="CD54" s="467">
        <f t="shared" si="27"/>
        <v>1217150.5</v>
      </c>
      <c r="CE54" s="467">
        <f t="shared" si="27"/>
        <v>2077452</v>
      </c>
      <c r="CF54" s="467">
        <f t="shared" si="27"/>
        <v>2175017</v>
      </c>
      <c r="CG54" s="467">
        <f t="shared" si="27"/>
        <v>1474415.5</v>
      </c>
      <c r="CH54" s="467">
        <f t="shared" si="27"/>
        <v>1535553</v>
      </c>
      <c r="CI54" s="467">
        <f t="shared" si="27"/>
        <v>1596200</v>
      </c>
      <c r="CJ54" s="467">
        <f t="shared" si="27"/>
        <v>1693544.5</v>
      </c>
      <c r="CK54" s="467">
        <f t="shared" si="27"/>
        <v>2028606</v>
      </c>
      <c r="CL54" s="467">
        <f t="shared" si="27"/>
        <v>2025608.5</v>
      </c>
      <c r="CM54" s="467">
        <f t="shared" si="27"/>
        <v>1945382.5</v>
      </c>
      <c r="CN54" s="467">
        <f t="shared" si="27"/>
        <v>1507882.5</v>
      </c>
      <c r="CO54" s="467">
        <f t="shared" si="27"/>
        <v>632153.12000000011</v>
      </c>
      <c r="CP54" s="467">
        <f t="shared" si="27"/>
        <v>2429996</v>
      </c>
      <c r="CQ54" s="467">
        <f t="shared" si="27"/>
        <v>3383835.5</v>
      </c>
      <c r="CR54" s="467">
        <f t="shared" si="27"/>
        <v>3321400</v>
      </c>
      <c r="CS54" s="467">
        <f t="shared" si="27"/>
        <v>2680398</v>
      </c>
      <c r="CT54" s="467">
        <f t="shared" si="27"/>
        <v>2633118.5</v>
      </c>
      <c r="CU54" s="467">
        <f t="shared" si="27"/>
        <v>2465214</v>
      </c>
      <c r="CV54" s="467">
        <f t="shared" si="27"/>
        <v>2700188.5</v>
      </c>
      <c r="CW54" s="467">
        <f t="shared" si="27"/>
        <v>2944094.5</v>
      </c>
      <c r="CX54" s="467">
        <f t="shared" si="27"/>
        <v>2815935.5</v>
      </c>
      <c r="CY54" s="467">
        <f t="shared" si="27"/>
        <v>2950589</v>
      </c>
      <c r="CZ54" s="467">
        <f t="shared" si="27"/>
        <v>2794880</v>
      </c>
      <c r="DA54" s="467">
        <f t="shared" si="27"/>
        <v>2565330.5</v>
      </c>
      <c r="DB54" s="467">
        <f t="shared" si="27"/>
        <v>3420314</v>
      </c>
      <c r="DC54" s="467">
        <f t="shared" si="27"/>
        <v>4112410</v>
      </c>
      <c r="DD54" s="467">
        <f t="shared" si="27"/>
        <v>4416829</v>
      </c>
      <c r="DE54" s="467">
        <f t="shared" si="27"/>
        <v>3014449</v>
      </c>
      <c r="DF54" s="467">
        <f t="shared" si="27"/>
        <v>2766319.5</v>
      </c>
      <c r="DG54" s="467">
        <f t="shared" si="27"/>
        <v>2781032</v>
      </c>
      <c r="DH54" s="467">
        <f t="shared" si="27"/>
        <v>2839530.5</v>
      </c>
      <c r="DI54" s="467">
        <f t="shared" si="27"/>
        <v>3069627</v>
      </c>
      <c r="DJ54" s="467">
        <f t="shared" si="27"/>
        <v>2877396</v>
      </c>
      <c r="DK54" s="467">
        <f t="shared" si="27"/>
        <v>2920152.5</v>
      </c>
      <c r="DL54" s="467">
        <f t="shared" si="27"/>
        <v>2653969</v>
      </c>
      <c r="DM54" s="467">
        <f t="shared" ref="DM54:FX54" si="28">+DM24-DM8</f>
        <v>2568650</v>
      </c>
      <c r="DN54" s="467">
        <f t="shared" si="28"/>
        <v>3454250.5</v>
      </c>
      <c r="DO54" s="467">
        <f t="shared" si="28"/>
        <v>4105446.5</v>
      </c>
      <c r="DP54" s="467">
        <f t="shared" si="28"/>
        <v>4220918.5</v>
      </c>
      <c r="DQ54" s="467">
        <f t="shared" si="28"/>
        <v>3051136</v>
      </c>
      <c r="DR54" s="467">
        <f t="shared" si="28"/>
        <v>3013307</v>
      </c>
      <c r="DS54" s="467">
        <f t="shared" si="28"/>
        <v>2902007.5</v>
      </c>
      <c r="DT54" s="467">
        <f t="shared" si="28"/>
        <v>2850768</v>
      </c>
      <c r="DU54" s="467">
        <f t="shared" si="28"/>
        <v>3082318.5</v>
      </c>
      <c r="DV54" s="467">
        <f t="shared" si="28"/>
        <v>2839113</v>
      </c>
      <c r="DW54" s="467">
        <f t="shared" si="28"/>
        <v>2762921.9999999995</v>
      </c>
      <c r="DX54" s="467">
        <f t="shared" si="28"/>
        <v>1204035.25</v>
      </c>
      <c r="DY54" s="467">
        <f t="shared" si="28"/>
        <v>0</v>
      </c>
      <c r="DZ54" s="467">
        <f t="shared" si="28"/>
        <v>3019155.5</v>
      </c>
      <c r="EA54" s="467">
        <f t="shared" si="28"/>
        <v>3841912.5</v>
      </c>
      <c r="EB54" s="467">
        <f t="shared" si="28"/>
        <v>4056328</v>
      </c>
      <c r="EC54" s="467">
        <f t="shared" si="28"/>
        <v>2952390</v>
      </c>
      <c r="ED54" s="467">
        <f t="shared" si="28"/>
        <v>2759721.5</v>
      </c>
      <c r="EE54" s="467">
        <f t="shared" si="28"/>
        <v>2843750.5</v>
      </c>
      <c r="EF54" s="467">
        <f t="shared" si="28"/>
        <v>2632122</v>
      </c>
      <c r="EG54" s="467">
        <f t="shared" si="28"/>
        <v>2917249</v>
      </c>
      <c r="EH54" s="467">
        <f t="shared" si="28"/>
        <v>3049972.5</v>
      </c>
      <c r="EI54" s="467">
        <f t="shared" si="28"/>
        <v>2794634</v>
      </c>
      <c r="EJ54" s="467">
        <f t="shared" si="28"/>
        <v>2679967.5</v>
      </c>
      <c r="EK54" s="467">
        <f t="shared" si="28"/>
        <v>2852335.5</v>
      </c>
      <c r="EL54" s="467">
        <f t="shared" si="28"/>
        <v>2929692</v>
      </c>
      <c r="EM54" s="467">
        <f t="shared" si="28"/>
        <v>4248875.5</v>
      </c>
      <c r="EN54" s="467">
        <f t="shared" si="28"/>
        <v>4155083</v>
      </c>
      <c r="EO54" s="467">
        <f t="shared" si="28"/>
        <v>3128293</v>
      </c>
      <c r="EP54" s="467">
        <f t="shared" si="28"/>
        <v>3011614.5</v>
      </c>
      <c r="EQ54" s="467">
        <f t="shared" si="28"/>
        <v>2756064</v>
      </c>
      <c r="ER54" s="467">
        <f t="shared" si="28"/>
        <v>2823485</v>
      </c>
      <c r="ES54" s="467">
        <f t="shared" si="28"/>
        <v>2912392.5</v>
      </c>
      <c r="ET54" s="467">
        <f t="shared" si="28"/>
        <v>2729498</v>
      </c>
      <c r="EU54" s="467">
        <f t="shared" si="28"/>
        <v>2738869</v>
      </c>
      <c r="EV54" s="467">
        <f t="shared" si="28"/>
        <v>2566338</v>
      </c>
      <c r="EW54" s="467">
        <f t="shared" si="28"/>
        <v>2591937</v>
      </c>
      <c r="EX54" s="467">
        <f t="shared" si="28"/>
        <v>2825713.5</v>
      </c>
      <c r="EY54" s="467">
        <f t="shared" si="28"/>
        <v>3851873.5</v>
      </c>
      <c r="EZ54" s="467">
        <f t="shared" si="28"/>
        <v>3873706</v>
      </c>
      <c r="FA54" s="467">
        <f t="shared" si="28"/>
        <v>3077827.5</v>
      </c>
      <c r="FB54" s="467">
        <f t="shared" si="28"/>
        <v>3000776.5</v>
      </c>
      <c r="FC54" s="467">
        <f t="shared" si="28"/>
        <v>2560561.5</v>
      </c>
      <c r="FD54" s="467">
        <f t="shared" si="28"/>
        <v>2771185</v>
      </c>
      <c r="FE54" s="467">
        <f t="shared" si="28"/>
        <v>2574397</v>
      </c>
      <c r="FF54" s="467">
        <f t="shared" si="28"/>
        <v>2431374.5</v>
      </c>
      <c r="FG54" s="467">
        <f t="shared" si="28"/>
        <v>2563688</v>
      </c>
      <c r="FH54" s="467">
        <f t="shared" si="28"/>
        <v>265085.38</v>
      </c>
      <c r="FI54" s="467">
        <f t="shared" si="28"/>
        <v>2182809.5</v>
      </c>
      <c r="FJ54" s="467">
        <f t="shared" si="28"/>
        <v>2882108</v>
      </c>
      <c r="FK54" s="467">
        <f t="shared" si="28"/>
        <v>3763022</v>
      </c>
      <c r="FL54" s="467">
        <f t="shared" si="28"/>
        <v>3555494</v>
      </c>
      <c r="FM54" s="467">
        <f t="shared" si="28"/>
        <v>3098087</v>
      </c>
      <c r="FN54" s="467">
        <f t="shared" si="28"/>
        <v>2687300.5</v>
      </c>
      <c r="FO54" s="467">
        <f t="shared" si="28"/>
        <v>2459805.5</v>
      </c>
      <c r="FP54" s="467">
        <f t="shared" si="28"/>
        <v>2679420.5</v>
      </c>
      <c r="FQ54" s="467">
        <f t="shared" si="28"/>
        <v>2532862</v>
      </c>
      <c r="FR54" s="467">
        <f t="shared" si="28"/>
        <v>2415719</v>
      </c>
      <c r="FS54" s="467">
        <f t="shared" si="28"/>
        <v>2556786.5</v>
      </c>
      <c r="FT54" s="467">
        <f t="shared" si="28"/>
        <v>2484958</v>
      </c>
      <c r="FU54" s="467">
        <f t="shared" si="28"/>
        <v>2355623</v>
      </c>
      <c r="FV54" s="467">
        <f t="shared" si="28"/>
        <v>3092967.5</v>
      </c>
      <c r="FW54" s="467">
        <f t="shared" si="28"/>
        <v>3766652</v>
      </c>
      <c r="FX54" s="467">
        <f t="shared" si="28"/>
        <v>3796661</v>
      </c>
      <c r="FY54" s="467">
        <f t="shared" ref="FY54:GB54" si="29">+FY24-FY8</f>
        <v>2828106.5</v>
      </c>
      <c r="FZ54" s="467">
        <f t="shared" si="29"/>
        <v>2606027.5</v>
      </c>
      <c r="GA54" s="467">
        <f t="shared" si="29"/>
        <v>2680460</v>
      </c>
      <c r="GB54" s="467">
        <f t="shared" si="29"/>
        <v>2651517.5</v>
      </c>
    </row>
    <row r="55" spans="1:184">
      <c r="B55" s="486"/>
      <c r="C55" s="475" t="s">
        <v>7</v>
      </c>
      <c r="D55" s="478" t="s">
        <v>176</v>
      </c>
      <c r="E55" s="467">
        <f t="shared" ref="E55:AZ55" si="30">+E25-E9</f>
        <v>746001.5</v>
      </c>
      <c r="F55" s="467">
        <f t="shared" si="30"/>
        <v>523764.5</v>
      </c>
      <c r="G55" s="467">
        <f t="shared" si="30"/>
        <v>257386.5</v>
      </c>
      <c r="H55" s="467">
        <f t="shared" si="30"/>
        <v>259574.5</v>
      </c>
      <c r="I55" s="467">
        <f t="shared" si="30"/>
        <v>129446.5</v>
      </c>
      <c r="J55" s="467">
        <f t="shared" si="30"/>
        <v>334780</v>
      </c>
      <c r="K55" s="467">
        <f t="shared" si="30"/>
        <v>1303447.4999999995</v>
      </c>
      <c r="L55" s="467">
        <f t="shared" si="30"/>
        <v>834754</v>
      </c>
      <c r="M55" s="467">
        <f t="shared" si="30"/>
        <v>174247.5</v>
      </c>
      <c r="N55" s="467">
        <f t="shared" si="30"/>
        <v>96837.500000000466</v>
      </c>
      <c r="O55" s="467">
        <f t="shared" si="30"/>
        <v>106660.25</v>
      </c>
      <c r="P55" s="467">
        <f t="shared" si="30"/>
        <v>390540</v>
      </c>
      <c r="Q55" s="467">
        <f t="shared" si="30"/>
        <v>924444</v>
      </c>
      <c r="R55" s="467">
        <f t="shared" si="30"/>
        <v>741834.5</v>
      </c>
      <c r="S55" s="467">
        <f t="shared" si="30"/>
        <v>168400.25</v>
      </c>
      <c r="T55" s="467">
        <f t="shared" si="30"/>
        <v>222792.5</v>
      </c>
      <c r="U55" s="467">
        <f t="shared" si="30"/>
        <v>241784</v>
      </c>
      <c r="V55" s="467">
        <f t="shared" si="30"/>
        <v>503227.5</v>
      </c>
      <c r="W55" s="467">
        <f t="shared" si="30"/>
        <v>1092516.5</v>
      </c>
      <c r="X55" s="467">
        <f t="shared" si="30"/>
        <v>996516.5</v>
      </c>
      <c r="Y55" s="467">
        <f t="shared" si="30"/>
        <v>187386.5</v>
      </c>
      <c r="Z55" s="467">
        <f t="shared" si="30"/>
        <v>80116</v>
      </c>
      <c r="AA55" s="467">
        <f t="shared" si="30"/>
        <v>61374.25</v>
      </c>
      <c r="AB55" s="467">
        <f t="shared" si="30"/>
        <v>385840</v>
      </c>
      <c r="AC55" s="467">
        <f t="shared" si="30"/>
        <v>592482</v>
      </c>
      <c r="AD55" s="467">
        <f t="shared" si="30"/>
        <v>641354</v>
      </c>
      <c r="AE55" s="467">
        <f t="shared" si="30"/>
        <v>255407.5</v>
      </c>
      <c r="AF55" s="467">
        <f t="shared" si="30"/>
        <v>102078.5</v>
      </c>
      <c r="AG55" s="467">
        <f t="shared" si="30"/>
        <v>-74249</v>
      </c>
      <c r="AH55" s="467">
        <f t="shared" si="30"/>
        <v>482644</v>
      </c>
      <c r="AI55" s="467">
        <f t="shared" si="30"/>
        <v>996760</v>
      </c>
      <c r="AJ55" s="467">
        <f t="shared" si="30"/>
        <v>837327.5</v>
      </c>
      <c r="AK55" s="467">
        <f t="shared" si="30"/>
        <v>6818.5</v>
      </c>
      <c r="AL55" s="467">
        <f t="shared" si="30"/>
        <v>-41068</v>
      </c>
      <c r="AM55" s="467">
        <f t="shared" si="30"/>
        <v>-9767</v>
      </c>
      <c r="AN55" s="467">
        <f t="shared" si="30"/>
        <v>91634</v>
      </c>
      <c r="AO55" s="467">
        <f t="shared" si="30"/>
        <v>510036</v>
      </c>
      <c r="AP55" s="467">
        <f t="shared" si="30"/>
        <v>569595</v>
      </c>
      <c r="AQ55" s="467">
        <f t="shared" si="30"/>
        <v>34207.380000000005</v>
      </c>
      <c r="AR55" s="467">
        <f t="shared" si="30"/>
        <v>-59916</v>
      </c>
      <c r="AS55" s="467">
        <f t="shared" si="30"/>
        <v>-67767</v>
      </c>
      <c r="AT55" s="467">
        <f t="shared" si="30"/>
        <v>382801.5</v>
      </c>
      <c r="AU55" s="467">
        <f t="shared" si="30"/>
        <v>871880</v>
      </c>
      <c r="AV55" s="467">
        <f t="shared" si="30"/>
        <v>966540</v>
      </c>
      <c r="AW55" s="467">
        <f t="shared" si="30"/>
        <v>-67474</v>
      </c>
      <c r="AX55" s="467">
        <f t="shared" si="30"/>
        <v>-201668.5</v>
      </c>
      <c r="AY55" s="467">
        <f t="shared" si="30"/>
        <v>-128877</v>
      </c>
      <c r="AZ55" s="467">
        <f t="shared" si="30"/>
        <v>-9561</v>
      </c>
      <c r="BA55" s="467">
        <f t="shared" ref="BA55:DL55" si="31">+BA25-BA9</f>
        <v>632671</v>
      </c>
      <c r="BB55" s="467">
        <f t="shared" si="31"/>
        <v>637739</v>
      </c>
      <c r="BC55" s="467">
        <f t="shared" si="31"/>
        <v>185376</v>
      </c>
      <c r="BD55" s="467">
        <f t="shared" si="31"/>
        <v>-61050.5</v>
      </c>
      <c r="BE55" s="467">
        <f t="shared" si="31"/>
        <v>-152610</v>
      </c>
      <c r="BF55" s="467">
        <f t="shared" si="31"/>
        <v>436250.5</v>
      </c>
      <c r="BG55" s="467">
        <f t="shared" si="31"/>
        <v>906548</v>
      </c>
      <c r="BH55" s="467">
        <f t="shared" si="31"/>
        <v>969382</v>
      </c>
      <c r="BI55" s="467">
        <f t="shared" si="31"/>
        <v>-150049.5</v>
      </c>
      <c r="BJ55" s="467">
        <f t="shared" si="31"/>
        <v>-236499.5</v>
      </c>
      <c r="BK55" s="467">
        <f t="shared" si="31"/>
        <v>-148840</v>
      </c>
      <c r="BL55" s="467">
        <f t="shared" si="31"/>
        <v>61320</v>
      </c>
      <c r="BM55" s="467">
        <f t="shared" si="31"/>
        <v>727749</v>
      </c>
      <c r="BN55" s="467">
        <f t="shared" si="31"/>
        <v>709170</v>
      </c>
      <c r="BO55" s="467">
        <f t="shared" si="31"/>
        <v>162433.5</v>
      </c>
      <c r="BP55" s="467">
        <f t="shared" si="31"/>
        <v>43225.75</v>
      </c>
      <c r="BQ55" s="467">
        <f t="shared" si="31"/>
        <v>23997.5</v>
      </c>
      <c r="BR55" s="467">
        <f t="shared" si="31"/>
        <v>675075.5</v>
      </c>
      <c r="BS55" s="467">
        <f t="shared" si="31"/>
        <v>1351348.5</v>
      </c>
      <c r="BT55" s="467">
        <f t="shared" si="31"/>
        <v>1394636</v>
      </c>
      <c r="BU55" s="467">
        <f t="shared" si="31"/>
        <v>178190</v>
      </c>
      <c r="BV55" s="467">
        <f t="shared" si="31"/>
        <v>119568.5</v>
      </c>
      <c r="BW55" s="467">
        <f t="shared" si="31"/>
        <v>253700.5</v>
      </c>
      <c r="BX55" s="467">
        <f t="shared" si="31"/>
        <v>529143</v>
      </c>
      <c r="BY55" s="467">
        <f t="shared" si="31"/>
        <v>1146395</v>
      </c>
      <c r="BZ55" s="467">
        <f t="shared" si="31"/>
        <v>1211620.5</v>
      </c>
      <c r="CA55" s="467">
        <f t="shared" si="31"/>
        <v>959278.5</v>
      </c>
      <c r="CB55" s="467">
        <f t="shared" si="31"/>
        <v>888081</v>
      </c>
      <c r="CC55" s="467">
        <f t="shared" si="31"/>
        <v>883125</v>
      </c>
      <c r="CD55" s="467">
        <f t="shared" si="31"/>
        <v>1584162</v>
      </c>
      <c r="CE55" s="467">
        <f t="shared" si="31"/>
        <v>3112166</v>
      </c>
      <c r="CF55" s="467">
        <f t="shared" si="31"/>
        <v>3161595</v>
      </c>
      <c r="CG55" s="467">
        <f t="shared" si="31"/>
        <v>1657310</v>
      </c>
      <c r="CH55" s="467">
        <f t="shared" si="31"/>
        <v>1654575.5</v>
      </c>
      <c r="CI55" s="467">
        <f t="shared" si="31"/>
        <v>1816296</v>
      </c>
      <c r="CJ55" s="467">
        <f t="shared" si="31"/>
        <v>2435024</v>
      </c>
      <c r="CK55" s="467">
        <f t="shared" si="31"/>
        <v>2729776</v>
      </c>
      <c r="CL55" s="467">
        <f t="shared" si="31"/>
        <v>2771117</v>
      </c>
      <c r="CM55" s="467">
        <f t="shared" si="31"/>
        <v>2296104.5</v>
      </c>
      <c r="CN55" s="467">
        <f t="shared" si="31"/>
        <v>951155.25</v>
      </c>
      <c r="CO55" s="467">
        <f t="shared" si="31"/>
        <v>2372340</v>
      </c>
      <c r="CP55" s="467">
        <f t="shared" si="31"/>
        <v>3600677</v>
      </c>
      <c r="CQ55" s="467">
        <f t="shared" si="31"/>
        <v>5247858</v>
      </c>
      <c r="CR55" s="467">
        <f t="shared" si="31"/>
        <v>5053563</v>
      </c>
      <c r="CS55" s="467">
        <f t="shared" si="31"/>
        <v>3307640</v>
      </c>
      <c r="CT55" s="467">
        <f t="shared" si="31"/>
        <v>3151755</v>
      </c>
      <c r="CU55" s="467">
        <f t="shared" si="31"/>
        <v>3041230</v>
      </c>
      <c r="CV55" s="467">
        <f t="shared" si="31"/>
        <v>4107317</v>
      </c>
      <c r="CW55" s="467">
        <f t="shared" si="31"/>
        <v>4182076</v>
      </c>
      <c r="CX55" s="467">
        <f t="shared" si="31"/>
        <v>4101579</v>
      </c>
      <c r="CY55" s="467">
        <f t="shared" si="31"/>
        <v>3982275</v>
      </c>
      <c r="CZ55" s="467">
        <f t="shared" si="31"/>
        <v>3800350</v>
      </c>
      <c r="DA55" s="467">
        <f t="shared" si="31"/>
        <v>3388276</v>
      </c>
      <c r="DB55" s="467">
        <f t="shared" si="31"/>
        <v>5090484</v>
      </c>
      <c r="DC55" s="467">
        <f t="shared" si="31"/>
        <v>6612738</v>
      </c>
      <c r="DD55" s="467">
        <f t="shared" si="31"/>
        <v>6436225</v>
      </c>
      <c r="DE55" s="467">
        <f t="shared" si="31"/>
        <v>3934344</v>
      </c>
      <c r="DF55" s="467">
        <f t="shared" si="31"/>
        <v>3500251</v>
      </c>
      <c r="DG55" s="467">
        <f t="shared" si="31"/>
        <v>3638661</v>
      </c>
      <c r="DH55" s="467">
        <f t="shared" si="31"/>
        <v>4505188</v>
      </c>
      <c r="DI55" s="467">
        <f t="shared" si="31"/>
        <v>4483125</v>
      </c>
      <c r="DJ55" s="467">
        <f t="shared" si="31"/>
        <v>4128380</v>
      </c>
      <c r="DK55" s="467">
        <f t="shared" si="31"/>
        <v>4011861</v>
      </c>
      <c r="DL55" s="467">
        <f t="shared" si="31"/>
        <v>930318.5</v>
      </c>
      <c r="DM55" s="467">
        <f t="shared" ref="DM55:FX55" si="32">+DM25-DM9</f>
        <v>3464649</v>
      </c>
      <c r="DN55" s="467">
        <f t="shared" si="32"/>
        <v>5050111</v>
      </c>
      <c r="DO55" s="467">
        <f t="shared" si="32"/>
        <v>6297935</v>
      </c>
      <c r="DP55" s="467">
        <f t="shared" si="32"/>
        <v>6466464</v>
      </c>
      <c r="DQ55" s="467">
        <f t="shared" si="32"/>
        <v>4005690</v>
      </c>
      <c r="DR55" s="467">
        <f t="shared" si="32"/>
        <v>3558434</v>
      </c>
      <c r="DS55" s="467">
        <f t="shared" si="32"/>
        <v>3897770</v>
      </c>
      <c r="DT55" s="467">
        <f t="shared" si="32"/>
        <v>4339889</v>
      </c>
      <c r="DU55" s="467">
        <f t="shared" si="32"/>
        <v>4422930</v>
      </c>
      <c r="DV55" s="467">
        <f t="shared" si="32"/>
        <v>4025083</v>
      </c>
      <c r="DW55" s="467">
        <f t="shared" si="32"/>
        <v>3963450</v>
      </c>
      <c r="DX55" s="467">
        <f t="shared" si="32"/>
        <v>3305689</v>
      </c>
      <c r="DY55" s="467">
        <f t="shared" si="32"/>
        <v>3657541</v>
      </c>
      <c r="DZ55" s="467">
        <f t="shared" si="32"/>
        <v>5049369</v>
      </c>
      <c r="EA55" s="467">
        <f t="shared" si="32"/>
        <v>6032922</v>
      </c>
      <c r="EB55" s="467">
        <f t="shared" si="32"/>
        <v>6063887</v>
      </c>
      <c r="EC55" s="467">
        <f t="shared" si="32"/>
        <v>3648355</v>
      </c>
      <c r="ED55" s="467">
        <f t="shared" si="32"/>
        <v>3549477</v>
      </c>
      <c r="EE55" s="467">
        <f t="shared" si="32"/>
        <v>3540214</v>
      </c>
      <c r="EF55" s="467">
        <f t="shared" si="32"/>
        <v>3971443</v>
      </c>
      <c r="EG55" s="467">
        <f t="shared" si="32"/>
        <v>4365576</v>
      </c>
      <c r="EH55" s="467">
        <f t="shared" si="32"/>
        <v>4346892</v>
      </c>
      <c r="EI55" s="467">
        <f t="shared" si="32"/>
        <v>178314.62</v>
      </c>
      <c r="EJ55" s="467">
        <f t="shared" si="32"/>
        <v>608261</v>
      </c>
      <c r="EK55" s="467">
        <f t="shared" si="32"/>
        <v>3514268</v>
      </c>
      <c r="EL55" s="467">
        <f t="shared" si="32"/>
        <v>4384927</v>
      </c>
      <c r="EM55" s="467">
        <f t="shared" si="32"/>
        <v>6235218</v>
      </c>
      <c r="EN55" s="467">
        <f t="shared" si="32"/>
        <v>6498122</v>
      </c>
      <c r="EO55" s="467">
        <f t="shared" si="32"/>
        <v>3884334</v>
      </c>
      <c r="EP55" s="467">
        <f t="shared" si="32"/>
        <v>3586757</v>
      </c>
      <c r="EQ55" s="467">
        <f t="shared" si="32"/>
        <v>3454451</v>
      </c>
      <c r="ER55" s="467">
        <f t="shared" si="32"/>
        <v>4194453</v>
      </c>
      <c r="ES55" s="467">
        <f t="shared" si="32"/>
        <v>4347010</v>
      </c>
      <c r="ET55" s="467">
        <f t="shared" si="32"/>
        <v>3940031</v>
      </c>
      <c r="EU55" s="467">
        <f t="shared" si="32"/>
        <v>3636642</v>
      </c>
      <c r="EV55" s="467">
        <f t="shared" si="32"/>
        <v>3417236</v>
      </c>
      <c r="EW55" s="467">
        <f t="shared" si="32"/>
        <v>3408351</v>
      </c>
      <c r="EX55" s="467">
        <f t="shared" si="32"/>
        <v>4490838</v>
      </c>
      <c r="EY55" s="467">
        <f t="shared" si="32"/>
        <v>6312446</v>
      </c>
      <c r="EZ55" s="467">
        <f t="shared" si="32"/>
        <v>5817425</v>
      </c>
      <c r="FA55" s="467">
        <f t="shared" si="32"/>
        <v>3858090</v>
      </c>
      <c r="FB55" s="467">
        <f t="shared" si="32"/>
        <v>3713786</v>
      </c>
      <c r="FC55" s="467">
        <f t="shared" si="32"/>
        <v>3061058</v>
      </c>
      <c r="FD55" s="467">
        <f t="shared" si="32"/>
        <v>4344013</v>
      </c>
      <c r="FE55" s="467">
        <f t="shared" si="32"/>
        <v>3882232.9999999991</v>
      </c>
      <c r="FF55" s="467">
        <f t="shared" si="32"/>
        <v>3546750</v>
      </c>
      <c r="FG55" s="467">
        <f t="shared" si="32"/>
        <v>1467252.5</v>
      </c>
      <c r="FH55" s="467">
        <f t="shared" si="32"/>
        <v>2556047</v>
      </c>
      <c r="FI55" s="467">
        <f t="shared" si="32"/>
        <v>2841396</v>
      </c>
      <c r="FJ55" s="467">
        <f t="shared" si="32"/>
        <v>4447180</v>
      </c>
      <c r="FK55" s="467">
        <f t="shared" si="32"/>
        <v>6100307</v>
      </c>
      <c r="FL55" s="467">
        <f t="shared" si="32"/>
        <v>5715589.9999999991</v>
      </c>
      <c r="FM55" s="467">
        <f t="shared" si="32"/>
        <v>3559834</v>
      </c>
      <c r="FN55" s="467">
        <f t="shared" si="32"/>
        <v>3130420</v>
      </c>
      <c r="FO55" s="467">
        <f t="shared" si="32"/>
        <v>2743525</v>
      </c>
      <c r="FP55" s="467">
        <f t="shared" si="32"/>
        <v>3932475.9999999991</v>
      </c>
      <c r="FQ55" s="467">
        <f t="shared" si="32"/>
        <v>3508511</v>
      </c>
      <c r="FR55" s="467">
        <f t="shared" si="32"/>
        <v>3588620</v>
      </c>
      <c r="FS55" s="467">
        <f t="shared" si="32"/>
        <v>3360787</v>
      </c>
      <c r="FT55" s="467">
        <f t="shared" si="32"/>
        <v>3126407</v>
      </c>
      <c r="FU55" s="467">
        <f t="shared" si="32"/>
        <v>2807423</v>
      </c>
      <c r="FV55" s="467">
        <f t="shared" si="32"/>
        <v>4451841</v>
      </c>
      <c r="FW55" s="467">
        <f t="shared" si="32"/>
        <v>5364139</v>
      </c>
      <c r="FX55" s="467">
        <f t="shared" si="32"/>
        <v>5715063</v>
      </c>
      <c r="FY55" s="467">
        <f t="shared" ref="FY55:GB55" si="33">+FY25-FY9</f>
        <v>3319909.9999999991</v>
      </c>
      <c r="FZ55" s="467">
        <f t="shared" si="33"/>
        <v>2842699</v>
      </c>
      <c r="GA55" s="467">
        <f t="shared" si="33"/>
        <v>3058050</v>
      </c>
      <c r="GB55" s="467">
        <f t="shared" si="33"/>
        <v>4081602</v>
      </c>
    </row>
    <row r="56" spans="1:184">
      <c r="B56" s="486"/>
      <c r="C56" s="475" t="s">
        <v>8</v>
      </c>
      <c r="D56" s="478" t="s">
        <v>176</v>
      </c>
      <c r="E56" s="467">
        <f t="shared" ref="E56:AZ56" si="34">+E26-E10</f>
        <v>687959.5</v>
      </c>
      <c r="F56" s="467">
        <f t="shared" si="34"/>
        <v>456554.75</v>
      </c>
      <c r="G56" s="467">
        <f t="shared" si="34"/>
        <v>225594</v>
      </c>
      <c r="H56" s="467">
        <f t="shared" si="34"/>
        <v>200382.25</v>
      </c>
      <c r="I56" s="467">
        <f t="shared" si="34"/>
        <v>92989.5</v>
      </c>
      <c r="J56" s="467">
        <f t="shared" si="34"/>
        <v>274944.25</v>
      </c>
      <c r="K56" s="467">
        <f t="shared" si="34"/>
        <v>1210155</v>
      </c>
      <c r="L56" s="467">
        <f t="shared" si="34"/>
        <v>739163</v>
      </c>
      <c r="M56" s="467">
        <f t="shared" si="34"/>
        <v>135621</v>
      </c>
      <c r="N56" s="467">
        <f t="shared" si="34"/>
        <v>81162.75</v>
      </c>
      <c r="O56" s="467">
        <f t="shared" si="34"/>
        <v>53199</v>
      </c>
      <c r="P56" s="467">
        <f t="shared" si="34"/>
        <v>377781.5</v>
      </c>
      <c r="Q56" s="467">
        <f t="shared" si="34"/>
        <v>879546</v>
      </c>
      <c r="R56" s="467">
        <f t="shared" si="34"/>
        <v>703726.5</v>
      </c>
      <c r="S56" s="467">
        <f t="shared" si="34"/>
        <v>304797.99999999953</v>
      </c>
      <c r="T56" s="467">
        <f t="shared" si="34"/>
        <v>340655.5</v>
      </c>
      <c r="U56" s="467">
        <f t="shared" si="34"/>
        <v>173231</v>
      </c>
      <c r="V56" s="467">
        <f t="shared" si="34"/>
        <v>422960</v>
      </c>
      <c r="W56" s="467">
        <f t="shared" si="34"/>
        <v>1019544.9999999995</v>
      </c>
      <c r="X56" s="467">
        <f t="shared" si="34"/>
        <v>989386</v>
      </c>
      <c r="Y56" s="467">
        <f t="shared" si="34"/>
        <v>124888.75</v>
      </c>
      <c r="Z56" s="467">
        <f t="shared" si="34"/>
        <v>48418.750000000466</v>
      </c>
      <c r="AA56" s="467">
        <f t="shared" si="34"/>
        <v>32847</v>
      </c>
      <c r="AB56" s="467">
        <f t="shared" si="34"/>
        <v>344376.49999999953</v>
      </c>
      <c r="AC56" s="467">
        <f t="shared" si="34"/>
        <v>518756.5</v>
      </c>
      <c r="AD56" s="467">
        <f t="shared" si="34"/>
        <v>555342</v>
      </c>
      <c r="AE56" s="467">
        <f t="shared" si="34"/>
        <v>213845.5</v>
      </c>
      <c r="AF56" s="467">
        <f t="shared" si="34"/>
        <v>40629</v>
      </c>
      <c r="AG56" s="467">
        <f t="shared" si="34"/>
        <v>-99464</v>
      </c>
      <c r="AH56" s="467">
        <f t="shared" si="34"/>
        <v>381115</v>
      </c>
      <c r="AI56" s="467">
        <f t="shared" si="34"/>
        <v>943171</v>
      </c>
      <c r="AJ56" s="467">
        <f t="shared" si="34"/>
        <v>766351</v>
      </c>
      <c r="AK56" s="467">
        <f t="shared" si="34"/>
        <v>-63378.75</v>
      </c>
      <c r="AL56" s="467">
        <f t="shared" si="34"/>
        <v>-98144.5</v>
      </c>
      <c r="AM56" s="467">
        <f t="shared" si="34"/>
        <v>-59162.5</v>
      </c>
      <c r="AN56" s="467">
        <f t="shared" si="34"/>
        <v>50471.5</v>
      </c>
      <c r="AO56" s="467">
        <f t="shared" si="34"/>
        <v>430430.5</v>
      </c>
      <c r="AP56" s="467">
        <f t="shared" si="34"/>
        <v>493517.5</v>
      </c>
      <c r="AQ56" s="467">
        <f t="shared" si="34"/>
        <v>129637.5</v>
      </c>
      <c r="AR56" s="467">
        <f t="shared" si="34"/>
        <v>-46175</v>
      </c>
      <c r="AS56" s="467">
        <f t="shared" si="34"/>
        <v>-118188</v>
      </c>
      <c r="AT56" s="467">
        <f t="shared" si="34"/>
        <v>370331.5</v>
      </c>
      <c r="AU56" s="467">
        <f t="shared" si="34"/>
        <v>744778</v>
      </c>
      <c r="AV56" s="467">
        <f t="shared" si="34"/>
        <v>879220</v>
      </c>
      <c r="AW56" s="467">
        <f t="shared" si="34"/>
        <v>-97709</v>
      </c>
      <c r="AX56" s="467">
        <f t="shared" si="34"/>
        <v>-239471</v>
      </c>
      <c r="AY56" s="467">
        <f t="shared" si="34"/>
        <v>-115139</v>
      </c>
      <c r="AZ56" s="467">
        <f t="shared" si="34"/>
        <v>-51685</v>
      </c>
      <c r="BA56" s="467">
        <f t="shared" ref="BA56:DL56" si="35">+BA26-BA10</f>
        <v>488752.5</v>
      </c>
      <c r="BB56" s="467">
        <f t="shared" si="35"/>
        <v>519767.5</v>
      </c>
      <c r="BC56" s="467">
        <f t="shared" si="35"/>
        <v>39279.25</v>
      </c>
      <c r="BD56" s="467">
        <f t="shared" si="35"/>
        <v>-157442.25</v>
      </c>
      <c r="BE56" s="467">
        <f t="shared" si="35"/>
        <v>-229625.5</v>
      </c>
      <c r="BF56" s="467">
        <f t="shared" si="35"/>
        <v>299318</v>
      </c>
      <c r="BG56" s="467">
        <f t="shared" si="35"/>
        <v>702493</v>
      </c>
      <c r="BH56" s="467">
        <f t="shared" si="35"/>
        <v>867649</v>
      </c>
      <c r="BI56" s="467">
        <f t="shared" si="35"/>
        <v>-242894.5</v>
      </c>
      <c r="BJ56" s="467">
        <f t="shared" si="35"/>
        <v>-277963.5</v>
      </c>
      <c r="BK56" s="467">
        <f t="shared" si="35"/>
        <v>-180414.5</v>
      </c>
      <c r="BL56" s="467">
        <f t="shared" si="35"/>
        <v>-25495.5</v>
      </c>
      <c r="BM56" s="467">
        <f t="shared" si="35"/>
        <v>634626.5</v>
      </c>
      <c r="BN56" s="467">
        <f t="shared" si="35"/>
        <v>622870.5</v>
      </c>
      <c r="BO56" s="467">
        <f t="shared" si="35"/>
        <v>193731.5</v>
      </c>
      <c r="BP56" s="467">
        <f t="shared" si="35"/>
        <v>57139</v>
      </c>
      <c r="BQ56" s="467">
        <f t="shared" si="35"/>
        <v>-41659.5</v>
      </c>
      <c r="BR56" s="467">
        <f t="shared" si="35"/>
        <v>574988.5</v>
      </c>
      <c r="BS56" s="467">
        <f t="shared" si="35"/>
        <v>1259098.5</v>
      </c>
      <c r="BT56" s="467">
        <f t="shared" si="35"/>
        <v>1319770</v>
      </c>
      <c r="BU56" s="467">
        <f t="shared" si="35"/>
        <v>118165</v>
      </c>
      <c r="BV56" s="467">
        <f t="shared" si="35"/>
        <v>42222.5</v>
      </c>
      <c r="BW56" s="467">
        <f t="shared" si="35"/>
        <v>181001.5</v>
      </c>
      <c r="BX56" s="467">
        <f t="shared" si="35"/>
        <v>477538</v>
      </c>
      <c r="BY56" s="467">
        <f t="shared" si="35"/>
        <v>1058677</v>
      </c>
      <c r="BZ56" s="467">
        <f t="shared" si="35"/>
        <v>907638.5</v>
      </c>
      <c r="CA56" s="467">
        <f t="shared" si="35"/>
        <v>0</v>
      </c>
      <c r="CB56" s="467">
        <f t="shared" si="35"/>
        <v>307960</v>
      </c>
      <c r="CC56" s="467">
        <f t="shared" si="35"/>
        <v>814798</v>
      </c>
      <c r="CD56" s="467">
        <f t="shared" si="35"/>
        <v>1549406.5</v>
      </c>
      <c r="CE56" s="467">
        <f t="shared" si="35"/>
        <v>2938174</v>
      </c>
      <c r="CF56" s="467">
        <f t="shared" si="35"/>
        <v>3032273</v>
      </c>
      <c r="CG56" s="467">
        <f t="shared" si="35"/>
        <v>1532156</v>
      </c>
      <c r="CH56" s="467">
        <f t="shared" si="35"/>
        <v>1565993</v>
      </c>
      <c r="CI56" s="467">
        <f t="shared" si="35"/>
        <v>1690430</v>
      </c>
      <c r="CJ56" s="467">
        <f t="shared" si="35"/>
        <v>2292505.5</v>
      </c>
      <c r="CK56" s="467">
        <f t="shared" si="35"/>
        <v>2713740</v>
      </c>
      <c r="CL56" s="467">
        <f t="shared" si="35"/>
        <v>2646644</v>
      </c>
      <c r="CM56" s="467">
        <f t="shared" si="35"/>
        <v>2453468</v>
      </c>
      <c r="CN56" s="467">
        <f t="shared" si="35"/>
        <v>2301289</v>
      </c>
      <c r="CO56" s="467">
        <f t="shared" si="35"/>
        <v>2264728</v>
      </c>
      <c r="CP56" s="467">
        <f t="shared" si="35"/>
        <v>3474716</v>
      </c>
      <c r="CQ56" s="467">
        <f t="shared" si="35"/>
        <v>5184473</v>
      </c>
      <c r="CR56" s="467">
        <f t="shared" si="35"/>
        <v>4857850</v>
      </c>
      <c r="CS56" s="467">
        <f t="shared" si="35"/>
        <v>3209291</v>
      </c>
      <c r="CT56" s="467">
        <f t="shared" si="35"/>
        <v>3018302</v>
      </c>
      <c r="CU56" s="467">
        <f t="shared" si="35"/>
        <v>2966198</v>
      </c>
      <c r="CV56" s="467">
        <f t="shared" si="35"/>
        <v>3900184</v>
      </c>
      <c r="CW56" s="467">
        <f t="shared" si="35"/>
        <v>4187675</v>
      </c>
      <c r="CX56" s="467">
        <f t="shared" si="35"/>
        <v>2906399</v>
      </c>
      <c r="CY56" s="467">
        <f t="shared" si="35"/>
        <v>2135212</v>
      </c>
      <c r="CZ56" s="467">
        <f t="shared" si="35"/>
        <v>3662853</v>
      </c>
      <c r="DA56" s="467">
        <f t="shared" si="35"/>
        <v>3316985</v>
      </c>
      <c r="DB56" s="467">
        <f t="shared" si="35"/>
        <v>4738704</v>
      </c>
      <c r="DC56" s="467">
        <f t="shared" si="35"/>
        <v>6173933</v>
      </c>
      <c r="DD56" s="467">
        <f t="shared" si="35"/>
        <v>6163392</v>
      </c>
      <c r="DE56" s="467">
        <f t="shared" si="35"/>
        <v>3802676</v>
      </c>
      <c r="DF56" s="467">
        <f t="shared" si="35"/>
        <v>3311248</v>
      </c>
      <c r="DG56" s="467">
        <f t="shared" si="35"/>
        <v>3546871</v>
      </c>
      <c r="DH56" s="467">
        <f t="shared" si="35"/>
        <v>4361017</v>
      </c>
      <c r="DI56" s="467">
        <f t="shared" si="35"/>
        <v>4228408</v>
      </c>
      <c r="DJ56" s="467">
        <f t="shared" si="35"/>
        <v>3929937</v>
      </c>
      <c r="DK56" s="467">
        <f t="shared" si="35"/>
        <v>3782460</v>
      </c>
      <c r="DL56" s="467">
        <f t="shared" si="35"/>
        <v>3338578</v>
      </c>
      <c r="DM56" s="467">
        <f t="shared" ref="DM56:FX56" si="36">+DM26-DM10</f>
        <v>3307763</v>
      </c>
      <c r="DN56" s="467">
        <f t="shared" si="36"/>
        <v>4884354</v>
      </c>
      <c r="DO56" s="467">
        <f t="shared" si="36"/>
        <v>5998012</v>
      </c>
      <c r="DP56" s="467">
        <f t="shared" si="36"/>
        <v>6188873</v>
      </c>
      <c r="DQ56" s="467">
        <f t="shared" si="36"/>
        <v>3697873</v>
      </c>
      <c r="DR56" s="467">
        <f t="shared" si="36"/>
        <v>3357664</v>
      </c>
      <c r="DS56" s="467">
        <f t="shared" si="36"/>
        <v>3593336</v>
      </c>
      <c r="DT56" s="467">
        <f t="shared" si="36"/>
        <v>4119678</v>
      </c>
      <c r="DU56" s="467">
        <f t="shared" si="36"/>
        <v>4210813</v>
      </c>
      <c r="DV56" s="467">
        <f t="shared" si="36"/>
        <v>3847105</v>
      </c>
      <c r="DW56" s="467">
        <f t="shared" si="36"/>
        <v>2921989.5</v>
      </c>
      <c r="DX56" s="467">
        <f t="shared" si="36"/>
        <v>1573597</v>
      </c>
      <c r="DY56" s="467">
        <f t="shared" si="36"/>
        <v>3399142</v>
      </c>
      <c r="DZ56" s="467">
        <f t="shared" si="36"/>
        <v>4817052</v>
      </c>
      <c r="EA56" s="467">
        <f t="shared" si="36"/>
        <v>5568423</v>
      </c>
      <c r="EB56" s="467">
        <f t="shared" si="36"/>
        <v>5745360</v>
      </c>
      <c r="EC56" s="467">
        <f t="shared" si="36"/>
        <v>3477112</v>
      </c>
      <c r="ED56" s="467">
        <f t="shared" si="36"/>
        <v>3353163</v>
      </c>
      <c r="EE56" s="467">
        <f t="shared" si="36"/>
        <v>3357023</v>
      </c>
      <c r="EF56" s="467">
        <f t="shared" si="36"/>
        <v>3848201</v>
      </c>
      <c r="EG56" s="467">
        <f t="shared" si="36"/>
        <v>4098118</v>
      </c>
      <c r="EH56" s="467">
        <f t="shared" si="36"/>
        <v>4101608</v>
      </c>
      <c r="EI56" s="467">
        <f t="shared" si="36"/>
        <v>3502730</v>
      </c>
      <c r="EJ56" s="467">
        <f t="shared" si="36"/>
        <v>3317076</v>
      </c>
      <c r="EK56" s="467">
        <f t="shared" si="36"/>
        <v>3367796</v>
      </c>
      <c r="EL56" s="467">
        <f t="shared" si="36"/>
        <v>4154491</v>
      </c>
      <c r="EM56" s="467">
        <f t="shared" si="36"/>
        <v>5932842</v>
      </c>
      <c r="EN56" s="467">
        <f t="shared" si="36"/>
        <v>6161040</v>
      </c>
      <c r="EO56" s="467">
        <f t="shared" si="36"/>
        <v>3656988</v>
      </c>
      <c r="EP56" s="467">
        <f t="shared" si="36"/>
        <v>3409905</v>
      </c>
      <c r="EQ56" s="467">
        <f t="shared" si="36"/>
        <v>3292837</v>
      </c>
      <c r="ER56" s="467">
        <f t="shared" si="36"/>
        <v>4058819</v>
      </c>
      <c r="ES56" s="467">
        <f t="shared" si="36"/>
        <v>3987058</v>
      </c>
      <c r="ET56" s="467">
        <f t="shared" si="36"/>
        <v>3705450</v>
      </c>
      <c r="EU56" s="467">
        <f t="shared" si="36"/>
        <v>2390785</v>
      </c>
      <c r="EV56" s="467">
        <f t="shared" si="36"/>
        <v>1862268</v>
      </c>
      <c r="EW56" s="467">
        <f t="shared" si="36"/>
        <v>3030147</v>
      </c>
      <c r="EX56" s="467">
        <f t="shared" si="36"/>
        <v>4221677</v>
      </c>
      <c r="EY56" s="467">
        <f t="shared" si="36"/>
        <v>6009637</v>
      </c>
      <c r="EZ56" s="467">
        <f t="shared" si="36"/>
        <v>5551441</v>
      </c>
      <c r="FA56" s="467">
        <f t="shared" si="36"/>
        <v>3671416</v>
      </c>
      <c r="FB56" s="467">
        <f t="shared" si="36"/>
        <v>3469209</v>
      </c>
      <c r="FC56" s="467">
        <f t="shared" si="36"/>
        <v>2912429</v>
      </c>
      <c r="FD56" s="467">
        <f t="shared" si="36"/>
        <v>4023944</v>
      </c>
      <c r="FE56" s="467">
        <f t="shared" si="36"/>
        <v>3541954</v>
      </c>
      <c r="FF56" s="467">
        <f t="shared" si="36"/>
        <v>3260856</v>
      </c>
      <c r="FG56" s="467">
        <f t="shared" si="36"/>
        <v>3096447</v>
      </c>
      <c r="FH56" s="467">
        <f t="shared" si="36"/>
        <v>2812977</v>
      </c>
      <c r="FI56" s="467">
        <f t="shared" si="36"/>
        <v>2630869</v>
      </c>
      <c r="FJ56" s="467">
        <f t="shared" si="36"/>
        <v>4095363</v>
      </c>
      <c r="FK56" s="467">
        <f t="shared" si="36"/>
        <v>5710731</v>
      </c>
      <c r="FL56" s="467">
        <f t="shared" si="36"/>
        <v>5177015</v>
      </c>
      <c r="FM56" s="467">
        <f t="shared" si="36"/>
        <v>3460814</v>
      </c>
      <c r="FN56" s="467">
        <f t="shared" si="36"/>
        <v>2986100</v>
      </c>
      <c r="FO56" s="467">
        <f t="shared" si="36"/>
        <v>2638596</v>
      </c>
      <c r="FP56" s="467">
        <f t="shared" si="36"/>
        <v>3780752</v>
      </c>
      <c r="FQ56" s="467">
        <f t="shared" si="36"/>
        <v>3393927</v>
      </c>
      <c r="FR56" s="467">
        <f t="shared" si="36"/>
        <v>3328833</v>
      </c>
      <c r="FS56" s="467">
        <f t="shared" si="36"/>
        <v>3300298</v>
      </c>
      <c r="FT56" s="467">
        <f t="shared" si="36"/>
        <v>2814566.9999999991</v>
      </c>
      <c r="FU56" s="467">
        <f t="shared" si="36"/>
        <v>2512824</v>
      </c>
      <c r="FV56" s="467">
        <f t="shared" si="36"/>
        <v>4170559</v>
      </c>
      <c r="FW56" s="467">
        <f t="shared" si="36"/>
        <v>5352129</v>
      </c>
      <c r="FX56" s="467">
        <f t="shared" si="36"/>
        <v>5117405</v>
      </c>
      <c r="FY56" s="467">
        <f t="shared" ref="FY56:GB56" si="37">+FY26-FY10</f>
        <v>2504923</v>
      </c>
      <c r="FZ56" s="467">
        <f t="shared" si="37"/>
        <v>0</v>
      </c>
      <c r="GA56" s="467">
        <f t="shared" si="37"/>
        <v>997813</v>
      </c>
      <c r="GB56" s="467">
        <f t="shared" si="37"/>
        <v>3776548</v>
      </c>
    </row>
    <row r="57" spans="1:184">
      <c r="B57" s="486"/>
      <c r="C57" s="475" t="s">
        <v>9</v>
      </c>
      <c r="D57" s="478" t="s">
        <v>176</v>
      </c>
      <c r="E57" s="467">
        <f t="shared" ref="E57:AZ57" si="38">+E27-E11</f>
        <v>0</v>
      </c>
      <c r="F57" s="467">
        <f t="shared" si="38"/>
        <v>0</v>
      </c>
      <c r="G57" s="467">
        <f t="shared" si="38"/>
        <v>0</v>
      </c>
      <c r="H57" s="467">
        <f t="shared" si="38"/>
        <v>0</v>
      </c>
      <c r="I57" s="467">
        <f t="shared" si="38"/>
        <v>0</v>
      </c>
      <c r="J57" s="467">
        <f t="shared" si="38"/>
        <v>0</v>
      </c>
      <c r="K57" s="467">
        <f t="shared" si="38"/>
        <v>38983.5</v>
      </c>
      <c r="L57" s="467">
        <f t="shared" si="38"/>
        <v>0</v>
      </c>
      <c r="M57" s="467">
        <f t="shared" si="38"/>
        <v>0</v>
      </c>
      <c r="N57" s="467">
        <f t="shared" si="38"/>
        <v>0</v>
      </c>
      <c r="O57" s="467">
        <f t="shared" si="38"/>
        <v>0</v>
      </c>
      <c r="P57" s="467">
        <f t="shared" si="38"/>
        <v>0</v>
      </c>
      <c r="Q57" s="467">
        <f t="shared" si="38"/>
        <v>0</v>
      </c>
      <c r="R57" s="467">
        <f t="shared" si="38"/>
        <v>0</v>
      </c>
      <c r="S57" s="467">
        <f t="shared" si="38"/>
        <v>0</v>
      </c>
      <c r="T57" s="467">
        <f t="shared" si="38"/>
        <v>0</v>
      </c>
      <c r="U57" s="467">
        <f t="shared" si="38"/>
        <v>0</v>
      </c>
      <c r="V57" s="467">
        <f t="shared" si="38"/>
        <v>0</v>
      </c>
      <c r="W57" s="467">
        <f t="shared" si="38"/>
        <v>0</v>
      </c>
      <c r="X57" s="467">
        <f t="shared" si="38"/>
        <v>0</v>
      </c>
      <c r="Y57" s="467">
        <f t="shared" si="38"/>
        <v>0</v>
      </c>
      <c r="Z57" s="467">
        <f t="shared" si="38"/>
        <v>0</v>
      </c>
      <c r="AA57" s="467">
        <f t="shared" si="38"/>
        <v>0</v>
      </c>
      <c r="AB57" s="467">
        <f t="shared" si="38"/>
        <v>0</v>
      </c>
      <c r="AC57" s="467">
        <f t="shared" si="38"/>
        <v>0</v>
      </c>
      <c r="AD57" s="467">
        <f t="shared" si="38"/>
        <v>0</v>
      </c>
      <c r="AE57" s="467">
        <f t="shared" si="38"/>
        <v>0</v>
      </c>
      <c r="AF57" s="467">
        <f t="shared" si="38"/>
        <v>0</v>
      </c>
      <c r="AG57" s="467">
        <f t="shared" si="38"/>
        <v>0</v>
      </c>
      <c r="AH57" s="467">
        <f t="shared" si="38"/>
        <v>0</v>
      </c>
      <c r="AI57" s="467">
        <f t="shared" si="38"/>
        <v>0</v>
      </c>
      <c r="AJ57" s="467">
        <f t="shared" si="38"/>
        <v>0</v>
      </c>
      <c r="AK57" s="467">
        <f t="shared" si="38"/>
        <v>0</v>
      </c>
      <c r="AL57" s="467">
        <f t="shared" si="38"/>
        <v>0</v>
      </c>
      <c r="AM57" s="467">
        <f t="shared" si="38"/>
        <v>0</v>
      </c>
      <c r="AN57" s="467">
        <f t="shared" si="38"/>
        <v>0</v>
      </c>
      <c r="AO57" s="467">
        <f t="shared" si="38"/>
        <v>0</v>
      </c>
      <c r="AP57" s="467">
        <f t="shared" si="38"/>
        <v>0</v>
      </c>
      <c r="AQ57" s="467">
        <f t="shared" si="38"/>
        <v>0</v>
      </c>
      <c r="AR57" s="467">
        <f t="shared" si="38"/>
        <v>0</v>
      </c>
      <c r="AS57" s="467">
        <f t="shared" si="38"/>
        <v>0</v>
      </c>
      <c r="AT57" s="467">
        <f t="shared" si="38"/>
        <v>0</v>
      </c>
      <c r="AU57" s="467">
        <f t="shared" si="38"/>
        <v>0</v>
      </c>
      <c r="AV57" s="467">
        <f t="shared" si="38"/>
        <v>0</v>
      </c>
      <c r="AW57" s="467">
        <f t="shared" si="38"/>
        <v>0</v>
      </c>
      <c r="AX57" s="467">
        <f t="shared" si="38"/>
        <v>0</v>
      </c>
      <c r="AY57" s="467">
        <f t="shared" si="38"/>
        <v>0</v>
      </c>
      <c r="AZ57" s="467">
        <f t="shared" si="38"/>
        <v>0</v>
      </c>
      <c r="BA57" s="467">
        <f t="shared" ref="BA57:DL57" si="39">+BA27-BA11</f>
        <v>0</v>
      </c>
      <c r="BB57" s="467">
        <f t="shared" si="39"/>
        <v>0</v>
      </c>
      <c r="BC57" s="467">
        <f t="shared" si="39"/>
        <v>0</v>
      </c>
      <c r="BD57" s="467">
        <f t="shared" si="39"/>
        <v>0</v>
      </c>
      <c r="BE57" s="467">
        <f t="shared" si="39"/>
        <v>0</v>
      </c>
      <c r="BF57" s="467">
        <f t="shared" si="39"/>
        <v>0</v>
      </c>
      <c r="BG57" s="467">
        <f t="shared" si="39"/>
        <v>0</v>
      </c>
      <c r="BH57" s="467">
        <f t="shared" si="39"/>
        <v>0</v>
      </c>
      <c r="BI57" s="467">
        <f t="shared" si="39"/>
        <v>0</v>
      </c>
      <c r="BJ57" s="467">
        <f t="shared" si="39"/>
        <v>0</v>
      </c>
      <c r="BK57" s="467">
        <f t="shared" si="39"/>
        <v>0</v>
      </c>
      <c r="BL57" s="467">
        <f t="shared" si="39"/>
        <v>0</v>
      </c>
      <c r="BM57" s="467">
        <f t="shared" si="39"/>
        <v>0</v>
      </c>
      <c r="BN57" s="467">
        <f t="shared" si="39"/>
        <v>0</v>
      </c>
      <c r="BO57" s="467">
        <f t="shared" si="39"/>
        <v>0</v>
      </c>
      <c r="BP57" s="467">
        <f t="shared" si="39"/>
        <v>0</v>
      </c>
      <c r="BQ57" s="467">
        <f t="shared" si="39"/>
        <v>0</v>
      </c>
      <c r="BR57" s="467">
        <f t="shared" si="39"/>
        <v>0</v>
      </c>
      <c r="BS57" s="467">
        <f t="shared" si="39"/>
        <v>0</v>
      </c>
      <c r="BT57" s="467">
        <f t="shared" si="39"/>
        <v>0</v>
      </c>
      <c r="BU57" s="467">
        <f t="shared" si="39"/>
        <v>0</v>
      </c>
      <c r="BV57" s="467">
        <f t="shared" si="39"/>
        <v>0</v>
      </c>
      <c r="BW57" s="467">
        <f t="shared" si="39"/>
        <v>0</v>
      </c>
      <c r="BX57" s="467">
        <f t="shared" si="39"/>
        <v>0</v>
      </c>
      <c r="BY57" s="467">
        <f t="shared" si="39"/>
        <v>0</v>
      </c>
      <c r="BZ57" s="467">
        <f t="shared" si="39"/>
        <v>0</v>
      </c>
      <c r="CA57" s="467">
        <f t="shared" si="39"/>
        <v>0</v>
      </c>
      <c r="CB57" s="467">
        <f t="shared" si="39"/>
        <v>0</v>
      </c>
      <c r="CC57" s="467">
        <f t="shared" si="39"/>
        <v>0</v>
      </c>
      <c r="CD57" s="467">
        <f t="shared" si="39"/>
        <v>0</v>
      </c>
      <c r="CE57" s="467">
        <f t="shared" si="39"/>
        <v>91711.310000000056</v>
      </c>
      <c r="CF57" s="467">
        <f t="shared" si="39"/>
        <v>88980.38</v>
      </c>
      <c r="CG57" s="467">
        <f t="shared" si="39"/>
        <v>0</v>
      </c>
      <c r="CH57" s="467">
        <f t="shared" si="39"/>
        <v>0</v>
      </c>
      <c r="CI57" s="467">
        <f t="shared" si="39"/>
        <v>0</v>
      </c>
      <c r="CJ57" s="467">
        <f t="shared" si="39"/>
        <v>0</v>
      </c>
      <c r="CK57" s="467">
        <f t="shared" si="39"/>
        <v>18031.410000000003</v>
      </c>
      <c r="CL57" s="467">
        <f t="shared" si="39"/>
        <v>7684.5899999999965</v>
      </c>
      <c r="CM57" s="467">
        <f t="shared" si="39"/>
        <v>0</v>
      </c>
      <c r="CN57" s="467">
        <f t="shared" si="39"/>
        <v>0</v>
      </c>
      <c r="CO57" s="467">
        <f t="shared" si="39"/>
        <v>0</v>
      </c>
      <c r="CP57" s="467">
        <f t="shared" si="39"/>
        <v>160726.38</v>
      </c>
      <c r="CQ57" s="467">
        <f t="shared" si="39"/>
        <v>394139.25</v>
      </c>
      <c r="CR57" s="467">
        <f t="shared" si="39"/>
        <v>368814.87999999989</v>
      </c>
      <c r="CS57" s="467">
        <f t="shared" si="39"/>
        <v>113445.43999999994</v>
      </c>
      <c r="CT57" s="467">
        <f t="shared" si="39"/>
        <v>12885.779999999999</v>
      </c>
      <c r="CU57" s="467">
        <f t="shared" si="39"/>
        <v>17006.440000000002</v>
      </c>
      <c r="CV57" s="467">
        <f t="shared" si="39"/>
        <v>85662.25</v>
      </c>
      <c r="CW57" s="467">
        <f t="shared" si="39"/>
        <v>191877.62000000011</v>
      </c>
      <c r="CX57" s="467">
        <f t="shared" si="39"/>
        <v>209961.50000000012</v>
      </c>
      <c r="CY57" s="467">
        <f t="shared" si="39"/>
        <v>112666.81000000006</v>
      </c>
      <c r="CZ57" s="467">
        <f t="shared" si="39"/>
        <v>130789.37999999989</v>
      </c>
      <c r="DA57" s="467">
        <f t="shared" si="39"/>
        <v>128423.81000000006</v>
      </c>
      <c r="DB57" s="467">
        <f t="shared" si="39"/>
        <v>466145.75</v>
      </c>
      <c r="DC57" s="467">
        <f t="shared" si="39"/>
        <v>669727.37999999989</v>
      </c>
      <c r="DD57" s="467">
        <f t="shared" si="39"/>
        <v>640356.12000000011</v>
      </c>
      <c r="DE57" s="467">
        <f t="shared" si="39"/>
        <v>226691.25</v>
      </c>
      <c r="DF57" s="467">
        <f t="shared" si="39"/>
        <v>84015.75</v>
      </c>
      <c r="DG57" s="467">
        <f t="shared" si="39"/>
        <v>56558.69</v>
      </c>
      <c r="DH57" s="467">
        <f t="shared" si="39"/>
        <v>141444.43999999994</v>
      </c>
      <c r="DI57" s="467">
        <f t="shared" si="39"/>
        <v>183257.75</v>
      </c>
      <c r="DJ57" s="467">
        <f t="shared" si="39"/>
        <v>174950.25</v>
      </c>
      <c r="DK57" s="467">
        <f t="shared" si="39"/>
        <v>86387.689999999944</v>
      </c>
      <c r="DL57" s="467">
        <f t="shared" si="39"/>
        <v>62976.189999999944</v>
      </c>
      <c r="DM57" s="467">
        <f t="shared" ref="DM57:FX57" si="40">+DM27-DM11</f>
        <v>77253</v>
      </c>
      <c r="DN57" s="467">
        <f t="shared" si="40"/>
        <v>476175.62000000011</v>
      </c>
      <c r="DO57" s="467">
        <f t="shared" si="40"/>
        <v>576173.25</v>
      </c>
      <c r="DP57" s="467">
        <f t="shared" si="40"/>
        <v>591276.37999999989</v>
      </c>
      <c r="DQ57" s="467">
        <f t="shared" si="40"/>
        <v>203480</v>
      </c>
      <c r="DR57" s="467">
        <f t="shared" si="40"/>
        <v>67442.880000000005</v>
      </c>
      <c r="DS57" s="467">
        <f t="shared" si="40"/>
        <v>64526.909999999974</v>
      </c>
      <c r="DT57" s="467">
        <f t="shared" si="40"/>
        <v>122414.31000000006</v>
      </c>
      <c r="DU57" s="467">
        <f t="shared" si="40"/>
        <v>175209.37999999989</v>
      </c>
      <c r="DV57" s="467">
        <f t="shared" si="40"/>
        <v>142105.25</v>
      </c>
      <c r="DW57" s="467">
        <f t="shared" si="40"/>
        <v>70238.060000000056</v>
      </c>
      <c r="DX57" s="467">
        <f t="shared" si="40"/>
        <v>41105.25</v>
      </c>
      <c r="DY57" s="467">
        <f t="shared" si="40"/>
        <v>78410.25</v>
      </c>
      <c r="DZ57" s="467">
        <f t="shared" si="40"/>
        <v>448522</v>
      </c>
      <c r="EA57" s="467">
        <f t="shared" si="40"/>
        <v>537312.12000000011</v>
      </c>
      <c r="EB57" s="467">
        <f t="shared" si="40"/>
        <v>545442.5</v>
      </c>
      <c r="EC57" s="467">
        <f t="shared" si="40"/>
        <v>143292.12</v>
      </c>
      <c r="ED57" s="467">
        <f t="shared" si="40"/>
        <v>43732.119999999995</v>
      </c>
      <c r="EE57" s="467">
        <f t="shared" si="40"/>
        <v>51099</v>
      </c>
      <c r="EF57" s="467">
        <f t="shared" si="40"/>
        <v>89295.969999999972</v>
      </c>
      <c r="EG57" s="467">
        <f t="shared" si="40"/>
        <v>108369.5</v>
      </c>
      <c r="EH57" s="467">
        <f t="shared" si="40"/>
        <v>146145.37999999989</v>
      </c>
      <c r="EI57" s="467">
        <f t="shared" si="40"/>
        <v>54317.75</v>
      </c>
      <c r="EJ57" s="467">
        <f t="shared" si="40"/>
        <v>35949.69</v>
      </c>
      <c r="EK57" s="467">
        <f t="shared" si="40"/>
        <v>37581.939999999944</v>
      </c>
      <c r="EL57" s="467">
        <f t="shared" si="40"/>
        <v>286178.12000000011</v>
      </c>
      <c r="EM57" s="467">
        <f t="shared" si="40"/>
        <v>494603.5</v>
      </c>
      <c r="EN57" s="467">
        <f t="shared" si="40"/>
        <v>516378.62000000011</v>
      </c>
      <c r="EO57" s="467">
        <f t="shared" si="40"/>
        <v>166853.25</v>
      </c>
      <c r="EP57" s="467">
        <f t="shared" si="40"/>
        <v>44363</v>
      </c>
      <c r="EQ57" s="467">
        <f t="shared" si="40"/>
        <v>33279.48000000001</v>
      </c>
      <c r="ER57" s="467">
        <f t="shared" si="40"/>
        <v>101484.62</v>
      </c>
      <c r="ES57" s="467">
        <f t="shared" si="40"/>
        <v>119194.75</v>
      </c>
      <c r="ET57" s="467">
        <f t="shared" si="40"/>
        <v>108810.12</v>
      </c>
      <c r="EU57" s="467">
        <f t="shared" si="40"/>
        <v>67058.75</v>
      </c>
      <c r="EV57" s="467">
        <f t="shared" si="40"/>
        <v>36884.44</v>
      </c>
      <c r="EW57" s="467">
        <f t="shared" si="40"/>
        <v>30175.380000000005</v>
      </c>
      <c r="EX57" s="467">
        <f t="shared" si="40"/>
        <v>282093.25</v>
      </c>
      <c r="EY57" s="467">
        <f t="shared" si="40"/>
        <v>525088.62000000011</v>
      </c>
      <c r="EZ57" s="467">
        <f t="shared" si="40"/>
        <v>413390</v>
      </c>
      <c r="FA57" s="467">
        <f t="shared" si="40"/>
        <v>191793.25</v>
      </c>
      <c r="FB57" s="467">
        <f t="shared" si="40"/>
        <v>37302.339999999997</v>
      </c>
      <c r="FC57" s="467">
        <f t="shared" si="40"/>
        <v>34592.589999999997</v>
      </c>
      <c r="FD57" s="467">
        <f t="shared" si="40"/>
        <v>94597.810000000056</v>
      </c>
      <c r="FE57" s="467">
        <f t="shared" si="40"/>
        <v>128175.25</v>
      </c>
      <c r="FF57" s="467">
        <f t="shared" si="40"/>
        <v>122752.87999999989</v>
      </c>
      <c r="FG57" s="467">
        <f t="shared" si="40"/>
        <v>62963.5</v>
      </c>
      <c r="FH57" s="467">
        <f t="shared" si="40"/>
        <v>30336.030000000028</v>
      </c>
      <c r="FI57" s="467">
        <f t="shared" si="40"/>
        <v>42030.060000000056</v>
      </c>
      <c r="FJ57" s="467">
        <f t="shared" si="40"/>
        <v>327223.25</v>
      </c>
      <c r="FK57" s="467">
        <f t="shared" si="40"/>
        <v>493731.75</v>
      </c>
      <c r="FL57" s="467">
        <f t="shared" si="40"/>
        <v>456298.25</v>
      </c>
      <c r="FM57" s="467">
        <f t="shared" si="40"/>
        <v>200116.25</v>
      </c>
      <c r="FN57" s="467">
        <f t="shared" si="40"/>
        <v>42843.81</v>
      </c>
      <c r="FO57" s="467">
        <f t="shared" si="40"/>
        <v>37293.75</v>
      </c>
      <c r="FP57" s="467">
        <f t="shared" si="40"/>
        <v>113942.43999999994</v>
      </c>
      <c r="FQ57" s="467">
        <f t="shared" si="40"/>
        <v>134666.37999999989</v>
      </c>
      <c r="FR57" s="467">
        <f t="shared" si="40"/>
        <v>132352.5</v>
      </c>
      <c r="FS57" s="467">
        <f t="shared" si="40"/>
        <v>75675.75</v>
      </c>
      <c r="FT57" s="467">
        <f t="shared" si="40"/>
        <v>43729.25</v>
      </c>
      <c r="FU57" s="467">
        <f t="shared" si="40"/>
        <v>35566.119999999995</v>
      </c>
      <c r="FV57" s="467">
        <f t="shared" si="40"/>
        <v>395113.25</v>
      </c>
      <c r="FW57" s="467">
        <f t="shared" si="40"/>
        <v>445430.37999999989</v>
      </c>
      <c r="FX57" s="467">
        <f t="shared" si="40"/>
        <v>517781.25</v>
      </c>
      <c r="FY57" s="467">
        <f t="shared" ref="FY57:GB57" si="41">+FY27-FY11</f>
        <v>173752.62</v>
      </c>
      <c r="FZ57" s="467">
        <f t="shared" si="41"/>
        <v>48853.159999999974</v>
      </c>
      <c r="GA57" s="467">
        <f t="shared" si="41"/>
        <v>54446.280000000028</v>
      </c>
      <c r="GB57" s="467">
        <f t="shared" si="41"/>
        <v>109970.06000000006</v>
      </c>
    </row>
    <row r="58" spans="1:184" ht="15.75" customHeight="1">
      <c r="B58" s="486" t="s">
        <v>173</v>
      </c>
      <c r="C58" s="475" t="s">
        <v>10</v>
      </c>
      <c r="D58" s="478" t="s">
        <v>176</v>
      </c>
      <c r="E58" s="467">
        <f t="shared" ref="E58:AZ58" si="42">+E28-E12</f>
        <v>0</v>
      </c>
      <c r="F58" s="467">
        <f t="shared" si="42"/>
        <v>0</v>
      </c>
      <c r="G58" s="467">
        <f t="shared" si="42"/>
        <v>0</v>
      </c>
      <c r="H58" s="467">
        <f t="shared" si="42"/>
        <v>0</v>
      </c>
      <c r="I58" s="467">
        <f t="shared" si="42"/>
        <v>0</v>
      </c>
      <c r="J58" s="467">
        <f t="shared" si="42"/>
        <v>0</v>
      </c>
      <c r="K58" s="467">
        <f t="shared" si="42"/>
        <v>-941.75</v>
      </c>
      <c r="L58" s="467">
        <f t="shared" si="42"/>
        <v>0</v>
      </c>
      <c r="M58" s="467">
        <f t="shared" si="42"/>
        <v>0</v>
      </c>
      <c r="N58" s="467">
        <f t="shared" si="42"/>
        <v>0</v>
      </c>
      <c r="O58" s="467">
        <f t="shared" si="42"/>
        <v>0</v>
      </c>
      <c r="P58" s="467">
        <f t="shared" si="42"/>
        <v>0</v>
      </c>
      <c r="Q58" s="467">
        <f t="shared" si="42"/>
        <v>0</v>
      </c>
      <c r="R58" s="467">
        <f t="shared" si="42"/>
        <v>0</v>
      </c>
      <c r="S58" s="467">
        <f t="shared" si="42"/>
        <v>0</v>
      </c>
      <c r="T58" s="467">
        <f t="shared" si="42"/>
        <v>0</v>
      </c>
      <c r="U58" s="467">
        <f t="shared" si="42"/>
        <v>0</v>
      </c>
      <c r="V58" s="467">
        <f t="shared" si="42"/>
        <v>0</v>
      </c>
      <c r="W58" s="467">
        <f t="shared" si="42"/>
        <v>0</v>
      </c>
      <c r="X58" s="467">
        <f t="shared" si="42"/>
        <v>0</v>
      </c>
      <c r="Y58" s="467">
        <f t="shared" si="42"/>
        <v>0</v>
      </c>
      <c r="Z58" s="467">
        <f t="shared" si="42"/>
        <v>0</v>
      </c>
      <c r="AA58" s="467">
        <f t="shared" si="42"/>
        <v>0</v>
      </c>
      <c r="AB58" s="467">
        <f t="shared" si="42"/>
        <v>0</v>
      </c>
      <c r="AC58" s="467">
        <f t="shared" si="42"/>
        <v>0</v>
      </c>
      <c r="AD58" s="467">
        <f t="shared" si="42"/>
        <v>0</v>
      </c>
      <c r="AE58" s="467">
        <f t="shared" si="42"/>
        <v>0</v>
      </c>
      <c r="AF58" s="467">
        <f t="shared" si="42"/>
        <v>0</v>
      </c>
      <c r="AG58" s="467">
        <f t="shared" si="42"/>
        <v>0</v>
      </c>
      <c r="AH58" s="467">
        <f t="shared" si="42"/>
        <v>0</v>
      </c>
      <c r="AI58" s="467">
        <f t="shared" si="42"/>
        <v>0</v>
      </c>
      <c r="AJ58" s="467">
        <f t="shared" si="42"/>
        <v>0</v>
      </c>
      <c r="AK58" s="467">
        <f t="shared" si="42"/>
        <v>0</v>
      </c>
      <c r="AL58" s="467">
        <f t="shared" si="42"/>
        <v>0</v>
      </c>
      <c r="AM58" s="467">
        <f t="shared" si="42"/>
        <v>0</v>
      </c>
      <c r="AN58" s="467">
        <f t="shared" si="42"/>
        <v>0</v>
      </c>
      <c r="AO58" s="467">
        <f t="shared" si="42"/>
        <v>0</v>
      </c>
      <c r="AP58" s="467">
        <f t="shared" si="42"/>
        <v>0</v>
      </c>
      <c r="AQ58" s="467">
        <f t="shared" si="42"/>
        <v>0</v>
      </c>
      <c r="AR58" s="467">
        <f t="shared" si="42"/>
        <v>0</v>
      </c>
      <c r="AS58" s="467">
        <f t="shared" si="42"/>
        <v>0</v>
      </c>
      <c r="AT58" s="467">
        <f t="shared" si="42"/>
        <v>0</v>
      </c>
      <c r="AU58" s="467">
        <f t="shared" si="42"/>
        <v>0</v>
      </c>
      <c r="AV58" s="467">
        <f t="shared" si="42"/>
        <v>0</v>
      </c>
      <c r="AW58" s="467">
        <f t="shared" si="42"/>
        <v>0</v>
      </c>
      <c r="AX58" s="467">
        <f t="shared" si="42"/>
        <v>0</v>
      </c>
      <c r="AY58" s="467">
        <f t="shared" si="42"/>
        <v>0</v>
      </c>
      <c r="AZ58" s="467">
        <f t="shared" si="42"/>
        <v>0</v>
      </c>
      <c r="BA58" s="467">
        <f t="shared" ref="BA58:DL58" si="43">+BA28-BA12</f>
        <v>0</v>
      </c>
      <c r="BB58" s="467">
        <f t="shared" si="43"/>
        <v>0</v>
      </c>
      <c r="BC58" s="467">
        <f t="shared" si="43"/>
        <v>0</v>
      </c>
      <c r="BD58" s="467">
        <f t="shared" si="43"/>
        <v>0</v>
      </c>
      <c r="BE58" s="467">
        <f t="shared" si="43"/>
        <v>0</v>
      </c>
      <c r="BF58" s="467">
        <f t="shared" si="43"/>
        <v>0</v>
      </c>
      <c r="BG58" s="467">
        <f t="shared" si="43"/>
        <v>0</v>
      </c>
      <c r="BH58" s="467">
        <f t="shared" si="43"/>
        <v>0</v>
      </c>
      <c r="BI58" s="467">
        <f t="shared" si="43"/>
        <v>0</v>
      </c>
      <c r="BJ58" s="467">
        <f t="shared" si="43"/>
        <v>0</v>
      </c>
      <c r="BK58" s="467">
        <f t="shared" si="43"/>
        <v>0</v>
      </c>
      <c r="BL58" s="467">
        <f t="shared" si="43"/>
        <v>0</v>
      </c>
      <c r="BM58" s="467">
        <f t="shared" si="43"/>
        <v>0</v>
      </c>
      <c r="BN58" s="467">
        <f t="shared" si="43"/>
        <v>0</v>
      </c>
      <c r="BO58" s="467">
        <f t="shared" si="43"/>
        <v>0</v>
      </c>
      <c r="BP58" s="467">
        <f t="shared" si="43"/>
        <v>0</v>
      </c>
      <c r="BQ58" s="467">
        <f t="shared" si="43"/>
        <v>0</v>
      </c>
      <c r="BR58" s="467">
        <f t="shared" si="43"/>
        <v>0</v>
      </c>
      <c r="BS58" s="467">
        <f t="shared" si="43"/>
        <v>0</v>
      </c>
      <c r="BT58" s="467">
        <f t="shared" si="43"/>
        <v>0</v>
      </c>
      <c r="BU58" s="467">
        <f t="shared" si="43"/>
        <v>0</v>
      </c>
      <c r="BV58" s="467">
        <f t="shared" si="43"/>
        <v>0</v>
      </c>
      <c r="BW58" s="467">
        <f t="shared" si="43"/>
        <v>0</v>
      </c>
      <c r="BX58" s="467">
        <f t="shared" si="43"/>
        <v>0</v>
      </c>
      <c r="BY58" s="467">
        <f t="shared" si="43"/>
        <v>0</v>
      </c>
      <c r="BZ58" s="467">
        <f t="shared" si="43"/>
        <v>0</v>
      </c>
      <c r="CA58" s="467">
        <f t="shared" si="43"/>
        <v>0</v>
      </c>
      <c r="CB58" s="467">
        <f t="shared" si="43"/>
        <v>0</v>
      </c>
      <c r="CC58" s="467">
        <f t="shared" si="43"/>
        <v>0</v>
      </c>
      <c r="CD58" s="467">
        <f t="shared" si="43"/>
        <v>0</v>
      </c>
      <c r="CE58" s="467">
        <f t="shared" si="43"/>
        <v>0</v>
      </c>
      <c r="CF58" s="467">
        <f t="shared" si="43"/>
        <v>0</v>
      </c>
      <c r="CG58" s="467">
        <f t="shared" si="43"/>
        <v>0</v>
      </c>
      <c r="CH58" s="467">
        <f t="shared" si="43"/>
        <v>0</v>
      </c>
      <c r="CI58" s="467">
        <f t="shared" si="43"/>
        <v>0</v>
      </c>
      <c r="CJ58" s="467">
        <f t="shared" si="43"/>
        <v>0</v>
      </c>
      <c r="CK58" s="467">
        <f t="shared" si="43"/>
        <v>0</v>
      </c>
      <c r="CL58" s="467">
        <f t="shared" si="43"/>
        <v>0</v>
      </c>
      <c r="CM58" s="467">
        <f t="shared" si="43"/>
        <v>0</v>
      </c>
      <c r="CN58" s="467">
        <f t="shared" si="43"/>
        <v>0</v>
      </c>
      <c r="CO58" s="467">
        <f t="shared" si="43"/>
        <v>0</v>
      </c>
      <c r="CP58" s="467">
        <f t="shared" si="43"/>
        <v>0</v>
      </c>
      <c r="CQ58" s="467">
        <f t="shared" si="43"/>
        <v>2285.8600000000006</v>
      </c>
      <c r="CR58" s="467">
        <f t="shared" si="43"/>
        <v>7210.7799999999988</v>
      </c>
      <c r="CS58" s="467">
        <f t="shared" si="43"/>
        <v>0</v>
      </c>
      <c r="CT58" s="467">
        <f t="shared" si="43"/>
        <v>0</v>
      </c>
      <c r="CU58" s="467">
        <f t="shared" si="43"/>
        <v>0</v>
      </c>
      <c r="CV58" s="467">
        <f t="shared" si="43"/>
        <v>0</v>
      </c>
      <c r="CW58" s="467">
        <f t="shared" si="43"/>
        <v>0</v>
      </c>
      <c r="CX58" s="467">
        <f t="shared" si="43"/>
        <v>0</v>
      </c>
      <c r="CY58" s="467">
        <f t="shared" si="43"/>
        <v>0</v>
      </c>
      <c r="CZ58" s="467">
        <f t="shared" si="43"/>
        <v>0</v>
      </c>
      <c r="DA58" s="467">
        <f t="shared" si="43"/>
        <v>0</v>
      </c>
      <c r="DB58" s="467">
        <f t="shared" si="43"/>
        <v>0</v>
      </c>
      <c r="DC58" s="467">
        <f t="shared" si="43"/>
        <v>115274.37999999989</v>
      </c>
      <c r="DD58" s="467">
        <f t="shared" si="43"/>
        <v>103895</v>
      </c>
      <c r="DE58" s="467">
        <f t="shared" si="43"/>
        <v>0</v>
      </c>
      <c r="DF58" s="467">
        <f t="shared" si="43"/>
        <v>0</v>
      </c>
      <c r="DG58" s="467">
        <f t="shared" si="43"/>
        <v>0</v>
      </c>
      <c r="DH58" s="467">
        <f t="shared" si="43"/>
        <v>0</v>
      </c>
      <c r="DI58" s="467">
        <f t="shared" si="43"/>
        <v>0</v>
      </c>
      <c r="DJ58" s="467">
        <f t="shared" si="43"/>
        <v>0</v>
      </c>
      <c r="DK58" s="467">
        <f t="shared" si="43"/>
        <v>0</v>
      </c>
      <c r="DL58" s="467">
        <f t="shared" si="43"/>
        <v>0</v>
      </c>
      <c r="DM58" s="467">
        <f t="shared" ref="DM58:FX58" si="44">+DM28-DM12</f>
        <v>0</v>
      </c>
      <c r="DN58" s="467">
        <f t="shared" si="44"/>
        <v>0</v>
      </c>
      <c r="DO58" s="467">
        <f t="shared" si="44"/>
        <v>60262.620000000112</v>
      </c>
      <c r="DP58" s="467">
        <f t="shared" si="44"/>
        <v>36325.620000000112</v>
      </c>
      <c r="DQ58" s="467">
        <f t="shared" si="44"/>
        <v>0</v>
      </c>
      <c r="DR58" s="467">
        <f t="shared" si="44"/>
        <v>0</v>
      </c>
      <c r="DS58" s="467">
        <f t="shared" si="44"/>
        <v>0</v>
      </c>
      <c r="DT58" s="467">
        <f t="shared" si="44"/>
        <v>0</v>
      </c>
      <c r="DU58" s="467">
        <f t="shared" si="44"/>
        <v>0</v>
      </c>
      <c r="DV58" s="467">
        <f t="shared" si="44"/>
        <v>0</v>
      </c>
      <c r="DW58" s="467">
        <f t="shared" si="44"/>
        <v>0</v>
      </c>
      <c r="DX58" s="467">
        <f t="shared" si="44"/>
        <v>0</v>
      </c>
      <c r="DY58" s="467">
        <f t="shared" si="44"/>
        <v>0</v>
      </c>
      <c r="DZ58" s="467">
        <f t="shared" si="44"/>
        <v>0</v>
      </c>
      <c r="EA58" s="467">
        <f t="shared" si="44"/>
        <v>45399.880000000005</v>
      </c>
      <c r="EB58" s="467">
        <f t="shared" si="44"/>
        <v>25395.719999999972</v>
      </c>
      <c r="EC58" s="467">
        <f t="shared" si="44"/>
        <v>0</v>
      </c>
      <c r="ED58" s="467">
        <f t="shared" si="44"/>
        <v>0</v>
      </c>
      <c r="EE58" s="467">
        <f t="shared" si="44"/>
        <v>0</v>
      </c>
      <c r="EF58" s="467">
        <f t="shared" si="44"/>
        <v>0</v>
      </c>
      <c r="EG58" s="467">
        <f t="shared" si="44"/>
        <v>0</v>
      </c>
      <c r="EH58" s="467">
        <f t="shared" si="44"/>
        <v>0</v>
      </c>
      <c r="EI58" s="467">
        <f t="shared" si="44"/>
        <v>0</v>
      </c>
      <c r="EJ58" s="467">
        <f t="shared" si="44"/>
        <v>0</v>
      </c>
      <c r="EK58" s="467">
        <f t="shared" si="44"/>
        <v>0</v>
      </c>
      <c r="EL58" s="467">
        <f t="shared" si="44"/>
        <v>0</v>
      </c>
      <c r="EM58" s="467">
        <f t="shared" si="44"/>
        <v>2683.1099999999715</v>
      </c>
      <c r="EN58" s="467">
        <f t="shared" si="44"/>
        <v>2950.5699999999997</v>
      </c>
      <c r="EO58" s="467">
        <f t="shared" si="44"/>
        <v>0</v>
      </c>
      <c r="EP58" s="467">
        <f t="shared" si="44"/>
        <v>0</v>
      </c>
      <c r="EQ58" s="467">
        <f t="shared" si="44"/>
        <v>0</v>
      </c>
      <c r="ER58" s="467">
        <f t="shared" si="44"/>
        <v>0</v>
      </c>
      <c r="ES58" s="467">
        <f t="shared" si="44"/>
        <v>0</v>
      </c>
      <c r="ET58" s="467">
        <f t="shared" si="44"/>
        <v>0</v>
      </c>
      <c r="EU58" s="467">
        <f t="shared" si="44"/>
        <v>0</v>
      </c>
      <c r="EV58" s="467">
        <f t="shared" si="44"/>
        <v>0</v>
      </c>
      <c r="EW58" s="467">
        <f t="shared" si="44"/>
        <v>0</v>
      </c>
      <c r="EX58" s="467">
        <f t="shared" si="44"/>
        <v>0</v>
      </c>
      <c r="EY58" s="467">
        <f t="shared" si="44"/>
        <v>12038.57</v>
      </c>
      <c r="EZ58" s="467">
        <f t="shared" si="44"/>
        <v>0</v>
      </c>
      <c r="FA58" s="467">
        <f t="shared" si="44"/>
        <v>0</v>
      </c>
      <c r="FB58" s="467">
        <f t="shared" si="44"/>
        <v>0</v>
      </c>
      <c r="FC58" s="467">
        <f t="shared" si="44"/>
        <v>0</v>
      </c>
      <c r="FD58" s="467">
        <f t="shared" si="44"/>
        <v>0</v>
      </c>
      <c r="FE58" s="467">
        <f t="shared" si="44"/>
        <v>0</v>
      </c>
      <c r="FF58" s="467">
        <f t="shared" si="44"/>
        <v>0</v>
      </c>
      <c r="FG58" s="467">
        <f t="shared" si="44"/>
        <v>0</v>
      </c>
      <c r="FH58" s="467">
        <f t="shared" si="44"/>
        <v>0</v>
      </c>
      <c r="FI58" s="467">
        <f t="shared" si="44"/>
        <v>0</v>
      </c>
      <c r="FJ58" s="467">
        <f t="shared" si="44"/>
        <v>0</v>
      </c>
      <c r="FK58" s="467">
        <f t="shared" si="44"/>
        <v>5716.2099999999991</v>
      </c>
      <c r="FL58" s="467">
        <f t="shared" si="44"/>
        <v>0</v>
      </c>
      <c r="FM58" s="467">
        <f t="shared" si="44"/>
        <v>0</v>
      </c>
      <c r="FN58" s="467">
        <f t="shared" si="44"/>
        <v>0</v>
      </c>
      <c r="FO58" s="467">
        <f t="shared" si="44"/>
        <v>0</v>
      </c>
      <c r="FP58" s="467">
        <f t="shared" si="44"/>
        <v>0</v>
      </c>
      <c r="FQ58" s="467">
        <f t="shared" si="44"/>
        <v>0</v>
      </c>
      <c r="FR58" s="467">
        <f t="shared" si="44"/>
        <v>0</v>
      </c>
      <c r="FS58" s="467">
        <f t="shared" si="44"/>
        <v>0</v>
      </c>
      <c r="FT58" s="467">
        <f t="shared" si="44"/>
        <v>0</v>
      </c>
      <c r="FU58" s="467">
        <f t="shared" si="44"/>
        <v>0</v>
      </c>
      <c r="FV58" s="467">
        <f t="shared" si="44"/>
        <v>0</v>
      </c>
      <c r="FW58" s="467">
        <f t="shared" si="44"/>
        <v>9174.9499999999971</v>
      </c>
      <c r="FX58" s="467">
        <f t="shared" si="44"/>
        <v>22337.97</v>
      </c>
      <c r="FY58" s="467">
        <f t="shared" ref="FY58:GB58" si="45">+FY28-FY12</f>
        <v>0</v>
      </c>
      <c r="FZ58" s="467">
        <f t="shared" si="45"/>
        <v>0</v>
      </c>
      <c r="GA58" s="467">
        <f t="shared" si="45"/>
        <v>0</v>
      </c>
      <c r="GB58" s="467">
        <f t="shared" si="45"/>
        <v>0</v>
      </c>
    </row>
    <row r="59" spans="1:184" s="45" customFormat="1">
      <c r="A59" s="41"/>
      <c r="B59" s="486" t="s">
        <v>12</v>
      </c>
      <c r="C59" s="475" t="s">
        <v>97</v>
      </c>
      <c r="D59" s="478" t="s">
        <v>176</v>
      </c>
      <c r="E59" s="467">
        <f t="shared" ref="E59:AZ59" si="46">+E29-E13</f>
        <v>523349.87999999989</v>
      </c>
      <c r="F59" s="467">
        <f t="shared" si="46"/>
        <v>435871.5</v>
      </c>
      <c r="G59" s="467">
        <f t="shared" si="46"/>
        <v>419238.06000000006</v>
      </c>
      <c r="H59" s="467">
        <f t="shared" si="46"/>
        <v>395530.81000000006</v>
      </c>
      <c r="I59" s="467">
        <f t="shared" si="46"/>
        <v>378653.06000000006</v>
      </c>
      <c r="J59" s="467">
        <f t="shared" si="46"/>
        <v>96580.26999999999</v>
      </c>
      <c r="K59" s="467">
        <f t="shared" si="46"/>
        <v>158323.09000000003</v>
      </c>
      <c r="L59" s="467">
        <f t="shared" si="46"/>
        <v>125276.90999999997</v>
      </c>
      <c r="M59" s="467">
        <f t="shared" si="46"/>
        <v>93767.140000000014</v>
      </c>
      <c r="N59" s="467">
        <f t="shared" si="46"/>
        <v>397167.25</v>
      </c>
      <c r="O59" s="467">
        <f t="shared" si="46"/>
        <v>402985.18999999994</v>
      </c>
      <c r="P59" s="467">
        <f t="shared" si="46"/>
        <v>450667.62000000011</v>
      </c>
      <c r="Q59" s="467">
        <f t="shared" si="46"/>
        <v>400131.5</v>
      </c>
      <c r="R59" s="467">
        <f t="shared" si="46"/>
        <v>338377.75</v>
      </c>
      <c r="S59" s="467">
        <f t="shared" si="46"/>
        <v>268710.5</v>
      </c>
      <c r="T59" s="467">
        <f t="shared" si="46"/>
        <v>264126.88</v>
      </c>
      <c r="U59" s="467">
        <f t="shared" si="46"/>
        <v>229397.88</v>
      </c>
      <c r="V59" s="467">
        <f t="shared" si="46"/>
        <v>67905.26999999999</v>
      </c>
      <c r="W59" s="467">
        <f t="shared" si="46"/>
        <v>109033.19</v>
      </c>
      <c r="X59" s="467">
        <f t="shared" si="46"/>
        <v>96877.75</v>
      </c>
      <c r="Y59" s="467">
        <f t="shared" si="46"/>
        <v>58643.94</v>
      </c>
      <c r="Z59" s="467">
        <f t="shared" si="46"/>
        <v>230924.88</v>
      </c>
      <c r="AA59" s="467">
        <f t="shared" si="46"/>
        <v>243267.75</v>
      </c>
      <c r="AB59" s="467">
        <f t="shared" si="46"/>
        <v>272094</v>
      </c>
      <c r="AC59" s="467">
        <f t="shared" si="46"/>
        <v>-148724.38</v>
      </c>
      <c r="AD59" s="467">
        <f t="shared" si="46"/>
        <v>-81179.560000000056</v>
      </c>
      <c r="AE59" s="467">
        <f t="shared" si="46"/>
        <v>-49513.909999999974</v>
      </c>
      <c r="AF59" s="467">
        <f t="shared" si="46"/>
        <v>-107251.44000000006</v>
      </c>
      <c r="AG59" s="467">
        <f t="shared" si="46"/>
        <v>-170323.38</v>
      </c>
      <c r="AH59" s="467">
        <f t="shared" si="46"/>
        <v>-38971.879999999888</v>
      </c>
      <c r="AI59" s="467">
        <f t="shared" si="46"/>
        <v>127775.37999999989</v>
      </c>
      <c r="AJ59" s="467">
        <f t="shared" si="46"/>
        <v>132579.25</v>
      </c>
      <c r="AK59" s="467">
        <f t="shared" si="46"/>
        <v>-94317.939999999944</v>
      </c>
      <c r="AL59" s="467">
        <f t="shared" si="46"/>
        <v>-97189.62</v>
      </c>
      <c r="AM59" s="467">
        <f t="shared" si="46"/>
        <v>-156971.12</v>
      </c>
      <c r="AN59" s="467">
        <f t="shared" si="46"/>
        <v>-166466.12</v>
      </c>
      <c r="AO59" s="467">
        <f t="shared" si="46"/>
        <v>-116766.68999999994</v>
      </c>
      <c r="AP59" s="467">
        <f t="shared" si="46"/>
        <v>-47424.939999999944</v>
      </c>
      <c r="AQ59" s="467">
        <f t="shared" si="46"/>
        <v>-30638.909999999974</v>
      </c>
      <c r="AR59" s="467">
        <f t="shared" si="46"/>
        <v>-97181.530000000028</v>
      </c>
      <c r="AS59" s="467">
        <f t="shared" si="46"/>
        <v>-134988.75</v>
      </c>
      <c r="AT59" s="467">
        <f t="shared" si="46"/>
        <v>7415.3799999998882</v>
      </c>
      <c r="AU59" s="467">
        <f t="shared" si="46"/>
        <v>174697.12000000011</v>
      </c>
      <c r="AV59" s="467">
        <f t="shared" si="46"/>
        <v>240462</v>
      </c>
      <c r="AW59" s="467">
        <f t="shared" si="46"/>
        <v>-77946.5</v>
      </c>
      <c r="AX59" s="467">
        <f t="shared" si="46"/>
        <v>-93846.06</v>
      </c>
      <c r="AY59" s="467">
        <f t="shared" si="46"/>
        <v>-143888.43999999994</v>
      </c>
      <c r="AZ59" s="467">
        <f t="shared" si="46"/>
        <v>-152916.25</v>
      </c>
      <c r="BA59" s="467">
        <f t="shared" ref="BA59:DL59" si="47">+BA29-BA13</f>
        <v>-69322.310000000056</v>
      </c>
      <c r="BB59" s="467">
        <f t="shared" si="47"/>
        <v>-37117.939999999944</v>
      </c>
      <c r="BC59" s="467">
        <f t="shared" si="47"/>
        <v>-28403.340000000026</v>
      </c>
      <c r="BD59" s="467">
        <f t="shared" si="47"/>
        <v>-89147.44</v>
      </c>
      <c r="BE59" s="467">
        <f t="shared" si="47"/>
        <v>-147210</v>
      </c>
      <c r="BF59" s="467">
        <f t="shared" si="47"/>
        <v>35493.75</v>
      </c>
      <c r="BG59" s="467">
        <f t="shared" si="47"/>
        <v>210643.75</v>
      </c>
      <c r="BH59" s="467">
        <f t="shared" si="47"/>
        <v>287487.25</v>
      </c>
      <c r="BI59" s="467">
        <f t="shared" si="47"/>
        <v>-78117.189999999944</v>
      </c>
      <c r="BJ59" s="467">
        <f t="shared" si="47"/>
        <v>-89124.659999999974</v>
      </c>
      <c r="BK59" s="467">
        <f t="shared" si="47"/>
        <v>-143755.5</v>
      </c>
      <c r="BL59" s="467">
        <f t="shared" si="47"/>
        <v>-140301</v>
      </c>
      <c r="BM59" s="467">
        <f t="shared" si="47"/>
        <v>-42376.5</v>
      </c>
      <c r="BN59" s="467">
        <f t="shared" si="47"/>
        <v>-15507.939999999944</v>
      </c>
      <c r="BO59" s="467">
        <f t="shared" si="47"/>
        <v>-22019.059999999998</v>
      </c>
      <c r="BP59" s="467">
        <f t="shared" si="47"/>
        <v>-74254.469999999972</v>
      </c>
      <c r="BQ59" s="467">
        <f t="shared" si="47"/>
        <v>-123044.93999999994</v>
      </c>
      <c r="BR59" s="467">
        <f t="shared" si="47"/>
        <v>84685.120000000112</v>
      </c>
      <c r="BS59" s="467">
        <f t="shared" si="47"/>
        <v>356298</v>
      </c>
      <c r="BT59" s="467">
        <f t="shared" si="47"/>
        <v>407026.5</v>
      </c>
      <c r="BU59" s="467">
        <f t="shared" si="47"/>
        <v>-38256.560000000056</v>
      </c>
      <c r="BV59" s="467">
        <f t="shared" si="47"/>
        <v>-73782.75</v>
      </c>
      <c r="BW59" s="467">
        <f t="shared" si="47"/>
        <v>-110842</v>
      </c>
      <c r="BX59" s="467">
        <f t="shared" si="47"/>
        <v>-79308.5</v>
      </c>
      <c r="BY59" s="467">
        <f t="shared" si="47"/>
        <v>35663.75</v>
      </c>
      <c r="BZ59" s="467">
        <f t="shared" si="47"/>
        <v>55409.060000000056</v>
      </c>
      <c r="CA59" s="467">
        <f t="shared" si="47"/>
        <v>29526.380000000005</v>
      </c>
      <c r="CB59" s="467">
        <f t="shared" si="47"/>
        <v>-15298.590000000026</v>
      </c>
      <c r="CC59" s="467">
        <f t="shared" si="47"/>
        <v>-1860.8800000000047</v>
      </c>
      <c r="CD59" s="467">
        <f t="shared" si="47"/>
        <v>332070.25</v>
      </c>
      <c r="CE59" s="467">
        <f t="shared" si="47"/>
        <v>958075.25</v>
      </c>
      <c r="CF59" s="467">
        <f t="shared" si="47"/>
        <v>1059416.2500000002</v>
      </c>
      <c r="CG59" s="467">
        <f t="shared" si="47"/>
        <v>249282.87999999989</v>
      </c>
      <c r="CH59" s="467">
        <f t="shared" si="47"/>
        <v>81749.560000000056</v>
      </c>
      <c r="CI59" s="467">
        <f t="shared" si="47"/>
        <v>149943</v>
      </c>
      <c r="CJ59" s="467">
        <f t="shared" si="47"/>
        <v>332307.12000000011</v>
      </c>
      <c r="CK59" s="467">
        <f t="shared" si="47"/>
        <v>354345.25</v>
      </c>
      <c r="CL59" s="467">
        <f t="shared" si="47"/>
        <v>392951.62000000011</v>
      </c>
      <c r="CM59" s="467">
        <f t="shared" si="47"/>
        <v>213514.56000000011</v>
      </c>
      <c r="CN59" s="467">
        <f t="shared" si="47"/>
        <v>146889.88</v>
      </c>
      <c r="CO59" s="467">
        <f t="shared" si="47"/>
        <v>255474.75</v>
      </c>
      <c r="CP59" s="467">
        <f t="shared" si="47"/>
        <v>816282</v>
      </c>
      <c r="CQ59" s="467">
        <f t="shared" si="47"/>
        <v>1872249.5</v>
      </c>
      <c r="CR59" s="467">
        <f t="shared" si="47"/>
        <v>1906258.5</v>
      </c>
      <c r="CS59" s="467">
        <f t="shared" si="47"/>
        <v>693794.87999999989</v>
      </c>
      <c r="CT59" s="467">
        <f t="shared" si="47"/>
        <v>254573.12</v>
      </c>
      <c r="CU59" s="467">
        <f t="shared" si="47"/>
        <v>435001.75</v>
      </c>
      <c r="CV59" s="467">
        <f t="shared" si="47"/>
        <v>807961</v>
      </c>
      <c r="CW59" s="467">
        <f t="shared" si="47"/>
        <v>607558</v>
      </c>
      <c r="CX59" s="467">
        <f t="shared" si="47"/>
        <v>708387.12000000011</v>
      </c>
      <c r="CY59" s="467">
        <f t="shared" si="47"/>
        <v>374206.06000000006</v>
      </c>
      <c r="CZ59" s="467">
        <f t="shared" si="47"/>
        <v>351763.68999999994</v>
      </c>
      <c r="DA59" s="467">
        <f t="shared" si="47"/>
        <v>541575</v>
      </c>
      <c r="DB59" s="467">
        <f t="shared" si="47"/>
        <v>1271113.25</v>
      </c>
      <c r="DC59" s="467">
        <f t="shared" si="47"/>
        <v>2401655.5</v>
      </c>
      <c r="DD59" s="467">
        <f t="shared" si="47"/>
        <v>2560924.5</v>
      </c>
      <c r="DE59" s="467">
        <f t="shared" si="47"/>
        <v>950423.62000000011</v>
      </c>
      <c r="DF59" s="467">
        <f t="shared" si="47"/>
        <v>313250.93999999994</v>
      </c>
      <c r="DG59" s="467">
        <f t="shared" si="47"/>
        <v>551662.5</v>
      </c>
      <c r="DH59" s="467">
        <f t="shared" si="47"/>
        <v>901025.5</v>
      </c>
      <c r="DI59" s="467">
        <f t="shared" si="47"/>
        <v>672811.12000000011</v>
      </c>
      <c r="DJ59" s="467">
        <f t="shared" si="47"/>
        <v>721936.37999999989</v>
      </c>
      <c r="DK59" s="467">
        <f t="shared" si="47"/>
        <v>365830.37999999995</v>
      </c>
      <c r="DL59" s="467">
        <f t="shared" si="47"/>
        <v>322213.18999999994</v>
      </c>
      <c r="DM59" s="467">
        <f t="shared" ref="DM59:FX59" si="48">+DM29-DM13</f>
        <v>543285.5</v>
      </c>
      <c r="DN59" s="467">
        <f t="shared" si="48"/>
        <v>1394754</v>
      </c>
      <c r="DO59" s="467">
        <f t="shared" si="48"/>
        <v>2268356.5</v>
      </c>
      <c r="DP59" s="467">
        <f t="shared" si="48"/>
        <v>2595704</v>
      </c>
      <c r="DQ59" s="467">
        <f t="shared" si="48"/>
        <v>943777.37999999989</v>
      </c>
      <c r="DR59" s="467">
        <f t="shared" si="48"/>
        <v>323060.5</v>
      </c>
      <c r="DS59" s="467">
        <f t="shared" si="48"/>
        <v>603955.62000000011</v>
      </c>
      <c r="DT59" s="467">
        <f t="shared" si="48"/>
        <v>888635.25</v>
      </c>
      <c r="DU59" s="467">
        <f t="shared" si="48"/>
        <v>723362.12000000011</v>
      </c>
      <c r="DV59" s="467">
        <f t="shared" si="48"/>
        <v>761158.12000000011</v>
      </c>
      <c r="DW59" s="467">
        <f t="shared" si="48"/>
        <v>362683.18999999994</v>
      </c>
      <c r="DX59" s="467">
        <f t="shared" si="48"/>
        <v>270742.62</v>
      </c>
      <c r="DY59" s="467">
        <f t="shared" si="48"/>
        <v>591306.5</v>
      </c>
      <c r="DZ59" s="467">
        <f t="shared" si="48"/>
        <v>1395068.25</v>
      </c>
      <c r="EA59" s="467">
        <f t="shared" si="48"/>
        <v>2222598</v>
      </c>
      <c r="EB59" s="467">
        <f t="shared" si="48"/>
        <v>2600163.5</v>
      </c>
      <c r="EC59" s="467">
        <f t="shared" si="48"/>
        <v>854380.12000000011</v>
      </c>
      <c r="ED59" s="467">
        <f t="shared" si="48"/>
        <v>326182.18999999994</v>
      </c>
      <c r="EE59" s="467">
        <f t="shared" si="48"/>
        <v>557972.37999999989</v>
      </c>
      <c r="EF59" s="467">
        <f t="shared" si="48"/>
        <v>825860.75</v>
      </c>
      <c r="EG59" s="467">
        <f t="shared" si="48"/>
        <v>715104.62000000011</v>
      </c>
      <c r="EH59" s="467">
        <f t="shared" si="48"/>
        <v>761446.75</v>
      </c>
      <c r="EI59" s="467">
        <f t="shared" si="48"/>
        <v>373929.68999999994</v>
      </c>
      <c r="EJ59" s="467">
        <f t="shared" si="48"/>
        <v>297874.93999999994</v>
      </c>
      <c r="EK59" s="467">
        <f t="shared" si="48"/>
        <v>537396.5</v>
      </c>
      <c r="EL59" s="467">
        <f t="shared" si="48"/>
        <v>1231060.25</v>
      </c>
      <c r="EM59" s="467">
        <f t="shared" si="48"/>
        <v>2400537.5</v>
      </c>
      <c r="EN59" s="467">
        <f t="shared" si="48"/>
        <v>2762479.5</v>
      </c>
      <c r="EO59" s="467">
        <f t="shared" si="48"/>
        <v>867530.62000000011</v>
      </c>
      <c r="EP59" s="467">
        <f t="shared" si="48"/>
        <v>356503.38</v>
      </c>
      <c r="EQ59" s="467">
        <f t="shared" si="48"/>
        <v>507282.24999999988</v>
      </c>
      <c r="ER59" s="467">
        <f t="shared" si="48"/>
        <v>873817</v>
      </c>
      <c r="ES59" s="467">
        <f t="shared" si="48"/>
        <v>715172.5</v>
      </c>
      <c r="ET59" s="467">
        <f t="shared" si="48"/>
        <v>775908.5</v>
      </c>
      <c r="EU59" s="467">
        <f t="shared" si="48"/>
        <v>437088.93999999994</v>
      </c>
      <c r="EV59" s="467">
        <f t="shared" si="48"/>
        <v>319089.25</v>
      </c>
      <c r="EW59" s="467">
        <f t="shared" si="48"/>
        <v>525434.25</v>
      </c>
      <c r="EX59" s="467">
        <f t="shared" si="48"/>
        <v>1192855.5</v>
      </c>
      <c r="EY59" s="467">
        <f t="shared" si="48"/>
        <v>2604589</v>
      </c>
      <c r="EZ59" s="467">
        <f t="shared" si="48"/>
        <v>2598550.5</v>
      </c>
      <c r="FA59" s="467">
        <f t="shared" si="48"/>
        <v>1004694.75</v>
      </c>
      <c r="FB59" s="467">
        <f t="shared" si="48"/>
        <v>409617.25</v>
      </c>
      <c r="FC59" s="467">
        <f t="shared" si="48"/>
        <v>562586.12000000011</v>
      </c>
      <c r="FD59" s="467">
        <f t="shared" si="48"/>
        <v>934079.75</v>
      </c>
      <c r="FE59" s="467">
        <f t="shared" si="48"/>
        <v>705363.75</v>
      </c>
      <c r="FF59" s="467">
        <f t="shared" si="48"/>
        <v>837674.75</v>
      </c>
      <c r="FG59" s="467">
        <f t="shared" si="48"/>
        <v>467085.87999999989</v>
      </c>
      <c r="FH59" s="467">
        <f t="shared" si="48"/>
        <v>358103.87999999989</v>
      </c>
      <c r="FI59" s="467">
        <f t="shared" si="48"/>
        <v>563092.12000000011</v>
      </c>
      <c r="FJ59" s="467">
        <f t="shared" si="48"/>
        <v>1421267.5</v>
      </c>
      <c r="FK59" s="467">
        <f t="shared" si="48"/>
        <v>2680460</v>
      </c>
      <c r="FL59" s="467">
        <f t="shared" si="48"/>
        <v>2708142.5</v>
      </c>
      <c r="FM59" s="467">
        <f t="shared" si="48"/>
        <v>1165174</v>
      </c>
      <c r="FN59" s="467">
        <f t="shared" si="48"/>
        <v>409301.38</v>
      </c>
      <c r="FO59" s="467">
        <f t="shared" si="48"/>
        <v>609970.75</v>
      </c>
      <c r="FP59" s="467">
        <f t="shared" si="48"/>
        <v>1074964</v>
      </c>
      <c r="FQ59" s="467">
        <f t="shared" si="48"/>
        <v>728777</v>
      </c>
      <c r="FR59" s="467">
        <f t="shared" si="48"/>
        <v>897830.87999999989</v>
      </c>
      <c r="FS59" s="467">
        <f t="shared" si="48"/>
        <v>506348.25</v>
      </c>
      <c r="FT59" s="467">
        <f t="shared" si="48"/>
        <v>405967.5</v>
      </c>
      <c r="FU59" s="467">
        <f t="shared" si="48"/>
        <v>633470.25</v>
      </c>
      <c r="FV59" s="467">
        <f t="shared" si="48"/>
        <v>1608470.25</v>
      </c>
      <c r="FW59" s="467">
        <f t="shared" si="48"/>
        <v>2530344.5</v>
      </c>
      <c r="FX59" s="467">
        <f t="shared" si="48"/>
        <v>2834048</v>
      </c>
      <c r="FY59" s="467">
        <f t="shared" ref="FY59:GB59" si="49">+FY29-FY13</f>
        <v>1222722</v>
      </c>
      <c r="FZ59" s="467">
        <f t="shared" si="49"/>
        <v>443746.37999999989</v>
      </c>
      <c r="GA59" s="467">
        <f t="shared" si="49"/>
        <v>715585.75</v>
      </c>
      <c r="GB59" s="467">
        <f t="shared" si="49"/>
        <v>1116914.5</v>
      </c>
    </row>
    <row r="60" spans="1:184">
      <c r="A60" s="461"/>
      <c r="B60" s="486"/>
      <c r="C60" s="476" t="s">
        <v>289</v>
      </c>
      <c r="D60" s="479" t="s">
        <v>176</v>
      </c>
      <c r="E60" s="468">
        <f t="shared" ref="E60:AZ60" si="50">+E30-E14</f>
        <v>35281.740000000005</v>
      </c>
      <c r="F60" s="468">
        <f t="shared" si="50"/>
        <v>29385.910000000003</v>
      </c>
      <c r="G60" s="468">
        <f t="shared" si="50"/>
        <v>28262.97</v>
      </c>
      <c r="H60" s="468">
        <f t="shared" si="50"/>
        <v>26664.710000000006</v>
      </c>
      <c r="I60" s="468">
        <f t="shared" si="50"/>
        <v>25524.720000000001</v>
      </c>
      <c r="J60" s="468">
        <f t="shared" si="50"/>
        <v>6506.1100000000006</v>
      </c>
      <c r="K60" s="468">
        <f t="shared" si="50"/>
        <v>10678</v>
      </c>
      <c r="L60" s="468">
        <f t="shared" si="50"/>
        <v>8450.1500000000015</v>
      </c>
      <c r="M60" s="468">
        <f t="shared" si="50"/>
        <v>6325.8799999999992</v>
      </c>
      <c r="N60" s="468">
        <f t="shared" si="50"/>
        <v>26775.53</v>
      </c>
      <c r="O60" s="468">
        <f t="shared" si="50"/>
        <v>27165.550000000003</v>
      </c>
      <c r="P60" s="468">
        <f t="shared" si="50"/>
        <v>30382.479999999996</v>
      </c>
      <c r="Q60" s="468">
        <f t="shared" si="50"/>
        <v>26979.14</v>
      </c>
      <c r="R60" s="468">
        <f t="shared" si="50"/>
        <v>22806.949999999997</v>
      </c>
      <c r="S60" s="468">
        <f t="shared" si="50"/>
        <v>18113.839999999997</v>
      </c>
      <c r="T60" s="468">
        <f t="shared" si="50"/>
        <v>17801.919999999998</v>
      </c>
      <c r="U60" s="468">
        <f t="shared" si="50"/>
        <v>15462.919999999998</v>
      </c>
      <c r="V60" s="468">
        <f t="shared" si="50"/>
        <v>4574.6399999999994</v>
      </c>
      <c r="W60" s="468">
        <f t="shared" si="50"/>
        <v>7347.9900000000016</v>
      </c>
      <c r="X60" s="468">
        <f t="shared" si="50"/>
        <v>6526.7799999999988</v>
      </c>
      <c r="Y60" s="468">
        <f t="shared" si="50"/>
        <v>3949.0400000000009</v>
      </c>
      <c r="Z60" s="468">
        <f t="shared" si="50"/>
        <v>15567.229999999996</v>
      </c>
      <c r="AA60" s="468">
        <f t="shared" si="50"/>
        <v>16402.050000000003</v>
      </c>
      <c r="AB60" s="468">
        <f t="shared" si="50"/>
        <v>18345.070000000007</v>
      </c>
      <c r="AC60" s="468">
        <f t="shared" si="50"/>
        <v>-13200.21</v>
      </c>
      <c r="AD60" s="468">
        <f t="shared" si="50"/>
        <v>-3622.5699999999997</v>
      </c>
      <c r="AE60" s="468">
        <f t="shared" si="50"/>
        <v>-4812.989999999998</v>
      </c>
      <c r="AF60" s="468">
        <f t="shared" si="50"/>
        <v>-7070.7000000000007</v>
      </c>
      <c r="AG60" s="468">
        <f t="shared" si="50"/>
        <v>-10673.82</v>
      </c>
      <c r="AH60" s="468">
        <f t="shared" si="50"/>
        <v>-4596.4600000000064</v>
      </c>
      <c r="AI60" s="468">
        <f t="shared" si="50"/>
        <v>11700.529999999984</v>
      </c>
      <c r="AJ60" s="468">
        <f t="shared" si="50"/>
        <v>13377.940000000002</v>
      </c>
      <c r="AK60" s="468">
        <f t="shared" si="50"/>
        <v>-4959.7699999999968</v>
      </c>
      <c r="AL60" s="468">
        <f t="shared" si="50"/>
        <v>-4581.119999999999</v>
      </c>
      <c r="AM60" s="468">
        <f t="shared" si="50"/>
        <v>-13011.730000000003</v>
      </c>
      <c r="AN60" s="468">
        <f t="shared" si="50"/>
        <v>-16911.849999999999</v>
      </c>
      <c r="AO60" s="468">
        <f t="shared" si="50"/>
        <v>-11015.510000000002</v>
      </c>
      <c r="AP60" s="468">
        <f t="shared" si="50"/>
        <v>-1483.4199999999983</v>
      </c>
      <c r="AQ60" s="468">
        <f t="shared" si="50"/>
        <v>-3534.0200000000004</v>
      </c>
      <c r="AR60" s="468">
        <f t="shared" si="50"/>
        <v>-5873.2400000000016</v>
      </c>
      <c r="AS60" s="468">
        <f t="shared" si="50"/>
        <v>-8803.1600000000035</v>
      </c>
      <c r="AT60" s="468">
        <f t="shared" si="50"/>
        <v>-2551.6199999999953</v>
      </c>
      <c r="AU60" s="468">
        <f t="shared" si="50"/>
        <v>16723.22</v>
      </c>
      <c r="AV60" s="468">
        <f t="shared" si="50"/>
        <v>19897.51999999999</v>
      </c>
      <c r="AW60" s="468">
        <f t="shared" si="50"/>
        <v>-4203.7099999999991</v>
      </c>
      <c r="AX60" s="468">
        <f t="shared" si="50"/>
        <v>-4679.9599999999991</v>
      </c>
      <c r="AY60" s="468">
        <f t="shared" si="50"/>
        <v>-11935.96</v>
      </c>
      <c r="AZ60" s="468">
        <f t="shared" si="50"/>
        <v>-15469.71</v>
      </c>
      <c r="BA60" s="468">
        <f t="shared" ref="BA60:DL60" si="51">+BA30-BA14</f>
        <v>-7637.1600000000035</v>
      </c>
      <c r="BB60" s="468">
        <f t="shared" si="51"/>
        <v>-1265.4999999999927</v>
      </c>
      <c r="BC60" s="468">
        <f t="shared" si="51"/>
        <v>-3136.9300000000003</v>
      </c>
      <c r="BD60" s="468">
        <f t="shared" si="51"/>
        <v>-5484.7599999999948</v>
      </c>
      <c r="BE60" s="468">
        <f t="shared" si="51"/>
        <v>-9898.8000000000029</v>
      </c>
      <c r="BF60" s="468">
        <f t="shared" si="51"/>
        <v>-676.82000000000698</v>
      </c>
      <c r="BG60" s="468">
        <f t="shared" si="51"/>
        <v>20043.799999999988</v>
      </c>
      <c r="BH60" s="468">
        <f t="shared" si="51"/>
        <v>22692.440000000002</v>
      </c>
      <c r="BI60" s="468">
        <f t="shared" si="51"/>
        <v>-3956.8199999999997</v>
      </c>
      <c r="BJ60" s="468">
        <f t="shared" si="51"/>
        <v>-4395.4599999999991</v>
      </c>
      <c r="BK60" s="468">
        <f t="shared" si="51"/>
        <v>-11007.080000000002</v>
      </c>
      <c r="BL60" s="468">
        <f t="shared" si="51"/>
        <v>-14589.019999999997</v>
      </c>
      <c r="BM60" s="468">
        <f t="shared" si="51"/>
        <v>-5556.4499999999971</v>
      </c>
      <c r="BN60" s="468">
        <f t="shared" si="51"/>
        <v>-103.94999999999709</v>
      </c>
      <c r="BO60" s="468">
        <f t="shared" si="51"/>
        <v>-2713.0999999999985</v>
      </c>
      <c r="BP60" s="468">
        <f t="shared" si="51"/>
        <v>-4574.8899999999994</v>
      </c>
      <c r="BQ60" s="468">
        <f t="shared" si="51"/>
        <v>-8096.7799999999988</v>
      </c>
      <c r="BR60" s="468">
        <f t="shared" si="51"/>
        <v>2102.7899999999936</v>
      </c>
      <c r="BS60" s="468">
        <f t="shared" si="51"/>
        <v>30645.890000000014</v>
      </c>
      <c r="BT60" s="468">
        <f t="shared" si="51"/>
        <v>30307.609999999986</v>
      </c>
      <c r="BU60" s="468">
        <f t="shared" si="51"/>
        <v>-1126.1100000000006</v>
      </c>
      <c r="BV60" s="468">
        <f t="shared" si="51"/>
        <v>-3539.0200000000004</v>
      </c>
      <c r="BW60" s="468">
        <f t="shared" si="51"/>
        <v>-8546.6699999999983</v>
      </c>
      <c r="BX60" s="468">
        <f t="shared" si="51"/>
        <v>-9742.36</v>
      </c>
      <c r="BY60" s="468">
        <f t="shared" si="51"/>
        <v>-1340.9100000000035</v>
      </c>
      <c r="BZ60" s="468">
        <f t="shared" si="51"/>
        <v>4428.7100000000137</v>
      </c>
      <c r="CA60" s="468">
        <f t="shared" si="51"/>
        <v>845.5199999999968</v>
      </c>
      <c r="CB60" s="468">
        <f t="shared" si="51"/>
        <v>-385.23999999999796</v>
      </c>
      <c r="CC60" s="468">
        <f t="shared" si="51"/>
        <v>1104.5400000000009</v>
      </c>
      <c r="CD60" s="468">
        <f t="shared" si="51"/>
        <v>18718.86</v>
      </c>
      <c r="CE60" s="468">
        <f t="shared" si="51"/>
        <v>73069.53</v>
      </c>
      <c r="CF60" s="468">
        <f t="shared" si="51"/>
        <v>74887.140000000014</v>
      </c>
      <c r="CG60" s="468">
        <f t="shared" si="51"/>
        <v>19182.520000000004</v>
      </c>
      <c r="CH60" s="468">
        <f t="shared" si="51"/>
        <v>8373.5899999999965</v>
      </c>
      <c r="CI60" s="468">
        <f t="shared" si="51"/>
        <v>7072.4400000000023</v>
      </c>
      <c r="CJ60" s="468">
        <f t="shared" si="51"/>
        <v>13599.899999999994</v>
      </c>
      <c r="CK60" s="468">
        <f t="shared" si="51"/>
        <v>18567.25</v>
      </c>
      <c r="CL60" s="468">
        <f t="shared" si="51"/>
        <v>29266.800000000003</v>
      </c>
      <c r="CM60" s="468">
        <f t="shared" si="51"/>
        <v>12694.470000000001</v>
      </c>
      <c r="CN60" s="468">
        <f t="shared" si="51"/>
        <v>11855.349999999999</v>
      </c>
      <c r="CO60" s="468">
        <f t="shared" si="51"/>
        <v>17740.839999999997</v>
      </c>
      <c r="CP60" s="468">
        <f t="shared" si="51"/>
        <v>50167.619999999995</v>
      </c>
      <c r="CQ60" s="468">
        <f t="shared" si="51"/>
        <v>131967.62</v>
      </c>
      <c r="CR60" s="468">
        <f t="shared" si="51"/>
        <v>134774.09000000003</v>
      </c>
      <c r="CS60" s="468">
        <f t="shared" si="51"/>
        <v>53307.45</v>
      </c>
      <c r="CT60" s="468">
        <f t="shared" si="51"/>
        <v>20245.699999999997</v>
      </c>
      <c r="CU60" s="468">
        <f t="shared" si="51"/>
        <v>22534.589999999997</v>
      </c>
      <c r="CV60" s="468">
        <f t="shared" si="51"/>
        <v>39353.020000000004</v>
      </c>
      <c r="CW60" s="468">
        <f t="shared" si="51"/>
        <v>31921.479999999996</v>
      </c>
      <c r="CX60" s="468">
        <f t="shared" si="51"/>
        <v>53169.289999999994</v>
      </c>
      <c r="CY60" s="468">
        <f t="shared" si="51"/>
        <v>23318.480000000003</v>
      </c>
      <c r="CZ60" s="468">
        <f t="shared" si="51"/>
        <v>26628.39</v>
      </c>
      <c r="DA60" s="468">
        <f t="shared" si="51"/>
        <v>40219.160000000003</v>
      </c>
      <c r="DB60" s="468">
        <f t="shared" si="51"/>
        <v>77473.22</v>
      </c>
      <c r="DC60" s="468">
        <f t="shared" si="51"/>
        <v>171638.28000000003</v>
      </c>
      <c r="DD60" s="468">
        <f t="shared" si="51"/>
        <v>177608.69</v>
      </c>
      <c r="DE60" s="468">
        <f t="shared" si="51"/>
        <v>73715.25</v>
      </c>
      <c r="DF60" s="468">
        <f t="shared" si="51"/>
        <v>25661.839999999997</v>
      </c>
      <c r="DG60" s="468">
        <f t="shared" si="51"/>
        <v>27620.75</v>
      </c>
      <c r="DH60" s="468">
        <f t="shared" si="51"/>
        <v>42807.39</v>
      </c>
      <c r="DI60" s="468">
        <f t="shared" si="51"/>
        <v>36744.42</v>
      </c>
      <c r="DJ60" s="468">
        <f t="shared" si="51"/>
        <v>53139.78</v>
      </c>
      <c r="DK60" s="468">
        <f t="shared" si="51"/>
        <v>24056.699999999997</v>
      </c>
      <c r="DL60" s="468">
        <f t="shared" si="51"/>
        <v>24221.300000000003</v>
      </c>
      <c r="DM60" s="468">
        <f t="shared" ref="DM60:FX60" si="52">+DM30-DM14</f>
        <v>40360.509999999995</v>
      </c>
      <c r="DN60" s="468">
        <f t="shared" si="52"/>
        <v>81614.23000000001</v>
      </c>
      <c r="DO60" s="468">
        <f t="shared" si="52"/>
        <v>164922.53000000003</v>
      </c>
      <c r="DP60" s="468">
        <f t="shared" si="52"/>
        <v>181214.71999999997</v>
      </c>
      <c r="DQ60" s="468">
        <f t="shared" si="52"/>
        <v>72096.78</v>
      </c>
      <c r="DR60" s="468">
        <f t="shared" si="52"/>
        <v>26804.050000000003</v>
      </c>
      <c r="DS60" s="468">
        <f t="shared" si="52"/>
        <v>30368.339999999997</v>
      </c>
      <c r="DT60" s="468">
        <f t="shared" si="52"/>
        <v>43200.119999999995</v>
      </c>
      <c r="DU60" s="468">
        <f t="shared" si="52"/>
        <v>39119.229999999996</v>
      </c>
      <c r="DV60" s="468">
        <f t="shared" si="52"/>
        <v>53493.539999999994</v>
      </c>
      <c r="DW60" s="468">
        <f t="shared" si="52"/>
        <v>24142.620000000003</v>
      </c>
      <c r="DX60" s="468">
        <f t="shared" si="52"/>
        <v>21834.940000000002</v>
      </c>
      <c r="DY60" s="468">
        <f t="shared" si="52"/>
        <v>44009.58</v>
      </c>
      <c r="DZ60" s="468">
        <f t="shared" si="52"/>
        <v>82733.98000000001</v>
      </c>
      <c r="EA60" s="468">
        <f t="shared" si="52"/>
        <v>163828.59000000003</v>
      </c>
      <c r="EB60" s="468">
        <f t="shared" si="52"/>
        <v>180423.34000000003</v>
      </c>
      <c r="EC60" s="468">
        <f t="shared" si="52"/>
        <v>64990.59</v>
      </c>
      <c r="ED60" s="468">
        <f t="shared" si="52"/>
        <v>26370.129999999997</v>
      </c>
      <c r="EE60" s="468">
        <f t="shared" si="52"/>
        <v>35281.149999999994</v>
      </c>
      <c r="EF60" s="468">
        <f t="shared" si="52"/>
        <v>39902.009999999995</v>
      </c>
      <c r="EG60" s="468">
        <f t="shared" si="52"/>
        <v>42159.119999999995</v>
      </c>
      <c r="EH60" s="468">
        <f t="shared" si="52"/>
        <v>52234.28</v>
      </c>
      <c r="EI60" s="468">
        <f t="shared" si="52"/>
        <v>22169.120000000003</v>
      </c>
      <c r="EJ60" s="468">
        <f t="shared" si="52"/>
        <v>24426.380000000005</v>
      </c>
      <c r="EK60" s="468">
        <f t="shared" si="52"/>
        <v>37511.770000000004</v>
      </c>
      <c r="EL60" s="468">
        <f t="shared" si="52"/>
        <v>69809.31</v>
      </c>
      <c r="EM60" s="468">
        <f t="shared" si="52"/>
        <v>174915.5</v>
      </c>
      <c r="EN60" s="468">
        <f t="shared" si="52"/>
        <v>192335.59000000003</v>
      </c>
      <c r="EO60" s="468">
        <f t="shared" si="52"/>
        <v>64191.920000000013</v>
      </c>
      <c r="EP60" s="468">
        <f t="shared" si="52"/>
        <v>29548.460000000006</v>
      </c>
      <c r="EQ60" s="468">
        <f t="shared" si="52"/>
        <v>27077.699999999997</v>
      </c>
      <c r="ER60" s="468">
        <f t="shared" si="52"/>
        <v>42757.34</v>
      </c>
      <c r="ES60" s="468">
        <f t="shared" si="52"/>
        <v>41100.26999999999</v>
      </c>
      <c r="ET60" s="468">
        <f t="shared" si="52"/>
        <v>59245.25</v>
      </c>
      <c r="EU60" s="468">
        <f t="shared" si="52"/>
        <v>25416.949999999997</v>
      </c>
      <c r="EV60" s="468">
        <f t="shared" si="52"/>
        <v>25442.449999999997</v>
      </c>
      <c r="EW60" s="468">
        <f t="shared" si="52"/>
        <v>36472.539999999994</v>
      </c>
      <c r="EX60" s="468">
        <f t="shared" si="52"/>
        <v>73245.19</v>
      </c>
      <c r="EY60" s="468">
        <f t="shared" si="52"/>
        <v>175279.90999999997</v>
      </c>
      <c r="EZ60" s="468">
        <f t="shared" si="52"/>
        <v>184050.28000000003</v>
      </c>
      <c r="FA60" s="468">
        <f t="shared" si="52"/>
        <v>75923.200000000012</v>
      </c>
      <c r="FB60" s="468">
        <f t="shared" si="52"/>
        <v>33467.949999999997</v>
      </c>
      <c r="FC60" s="468">
        <f t="shared" si="52"/>
        <v>28585.550000000003</v>
      </c>
      <c r="FD60" s="468">
        <f t="shared" si="52"/>
        <v>44196.23000000001</v>
      </c>
      <c r="FE60" s="468">
        <f t="shared" si="52"/>
        <v>41240.390000000014</v>
      </c>
      <c r="FF60" s="468">
        <f t="shared" si="52"/>
        <v>64331.23000000001</v>
      </c>
      <c r="FG60" s="468">
        <f t="shared" si="52"/>
        <v>28197.460000000006</v>
      </c>
      <c r="FH60" s="468">
        <f t="shared" si="52"/>
        <v>29862.589999999997</v>
      </c>
      <c r="FI60" s="468">
        <f t="shared" si="52"/>
        <v>38586.14</v>
      </c>
      <c r="FJ60" s="468">
        <f t="shared" si="52"/>
        <v>86457.69</v>
      </c>
      <c r="FK60" s="468">
        <f t="shared" si="52"/>
        <v>183843.19</v>
      </c>
      <c r="FL60" s="468">
        <f t="shared" si="52"/>
        <v>189228.56</v>
      </c>
      <c r="FM60" s="468">
        <f t="shared" si="52"/>
        <v>90198.73000000001</v>
      </c>
      <c r="FN60" s="468">
        <f t="shared" si="52"/>
        <v>32724.809999999998</v>
      </c>
      <c r="FO60" s="468">
        <f t="shared" si="52"/>
        <v>30964.699999999997</v>
      </c>
      <c r="FP60" s="468">
        <f t="shared" si="52"/>
        <v>53688.75</v>
      </c>
      <c r="FQ60" s="468">
        <f t="shared" si="52"/>
        <v>40778.170000000013</v>
      </c>
      <c r="FR60" s="468">
        <f t="shared" si="52"/>
        <v>69280.390000000014</v>
      </c>
      <c r="FS60" s="468">
        <f t="shared" si="52"/>
        <v>30532.380000000005</v>
      </c>
      <c r="FT60" s="468">
        <f t="shared" si="52"/>
        <v>32331</v>
      </c>
      <c r="FU60" s="468">
        <f t="shared" si="52"/>
        <v>46259.479999999996</v>
      </c>
      <c r="FV60" s="468">
        <f t="shared" si="52"/>
        <v>93630.12</v>
      </c>
      <c r="FW60" s="468">
        <f t="shared" si="52"/>
        <v>177148.25</v>
      </c>
      <c r="FX60" s="468">
        <f t="shared" si="52"/>
        <v>194855.12</v>
      </c>
      <c r="FY60" s="468">
        <f t="shared" ref="FY60:GB60" si="53">+FY30-FY14</f>
        <v>95247.09</v>
      </c>
      <c r="FZ60" s="468">
        <f t="shared" si="53"/>
        <v>36850.97</v>
      </c>
      <c r="GA60" s="468">
        <f t="shared" si="53"/>
        <v>37654.03</v>
      </c>
      <c r="GB60" s="468">
        <f t="shared" si="53"/>
        <v>56614.91</v>
      </c>
    </row>
    <row r="61" spans="1:184">
      <c r="B61" s="486"/>
      <c r="C61" s="473"/>
      <c r="D61" s="470" t="s">
        <v>176</v>
      </c>
      <c r="E61" s="469">
        <f>+SUM(E49:E59)</f>
        <v>5959427.3799999999</v>
      </c>
      <c r="F61" s="469">
        <f t="shared" ref="F61:AZ61" si="54">+SUM(F49:F59)</f>
        <v>4200743.25</v>
      </c>
      <c r="G61" s="469">
        <f t="shared" si="54"/>
        <v>2570561.06</v>
      </c>
      <c r="H61" s="469">
        <f t="shared" si="54"/>
        <v>2569160.81</v>
      </c>
      <c r="I61" s="469">
        <f t="shared" si="54"/>
        <v>1679598.37</v>
      </c>
      <c r="J61" s="469">
        <f t="shared" si="54"/>
        <v>2334935.27</v>
      </c>
      <c r="K61" s="469">
        <f t="shared" si="54"/>
        <v>9009867.8399999999</v>
      </c>
      <c r="L61" s="469">
        <f t="shared" si="54"/>
        <v>5904665.6600000001</v>
      </c>
      <c r="M61" s="469">
        <f t="shared" si="54"/>
        <v>1832603.8900000001</v>
      </c>
      <c r="N61" s="469">
        <f t="shared" si="54"/>
        <v>987691.63000000035</v>
      </c>
      <c r="O61" s="469">
        <f t="shared" si="54"/>
        <v>997977.69</v>
      </c>
      <c r="P61" s="469">
        <f t="shared" si="54"/>
        <v>3610076.62</v>
      </c>
      <c r="Q61" s="469">
        <f t="shared" si="54"/>
        <v>7157907</v>
      </c>
      <c r="R61" s="469">
        <f t="shared" si="54"/>
        <v>5808089.5</v>
      </c>
      <c r="S61" s="469">
        <f t="shared" si="54"/>
        <v>2770756.9999999995</v>
      </c>
      <c r="T61" s="469">
        <f t="shared" si="54"/>
        <v>2630665.79</v>
      </c>
      <c r="U61" s="469">
        <f t="shared" si="54"/>
        <v>1974847.2599999998</v>
      </c>
      <c r="V61" s="469">
        <f t="shared" si="54"/>
        <v>3524597.27</v>
      </c>
      <c r="W61" s="469">
        <f t="shared" si="54"/>
        <v>7698568.9400000004</v>
      </c>
      <c r="X61" s="469">
        <f t="shared" si="54"/>
        <v>7238772</v>
      </c>
      <c r="Y61" s="469">
        <f t="shared" si="54"/>
        <v>1796522.44</v>
      </c>
      <c r="Z61" s="469">
        <f t="shared" si="54"/>
        <v>1073447.6300000004</v>
      </c>
      <c r="AA61" s="469">
        <f t="shared" si="54"/>
        <v>1245324.25</v>
      </c>
      <c r="AB61" s="469">
        <f t="shared" si="54"/>
        <v>3311558.2499999995</v>
      </c>
      <c r="AC61" s="469">
        <f t="shared" si="54"/>
        <v>4531578.12</v>
      </c>
      <c r="AD61" s="469">
        <f t="shared" si="54"/>
        <v>4769667.9399999995</v>
      </c>
      <c r="AE61" s="469">
        <f t="shared" si="54"/>
        <v>2409009.59</v>
      </c>
      <c r="AF61" s="469">
        <f t="shared" si="54"/>
        <v>1137946.56</v>
      </c>
      <c r="AG61" s="469">
        <f t="shared" si="54"/>
        <v>255955</v>
      </c>
      <c r="AH61" s="469">
        <f t="shared" si="54"/>
        <v>3343298.87</v>
      </c>
      <c r="AI61" s="469">
        <f t="shared" si="54"/>
        <v>7157951.3799999999</v>
      </c>
      <c r="AJ61" s="469">
        <f t="shared" si="54"/>
        <v>6337001.25</v>
      </c>
      <c r="AK61" s="469">
        <f t="shared" si="54"/>
        <v>799997.31</v>
      </c>
      <c r="AL61" s="469">
        <f t="shared" si="54"/>
        <v>-10426.369999999995</v>
      </c>
      <c r="AM61" s="469">
        <f t="shared" si="54"/>
        <v>656927.63</v>
      </c>
      <c r="AN61" s="469">
        <f t="shared" si="54"/>
        <v>946225.88</v>
      </c>
      <c r="AO61" s="469">
        <f t="shared" si="54"/>
        <v>4555609.0600000005</v>
      </c>
      <c r="AP61" s="469">
        <f t="shared" si="54"/>
        <v>5146500.5600000005</v>
      </c>
      <c r="AQ61" s="469">
        <f t="shared" si="54"/>
        <v>2344126.2199999997</v>
      </c>
      <c r="AR61" s="469">
        <f t="shared" si="54"/>
        <v>1152586.3400000001</v>
      </c>
      <c r="AS61" s="469">
        <f t="shared" si="54"/>
        <v>538885.93999999994</v>
      </c>
      <c r="AT61" s="469">
        <f t="shared" si="54"/>
        <v>3878461.38</v>
      </c>
      <c r="AU61" s="469">
        <f t="shared" si="54"/>
        <v>7098616.3700000001</v>
      </c>
      <c r="AV61" s="469">
        <f t="shared" si="54"/>
        <v>7941300</v>
      </c>
      <c r="AW61" s="469">
        <f t="shared" si="54"/>
        <v>887029.25</v>
      </c>
      <c r="AX61" s="469">
        <f t="shared" si="54"/>
        <v>-180334.56</v>
      </c>
      <c r="AY61" s="469">
        <f t="shared" si="54"/>
        <v>658180.56000000006</v>
      </c>
      <c r="AZ61" s="469">
        <f t="shared" si="54"/>
        <v>758603.25</v>
      </c>
      <c r="BA61" s="469">
        <f t="shared" ref="BA61:DL61" si="55">+SUM(BA49:BA59)</f>
        <v>5157843.4399999995</v>
      </c>
      <c r="BB61" s="469">
        <f t="shared" si="55"/>
        <v>5149876.3100000005</v>
      </c>
      <c r="BC61" s="469">
        <f t="shared" si="55"/>
        <v>2269599.16</v>
      </c>
      <c r="BD61" s="469">
        <f t="shared" si="55"/>
        <v>813349.93000000017</v>
      </c>
      <c r="BE61" s="469">
        <f t="shared" si="55"/>
        <v>-124372.78000000003</v>
      </c>
      <c r="BF61" s="469">
        <f t="shared" si="55"/>
        <v>3917537.4999999991</v>
      </c>
      <c r="BG61" s="469">
        <f t="shared" si="55"/>
        <v>7110253.25</v>
      </c>
      <c r="BH61" s="469">
        <f t="shared" si="55"/>
        <v>8105887.5</v>
      </c>
      <c r="BI61" s="469">
        <f t="shared" si="55"/>
        <v>55879.060000000056</v>
      </c>
      <c r="BJ61" s="469">
        <f t="shared" si="55"/>
        <v>-506312.41</v>
      </c>
      <c r="BK61" s="469">
        <f t="shared" si="55"/>
        <v>-68442</v>
      </c>
      <c r="BL61" s="469">
        <f t="shared" si="55"/>
        <v>1083852.75</v>
      </c>
      <c r="BM61" s="469">
        <f t="shared" si="55"/>
        <v>6156970.75</v>
      </c>
      <c r="BN61" s="469">
        <f t="shared" si="55"/>
        <v>6203283.8100000005</v>
      </c>
      <c r="BO61" s="469">
        <f t="shared" si="55"/>
        <v>3021107.19</v>
      </c>
      <c r="BP61" s="469">
        <f t="shared" si="55"/>
        <v>2200796.4699999997</v>
      </c>
      <c r="BQ61" s="469">
        <f t="shared" si="55"/>
        <v>1729066.31</v>
      </c>
      <c r="BR61" s="469">
        <f t="shared" si="55"/>
        <v>5701155.8700000001</v>
      </c>
      <c r="BS61" s="469">
        <f t="shared" si="55"/>
        <v>10855161.75</v>
      </c>
      <c r="BT61" s="469">
        <f t="shared" si="55"/>
        <v>11390445.75</v>
      </c>
      <c r="BU61" s="469">
        <f t="shared" si="55"/>
        <v>2699010.44</v>
      </c>
      <c r="BV61" s="469">
        <f t="shared" si="55"/>
        <v>1954381</v>
      </c>
      <c r="BW61" s="469">
        <f t="shared" si="55"/>
        <v>2850974</v>
      </c>
      <c r="BX61" s="469">
        <f t="shared" si="55"/>
        <v>4709236.25</v>
      </c>
      <c r="BY61" s="469">
        <f t="shared" si="55"/>
        <v>9410617.75</v>
      </c>
      <c r="BZ61" s="469">
        <f t="shared" si="55"/>
        <v>9745625.3100000005</v>
      </c>
      <c r="CA61" s="469">
        <f t="shared" si="55"/>
        <v>7438273.1299999999</v>
      </c>
      <c r="CB61" s="469">
        <f t="shared" si="55"/>
        <v>6468316.54</v>
      </c>
      <c r="CC61" s="469">
        <f t="shared" si="55"/>
        <v>6874554.6800000006</v>
      </c>
      <c r="CD61" s="469">
        <f t="shared" si="55"/>
        <v>12916771.25</v>
      </c>
      <c r="CE61" s="469">
        <f t="shared" si="55"/>
        <v>23590747.059999999</v>
      </c>
      <c r="CF61" s="469">
        <f t="shared" si="55"/>
        <v>24612208.629999999</v>
      </c>
      <c r="CG61" s="469">
        <f t="shared" si="55"/>
        <v>13751228.879999999</v>
      </c>
      <c r="CH61" s="469">
        <f t="shared" si="55"/>
        <v>10291063.180000002</v>
      </c>
      <c r="CI61" s="469">
        <f t="shared" si="55"/>
        <v>14547920</v>
      </c>
      <c r="CJ61" s="469">
        <f t="shared" si="55"/>
        <v>18406415.620000001</v>
      </c>
      <c r="CK61" s="469">
        <f t="shared" si="55"/>
        <v>21201831.66</v>
      </c>
      <c r="CL61" s="469">
        <f t="shared" si="55"/>
        <v>21003216.710000001</v>
      </c>
      <c r="CM61" s="469">
        <f t="shared" si="55"/>
        <v>19454257.559999999</v>
      </c>
      <c r="CN61" s="469">
        <f t="shared" si="55"/>
        <v>15732218.130000001</v>
      </c>
      <c r="CO61" s="469">
        <f t="shared" si="55"/>
        <v>16727036.620000001</v>
      </c>
      <c r="CP61" s="469">
        <f t="shared" si="55"/>
        <v>26969277.379999999</v>
      </c>
      <c r="CQ61" s="469">
        <f t="shared" si="55"/>
        <v>40141806.109999999</v>
      </c>
      <c r="CR61" s="469">
        <f t="shared" si="55"/>
        <v>38748699.160000004</v>
      </c>
      <c r="CS61" s="469">
        <f t="shared" si="55"/>
        <v>26072484.32</v>
      </c>
      <c r="CT61" s="469">
        <f t="shared" si="55"/>
        <v>22945891.400000002</v>
      </c>
      <c r="CU61" s="469">
        <f t="shared" si="55"/>
        <v>24030185.190000001</v>
      </c>
      <c r="CV61" s="469">
        <f t="shared" si="55"/>
        <v>29776723.75</v>
      </c>
      <c r="CW61" s="469">
        <f t="shared" si="55"/>
        <v>31992344.620000001</v>
      </c>
      <c r="CX61" s="469">
        <f t="shared" si="55"/>
        <v>29896536.620000001</v>
      </c>
      <c r="CY61" s="469">
        <f t="shared" si="55"/>
        <v>26084316.119999997</v>
      </c>
      <c r="CZ61" s="469">
        <f t="shared" si="55"/>
        <v>24968214.57</v>
      </c>
      <c r="DA61" s="469">
        <f t="shared" si="55"/>
        <v>24179987.189999998</v>
      </c>
      <c r="DB61" s="469">
        <f t="shared" si="55"/>
        <v>37695632.5</v>
      </c>
      <c r="DC61" s="469">
        <f t="shared" si="55"/>
        <v>49192321.260000005</v>
      </c>
      <c r="DD61" s="469">
        <f t="shared" si="55"/>
        <v>48883694.619999997</v>
      </c>
      <c r="DE61" s="469">
        <f t="shared" si="55"/>
        <v>30379427.870000001</v>
      </c>
      <c r="DF61" s="469">
        <f t="shared" si="55"/>
        <v>19754038.690000001</v>
      </c>
      <c r="DG61" s="469">
        <f t="shared" si="55"/>
        <v>28224712.190000001</v>
      </c>
      <c r="DH61" s="469">
        <f t="shared" si="55"/>
        <v>32947383.440000001</v>
      </c>
      <c r="DI61" s="469">
        <f t="shared" si="55"/>
        <v>33223041.870000001</v>
      </c>
      <c r="DJ61" s="469">
        <f t="shared" si="55"/>
        <v>30750171.129999999</v>
      </c>
      <c r="DK61" s="469">
        <f t="shared" si="55"/>
        <v>30306382.07</v>
      </c>
      <c r="DL61" s="469">
        <f t="shared" si="55"/>
        <v>23882235.380000003</v>
      </c>
      <c r="DM61" s="469">
        <f t="shared" ref="DM61:FX61" si="56">+SUM(DM49:DM59)</f>
        <v>22680918.439999998</v>
      </c>
      <c r="DN61" s="469">
        <f t="shared" si="56"/>
        <v>38395819.619999997</v>
      </c>
      <c r="DO61" s="469">
        <f t="shared" si="56"/>
        <v>47245985.869999997</v>
      </c>
      <c r="DP61" s="469">
        <f t="shared" si="56"/>
        <v>48554171.5</v>
      </c>
      <c r="DQ61" s="469">
        <f t="shared" si="56"/>
        <v>31043110.379999999</v>
      </c>
      <c r="DR61" s="469">
        <f t="shared" si="56"/>
        <v>26207090.379999999</v>
      </c>
      <c r="DS61" s="469">
        <f t="shared" si="56"/>
        <v>29489361.530000001</v>
      </c>
      <c r="DT61" s="469">
        <f t="shared" si="56"/>
        <v>32161772.059999999</v>
      </c>
      <c r="DU61" s="469">
        <f t="shared" si="56"/>
        <v>33067395</v>
      </c>
      <c r="DV61" s="469">
        <f t="shared" si="56"/>
        <v>30264097.370000001</v>
      </c>
      <c r="DW61" s="469">
        <f t="shared" si="56"/>
        <v>29055373.75</v>
      </c>
      <c r="DX61" s="469">
        <f t="shared" si="56"/>
        <v>21455496.620000001</v>
      </c>
      <c r="DY61" s="469">
        <f t="shared" si="56"/>
        <v>24727925.25</v>
      </c>
      <c r="DZ61" s="469">
        <f t="shared" si="56"/>
        <v>36824102.75</v>
      </c>
      <c r="EA61" s="469">
        <f t="shared" si="56"/>
        <v>44889988.5</v>
      </c>
      <c r="EB61" s="469">
        <f t="shared" si="56"/>
        <v>46665455.219999999</v>
      </c>
      <c r="EC61" s="469">
        <f t="shared" si="56"/>
        <v>28658389.240000002</v>
      </c>
      <c r="ED61" s="469">
        <f t="shared" si="56"/>
        <v>21221981.310000002</v>
      </c>
      <c r="EE61" s="469">
        <f t="shared" si="56"/>
        <v>24484793.379999999</v>
      </c>
      <c r="EF61" s="469">
        <f t="shared" si="56"/>
        <v>29103374.219999999</v>
      </c>
      <c r="EG61" s="469">
        <f t="shared" si="56"/>
        <v>32105379.620000001</v>
      </c>
      <c r="EH61" s="469">
        <f t="shared" si="56"/>
        <v>32099393.129999999</v>
      </c>
      <c r="EI61" s="469">
        <f t="shared" si="56"/>
        <v>24695470.560000002</v>
      </c>
      <c r="EJ61" s="469">
        <f t="shared" si="56"/>
        <v>22277820.630000003</v>
      </c>
      <c r="EK61" s="469">
        <f t="shared" si="56"/>
        <v>24835646.190000001</v>
      </c>
      <c r="EL61" s="469">
        <f t="shared" si="56"/>
        <v>33150939.870000001</v>
      </c>
      <c r="EM61" s="469">
        <f t="shared" si="56"/>
        <v>47333129.609999999</v>
      </c>
      <c r="EN61" s="469">
        <f t="shared" si="56"/>
        <v>48384260.689999998</v>
      </c>
      <c r="EO61" s="469">
        <f t="shared" si="56"/>
        <v>30845966.370000001</v>
      </c>
      <c r="EP61" s="469">
        <f t="shared" si="56"/>
        <v>26425720.379999999</v>
      </c>
      <c r="EQ61" s="469">
        <f t="shared" si="56"/>
        <v>26214797.73</v>
      </c>
      <c r="ER61" s="469">
        <f t="shared" si="56"/>
        <v>31259092.620000001</v>
      </c>
      <c r="ES61" s="469">
        <f t="shared" si="56"/>
        <v>32223518.75</v>
      </c>
      <c r="ET61" s="469">
        <f t="shared" si="56"/>
        <v>29262852.120000001</v>
      </c>
      <c r="EU61" s="469">
        <f t="shared" si="56"/>
        <v>26188771.190000001</v>
      </c>
      <c r="EV61" s="469">
        <f t="shared" si="56"/>
        <v>22822759.440000001</v>
      </c>
      <c r="EW61" s="469">
        <f t="shared" si="56"/>
        <v>23243499.879999999</v>
      </c>
      <c r="EX61" s="469">
        <f t="shared" si="56"/>
        <v>33054074.25</v>
      </c>
      <c r="EY61" s="469">
        <f t="shared" si="56"/>
        <v>47184634.189999998</v>
      </c>
      <c r="EZ61" s="469">
        <f t="shared" si="56"/>
        <v>45375966.5</v>
      </c>
      <c r="FA61" s="469">
        <f t="shared" si="56"/>
        <v>30936372</v>
      </c>
      <c r="FB61" s="469">
        <f t="shared" si="56"/>
        <v>21481913.84</v>
      </c>
      <c r="FC61" s="469">
        <f t="shared" si="56"/>
        <v>19319534.710000001</v>
      </c>
      <c r="FD61" s="469">
        <f t="shared" si="56"/>
        <v>31394205.059999999</v>
      </c>
      <c r="FE61" s="469">
        <f t="shared" si="56"/>
        <v>28274630.5</v>
      </c>
      <c r="FF61" s="469">
        <f t="shared" si="56"/>
        <v>26693880.629999999</v>
      </c>
      <c r="FG61" s="469">
        <f t="shared" si="56"/>
        <v>24078194.379999999</v>
      </c>
      <c r="FH61" s="469">
        <f t="shared" si="56"/>
        <v>19033464.41</v>
      </c>
      <c r="FI61" s="469">
        <f t="shared" si="56"/>
        <v>21154560.059999999</v>
      </c>
      <c r="FJ61" s="469">
        <f t="shared" si="56"/>
        <v>33156994.75</v>
      </c>
      <c r="FK61" s="469">
        <f t="shared" si="56"/>
        <v>45810802.960000001</v>
      </c>
      <c r="FL61" s="469">
        <f t="shared" si="56"/>
        <v>42891397.75</v>
      </c>
      <c r="FM61" s="469">
        <f t="shared" si="56"/>
        <v>29314685.75</v>
      </c>
      <c r="FN61" s="469">
        <f t="shared" si="56"/>
        <v>23351032.689999998</v>
      </c>
      <c r="FO61" s="469">
        <f t="shared" si="56"/>
        <v>22795988</v>
      </c>
      <c r="FP61" s="469">
        <f t="shared" si="56"/>
        <v>29808936.440000001</v>
      </c>
      <c r="FQ61" s="469">
        <f t="shared" si="56"/>
        <v>27534837.379999999</v>
      </c>
      <c r="FR61" s="469">
        <f t="shared" si="56"/>
        <v>26776147.879999999</v>
      </c>
      <c r="FS61" s="469">
        <f t="shared" si="56"/>
        <v>20347430</v>
      </c>
      <c r="FT61" s="469">
        <f t="shared" si="56"/>
        <v>20859782.939999998</v>
      </c>
      <c r="FU61" s="469">
        <f t="shared" si="56"/>
        <v>19755323.370000001</v>
      </c>
      <c r="FV61" s="469">
        <f t="shared" si="56"/>
        <v>33992673.5</v>
      </c>
      <c r="FW61" s="469">
        <f t="shared" si="56"/>
        <v>42517627.830000006</v>
      </c>
      <c r="FX61" s="469">
        <f t="shared" si="56"/>
        <v>42888243.219999999</v>
      </c>
      <c r="FY61" s="469">
        <f t="shared" ref="FY61:GB61" si="57">+SUM(FY49:FY59)</f>
        <v>27185504.120000001</v>
      </c>
      <c r="FZ61" s="469">
        <f t="shared" si="57"/>
        <v>21044447.039999999</v>
      </c>
      <c r="GA61" s="469">
        <f t="shared" si="57"/>
        <v>22936498.030000001</v>
      </c>
      <c r="GB61" s="469">
        <f t="shared" si="57"/>
        <v>30277487.059999999</v>
      </c>
    </row>
    <row r="62" spans="1:184"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AY62" s="41"/>
      <c r="AZ62" s="4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  <c r="BL62" s="461"/>
      <c r="BM62" s="461"/>
      <c r="BN62" s="461"/>
      <c r="BO62" s="461"/>
      <c r="BP62" s="461"/>
      <c r="BQ62" s="461"/>
      <c r="BR62" s="461"/>
      <c r="BS62" s="461"/>
      <c r="BT62" s="461"/>
      <c r="BU62" s="461"/>
      <c r="BV62" s="461"/>
      <c r="BW62" s="461"/>
      <c r="BX62" s="461"/>
      <c r="BY62" s="461"/>
      <c r="BZ62" s="461"/>
      <c r="CA62" s="461"/>
      <c r="CB62" s="461"/>
      <c r="CC62" s="461"/>
      <c r="CD62" s="461"/>
      <c r="CE62" s="461"/>
      <c r="CF62" s="461"/>
      <c r="CG62" s="461"/>
      <c r="CH62" s="461"/>
      <c r="CI62" s="461"/>
      <c r="CJ62" s="461"/>
      <c r="CK62" s="461"/>
      <c r="CL62" s="461"/>
      <c r="CM62" s="461"/>
      <c r="CN62" s="461"/>
      <c r="CO62" s="461"/>
      <c r="CP62" s="461"/>
      <c r="CQ62" s="461"/>
      <c r="CR62" s="461"/>
      <c r="CS62" s="461"/>
      <c r="CT62" s="461"/>
      <c r="CU62" s="461"/>
      <c r="CV62" s="461"/>
      <c r="CW62" s="461"/>
      <c r="CX62" s="461"/>
      <c r="CY62" s="461"/>
      <c r="CZ62" s="461"/>
      <c r="DA62" s="461"/>
      <c r="DB62" s="461"/>
      <c r="DC62" s="461"/>
      <c r="DD62" s="461"/>
      <c r="DE62" s="461"/>
      <c r="DF62" s="461"/>
      <c r="DG62" s="461"/>
      <c r="DH62" s="461"/>
      <c r="DI62" s="461"/>
      <c r="DJ62" s="461"/>
      <c r="DK62" s="461"/>
      <c r="DL62" s="461"/>
      <c r="DM62" s="461"/>
      <c r="DN62" s="461"/>
      <c r="DO62" s="461"/>
      <c r="DP62" s="461"/>
      <c r="DQ62" s="461"/>
      <c r="DR62" s="461"/>
      <c r="DS62" s="461"/>
      <c r="DT62" s="461"/>
      <c r="DU62" s="461"/>
      <c r="DV62" s="461"/>
      <c r="DW62" s="461"/>
      <c r="DX62" s="461"/>
      <c r="DY62" s="461"/>
      <c r="DZ62" s="461"/>
      <c r="EA62" s="461"/>
      <c r="EB62" s="461"/>
      <c r="EC62" s="461"/>
      <c r="ED62" s="461"/>
      <c r="EE62" s="461"/>
      <c r="EF62" s="461"/>
      <c r="EG62" s="461"/>
      <c r="EH62" s="461"/>
      <c r="EI62" s="461"/>
      <c r="EJ62" s="461"/>
      <c r="EK62" s="461"/>
      <c r="EL62" s="461"/>
      <c r="EM62" s="461"/>
      <c r="EN62" s="461"/>
      <c r="EO62" s="461"/>
      <c r="EP62" s="461"/>
      <c r="EQ62" s="461"/>
      <c r="ER62" s="461"/>
      <c r="ES62" s="461"/>
      <c r="ET62" s="461"/>
      <c r="EU62" s="461"/>
      <c r="EV62" s="461"/>
      <c r="EW62" s="461"/>
      <c r="EX62" s="461"/>
      <c r="EY62" s="461"/>
      <c r="EZ62" s="461"/>
      <c r="FA62" s="461"/>
      <c r="FB62" s="461"/>
      <c r="FC62" s="461"/>
      <c r="FD62" s="461"/>
      <c r="FE62" s="461"/>
      <c r="FF62" s="461"/>
      <c r="FG62" s="461"/>
      <c r="FH62" s="461"/>
      <c r="FI62" s="461"/>
      <c r="FJ62" s="461"/>
      <c r="FK62" s="461"/>
      <c r="FL62" s="461"/>
      <c r="FM62" s="461"/>
      <c r="FN62" s="461"/>
      <c r="FO62" s="461"/>
      <c r="FP62" s="461"/>
      <c r="FQ62" s="461"/>
      <c r="FR62" s="461"/>
      <c r="FS62" s="461"/>
      <c r="FT62" s="461"/>
      <c r="FU62" s="461"/>
      <c r="FV62" s="461"/>
      <c r="FW62" s="461"/>
      <c r="FX62" s="461"/>
      <c r="FY62" s="461"/>
      <c r="FZ62" s="461"/>
      <c r="GA62" s="461"/>
      <c r="GB62" s="461"/>
    </row>
    <row r="63" spans="1:184">
      <c r="A63" s="45"/>
      <c r="B63" s="486"/>
      <c r="C63" s="470" t="s">
        <v>55</v>
      </c>
      <c r="D63" s="470" t="s">
        <v>33</v>
      </c>
      <c r="E63" s="463">
        <v>41275</v>
      </c>
      <c r="F63" s="463">
        <v>41306</v>
      </c>
      <c r="G63" s="463">
        <v>41334</v>
      </c>
      <c r="H63" s="463">
        <v>41365</v>
      </c>
      <c r="I63" s="463">
        <v>41395</v>
      </c>
      <c r="J63" s="463">
        <v>41426</v>
      </c>
      <c r="K63" s="463">
        <v>41456</v>
      </c>
      <c r="L63" s="463">
        <v>41487</v>
      </c>
      <c r="M63" s="463">
        <v>41518</v>
      </c>
      <c r="N63" s="463">
        <v>41548</v>
      </c>
      <c r="O63" s="463">
        <v>41579</v>
      </c>
      <c r="P63" s="463">
        <v>41609</v>
      </c>
      <c r="Q63" s="190">
        <f t="shared" ref="Q63:BF63" si="58">+Q$2</f>
        <v>41640</v>
      </c>
      <c r="R63" s="190">
        <f t="shared" si="58"/>
        <v>41671</v>
      </c>
      <c r="S63" s="190">
        <f t="shared" si="58"/>
        <v>41699</v>
      </c>
      <c r="T63" s="190">
        <f t="shared" si="58"/>
        <v>41730</v>
      </c>
      <c r="U63" s="190">
        <f t="shared" si="58"/>
        <v>41760</v>
      </c>
      <c r="V63" s="190">
        <f t="shared" si="58"/>
        <v>41791</v>
      </c>
      <c r="W63" s="190">
        <f t="shared" si="58"/>
        <v>41821</v>
      </c>
      <c r="X63" s="190">
        <f t="shared" si="58"/>
        <v>41852</v>
      </c>
      <c r="Y63" s="190">
        <f t="shared" si="58"/>
        <v>41883</v>
      </c>
      <c r="Z63" s="190">
        <f t="shared" si="58"/>
        <v>41913</v>
      </c>
      <c r="AA63" s="190">
        <f t="shared" si="58"/>
        <v>41944</v>
      </c>
      <c r="AB63" s="190">
        <f t="shared" si="58"/>
        <v>41974</v>
      </c>
      <c r="AC63" s="190">
        <f t="shared" si="58"/>
        <v>42005</v>
      </c>
      <c r="AD63" s="190">
        <f t="shared" si="58"/>
        <v>42036</v>
      </c>
      <c r="AE63" s="190">
        <f t="shared" si="58"/>
        <v>42064</v>
      </c>
      <c r="AF63" s="190">
        <f t="shared" si="58"/>
        <v>42095</v>
      </c>
      <c r="AG63" s="190">
        <f t="shared" si="58"/>
        <v>42125</v>
      </c>
      <c r="AH63" s="190">
        <f t="shared" si="58"/>
        <v>42156</v>
      </c>
      <c r="AI63" s="190">
        <f t="shared" si="58"/>
        <v>42186</v>
      </c>
      <c r="AJ63" s="190">
        <f t="shared" si="58"/>
        <v>42217</v>
      </c>
      <c r="AK63" s="190">
        <f t="shared" si="58"/>
        <v>42248</v>
      </c>
      <c r="AL63" s="190">
        <f t="shared" si="58"/>
        <v>42278</v>
      </c>
      <c r="AM63" s="190">
        <f t="shared" si="58"/>
        <v>42309</v>
      </c>
      <c r="AN63" s="190">
        <f t="shared" si="58"/>
        <v>42339</v>
      </c>
      <c r="AO63" s="190">
        <f t="shared" si="58"/>
        <v>42370</v>
      </c>
      <c r="AP63" s="190">
        <f t="shared" si="58"/>
        <v>42401</v>
      </c>
      <c r="AQ63" s="190">
        <f t="shared" si="58"/>
        <v>42430</v>
      </c>
      <c r="AR63" s="190">
        <f t="shared" si="58"/>
        <v>42461</v>
      </c>
      <c r="AS63" s="190">
        <f t="shared" si="58"/>
        <v>42491</v>
      </c>
      <c r="AT63" s="190">
        <f t="shared" si="58"/>
        <v>42522</v>
      </c>
      <c r="AU63" s="190">
        <f t="shared" si="58"/>
        <v>42552</v>
      </c>
      <c r="AV63" s="190">
        <f t="shared" si="58"/>
        <v>42583</v>
      </c>
      <c r="AW63" s="190">
        <f t="shared" si="58"/>
        <v>42614</v>
      </c>
      <c r="AX63" s="190">
        <f t="shared" si="58"/>
        <v>42644</v>
      </c>
      <c r="AY63" s="190">
        <f t="shared" si="58"/>
        <v>42675</v>
      </c>
      <c r="AZ63" s="190">
        <f t="shared" si="58"/>
        <v>42705</v>
      </c>
      <c r="BA63" s="463">
        <f t="shared" si="58"/>
        <v>42736</v>
      </c>
      <c r="BB63" s="463">
        <f t="shared" si="58"/>
        <v>42767</v>
      </c>
      <c r="BC63" s="463">
        <f t="shared" si="58"/>
        <v>42795</v>
      </c>
      <c r="BD63" s="463">
        <f t="shared" si="58"/>
        <v>42826</v>
      </c>
      <c r="BE63" s="463">
        <f t="shared" si="58"/>
        <v>42856</v>
      </c>
      <c r="BF63" s="463">
        <f t="shared" si="58"/>
        <v>42887</v>
      </c>
      <c r="BG63" s="463">
        <f t="shared" ref="BG63:DR63" si="59">+BG$2</f>
        <v>42917</v>
      </c>
      <c r="BH63" s="463">
        <f t="shared" si="59"/>
        <v>42948</v>
      </c>
      <c r="BI63" s="463">
        <f t="shared" si="59"/>
        <v>42979</v>
      </c>
      <c r="BJ63" s="463">
        <f t="shared" si="59"/>
        <v>43009</v>
      </c>
      <c r="BK63" s="463">
        <f t="shared" si="59"/>
        <v>43040</v>
      </c>
      <c r="BL63" s="463">
        <f t="shared" si="59"/>
        <v>43070</v>
      </c>
      <c r="BM63" s="463">
        <f t="shared" si="59"/>
        <v>43101</v>
      </c>
      <c r="BN63" s="463">
        <f t="shared" si="59"/>
        <v>43132</v>
      </c>
      <c r="BO63" s="463">
        <f t="shared" si="59"/>
        <v>43160</v>
      </c>
      <c r="BP63" s="463">
        <f t="shared" si="59"/>
        <v>43191</v>
      </c>
      <c r="BQ63" s="463">
        <f t="shared" si="59"/>
        <v>43221</v>
      </c>
      <c r="BR63" s="463">
        <f t="shared" si="59"/>
        <v>43252</v>
      </c>
      <c r="BS63" s="463">
        <f t="shared" si="59"/>
        <v>43282</v>
      </c>
      <c r="BT63" s="463">
        <f t="shared" si="59"/>
        <v>43313</v>
      </c>
      <c r="BU63" s="463">
        <f t="shared" si="59"/>
        <v>43344</v>
      </c>
      <c r="BV63" s="463">
        <f t="shared" si="59"/>
        <v>43374</v>
      </c>
      <c r="BW63" s="463">
        <f t="shared" si="59"/>
        <v>43405</v>
      </c>
      <c r="BX63" s="463">
        <f t="shared" si="59"/>
        <v>43435</v>
      </c>
      <c r="BY63" s="463">
        <f t="shared" si="59"/>
        <v>43466</v>
      </c>
      <c r="BZ63" s="463">
        <f t="shared" si="59"/>
        <v>43497</v>
      </c>
      <c r="CA63" s="463">
        <f t="shared" si="59"/>
        <v>43525</v>
      </c>
      <c r="CB63" s="463">
        <f t="shared" si="59"/>
        <v>43556</v>
      </c>
      <c r="CC63" s="463">
        <f t="shared" si="59"/>
        <v>43586</v>
      </c>
      <c r="CD63" s="463">
        <f t="shared" si="59"/>
        <v>43617</v>
      </c>
      <c r="CE63" s="463">
        <f t="shared" si="59"/>
        <v>43647</v>
      </c>
      <c r="CF63" s="463">
        <f t="shared" si="59"/>
        <v>43678</v>
      </c>
      <c r="CG63" s="463">
        <f t="shared" si="59"/>
        <v>43709</v>
      </c>
      <c r="CH63" s="463">
        <f t="shared" si="59"/>
        <v>43739</v>
      </c>
      <c r="CI63" s="463">
        <f t="shared" si="59"/>
        <v>43770</v>
      </c>
      <c r="CJ63" s="463">
        <f t="shared" si="59"/>
        <v>43800</v>
      </c>
      <c r="CK63" s="463">
        <f t="shared" si="59"/>
        <v>43831</v>
      </c>
      <c r="CL63" s="463">
        <f t="shared" si="59"/>
        <v>43862</v>
      </c>
      <c r="CM63" s="463">
        <f t="shared" si="59"/>
        <v>43891</v>
      </c>
      <c r="CN63" s="463">
        <f t="shared" si="59"/>
        <v>43922</v>
      </c>
      <c r="CO63" s="463">
        <f t="shared" si="59"/>
        <v>43952</v>
      </c>
      <c r="CP63" s="463">
        <f t="shared" si="59"/>
        <v>43983</v>
      </c>
      <c r="CQ63" s="463">
        <f t="shared" si="59"/>
        <v>44013</v>
      </c>
      <c r="CR63" s="463">
        <f t="shared" si="59"/>
        <v>44044</v>
      </c>
      <c r="CS63" s="463">
        <f t="shared" si="59"/>
        <v>44075</v>
      </c>
      <c r="CT63" s="463">
        <f t="shared" si="59"/>
        <v>44105</v>
      </c>
      <c r="CU63" s="463">
        <f t="shared" si="59"/>
        <v>44136</v>
      </c>
      <c r="CV63" s="463">
        <f t="shared" si="59"/>
        <v>44166</v>
      </c>
      <c r="CW63" s="463">
        <f t="shared" si="59"/>
        <v>44197</v>
      </c>
      <c r="CX63" s="463">
        <f t="shared" si="59"/>
        <v>44228</v>
      </c>
      <c r="CY63" s="463">
        <f t="shared" si="59"/>
        <v>44256</v>
      </c>
      <c r="CZ63" s="463">
        <f t="shared" si="59"/>
        <v>44287</v>
      </c>
      <c r="DA63" s="463">
        <f t="shared" si="59"/>
        <v>44317</v>
      </c>
      <c r="DB63" s="463">
        <f t="shared" si="59"/>
        <v>44348</v>
      </c>
      <c r="DC63" s="463">
        <f t="shared" si="59"/>
        <v>44378</v>
      </c>
      <c r="DD63" s="463">
        <f t="shared" si="59"/>
        <v>44409</v>
      </c>
      <c r="DE63" s="463">
        <f t="shared" si="59"/>
        <v>44440</v>
      </c>
      <c r="DF63" s="463">
        <f t="shared" si="59"/>
        <v>44470</v>
      </c>
      <c r="DG63" s="463">
        <f t="shared" si="59"/>
        <v>44501</v>
      </c>
      <c r="DH63" s="463">
        <f t="shared" si="59"/>
        <v>44531</v>
      </c>
      <c r="DI63" s="463">
        <f t="shared" si="59"/>
        <v>44562</v>
      </c>
      <c r="DJ63" s="463">
        <f t="shared" si="59"/>
        <v>44593</v>
      </c>
      <c r="DK63" s="463">
        <f t="shared" si="59"/>
        <v>44621</v>
      </c>
      <c r="DL63" s="463">
        <f t="shared" si="59"/>
        <v>44652</v>
      </c>
      <c r="DM63" s="463">
        <f t="shared" si="59"/>
        <v>44682</v>
      </c>
      <c r="DN63" s="463">
        <f t="shared" si="59"/>
        <v>44713</v>
      </c>
      <c r="DO63" s="463">
        <f t="shared" si="59"/>
        <v>44743</v>
      </c>
      <c r="DP63" s="463">
        <f t="shared" si="59"/>
        <v>44774</v>
      </c>
      <c r="DQ63" s="463">
        <f t="shared" si="59"/>
        <v>44805</v>
      </c>
      <c r="DR63" s="463">
        <f t="shared" si="59"/>
        <v>44835</v>
      </c>
      <c r="DS63" s="463">
        <f t="shared" ref="DS63:GB63" si="60">+DS$2</f>
        <v>44866</v>
      </c>
      <c r="DT63" s="463">
        <f t="shared" si="60"/>
        <v>44896</v>
      </c>
      <c r="DU63" s="463">
        <f t="shared" si="60"/>
        <v>44927</v>
      </c>
      <c r="DV63" s="463">
        <f t="shared" si="60"/>
        <v>44958</v>
      </c>
      <c r="DW63" s="463">
        <f t="shared" si="60"/>
        <v>44986</v>
      </c>
      <c r="DX63" s="463">
        <f t="shared" si="60"/>
        <v>45017</v>
      </c>
      <c r="DY63" s="463">
        <f t="shared" si="60"/>
        <v>45047</v>
      </c>
      <c r="DZ63" s="463">
        <f t="shared" si="60"/>
        <v>45078</v>
      </c>
      <c r="EA63" s="463">
        <f t="shared" si="60"/>
        <v>45108</v>
      </c>
      <c r="EB63" s="463">
        <f t="shared" si="60"/>
        <v>45139</v>
      </c>
      <c r="EC63" s="463">
        <f t="shared" si="60"/>
        <v>45170</v>
      </c>
      <c r="ED63" s="463">
        <f t="shared" si="60"/>
        <v>45200</v>
      </c>
      <c r="EE63" s="463">
        <f t="shared" si="60"/>
        <v>45231</v>
      </c>
      <c r="EF63" s="463">
        <f t="shared" si="60"/>
        <v>45261</v>
      </c>
      <c r="EG63" s="463">
        <f t="shared" si="60"/>
        <v>45292</v>
      </c>
      <c r="EH63" s="463">
        <f t="shared" si="60"/>
        <v>45323</v>
      </c>
      <c r="EI63" s="463">
        <f t="shared" si="60"/>
        <v>45352</v>
      </c>
      <c r="EJ63" s="463">
        <f t="shared" si="60"/>
        <v>45383</v>
      </c>
      <c r="EK63" s="463">
        <f t="shared" si="60"/>
        <v>45413</v>
      </c>
      <c r="EL63" s="463">
        <f t="shared" si="60"/>
        <v>45444</v>
      </c>
      <c r="EM63" s="463">
        <f t="shared" si="60"/>
        <v>45474</v>
      </c>
      <c r="EN63" s="463">
        <f t="shared" si="60"/>
        <v>45505</v>
      </c>
      <c r="EO63" s="463">
        <f t="shared" si="60"/>
        <v>45536</v>
      </c>
      <c r="EP63" s="463">
        <f t="shared" si="60"/>
        <v>45566</v>
      </c>
      <c r="EQ63" s="463">
        <f t="shared" si="60"/>
        <v>45597</v>
      </c>
      <c r="ER63" s="463">
        <f t="shared" si="60"/>
        <v>45627</v>
      </c>
      <c r="ES63" s="463">
        <f t="shared" si="60"/>
        <v>45658</v>
      </c>
      <c r="ET63" s="463">
        <f t="shared" si="60"/>
        <v>45689</v>
      </c>
      <c r="EU63" s="463">
        <f t="shared" si="60"/>
        <v>45717</v>
      </c>
      <c r="EV63" s="463">
        <f t="shared" si="60"/>
        <v>45748</v>
      </c>
      <c r="EW63" s="463">
        <f t="shared" si="60"/>
        <v>45778</v>
      </c>
      <c r="EX63" s="463">
        <f t="shared" si="60"/>
        <v>45809</v>
      </c>
      <c r="EY63" s="463">
        <f t="shared" si="60"/>
        <v>45839</v>
      </c>
      <c r="EZ63" s="463">
        <f t="shared" si="60"/>
        <v>45870</v>
      </c>
      <c r="FA63" s="463">
        <f t="shared" si="60"/>
        <v>45901</v>
      </c>
      <c r="FB63" s="463">
        <f t="shared" si="60"/>
        <v>45931</v>
      </c>
      <c r="FC63" s="463">
        <f t="shared" si="60"/>
        <v>45962</v>
      </c>
      <c r="FD63" s="463">
        <f t="shared" si="60"/>
        <v>45992</v>
      </c>
      <c r="FE63" s="463">
        <f t="shared" si="60"/>
        <v>46023</v>
      </c>
      <c r="FF63" s="463">
        <f t="shared" si="60"/>
        <v>46054</v>
      </c>
      <c r="FG63" s="463">
        <f t="shared" si="60"/>
        <v>46082</v>
      </c>
      <c r="FH63" s="463">
        <f t="shared" si="60"/>
        <v>46113</v>
      </c>
      <c r="FI63" s="463">
        <f t="shared" si="60"/>
        <v>46143</v>
      </c>
      <c r="FJ63" s="463">
        <f t="shared" si="60"/>
        <v>46174</v>
      </c>
      <c r="FK63" s="463">
        <f t="shared" si="60"/>
        <v>46204</v>
      </c>
      <c r="FL63" s="463">
        <f t="shared" si="60"/>
        <v>46235</v>
      </c>
      <c r="FM63" s="463">
        <f t="shared" si="60"/>
        <v>46266</v>
      </c>
      <c r="FN63" s="463">
        <f t="shared" si="60"/>
        <v>46296</v>
      </c>
      <c r="FO63" s="463">
        <f t="shared" si="60"/>
        <v>46327</v>
      </c>
      <c r="FP63" s="463">
        <f t="shared" si="60"/>
        <v>46357</v>
      </c>
      <c r="FQ63" s="463">
        <f t="shared" si="60"/>
        <v>46388</v>
      </c>
      <c r="FR63" s="463">
        <f t="shared" si="60"/>
        <v>46419</v>
      </c>
      <c r="FS63" s="463">
        <f t="shared" si="60"/>
        <v>46447</v>
      </c>
      <c r="FT63" s="463">
        <f t="shared" si="60"/>
        <v>46478</v>
      </c>
      <c r="FU63" s="463">
        <f t="shared" si="60"/>
        <v>46508</v>
      </c>
      <c r="FV63" s="463">
        <f t="shared" si="60"/>
        <v>46539</v>
      </c>
      <c r="FW63" s="463">
        <f t="shared" si="60"/>
        <v>46569</v>
      </c>
      <c r="FX63" s="463">
        <f t="shared" si="60"/>
        <v>46600</v>
      </c>
      <c r="FY63" s="463">
        <f t="shared" si="60"/>
        <v>46631</v>
      </c>
      <c r="FZ63" s="463">
        <f t="shared" si="60"/>
        <v>46661</v>
      </c>
      <c r="GA63" s="463">
        <f t="shared" si="60"/>
        <v>46692</v>
      </c>
      <c r="GB63" s="463">
        <f t="shared" si="60"/>
        <v>46722</v>
      </c>
    </row>
    <row r="64" spans="1:184">
      <c r="B64" s="487"/>
      <c r="C64" s="474" t="s">
        <v>1</v>
      </c>
      <c r="D64" s="477" t="s">
        <v>36</v>
      </c>
      <c r="E64" s="480">
        <f>+'Monthly Sources and Uses'!C3</f>
        <v>292783.78000000003</v>
      </c>
      <c r="F64" s="480">
        <f>+'Monthly Sources and Uses'!D3</f>
        <v>263130</v>
      </c>
      <c r="G64" s="480">
        <f>+'Monthly Sources and Uses'!E3</f>
        <v>283901.81</v>
      </c>
      <c r="H64" s="480">
        <f>+'Monthly Sources and Uses'!F3</f>
        <v>268880.96999999997</v>
      </c>
      <c r="I64" s="480">
        <f>+'Monthly Sources and Uses'!G3</f>
        <v>276856.81</v>
      </c>
      <c r="J64" s="480">
        <f>+'Monthly Sources and Uses'!H3</f>
        <v>260833</v>
      </c>
      <c r="K64" s="480">
        <f>+'Monthly Sources and Uses'!I3</f>
        <v>274090.78000000003</v>
      </c>
      <c r="L64" s="480">
        <f>+'Monthly Sources and Uses'!J3</f>
        <v>272407.81</v>
      </c>
      <c r="M64" s="480">
        <f>+'Monthly Sources and Uses'!K3</f>
        <v>265126.96999999997</v>
      </c>
      <c r="N64" s="480">
        <f>+'Monthly Sources and Uses'!L3</f>
        <v>35950.199999999997</v>
      </c>
      <c r="O64" s="480">
        <f>+'Monthly Sources and Uses'!M3</f>
        <v>135172</v>
      </c>
      <c r="P64" s="480">
        <f>+'Monthly Sources and Uses'!N3</f>
        <v>283441.78000000003</v>
      </c>
      <c r="Q64" s="480">
        <f>+'Monthly Sources and Uses'!O3</f>
        <v>291775.78000000003</v>
      </c>
      <c r="R64" s="480">
        <f>+'Monthly Sources and Uses'!P3</f>
        <v>261772</v>
      </c>
      <c r="S64" s="480">
        <f>+'Monthly Sources and Uses'!Q3</f>
        <v>273801.78000000003</v>
      </c>
      <c r="T64" s="480">
        <f>+'Monthly Sources and Uses'!R3</f>
        <v>266411</v>
      </c>
      <c r="U64" s="480">
        <f>+'Monthly Sources and Uses'!S3</f>
        <v>275477.81</v>
      </c>
      <c r="V64" s="480">
        <f>+'Monthly Sources and Uses'!T3</f>
        <v>263974.96999999997</v>
      </c>
      <c r="W64" s="480">
        <f>+'Monthly Sources and Uses'!U3</f>
        <v>272350.81</v>
      </c>
      <c r="X64" s="480">
        <f>+'Monthly Sources and Uses'!V3</f>
        <v>273037.81</v>
      </c>
      <c r="Y64" s="480">
        <f>+'Monthly Sources and Uses'!W3</f>
        <v>258749.97</v>
      </c>
      <c r="Z64" s="480">
        <f>+'Monthly Sources and Uses'!X3</f>
        <v>210243</v>
      </c>
      <c r="AA64" s="480">
        <f>+'Monthly Sources and Uses'!Y3</f>
        <v>266370</v>
      </c>
      <c r="AB64" s="480">
        <f>+'Monthly Sources and Uses'!Z3</f>
        <v>276103.78000000003</v>
      </c>
      <c r="AC64" s="480">
        <f>+'Monthly Sources and Uses'!AA3</f>
        <v>290145.78000000003</v>
      </c>
      <c r="AD64" s="480">
        <f>+'Monthly Sources and Uses'!AB3</f>
        <v>261414</v>
      </c>
      <c r="AE64" s="480">
        <f>+'Monthly Sources and Uses'!AC3</f>
        <v>273291.78000000003</v>
      </c>
      <c r="AF64" s="480">
        <f>+'Monthly Sources and Uses'!AD3</f>
        <v>263839</v>
      </c>
      <c r="AG64" s="480">
        <f>+'Monthly Sources and Uses'!AE3</f>
        <v>273298.78000000003</v>
      </c>
      <c r="AH64" s="480">
        <f>+'Monthly Sources and Uses'!AF3</f>
        <v>263569.96999999997</v>
      </c>
      <c r="AI64" s="480">
        <f>+'Monthly Sources and Uses'!AG3</f>
        <v>271775.81</v>
      </c>
      <c r="AJ64" s="480">
        <f>+'Monthly Sources and Uses'!AH3</f>
        <v>270463.78000000003</v>
      </c>
      <c r="AK64" s="480">
        <f>+'Monthly Sources and Uses'!AI3</f>
        <v>258036</v>
      </c>
      <c r="AL64" s="480">
        <f>+'Monthly Sources and Uses'!AJ3</f>
        <v>88074</v>
      </c>
      <c r="AM64" s="480">
        <f>+'Monthly Sources and Uses'!AK3</f>
        <v>264628.96999999997</v>
      </c>
      <c r="AN64" s="480">
        <f>+'Monthly Sources and Uses'!AL3</f>
        <v>271697.81</v>
      </c>
      <c r="AO64" s="480">
        <f>+'Monthly Sources and Uses'!AM3</f>
        <v>290032.78000000003</v>
      </c>
      <c r="AP64" s="480">
        <f>+'Monthly Sources and Uses'!AN3</f>
        <v>270887.19</v>
      </c>
      <c r="AQ64" s="480">
        <f>+'Monthly Sources and Uses'!AO3</f>
        <v>276202.81</v>
      </c>
      <c r="AR64" s="480">
        <f>+'Monthly Sources and Uses'!AP3</f>
        <v>266508</v>
      </c>
      <c r="AS64" s="480">
        <f>+'Monthly Sources and Uses'!AQ3</f>
        <v>275641.78000000003</v>
      </c>
      <c r="AT64" s="480">
        <f>+'Monthly Sources and Uses'!AR3</f>
        <v>264660</v>
      </c>
      <c r="AU64" s="480">
        <f>+'Monthly Sources and Uses'!AS3</f>
        <v>274036.78000000003</v>
      </c>
      <c r="AV64" s="480">
        <f>+'Monthly Sources and Uses'!AT3</f>
        <v>273499.78000000003</v>
      </c>
      <c r="AW64" s="480">
        <f>+'Monthly Sources and Uses'!AU3</f>
        <v>261429</v>
      </c>
      <c r="AX64" s="480">
        <f>+'Monthly Sources and Uses'!AV3</f>
        <v>209892</v>
      </c>
      <c r="AY64" s="480">
        <f>+'Monthly Sources and Uses'!AW3</f>
        <v>270741</v>
      </c>
      <c r="AZ64" s="480">
        <f>+'Monthly Sources and Uses'!AX3</f>
        <v>273464.81</v>
      </c>
      <c r="BA64" s="480">
        <f>+'Monthly Sources and Uses'!AY3</f>
        <v>290854.81</v>
      </c>
      <c r="BB64" s="480">
        <f>+'Monthly Sources and Uses'!AZ3</f>
        <v>261655</v>
      </c>
      <c r="BC64" s="480">
        <f>+'Monthly Sources and Uses'!BA3</f>
        <v>275754.81</v>
      </c>
      <c r="BD64" s="480">
        <f>+'Monthly Sources and Uses'!BB3</f>
        <v>265643</v>
      </c>
      <c r="BE64" s="480">
        <f>+'Monthly Sources and Uses'!BC3</f>
        <v>273281.78000000003</v>
      </c>
      <c r="BF64" s="480">
        <f>+'Monthly Sources and Uses'!BD3</f>
        <v>263811</v>
      </c>
      <c r="BG64" s="480">
        <f>+'Monthly Sources and Uses'!BE3</f>
        <v>271571.78000000003</v>
      </c>
      <c r="BH64" s="480">
        <f>+'Monthly Sources and Uses'!BF3</f>
        <v>272218.81</v>
      </c>
      <c r="BI64" s="480">
        <f>+'Monthly Sources and Uses'!BG3</f>
        <v>247376.19</v>
      </c>
      <c r="BJ64" s="480">
        <f>+'Monthly Sources and Uses'!BH3</f>
        <v>0</v>
      </c>
      <c r="BK64" s="480">
        <f>+'Monthly Sources and Uses'!BI3</f>
        <v>114928</v>
      </c>
      <c r="BL64" s="480">
        <f>+'Monthly Sources and Uses'!BJ3</f>
        <v>275305.81</v>
      </c>
      <c r="BM64" s="480">
        <f>+'Monthly Sources and Uses'!BK3</f>
        <v>292315.78000000003</v>
      </c>
      <c r="BN64" s="480">
        <f>+'Monthly Sources and Uses'!BL3</f>
        <v>264100</v>
      </c>
      <c r="BO64" s="480">
        <f>+'Monthly Sources and Uses'!BM3</f>
        <v>280137.81</v>
      </c>
      <c r="BP64" s="480">
        <f>+'Monthly Sources and Uses'!BN3</f>
        <v>270305.96999999997</v>
      </c>
      <c r="BQ64" s="480">
        <f>+'Monthly Sources and Uses'!BO3</f>
        <v>277807.81</v>
      </c>
      <c r="BR64" s="480">
        <f>+'Monthly Sources and Uses'!BP3</f>
        <v>264924</v>
      </c>
      <c r="BS64" s="480">
        <f>+'Monthly Sources and Uses'!BQ3</f>
        <v>280402.78000000003</v>
      </c>
      <c r="BT64" s="480">
        <f>+'Monthly Sources and Uses'!BR3</f>
        <v>282814.81</v>
      </c>
      <c r="BU64" s="480">
        <f>+'Monthly Sources and Uses'!BS3</f>
        <v>266314</v>
      </c>
      <c r="BV64" s="480">
        <f>+'Monthly Sources and Uses'!BT3</f>
        <v>278368.78000000003</v>
      </c>
      <c r="BW64" s="480">
        <f>+'Monthly Sources and Uses'!BU3</f>
        <v>215160</v>
      </c>
      <c r="BX64" s="480">
        <f>+'Monthly Sources and Uses'!BV3</f>
        <v>289860.78000000003</v>
      </c>
      <c r="BY64" s="480">
        <f>+'Monthly Sources and Uses'!BW3</f>
        <v>296540.78000000003</v>
      </c>
      <c r="BZ64" s="480">
        <f>+'Monthly Sources and Uses'!BX3</f>
        <v>268884</v>
      </c>
      <c r="CA64" s="480">
        <f>+'Monthly Sources and Uses'!BY3</f>
        <v>296860.81</v>
      </c>
      <c r="CB64" s="480">
        <f>+'Monthly Sources and Uses'!BZ3</f>
        <v>281420.96999999997</v>
      </c>
      <c r="CC64" s="480">
        <f>+'Monthly Sources and Uses'!CA3</f>
        <v>287360.81</v>
      </c>
      <c r="CD64" s="480">
        <f>+'Monthly Sources and Uses'!CB3</f>
        <v>275456</v>
      </c>
      <c r="CE64" s="480">
        <f>+'Monthly Sources and Uses'!CC3</f>
        <v>287102.78000000003</v>
      </c>
      <c r="CF64" s="480">
        <f>+'Monthly Sources and Uses'!CD3</f>
        <v>288469.81</v>
      </c>
      <c r="CG64" s="480">
        <f>+'Monthly Sources and Uses'!CE3</f>
        <v>279188.96999999997</v>
      </c>
      <c r="CH64" s="480">
        <f>+'Monthly Sources and Uses'!CF3</f>
        <v>38407.199999999997</v>
      </c>
      <c r="CI64" s="480">
        <f>+'Monthly Sources and Uses'!CG3</f>
        <v>277248.19</v>
      </c>
      <c r="CJ64" s="480">
        <f>+'Monthly Sources and Uses'!CH3</f>
        <v>296597.78000000003</v>
      </c>
      <c r="CK64" s="480">
        <f>+'Monthly Sources and Uses'!CI3</f>
        <v>297697.78000000003</v>
      </c>
      <c r="CL64" s="480">
        <f>+'Monthly Sources and Uses'!CJ3</f>
        <v>278482.19</v>
      </c>
      <c r="CM64" s="480">
        <f>+'Monthly Sources and Uses'!CK3</f>
        <v>297697.78000000003</v>
      </c>
      <c r="CN64" s="480">
        <f>+'Monthly Sources and Uses'!CL3</f>
        <v>284862</v>
      </c>
      <c r="CO64" s="480">
        <f>+'Monthly Sources and Uses'!CM3</f>
        <v>288690.81</v>
      </c>
      <c r="CP64" s="480">
        <f>+'Monthly Sources and Uses'!CN3</f>
        <v>279926.96999999997</v>
      </c>
      <c r="CQ64" s="480">
        <f>+'Monthly Sources and Uses'!CO3</f>
        <v>290236.81</v>
      </c>
      <c r="CR64" s="480">
        <f>+'Monthly Sources and Uses'!CP3</f>
        <v>290326.78000000003</v>
      </c>
      <c r="CS64" s="480">
        <f>+'Monthly Sources and Uses'!CQ3</f>
        <v>279666</v>
      </c>
      <c r="CT64" s="480">
        <f>+'Monthly Sources and Uses'!CR3</f>
        <v>225759</v>
      </c>
      <c r="CU64" s="480">
        <f>+'Monthly Sources and Uses'!CS3</f>
        <v>286972.96999999997</v>
      </c>
      <c r="CV64" s="480">
        <f>+'Monthly Sources and Uses'!CT3</f>
        <v>295627.81</v>
      </c>
      <c r="CW64" s="480">
        <f>+'Monthly Sources and Uses'!CU3</f>
        <v>296950.78000000003</v>
      </c>
      <c r="CX64" s="480">
        <f>+'Monthly Sources and Uses'!CV3</f>
        <v>268464</v>
      </c>
      <c r="CY64" s="480">
        <f>+'Monthly Sources and Uses'!CW3</f>
        <v>297697.78000000003</v>
      </c>
      <c r="CZ64" s="480">
        <f>+'Monthly Sources and Uses'!CX3</f>
        <v>285520</v>
      </c>
      <c r="DA64" s="480">
        <f>+'Monthly Sources and Uses'!CY3</f>
        <v>289184.78000000003</v>
      </c>
      <c r="DB64" s="480">
        <f>+'Monthly Sources and Uses'!CZ3</f>
        <v>279900</v>
      </c>
      <c r="DC64" s="480">
        <f>+'Monthly Sources and Uses'!DA3</f>
        <v>288152.81</v>
      </c>
      <c r="DD64" s="480">
        <f>+'Monthly Sources and Uses'!DB3</f>
        <v>291262.78000000003</v>
      </c>
      <c r="DE64" s="480">
        <f>+'Monthly Sources and Uses'!DC3</f>
        <v>277612</v>
      </c>
      <c r="DF64" s="480">
        <f>+'Monthly Sources and Uses'!DD3</f>
        <v>27813</v>
      </c>
      <c r="DG64" s="480">
        <f>+'Monthly Sources and Uses'!DE3</f>
        <v>287459.96999999997</v>
      </c>
      <c r="DH64" s="480">
        <f>+'Monthly Sources and Uses'!DF3</f>
        <v>295410.81</v>
      </c>
      <c r="DI64" s="480">
        <f>+'Monthly Sources and Uses'!DG3</f>
        <v>296527.81</v>
      </c>
      <c r="DJ64" s="480">
        <f>+'Monthly Sources and Uses'!DH3</f>
        <v>267708</v>
      </c>
      <c r="DK64" s="480">
        <f>+'Monthly Sources and Uses'!DI3</f>
        <v>297487.81</v>
      </c>
      <c r="DL64" s="480">
        <f>+'Monthly Sources and Uses'!DJ3</f>
        <v>284772</v>
      </c>
      <c r="DM64" s="480">
        <f>+'Monthly Sources and Uses'!DK3</f>
        <v>288220.78000000003</v>
      </c>
      <c r="DN64" s="480">
        <f>+'Monthly Sources and Uses'!DL3</f>
        <v>279432</v>
      </c>
      <c r="DO64" s="480">
        <f>+'Monthly Sources and Uses'!DM3</f>
        <v>288688.78000000003</v>
      </c>
      <c r="DP64" s="480">
        <f>+'Monthly Sources and Uses'!DN3</f>
        <v>291000.78000000003</v>
      </c>
      <c r="DQ64" s="480">
        <f>+'Monthly Sources and Uses'!DO3</f>
        <v>276207</v>
      </c>
      <c r="DR64" s="480">
        <f>+'Monthly Sources and Uses'!DP3</f>
        <v>225498</v>
      </c>
      <c r="DS64" s="480">
        <f>+'Monthly Sources and Uses'!DQ3</f>
        <v>287460</v>
      </c>
      <c r="DT64" s="480">
        <f>+'Monthly Sources and Uses'!DR3</f>
        <v>296253.81</v>
      </c>
      <c r="DU64" s="480">
        <f>+'Monthly Sources and Uses'!DS3</f>
        <v>296410.81</v>
      </c>
      <c r="DV64" s="480">
        <f>+'Monthly Sources and Uses'!DT3</f>
        <v>267388</v>
      </c>
      <c r="DW64" s="480">
        <f>+'Monthly Sources and Uses'!DU3</f>
        <v>297137.81</v>
      </c>
      <c r="DX64" s="480">
        <f>+'Monthly Sources and Uses'!DV3</f>
        <v>284502</v>
      </c>
      <c r="DY64" s="480">
        <f>+'Monthly Sources and Uses'!DW3</f>
        <v>288688.78000000003</v>
      </c>
      <c r="DZ64" s="480">
        <f>+'Monthly Sources and Uses'!DX3</f>
        <v>277692</v>
      </c>
      <c r="EA64" s="480">
        <f>+'Monthly Sources and Uses'!DY3</f>
        <v>289300.78000000003</v>
      </c>
      <c r="EB64" s="480">
        <f>+'Monthly Sources and Uses'!DZ3</f>
        <v>288805.81</v>
      </c>
      <c r="EC64" s="480">
        <f>+'Monthly Sources and Uses'!EA3</f>
        <v>276341</v>
      </c>
      <c r="ED64" s="480">
        <f>+'Monthly Sources and Uses'!EB3</f>
        <v>55867.8</v>
      </c>
      <c r="EE64" s="480">
        <f>+'Monthly Sources and Uses'!EC3</f>
        <v>190179</v>
      </c>
      <c r="EF64" s="480">
        <f>+'Monthly Sources and Uses'!ED3</f>
        <v>294423.81</v>
      </c>
      <c r="EG64" s="480">
        <f>+'Monthly Sources and Uses'!EE3</f>
        <v>296521.78000000003</v>
      </c>
      <c r="EH64" s="480">
        <f>+'Monthly Sources and Uses'!EF3</f>
        <v>276986.19</v>
      </c>
      <c r="EI64" s="480">
        <f>+'Monthly Sources and Uses'!EG3</f>
        <v>297097.81</v>
      </c>
      <c r="EJ64" s="480">
        <f>+'Monthly Sources and Uses'!EH3</f>
        <v>284561.96999999997</v>
      </c>
      <c r="EK64" s="480">
        <f>+'Monthly Sources and Uses'!EI3</f>
        <v>286699.81</v>
      </c>
      <c r="EL64" s="480">
        <f>+'Monthly Sources and Uses'!EJ3</f>
        <v>278478</v>
      </c>
      <c r="EM64" s="480">
        <f>+'Monthly Sources and Uses'!EK3</f>
        <v>289267.78000000003</v>
      </c>
      <c r="EN64" s="480">
        <f>+'Monthly Sources and Uses'!EL3</f>
        <v>289015.81</v>
      </c>
      <c r="EO64" s="480">
        <f>+'Monthly Sources and Uses'!EM3</f>
        <v>277055.96999999997</v>
      </c>
      <c r="EP64" s="480">
        <f>+'Monthly Sources and Uses'!EN3</f>
        <v>224517</v>
      </c>
      <c r="EQ64" s="480">
        <f>+'Monthly Sources and Uses'!EO3</f>
        <v>284960</v>
      </c>
      <c r="ER64" s="480">
        <f>+'Monthly Sources and Uses'!EP3</f>
        <v>295298.78000000003</v>
      </c>
      <c r="ES64" s="480">
        <f>+'Monthly Sources and Uses'!EQ3</f>
        <v>295065.78000000003</v>
      </c>
      <c r="ET64" s="480">
        <f>+'Monthly Sources and Uses'!ER3</f>
        <v>267036</v>
      </c>
      <c r="EU64" s="480">
        <f>+'Monthly Sources and Uses'!ES3</f>
        <v>295204.78000000003</v>
      </c>
      <c r="EV64" s="480">
        <f>+'Monthly Sources and Uses'!ET3</f>
        <v>280782</v>
      </c>
      <c r="EW64" s="480">
        <f>+'Monthly Sources and Uses'!EU3</f>
        <v>287986.81</v>
      </c>
      <c r="EX64" s="480">
        <f>+'Monthly Sources and Uses'!EV3</f>
        <v>277707.96999999997</v>
      </c>
      <c r="EY64" s="480">
        <f>+'Monthly Sources and Uses'!EW3</f>
        <v>286486.81</v>
      </c>
      <c r="EZ64" s="480">
        <f>+'Monthly Sources and Uses'!EX3</f>
        <v>288805.81</v>
      </c>
      <c r="FA64" s="480">
        <f>+'Monthly Sources and Uses'!EY3</f>
        <v>276857.96999999997</v>
      </c>
      <c r="FB64" s="480">
        <f>+'Monthly Sources and Uses'!EZ3</f>
        <v>27990</v>
      </c>
      <c r="FC64" s="480">
        <f>+'Monthly Sources and Uses'!FA3</f>
        <v>85367.2</v>
      </c>
      <c r="FD64" s="480">
        <f>+'Monthly Sources and Uses'!FB3</f>
        <v>292779.78000000003</v>
      </c>
      <c r="FE64" s="480">
        <f>+'Monthly Sources and Uses'!FC3</f>
        <v>291989.78000000003</v>
      </c>
      <c r="FF64" s="480">
        <f>+'Monthly Sources and Uses'!FD3</f>
        <v>264557</v>
      </c>
      <c r="FG64" s="480">
        <f>+'Monthly Sources and Uses'!FE3</f>
        <v>293529.78000000003</v>
      </c>
      <c r="FH64" s="480">
        <f>+'Monthly Sources and Uses'!FF3</f>
        <v>277545</v>
      </c>
      <c r="FI64" s="480">
        <f>+'Monthly Sources and Uses'!FG3</f>
        <v>286141.81</v>
      </c>
      <c r="FJ64" s="480">
        <f>+'Monthly Sources and Uses'!FH3</f>
        <v>275702.96999999997</v>
      </c>
      <c r="FK64" s="480">
        <f>+'Monthly Sources and Uses'!FI3</f>
        <v>286373.81</v>
      </c>
      <c r="FL64" s="480">
        <f>+'Monthly Sources and Uses'!FJ3</f>
        <v>289234.78000000003</v>
      </c>
      <c r="FM64" s="480">
        <f>+'Monthly Sources and Uses'!FK3</f>
        <v>273586</v>
      </c>
      <c r="FN64" s="480">
        <f>+'Monthly Sources and Uses'!FL3</f>
        <v>224799</v>
      </c>
      <c r="FO64" s="480">
        <f>+'Monthly Sources and Uses'!FM3</f>
        <v>281681.96999999997</v>
      </c>
      <c r="FP64" s="480">
        <f>+'Monthly Sources and Uses'!FN3</f>
        <v>289559.81</v>
      </c>
      <c r="FQ64" s="480">
        <f>+'Monthly Sources and Uses'!FO3</f>
        <v>290611.78000000003</v>
      </c>
      <c r="FR64" s="480">
        <f>+'Monthly Sources and Uses'!FP3</f>
        <v>263884</v>
      </c>
      <c r="FS64" s="480">
        <f>+'Monthly Sources and Uses'!FQ3</f>
        <v>47454</v>
      </c>
      <c r="FT64" s="480">
        <f>+'Monthly Sources and Uses'!FR3</f>
        <v>257152</v>
      </c>
      <c r="FU64" s="480">
        <f>+'Monthly Sources and Uses'!FS3</f>
        <v>282300.78000000003</v>
      </c>
      <c r="FV64" s="480">
        <f>+'Monthly Sources and Uses'!FT3</f>
        <v>273554</v>
      </c>
      <c r="FW64" s="480">
        <f>+'Monthly Sources and Uses'!FU3</f>
        <v>285997.81</v>
      </c>
      <c r="FX64" s="480">
        <f>+'Monthly Sources and Uses'!FV3</f>
        <v>287050.78000000003</v>
      </c>
      <c r="FY64" s="480">
        <f>+'Monthly Sources and Uses'!FW3</f>
        <v>271386</v>
      </c>
      <c r="FZ64" s="480">
        <f>+'Monthly Sources and Uses'!FX3</f>
        <v>289198.81</v>
      </c>
      <c r="GA64" s="480">
        <f>+'Monthly Sources and Uses'!FY3</f>
        <v>279899.96999999997</v>
      </c>
      <c r="GB64" s="480">
        <f>+'Monthly Sources and Uses'!FZ3</f>
        <v>288765.81</v>
      </c>
    </row>
    <row r="65" spans="1:184">
      <c r="B65" s="486"/>
      <c r="C65" s="475" t="s">
        <v>2</v>
      </c>
      <c r="D65" s="478" t="s">
        <v>36</v>
      </c>
      <c r="E65" s="481">
        <f>+'Monthly Sources and Uses'!C4</f>
        <v>98376</v>
      </c>
      <c r="F65" s="481">
        <f>+'Monthly Sources and Uses'!D4</f>
        <v>88234</v>
      </c>
      <c r="G65" s="481">
        <f>+'Monthly Sources and Uses'!E4</f>
        <v>97045</v>
      </c>
      <c r="H65" s="481">
        <f>+'Monthly Sources and Uses'!F4</f>
        <v>94088</v>
      </c>
      <c r="I65" s="481">
        <f>+'Monthly Sources and Uses'!G4</f>
        <v>97056</v>
      </c>
      <c r="J65" s="481">
        <f>+'Monthly Sources and Uses'!H4</f>
        <v>94453</v>
      </c>
      <c r="K65" s="481">
        <f>+'Monthly Sources and Uses'!I4</f>
        <v>98759</v>
      </c>
      <c r="L65" s="481">
        <f>+'Monthly Sources and Uses'!J4</f>
        <v>98728</v>
      </c>
      <c r="M65" s="481">
        <f>+'Monthly Sources and Uses'!K4</f>
        <v>93892</v>
      </c>
      <c r="N65" s="481">
        <f>+'Monthly Sources and Uses'!L4</f>
        <v>97022</v>
      </c>
      <c r="O65" s="481">
        <f>+'Monthly Sources and Uses'!M4</f>
        <v>93099</v>
      </c>
      <c r="P65" s="481">
        <f>+'Monthly Sources and Uses'!N4</f>
        <v>96722</v>
      </c>
      <c r="Q65" s="481">
        <f>+'Monthly Sources and Uses'!O4</f>
        <v>99032</v>
      </c>
      <c r="R65" s="481">
        <f>+'Monthly Sources and Uses'!P4</f>
        <v>89580</v>
      </c>
      <c r="S65" s="481">
        <f>+'Monthly Sources and Uses'!Q4</f>
        <v>97498</v>
      </c>
      <c r="T65" s="481">
        <f>+'Monthly Sources and Uses'!R4</f>
        <v>79067</v>
      </c>
      <c r="U65" s="481">
        <f>+'Monthly Sources and Uses'!S4</f>
        <v>46774</v>
      </c>
      <c r="V65" s="481">
        <f>+'Monthly Sources and Uses'!T4</f>
        <v>95077</v>
      </c>
      <c r="W65" s="481">
        <f>+'Monthly Sources and Uses'!U4</f>
        <v>99278</v>
      </c>
      <c r="X65" s="481">
        <f>+'Monthly Sources and Uses'!V4</f>
        <v>99394</v>
      </c>
      <c r="Y65" s="481">
        <f>+'Monthly Sources and Uses'!W4</f>
        <v>93935</v>
      </c>
      <c r="Z65" s="481">
        <f>+'Monthly Sources and Uses'!X4</f>
        <v>98306</v>
      </c>
      <c r="AA65" s="481">
        <f>+'Monthly Sources and Uses'!Y4</f>
        <v>93517</v>
      </c>
      <c r="AB65" s="481">
        <f>+'Monthly Sources and Uses'!Z4</f>
        <v>97293</v>
      </c>
      <c r="AC65" s="481">
        <f>+'Monthly Sources and Uses'!AA4</f>
        <v>98095</v>
      </c>
      <c r="AD65" s="481">
        <f>+'Monthly Sources and Uses'!AB4</f>
        <v>88726</v>
      </c>
      <c r="AE65" s="481">
        <f>+'Monthly Sources and Uses'!AC4</f>
        <v>97378</v>
      </c>
      <c r="AF65" s="481">
        <f>+'Monthly Sources and Uses'!AD4</f>
        <v>93826</v>
      </c>
      <c r="AG65" s="481">
        <f>+'Monthly Sources and Uses'!AE4</f>
        <v>96850</v>
      </c>
      <c r="AH65" s="481">
        <f>+'Monthly Sources and Uses'!AF4</f>
        <v>94878</v>
      </c>
      <c r="AI65" s="481">
        <f>+'Monthly Sources and Uses'!AG4</f>
        <v>99012</v>
      </c>
      <c r="AJ65" s="481">
        <f>+'Monthly Sources and Uses'!AH4</f>
        <v>98806</v>
      </c>
      <c r="AK65" s="481">
        <f>+'Monthly Sources and Uses'!AI4</f>
        <v>93768</v>
      </c>
      <c r="AL65" s="481">
        <f>+'Monthly Sources and Uses'!AJ4</f>
        <v>97605</v>
      </c>
      <c r="AM65" s="481">
        <f>+'Monthly Sources and Uses'!AK4</f>
        <v>93538</v>
      </c>
      <c r="AN65" s="481">
        <f>+'Monthly Sources and Uses'!AL4</f>
        <v>96708</v>
      </c>
      <c r="AO65" s="481">
        <f>+'Monthly Sources and Uses'!AM4</f>
        <v>98730</v>
      </c>
      <c r="AP65" s="481">
        <f>+'Monthly Sources and Uses'!AN4</f>
        <v>92817</v>
      </c>
      <c r="AQ65" s="481">
        <f>+'Monthly Sources and Uses'!AO4</f>
        <v>97871</v>
      </c>
      <c r="AR65" s="481">
        <f>+'Monthly Sources and Uses'!AP4</f>
        <v>47282</v>
      </c>
      <c r="AS65" s="481">
        <f>+'Monthly Sources and Uses'!AQ4</f>
        <v>66464.600000000006</v>
      </c>
      <c r="AT65" s="481">
        <f>+'Monthly Sources and Uses'!AR4</f>
        <v>95443</v>
      </c>
      <c r="AU65" s="481">
        <f>+'Monthly Sources and Uses'!AS4</f>
        <v>99142</v>
      </c>
      <c r="AV65" s="481">
        <f>+'Monthly Sources and Uses'!AT4</f>
        <v>99480</v>
      </c>
      <c r="AW65" s="481">
        <f>+'Monthly Sources and Uses'!AU4</f>
        <v>94634</v>
      </c>
      <c r="AX65" s="481">
        <f>+'Monthly Sources and Uses'!AV4</f>
        <v>97799</v>
      </c>
      <c r="AY65" s="481">
        <f>+'Monthly Sources and Uses'!AW4</f>
        <v>94184</v>
      </c>
      <c r="AZ65" s="481">
        <f>+'Monthly Sources and Uses'!AX4</f>
        <v>96804</v>
      </c>
      <c r="BA65" s="481">
        <f>+'Monthly Sources and Uses'!AY4</f>
        <v>98894</v>
      </c>
      <c r="BB65" s="481">
        <f>+'Monthly Sources and Uses'!AZ4</f>
        <v>89474</v>
      </c>
      <c r="BC65" s="481">
        <f>+'Monthly Sources and Uses'!BA4</f>
        <v>97964</v>
      </c>
      <c r="BD65" s="481">
        <f>+'Monthly Sources and Uses'!BB4</f>
        <v>94013</v>
      </c>
      <c r="BE65" s="481">
        <f>+'Monthly Sources and Uses'!BC4</f>
        <v>97498</v>
      </c>
      <c r="BF65" s="481">
        <f>+'Monthly Sources and Uses'!BD4</f>
        <v>95199</v>
      </c>
      <c r="BG65" s="481">
        <f>+'Monthly Sources and Uses'!BE4</f>
        <v>99137</v>
      </c>
      <c r="BH65" s="481">
        <f>+'Monthly Sources and Uses'!BF4</f>
        <v>99422</v>
      </c>
      <c r="BI65" s="481">
        <f>+'Monthly Sources and Uses'!BG4</f>
        <v>94045</v>
      </c>
      <c r="BJ65" s="481">
        <f>+'Monthly Sources and Uses'!BH4</f>
        <v>97053</v>
      </c>
      <c r="BK65" s="481">
        <f>+'Monthly Sources and Uses'!BI4</f>
        <v>93827</v>
      </c>
      <c r="BL65" s="481">
        <f>+'Monthly Sources and Uses'!BJ4</f>
        <v>97157</v>
      </c>
      <c r="BM65" s="481">
        <f>+'Monthly Sources and Uses'!BK4</f>
        <v>99326</v>
      </c>
      <c r="BN65" s="481">
        <f>+'Monthly Sources and Uses'!BL4</f>
        <v>90097</v>
      </c>
      <c r="BO65" s="481">
        <f>+'Monthly Sources and Uses'!BM4</f>
        <v>98142</v>
      </c>
      <c r="BP65" s="481">
        <f>+'Monthly Sources and Uses'!BN4</f>
        <v>19048</v>
      </c>
      <c r="BQ65" s="481">
        <f>+'Monthly Sources and Uses'!BO4</f>
        <v>19001</v>
      </c>
      <c r="BR65" s="481">
        <f>+'Monthly Sources and Uses'!BP4</f>
        <v>95960</v>
      </c>
      <c r="BS65" s="481">
        <f>+'Monthly Sources and Uses'!BQ4</f>
        <v>100193</v>
      </c>
      <c r="BT65" s="481">
        <f>+'Monthly Sources and Uses'!BR4</f>
        <v>100839</v>
      </c>
      <c r="BU65" s="481">
        <f>+'Monthly Sources and Uses'!BS4</f>
        <v>95417</v>
      </c>
      <c r="BV65" s="481">
        <f>+'Monthly Sources and Uses'!BT4</f>
        <v>99628</v>
      </c>
      <c r="BW65" s="481">
        <f>+'Monthly Sources and Uses'!BU4</f>
        <v>95929</v>
      </c>
      <c r="BX65" s="481">
        <f>+'Monthly Sources and Uses'!BV4</f>
        <v>99384</v>
      </c>
      <c r="BY65" s="481">
        <f>+'Monthly Sources and Uses'!BW4</f>
        <v>101117</v>
      </c>
      <c r="BZ65" s="481">
        <f>+'Monthly Sources and Uses'!BX4</f>
        <v>92494</v>
      </c>
      <c r="CA65" s="481">
        <f>+'Monthly Sources and Uses'!BY4</f>
        <v>100349</v>
      </c>
      <c r="CB65" s="481">
        <f>+'Monthly Sources and Uses'!BZ4</f>
        <v>97952</v>
      </c>
      <c r="CC65" s="481">
        <f>+'Monthly Sources and Uses'!CA4</f>
        <v>101038</v>
      </c>
      <c r="CD65" s="481">
        <f>+'Monthly Sources and Uses'!CB4</f>
        <v>97988</v>
      </c>
      <c r="CE65" s="481">
        <f>+'Monthly Sources and Uses'!CC4</f>
        <v>103139</v>
      </c>
      <c r="CF65" s="481">
        <f>+'Monthly Sources and Uses'!CD4</f>
        <v>102740</v>
      </c>
      <c r="CG65" s="481">
        <f>+'Monthly Sources and Uses'!CE4</f>
        <v>98369</v>
      </c>
      <c r="CH65" s="481">
        <f>+'Monthly Sources and Uses'!CF4</f>
        <v>101541</v>
      </c>
      <c r="CI65" s="481">
        <f>+'Monthly Sources and Uses'!CG4</f>
        <v>100673</v>
      </c>
      <c r="CJ65" s="481">
        <f>+'Monthly Sources and Uses'!CH4</f>
        <v>104365</v>
      </c>
      <c r="CK65" s="481">
        <f>+'Monthly Sources and Uses'!CI4</f>
        <v>104666</v>
      </c>
      <c r="CL65" s="481">
        <f>+'Monthly Sources and Uses'!CJ4</f>
        <v>97502.399999999994</v>
      </c>
      <c r="CM65" s="481">
        <f>+'Monthly Sources and Uses'!CK4</f>
        <v>103562</v>
      </c>
      <c r="CN65" s="481">
        <f>+'Monthly Sources and Uses'!CL4</f>
        <v>52860.6</v>
      </c>
      <c r="CO65" s="481">
        <f>+'Monthly Sources and Uses'!CM4</f>
        <v>78849.399999999994</v>
      </c>
      <c r="CP65" s="481">
        <f>+'Monthly Sources and Uses'!CN4</f>
        <v>98720</v>
      </c>
      <c r="CQ65" s="481">
        <f>+'Monthly Sources and Uses'!CO4</f>
        <v>103393</v>
      </c>
      <c r="CR65" s="481">
        <f>+'Monthly Sources and Uses'!CP4</f>
        <v>103583</v>
      </c>
      <c r="CS65" s="481">
        <f>+'Monthly Sources and Uses'!CQ4</f>
        <v>98977</v>
      </c>
      <c r="CT65" s="481">
        <f>+'Monthly Sources and Uses'!CR4</f>
        <v>101917</v>
      </c>
      <c r="CU65" s="481">
        <f>+'Monthly Sources and Uses'!CS4</f>
        <v>100617</v>
      </c>
      <c r="CV65" s="481">
        <f>+'Monthly Sources and Uses'!CT4</f>
        <v>104496</v>
      </c>
      <c r="CW65" s="481">
        <f>+'Monthly Sources and Uses'!CU4</f>
        <v>104429</v>
      </c>
      <c r="CX65" s="481">
        <f>+'Monthly Sources and Uses'!CV4</f>
        <v>94233</v>
      </c>
      <c r="CY65" s="481">
        <f>+'Monthly Sources and Uses'!CW4</f>
        <v>63601.4</v>
      </c>
      <c r="CZ65" s="481">
        <f>+'Monthly Sources and Uses'!CX4</f>
        <v>46125.4</v>
      </c>
      <c r="DA65" s="481">
        <f>+'Monthly Sources and Uses'!CY4</f>
        <v>101501</v>
      </c>
      <c r="DB65" s="481">
        <f>+'Monthly Sources and Uses'!CZ4</f>
        <v>99449</v>
      </c>
      <c r="DC65" s="481">
        <f>+'Monthly Sources and Uses'!DA4</f>
        <v>103465</v>
      </c>
      <c r="DD65" s="481">
        <f>+'Monthly Sources and Uses'!DB4</f>
        <v>104109</v>
      </c>
      <c r="DE65" s="481">
        <f>+'Monthly Sources and Uses'!DC4</f>
        <v>98686</v>
      </c>
      <c r="DF65" s="481">
        <f>+'Monthly Sources and Uses'!DD4</f>
        <v>102069</v>
      </c>
      <c r="DG65" s="481">
        <f>+'Monthly Sources and Uses'!DE4</f>
        <v>100793</v>
      </c>
      <c r="DH65" s="481">
        <f>+'Monthly Sources and Uses'!DF4</f>
        <v>103642</v>
      </c>
      <c r="DI65" s="481">
        <f>+'Monthly Sources and Uses'!DG4</f>
        <v>104208</v>
      </c>
      <c r="DJ65" s="481">
        <f>+'Monthly Sources and Uses'!DH4</f>
        <v>94357</v>
      </c>
      <c r="DK65" s="481">
        <f>+'Monthly Sources and Uses'!DI4</f>
        <v>103066</v>
      </c>
      <c r="DL65" s="481">
        <f>+'Monthly Sources and Uses'!DJ4</f>
        <v>95234.41</v>
      </c>
      <c r="DM65" s="481">
        <f>+'Monthly Sources and Uses'!DK4</f>
        <v>36003.599999999999</v>
      </c>
      <c r="DN65" s="481">
        <f>+'Monthly Sources and Uses'!DL4</f>
        <v>98887</v>
      </c>
      <c r="DO65" s="481">
        <f>+'Monthly Sources and Uses'!DM4</f>
        <v>103497</v>
      </c>
      <c r="DP65" s="481">
        <f>+'Monthly Sources and Uses'!DN4</f>
        <v>103782</v>
      </c>
      <c r="DQ65" s="481">
        <f>+'Monthly Sources and Uses'!DO4</f>
        <v>98432</v>
      </c>
      <c r="DR65" s="481">
        <f>+'Monthly Sources and Uses'!DP4</f>
        <v>102243</v>
      </c>
      <c r="DS65" s="481">
        <f>+'Monthly Sources and Uses'!DQ4</f>
        <v>100528</v>
      </c>
      <c r="DT65" s="481">
        <f>+'Monthly Sources and Uses'!DR4</f>
        <v>103566</v>
      </c>
      <c r="DU65" s="481">
        <f>+'Monthly Sources and Uses'!DS4</f>
        <v>104283</v>
      </c>
      <c r="DV65" s="481">
        <f>+'Monthly Sources and Uses'!DT4</f>
        <v>93889</v>
      </c>
      <c r="DW65" s="481">
        <f>+'Monthly Sources and Uses'!DU4</f>
        <v>102603</v>
      </c>
      <c r="DX65" s="481">
        <f>+'Monthly Sources and Uses'!DV4</f>
        <v>98480</v>
      </c>
      <c r="DY65" s="481">
        <f>+'Monthly Sources and Uses'!DW4</f>
        <v>101459</v>
      </c>
      <c r="DZ65" s="481">
        <f>+'Monthly Sources and Uses'!DX4</f>
        <v>98836</v>
      </c>
      <c r="EA65" s="481">
        <f>+'Monthly Sources and Uses'!DY4</f>
        <v>103612</v>
      </c>
      <c r="EB65" s="481">
        <f>+'Monthly Sources and Uses'!DZ4</f>
        <v>102925</v>
      </c>
      <c r="EC65" s="481">
        <f>+'Monthly Sources and Uses'!EA4</f>
        <v>98445</v>
      </c>
      <c r="ED65" s="481">
        <f>+'Monthly Sources and Uses'!EB4</f>
        <v>101361</v>
      </c>
      <c r="EE65" s="481">
        <f>+'Monthly Sources and Uses'!EC4</f>
        <v>99686</v>
      </c>
      <c r="EF65" s="481">
        <f>+'Monthly Sources and Uses'!ED4</f>
        <v>103485</v>
      </c>
      <c r="EG65" s="481">
        <f>+'Monthly Sources and Uses'!EE4</f>
        <v>104245</v>
      </c>
      <c r="EH65" s="481">
        <f>+'Monthly Sources and Uses'!EF4</f>
        <v>97070.41</v>
      </c>
      <c r="EI65" s="481">
        <f>+'Monthly Sources and Uses'!EG4</f>
        <v>102554</v>
      </c>
      <c r="EJ65" s="481">
        <f>+'Monthly Sources and Uses'!EH4</f>
        <v>39378</v>
      </c>
      <c r="EK65" s="481">
        <f>+'Monthly Sources and Uses'!EI4</f>
        <v>91469</v>
      </c>
      <c r="EL65" s="481">
        <f>+'Monthly Sources and Uses'!EJ4</f>
        <v>98668</v>
      </c>
      <c r="EM65" s="481">
        <f>+'Monthly Sources and Uses'!EK4</f>
        <v>103592</v>
      </c>
      <c r="EN65" s="481">
        <f>+'Monthly Sources and Uses'!EL4</f>
        <v>103374</v>
      </c>
      <c r="EO65" s="481">
        <f>+'Monthly Sources and Uses'!EM4</f>
        <v>98560</v>
      </c>
      <c r="EP65" s="481">
        <f>+'Monthly Sources and Uses'!EN4</f>
        <v>101381</v>
      </c>
      <c r="EQ65" s="481">
        <f>+'Monthly Sources and Uses'!EO4</f>
        <v>99668</v>
      </c>
      <c r="ER65" s="481">
        <f>+'Monthly Sources and Uses'!EP4</f>
        <v>103695</v>
      </c>
      <c r="ES65" s="481">
        <f>+'Monthly Sources and Uses'!EQ4</f>
        <v>103539</v>
      </c>
      <c r="ET65" s="481">
        <f>+'Monthly Sources and Uses'!ER4</f>
        <v>93347</v>
      </c>
      <c r="EU65" s="481">
        <f>+'Monthly Sources and Uses'!ES4</f>
        <v>101891</v>
      </c>
      <c r="EV65" s="481">
        <f>+'Monthly Sources and Uses'!ET4</f>
        <v>97811</v>
      </c>
      <c r="EW65" s="481">
        <f>+'Monthly Sources and Uses'!EU4</f>
        <v>101291</v>
      </c>
      <c r="EX65" s="481">
        <f>+'Monthly Sources and Uses'!EV4</f>
        <v>98474</v>
      </c>
      <c r="EY65" s="481">
        <f>+'Monthly Sources and Uses'!EW4</f>
        <v>102930</v>
      </c>
      <c r="EZ65" s="481">
        <f>+'Monthly Sources and Uses'!EX4</f>
        <v>102849</v>
      </c>
      <c r="FA65" s="481">
        <f>+'Monthly Sources and Uses'!EY4</f>
        <v>97737</v>
      </c>
      <c r="FB65" s="481">
        <f>+'Monthly Sources and Uses'!EZ4</f>
        <v>101248</v>
      </c>
      <c r="FC65" s="481">
        <f>+'Monthly Sources and Uses'!FA4</f>
        <v>98938</v>
      </c>
      <c r="FD65" s="481">
        <f>+'Monthly Sources and Uses'!FB4</f>
        <v>103413</v>
      </c>
      <c r="FE65" s="481">
        <f>+'Monthly Sources and Uses'!FC4</f>
        <v>101594</v>
      </c>
      <c r="FF65" s="481">
        <f>+'Monthly Sources and Uses'!FD4</f>
        <v>92180</v>
      </c>
      <c r="FG65" s="481">
        <f>+'Monthly Sources and Uses'!FE4</f>
        <v>100944</v>
      </c>
      <c r="FH65" s="481">
        <f>+'Monthly Sources and Uses'!FF4</f>
        <v>9820</v>
      </c>
      <c r="FI65" s="481">
        <f>+'Monthly Sources and Uses'!FG4</f>
        <v>28762</v>
      </c>
      <c r="FJ65" s="481">
        <f>+'Monthly Sources and Uses'!FH4</f>
        <v>97268</v>
      </c>
      <c r="FK65" s="481">
        <f>+'Monthly Sources and Uses'!FI4</f>
        <v>102179</v>
      </c>
      <c r="FL65" s="481">
        <f>+'Monthly Sources and Uses'!FJ4</f>
        <v>102148</v>
      </c>
      <c r="FM65" s="481">
        <f>+'Monthly Sources and Uses'!FK4</f>
        <v>97178</v>
      </c>
      <c r="FN65" s="481">
        <f>+'Monthly Sources and Uses'!FL4</f>
        <v>100644</v>
      </c>
      <c r="FO65" s="481">
        <f>+'Monthly Sources and Uses'!FM4</f>
        <v>97681</v>
      </c>
      <c r="FP65" s="481">
        <f>+'Monthly Sources and Uses'!FN4</f>
        <v>102229</v>
      </c>
      <c r="FQ65" s="481">
        <f>+'Monthly Sources and Uses'!FO4</f>
        <v>101378</v>
      </c>
      <c r="FR65" s="481">
        <f>+'Monthly Sources and Uses'!FP4</f>
        <v>91800</v>
      </c>
      <c r="FS65" s="481">
        <f>+'Monthly Sources and Uses'!FQ4</f>
        <v>101043</v>
      </c>
      <c r="FT65" s="481">
        <f>+'Monthly Sources and Uses'!FR4</f>
        <v>97309</v>
      </c>
      <c r="FU65" s="481">
        <f>+'Monthly Sources and Uses'!FS4</f>
        <v>100216</v>
      </c>
      <c r="FV65" s="481">
        <f>+'Monthly Sources and Uses'!FT4</f>
        <v>97138</v>
      </c>
      <c r="FW65" s="481">
        <f>+'Monthly Sources and Uses'!FU4</f>
        <v>101846</v>
      </c>
      <c r="FX65" s="481">
        <f>+'Monthly Sources and Uses'!FV4</f>
        <v>101755</v>
      </c>
      <c r="FY65" s="481">
        <f>+'Monthly Sources and Uses'!FW4</f>
        <v>96833</v>
      </c>
      <c r="FZ65" s="481">
        <f>+'Monthly Sources and Uses'!FX4</f>
        <v>100481</v>
      </c>
      <c r="GA65" s="481">
        <f>+'Monthly Sources and Uses'!FY4</f>
        <v>97562</v>
      </c>
      <c r="GB65" s="481">
        <f>+'Monthly Sources and Uses'!FZ4</f>
        <v>102223</v>
      </c>
    </row>
    <row r="66" spans="1:184">
      <c r="B66" s="486"/>
      <c r="C66" s="475" t="s">
        <v>3</v>
      </c>
      <c r="D66" s="478" t="s">
        <v>36</v>
      </c>
      <c r="E66" s="481">
        <f>+'Monthly Sources and Uses'!C5</f>
        <v>96176.8</v>
      </c>
      <c r="F66" s="481">
        <f>+'Monthly Sources and Uses'!D5</f>
        <v>86649.41</v>
      </c>
      <c r="G66" s="481">
        <f>+'Monthly Sources and Uses'!E5</f>
        <v>89111.2</v>
      </c>
      <c r="H66" s="481">
        <f>+'Monthly Sources and Uses'!F5</f>
        <v>0</v>
      </c>
      <c r="I66" s="481">
        <f>+'Monthly Sources and Uses'!G5</f>
        <v>42571.199999999997</v>
      </c>
      <c r="J66" s="481">
        <f>+'Monthly Sources and Uses'!H5</f>
        <v>92776</v>
      </c>
      <c r="K66" s="481">
        <f>+'Monthly Sources and Uses'!I5</f>
        <v>96991.8</v>
      </c>
      <c r="L66" s="481">
        <f>+'Monthly Sources and Uses'!J5</f>
        <v>96476.800000000003</v>
      </c>
      <c r="M66" s="481">
        <f>+'Monthly Sources and Uses'!K5</f>
        <v>92386</v>
      </c>
      <c r="N66" s="481">
        <f>+'Monthly Sources and Uses'!L5</f>
        <v>94921.8</v>
      </c>
      <c r="O66" s="481">
        <f>+'Monthly Sources and Uses'!M5</f>
        <v>91414</v>
      </c>
      <c r="P66" s="481">
        <f>+'Monthly Sources and Uses'!N5</f>
        <v>95140.800000000003</v>
      </c>
      <c r="Q66" s="481">
        <f>+'Monthly Sources and Uses'!O5</f>
        <v>97013.8</v>
      </c>
      <c r="R66" s="481">
        <f>+'Monthly Sources and Uses'!P5</f>
        <v>87769</v>
      </c>
      <c r="S66" s="481">
        <f>+'Monthly Sources and Uses'!Q5</f>
        <v>95758.8</v>
      </c>
      <c r="T66" s="481">
        <f>+'Monthly Sources and Uses'!R5</f>
        <v>92593</v>
      </c>
      <c r="U66" s="481">
        <f>+'Monthly Sources and Uses'!S5</f>
        <v>95694.8</v>
      </c>
      <c r="V66" s="481">
        <f>+'Monthly Sources and Uses'!T5</f>
        <v>93335</v>
      </c>
      <c r="W66" s="481">
        <f>+'Monthly Sources and Uses'!U5</f>
        <v>97424.8</v>
      </c>
      <c r="X66" s="481">
        <f>+'Monthly Sources and Uses'!V5</f>
        <v>97142.8</v>
      </c>
      <c r="Y66" s="481">
        <f>+'Monthly Sources and Uses'!W5</f>
        <v>92467</v>
      </c>
      <c r="Z66" s="481">
        <f>+'Monthly Sources and Uses'!X5</f>
        <v>96056.8</v>
      </c>
      <c r="AA66" s="481">
        <f>+'Monthly Sources and Uses'!Y5</f>
        <v>91575</v>
      </c>
      <c r="AB66" s="481">
        <f>+'Monthly Sources and Uses'!Z5</f>
        <v>95463.8</v>
      </c>
      <c r="AC66" s="481">
        <f>+'Monthly Sources and Uses'!AA5</f>
        <v>96669.8</v>
      </c>
      <c r="AD66" s="481">
        <f>+'Monthly Sources and Uses'!AB5</f>
        <v>87448</v>
      </c>
      <c r="AE66" s="481">
        <f>+'Monthly Sources and Uses'!AC5</f>
        <v>95333.8</v>
      </c>
      <c r="AF66" s="481">
        <f>+'Monthly Sources and Uses'!AD5</f>
        <v>92092</v>
      </c>
      <c r="AG66" s="481">
        <f>+'Monthly Sources and Uses'!AE5</f>
        <v>30413</v>
      </c>
      <c r="AH66" s="481">
        <f>+'Monthly Sources and Uses'!AF5</f>
        <v>93155.99</v>
      </c>
      <c r="AI66" s="481">
        <f>+'Monthly Sources and Uses'!AG5</f>
        <v>97047.8</v>
      </c>
      <c r="AJ66" s="481">
        <f>+'Monthly Sources and Uses'!AH5</f>
        <v>97342.8</v>
      </c>
      <c r="AK66" s="481">
        <f>+'Monthly Sources and Uses'!AI5</f>
        <v>92341</v>
      </c>
      <c r="AL66" s="481">
        <f>+'Monthly Sources and Uses'!AJ5</f>
        <v>95779.8</v>
      </c>
      <c r="AM66" s="481">
        <f>+'Monthly Sources and Uses'!AK5</f>
        <v>91909</v>
      </c>
      <c r="AN66" s="481">
        <f>+'Monthly Sources and Uses'!AL5</f>
        <v>94756.800000000003</v>
      </c>
      <c r="AO66" s="481">
        <f>+'Monthly Sources and Uses'!AM5</f>
        <v>96562.8</v>
      </c>
      <c r="AP66" s="481">
        <f>+'Monthly Sources and Uses'!AN5</f>
        <v>91218.2</v>
      </c>
      <c r="AQ66" s="481">
        <f>+'Monthly Sources and Uses'!AO5</f>
        <v>96214.8</v>
      </c>
      <c r="AR66" s="481">
        <f>+'Monthly Sources and Uses'!AP5</f>
        <v>92419</v>
      </c>
      <c r="AS66" s="481">
        <f>+'Monthly Sources and Uses'!AQ5</f>
        <v>96105.8</v>
      </c>
      <c r="AT66" s="481">
        <f>+'Monthly Sources and Uses'!AR5</f>
        <v>93633</v>
      </c>
      <c r="AU66" s="481">
        <f>+'Monthly Sources and Uses'!AS5</f>
        <v>97443.8</v>
      </c>
      <c r="AV66" s="481">
        <f>+'Monthly Sources and Uses'!AT5</f>
        <v>97772.800000000003</v>
      </c>
      <c r="AW66" s="481">
        <f>+'Monthly Sources and Uses'!AU5</f>
        <v>92508</v>
      </c>
      <c r="AX66" s="481">
        <f>+'Monthly Sources and Uses'!AV5</f>
        <v>95717.8</v>
      </c>
      <c r="AY66" s="481">
        <f>+'Monthly Sources and Uses'!AW5</f>
        <v>92161</v>
      </c>
      <c r="AZ66" s="481">
        <f>+'Monthly Sources and Uses'!AX5</f>
        <v>94868.800000000003</v>
      </c>
      <c r="BA66" s="481">
        <f>+'Monthly Sources and Uses'!AY5</f>
        <v>97012.800000000003</v>
      </c>
      <c r="BB66" s="481">
        <f>+'Monthly Sources and Uses'!AZ5</f>
        <v>87975</v>
      </c>
      <c r="BC66" s="481">
        <f>+'Monthly Sources and Uses'!BA5</f>
        <v>95922.8</v>
      </c>
      <c r="BD66" s="481">
        <f>+'Monthly Sources and Uses'!BB5</f>
        <v>27423.200000000001</v>
      </c>
      <c r="BE66" s="481">
        <f>+'Monthly Sources and Uses'!BC5</f>
        <v>95353.8</v>
      </c>
      <c r="BF66" s="481">
        <f>+'Monthly Sources and Uses'!BD5</f>
        <v>93656</v>
      </c>
      <c r="BG66" s="481">
        <f>+'Monthly Sources and Uses'!BE5</f>
        <v>97412.800000000003</v>
      </c>
      <c r="BH66" s="481">
        <f>+'Monthly Sources and Uses'!BF5</f>
        <v>97440.8</v>
      </c>
      <c r="BI66" s="481">
        <f>+'Monthly Sources and Uses'!BG5</f>
        <v>92312</v>
      </c>
      <c r="BJ66" s="481">
        <f>+'Monthly Sources and Uses'!BH5</f>
        <v>95617.8</v>
      </c>
      <c r="BK66" s="481">
        <f>+'Monthly Sources and Uses'!BI5</f>
        <v>91856</v>
      </c>
      <c r="BL66" s="481">
        <f>+'Monthly Sources and Uses'!BJ5</f>
        <v>95084.800000000003</v>
      </c>
      <c r="BM66" s="481">
        <f>+'Monthly Sources and Uses'!BK5</f>
        <v>97069.8</v>
      </c>
      <c r="BN66" s="481">
        <f>+'Monthly Sources and Uses'!BL5</f>
        <v>88378.41</v>
      </c>
      <c r="BO66" s="481">
        <f>+'Monthly Sources and Uses'!BM5</f>
        <v>96226.8</v>
      </c>
      <c r="BP66" s="481">
        <f>+'Monthly Sources and Uses'!BN5</f>
        <v>92795</v>
      </c>
      <c r="BQ66" s="481">
        <f>+'Monthly Sources and Uses'!BO5</f>
        <v>96997.8</v>
      </c>
      <c r="BR66" s="481">
        <f>+'Monthly Sources and Uses'!BP5</f>
        <v>94254</v>
      </c>
      <c r="BS66" s="481">
        <f>+'Monthly Sources and Uses'!BQ5</f>
        <v>98196.800000000003</v>
      </c>
      <c r="BT66" s="481">
        <f>+'Monthly Sources and Uses'!BR5</f>
        <v>98948.800000000003</v>
      </c>
      <c r="BU66" s="481">
        <f>+'Monthly Sources and Uses'!BS5</f>
        <v>93517</v>
      </c>
      <c r="BV66" s="481">
        <f>+'Monthly Sources and Uses'!BT5</f>
        <v>97364.800000000003</v>
      </c>
      <c r="BW66" s="481">
        <f>+'Monthly Sources and Uses'!BU5</f>
        <v>94012</v>
      </c>
      <c r="BX66" s="481">
        <f>+'Monthly Sources and Uses'!BV5</f>
        <v>97688.8</v>
      </c>
      <c r="BY66" s="481">
        <f>+'Monthly Sources and Uses'!BW5</f>
        <v>98910.8</v>
      </c>
      <c r="BZ66" s="481">
        <f>+'Monthly Sources and Uses'!BX5</f>
        <v>90429.41</v>
      </c>
      <c r="CA66" s="481">
        <f>+'Monthly Sources and Uses'!BY5</f>
        <v>98070.8</v>
      </c>
      <c r="CB66" s="481">
        <f>+'Monthly Sources and Uses'!BZ5</f>
        <v>60758.2</v>
      </c>
      <c r="CC66" s="481">
        <f>+'Monthly Sources and Uses'!CA5</f>
        <v>44754.2</v>
      </c>
      <c r="CD66" s="481">
        <f>+'Monthly Sources and Uses'!CB5</f>
        <v>96000</v>
      </c>
      <c r="CE66" s="481">
        <f>+'Monthly Sources and Uses'!CC5</f>
        <v>100620.8</v>
      </c>
      <c r="CF66" s="481">
        <f>+'Monthly Sources and Uses'!CD5</f>
        <v>101255.8</v>
      </c>
      <c r="CG66" s="481">
        <f>+'Monthly Sources and Uses'!CE5</f>
        <v>96581</v>
      </c>
      <c r="CH66" s="481">
        <f>+'Monthly Sources and Uses'!CF5</f>
        <v>99407.8</v>
      </c>
      <c r="CI66" s="481">
        <f>+'Monthly Sources and Uses'!CG5</f>
        <v>98633</v>
      </c>
      <c r="CJ66" s="481">
        <f>+'Monthly Sources and Uses'!CH5</f>
        <v>102503.8</v>
      </c>
      <c r="CK66" s="481">
        <f>+'Monthly Sources and Uses'!CI5</f>
        <v>102632.8</v>
      </c>
      <c r="CL66" s="481">
        <f>+'Monthly Sources and Uses'!CJ5</f>
        <v>95741.2</v>
      </c>
      <c r="CM66" s="481">
        <f>+'Monthly Sources and Uses'!CK5</f>
        <v>101355.8</v>
      </c>
      <c r="CN66" s="481">
        <f>+'Monthly Sources and Uses'!CL5</f>
        <v>97146</v>
      </c>
      <c r="CO66" s="481">
        <f>+'Monthly Sources and Uses'!CM5</f>
        <v>100007.8</v>
      </c>
      <c r="CP66" s="481">
        <f>+'Monthly Sources and Uses'!CN5</f>
        <v>97212</v>
      </c>
      <c r="CQ66" s="481">
        <f>+'Monthly Sources and Uses'!CO5</f>
        <v>101563.8</v>
      </c>
      <c r="CR66" s="481">
        <f>+'Monthly Sources and Uses'!CP5</f>
        <v>101805.8</v>
      </c>
      <c r="CS66" s="481">
        <f>+'Monthly Sources and Uses'!CQ5</f>
        <v>97003</v>
      </c>
      <c r="CT66" s="481">
        <f>+'Monthly Sources and Uses'!CR5</f>
        <v>100277.8</v>
      </c>
      <c r="CU66" s="481">
        <f>+'Monthly Sources and Uses'!CS5</f>
        <v>98610</v>
      </c>
      <c r="CV66" s="481">
        <f>+'Monthly Sources and Uses'!CT5</f>
        <v>102526.8</v>
      </c>
      <c r="CW66" s="481">
        <f>+'Monthly Sources and Uses'!CU5</f>
        <v>102495.8</v>
      </c>
      <c r="CX66" s="481">
        <f>+'Monthly Sources and Uses'!CV5</f>
        <v>92727.41</v>
      </c>
      <c r="CY66" s="481">
        <f>+'Monthly Sources and Uses'!CW5</f>
        <v>39434</v>
      </c>
      <c r="CZ66" s="481">
        <f>+'Monthly Sources and Uses'!CX5</f>
        <v>0</v>
      </c>
      <c r="DA66" s="481">
        <f>+'Monthly Sources and Uses'!CY5</f>
        <v>99828.800000000003</v>
      </c>
      <c r="DB66" s="481">
        <f>+'Monthly Sources and Uses'!CZ5</f>
        <v>97551</v>
      </c>
      <c r="DC66" s="481">
        <f>+'Monthly Sources and Uses'!DA5</f>
        <v>101657.8</v>
      </c>
      <c r="DD66" s="481">
        <f>+'Monthly Sources and Uses'!DB5</f>
        <v>102055.8</v>
      </c>
      <c r="DE66" s="481">
        <f>+'Monthly Sources and Uses'!DC5</f>
        <v>96673</v>
      </c>
      <c r="DF66" s="481">
        <f>+'Monthly Sources and Uses'!DD5</f>
        <v>100302.8</v>
      </c>
      <c r="DG66" s="481">
        <f>+'Monthly Sources and Uses'!DE5</f>
        <v>98839.99</v>
      </c>
      <c r="DH66" s="481">
        <f>+'Monthly Sources and Uses'!DF5</f>
        <v>101674.8</v>
      </c>
      <c r="DI66" s="481">
        <f>+'Monthly Sources and Uses'!DG5</f>
        <v>102316.8</v>
      </c>
      <c r="DJ66" s="481">
        <f>+'Monthly Sources and Uses'!DH5</f>
        <v>92520.41</v>
      </c>
      <c r="DK66" s="481">
        <f>+'Monthly Sources and Uses'!DI5</f>
        <v>101718.8</v>
      </c>
      <c r="DL66" s="481">
        <f>+'Monthly Sources and Uses'!DJ5</f>
        <v>96845</v>
      </c>
      <c r="DM66" s="481">
        <f>+'Monthly Sources and Uses'!DK5</f>
        <v>99624.8</v>
      </c>
      <c r="DN66" s="481">
        <f>+'Monthly Sources and Uses'!DL5</f>
        <v>97252</v>
      </c>
      <c r="DO66" s="481">
        <f>+'Monthly Sources and Uses'!DM5</f>
        <v>101841.8</v>
      </c>
      <c r="DP66" s="481">
        <f>+'Monthly Sources and Uses'!DN5</f>
        <v>101595.8</v>
      </c>
      <c r="DQ66" s="481">
        <f>+'Monthly Sources and Uses'!DO5</f>
        <v>96726</v>
      </c>
      <c r="DR66" s="481">
        <f>+'Monthly Sources and Uses'!DP5</f>
        <v>100337.8</v>
      </c>
      <c r="DS66" s="481">
        <f>+'Monthly Sources and Uses'!DQ5</f>
        <v>98726</v>
      </c>
      <c r="DT66" s="481">
        <f>+'Monthly Sources and Uses'!DR5</f>
        <v>101710.8</v>
      </c>
      <c r="DU66" s="481">
        <f>+'Monthly Sources and Uses'!DS5</f>
        <v>102302.8</v>
      </c>
      <c r="DV66" s="481">
        <f>+'Monthly Sources and Uses'!DT5</f>
        <v>92414.41</v>
      </c>
      <c r="DW66" s="481">
        <f>+'Monthly Sources and Uses'!DU5</f>
        <v>101178.8</v>
      </c>
      <c r="DX66" s="481">
        <f>+'Monthly Sources and Uses'!DV5</f>
        <v>45061.2</v>
      </c>
      <c r="DY66" s="481">
        <f>+'Monthly Sources and Uses'!DW5</f>
        <v>83657.8</v>
      </c>
      <c r="DZ66" s="481">
        <f>+'Monthly Sources and Uses'!DX5</f>
        <v>96813</v>
      </c>
      <c r="EA66" s="481">
        <f>+'Monthly Sources and Uses'!DY5</f>
        <v>101641.8</v>
      </c>
      <c r="EB66" s="481">
        <f>+'Monthly Sources and Uses'!DZ5</f>
        <v>101213.8</v>
      </c>
      <c r="EC66" s="481">
        <f>+'Monthly Sources and Uses'!EA5</f>
        <v>96609</v>
      </c>
      <c r="ED66" s="481">
        <f>+'Monthly Sources and Uses'!EB5</f>
        <v>99629.8</v>
      </c>
      <c r="EE66" s="481">
        <f>+'Monthly Sources and Uses'!EC5</f>
        <v>97805</v>
      </c>
      <c r="EF66" s="481">
        <f>+'Monthly Sources and Uses'!ED5</f>
        <v>101488.8</v>
      </c>
      <c r="EG66" s="481">
        <f>+'Monthly Sources and Uses'!EE5</f>
        <v>102191.8</v>
      </c>
      <c r="EH66" s="481">
        <f>+'Monthly Sources and Uses'!EF5</f>
        <v>95412.2</v>
      </c>
      <c r="EI66" s="481">
        <f>+'Monthly Sources and Uses'!EG5</f>
        <v>100931.8</v>
      </c>
      <c r="EJ66" s="481">
        <f>+'Monthly Sources and Uses'!EH5</f>
        <v>96685</v>
      </c>
      <c r="EK66" s="481">
        <f>+'Monthly Sources and Uses'!EI5</f>
        <v>99583.8</v>
      </c>
      <c r="EL66" s="481">
        <f>+'Monthly Sources and Uses'!EJ5</f>
        <v>96890</v>
      </c>
      <c r="EM66" s="481">
        <f>+'Monthly Sources and Uses'!EK5</f>
        <v>101641.8</v>
      </c>
      <c r="EN66" s="481">
        <f>+'Monthly Sources and Uses'!EL5</f>
        <v>101133.8</v>
      </c>
      <c r="EO66" s="481">
        <f>+'Monthly Sources and Uses'!EM5</f>
        <v>96853</v>
      </c>
      <c r="EP66" s="481">
        <f>+'Monthly Sources and Uses'!EN5</f>
        <v>99897.8</v>
      </c>
      <c r="EQ66" s="481">
        <f>+'Monthly Sources and Uses'!EO5</f>
        <v>97506</v>
      </c>
      <c r="ER66" s="481">
        <f>+'Monthly Sources and Uses'!EP5</f>
        <v>101876.8</v>
      </c>
      <c r="ES66" s="481">
        <f>+'Monthly Sources and Uses'!EQ5</f>
        <v>101146.8</v>
      </c>
      <c r="ET66" s="481">
        <f>+'Monthly Sources and Uses'!ER5</f>
        <v>91528.41</v>
      </c>
      <c r="EU66" s="481">
        <f>+'Monthly Sources and Uses'!ES5</f>
        <v>99939.8</v>
      </c>
      <c r="EV66" s="481">
        <f>+'Monthly Sources and Uses'!ET5</f>
        <v>35427</v>
      </c>
      <c r="EW66" s="481">
        <f>+'Monthly Sources and Uses'!EU5</f>
        <v>92600.2</v>
      </c>
      <c r="EX66" s="481">
        <f>+'Monthly Sources and Uses'!EV5</f>
        <v>96652</v>
      </c>
      <c r="EY66" s="481">
        <f>+'Monthly Sources and Uses'!EW5</f>
        <v>100698.8</v>
      </c>
      <c r="EZ66" s="481">
        <f>+'Monthly Sources and Uses'!EX5</f>
        <v>100662.8</v>
      </c>
      <c r="FA66" s="481">
        <f>+'Monthly Sources and Uses'!EY5</f>
        <v>96292</v>
      </c>
      <c r="FB66" s="481">
        <f>+'Monthly Sources and Uses'!EZ5</f>
        <v>99337.8</v>
      </c>
      <c r="FC66" s="481">
        <f>+'Monthly Sources and Uses'!FA5</f>
        <v>96997</v>
      </c>
      <c r="FD66" s="481">
        <f>+'Monthly Sources and Uses'!FB5</f>
        <v>101202.8</v>
      </c>
      <c r="FE66" s="481">
        <f>+'Monthly Sources and Uses'!FC5</f>
        <v>99614.8</v>
      </c>
      <c r="FF66" s="481">
        <f>+'Monthly Sources and Uses'!FD5</f>
        <v>90182.41</v>
      </c>
      <c r="FG66" s="481">
        <f>+'Monthly Sources and Uses'!FE5</f>
        <v>99304.8</v>
      </c>
      <c r="FH66" s="481">
        <f>+'Monthly Sources and Uses'!FF5</f>
        <v>95750</v>
      </c>
      <c r="FI66" s="481">
        <f>+'Monthly Sources and Uses'!FG5</f>
        <v>98496.8</v>
      </c>
      <c r="FJ66" s="481">
        <f>+'Monthly Sources and Uses'!FH5</f>
        <v>95975</v>
      </c>
      <c r="FK66" s="481">
        <f>+'Monthly Sources and Uses'!FI5</f>
        <v>100153.8</v>
      </c>
      <c r="FL66" s="481">
        <f>+'Monthly Sources and Uses'!FJ5</f>
        <v>99940.800000000003</v>
      </c>
      <c r="FM66" s="481">
        <f>+'Monthly Sources and Uses'!FK5</f>
        <v>95351</v>
      </c>
      <c r="FN66" s="481">
        <f>+'Monthly Sources and Uses'!FL5</f>
        <v>99124.800000000003</v>
      </c>
      <c r="FO66" s="481">
        <f>+'Monthly Sources and Uses'!FM5</f>
        <v>96231</v>
      </c>
      <c r="FP66" s="481">
        <f>+'Monthly Sources and Uses'!FN5</f>
        <v>100039.8</v>
      </c>
      <c r="FQ66" s="481">
        <f>+'Monthly Sources and Uses'!FO5</f>
        <v>99437.8</v>
      </c>
      <c r="FR66" s="481">
        <f>+'Monthly Sources and Uses'!FP5</f>
        <v>90226.41</v>
      </c>
      <c r="FS66" s="481">
        <f>+'Monthly Sources and Uses'!FQ5</f>
        <v>99246.8</v>
      </c>
      <c r="FT66" s="481">
        <f>+'Monthly Sources and Uses'!FR5</f>
        <v>95703</v>
      </c>
      <c r="FU66" s="481">
        <f>+'Monthly Sources and Uses'!FS5</f>
        <v>31491</v>
      </c>
      <c r="FV66" s="481">
        <f>+'Monthly Sources and Uses'!FT5</f>
        <v>95668</v>
      </c>
      <c r="FW66" s="481">
        <f>+'Monthly Sources and Uses'!FU5</f>
        <v>100039.8</v>
      </c>
      <c r="FX66" s="481">
        <f>+'Monthly Sources and Uses'!FV5</f>
        <v>99554.8</v>
      </c>
      <c r="FY66" s="481">
        <f>+'Monthly Sources and Uses'!FW5</f>
        <v>95044</v>
      </c>
      <c r="FZ66" s="481">
        <f>+'Monthly Sources and Uses'!FX5</f>
        <v>98188.800000000003</v>
      </c>
      <c r="GA66" s="481">
        <f>+'Monthly Sources and Uses'!FY5</f>
        <v>95912</v>
      </c>
      <c r="GB66" s="481">
        <f>+'Monthly Sources and Uses'!FZ5</f>
        <v>100039.8</v>
      </c>
    </row>
    <row r="67" spans="1:184">
      <c r="B67" s="486"/>
      <c r="C67" s="475" t="s">
        <v>4</v>
      </c>
      <c r="D67" s="478" t="s">
        <v>36</v>
      </c>
      <c r="E67" s="481">
        <f>+'Monthly Sources and Uses'!C6</f>
        <v>94441</v>
      </c>
      <c r="F67" s="481">
        <f>+'Monthly Sources and Uses'!D6</f>
        <v>83718</v>
      </c>
      <c r="G67" s="481">
        <f>+'Monthly Sources and Uses'!E6</f>
        <v>89565</v>
      </c>
      <c r="H67" s="481">
        <f>+'Monthly Sources and Uses'!F6</f>
        <v>76586.64</v>
      </c>
      <c r="I67" s="481">
        <f>+'Monthly Sources and Uses'!G6</f>
        <v>20359.240000000002</v>
      </c>
      <c r="J67" s="481">
        <f>+'Monthly Sources and Uses'!H6</f>
        <v>84534.6</v>
      </c>
      <c r="K67" s="481">
        <f>+'Monthly Sources and Uses'!I6</f>
        <v>88568</v>
      </c>
      <c r="L67" s="481">
        <f>+'Monthly Sources and Uses'!J6</f>
        <v>89653</v>
      </c>
      <c r="M67" s="481">
        <f>+'Monthly Sources and Uses'!K6</f>
        <v>86953.600000000006</v>
      </c>
      <c r="N67" s="481">
        <f>+'Monthly Sources and Uses'!L6</f>
        <v>91510</v>
      </c>
      <c r="O67" s="481">
        <f>+'Monthly Sources and Uses'!M6</f>
        <v>89298.6</v>
      </c>
      <c r="P67" s="481">
        <f>+'Monthly Sources and Uses'!N6</f>
        <v>90984</v>
      </c>
      <c r="Q67" s="481">
        <f>+'Monthly Sources and Uses'!O6</f>
        <v>95713</v>
      </c>
      <c r="R67" s="481">
        <f>+'Monthly Sources and Uses'!P6</f>
        <v>85284</v>
      </c>
      <c r="S67" s="481">
        <f>+'Monthly Sources and Uses'!Q6</f>
        <v>89153</v>
      </c>
      <c r="T67" s="481">
        <f>+'Monthly Sources and Uses'!R6</f>
        <v>88167.6</v>
      </c>
      <c r="U67" s="481">
        <f>+'Monthly Sources and Uses'!S6</f>
        <v>91320</v>
      </c>
      <c r="V67" s="481">
        <f>+'Monthly Sources and Uses'!T6</f>
        <v>85921.600000000006</v>
      </c>
      <c r="W67" s="481">
        <f>+'Monthly Sources and Uses'!U6</f>
        <v>89768</v>
      </c>
      <c r="X67" s="481">
        <f>+'Monthly Sources and Uses'!V6</f>
        <v>89446</v>
      </c>
      <c r="Y67" s="481">
        <f>+'Monthly Sources and Uses'!W6</f>
        <v>86564.6</v>
      </c>
      <c r="Z67" s="481">
        <f>+'Monthly Sources and Uses'!X6</f>
        <v>91126</v>
      </c>
      <c r="AA67" s="481">
        <f>+'Monthly Sources and Uses'!Y6</f>
        <v>89308.6</v>
      </c>
      <c r="AB67" s="481">
        <f>+'Monthly Sources and Uses'!Z6</f>
        <v>88987</v>
      </c>
      <c r="AC67" s="481">
        <f>+'Monthly Sources and Uses'!AA6</f>
        <v>92557</v>
      </c>
      <c r="AD67" s="481">
        <f>+'Monthly Sources and Uses'!AB6</f>
        <v>84563</v>
      </c>
      <c r="AE67" s="481">
        <f>+'Monthly Sources and Uses'!AC6</f>
        <v>88621</v>
      </c>
      <c r="AF67" s="481">
        <f>+'Monthly Sources and Uses'!AD6</f>
        <v>86184</v>
      </c>
      <c r="AG67" s="481">
        <f>+'Monthly Sources and Uses'!AE6</f>
        <v>90270</v>
      </c>
      <c r="AH67" s="481">
        <f>+'Monthly Sources and Uses'!AF6</f>
        <v>85960.6</v>
      </c>
      <c r="AI67" s="481">
        <f>+'Monthly Sources and Uses'!AG6</f>
        <v>90029</v>
      </c>
      <c r="AJ67" s="481">
        <f>+'Monthly Sources and Uses'!AH6</f>
        <v>89606</v>
      </c>
      <c r="AK67" s="481">
        <f>+'Monthly Sources and Uses'!AI6</f>
        <v>85442.6</v>
      </c>
      <c r="AL67" s="481">
        <f>+'Monthly Sources and Uses'!AJ6</f>
        <v>90252</v>
      </c>
      <c r="AM67" s="481">
        <f>+'Monthly Sources and Uses'!AK6</f>
        <v>87623</v>
      </c>
      <c r="AN67" s="481">
        <f>+'Monthly Sources and Uses'!AL6</f>
        <v>87425</v>
      </c>
      <c r="AO67" s="481">
        <f>+'Monthly Sources and Uses'!AM6</f>
        <v>92454</v>
      </c>
      <c r="AP67" s="481">
        <f>+'Monthly Sources and Uses'!AN6</f>
        <v>87514</v>
      </c>
      <c r="AQ67" s="481">
        <f>+'Monthly Sources and Uses'!AO6</f>
        <v>89892</v>
      </c>
      <c r="AR67" s="481">
        <f>+'Monthly Sources and Uses'!AP6</f>
        <v>83168</v>
      </c>
      <c r="AS67" s="481">
        <f>+'Monthly Sources and Uses'!AQ6</f>
        <v>20045.240000000002</v>
      </c>
      <c r="AT67" s="481">
        <f>+'Monthly Sources and Uses'!AR6</f>
        <v>87337.600000000006</v>
      </c>
      <c r="AU67" s="481">
        <f>+'Monthly Sources and Uses'!AS6</f>
        <v>88705</v>
      </c>
      <c r="AV67" s="481">
        <f>+'Monthly Sources and Uses'!AT6</f>
        <v>90857</v>
      </c>
      <c r="AW67" s="481">
        <f>+'Monthly Sources and Uses'!AU6</f>
        <v>86075</v>
      </c>
      <c r="AX67" s="481">
        <f>+'Monthly Sources and Uses'!AV6</f>
        <v>90305</v>
      </c>
      <c r="AY67" s="481">
        <f>+'Monthly Sources and Uses'!AW6</f>
        <v>88702.6</v>
      </c>
      <c r="AZ67" s="481">
        <f>+'Monthly Sources and Uses'!AX6</f>
        <v>87347</v>
      </c>
      <c r="BA67" s="481">
        <f>+'Monthly Sources and Uses'!AY6</f>
        <v>92020</v>
      </c>
      <c r="BB67" s="481">
        <f>+'Monthly Sources and Uses'!AZ6</f>
        <v>83793</v>
      </c>
      <c r="BC67" s="481">
        <f>+'Monthly Sources and Uses'!BA6</f>
        <v>85645</v>
      </c>
      <c r="BD67" s="481">
        <f>+'Monthly Sources and Uses'!BB6</f>
        <v>80169.600000000006</v>
      </c>
      <c r="BE67" s="481">
        <f>+'Monthly Sources and Uses'!BC6</f>
        <v>82518</v>
      </c>
      <c r="BF67" s="481">
        <f>+'Monthly Sources and Uses'!BD6</f>
        <v>81559</v>
      </c>
      <c r="BG67" s="481">
        <f>+'Monthly Sources and Uses'!BE6</f>
        <v>83927</v>
      </c>
      <c r="BH67" s="481">
        <f>+'Monthly Sources and Uses'!BF6</f>
        <v>85271</v>
      </c>
      <c r="BI67" s="481">
        <f>+'Monthly Sources and Uses'!BG6</f>
        <v>77925</v>
      </c>
      <c r="BJ67" s="481">
        <f>+'Monthly Sources and Uses'!BH6</f>
        <v>83684</v>
      </c>
      <c r="BK67" s="481">
        <f>+'Monthly Sources and Uses'!BI6</f>
        <v>82083</v>
      </c>
      <c r="BL67" s="481">
        <f>+'Monthly Sources and Uses'!BJ6</f>
        <v>81768</v>
      </c>
      <c r="BM67" s="481">
        <f>+'Monthly Sources and Uses'!BK6</f>
        <v>92881</v>
      </c>
      <c r="BN67" s="481">
        <f>+'Monthly Sources and Uses'!BL6</f>
        <v>85446</v>
      </c>
      <c r="BO67" s="481">
        <f>+'Monthly Sources and Uses'!BM6</f>
        <v>86551</v>
      </c>
      <c r="BP67" s="481">
        <f>+'Monthly Sources and Uses'!BN6</f>
        <v>82533.600000000006</v>
      </c>
      <c r="BQ67" s="481">
        <f>+'Monthly Sources and Uses'!BO6</f>
        <v>85742</v>
      </c>
      <c r="BR67" s="481">
        <f>+'Monthly Sources and Uses'!BP6</f>
        <v>84028</v>
      </c>
      <c r="BS67" s="481">
        <f>+'Monthly Sources and Uses'!BQ6</f>
        <v>88192</v>
      </c>
      <c r="BT67" s="481">
        <f>+'Monthly Sources and Uses'!BR6</f>
        <v>88690</v>
      </c>
      <c r="BU67" s="481">
        <f>+'Monthly Sources and Uses'!BS6</f>
        <v>82646.600000000006</v>
      </c>
      <c r="BV67" s="481">
        <f>+'Monthly Sources and Uses'!BT6</f>
        <v>87075</v>
      </c>
      <c r="BW67" s="481">
        <f>+'Monthly Sources and Uses'!BU6</f>
        <v>91636.6</v>
      </c>
      <c r="BX67" s="481">
        <f>+'Monthly Sources and Uses'!BV6</f>
        <v>92437</v>
      </c>
      <c r="BY67" s="481">
        <f>+'Monthly Sources and Uses'!BW6</f>
        <v>97797</v>
      </c>
      <c r="BZ67" s="481">
        <f>+'Monthly Sources and Uses'!BX6</f>
        <v>89486</v>
      </c>
      <c r="CA67" s="481">
        <f>+'Monthly Sources and Uses'!BY6</f>
        <v>98262</v>
      </c>
      <c r="CB67" s="481">
        <f>+'Monthly Sources and Uses'!BZ6</f>
        <v>15896.6</v>
      </c>
      <c r="CC67" s="481">
        <f>+'Monthly Sources and Uses'!CA6</f>
        <v>20036.240000000002</v>
      </c>
      <c r="CD67" s="481">
        <f>+'Monthly Sources and Uses'!CB6</f>
        <v>86382.6</v>
      </c>
      <c r="CE67" s="481">
        <f>+'Monthly Sources and Uses'!CC6</f>
        <v>94136</v>
      </c>
      <c r="CF67" s="481">
        <f>+'Monthly Sources and Uses'!CD6</f>
        <v>95351</v>
      </c>
      <c r="CG67" s="481">
        <f>+'Monthly Sources and Uses'!CE6</f>
        <v>91131.6</v>
      </c>
      <c r="CH67" s="481">
        <f>+'Monthly Sources and Uses'!CF6</f>
        <v>96057</v>
      </c>
      <c r="CI67" s="481">
        <f>+'Monthly Sources and Uses'!CG6</f>
        <v>96337.600000000006</v>
      </c>
      <c r="CJ67" s="481">
        <f>+'Monthly Sources and Uses'!CH6</f>
        <v>97682</v>
      </c>
      <c r="CK67" s="481">
        <f>+'Monthly Sources and Uses'!CI6</f>
        <v>100478</v>
      </c>
      <c r="CL67" s="481">
        <f>+'Monthly Sources and Uses'!CJ6</f>
        <v>94296</v>
      </c>
      <c r="CM67" s="481">
        <f>+'Monthly Sources and Uses'!CK6</f>
        <v>100546</v>
      </c>
      <c r="CN67" s="481">
        <f>+'Monthly Sources and Uses'!CL6</f>
        <v>94692.6</v>
      </c>
      <c r="CO67" s="481">
        <f>+'Monthly Sources and Uses'!CM6</f>
        <v>94167</v>
      </c>
      <c r="CP67" s="481">
        <f>+'Monthly Sources and Uses'!CN6</f>
        <v>91873.600000000006</v>
      </c>
      <c r="CQ67" s="481">
        <f>+'Monthly Sources and Uses'!CO6</f>
        <v>95388</v>
      </c>
      <c r="CR67" s="481">
        <f>+'Monthly Sources and Uses'!CP6</f>
        <v>95219</v>
      </c>
      <c r="CS67" s="481">
        <f>+'Monthly Sources and Uses'!CQ6</f>
        <v>93222.6</v>
      </c>
      <c r="CT67" s="481">
        <f>+'Monthly Sources and Uses'!CR6</f>
        <v>97789</v>
      </c>
      <c r="CU67" s="481">
        <f>+'Monthly Sources and Uses'!CS6</f>
        <v>96655</v>
      </c>
      <c r="CV67" s="481">
        <f>+'Monthly Sources and Uses'!CT6</f>
        <v>97985</v>
      </c>
      <c r="CW67" s="481">
        <f>+'Monthly Sources and Uses'!CU6</f>
        <v>100130</v>
      </c>
      <c r="CX67" s="481">
        <f>+'Monthly Sources and Uses'!CV6</f>
        <v>90459</v>
      </c>
      <c r="CY67" s="481">
        <f>+'Monthly Sources and Uses'!CW6</f>
        <v>100591</v>
      </c>
      <c r="CZ67" s="481">
        <f>+'Monthly Sources and Uses'!CX6</f>
        <v>94107</v>
      </c>
      <c r="DA67" s="481">
        <f>+'Monthly Sources and Uses'!CY6</f>
        <v>94564</v>
      </c>
      <c r="DB67" s="481">
        <f>+'Monthly Sources and Uses'!CZ6</f>
        <v>91996</v>
      </c>
      <c r="DC67" s="481">
        <f>+'Monthly Sources and Uses'!DA6</f>
        <v>94202</v>
      </c>
      <c r="DD67" s="481">
        <f>+'Monthly Sources and Uses'!DB6</f>
        <v>95641</v>
      </c>
      <c r="DE67" s="481">
        <f>+'Monthly Sources and Uses'!DC6</f>
        <v>91373.6</v>
      </c>
      <c r="DF67" s="481">
        <f>+'Monthly Sources and Uses'!DD6</f>
        <v>96441</v>
      </c>
      <c r="DG67" s="481">
        <f>+'Monthly Sources and Uses'!DE6</f>
        <v>97148</v>
      </c>
      <c r="DH67" s="481">
        <f>+'Monthly Sources and Uses'!DF6</f>
        <v>97244</v>
      </c>
      <c r="DI67" s="481">
        <f>+'Monthly Sources and Uses'!DG6</f>
        <v>99740</v>
      </c>
      <c r="DJ67" s="481">
        <f>+'Monthly Sources and Uses'!DH6</f>
        <v>90182</v>
      </c>
      <c r="DK67" s="481">
        <f>+'Monthly Sources and Uses'!DI6</f>
        <v>99929</v>
      </c>
      <c r="DL67" s="481">
        <f>+'Monthly Sources and Uses'!DJ6</f>
        <v>90450</v>
      </c>
      <c r="DM67" s="481">
        <f>+'Monthly Sources and Uses'!DK6</f>
        <v>12140</v>
      </c>
      <c r="DN67" s="481">
        <f>+'Monthly Sources and Uses'!DL6</f>
        <v>90525</v>
      </c>
      <c r="DO67" s="481">
        <f>+'Monthly Sources and Uses'!DM6</f>
        <v>94486</v>
      </c>
      <c r="DP67" s="481">
        <f>+'Monthly Sources and Uses'!DN6</f>
        <v>95422</v>
      </c>
      <c r="DQ67" s="481">
        <f>+'Monthly Sources and Uses'!DO6</f>
        <v>91016</v>
      </c>
      <c r="DR67" s="481">
        <f>+'Monthly Sources and Uses'!DP6</f>
        <v>96749</v>
      </c>
      <c r="DS67" s="481">
        <f>+'Monthly Sources and Uses'!DQ6</f>
        <v>96876</v>
      </c>
      <c r="DT67" s="481">
        <f>+'Monthly Sources and Uses'!DR6</f>
        <v>96319</v>
      </c>
      <c r="DU67" s="481">
        <f>+'Monthly Sources and Uses'!DS6</f>
        <v>99443</v>
      </c>
      <c r="DV67" s="481">
        <f>+'Monthly Sources and Uses'!DT6</f>
        <v>90105</v>
      </c>
      <c r="DW67" s="481">
        <f>+'Monthly Sources and Uses'!DU6</f>
        <v>99511</v>
      </c>
      <c r="DX67" s="481">
        <f>+'Monthly Sources and Uses'!DV6</f>
        <v>93727.6</v>
      </c>
      <c r="DY67" s="481">
        <f>+'Monthly Sources and Uses'!DW6</f>
        <v>95629</v>
      </c>
      <c r="DZ67" s="481">
        <f>+'Monthly Sources and Uses'!DX6</f>
        <v>89204.6</v>
      </c>
      <c r="EA67" s="481">
        <f>+'Monthly Sources and Uses'!DY6</f>
        <v>94447</v>
      </c>
      <c r="EB67" s="481">
        <f>+'Monthly Sources and Uses'!DZ6</f>
        <v>95310</v>
      </c>
      <c r="EC67" s="481">
        <f>+'Monthly Sources and Uses'!EA6</f>
        <v>90766</v>
      </c>
      <c r="ED67" s="481">
        <f>+'Monthly Sources and Uses'!EB6</f>
        <v>95759</v>
      </c>
      <c r="EE67" s="481">
        <f>+'Monthly Sources and Uses'!EC6</f>
        <v>95023.6</v>
      </c>
      <c r="EF67" s="481">
        <f>+'Monthly Sources and Uses'!ED6</f>
        <v>95806</v>
      </c>
      <c r="EG67" s="481">
        <f>+'Monthly Sources and Uses'!EE6</f>
        <v>99445</v>
      </c>
      <c r="EH67" s="481">
        <f>+'Monthly Sources and Uses'!EF6</f>
        <v>93231</v>
      </c>
      <c r="EI67" s="481">
        <f>+'Monthly Sources and Uses'!EG6</f>
        <v>99549</v>
      </c>
      <c r="EJ67" s="481">
        <f>+'Monthly Sources and Uses'!EH6</f>
        <v>93750.6</v>
      </c>
      <c r="EK67" s="481">
        <f>+'Monthly Sources and Uses'!EI6</f>
        <v>94471</v>
      </c>
      <c r="EL67" s="481">
        <f>+'Monthly Sources and Uses'!EJ6</f>
        <v>90110</v>
      </c>
      <c r="EM67" s="481">
        <f>+'Monthly Sources and Uses'!EK6</f>
        <v>94861</v>
      </c>
      <c r="EN67" s="481">
        <f>+'Monthly Sources and Uses'!EL6</f>
        <v>94112</v>
      </c>
      <c r="EO67" s="481">
        <f>+'Monthly Sources and Uses'!EM6</f>
        <v>91211.6</v>
      </c>
      <c r="EP67" s="481">
        <f>+'Monthly Sources and Uses'!EN6</f>
        <v>96158</v>
      </c>
      <c r="EQ67" s="481">
        <f>+'Monthly Sources and Uses'!EO6</f>
        <v>95198</v>
      </c>
      <c r="ER67" s="481">
        <f>+'Monthly Sources and Uses'!EP6</f>
        <v>96244</v>
      </c>
      <c r="ES67" s="481">
        <f>+'Monthly Sources and Uses'!EQ6</f>
        <v>98398</v>
      </c>
      <c r="ET67" s="481">
        <f>+'Monthly Sources and Uses'!ER6</f>
        <v>89164</v>
      </c>
      <c r="EU67" s="481">
        <f>+'Monthly Sources and Uses'!ES6</f>
        <v>98649</v>
      </c>
      <c r="EV67" s="481">
        <f>+'Monthly Sources and Uses'!ET6</f>
        <v>75586</v>
      </c>
      <c r="EW67" s="481">
        <f>+'Monthly Sources and Uses'!EU6</f>
        <v>32652.04</v>
      </c>
      <c r="EX67" s="481">
        <f>+'Monthly Sources and Uses'!EV6</f>
        <v>88462</v>
      </c>
      <c r="EY67" s="481">
        <f>+'Monthly Sources and Uses'!EW6</f>
        <v>93632</v>
      </c>
      <c r="EZ67" s="481">
        <f>+'Monthly Sources and Uses'!EX6</f>
        <v>94892</v>
      </c>
      <c r="FA67" s="481">
        <f>+'Monthly Sources and Uses'!EY6</f>
        <v>89983</v>
      </c>
      <c r="FB67" s="481">
        <f>+'Monthly Sources and Uses'!EZ6</f>
        <v>94994</v>
      </c>
      <c r="FC67" s="481">
        <f>+'Monthly Sources and Uses'!FA6</f>
        <v>94391</v>
      </c>
      <c r="FD67" s="481">
        <f>+'Monthly Sources and Uses'!FB6</f>
        <v>93822</v>
      </c>
      <c r="FE67" s="481">
        <f>+'Monthly Sources and Uses'!FC6</f>
        <v>95782</v>
      </c>
      <c r="FF67" s="481">
        <f>+'Monthly Sources and Uses'!FD6</f>
        <v>87721</v>
      </c>
      <c r="FG67" s="481">
        <f>+'Monthly Sources and Uses'!FE6</f>
        <v>96643</v>
      </c>
      <c r="FH67" s="481">
        <f>+'Monthly Sources and Uses'!FF6</f>
        <v>88257.600000000006</v>
      </c>
      <c r="FI67" s="481">
        <f>+'Monthly Sources and Uses'!FG6</f>
        <v>90331</v>
      </c>
      <c r="FJ67" s="481">
        <f>+'Monthly Sources and Uses'!FH6</f>
        <v>84893</v>
      </c>
      <c r="FK67" s="481">
        <f>+'Monthly Sources and Uses'!FI6</f>
        <v>92689</v>
      </c>
      <c r="FL67" s="481">
        <f>+'Monthly Sources and Uses'!FJ6</f>
        <v>93247</v>
      </c>
      <c r="FM67" s="481">
        <f>+'Monthly Sources and Uses'!FK6</f>
        <v>88372</v>
      </c>
      <c r="FN67" s="481">
        <f>+'Monthly Sources and Uses'!FL6</f>
        <v>94341</v>
      </c>
      <c r="FO67" s="481">
        <f>+'Monthly Sources and Uses'!FM6</f>
        <v>92412</v>
      </c>
      <c r="FP67" s="481">
        <f>+'Monthly Sources and Uses'!FN6</f>
        <v>93788</v>
      </c>
      <c r="FQ67" s="481">
        <f>+'Monthly Sources and Uses'!FO6</f>
        <v>95409</v>
      </c>
      <c r="FR67" s="481">
        <f>+'Monthly Sources and Uses'!FP6</f>
        <v>87072</v>
      </c>
      <c r="FS67" s="481">
        <f>+'Monthly Sources and Uses'!FQ6</f>
        <v>94693</v>
      </c>
      <c r="FT67" s="481">
        <f>+'Monthly Sources and Uses'!FR6</f>
        <v>85126.6</v>
      </c>
      <c r="FU67" s="481">
        <f>+'Monthly Sources and Uses'!FS6</f>
        <v>87622</v>
      </c>
      <c r="FV67" s="481">
        <f>+'Monthly Sources and Uses'!FT6</f>
        <v>84168.6</v>
      </c>
      <c r="FW67" s="481">
        <f>+'Monthly Sources and Uses'!FU6</f>
        <v>92544</v>
      </c>
      <c r="FX67" s="481">
        <f>+'Monthly Sources and Uses'!FV6</f>
        <v>90585</v>
      </c>
      <c r="FY67" s="481">
        <f>+'Monthly Sources and Uses'!FW6</f>
        <v>87667</v>
      </c>
      <c r="FZ67" s="481">
        <f>+'Monthly Sources and Uses'!FX6</f>
        <v>93648</v>
      </c>
      <c r="GA67" s="481">
        <f>+'Monthly Sources and Uses'!FY6</f>
        <v>91432</v>
      </c>
      <c r="GB67" s="481">
        <f>+'Monthly Sources and Uses'!FZ6</f>
        <v>93339</v>
      </c>
    </row>
    <row r="68" spans="1:184">
      <c r="B68" s="486"/>
      <c r="C68" s="475" t="s">
        <v>5</v>
      </c>
      <c r="D68" s="478" t="s">
        <v>36</v>
      </c>
      <c r="E68" s="481">
        <f>+'Monthly Sources and Uses'!C7</f>
        <v>94691</v>
      </c>
      <c r="F68" s="481">
        <f>+'Monthly Sources and Uses'!D7</f>
        <v>83440</v>
      </c>
      <c r="G68" s="481">
        <f>+'Monthly Sources and Uses'!E7</f>
        <v>89400</v>
      </c>
      <c r="H68" s="481">
        <f>+'Monthly Sources and Uses'!F7</f>
        <v>88052.6</v>
      </c>
      <c r="I68" s="481">
        <f>+'Monthly Sources and Uses'!G7</f>
        <v>91307</v>
      </c>
      <c r="J68" s="481">
        <f>+'Monthly Sources and Uses'!H7</f>
        <v>85232.6</v>
      </c>
      <c r="K68" s="481">
        <f>+'Monthly Sources and Uses'!I7</f>
        <v>89042</v>
      </c>
      <c r="L68" s="481">
        <f>+'Monthly Sources and Uses'!J7</f>
        <v>89871</v>
      </c>
      <c r="M68" s="481">
        <f>+'Monthly Sources and Uses'!K7</f>
        <v>86759.6</v>
      </c>
      <c r="N68" s="481">
        <f>+'Monthly Sources and Uses'!L7</f>
        <v>91466</v>
      </c>
      <c r="O68" s="481">
        <f>+'Monthly Sources and Uses'!M7</f>
        <v>89657.600000000006</v>
      </c>
      <c r="P68" s="481">
        <f>+'Monthly Sources and Uses'!N7</f>
        <v>90738</v>
      </c>
      <c r="Q68" s="481">
        <f>+'Monthly Sources and Uses'!O7</f>
        <v>95856</v>
      </c>
      <c r="R68" s="481">
        <f>+'Monthly Sources and Uses'!P7</f>
        <v>84995</v>
      </c>
      <c r="S68" s="481">
        <f>+'Monthly Sources and Uses'!Q7</f>
        <v>88946</v>
      </c>
      <c r="T68" s="481">
        <f>+'Monthly Sources and Uses'!R7</f>
        <v>88208.6</v>
      </c>
      <c r="U68" s="481">
        <f>+'Monthly Sources and Uses'!S7</f>
        <v>91321</v>
      </c>
      <c r="V68" s="481">
        <f>+'Monthly Sources and Uses'!T7</f>
        <v>86414.6</v>
      </c>
      <c r="W68" s="481">
        <f>+'Monthly Sources and Uses'!U7</f>
        <v>89488</v>
      </c>
      <c r="X68" s="481">
        <f>+'Monthly Sources and Uses'!V7</f>
        <v>89888</v>
      </c>
      <c r="Y68" s="481">
        <f>+'Monthly Sources and Uses'!W7</f>
        <v>86501.6</v>
      </c>
      <c r="Z68" s="481">
        <f>+'Monthly Sources and Uses'!X7</f>
        <v>91099</v>
      </c>
      <c r="AA68" s="481">
        <f>+'Monthly Sources and Uses'!Y7</f>
        <v>89146.6</v>
      </c>
      <c r="AB68" s="481">
        <f>+'Monthly Sources and Uses'!Z7</f>
        <v>89452</v>
      </c>
      <c r="AC68" s="481">
        <f>+'Monthly Sources and Uses'!AA7</f>
        <v>92229</v>
      </c>
      <c r="AD68" s="481">
        <f>+'Monthly Sources and Uses'!AB7</f>
        <v>84369</v>
      </c>
      <c r="AE68" s="481">
        <f>+'Monthly Sources and Uses'!AC7</f>
        <v>88621</v>
      </c>
      <c r="AF68" s="481">
        <f>+'Monthly Sources and Uses'!AD7</f>
        <v>86494</v>
      </c>
      <c r="AG68" s="481">
        <f>+'Monthly Sources and Uses'!AE7</f>
        <v>17449</v>
      </c>
      <c r="AH68" s="481">
        <f>+'Monthly Sources and Uses'!AF7</f>
        <v>86634</v>
      </c>
      <c r="AI68" s="481">
        <f>+'Monthly Sources and Uses'!AG7</f>
        <v>89258</v>
      </c>
      <c r="AJ68" s="481">
        <f>+'Monthly Sources and Uses'!AH7</f>
        <v>89070</v>
      </c>
      <c r="AK68" s="481">
        <f>+'Monthly Sources and Uses'!AI7</f>
        <v>85222</v>
      </c>
      <c r="AL68" s="481">
        <f>+'Monthly Sources and Uses'!AJ7</f>
        <v>90313</v>
      </c>
      <c r="AM68" s="481">
        <f>+'Monthly Sources and Uses'!AK7</f>
        <v>87519.6</v>
      </c>
      <c r="AN68" s="481">
        <f>+'Monthly Sources and Uses'!AL7</f>
        <v>87052</v>
      </c>
      <c r="AO68" s="481">
        <f>+'Monthly Sources and Uses'!AM7</f>
        <v>92923</v>
      </c>
      <c r="AP68" s="481">
        <f>+'Monthly Sources and Uses'!AN7</f>
        <v>87077</v>
      </c>
      <c r="AQ68" s="481">
        <f>+'Monthly Sources and Uses'!AO7</f>
        <v>88617</v>
      </c>
      <c r="AR68" s="481">
        <f>+'Monthly Sources and Uses'!AP7</f>
        <v>86031.6</v>
      </c>
      <c r="AS68" s="481">
        <f>+'Monthly Sources and Uses'!AQ7</f>
        <v>90340</v>
      </c>
      <c r="AT68" s="481">
        <f>+'Monthly Sources and Uses'!AR7</f>
        <v>86856.6</v>
      </c>
      <c r="AU68" s="481">
        <f>+'Monthly Sources and Uses'!AS7</f>
        <v>89432</v>
      </c>
      <c r="AV68" s="481">
        <f>+'Monthly Sources and Uses'!AT7</f>
        <v>90663</v>
      </c>
      <c r="AW68" s="481">
        <f>+'Monthly Sources and Uses'!AU7</f>
        <v>86436.6</v>
      </c>
      <c r="AX68" s="481">
        <f>+'Monthly Sources and Uses'!AV7</f>
        <v>89978</v>
      </c>
      <c r="AY68" s="481">
        <f>+'Monthly Sources and Uses'!AW7</f>
        <v>88702.6</v>
      </c>
      <c r="AZ68" s="481">
        <f>+'Monthly Sources and Uses'!AX7</f>
        <v>86622</v>
      </c>
      <c r="BA68" s="481">
        <f>+'Monthly Sources and Uses'!AY7</f>
        <v>92460</v>
      </c>
      <c r="BB68" s="481">
        <f>+'Monthly Sources and Uses'!AZ7</f>
        <v>84209</v>
      </c>
      <c r="BC68" s="481">
        <f>+'Monthly Sources and Uses'!BA7</f>
        <v>85090</v>
      </c>
      <c r="BD68" s="481">
        <f>+'Monthly Sources and Uses'!BB7</f>
        <v>80832</v>
      </c>
      <c r="BE68" s="481">
        <f>+'Monthly Sources and Uses'!BC7</f>
        <v>82293</v>
      </c>
      <c r="BF68" s="481">
        <f>+'Monthly Sources and Uses'!BD7</f>
        <v>81105</v>
      </c>
      <c r="BG68" s="481">
        <f>+'Monthly Sources and Uses'!BE7</f>
        <v>83814</v>
      </c>
      <c r="BH68" s="481">
        <f>+'Monthly Sources and Uses'!BF7</f>
        <v>85514</v>
      </c>
      <c r="BI68" s="481">
        <f>+'Monthly Sources and Uses'!BG7</f>
        <v>77867.600000000006</v>
      </c>
      <c r="BJ68" s="481">
        <f>+'Monthly Sources and Uses'!BH7</f>
        <v>84032</v>
      </c>
      <c r="BK68" s="481">
        <f>+'Monthly Sources and Uses'!BI7</f>
        <v>83105.600000000006</v>
      </c>
      <c r="BL68" s="481">
        <f>+'Monthly Sources and Uses'!BJ7</f>
        <v>81699</v>
      </c>
      <c r="BM68" s="481">
        <f>+'Monthly Sources and Uses'!BK7</f>
        <v>93381</v>
      </c>
      <c r="BN68" s="481">
        <f>+'Monthly Sources and Uses'!BL7</f>
        <v>85249</v>
      </c>
      <c r="BO68" s="481">
        <f>+'Monthly Sources and Uses'!BM7</f>
        <v>86320</v>
      </c>
      <c r="BP68" s="481">
        <f>+'Monthly Sources and Uses'!BN7</f>
        <v>82771.600000000006</v>
      </c>
      <c r="BQ68" s="481">
        <f>+'Monthly Sources and Uses'!BO7</f>
        <v>85705</v>
      </c>
      <c r="BR68" s="481">
        <f>+'Monthly Sources and Uses'!BP7</f>
        <v>83763.600000000006</v>
      </c>
      <c r="BS68" s="481">
        <f>+'Monthly Sources and Uses'!BQ7</f>
        <v>87614</v>
      </c>
      <c r="BT68" s="481">
        <f>+'Monthly Sources and Uses'!BR7</f>
        <v>88740</v>
      </c>
      <c r="BU68" s="481">
        <f>+'Monthly Sources and Uses'!BS7</f>
        <v>38931.96</v>
      </c>
      <c r="BV68" s="481">
        <f>+'Monthly Sources and Uses'!BT7</f>
        <v>0</v>
      </c>
      <c r="BW68" s="481">
        <f>+'Monthly Sources and Uses'!BU7</f>
        <v>85095</v>
      </c>
      <c r="BX68" s="481">
        <f>+'Monthly Sources and Uses'!BV7</f>
        <v>92311</v>
      </c>
      <c r="BY68" s="481">
        <f>+'Monthly Sources and Uses'!BW7</f>
        <v>97685</v>
      </c>
      <c r="BZ68" s="481">
        <f>+'Monthly Sources and Uses'!BX7</f>
        <v>89957</v>
      </c>
      <c r="CA68" s="481">
        <f>+'Monthly Sources and Uses'!BY7</f>
        <v>98379</v>
      </c>
      <c r="CB68" s="481">
        <f>+'Monthly Sources and Uses'!BZ7</f>
        <v>91340.6</v>
      </c>
      <c r="CC68" s="481">
        <f>+'Monthly Sources and Uses'!CA7</f>
        <v>91693</v>
      </c>
      <c r="CD68" s="481">
        <f>+'Monthly Sources and Uses'!CB7</f>
        <v>87537</v>
      </c>
      <c r="CE68" s="481">
        <f>+'Monthly Sources and Uses'!CC7</f>
        <v>94483</v>
      </c>
      <c r="CF68" s="481">
        <f>+'Monthly Sources and Uses'!CD7</f>
        <v>94199</v>
      </c>
      <c r="CG68" s="481">
        <f>+'Monthly Sources and Uses'!CE7</f>
        <v>91698</v>
      </c>
      <c r="CH68" s="481">
        <f>+'Monthly Sources and Uses'!CF7</f>
        <v>96442</v>
      </c>
      <c r="CI68" s="481">
        <f>+'Monthly Sources and Uses'!CG7</f>
        <v>96762.6</v>
      </c>
      <c r="CJ68" s="481">
        <f>+'Monthly Sources and Uses'!CH7</f>
        <v>97682</v>
      </c>
      <c r="CK68" s="481">
        <f>+'Monthly Sources and Uses'!CI7</f>
        <v>100518</v>
      </c>
      <c r="CL68" s="481">
        <f>+'Monthly Sources and Uses'!CJ7</f>
        <v>94267</v>
      </c>
      <c r="CM68" s="481">
        <f>+'Monthly Sources and Uses'!CK7</f>
        <v>100749</v>
      </c>
      <c r="CN68" s="481">
        <f>+'Monthly Sources and Uses'!CL7</f>
        <v>94551.6</v>
      </c>
      <c r="CO68" s="481">
        <f>+'Monthly Sources and Uses'!CM7</f>
        <v>93952</v>
      </c>
      <c r="CP68" s="481">
        <f>+'Monthly Sources and Uses'!CN7</f>
        <v>91901.6</v>
      </c>
      <c r="CQ68" s="481">
        <f>+'Monthly Sources and Uses'!CO7</f>
        <v>96511</v>
      </c>
      <c r="CR68" s="481">
        <f>+'Monthly Sources and Uses'!CP7</f>
        <v>95419</v>
      </c>
      <c r="CS68" s="481">
        <f>+'Monthly Sources and Uses'!CQ7</f>
        <v>92181.6</v>
      </c>
      <c r="CT68" s="481">
        <f>+'Monthly Sources and Uses'!CR7</f>
        <v>96597</v>
      </c>
      <c r="CU68" s="481">
        <f>+'Monthly Sources and Uses'!CS7</f>
        <v>96640.6</v>
      </c>
      <c r="CV68" s="481">
        <f>+'Monthly Sources and Uses'!CT7</f>
        <v>98006</v>
      </c>
      <c r="CW68" s="481">
        <f>+'Monthly Sources and Uses'!CU7</f>
        <v>100110</v>
      </c>
      <c r="CX68" s="481">
        <f>+'Monthly Sources and Uses'!CV7</f>
        <v>90490</v>
      </c>
      <c r="CY68" s="481">
        <f>+'Monthly Sources and Uses'!CW7</f>
        <v>100239</v>
      </c>
      <c r="CZ68" s="481">
        <f>+'Monthly Sources and Uses'!CX7</f>
        <v>94375</v>
      </c>
      <c r="DA68" s="481">
        <f>+'Monthly Sources and Uses'!CY7</f>
        <v>17493</v>
      </c>
      <c r="DB68" s="481">
        <f>+'Monthly Sources and Uses'!CZ7</f>
        <v>91326.6</v>
      </c>
      <c r="DC68" s="481">
        <f>+'Monthly Sources and Uses'!DA7</f>
        <v>94111</v>
      </c>
      <c r="DD68" s="481">
        <f>+'Monthly Sources and Uses'!DB7</f>
        <v>95948</v>
      </c>
      <c r="DE68" s="481">
        <f>+'Monthly Sources and Uses'!DC7</f>
        <v>90771</v>
      </c>
      <c r="DF68" s="481">
        <f>+'Monthly Sources and Uses'!DD7</f>
        <v>96492</v>
      </c>
      <c r="DG68" s="481">
        <f>+'Monthly Sources and Uses'!DE7</f>
        <v>96932.6</v>
      </c>
      <c r="DH68" s="481">
        <f>+'Monthly Sources and Uses'!DF7</f>
        <v>97174</v>
      </c>
      <c r="DI68" s="481">
        <f>+'Monthly Sources and Uses'!DG7</f>
        <v>99699</v>
      </c>
      <c r="DJ68" s="481">
        <f>+'Monthly Sources and Uses'!DH7</f>
        <v>90141</v>
      </c>
      <c r="DK68" s="481">
        <f>+'Monthly Sources and Uses'!DI7</f>
        <v>100119</v>
      </c>
      <c r="DL68" s="481">
        <f>+'Monthly Sources and Uses'!DJ7</f>
        <v>94021.6</v>
      </c>
      <c r="DM68" s="481">
        <f>+'Monthly Sources and Uses'!DK7</f>
        <v>94473</v>
      </c>
      <c r="DN68" s="481">
        <f>+'Monthly Sources and Uses'!DL7</f>
        <v>90254.6</v>
      </c>
      <c r="DO68" s="481">
        <f>+'Monthly Sources and Uses'!DM7</f>
        <v>94761</v>
      </c>
      <c r="DP68" s="481">
        <f>+'Monthly Sources and Uses'!DN7</f>
        <v>96056</v>
      </c>
      <c r="DQ68" s="481">
        <f>+'Monthly Sources and Uses'!DO7</f>
        <v>89989.6</v>
      </c>
      <c r="DR68" s="481">
        <f>+'Monthly Sources and Uses'!DP7</f>
        <v>96957</v>
      </c>
      <c r="DS68" s="481">
        <f>+'Monthly Sources and Uses'!DQ7</f>
        <v>96962.6</v>
      </c>
      <c r="DT68" s="481">
        <f>+'Monthly Sources and Uses'!DR7</f>
        <v>96791</v>
      </c>
      <c r="DU68" s="481">
        <f>+'Monthly Sources and Uses'!DS7</f>
        <v>99320</v>
      </c>
      <c r="DV68" s="481">
        <f>+'Monthly Sources and Uses'!DT7</f>
        <v>89789</v>
      </c>
      <c r="DW68" s="481">
        <f>+'Monthly Sources and Uses'!DU7</f>
        <v>99612</v>
      </c>
      <c r="DX68" s="481">
        <f>+'Monthly Sources and Uses'!DV7</f>
        <v>94052.6</v>
      </c>
      <c r="DY68" s="481">
        <f>+'Monthly Sources and Uses'!DW7</f>
        <v>93972</v>
      </c>
      <c r="DZ68" s="481">
        <f>+'Monthly Sources and Uses'!DX7</f>
        <v>90045.6</v>
      </c>
      <c r="EA68" s="481">
        <f>+'Monthly Sources and Uses'!DY7</f>
        <v>95114</v>
      </c>
      <c r="EB68" s="481">
        <f>+'Monthly Sources and Uses'!DZ7</f>
        <v>95104</v>
      </c>
      <c r="EC68" s="481">
        <f>+'Monthly Sources and Uses'!EA7</f>
        <v>90681.600000000006</v>
      </c>
      <c r="ED68" s="481">
        <f>+'Monthly Sources and Uses'!EB7</f>
        <v>95572</v>
      </c>
      <c r="EE68" s="481">
        <f>+'Monthly Sources and Uses'!EC7</f>
        <v>95031.6</v>
      </c>
      <c r="EF68" s="481">
        <f>+'Monthly Sources and Uses'!ED7</f>
        <v>95187</v>
      </c>
      <c r="EG68" s="481">
        <f>+'Monthly Sources and Uses'!EE7</f>
        <v>99374</v>
      </c>
      <c r="EH68" s="481">
        <f>+'Monthly Sources and Uses'!EF7</f>
        <v>93171</v>
      </c>
      <c r="EI68" s="481">
        <f>+'Monthly Sources and Uses'!EG7</f>
        <v>99721</v>
      </c>
      <c r="EJ68" s="481">
        <f>+'Monthly Sources and Uses'!EH7</f>
        <v>81439.64</v>
      </c>
      <c r="EK68" s="481">
        <f>+'Monthly Sources and Uses'!EI7</f>
        <v>20592.240000000002</v>
      </c>
      <c r="EL68" s="481">
        <f>+'Monthly Sources and Uses'!EJ7</f>
        <v>89558</v>
      </c>
      <c r="EM68" s="481">
        <f>+'Monthly Sources and Uses'!EK7</f>
        <v>94594</v>
      </c>
      <c r="EN68" s="481">
        <f>+'Monthly Sources and Uses'!EL7</f>
        <v>95508</v>
      </c>
      <c r="EO68" s="481">
        <f>+'Monthly Sources and Uses'!EM7</f>
        <v>92105.600000000006</v>
      </c>
      <c r="EP68" s="481">
        <f>+'Monthly Sources and Uses'!EN7</f>
        <v>96059</v>
      </c>
      <c r="EQ68" s="481">
        <f>+'Monthly Sources and Uses'!EO7</f>
        <v>95295.6</v>
      </c>
      <c r="ER68" s="481">
        <f>+'Monthly Sources and Uses'!EP7</f>
        <v>95754</v>
      </c>
      <c r="ES68" s="481">
        <f>+'Monthly Sources and Uses'!EQ7</f>
        <v>98175</v>
      </c>
      <c r="ET68" s="481">
        <f>+'Monthly Sources and Uses'!ER7</f>
        <v>89124</v>
      </c>
      <c r="EU68" s="481">
        <f>+'Monthly Sources and Uses'!ES7</f>
        <v>98720</v>
      </c>
      <c r="EV68" s="481">
        <f>+'Monthly Sources and Uses'!ET7</f>
        <v>90609.600000000006</v>
      </c>
      <c r="EW68" s="481">
        <f>+'Monthly Sources and Uses'!EU7</f>
        <v>94277</v>
      </c>
      <c r="EX68" s="481">
        <f>+'Monthly Sources and Uses'!EV7</f>
        <v>88361</v>
      </c>
      <c r="EY68" s="481">
        <f>+'Monthly Sources and Uses'!EW7</f>
        <v>93710</v>
      </c>
      <c r="EZ68" s="481">
        <f>+'Monthly Sources and Uses'!EX7</f>
        <v>94913</v>
      </c>
      <c r="FA68" s="481">
        <f>+'Monthly Sources and Uses'!EY7</f>
        <v>89627.6</v>
      </c>
      <c r="FB68" s="481">
        <f>+'Monthly Sources and Uses'!EZ7</f>
        <v>94889</v>
      </c>
      <c r="FC68" s="481">
        <f>+'Monthly Sources and Uses'!FA7</f>
        <v>94623</v>
      </c>
      <c r="FD68" s="481">
        <f>+'Monthly Sources and Uses'!FB7</f>
        <v>93927</v>
      </c>
      <c r="FE68" s="481">
        <f>+'Monthly Sources and Uses'!FC7</f>
        <v>96226</v>
      </c>
      <c r="FF68" s="481">
        <f>+'Monthly Sources and Uses'!FD7</f>
        <v>87497</v>
      </c>
      <c r="FG68" s="481">
        <f>+'Monthly Sources and Uses'!FE7</f>
        <v>96354</v>
      </c>
      <c r="FH68" s="481">
        <f>+'Monthly Sources and Uses'!FF7</f>
        <v>87953.600000000006</v>
      </c>
      <c r="FI68" s="481">
        <f>+'Monthly Sources and Uses'!FG7</f>
        <v>90055</v>
      </c>
      <c r="FJ68" s="481">
        <f>+'Monthly Sources and Uses'!FH7</f>
        <v>84923.6</v>
      </c>
      <c r="FK68" s="481">
        <f>+'Monthly Sources and Uses'!FI7</f>
        <v>93676</v>
      </c>
      <c r="FL68" s="481">
        <f>+'Monthly Sources and Uses'!FJ7</f>
        <v>93280</v>
      </c>
      <c r="FM68" s="481">
        <f>+'Monthly Sources and Uses'!FK7</f>
        <v>87639.6</v>
      </c>
      <c r="FN68" s="481">
        <f>+'Monthly Sources and Uses'!FL7</f>
        <v>94730</v>
      </c>
      <c r="FO68" s="481">
        <f>+'Monthly Sources and Uses'!FM7</f>
        <v>92871.6</v>
      </c>
      <c r="FP68" s="481">
        <f>+'Monthly Sources and Uses'!FN7</f>
        <v>93506</v>
      </c>
      <c r="FQ68" s="481">
        <f>+'Monthly Sources and Uses'!FO7</f>
        <v>95367</v>
      </c>
      <c r="FR68" s="481">
        <f>+'Monthly Sources and Uses'!FP7</f>
        <v>87027</v>
      </c>
      <c r="FS68" s="481">
        <f>+'Monthly Sources and Uses'!FQ7</f>
        <v>94560</v>
      </c>
      <c r="FT68" s="481">
        <f>+'Monthly Sources and Uses'!FR7</f>
        <v>5924.64</v>
      </c>
      <c r="FU68" s="481">
        <f>+'Monthly Sources and Uses'!FS7</f>
        <v>28010.2</v>
      </c>
      <c r="FV68" s="481">
        <f>+'Monthly Sources and Uses'!FT7</f>
        <v>85010.6</v>
      </c>
      <c r="FW68" s="481">
        <f>+'Monthly Sources and Uses'!FU7</f>
        <v>93093</v>
      </c>
      <c r="FX68" s="481">
        <f>+'Monthly Sources and Uses'!FV7</f>
        <v>90515</v>
      </c>
      <c r="FY68" s="481">
        <f>+'Monthly Sources and Uses'!FW7</f>
        <v>87408</v>
      </c>
      <c r="FZ68" s="481">
        <f>+'Monthly Sources and Uses'!FX7</f>
        <v>93768</v>
      </c>
      <c r="GA68" s="481">
        <f>+'Monthly Sources and Uses'!FY7</f>
        <v>91532.6</v>
      </c>
      <c r="GB68" s="481">
        <f>+'Monthly Sources and Uses'!FZ7</f>
        <v>94131</v>
      </c>
    </row>
    <row r="69" spans="1:184">
      <c r="B69" s="486"/>
      <c r="C69" s="475" t="s">
        <v>6</v>
      </c>
      <c r="D69" s="478" t="s">
        <v>36</v>
      </c>
      <c r="E69" s="481">
        <f>+'Monthly Sources and Uses'!C8</f>
        <v>97493</v>
      </c>
      <c r="F69" s="481">
        <f>+'Monthly Sources and Uses'!D8</f>
        <v>86541.2</v>
      </c>
      <c r="G69" s="481">
        <f>+'Monthly Sources and Uses'!E8</f>
        <v>94345.8</v>
      </c>
      <c r="H69" s="481">
        <f>+'Monthly Sources and Uses'!F8</f>
        <v>92964.99</v>
      </c>
      <c r="I69" s="481">
        <f>+'Monthly Sources and Uses'!G8</f>
        <v>96168.4</v>
      </c>
      <c r="J69" s="481">
        <f>+'Monthly Sources and Uses'!H8</f>
        <v>90815</v>
      </c>
      <c r="K69" s="481">
        <f>+'Monthly Sources and Uses'!I8</f>
        <v>94419</v>
      </c>
      <c r="L69" s="481">
        <f>+'Monthly Sources and Uses'!J8</f>
        <v>94361.8</v>
      </c>
      <c r="M69" s="481">
        <f>+'Monthly Sources and Uses'!K8</f>
        <v>91396</v>
      </c>
      <c r="N69" s="481">
        <f>+'Monthly Sources and Uses'!L8</f>
        <v>96409</v>
      </c>
      <c r="O69" s="481">
        <f>+'Monthly Sources and Uses'!M8</f>
        <v>93724</v>
      </c>
      <c r="P69" s="481">
        <f>+'Monthly Sources and Uses'!N8</f>
        <v>95156.39</v>
      </c>
      <c r="Q69" s="481">
        <f>+'Monthly Sources and Uses'!O8</f>
        <v>98716.39</v>
      </c>
      <c r="R69" s="481">
        <f>+'Monthly Sources and Uses'!P8</f>
        <v>88129.2</v>
      </c>
      <c r="S69" s="481">
        <f>+'Monthly Sources and Uses'!Q8</f>
        <v>92901.79</v>
      </c>
      <c r="T69" s="481">
        <f>+'Monthly Sources and Uses'!R8</f>
        <v>12741.6</v>
      </c>
      <c r="U69" s="481">
        <f>+'Monthly Sources and Uses'!S8</f>
        <v>18493.8</v>
      </c>
      <c r="V69" s="481">
        <f>+'Monthly Sources and Uses'!T8</f>
        <v>92514.99</v>
      </c>
      <c r="W69" s="481">
        <f>+'Monthly Sources and Uses'!U8</f>
        <v>94398.41</v>
      </c>
      <c r="X69" s="481">
        <f>+'Monthly Sources and Uses'!V8</f>
        <v>94091.8</v>
      </c>
      <c r="Y69" s="481">
        <f>+'Monthly Sources and Uses'!W8</f>
        <v>91628</v>
      </c>
      <c r="Z69" s="481">
        <f>+'Monthly Sources and Uses'!X8</f>
        <v>95889</v>
      </c>
      <c r="AA69" s="481">
        <f>+'Monthly Sources and Uses'!Y8</f>
        <v>93791</v>
      </c>
      <c r="AB69" s="481">
        <f>+'Monthly Sources and Uses'!Z8</f>
        <v>93607.79</v>
      </c>
      <c r="AC69" s="481">
        <f>+'Monthly Sources and Uses'!AA8</f>
        <v>96917</v>
      </c>
      <c r="AD69" s="481">
        <f>+'Monthly Sources and Uses'!AB8</f>
        <v>86879.2</v>
      </c>
      <c r="AE69" s="481">
        <f>+'Monthly Sources and Uses'!AC8</f>
        <v>93491.79</v>
      </c>
      <c r="AF69" s="481">
        <f>+'Monthly Sources and Uses'!AD8</f>
        <v>91766</v>
      </c>
      <c r="AG69" s="481">
        <f>+'Monthly Sources and Uses'!AE8</f>
        <v>95673</v>
      </c>
      <c r="AH69" s="481">
        <f>+'Monthly Sources and Uses'!AF8</f>
        <v>91785.99</v>
      </c>
      <c r="AI69" s="481">
        <f>+'Monthly Sources and Uses'!AG8</f>
        <v>94699.8</v>
      </c>
      <c r="AJ69" s="481">
        <f>+'Monthly Sources and Uses'!AH8</f>
        <v>94206.39</v>
      </c>
      <c r="AK69" s="481">
        <f>+'Monthly Sources and Uses'!AI8</f>
        <v>91126</v>
      </c>
      <c r="AL69" s="481">
        <f>+'Monthly Sources and Uses'!AJ8</f>
        <v>95651.8</v>
      </c>
      <c r="AM69" s="481">
        <f>+'Monthly Sources and Uses'!AK8</f>
        <v>93144</v>
      </c>
      <c r="AN69" s="481">
        <f>+'Monthly Sources and Uses'!AL8</f>
        <v>93217</v>
      </c>
      <c r="AO69" s="481">
        <f>+'Monthly Sources and Uses'!AM8</f>
        <v>96269</v>
      </c>
      <c r="AP69" s="481">
        <f>+'Monthly Sources and Uses'!AN8</f>
        <v>90171.59</v>
      </c>
      <c r="AQ69" s="481">
        <f>+'Monthly Sources and Uses'!AO8</f>
        <v>93680.41</v>
      </c>
      <c r="AR69" s="481">
        <f>+'Monthly Sources and Uses'!AP8</f>
        <v>91702</v>
      </c>
      <c r="AS69" s="481">
        <f>+'Monthly Sources and Uses'!AQ8</f>
        <v>95887.79</v>
      </c>
      <c r="AT69" s="481">
        <f>+'Monthly Sources and Uses'!AR8</f>
        <v>91870</v>
      </c>
      <c r="AU69" s="481">
        <f>+'Monthly Sources and Uses'!AS8</f>
        <v>94746.41</v>
      </c>
      <c r="AV69" s="481">
        <f>+'Monthly Sources and Uses'!AT8</f>
        <v>95751.79</v>
      </c>
      <c r="AW69" s="481">
        <f>+'Monthly Sources and Uses'!AU8</f>
        <v>90946</v>
      </c>
      <c r="AX69" s="481">
        <f>+'Monthly Sources and Uses'!AV8</f>
        <v>95161.79</v>
      </c>
      <c r="AY69" s="481">
        <f>+'Monthly Sources and Uses'!AW8</f>
        <v>94052</v>
      </c>
      <c r="AZ69" s="481">
        <f>+'Monthly Sources and Uses'!AX8</f>
        <v>92337.8</v>
      </c>
      <c r="BA69" s="481">
        <f>+'Monthly Sources and Uses'!AY8</f>
        <v>94927.8</v>
      </c>
      <c r="BB69" s="481">
        <f>+'Monthly Sources and Uses'!AZ8</f>
        <v>86591.2</v>
      </c>
      <c r="BC69" s="481">
        <f>+'Monthly Sources and Uses'!BA8</f>
        <v>88295.8</v>
      </c>
      <c r="BD69" s="481">
        <f>+'Monthly Sources and Uses'!BB8</f>
        <v>78166.2</v>
      </c>
      <c r="BE69" s="481">
        <f>+'Monthly Sources and Uses'!BC8</f>
        <v>13286</v>
      </c>
      <c r="BF69" s="481">
        <f>+'Monthly Sources and Uses'!BD8</f>
        <v>83852</v>
      </c>
      <c r="BG69" s="481">
        <f>+'Monthly Sources and Uses'!BE8</f>
        <v>87121</v>
      </c>
      <c r="BH69" s="481">
        <f>+'Monthly Sources and Uses'!BF8</f>
        <v>88685.8</v>
      </c>
      <c r="BI69" s="481">
        <f>+'Monthly Sources and Uses'!BG8</f>
        <v>82782</v>
      </c>
      <c r="BJ69" s="481">
        <f>+'Monthly Sources and Uses'!BH8</f>
        <v>86671</v>
      </c>
      <c r="BK69" s="481">
        <f>+'Monthly Sources and Uses'!BI8</f>
        <v>86614</v>
      </c>
      <c r="BL69" s="481">
        <f>+'Monthly Sources and Uses'!BJ8</f>
        <v>86215.8</v>
      </c>
      <c r="BM69" s="481">
        <f>+'Monthly Sources and Uses'!BK8</f>
        <v>96101</v>
      </c>
      <c r="BN69" s="481">
        <f>+'Monthly Sources and Uses'!BL8</f>
        <v>87627.199999999997</v>
      </c>
      <c r="BO69" s="481">
        <f>+'Monthly Sources and Uses'!BM8</f>
        <v>88645.8</v>
      </c>
      <c r="BP69" s="481">
        <f>+'Monthly Sources and Uses'!BN8</f>
        <v>84274</v>
      </c>
      <c r="BQ69" s="481">
        <f>+'Monthly Sources and Uses'!BO8</f>
        <v>89229.8</v>
      </c>
      <c r="BR69" s="481">
        <f>+'Monthly Sources and Uses'!BP8</f>
        <v>86924</v>
      </c>
      <c r="BS69" s="481">
        <f>+'Monthly Sources and Uses'!BQ8</f>
        <v>91519.79</v>
      </c>
      <c r="BT69" s="481">
        <f>+'Monthly Sources and Uses'!BR8</f>
        <v>92035.8</v>
      </c>
      <c r="BU69" s="481">
        <f>+'Monthly Sources and Uses'!BS8</f>
        <v>86062</v>
      </c>
      <c r="BV69" s="481">
        <f>+'Monthly Sources and Uses'!BT8</f>
        <v>90168.39</v>
      </c>
      <c r="BW69" s="481">
        <f>+'Monthly Sources and Uses'!BU8</f>
        <v>93504</v>
      </c>
      <c r="BX69" s="481">
        <f>+'Monthly Sources and Uses'!BV8</f>
        <v>94117.79</v>
      </c>
      <c r="BY69" s="481">
        <f>+'Monthly Sources and Uses'!BW8</f>
        <v>99783</v>
      </c>
      <c r="BZ69" s="481">
        <f>+'Monthly Sources and Uses'!BX8</f>
        <v>91765.2</v>
      </c>
      <c r="CA69" s="481">
        <f>+'Monthly Sources and Uses'!BY8</f>
        <v>99951</v>
      </c>
      <c r="CB69" s="481">
        <f>+'Monthly Sources and Uses'!BZ8</f>
        <v>93824.99</v>
      </c>
      <c r="CC69" s="481">
        <f>+'Monthly Sources and Uses'!CA8</f>
        <v>94067.8</v>
      </c>
      <c r="CD69" s="481">
        <f>+'Monthly Sources and Uses'!CB8</f>
        <v>89994</v>
      </c>
      <c r="CE69" s="481">
        <f>+'Monthly Sources and Uses'!CC8</f>
        <v>97753</v>
      </c>
      <c r="CF69" s="481">
        <f>+'Monthly Sources and Uses'!CD8</f>
        <v>96935.8</v>
      </c>
      <c r="CG69" s="481">
        <f>+'Monthly Sources and Uses'!CE8</f>
        <v>92970</v>
      </c>
      <c r="CH69" s="481">
        <f>+'Monthly Sources and Uses'!CF8</f>
        <v>98675.8</v>
      </c>
      <c r="CI69" s="481">
        <f>+'Monthly Sources and Uses'!CG8</f>
        <v>98520</v>
      </c>
      <c r="CJ69" s="481">
        <f>+'Monthly Sources and Uses'!CH8</f>
        <v>100027.79</v>
      </c>
      <c r="CK69" s="481">
        <f>+'Monthly Sources and Uses'!CI8</f>
        <v>102791</v>
      </c>
      <c r="CL69" s="481">
        <f>+'Monthly Sources and Uses'!CJ8</f>
        <v>96280.6</v>
      </c>
      <c r="CM69" s="481">
        <f>+'Monthly Sources and Uses'!CK8</f>
        <v>102977</v>
      </c>
      <c r="CN69" s="481">
        <f>+'Monthly Sources and Uses'!CL8</f>
        <v>77670</v>
      </c>
      <c r="CO69" s="481">
        <f>+'Monthly Sources and Uses'!CM8</f>
        <v>36443</v>
      </c>
      <c r="CP69" s="481">
        <f>+'Monthly Sources and Uses'!CN8</f>
        <v>93560</v>
      </c>
      <c r="CQ69" s="481">
        <f>+'Monthly Sources and Uses'!CO8</f>
        <v>97681</v>
      </c>
      <c r="CR69" s="481">
        <f>+'Monthly Sources and Uses'!CP8</f>
        <v>97791.79</v>
      </c>
      <c r="CS69" s="481">
        <f>+'Monthly Sources and Uses'!CQ8</f>
        <v>94764</v>
      </c>
      <c r="CT69" s="481">
        <f>+'Monthly Sources and Uses'!CR8</f>
        <v>99737.8</v>
      </c>
      <c r="CU69" s="481">
        <f>+'Monthly Sources and Uses'!CS8</f>
        <v>98706</v>
      </c>
      <c r="CV69" s="481">
        <f>+'Monthly Sources and Uses'!CT8</f>
        <v>99913.8</v>
      </c>
      <c r="CW69" s="481">
        <f>+'Monthly Sources and Uses'!CU8</f>
        <v>102271</v>
      </c>
      <c r="CX69" s="481">
        <f>+'Monthly Sources and Uses'!CV8</f>
        <v>92438.2</v>
      </c>
      <c r="CY69" s="481">
        <f>+'Monthly Sources and Uses'!CW8</f>
        <v>102611.79</v>
      </c>
      <c r="CZ69" s="481">
        <f>+'Monthly Sources and Uses'!CX8</f>
        <v>96419</v>
      </c>
      <c r="DA69" s="481">
        <f>+'Monthly Sources and Uses'!CY8</f>
        <v>98533.79</v>
      </c>
      <c r="DB69" s="481">
        <f>+'Monthly Sources and Uses'!CZ8</f>
        <v>94556</v>
      </c>
      <c r="DC69" s="481">
        <f>+'Monthly Sources and Uses'!DA8</f>
        <v>96963.8</v>
      </c>
      <c r="DD69" s="481">
        <f>+'Monthly Sources and Uses'!DB8</f>
        <v>98325</v>
      </c>
      <c r="DE69" s="481">
        <f>+'Monthly Sources and Uses'!DC8</f>
        <v>94338</v>
      </c>
      <c r="DF69" s="481">
        <f>+'Monthly Sources and Uses'!DD8</f>
        <v>99855.8</v>
      </c>
      <c r="DG69" s="481">
        <f>+'Monthly Sources and Uses'!DE8</f>
        <v>99014.99</v>
      </c>
      <c r="DH69" s="481">
        <f>+'Monthly Sources and Uses'!DF8</f>
        <v>99293</v>
      </c>
      <c r="DI69" s="481">
        <f>+'Monthly Sources and Uses'!DG8</f>
        <v>102249</v>
      </c>
      <c r="DJ69" s="481">
        <f>+'Monthly Sources and Uses'!DH8</f>
        <v>92558.2</v>
      </c>
      <c r="DK69" s="481">
        <f>+'Monthly Sources and Uses'!DI8</f>
        <v>102273.8</v>
      </c>
      <c r="DL69" s="481">
        <f>+'Monthly Sources and Uses'!DJ8</f>
        <v>96557</v>
      </c>
      <c r="DM69" s="481">
        <f>+'Monthly Sources and Uses'!DK8</f>
        <v>96869.79</v>
      </c>
      <c r="DN69" s="481">
        <f>+'Monthly Sources and Uses'!DL8</f>
        <v>93152</v>
      </c>
      <c r="DO69" s="481">
        <f>+'Monthly Sources and Uses'!DM8</f>
        <v>98345.8</v>
      </c>
      <c r="DP69" s="481">
        <f>+'Monthly Sources and Uses'!DN8</f>
        <v>98090.39</v>
      </c>
      <c r="DQ69" s="481">
        <f>+'Monthly Sources and Uses'!DO8</f>
        <v>92252</v>
      </c>
      <c r="DR69" s="481">
        <f>+'Monthly Sources and Uses'!DP8</f>
        <v>99375.79</v>
      </c>
      <c r="DS69" s="481">
        <f>+'Monthly Sources and Uses'!DQ8</f>
        <v>99116</v>
      </c>
      <c r="DT69" s="481">
        <f>+'Monthly Sources and Uses'!DR8</f>
        <v>99419</v>
      </c>
      <c r="DU69" s="481">
        <f>+'Monthly Sources and Uses'!DS8</f>
        <v>102125.8</v>
      </c>
      <c r="DV69" s="481">
        <f>+'Monthly Sources and Uses'!DT8</f>
        <v>92401.2</v>
      </c>
      <c r="DW69" s="481">
        <f>+'Monthly Sources and Uses'!DU8</f>
        <v>102003</v>
      </c>
      <c r="DX69" s="481">
        <f>+'Monthly Sources and Uses'!DV8</f>
        <v>45271.6</v>
      </c>
      <c r="DY69" s="481">
        <f>+'Monthly Sources and Uses'!DW8</f>
        <v>0</v>
      </c>
      <c r="DZ69" s="481">
        <f>+'Monthly Sources and Uses'!DX8</f>
        <v>86411.199999999997</v>
      </c>
      <c r="EA69" s="481">
        <f>+'Monthly Sources and Uses'!DY8</f>
        <v>97717.79</v>
      </c>
      <c r="EB69" s="481">
        <f>+'Monthly Sources and Uses'!DZ8</f>
        <v>97701.8</v>
      </c>
      <c r="EC69" s="481">
        <f>+'Monthly Sources and Uses'!EA8</f>
        <v>93052</v>
      </c>
      <c r="ED69" s="481">
        <f>+'Monthly Sources and Uses'!EB8</f>
        <v>97673.79</v>
      </c>
      <c r="EE69" s="481">
        <f>+'Monthly Sources and Uses'!EC8</f>
        <v>97504</v>
      </c>
      <c r="EF69" s="481">
        <f>+'Monthly Sources and Uses'!ED8</f>
        <v>98537.8</v>
      </c>
      <c r="EG69" s="481">
        <f>+'Monthly Sources and Uses'!EE8</f>
        <v>102041</v>
      </c>
      <c r="EH69" s="481">
        <f>+'Monthly Sources and Uses'!EF8</f>
        <v>95737.600000000006</v>
      </c>
      <c r="EI69" s="481">
        <f>+'Monthly Sources and Uses'!EG8</f>
        <v>102105.8</v>
      </c>
      <c r="EJ69" s="481">
        <f>+'Monthly Sources and Uses'!EH8</f>
        <v>96786</v>
      </c>
      <c r="EK69" s="481">
        <f>+'Monthly Sources and Uses'!EI8</f>
        <v>95537.8</v>
      </c>
      <c r="EL69" s="481">
        <f>+'Monthly Sources and Uses'!EJ8</f>
        <v>92776</v>
      </c>
      <c r="EM69" s="481">
        <f>+'Monthly Sources and Uses'!EK8</f>
        <v>97803</v>
      </c>
      <c r="EN69" s="481">
        <f>+'Monthly Sources and Uses'!EL8</f>
        <v>97723.8</v>
      </c>
      <c r="EO69" s="481">
        <f>+'Monthly Sources and Uses'!EM8</f>
        <v>94088</v>
      </c>
      <c r="EP69" s="481">
        <f>+'Monthly Sources and Uses'!EN8</f>
        <v>98549</v>
      </c>
      <c r="EQ69" s="481">
        <f>+'Monthly Sources and Uses'!EO8</f>
        <v>97945</v>
      </c>
      <c r="ER69" s="481">
        <f>+'Monthly Sources and Uses'!EP8</f>
        <v>99707.79</v>
      </c>
      <c r="ES69" s="481">
        <f>+'Monthly Sources and Uses'!EQ8</f>
        <v>101271.79</v>
      </c>
      <c r="ET69" s="481">
        <f>+'Monthly Sources and Uses'!ER8</f>
        <v>91773.2</v>
      </c>
      <c r="EU69" s="481">
        <f>+'Monthly Sources and Uses'!ES8</f>
        <v>101663</v>
      </c>
      <c r="EV69" s="481">
        <f>+'Monthly Sources and Uses'!ET8</f>
        <v>93662</v>
      </c>
      <c r="EW69" s="481">
        <f>+'Monthly Sources and Uses'!EU8</f>
        <v>96395</v>
      </c>
      <c r="EX69" s="481">
        <f>+'Monthly Sources and Uses'!EV8</f>
        <v>91044</v>
      </c>
      <c r="EY69" s="481">
        <f>+'Monthly Sources and Uses'!EW8</f>
        <v>96637</v>
      </c>
      <c r="EZ69" s="481">
        <f>+'Monthly Sources and Uses'!EX8</f>
        <v>97813.8</v>
      </c>
      <c r="FA69" s="481">
        <f>+'Monthly Sources and Uses'!EY8</f>
        <v>92858</v>
      </c>
      <c r="FB69" s="481">
        <f>+'Monthly Sources and Uses'!EZ8</f>
        <v>97133.8</v>
      </c>
      <c r="FC69" s="481">
        <f>+'Monthly Sources and Uses'!FA8</f>
        <v>96786</v>
      </c>
      <c r="FD69" s="481">
        <f>+'Monthly Sources and Uses'!FB8</f>
        <v>97085.79</v>
      </c>
      <c r="FE69" s="481">
        <f>+'Monthly Sources and Uses'!FC8</f>
        <v>98829.79</v>
      </c>
      <c r="FF69" s="481">
        <f>+'Monthly Sources and Uses'!FD8</f>
        <v>89481.2</v>
      </c>
      <c r="FG69" s="481">
        <f>+'Monthly Sources and Uses'!FE8</f>
        <v>98967</v>
      </c>
      <c r="FH69" s="481">
        <f>+'Monthly Sources and Uses'!FF8</f>
        <v>9109.2000000000007</v>
      </c>
      <c r="FI69" s="481">
        <f>+'Monthly Sources and Uses'!FG8</f>
        <v>90166</v>
      </c>
      <c r="FJ69" s="481">
        <f>+'Monthly Sources and Uses'!FH8</f>
        <v>88180.99</v>
      </c>
      <c r="FK69" s="481">
        <f>+'Monthly Sources and Uses'!FI8</f>
        <v>95908.41</v>
      </c>
      <c r="FL69" s="481">
        <f>+'Monthly Sources and Uses'!FJ8</f>
        <v>96405</v>
      </c>
      <c r="FM69" s="481">
        <f>+'Monthly Sources and Uses'!FK8</f>
        <v>90726</v>
      </c>
      <c r="FN69" s="481">
        <f>+'Monthly Sources and Uses'!FL8</f>
        <v>97257.8</v>
      </c>
      <c r="FO69" s="481">
        <f>+'Monthly Sources and Uses'!FM8</f>
        <v>94712.99</v>
      </c>
      <c r="FP69" s="481">
        <f>+'Monthly Sources and Uses'!FN8</f>
        <v>95647</v>
      </c>
      <c r="FQ69" s="481">
        <f>+'Monthly Sources and Uses'!FO8</f>
        <v>98167</v>
      </c>
      <c r="FR69" s="481">
        <f>+'Monthly Sources and Uses'!FP8</f>
        <v>88903.2</v>
      </c>
      <c r="FS69" s="481">
        <f>+'Monthly Sources and Uses'!FQ8</f>
        <v>98477.79</v>
      </c>
      <c r="FT69" s="481">
        <f>+'Monthly Sources and Uses'!FR8</f>
        <v>90175</v>
      </c>
      <c r="FU69" s="481">
        <f>+'Monthly Sources and Uses'!FS8</f>
        <v>91401</v>
      </c>
      <c r="FV69" s="481">
        <f>+'Monthly Sources and Uses'!FT8</f>
        <v>87108</v>
      </c>
      <c r="FW69" s="481">
        <f>+'Monthly Sources and Uses'!FU8</f>
        <v>96035.8</v>
      </c>
      <c r="FX69" s="481">
        <f>+'Monthly Sources and Uses'!FV8</f>
        <v>94565.79</v>
      </c>
      <c r="FY69" s="481">
        <f>+'Monthly Sources and Uses'!FW8</f>
        <v>89591</v>
      </c>
      <c r="FZ69" s="481">
        <f>+'Monthly Sources and Uses'!FX8</f>
        <v>96194.41</v>
      </c>
      <c r="GA69" s="481">
        <f>+'Monthly Sources and Uses'!FY8</f>
        <v>93562</v>
      </c>
      <c r="GB69" s="481">
        <f>+'Monthly Sources and Uses'!FZ8</f>
        <v>95803</v>
      </c>
    </row>
    <row r="70" spans="1:184">
      <c r="B70" s="486"/>
      <c r="C70" s="475" t="s">
        <v>7</v>
      </c>
      <c r="D70" s="478" t="s">
        <v>36</v>
      </c>
      <c r="E70" s="481">
        <f>+'Monthly Sources and Uses'!C9</f>
        <v>152538</v>
      </c>
      <c r="F70" s="481">
        <f>+'Monthly Sources and Uses'!D9</f>
        <v>138122.59</v>
      </c>
      <c r="G70" s="481">
        <f>+'Monthly Sources and Uses'!E9</f>
        <v>146133</v>
      </c>
      <c r="H70" s="481">
        <f>+'Monthly Sources and Uses'!F9</f>
        <v>142313.98000000001</v>
      </c>
      <c r="I70" s="481">
        <f>+'Monthly Sources and Uses'!G9</f>
        <v>149121</v>
      </c>
      <c r="J70" s="481">
        <f>+'Monthly Sources and Uses'!H9</f>
        <v>141569</v>
      </c>
      <c r="K70" s="481">
        <f>+'Monthly Sources and Uses'!I9</f>
        <v>148302</v>
      </c>
      <c r="L70" s="481">
        <f>+'Monthly Sources and Uses'!J9</f>
        <v>148800</v>
      </c>
      <c r="M70" s="481">
        <f>+'Monthly Sources and Uses'!K9</f>
        <v>140181.98000000001</v>
      </c>
      <c r="N70" s="481">
        <f>+'Monthly Sources and Uses'!L9</f>
        <v>149054</v>
      </c>
      <c r="O70" s="481">
        <f>+'Monthly Sources and Uses'!M9</f>
        <v>143436</v>
      </c>
      <c r="P70" s="481">
        <f>+'Monthly Sources and Uses'!N9</f>
        <v>149262</v>
      </c>
      <c r="Q70" s="481">
        <f>+'Monthly Sources and Uses'!O9</f>
        <v>154857</v>
      </c>
      <c r="R70" s="481">
        <f>+'Monthly Sources and Uses'!P9</f>
        <v>139950.59</v>
      </c>
      <c r="S70" s="481">
        <f>+'Monthly Sources and Uses'!Q9</f>
        <v>66662.8</v>
      </c>
      <c r="T70" s="481">
        <f>+'Monthly Sources and Uses'!R9</f>
        <v>109660</v>
      </c>
      <c r="U70" s="481">
        <f>+'Monthly Sources and Uses'!S9</f>
        <v>148965</v>
      </c>
      <c r="V70" s="481">
        <f>+'Monthly Sources and Uses'!T9</f>
        <v>142855.98000000001</v>
      </c>
      <c r="W70" s="481">
        <f>+'Monthly Sources and Uses'!U9</f>
        <v>149001</v>
      </c>
      <c r="X70" s="481">
        <f>+'Monthly Sources and Uses'!V9</f>
        <v>149289</v>
      </c>
      <c r="Y70" s="481">
        <f>+'Monthly Sources and Uses'!W9</f>
        <v>140390.98000000001</v>
      </c>
      <c r="Z70" s="481">
        <f>+'Monthly Sources and Uses'!X9</f>
        <v>146173</v>
      </c>
      <c r="AA70" s="481">
        <f>+'Monthly Sources and Uses'!Y9</f>
        <v>142241</v>
      </c>
      <c r="AB70" s="481">
        <f>+'Monthly Sources and Uses'!Z9</f>
        <v>148129</v>
      </c>
      <c r="AC70" s="481">
        <f>+'Monthly Sources and Uses'!AA9</f>
        <v>149286</v>
      </c>
      <c r="AD70" s="481">
        <f>+'Monthly Sources and Uses'!AB9</f>
        <v>135961.59</v>
      </c>
      <c r="AE70" s="481">
        <f>+'Monthly Sources and Uses'!AC9</f>
        <v>145482</v>
      </c>
      <c r="AF70" s="481">
        <f>+'Monthly Sources and Uses'!AD9</f>
        <v>139316</v>
      </c>
      <c r="AG70" s="481">
        <f>+'Monthly Sources and Uses'!AE9</f>
        <v>145057</v>
      </c>
      <c r="AH70" s="481">
        <f>+'Monthly Sources and Uses'!AF9</f>
        <v>142451.98000000001</v>
      </c>
      <c r="AI70" s="481">
        <f>+'Monthly Sources and Uses'!AG9</f>
        <v>148065</v>
      </c>
      <c r="AJ70" s="481">
        <f>+'Monthly Sources and Uses'!AH9</f>
        <v>148232</v>
      </c>
      <c r="AK70" s="481">
        <f>+'Monthly Sources and Uses'!AI9</f>
        <v>138489</v>
      </c>
      <c r="AL70" s="481">
        <f>+'Monthly Sources and Uses'!AJ9</f>
        <v>144747</v>
      </c>
      <c r="AM70" s="481">
        <f>+'Monthly Sources and Uses'!AK9</f>
        <v>141264.98000000001</v>
      </c>
      <c r="AN70" s="481">
        <f>+'Monthly Sources and Uses'!AL9</f>
        <v>143517</v>
      </c>
      <c r="AO70" s="481">
        <f>+'Monthly Sources and Uses'!AM9</f>
        <v>147506</v>
      </c>
      <c r="AP70" s="481">
        <f>+'Monthly Sources and Uses'!AN9</f>
        <v>140410.28</v>
      </c>
      <c r="AQ70" s="481">
        <f>+'Monthly Sources and Uses'!AO9</f>
        <v>19020</v>
      </c>
      <c r="AR70" s="481">
        <f>+'Monthly Sources and Uses'!AP9</f>
        <v>13716.1</v>
      </c>
      <c r="AS70" s="481">
        <f>+'Monthly Sources and Uses'!AQ9</f>
        <v>145169</v>
      </c>
      <c r="AT70" s="481">
        <f>+'Monthly Sources and Uses'!AR9</f>
        <v>141831</v>
      </c>
      <c r="AU70" s="481">
        <f>+'Monthly Sources and Uses'!AS9</f>
        <v>147810</v>
      </c>
      <c r="AV70" s="481">
        <f>+'Monthly Sources and Uses'!AT9</f>
        <v>149536</v>
      </c>
      <c r="AW70" s="481">
        <f>+'Monthly Sources and Uses'!AU9</f>
        <v>138768</v>
      </c>
      <c r="AX70" s="481">
        <f>+'Monthly Sources and Uses'!AV9</f>
        <v>144538</v>
      </c>
      <c r="AY70" s="481">
        <f>+'Monthly Sources and Uses'!AW9</f>
        <v>140196</v>
      </c>
      <c r="AZ70" s="481">
        <f>+'Monthly Sources and Uses'!AX9</f>
        <v>142406</v>
      </c>
      <c r="BA70" s="481">
        <f>+'Monthly Sources and Uses'!AY9</f>
        <v>148868</v>
      </c>
      <c r="BB70" s="481">
        <f>+'Monthly Sources and Uses'!AZ9</f>
        <v>136045.59</v>
      </c>
      <c r="BC70" s="481">
        <f>+'Monthly Sources and Uses'!BA9</f>
        <v>144489</v>
      </c>
      <c r="BD70" s="481">
        <f>+'Monthly Sources and Uses'!BB9</f>
        <v>137208</v>
      </c>
      <c r="BE70" s="481">
        <f>+'Monthly Sources and Uses'!BC9</f>
        <v>145418</v>
      </c>
      <c r="BF70" s="481">
        <f>+'Monthly Sources and Uses'!BD9</f>
        <v>142056</v>
      </c>
      <c r="BG70" s="481">
        <f>+'Monthly Sources and Uses'!BE9</f>
        <v>147348</v>
      </c>
      <c r="BH70" s="481">
        <f>+'Monthly Sources and Uses'!BF9</f>
        <v>148913</v>
      </c>
      <c r="BI70" s="481">
        <f>+'Monthly Sources and Uses'!BG9</f>
        <v>137830</v>
      </c>
      <c r="BJ70" s="481">
        <f>+'Monthly Sources and Uses'!BH9</f>
        <v>144252</v>
      </c>
      <c r="BK70" s="481">
        <f>+'Monthly Sources and Uses'!BI9</f>
        <v>139470</v>
      </c>
      <c r="BL70" s="481">
        <f>+'Monthly Sources and Uses'!BJ9</f>
        <v>143187</v>
      </c>
      <c r="BM70" s="481">
        <f>+'Monthly Sources and Uses'!BK9</f>
        <v>149918</v>
      </c>
      <c r="BN70" s="481">
        <f>+'Monthly Sources and Uses'!BL9</f>
        <v>137608.59</v>
      </c>
      <c r="BO70" s="481">
        <f>+'Monthly Sources and Uses'!BM9</f>
        <v>74738.2</v>
      </c>
      <c r="BP70" s="481">
        <f>+'Monthly Sources and Uses'!BN9</f>
        <v>111811</v>
      </c>
      <c r="BQ70" s="481">
        <f>+'Monthly Sources and Uses'!BO9</f>
        <v>147186</v>
      </c>
      <c r="BR70" s="481">
        <f>+'Monthly Sources and Uses'!BP9</f>
        <v>143583</v>
      </c>
      <c r="BS70" s="481">
        <f>+'Monthly Sources and Uses'!BQ9</f>
        <v>151224</v>
      </c>
      <c r="BT70" s="481">
        <f>+'Monthly Sources and Uses'!BR9</f>
        <v>151989</v>
      </c>
      <c r="BU70" s="481">
        <f>+'Monthly Sources and Uses'!BS9</f>
        <v>141441</v>
      </c>
      <c r="BV70" s="481">
        <f>+'Monthly Sources and Uses'!BT9</f>
        <v>150240</v>
      </c>
      <c r="BW70" s="481">
        <f>+'Monthly Sources and Uses'!BU9</f>
        <v>147562</v>
      </c>
      <c r="BX70" s="481">
        <f>+'Monthly Sources and Uses'!BV9</f>
        <v>153362</v>
      </c>
      <c r="BY70" s="481">
        <f>+'Monthly Sources and Uses'!BW9</f>
        <v>158273</v>
      </c>
      <c r="BZ70" s="481">
        <f>+'Monthly Sources and Uses'!BX9</f>
        <v>143981.59</v>
      </c>
      <c r="CA70" s="481">
        <f>+'Monthly Sources and Uses'!BY9</f>
        <v>154821</v>
      </c>
      <c r="CB70" s="481">
        <f>+'Monthly Sources and Uses'!BZ9</f>
        <v>148940.98000000001</v>
      </c>
      <c r="CC70" s="481">
        <f>+'Monthly Sources and Uses'!CA9</f>
        <v>154159</v>
      </c>
      <c r="CD70" s="481">
        <f>+'Monthly Sources and Uses'!CB9</f>
        <v>146928</v>
      </c>
      <c r="CE70" s="481">
        <f>+'Monthly Sources and Uses'!CC9</f>
        <v>157731</v>
      </c>
      <c r="CF70" s="481">
        <f>+'Monthly Sources and Uses'!CD9</f>
        <v>158388</v>
      </c>
      <c r="CG70" s="481">
        <f>+'Monthly Sources and Uses'!CE9</f>
        <v>151511.98000000001</v>
      </c>
      <c r="CH70" s="481">
        <f>+'Monthly Sources and Uses'!CF9</f>
        <v>157219</v>
      </c>
      <c r="CI70" s="481">
        <f>+'Monthly Sources and Uses'!CG9</f>
        <v>156216</v>
      </c>
      <c r="CJ70" s="481">
        <f>+'Monthly Sources and Uses'!CH9</f>
        <v>162117</v>
      </c>
      <c r="CK70" s="481">
        <f>+'Monthly Sources and Uses'!CI9</f>
        <v>163875</v>
      </c>
      <c r="CL70" s="481">
        <f>+'Monthly Sources and Uses'!CJ9</f>
        <v>153341.29999999999</v>
      </c>
      <c r="CM70" s="481">
        <f>+'Monthly Sources and Uses'!CK9</f>
        <v>142719</v>
      </c>
      <c r="CN70" s="481">
        <f>+'Monthly Sources and Uses'!CL9</f>
        <v>66659</v>
      </c>
      <c r="CO70" s="481">
        <f>+'Monthly Sources and Uses'!CM9</f>
        <v>157128</v>
      </c>
      <c r="CP70" s="481">
        <f>+'Monthly Sources and Uses'!CN9</f>
        <v>153275.98000000001</v>
      </c>
      <c r="CQ70" s="481">
        <f>+'Monthly Sources and Uses'!CO9</f>
        <v>159216</v>
      </c>
      <c r="CR70" s="481">
        <f>+'Monthly Sources and Uses'!CP9</f>
        <v>159657</v>
      </c>
      <c r="CS70" s="481">
        <f>+'Monthly Sources and Uses'!CQ9</f>
        <v>152256</v>
      </c>
      <c r="CT70" s="481">
        <f>+'Monthly Sources and Uses'!CR9</f>
        <v>159237</v>
      </c>
      <c r="CU70" s="481">
        <f>+'Monthly Sources and Uses'!CS9</f>
        <v>156215.98000000001</v>
      </c>
      <c r="CV70" s="481">
        <f>+'Monthly Sources and Uses'!CT9</f>
        <v>162978</v>
      </c>
      <c r="CW70" s="481">
        <f>+'Monthly Sources and Uses'!CU9</f>
        <v>162957</v>
      </c>
      <c r="CX70" s="481">
        <f>+'Monthly Sources and Uses'!CV9</f>
        <v>147836.59</v>
      </c>
      <c r="CY70" s="481">
        <f>+'Monthly Sources and Uses'!CW9</f>
        <v>162831</v>
      </c>
      <c r="CZ70" s="481">
        <f>+'Monthly Sources and Uses'!CX9</f>
        <v>152908</v>
      </c>
      <c r="DA70" s="481">
        <f>+'Monthly Sources and Uses'!CY9</f>
        <v>156991</v>
      </c>
      <c r="DB70" s="481">
        <f>+'Monthly Sources and Uses'!CZ9</f>
        <v>153714</v>
      </c>
      <c r="DC70" s="481">
        <f>+'Monthly Sources and Uses'!DA9</f>
        <v>159661</v>
      </c>
      <c r="DD70" s="481">
        <f>+'Monthly Sources and Uses'!DB9</f>
        <v>161187</v>
      </c>
      <c r="DE70" s="481">
        <f>+'Monthly Sources and Uses'!DC9</f>
        <v>150802</v>
      </c>
      <c r="DF70" s="481">
        <f>+'Monthly Sources and Uses'!DD9</f>
        <v>158868</v>
      </c>
      <c r="DG70" s="481">
        <f>+'Monthly Sources and Uses'!DE9</f>
        <v>156820.98000000001</v>
      </c>
      <c r="DH70" s="481">
        <f>+'Monthly Sources and Uses'!DF9</f>
        <v>160944</v>
      </c>
      <c r="DI70" s="481">
        <f>+'Monthly Sources and Uses'!DG9</f>
        <v>162813</v>
      </c>
      <c r="DJ70" s="481">
        <f>+'Monthly Sources and Uses'!DH9</f>
        <v>147223.59</v>
      </c>
      <c r="DK70" s="481">
        <f>+'Monthly Sources and Uses'!DI9</f>
        <v>162702</v>
      </c>
      <c r="DL70" s="481">
        <f>+'Monthly Sources and Uses'!DJ9</f>
        <v>45417</v>
      </c>
      <c r="DM70" s="481">
        <f>+'Monthly Sources and Uses'!DK9</f>
        <v>155714</v>
      </c>
      <c r="DN70" s="481">
        <f>+'Monthly Sources and Uses'!DL9</f>
        <v>152828</v>
      </c>
      <c r="DO70" s="481">
        <f>+'Monthly Sources and Uses'!DM9</f>
        <v>159489</v>
      </c>
      <c r="DP70" s="481">
        <f>+'Monthly Sources and Uses'!DN9</f>
        <v>161700</v>
      </c>
      <c r="DQ70" s="481">
        <f>+'Monthly Sources and Uses'!DO9</f>
        <v>150555</v>
      </c>
      <c r="DR70" s="481">
        <f>+'Monthly Sources and Uses'!DP9</f>
        <v>159213</v>
      </c>
      <c r="DS70" s="481">
        <f>+'Monthly Sources and Uses'!DQ9</f>
        <v>156811</v>
      </c>
      <c r="DT70" s="481">
        <f>+'Monthly Sources and Uses'!DR9</f>
        <v>160590</v>
      </c>
      <c r="DU70" s="481">
        <f>+'Monthly Sources and Uses'!DS9</f>
        <v>162084</v>
      </c>
      <c r="DV70" s="481">
        <f>+'Monthly Sources and Uses'!DT9</f>
        <v>146740</v>
      </c>
      <c r="DW70" s="481">
        <f>+'Monthly Sources and Uses'!DU9</f>
        <v>161669</v>
      </c>
      <c r="DX70" s="481">
        <f>+'Monthly Sources and Uses'!DV9</f>
        <v>152242</v>
      </c>
      <c r="DY70" s="481">
        <f>+'Monthly Sources and Uses'!DW9</f>
        <v>155316</v>
      </c>
      <c r="DZ70" s="481">
        <f>+'Monthly Sources and Uses'!DX9</f>
        <v>150978</v>
      </c>
      <c r="EA70" s="481">
        <f>+'Monthly Sources and Uses'!DY9</f>
        <v>159657</v>
      </c>
      <c r="EB70" s="481">
        <f>+'Monthly Sources and Uses'!DZ9</f>
        <v>160317</v>
      </c>
      <c r="EC70" s="481">
        <f>+'Monthly Sources and Uses'!EA9</f>
        <v>150804</v>
      </c>
      <c r="ED70" s="481">
        <f>+'Monthly Sources and Uses'!EB9</f>
        <v>157559</v>
      </c>
      <c r="EE70" s="481">
        <f>+'Monthly Sources and Uses'!EC9</f>
        <v>155480</v>
      </c>
      <c r="EF70" s="481">
        <f>+'Monthly Sources and Uses'!ED9</f>
        <v>160175</v>
      </c>
      <c r="EG70" s="481">
        <f>+'Monthly Sources and Uses'!EE9</f>
        <v>162447</v>
      </c>
      <c r="EH70" s="481">
        <f>+'Monthly Sources and Uses'!EF9</f>
        <v>151970.29999999999</v>
      </c>
      <c r="EI70" s="481">
        <f>+'Monthly Sources and Uses'!EG9</f>
        <v>5346</v>
      </c>
      <c r="EJ70" s="481">
        <f>+'Monthly Sources and Uses'!EH9</f>
        <v>30244.2</v>
      </c>
      <c r="EK70" s="481">
        <f>+'Monthly Sources and Uses'!EI9</f>
        <v>155204</v>
      </c>
      <c r="EL70" s="481">
        <f>+'Monthly Sources and Uses'!EJ9</f>
        <v>151314</v>
      </c>
      <c r="EM70" s="481">
        <f>+'Monthly Sources and Uses'!EK9</f>
        <v>159981</v>
      </c>
      <c r="EN70" s="481">
        <f>+'Monthly Sources and Uses'!EL9</f>
        <v>160290</v>
      </c>
      <c r="EO70" s="481">
        <f>+'Monthly Sources and Uses'!EM9</f>
        <v>151280.98000000001</v>
      </c>
      <c r="EP70" s="481">
        <f>+'Monthly Sources and Uses'!EN9</f>
        <v>157497</v>
      </c>
      <c r="EQ70" s="481">
        <f>+'Monthly Sources and Uses'!EO9</f>
        <v>155487</v>
      </c>
      <c r="ER70" s="481">
        <f>+'Monthly Sources and Uses'!EP9</f>
        <v>160791</v>
      </c>
      <c r="ES70" s="481">
        <f>+'Monthly Sources and Uses'!EQ9</f>
        <v>161859</v>
      </c>
      <c r="ET70" s="481">
        <f>+'Monthly Sources and Uses'!ER9</f>
        <v>146249</v>
      </c>
      <c r="EU70" s="481">
        <f>+'Monthly Sources and Uses'!ES9</f>
        <v>159299</v>
      </c>
      <c r="EV70" s="481">
        <f>+'Monthly Sources and Uses'!ET9</f>
        <v>149029</v>
      </c>
      <c r="EW70" s="481">
        <f>+'Monthly Sources and Uses'!EU9</f>
        <v>154686</v>
      </c>
      <c r="EX70" s="481">
        <f>+'Monthly Sources and Uses'!EV9</f>
        <v>150214.98000000001</v>
      </c>
      <c r="EY70" s="481">
        <f>+'Monthly Sources and Uses'!EW9</f>
        <v>158901</v>
      </c>
      <c r="EZ70" s="481">
        <f>+'Monthly Sources and Uses'!EX9</f>
        <v>159822</v>
      </c>
      <c r="FA70" s="481">
        <f>+'Monthly Sources and Uses'!EY9</f>
        <v>149008.98000000001</v>
      </c>
      <c r="FB70" s="481">
        <f>+'Monthly Sources and Uses'!EZ9</f>
        <v>156047</v>
      </c>
      <c r="FC70" s="481">
        <f>+'Monthly Sources and Uses'!FA9</f>
        <v>155376</v>
      </c>
      <c r="FD70" s="481">
        <f>+'Monthly Sources and Uses'!FB9</f>
        <v>159459</v>
      </c>
      <c r="FE70" s="481">
        <f>+'Monthly Sources and Uses'!FC9</f>
        <v>158402</v>
      </c>
      <c r="FF70" s="481">
        <f>+'Monthly Sources and Uses'!FD9</f>
        <v>143433.59</v>
      </c>
      <c r="FG70" s="481">
        <f>+'Monthly Sources and Uses'!FE9</f>
        <v>65728</v>
      </c>
      <c r="FH70" s="481">
        <f>+'Monthly Sources and Uses'!FF9</f>
        <v>132577</v>
      </c>
      <c r="FI70" s="481">
        <f>+'Monthly Sources and Uses'!FG9</f>
        <v>152115</v>
      </c>
      <c r="FJ70" s="481">
        <f>+'Monthly Sources and Uses'!FH9</f>
        <v>148548.98000000001</v>
      </c>
      <c r="FK70" s="481">
        <f>+'Monthly Sources and Uses'!FI9</f>
        <v>156999</v>
      </c>
      <c r="FL70" s="481">
        <f>+'Monthly Sources and Uses'!FJ9</f>
        <v>157743</v>
      </c>
      <c r="FM70" s="481">
        <f>+'Monthly Sources and Uses'!FK9</f>
        <v>147432</v>
      </c>
      <c r="FN70" s="481">
        <f>+'Monthly Sources and Uses'!FL9</f>
        <v>154772</v>
      </c>
      <c r="FO70" s="481">
        <f>+'Monthly Sources and Uses'!FM9</f>
        <v>151883.98000000001</v>
      </c>
      <c r="FP70" s="481">
        <f>+'Monthly Sources and Uses'!FN9</f>
        <v>158283</v>
      </c>
      <c r="FQ70" s="481">
        <f>+'Monthly Sources and Uses'!FO9</f>
        <v>157075</v>
      </c>
      <c r="FR70" s="481">
        <f>+'Monthly Sources and Uses'!FP9</f>
        <v>142514.59</v>
      </c>
      <c r="FS70" s="481">
        <f>+'Monthly Sources and Uses'!FQ9</f>
        <v>154556</v>
      </c>
      <c r="FT70" s="481">
        <f>+'Monthly Sources and Uses'!FR9</f>
        <v>147690</v>
      </c>
      <c r="FU70" s="481">
        <f>+'Monthly Sources and Uses'!FS9</f>
        <v>151794</v>
      </c>
      <c r="FV70" s="481">
        <f>+'Monthly Sources and Uses'!FT9</f>
        <v>148398</v>
      </c>
      <c r="FW70" s="481">
        <f>+'Monthly Sources and Uses'!FU9</f>
        <v>156720</v>
      </c>
      <c r="FX70" s="481">
        <f>+'Monthly Sources and Uses'!FV9</f>
        <v>155375</v>
      </c>
      <c r="FY70" s="481">
        <f>+'Monthly Sources and Uses'!FW9</f>
        <v>147066</v>
      </c>
      <c r="FZ70" s="481">
        <f>+'Monthly Sources and Uses'!FX9</f>
        <v>151822</v>
      </c>
      <c r="GA70" s="481">
        <f>+'Monthly Sources and Uses'!FY9</f>
        <v>151162.98000000001</v>
      </c>
      <c r="GB70" s="481">
        <f>+'Monthly Sources and Uses'!FZ9</f>
        <v>158079</v>
      </c>
    </row>
    <row r="71" spans="1:184">
      <c r="B71" s="486"/>
      <c r="C71" s="475" t="s">
        <v>8</v>
      </c>
      <c r="D71" s="478" t="s">
        <v>36</v>
      </c>
      <c r="E71" s="481">
        <f>+'Monthly Sources and Uses'!C10</f>
        <v>146945</v>
      </c>
      <c r="F71" s="481">
        <f>+'Monthly Sources and Uses'!D10</f>
        <v>133265</v>
      </c>
      <c r="G71" s="481">
        <f>+'Monthly Sources and Uses'!E10</f>
        <v>142005</v>
      </c>
      <c r="H71" s="481">
        <f>+'Monthly Sources and Uses'!F10</f>
        <v>137629.98000000001</v>
      </c>
      <c r="I71" s="481">
        <f>+'Monthly Sources and Uses'!G10</f>
        <v>143340</v>
      </c>
      <c r="J71" s="481">
        <f>+'Monthly Sources and Uses'!H10</f>
        <v>136718</v>
      </c>
      <c r="K71" s="481">
        <f>+'Monthly Sources and Uses'!I10</f>
        <v>144138</v>
      </c>
      <c r="L71" s="481">
        <f>+'Monthly Sources and Uses'!J10</f>
        <v>144061</v>
      </c>
      <c r="M71" s="481">
        <f>+'Monthly Sources and Uses'!K10</f>
        <v>136411.98000000001</v>
      </c>
      <c r="N71" s="481">
        <f>+'Monthly Sources and Uses'!L10</f>
        <v>144685</v>
      </c>
      <c r="O71" s="481">
        <f>+'Monthly Sources and Uses'!M10</f>
        <v>138729</v>
      </c>
      <c r="P71" s="481">
        <f>+'Monthly Sources and Uses'!N10</f>
        <v>144545</v>
      </c>
      <c r="Q71" s="481">
        <f>+'Monthly Sources and Uses'!O10</f>
        <v>149907</v>
      </c>
      <c r="R71" s="481">
        <f>+'Monthly Sources and Uses'!P10</f>
        <v>134714</v>
      </c>
      <c r="S71" s="481">
        <f>+'Monthly Sources and Uses'!Q10</f>
        <v>142791</v>
      </c>
      <c r="T71" s="481">
        <f>+'Monthly Sources and Uses'!R10</f>
        <v>139331</v>
      </c>
      <c r="U71" s="481">
        <f>+'Monthly Sources and Uses'!S10</f>
        <v>143934</v>
      </c>
      <c r="V71" s="481">
        <f>+'Monthly Sources and Uses'!T10</f>
        <v>137779.98000000001</v>
      </c>
      <c r="W71" s="481">
        <f>+'Monthly Sources and Uses'!U10</f>
        <v>144706</v>
      </c>
      <c r="X71" s="481">
        <f>+'Monthly Sources and Uses'!V10</f>
        <v>144579</v>
      </c>
      <c r="Y71" s="481">
        <f>+'Monthly Sources and Uses'!W10</f>
        <v>136119.98000000001</v>
      </c>
      <c r="Z71" s="481">
        <f>+'Monthly Sources and Uses'!X10</f>
        <v>142811</v>
      </c>
      <c r="AA71" s="481">
        <f>+'Monthly Sources and Uses'!Y10</f>
        <v>138330</v>
      </c>
      <c r="AB71" s="481">
        <f>+'Monthly Sources and Uses'!Z10</f>
        <v>143622</v>
      </c>
      <c r="AC71" s="481">
        <f>+'Monthly Sources and Uses'!AA10</f>
        <v>144149</v>
      </c>
      <c r="AD71" s="481">
        <f>+'Monthly Sources and Uses'!AB10</f>
        <v>130868</v>
      </c>
      <c r="AE71" s="481">
        <f>+'Monthly Sources and Uses'!AC10</f>
        <v>140956</v>
      </c>
      <c r="AF71" s="481">
        <f>+'Monthly Sources and Uses'!AD10</f>
        <v>45653</v>
      </c>
      <c r="AG71" s="481">
        <f>+'Monthly Sources and Uses'!AE10</f>
        <v>136253</v>
      </c>
      <c r="AH71" s="481">
        <f>+'Monthly Sources and Uses'!AF10</f>
        <v>138054.98000000001</v>
      </c>
      <c r="AI71" s="481">
        <f>+'Monthly Sources and Uses'!AG10</f>
        <v>144051</v>
      </c>
      <c r="AJ71" s="481">
        <f>+'Monthly Sources and Uses'!AH10</f>
        <v>143910</v>
      </c>
      <c r="AK71" s="481">
        <f>+'Monthly Sources and Uses'!AI10</f>
        <v>134256</v>
      </c>
      <c r="AL71" s="481">
        <f>+'Monthly Sources and Uses'!AJ10</f>
        <v>140855</v>
      </c>
      <c r="AM71" s="481">
        <f>+'Monthly Sources and Uses'!AK10</f>
        <v>136028.98000000001</v>
      </c>
      <c r="AN71" s="481">
        <f>+'Monthly Sources and Uses'!AL10</f>
        <v>139384</v>
      </c>
      <c r="AO71" s="481">
        <f>+'Monthly Sources and Uses'!AM10</f>
        <v>142661</v>
      </c>
      <c r="AP71" s="481">
        <f>+'Monthly Sources and Uses'!AN10</f>
        <v>134961.48000000001</v>
      </c>
      <c r="AQ71" s="481">
        <f>+'Monthly Sources and Uses'!AO10</f>
        <v>140076</v>
      </c>
      <c r="AR71" s="481">
        <f>+'Monthly Sources and Uses'!AP10</f>
        <v>133906</v>
      </c>
      <c r="AS71" s="481">
        <f>+'Monthly Sources and Uses'!AQ10</f>
        <v>140897</v>
      </c>
      <c r="AT71" s="481">
        <f>+'Monthly Sources and Uses'!AR10</f>
        <v>138230</v>
      </c>
      <c r="AU71" s="481">
        <f>+'Monthly Sources and Uses'!AS10</f>
        <v>143463</v>
      </c>
      <c r="AV71" s="481">
        <f>+'Monthly Sources and Uses'!AT10</f>
        <v>144824</v>
      </c>
      <c r="AW71" s="481">
        <f>+'Monthly Sources and Uses'!AU10</f>
        <v>135060</v>
      </c>
      <c r="AX71" s="481">
        <f>+'Monthly Sources and Uses'!AV10</f>
        <v>140336</v>
      </c>
      <c r="AY71" s="481">
        <f>+'Monthly Sources and Uses'!AW10</f>
        <v>136378</v>
      </c>
      <c r="AZ71" s="481">
        <f>+'Monthly Sources and Uses'!AX10</f>
        <v>138609</v>
      </c>
      <c r="BA71" s="481">
        <f>+'Monthly Sources and Uses'!AY10</f>
        <v>143418</v>
      </c>
      <c r="BB71" s="481">
        <f>+'Monthly Sources and Uses'!AZ10</f>
        <v>130985.99</v>
      </c>
      <c r="BC71" s="481">
        <f>+'Monthly Sources and Uses'!BA10</f>
        <v>77030.5</v>
      </c>
      <c r="BD71" s="481">
        <f>+'Monthly Sources and Uses'!BB10</f>
        <v>101751</v>
      </c>
      <c r="BE71" s="481">
        <f>+'Monthly Sources and Uses'!BC10</f>
        <v>140688</v>
      </c>
      <c r="BF71" s="481">
        <f>+'Monthly Sources and Uses'!BD10</f>
        <v>136911</v>
      </c>
      <c r="BG71" s="481">
        <f>+'Monthly Sources and Uses'!BE10</f>
        <v>142820</v>
      </c>
      <c r="BH71" s="481">
        <f>+'Monthly Sources and Uses'!BF10</f>
        <v>144592</v>
      </c>
      <c r="BI71" s="481">
        <f>+'Monthly Sources and Uses'!BG10</f>
        <v>133848</v>
      </c>
      <c r="BJ71" s="481">
        <f>+'Monthly Sources and Uses'!BH10</f>
        <v>139754</v>
      </c>
      <c r="BK71" s="481">
        <f>+'Monthly Sources and Uses'!BI10</f>
        <v>134659</v>
      </c>
      <c r="BL71" s="481">
        <f>+'Monthly Sources and Uses'!BJ10</f>
        <v>138260</v>
      </c>
      <c r="BM71" s="481">
        <f>+'Monthly Sources and Uses'!BK10</f>
        <v>144230</v>
      </c>
      <c r="BN71" s="481">
        <f>+'Monthly Sources and Uses'!BL10</f>
        <v>132049</v>
      </c>
      <c r="BO71" s="481">
        <f>+'Monthly Sources and Uses'!BM10</f>
        <v>140247</v>
      </c>
      <c r="BP71" s="481">
        <f>+'Monthly Sources and Uses'!BN10</f>
        <v>135787.98000000001</v>
      </c>
      <c r="BQ71" s="481">
        <f>+'Monthly Sources and Uses'!BO10</f>
        <v>142822</v>
      </c>
      <c r="BR71" s="481">
        <f>+'Monthly Sources and Uses'!BP10</f>
        <v>139094</v>
      </c>
      <c r="BS71" s="481">
        <f>+'Monthly Sources and Uses'!BQ10</f>
        <v>146454</v>
      </c>
      <c r="BT71" s="481">
        <f>+'Monthly Sources and Uses'!BR10</f>
        <v>147447</v>
      </c>
      <c r="BU71" s="481">
        <f>+'Monthly Sources and Uses'!BS10</f>
        <v>137510</v>
      </c>
      <c r="BV71" s="481">
        <f>+'Monthly Sources and Uses'!BT10</f>
        <v>144954</v>
      </c>
      <c r="BW71" s="481">
        <f>+'Monthly Sources and Uses'!BU10</f>
        <v>141750</v>
      </c>
      <c r="BX71" s="481">
        <f>+'Monthly Sources and Uses'!BV10</f>
        <v>146979</v>
      </c>
      <c r="BY71" s="481">
        <f>+'Monthly Sources and Uses'!BW10</f>
        <v>152002</v>
      </c>
      <c r="BZ71" s="481">
        <f>+'Monthly Sources and Uses'!BX10</f>
        <v>109414</v>
      </c>
      <c r="CA71" s="481">
        <f>+'Monthly Sources and Uses'!BY10</f>
        <v>0</v>
      </c>
      <c r="CB71" s="481">
        <f>+'Monthly Sources and Uses'!BZ10</f>
        <v>62511</v>
      </c>
      <c r="CC71" s="481">
        <f>+'Monthly Sources and Uses'!CA10</f>
        <v>148609</v>
      </c>
      <c r="CD71" s="481">
        <f>+'Monthly Sources and Uses'!CB10</f>
        <v>142974</v>
      </c>
      <c r="CE71" s="481">
        <f>+'Monthly Sources and Uses'!CC10</f>
        <v>152518</v>
      </c>
      <c r="CF71" s="481">
        <f>+'Monthly Sources and Uses'!CD10</f>
        <v>153457</v>
      </c>
      <c r="CG71" s="481">
        <f>+'Monthly Sources and Uses'!CE10</f>
        <v>145963.98000000001</v>
      </c>
      <c r="CH71" s="481">
        <f>+'Monthly Sources and Uses'!CF10</f>
        <v>151521</v>
      </c>
      <c r="CI71" s="481">
        <f>+'Monthly Sources and Uses'!CG10</f>
        <v>151000</v>
      </c>
      <c r="CJ71" s="481">
        <f>+'Monthly Sources and Uses'!CH10</f>
        <v>156738</v>
      </c>
      <c r="CK71" s="481">
        <f>+'Monthly Sources and Uses'!CI10</f>
        <v>158314</v>
      </c>
      <c r="CL71" s="481">
        <f>+'Monthly Sources and Uses'!CJ10</f>
        <v>148141.5</v>
      </c>
      <c r="CM71" s="481">
        <f>+'Monthly Sources and Uses'!CK10</f>
        <v>157712</v>
      </c>
      <c r="CN71" s="481">
        <f>+'Monthly Sources and Uses'!CL10</f>
        <v>148920</v>
      </c>
      <c r="CO71" s="481">
        <f>+'Monthly Sources and Uses'!CM10</f>
        <v>151692</v>
      </c>
      <c r="CP71" s="481">
        <f>+'Monthly Sources and Uses'!CN10</f>
        <v>148524.98000000001</v>
      </c>
      <c r="CQ71" s="481">
        <f>+'Monthly Sources and Uses'!CO10</f>
        <v>154815</v>
      </c>
      <c r="CR71" s="481">
        <f>+'Monthly Sources and Uses'!CP10</f>
        <v>154924</v>
      </c>
      <c r="CS71" s="481">
        <f>+'Monthly Sources and Uses'!CQ10</f>
        <v>148057</v>
      </c>
      <c r="CT71" s="481">
        <f>+'Monthly Sources and Uses'!CR10</f>
        <v>153757</v>
      </c>
      <c r="CU71" s="481">
        <f>+'Monthly Sources and Uses'!CS10</f>
        <v>151136.98000000001</v>
      </c>
      <c r="CV71" s="481">
        <f>+'Monthly Sources and Uses'!CT10</f>
        <v>157137</v>
      </c>
      <c r="CW71" s="481">
        <f>+'Monthly Sources and Uses'!CU10</f>
        <v>157496</v>
      </c>
      <c r="CX71" s="481">
        <f>+'Monthly Sources and Uses'!CV10</f>
        <v>97029.5</v>
      </c>
      <c r="CY71" s="481">
        <f>+'Monthly Sources and Uses'!CW10</f>
        <v>96475.49</v>
      </c>
      <c r="CZ71" s="481">
        <f>+'Monthly Sources and Uses'!CX10</f>
        <v>147716</v>
      </c>
      <c r="DA71" s="481">
        <f>+'Monthly Sources and Uses'!CY10</f>
        <v>151220</v>
      </c>
      <c r="DB71" s="481">
        <f>+'Monthly Sources and Uses'!CZ10</f>
        <v>148330</v>
      </c>
      <c r="DC71" s="481">
        <f>+'Monthly Sources and Uses'!DA10</f>
        <v>154182</v>
      </c>
      <c r="DD71" s="481">
        <f>+'Monthly Sources and Uses'!DB10</f>
        <v>155632</v>
      </c>
      <c r="DE71" s="481">
        <f>+'Monthly Sources and Uses'!DC10</f>
        <v>146568</v>
      </c>
      <c r="DF71" s="481">
        <f>+'Monthly Sources and Uses'!DD10</f>
        <v>153098</v>
      </c>
      <c r="DG71" s="481">
        <f>+'Monthly Sources and Uses'!DE10</f>
        <v>152088.98000000001</v>
      </c>
      <c r="DH71" s="481">
        <f>+'Monthly Sources and Uses'!DF10</f>
        <v>155921</v>
      </c>
      <c r="DI71" s="481">
        <f>+'Monthly Sources and Uses'!DG10</f>
        <v>156837</v>
      </c>
      <c r="DJ71" s="481">
        <f>+'Monthly Sources and Uses'!DH10</f>
        <v>141873</v>
      </c>
      <c r="DK71" s="481">
        <f>+'Monthly Sources and Uses'!DI10</f>
        <v>156406</v>
      </c>
      <c r="DL71" s="481">
        <f>+'Monthly Sources and Uses'!DJ10</f>
        <v>147142</v>
      </c>
      <c r="DM71" s="481">
        <f>+'Monthly Sources and Uses'!DK10</f>
        <v>150899</v>
      </c>
      <c r="DN71" s="481">
        <f>+'Monthly Sources and Uses'!DL10</f>
        <v>147665</v>
      </c>
      <c r="DO71" s="481">
        <f>+'Monthly Sources and Uses'!DM10</f>
        <v>154394</v>
      </c>
      <c r="DP71" s="481">
        <f>+'Monthly Sources and Uses'!DN10</f>
        <v>155410</v>
      </c>
      <c r="DQ71" s="481">
        <f>+'Monthly Sources and Uses'!DO10</f>
        <v>145594</v>
      </c>
      <c r="DR71" s="481">
        <f>+'Monthly Sources and Uses'!DP10</f>
        <v>153439</v>
      </c>
      <c r="DS71" s="481">
        <f>+'Monthly Sources and Uses'!DQ10</f>
        <v>151138</v>
      </c>
      <c r="DT71" s="481">
        <f>+'Monthly Sources and Uses'!DR10</f>
        <v>155446</v>
      </c>
      <c r="DU71" s="481">
        <f>+'Monthly Sources and Uses'!DS10</f>
        <v>156592</v>
      </c>
      <c r="DV71" s="481">
        <f>+'Monthly Sources and Uses'!DT10</f>
        <v>141761</v>
      </c>
      <c r="DW71" s="481">
        <f>+'Monthly Sources and Uses'!DU10</f>
        <v>119829</v>
      </c>
      <c r="DX71" s="481">
        <f>+'Monthly Sources and Uses'!DV10</f>
        <v>78493</v>
      </c>
      <c r="DY71" s="481">
        <f>+'Monthly Sources and Uses'!DW10</f>
        <v>150403</v>
      </c>
      <c r="DZ71" s="481">
        <f>+'Monthly Sources and Uses'!DX10</f>
        <v>146033</v>
      </c>
      <c r="EA71" s="481">
        <f>+'Monthly Sources and Uses'!DY10</f>
        <v>154184</v>
      </c>
      <c r="EB71" s="481">
        <f>+'Monthly Sources and Uses'!DZ10</f>
        <v>153895</v>
      </c>
      <c r="EC71" s="481">
        <f>+'Monthly Sources and Uses'!EA10</f>
        <v>146045</v>
      </c>
      <c r="ED71" s="481">
        <f>+'Monthly Sources and Uses'!EB10</f>
        <v>151832</v>
      </c>
      <c r="EE71" s="481">
        <f>+'Monthly Sources and Uses'!EC10</f>
        <v>149948</v>
      </c>
      <c r="EF71" s="481">
        <f>+'Monthly Sources and Uses'!ED10</f>
        <v>154808</v>
      </c>
      <c r="EG71" s="481">
        <f>+'Monthly Sources and Uses'!EE10</f>
        <v>156590</v>
      </c>
      <c r="EH71" s="481">
        <f>+'Monthly Sources and Uses'!EF10</f>
        <v>146755.5</v>
      </c>
      <c r="EI71" s="481">
        <f>+'Monthly Sources and Uses'!EG10</f>
        <v>154652</v>
      </c>
      <c r="EJ71" s="481">
        <f>+'Monthly Sources and Uses'!EH10</f>
        <v>147369.98000000001</v>
      </c>
      <c r="EK71" s="481">
        <f>+'Monthly Sources and Uses'!EI10</f>
        <v>150237</v>
      </c>
      <c r="EL71" s="481">
        <f>+'Monthly Sources and Uses'!EJ10</f>
        <v>146508</v>
      </c>
      <c r="EM71" s="481">
        <f>+'Monthly Sources and Uses'!EK10</f>
        <v>154891</v>
      </c>
      <c r="EN71" s="481">
        <f>+'Monthly Sources and Uses'!EL10</f>
        <v>154533</v>
      </c>
      <c r="EO71" s="481">
        <f>+'Monthly Sources and Uses'!EM10</f>
        <v>146067.98000000001</v>
      </c>
      <c r="EP71" s="481">
        <f>+'Monthly Sources and Uses'!EN10</f>
        <v>151537</v>
      </c>
      <c r="EQ71" s="481">
        <f>+'Monthly Sources and Uses'!EO10</f>
        <v>149980</v>
      </c>
      <c r="ER71" s="481">
        <f>+'Monthly Sources and Uses'!EP10</f>
        <v>155544</v>
      </c>
      <c r="ES71" s="481">
        <f>+'Monthly Sources and Uses'!EQ10</f>
        <v>155642</v>
      </c>
      <c r="ET71" s="481">
        <f>+'Monthly Sources and Uses'!ER10</f>
        <v>141042</v>
      </c>
      <c r="EU71" s="481">
        <f>+'Monthly Sources and Uses'!ES10</f>
        <v>103735.49</v>
      </c>
      <c r="EV71" s="481">
        <f>+'Monthly Sources and Uses'!ET10</f>
        <v>91315.5</v>
      </c>
      <c r="EW71" s="481">
        <f>+'Monthly Sources and Uses'!EU10</f>
        <v>149039</v>
      </c>
      <c r="EX71" s="481">
        <f>+'Monthly Sources and Uses'!EV10</f>
        <v>145459.98000000001</v>
      </c>
      <c r="EY71" s="481">
        <f>+'Monthly Sources and Uses'!EW10</f>
        <v>153278</v>
      </c>
      <c r="EZ71" s="481">
        <f>+'Monthly Sources and Uses'!EX10</f>
        <v>153239</v>
      </c>
      <c r="FA71" s="481">
        <f>+'Monthly Sources and Uses'!EY10</f>
        <v>143925.98000000001</v>
      </c>
      <c r="FB71" s="481">
        <f>+'Monthly Sources and Uses'!EZ10</f>
        <v>149894</v>
      </c>
      <c r="FC71" s="481">
        <f>+'Monthly Sources and Uses'!FA10</f>
        <v>148574</v>
      </c>
      <c r="FD71" s="481">
        <f>+'Monthly Sources and Uses'!FB10</f>
        <v>153904</v>
      </c>
      <c r="FE71" s="481">
        <f>+'Monthly Sources and Uses'!FC10</f>
        <v>152258</v>
      </c>
      <c r="FF71" s="481">
        <f>+'Monthly Sources and Uses'!FD10</f>
        <v>137767</v>
      </c>
      <c r="FG71" s="481">
        <f>+'Monthly Sources and Uses'!FE10</f>
        <v>149841</v>
      </c>
      <c r="FH71" s="481">
        <f>+'Monthly Sources and Uses'!FF10</f>
        <v>143054</v>
      </c>
      <c r="FI71" s="481">
        <f>+'Monthly Sources and Uses'!FG10</f>
        <v>147107</v>
      </c>
      <c r="FJ71" s="481">
        <f>+'Monthly Sources and Uses'!FH10</f>
        <v>143871.98000000001</v>
      </c>
      <c r="FK71" s="481">
        <f>+'Monthly Sources and Uses'!FI10</f>
        <v>151943</v>
      </c>
      <c r="FL71" s="481">
        <f>+'Monthly Sources and Uses'!FJ10</f>
        <v>152282</v>
      </c>
      <c r="FM71" s="481">
        <f>+'Monthly Sources and Uses'!FK10</f>
        <v>143252</v>
      </c>
      <c r="FN71" s="481">
        <f>+'Monthly Sources and Uses'!FL10</f>
        <v>148838</v>
      </c>
      <c r="FO71" s="481">
        <f>+'Monthly Sources and Uses'!FM10</f>
        <v>146349.98000000001</v>
      </c>
      <c r="FP71" s="481">
        <f>+'Monthly Sources and Uses'!FN10</f>
        <v>152329</v>
      </c>
      <c r="FQ71" s="481">
        <f>+'Monthly Sources and Uses'!FO10</f>
        <v>151330</v>
      </c>
      <c r="FR71" s="481">
        <f>+'Monthly Sources and Uses'!FP10</f>
        <v>137274</v>
      </c>
      <c r="FS71" s="481">
        <f>+'Monthly Sources and Uses'!FQ10</f>
        <v>148993</v>
      </c>
      <c r="FT71" s="481">
        <f>+'Monthly Sources and Uses'!FR10</f>
        <v>142698</v>
      </c>
      <c r="FU71" s="481">
        <f>+'Monthly Sources and Uses'!FS10</f>
        <v>145975</v>
      </c>
      <c r="FV71" s="481">
        <f>+'Monthly Sources and Uses'!FT10</f>
        <v>142524</v>
      </c>
      <c r="FW71" s="481">
        <f>+'Monthly Sources and Uses'!FU10</f>
        <v>151662</v>
      </c>
      <c r="FX71" s="481">
        <f>+'Monthly Sources and Uses'!FV10</f>
        <v>149589</v>
      </c>
      <c r="FY71" s="481">
        <f>+'Monthly Sources and Uses'!FW10</f>
        <v>113549</v>
      </c>
      <c r="FZ71" s="481">
        <f>+'Monthly Sources and Uses'!FX10</f>
        <v>0</v>
      </c>
      <c r="GA71" s="481">
        <f>+'Monthly Sources and Uses'!FY10</f>
        <v>62632</v>
      </c>
      <c r="GB71" s="481">
        <f>+'Monthly Sources and Uses'!FZ10</f>
        <v>152796</v>
      </c>
    </row>
    <row r="72" spans="1:184" s="60" customFormat="1">
      <c r="A72" s="41"/>
      <c r="B72" s="486"/>
      <c r="C72" s="475" t="s">
        <v>9</v>
      </c>
      <c r="D72" s="478" t="s">
        <v>36</v>
      </c>
      <c r="E72" s="481">
        <f>+'Monthly Sources and Uses'!C11</f>
        <v>0</v>
      </c>
      <c r="F72" s="481">
        <f>+'Monthly Sources and Uses'!D11</f>
        <v>0</v>
      </c>
      <c r="G72" s="481">
        <f>+'Monthly Sources and Uses'!E11</f>
        <v>0</v>
      </c>
      <c r="H72" s="481">
        <f>+'Monthly Sources and Uses'!F11</f>
        <v>0</v>
      </c>
      <c r="I72" s="481">
        <f>+'Monthly Sources and Uses'!G11</f>
        <v>0</v>
      </c>
      <c r="J72" s="481">
        <f>+'Monthly Sources and Uses'!H11</f>
        <v>0</v>
      </c>
      <c r="K72" s="481">
        <f>+'Monthly Sources and Uses'!I11</f>
        <v>7714</v>
      </c>
      <c r="L72" s="481">
        <f>+'Monthly Sources and Uses'!J11</f>
        <v>0</v>
      </c>
      <c r="M72" s="481">
        <f>+'Monthly Sources and Uses'!K11</f>
        <v>0</v>
      </c>
      <c r="N72" s="481">
        <f>+'Monthly Sources and Uses'!L11</f>
        <v>0</v>
      </c>
      <c r="O72" s="481">
        <f>+'Monthly Sources and Uses'!M11</f>
        <v>0</v>
      </c>
      <c r="P72" s="481">
        <f>+'Monthly Sources and Uses'!N11</f>
        <v>0</v>
      </c>
      <c r="Q72" s="481">
        <f>+'Monthly Sources and Uses'!O11</f>
        <v>0</v>
      </c>
      <c r="R72" s="481">
        <f>+'Monthly Sources and Uses'!P11</f>
        <v>0</v>
      </c>
      <c r="S72" s="481">
        <f>+'Monthly Sources and Uses'!Q11</f>
        <v>0</v>
      </c>
      <c r="T72" s="481">
        <f>+'Monthly Sources and Uses'!R11</f>
        <v>0</v>
      </c>
      <c r="U72" s="481">
        <f>+'Monthly Sources and Uses'!S11</f>
        <v>0</v>
      </c>
      <c r="V72" s="481">
        <f>+'Monthly Sources and Uses'!T11</f>
        <v>0</v>
      </c>
      <c r="W72" s="481">
        <f>+'Monthly Sources and Uses'!U11</f>
        <v>0</v>
      </c>
      <c r="X72" s="481">
        <f>+'Monthly Sources and Uses'!V11</f>
        <v>0</v>
      </c>
      <c r="Y72" s="481">
        <f>+'Monthly Sources and Uses'!W11</f>
        <v>0</v>
      </c>
      <c r="Z72" s="481">
        <f>+'Monthly Sources and Uses'!X11</f>
        <v>0</v>
      </c>
      <c r="AA72" s="481">
        <f>+'Monthly Sources and Uses'!Y11</f>
        <v>0</v>
      </c>
      <c r="AB72" s="481">
        <f>+'Monthly Sources and Uses'!Z11</f>
        <v>0</v>
      </c>
      <c r="AC72" s="481">
        <f>+'Monthly Sources and Uses'!AA11</f>
        <v>0</v>
      </c>
      <c r="AD72" s="481">
        <f>+'Monthly Sources and Uses'!AB11</f>
        <v>0</v>
      </c>
      <c r="AE72" s="481">
        <f>+'Monthly Sources and Uses'!AC11</f>
        <v>0</v>
      </c>
      <c r="AF72" s="481">
        <f>+'Monthly Sources and Uses'!AD11</f>
        <v>0</v>
      </c>
      <c r="AG72" s="481">
        <f>+'Monthly Sources and Uses'!AE11</f>
        <v>0</v>
      </c>
      <c r="AH72" s="481">
        <f>+'Monthly Sources and Uses'!AF11</f>
        <v>0</v>
      </c>
      <c r="AI72" s="481">
        <f>+'Monthly Sources and Uses'!AG11</f>
        <v>0</v>
      </c>
      <c r="AJ72" s="481">
        <f>+'Monthly Sources and Uses'!AH11</f>
        <v>0</v>
      </c>
      <c r="AK72" s="481">
        <f>+'Monthly Sources and Uses'!AI11</f>
        <v>0</v>
      </c>
      <c r="AL72" s="481">
        <f>+'Monthly Sources and Uses'!AJ11</f>
        <v>0</v>
      </c>
      <c r="AM72" s="481">
        <f>+'Monthly Sources and Uses'!AK11</f>
        <v>0</v>
      </c>
      <c r="AN72" s="481">
        <f>+'Monthly Sources and Uses'!AL11</f>
        <v>0</v>
      </c>
      <c r="AO72" s="481">
        <f>+'Monthly Sources and Uses'!AM11</f>
        <v>0</v>
      </c>
      <c r="AP72" s="481">
        <f>+'Monthly Sources and Uses'!AN11</f>
        <v>0</v>
      </c>
      <c r="AQ72" s="481">
        <f>+'Monthly Sources and Uses'!AO11</f>
        <v>0</v>
      </c>
      <c r="AR72" s="481">
        <f>+'Monthly Sources and Uses'!AP11</f>
        <v>0</v>
      </c>
      <c r="AS72" s="481">
        <f>+'Monthly Sources and Uses'!AQ11</f>
        <v>0</v>
      </c>
      <c r="AT72" s="481">
        <f>+'Monthly Sources and Uses'!AR11</f>
        <v>0</v>
      </c>
      <c r="AU72" s="481">
        <f>+'Monthly Sources and Uses'!AS11</f>
        <v>0</v>
      </c>
      <c r="AV72" s="481">
        <f>+'Monthly Sources and Uses'!AT11</f>
        <v>0</v>
      </c>
      <c r="AW72" s="481">
        <f>+'Monthly Sources and Uses'!AU11</f>
        <v>0</v>
      </c>
      <c r="AX72" s="481">
        <f>+'Monthly Sources and Uses'!AV11</f>
        <v>0</v>
      </c>
      <c r="AY72" s="481">
        <f>+'Monthly Sources and Uses'!AW11</f>
        <v>0</v>
      </c>
      <c r="AZ72" s="481">
        <f>+'Monthly Sources and Uses'!AX11</f>
        <v>0</v>
      </c>
      <c r="BA72" s="481">
        <f>+'Monthly Sources and Uses'!AY11</f>
        <v>0</v>
      </c>
      <c r="BB72" s="481">
        <f>+'Monthly Sources and Uses'!AZ11</f>
        <v>0</v>
      </c>
      <c r="BC72" s="481">
        <f>+'Monthly Sources and Uses'!BA11</f>
        <v>0</v>
      </c>
      <c r="BD72" s="481">
        <f>+'Monthly Sources and Uses'!BB11</f>
        <v>0</v>
      </c>
      <c r="BE72" s="481">
        <f>+'Monthly Sources and Uses'!BC11</f>
        <v>0</v>
      </c>
      <c r="BF72" s="481">
        <f>+'Monthly Sources and Uses'!BD11</f>
        <v>0</v>
      </c>
      <c r="BG72" s="481">
        <f>+'Monthly Sources and Uses'!BE11</f>
        <v>0</v>
      </c>
      <c r="BH72" s="481">
        <f>+'Monthly Sources and Uses'!BF11</f>
        <v>0</v>
      </c>
      <c r="BI72" s="481">
        <f>+'Monthly Sources and Uses'!BG11</f>
        <v>0</v>
      </c>
      <c r="BJ72" s="481">
        <f>+'Monthly Sources and Uses'!BH11</f>
        <v>0</v>
      </c>
      <c r="BK72" s="481">
        <f>+'Monthly Sources and Uses'!BI11</f>
        <v>0</v>
      </c>
      <c r="BL72" s="481">
        <f>+'Monthly Sources and Uses'!BJ11</f>
        <v>0</v>
      </c>
      <c r="BM72" s="481">
        <f>+'Monthly Sources and Uses'!BK11</f>
        <v>0</v>
      </c>
      <c r="BN72" s="481">
        <f>+'Monthly Sources and Uses'!BL11</f>
        <v>0</v>
      </c>
      <c r="BO72" s="481">
        <f>+'Monthly Sources and Uses'!BM11</f>
        <v>0</v>
      </c>
      <c r="BP72" s="481">
        <f>+'Monthly Sources and Uses'!BN11</f>
        <v>0</v>
      </c>
      <c r="BQ72" s="481">
        <f>+'Monthly Sources and Uses'!BO11</f>
        <v>0</v>
      </c>
      <c r="BR72" s="481">
        <f>+'Monthly Sources and Uses'!BP11</f>
        <v>0</v>
      </c>
      <c r="BS72" s="481">
        <f>+'Monthly Sources and Uses'!BQ11</f>
        <v>0</v>
      </c>
      <c r="BT72" s="481">
        <f>+'Monthly Sources and Uses'!BR11</f>
        <v>0</v>
      </c>
      <c r="BU72" s="481">
        <f>+'Monthly Sources and Uses'!BS11</f>
        <v>0</v>
      </c>
      <c r="BV72" s="481">
        <f>+'Monthly Sources and Uses'!BT11</f>
        <v>0</v>
      </c>
      <c r="BW72" s="481">
        <f>+'Monthly Sources and Uses'!BU11</f>
        <v>0</v>
      </c>
      <c r="BX72" s="481">
        <f>+'Monthly Sources and Uses'!BV11</f>
        <v>0</v>
      </c>
      <c r="BY72" s="481">
        <f>+'Monthly Sources and Uses'!BW11</f>
        <v>0</v>
      </c>
      <c r="BZ72" s="481">
        <f>+'Monthly Sources and Uses'!BX11</f>
        <v>0</v>
      </c>
      <c r="CA72" s="481">
        <f>+'Monthly Sources and Uses'!BY11</f>
        <v>0</v>
      </c>
      <c r="CB72" s="481">
        <f>+'Monthly Sources and Uses'!BZ11</f>
        <v>0</v>
      </c>
      <c r="CC72" s="481">
        <f>+'Monthly Sources and Uses'!CA11</f>
        <v>0</v>
      </c>
      <c r="CD72" s="481">
        <f>+'Monthly Sources and Uses'!CB11</f>
        <v>0</v>
      </c>
      <c r="CE72" s="481">
        <f>+'Monthly Sources and Uses'!CC11</f>
        <v>10672</v>
      </c>
      <c r="CF72" s="481">
        <f>+'Monthly Sources and Uses'!CD11</f>
        <v>9918</v>
      </c>
      <c r="CG72" s="481">
        <f>+'Monthly Sources and Uses'!CE11</f>
        <v>0</v>
      </c>
      <c r="CH72" s="481">
        <f>+'Monthly Sources and Uses'!CF11</f>
        <v>0</v>
      </c>
      <c r="CI72" s="481">
        <f>+'Monthly Sources and Uses'!CG11</f>
        <v>0</v>
      </c>
      <c r="CJ72" s="481">
        <f>+'Monthly Sources and Uses'!CH11</f>
        <v>0</v>
      </c>
      <c r="CK72" s="481">
        <f>+'Monthly Sources and Uses'!CI11</f>
        <v>2730</v>
      </c>
      <c r="CL72" s="481">
        <f>+'Monthly Sources and Uses'!CJ11</f>
        <v>3090</v>
      </c>
      <c r="CM72" s="481">
        <f>+'Monthly Sources and Uses'!CK11</f>
        <v>0</v>
      </c>
      <c r="CN72" s="481">
        <f>+'Monthly Sources and Uses'!CL11</f>
        <v>0</v>
      </c>
      <c r="CO72" s="481">
        <f>+'Monthly Sources and Uses'!CM11</f>
        <v>0</v>
      </c>
      <c r="CP72" s="481">
        <f>+'Monthly Sources and Uses'!CN11</f>
        <v>9580</v>
      </c>
      <c r="CQ72" s="481">
        <f>+'Monthly Sources and Uses'!CO11</f>
        <v>19298</v>
      </c>
      <c r="CR72" s="481">
        <f>+'Monthly Sources and Uses'!CP11</f>
        <v>15834</v>
      </c>
      <c r="CS72" s="481">
        <f>+'Monthly Sources and Uses'!CQ11</f>
        <v>10312</v>
      </c>
      <c r="CT72" s="481">
        <f>+'Monthly Sources and Uses'!CR11</f>
        <v>2200</v>
      </c>
      <c r="CU72" s="481">
        <f>+'Monthly Sources and Uses'!CS11</f>
        <v>2830</v>
      </c>
      <c r="CV72" s="481">
        <f>+'Monthly Sources and Uses'!CT11</f>
        <v>8745</v>
      </c>
      <c r="CW72" s="481">
        <f>+'Monthly Sources and Uses'!CU11</f>
        <v>13115</v>
      </c>
      <c r="CX72" s="481">
        <f>+'Monthly Sources and Uses'!CV11</f>
        <v>12370</v>
      </c>
      <c r="CY72" s="481">
        <f>+'Monthly Sources and Uses'!CW11</f>
        <v>10620</v>
      </c>
      <c r="CZ72" s="481">
        <f>+'Monthly Sources and Uses'!CX11</f>
        <v>12395</v>
      </c>
      <c r="DA72" s="481">
        <f>+'Monthly Sources and Uses'!CY11</f>
        <v>9700</v>
      </c>
      <c r="DB72" s="481">
        <f>+'Monthly Sources and Uses'!CZ11</f>
        <v>14420</v>
      </c>
      <c r="DC72" s="481">
        <f>+'Monthly Sources and Uses'!DA11</f>
        <v>14774</v>
      </c>
      <c r="DD72" s="481">
        <f>+'Monthly Sources and Uses'!DB11</f>
        <v>14790</v>
      </c>
      <c r="DE72" s="481">
        <f>+'Monthly Sources and Uses'!DC11</f>
        <v>11650</v>
      </c>
      <c r="DF72" s="481">
        <f>+'Monthly Sources and Uses'!DD11</f>
        <v>6600</v>
      </c>
      <c r="DG72" s="481">
        <f>+'Monthly Sources and Uses'!DE11</f>
        <v>3440</v>
      </c>
      <c r="DH72" s="481">
        <f>+'Monthly Sources and Uses'!DF11</f>
        <v>7350</v>
      </c>
      <c r="DI72" s="481">
        <f>+'Monthly Sources and Uses'!DG11</f>
        <v>11305</v>
      </c>
      <c r="DJ72" s="481">
        <f>+'Monthly Sources and Uses'!DH11</f>
        <v>11235</v>
      </c>
      <c r="DK72" s="481">
        <f>+'Monthly Sources and Uses'!DI11</f>
        <v>8747</v>
      </c>
      <c r="DL72" s="481">
        <f>+'Monthly Sources and Uses'!DJ11</f>
        <v>7260</v>
      </c>
      <c r="DM72" s="481">
        <f>+'Monthly Sources and Uses'!DK11</f>
        <v>9800</v>
      </c>
      <c r="DN72" s="481">
        <f>+'Monthly Sources and Uses'!DL11</f>
        <v>14420</v>
      </c>
      <c r="DO72" s="481">
        <f>+'Monthly Sources and Uses'!DM11</f>
        <v>14542</v>
      </c>
      <c r="DP72" s="481">
        <f>+'Monthly Sources and Uses'!DN11</f>
        <v>15022</v>
      </c>
      <c r="DQ72" s="481">
        <f>+'Monthly Sources and Uses'!DO11</f>
        <v>10414</v>
      </c>
      <c r="DR72" s="481">
        <f>+'Monthly Sources and Uses'!DP11</f>
        <v>6170</v>
      </c>
      <c r="DS72" s="481">
        <f>+'Monthly Sources and Uses'!DQ11</f>
        <v>3790</v>
      </c>
      <c r="DT72" s="481">
        <f>+'Monthly Sources and Uses'!DR11</f>
        <v>6415</v>
      </c>
      <c r="DU72" s="481">
        <f>+'Monthly Sources and Uses'!DS11</f>
        <v>11425</v>
      </c>
      <c r="DV72" s="481">
        <f>+'Monthly Sources and Uses'!DT11</f>
        <v>9745</v>
      </c>
      <c r="DW72" s="481">
        <f>+'Monthly Sources and Uses'!DU11</f>
        <v>9220</v>
      </c>
      <c r="DX72" s="481">
        <f>+'Monthly Sources and Uses'!DV11</f>
        <v>6655</v>
      </c>
      <c r="DY72" s="481">
        <f>+'Monthly Sources and Uses'!DW11</f>
        <v>9220</v>
      </c>
      <c r="DZ72" s="481">
        <f>+'Monthly Sources and Uses'!DX11</f>
        <v>12990</v>
      </c>
      <c r="EA72" s="481">
        <f>+'Monthly Sources and Uses'!DY11</f>
        <v>12876</v>
      </c>
      <c r="EB72" s="481">
        <f>+'Monthly Sources and Uses'!DZ11</f>
        <v>14558</v>
      </c>
      <c r="EC72" s="481">
        <f>+'Monthly Sources and Uses'!EA11</f>
        <v>9116</v>
      </c>
      <c r="ED72" s="481">
        <f>+'Monthly Sources and Uses'!EB11</f>
        <v>5770</v>
      </c>
      <c r="EE72" s="481">
        <f>+'Monthly Sources and Uses'!EC11</f>
        <v>3670</v>
      </c>
      <c r="EF72" s="481">
        <f>+'Monthly Sources and Uses'!ED11</f>
        <v>3820</v>
      </c>
      <c r="EG72" s="481">
        <f>+'Monthly Sources and Uses'!EE11</f>
        <v>10172</v>
      </c>
      <c r="EH72" s="481">
        <f>+'Monthly Sources and Uses'!EF11</f>
        <v>10185</v>
      </c>
      <c r="EI72" s="481">
        <f>+'Monthly Sources and Uses'!EG11</f>
        <v>7865</v>
      </c>
      <c r="EJ72" s="481">
        <f>+'Monthly Sources and Uses'!EH11</f>
        <v>3520</v>
      </c>
      <c r="EK72" s="481">
        <f>+'Monthly Sources and Uses'!EI11</f>
        <v>5190</v>
      </c>
      <c r="EL72" s="481">
        <f>+'Monthly Sources and Uses'!EJ11</f>
        <v>10430</v>
      </c>
      <c r="EM72" s="481">
        <f>+'Monthly Sources and Uses'!EK11</f>
        <v>13440</v>
      </c>
      <c r="EN72" s="481">
        <f>+'Monthly Sources and Uses'!EL11</f>
        <v>13208</v>
      </c>
      <c r="EO72" s="481">
        <f>+'Monthly Sources and Uses'!EM11</f>
        <v>10100</v>
      </c>
      <c r="EP72" s="481">
        <f>+'Monthly Sources and Uses'!EN11</f>
        <v>1980</v>
      </c>
      <c r="EQ72" s="481">
        <f>+'Monthly Sources and Uses'!EO11</f>
        <v>1670</v>
      </c>
      <c r="ER72" s="481">
        <f>+'Monthly Sources and Uses'!EP11</f>
        <v>4645</v>
      </c>
      <c r="ES72" s="481">
        <f>+'Monthly Sources and Uses'!EQ11</f>
        <v>9955</v>
      </c>
      <c r="ET72" s="481">
        <f>+'Monthly Sources and Uses'!ER11</f>
        <v>8100</v>
      </c>
      <c r="EU72" s="481">
        <f>+'Monthly Sources and Uses'!ES11</f>
        <v>8605</v>
      </c>
      <c r="EV72" s="481">
        <f>+'Monthly Sources and Uses'!ET11</f>
        <v>3245</v>
      </c>
      <c r="EW72" s="481">
        <f>+'Monthly Sources and Uses'!EU11</f>
        <v>5490</v>
      </c>
      <c r="EX72" s="481">
        <f>+'Monthly Sources and Uses'!EV11</f>
        <v>10100</v>
      </c>
      <c r="EY72" s="481">
        <f>+'Monthly Sources and Uses'!EW11</f>
        <v>13324</v>
      </c>
      <c r="EZ72" s="481">
        <f>+'Monthly Sources and Uses'!EX11</f>
        <v>12222</v>
      </c>
      <c r="FA72" s="481">
        <f>+'Monthly Sources and Uses'!EY11</f>
        <v>9296</v>
      </c>
      <c r="FB72" s="481">
        <f>+'Monthly Sources and Uses'!EZ11</f>
        <v>1540</v>
      </c>
      <c r="FC72" s="481">
        <f>+'Monthly Sources and Uses'!FA11</f>
        <v>1610</v>
      </c>
      <c r="FD72" s="481">
        <f>+'Monthly Sources and Uses'!FB11</f>
        <v>4635</v>
      </c>
      <c r="FE72" s="481">
        <f>+'Monthly Sources and Uses'!FC11</f>
        <v>9260</v>
      </c>
      <c r="FF72" s="481">
        <f>+'Monthly Sources and Uses'!FD11</f>
        <v>8980</v>
      </c>
      <c r="FG72" s="481">
        <f>+'Monthly Sources and Uses'!FE11</f>
        <v>8085</v>
      </c>
      <c r="FH72" s="481">
        <f>+'Monthly Sources and Uses'!FF11</f>
        <v>2640</v>
      </c>
      <c r="FI72" s="481">
        <f>+'Monthly Sources and Uses'!FG11</f>
        <v>5490</v>
      </c>
      <c r="FJ72" s="481">
        <f>+'Monthly Sources and Uses'!FH11</f>
        <v>11350</v>
      </c>
      <c r="FK72" s="481">
        <f>+'Monthly Sources and Uses'!FI11</f>
        <v>13208</v>
      </c>
      <c r="FL72" s="481">
        <f>+'Monthly Sources and Uses'!FJ11</f>
        <v>12412</v>
      </c>
      <c r="FM72" s="481">
        <f>+'Monthly Sources and Uses'!FK11</f>
        <v>8932</v>
      </c>
      <c r="FN72" s="481">
        <f>+'Monthly Sources and Uses'!FL11</f>
        <v>1760</v>
      </c>
      <c r="FO72" s="481">
        <f>+'Monthly Sources and Uses'!FM11</f>
        <v>1730</v>
      </c>
      <c r="FP72" s="481">
        <f>+'Monthly Sources and Uses'!FN11</f>
        <v>4710</v>
      </c>
      <c r="FQ72" s="481">
        <f>+'Monthly Sources and Uses'!FO11</f>
        <v>8775</v>
      </c>
      <c r="FR72" s="481">
        <f>+'Monthly Sources and Uses'!FP11</f>
        <v>8735</v>
      </c>
      <c r="FS72" s="481">
        <f>+'Monthly Sources and Uses'!FQ11</f>
        <v>8395</v>
      </c>
      <c r="FT72" s="481">
        <f>+'Monthly Sources and Uses'!FR11</f>
        <v>3080</v>
      </c>
      <c r="FU72" s="481">
        <f>+'Monthly Sources and Uses'!FS11</f>
        <v>4620</v>
      </c>
      <c r="FV72" s="481">
        <f>+'Monthly Sources and Uses'!FT11</f>
        <v>11760</v>
      </c>
      <c r="FW72" s="481">
        <f>+'Monthly Sources and Uses'!FU11</f>
        <v>12064</v>
      </c>
      <c r="FX72" s="481">
        <f>+'Monthly Sources and Uses'!FV11</f>
        <v>13514</v>
      </c>
      <c r="FY72" s="481">
        <f>+'Monthly Sources and Uses'!FW11</f>
        <v>8262</v>
      </c>
      <c r="FZ72" s="481">
        <f>+'Monthly Sources and Uses'!FX11</f>
        <v>3480</v>
      </c>
      <c r="GA72" s="481">
        <f>+'Monthly Sources and Uses'!FY11</f>
        <v>3990</v>
      </c>
      <c r="GB72" s="481">
        <f>+'Monthly Sources and Uses'!FZ11</f>
        <v>4787</v>
      </c>
    </row>
    <row r="73" spans="1:184" s="60" customFormat="1">
      <c r="A73" s="41"/>
      <c r="B73" s="486" t="s">
        <v>173</v>
      </c>
      <c r="C73" s="475" t="s">
        <v>10</v>
      </c>
      <c r="D73" s="478" t="s">
        <v>36</v>
      </c>
      <c r="E73" s="481">
        <f>+'Monthly Sources and Uses'!C12</f>
        <v>0</v>
      </c>
      <c r="F73" s="481">
        <f>+'Monthly Sources and Uses'!D12</f>
        <v>0</v>
      </c>
      <c r="G73" s="481">
        <f>+'Monthly Sources and Uses'!E12</f>
        <v>0</v>
      </c>
      <c r="H73" s="481">
        <f>+'Monthly Sources and Uses'!F12</f>
        <v>0</v>
      </c>
      <c r="I73" s="481">
        <f>+'Monthly Sources and Uses'!G12</f>
        <v>0</v>
      </c>
      <c r="J73" s="481">
        <f>+'Monthly Sources and Uses'!H12</f>
        <v>0</v>
      </c>
      <c r="K73" s="481">
        <f>+'Monthly Sources and Uses'!I12</f>
        <v>14753</v>
      </c>
      <c r="L73" s="481">
        <f>+'Monthly Sources and Uses'!J12</f>
        <v>0</v>
      </c>
      <c r="M73" s="481">
        <f>+'Monthly Sources and Uses'!K12</f>
        <v>0</v>
      </c>
      <c r="N73" s="481">
        <f>+'Monthly Sources and Uses'!L12</f>
        <v>0</v>
      </c>
      <c r="O73" s="481">
        <f>+'Monthly Sources and Uses'!M12</f>
        <v>0</v>
      </c>
      <c r="P73" s="481">
        <f>+'Monthly Sources and Uses'!N12</f>
        <v>0</v>
      </c>
      <c r="Q73" s="481">
        <f>+'Monthly Sources and Uses'!O12</f>
        <v>0</v>
      </c>
      <c r="R73" s="481">
        <f>+'Monthly Sources and Uses'!P12</f>
        <v>0</v>
      </c>
      <c r="S73" s="481">
        <f>+'Monthly Sources and Uses'!Q12</f>
        <v>0</v>
      </c>
      <c r="T73" s="481">
        <f>+'Monthly Sources and Uses'!R12</f>
        <v>0</v>
      </c>
      <c r="U73" s="481">
        <f>+'Monthly Sources and Uses'!S12</f>
        <v>0</v>
      </c>
      <c r="V73" s="481">
        <f>+'Monthly Sources and Uses'!T12</f>
        <v>0</v>
      </c>
      <c r="W73" s="481">
        <f>+'Monthly Sources and Uses'!U12</f>
        <v>0</v>
      </c>
      <c r="X73" s="481">
        <f>+'Monthly Sources and Uses'!V12</f>
        <v>0</v>
      </c>
      <c r="Y73" s="481">
        <f>+'Monthly Sources and Uses'!W12</f>
        <v>0</v>
      </c>
      <c r="Z73" s="481">
        <f>+'Monthly Sources and Uses'!X12</f>
        <v>0</v>
      </c>
      <c r="AA73" s="481">
        <f>+'Monthly Sources and Uses'!Y12</f>
        <v>0</v>
      </c>
      <c r="AB73" s="481">
        <f>+'Monthly Sources and Uses'!Z12</f>
        <v>0</v>
      </c>
      <c r="AC73" s="481">
        <f>+'Monthly Sources and Uses'!AA12</f>
        <v>0</v>
      </c>
      <c r="AD73" s="481">
        <f>+'Monthly Sources and Uses'!AB12</f>
        <v>0</v>
      </c>
      <c r="AE73" s="481">
        <f>+'Monthly Sources and Uses'!AC12</f>
        <v>0</v>
      </c>
      <c r="AF73" s="481">
        <f>+'Monthly Sources and Uses'!AD12</f>
        <v>0</v>
      </c>
      <c r="AG73" s="481">
        <f>+'Monthly Sources and Uses'!AE12</f>
        <v>0</v>
      </c>
      <c r="AH73" s="481">
        <f>+'Monthly Sources and Uses'!AF12</f>
        <v>0</v>
      </c>
      <c r="AI73" s="481">
        <f>+'Monthly Sources and Uses'!AG12</f>
        <v>0</v>
      </c>
      <c r="AJ73" s="481">
        <f>+'Monthly Sources and Uses'!AH12</f>
        <v>0</v>
      </c>
      <c r="AK73" s="481">
        <f>+'Monthly Sources and Uses'!AI12</f>
        <v>0</v>
      </c>
      <c r="AL73" s="481">
        <f>+'Monthly Sources and Uses'!AJ12</f>
        <v>0</v>
      </c>
      <c r="AM73" s="481">
        <f>+'Monthly Sources and Uses'!AK12</f>
        <v>0</v>
      </c>
      <c r="AN73" s="481">
        <f>+'Monthly Sources and Uses'!AL12</f>
        <v>0</v>
      </c>
      <c r="AO73" s="481">
        <f>+'Monthly Sources and Uses'!AM12</f>
        <v>0</v>
      </c>
      <c r="AP73" s="481">
        <f>+'Monthly Sources and Uses'!AN12</f>
        <v>0</v>
      </c>
      <c r="AQ73" s="481">
        <f>+'Monthly Sources and Uses'!AO12</f>
        <v>0</v>
      </c>
      <c r="AR73" s="481">
        <f>+'Monthly Sources and Uses'!AP12</f>
        <v>0</v>
      </c>
      <c r="AS73" s="481">
        <f>+'Monthly Sources and Uses'!AQ12</f>
        <v>0</v>
      </c>
      <c r="AT73" s="481">
        <f>+'Monthly Sources and Uses'!AR12</f>
        <v>0</v>
      </c>
      <c r="AU73" s="481">
        <f>+'Monthly Sources and Uses'!AS12</f>
        <v>0</v>
      </c>
      <c r="AV73" s="481">
        <f>+'Monthly Sources and Uses'!AT12</f>
        <v>0</v>
      </c>
      <c r="AW73" s="481">
        <f>+'Monthly Sources and Uses'!AU12</f>
        <v>0</v>
      </c>
      <c r="AX73" s="481">
        <f>+'Monthly Sources and Uses'!AV12</f>
        <v>0</v>
      </c>
      <c r="AY73" s="481">
        <f>+'Monthly Sources and Uses'!AW12</f>
        <v>0</v>
      </c>
      <c r="AZ73" s="481">
        <f>+'Monthly Sources and Uses'!AX12</f>
        <v>0</v>
      </c>
      <c r="BA73" s="481">
        <f>+'Monthly Sources and Uses'!AY12</f>
        <v>0</v>
      </c>
      <c r="BB73" s="481">
        <f>+'Monthly Sources and Uses'!AZ12</f>
        <v>0</v>
      </c>
      <c r="BC73" s="481">
        <f>+'Monthly Sources and Uses'!BA12</f>
        <v>0</v>
      </c>
      <c r="BD73" s="481">
        <f>+'Monthly Sources and Uses'!BB12</f>
        <v>0</v>
      </c>
      <c r="BE73" s="481">
        <f>+'Monthly Sources and Uses'!BC12</f>
        <v>0</v>
      </c>
      <c r="BF73" s="481">
        <f>+'Monthly Sources and Uses'!BD12</f>
        <v>0</v>
      </c>
      <c r="BG73" s="481">
        <f>+'Monthly Sources and Uses'!BE12</f>
        <v>0</v>
      </c>
      <c r="BH73" s="481">
        <f>+'Monthly Sources and Uses'!BF12</f>
        <v>0</v>
      </c>
      <c r="BI73" s="481">
        <f>+'Monthly Sources and Uses'!BG12</f>
        <v>0</v>
      </c>
      <c r="BJ73" s="481">
        <f>+'Monthly Sources and Uses'!BH12</f>
        <v>0</v>
      </c>
      <c r="BK73" s="481">
        <f>+'Monthly Sources and Uses'!BI12</f>
        <v>0</v>
      </c>
      <c r="BL73" s="481">
        <f>+'Monthly Sources and Uses'!BJ12</f>
        <v>0</v>
      </c>
      <c r="BM73" s="481">
        <f>+'Monthly Sources and Uses'!BK12</f>
        <v>0</v>
      </c>
      <c r="BN73" s="481">
        <f>+'Monthly Sources and Uses'!BL12</f>
        <v>0</v>
      </c>
      <c r="BO73" s="481">
        <f>+'Monthly Sources and Uses'!BM12</f>
        <v>0</v>
      </c>
      <c r="BP73" s="481">
        <f>+'Monthly Sources and Uses'!BN12</f>
        <v>0</v>
      </c>
      <c r="BQ73" s="481">
        <f>+'Monthly Sources and Uses'!BO12</f>
        <v>0</v>
      </c>
      <c r="BR73" s="481">
        <f>+'Monthly Sources and Uses'!BP12</f>
        <v>0</v>
      </c>
      <c r="BS73" s="481">
        <f>+'Monthly Sources and Uses'!BQ12</f>
        <v>0</v>
      </c>
      <c r="BT73" s="481">
        <f>+'Monthly Sources and Uses'!BR12</f>
        <v>0</v>
      </c>
      <c r="BU73" s="481">
        <f>+'Monthly Sources and Uses'!BS12</f>
        <v>0</v>
      </c>
      <c r="BV73" s="481">
        <f>+'Monthly Sources and Uses'!BT12</f>
        <v>0</v>
      </c>
      <c r="BW73" s="481">
        <f>+'Monthly Sources and Uses'!BU12</f>
        <v>0</v>
      </c>
      <c r="BX73" s="481">
        <f>+'Monthly Sources and Uses'!BV12</f>
        <v>0</v>
      </c>
      <c r="BY73" s="481">
        <f>+'Monthly Sources and Uses'!BW12</f>
        <v>0</v>
      </c>
      <c r="BZ73" s="481">
        <f>+'Monthly Sources and Uses'!BX12</f>
        <v>0</v>
      </c>
      <c r="CA73" s="481">
        <f>+'Monthly Sources and Uses'!BY12</f>
        <v>0</v>
      </c>
      <c r="CB73" s="481">
        <f>+'Monthly Sources and Uses'!BZ12</f>
        <v>0</v>
      </c>
      <c r="CC73" s="481">
        <f>+'Monthly Sources and Uses'!CA12</f>
        <v>0</v>
      </c>
      <c r="CD73" s="481">
        <f>+'Monthly Sources and Uses'!CB12</f>
        <v>0</v>
      </c>
      <c r="CE73" s="481">
        <f>+'Monthly Sources and Uses'!CC12</f>
        <v>0</v>
      </c>
      <c r="CF73" s="481">
        <f>+'Monthly Sources and Uses'!CD12</f>
        <v>0</v>
      </c>
      <c r="CG73" s="481">
        <f>+'Monthly Sources and Uses'!CE12</f>
        <v>0</v>
      </c>
      <c r="CH73" s="481">
        <f>+'Monthly Sources and Uses'!CF12</f>
        <v>0</v>
      </c>
      <c r="CI73" s="481">
        <f>+'Monthly Sources and Uses'!CG12</f>
        <v>0</v>
      </c>
      <c r="CJ73" s="481">
        <f>+'Monthly Sources and Uses'!CH12</f>
        <v>0</v>
      </c>
      <c r="CK73" s="481">
        <f>+'Monthly Sources and Uses'!CI12</f>
        <v>0</v>
      </c>
      <c r="CL73" s="481">
        <f>+'Monthly Sources and Uses'!CJ12</f>
        <v>0</v>
      </c>
      <c r="CM73" s="481">
        <f>+'Monthly Sources and Uses'!CK12</f>
        <v>0</v>
      </c>
      <c r="CN73" s="481">
        <f>+'Monthly Sources and Uses'!CL12</f>
        <v>0</v>
      </c>
      <c r="CO73" s="481">
        <f>+'Monthly Sources and Uses'!CM12</f>
        <v>0</v>
      </c>
      <c r="CP73" s="481">
        <f>+'Monthly Sources and Uses'!CN12</f>
        <v>0</v>
      </c>
      <c r="CQ73" s="481">
        <f>+'Monthly Sources and Uses'!CO12</f>
        <v>354</v>
      </c>
      <c r="CR73" s="481">
        <f>+'Monthly Sources and Uses'!CP12</f>
        <v>1645</v>
      </c>
      <c r="CS73" s="481">
        <f>+'Monthly Sources and Uses'!CQ12</f>
        <v>0</v>
      </c>
      <c r="CT73" s="481">
        <f>+'Monthly Sources and Uses'!CR12</f>
        <v>0</v>
      </c>
      <c r="CU73" s="481">
        <f>+'Monthly Sources and Uses'!CS12</f>
        <v>0</v>
      </c>
      <c r="CV73" s="481">
        <f>+'Monthly Sources and Uses'!CT12</f>
        <v>0</v>
      </c>
      <c r="CW73" s="481">
        <f>+'Monthly Sources and Uses'!CU12</f>
        <v>0</v>
      </c>
      <c r="CX73" s="481">
        <f>+'Monthly Sources and Uses'!CV12</f>
        <v>0</v>
      </c>
      <c r="CY73" s="481">
        <f>+'Monthly Sources and Uses'!CW12</f>
        <v>0</v>
      </c>
      <c r="CZ73" s="481">
        <f>+'Monthly Sources and Uses'!CX12</f>
        <v>0</v>
      </c>
      <c r="DA73" s="481">
        <f>+'Monthly Sources and Uses'!CY12</f>
        <v>0</v>
      </c>
      <c r="DB73" s="481">
        <f>+'Monthly Sources and Uses'!CZ12</f>
        <v>0</v>
      </c>
      <c r="DC73" s="481">
        <f>+'Monthly Sources and Uses'!DA12</f>
        <v>15507</v>
      </c>
      <c r="DD73" s="481">
        <f>+'Monthly Sources and Uses'!DB12</f>
        <v>14307</v>
      </c>
      <c r="DE73" s="481">
        <f>+'Monthly Sources and Uses'!DC12</f>
        <v>0</v>
      </c>
      <c r="DF73" s="481">
        <f>+'Monthly Sources and Uses'!DD12</f>
        <v>0</v>
      </c>
      <c r="DG73" s="481">
        <f>+'Monthly Sources and Uses'!DE12</f>
        <v>0</v>
      </c>
      <c r="DH73" s="481">
        <f>+'Monthly Sources and Uses'!DF12</f>
        <v>0</v>
      </c>
      <c r="DI73" s="481">
        <f>+'Monthly Sources and Uses'!DG12</f>
        <v>0</v>
      </c>
      <c r="DJ73" s="481">
        <f>+'Monthly Sources and Uses'!DH12</f>
        <v>0</v>
      </c>
      <c r="DK73" s="481">
        <f>+'Monthly Sources and Uses'!DI12</f>
        <v>0</v>
      </c>
      <c r="DL73" s="481">
        <f>+'Monthly Sources and Uses'!DJ12</f>
        <v>0</v>
      </c>
      <c r="DM73" s="481">
        <f>+'Monthly Sources and Uses'!DK12</f>
        <v>0</v>
      </c>
      <c r="DN73" s="481">
        <f>+'Monthly Sources and Uses'!DL12</f>
        <v>0</v>
      </c>
      <c r="DO73" s="481">
        <f>+'Monthly Sources and Uses'!DM12</f>
        <v>15832</v>
      </c>
      <c r="DP73" s="481">
        <f>+'Monthly Sources and Uses'!DN12</f>
        <v>10765</v>
      </c>
      <c r="DQ73" s="481">
        <f>+'Monthly Sources and Uses'!DO12</f>
        <v>0</v>
      </c>
      <c r="DR73" s="481">
        <f>+'Monthly Sources and Uses'!DP12</f>
        <v>0</v>
      </c>
      <c r="DS73" s="481">
        <f>+'Monthly Sources and Uses'!DQ12</f>
        <v>0</v>
      </c>
      <c r="DT73" s="481">
        <f>+'Monthly Sources and Uses'!DR12</f>
        <v>0</v>
      </c>
      <c r="DU73" s="481">
        <f>+'Monthly Sources and Uses'!DS12</f>
        <v>0</v>
      </c>
      <c r="DV73" s="481">
        <f>+'Monthly Sources and Uses'!DT12</f>
        <v>0</v>
      </c>
      <c r="DW73" s="481">
        <f>+'Monthly Sources and Uses'!DU12</f>
        <v>0</v>
      </c>
      <c r="DX73" s="481">
        <f>+'Monthly Sources and Uses'!DV12</f>
        <v>0</v>
      </c>
      <c r="DY73" s="481">
        <f>+'Monthly Sources and Uses'!DW12</f>
        <v>0</v>
      </c>
      <c r="DZ73" s="481">
        <f>+'Monthly Sources and Uses'!DX12</f>
        <v>0</v>
      </c>
      <c r="EA73" s="481">
        <f>+'Monthly Sources and Uses'!DY12</f>
        <v>6100</v>
      </c>
      <c r="EB73" s="481">
        <f>+'Monthly Sources and Uses'!DZ12</f>
        <v>2601</v>
      </c>
      <c r="EC73" s="481">
        <f>+'Monthly Sources and Uses'!EA12</f>
        <v>0</v>
      </c>
      <c r="ED73" s="481">
        <f>+'Monthly Sources and Uses'!EB12</f>
        <v>0</v>
      </c>
      <c r="EE73" s="481">
        <f>+'Monthly Sources and Uses'!EC12</f>
        <v>0</v>
      </c>
      <c r="EF73" s="481">
        <f>+'Monthly Sources and Uses'!ED12</f>
        <v>0</v>
      </c>
      <c r="EG73" s="481">
        <f>+'Monthly Sources and Uses'!EE12</f>
        <v>0</v>
      </c>
      <c r="EH73" s="481">
        <f>+'Monthly Sources and Uses'!EF12</f>
        <v>0</v>
      </c>
      <c r="EI73" s="481">
        <f>+'Monthly Sources and Uses'!EG12</f>
        <v>0</v>
      </c>
      <c r="EJ73" s="481">
        <f>+'Monthly Sources and Uses'!EH12</f>
        <v>0</v>
      </c>
      <c r="EK73" s="481">
        <f>+'Monthly Sources and Uses'!EI12</f>
        <v>0</v>
      </c>
      <c r="EL73" s="481">
        <f>+'Monthly Sources and Uses'!EJ12</f>
        <v>0</v>
      </c>
      <c r="EM73" s="481">
        <f>+'Monthly Sources and Uses'!EK12</f>
        <v>1092</v>
      </c>
      <c r="EN73" s="481">
        <f>+'Monthly Sources and Uses'!EL12</f>
        <v>270</v>
      </c>
      <c r="EO73" s="481">
        <f>+'Monthly Sources and Uses'!EM12</f>
        <v>0</v>
      </c>
      <c r="EP73" s="481">
        <f>+'Monthly Sources and Uses'!EN12</f>
        <v>0</v>
      </c>
      <c r="EQ73" s="481">
        <f>+'Monthly Sources and Uses'!EO12</f>
        <v>0</v>
      </c>
      <c r="ER73" s="481">
        <f>+'Monthly Sources and Uses'!EP12</f>
        <v>0</v>
      </c>
      <c r="ES73" s="481">
        <f>+'Monthly Sources and Uses'!EQ12</f>
        <v>0</v>
      </c>
      <c r="ET73" s="481">
        <f>+'Monthly Sources and Uses'!ER12</f>
        <v>0</v>
      </c>
      <c r="EU73" s="481">
        <f>+'Monthly Sources and Uses'!ES12</f>
        <v>0</v>
      </c>
      <c r="EV73" s="481">
        <f>+'Monthly Sources and Uses'!ET12</f>
        <v>0</v>
      </c>
      <c r="EW73" s="481">
        <f>+'Monthly Sources and Uses'!EU12</f>
        <v>0</v>
      </c>
      <c r="EX73" s="481">
        <f>+'Monthly Sources and Uses'!EV12</f>
        <v>0</v>
      </c>
      <c r="EY73" s="481">
        <f>+'Monthly Sources and Uses'!EW12</f>
        <v>405</v>
      </c>
      <c r="EZ73" s="481">
        <f>+'Monthly Sources and Uses'!EX12</f>
        <v>0</v>
      </c>
      <c r="FA73" s="481">
        <f>+'Monthly Sources and Uses'!EY12</f>
        <v>0</v>
      </c>
      <c r="FB73" s="481">
        <f>+'Monthly Sources and Uses'!EZ12</f>
        <v>0</v>
      </c>
      <c r="FC73" s="481">
        <f>+'Monthly Sources and Uses'!FA12</f>
        <v>0</v>
      </c>
      <c r="FD73" s="481">
        <f>+'Monthly Sources and Uses'!FB12</f>
        <v>0</v>
      </c>
      <c r="FE73" s="481">
        <f>+'Monthly Sources and Uses'!FC12</f>
        <v>0</v>
      </c>
      <c r="FF73" s="481">
        <f>+'Monthly Sources and Uses'!FD12</f>
        <v>0</v>
      </c>
      <c r="FG73" s="481">
        <f>+'Monthly Sources and Uses'!FE12</f>
        <v>0</v>
      </c>
      <c r="FH73" s="481">
        <f>+'Monthly Sources and Uses'!FF12</f>
        <v>0</v>
      </c>
      <c r="FI73" s="481">
        <f>+'Monthly Sources and Uses'!FG12</f>
        <v>0</v>
      </c>
      <c r="FJ73" s="481">
        <f>+'Monthly Sources and Uses'!FH12</f>
        <v>0</v>
      </c>
      <c r="FK73" s="481">
        <f>+'Monthly Sources and Uses'!FI12</f>
        <v>309</v>
      </c>
      <c r="FL73" s="481">
        <f>+'Monthly Sources and Uses'!FJ12</f>
        <v>0</v>
      </c>
      <c r="FM73" s="481">
        <f>+'Monthly Sources and Uses'!FK12</f>
        <v>0</v>
      </c>
      <c r="FN73" s="481">
        <f>+'Monthly Sources and Uses'!FL12</f>
        <v>0</v>
      </c>
      <c r="FO73" s="481">
        <f>+'Monthly Sources and Uses'!FM12</f>
        <v>0</v>
      </c>
      <c r="FP73" s="481">
        <f>+'Monthly Sources and Uses'!FN12</f>
        <v>0</v>
      </c>
      <c r="FQ73" s="481">
        <f>+'Monthly Sources and Uses'!FO12</f>
        <v>0</v>
      </c>
      <c r="FR73" s="481">
        <f>+'Monthly Sources and Uses'!FP12</f>
        <v>0</v>
      </c>
      <c r="FS73" s="481">
        <f>+'Monthly Sources and Uses'!FQ12</f>
        <v>0</v>
      </c>
      <c r="FT73" s="481">
        <f>+'Monthly Sources and Uses'!FR12</f>
        <v>0</v>
      </c>
      <c r="FU73" s="481">
        <f>+'Monthly Sources and Uses'!FS12</f>
        <v>0</v>
      </c>
      <c r="FV73" s="481">
        <f>+'Monthly Sources and Uses'!FT12</f>
        <v>0</v>
      </c>
      <c r="FW73" s="481">
        <f>+'Monthly Sources and Uses'!FU12</f>
        <v>668</v>
      </c>
      <c r="FX73" s="481">
        <f>+'Monthly Sources and Uses'!FV12</f>
        <v>1144</v>
      </c>
      <c r="FY73" s="481">
        <f>+'Monthly Sources and Uses'!FW12</f>
        <v>0</v>
      </c>
      <c r="FZ73" s="481">
        <f>+'Monthly Sources and Uses'!FX12</f>
        <v>0</v>
      </c>
      <c r="GA73" s="481">
        <f>+'Monthly Sources and Uses'!FY12</f>
        <v>0</v>
      </c>
      <c r="GB73" s="481">
        <f>+'Monthly Sources and Uses'!FZ12</f>
        <v>0</v>
      </c>
    </row>
    <row r="74" spans="1:184" s="45" customFormat="1">
      <c r="A74" s="41"/>
      <c r="B74" s="486" t="s">
        <v>12</v>
      </c>
      <c r="C74" s="475" t="s">
        <v>97</v>
      </c>
      <c r="D74" s="478" t="s">
        <v>36</v>
      </c>
      <c r="E74" s="481">
        <f>+'Monthly Sources and Uses'!C14</f>
        <v>34588.480000000003</v>
      </c>
      <c r="F74" s="481">
        <f>+'Monthly Sources and Uses'!D14</f>
        <v>31252.55</v>
      </c>
      <c r="G74" s="481">
        <f>+'Monthly Sources and Uses'!E14</f>
        <v>34546.629999999997</v>
      </c>
      <c r="H74" s="481">
        <f>+'Monthly Sources and Uses'!F14</f>
        <v>33514.949999999997</v>
      </c>
      <c r="I74" s="481">
        <f>+'Monthly Sources and Uses'!G14</f>
        <v>34234.839999999997</v>
      </c>
      <c r="J74" s="481">
        <f>+'Monthly Sources and Uses'!H14</f>
        <v>7643.53</v>
      </c>
      <c r="K74" s="481">
        <f>+'Monthly Sources and Uses'!I14</f>
        <v>7936</v>
      </c>
      <c r="L74" s="481">
        <f>+'Monthly Sources and Uses'!J14</f>
        <v>7826.88</v>
      </c>
      <c r="M74" s="481">
        <f>+'Monthly Sources and Uses'!K14</f>
        <v>7642.64</v>
      </c>
      <c r="N74" s="481">
        <f>+'Monthly Sources and Uses'!L14</f>
        <v>34547.120000000003</v>
      </c>
      <c r="O74" s="481">
        <f>+'Monthly Sources and Uses'!M14</f>
        <v>33405.019999999997</v>
      </c>
      <c r="P74" s="481">
        <f>+'Monthly Sources and Uses'!N14</f>
        <v>34790.050000000003</v>
      </c>
      <c r="Q74" s="481">
        <f>+'Monthly Sources and Uses'!O14</f>
        <v>34588.480000000003</v>
      </c>
      <c r="R74" s="481">
        <f>+'Monthly Sources and Uses'!P14</f>
        <v>31252.55</v>
      </c>
      <c r="S74" s="481">
        <f>+'Monthly Sources and Uses'!Q14</f>
        <v>34546.629999999997</v>
      </c>
      <c r="T74" s="481">
        <f>+'Monthly Sources and Uses'!R14</f>
        <v>33514.949999999997</v>
      </c>
      <c r="U74" s="481">
        <f>+'Monthly Sources and Uses'!S14</f>
        <v>34234.839999999997</v>
      </c>
      <c r="V74" s="481">
        <f>+'Monthly Sources and Uses'!T14</f>
        <v>7643.53</v>
      </c>
      <c r="W74" s="481">
        <f>+'Monthly Sources and Uses'!U14</f>
        <v>7936</v>
      </c>
      <c r="X74" s="481">
        <f>+'Monthly Sources and Uses'!V14</f>
        <v>7826.88</v>
      </c>
      <c r="Y74" s="481">
        <f>+'Monthly Sources and Uses'!W14</f>
        <v>7642.64</v>
      </c>
      <c r="Z74" s="481">
        <f>+'Monthly Sources and Uses'!X14</f>
        <v>34547.120000000003</v>
      </c>
      <c r="AA74" s="481">
        <f>+'Monthly Sources and Uses'!Y14</f>
        <v>33405.019999999997</v>
      </c>
      <c r="AB74" s="481">
        <f>+'Monthly Sources and Uses'!Z14</f>
        <v>34790.050000000003</v>
      </c>
      <c r="AC74" s="481">
        <f>+'Monthly Sources and Uses'!AA14</f>
        <v>24046.14</v>
      </c>
      <c r="AD74" s="481">
        <f>+'Monthly Sources and Uses'!AB14</f>
        <v>19695.150000000001</v>
      </c>
      <c r="AE74" s="481">
        <f>+'Monthly Sources and Uses'!AC14</f>
        <v>10593.13</v>
      </c>
      <c r="AF74" s="481">
        <f>+'Monthly Sources and Uses'!AD14</f>
        <v>11535.78</v>
      </c>
      <c r="AG74" s="481">
        <f>+'Monthly Sources and Uses'!AE14</f>
        <v>18689.8</v>
      </c>
      <c r="AH74" s="481">
        <f>+'Monthly Sources and Uses'!AF14</f>
        <v>25270</v>
      </c>
      <c r="AI74" s="481">
        <f>+'Monthly Sources and Uses'!AG14</f>
        <v>42149.36</v>
      </c>
      <c r="AJ74" s="481">
        <f>+'Monthly Sources and Uses'!AH14</f>
        <v>41004.58</v>
      </c>
      <c r="AK74" s="481">
        <f>+'Monthly Sources and Uses'!AI14</f>
        <v>20687.21</v>
      </c>
      <c r="AL74" s="481">
        <f>+'Monthly Sources and Uses'!AJ14</f>
        <v>10524.19</v>
      </c>
      <c r="AM74" s="481">
        <f>+'Monthly Sources and Uses'!AK14</f>
        <v>18151.330000000002</v>
      </c>
      <c r="AN74" s="481">
        <f>+'Monthly Sources and Uses'!AL14</f>
        <v>24633.34</v>
      </c>
      <c r="AO74" s="481">
        <f>+'Monthly Sources and Uses'!AM14</f>
        <v>24000</v>
      </c>
      <c r="AP74" s="481">
        <f>+'Monthly Sources and Uses'!AN14</f>
        <v>19717.740000000002</v>
      </c>
      <c r="AQ74" s="481">
        <f>+'Monthly Sources and Uses'!AO14</f>
        <v>10157.26</v>
      </c>
      <c r="AR74" s="481">
        <f>+'Monthly Sources and Uses'!AP14</f>
        <v>11882.16</v>
      </c>
      <c r="AS74" s="481">
        <f>+'Monthly Sources and Uses'!AQ14</f>
        <v>18109.52</v>
      </c>
      <c r="AT74" s="481">
        <f>+'Monthly Sources and Uses'!AR14</f>
        <v>26745.52</v>
      </c>
      <c r="AU74" s="481">
        <f>+'Monthly Sources and Uses'!AS14</f>
        <v>40667.81</v>
      </c>
      <c r="AV74" s="481">
        <f>+'Monthly Sources and Uses'!AT14</f>
        <v>40997.81</v>
      </c>
      <c r="AW74" s="481">
        <f>+'Monthly Sources and Uses'!AU14</f>
        <v>20596.919999999998</v>
      </c>
      <c r="AX74" s="481">
        <f>+'Monthly Sources and Uses'!AV14</f>
        <v>10765.34</v>
      </c>
      <c r="AY74" s="481">
        <f>+'Monthly Sources and Uses'!AW14</f>
        <v>18728.71</v>
      </c>
      <c r="AZ74" s="481">
        <f>+'Monthly Sources and Uses'!AX14</f>
        <v>24611.23</v>
      </c>
      <c r="BA74" s="481">
        <f>+'Monthly Sources and Uses'!AY14</f>
        <v>23821.61</v>
      </c>
      <c r="BB74" s="481">
        <f>+'Monthly Sources and Uses'!AZ14</f>
        <v>20832.84</v>
      </c>
      <c r="BC74" s="481">
        <f>+'Monthly Sources and Uses'!BA14</f>
        <v>9687.2099999999991</v>
      </c>
      <c r="BD74" s="481">
        <f>+'Monthly Sources and Uses'!BB14</f>
        <v>10838.33</v>
      </c>
      <c r="BE74" s="481">
        <f>+'Monthly Sources and Uses'!BC14</f>
        <v>18465</v>
      </c>
      <c r="BF74" s="481">
        <f>+'Monthly Sources and Uses'!BD14</f>
        <v>26621.13</v>
      </c>
      <c r="BG74" s="481">
        <f>+'Monthly Sources and Uses'!BE14</f>
        <v>40854.81</v>
      </c>
      <c r="BH74" s="481">
        <f>+'Monthly Sources and Uses'!BF14</f>
        <v>41892.81</v>
      </c>
      <c r="BI74" s="481">
        <f>+'Monthly Sources and Uses'!BG14</f>
        <v>19817.54</v>
      </c>
      <c r="BJ74" s="481">
        <f>+'Monthly Sources and Uses'!BH14</f>
        <v>10691.84</v>
      </c>
      <c r="BK74" s="481">
        <f>+'Monthly Sources and Uses'!BI14</f>
        <v>18709.45</v>
      </c>
      <c r="BL74" s="481">
        <f>+'Monthly Sources and Uses'!BJ14</f>
        <v>24747.42</v>
      </c>
      <c r="BM74" s="481">
        <f>+'Monthly Sources and Uses'!BK14</f>
        <v>24033.19</v>
      </c>
      <c r="BN74" s="481">
        <f>+'Monthly Sources and Uses'!BL14</f>
        <v>20546.97</v>
      </c>
      <c r="BO74" s="481">
        <f>+'Monthly Sources and Uses'!BM14</f>
        <v>10318.17</v>
      </c>
      <c r="BP74" s="481">
        <f>+'Monthly Sources and Uses'!BN14</f>
        <v>10417.33</v>
      </c>
      <c r="BQ74" s="481">
        <f>+'Monthly Sources and Uses'!BO14</f>
        <v>17771.689999999999</v>
      </c>
      <c r="BR74" s="481">
        <f>+'Monthly Sources and Uses'!BP14</f>
        <v>26427.71</v>
      </c>
      <c r="BS74" s="481">
        <f>+'Monthly Sources and Uses'!BQ14</f>
        <v>41854.49</v>
      </c>
      <c r="BT74" s="481">
        <f>+'Monthly Sources and Uses'!BR14</f>
        <v>42322.13</v>
      </c>
      <c r="BU74" s="481">
        <f>+'Monthly Sources and Uses'!BS14</f>
        <v>19688.32</v>
      </c>
      <c r="BV74" s="481">
        <f>+'Monthly Sources and Uses'!BT14</f>
        <v>10421.19</v>
      </c>
      <c r="BW74" s="481">
        <f>+'Monthly Sources and Uses'!BU14</f>
        <v>18849.2</v>
      </c>
      <c r="BX74" s="481">
        <f>+'Monthly Sources and Uses'!BV14</f>
        <v>24329.61</v>
      </c>
      <c r="BY74" s="481">
        <f>+'Monthly Sources and Uses'!BW14</f>
        <v>24513.43</v>
      </c>
      <c r="BZ74" s="481">
        <f>+'Monthly Sources and Uses'!BX14</f>
        <v>19942.439999999999</v>
      </c>
      <c r="CA74" s="481">
        <f>+'Monthly Sources and Uses'!BY14</f>
        <v>10124.129999999999</v>
      </c>
      <c r="CB74" s="481">
        <f>+'Monthly Sources and Uses'!BZ14</f>
        <v>11049.33</v>
      </c>
      <c r="CC74" s="481">
        <f>+'Monthly Sources and Uses'!CA14</f>
        <v>17346.259999999998</v>
      </c>
      <c r="CD74" s="481">
        <f>+'Monthly Sources and Uses'!CB14</f>
        <v>25584.41</v>
      </c>
      <c r="CE74" s="481">
        <f>+'Monthly Sources and Uses'!CC14</f>
        <v>43019.49</v>
      </c>
      <c r="CF74" s="481">
        <f>+'Monthly Sources and Uses'!CD14</f>
        <v>42383.519999999997</v>
      </c>
      <c r="CG74" s="481">
        <f>+'Monthly Sources and Uses'!CE14</f>
        <v>19560.47</v>
      </c>
      <c r="CH74" s="481">
        <f>+'Monthly Sources and Uses'!CF14</f>
        <v>10710.79</v>
      </c>
      <c r="CI74" s="481">
        <f>+'Monthly Sources and Uses'!CG14</f>
        <v>18541.740000000002</v>
      </c>
      <c r="CJ74" s="481">
        <f>+'Monthly Sources and Uses'!CH14</f>
        <v>24204</v>
      </c>
      <c r="CK74" s="481">
        <f>+'Monthly Sources and Uses'!CI14</f>
        <v>24292.55</v>
      </c>
      <c r="CL74" s="481">
        <f>+'Monthly Sources and Uses'!CJ14</f>
        <v>19448.740000000002</v>
      </c>
      <c r="CM74" s="481">
        <f>+'Monthly Sources and Uses'!CK14</f>
        <v>10472.379999999999</v>
      </c>
      <c r="CN74" s="481">
        <f>+'Monthly Sources and Uses'!CL14</f>
        <v>11798.28</v>
      </c>
      <c r="CO74" s="481">
        <f>+'Monthly Sources and Uses'!CM14</f>
        <v>18548.05</v>
      </c>
      <c r="CP74" s="481">
        <f>+'Monthly Sources and Uses'!CN14</f>
        <v>25264.32</v>
      </c>
      <c r="CQ74" s="481">
        <f>+'Monthly Sources and Uses'!CO14</f>
        <v>42257.81</v>
      </c>
      <c r="CR74" s="481">
        <f>+'Monthly Sources and Uses'!CP14</f>
        <v>40901.81</v>
      </c>
      <c r="CS74" s="481">
        <f>+'Monthly Sources and Uses'!CQ14</f>
        <v>20580.21</v>
      </c>
      <c r="CT74" s="481">
        <f>+'Monthly Sources and Uses'!CR14</f>
        <v>10638.2</v>
      </c>
      <c r="CU74" s="481">
        <f>+'Monthly Sources and Uses'!CS14</f>
        <v>18144.330000000002</v>
      </c>
      <c r="CV74" s="481">
        <f>+'Monthly Sources and Uses'!CT14</f>
        <v>24633.34</v>
      </c>
      <c r="CW74" s="481">
        <f>+'Monthly Sources and Uses'!CU14</f>
        <v>24000</v>
      </c>
      <c r="CX74" s="481">
        <f>+'Monthly Sources and Uses'!CV14</f>
        <v>19380</v>
      </c>
      <c r="CY74" s="481">
        <f>+'Monthly Sources and Uses'!CW14</f>
        <v>10644.13</v>
      </c>
      <c r="CZ74" s="481">
        <f>+'Monthly Sources and Uses'!CX14</f>
        <v>12005.19</v>
      </c>
      <c r="DA74" s="481">
        <f>+'Monthly Sources and Uses'!CY14</f>
        <v>18018.52</v>
      </c>
      <c r="DB74" s="481">
        <f>+'Monthly Sources and Uses'!CZ14</f>
        <v>26128.16</v>
      </c>
      <c r="DC74" s="481">
        <f>+'Monthly Sources and Uses'!DA14</f>
        <v>41437.07</v>
      </c>
      <c r="DD74" s="481">
        <f>+'Monthly Sources and Uses'!DB14</f>
        <v>40552.81</v>
      </c>
      <c r="DE74" s="481">
        <f>+'Monthly Sources and Uses'!DC14</f>
        <v>21034.94</v>
      </c>
      <c r="DF74" s="481">
        <f>+'Monthly Sources and Uses'!DD14</f>
        <v>10779.19</v>
      </c>
      <c r="DG74" s="481">
        <f>+'Monthly Sources and Uses'!DE14</f>
        <v>18371.330000000002</v>
      </c>
      <c r="DH74" s="481">
        <f>+'Monthly Sources and Uses'!DF14</f>
        <v>24628.67</v>
      </c>
      <c r="DI74" s="481">
        <f>+'Monthly Sources and Uses'!DG14</f>
        <v>24001.81</v>
      </c>
      <c r="DJ74" s="481">
        <f>+'Monthly Sources and Uses'!DH14</f>
        <v>19814.05</v>
      </c>
      <c r="DK74" s="481">
        <f>+'Monthly Sources and Uses'!DI14</f>
        <v>9975.14</v>
      </c>
      <c r="DL74" s="481">
        <f>+'Monthly Sources and Uses'!DJ14</f>
        <v>11979.16</v>
      </c>
      <c r="DM74" s="481">
        <f>+'Monthly Sources and Uses'!DK14</f>
        <v>18139.52</v>
      </c>
      <c r="DN74" s="481">
        <f>+'Monthly Sources and Uses'!DL14</f>
        <v>26761.32</v>
      </c>
      <c r="DO74" s="481">
        <f>+'Monthly Sources and Uses'!DM14</f>
        <v>40609</v>
      </c>
      <c r="DP74" s="481">
        <f>+'Monthly Sources and Uses'!DN14</f>
        <v>40915.910000000003</v>
      </c>
      <c r="DQ74" s="481">
        <f>+'Monthly Sources and Uses'!DO14</f>
        <v>20676.82</v>
      </c>
      <c r="DR74" s="481">
        <f>+'Monthly Sources and Uses'!DP14</f>
        <v>10765.34</v>
      </c>
      <c r="DS74" s="481">
        <f>+'Monthly Sources and Uses'!DQ14</f>
        <v>18649.939999999999</v>
      </c>
      <c r="DT74" s="481">
        <f>+'Monthly Sources and Uses'!DR14</f>
        <v>24692</v>
      </c>
      <c r="DU74" s="481">
        <f>+'Monthly Sources and Uses'!DS14</f>
        <v>23838.61</v>
      </c>
      <c r="DV74" s="481">
        <f>+'Monthly Sources and Uses'!DT14</f>
        <v>20840.84</v>
      </c>
      <c r="DW74" s="481">
        <f>+'Monthly Sources and Uses'!DU14</f>
        <v>9614.2099999999991</v>
      </c>
      <c r="DX74" s="481">
        <f>+'Monthly Sources and Uses'!DV14</f>
        <v>10886.33</v>
      </c>
      <c r="DY74" s="481">
        <f>+'Monthly Sources and Uses'!DW14</f>
        <v>18469</v>
      </c>
      <c r="DZ74" s="481">
        <f>+'Monthly Sources and Uses'!DX14</f>
        <v>26635.13</v>
      </c>
      <c r="EA74" s="481">
        <f>+'Monthly Sources and Uses'!DY14</f>
        <v>40821.26</v>
      </c>
      <c r="EB74" s="481">
        <f>+'Monthly Sources and Uses'!DZ14</f>
        <v>41844.36</v>
      </c>
      <c r="EC74" s="481">
        <f>+'Monthly Sources and Uses'!EA14</f>
        <v>19892.189999999999</v>
      </c>
      <c r="ED74" s="481">
        <f>+'Monthly Sources and Uses'!EB14</f>
        <v>10666.19</v>
      </c>
      <c r="EE74" s="481">
        <f>+'Monthly Sources and Uses'!EC14</f>
        <v>18649.54</v>
      </c>
      <c r="EF74" s="481">
        <f>+'Monthly Sources and Uses'!ED14</f>
        <v>24822.34</v>
      </c>
      <c r="EG74" s="481">
        <f>+'Monthly Sources and Uses'!EE14</f>
        <v>24334.1</v>
      </c>
      <c r="EH74" s="481">
        <f>+'Monthly Sources and Uses'!EF14</f>
        <v>20118.77</v>
      </c>
      <c r="EI74" s="481">
        <f>+'Monthly Sources and Uses'!EG14</f>
        <v>10127.129999999999</v>
      </c>
      <c r="EJ74" s="481">
        <f>+'Monthly Sources and Uses'!EH14</f>
        <v>11166.33</v>
      </c>
      <c r="EK74" s="481">
        <f>+'Monthly Sources and Uses'!EI14</f>
        <v>17220.259999999998</v>
      </c>
      <c r="EL74" s="481">
        <f>+'Monthly Sources and Uses'!EJ14</f>
        <v>25593.41</v>
      </c>
      <c r="EM74" s="481">
        <f>+'Monthly Sources and Uses'!EK14</f>
        <v>42990.49</v>
      </c>
      <c r="EN74" s="481">
        <f>+'Monthly Sources and Uses'!EL14</f>
        <v>42443.519999999997</v>
      </c>
      <c r="EO74" s="481">
        <f>+'Monthly Sources and Uses'!EM14</f>
        <v>19619</v>
      </c>
      <c r="EP74" s="481">
        <f>+'Monthly Sources and Uses'!EN14</f>
        <v>10543.96</v>
      </c>
      <c r="EQ74" s="481">
        <f>+'Monthly Sources and Uses'!EO14</f>
        <v>18582.23</v>
      </c>
      <c r="ER74" s="481">
        <f>+'Monthly Sources and Uses'!EP14</f>
        <v>24240.81</v>
      </c>
      <c r="ES74" s="481">
        <f>+'Monthly Sources and Uses'!EQ14</f>
        <v>24135.29</v>
      </c>
      <c r="ET74" s="481">
        <f>+'Monthly Sources and Uses'!ER14</f>
        <v>19967.29</v>
      </c>
      <c r="EU74" s="481">
        <f>+'Monthly Sources and Uses'!ES14</f>
        <v>10338.129999999999</v>
      </c>
      <c r="EV74" s="481">
        <f>+'Monthly Sources and Uses'!ET14</f>
        <v>11016.97</v>
      </c>
      <c r="EW74" s="481">
        <f>+'Monthly Sources and Uses'!EU14</f>
        <v>19359.310000000001</v>
      </c>
      <c r="EX74" s="481">
        <f>+'Monthly Sources and Uses'!EV14</f>
        <v>24331</v>
      </c>
      <c r="EY74" s="481">
        <f>+'Monthly Sources and Uses'!EW14</f>
        <v>43484.75</v>
      </c>
      <c r="EZ74" s="481">
        <f>+'Monthly Sources and Uses'!EX14</f>
        <v>41367.26</v>
      </c>
      <c r="FA74" s="481">
        <f>+'Monthly Sources and Uses'!EY14</f>
        <v>19421.64</v>
      </c>
      <c r="FB74" s="481">
        <f>+'Monthly Sources and Uses'!EZ14</f>
        <v>10432.68</v>
      </c>
      <c r="FC74" s="481">
        <f>+'Monthly Sources and Uses'!FA14</f>
        <v>19125.68</v>
      </c>
      <c r="FD74" s="481">
        <f>+'Monthly Sources and Uses'!FB14</f>
        <v>24000</v>
      </c>
      <c r="FE74" s="481">
        <f>+'Monthly Sources and Uses'!FC14</f>
        <v>24030.14</v>
      </c>
      <c r="FF74" s="481">
        <f>+'Monthly Sources and Uses'!FD14</f>
        <v>19711.150000000001</v>
      </c>
      <c r="FG74" s="481">
        <f>+'Monthly Sources and Uses'!FE14</f>
        <v>10502.13</v>
      </c>
      <c r="FH74" s="481">
        <f>+'Monthly Sources and Uses'!FF14</f>
        <v>11793.53</v>
      </c>
      <c r="FI74" s="481">
        <f>+'Monthly Sources and Uses'!FG14</f>
        <v>18523.05</v>
      </c>
      <c r="FJ74" s="481">
        <f>+'Monthly Sources and Uses'!FH14</f>
        <v>25284.32</v>
      </c>
      <c r="FK74" s="481">
        <f>+'Monthly Sources and Uses'!FI14</f>
        <v>42208.81</v>
      </c>
      <c r="FL74" s="481">
        <f>+'Monthly Sources and Uses'!FJ14</f>
        <v>40844.080000000002</v>
      </c>
      <c r="FM74" s="481">
        <f>+'Monthly Sources and Uses'!FK14</f>
        <v>20804.54</v>
      </c>
      <c r="FN74" s="481">
        <f>+'Monthly Sources and Uses'!FL14</f>
        <v>10457.59</v>
      </c>
      <c r="FO74" s="481">
        <f>+'Monthly Sources and Uses'!FM14</f>
        <v>18187.330000000002</v>
      </c>
      <c r="FP74" s="481">
        <f>+'Monthly Sources and Uses'!FN14</f>
        <v>24633.34</v>
      </c>
      <c r="FQ74" s="481">
        <f>+'Monthly Sources and Uses'!FO14</f>
        <v>24000</v>
      </c>
      <c r="FR74" s="481">
        <f>+'Monthly Sources and Uses'!FP14</f>
        <v>19380</v>
      </c>
      <c r="FS74" s="481">
        <f>+'Monthly Sources and Uses'!FQ14</f>
        <v>10661.13</v>
      </c>
      <c r="FT74" s="481">
        <f>+'Monthly Sources and Uses'!FR14</f>
        <v>12031.19</v>
      </c>
      <c r="FU74" s="481">
        <f>+'Monthly Sources and Uses'!FS14</f>
        <v>17975.52</v>
      </c>
      <c r="FV74" s="481">
        <f>+'Monthly Sources and Uses'!FT14</f>
        <v>26181.42</v>
      </c>
      <c r="FW74" s="481">
        <f>+'Monthly Sources and Uses'!FU14</f>
        <v>41342.81</v>
      </c>
      <c r="FX74" s="481">
        <f>+'Monthly Sources and Uses'!FV14</f>
        <v>40414.81</v>
      </c>
      <c r="FY74" s="481">
        <f>+'Monthly Sources and Uses'!FW14</f>
        <v>21345.94</v>
      </c>
      <c r="FZ74" s="481">
        <f>+'Monthly Sources and Uses'!FX14</f>
        <v>10647.19</v>
      </c>
      <c r="GA74" s="481">
        <f>+'Monthly Sources and Uses'!FY14</f>
        <v>18340.330000000002</v>
      </c>
      <c r="GB74" s="481">
        <f>+'Monthly Sources and Uses'!FZ14</f>
        <v>24659.67</v>
      </c>
    </row>
    <row r="75" spans="1:184">
      <c r="A75" s="461"/>
      <c r="B75" s="486"/>
      <c r="C75" s="476" t="s">
        <v>289</v>
      </c>
      <c r="D75" s="479" t="s">
        <v>36</v>
      </c>
      <c r="E75" s="465">
        <f>+'Monthly Sources and Uses'!C15</f>
        <v>2331.81</v>
      </c>
      <c r="F75" s="465">
        <f>+'Monthly Sources and Uses'!D15</f>
        <v>2106.91</v>
      </c>
      <c r="G75" s="465">
        <f>+'Monthly Sources and Uses'!E15</f>
        <v>2328.98</v>
      </c>
      <c r="H75" s="465">
        <f>+'Monthly Sources and Uses'!F15</f>
        <v>2259.44</v>
      </c>
      <c r="I75" s="465">
        <f>+'Monthly Sources and Uses'!G15</f>
        <v>2307.9699999999998</v>
      </c>
      <c r="J75" s="465">
        <f>+'Monthly Sources and Uses'!H15</f>
        <v>515.29</v>
      </c>
      <c r="K75" s="465">
        <f>+'Monthly Sources and Uses'!I15</f>
        <v>535.01</v>
      </c>
      <c r="L75" s="465">
        <f>+'Monthly Sources and Uses'!J15</f>
        <v>527.66</v>
      </c>
      <c r="M75" s="465">
        <f>+'Monthly Sources and Uses'!K15</f>
        <v>515.23</v>
      </c>
      <c r="N75" s="465">
        <f>+'Monthly Sources and Uses'!L15</f>
        <v>2329.0100000000002</v>
      </c>
      <c r="O75" s="465">
        <f>+'Monthly Sources and Uses'!M15</f>
        <v>2252.02</v>
      </c>
      <c r="P75" s="465">
        <f>+'Monthly Sources and Uses'!N15</f>
        <v>2345.4</v>
      </c>
      <c r="Q75" s="465">
        <f>+'Monthly Sources and Uses'!O15</f>
        <v>2331.81</v>
      </c>
      <c r="R75" s="465">
        <f>+'Monthly Sources and Uses'!P15</f>
        <v>2106.91</v>
      </c>
      <c r="S75" s="465">
        <f>+'Monthly Sources and Uses'!Q15</f>
        <v>2328.98</v>
      </c>
      <c r="T75" s="465">
        <f>+'Monthly Sources and Uses'!R15</f>
        <v>2259.44</v>
      </c>
      <c r="U75" s="465">
        <f>+'Monthly Sources and Uses'!S15</f>
        <v>2307.9699999999998</v>
      </c>
      <c r="V75" s="465">
        <f>+'Monthly Sources and Uses'!T15</f>
        <v>515.29</v>
      </c>
      <c r="W75" s="465">
        <f>+'Monthly Sources and Uses'!U15</f>
        <v>535.01</v>
      </c>
      <c r="X75" s="465">
        <f>+'Monthly Sources and Uses'!V15</f>
        <v>527.66</v>
      </c>
      <c r="Y75" s="465">
        <f>+'Monthly Sources and Uses'!W15</f>
        <v>515.23</v>
      </c>
      <c r="Z75" s="465">
        <f>+'Monthly Sources and Uses'!X15</f>
        <v>2329.0100000000002</v>
      </c>
      <c r="AA75" s="465">
        <f>+'Monthly Sources and Uses'!Y15</f>
        <v>2252.02</v>
      </c>
      <c r="AB75" s="465">
        <f>+'Monthly Sources and Uses'!Z15</f>
        <v>2345.4</v>
      </c>
      <c r="AC75" s="465">
        <f>+'Monthly Sources and Uses'!AA15</f>
        <v>1608.66</v>
      </c>
      <c r="AD75" s="465">
        <f>+'Monthly Sources and Uses'!AB15</f>
        <v>1340.2</v>
      </c>
      <c r="AE75" s="465">
        <f>+'Monthly Sources and Uses'!AC15</f>
        <v>722.03</v>
      </c>
      <c r="AF75" s="465">
        <f>+'Monthly Sources and Uses'!AD15</f>
        <v>822.04</v>
      </c>
      <c r="AG75" s="465">
        <f>+'Monthly Sources and Uses'!AE15</f>
        <v>1207.78</v>
      </c>
      <c r="AH75" s="465">
        <f>+'Monthly Sources and Uses'!AF15</f>
        <v>1672.13</v>
      </c>
      <c r="AI75" s="465">
        <f>+'Monthly Sources and Uses'!AG15</f>
        <v>2845.67</v>
      </c>
      <c r="AJ75" s="465">
        <f>+'Monthly Sources and Uses'!AH15</f>
        <v>2767.29</v>
      </c>
      <c r="AK75" s="465">
        <f>+'Monthly Sources and Uses'!AI15</f>
        <v>1470.61</v>
      </c>
      <c r="AL75" s="465">
        <f>+'Monthly Sources and Uses'!AJ15</f>
        <v>645.09</v>
      </c>
      <c r="AM75" s="465">
        <f>+'Monthly Sources and Uses'!AK15</f>
        <v>1236.51</v>
      </c>
      <c r="AN75" s="465">
        <f>+'Monthly Sources and Uses'!AL15</f>
        <v>1660.7</v>
      </c>
      <c r="AO75" s="465">
        <f>+'Monthly Sources and Uses'!AM15</f>
        <v>1618</v>
      </c>
      <c r="AP75" s="465">
        <f>+'Monthly Sources and Uses'!AN15</f>
        <v>1305.6500000000001</v>
      </c>
      <c r="AQ75" s="465">
        <f>+'Monthly Sources and Uses'!AO15</f>
        <v>731.36</v>
      </c>
      <c r="AR75" s="465">
        <f>+'Monthly Sources and Uses'!AP15</f>
        <v>781.34</v>
      </c>
      <c r="AS75" s="465">
        <f>+'Monthly Sources and Uses'!AQ15</f>
        <v>1244.06</v>
      </c>
      <c r="AT75" s="465">
        <f>+'Monthly Sources and Uses'!AR15</f>
        <v>1740.36</v>
      </c>
      <c r="AU75" s="465">
        <f>+'Monthly Sources and Uses'!AS15</f>
        <v>2777.93</v>
      </c>
      <c r="AV75" s="465">
        <f>+'Monthly Sources and Uses'!AT15</f>
        <v>2719.29</v>
      </c>
      <c r="AW75" s="465">
        <f>+'Monthly Sources and Uses'!AU15</f>
        <v>1475.46</v>
      </c>
      <c r="AX75" s="465">
        <f>+'Monthly Sources and Uses'!AV15</f>
        <v>689.3</v>
      </c>
      <c r="AY75" s="465">
        <f>+'Monthly Sources and Uses'!AW15</f>
        <v>1255.0899999999999</v>
      </c>
      <c r="AZ75" s="465">
        <f>+'Monthly Sources and Uses'!AX15</f>
        <v>1660.86</v>
      </c>
      <c r="BA75" s="465">
        <f>+'Monthly Sources and Uses'!AY15</f>
        <v>1581.61</v>
      </c>
      <c r="BB75" s="465">
        <f>+'Monthly Sources and Uses'!AZ15</f>
        <v>1400.68</v>
      </c>
      <c r="BC75" s="465">
        <f>+'Monthly Sources and Uses'!BA15</f>
        <v>701.95</v>
      </c>
      <c r="BD75" s="465">
        <f>+'Monthly Sources and Uses'!BB15</f>
        <v>709.96</v>
      </c>
      <c r="BE75" s="465">
        <f>+'Monthly Sources and Uses'!BC15</f>
        <v>1288.58</v>
      </c>
      <c r="BF75" s="465">
        <f>+'Monthly Sources and Uses'!BD15</f>
        <v>1716.73</v>
      </c>
      <c r="BG75" s="465">
        <f>+'Monthly Sources and Uses'!BE15</f>
        <v>2802.29</v>
      </c>
      <c r="BH75" s="465">
        <f>+'Monthly Sources and Uses'!BF15</f>
        <v>2768.29</v>
      </c>
      <c r="BI75" s="465">
        <f>+'Monthly Sources and Uses'!BG15</f>
        <v>1384.81</v>
      </c>
      <c r="BJ75" s="465">
        <f>+'Monthly Sources and Uses'!BH15</f>
        <v>698.8</v>
      </c>
      <c r="BK75" s="465">
        <f>+'Monthly Sources and Uses'!BI15</f>
        <v>1311.58</v>
      </c>
      <c r="BL75" s="465">
        <f>+'Monthly Sources and Uses'!BJ15</f>
        <v>1633.42</v>
      </c>
      <c r="BM75" s="465">
        <f>+'Monthly Sources and Uses'!BK15</f>
        <v>1604.64</v>
      </c>
      <c r="BN75" s="465">
        <f>+'Monthly Sources and Uses'!BL15</f>
        <v>1381.29</v>
      </c>
      <c r="BO75" s="465">
        <f>+'Monthly Sources and Uses'!BM15</f>
        <v>712.49</v>
      </c>
      <c r="BP75" s="465">
        <f>+'Monthly Sources and Uses'!BN15</f>
        <v>714.96</v>
      </c>
      <c r="BQ75" s="465">
        <f>+'Monthly Sources and Uses'!BO15</f>
        <v>1246.74</v>
      </c>
      <c r="BR75" s="465">
        <f>+'Monthly Sources and Uses'!BP15</f>
        <v>1701.48</v>
      </c>
      <c r="BS75" s="465">
        <f>+'Monthly Sources and Uses'!BQ15</f>
        <v>2863.61</v>
      </c>
      <c r="BT75" s="465">
        <f>+'Monthly Sources and Uses'!BR15</f>
        <v>2813.97</v>
      </c>
      <c r="BU75" s="465">
        <f>+'Monthly Sources and Uses'!BS15</f>
        <v>1346.02</v>
      </c>
      <c r="BV75" s="465">
        <f>+'Monthly Sources and Uses'!BT15</f>
        <v>685.45</v>
      </c>
      <c r="BW75" s="465">
        <f>+'Monthly Sources and Uses'!BU15</f>
        <v>1309.44</v>
      </c>
      <c r="BX75" s="465">
        <f>+'Monthly Sources and Uses'!BV15</f>
        <v>1618.61</v>
      </c>
      <c r="BY75" s="465">
        <f>+'Monthly Sources and Uses'!BW15</f>
        <v>1641.98</v>
      </c>
      <c r="BZ75" s="465">
        <f>+'Monthly Sources and Uses'!BX15</f>
        <v>1350.59</v>
      </c>
      <c r="CA75" s="465">
        <f>+'Monthly Sources and Uses'!BY15</f>
        <v>687.03</v>
      </c>
      <c r="CB75" s="465">
        <f>+'Monthly Sources and Uses'!BZ15</f>
        <v>774.96</v>
      </c>
      <c r="CC75" s="465">
        <f>+'Monthly Sources and Uses'!CA15</f>
        <v>1065.4100000000001</v>
      </c>
      <c r="CD75" s="465">
        <f>+'Monthly Sources and Uses'!CB15</f>
        <v>1798.73</v>
      </c>
      <c r="CE75" s="465">
        <f>+'Monthly Sources and Uses'!CC15</f>
        <v>2931.61</v>
      </c>
      <c r="CF75" s="465">
        <f>+'Monthly Sources and Uses'!CD15</f>
        <v>2829.94</v>
      </c>
      <c r="CG75" s="465">
        <f>+'Monthly Sources and Uses'!CE15</f>
        <v>1304.4000000000001</v>
      </c>
      <c r="CH75" s="465">
        <f>+'Monthly Sources and Uses'!CF15</f>
        <v>742.94</v>
      </c>
      <c r="CI75" s="465">
        <f>+'Monthly Sources and Uses'!CG15</f>
        <v>1250.5</v>
      </c>
      <c r="CJ75" s="465">
        <f>+'Monthly Sources and Uses'!CH15</f>
        <v>1620.61</v>
      </c>
      <c r="CK75" s="465">
        <f>+'Monthly Sources and Uses'!CI15</f>
        <v>1605.52</v>
      </c>
      <c r="CL75" s="465">
        <f>+'Monthly Sources and Uses'!CJ15</f>
        <v>1343.34</v>
      </c>
      <c r="CM75" s="465">
        <f>+'Monthly Sources and Uses'!CK15</f>
        <v>732.78</v>
      </c>
      <c r="CN75" s="465">
        <f>+'Monthly Sources and Uses'!CL15</f>
        <v>838</v>
      </c>
      <c r="CO75" s="465">
        <f>+'Monthly Sources and Uses'!CM15</f>
        <v>1181.06</v>
      </c>
      <c r="CP75" s="465">
        <f>+'Monthly Sources and Uses'!CN15</f>
        <v>1681.52</v>
      </c>
      <c r="CQ75" s="465">
        <f>+'Monthly Sources and Uses'!CO15</f>
        <v>2852.29</v>
      </c>
      <c r="CR75" s="465">
        <f>+'Monthly Sources and Uses'!CP15</f>
        <v>2751.29</v>
      </c>
      <c r="CS75" s="465">
        <f>+'Monthly Sources and Uses'!CQ15</f>
        <v>1446.61</v>
      </c>
      <c r="CT75" s="465">
        <f>+'Monthly Sources and Uses'!CR15</f>
        <v>696.08</v>
      </c>
      <c r="CU75" s="465">
        <f>+'Monthly Sources and Uses'!CS15</f>
        <v>1209.51</v>
      </c>
      <c r="CV75" s="465">
        <f>+'Monthly Sources and Uses'!CT15</f>
        <v>1660.7</v>
      </c>
      <c r="CW75" s="465">
        <f>+'Monthly Sources and Uses'!CU15</f>
        <v>1618</v>
      </c>
      <c r="CX75" s="465">
        <f>+'Monthly Sources and Uses'!CV15</f>
        <v>1306.5</v>
      </c>
      <c r="CY75" s="465">
        <f>+'Monthly Sources and Uses'!CW15</f>
        <v>742.03</v>
      </c>
      <c r="CZ75" s="465">
        <f>+'Monthly Sources and Uses'!CX15</f>
        <v>811.96</v>
      </c>
      <c r="DA75" s="465">
        <f>+'Monthly Sources and Uses'!CY15</f>
        <v>1204.06</v>
      </c>
      <c r="DB75" s="465">
        <f>+'Monthly Sources and Uses'!CZ15</f>
        <v>1714.02</v>
      </c>
      <c r="DC75" s="465">
        <f>+'Monthly Sources and Uses'!DA15</f>
        <v>2816.03</v>
      </c>
      <c r="DD75" s="465">
        <f>+'Monthly Sources and Uses'!DB15</f>
        <v>2680.29</v>
      </c>
      <c r="DE75" s="465">
        <f>+'Monthly Sources and Uses'!DC15</f>
        <v>1500.46</v>
      </c>
      <c r="DF75" s="465">
        <f>+'Monthly Sources and Uses'!DD15</f>
        <v>706.45</v>
      </c>
      <c r="DG75" s="465">
        <f>+'Monthly Sources and Uses'!DE15</f>
        <v>1255.51</v>
      </c>
      <c r="DH75" s="465">
        <f>+'Monthly Sources and Uses'!DF15</f>
        <v>1643.39</v>
      </c>
      <c r="DI75" s="465">
        <f>+'Monthly Sources and Uses'!DG15</f>
        <v>1613.81</v>
      </c>
      <c r="DJ75" s="465">
        <f>+'Monthly Sources and Uses'!DH15</f>
        <v>1320.03</v>
      </c>
      <c r="DK75" s="465">
        <f>+'Monthly Sources and Uses'!DI15</f>
        <v>724.22</v>
      </c>
      <c r="DL75" s="465">
        <f>+'Monthly Sources and Uses'!DJ15</f>
        <v>778.29</v>
      </c>
      <c r="DM75" s="465">
        <f>+'Monthly Sources and Uses'!DK15</f>
        <v>1260.3399999999999</v>
      </c>
      <c r="DN75" s="465">
        <f>+'Monthly Sources and Uses'!DL15</f>
        <v>1718.92</v>
      </c>
      <c r="DO75" s="465">
        <f>+'Monthly Sources and Uses'!DM15</f>
        <v>2783.1</v>
      </c>
      <c r="DP75" s="465">
        <f>+'Monthly Sources and Uses'!DN15</f>
        <v>2719.29</v>
      </c>
      <c r="DQ75" s="465">
        <f>+'Monthly Sources and Uses'!DO15</f>
        <v>1464.46</v>
      </c>
      <c r="DR75" s="465">
        <f>+'Monthly Sources and Uses'!DP15</f>
        <v>695.3</v>
      </c>
      <c r="DS75" s="465">
        <f>+'Monthly Sources and Uses'!DQ15</f>
        <v>1268.5</v>
      </c>
      <c r="DT75" s="465">
        <f>+'Monthly Sources and Uses'!DR15</f>
        <v>1652.45</v>
      </c>
      <c r="DU75" s="465">
        <f>+'Monthly Sources and Uses'!DS15</f>
        <v>1584.61</v>
      </c>
      <c r="DV75" s="465">
        <f>+'Monthly Sources and Uses'!DT15</f>
        <v>1392.83</v>
      </c>
      <c r="DW75" s="465">
        <f>+'Monthly Sources and Uses'!DU15</f>
        <v>715.25</v>
      </c>
      <c r="DX75" s="465">
        <f>+'Monthly Sources and Uses'!DV15</f>
        <v>701.51</v>
      </c>
      <c r="DY75" s="465">
        <f>+'Monthly Sources and Uses'!DW15</f>
        <v>1293.23</v>
      </c>
      <c r="DZ75" s="465">
        <f>+'Monthly Sources and Uses'!DX15</f>
        <v>1717.07</v>
      </c>
      <c r="EA75" s="465">
        <f>+'Monthly Sources and Uses'!DY15</f>
        <v>2792.61</v>
      </c>
      <c r="EB75" s="465">
        <f>+'Monthly Sources and Uses'!DZ15</f>
        <v>2767.97</v>
      </c>
      <c r="EC75" s="465">
        <f>+'Monthly Sources and Uses'!EA15</f>
        <v>1395.16</v>
      </c>
      <c r="ED75" s="465">
        <f>+'Monthly Sources and Uses'!EB15</f>
        <v>693.45</v>
      </c>
      <c r="EE75" s="465">
        <f>+'Monthly Sources and Uses'!EC15</f>
        <v>1318.5</v>
      </c>
      <c r="EF75" s="465">
        <f>+'Monthly Sources and Uses'!ED15</f>
        <v>1626.51</v>
      </c>
      <c r="EG75" s="465">
        <f>+'Monthly Sources and Uses'!EE15</f>
        <v>1629.21</v>
      </c>
      <c r="EH75" s="465">
        <f>+'Monthly Sources and Uses'!EF15</f>
        <v>1363.37</v>
      </c>
      <c r="EI75" s="465">
        <f>+'Monthly Sources and Uses'!EG15</f>
        <v>687.03</v>
      </c>
      <c r="EJ75" s="465">
        <f>+'Monthly Sources and Uses'!EH15</f>
        <v>781.96</v>
      </c>
      <c r="EK75" s="465">
        <f>+'Monthly Sources and Uses'!EI15</f>
        <v>1062.4100000000001</v>
      </c>
      <c r="EL75" s="465">
        <f>+'Monthly Sources and Uses'!EJ15</f>
        <v>1794.73</v>
      </c>
      <c r="EM75" s="465">
        <f>+'Monthly Sources and Uses'!EK15</f>
        <v>2925.61</v>
      </c>
      <c r="EN75" s="465">
        <f>+'Monthly Sources and Uses'!EL15</f>
        <v>2834.94</v>
      </c>
      <c r="EO75" s="465">
        <f>+'Monthly Sources and Uses'!EM15</f>
        <v>1321.4</v>
      </c>
      <c r="EP75" s="465">
        <f>+'Monthly Sources and Uses'!EN15</f>
        <v>692.24</v>
      </c>
      <c r="EQ75" s="465">
        <f>+'Monthly Sources and Uses'!EO15</f>
        <v>1290</v>
      </c>
      <c r="ER75" s="465">
        <f>+'Monthly Sources and Uses'!EP15</f>
        <v>1615.81</v>
      </c>
      <c r="ES75" s="465">
        <f>+'Monthly Sources and Uses'!EQ15</f>
        <v>1597.78</v>
      </c>
      <c r="ET75" s="465">
        <f>+'Monthly Sources and Uses'!ER15</f>
        <v>1375.43</v>
      </c>
      <c r="EU75" s="465">
        <f>+'Monthly Sources and Uses'!ES15</f>
        <v>707.03</v>
      </c>
      <c r="EV75" s="465">
        <f>+'Monthly Sources and Uses'!ET15</f>
        <v>741.5</v>
      </c>
      <c r="EW75" s="465">
        <f>+'Monthly Sources and Uses'!EU15</f>
        <v>1297.8900000000001</v>
      </c>
      <c r="EX75" s="465">
        <f>+'Monthly Sources and Uses'!EV15</f>
        <v>1629.13</v>
      </c>
      <c r="EY75" s="465">
        <f>+'Monthly Sources and Uses'!EW15</f>
        <v>2930.32</v>
      </c>
      <c r="EZ75" s="465">
        <f>+'Monthly Sources and Uses'!EX15</f>
        <v>2799.61</v>
      </c>
      <c r="FA75" s="465">
        <f>+'Monthly Sources and Uses'!EY15</f>
        <v>1317.76</v>
      </c>
      <c r="FB75" s="465">
        <f>+'Monthly Sources and Uses'!EZ15</f>
        <v>664.08</v>
      </c>
      <c r="FC75" s="465">
        <f>+'Monthly Sources and Uses'!FA15</f>
        <v>1320.16</v>
      </c>
      <c r="FD75" s="465">
        <f>+'Monthly Sources and Uses'!FB15</f>
        <v>1618</v>
      </c>
      <c r="FE75" s="465">
        <f>+'Monthly Sources and Uses'!FC15</f>
        <v>1608.66</v>
      </c>
      <c r="FF75" s="465">
        <f>+'Monthly Sources and Uses'!FD15</f>
        <v>1340.2</v>
      </c>
      <c r="FG75" s="465">
        <f>+'Monthly Sources and Uses'!FE15</f>
        <v>725.03</v>
      </c>
      <c r="FH75" s="465">
        <f>+'Monthly Sources and Uses'!FF15</f>
        <v>845.75</v>
      </c>
      <c r="FI75" s="465">
        <f>+'Monthly Sources and Uses'!FG15</f>
        <v>1181.06</v>
      </c>
      <c r="FJ75" s="465">
        <f>+'Monthly Sources and Uses'!FH15</f>
        <v>1682.52</v>
      </c>
      <c r="FK75" s="465">
        <f>+'Monthly Sources and Uses'!FI15</f>
        <v>2862.29</v>
      </c>
      <c r="FL75" s="465">
        <f>+'Monthly Sources and Uses'!FJ15</f>
        <v>2740.29</v>
      </c>
      <c r="FM75" s="465">
        <f>+'Monthly Sources and Uses'!FK15</f>
        <v>1462.61</v>
      </c>
      <c r="FN75" s="465">
        <f>+'Monthly Sources and Uses'!FL15</f>
        <v>650.09</v>
      </c>
      <c r="FO75" s="465">
        <f>+'Monthly Sources and Uses'!FM15</f>
        <v>1239.51</v>
      </c>
      <c r="FP75" s="465">
        <f>+'Monthly Sources and Uses'!FN15</f>
        <v>1660.7</v>
      </c>
      <c r="FQ75" s="465">
        <f>+'Monthly Sources and Uses'!FO15</f>
        <v>1618</v>
      </c>
      <c r="FR75" s="465">
        <f>+'Monthly Sources and Uses'!FP15</f>
        <v>1306.5</v>
      </c>
      <c r="FS75" s="465">
        <f>+'Monthly Sources and Uses'!FQ15</f>
        <v>742.03</v>
      </c>
      <c r="FT75" s="465">
        <f>+'Monthly Sources and Uses'!FR15</f>
        <v>811.96</v>
      </c>
      <c r="FU75" s="465">
        <f>+'Monthly Sources and Uses'!FS15</f>
        <v>1204.06</v>
      </c>
      <c r="FV75" s="465">
        <f>+'Monthly Sources and Uses'!FT15</f>
        <v>1699.09</v>
      </c>
      <c r="FW75" s="465">
        <f>+'Monthly Sources and Uses'!FU15</f>
        <v>2830.96</v>
      </c>
      <c r="FX75" s="465">
        <f>+'Monthly Sources and Uses'!FV15</f>
        <v>2680.29</v>
      </c>
      <c r="FY75" s="465">
        <f>+'Monthly Sources and Uses'!FW15</f>
        <v>1526.46</v>
      </c>
      <c r="FZ75" s="465">
        <f>+'Monthly Sources and Uses'!FX15</f>
        <v>680.45</v>
      </c>
      <c r="GA75" s="465">
        <f>+'Monthly Sources and Uses'!FY15</f>
        <v>1255.51</v>
      </c>
      <c r="GB75" s="465">
        <f>+'Monthly Sources and Uses'!FZ15</f>
        <v>1643.39</v>
      </c>
    </row>
    <row r="76" spans="1:184">
      <c r="B76" s="486"/>
      <c r="C76" s="473"/>
      <c r="D76" s="470" t="s">
        <v>36</v>
      </c>
      <c r="E76" s="464">
        <f>+SUM(E64:E74)</f>
        <v>1108033.06</v>
      </c>
      <c r="F76" s="464">
        <f t="shared" ref="F76:AZ76" si="61">+SUM(F64:F74)</f>
        <v>994352.75</v>
      </c>
      <c r="G76" s="464">
        <f t="shared" si="61"/>
        <v>1066053.44</v>
      </c>
      <c r="H76" s="464">
        <f t="shared" si="61"/>
        <v>934032.10999999987</v>
      </c>
      <c r="I76" s="464">
        <f t="shared" si="61"/>
        <v>951014.49</v>
      </c>
      <c r="J76" s="464">
        <f t="shared" si="61"/>
        <v>994574.73</v>
      </c>
      <c r="K76" s="464">
        <f t="shared" si="61"/>
        <v>1064713.58</v>
      </c>
      <c r="L76" s="464">
        <f t="shared" si="61"/>
        <v>1042186.29</v>
      </c>
      <c r="M76" s="464">
        <f t="shared" si="61"/>
        <v>1000750.7699999999</v>
      </c>
      <c r="N76" s="464">
        <f t="shared" si="61"/>
        <v>835565.12</v>
      </c>
      <c r="O76" s="464">
        <f t="shared" si="61"/>
        <v>907935.22</v>
      </c>
      <c r="P76" s="464">
        <f t="shared" si="61"/>
        <v>1080780.02</v>
      </c>
      <c r="Q76" s="464">
        <f t="shared" si="61"/>
        <v>1117459.4500000002</v>
      </c>
      <c r="R76" s="464">
        <f t="shared" si="61"/>
        <v>1003446.34</v>
      </c>
      <c r="S76" s="464">
        <f t="shared" si="61"/>
        <v>982059.80000000016</v>
      </c>
      <c r="T76" s="464">
        <f t="shared" si="61"/>
        <v>909694.74999999988</v>
      </c>
      <c r="U76" s="464">
        <f t="shared" si="61"/>
        <v>946215.25</v>
      </c>
      <c r="V76" s="464">
        <f t="shared" si="61"/>
        <v>1005517.6499999999</v>
      </c>
      <c r="W76" s="464">
        <f t="shared" si="61"/>
        <v>1044351.02</v>
      </c>
      <c r="X76" s="464">
        <f t="shared" si="61"/>
        <v>1044695.29</v>
      </c>
      <c r="Y76" s="464">
        <f t="shared" si="61"/>
        <v>993999.7699999999</v>
      </c>
      <c r="Z76" s="464">
        <f t="shared" si="61"/>
        <v>1006250.92</v>
      </c>
      <c r="AA76" s="464">
        <f t="shared" si="61"/>
        <v>1037684.22</v>
      </c>
      <c r="AB76" s="464">
        <f t="shared" si="61"/>
        <v>1067448.4200000002</v>
      </c>
      <c r="AC76" s="464">
        <f t="shared" si="61"/>
        <v>1084094.72</v>
      </c>
      <c r="AD76" s="464">
        <f t="shared" si="61"/>
        <v>979923.94</v>
      </c>
      <c r="AE76" s="464">
        <f t="shared" si="61"/>
        <v>1033768.5000000001</v>
      </c>
      <c r="AF76" s="464">
        <f t="shared" si="61"/>
        <v>910705.78</v>
      </c>
      <c r="AG76" s="464">
        <f t="shared" si="61"/>
        <v>903953.58000000007</v>
      </c>
      <c r="AH76" s="464">
        <f t="shared" si="61"/>
        <v>1021761.5099999999</v>
      </c>
      <c r="AI76" s="464">
        <f t="shared" si="61"/>
        <v>1076087.77</v>
      </c>
      <c r="AJ76" s="464">
        <f t="shared" si="61"/>
        <v>1072641.55</v>
      </c>
      <c r="AK76" s="464">
        <f t="shared" si="61"/>
        <v>999367.80999999994</v>
      </c>
      <c r="AL76" s="464">
        <f t="shared" si="61"/>
        <v>853801.78999999992</v>
      </c>
      <c r="AM76" s="464">
        <f t="shared" si="61"/>
        <v>1013807.8599999999</v>
      </c>
      <c r="AN76" s="464">
        <f t="shared" si="61"/>
        <v>1038390.95</v>
      </c>
      <c r="AO76" s="464">
        <f t="shared" si="61"/>
        <v>1081138.58</v>
      </c>
      <c r="AP76" s="464">
        <f t="shared" si="61"/>
        <v>1014774.48</v>
      </c>
      <c r="AQ76" s="464">
        <f t="shared" si="61"/>
        <v>911731.28</v>
      </c>
      <c r="AR76" s="464">
        <f t="shared" si="61"/>
        <v>826614.86</v>
      </c>
      <c r="AS76" s="464">
        <f t="shared" si="61"/>
        <v>948660.73</v>
      </c>
      <c r="AT76" s="464">
        <f t="shared" si="61"/>
        <v>1026606.72</v>
      </c>
      <c r="AU76" s="464">
        <f t="shared" si="61"/>
        <v>1075446.8</v>
      </c>
      <c r="AV76" s="464">
        <f t="shared" si="61"/>
        <v>1083382.1800000002</v>
      </c>
      <c r="AW76" s="464">
        <f t="shared" si="61"/>
        <v>1006453.52</v>
      </c>
      <c r="AX76" s="464">
        <f t="shared" si="61"/>
        <v>974492.93</v>
      </c>
      <c r="AY76" s="464">
        <f t="shared" si="61"/>
        <v>1023845.9099999999</v>
      </c>
      <c r="AZ76" s="464">
        <f t="shared" si="61"/>
        <v>1037070.64</v>
      </c>
      <c r="BA76" s="464">
        <f t="shared" ref="BA76:DL76" si="62">+SUM(BA64:BA74)</f>
        <v>1082277.0200000003</v>
      </c>
      <c r="BB76" s="464">
        <f t="shared" si="62"/>
        <v>981561.61999999988</v>
      </c>
      <c r="BC76" s="464">
        <f t="shared" si="62"/>
        <v>959879.12</v>
      </c>
      <c r="BD76" s="464">
        <f t="shared" si="62"/>
        <v>876044.33</v>
      </c>
      <c r="BE76" s="464">
        <f t="shared" si="62"/>
        <v>948801.58000000007</v>
      </c>
      <c r="BF76" s="464">
        <f t="shared" si="62"/>
        <v>1004770.13</v>
      </c>
      <c r="BG76" s="464">
        <f t="shared" si="62"/>
        <v>1054006.3900000001</v>
      </c>
      <c r="BH76" s="464">
        <f t="shared" si="62"/>
        <v>1063950.22</v>
      </c>
      <c r="BI76" s="464">
        <f t="shared" si="62"/>
        <v>963803.33000000007</v>
      </c>
      <c r="BJ76" s="464">
        <f t="shared" si="62"/>
        <v>741755.64</v>
      </c>
      <c r="BK76" s="464">
        <f t="shared" si="62"/>
        <v>845252.04999999993</v>
      </c>
      <c r="BL76" s="464">
        <f t="shared" si="62"/>
        <v>1023424.8300000001</v>
      </c>
      <c r="BM76" s="464">
        <f t="shared" si="62"/>
        <v>1089255.77</v>
      </c>
      <c r="BN76" s="464">
        <f t="shared" si="62"/>
        <v>991102.16999999993</v>
      </c>
      <c r="BO76" s="464">
        <f t="shared" si="62"/>
        <v>961326.78</v>
      </c>
      <c r="BP76" s="464">
        <f t="shared" si="62"/>
        <v>889744.47999999986</v>
      </c>
      <c r="BQ76" s="464">
        <f t="shared" si="62"/>
        <v>962263.1</v>
      </c>
      <c r="BR76" s="464">
        <f t="shared" si="62"/>
        <v>1018958.3099999999</v>
      </c>
      <c r="BS76" s="464">
        <f t="shared" si="62"/>
        <v>1085650.8600000001</v>
      </c>
      <c r="BT76" s="464">
        <f t="shared" si="62"/>
        <v>1093826.54</v>
      </c>
      <c r="BU76" s="464">
        <f t="shared" si="62"/>
        <v>961527.87999999989</v>
      </c>
      <c r="BV76" s="464">
        <f t="shared" si="62"/>
        <v>958220.16</v>
      </c>
      <c r="BW76" s="464">
        <f t="shared" si="62"/>
        <v>983497.79999999993</v>
      </c>
      <c r="BX76" s="464">
        <f t="shared" si="62"/>
        <v>1090469.9800000002</v>
      </c>
      <c r="BY76" s="464">
        <f t="shared" si="62"/>
        <v>1126622.01</v>
      </c>
      <c r="BZ76" s="464">
        <f t="shared" si="62"/>
        <v>996353.6399999999</v>
      </c>
      <c r="CA76" s="464">
        <f t="shared" si="62"/>
        <v>956817.74</v>
      </c>
      <c r="CB76" s="464">
        <f t="shared" si="62"/>
        <v>863694.66999999993</v>
      </c>
      <c r="CC76" s="464">
        <f t="shared" si="62"/>
        <v>959064.31</v>
      </c>
      <c r="CD76" s="464">
        <f t="shared" si="62"/>
        <v>1048844.01</v>
      </c>
      <c r="CE76" s="464">
        <f t="shared" si="62"/>
        <v>1141175.07</v>
      </c>
      <c r="CF76" s="464">
        <f t="shared" si="62"/>
        <v>1143097.9300000002</v>
      </c>
      <c r="CG76" s="464">
        <f t="shared" si="62"/>
        <v>1066975</v>
      </c>
      <c r="CH76" s="464">
        <f t="shared" si="62"/>
        <v>849981.59000000008</v>
      </c>
      <c r="CI76" s="464">
        <f t="shared" si="62"/>
        <v>1093932.1300000001</v>
      </c>
      <c r="CJ76" s="464">
        <f t="shared" si="62"/>
        <v>1141917.3700000001</v>
      </c>
      <c r="CK76" s="464">
        <f t="shared" si="62"/>
        <v>1157995.1300000001</v>
      </c>
      <c r="CL76" s="464">
        <f t="shared" si="62"/>
        <v>1080590.93</v>
      </c>
      <c r="CM76" s="464">
        <f t="shared" si="62"/>
        <v>1117790.96</v>
      </c>
      <c r="CN76" s="464">
        <f t="shared" si="62"/>
        <v>929160.08</v>
      </c>
      <c r="CO76" s="464">
        <f t="shared" si="62"/>
        <v>1019478.06</v>
      </c>
      <c r="CP76" s="464">
        <f t="shared" si="62"/>
        <v>1089839.45</v>
      </c>
      <c r="CQ76" s="464">
        <f t="shared" si="62"/>
        <v>1160714.42</v>
      </c>
      <c r="CR76" s="464">
        <f t="shared" si="62"/>
        <v>1157107.1800000002</v>
      </c>
      <c r="CS76" s="464">
        <f t="shared" si="62"/>
        <v>1087019.4099999999</v>
      </c>
      <c r="CT76" s="464">
        <f t="shared" si="62"/>
        <v>1047909.8</v>
      </c>
      <c r="CU76" s="464">
        <f t="shared" si="62"/>
        <v>1106528.8600000001</v>
      </c>
      <c r="CV76" s="464">
        <f t="shared" si="62"/>
        <v>1152048.7500000002</v>
      </c>
      <c r="CW76" s="464">
        <f t="shared" si="62"/>
        <v>1163954.58</v>
      </c>
      <c r="CX76" s="464">
        <f t="shared" si="62"/>
        <v>1005427.7</v>
      </c>
      <c r="CY76" s="464">
        <f t="shared" si="62"/>
        <v>984745.59000000008</v>
      </c>
      <c r="CZ76" s="464">
        <f t="shared" si="62"/>
        <v>941570.59</v>
      </c>
      <c r="DA76" s="464">
        <f t="shared" si="62"/>
        <v>1037034.8900000001</v>
      </c>
      <c r="DB76" s="464">
        <f t="shared" si="62"/>
        <v>1097370.76</v>
      </c>
      <c r="DC76" s="464">
        <f t="shared" si="62"/>
        <v>1164113.4800000002</v>
      </c>
      <c r="DD76" s="464">
        <f t="shared" si="62"/>
        <v>1173810.3900000001</v>
      </c>
      <c r="DE76" s="464">
        <f t="shared" si="62"/>
        <v>1079508.54</v>
      </c>
      <c r="DF76" s="464">
        <f t="shared" si="62"/>
        <v>852318.78999999992</v>
      </c>
      <c r="DG76" s="464">
        <f t="shared" si="62"/>
        <v>1110909.8400000001</v>
      </c>
      <c r="DH76" s="464">
        <f t="shared" si="62"/>
        <v>1143282.2799999998</v>
      </c>
      <c r="DI76" s="464">
        <f t="shared" si="62"/>
        <v>1159697.42</v>
      </c>
      <c r="DJ76" s="464">
        <f t="shared" si="62"/>
        <v>1047612.25</v>
      </c>
      <c r="DK76" s="464">
        <f t="shared" si="62"/>
        <v>1142424.55</v>
      </c>
      <c r="DL76" s="464">
        <f t="shared" si="62"/>
        <v>969678.17</v>
      </c>
      <c r="DM76" s="464">
        <f t="shared" ref="DM76:FX76" si="63">+SUM(DM64:DM74)</f>
        <v>961884.49</v>
      </c>
      <c r="DN76" s="464">
        <f t="shared" si="63"/>
        <v>1091176.9200000002</v>
      </c>
      <c r="DO76" s="464">
        <f t="shared" si="63"/>
        <v>1166486.3800000001</v>
      </c>
      <c r="DP76" s="464">
        <f t="shared" si="63"/>
        <v>1169759.8800000001</v>
      </c>
      <c r="DQ76" s="464">
        <f t="shared" si="63"/>
        <v>1071862.4200000002</v>
      </c>
      <c r="DR76" s="464">
        <f t="shared" si="63"/>
        <v>1050747.9300000002</v>
      </c>
      <c r="DS76" s="464">
        <f t="shared" si="63"/>
        <v>1110057.54</v>
      </c>
      <c r="DT76" s="464">
        <f t="shared" si="63"/>
        <v>1141202.6099999999</v>
      </c>
      <c r="DU76" s="464">
        <f t="shared" si="63"/>
        <v>1157825.0200000003</v>
      </c>
      <c r="DV76" s="464">
        <f t="shared" si="63"/>
        <v>1045073.45</v>
      </c>
      <c r="DW76" s="464">
        <f t="shared" si="63"/>
        <v>1102377.8199999998</v>
      </c>
      <c r="DX76" s="464">
        <f t="shared" si="63"/>
        <v>909371.33</v>
      </c>
      <c r="DY76" s="464">
        <f t="shared" si="63"/>
        <v>996814.58000000007</v>
      </c>
      <c r="DZ76" s="464">
        <f t="shared" si="63"/>
        <v>1075638.5299999998</v>
      </c>
      <c r="EA76" s="464">
        <f t="shared" si="63"/>
        <v>1155471.6300000001</v>
      </c>
      <c r="EB76" s="464">
        <f t="shared" si="63"/>
        <v>1154275.7700000003</v>
      </c>
      <c r="EC76" s="464">
        <f t="shared" si="63"/>
        <v>1071751.79</v>
      </c>
      <c r="ED76" s="464">
        <f t="shared" si="63"/>
        <v>871690.58</v>
      </c>
      <c r="EE76" s="464">
        <f t="shared" si="63"/>
        <v>1002976.74</v>
      </c>
      <c r="EF76" s="464">
        <f t="shared" si="63"/>
        <v>1132553.7500000002</v>
      </c>
      <c r="EG76" s="464">
        <f t="shared" si="63"/>
        <v>1157361.6800000002</v>
      </c>
      <c r="EH76" s="464">
        <f t="shared" si="63"/>
        <v>1080637.97</v>
      </c>
      <c r="EI76" s="464">
        <f t="shared" si="63"/>
        <v>979949.54</v>
      </c>
      <c r="EJ76" s="464">
        <f t="shared" si="63"/>
        <v>884901.71999999986</v>
      </c>
      <c r="EK76" s="464">
        <f t="shared" si="63"/>
        <v>1016204.91</v>
      </c>
      <c r="EL76" s="464">
        <f t="shared" si="63"/>
        <v>1080325.4099999999</v>
      </c>
      <c r="EM76" s="464">
        <f t="shared" si="63"/>
        <v>1154154.07</v>
      </c>
      <c r="EN76" s="464">
        <f t="shared" si="63"/>
        <v>1151611.9300000002</v>
      </c>
      <c r="EO76" s="464">
        <f t="shared" si="63"/>
        <v>1076942.1299999999</v>
      </c>
      <c r="EP76" s="464">
        <f t="shared" si="63"/>
        <v>1038119.76</v>
      </c>
      <c r="EQ76" s="464">
        <f t="shared" si="63"/>
        <v>1096291.83</v>
      </c>
      <c r="ER76" s="464">
        <f t="shared" si="63"/>
        <v>1137797.1800000002</v>
      </c>
      <c r="ES76" s="464">
        <f t="shared" si="63"/>
        <v>1149187.6600000001</v>
      </c>
      <c r="ET76" s="464">
        <f t="shared" si="63"/>
        <v>1037330.9</v>
      </c>
      <c r="EU76" s="464">
        <f t="shared" si="63"/>
        <v>1078045.2</v>
      </c>
      <c r="EV76" s="464">
        <f t="shared" si="63"/>
        <v>928484.07</v>
      </c>
      <c r="EW76" s="464">
        <f t="shared" si="63"/>
        <v>1033776.3600000001</v>
      </c>
      <c r="EX76" s="464">
        <f t="shared" si="63"/>
        <v>1070806.93</v>
      </c>
      <c r="EY76" s="464">
        <f t="shared" si="63"/>
        <v>1143487.3599999999</v>
      </c>
      <c r="EZ76" s="464">
        <f t="shared" si="63"/>
        <v>1146586.6700000002</v>
      </c>
      <c r="FA76" s="464">
        <f t="shared" si="63"/>
        <v>1065008.17</v>
      </c>
      <c r="FB76" s="464">
        <f t="shared" si="63"/>
        <v>833506.28</v>
      </c>
      <c r="FC76" s="464">
        <f t="shared" si="63"/>
        <v>891787.88</v>
      </c>
      <c r="FD76" s="464">
        <f t="shared" si="63"/>
        <v>1124228.3700000001</v>
      </c>
      <c r="FE76" s="464">
        <f t="shared" si="63"/>
        <v>1127986.51</v>
      </c>
      <c r="FF76" s="464">
        <f t="shared" si="63"/>
        <v>1021510.35</v>
      </c>
      <c r="FG76" s="464">
        <f t="shared" si="63"/>
        <v>1019898.7100000001</v>
      </c>
      <c r="FH76" s="464">
        <f t="shared" si="63"/>
        <v>858499.92999999993</v>
      </c>
      <c r="FI76" s="464">
        <f t="shared" si="63"/>
        <v>1007187.66</v>
      </c>
      <c r="FJ76" s="464">
        <f t="shared" si="63"/>
        <v>1055998.8399999999</v>
      </c>
      <c r="FK76" s="464">
        <f t="shared" si="63"/>
        <v>1135647.83</v>
      </c>
      <c r="FL76" s="464">
        <f t="shared" si="63"/>
        <v>1137536.6600000001</v>
      </c>
      <c r="FM76" s="464">
        <f t="shared" si="63"/>
        <v>1053273.1399999999</v>
      </c>
      <c r="FN76" s="464">
        <f t="shared" si="63"/>
        <v>1026724.1900000001</v>
      </c>
      <c r="FO76" s="464">
        <f t="shared" si="63"/>
        <v>1073741.8500000001</v>
      </c>
      <c r="FP76" s="464">
        <f t="shared" si="63"/>
        <v>1114724.95</v>
      </c>
      <c r="FQ76" s="464">
        <f t="shared" si="63"/>
        <v>1121550.58</v>
      </c>
      <c r="FR76" s="464">
        <f t="shared" si="63"/>
        <v>1016816.2</v>
      </c>
      <c r="FS76" s="464">
        <f t="shared" si="63"/>
        <v>858079.72</v>
      </c>
      <c r="FT76" s="464">
        <f t="shared" si="63"/>
        <v>936889.42999999993</v>
      </c>
      <c r="FU76" s="464">
        <f t="shared" si="63"/>
        <v>941405.5</v>
      </c>
      <c r="FV76" s="464">
        <f t="shared" si="63"/>
        <v>1051510.6199999999</v>
      </c>
      <c r="FW76" s="464">
        <f t="shared" si="63"/>
        <v>1132013.2200000002</v>
      </c>
      <c r="FX76" s="464">
        <f t="shared" si="63"/>
        <v>1124063.1800000002</v>
      </c>
      <c r="FY76" s="464">
        <f t="shared" ref="FY76:GB76" si="64">+SUM(FY64:FY74)</f>
        <v>1018151.94</v>
      </c>
      <c r="FZ76" s="464">
        <f t="shared" si="64"/>
        <v>937428.21</v>
      </c>
      <c r="GA76" s="464">
        <f t="shared" si="64"/>
        <v>986025.87999999989</v>
      </c>
      <c r="GB76" s="464">
        <f t="shared" si="64"/>
        <v>1114623.2799999998</v>
      </c>
    </row>
    <row r="77" spans="1:184">
      <c r="A77" s="60"/>
      <c r="B77" s="486"/>
      <c r="C77" s="473"/>
      <c r="D77" s="470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</row>
    <row r="78" spans="1:184">
      <c r="A78" s="60"/>
      <c r="B78" s="461"/>
      <c r="C78" s="461"/>
      <c r="D78" s="461"/>
      <c r="E78" s="489">
        <v>2013</v>
      </c>
      <c r="F78" s="489">
        <v>2013</v>
      </c>
      <c r="G78" s="489">
        <v>2013</v>
      </c>
      <c r="H78" s="489">
        <v>2013</v>
      </c>
      <c r="I78" s="489">
        <v>2013</v>
      </c>
      <c r="J78" s="489">
        <v>2013</v>
      </c>
      <c r="K78" s="489">
        <v>2013</v>
      </c>
      <c r="L78" s="489">
        <v>2013</v>
      </c>
      <c r="M78" s="489">
        <v>2013</v>
      </c>
      <c r="N78" s="489">
        <v>2013</v>
      </c>
      <c r="O78" s="489">
        <v>2013</v>
      </c>
      <c r="P78" s="489">
        <v>2013</v>
      </c>
      <c r="Q78" s="269">
        <f t="shared" ref="Q78:BF78" si="65">+YEAR(Q79)</f>
        <v>2014</v>
      </c>
      <c r="R78" s="269">
        <f t="shared" si="65"/>
        <v>2014</v>
      </c>
      <c r="S78" s="269">
        <f t="shared" si="65"/>
        <v>2014</v>
      </c>
      <c r="T78" s="269">
        <f t="shared" si="65"/>
        <v>2014</v>
      </c>
      <c r="U78" s="269">
        <f t="shared" si="65"/>
        <v>2014</v>
      </c>
      <c r="V78" s="269">
        <f t="shared" si="65"/>
        <v>2014</v>
      </c>
      <c r="W78" s="269">
        <f t="shared" si="65"/>
        <v>2014</v>
      </c>
      <c r="X78" s="269">
        <f t="shared" si="65"/>
        <v>2014</v>
      </c>
      <c r="Y78" s="269">
        <f t="shared" si="65"/>
        <v>2014</v>
      </c>
      <c r="Z78" s="269">
        <f t="shared" si="65"/>
        <v>2014</v>
      </c>
      <c r="AA78" s="269">
        <f t="shared" si="65"/>
        <v>2014</v>
      </c>
      <c r="AB78" s="269">
        <f t="shared" si="65"/>
        <v>2014</v>
      </c>
      <c r="AC78" s="269">
        <f t="shared" si="65"/>
        <v>2015</v>
      </c>
      <c r="AD78" s="269">
        <f t="shared" si="65"/>
        <v>2015</v>
      </c>
      <c r="AE78" s="269">
        <f t="shared" si="65"/>
        <v>2015</v>
      </c>
      <c r="AF78" s="269">
        <f t="shared" si="65"/>
        <v>2015</v>
      </c>
      <c r="AG78" s="269">
        <f t="shared" si="65"/>
        <v>2015</v>
      </c>
      <c r="AH78" s="269">
        <f t="shared" si="65"/>
        <v>2015</v>
      </c>
      <c r="AI78" s="269">
        <f t="shared" si="65"/>
        <v>2015</v>
      </c>
      <c r="AJ78" s="269">
        <f t="shared" si="65"/>
        <v>2015</v>
      </c>
      <c r="AK78" s="269">
        <f t="shared" si="65"/>
        <v>2015</v>
      </c>
      <c r="AL78" s="269">
        <f t="shared" si="65"/>
        <v>2015</v>
      </c>
      <c r="AM78" s="269">
        <f t="shared" si="65"/>
        <v>2015</v>
      </c>
      <c r="AN78" s="269">
        <f t="shared" si="65"/>
        <v>2015</v>
      </c>
      <c r="AO78" s="269">
        <f t="shared" si="65"/>
        <v>2016</v>
      </c>
      <c r="AP78" s="269">
        <f t="shared" si="65"/>
        <v>2016</v>
      </c>
      <c r="AQ78" s="269">
        <f t="shared" si="65"/>
        <v>2016</v>
      </c>
      <c r="AR78" s="269">
        <f t="shared" si="65"/>
        <v>2016</v>
      </c>
      <c r="AS78" s="269">
        <f t="shared" si="65"/>
        <v>2016</v>
      </c>
      <c r="AT78" s="269">
        <f t="shared" si="65"/>
        <v>2016</v>
      </c>
      <c r="AU78" s="269">
        <f t="shared" si="65"/>
        <v>2016</v>
      </c>
      <c r="AV78" s="269">
        <f t="shared" si="65"/>
        <v>2016</v>
      </c>
      <c r="AW78" s="269">
        <f t="shared" si="65"/>
        <v>2016</v>
      </c>
      <c r="AX78" s="489">
        <f t="shared" si="65"/>
        <v>2016</v>
      </c>
      <c r="AY78" s="269">
        <f t="shared" si="65"/>
        <v>2016</v>
      </c>
      <c r="AZ78" s="269">
        <f t="shared" si="65"/>
        <v>2016</v>
      </c>
      <c r="BA78" s="489">
        <f t="shared" si="65"/>
        <v>2017</v>
      </c>
      <c r="BB78" s="489">
        <f t="shared" si="65"/>
        <v>2017</v>
      </c>
      <c r="BC78" s="489">
        <f t="shared" si="65"/>
        <v>2017</v>
      </c>
      <c r="BD78" s="489">
        <f t="shared" si="65"/>
        <v>2017</v>
      </c>
      <c r="BE78" s="489">
        <f t="shared" si="65"/>
        <v>2017</v>
      </c>
      <c r="BF78" s="489">
        <f t="shared" si="65"/>
        <v>2017</v>
      </c>
      <c r="BG78" s="489">
        <f t="shared" ref="BG78:DR78" si="66">+YEAR(BG79)</f>
        <v>2017</v>
      </c>
      <c r="BH78" s="489">
        <f t="shared" si="66"/>
        <v>2017</v>
      </c>
      <c r="BI78" s="489">
        <f t="shared" si="66"/>
        <v>2017</v>
      </c>
      <c r="BJ78" s="489">
        <f t="shared" si="66"/>
        <v>2017</v>
      </c>
      <c r="BK78" s="489">
        <f t="shared" si="66"/>
        <v>2017</v>
      </c>
      <c r="BL78" s="489">
        <f t="shared" si="66"/>
        <v>2017</v>
      </c>
      <c r="BM78" s="489">
        <f t="shared" si="66"/>
        <v>2018</v>
      </c>
      <c r="BN78" s="489">
        <f t="shared" si="66"/>
        <v>2018</v>
      </c>
      <c r="BO78" s="489">
        <f t="shared" si="66"/>
        <v>2018</v>
      </c>
      <c r="BP78" s="489">
        <f t="shared" si="66"/>
        <v>2018</v>
      </c>
      <c r="BQ78" s="489">
        <f t="shared" si="66"/>
        <v>2018</v>
      </c>
      <c r="BR78" s="489">
        <f t="shared" si="66"/>
        <v>2018</v>
      </c>
      <c r="BS78" s="489">
        <f t="shared" si="66"/>
        <v>2018</v>
      </c>
      <c r="BT78" s="489">
        <f t="shared" si="66"/>
        <v>2018</v>
      </c>
      <c r="BU78" s="489">
        <f t="shared" si="66"/>
        <v>2018</v>
      </c>
      <c r="BV78" s="489">
        <f t="shared" si="66"/>
        <v>2018</v>
      </c>
      <c r="BW78" s="489">
        <f t="shared" si="66"/>
        <v>2018</v>
      </c>
      <c r="BX78" s="489">
        <f t="shared" si="66"/>
        <v>2018</v>
      </c>
      <c r="BY78" s="489">
        <f t="shared" si="66"/>
        <v>2019</v>
      </c>
      <c r="BZ78" s="489">
        <f t="shared" si="66"/>
        <v>2019</v>
      </c>
      <c r="CA78" s="489">
        <f t="shared" si="66"/>
        <v>2019</v>
      </c>
      <c r="CB78" s="489">
        <f t="shared" si="66"/>
        <v>2019</v>
      </c>
      <c r="CC78" s="489">
        <f t="shared" si="66"/>
        <v>2019</v>
      </c>
      <c r="CD78" s="489">
        <f t="shared" si="66"/>
        <v>2019</v>
      </c>
      <c r="CE78" s="489">
        <f t="shared" si="66"/>
        <v>2019</v>
      </c>
      <c r="CF78" s="489">
        <f t="shared" si="66"/>
        <v>2019</v>
      </c>
      <c r="CG78" s="489">
        <f t="shared" si="66"/>
        <v>2019</v>
      </c>
      <c r="CH78" s="489">
        <f t="shared" si="66"/>
        <v>2019</v>
      </c>
      <c r="CI78" s="489">
        <f t="shared" si="66"/>
        <v>2019</v>
      </c>
      <c r="CJ78" s="489">
        <f t="shared" si="66"/>
        <v>2019</v>
      </c>
      <c r="CK78" s="489">
        <f t="shared" si="66"/>
        <v>2020</v>
      </c>
      <c r="CL78" s="489">
        <f t="shared" si="66"/>
        <v>2020</v>
      </c>
      <c r="CM78" s="489">
        <f t="shared" si="66"/>
        <v>2020</v>
      </c>
      <c r="CN78" s="489">
        <f t="shared" si="66"/>
        <v>2020</v>
      </c>
      <c r="CO78" s="489">
        <f t="shared" si="66"/>
        <v>2020</v>
      </c>
      <c r="CP78" s="489">
        <f t="shared" si="66"/>
        <v>2020</v>
      </c>
      <c r="CQ78" s="489">
        <f t="shared" si="66"/>
        <v>2020</v>
      </c>
      <c r="CR78" s="489">
        <f t="shared" si="66"/>
        <v>2020</v>
      </c>
      <c r="CS78" s="489">
        <f t="shared" si="66"/>
        <v>2020</v>
      </c>
      <c r="CT78" s="489">
        <f t="shared" si="66"/>
        <v>2020</v>
      </c>
      <c r="CU78" s="489">
        <f t="shared" si="66"/>
        <v>2020</v>
      </c>
      <c r="CV78" s="489">
        <f t="shared" si="66"/>
        <v>2020</v>
      </c>
      <c r="CW78" s="489">
        <f t="shared" si="66"/>
        <v>2021</v>
      </c>
      <c r="CX78" s="489">
        <f t="shared" si="66"/>
        <v>2021</v>
      </c>
      <c r="CY78" s="489">
        <f t="shared" si="66"/>
        <v>2021</v>
      </c>
      <c r="CZ78" s="489">
        <f t="shared" si="66"/>
        <v>2021</v>
      </c>
      <c r="DA78" s="489">
        <f t="shared" si="66"/>
        <v>2021</v>
      </c>
      <c r="DB78" s="489">
        <f t="shared" si="66"/>
        <v>2021</v>
      </c>
      <c r="DC78" s="489">
        <f t="shared" si="66"/>
        <v>2021</v>
      </c>
      <c r="DD78" s="489">
        <f t="shared" si="66"/>
        <v>2021</v>
      </c>
      <c r="DE78" s="489">
        <f t="shared" si="66"/>
        <v>2021</v>
      </c>
      <c r="DF78" s="489">
        <f t="shared" si="66"/>
        <v>2021</v>
      </c>
      <c r="DG78" s="489">
        <f t="shared" si="66"/>
        <v>2021</v>
      </c>
      <c r="DH78" s="489">
        <f t="shared" si="66"/>
        <v>2021</v>
      </c>
      <c r="DI78" s="489">
        <f t="shared" si="66"/>
        <v>2022</v>
      </c>
      <c r="DJ78" s="489">
        <f t="shared" si="66"/>
        <v>2022</v>
      </c>
      <c r="DK78" s="489">
        <f t="shared" si="66"/>
        <v>2022</v>
      </c>
      <c r="DL78" s="489">
        <f t="shared" si="66"/>
        <v>2022</v>
      </c>
      <c r="DM78" s="489">
        <f t="shared" si="66"/>
        <v>2022</v>
      </c>
      <c r="DN78" s="489">
        <f t="shared" si="66"/>
        <v>2022</v>
      </c>
      <c r="DO78" s="489">
        <f t="shared" si="66"/>
        <v>2022</v>
      </c>
      <c r="DP78" s="489">
        <f t="shared" si="66"/>
        <v>2022</v>
      </c>
      <c r="DQ78" s="489">
        <f t="shared" si="66"/>
        <v>2022</v>
      </c>
      <c r="DR78" s="489">
        <f t="shared" si="66"/>
        <v>2022</v>
      </c>
      <c r="DS78" s="489">
        <f t="shared" ref="DS78:GB78" si="67">+YEAR(DS79)</f>
        <v>2022</v>
      </c>
      <c r="DT78" s="489">
        <f t="shared" si="67"/>
        <v>2022</v>
      </c>
      <c r="DU78" s="489">
        <f t="shared" si="67"/>
        <v>2023</v>
      </c>
      <c r="DV78" s="489">
        <f t="shared" si="67"/>
        <v>2023</v>
      </c>
      <c r="DW78" s="489">
        <f t="shared" si="67"/>
        <v>2023</v>
      </c>
      <c r="DX78" s="489">
        <f t="shared" si="67"/>
        <v>2023</v>
      </c>
      <c r="DY78" s="489">
        <f t="shared" si="67"/>
        <v>2023</v>
      </c>
      <c r="DZ78" s="489">
        <f t="shared" si="67"/>
        <v>2023</v>
      </c>
      <c r="EA78" s="489">
        <f t="shared" si="67"/>
        <v>2023</v>
      </c>
      <c r="EB78" s="489">
        <f t="shared" si="67"/>
        <v>2023</v>
      </c>
      <c r="EC78" s="489">
        <f t="shared" si="67"/>
        <v>2023</v>
      </c>
      <c r="ED78" s="489">
        <f t="shared" si="67"/>
        <v>2023</v>
      </c>
      <c r="EE78" s="489">
        <f t="shared" si="67"/>
        <v>2023</v>
      </c>
      <c r="EF78" s="489">
        <f t="shared" si="67"/>
        <v>2023</v>
      </c>
      <c r="EG78" s="489">
        <f t="shared" si="67"/>
        <v>2024</v>
      </c>
      <c r="EH78" s="489">
        <f t="shared" si="67"/>
        <v>2024</v>
      </c>
      <c r="EI78" s="489">
        <f t="shared" si="67"/>
        <v>2024</v>
      </c>
      <c r="EJ78" s="489">
        <f t="shared" si="67"/>
        <v>2024</v>
      </c>
      <c r="EK78" s="489">
        <f t="shared" si="67"/>
        <v>2024</v>
      </c>
      <c r="EL78" s="489">
        <f t="shared" si="67"/>
        <v>2024</v>
      </c>
      <c r="EM78" s="489">
        <f t="shared" si="67"/>
        <v>2024</v>
      </c>
      <c r="EN78" s="489">
        <f t="shared" si="67"/>
        <v>2024</v>
      </c>
      <c r="EO78" s="489">
        <f t="shared" si="67"/>
        <v>2024</v>
      </c>
      <c r="EP78" s="489">
        <f t="shared" si="67"/>
        <v>2024</v>
      </c>
      <c r="EQ78" s="489">
        <f t="shared" si="67"/>
        <v>2024</v>
      </c>
      <c r="ER78" s="489">
        <f t="shared" si="67"/>
        <v>2024</v>
      </c>
      <c r="ES78" s="489">
        <f t="shared" si="67"/>
        <v>2025</v>
      </c>
      <c r="ET78" s="489">
        <f t="shared" si="67"/>
        <v>2025</v>
      </c>
      <c r="EU78" s="489">
        <f t="shared" si="67"/>
        <v>2025</v>
      </c>
      <c r="EV78" s="489">
        <f t="shared" si="67"/>
        <v>2025</v>
      </c>
      <c r="EW78" s="489">
        <f t="shared" si="67"/>
        <v>2025</v>
      </c>
      <c r="EX78" s="489">
        <f t="shared" si="67"/>
        <v>2025</v>
      </c>
      <c r="EY78" s="489">
        <f t="shared" si="67"/>
        <v>2025</v>
      </c>
      <c r="EZ78" s="489">
        <f t="shared" si="67"/>
        <v>2025</v>
      </c>
      <c r="FA78" s="489">
        <f t="shared" si="67"/>
        <v>2025</v>
      </c>
      <c r="FB78" s="489">
        <f t="shared" si="67"/>
        <v>2025</v>
      </c>
      <c r="FC78" s="489">
        <f t="shared" si="67"/>
        <v>2025</v>
      </c>
      <c r="FD78" s="489">
        <f t="shared" si="67"/>
        <v>2025</v>
      </c>
      <c r="FE78" s="489">
        <f t="shared" si="67"/>
        <v>2026</v>
      </c>
      <c r="FF78" s="489">
        <f t="shared" si="67"/>
        <v>2026</v>
      </c>
      <c r="FG78" s="489">
        <f t="shared" si="67"/>
        <v>2026</v>
      </c>
      <c r="FH78" s="489">
        <f t="shared" si="67"/>
        <v>2026</v>
      </c>
      <c r="FI78" s="489">
        <f t="shared" si="67"/>
        <v>2026</v>
      </c>
      <c r="FJ78" s="489">
        <f t="shared" si="67"/>
        <v>2026</v>
      </c>
      <c r="FK78" s="489">
        <f t="shared" si="67"/>
        <v>2026</v>
      </c>
      <c r="FL78" s="489">
        <f t="shared" si="67"/>
        <v>2026</v>
      </c>
      <c r="FM78" s="489">
        <f t="shared" si="67"/>
        <v>2026</v>
      </c>
      <c r="FN78" s="489">
        <f t="shared" si="67"/>
        <v>2026</v>
      </c>
      <c r="FO78" s="489">
        <f t="shared" si="67"/>
        <v>2026</v>
      </c>
      <c r="FP78" s="489">
        <f t="shared" si="67"/>
        <v>2026</v>
      </c>
      <c r="FQ78" s="489">
        <f t="shared" si="67"/>
        <v>2027</v>
      </c>
      <c r="FR78" s="489">
        <f t="shared" si="67"/>
        <v>2027</v>
      </c>
      <c r="FS78" s="489">
        <f t="shared" si="67"/>
        <v>2027</v>
      </c>
      <c r="FT78" s="489">
        <f t="shared" si="67"/>
        <v>2027</v>
      </c>
      <c r="FU78" s="489">
        <f t="shared" si="67"/>
        <v>2027</v>
      </c>
      <c r="FV78" s="489">
        <f t="shared" si="67"/>
        <v>2027</v>
      </c>
      <c r="FW78" s="489">
        <f t="shared" si="67"/>
        <v>2027</v>
      </c>
      <c r="FX78" s="489">
        <f t="shared" si="67"/>
        <v>2027</v>
      </c>
      <c r="FY78" s="489">
        <f t="shared" si="67"/>
        <v>2027</v>
      </c>
      <c r="FZ78" s="489">
        <f t="shared" si="67"/>
        <v>2027</v>
      </c>
      <c r="GA78" s="489">
        <f t="shared" si="67"/>
        <v>2027</v>
      </c>
      <c r="GB78" s="489">
        <f t="shared" si="67"/>
        <v>2027</v>
      </c>
    </row>
    <row r="79" spans="1:184">
      <c r="A79" s="45"/>
      <c r="B79" s="486"/>
      <c r="C79" s="470" t="s">
        <v>55</v>
      </c>
      <c r="D79" s="470" t="s">
        <v>33</v>
      </c>
      <c r="E79" s="463">
        <v>41275</v>
      </c>
      <c r="F79" s="463">
        <v>41306</v>
      </c>
      <c r="G79" s="463">
        <v>41334</v>
      </c>
      <c r="H79" s="463">
        <v>41365</v>
      </c>
      <c r="I79" s="463">
        <v>41395</v>
      </c>
      <c r="J79" s="463">
        <v>41426</v>
      </c>
      <c r="K79" s="463">
        <v>41456</v>
      </c>
      <c r="L79" s="463">
        <v>41487</v>
      </c>
      <c r="M79" s="463">
        <v>41518</v>
      </c>
      <c r="N79" s="463">
        <v>41548</v>
      </c>
      <c r="O79" s="463">
        <v>41579</v>
      </c>
      <c r="P79" s="463">
        <v>41609</v>
      </c>
      <c r="Q79" s="190">
        <f t="shared" ref="Q79:BF79" si="68">+Q$2</f>
        <v>41640</v>
      </c>
      <c r="R79" s="190">
        <f t="shared" si="68"/>
        <v>41671</v>
      </c>
      <c r="S79" s="190">
        <f t="shared" si="68"/>
        <v>41699</v>
      </c>
      <c r="T79" s="190">
        <f t="shared" si="68"/>
        <v>41730</v>
      </c>
      <c r="U79" s="190">
        <f t="shared" si="68"/>
        <v>41760</v>
      </c>
      <c r="V79" s="190">
        <f t="shared" si="68"/>
        <v>41791</v>
      </c>
      <c r="W79" s="190">
        <f t="shared" si="68"/>
        <v>41821</v>
      </c>
      <c r="X79" s="190">
        <f t="shared" si="68"/>
        <v>41852</v>
      </c>
      <c r="Y79" s="190">
        <f t="shared" si="68"/>
        <v>41883</v>
      </c>
      <c r="Z79" s="190">
        <f t="shared" si="68"/>
        <v>41913</v>
      </c>
      <c r="AA79" s="190">
        <f t="shared" si="68"/>
        <v>41944</v>
      </c>
      <c r="AB79" s="190">
        <f t="shared" si="68"/>
        <v>41974</v>
      </c>
      <c r="AC79" s="190">
        <f t="shared" si="68"/>
        <v>42005</v>
      </c>
      <c r="AD79" s="190">
        <f t="shared" si="68"/>
        <v>42036</v>
      </c>
      <c r="AE79" s="190">
        <f t="shared" si="68"/>
        <v>42064</v>
      </c>
      <c r="AF79" s="190">
        <f t="shared" si="68"/>
        <v>42095</v>
      </c>
      <c r="AG79" s="190">
        <f t="shared" si="68"/>
        <v>42125</v>
      </c>
      <c r="AH79" s="190">
        <f t="shared" si="68"/>
        <v>42156</v>
      </c>
      <c r="AI79" s="190">
        <f t="shared" si="68"/>
        <v>42186</v>
      </c>
      <c r="AJ79" s="190">
        <f t="shared" si="68"/>
        <v>42217</v>
      </c>
      <c r="AK79" s="190">
        <f t="shared" si="68"/>
        <v>42248</v>
      </c>
      <c r="AL79" s="190">
        <f t="shared" si="68"/>
        <v>42278</v>
      </c>
      <c r="AM79" s="190">
        <f t="shared" si="68"/>
        <v>42309</v>
      </c>
      <c r="AN79" s="190">
        <f t="shared" si="68"/>
        <v>42339</v>
      </c>
      <c r="AO79" s="190">
        <f t="shared" si="68"/>
        <v>42370</v>
      </c>
      <c r="AP79" s="190">
        <f t="shared" si="68"/>
        <v>42401</v>
      </c>
      <c r="AQ79" s="190">
        <f t="shared" si="68"/>
        <v>42430</v>
      </c>
      <c r="AR79" s="190">
        <f t="shared" si="68"/>
        <v>42461</v>
      </c>
      <c r="AS79" s="190">
        <f t="shared" si="68"/>
        <v>42491</v>
      </c>
      <c r="AT79" s="190">
        <f t="shared" si="68"/>
        <v>42522</v>
      </c>
      <c r="AU79" s="190">
        <f t="shared" si="68"/>
        <v>42552</v>
      </c>
      <c r="AV79" s="190">
        <f t="shared" si="68"/>
        <v>42583</v>
      </c>
      <c r="AW79" s="190">
        <f t="shared" si="68"/>
        <v>42614</v>
      </c>
      <c r="AX79" s="463">
        <f t="shared" si="68"/>
        <v>42644</v>
      </c>
      <c r="AY79" s="190">
        <f t="shared" si="68"/>
        <v>42675</v>
      </c>
      <c r="AZ79" s="190">
        <f t="shared" si="68"/>
        <v>42705</v>
      </c>
      <c r="BA79" s="463">
        <f t="shared" si="68"/>
        <v>42736</v>
      </c>
      <c r="BB79" s="463">
        <f t="shared" si="68"/>
        <v>42767</v>
      </c>
      <c r="BC79" s="463">
        <f t="shared" si="68"/>
        <v>42795</v>
      </c>
      <c r="BD79" s="463">
        <f t="shared" si="68"/>
        <v>42826</v>
      </c>
      <c r="BE79" s="463">
        <f t="shared" si="68"/>
        <v>42856</v>
      </c>
      <c r="BF79" s="463">
        <f t="shared" si="68"/>
        <v>42887</v>
      </c>
      <c r="BG79" s="463">
        <f t="shared" ref="BG79:DR79" si="69">+BG$2</f>
        <v>42917</v>
      </c>
      <c r="BH79" s="463">
        <f t="shared" si="69"/>
        <v>42948</v>
      </c>
      <c r="BI79" s="463">
        <f t="shared" si="69"/>
        <v>42979</v>
      </c>
      <c r="BJ79" s="463">
        <f t="shared" si="69"/>
        <v>43009</v>
      </c>
      <c r="BK79" s="463">
        <f t="shared" si="69"/>
        <v>43040</v>
      </c>
      <c r="BL79" s="463">
        <f t="shared" si="69"/>
        <v>43070</v>
      </c>
      <c r="BM79" s="463">
        <f t="shared" si="69"/>
        <v>43101</v>
      </c>
      <c r="BN79" s="463">
        <f t="shared" si="69"/>
        <v>43132</v>
      </c>
      <c r="BO79" s="463">
        <f t="shared" si="69"/>
        <v>43160</v>
      </c>
      <c r="BP79" s="463">
        <f t="shared" si="69"/>
        <v>43191</v>
      </c>
      <c r="BQ79" s="463">
        <f t="shared" si="69"/>
        <v>43221</v>
      </c>
      <c r="BR79" s="463">
        <f t="shared" si="69"/>
        <v>43252</v>
      </c>
      <c r="BS79" s="463">
        <f t="shared" si="69"/>
        <v>43282</v>
      </c>
      <c r="BT79" s="463">
        <f t="shared" si="69"/>
        <v>43313</v>
      </c>
      <c r="BU79" s="463">
        <f t="shared" si="69"/>
        <v>43344</v>
      </c>
      <c r="BV79" s="463">
        <f t="shared" si="69"/>
        <v>43374</v>
      </c>
      <c r="BW79" s="463">
        <f t="shared" si="69"/>
        <v>43405</v>
      </c>
      <c r="BX79" s="463">
        <f t="shared" si="69"/>
        <v>43435</v>
      </c>
      <c r="BY79" s="463">
        <f t="shared" si="69"/>
        <v>43466</v>
      </c>
      <c r="BZ79" s="463">
        <f t="shared" si="69"/>
        <v>43497</v>
      </c>
      <c r="CA79" s="463">
        <f t="shared" si="69"/>
        <v>43525</v>
      </c>
      <c r="CB79" s="463">
        <f t="shared" si="69"/>
        <v>43556</v>
      </c>
      <c r="CC79" s="463">
        <f t="shared" si="69"/>
        <v>43586</v>
      </c>
      <c r="CD79" s="463">
        <f t="shared" si="69"/>
        <v>43617</v>
      </c>
      <c r="CE79" s="463">
        <f t="shared" si="69"/>
        <v>43647</v>
      </c>
      <c r="CF79" s="463">
        <f t="shared" si="69"/>
        <v>43678</v>
      </c>
      <c r="CG79" s="463">
        <f t="shared" si="69"/>
        <v>43709</v>
      </c>
      <c r="CH79" s="463">
        <f t="shared" si="69"/>
        <v>43739</v>
      </c>
      <c r="CI79" s="463">
        <f t="shared" si="69"/>
        <v>43770</v>
      </c>
      <c r="CJ79" s="463">
        <f t="shared" si="69"/>
        <v>43800</v>
      </c>
      <c r="CK79" s="463">
        <f t="shared" si="69"/>
        <v>43831</v>
      </c>
      <c r="CL79" s="463">
        <f t="shared" si="69"/>
        <v>43862</v>
      </c>
      <c r="CM79" s="463">
        <f t="shared" si="69"/>
        <v>43891</v>
      </c>
      <c r="CN79" s="463">
        <f t="shared" si="69"/>
        <v>43922</v>
      </c>
      <c r="CO79" s="463">
        <f t="shared" si="69"/>
        <v>43952</v>
      </c>
      <c r="CP79" s="463">
        <f t="shared" si="69"/>
        <v>43983</v>
      </c>
      <c r="CQ79" s="463">
        <f t="shared" si="69"/>
        <v>44013</v>
      </c>
      <c r="CR79" s="463">
        <f t="shared" si="69"/>
        <v>44044</v>
      </c>
      <c r="CS79" s="463">
        <f t="shared" si="69"/>
        <v>44075</v>
      </c>
      <c r="CT79" s="463">
        <f t="shared" si="69"/>
        <v>44105</v>
      </c>
      <c r="CU79" s="463">
        <f t="shared" si="69"/>
        <v>44136</v>
      </c>
      <c r="CV79" s="463">
        <f t="shared" si="69"/>
        <v>44166</v>
      </c>
      <c r="CW79" s="463">
        <f t="shared" si="69"/>
        <v>44197</v>
      </c>
      <c r="CX79" s="463">
        <f t="shared" si="69"/>
        <v>44228</v>
      </c>
      <c r="CY79" s="463">
        <f t="shared" si="69"/>
        <v>44256</v>
      </c>
      <c r="CZ79" s="463">
        <f t="shared" si="69"/>
        <v>44287</v>
      </c>
      <c r="DA79" s="463">
        <f t="shared" si="69"/>
        <v>44317</v>
      </c>
      <c r="DB79" s="463">
        <f t="shared" si="69"/>
        <v>44348</v>
      </c>
      <c r="DC79" s="463">
        <f t="shared" si="69"/>
        <v>44378</v>
      </c>
      <c r="DD79" s="463">
        <f t="shared" si="69"/>
        <v>44409</v>
      </c>
      <c r="DE79" s="463">
        <f t="shared" si="69"/>
        <v>44440</v>
      </c>
      <c r="DF79" s="463">
        <f t="shared" si="69"/>
        <v>44470</v>
      </c>
      <c r="DG79" s="463">
        <f t="shared" si="69"/>
        <v>44501</v>
      </c>
      <c r="DH79" s="463">
        <f t="shared" si="69"/>
        <v>44531</v>
      </c>
      <c r="DI79" s="463">
        <f t="shared" si="69"/>
        <v>44562</v>
      </c>
      <c r="DJ79" s="463">
        <f t="shared" si="69"/>
        <v>44593</v>
      </c>
      <c r="DK79" s="463">
        <f t="shared" si="69"/>
        <v>44621</v>
      </c>
      <c r="DL79" s="463">
        <f t="shared" si="69"/>
        <v>44652</v>
      </c>
      <c r="DM79" s="463">
        <f t="shared" si="69"/>
        <v>44682</v>
      </c>
      <c r="DN79" s="463">
        <f t="shared" si="69"/>
        <v>44713</v>
      </c>
      <c r="DO79" s="463">
        <f t="shared" si="69"/>
        <v>44743</v>
      </c>
      <c r="DP79" s="463">
        <f t="shared" si="69"/>
        <v>44774</v>
      </c>
      <c r="DQ79" s="463">
        <f t="shared" si="69"/>
        <v>44805</v>
      </c>
      <c r="DR79" s="463">
        <f t="shared" si="69"/>
        <v>44835</v>
      </c>
      <c r="DS79" s="463">
        <f t="shared" ref="DS79:GB79" si="70">+DS$2</f>
        <v>44866</v>
      </c>
      <c r="DT79" s="463">
        <f t="shared" si="70"/>
        <v>44896</v>
      </c>
      <c r="DU79" s="463">
        <f t="shared" si="70"/>
        <v>44927</v>
      </c>
      <c r="DV79" s="463">
        <f t="shared" si="70"/>
        <v>44958</v>
      </c>
      <c r="DW79" s="463">
        <f t="shared" si="70"/>
        <v>44986</v>
      </c>
      <c r="DX79" s="463">
        <f t="shared" si="70"/>
        <v>45017</v>
      </c>
      <c r="DY79" s="463">
        <f t="shared" si="70"/>
        <v>45047</v>
      </c>
      <c r="DZ79" s="463">
        <f t="shared" si="70"/>
        <v>45078</v>
      </c>
      <c r="EA79" s="463">
        <f t="shared" si="70"/>
        <v>45108</v>
      </c>
      <c r="EB79" s="463">
        <f t="shared" si="70"/>
        <v>45139</v>
      </c>
      <c r="EC79" s="463">
        <f t="shared" si="70"/>
        <v>45170</v>
      </c>
      <c r="ED79" s="463">
        <f t="shared" si="70"/>
        <v>45200</v>
      </c>
      <c r="EE79" s="463">
        <f t="shared" si="70"/>
        <v>45231</v>
      </c>
      <c r="EF79" s="463">
        <f t="shared" si="70"/>
        <v>45261</v>
      </c>
      <c r="EG79" s="463">
        <f t="shared" si="70"/>
        <v>45292</v>
      </c>
      <c r="EH79" s="463">
        <f t="shared" si="70"/>
        <v>45323</v>
      </c>
      <c r="EI79" s="463">
        <f t="shared" si="70"/>
        <v>45352</v>
      </c>
      <c r="EJ79" s="463">
        <f t="shared" si="70"/>
        <v>45383</v>
      </c>
      <c r="EK79" s="463">
        <f t="shared" si="70"/>
        <v>45413</v>
      </c>
      <c r="EL79" s="463">
        <f t="shared" si="70"/>
        <v>45444</v>
      </c>
      <c r="EM79" s="463">
        <f t="shared" si="70"/>
        <v>45474</v>
      </c>
      <c r="EN79" s="463">
        <f t="shared" si="70"/>
        <v>45505</v>
      </c>
      <c r="EO79" s="463">
        <f t="shared" si="70"/>
        <v>45536</v>
      </c>
      <c r="EP79" s="463">
        <f t="shared" si="70"/>
        <v>45566</v>
      </c>
      <c r="EQ79" s="463">
        <f t="shared" si="70"/>
        <v>45597</v>
      </c>
      <c r="ER79" s="463">
        <f t="shared" si="70"/>
        <v>45627</v>
      </c>
      <c r="ES79" s="463">
        <f t="shared" si="70"/>
        <v>45658</v>
      </c>
      <c r="ET79" s="463">
        <f t="shared" si="70"/>
        <v>45689</v>
      </c>
      <c r="EU79" s="463">
        <f t="shared" si="70"/>
        <v>45717</v>
      </c>
      <c r="EV79" s="463">
        <f t="shared" si="70"/>
        <v>45748</v>
      </c>
      <c r="EW79" s="463">
        <f t="shared" si="70"/>
        <v>45778</v>
      </c>
      <c r="EX79" s="463">
        <f t="shared" si="70"/>
        <v>45809</v>
      </c>
      <c r="EY79" s="463">
        <f t="shared" si="70"/>
        <v>45839</v>
      </c>
      <c r="EZ79" s="463">
        <f t="shared" si="70"/>
        <v>45870</v>
      </c>
      <c r="FA79" s="463">
        <f t="shared" si="70"/>
        <v>45901</v>
      </c>
      <c r="FB79" s="463">
        <f t="shared" si="70"/>
        <v>45931</v>
      </c>
      <c r="FC79" s="463">
        <f t="shared" si="70"/>
        <v>45962</v>
      </c>
      <c r="FD79" s="463">
        <f t="shared" si="70"/>
        <v>45992</v>
      </c>
      <c r="FE79" s="463">
        <f t="shared" si="70"/>
        <v>46023</v>
      </c>
      <c r="FF79" s="463">
        <f t="shared" si="70"/>
        <v>46054</v>
      </c>
      <c r="FG79" s="463">
        <f t="shared" si="70"/>
        <v>46082</v>
      </c>
      <c r="FH79" s="463">
        <f t="shared" si="70"/>
        <v>46113</v>
      </c>
      <c r="FI79" s="463">
        <f t="shared" si="70"/>
        <v>46143</v>
      </c>
      <c r="FJ79" s="463">
        <f t="shared" si="70"/>
        <v>46174</v>
      </c>
      <c r="FK79" s="463">
        <f t="shared" si="70"/>
        <v>46204</v>
      </c>
      <c r="FL79" s="463">
        <f t="shared" si="70"/>
        <v>46235</v>
      </c>
      <c r="FM79" s="463">
        <f t="shared" si="70"/>
        <v>46266</v>
      </c>
      <c r="FN79" s="463">
        <f t="shared" si="70"/>
        <v>46296</v>
      </c>
      <c r="FO79" s="463">
        <f t="shared" si="70"/>
        <v>46327</v>
      </c>
      <c r="FP79" s="463">
        <f t="shared" si="70"/>
        <v>46357</v>
      </c>
      <c r="FQ79" s="463">
        <f t="shared" si="70"/>
        <v>46388</v>
      </c>
      <c r="FR79" s="463">
        <f t="shared" si="70"/>
        <v>46419</v>
      </c>
      <c r="FS79" s="463">
        <f t="shared" si="70"/>
        <v>46447</v>
      </c>
      <c r="FT79" s="463">
        <f t="shared" si="70"/>
        <v>46478</v>
      </c>
      <c r="FU79" s="463">
        <f t="shared" si="70"/>
        <v>46508</v>
      </c>
      <c r="FV79" s="463">
        <f t="shared" si="70"/>
        <v>46539</v>
      </c>
      <c r="FW79" s="463">
        <f t="shared" si="70"/>
        <v>46569</v>
      </c>
      <c r="FX79" s="463">
        <f t="shared" si="70"/>
        <v>46600</v>
      </c>
      <c r="FY79" s="463">
        <f t="shared" si="70"/>
        <v>46631</v>
      </c>
      <c r="FZ79" s="463">
        <f t="shared" si="70"/>
        <v>46661</v>
      </c>
      <c r="GA79" s="463">
        <f t="shared" si="70"/>
        <v>46692</v>
      </c>
      <c r="GB79" s="463">
        <f t="shared" si="70"/>
        <v>46722</v>
      </c>
    </row>
    <row r="80" spans="1:184">
      <c r="B80" s="487"/>
      <c r="C80" s="474" t="s">
        <v>1</v>
      </c>
      <c r="D80" s="477" t="s">
        <v>177</v>
      </c>
      <c r="E80" s="482">
        <f t="shared" ref="E80:AZ80" si="71">+IF(ISERROR(E49/E64),0,E49/E64)</f>
        <v>7.1649836613216751</v>
      </c>
      <c r="F80" s="482">
        <f t="shared" si="71"/>
        <v>5.8761771747805271</v>
      </c>
      <c r="G80" s="482">
        <f t="shared" si="71"/>
        <v>3.9205914185612274</v>
      </c>
      <c r="H80" s="482">
        <f t="shared" si="71"/>
        <v>3.8290697924810377</v>
      </c>
      <c r="I80" s="482">
        <f t="shared" si="71"/>
        <v>3.453377216908625</v>
      </c>
      <c r="J80" s="482">
        <f t="shared" si="71"/>
        <v>4.6116806539049886</v>
      </c>
      <c r="K80" s="482">
        <f t="shared" si="71"/>
        <v>10.705865407074254</v>
      </c>
      <c r="L80" s="482">
        <f t="shared" si="71"/>
        <v>7.9065794772917855</v>
      </c>
      <c r="M80" s="482">
        <f t="shared" si="71"/>
        <v>3.5640772419343083</v>
      </c>
      <c r="N80" s="482">
        <f t="shared" si="71"/>
        <v>3.7132027081907721</v>
      </c>
      <c r="O80" s="482">
        <f t="shared" si="71"/>
        <v>2.1285991181605657</v>
      </c>
      <c r="P80" s="482">
        <f t="shared" si="71"/>
        <v>5.340119582935162</v>
      </c>
      <c r="Q80" s="482">
        <f t="shared" si="71"/>
        <v>7.4037228175690242</v>
      </c>
      <c r="R80" s="482">
        <f t="shared" si="71"/>
        <v>6.8257147441284785</v>
      </c>
      <c r="S80" s="482">
        <f t="shared" si="71"/>
        <v>3.8030322520182298</v>
      </c>
      <c r="T80" s="482">
        <f t="shared" si="71"/>
        <v>4.0416461782734192</v>
      </c>
      <c r="U80" s="482">
        <f t="shared" si="71"/>
        <v>3.5420130572404362</v>
      </c>
      <c r="V80" s="482">
        <f t="shared" si="71"/>
        <v>5.0891415955080896</v>
      </c>
      <c r="W80" s="482">
        <f t="shared" si="71"/>
        <v>9.0747187423455795</v>
      </c>
      <c r="X80" s="482">
        <f t="shared" si="71"/>
        <v>8.8496900850471949</v>
      </c>
      <c r="Y80" s="482">
        <f t="shared" si="71"/>
        <v>3.1754496435303934</v>
      </c>
      <c r="Z80" s="482">
        <f t="shared" si="71"/>
        <v>1.6409559414582173</v>
      </c>
      <c r="AA80" s="482">
        <f t="shared" si="71"/>
        <v>2.0825449562638436</v>
      </c>
      <c r="AB80" s="482">
        <f t="shared" si="71"/>
        <v>4.6425441911733332</v>
      </c>
      <c r="AC80" s="482">
        <f t="shared" si="71"/>
        <v>5.9555406940607574</v>
      </c>
      <c r="AD80" s="482">
        <f t="shared" si="71"/>
        <v>6.6361939299348922</v>
      </c>
      <c r="AE80" s="482">
        <f t="shared" si="71"/>
        <v>4.1207240115308261</v>
      </c>
      <c r="AF80" s="482">
        <f t="shared" si="71"/>
        <v>2.8730816899700198</v>
      </c>
      <c r="AG80" s="482">
        <f t="shared" si="71"/>
        <v>2.2753486129722202</v>
      </c>
      <c r="AH80" s="482">
        <f t="shared" si="71"/>
        <v>5.3552800419562221</v>
      </c>
      <c r="AI80" s="482">
        <f t="shared" si="71"/>
        <v>8.7818742955820834</v>
      </c>
      <c r="AJ80" s="482">
        <f t="shared" si="71"/>
        <v>8.0780243476594151</v>
      </c>
      <c r="AK80" s="482">
        <f t="shared" si="71"/>
        <v>2.4508615076966005</v>
      </c>
      <c r="AL80" s="482">
        <f t="shared" si="71"/>
        <v>1.2091565047573631</v>
      </c>
      <c r="AM80" s="482">
        <f t="shared" si="71"/>
        <v>2.2176823648597508</v>
      </c>
      <c r="AN80" s="482">
        <f t="shared" si="71"/>
        <v>2.8698280637595128</v>
      </c>
      <c r="AO80" s="482">
        <f t="shared" si="71"/>
        <v>6.2620094183836734</v>
      </c>
      <c r="AP80" s="482">
        <f t="shared" si="71"/>
        <v>7.0620725919154763</v>
      </c>
      <c r="AQ80" s="482">
        <f t="shared" si="71"/>
        <v>4.2243777317109847</v>
      </c>
      <c r="AR80" s="482">
        <f t="shared" si="71"/>
        <v>3.2426643853092592</v>
      </c>
      <c r="AS80" s="482">
        <f t="shared" si="71"/>
        <v>2.7664528940424051</v>
      </c>
      <c r="AT80" s="482">
        <f t="shared" si="71"/>
        <v>6.1646943247940751</v>
      </c>
      <c r="AU80" s="482">
        <f t="shared" si="71"/>
        <v>8.88943082749695</v>
      </c>
      <c r="AV80" s="482">
        <f t="shared" si="71"/>
        <v>9.5046584680982189</v>
      </c>
      <c r="AW80" s="482">
        <f t="shared" si="71"/>
        <v>2.6477934735626119</v>
      </c>
      <c r="AX80" s="482">
        <f t="shared" si="71"/>
        <v>1.4769309930821566</v>
      </c>
      <c r="AY80" s="251">
        <f t="shared" si="71"/>
        <v>2.4832182787239465</v>
      </c>
      <c r="AZ80" s="251">
        <f t="shared" si="71"/>
        <v>2.8708812662221512</v>
      </c>
      <c r="BA80" s="482">
        <f t="shared" ref="BA80:DL80" si="72">+IF(ISERROR(BA49/BA64),0,BA49/BA64)</f>
        <v>6.7445678481301377</v>
      </c>
      <c r="BB80" s="482">
        <f t="shared" si="72"/>
        <v>7.2146070206951904</v>
      </c>
      <c r="BC80" s="482">
        <f t="shared" si="72"/>
        <v>4.0807302690386438</v>
      </c>
      <c r="BD80" s="482">
        <f t="shared" si="72"/>
        <v>2.4333409877165972</v>
      </c>
      <c r="BE80" s="482">
        <f t="shared" si="72"/>
        <v>2.2373024648770947</v>
      </c>
      <c r="BF80" s="482">
        <f t="shared" si="72"/>
        <v>6.0127591343802917</v>
      </c>
      <c r="BG80" s="482">
        <f t="shared" si="72"/>
        <v>9.0201787534772571</v>
      </c>
      <c r="BH80" s="482">
        <f t="shared" si="72"/>
        <v>10.008860151875618</v>
      </c>
      <c r="BI80" s="482">
        <f t="shared" si="72"/>
        <v>1.6774451898543672</v>
      </c>
      <c r="BJ80" s="482">
        <f t="shared" si="72"/>
        <v>0</v>
      </c>
      <c r="BK80" s="482">
        <f t="shared" si="72"/>
        <v>0.89575212306835583</v>
      </c>
      <c r="BL80" s="482">
        <f t="shared" si="72"/>
        <v>3.2964360614111268</v>
      </c>
      <c r="BM80" s="482">
        <f t="shared" si="72"/>
        <v>7.8112409805587637</v>
      </c>
      <c r="BN80" s="482">
        <f t="shared" si="72"/>
        <v>8.5635819765240431</v>
      </c>
      <c r="BO80" s="482">
        <f t="shared" si="72"/>
        <v>5.1102562699408551</v>
      </c>
      <c r="BP80" s="482">
        <f t="shared" si="72"/>
        <v>4.5880377706789091</v>
      </c>
      <c r="BQ80" s="482">
        <f t="shared" si="72"/>
        <v>3.8995555956472212</v>
      </c>
      <c r="BR80" s="482">
        <f t="shared" si="72"/>
        <v>7.9980069755854508</v>
      </c>
      <c r="BS80" s="482">
        <f t="shared" si="72"/>
        <v>12.509908068671786</v>
      </c>
      <c r="BT80" s="482">
        <f t="shared" si="72"/>
        <v>12.756810720060948</v>
      </c>
      <c r="BU80" s="482">
        <f t="shared" si="72"/>
        <v>4.9011617864625965</v>
      </c>
      <c r="BV80" s="482">
        <f t="shared" si="72"/>
        <v>4.22705807741802</v>
      </c>
      <c r="BW80" s="482">
        <f t="shared" si="72"/>
        <v>4.6467094255437811</v>
      </c>
      <c r="BX80" s="482">
        <f t="shared" si="72"/>
        <v>6.9607623356288482</v>
      </c>
      <c r="BY80" s="482">
        <f t="shared" si="72"/>
        <v>10.614236598419954</v>
      </c>
      <c r="BZ80" s="482">
        <f t="shared" si="72"/>
        <v>12.235941893158389</v>
      </c>
      <c r="CA80" s="482">
        <f t="shared" si="72"/>
        <v>9.2656723533160203</v>
      </c>
      <c r="CB80" s="482">
        <f t="shared" si="72"/>
        <v>9.2489873800093871</v>
      </c>
      <c r="CC80" s="482">
        <f t="shared" si="72"/>
        <v>9.2264912532784127</v>
      </c>
      <c r="CD80" s="482">
        <f t="shared" si="72"/>
        <v>14.523840468169144</v>
      </c>
      <c r="CE80" s="482">
        <f t="shared" si="72"/>
        <v>23.092789279156403</v>
      </c>
      <c r="CF80" s="482">
        <f t="shared" si="72"/>
        <v>23.967842596769486</v>
      </c>
      <c r="CG80" s="482">
        <f t="shared" si="72"/>
        <v>14.522081585099871</v>
      </c>
      <c r="CH80" s="482">
        <f t="shared" si="72"/>
        <v>15.859555500010419</v>
      </c>
      <c r="CI80" s="482">
        <f t="shared" si="72"/>
        <v>14.492332664101433</v>
      </c>
      <c r="CJ80" s="482">
        <f t="shared" si="72"/>
        <v>18.628612122450814</v>
      </c>
      <c r="CK80" s="482">
        <f t="shared" si="72"/>
        <v>20.551517045239638</v>
      </c>
      <c r="CL80" s="482">
        <f t="shared" si="72"/>
        <v>21.604868160509653</v>
      </c>
      <c r="CM80" s="482">
        <f t="shared" si="72"/>
        <v>19.272827630760293</v>
      </c>
      <c r="CN80" s="482">
        <f t="shared" si="72"/>
        <v>18.26245339848769</v>
      </c>
      <c r="CO80" s="482">
        <f t="shared" si="72"/>
        <v>18.339419948975863</v>
      </c>
      <c r="CP80" s="482">
        <f t="shared" si="72"/>
        <v>26.660603656732327</v>
      </c>
      <c r="CQ80" s="482">
        <f t="shared" si="72"/>
        <v>36.932482823250432</v>
      </c>
      <c r="CR80" s="482">
        <f t="shared" si="72"/>
        <v>35.753284626378587</v>
      </c>
      <c r="CS80" s="482">
        <f t="shared" si="72"/>
        <v>24.715138772678838</v>
      </c>
      <c r="CT80" s="482">
        <f t="shared" si="72"/>
        <v>22.817287461407961</v>
      </c>
      <c r="CU80" s="482">
        <f t="shared" si="72"/>
        <v>23.100743599649824</v>
      </c>
      <c r="CV80" s="482">
        <f t="shared" si="72"/>
        <v>27.646167659260474</v>
      </c>
      <c r="CW80" s="482">
        <f t="shared" si="72"/>
        <v>29.745144969816206</v>
      </c>
      <c r="CX80" s="482">
        <f t="shared" si="72"/>
        <v>31.959935037844925</v>
      </c>
      <c r="CY80" s="482">
        <f t="shared" si="72"/>
        <v>27.955156400561666</v>
      </c>
      <c r="CZ80" s="482">
        <f t="shared" si="72"/>
        <v>27.386424768842812</v>
      </c>
      <c r="DA80" s="482">
        <f t="shared" si="72"/>
        <v>24.742408642667844</v>
      </c>
      <c r="DB80" s="482">
        <f t="shared" si="72"/>
        <v>35.715269739192571</v>
      </c>
      <c r="DC80" s="482">
        <f t="shared" si="72"/>
        <v>43.917309013922164</v>
      </c>
      <c r="DD80" s="482">
        <f t="shared" si="72"/>
        <v>42.839383734509433</v>
      </c>
      <c r="DE80" s="482">
        <f t="shared" si="72"/>
        <v>28.370690027808596</v>
      </c>
      <c r="DF80" s="482">
        <f t="shared" si="72"/>
        <v>11.619081005285299</v>
      </c>
      <c r="DG80" s="482">
        <f t="shared" si="72"/>
        <v>26.587082716247416</v>
      </c>
      <c r="DH80" s="482">
        <f t="shared" si="72"/>
        <v>30.900297792081474</v>
      </c>
      <c r="DI80" s="482">
        <f t="shared" si="72"/>
        <v>31.483077421979409</v>
      </c>
      <c r="DJ80" s="482">
        <f t="shared" si="72"/>
        <v>31.307155557547777</v>
      </c>
      <c r="DK80" s="482">
        <f t="shared" si="72"/>
        <v>28.707919158099283</v>
      </c>
      <c r="DL80" s="482">
        <f t="shared" si="72"/>
        <v>25.971176941553242</v>
      </c>
      <c r="DM80" s="482">
        <f t="shared" ref="DM80:FX80" si="73">+IF(ISERROR(DM49/DM64),0,DM49/DM64)</f>
        <v>25.899805003650325</v>
      </c>
      <c r="DN80" s="482">
        <f t="shared" si="73"/>
        <v>37.196248103295254</v>
      </c>
      <c r="DO80" s="482">
        <f t="shared" si="73"/>
        <v>42.081947209725293</v>
      </c>
      <c r="DP80" s="482">
        <f t="shared" si="73"/>
        <v>43.045314174071969</v>
      </c>
      <c r="DQ80" s="482">
        <f t="shared" si="73"/>
        <v>29.020814099570249</v>
      </c>
      <c r="DR80" s="482">
        <f t="shared" si="73"/>
        <v>26.19022341661567</v>
      </c>
      <c r="DS80" s="482">
        <f t="shared" si="73"/>
        <v>27.518562582620191</v>
      </c>
      <c r="DT80" s="482">
        <f t="shared" si="73"/>
        <v>29.862353500196335</v>
      </c>
      <c r="DU80" s="482">
        <f t="shared" si="73"/>
        <v>30.606711003556178</v>
      </c>
      <c r="DV80" s="482">
        <f t="shared" si="73"/>
        <v>30.780117282750162</v>
      </c>
      <c r="DW80" s="482">
        <f t="shared" si="73"/>
        <v>28.373662712261357</v>
      </c>
      <c r="DX80" s="482">
        <f t="shared" si="73"/>
        <v>24.879164294099866</v>
      </c>
      <c r="DY80" s="482">
        <f t="shared" si="73"/>
        <v>27.616085391333876</v>
      </c>
      <c r="DZ80" s="482">
        <f t="shared" si="73"/>
        <v>34.888624807340506</v>
      </c>
      <c r="EA80" s="482">
        <f t="shared" si="73"/>
        <v>40.519821619561476</v>
      </c>
      <c r="EB80" s="482">
        <f t="shared" si="73"/>
        <v>42.609066625079322</v>
      </c>
      <c r="EC80" s="482">
        <f t="shared" si="73"/>
        <v>27.107566376324904</v>
      </c>
      <c r="ED80" s="482">
        <f t="shared" si="73"/>
        <v>29.706190327881174</v>
      </c>
      <c r="EE80" s="482">
        <f t="shared" si="73"/>
        <v>24.043306569074399</v>
      </c>
      <c r="EF80" s="482">
        <f t="shared" si="73"/>
        <v>27.354750962566513</v>
      </c>
      <c r="EG80" s="482">
        <f t="shared" si="73"/>
        <v>30.287090546940597</v>
      </c>
      <c r="EH80" s="482">
        <f t="shared" si="73"/>
        <v>32.384069400716335</v>
      </c>
      <c r="EI80" s="482">
        <f t="shared" si="73"/>
        <v>26.750570796869894</v>
      </c>
      <c r="EJ80" s="482">
        <f t="shared" si="73"/>
        <v>26.121747751465175</v>
      </c>
      <c r="EK80" s="482">
        <f t="shared" si="73"/>
        <v>26.3407150496542</v>
      </c>
      <c r="EL80" s="482">
        <f t="shared" si="73"/>
        <v>33.003073851435303</v>
      </c>
      <c r="EM80" s="482">
        <f t="shared" si="73"/>
        <v>43.785394972091254</v>
      </c>
      <c r="EN80" s="482">
        <f t="shared" si="73"/>
        <v>43.227309952351739</v>
      </c>
      <c r="EO80" s="482">
        <f t="shared" si="73"/>
        <v>29.348770214191742</v>
      </c>
      <c r="EP80" s="482">
        <f t="shared" si="73"/>
        <v>26.640374670960327</v>
      </c>
      <c r="EQ80" s="482">
        <f t="shared" si="73"/>
        <v>24.597466311061201</v>
      </c>
      <c r="ER80" s="482">
        <f t="shared" si="73"/>
        <v>29.543352668101097</v>
      </c>
      <c r="ES80" s="482">
        <f t="shared" si="73"/>
        <v>31.236017948269023</v>
      </c>
      <c r="ET80" s="482">
        <f t="shared" si="73"/>
        <v>31.160779819949369</v>
      </c>
      <c r="EU80" s="482">
        <f t="shared" si="73"/>
        <v>26.089577546813434</v>
      </c>
      <c r="EV80" s="482">
        <f t="shared" si="73"/>
        <v>25.883966920956471</v>
      </c>
      <c r="EW80" s="482">
        <f t="shared" si="73"/>
        <v>24.319169339734692</v>
      </c>
      <c r="EX80" s="482">
        <f t="shared" si="73"/>
        <v>31.89268928795958</v>
      </c>
      <c r="EY80" s="482">
        <f t="shared" si="73"/>
        <v>42.581995310709068</v>
      </c>
      <c r="EZ80" s="482">
        <f t="shared" si="73"/>
        <v>41.531373624374112</v>
      </c>
      <c r="FA80" s="482">
        <f t="shared" si="73"/>
        <v>30.336717415070265</v>
      </c>
      <c r="FB80" s="482">
        <f t="shared" si="73"/>
        <v>32.275446588067169</v>
      </c>
      <c r="FC80" s="482">
        <f t="shared" si="73"/>
        <v>17.725355874387354</v>
      </c>
      <c r="FD80" s="482">
        <f t="shared" si="73"/>
        <v>30.481210143678634</v>
      </c>
      <c r="FE80" s="482">
        <f t="shared" si="73"/>
        <v>27.795678328193539</v>
      </c>
      <c r="FF80" s="482">
        <f t="shared" si="73"/>
        <v>29.101365679229808</v>
      </c>
      <c r="FG80" s="482">
        <f t="shared" si="73"/>
        <v>25.888051290741263</v>
      </c>
      <c r="FH80" s="482">
        <f t="shared" si="73"/>
        <v>23.891383379271829</v>
      </c>
      <c r="FI80" s="482">
        <f t="shared" si="73"/>
        <v>22.745379292875796</v>
      </c>
      <c r="FJ80" s="482">
        <f t="shared" si="73"/>
        <v>33.782581304800601</v>
      </c>
      <c r="FK80" s="482">
        <f t="shared" si="73"/>
        <v>42.444097803496767</v>
      </c>
      <c r="FL80" s="482">
        <f t="shared" si="73"/>
        <v>39.76892405539887</v>
      </c>
      <c r="FM80" s="482">
        <f t="shared" si="73"/>
        <v>29.020995226363922</v>
      </c>
      <c r="FN80" s="482">
        <f t="shared" si="73"/>
        <v>23.268070587502613</v>
      </c>
      <c r="FO80" s="482">
        <f t="shared" si="73"/>
        <v>22.574132096562661</v>
      </c>
      <c r="FP80" s="482">
        <f t="shared" si="73"/>
        <v>29.544272735915943</v>
      </c>
      <c r="FQ80" s="482">
        <f t="shared" si="73"/>
        <v>27.739556875498987</v>
      </c>
      <c r="FR80" s="482">
        <f t="shared" si="73"/>
        <v>29.321489745494233</v>
      </c>
      <c r="FS80" s="482">
        <f t="shared" si="73"/>
        <v>31.174084376448771</v>
      </c>
      <c r="FT80" s="482">
        <f t="shared" si="73"/>
        <v>24.043118466898953</v>
      </c>
      <c r="FU80" s="482">
        <f t="shared" si="73"/>
        <v>23.231668010269043</v>
      </c>
      <c r="FV80" s="482">
        <f t="shared" si="73"/>
        <v>35.022927831433648</v>
      </c>
      <c r="FW80" s="482">
        <f t="shared" si="73"/>
        <v>39.965243090497793</v>
      </c>
      <c r="FX80" s="482">
        <f t="shared" si="73"/>
        <v>39.589901131778838</v>
      </c>
      <c r="FY80" s="482">
        <f t="shared" ref="FY80:GB80" si="74">+IF(ISERROR(FY49/FY64),0,FY49/FY64)</f>
        <v>27.84896052117648</v>
      </c>
      <c r="FZ80" s="482">
        <f t="shared" si="74"/>
        <v>22.964084810722422</v>
      </c>
      <c r="GA80" s="482">
        <f t="shared" si="74"/>
        <v>24.643753981109754</v>
      </c>
      <c r="GB80" s="482">
        <f t="shared" si="74"/>
        <v>30.268410238732901</v>
      </c>
    </row>
    <row r="81" spans="1:184">
      <c r="B81" s="486"/>
      <c r="C81" s="475" t="s">
        <v>2</v>
      </c>
      <c r="D81" s="478" t="s">
        <v>177</v>
      </c>
      <c r="E81" s="483">
        <f t="shared" ref="E81:AZ81" si="75">+IF(ISERROR(E50/E65),0,E50/E65)</f>
        <v>1.2847467878344312</v>
      </c>
      <c r="F81" s="483">
        <f t="shared" si="75"/>
        <v>0.40672813201260283</v>
      </c>
      <c r="G81" s="483">
        <f t="shared" si="75"/>
        <v>-1.7368360039157091</v>
      </c>
      <c r="H81" s="483">
        <f t="shared" si="75"/>
        <v>-1.5062308689737267</v>
      </c>
      <c r="I81" s="483">
        <f t="shared" si="75"/>
        <v>-2.559079294427959</v>
      </c>
      <c r="J81" s="483">
        <f t="shared" si="75"/>
        <v>-1.564553269880258</v>
      </c>
      <c r="K81" s="483">
        <f t="shared" si="75"/>
        <v>4.7358240767930013</v>
      </c>
      <c r="L81" s="483">
        <f t="shared" si="75"/>
        <v>1.7558342111660319</v>
      </c>
      <c r="M81" s="483">
        <f t="shared" si="75"/>
        <v>-2.5200869083627997</v>
      </c>
      <c r="N81" s="483">
        <f t="shared" si="75"/>
        <v>-2.7497990146564697</v>
      </c>
      <c r="O81" s="483">
        <f t="shared" si="75"/>
        <v>-2.9383935380616335</v>
      </c>
      <c r="P81" s="483">
        <f t="shared" si="75"/>
        <v>-0.82988099915220948</v>
      </c>
      <c r="Q81" s="483">
        <f t="shared" si="75"/>
        <v>3.3545015752484044</v>
      </c>
      <c r="R81" s="483">
        <f t="shared" si="75"/>
        <v>3.0463217235990174</v>
      </c>
      <c r="S81" s="483">
        <f t="shared" si="75"/>
        <v>-0.43055242158813511</v>
      </c>
      <c r="T81" s="483">
        <f t="shared" si="75"/>
        <v>0.22215652547839174</v>
      </c>
      <c r="U81" s="483">
        <f t="shared" si="75"/>
        <v>-2.7283533587035533</v>
      </c>
      <c r="V81" s="483">
        <f t="shared" si="75"/>
        <v>0.61737854581023799</v>
      </c>
      <c r="W81" s="483">
        <f t="shared" si="75"/>
        <v>4.4273605431213356</v>
      </c>
      <c r="X81" s="483">
        <f t="shared" si="75"/>
        <v>4.2071075718856266</v>
      </c>
      <c r="Y81" s="483">
        <f t="shared" si="75"/>
        <v>-1.9061904508436684</v>
      </c>
      <c r="Z81" s="483">
        <f t="shared" si="75"/>
        <v>-2.0512277989135965</v>
      </c>
      <c r="AA81" s="483">
        <f t="shared" si="75"/>
        <v>-2.4341296234909162</v>
      </c>
      <c r="AB81" s="483">
        <f t="shared" si="75"/>
        <v>-4.5093172170659758E-2</v>
      </c>
      <c r="AC81" s="483">
        <f t="shared" si="75"/>
        <v>1.3525460013252459</v>
      </c>
      <c r="AD81" s="483">
        <f t="shared" si="75"/>
        <v>1.7800193855239728</v>
      </c>
      <c r="AE81" s="483">
        <f t="shared" si="75"/>
        <v>-0.71408583047505592</v>
      </c>
      <c r="AF81" s="483">
        <f t="shared" si="75"/>
        <v>-1.8319042696054399</v>
      </c>
      <c r="AG81" s="483">
        <f t="shared" si="75"/>
        <v>-2.7342023748064017</v>
      </c>
      <c r="AH81" s="483">
        <f t="shared" si="75"/>
        <v>0.33703018613377178</v>
      </c>
      <c r="AI81" s="483">
        <f t="shared" si="75"/>
        <v>3.5264286147133679</v>
      </c>
      <c r="AJ81" s="483">
        <f t="shared" si="75"/>
        <v>2.807240957026901</v>
      </c>
      <c r="AK81" s="483">
        <f t="shared" si="75"/>
        <v>-2.5066040653527857</v>
      </c>
      <c r="AL81" s="483">
        <f t="shared" si="75"/>
        <v>-2.7670226935095537</v>
      </c>
      <c r="AM81" s="483">
        <f t="shared" si="75"/>
        <v>-2.4267704034723856</v>
      </c>
      <c r="AN81" s="483">
        <f t="shared" si="75"/>
        <v>-1.7097939157050088</v>
      </c>
      <c r="AO81" s="483">
        <f t="shared" si="75"/>
        <v>2.4260736351666159</v>
      </c>
      <c r="AP81" s="483">
        <f t="shared" si="75"/>
        <v>3.3041010806210069</v>
      </c>
      <c r="AQ81" s="483">
        <f t="shared" si="75"/>
        <v>1.7737634232816667E-2</v>
      </c>
      <c r="AR81" s="483">
        <f t="shared" si="75"/>
        <v>-1.1679260606573303</v>
      </c>
      <c r="AS81" s="483">
        <f t="shared" si="75"/>
        <v>-1.981178702647725</v>
      </c>
      <c r="AT81" s="483">
        <f t="shared" si="75"/>
        <v>1.8675256435778422</v>
      </c>
      <c r="AU81" s="483">
        <f t="shared" si="75"/>
        <v>4.1146890318936471</v>
      </c>
      <c r="AV81" s="483">
        <f t="shared" si="75"/>
        <v>4.9221652593486125</v>
      </c>
      <c r="AW81" s="483">
        <f t="shared" si="75"/>
        <v>-1.3645043007798465</v>
      </c>
      <c r="AX81" s="483">
        <f t="shared" si="75"/>
        <v>-2.2661019028824425</v>
      </c>
      <c r="AY81" s="250">
        <f t="shared" si="75"/>
        <v>-1.4747303151278348</v>
      </c>
      <c r="AZ81" s="250">
        <f t="shared" si="75"/>
        <v>-1.0603590760712367</v>
      </c>
      <c r="BA81" s="483">
        <f t="shared" ref="BA81:DL81" si="76">+IF(ISERROR(BA50/BA65),0,BA50/BA65)</f>
        <v>2.5662274758832688</v>
      </c>
      <c r="BB81" s="483">
        <f t="shared" si="76"/>
        <v>2.9545733956233096</v>
      </c>
      <c r="BC81" s="483">
        <f t="shared" si="76"/>
        <v>-7.6834347311257198E-2</v>
      </c>
      <c r="BD81" s="483">
        <f t="shared" si="76"/>
        <v>-1.511591482029081</v>
      </c>
      <c r="BE81" s="483">
        <f t="shared" si="76"/>
        <v>-2.4716635213030012</v>
      </c>
      <c r="BF81" s="483">
        <f t="shared" si="76"/>
        <v>1.7697507326757633</v>
      </c>
      <c r="BG81" s="483">
        <f t="shared" si="76"/>
        <v>4.2769954709139881</v>
      </c>
      <c r="BH81" s="483">
        <f t="shared" si="76"/>
        <v>5.1661201746092411</v>
      </c>
      <c r="BI81" s="483">
        <f t="shared" si="76"/>
        <v>-2.7851719921314264</v>
      </c>
      <c r="BJ81" s="483">
        <f t="shared" si="76"/>
        <v>-2.8329031560075424</v>
      </c>
      <c r="BK81" s="483">
        <f t="shared" si="76"/>
        <v>-2.0814744156799216</v>
      </c>
      <c r="BL81" s="483">
        <f t="shared" si="76"/>
        <v>-0.9396826785512109</v>
      </c>
      <c r="BM81" s="483">
        <f t="shared" si="76"/>
        <v>3.6987697078307793</v>
      </c>
      <c r="BN81" s="483">
        <f t="shared" si="76"/>
        <v>4.3005066761379398</v>
      </c>
      <c r="BO81" s="483">
        <f t="shared" si="76"/>
        <v>0.72778983513684259</v>
      </c>
      <c r="BP81" s="483">
        <f t="shared" si="76"/>
        <v>-0.16099118017639941</v>
      </c>
      <c r="BQ81" s="483">
        <f t="shared" si="76"/>
        <v>-4.1764775538129575</v>
      </c>
      <c r="BR81" s="483">
        <f t="shared" si="76"/>
        <v>3.1166501667361399</v>
      </c>
      <c r="BS81" s="483">
        <f t="shared" si="76"/>
        <v>7.2612457956144638</v>
      </c>
      <c r="BT81" s="483">
        <f t="shared" si="76"/>
        <v>7.8752913059431373</v>
      </c>
      <c r="BU81" s="483">
        <f t="shared" si="76"/>
        <v>0.1336632885125292</v>
      </c>
      <c r="BV81" s="483">
        <f t="shared" si="76"/>
        <v>-0.56705193319147229</v>
      </c>
      <c r="BW81" s="483">
        <f t="shared" si="76"/>
        <v>0.72418663803437955</v>
      </c>
      <c r="BX81" s="483">
        <f t="shared" si="76"/>
        <v>2.3004532922804475</v>
      </c>
      <c r="BY81" s="483">
        <f t="shared" si="76"/>
        <v>6.7395591245784585</v>
      </c>
      <c r="BZ81" s="483">
        <f t="shared" si="76"/>
        <v>7.6569209894695875</v>
      </c>
      <c r="CA81" s="483">
        <f t="shared" si="76"/>
        <v>5.5433237999382152</v>
      </c>
      <c r="CB81" s="483">
        <f t="shared" si="76"/>
        <v>5.2453472108787977</v>
      </c>
      <c r="CC81" s="483">
        <f t="shared" si="76"/>
        <v>4.848428314099646</v>
      </c>
      <c r="CD81" s="483">
        <f t="shared" si="76"/>
        <v>10.310242070457607</v>
      </c>
      <c r="CE81" s="483">
        <f t="shared" si="76"/>
        <v>18.545332027652005</v>
      </c>
      <c r="CF81" s="483">
        <f t="shared" si="76"/>
        <v>19.230212186100836</v>
      </c>
      <c r="CG81" s="483">
        <f t="shared" si="76"/>
        <v>9.4713171832589538</v>
      </c>
      <c r="CH81" s="483">
        <f t="shared" si="76"/>
        <v>9.7425227248106676</v>
      </c>
      <c r="CI81" s="483">
        <f t="shared" si="76"/>
        <v>10.91781311771776</v>
      </c>
      <c r="CJ81" s="483">
        <f t="shared" si="76"/>
        <v>14.485723183059454</v>
      </c>
      <c r="CK81" s="483">
        <f t="shared" si="76"/>
        <v>16.119957770431657</v>
      </c>
      <c r="CL81" s="483">
        <f t="shared" si="76"/>
        <v>17.263790429774037</v>
      </c>
      <c r="CM81" s="483">
        <f t="shared" si="76"/>
        <v>14.967898456962979</v>
      </c>
      <c r="CN81" s="483">
        <f t="shared" si="76"/>
        <v>14.571921241907962</v>
      </c>
      <c r="CO81" s="483">
        <f t="shared" si="76"/>
        <v>13.103641245209223</v>
      </c>
      <c r="CP81" s="483">
        <f t="shared" si="76"/>
        <v>22.215488249594813</v>
      </c>
      <c r="CQ81" s="483">
        <f t="shared" si="76"/>
        <v>31.547624113818149</v>
      </c>
      <c r="CR81" s="483">
        <f t="shared" si="76"/>
        <v>30.882249017695955</v>
      </c>
      <c r="CS81" s="483">
        <f t="shared" si="76"/>
        <v>20.111364256342384</v>
      </c>
      <c r="CT81" s="483">
        <f t="shared" si="76"/>
        <v>18.606591638293906</v>
      </c>
      <c r="CU81" s="483">
        <f t="shared" si="76"/>
        <v>18.515300595326835</v>
      </c>
      <c r="CV81" s="483">
        <f t="shared" si="76"/>
        <v>23.770713711529627</v>
      </c>
      <c r="CW81" s="483">
        <f t="shared" si="76"/>
        <v>25.233536661272257</v>
      </c>
      <c r="CX81" s="483">
        <f t="shared" si="76"/>
        <v>27.637478378062887</v>
      </c>
      <c r="CY81" s="483">
        <f t="shared" si="76"/>
        <v>24.160203234519994</v>
      </c>
      <c r="CZ81" s="483">
        <f t="shared" si="76"/>
        <v>21.433288383406971</v>
      </c>
      <c r="DA81" s="483">
        <f t="shared" si="76"/>
        <v>21.171614072767756</v>
      </c>
      <c r="DB81" s="483">
        <f t="shared" si="76"/>
        <v>30.966887550402721</v>
      </c>
      <c r="DC81" s="483">
        <f t="shared" si="76"/>
        <v>39.136157154593334</v>
      </c>
      <c r="DD81" s="483">
        <f t="shared" si="76"/>
        <v>37.551450883208943</v>
      </c>
      <c r="DE81" s="483">
        <f t="shared" si="76"/>
        <v>24.238954866951747</v>
      </c>
      <c r="DF81" s="483">
        <f t="shared" si="76"/>
        <v>19.802168141159413</v>
      </c>
      <c r="DG81" s="483">
        <f t="shared" si="76"/>
        <v>22.045682735904279</v>
      </c>
      <c r="DH81" s="483">
        <f t="shared" si="76"/>
        <v>26.125320815885448</v>
      </c>
      <c r="DI81" s="483">
        <f t="shared" si="76"/>
        <v>26.465496890833716</v>
      </c>
      <c r="DJ81" s="483">
        <f t="shared" si="76"/>
        <v>28.044628379452504</v>
      </c>
      <c r="DK81" s="483">
        <f t="shared" si="76"/>
        <v>23.0253623891487</v>
      </c>
      <c r="DL81" s="483">
        <f t="shared" si="76"/>
        <v>22.004835227099111</v>
      </c>
      <c r="DM81" s="483">
        <f t="shared" ref="DM81:FX81" si="77">+IF(ISERROR(DM50/DM65),0,DM50/DM65)</f>
        <v>15.589038318390385</v>
      </c>
      <c r="DN81" s="483">
        <f t="shared" si="77"/>
        <v>31.090294983162604</v>
      </c>
      <c r="DO81" s="483">
        <f t="shared" si="77"/>
        <v>38.632274365440544</v>
      </c>
      <c r="DP81" s="483">
        <f t="shared" si="77"/>
        <v>36.976460272494265</v>
      </c>
      <c r="DQ81" s="483">
        <f t="shared" si="77"/>
        <v>24.530543928803642</v>
      </c>
      <c r="DR81" s="483">
        <f t="shared" si="77"/>
        <v>20.767025615445558</v>
      </c>
      <c r="DS81" s="483">
        <f t="shared" si="77"/>
        <v>23.847360934267069</v>
      </c>
      <c r="DT81" s="483">
        <f t="shared" si="77"/>
        <v>25.887467894868973</v>
      </c>
      <c r="DU81" s="483">
        <f t="shared" si="77"/>
        <v>25.982792017874438</v>
      </c>
      <c r="DV81" s="483">
        <f t="shared" si="77"/>
        <v>27.079556710583773</v>
      </c>
      <c r="DW81" s="483">
        <f t="shared" si="77"/>
        <v>23.924763408477336</v>
      </c>
      <c r="DX81" s="483">
        <f t="shared" si="77"/>
        <v>20.347040008123479</v>
      </c>
      <c r="DY81" s="483">
        <f t="shared" si="77"/>
        <v>20.709370287505298</v>
      </c>
      <c r="DZ81" s="483">
        <f t="shared" si="77"/>
        <v>31.10128394512121</v>
      </c>
      <c r="EA81" s="483">
        <f t="shared" si="77"/>
        <v>35.606092923599583</v>
      </c>
      <c r="EB81" s="483">
        <f t="shared" si="77"/>
        <v>36.466218119990288</v>
      </c>
      <c r="EC81" s="483">
        <f t="shared" si="77"/>
        <v>23.084397379247296</v>
      </c>
      <c r="ED81" s="483">
        <f t="shared" si="77"/>
        <v>20.83876934915796</v>
      </c>
      <c r="EE81" s="483">
        <f t="shared" si="77"/>
        <v>20.190427943743355</v>
      </c>
      <c r="EF81" s="483">
        <f t="shared" si="77"/>
        <v>24.17490940716046</v>
      </c>
      <c r="EG81" s="483">
        <f t="shared" si="77"/>
        <v>25.644640030696916</v>
      </c>
      <c r="EH81" s="483">
        <f t="shared" si="77"/>
        <v>26.748655949840945</v>
      </c>
      <c r="EI81" s="483">
        <f t="shared" si="77"/>
        <v>22.498717748698247</v>
      </c>
      <c r="EJ81" s="483">
        <f t="shared" si="77"/>
        <v>22.060008126364977</v>
      </c>
      <c r="EK81" s="483">
        <f t="shared" si="77"/>
        <v>19.662924050771299</v>
      </c>
      <c r="EL81" s="483">
        <f t="shared" si="77"/>
        <v>26.977216524101024</v>
      </c>
      <c r="EM81" s="483">
        <f t="shared" si="77"/>
        <v>36.916692408680206</v>
      </c>
      <c r="EN81" s="483">
        <f t="shared" si="77"/>
        <v>38.582022558863933</v>
      </c>
      <c r="EO81" s="483">
        <f t="shared" si="77"/>
        <v>25.148681006493508</v>
      </c>
      <c r="EP81" s="483">
        <f t="shared" si="77"/>
        <v>21.309949596078159</v>
      </c>
      <c r="EQ81" s="483">
        <f t="shared" si="77"/>
        <v>19.884155395914437</v>
      </c>
      <c r="ER81" s="483">
        <f t="shared" si="77"/>
        <v>25.360480254592797</v>
      </c>
      <c r="ES81" s="483">
        <f t="shared" si="77"/>
        <v>25.647900791006286</v>
      </c>
      <c r="ET81" s="483">
        <f t="shared" si="77"/>
        <v>25.29746001478355</v>
      </c>
      <c r="EU81" s="483">
        <f t="shared" si="77"/>
        <v>20.224700905869998</v>
      </c>
      <c r="EV81" s="483">
        <f t="shared" si="77"/>
        <v>20.185377922728527</v>
      </c>
      <c r="EW81" s="483">
        <f t="shared" si="77"/>
        <v>18.489164881381367</v>
      </c>
      <c r="EX81" s="483">
        <f t="shared" si="77"/>
        <v>27.650775839307837</v>
      </c>
      <c r="EY81" s="483">
        <f t="shared" si="77"/>
        <v>37.980783056446128</v>
      </c>
      <c r="EZ81" s="483">
        <f t="shared" si="77"/>
        <v>36.90905113321471</v>
      </c>
      <c r="FA81" s="483">
        <f t="shared" si="77"/>
        <v>23.208692716166855</v>
      </c>
      <c r="FB81" s="483">
        <f t="shared" si="77"/>
        <v>21.204142304045511</v>
      </c>
      <c r="FC81" s="483">
        <f t="shared" si="77"/>
        <v>17.954491701873902</v>
      </c>
      <c r="FD81" s="483">
        <f t="shared" si="77"/>
        <v>25.045323121851219</v>
      </c>
      <c r="FE81" s="483">
        <f t="shared" si="77"/>
        <v>21.515119003090735</v>
      </c>
      <c r="FF81" s="483">
        <f t="shared" si="77"/>
        <v>23.199810154046432</v>
      </c>
      <c r="FG81" s="483">
        <f t="shared" si="77"/>
        <v>19.915685924869234</v>
      </c>
      <c r="FH81" s="483">
        <f t="shared" si="77"/>
        <v>21.160704684317718</v>
      </c>
      <c r="FI81" s="483">
        <f t="shared" si="77"/>
        <v>8.5795973854391168</v>
      </c>
      <c r="FJ81" s="483">
        <f t="shared" si="77"/>
        <v>25.150722745404451</v>
      </c>
      <c r="FK81" s="483">
        <f t="shared" si="77"/>
        <v>36.137317844175421</v>
      </c>
      <c r="FL81" s="483">
        <f t="shared" si="77"/>
        <v>33.402719583349651</v>
      </c>
      <c r="FM81" s="483">
        <f t="shared" si="77"/>
        <v>20.168520652822654</v>
      </c>
      <c r="FN81" s="483">
        <f t="shared" si="77"/>
        <v>17.573581137474662</v>
      </c>
      <c r="FO81" s="483">
        <f t="shared" si="77"/>
        <v>16.600121825124642</v>
      </c>
      <c r="FP81" s="483">
        <f t="shared" si="77"/>
        <v>23.328160306762268</v>
      </c>
      <c r="FQ81" s="483">
        <f t="shared" si="77"/>
        <v>20.901452977963661</v>
      </c>
      <c r="FR81" s="483">
        <f t="shared" si="77"/>
        <v>22.35235294117647</v>
      </c>
      <c r="FS81" s="483">
        <f t="shared" si="77"/>
        <v>20.726126500598756</v>
      </c>
      <c r="FT81" s="483">
        <f t="shared" si="77"/>
        <v>17.247674932431739</v>
      </c>
      <c r="FU81" s="483">
        <f t="shared" si="77"/>
        <v>16.708554522231978</v>
      </c>
      <c r="FV81" s="483">
        <f t="shared" si="77"/>
        <v>25.208883238279562</v>
      </c>
      <c r="FW81" s="483">
        <f t="shared" si="77"/>
        <v>32.803035956247669</v>
      </c>
      <c r="FX81" s="483">
        <f t="shared" si="77"/>
        <v>33.032489803940841</v>
      </c>
      <c r="FY81" s="483">
        <f t="shared" ref="FY81:GB81" si="78">+IF(ISERROR(FY50/FY65),0,FY50/FY65)</f>
        <v>19.750126506459576</v>
      </c>
      <c r="FZ81" s="483">
        <f t="shared" si="78"/>
        <v>18.143957564116601</v>
      </c>
      <c r="GA81" s="483">
        <f t="shared" si="78"/>
        <v>18.013601607183123</v>
      </c>
      <c r="GB81" s="483">
        <f t="shared" si="78"/>
        <v>23.995358187492052</v>
      </c>
    </row>
    <row r="82" spans="1:184">
      <c r="B82" s="486"/>
      <c r="C82" s="475" t="s">
        <v>3</v>
      </c>
      <c r="D82" s="478" t="s">
        <v>177</v>
      </c>
      <c r="E82" s="483">
        <f t="shared" ref="E82:AZ82" si="79">+IF(ISERROR(E51/E66),0,E51/E66)</f>
        <v>0.12526409695477494</v>
      </c>
      <c r="F82" s="483">
        <f t="shared" si="79"/>
        <v>-0.745561914385799</v>
      </c>
      <c r="G82" s="483">
        <f t="shared" si="79"/>
        <v>-2.6137567443822998</v>
      </c>
      <c r="H82" s="483">
        <f t="shared" si="79"/>
        <v>0</v>
      </c>
      <c r="I82" s="483">
        <f t="shared" si="79"/>
        <v>-4.3054459352801899</v>
      </c>
      <c r="J82" s="483">
        <f t="shared" si="79"/>
        <v>-2.225955527291541</v>
      </c>
      <c r="K82" s="483">
        <f t="shared" si="79"/>
        <v>3.8417397140789222</v>
      </c>
      <c r="L82" s="483">
        <f t="shared" si="79"/>
        <v>1.0761188182029255</v>
      </c>
      <c r="M82" s="483">
        <f t="shared" si="79"/>
        <v>-2.9415360552464658</v>
      </c>
      <c r="N82" s="483">
        <f t="shared" si="79"/>
        <v>-3.4510117802232996</v>
      </c>
      <c r="O82" s="483">
        <f t="shared" si="79"/>
        <v>-4.1086841184063712</v>
      </c>
      <c r="P82" s="483">
        <f t="shared" si="79"/>
        <v>-1.4334097463969191</v>
      </c>
      <c r="Q82" s="483">
        <f t="shared" si="79"/>
        <v>2.8317723870212279</v>
      </c>
      <c r="R82" s="483">
        <f t="shared" si="79"/>
        <v>2.5713207396689035</v>
      </c>
      <c r="S82" s="483">
        <f t="shared" si="79"/>
        <v>-0.45682746650960537</v>
      </c>
      <c r="T82" s="483">
        <f t="shared" si="79"/>
        <v>-1.0419416154568919</v>
      </c>
      <c r="U82" s="483">
        <f t="shared" si="79"/>
        <v>-1.7433444659479929</v>
      </c>
      <c r="V82" s="483">
        <f t="shared" si="79"/>
        <v>2.4101355332940482E-2</v>
      </c>
      <c r="W82" s="483">
        <f t="shared" si="79"/>
        <v>3.5270536865356665</v>
      </c>
      <c r="X82" s="483">
        <f t="shared" si="79"/>
        <v>3.250606323886073</v>
      </c>
      <c r="Y82" s="483">
        <f t="shared" si="79"/>
        <v>-2.3885088734359283</v>
      </c>
      <c r="Z82" s="483">
        <f t="shared" si="79"/>
        <v>-3.1220486212324374</v>
      </c>
      <c r="AA82" s="483">
        <f t="shared" si="79"/>
        <v>-2.722784602784603</v>
      </c>
      <c r="AB82" s="483">
        <f t="shared" si="79"/>
        <v>-0.63488725569273374</v>
      </c>
      <c r="AC82" s="483">
        <f t="shared" si="79"/>
        <v>0.85820752706636405</v>
      </c>
      <c r="AD82" s="483">
        <f t="shared" si="79"/>
        <v>1.4091860305553014</v>
      </c>
      <c r="AE82" s="483">
        <f t="shared" si="79"/>
        <v>-1.638332889279563</v>
      </c>
      <c r="AF82" s="483">
        <f t="shared" si="79"/>
        <v>-2.8881227468183992</v>
      </c>
      <c r="AG82" s="483">
        <f t="shared" si="79"/>
        <v>-5.5915151415513105</v>
      </c>
      <c r="AH82" s="483">
        <f t="shared" si="79"/>
        <v>-0.54410618147045609</v>
      </c>
      <c r="AI82" s="483">
        <f t="shared" si="79"/>
        <v>2.6005793021583177</v>
      </c>
      <c r="AJ82" s="483">
        <f t="shared" si="79"/>
        <v>2.7917498777516156</v>
      </c>
      <c r="AK82" s="483">
        <f t="shared" si="79"/>
        <v>-3.3138530013753371</v>
      </c>
      <c r="AL82" s="483">
        <f t="shared" si="79"/>
        <v>-3.7914440205554825</v>
      </c>
      <c r="AM82" s="483">
        <f t="shared" si="79"/>
        <v>-3.0267492846184814</v>
      </c>
      <c r="AN82" s="483">
        <f t="shared" si="79"/>
        <v>-2.4409013390068046</v>
      </c>
      <c r="AO82" s="483">
        <f t="shared" si="79"/>
        <v>1.0870283380349368</v>
      </c>
      <c r="AP82" s="483">
        <f t="shared" si="79"/>
        <v>2.2959973996417382</v>
      </c>
      <c r="AQ82" s="483">
        <f t="shared" si="79"/>
        <v>-0.78040228738198281</v>
      </c>
      <c r="AR82" s="483">
        <f t="shared" si="79"/>
        <v>-1.8250170419502483</v>
      </c>
      <c r="AS82" s="483">
        <f t="shared" si="79"/>
        <v>-2.2811916658515927</v>
      </c>
      <c r="AT82" s="483">
        <f t="shared" si="79"/>
        <v>0.8401311503422938</v>
      </c>
      <c r="AU82" s="483">
        <f t="shared" si="79"/>
        <v>3.9532966694648608</v>
      </c>
      <c r="AV82" s="483">
        <f t="shared" si="79"/>
        <v>4.6280432799306146</v>
      </c>
      <c r="AW82" s="483">
        <f t="shared" si="79"/>
        <v>-2.9834311627102519</v>
      </c>
      <c r="AX82" s="483">
        <f t="shared" si="79"/>
        <v>-3.4663876520354626</v>
      </c>
      <c r="AY82" s="250">
        <f t="shared" si="79"/>
        <v>-2.4210512038714858</v>
      </c>
      <c r="AZ82" s="250">
        <f t="shared" si="79"/>
        <v>-2.1015391783178452</v>
      </c>
      <c r="BA82" s="483">
        <f t="shared" ref="BA82:DL82" si="80">+IF(ISERROR(BA51/BA66),0,BA51/BA66)</f>
        <v>2.3013174550162452</v>
      </c>
      <c r="BB82" s="483">
        <f t="shared" si="80"/>
        <v>2.7373060528559248</v>
      </c>
      <c r="BC82" s="483">
        <f t="shared" si="80"/>
        <v>-1.2065457847352246</v>
      </c>
      <c r="BD82" s="483">
        <f t="shared" si="80"/>
        <v>-4.3460420373989903</v>
      </c>
      <c r="BE82" s="483">
        <f t="shared" si="80"/>
        <v>-3.5287266999322524</v>
      </c>
      <c r="BF82" s="483">
        <f t="shared" si="80"/>
        <v>0.39501473477406679</v>
      </c>
      <c r="BG82" s="483">
        <f t="shared" si="80"/>
        <v>3.5745045825599919</v>
      </c>
      <c r="BH82" s="483">
        <f t="shared" si="80"/>
        <v>3.7697838071937011</v>
      </c>
      <c r="BI82" s="483">
        <f t="shared" si="80"/>
        <v>-3.4855462995060229</v>
      </c>
      <c r="BJ82" s="483">
        <f t="shared" si="80"/>
        <v>-3.5323836147662884</v>
      </c>
      <c r="BK82" s="483">
        <f t="shared" si="80"/>
        <v>-3.1310447874934679</v>
      </c>
      <c r="BL82" s="483">
        <f t="shared" si="80"/>
        <v>-2.0446722294204753</v>
      </c>
      <c r="BM82" s="483">
        <f t="shared" si="80"/>
        <v>2.5555605347904291</v>
      </c>
      <c r="BN82" s="483">
        <f t="shared" si="80"/>
        <v>3.6470728541054314</v>
      </c>
      <c r="BO82" s="483">
        <f t="shared" si="80"/>
        <v>-0.61402592624923613</v>
      </c>
      <c r="BP82" s="483">
        <f t="shared" si="80"/>
        <v>-1.4126299908400237</v>
      </c>
      <c r="BQ82" s="483">
        <f t="shared" si="80"/>
        <v>-1.6284364181455662</v>
      </c>
      <c r="BR82" s="483">
        <f t="shared" si="80"/>
        <v>2.3086155494727016</v>
      </c>
      <c r="BS82" s="483">
        <f t="shared" si="80"/>
        <v>6.1546404770827561</v>
      </c>
      <c r="BT82" s="483">
        <f t="shared" si="80"/>
        <v>7.102031555713662</v>
      </c>
      <c r="BU82" s="483">
        <f t="shared" si="80"/>
        <v>-1.1724018092967055</v>
      </c>
      <c r="BV82" s="483">
        <f t="shared" si="80"/>
        <v>-1.5714560087423792</v>
      </c>
      <c r="BW82" s="483">
        <f t="shared" si="80"/>
        <v>-0.44059269029485598</v>
      </c>
      <c r="BX82" s="483">
        <f t="shared" si="80"/>
        <v>1.1903488424466264</v>
      </c>
      <c r="BY82" s="483">
        <f t="shared" si="80"/>
        <v>5.5329701104429443</v>
      </c>
      <c r="BZ82" s="483">
        <f t="shared" si="80"/>
        <v>6.9115042329702252</v>
      </c>
      <c r="CA82" s="483">
        <f t="shared" si="80"/>
        <v>4.1525943502041383</v>
      </c>
      <c r="CB82" s="483">
        <f t="shared" si="80"/>
        <v>4.122472357640615</v>
      </c>
      <c r="CC82" s="483">
        <f t="shared" si="80"/>
        <v>2.2955666730720248</v>
      </c>
      <c r="CD82" s="483">
        <f t="shared" si="80"/>
        <v>8.5931562499999998</v>
      </c>
      <c r="CE82" s="483">
        <f t="shared" si="80"/>
        <v>17.130230528876734</v>
      </c>
      <c r="CF82" s="483">
        <f t="shared" si="80"/>
        <v>18.369268723371896</v>
      </c>
      <c r="CG82" s="483">
        <f t="shared" si="80"/>
        <v>8.7500232965075941</v>
      </c>
      <c r="CH82" s="483">
        <f t="shared" si="80"/>
        <v>8.3915648470240765</v>
      </c>
      <c r="CI82" s="483">
        <f t="shared" si="80"/>
        <v>9.7954335769975565</v>
      </c>
      <c r="CJ82" s="483">
        <f t="shared" si="80"/>
        <v>12.834480282682202</v>
      </c>
      <c r="CK82" s="483">
        <f t="shared" si="80"/>
        <v>15.488021373284173</v>
      </c>
      <c r="CL82" s="483">
        <f t="shared" si="80"/>
        <v>15.670933725501666</v>
      </c>
      <c r="CM82" s="483">
        <f t="shared" si="80"/>
        <v>13.881302303370896</v>
      </c>
      <c r="CN82" s="483">
        <f t="shared" si="80"/>
        <v>12.575324768904535</v>
      </c>
      <c r="CO82" s="483">
        <f t="shared" si="80"/>
        <v>12.39022356256212</v>
      </c>
      <c r="CP82" s="483">
        <f t="shared" si="80"/>
        <v>21.021705139283217</v>
      </c>
      <c r="CQ82" s="483">
        <f t="shared" si="80"/>
        <v>30.692933899676852</v>
      </c>
      <c r="CR82" s="483">
        <f t="shared" si="80"/>
        <v>29.473001538222771</v>
      </c>
      <c r="CS82" s="483">
        <f t="shared" si="80"/>
        <v>19.587605537973051</v>
      </c>
      <c r="CT82" s="483">
        <f t="shared" si="80"/>
        <v>17.494659834978428</v>
      </c>
      <c r="CU82" s="483">
        <f t="shared" si="80"/>
        <v>17.997302504816954</v>
      </c>
      <c r="CV82" s="483">
        <f t="shared" si="80"/>
        <v>22.314190045919702</v>
      </c>
      <c r="CW82" s="483">
        <f t="shared" si="80"/>
        <v>24.16382427377512</v>
      </c>
      <c r="CX82" s="483">
        <f t="shared" si="80"/>
        <v>25.832712247651475</v>
      </c>
      <c r="CY82" s="483">
        <f t="shared" si="80"/>
        <v>26.385365420702946</v>
      </c>
      <c r="CZ82" s="483">
        <f t="shared" si="80"/>
        <v>0</v>
      </c>
      <c r="DA82" s="483">
        <f t="shared" si="80"/>
        <v>18.229689227958264</v>
      </c>
      <c r="DB82" s="483">
        <f t="shared" si="80"/>
        <v>30.640070322190443</v>
      </c>
      <c r="DC82" s="483">
        <f t="shared" si="80"/>
        <v>37.452507333426453</v>
      </c>
      <c r="DD82" s="483">
        <f t="shared" si="80"/>
        <v>38.159448066645886</v>
      </c>
      <c r="DE82" s="483">
        <f t="shared" si="80"/>
        <v>22.54294373816888</v>
      </c>
      <c r="DF82" s="483">
        <f t="shared" si="80"/>
        <v>19.642093740154809</v>
      </c>
      <c r="DG82" s="483">
        <f t="shared" si="80"/>
        <v>21.3377550928526</v>
      </c>
      <c r="DH82" s="483">
        <f t="shared" si="80"/>
        <v>24.938259037637643</v>
      </c>
      <c r="DI82" s="483">
        <f t="shared" si="80"/>
        <v>25.680660458497528</v>
      </c>
      <c r="DJ82" s="483">
        <f t="shared" si="80"/>
        <v>25.979808130984285</v>
      </c>
      <c r="DK82" s="483">
        <f t="shared" si="80"/>
        <v>23.478948827552035</v>
      </c>
      <c r="DL82" s="483">
        <f t="shared" si="80"/>
        <v>20.282833393567039</v>
      </c>
      <c r="DM82" s="483">
        <f t="shared" ref="DM82:FX82" si="81">+IF(ISERROR(DM51/DM66),0,DM51/DM66)</f>
        <v>19.647647975202958</v>
      </c>
      <c r="DN82" s="483">
        <f t="shared" si="81"/>
        <v>30.347293628922795</v>
      </c>
      <c r="DO82" s="483">
        <f t="shared" si="81"/>
        <v>35.998671468886059</v>
      </c>
      <c r="DP82" s="483">
        <f t="shared" si="81"/>
        <v>37.563846143246082</v>
      </c>
      <c r="DQ82" s="483">
        <f t="shared" si="81"/>
        <v>24.920786551702747</v>
      </c>
      <c r="DR82" s="483">
        <f t="shared" si="81"/>
        <v>21.732273380520599</v>
      </c>
      <c r="DS82" s="483">
        <f t="shared" si="81"/>
        <v>22.202368170492068</v>
      </c>
      <c r="DT82" s="483">
        <f t="shared" si="81"/>
        <v>25.897254765472301</v>
      </c>
      <c r="DU82" s="483">
        <f t="shared" si="81"/>
        <v>26.458757727061233</v>
      </c>
      <c r="DV82" s="483">
        <f t="shared" si="81"/>
        <v>25.519099240042763</v>
      </c>
      <c r="DW82" s="483">
        <f t="shared" si="81"/>
        <v>23.628022866450284</v>
      </c>
      <c r="DX82" s="483">
        <f t="shared" si="81"/>
        <v>20.531665823369107</v>
      </c>
      <c r="DY82" s="483">
        <f t="shared" si="81"/>
        <v>19.029385185840411</v>
      </c>
      <c r="DZ82" s="483">
        <f t="shared" si="81"/>
        <v>29.505443483829652</v>
      </c>
      <c r="EA82" s="483">
        <f t="shared" si="81"/>
        <v>34.421202694167164</v>
      </c>
      <c r="EB82" s="483">
        <f t="shared" si="81"/>
        <v>35.090027249248621</v>
      </c>
      <c r="EC82" s="483">
        <f t="shared" si="81"/>
        <v>21.997639971431234</v>
      </c>
      <c r="ED82" s="483">
        <f t="shared" si="81"/>
        <v>19.719125201495938</v>
      </c>
      <c r="EE82" s="483">
        <f t="shared" si="81"/>
        <v>20.287761361893565</v>
      </c>
      <c r="EF82" s="483">
        <f t="shared" si="81"/>
        <v>21.301601753099849</v>
      </c>
      <c r="EG82" s="483">
        <f t="shared" si="81"/>
        <v>24.769291665280385</v>
      </c>
      <c r="EH82" s="483">
        <f t="shared" si="81"/>
        <v>24.992186533797565</v>
      </c>
      <c r="EI82" s="483">
        <f t="shared" si="81"/>
        <v>21.03629381423892</v>
      </c>
      <c r="EJ82" s="483">
        <f t="shared" si="81"/>
        <v>21.408496664425712</v>
      </c>
      <c r="EK82" s="483">
        <f t="shared" si="81"/>
        <v>20.839714893386272</v>
      </c>
      <c r="EL82" s="483">
        <f t="shared" si="81"/>
        <v>26.298353803282073</v>
      </c>
      <c r="EM82" s="483">
        <f t="shared" si="81"/>
        <v>35.363098646423026</v>
      </c>
      <c r="EN82" s="483">
        <f t="shared" si="81"/>
        <v>35.392218031953711</v>
      </c>
      <c r="EO82" s="483">
        <f t="shared" si="81"/>
        <v>23.830216926682706</v>
      </c>
      <c r="EP82" s="483">
        <f t="shared" si="81"/>
        <v>20.591864885913402</v>
      </c>
      <c r="EQ82" s="483">
        <f t="shared" si="81"/>
        <v>18.624510286546467</v>
      </c>
      <c r="ER82" s="483">
        <f t="shared" si="81"/>
        <v>23.523103395473747</v>
      </c>
      <c r="ES82" s="483">
        <f t="shared" si="81"/>
        <v>23.901171366765929</v>
      </c>
      <c r="ET82" s="483">
        <f t="shared" si="81"/>
        <v>23.367165451688717</v>
      </c>
      <c r="EU82" s="483">
        <f t="shared" si="81"/>
        <v>19.740438744123963</v>
      </c>
      <c r="EV82" s="483">
        <f t="shared" si="81"/>
        <v>22.321061619668615</v>
      </c>
      <c r="EW82" s="483">
        <f t="shared" si="81"/>
        <v>16.476487091820538</v>
      </c>
      <c r="EX82" s="483">
        <f t="shared" si="81"/>
        <v>26.855481521334273</v>
      </c>
      <c r="EY82" s="483">
        <f t="shared" si="81"/>
        <v>36.937103520598058</v>
      </c>
      <c r="EZ82" s="483">
        <f t="shared" si="81"/>
        <v>34.561168574686974</v>
      </c>
      <c r="FA82" s="483">
        <f t="shared" si="81"/>
        <v>23.976669920657997</v>
      </c>
      <c r="FB82" s="483">
        <f t="shared" si="81"/>
        <v>19.930912502592165</v>
      </c>
      <c r="FC82" s="483">
        <f t="shared" si="81"/>
        <v>16.908878625112116</v>
      </c>
      <c r="FD82" s="483">
        <f t="shared" si="81"/>
        <v>23.218507788322061</v>
      </c>
      <c r="FE82" s="483">
        <f t="shared" si="81"/>
        <v>20.987684560928695</v>
      </c>
      <c r="FF82" s="483">
        <f t="shared" si="81"/>
        <v>20.070377360729214</v>
      </c>
      <c r="FG82" s="483">
        <f t="shared" si="81"/>
        <v>18.025357283837234</v>
      </c>
      <c r="FH82" s="483">
        <f t="shared" si="81"/>
        <v>17.255263707571803</v>
      </c>
      <c r="FI82" s="483">
        <f t="shared" si="81"/>
        <v>15.32127439673167</v>
      </c>
      <c r="FJ82" s="483">
        <f t="shared" si="81"/>
        <v>25.109679604063558</v>
      </c>
      <c r="FK82" s="483">
        <f t="shared" si="81"/>
        <v>35.488458750441822</v>
      </c>
      <c r="FL82" s="483">
        <f t="shared" si="81"/>
        <v>31.457953108240076</v>
      </c>
      <c r="FM82" s="483">
        <f t="shared" si="81"/>
        <v>19.977640507178741</v>
      </c>
      <c r="FN82" s="483">
        <f t="shared" si="81"/>
        <v>17.616852694784754</v>
      </c>
      <c r="FO82" s="483">
        <f t="shared" si="81"/>
        <v>15.763101287526888</v>
      </c>
      <c r="FP82" s="483">
        <f t="shared" si="81"/>
        <v>20.917159970331806</v>
      </c>
      <c r="FQ82" s="483">
        <f t="shared" si="81"/>
        <v>21.113650945616254</v>
      </c>
      <c r="FR82" s="483">
        <f t="shared" si="81"/>
        <v>20.380529381585724</v>
      </c>
      <c r="FS82" s="483">
        <f t="shared" si="81"/>
        <v>18.908055473828878</v>
      </c>
      <c r="FT82" s="483">
        <f t="shared" si="81"/>
        <v>17.144415535563148</v>
      </c>
      <c r="FU82" s="483">
        <f t="shared" si="81"/>
        <v>11.328244577815884</v>
      </c>
      <c r="FV82" s="483">
        <f t="shared" si="81"/>
        <v>26.533945519923066</v>
      </c>
      <c r="FW82" s="483">
        <f t="shared" si="81"/>
        <v>30.5644453507504</v>
      </c>
      <c r="FX82" s="483">
        <f t="shared" si="81"/>
        <v>30.94121026811364</v>
      </c>
      <c r="FY82" s="483">
        <f t="shared" ref="FY82:GB82" si="82">+IF(ISERROR(FY51/FY66),0,FY51/FY66)</f>
        <v>18.440059340936831</v>
      </c>
      <c r="FZ82" s="483">
        <f t="shared" si="82"/>
        <v>15.888288684656498</v>
      </c>
      <c r="GA82" s="483">
        <f t="shared" si="82"/>
        <v>16.772458086579363</v>
      </c>
      <c r="GB82" s="483">
        <f t="shared" si="82"/>
        <v>21.566891377231862</v>
      </c>
    </row>
    <row r="83" spans="1:184">
      <c r="B83" s="486"/>
      <c r="C83" s="475" t="s">
        <v>4</v>
      </c>
      <c r="D83" s="478" t="s">
        <v>177</v>
      </c>
      <c r="E83" s="483">
        <f t="shared" ref="E83:AZ83" si="83">+IF(ISERROR(E52/E67),0,E52/E67)</f>
        <v>6.1232383181033665</v>
      </c>
      <c r="F83" s="483">
        <f t="shared" si="83"/>
        <v>5.0921546143003891</v>
      </c>
      <c r="G83" s="483">
        <f t="shared" si="83"/>
        <v>3.660556579020823</v>
      </c>
      <c r="H83" s="483">
        <f t="shared" si="83"/>
        <v>3.418745749911476</v>
      </c>
      <c r="I83" s="483">
        <f t="shared" si="83"/>
        <v>1.4163623003609198</v>
      </c>
      <c r="J83" s="483">
        <f t="shared" si="83"/>
        <v>2.7369148254087672</v>
      </c>
      <c r="K83" s="483">
        <f t="shared" si="83"/>
        <v>9.2750937133050311</v>
      </c>
      <c r="L83" s="483">
        <f t="shared" si="83"/>
        <v>6.6101608423588729</v>
      </c>
      <c r="M83" s="483">
        <f t="shared" si="83"/>
        <v>3.8679249622787322</v>
      </c>
      <c r="N83" s="483">
        <f t="shared" si="83"/>
        <v>3.2867692055513058</v>
      </c>
      <c r="O83" s="483">
        <f t="shared" si="83"/>
        <v>2.8013205134235024</v>
      </c>
      <c r="P83" s="483">
        <f t="shared" si="83"/>
        <v>4.0993636243735159</v>
      </c>
      <c r="Q83" s="483">
        <f t="shared" si="83"/>
        <v>7.4210896116514995</v>
      </c>
      <c r="R83" s="483">
        <f t="shared" si="83"/>
        <v>6.7507064631114861</v>
      </c>
      <c r="S83" s="483">
        <f t="shared" si="83"/>
        <v>4.2596519466535057</v>
      </c>
      <c r="T83" s="483">
        <f t="shared" si="83"/>
        <v>4.1822279386078334</v>
      </c>
      <c r="U83" s="483">
        <f t="shared" si="83"/>
        <v>3.500147831800263</v>
      </c>
      <c r="V83" s="483">
        <f t="shared" si="83"/>
        <v>4.084744115565818</v>
      </c>
      <c r="W83" s="483">
        <f t="shared" si="83"/>
        <v>8.4456515684876567</v>
      </c>
      <c r="X83" s="483">
        <f t="shared" si="83"/>
        <v>7.4944072401225323</v>
      </c>
      <c r="Y83" s="483">
        <f t="shared" si="83"/>
        <v>3.8984353881378762</v>
      </c>
      <c r="Z83" s="483">
        <f t="shared" si="83"/>
        <v>3.2630917630533549</v>
      </c>
      <c r="AA83" s="483">
        <f t="shared" si="83"/>
        <v>3.1256536324609274</v>
      </c>
      <c r="AB83" s="483">
        <f t="shared" si="83"/>
        <v>4.0278832863227212</v>
      </c>
      <c r="AC83" s="483">
        <f t="shared" si="83"/>
        <v>5.7632215823762651</v>
      </c>
      <c r="AD83" s="483">
        <f t="shared" si="83"/>
        <v>6.5611230680084667</v>
      </c>
      <c r="AE83" s="483">
        <f t="shared" si="83"/>
        <v>4.0805565272339512</v>
      </c>
      <c r="AF83" s="483">
        <f t="shared" si="83"/>
        <v>2.9474815510999721</v>
      </c>
      <c r="AG83" s="483">
        <f t="shared" si="83"/>
        <v>2.0334164174144234</v>
      </c>
      <c r="AH83" s="483">
        <f t="shared" si="83"/>
        <v>4.2384650642270989</v>
      </c>
      <c r="AI83" s="483">
        <f t="shared" si="83"/>
        <v>8.110694887203012</v>
      </c>
      <c r="AJ83" s="483">
        <f t="shared" si="83"/>
        <v>7.1773123451554586</v>
      </c>
      <c r="AK83" s="483">
        <f t="shared" si="83"/>
        <v>3.3537339687696766</v>
      </c>
      <c r="AL83" s="483">
        <f t="shared" si="83"/>
        <v>2.6771622789522671</v>
      </c>
      <c r="AM83" s="483">
        <f t="shared" si="83"/>
        <v>3.0507857525992033</v>
      </c>
      <c r="AN83" s="483">
        <f t="shared" si="83"/>
        <v>2.1747383471547042</v>
      </c>
      <c r="AO83" s="483">
        <f t="shared" si="83"/>
        <v>5.4479849438639754</v>
      </c>
      <c r="AP83" s="483">
        <f t="shared" si="83"/>
        <v>6.5708686610142379</v>
      </c>
      <c r="AQ83" s="483">
        <f t="shared" si="83"/>
        <v>4.3563498420326612</v>
      </c>
      <c r="AR83" s="483">
        <f t="shared" si="83"/>
        <v>2.7463237062331665</v>
      </c>
      <c r="AS83" s="483">
        <f t="shared" si="83"/>
        <v>0.36479682957150644</v>
      </c>
      <c r="AT83" s="483">
        <f t="shared" si="83"/>
        <v>4.9656419457370022</v>
      </c>
      <c r="AU83" s="483">
        <f t="shared" si="83"/>
        <v>7.6514796234710554</v>
      </c>
      <c r="AV83" s="483">
        <f t="shared" si="83"/>
        <v>8.6579955314395143</v>
      </c>
      <c r="AW83" s="483">
        <f t="shared" si="83"/>
        <v>3.2793842579146095</v>
      </c>
      <c r="AX83" s="483">
        <f t="shared" si="83"/>
        <v>2.2090526548917557</v>
      </c>
      <c r="AY83" s="250">
        <f t="shared" si="83"/>
        <v>2.6914205446063586</v>
      </c>
      <c r="AZ83" s="250">
        <f t="shared" si="83"/>
        <v>2.1328065073786164</v>
      </c>
      <c r="BA83" s="483">
        <f t="shared" ref="BA83:DL83" si="84">+IF(ISERROR(BA52/BA67),0,BA52/BA67)</f>
        <v>6.0430123886111717</v>
      </c>
      <c r="BB83" s="483">
        <f t="shared" si="84"/>
        <v>6.4107592519661543</v>
      </c>
      <c r="BC83" s="483">
        <f t="shared" si="84"/>
        <v>4.2637369373576979</v>
      </c>
      <c r="BD83" s="483">
        <f t="shared" si="84"/>
        <v>2.8910553376841093</v>
      </c>
      <c r="BE83" s="483">
        <f t="shared" si="84"/>
        <v>2.3327728495600959</v>
      </c>
      <c r="BF83" s="483">
        <f t="shared" si="84"/>
        <v>5.9554923429664415</v>
      </c>
      <c r="BG83" s="483">
        <f t="shared" si="84"/>
        <v>8.2457582184517495</v>
      </c>
      <c r="BH83" s="483">
        <f t="shared" si="84"/>
        <v>9.0201006203750396</v>
      </c>
      <c r="BI83" s="483">
        <f t="shared" si="84"/>
        <v>3.1646134103304457</v>
      </c>
      <c r="BJ83" s="483">
        <f t="shared" si="84"/>
        <v>2.9044799483772286</v>
      </c>
      <c r="BK83" s="483">
        <f t="shared" si="84"/>
        <v>3.0105411595580085</v>
      </c>
      <c r="BL83" s="483">
        <f t="shared" si="84"/>
        <v>2.3810384257900403</v>
      </c>
      <c r="BM83" s="483">
        <f t="shared" si="84"/>
        <v>6.8159203712277003</v>
      </c>
      <c r="BN83" s="483">
        <f t="shared" si="84"/>
        <v>7.4222491398075974</v>
      </c>
      <c r="BO83" s="483">
        <f t="shared" si="84"/>
        <v>4.9466124019364308</v>
      </c>
      <c r="BP83" s="483">
        <f t="shared" si="84"/>
        <v>4.443066217879748</v>
      </c>
      <c r="BQ83" s="483">
        <f t="shared" si="84"/>
        <v>3.8125131207576217</v>
      </c>
      <c r="BR83" s="483">
        <f t="shared" si="84"/>
        <v>7.2082222592469174</v>
      </c>
      <c r="BS83" s="483">
        <f t="shared" si="84"/>
        <v>11.556399673439767</v>
      </c>
      <c r="BT83" s="483">
        <f t="shared" si="84"/>
        <v>11.851268463186379</v>
      </c>
      <c r="BU83" s="483">
        <f t="shared" si="84"/>
        <v>5.8138205322420999</v>
      </c>
      <c r="BV83" s="483">
        <f t="shared" si="84"/>
        <v>5.1126155612977318</v>
      </c>
      <c r="BW83" s="483">
        <f t="shared" si="84"/>
        <v>5.6035061318294215</v>
      </c>
      <c r="BX83" s="483">
        <f t="shared" si="84"/>
        <v>5.0515567359390721</v>
      </c>
      <c r="BY83" s="483">
        <f t="shared" si="84"/>
        <v>9.4614660981420702</v>
      </c>
      <c r="BZ83" s="483">
        <f t="shared" si="84"/>
        <v>10.916193594528753</v>
      </c>
      <c r="CA83" s="483">
        <f t="shared" si="84"/>
        <v>9.0067981518796678</v>
      </c>
      <c r="CB83" s="483">
        <f t="shared" si="84"/>
        <v>9.8227847464237641</v>
      </c>
      <c r="CC83" s="483">
        <f t="shared" si="84"/>
        <v>7.8738356098749085</v>
      </c>
      <c r="CD83" s="483">
        <f t="shared" si="84"/>
        <v>13.518688948931844</v>
      </c>
      <c r="CE83" s="483">
        <f t="shared" si="84"/>
        <v>21.653304793065352</v>
      </c>
      <c r="CF83" s="483">
        <f t="shared" si="84"/>
        <v>23.19696175184319</v>
      </c>
      <c r="CG83" s="483">
        <f t="shared" si="84"/>
        <v>16.317205009019922</v>
      </c>
      <c r="CH83" s="483">
        <f t="shared" si="84"/>
        <v>15.482052323099825</v>
      </c>
      <c r="CI83" s="483">
        <f t="shared" si="84"/>
        <v>16.712353224493864</v>
      </c>
      <c r="CJ83" s="483">
        <f t="shared" si="84"/>
        <v>16.830321860731761</v>
      </c>
      <c r="CK83" s="483">
        <f t="shared" si="84"/>
        <v>19.730060311710027</v>
      </c>
      <c r="CL83" s="483">
        <f t="shared" si="84"/>
        <v>20.649364766267922</v>
      </c>
      <c r="CM83" s="483">
        <f t="shared" si="84"/>
        <v>18.986662820997353</v>
      </c>
      <c r="CN83" s="483">
        <f t="shared" si="84"/>
        <v>19.100858990037235</v>
      </c>
      <c r="CO83" s="483">
        <f t="shared" si="84"/>
        <v>19.202432911741905</v>
      </c>
      <c r="CP83" s="483">
        <f t="shared" si="84"/>
        <v>25.857934161717836</v>
      </c>
      <c r="CQ83" s="483">
        <f t="shared" si="84"/>
        <v>35.813094938566699</v>
      </c>
      <c r="CR83" s="483">
        <f t="shared" si="84"/>
        <v>34.513311418939495</v>
      </c>
      <c r="CS83" s="483">
        <f t="shared" si="84"/>
        <v>28.488767745160505</v>
      </c>
      <c r="CT83" s="483">
        <f t="shared" si="84"/>
        <v>26.819514464817107</v>
      </c>
      <c r="CU83" s="483">
        <f t="shared" si="84"/>
        <v>25.182416843412135</v>
      </c>
      <c r="CV83" s="483">
        <f t="shared" si="84"/>
        <v>26.450298515078838</v>
      </c>
      <c r="CW83" s="483">
        <f t="shared" si="84"/>
        <v>29.277803854988516</v>
      </c>
      <c r="CX83" s="483">
        <f t="shared" si="84"/>
        <v>31.177013895798098</v>
      </c>
      <c r="CY83" s="483">
        <f t="shared" si="84"/>
        <v>28.260545177998033</v>
      </c>
      <c r="CZ83" s="483">
        <f t="shared" si="84"/>
        <v>29.039747308914322</v>
      </c>
      <c r="DA83" s="483">
        <f t="shared" si="84"/>
        <v>28.290025802631021</v>
      </c>
      <c r="DB83" s="483">
        <f t="shared" si="84"/>
        <v>36.592139875646765</v>
      </c>
      <c r="DC83" s="483">
        <f t="shared" si="84"/>
        <v>45.922825417719366</v>
      </c>
      <c r="DD83" s="483">
        <f t="shared" si="84"/>
        <v>43.207097374556938</v>
      </c>
      <c r="DE83" s="483">
        <f t="shared" si="84"/>
        <v>33.416643319295723</v>
      </c>
      <c r="DF83" s="483">
        <f t="shared" si="84"/>
        <v>28.092771746456382</v>
      </c>
      <c r="DG83" s="483">
        <f t="shared" si="84"/>
        <v>28.611741878371145</v>
      </c>
      <c r="DH83" s="483">
        <f t="shared" si="84"/>
        <v>30.374424128995106</v>
      </c>
      <c r="DI83" s="483">
        <f t="shared" si="84"/>
        <v>29.262392219771407</v>
      </c>
      <c r="DJ83" s="483">
        <f t="shared" si="84"/>
        <v>30.708162382737132</v>
      </c>
      <c r="DK83" s="483">
        <f t="shared" si="84"/>
        <v>28.351119294699238</v>
      </c>
      <c r="DL83" s="483">
        <f t="shared" si="84"/>
        <v>28.850364842454393</v>
      </c>
      <c r="DM83" s="483">
        <f t="shared" ref="DM83:FX83" si="85">+IF(ISERROR(DM52/DM67),0,DM52/DM67)</f>
        <v>13.446329489291593</v>
      </c>
      <c r="DN83" s="483">
        <f t="shared" si="85"/>
        <v>38.01552609776305</v>
      </c>
      <c r="DO83" s="483">
        <f t="shared" si="85"/>
        <v>42.120176534089708</v>
      </c>
      <c r="DP83" s="483">
        <f t="shared" si="85"/>
        <v>41.95045167781015</v>
      </c>
      <c r="DQ83" s="483">
        <f t="shared" si="85"/>
        <v>33.954150918519822</v>
      </c>
      <c r="DR83" s="483">
        <f t="shared" si="85"/>
        <v>29.698710064186709</v>
      </c>
      <c r="DS83" s="483">
        <f t="shared" si="85"/>
        <v>31.039813782567407</v>
      </c>
      <c r="DT83" s="483">
        <f t="shared" si="85"/>
        <v>29.200531566980555</v>
      </c>
      <c r="DU83" s="483">
        <f t="shared" si="85"/>
        <v>30.227512243194592</v>
      </c>
      <c r="DV83" s="483">
        <f t="shared" si="85"/>
        <v>31.250568780866768</v>
      </c>
      <c r="DW83" s="483">
        <f t="shared" si="85"/>
        <v>28.693330385585512</v>
      </c>
      <c r="DX83" s="483">
        <f t="shared" si="85"/>
        <v>26.297563364473216</v>
      </c>
      <c r="DY83" s="483">
        <f t="shared" si="85"/>
        <v>27.721496617134971</v>
      </c>
      <c r="DZ83" s="483">
        <f t="shared" si="85"/>
        <v>36.598179914488711</v>
      </c>
      <c r="EA83" s="483">
        <f t="shared" si="85"/>
        <v>40.411225343314243</v>
      </c>
      <c r="EB83" s="483">
        <f t="shared" si="85"/>
        <v>42.756672961913758</v>
      </c>
      <c r="EC83" s="483">
        <f t="shared" si="85"/>
        <v>31.900976136438754</v>
      </c>
      <c r="ED83" s="483">
        <f t="shared" si="85"/>
        <v>28.77205797888449</v>
      </c>
      <c r="EE83" s="483">
        <f t="shared" si="85"/>
        <v>29.023163719328672</v>
      </c>
      <c r="EF83" s="483">
        <f t="shared" si="85"/>
        <v>26.367049036594786</v>
      </c>
      <c r="EG83" s="483">
        <f t="shared" si="85"/>
        <v>28.761219769721958</v>
      </c>
      <c r="EH83" s="483">
        <f t="shared" si="85"/>
        <v>30.717787002177388</v>
      </c>
      <c r="EI83" s="483">
        <f t="shared" si="85"/>
        <v>26.945499201398306</v>
      </c>
      <c r="EJ83" s="483">
        <f t="shared" si="85"/>
        <v>27.751465057290297</v>
      </c>
      <c r="EK83" s="483">
        <f t="shared" si="85"/>
        <v>27.804633167850451</v>
      </c>
      <c r="EL83" s="483">
        <f t="shared" si="85"/>
        <v>31.733736544223728</v>
      </c>
      <c r="EM83" s="483">
        <f t="shared" si="85"/>
        <v>40.734232192365674</v>
      </c>
      <c r="EN83" s="483">
        <f t="shared" si="85"/>
        <v>43.236085727643662</v>
      </c>
      <c r="EO83" s="483">
        <f t="shared" si="85"/>
        <v>34.212041012327376</v>
      </c>
      <c r="EP83" s="483">
        <f t="shared" si="85"/>
        <v>30.32011377108509</v>
      </c>
      <c r="EQ83" s="483">
        <f t="shared" si="85"/>
        <v>28.142277148679593</v>
      </c>
      <c r="ER83" s="483">
        <f t="shared" si="85"/>
        <v>28.236305639832093</v>
      </c>
      <c r="ES83" s="483">
        <f t="shared" si="85"/>
        <v>30.50732738470294</v>
      </c>
      <c r="ET83" s="483">
        <f t="shared" si="85"/>
        <v>28.820527342873806</v>
      </c>
      <c r="EU83" s="483">
        <f t="shared" si="85"/>
        <v>26.093341037415485</v>
      </c>
      <c r="EV83" s="483">
        <f t="shared" si="85"/>
        <v>27.892711613261714</v>
      </c>
      <c r="EW83" s="483">
        <f t="shared" si="85"/>
        <v>25.317813220858483</v>
      </c>
      <c r="EX83" s="483">
        <f t="shared" si="85"/>
        <v>32.274626393253598</v>
      </c>
      <c r="EY83" s="483">
        <f t="shared" si="85"/>
        <v>42.908765165755298</v>
      </c>
      <c r="EZ83" s="483">
        <f t="shared" si="85"/>
        <v>40.888900012645955</v>
      </c>
      <c r="FA83" s="483">
        <f t="shared" si="85"/>
        <v>34.215701854794787</v>
      </c>
      <c r="FB83" s="483">
        <f t="shared" si="85"/>
        <v>30.347248247257721</v>
      </c>
      <c r="FC83" s="483">
        <f t="shared" si="85"/>
        <v>27.450440190272378</v>
      </c>
      <c r="FD83" s="483">
        <f t="shared" si="85"/>
        <v>28.286777088529341</v>
      </c>
      <c r="FE83" s="483">
        <f t="shared" si="85"/>
        <v>25.989977239982458</v>
      </c>
      <c r="FF83" s="483">
        <f t="shared" si="85"/>
        <v>28.039511633474312</v>
      </c>
      <c r="FG83" s="483">
        <f t="shared" si="85"/>
        <v>26.094398973541796</v>
      </c>
      <c r="FH83" s="483">
        <f t="shared" si="85"/>
        <v>25.722136110657889</v>
      </c>
      <c r="FI83" s="483">
        <f t="shared" si="85"/>
        <v>26.468465975135889</v>
      </c>
      <c r="FJ83" s="483">
        <f t="shared" si="85"/>
        <v>34.294358781053795</v>
      </c>
      <c r="FK83" s="483">
        <f t="shared" si="85"/>
        <v>42.671719405754729</v>
      </c>
      <c r="FL83" s="483">
        <f t="shared" si="85"/>
        <v>39.165131317897625</v>
      </c>
      <c r="FM83" s="483">
        <f t="shared" si="85"/>
        <v>34.03526569501652</v>
      </c>
      <c r="FN83" s="483">
        <f t="shared" si="85"/>
        <v>28.6221526165718</v>
      </c>
      <c r="FO83" s="483">
        <f t="shared" si="85"/>
        <v>25.532425442583214</v>
      </c>
      <c r="FP83" s="483">
        <f t="shared" si="85"/>
        <v>27.512437625282551</v>
      </c>
      <c r="FQ83" s="483">
        <f t="shared" si="85"/>
        <v>25.741512855181377</v>
      </c>
      <c r="FR83" s="483">
        <f t="shared" si="85"/>
        <v>28.577338294744578</v>
      </c>
      <c r="FS83" s="483">
        <f t="shared" si="85"/>
        <v>26.747520936077642</v>
      </c>
      <c r="FT83" s="483">
        <f t="shared" si="85"/>
        <v>26.983404717209424</v>
      </c>
      <c r="FU83" s="483">
        <f t="shared" si="85"/>
        <v>25.160364976832302</v>
      </c>
      <c r="FV83" s="483">
        <f t="shared" si="85"/>
        <v>33.126379671278833</v>
      </c>
      <c r="FW83" s="483">
        <f t="shared" si="85"/>
        <v>39.110131396957122</v>
      </c>
      <c r="FX83" s="483">
        <f t="shared" si="85"/>
        <v>37.706496660595022</v>
      </c>
      <c r="FY83" s="483">
        <f t="shared" ref="FY83:GB83" si="86">+IF(ISERROR(FY52/FY67),0,FY52/FY67)</f>
        <v>33.902084022494208</v>
      </c>
      <c r="FZ83" s="483">
        <f t="shared" si="86"/>
        <v>27.73554694173928</v>
      </c>
      <c r="GA83" s="483">
        <f t="shared" si="86"/>
        <v>27.809404803569866</v>
      </c>
      <c r="GB83" s="483">
        <f t="shared" si="86"/>
        <v>28.175505415742617</v>
      </c>
    </row>
    <row r="84" spans="1:184">
      <c r="B84" s="486"/>
      <c r="C84" s="475" t="s">
        <v>5</v>
      </c>
      <c r="D84" s="478" t="s">
        <v>177</v>
      </c>
      <c r="E84" s="483">
        <f t="shared" ref="E84:AZ84" si="87">+IF(ISERROR(E53/E68),0,E53/E68)</f>
        <v>6.3066104487226875</v>
      </c>
      <c r="F84" s="483">
        <f t="shared" si="87"/>
        <v>4.9390639980824549</v>
      </c>
      <c r="G84" s="483">
        <f t="shared" si="87"/>
        <v>3.5837472035794184</v>
      </c>
      <c r="H84" s="483">
        <f t="shared" si="87"/>
        <v>3.2330192407719931</v>
      </c>
      <c r="I84" s="483">
        <f t="shared" si="87"/>
        <v>2.8539624563286496</v>
      </c>
      <c r="J84" s="483">
        <f t="shared" si="87"/>
        <v>3.470083629972569</v>
      </c>
      <c r="K84" s="483">
        <f t="shared" si="87"/>
        <v>9.8617983648166039</v>
      </c>
      <c r="L84" s="483">
        <f t="shared" si="87"/>
        <v>6.7437132111582159</v>
      </c>
      <c r="M84" s="483">
        <f t="shared" si="87"/>
        <v>3.8182633391578564</v>
      </c>
      <c r="N84" s="483">
        <f t="shared" si="87"/>
        <v>3.2169713336103034</v>
      </c>
      <c r="O84" s="483">
        <f t="shared" si="87"/>
        <v>3.0802854415018914</v>
      </c>
      <c r="P84" s="483">
        <f t="shared" si="87"/>
        <v>3.8763913685556215</v>
      </c>
      <c r="Q84" s="483">
        <f t="shared" si="87"/>
        <v>7.4174882114838923</v>
      </c>
      <c r="R84" s="483">
        <f t="shared" si="87"/>
        <v>6.6470380610624158</v>
      </c>
      <c r="S84" s="483">
        <f t="shared" si="87"/>
        <v>3.9623957232478131</v>
      </c>
      <c r="T84" s="483">
        <f t="shared" si="87"/>
        <v>4.2140108787578532</v>
      </c>
      <c r="U84" s="483">
        <f t="shared" si="87"/>
        <v>3.2317320222073782</v>
      </c>
      <c r="V84" s="483">
        <f t="shared" si="87"/>
        <v>4.4526879717084844</v>
      </c>
      <c r="W84" s="483">
        <f t="shared" si="87"/>
        <v>8.2384258224566427</v>
      </c>
      <c r="X84" s="483">
        <f t="shared" si="87"/>
        <v>7.9133783152367387</v>
      </c>
      <c r="Y84" s="483">
        <f t="shared" si="87"/>
        <v>3.8215882711996074</v>
      </c>
      <c r="Z84" s="483">
        <f t="shared" si="87"/>
        <v>3.1961108244876453</v>
      </c>
      <c r="AA84" s="483">
        <f t="shared" si="87"/>
        <v>3.0004817906684043</v>
      </c>
      <c r="AB84" s="483">
        <f t="shared" si="87"/>
        <v>4.2945071099584133</v>
      </c>
      <c r="AC84" s="483">
        <f t="shared" si="87"/>
        <v>5.482665430612931</v>
      </c>
      <c r="AD84" s="483">
        <f t="shared" si="87"/>
        <v>6.382450900212163</v>
      </c>
      <c r="AE84" s="483">
        <f t="shared" si="87"/>
        <v>4.0355897586350862</v>
      </c>
      <c r="AF84" s="483">
        <f t="shared" si="87"/>
        <v>3.0736091520799129</v>
      </c>
      <c r="AG84" s="483">
        <f t="shared" si="87"/>
        <v>1.5274158977591841</v>
      </c>
      <c r="AH84" s="483">
        <f t="shared" si="87"/>
        <v>4.6065141861163053</v>
      </c>
      <c r="AI84" s="483">
        <f t="shared" si="87"/>
        <v>7.5110774384368906</v>
      </c>
      <c r="AJ84" s="483">
        <f t="shared" si="87"/>
        <v>6.814654204558213</v>
      </c>
      <c r="AK84" s="483">
        <f t="shared" si="87"/>
        <v>3.361928257961559</v>
      </c>
      <c r="AL84" s="483">
        <f t="shared" si="87"/>
        <v>2.632818641834509</v>
      </c>
      <c r="AM84" s="483">
        <f t="shared" si="87"/>
        <v>3.0336004734939372</v>
      </c>
      <c r="AN84" s="483">
        <f t="shared" si="87"/>
        <v>2.0591916325874191</v>
      </c>
      <c r="AO84" s="483">
        <f t="shared" si="87"/>
        <v>5.5990362988711082</v>
      </c>
      <c r="AP84" s="483">
        <f t="shared" si="87"/>
        <v>6.2330064196056361</v>
      </c>
      <c r="AQ84" s="483">
        <f t="shared" si="87"/>
        <v>3.9027867113533521</v>
      </c>
      <c r="AR84" s="483">
        <f t="shared" si="87"/>
        <v>2.6638119016733386</v>
      </c>
      <c r="AS84" s="483">
        <f t="shared" si="87"/>
        <v>2.3996319459818465</v>
      </c>
      <c r="AT84" s="483">
        <f t="shared" si="87"/>
        <v>4.5615905987570313</v>
      </c>
      <c r="AU84" s="483">
        <f t="shared" si="87"/>
        <v>8.0441340907057874</v>
      </c>
      <c r="AV84" s="483">
        <f t="shared" si="87"/>
        <v>8.5411110375787249</v>
      </c>
      <c r="AW84" s="483">
        <f t="shared" si="87"/>
        <v>3.5352038372633814</v>
      </c>
      <c r="AX84" s="483">
        <f t="shared" si="87"/>
        <v>2.1138389384071661</v>
      </c>
      <c r="AY84" s="250">
        <f t="shared" si="87"/>
        <v>2.6601277752850536</v>
      </c>
      <c r="AZ84" s="250">
        <f t="shared" si="87"/>
        <v>1.7400111980790101</v>
      </c>
      <c r="BA84" s="483">
        <f t="shared" ref="BA84:DL84" si="88">+IF(ISERROR(BA53/BA68),0,BA53/BA68)</f>
        <v>5.9118835171966255</v>
      </c>
      <c r="BB84" s="483">
        <f t="shared" si="88"/>
        <v>6.4103421249510149</v>
      </c>
      <c r="BC84" s="483">
        <f t="shared" si="88"/>
        <v>3.9699905981901518</v>
      </c>
      <c r="BD84" s="483">
        <f t="shared" si="88"/>
        <v>3.2942801118368963</v>
      </c>
      <c r="BE84" s="483">
        <f t="shared" si="88"/>
        <v>2.2775205667553742</v>
      </c>
      <c r="BF84" s="483">
        <f t="shared" si="88"/>
        <v>5.5315331977066764</v>
      </c>
      <c r="BG84" s="483">
        <f t="shared" si="88"/>
        <v>7.9530865965113229</v>
      </c>
      <c r="BH84" s="483">
        <f t="shared" si="88"/>
        <v>9.2556335804663572</v>
      </c>
      <c r="BI84" s="483">
        <f t="shared" si="88"/>
        <v>2.94819668257401</v>
      </c>
      <c r="BJ84" s="483">
        <f t="shared" si="88"/>
        <v>2.7921506092916983</v>
      </c>
      <c r="BK84" s="483">
        <f t="shared" si="88"/>
        <v>3.2674452744460059</v>
      </c>
      <c r="BL84" s="483">
        <f t="shared" si="88"/>
        <v>2.1920433542638222</v>
      </c>
      <c r="BM84" s="483">
        <f t="shared" si="88"/>
        <v>7.0029770510060931</v>
      </c>
      <c r="BN84" s="483">
        <f t="shared" si="88"/>
        <v>7.3496258020621941</v>
      </c>
      <c r="BO84" s="483">
        <f t="shared" si="88"/>
        <v>4.9254662882298428</v>
      </c>
      <c r="BP84" s="483">
        <f t="shared" si="88"/>
        <v>4.4240536609175125</v>
      </c>
      <c r="BQ84" s="483">
        <f t="shared" si="88"/>
        <v>3.8964325301907707</v>
      </c>
      <c r="BR84" s="483">
        <f t="shared" si="88"/>
        <v>6.8007075865889233</v>
      </c>
      <c r="BS84" s="483">
        <f t="shared" si="88"/>
        <v>11.31581996028032</v>
      </c>
      <c r="BT84" s="483">
        <f t="shared" si="88"/>
        <v>11.789891818796484</v>
      </c>
      <c r="BU84" s="483">
        <f t="shared" si="88"/>
        <v>6.1765128187740874</v>
      </c>
      <c r="BV84" s="483">
        <f t="shared" si="88"/>
        <v>0</v>
      </c>
      <c r="BW84" s="483">
        <f t="shared" si="88"/>
        <v>5.485237087960515</v>
      </c>
      <c r="BX84" s="483">
        <f t="shared" si="88"/>
        <v>5.1395852065300991</v>
      </c>
      <c r="BY84" s="483">
        <f t="shared" si="88"/>
        <v>9.676639197420279</v>
      </c>
      <c r="BZ84" s="483">
        <f t="shared" si="88"/>
        <v>11.054264815411807</v>
      </c>
      <c r="CA84" s="483">
        <f t="shared" si="88"/>
        <v>9.5284664410087512</v>
      </c>
      <c r="CB84" s="483">
        <f t="shared" si="88"/>
        <v>9.6333777093647281</v>
      </c>
      <c r="CC84" s="483">
        <f t="shared" si="88"/>
        <v>9.7324250488041617</v>
      </c>
      <c r="CD84" s="483">
        <f t="shared" si="88"/>
        <v>14.05463404046289</v>
      </c>
      <c r="CE84" s="483">
        <f t="shared" si="88"/>
        <v>22.315173099922738</v>
      </c>
      <c r="CF84" s="483">
        <f t="shared" si="88"/>
        <v>22.647453794626269</v>
      </c>
      <c r="CG84" s="483">
        <f t="shared" si="88"/>
        <v>16.574805339265851</v>
      </c>
      <c r="CH84" s="483">
        <f t="shared" si="88"/>
        <v>15.900323510503723</v>
      </c>
      <c r="CI84" s="483">
        <f t="shared" si="88"/>
        <v>16.553585786243858</v>
      </c>
      <c r="CJ84" s="483">
        <f t="shared" si="88"/>
        <v>16.957315575029178</v>
      </c>
      <c r="CK84" s="483">
        <f t="shared" si="88"/>
        <v>19.697611373087408</v>
      </c>
      <c r="CL84" s="483">
        <f t="shared" si="88"/>
        <v>21.342277785439229</v>
      </c>
      <c r="CM84" s="483">
        <f t="shared" si="88"/>
        <v>19.277819134681238</v>
      </c>
      <c r="CN84" s="483">
        <f t="shared" si="88"/>
        <v>19.270847875657314</v>
      </c>
      <c r="CO84" s="483">
        <f t="shared" si="88"/>
        <v>19.449825442779293</v>
      </c>
      <c r="CP84" s="483">
        <f t="shared" si="88"/>
        <v>26.240255882378541</v>
      </c>
      <c r="CQ84" s="483">
        <f t="shared" si="88"/>
        <v>36.706333993016337</v>
      </c>
      <c r="CR84" s="483">
        <f t="shared" si="88"/>
        <v>35.294275773168863</v>
      </c>
      <c r="CS84" s="483">
        <f t="shared" si="88"/>
        <v>28.308415128398725</v>
      </c>
      <c r="CT84" s="483">
        <f t="shared" si="88"/>
        <v>25.370782736523907</v>
      </c>
      <c r="CU84" s="483">
        <f t="shared" si="88"/>
        <v>24.881587034848707</v>
      </c>
      <c r="CV84" s="483">
        <f t="shared" si="88"/>
        <v>26.926468787625247</v>
      </c>
      <c r="CW84" s="483">
        <f t="shared" si="88"/>
        <v>29.995300169813206</v>
      </c>
      <c r="CX84" s="483">
        <f t="shared" si="88"/>
        <v>30.436269201016685</v>
      </c>
      <c r="CY84" s="483">
        <f t="shared" si="88"/>
        <v>27.806736898811838</v>
      </c>
      <c r="CZ84" s="483">
        <f t="shared" si="88"/>
        <v>28.46881059602649</v>
      </c>
      <c r="DA84" s="483">
        <f t="shared" si="88"/>
        <v>25.167946035557073</v>
      </c>
      <c r="DB84" s="483">
        <f t="shared" si="88"/>
        <v>35.884851729945055</v>
      </c>
      <c r="DC84" s="483">
        <f t="shared" si="88"/>
        <v>45.362423096131167</v>
      </c>
      <c r="DD84" s="483">
        <f t="shared" si="88"/>
        <v>43.235377496143748</v>
      </c>
      <c r="DE84" s="483">
        <f t="shared" si="88"/>
        <v>32.500044066937676</v>
      </c>
      <c r="DF84" s="483">
        <f t="shared" si="88"/>
        <v>28.553170211001948</v>
      </c>
      <c r="DG84" s="483">
        <f t="shared" si="88"/>
        <v>29.882181020626703</v>
      </c>
      <c r="DH84" s="483">
        <f t="shared" si="88"/>
        <v>29.574706197130919</v>
      </c>
      <c r="DI84" s="483">
        <f t="shared" si="88"/>
        <v>29.549890169409924</v>
      </c>
      <c r="DJ84" s="483">
        <f t="shared" si="88"/>
        <v>30.143913424523802</v>
      </c>
      <c r="DK84" s="483">
        <f t="shared" si="88"/>
        <v>30.013813561861387</v>
      </c>
      <c r="DL84" s="483">
        <f t="shared" si="88"/>
        <v>26.684214052941023</v>
      </c>
      <c r="DM84" s="483">
        <f t="shared" ref="DM84:FX84" si="89">+IF(ISERROR(DM53/DM68),0,DM53/DM68)</f>
        <v>27.230669080054618</v>
      </c>
      <c r="DN84" s="483">
        <f t="shared" si="89"/>
        <v>36.288853975309841</v>
      </c>
      <c r="DO84" s="483">
        <f t="shared" si="89"/>
        <v>43.762233408258673</v>
      </c>
      <c r="DP84" s="483">
        <f t="shared" si="89"/>
        <v>44.469621887232449</v>
      </c>
      <c r="DQ84" s="483">
        <f t="shared" si="89"/>
        <v>35.670260785690786</v>
      </c>
      <c r="DR84" s="483">
        <f t="shared" si="89"/>
        <v>28.921759130336127</v>
      </c>
      <c r="DS84" s="483">
        <f t="shared" si="89"/>
        <v>30.124893515644175</v>
      </c>
      <c r="DT84" s="483">
        <f t="shared" si="89"/>
        <v>29.609090721244744</v>
      </c>
      <c r="DU84" s="483">
        <f t="shared" si="89"/>
        <v>29.785732984293194</v>
      </c>
      <c r="DV84" s="483">
        <f t="shared" si="89"/>
        <v>30.100140328993529</v>
      </c>
      <c r="DW84" s="483">
        <f t="shared" si="89"/>
        <v>28.535653334939564</v>
      </c>
      <c r="DX84" s="483">
        <f t="shared" si="89"/>
        <v>27.520663968885493</v>
      </c>
      <c r="DY84" s="483">
        <f t="shared" si="89"/>
        <v>28.572170433746223</v>
      </c>
      <c r="DZ84" s="483">
        <f t="shared" si="89"/>
        <v>35.665051929244733</v>
      </c>
      <c r="EA84" s="483">
        <f t="shared" si="89"/>
        <v>41.155187459259416</v>
      </c>
      <c r="EB84" s="483">
        <f t="shared" si="89"/>
        <v>41.461068935060567</v>
      </c>
      <c r="EC84" s="483">
        <f t="shared" si="89"/>
        <v>30.862826637377371</v>
      </c>
      <c r="ED84" s="483">
        <f t="shared" si="89"/>
        <v>28.230564391244297</v>
      </c>
      <c r="EE84" s="483">
        <f t="shared" si="89"/>
        <v>29.541431481738705</v>
      </c>
      <c r="EF84" s="483">
        <f t="shared" si="89"/>
        <v>26.188717997205501</v>
      </c>
      <c r="EG84" s="483">
        <f t="shared" si="89"/>
        <v>28.734648902127311</v>
      </c>
      <c r="EH84" s="483">
        <f t="shared" si="89"/>
        <v>30.894548732974851</v>
      </c>
      <c r="EI84" s="483">
        <f t="shared" si="89"/>
        <v>27.386874379518861</v>
      </c>
      <c r="EJ84" s="483">
        <f t="shared" si="89"/>
        <v>29.041870764654657</v>
      </c>
      <c r="EK84" s="483">
        <f t="shared" si="89"/>
        <v>23.009286507927257</v>
      </c>
      <c r="EL84" s="483">
        <f t="shared" si="89"/>
        <v>32.432602335916393</v>
      </c>
      <c r="EM84" s="483">
        <f t="shared" si="89"/>
        <v>43.025276444594795</v>
      </c>
      <c r="EN84" s="483">
        <f t="shared" si="89"/>
        <v>43.536342505339867</v>
      </c>
      <c r="EO84" s="483">
        <f t="shared" si="89"/>
        <v>33.695003343987771</v>
      </c>
      <c r="EP84" s="483">
        <f t="shared" si="89"/>
        <v>30.214066355052623</v>
      </c>
      <c r="EQ84" s="483">
        <f t="shared" si="89"/>
        <v>28.172192630089949</v>
      </c>
      <c r="ER84" s="483">
        <f t="shared" si="89"/>
        <v>28.60590158113499</v>
      </c>
      <c r="ES84" s="483">
        <f t="shared" si="89"/>
        <v>29.040651897122487</v>
      </c>
      <c r="ET84" s="483">
        <f t="shared" si="89"/>
        <v>29.30915914905076</v>
      </c>
      <c r="EU84" s="483">
        <f t="shared" si="89"/>
        <v>26.427339951377633</v>
      </c>
      <c r="EV84" s="483">
        <f t="shared" si="89"/>
        <v>27.367663029083008</v>
      </c>
      <c r="EW84" s="483">
        <f t="shared" si="89"/>
        <v>25.760949118024545</v>
      </c>
      <c r="EX84" s="483">
        <f t="shared" si="89"/>
        <v>34.069855479227257</v>
      </c>
      <c r="EY84" s="483">
        <f t="shared" si="89"/>
        <v>42.933134137231889</v>
      </c>
      <c r="EZ84" s="483">
        <f t="shared" si="89"/>
        <v>41.847160030765018</v>
      </c>
      <c r="FA84" s="483">
        <f t="shared" si="89"/>
        <v>34.338167037832093</v>
      </c>
      <c r="FB84" s="483">
        <f t="shared" si="89"/>
        <v>30.965196176585273</v>
      </c>
      <c r="FC84" s="483">
        <f t="shared" si="89"/>
        <v>28.19163416928231</v>
      </c>
      <c r="FD84" s="483">
        <f t="shared" si="89"/>
        <v>28.835068723583209</v>
      </c>
      <c r="FE84" s="483">
        <f t="shared" si="89"/>
        <v>26.610172926236153</v>
      </c>
      <c r="FF84" s="483">
        <f t="shared" si="89"/>
        <v>27.284306890521961</v>
      </c>
      <c r="FG84" s="483">
        <f t="shared" si="89"/>
        <v>25.942140440459141</v>
      </c>
      <c r="FH84" s="483">
        <f t="shared" si="89"/>
        <v>25.579595377562715</v>
      </c>
      <c r="FI84" s="483">
        <f t="shared" si="89"/>
        <v>24.864510576869691</v>
      </c>
      <c r="FJ84" s="483">
        <f t="shared" si="89"/>
        <v>34.175211601957521</v>
      </c>
      <c r="FK84" s="483">
        <f t="shared" si="89"/>
        <v>39.49761945428925</v>
      </c>
      <c r="FL84" s="483">
        <f t="shared" si="89"/>
        <v>38.253827186963981</v>
      </c>
      <c r="FM84" s="483">
        <f t="shared" si="89"/>
        <v>34.440292972583165</v>
      </c>
      <c r="FN84" s="483">
        <f t="shared" si="89"/>
        <v>27.966251451493719</v>
      </c>
      <c r="FO84" s="483">
        <f t="shared" si="89"/>
        <v>26.382155578239203</v>
      </c>
      <c r="FP84" s="483">
        <f t="shared" si="89"/>
        <v>27.964494257053023</v>
      </c>
      <c r="FQ84" s="483">
        <f t="shared" si="89"/>
        <v>26.217009028280224</v>
      </c>
      <c r="FR84" s="483">
        <f t="shared" si="89"/>
        <v>26.385219529571284</v>
      </c>
      <c r="FS84" s="483">
        <f t="shared" si="89"/>
        <v>27.121430837563452</v>
      </c>
      <c r="FT84" s="483">
        <f t="shared" si="89"/>
        <v>31.273915377136827</v>
      </c>
      <c r="FU84" s="483">
        <f t="shared" si="89"/>
        <v>22.002529435705565</v>
      </c>
      <c r="FV84" s="483">
        <f t="shared" si="89"/>
        <v>34.321243468461574</v>
      </c>
      <c r="FW84" s="483">
        <f t="shared" si="89"/>
        <v>38.690975690975691</v>
      </c>
      <c r="FX84" s="483">
        <f t="shared" si="89"/>
        <v>40.47312600121527</v>
      </c>
      <c r="FY84" s="483">
        <f t="shared" ref="FY84:GB84" si="90">+IF(ISERROR(FY53/FY68),0,FY53/FY68)</f>
        <v>33.647915522606624</v>
      </c>
      <c r="FZ84" s="483">
        <f t="shared" si="90"/>
        <v>26.462988439552941</v>
      </c>
      <c r="GA84" s="483">
        <f t="shared" si="90"/>
        <v>28.66262402684945</v>
      </c>
      <c r="GB84" s="483">
        <f t="shared" si="90"/>
        <v>27.197782877054319</v>
      </c>
    </row>
    <row r="85" spans="1:184">
      <c r="B85" s="486"/>
      <c r="C85" s="475" t="s">
        <v>6</v>
      </c>
      <c r="D85" s="478" t="s">
        <v>177</v>
      </c>
      <c r="E85" s="483">
        <f t="shared" ref="E85:AZ85" si="91">+IF(ISERROR(E54/E69),0,E54/E69)</f>
        <v>6.0560835136881623</v>
      </c>
      <c r="F85" s="483">
        <f t="shared" si="91"/>
        <v>4.9531177057863767</v>
      </c>
      <c r="G85" s="483">
        <f t="shared" si="91"/>
        <v>3.2698964871780194</v>
      </c>
      <c r="H85" s="483">
        <f t="shared" si="91"/>
        <v>3.0045880712728521</v>
      </c>
      <c r="I85" s="483">
        <f t="shared" si="91"/>
        <v>2.7520214540327177</v>
      </c>
      <c r="J85" s="483">
        <f t="shared" si="91"/>
        <v>2.7849584319770964</v>
      </c>
      <c r="K85" s="483">
        <f t="shared" si="91"/>
        <v>8.7440901725288338</v>
      </c>
      <c r="L85" s="483">
        <f t="shared" si="91"/>
        <v>6.1020693755312001</v>
      </c>
      <c r="M85" s="483">
        <f t="shared" si="91"/>
        <v>3.553842618932995</v>
      </c>
      <c r="N85" s="483">
        <f t="shared" si="91"/>
        <v>2.8875442126772395</v>
      </c>
      <c r="O85" s="483">
        <f t="shared" si="91"/>
        <v>2.8832956339891598</v>
      </c>
      <c r="P85" s="483">
        <f t="shared" si="91"/>
        <v>3.8820882128882781</v>
      </c>
      <c r="Q85" s="483">
        <f t="shared" si="91"/>
        <v>7.7528057904062333</v>
      </c>
      <c r="R85" s="483">
        <f t="shared" si="91"/>
        <v>6.7866921519768706</v>
      </c>
      <c r="S85" s="483">
        <f t="shared" si="91"/>
        <v>3.6715600420616226</v>
      </c>
      <c r="T85" s="483">
        <f t="shared" si="91"/>
        <v>5.0868148427199076</v>
      </c>
      <c r="U85" s="483">
        <f t="shared" si="91"/>
        <v>1.858724545523365</v>
      </c>
      <c r="V85" s="483">
        <f t="shared" si="91"/>
        <v>4.2199161454808563</v>
      </c>
      <c r="W85" s="483">
        <f t="shared" si="91"/>
        <v>7.7058051083699395</v>
      </c>
      <c r="X85" s="483">
        <f t="shared" si="91"/>
        <v>6.6328309161903585</v>
      </c>
      <c r="Y85" s="483">
        <f t="shared" si="91"/>
        <v>3.6651678526214693</v>
      </c>
      <c r="Z85" s="483">
        <f t="shared" si="91"/>
        <v>2.9410620613417597</v>
      </c>
      <c r="AA85" s="483">
        <f t="shared" si="91"/>
        <v>3.0221316544231325</v>
      </c>
      <c r="AB85" s="483">
        <f t="shared" si="91"/>
        <v>3.7372771005490035</v>
      </c>
      <c r="AC85" s="483">
        <f t="shared" si="91"/>
        <v>6.0501356831102902</v>
      </c>
      <c r="AD85" s="483">
        <f t="shared" si="91"/>
        <v>6.2717399561690259</v>
      </c>
      <c r="AE85" s="483">
        <f t="shared" si="91"/>
        <v>3.953012879526641</v>
      </c>
      <c r="AF85" s="483">
        <f t="shared" si="91"/>
        <v>2.8598636749994553</v>
      </c>
      <c r="AG85" s="483">
        <f t="shared" si="91"/>
        <v>2.1196706489814261</v>
      </c>
      <c r="AH85" s="483">
        <f t="shared" si="91"/>
        <v>3.9473235512304217</v>
      </c>
      <c r="AI85" s="483">
        <f t="shared" si="91"/>
        <v>7.4063857579424663</v>
      </c>
      <c r="AJ85" s="483">
        <f t="shared" si="91"/>
        <v>6.5461589176700219</v>
      </c>
      <c r="AK85" s="483">
        <f t="shared" si="91"/>
        <v>3.1434140640431929</v>
      </c>
      <c r="AL85" s="483">
        <f t="shared" si="91"/>
        <v>2.8572645783978974</v>
      </c>
      <c r="AM85" s="483">
        <f t="shared" si="91"/>
        <v>2.8807813707807268</v>
      </c>
      <c r="AN85" s="483">
        <f t="shared" si="91"/>
        <v>2.3399165388287546</v>
      </c>
      <c r="AO85" s="483">
        <f t="shared" si="91"/>
        <v>5.6847089925105694</v>
      </c>
      <c r="AP85" s="483">
        <f t="shared" si="91"/>
        <v>6.4752102075609406</v>
      </c>
      <c r="AQ85" s="483">
        <f t="shared" si="91"/>
        <v>4.0566779116359548</v>
      </c>
      <c r="AR85" s="483">
        <f t="shared" si="91"/>
        <v>2.8131638350308608</v>
      </c>
      <c r="AS85" s="483">
        <f t="shared" si="91"/>
        <v>2.3370910936627074</v>
      </c>
      <c r="AT85" s="483">
        <f t="shared" si="91"/>
        <v>4.3492679873734623</v>
      </c>
      <c r="AU85" s="483">
        <f t="shared" si="91"/>
        <v>7.1764196659271837</v>
      </c>
      <c r="AV85" s="483">
        <f t="shared" si="91"/>
        <v>7.8578165483903755</v>
      </c>
      <c r="AW85" s="483">
        <f t="shared" si="91"/>
        <v>2.8063301299672334</v>
      </c>
      <c r="AX85" s="483">
        <f t="shared" si="91"/>
        <v>2.1897969762863858</v>
      </c>
      <c r="AY85" s="250">
        <f t="shared" si="91"/>
        <v>2.7761477693190999</v>
      </c>
      <c r="AZ85" s="250">
        <f t="shared" si="91"/>
        <v>1.6534994336014071</v>
      </c>
      <c r="BA85" s="483">
        <f t="shared" ref="BA85:DL85" si="92">+IF(ISERROR(BA54/BA69),0,BA54/BA69)</f>
        <v>5.9447258864105139</v>
      </c>
      <c r="BB85" s="483">
        <f t="shared" si="92"/>
        <v>6.4624638531398109</v>
      </c>
      <c r="BC85" s="483">
        <f t="shared" si="92"/>
        <v>4.1718207434555206</v>
      </c>
      <c r="BD85" s="483">
        <f t="shared" si="92"/>
        <v>3.0425394863764645</v>
      </c>
      <c r="BE85" s="483">
        <f t="shared" si="92"/>
        <v>-0.66244768929700648</v>
      </c>
      <c r="BF85" s="483">
        <f t="shared" si="92"/>
        <v>5.0137176215236368</v>
      </c>
      <c r="BG85" s="483">
        <f t="shared" si="92"/>
        <v>8.1508448020569091</v>
      </c>
      <c r="BH85" s="483">
        <f t="shared" si="92"/>
        <v>9.1916997986148843</v>
      </c>
      <c r="BI85" s="483">
        <f t="shared" si="92"/>
        <v>2.651518446038994</v>
      </c>
      <c r="BJ85" s="483">
        <f t="shared" si="92"/>
        <v>2.6801034948252589</v>
      </c>
      <c r="BK85" s="483">
        <f t="shared" si="92"/>
        <v>3.0695672754981875</v>
      </c>
      <c r="BL85" s="483">
        <f t="shared" si="92"/>
        <v>2.2354922183636874</v>
      </c>
      <c r="BM85" s="483">
        <f t="shared" si="92"/>
        <v>6.7757515530535581</v>
      </c>
      <c r="BN85" s="483">
        <f t="shared" si="92"/>
        <v>7.4699893412091223</v>
      </c>
      <c r="BO85" s="483">
        <f t="shared" si="92"/>
        <v>4.3966409012045693</v>
      </c>
      <c r="BP85" s="483">
        <f t="shared" si="92"/>
        <v>3.9843308731043976</v>
      </c>
      <c r="BQ85" s="483">
        <f t="shared" si="92"/>
        <v>4.0672734893499705</v>
      </c>
      <c r="BR85" s="483">
        <f t="shared" si="92"/>
        <v>6.390967972021536</v>
      </c>
      <c r="BS85" s="483">
        <f t="shared" si="92"/>
        <v>11.342961997618222</v>
      </c>
      <c r="BT85" s="483">
        <f t="shared" si="92"/>
        <v>11.593317491671719</v>
      </c>
      <c r="BU85" s="483">
        <f t="shared" si="92"/>
        <v>5.9444760753875112</v>
      </c>
      <c r="BV85" s="483">
        <f t="shared" si="92"/>
        <v>5.0351292731299742</v>
      </c>
      <c r="BW85" s="483">
        <f t="shared" si="92"/>
        <v>5.5508427446954141</v>
      </c>
      <c r="BX85" s="483">
        <f t="shared" si="92"/>
        <v>5.0777727568826254</v>
      </c>
      <c r="BY85" s="483">
        <f t="shared" si="92"/>
        <v>9.2501528316446695</v>
      </c>
      <c r="BZ85" s="483">
        <f t="shared" si="92"/>
        <v>10.640534211226042</v>
      </c>
      <c r="CA85" s="483">
        <f t="shared" si="92"/>
        <v>9.1335854568738686</v>
      </c>
      <c r="CB85" s="483">
        <f t="shared" si="92"/>
        <v>9.4258629817066861</v>
      </c>
      <c r="CC85" s="483">
        <f t="shared" si="92"/>
        <v>9.401639030571566</v>
      </c>
      <c r="CD85" s="483">
        <f t="shared" si="92"/>
        <v>13.524796097517612</v>
      </c>
      <c r="CE85" s="483">
        <f t="shared" si="92"/>
        <v>21.252053645412417</v>
      </c>
      <c r="CF85" s="483">
        <f t="shared" si="92"/>
        <v>22.437706193171149</v>
      </c>
      <c r="CG85" s="483">
        <f t="shared" si="92"/>
        <v>15.859045928794234</v>
      </c>
      <c r="CH85" s="483">
        <f t="shared" si="92"/>
        <v>15.561596663011599</v>
      </c>
      <c r="CI85" s="483">
        <f t="shared" si="92"/>
        <v>16.201786439301664</v>
      </c>
      <c r="CJ85" s="483">
        <f t="shared" si="92"/>
        <v>16.930739947368629</v>
      </c>
      <c r="CK85" s="483">
        <f t="shared" si="92"/>
        <v>19.735249194968432</v>
      </c>
      <c r="CL85" s="483">
        <f t="shared" si="92"/>
        <v>21.038594483208453</v>
      </c>
      <c r="CM85" s="483">
        <f t="shared" si="92"/>
        <v>18.891427211901686</v>
      </c>
      <c r="CN85" s="483">
        <f t="shared" si="92"/>
        <v>19.413962920046352</v>
      </c>
      <c r="CO85" s="483">
        <f t="shared" si="92"/>
        <v>17.346352385917736</v>
      </c>
      <c r="CP85" s="483">
        <f t="shared" si="92"/>
        <v>25.972595126122275</v>
      </c>
      <c r="CQ85" s="483">
        <f t="shared" si="92"/>
        <v>34.641695928583857</v>
      </c>
      <c r="CR85" s="483">
        <f t="shared" si="92"/>
        <v>33.963996364111956</v>
      </c>
      <c r="CS85" s="483">
        <f t="shared" si="92"/>
        <v>28.284981638596935</v>
      </c>
      <c r="CT85" s="483">
        <f t="shared" si="92"/>
        <v>26.400406866804762</v>
      </c>
      <c r="CU85" s="483">
        <f t="shared" si="92"/>
        <v>24.975320649200658</v>
      </c>
      <c r="CV85" s="483">
        <f t="shared" si="92"/>
        <v>27.025180705768371</v>
      </c>
      <c r="CW85" s="483">
        <f t="shared" si="92"/>
        <v>28.787187961396683</v>
      </c>
      <c r="CX85" s="483">
        <f t="shared" si="92"/>
        <v>30.462898455400474</v>
      </c>
      <c r="CY85" s="483">
        <f t="shared" si="92"/>
        <v>28.754873099865037</v>
      </c>
      <c r="CZ85" s="483">
        <f t="shared" si="92"/>
        <v>28.986817950818821</v>
      </c>
      <c r="DA85" s="483">
        <f t="shared" si="92"/>
        <v>26.035033261178729</v>
      </c>
      <c r="DB85" s="483">
        <f t="shared" si="92"/>
        <v>36.17236346715174</v>
      </c>
      <c r="DC85" s="483">
        <f t="shared" si="92"/>
        <v>42.411807293031003</v>
      </c>
      <c r="DD85" s="483">
        <f t="shared" si="92"/>
        <v>44.920711924739386</v>
      </c>
      <c r="DE85" s="483">
        <f t="shared" si="92"/>
        <v>31.953709003794867</v>
      </c>
      <c r="DF85" s="483">
        <f t="shared" si="92"/>
        <v>27.703142932108101</v>
      </c>
      <c r="DG85" s="483">
        <f t="shared" si="92"/>
        <v>28.086979557337731</v>
      </c>
      <c r="DH85" s="483">
        <f t="shared" si="92"/>
        <v>28.59748924899036</v>
      </c>
      <c r="DI85" s="483">
        <f t="shared" si="92"/>
        <v>30.02109556083678</v>
      </c>
      <c r="DJ85" s="483">
        <f t="shared" si="92"/>
        <v>31.087423912738149</v>
      </c>
      <c r="DK85" s="483">
        <f t="shared" si="92"/>
        <v>28.552302740291257</v>
      </c>
      <c r="DL85" s="483">
        <f t="shared" si="92"/>
        <v>27.486034155990762</v>
      </c>
      <c r="DM85" s="483">
        <f t="shared" ref="DM85:FX85" si="93">+IF(ISERROR(DM54/DM69),0,DM54/DM69)</f>
        <v>26.51652284989985</v>
      </c>
      <c r="DN85" s="483">
        <f t="shared" si="93"/>
        <v>37.08187156475438</v>
      </c>
      <c r="DO85" s="483">
        <f t="shared" si="93"/>
        <v>41.745010971490395</v>
      </c>
      <c r="DP85" s="483">
        <f t="shared" si="93"/>
        <v>43.030907512958201</v>
      </c>
      <c r="DQ85" s="483">
        <f t="shared" si="93"/>
        <v>33.073927936521699</v>
      </c>
      <c r="DR85" s="483">
        <f t="shared" si="93"/>
        <v>30.322345110413714</v>
      </c>
      <c r="DS85" s="483">
        <f t="shared" si="93"/>
        <v>29.278900480245369</v>
      </c>
      <c r="DT85" s="483">
        <f t="shared" si="93"/>
        <v>28.674277552580492</v>
      </c>
      <c r="DU85" s="483">
        <f t="shared" si="93"/>
        <v>30.181584868857819</v>
      </c>
      <c r="DV85" s="483">
        <f t="shared" si="93"/>
        <v>30.725932130751548</v>
      </c>
      <c r="DW85" s="483">
        <f t="shared" si="93"/>
        <v>27.086673921355249</v>
      </c>
      <c r="DX85" s="483">
        <f t="shared" si="93"/>
        <v>26.59581834969385</v>
      </c>
      <c r="DY85" s="483">
        <f t="shared" si="93"/>
        <v>0</v>
      </c>
      <c r="DZ85" s="483">
        <f t="shared" si="93"/>
        <v>34.939400216638582</v>
      </c>
      <c r="EA85" s="483">
        <f t="shared" si="93"/>
        <v>39.316407994900416</v>
      </c>
      <c r="EB85" s="483">
        <f t="shared" si="93"/>
        <v>41.51743366038292</v>
      </c>
      <c r="EC85" s="483">
        <f t="shared" si="93"/>
        <v>31.728388427975755</v>
      </c>
      <c r="ED85" s="483">
        <f t="shared" si="93"/>
        <v>28.25447338533705</v>
      </c>
      <c r="EE85" s="483">
        <f t="shared" si="93"/>
        <v>29.165475262553333</v>
      </c>
      <c r="EF85" s="483">
        <f t="shared" si="93"/>
        <v>26.711799938703724</v>
      </c>
      <c r="EG85" s="483">
        <f t="shared" si="93"/>
        <v>28.58898873982027</v>
      </c>
      <c r="EH85" s="483">
        <f t="shared" si="93"/>
        <v>31.857624381643156</v>
      </c>
      <c r="EI85" s="483">
        <f t="shared" si="93"/>
        <v>27.369982900089905</v>
      </c>
      <c r="EJ85" s="483">
        <f t="shared" si="93"/>
        <v>27.689619366437295</v>
      </c>
      <c r="EK85" s="483">
        <f t="shared" si="93"/>
        <v>29.855570255961513</v>
      </c>
      <c r="EL85" s="483">
        <f t="shared" si="93"/>
        <v>31.578123652668793</v>
      </c>
      <c r="EM85" s="483">
        <f t="shared" si="93"/>
        <v>43.44320215126325</v>
      </c>
      <c r="EN85" s="483">
        <f t="shared" si="93"/>
        <v>42.518639266995343</v>
      </c>
      <c r="EO85" s="483">
        <f t="shared" si="93"/>
        <v>33.248586429725364</v>
      </c>
      <c r="EP85" s="483">
        <f t="shared" si="93"/>
        <v>30.559564277668976</v>
      </c>
      <c r="EQ85" s="483">
        <f t="shared" si="93"/>
        <v>28.138894277400581</v>
      </c>
      <c r="ER85" s="483">
        <f t="shared" si="93"/>
        <v>28.317596849754668</v>
      </c>
      <c r="ES85" s="483">
        <f t="shared" si="93"/>
        <v>28.758181325717658</v>
      </c>
      <c r="ET85" s="483">
        <f t="shared" si="93"/>
        <v>29.741776466332219</v>
      </c>
      <c r="EU85" s="483">
        <f t="shared" si="93"/>
        <v>26.940666712569961</v>
      </c>
      <c r="EV85" s="483">
        <f t="shared" si="93"/>
        <v>27.399991458649186</v>
      </c>
      <c r="EW85" s="483">
        <f t="shared" si="93"/>
        <v>26.888707920535296</v>
      </c>
      <c r="EX85" s="483">
        <f t="shared" si="93"/>
        <v>31.036789903782786</v>
      </c>
      <c r="EY85" s="483">
        <f t="shared" si="93"/>
        <v>39.859199892380765</v>
      </c>
      <c r="EZ85" s="483">
        <f t="shared" si="93"/>
        <v>39.602857674479466</v>
      </c>
      <c r="FA85" s="483">
        <f t="shared" si="93"/>
        <v>33.145528656658556</v>
      </c>
      <c r="FB85" s="483">
        <f t="shared" si="93"/>
        <v>30.893226662603542</v>
      </c>
      <c r="FC85" s="483">
        <f t="shared" si="93"/>
        <v>26.455907879238733</v>
      </c>
      <c r="FD85" s="483">
        <f t="shared" si="93"/>
        <v>28.543672560114103</v>
      </c>
      <c r="FE85" s="483">
        <f t="shared" si="93"/>
        <v>26.048795611120898</v>
      </c>
      <c r="FF85" s="483">
        <f t="shared" si="93"/>
        <v>27.171903148370831</v>
      </c>
      <c r="FG85" s="483">
        <f t="shared" si="93"/>
        <v>25.904473208241132</v>
      </c>
      <c r="FH85" s="483">
        <f t="shared" si="93"/>
        <v>29.100840908092916</v>
      </c>
      <c r="FI85" s="483">
        <f t="shared" si="93"/>
        <v>24.20878712596766</v>
      </c>
      <c r="FJ85" s="483">
        <f t="shared" si="93"/>
        <v>32.684005929169082</v>
      </c>
      <c r="FK85" s="483">
        <f t="shared" si="93"/>
        <v>39.235579027949683</v>
      </c>
      <c r="FL85" s="483">
        <f t="shared" si="93"/>
        <v>36.880804937503243</v>
      </c>
      <c r="FM85" s="483">
        <f t="shared" si="93"/>
        <v>34.14773052928598</v>
      </c>
      <c r="FN85" s="483">
        <f t="shared" si="93"/>
        <v>27.630693887791004</v>
      </c>
      <c r="FO85" s="483">
        <f t="shared" si="93"/>
        <v>25.971152425871043</v>
      </c>
      <c r="FP85" s="483">
        <f t="shared" si="93"/>
        <v>28.013638692274718</v>
      </c>
      <c r="FQ85" s="483">
        <f t="shared" si="93"/>
        <v>25.801562643250787</v>
      </c>
      <c r="FR85" s="483">
        <f t="shared" si="93"/>
        <v>27.172463983298691</v>
      </c>
      <c r="FS85" s="483">
        <f t="shared" si="93"/>
        <v>25.963077562971307</v>
      </c>
      <c r="FT85" s="483">
        <f t="shared" si="93"/>
        <v>27.557061269753259</v>
      </c>
      <c r="FU85" s="483">
        <f t="shared" si="93"/>
        <v>25.772398551438169</v>
      </c>
      <c r="FV85" s="483">
        <f t="shared" si="93"/>
        <v>35.507272581163612</v>
      </c>
      <c r="FW85" s="483">
        <f t="shared" si="93"/>
        <v>39.221332044924914</v>
      </c>
      <c r="FX85" s="483">
        <f t="shared" si="93"/>
        <v>40.148355975242211</v>
      </c>
      <c r="FY85" s="483">
        <f t="shared" ref="FY85:GB85" si="94">+IF(ISERROR(FY54/FY69),0,FY54/FY69)</f>
        <v>31.566859394358808</v>
      </c>
      <c r="FZ85" s="483">
        <f t="shared" si="94"/>
        <v>27.091257173883594</v>
      </c>
      <c r="GA85" s="483">
        <f t="shared" si="94"/>
        <v>28.649024176481905</v>
      </c>
      <c r="GB85" s="483">
        <f t="shared" si="94"/>
        <v>27.676768994707889</v>
      </c>
    </row>
    <row r="86" spans="1:184">
      <c r="B86" s="486"/>
      <c r="C86" s="475" t="s">
        <v>7</v>
      </c>
      <c r="D86" s="478" t="s">
        <v>177</v>
      </c>
      <c r="E86" s="483">
        <f t="shared" ref="E86:AZ86" si="95">+IF(ISERROR(E55/E70),0,E55/E70)</f>
        <v>4.8905944748193892</v>
      </c>
      <c r="F86" s="483">
        <f t="shared" si="95"/>
        <v>3.7920263441338595</v>
      </c>
      <c r="G86" s="483">
        <f t="shared" si="95"/>
        <v>1.7613167457042558</v>
      </c>
      <c r="H86" s="483">
        <f t="shared" si="95"/>
        <v>1.8239564377301511</v>
      </c>
      <c r="I86" s="483">
        <f t="shared" si="95"/>
        <v>0.86806351888734656</v>
      </c>
      <c r="J86" s="483">
        <f t="shared" si="95"/>
        <v>2.3647832505703934</v>
      </c>
      <c r="K86" s="483">
        <f t="shared" si="95"/>
        <v>8.7891430998907598</v>
      </c>
      <c r="L86" s="483">
        <f t="shared" si="95"/>
        <v>5.609905913978495</v>
      </c>
      <c r="M86" s="483">
        <f t="shared" si="95"/>
        <v>1.2430092655275662</v>
      </c>
      <c r="N86" s="483">
        <f t="shared" si="95"/>
        <v>0.64968065264937847</v>
      </c>
      <c r="O86" s="483">
        <f t="shared" si="95"/>
        <v>0.74360864775927937</v>
      </c>
      <c r="P86" s="483">
        <f t="shared" si="95"/>
        <v>2.6164730473931743</v>
      </c>
      <c r="Q86" s="483">
        <f t="shared" si="95"/>
        <v>5.9696623336368395</v>
      </c>
      <c r="R86" s="483">
        <f t="shared" si="95"/>
        <v>5.3006886216056683</v>
      </c>
      <c r="S86" s="483">
        <f t="shared" si="95"/>
        <v>2.5261502667154696</v>
      </c>
      <c r="T86" s="483">
        <f t="shared" si="95"/>
        <v>2.0316660587269744</v>
      </c>
      <c r="U86" s="483">
        <f t="shared" si="95"/>
        <v>1.6230926727754842</v>
      </c>
      <c r="V86" s="483">
        <f t="shared" si="95"/>
        <v>3.5226211741363573</v>
      </c>
      <c r="W86" s="483">
        <f t="shared" si="95"/>
        <v>7.3322762934476948</v>
      </c>
      <c r="X86" s="483">
        <f t="shared" si="95"/>
        <v>6.6750832278332632</v>
      </c>
      <c r="Y86" s="483">
        <f t="shared" si="95"/>
        <v>1.334747431779449</v>
      </c>
      <c r="Z86" s="483">
        <f t="shared" si="95"/>
        <v>0.54809027659006793</v>
      </c>
      <c r="AA86" s="483">
        <f t="shared" si="95"/>
        <v>0.43148072637284607</v>
      </c>
      <c r="AB86" s="483">
        <f t="shared" si="95"/>
        <v>2.6047566647989253</v>
      </c>
      <c r="AC86" s="483">
        <f t="shared" si="95"/>
        <v>3.9687713516337766</v>
      </c>
      <c r="AD86" s="483">
        <f t="shared" si="95"/>
        <v>4.7171704891065191</v>
      </c>
      <c r="AE86" s="483">
        <f t="shared" si="95"/>
        <v>1.7555951939071501</v>
      </c>
      <c r="AF86" s="483">
        <f t="shared" si="95"/>
        <v>0.73271196416779116</v>
      </c>
      <c r="AG86" s="483">
        <f t="shared" si="95"/>
        <v>-0.51186085469849785</v>
      </c>
      <c r="AH86" s="483">
        <f t="shared" si="95"/>
        <v>3.3881171746436936</v>
      </c>
      <c r="AI86" s="483">
        <f t="shared" si="95"/>
        <v>6.7319082835241275</v>
      </c>
      <c r="AJ86" s="483">
        <f t="shared" si="95"/>
        <v>5.6487634249015057</v>
      </c>
      <c r="AK86" s="483">
        <f t="shared" si="95"/>
        <v>4.9234957289026562E-2</v>
      </c>
      <c r="AL86" s="483">
        <f t="shared" si="95"/>
        <v>-0.28372263328428221</v>
      </c>
      <c r="AM86" s="483">
        <f t="shared" si="95"/>
        <v>-6.913957018929956E-2</v>
      </c>
      <c r="AN86" s="483">
        <f t="shared" si="95"/>
        <v>0.63848882013977437</v>
      </c>
      <c r="AO86" s="483">
        <f t="shared" si="95"/>
        <v>3.4577305329952681</v>
      </c>
      <c r="AP86" s="483">
        <f t="shared" si="95"/>
        <v>4.056647419263034</v>
      </c>
      <c r="AQ86" s="483">
        <f t="shared" si="95"/>
        <v>1.7984952681388016</v>
      </c>
      <c r="AR86" s="483">
        <f t="shared" si="95"/>
        <v>-4.3682971106947308</v>
      </c>
      <c r="AS86" s="483">
        <f t="shared" si="95"/>
        <v>-0.46681454029441549</v>
      </c>
      <c r="AT86" s="483">
        <f t="shared" si="95"/>
        <v>2.6989973983120756</v>
      </c>
      <c r="AU86" s="483">
        <f t="shared" si="95"/>
        <v>5.8986536770177933</v>
      </c>
      <c r="AV86" s="483">
        <f t="shared" si="95"/>
        <v>6.4635940509308796</v>
      </c>
      <c r="AW86" s="483">
        <f t="shared" si="95"/>
        <v>-0.48623601983166148</v>
      </c>
      <c r="AX86" s="483">
        <f t="shared" si="95"/>
        <v>-1.3952628374545102</v>
      </c>
      <c r="AY86" s="250">
        <f t="shared" si="95"/>
        <v>-0.91926303175554225</v>
      </c>
      <c r="AZ86" s="250">
        <f t="shared" si="95"/>
        <v>-6.7139025041079728E-2</v>
      </c>
      <c r="BA86" s="483">
        <f t="shared" ref="BA86:DL86" si="96">+IF(ISERROR(BA55/BA70),0,BA55/BA70)</f>
        <v>4.2498790875137704</v>
      </c>
      <c r="BB86" s="483">
        <f t="shared" si="96"/>
        <v>4.6876859441015322</v>
      </c>
      <c r="BC86" s="483">
        <f t="shared" si="96"/>
        <v>1.2829765587691797</v>
      </c>
      <c r="BD86" s="483">
        <f t="shared" si="96"/>
        <v>-0.44494854527432803</v>
      </c>
      <c r="BE86" s="483">
        <f t="shared" si="96"/>
        <v>-1.0494574261783274</v>
      </c>
      <c r="BF86" s="483">
        <f t="shared" si="96"/>
        <v>3.0709755307765954</v>
      </c>
      <c r="BG86" s="483">
        <f t="shared" si="96"/>
        <v>6.1524282650595872</v>
      </c>
      <c r="BH86" s="483">
        <f t="shared" si="96"/>
        <v>6.5097204407942897</v>
      </c>
      <c r="BI86" s="483">
        <f t="shared" si="96"/>
        <v>-1.0886563157512879</v>
      </c>
      <c r="BJ86" s="483">
        <f t="shared" si="96"/>
        <v>-1.6394885339544685</v>
      </c>
      <c r="BK86" s="483">
        <f t="shared" si="96"/>
        <v>-1.0671829067182907</v>
      </c>
      <c r="BL86" s="483">
        <f t="shared" si="96"/>
        <v>0.4282511680529657</v>
      </c>
      <c r="BM86" s="483">
        <f t="shared" si="96"/>
        <v>4.8543136914846787</v>
      </c>
      <c r="BN86" s="483">
        <f t="shared" si="96"/>
        <v>5.1535300230894014</v>
      </c>
      <c r="BO86" s="483">
        <f t="shared" si="96"/>
        <v>2.1733664979889804</v>
      </c>
      <c r="BP86" s="483">
        <f t="shared" si="96"/>
        <v>0.38659657815420667</v>
      </c>
      <c r="BQ86" s="483">
        <f t="shared" si="96"/>
        <v>0.1630420012772954</v>
      </c>
      <c r="BR86" s="483">
        <f t="shared" si="96"/>
        <v>4.7016394698536734</v>
      </c>
      <c r="BS86" s="483">
        <f t="shared" si="96"/>
        <v>8.9360716552928103</v>
      </c>
      <c r="BT86" s="483">
        <f t="shared" si="96"/>
        <v>9.1759008875642323</v>
      </c>
      <c r="BU86" s="483">
        <f t="shared" si="96"/>
        <v>1.2598185815993947</v>
      </c>
      <c r="BV86" s="483">
        <f t="shared" si="96"/>
        <v>0.79584997337593189</v>
      </c>
      <c r="BW86" s="483">
        <f t="shared" si="96"/>
        <v>1.7192807091256557</v>
      </c>
      <c r="BX86" s="483">
        <f t="shared" si="96"/>
        <v>3.4502875549353815</v>
      </c>
      <c r="BY86" s="483">
        <f t="shared" si="96"/>
        <v>7.2431494948601465</v>
      </c>
      <c r="BZ86" s="483">
        <f t="shared" si="96"/>
        <v>8.4151070980671907</v>
      </c>
      <c r="CA86" s="483">
        <f t="shared" si="96"/>
        <v>6.1960489856027285</v>
      </c>
      <c r="CB86" s="483">
        <f t="shared" si="96"/>
        <v>5.9626370123252848</v>
      </c>
      <c r="CC86" s="483">
        <f t="shared" si="96"/>
        <v>5.7286632632541723</v>
      </c>
      <c r="CD86" s="483">
        <f t="shared" si="96"/>
        <v>10.781893172165958</v>
      </c>
      <c r="CE86" s="483">
        <f t="shared" si="96"/>
        <v>19.730845553505652</v>
      </c>
      <c r="CF86" s="483">
        <f t="shared" si="96"/>
        <v>19.961076596711873</v>
      </c>
      <c r="CG86" s="483">
        <f t="shared" si="96"/>
        <v>10.938474964157949</v>
      </c>
      <c r="CH86" s="483">
        <f t="shared" si="96"/>
        <v>10.524017453361235</v>
      </c>
      <c r="CI86" s="483">
        <f t="shared" si="96"/>
        <v>11.626824396988784</v>
      </c>
      <c r="CJ86" s="483">
        <f t="shared" si="96"/>
        <v>15.020164449132416</v>
      </c>
      <c r="CK86" s="483">
        <f t="shared" si="96"/>
        <v>16.657672006102214</v>
      </c>
      <c r="CL86" s="483">
        <f t="shared" si="96"/>
        <v>18.07156323834479</v>
      </c>
      <c r="CM86" s="483">
        <f t="shared" si="96"/>
        <v>16.088288875342457</v>
      </c>
      <c r="CN86" s="483">
        <f t="shared" si="96"/>
        <v>14.268969681513374</v>
      </c>
      <c r="CO86" s="483">
        <f t="shared" si="96"/>
        <v>15.098136551092104</v>
      </c>
      <c r="CP86" s="483">
        <f t="shared" si="96"/>
        <v>23.491462915454854</v>
      </c>
      <c r="CQ86" s="483">
        <f t="shared" si="96"/>
        <v>32.960619535725051</v>
      </c>
      <c r="CR86" s="483">
        <f t="shared" si="96"/>
        <v>31.6526240628347</v>
      </c>
      <c r="CS86" s="483">
        <f t="shared" si="96"/>
        <v>21.724201345102983</v>
      </c>
      <c r="CT86" s="483">
        <f t="shared" si="96"/>
        <v>19.792855931724411</v>
      </c>
      <c r="CU86" s="483">
        <f t="shared" si="96"/>
        <v>19.468110752817989</v>
      </c>
      <c r="CV86" s="483">
        <f t="shared" si="96"/>
        <v>25.201665255433248</v>
      </c>
      <c r="CW86" s="483">
        <f t="shared" si="96"/>
        <v>25.663678148223152</v>
      </c>
      <c r="CX86" s="483">
        <f t="shared" si="96"/>
        <v>27.744004376724327</v>
      </c>
      <c r="CY86" s="483">
        <f t="shared" si="96"/>
        <v>24.456491699983417</v>
      </c>
      <c r="CZ86" s="483">
        <f t="shared" si="96"/>
        <v>24.853833677767025</v>
      </c>
      <c r="DA86" s="483">
        <f t="shared" si="96"/>
        <v>21.582613016032766</v>
      </c>
      <c r="DB86" s="483">
        <f t="shared" si="96"/>
        <v>33.11659315351887</v>
      </c>
      <c r="DC86" s="483">
        <f t="shared" si="96"/>
        <v>41.417365543244749</v>
      </c>
      <c r="DD86" s="483">
        <f t="shared" si="96"/>
        <v>39.930174269637128</v>
      </c>
      <c r="DE86" s="483">
        <f t="shared" si="96"/>
        <v>26.089468309438868</v>
      </c>
      <c r="DF86" s="483">
        <f t="shared" si="96"/>
        <v>22.032448321877283</v>
      </c>
      <c r="DG86" s="483">
        <f t="shared" si="96"/>
        <v>23.202641636342278</v>
      </c>
      <c r="DH86" s="483">
        <f t="shared" si="96"/>
        <v>27.992270603439707</v>
      </c>
      <c r="DI86" s="483">
        <f t="shared" si="96"/>
        <v>27.535424075473088</v>
      </c>
      <c r="DJ86" s="483">
        <f t="shared" si="96"/>
        <v>28.041565893074608</v>
      </c>
      <c r="DK86" s="483">
        <f t="shared" si="96"/>
        <v>24.657723937013682</v>
      </c>
      <c r="DL86" s="483">
        <f t="shared" si="96"/>
        <v>20.483926723473591</v>
      </c>
      <c r="DM86" s="483">
        <f t="shared" ref="DM86:FX86" si="97">+IF(ISERROR(DM55/DM70),0,DM55/DM70)</f>
        <v>22.250080275376654</v>
      </c>
      <c r="DN86" s="483">
        <f t="shared" si="97"/>
        <v>33.044409401418591</v>
      </c>
      <c r="DO86" s="483">
        <f t="shared" si="97"/>
        <v>39.488209218190597</v>
      </c>
      <c r="DP86" s="483">
        <f t="shared" si="97"/>
        <v>39.990500927643787</v>
      </c>
      <c r="DQ86" s="483">
        <f t="shared" si="97"/>
        <v>26.606157218292317</v>
      </c>
      <c r="DR86" s="483">
        <f t="shared" si="97"/>
        <v>22.350147286967772</v>
      </c>
      <c r="DS86" s="483">
        <f t="shared" si="97"/>
        <v>24.85648328242279</v>
      </c>
      <c r="DT86" s="483">
        <f t="shared" si="97"/>
        <v>27.024652842642755</v>
      </c>
      <c r="DU86" s="483">
        <f t="shared" si="97"/>
        <v>27.287887761901235</v>
      </c>
      <c r="DV86" s="483">
        <f t="shared" si="97"/>
        <v>27.430032710917267</v>
      </c>
      <c r="DW86" s="483">
        <f t="shared" si="97"/>
        <v>24.515831730263688</v>
      </c>
      <c r="DX86" s="483">
        <f t="shared" si="97"/>
        <v>21.713383954493505</v>
      </c>
      <c r="DY86" s="483">
        <f t="shared" si="97"/>
        <v>23.54902907620593</v>
      </c>
      <c r="DZ86" s="483">
        <f t="shared" si="97"/>
        <v>33.444402495727857</v>
      </c>
      <c r="EA86" s="483">
        <f t="shared" si="97"/>
        <v>37.786767883650576</v>
      </c>
      <c r="EB86" s="483">
        <f t="shared" si="97"/>
        <v>37.824354248145859</v>
      </c>
      <c r="EC86" s="483">
        <f t="shared" si="97"/>
        <v>24.192693827749927</v>
      </c>
      <c r="ED86" s="483">
        <f t="shared" si="97"/>
        <v>22.527922873336337</v>
      </c>
      <c r="EE86" s="483">
        <f t="shared" si="97"/>
        <v>22.769578080782093</v>
      </c>
      <c r="EF86" s="483">
        <f t="shared" si="97"/>
        <v>24.79439987513657</v>
      </c>
      <c r="EG86" s="483">
        <f t="shared" si="97"/>
        <v>26.873848085837228</v>
      </c>
      <c r="EH86" s="483">
        <f t="shared" si="97"/>
        <v>28.603562669811144</v>
      </c>
      <c r="EI86" s="483">
        <f t="shared" si="97"/>
        <v>33.354773662551437</v>
      </c>
      <c r="EJ86" s="483">
        <f t="shared" si="97"/>
        <v>20.111657772399337</v>
      </c>
      <c r="EK86" s="483">
        <f t="shared" si="97"/>
        <v>22.642895801654596</v>
      </c>
      <c r="EL86" s="483">
        <f t="shared" si="97"/>
        <v>28.978990708064025</v>
      </c>
      <c r="EM86" s="483">
        <f t="shared" si="97"/>
        <v>38.974740750464115</v>
      </c>
      <c r="EN86" s="483">
        <f t="shared" si="97"/>
        <v>40.539784141243999</v>
      </c>
      <c r="EO86" s="483">
        <f t="shared" si="97"/>
        <v>25.676287924628724</v>
      </c>
      <c r="EP86" s="483">
        <f t="shared" si="97"/>
        <v>22.773494098300286</v>
      </c>
      <c r="EQ86" s="483">
        <f t="shared" si="97"/>
        <v>22.216976338857911</v>
      </c>
      <c r="ER86" s="483">
        <f t="shared" si="97"/>
        <v>26.086366774259755</v>
      </c>
      <c r="ES86" s="483">
        <f t="shared" si="97"/>
        <v>26.856770398927463</v>
      </c>
      <c r="ET86" s="483">
        <f t="shared" si="97"/>
        <v>26.94056711498882</v>
      </c>
      <c r="EU86" s="483">
        <f t="shared" si="97"/>
        <v>22.829032197314483</v>
      </c>
      <c r="EV86" s="483">
        <f t="shared" si="97"/>
        <v>22.930006911406505</v>
      </c>
      <c r="EW86" s="483">
        <f t="shared" si="97"/>
        <v>22.033997905434234</v>
      </c>
      <c r="EX86" s="483">
        <f t="shared" si="97"/>
        <v>29.896072948250566</v>
      </c>
      <c r="EY86" s="483">
        <f t="shared" si="97"/>
        <v>39.725653079590437</v>
      </c>
      <c r="EZ86" s="483">
        <f t="shared" si="97"/>
        <v>36.399400583148754</v>
      </c>
      <c r="FA86" s="483">
        <f t="shared" si="97"/>
        <v>25.891661026067016</v>
      </c>
      <c r="FB86" s="483">
        <f t="shared" si="97"/>
        <v>23.799150256012613</v>
      </c>
      <c r="FC86" s="483">
        <f t="shared" si="97"/>
        <v>19.700970548862117</v>
      </c>
      <c r="FD86" s="483">
        <f t="shared" si="97"/>
        <v>27.242193918185865</v>
      </c>
      <c r="FE86" s="483">
        <f t="shared" si="97"/>
        <v>24.508737263418386</v>
      </c>
      <c r="FF86" s="483">
        <f t="shared" si="97"/>
        <v>24.727471438175673</v>
      </c>
      <c r="FG86" s="483">
        <f t="shared" si="97"/>
        <v>22.323096701557937</v>
      </c>
      <c r="FH86" s="483">
        <f t="shared" si="97"/>
        <v>19.279716692940706</v>
      </c>
      <c r="FI86" s="483">
        <f t="shared" si="97"/>
        <v>18.679262400157775</v>
      </c>
      <c r="FJ86" s="483">
        <f t="shared" si="97"/>
        <v>29.937465743622067</v>
      </c>
      <c r="FK86" s="483">
        <f t="shared" si="97"/>
        <v>38.855706087299922</v>
      </c>
      <c r="FL86" s="483">
        <f t="shared" si="97"/>
        <v>36.233557115054225</v>
      </c>
      <c r="FM86" s="483">
        <f t="shared" si="97"/>
        <v>24.14559932714743</v>
      </c>
      <c r="FN86" s="483">
        <f t="shared" si="97"/>
        <v>20.226009872586772</v>
      </c>
      <c r="FO86" s="483">
        <f t="shared" si="97"/>
        <v>18.06329410119487</v>
      </c>
      <c r="FP86" s="483">
        <f t="shared" si="97"/>
        <v>24.844588490235836</v>
      </c>
      <c r="FQ86" s="483">
        <f t="shared" si="97"/>
        <v>22.336533503103613</v>
      </c>
      <c r="FR86" s="483">
        <f t="shared" si="97"/>
        <v>25.180720093290098</v>
      </c>
      <c r="FS86" s="483">
        <f t="shared" si="97"/>
        <v>21.744785061725199</v>
      </c>
      <c r="FT86" s="483">
        <f t="shared" si="97"/>
        <v>21.168711490283702</v>
      </c>
      <c r="FU86" s="483">
        <f t="shared" si="97"/>
        <v>18.494953687234016</v>
      </c>
      <c r="FV86" s="483">
        <f t="shared" si="97"/>
        <v>29.999332875106134</v>
      </c>
      <c r="FW86" s="483">
        <f t="shared" si="97"/>
        <v>34.22753318019398</v>
      </c>
      <c r="FX86" s="483">
        <f t="shared" si="97"/>
        <v>36.782384553499597</v>
      </c>
      <c r="FY86" s="483">
        <f t="shared" ref="FY86:GB86" si="98">+IF(ISERROR(FY55/FY70),0,FY55/FY70)</f>
        <v>22.574286374824901</v>
      </c>
      <c r="FZ86" s="483">
        <f t="shared" si="98"/>
        <v>18.723893770336314</v>
      </c>
      <c r="GA86" s="483">
        <f t="shared" si="98"/>
        <v>20.230151588702469</v>
      </c>
      <c r="GB86" s="483">
        <f t="shared" si="98"/>
        <v>25.820014043611106</v>
      </c>
    </row>
    <row r="87" spans="1:184">
      <c r="B87" s="486"/>
      <c r="C87" s="475" t="s">
        <v>8</v>
      </c>
      <c r="D87" s="478" t="s">
        <v>177</v>
      </c>
      <c r="E87" s="483">
        <f t="shared" ref="E87:AZ87" si="99">+IF(ISERROR(E56/E71),0,E56/E71)</f>
        <v>4.6817482731634286</v>
      </c>
      <c r="F87" s="483">
        <f t="shared" si="99"/>
        <v>3.425916407158669</v>
      </c>
      <c r="G87" s="483">
        <f t="shared" si="99"/>
        <v>1.5886342030210203</v>
      </c>
      <c r="H87" s="483">
        <f t="shared" si="99"/>
        <v>1.4559491325945115</v>
      </c>
      <c r="I87" s="483">
        <f t="shared" si="99"/>
        <v>0.64873377982419422</v>
      </c>
      <c r="J87" s="483">
        <f t="shared" si="99"/>
        <v>2.0110318319460494</v>
      </c>
      <c r="K87" s="483">
        <f t="shared" si="99"/>
        <v>8.395808183823835</v>
      </c>
      <c r="L87" s="483">
        <f t="shared" si="99"/>
        <v>5.1309028814182884</v>
      </c>
      <c r="M87" s="483">
        <f t="shared" si="99"/>
        <v>0.99420153567157366</v>
      </c>
      <c r="N87" s="483">
        <f t="shared" si="99"/>
        <v>0.56096174447938629</v>
      </c>
      <c r="O87" s="483">
        <f t="shared" si="99"/>
        <v>0.38347425556300413</v>
      </c>
      <c r="P87" s="483">
        <f t="shared" si="99"/>
        <v>2.613590923241897</v>
      </c>
      <c r="Q87" s="483">
        <f t="shared" si="99"/>
        <v>5.8672777121815525</v>
      </c>
      <c r="R87" s="483">
        <f t="shared" si="99"/>
        <v>5.2238557239782057</v>
      </c>
      <c r="S87" s="483">
        <f t="shared" si="99"/>
        <v>2.1345743079045567</v>
      </c>
      <c r="T87" s="483">
        <f t="shared" si="99"/>
        <v>2.4449368769333457</v>
      </c>
      <c r="U87" s="483">
        <f t="shared" si="99"/>
        <v>1.2035446802006475</v>
      </c>
      <c r="V87" s="483">
        <f t="shared" si="99"/>
        <v>3.0698219001047899</v>
      </c>
      <c r="W87" s="483">
        <f t="shared" si="99"/>
        <v>7.0456304507069474</v>
      </c>
      <c r="X87" s="483">
        <f t="shared" si="99"/>
        <v>6.8432206613685249</v>
      </c>
      <c r="Y87" s="483">
        <f t="shared" si="99"/>
        <v>0.9174902170864262</v>
      </c>
      <c r="Z87" s="483">
        <f t="shared" si="99"/>
        <v>0.33904076016553675</v>
      </c>
      <c r="AA87" s="483">
        <f t="shared" si="99"/>
        <v>0.23745391455215789</v>
      </c>
      <c r="AB87" s="483">
        <f t="shared" si="99"/>
        <v>2.397797691161518</v>
      </c>
      <c r="AC87" s="483">
        <f t="shared" si="99"/>
        <v>3.5987519857924788</v>
      </c>
      <c r="AD87" s="483">
        <f t="shared" si="99"/>
        <v>4.243527829568726</v>
      </c>
      <c r="AE87" s="483">
        <f t="shared" si="99"/>
        <v>1.5171081756008968</v>
      </c>
      <c r="AF87" s="483">
        <f t="shared" si="99"/>
        <v>0.88995246752677803</v>
      </c>
      <c r="AG87" s="483">
        <f t="shared" si="99"/>
        <v>-0.72999493589131981</v>
      </c>
      <c r="AH87" s="483">
        <f t="shared" si="99"/>
        <v>2.7606030582888064</v>
      </c>
      <c r="AI87" s="483">
        <f t="shared" si="99"/>
        <v>6.5474797120464281</v>
      </c>
      <c r="AJ87" s="483">
        <f t="shared" si="99"/>
        <v>5.3252102008199573</v>
      </c>
      <c r="AK87" s="483">
        <f t="shared" si="99"/>
        <v>-0.47207387379335003</v>
      </c>
      <c r="AL87" s="483">
        <f t="shared" si="99"/>
        <v>-0.69677682723368006</v>
      </c>
      <c r="AM87" s="483">
        <f t="shared" si="99"/>
        <v>-0.43492570480202081</v>
      </c>
      <c r="AN87" s="483">
        <f t="shared" si="99"/>
        <v>0.36210397176146475</v>
      </c>
      <c r="AO87" s="483">
        <f t="shared" si="99"/>
        <v>3.0171560552638774</v>
      </c>
      <c r="AP87" s="483">
        <f t="shared" si="99"/>
        <v>3.6567285717376539</v>
      </c>
      <c r="AQ87" s="483">
        <f t="shared" si="99"/>
        <v>0.92547973956994778</v>
      </c>
      <c r="AR87" s="483">
        <f t="shared" si="99"/>
        <v>-0.34483144892685913</v>
      </c>
      <c r="AS87" s="483">
        <f t="shared" si="99"/>
        <v>-0.83882552502892183</v>
      </c>
      <c r="AT87" s="483">
        <f t="shared" si="99"/>
        <v>2.679096433480431</v>
      </c>
      <c r="AU87" s="483">
        <f t="shared" si="99"/>
        <v>5.1914291489791795</v>
      </c>
      <c r="AV87" s="483">
        <f t="shared" si="99"/>
        <v>6.0709550903165219</v>
      </c>
      <c r="AW87" s="483">
        <f t="shared" si="99"/>
        <v>-0.72344883755367984</v>
      </c>
      <c r="AX87" s="483">
        <f t="shared" si="99"/>
        <v>-1.7064117546459925</v>
      </c>
      <c r="AY87" s="250">
        <f t="shared" si="99"/>
        <v>-0.84426373755297779</v>
      </c>
      <c r="AZ87" s="250">
        <f t="shared" si="99"/>
        <v>-0.3728834346976026</v>
      </c>
      <c r="BA87" s="483">
        <f t="shared" ref="BA87:DL87" si="100">+IF(ISERROR(BA56/BA71),0,BA56/BA71)</f>
        <v>3.4078881311969207</v>
      </c>
      <c r="BB87" s="483">
        <f t="shared" si="100"/>
        <v>3.9681152159860758</v>
      </c>
      <c r="BC87" s="483">
        <f t="shared" si="100"/>
        <v>0.5099181493044963</v>
      </c>
      <c r="BD87" s="483">
        <f t="shared" si="100"/>
        <v>-1.5473287731815903</v>
      </c>
      <c r="BE87" s="483">
        <f t="shared" si="100"/>
        <v>-1.6321612362106221</v>
      </c>
      <c r="BF87" s="483">
        <f t="shared" si="100"/>
        <v>2.1862231668748313</v>
      </c>
      <c r="BG87" s="483">
        <f t="shared" si="100"/>
        <v>4.918729869766139</v>
      </c>
      <c r="BH87" s="483">
        <f t="shared" si="100"/>
        <v>6.0006708531592343</v>
      </c>
      <c r="BI87" s="483">
        <f t="shared" si="100"/>
        <v>-1.8147039925886079</v>
      </c>
      <c r="BJ87" s="483">
        <f t="shared" si="100"/>
        <v>-1.9889484379695752</v>
      </c>
      <c r="BK87" s="483">
        <f t="shared" si="100"/>
        <v>-1.3397879087175755</v>
      </c>
      <c r="BL87" s="483">
        <f t="shared" si="100"/>
        <v>-0.18440257485896139</v>
      </c>
      <c r="BM87" s="483">
        <f t="shared" si="100"/>
        <v>4.4001005338695141</v>
      </c>
      <c r="BN87" s="483">
        <f t="shared" si="100"/>
        <v>4.7169649145393002</v>
      </c>
      <c r="BO87" s="483">
        <f t="shared" si="100"/>
        <v>1.3813593160638018</v>
      </c>
      <c r="BP87" s="483">
        <f t="shared" si="100"/>
        <v>0.42079571402417204</v>
      </c>
      <c r="BQ87" s="483">
        <f t="shared" si="100"/>
        <v>-0.29168825531080644</v>
      </c>
      <c r="BR87" s="483">
        <f t="shared" si="100"/>
        <v>4.1338123858685494</v>
      </c>
      <c r="BS87" s="483">
        <f t="shared" si="100"/>
        <v>8.5972284812978828</v>
      </c>
      <c r="BT87" s="483">
        <f t="shared" si="100"/>
        <v>8.9508094433932186</v>
      </c>
      <c r="BU87" s="483">
        <f t="shared" si="100"/>
        <v>0.85931932223111052</v>
      </c>
      <c r="BV87" s="483">
        <f t="shared" si="100"/>
        <v>0.29128206189549788</v>
      </c>
      <c r="BW87" s="483">
        <f t="shared" si="100"/>
        <v>1.2769065255731922</v>
      </c>
      <c r="BX87" s="483">
        <f t="shared" si="100"/>
        <v>3.2490219691248408</v>
      </c>
      <c r="BY87" s="483">
        <f t="shared" si="100"/>
        <v>6.9648886198865805</v>
      </c>
      <c r="BZ87" s="483">
        <f t="shared" si="100"/>
        <v>8.2954512219642833</v>
      </c>
      <c r="CA87" s="483">
        <f t="shared" si="100"/>
        <v>0</v>
      </c>
      <c r="CB87" s="483">
        <f t="shared" si="100"/>
        <v>4.9264929372430455</v>
      </c>
      <c r="CC87" s="483">
        <f t="shared" si="100"/>
        <v>5.4828307841382422</v>
      </c>
      <c r="CD87" s="483">
        <f t="shared" si="100"/>
        <v>10.836980849664974</v>
      </c>
      <c r="CE87" s="483">
        <f t="shared" si="100"/>
        <v>19.264440918448969</v>
      </c>
      <c r="CF87" s="483">
        <f t="shared" si="100"/>
        <v>19.759756804837838</v>
      </c>
      <c r="CG87" s="483">
        <f t="shared" si="100"/>
        <v>10.496808870243193</v>
      </c>
      <c r="CH87" s="483">
        <f t="shared" si="100"/>
        <v>10.335154863022288</v>
      </c>
      <c r="CI87" s="483">
        <f t="shared" si="100"/>
        <v>11.194900662251655</v>
      </c>
      <c r="CJ87" s="483">
        <f t="shared" si="100"/>
        <v>14.626354170654214</v>
      </c>
      <c r="CK87" s="483">
        <f t="shared" si="100"/>
        <v>17.141503594123073</v>
      </c>
      <c r="CL87" s="483">
        <f t="shared" si="100"/>
        <v>17.865648720986353</v>
      </c>
      <c r="CM87" s="483">
        <f t="shared" si="100"/>
        <v>15.556634878766358</v>
      </c>
      <c r="CN87" s="483">
        <f t="shared" si="100"/>
        <v>15.453189632017191</v>
      </c>
      <c r="CO87" s="483">
        <f t="shared" si="100"/>
        <v>14.929778762228727</v>
      </c>
      <c r="CP87" s="483">
        <f t="shared" si="100"/>
        <v>23.394825570755842</v>
      </c>
      <c r="CQ87" s="483">
        <f t="shared" si="100"/>
        <v>33.488182669637958</v>
      </c>
      <c r="CR87" s="483">
        <f t="shared" si="100"/>
        <v>31.356342464692364</v>
      </c>
      <c r="CS87" s="483">
        <f t="shared" si="100"/>
        <v>21.676050440033229</v>
      </c>
      <c r="CT87" s="483">
        <f t="shared" si="100"/>
        <v>19.630338781323776</v>
      </c>
      <c r="CU87" s="483">
        <f t="shared" si="100"/>
        <v>19.62589169110035</v>
      </c>
      <c r="CV87" s="483">
        <f t="shared" si="100"/>
        <v>24.82027784671974</v>
      </c>
      <c r="CW87" s="483">
        <f t="shared" si="100"/>
        <v>26.589087976837508</v>
      </c>
      <c r="CX87" s="483">
        <f t="shared" si="100"/>
        <v>29.953766637981232</v>
      </c>
      <c r="CY87" s="483">
        <f t="shared" si="100"/>
        <v>22.132170564772462</v>
      </c>
      <c r="CZ87" s="483">
        <f t="shared" si="100"/>
        <v>24.796589401283544</v>
      </c>
      <c r="DA87" s="483">
        <f t="shared" si="100"/>
        <v>21.934830048935325</v>
      </c>
      <c r="DB87" s="483">
        <f t="shared" si="100"/>
        <v>31.947037012067685</v>
      </c>
      <c r="DC87" s="483">
        <f t="shared" si="100"/>
        <v>40.04315030288879</v>
      </c>
      <c r="DD87" s="483">
        <f t="shared" si="100"/>
        <v>39.602343990953017</v>
      </c>
      <c r="DE87" s="483">
        <f t="shared" si="100"/>
        <v>25.944790131543037</v>
      </c>
      <c r="DF87" s="483">
        <f t="shared" si="100"/>
        <v>21.62829037609897</v>
      </c>
      <c r="DG87" s="483">
        <f t="shared" si="100"/>
        <v>23.321025625919773</v>
      </c>
      <c r="DH87" s="483">
        <f t="shared" si="100"/>
        <v>27.969401171105879</v>
      </c>
      <c r="DI87" s="483">
        <f t="shared" si="100"/>
        <v>26.960525896312731</v>
      </c>
      <c r="DJ87" s="483">
        <f t="shared" si="100"/>
        <v>27.700386965807446</v>
      </c>
      <c r="DK87" s="483">
        <f t="shared" si="100"/>
        <v>24.183599094663887</v>
      </c>
      <c r="DL87" s="483">
        <f t="shared" si="100"/>
        <v>22.689497220372157</v>
      </c>
      <c r="DM87" s="483">
        <f t="shared" ref="DM87:FX87" si="101">+IF(ISERROR(DM56/DM71),0,DM56/DM71)</f>
        <v>21.920377205945698</v>
      </c>
      <c r="DN87" s="483">
        <f t="shared" si="101"/>
        <v>33.077262723055568</v>
      </c>
      <c r="DO87" s="483">
        <f t="shared" si="101"/>
        <v>38.848737645245279</v>
      </c>
      <c r="DP87" s="483">
        <f t="shared" si="101"/>
        <v>39.822874975870278</v>
      </c>
      <c r="DQ87" s="483">
        <f t="shared" si="101"/>
        <v>25.398526038160913</v>
      </c>
      <c r="DR87" s="483">
        <f t="shared" si="101"/>
        <v>21.882728641349331</v>
      </c>
      <c r="DS87" s="483">
        <f t="shared" si="101"/>
        <v>23.775198824914977</v>
      </c>
      <c r="DT87" s="483">
        <f t="shared" si="101"/>
        <v>26.50230948367922</v>
      </c>
      <c r="DU87" s="483">
        <f t="shared" si="101"/>
        <v>26.890345611525493</v>
      </c>
      <c r="DV87" s="483">
        <f t="shared" si="101"/>
        <v>27.13796460239417</v>
      </c>
      <c r="DW87" s="483">
        <f t="shared" si="101"/>
        <v>24.384660641414015</v>
      </c>
      <c r="DX87" s="483">
        <f t="shared" si="101"/>
        <v>20.047609340960339</v>
      </c>
      <c r="DY87" s="483">
        <f t="shared" si="101"/>
        <v>22.600227389081336</v>
      </c>
      <c r="DZ87" s="483">
        <f t="shared" si="101"/>
        <v>32.986051098039482</v>
      </c>
      <c r="EA87" s="483">
        <f t="shared" si="101"/>
        <v>36.11543999377367</v>
      </c>
      <c r="EB87" s="483">
        <f t="shared" si="101"/>
        <v>37.332986776698398</v>
      </c>
      <c r="EC87" s="483">
        <f t="shared" si="101"/>
        <v>23.808497380944228</v>
      </c>
      <c r="ED87" s="483">
        <f t="shared" si="101"/>
        <v>22.084692291480057</v>
      </c>
      <c r="EE87" s="483">
        <f t="shared" si="101"/>
        <v>22.3879144770187</v>
      </c>
      <c r="EF87" s="483">
        <f t="shared" si="101"/>
        <v>24.857894940829933</v>
      </c>
      <c r="EG87" s="483">
        <f t="shared" si="101"/>
        <v>26.171007088575259</v>
      </c>
      <c r="EH87" s="483">
        <f t="shared" si="101"/>
        <v>27.948581143466512</v>
      </c>
      <c r="EI87" s="483">
        <f t="shared" si="101"/>
        <v>22.649108967229651</v>
      </c>
      <c r="EJ87" s="483">
        <f t="shared" si="101"/>
        <v>22.508491892310765</v>
      </c>
      <c r="EK87" s="483">
        <f t="shared" si="101"/>
        <v>22.416555176155008</v>
      </c>
      <c r="EL87" s="483">
        <f t="shared" si="101"/>
        <v>28.356751849728344</v>
      </c>
      <c r="EM87" s="483">
        <f t="shared" si="101"/>
        <v>38.303335894274035</v>
      </c>
      <c r="EN87" s="483">
        <f t="shared" si="101"/>
        <v>39.868765894663277</v>
      </c>
      <c r="EO87" s="483">
        <f t="shared" si="101"/>
        <v>25.036205744749807</v>
      </c>
      <c r="EP87" s="483">
        <f t="shared" si="101"/>
        <v>22.502128193114554</v>
      </c>
      <c r="EQ87" s="483">
        <f t="shared" si="101"/>
        <v>21.955174023203092</v>
      </c>
      <c r="ER87" s="483">
        <f t="shared" si="101"/>
        <v>26.094346294296148</v>
      </c>
      <c r="ES87" s="483">
        <f t="shared" si="101"/>
        <v>25.616851492527722</v>
      </c>
      <c r="ET87" s="483">
        <f t="shared" si="101"/>
        <v>26.271961543370061</v>
      </c>
      <c r="EU87" s="483">
        <f t="shared" si="101"/>
        <v>23.046934082058126</v>
      </c>
      <c r="EV87" s="483">
        <f t="shared" si="101"/>
        <v>20.393777617162474</v>
      </c>
      <c r="EW87" s="483">
        <f t="shared" si="101"/>
        <v>20.331235448439671</v>
      </c>
      <c r="EX87" s="483">
        <f t="shared" si="101"/>
        <v>29.022945005217242</v>
      </c>
      <c r="EY87" s="483">
        <f t="shared" si="101"/>
        <v>39.207433552107936</v>
      </c>
      <c r="EZ87" s="483">
        <f t="shared" si="101"/>
        <v>36.227337688186431</v>
      </c>
      <c r="FA87" s="483">
        <f t="shared" si="101"/>
        <v>25.509056808228785</v>
      </c>
      <c r="FB87" s="483">
        <f t="shared" si="101"/>
        <v>23.144415386873391</v>
      </c>
      <c r="FC87" s="483">
        <f t="shared" si="101"/>
        <v>19.602548225126874</v>
      </c>
      <c r="FD87" s="483">
        <f t="shared" si="101"/>
        <v>26.145805177253354</v>
      </c>
      <c r="FE87" s="483">
        <f t="shared" si="101"/>
        <v>23.262843331713277</v>
      </c>
      <c r="FF87" s="483">
        <f t="shared" si="101"/>
        <v>23.66935478017232</v>
      </c>
      <c r="FG87" s="483">
        <f t="shared" si="101"/>
        <v>20.664884777864536</v>
      </c>
      <c r="FH87" s="483">
        <f t="shared" si="101"/>
        <v>19.663742363023754</v>
      </c>
      <c r="FI87" s="483">
        <f t="shared" si="101"/>
        <v>17.884050385093843</v>
      </c>
      <c r="FJ87" s="483">
        <f t="shared" si="101"/>
        <v>28.465327300006575</v>
      </c>
      <c r="FK87" s="483">
        <f t="shared" si="101"/>
        <v>37.58469294406455</v>
      </c>
      <c r="FL87" s="483">
        <f t="shared" si="101"/>
        <v>33.99623724406036</v>
      </c>
      <c r="FM87" s="483">
        <f t="shared" si="101"/>
        <v>24.158922737553404</v>
      </c>
      <c r="FN87" s="483">
        <f t="shared" si="101"/>
        <v>20.062752791625794</v>
      </c>
      <c r="FO87" s="483">
        <f t="shared" si="101"/>
        <v>18.029356751534916</v>
      </c>
      <c r="FP87" s="483">
        <f t="shared" si="101"/>
        <v>24.819646948381465</v>
      </c>
      <c r="FQ87" s="483">
        <f t="shared" si="101"/>
        <v>22.427324390405076</v>
      </c>
      <c r="FR87" s="483">
        <f t="shared" si="101"/>
        <v>24.249551990908692</v>
      </c>
      <c r="FS87" s="483">
        <f t="shared" si="101"/>
        <v>22.150691643231561</v>
      </c>
      <c r="FT87" s="483">
        <f t="shared" si="101"/>
        <v>19.723941470798461</v>
      </c>
      <c r="FU87" s="483">
        <f t="shared" si="101"/>
        <v>17.214070902551807</v>
      </c>
      <c r="FV87" s="483">
        <f t="shared" si="101"/>
        <v>29.262152339255142</v>
      </c>
      <c r="FW87" s="483">
        <f t="shared" si="101"/>
        <v>35.289848478854296</v>
      </c>
      <c r="FX87" s="483">
        <f t="shared" si="101"/>
        <v>34.209768097921639</v>
      </c>
      <c r="FY87" s="483">
        <f t="shared" ref="FY87:GB87" si="102">+IF(ISERROR(FY56/FY71),0,FY56/FY71)</f>
        <v>22.060282345066888</v>
      </c>
      <c r="FZ87" s="483">
        <f t="shared" si="102"/>
        <v>0</v>
      </c>
      <c r="GA87" s="483">
        <f t="shared" si="102"/>
        <v>15.931360965640566</v>
      </c>
      <c r="GB87" s="483">
        <f t="shared" si="102"/>
        <v>24.716275295164795</v>
      </c>
    </row>
    <row r="88" spans="1:184">
      <c r="B88" s="486"/>
      <c r="C88" s="475" t="s">
        <v>9</v>
      </c>
      <c r="D88" s="478" t="s">
        <v>177</v>
      </c>
      <c r="E88" s="483">
        <f t="shared" ref="E88:AZ88" si="103">+IF(ISERROR(E57/E72),0,E57/E72)</f>
        <v>0</v>
      </c>
      <c r="F88" s="483">
        <f t="shared" si="103"/>
        <v>0</v>
      </c>
      <c r="G88" s="483">
        <f t="shared" si="103"/>
        <v>0</v>
      </c>
      <c r="H88" s="483">
        <f t="shared" si="103"/>
        <v>0</v>
      </c>
      <c r="I88" s="483">
        <f t="shared" si="103"/>
        <v>0</v>
      </c>
      <c r="J88" s="483">
        <f t="shared" si="103"/>
        <v>0</v>
      </c>
      <c r="K88" s="483">
        <f t="shared" si="103"/>
        <v>5.0536038371791552</v>
      </c>
      <c r="L88" s="483">
        <f t="shared" si="103"/>
        <v>0</v>
      </c>
      <c r="M88" s="483">
        <f t="shared" si="103"/>
        <v>0</v>
      </c>
      <c r="N88" s="483">
        <f t="shared" si="103"/>
        <v>0</v>
      </c>
      <c r="O88" s="483">
        <f t="shared" si="103"/>
        <v>0</v>
      </c>
      <c r="P88" s="483">
        <f t="shared" si="103"/>
        <v>0</v>
      </c>
      <c r="Q88" s="483">
        <f t="shared" si="103"/>
        <v>0</v>
      </c>
      <c r="R88" s="483">
        <f t="shared" si="103"/>
        <v>0</v>
      </c>
      <c r="S88" s="483">
        <f t="shared" si="103"/>
        <v>0</v>
      </c>
      <c r="T88" s="483">
        <f t="shared" si="103"/>
        <v>0</v>
      </c>
      <c r="U88" s="483">
        <f t="shared" si="103"/>
        <v>0</v>
      </c>
      <c r="V88" s="483">
        <f t="shared" si="103"/>
        <v>0</v>
      </c>
      <c r="W88" s="483">
        <f t="shared" si="103"/>
        <v>0</v>
      </c>
      <c r="X88" s="483">
        <f t="shared" si="103"/>
        <v>0</v>
      </c>
      <c r="Y88" s="483">
        <f t="shared" si="103"/>
        <v>0</v>
      </c>
      <c r="Z88" s="483">
        <f t="shared" si="103"/>
        <v>0</v>
      </c>
      <c r="AA88" s="483">
        <f t="shared" si="103"/>
        <v>0</v>
      </c>
      <c r="AB88" s="483">
        <f t="shared" si="103"/>
        <v>0</v>
      </c>
      <c r="AC88" s="483">
        <f t="shared" si="103"/>
        <v>0</v>
      </c>
      <c r="AD88" s="483">
        <f t="shared" si="103"/>
        <v>0</v>
      </c>
      <c r="AE88" s="483">
        <f t="shared" si="103"/>
        <v>0</v>
      </c>
      <c r="AF88" s="483">
        <f t="shared" si="103"/>
        <v>0</v>
      </c>
      <c r="AG88" s="483">
        <f t="shared" si="103"/>
        <v>0</v>
      </c>
      <c r="AH88" s="483">
        <f t="shared" si="103"/>
        <v>0</v>
      </c>
      <c r="AI88" s="483">
        <f t="shared" si="103"/>
        <v>0</v>
      </c>
      <c r="AJ88" s="483">
        <f t="shared" si="103"/>
        <v>0</v>
      </c>
      <c r="AK88" s="483">
        <f t="shared" si="103"/>
        <v>0</v>
      </c>
      <c r="AL88" s="483">
        <f t="shared" si="103"/>
        <v>0</v>
      </c>
      <c r="AM88" s="483">
        <f t="shared" si="103"/>
        <v>0</v>
      </c>
      <c r="AN88" s="483">
        <f t="shared" si="103"/>
        <v>0</v>
      </c>
      <c r="AO88" s="483">
        <f t="shared" si="103"/>
        <v>0</v>
      </c>
      <c r="AP88" s="483">
        <f t="shared" si="103"/>
        <v>0</v>
      </c>
      <c r="AQ88" s="483">
        <f t="shared" si="103"/>
        <v>0</v>
      </c>
      <c r="AR88" s="483">
        <f t="shared" si="103"/>
        <v>0</v>
      </c>
      <c r="AS88" s="483">
        <f t="shared" si="103"/>
        <v>0</v>
      </c>
      <c r="AT88" s="483">
        <f t="shared" si="103"/>
        <v>0</v>
      </c>
      <c r="AU88" s="483">
        <f t="shared" si="103"/>
        <v>0</v>
      </c>
      <c r="AV88" s="483">
        <f t="shared" si="103"/>
        <v>0</v>
      </c>
      <c r="AW88" s="483">
        <f t="shared" si="103"/>
        <v>0</v>
      </c>
      <c r="AX88" s="483">
        <f t="shared" si="103"/>
        <v>0</v>
      </c>
      <c r="AY88" s="250">
        <f t="shared" si="103"/>
        <v>0</v>
      </c>
      <c r="AZ88" s="250">
        <f t="shared" si="103"/>
        <v>0</v>
      </c>
      <c r="BA88" s="483">
        <f t="shared" ref="BA88:DL88" si="104">+IF(ISERROR(BA57/BA72),0,BA57/BA72)</f>
        <v>0</v>
      </c>
      <c r="BB88" s="483">
        <f t="shared" si="104"/>
        <v>0</v>
      </c>
      <c r="BC88" s="483">
        <f t="shared" si="104"/>
        <v>0</v>
      </c>
      <c r="BD88" s="483">
        <f t="shared" si="104"/>
        <v>0</v>
      </c>
      <c r="BE88" s="483">
        <f t="shared" si="104"/>
        <v>0</v>
      </c>
      <c r="BF88" s="483">
        <f t="shared" si="104"/>
        <v>0</v>
      </c>
      <c r="BG88" s="483">
        <f t="shared" si="104"/>
        <v>0</v>
      </c>
      <c r="BH88" s="483">
        <f t="shared" si="104"/>
        <v>0</v>
      </c>
      <c r="BI88" s="483">
        <f t="shared" si="104"/>
        <v>0</v>
      </c>
      <c r="BJ88" s="483">
        <f t="shared" si="104"/>
        <v>0</v>
      </c>
      <c r="BK88" s="483">
        <f t="shared" si="104"/>
        <v>0</v>
      </c>
      <c r="BL88" s="483">
        <f t="shared" si="104"/>
        <v>0</v>
      </c>
      <c r="BM88" s="483">
        <f t="shared" si="104"/>
        <v>0</v>
      </c>
      <c r="BN88" s="483">
        <f t="shared" si="104"/>
        <v>0</v>
      </c>
      <c r="BO88" s="483">
        <f t="shared" si="104"/>
        <v>0</v>
      </c>
      <c r="BP88" s="483">
        <f t="shared" si="104"/>
        <v>0</v>
      </c>
      <c r="BQ88" s="483">
        <f t="shared" si="104"/>
        <v>0</v>
      </c>
      <c r="BR88" s="483">
        <f t="shared" si="104"/>
        <v>0</v>
      </c>
      <c r="BS88" s="483">
        <f t="shared" si="104"/>
        <v>0</v>
      </c>
      <c r="BT88" s="483">
        <f t="shared" si="104"/>
        <v>0</v>
      </c>
      <c r="BU88" s="483">
        <f t="shared" si="104"/>
        <v>0</v>
      </c>
      <c r="BV88" s="483">
        <f t="shared" si="104"/>
        <v>0</v>
      </c>
      <c r="BW88" s="483">
        <f t="shared" si="104"/>
        <v>0</v>
      </c>
      <c r="BX88" s="483">
        <f t="shared" si="104"/>
        <v>0</v>
      </c>
      <c r="BY88" s="483">
        <f t="shared" si="104"/>
        <v>0</v>
      </c>
      <c r="BZ88" s="483">
        <f t="shared" si="104"/>
        <v>0</v>
      </c>
      <c r="CA88" s="483">
        <f t="shared" si="104"/>
        <v>0</v>
      </c>
      <c r="CB88" s="483">
        <f t="shared" si="104"/>
        <v>0</v>
      </c>
      <c r="CC88" s="483">
        <f t="shared" si="104"/>
        <v>0</v>
      </c>
      <c r="CD88" s="483">
        <f t="shared" si="104"/>
        <v>0</v>
      </c>
      <c r="CE88" s="483">
        <f t="shared" si="104"/>
        <v>8.593638493253378</v>
      </c>
      <c r="CF88" s="483">
        <f t="shared" si="104"/>
        <v>8.9716051623311159</v>
      </c>
      <c r="CG88" s="483">
        <f t="shared" si="104"/>
        <v>0</v>
      </c>
      <c r="CH88" s="483">
        <f t="shared" si="104"/>
        <v>0</v>
      </c>
      <c r="CI88" s="483">
        <f t="shared" si="104"/>
        <v>0</v>
      </c>
      <c r="CJ88" s="483">
        <f t="shared" si="104"/>
        <v>0</v>
      </c>
      <c r="CK88" s="483">
        <f t="shared" si="104"/>
        <v>6.6049120879120888</v>
      </c>
      <c r="CL88" s="483">
        <f t="shared" si="104"/>
        <v>2.4869223300970864</v>
      </c>
      <c r="CM88" s="483">
        <f t="shared" si="104"/>
        <v>0</v>
      </c>
      <c r="CN88" s="483">
        <f t="shared" si="104"/>
        <v>0</v>
      </c>
      <c r="CO88" s="483">
        <f t="shared" si="104"/>
        <v>0</v>
      </c>
      <c r="CP88" s="483">
        <f t="shared" si="104"/>
        <v>16.777283924843424</v>
      </c>
      <c r="CQ88" s="483">
        <f t="shared" si="104"/>
        <v>20.423839257954192</v>
      </c>
      <c r="CR88" s="483">
        <f t="shared" si="104"/>
        <v>23.292590627763033</v>
      </c>
      <c r="CS88" s="483">
        <f t="shared" si="104"/>
        <v>11.001303335919312</v>
      </c>
      <c r="CT88" s="483">
        <f t="shared" si="104"/>
        <v>5.8571727272727268</v>
      </c>
      <c r="CU88" s="483">
        <f t="shared" si="104"/>
        <v>6.009342756183746</v>
      </c>
      <c r="CV88" s="483">
        <f t="shared" si="104"/>
        <v>9.7955688965122931</v>
      </c>
      <c r="CW88" s="483">
        <f t="shared" si="104"/>
        <v>14.630394205108663</v>
      </c>
      <c r="CX88" s="483">
        <f t="shared" si="104"/>
        <v>16.973443815683115</v>
      </c>
      <c r="CY88" s="483">
        <f t="shared" si="104"/>
        <v>10.608927495291907</v>
      </c>
      <c r="CZ88" s="483">
        <f t="shared" si="104"/>
        <v>10.551785397337627</v>
      </c>
      <c r="DA88" s="483">
        <f t="shared" si="104"/>
        <v>13.239568041237119</v>
      </c>
      <c r="DB88" s="483">
        <f t="shared" si="104"/>
        <v>32.32633495145631</v>
      </c>
      <c r="DC88" s="483">
        <f t="shared" si="104"/>
        <v>45.331486395018267</v>
      </c>
      <c r="DD88" s="483">
        <f t="shared" si="104"/>
        <v>43.296559837728203</v>
      </c>
      <c r="DE88" s="483">
        <f t="shared" si="104"/>
        <v>19.458476394849786</v>
      </c>
      <c r="DF88" s="483">
        <f t="shared" si="104"/>
        <v>12.729659090909092</v>
      </c>
      <c r="DG88" s="483">
        <f t="shared" si="104"/>
        <v>16.441479651162791</v>
      </c>
      <c r="DH88" s="483">
        <f t="shared" si="104"/>
        <v>19.244141496598633</v>
      </c>
      <c r="DI88" s="483">
        <f t="shared" si="104"/>
        <v>16.210327288810262</v>
      </c>
      <c r="DJ88" s="483">
        <f t="shared" si="104"/>
        <v>15.571895861148198</v>
      </c>
      <c r="DK88" s="483">
        <f t="shared" si="104"/>
        <v>9.8762650051446155</v>
      </c>
      <c r="DL88" s="483">
        <f t="shared" si="104"/>
        <v>8.6744063360881469</v>
      </c>
      <c r="DM88" s="483">
        <f t="shared" ref="DM88:FX88" si="105">+IF(ISERROR(DM57/DM72),0,DM57/DM72)</f>
        <v>7.8829591836734698</v>
      </c>
      <c r="DN88" s="483">
        <f t="shared" si="105"/>
        <v>33.021887656033293</v>
      </c>
      <c r="DO88" s="483">
        <f t="shared" si="105"/>
        <v>39.621321001237796</v>
      </c>
      <c r="DP88" s="483">
        <f t="shared" si="105"/>
        <v>39.360696312075618</v>
      </c>
      <c r="DQ88" s="483">
        <f t="shared" si="105"/>
        <v>19.539082004993279</v>
      </c>
      <c r="DR88" s="483">
        <f t="shared" si="105"/>
        <v>10.93077471636953</v>
      </c>
      <c r="DS88" s="483">
        <f t="shared" si="105"/>
        <v>17.025569920844319</v>
      </c>
      <c r="DT88" s="483">
        <f t="shared" si="105"/>
        <v>19.082511301636796</v>
      </c>
      <c r="DU88" s="483">
        <f t="shared" si="105"/>
        <v>15.335613129102835</v>
      </c>
      <c r="DV88" s="483">
        <f t="shared" si="105"/>
        <v>14.582375577219088</v>
      </c>
      <c r="DW88" s="483">
        <f t="shared" si="105"/>
        <v>7.6180108459869906</v>
      </c>
      <c r="DX88" s="483">
        <f t="shared" si="105"/>
        <v>6.1765965439519155</v>
      </c>
      <c r="DY88" s="483">
        <f t="shared" si="105"/>
        <v>8.5043655097613886</v>
      </c>
      <c r="DZ88" s="483">
        <f t="shared" si="105"/>
        <v>34.528252501924555</v>
      </c>
      <c r="EA88" s="483">
        <f t="shared" si="105"/>
        <v>41.729739049394233</v>
      </c>
      <c r="EB88" s="483">
        <f t="shared" si="105"/>
        <v>37.466856711086685</v>
      </c>
      <c r="EC88" s="483">
        <f t="shared" si="105"/>
        <v>15.718749451513821</v>
      </c>
      <c r="ED88" s="483">
        <f t="shared" si="105"/>
        <v>7.5792235701906403</v>
      </c>
      <c r="EE88" s="483">
        <f t="shared" si="105"/>
        <v>13.923433242506812</v>
      </c>
      <c r="EF88" s="483">
        <f t="shared" si="105"/>
        <v>23.375908376963345</v>
      </c>
      <c r="EG88" s="483">
        <f t="shared" si="105"/>
        <v>10.653706252457727</v>
      </c>
      <c r="EH88" s="483">
        <f t="shared" si="105"/>
        <v>14.349080019636709</v>
      </c>
      <c r="EI88" s="483">
        <f t="shared" si="105"/>
        <v>6.9062619198982835</v>
      </c>
      <c r="EJ88" s="483">
        <f t="shared" si="105"/>
        <v>10.212980113636364</v>
      </c>
      <c r="EK88" s="483">
        <f t="shared" si="105"/>
        <v>7.2412215799614534</v>
      </c>
      <c r="EL88" s="483">
        <f t="shared" si="105"/>
        <v>27.437978906999053</v>
      </c>
      <c r="EM88" s="483">
        <f t="shared" si="105"/>
        <v>36.800855654761904</v>
      </c>
      <c r="EN88" s="483">
        <f t="shared" si="105"/>
        <v>39.095897940642047</v>
      </c>
      <c r="EO88" s="483">
        <f t="shared" si="105"/>
        <v>16.520123762376237</v>
      </c>
      <c r="EP88" s="483">
        <f t="shared" si="105"/>
        <v>22.405555555555555</v>
      </c>
      <c r="EQ88" s="483">
        <f t="shared" si="105"/>
        <v>19.927832335329349</v>
      </c>
      <c r="ER88" s="483">
        <f t="shared" si="105"/>
        <v>21.848142088266954</v>
      </c>
      <c r="ES88" s="483">
        <f t="shared" si="105"/>
        <v>11.973355097940733</v>
      </c>
      <c r="ET88" s="483">
        <f t="shared" si="105"/>
        <v>13.433348148148147</v>
      </c>
      <c r="EU88" s="483">
        <f t="shared" si="105"/>
        <v>7.7929982568274259</v>
      </c>
      <c r="EV88" s="483">
        <f t="shared" si="105"/>
        <v>11.366545454545456</v>
      </c>
      <c r="EW88" s="483">
        <f t="shared" si="105"/>
        <v>5.4964262295081978</v>
      </c>
      <c r="EX88" s="483">
        <f t="shared" si="105"/>
        <v>27.930024752475248</v>
      </c>
      <c r="EY88" s="483">
        <f t="shared" si="105"/>
        <v>39.40923296307416</v>
      </c>
      <c r="EZ88" s="483">
        <f t="shared" si="105"/>
        <v>33.823433153330058</v>
      </c>
      <c r="FA88" s="483">
        <f t="shared" si="105"/>
        <v>20.631804001721171</v>
      </c>
      <c r="FB88" s="483">
        <f t="shared" si="105"/>
        <v>24.222298701298698</v>
      </c>
      <c r="FC88" s="483">
        <f t="shared" si="105"/>
        <v>21.486080745341614</v>
      </c>
      <c r="FD88" s="483">
        <f t="shared" si="105"/>
        <v>20.409451995685018</v>
      </c>
      <c r="FE88" s="483">
        <f t="shared" si="105"/>
        <v>13.841819654427646</v>
      </c>
      <c r="FF88" s="483">
        <f t="shared" si="105"/>
        <v>13.669585746102438</v>
      </c>
      <c r="FG88" s="483">
        <f t="shared" si="105"/>
        <v>7.7876932591218306</v>
      </c>
      <c r="FH88" s="483">
        <f t="shared" si="105"/>
        <v>11.490920454545465</v>
      </c>
      <c r="FI88" s="483">
        <f t="shared" si="105"/>
        <v>7.6557486338797913</v>
      </c>
      <c r="FJ88" s="483">
        <f t="shared" si="105"/>
        <v>28.830242290748899</v>
      </c>
      <c r="FK88" s="483">
        <f t="shared" si="105"/>
        <v>37.38126514233798</v>
      </c>
      <c r="FL88" s="483">
        <f t="shared" si="105"/>
        <v>36.762669191105381</v>
      </c>
      <c r="FM88" s="483">
        <f t="shared" si="105"/>
        <v>22.404416703985671</v>
      </c>
      <c r="FN88" s="483">
        <f t="shared" si="105"/>
        <v>24.343073863636363</v>
      </c>
      <c r="FO88" s="483">
        <f t="shared" si="105"/>
        <v>21.557080924855491</v>
      </c>
      <c r="FP88" s="483">
        <f t="shared" si="105"/>
        <v>24.19160084925689</v>
      </c>
      <c r="FQ88" s="483">
        <f t="shared" si="105"/>
        <v>15.346596011395999</v>
      </c>
      <c r="FR88" s="483">
        <f t="shared" si="105"/>
        <v>15.151974813966801</v>
      </c>
      <c r="FS88" s="483">
        <f t="shared" si="105"/>
        <v>9.0143835616438359</v>
      </c>
      <c r="FT88" s="483">
        <f t="shared" si="105"/>
        <v>14.197808441558442</v>
      </c>
      <c r="FU88" s="483">
        <f t="shared" si="105"/>
        <v>7.6982943722943711</v>
      </c>
      <c r="FV88" s="483">
        <f t="shared" si="105"/>
        <v>33.598065476190477</v>
      </c>
      <c r="FW88" s="483">
        <f t="shared" si="105"/>
        <v>36.922279509283811</v>
      </c>
      <c r="FX88" s="483">
        <f t="shared" si="105"/>
        <v>38.314433180405508</v>
      </c>
      <c r="FY88" s="483">
        <f t="shared" ref="FY88:GB88" si="106">+IF(ISERROR(FY57/FY72),0,FY57/FY72)</f>
        <v>21.030334059549745</v>
      </c>
      <c r="FZ88" s="483">
        <f t="shared" si="106"/>
        <v>14.038264367816085</v>
      </c>
      <c r="GA88" s="483">
        <f t="shared" si="106"/>
        <v>13.645684210526323</v>
      </c>
      <c r="GB88" s="483">
        <f t="shared" si="106"/>
        <v>22.972646751618981</v>
      </c>
    </row>
    <row r="89" spans="1:184">
      <c r="B89" s="486" t="s">
        <v>173</v>
      </c>
      <c r="C89" s="475" t="s">
        <v>10</v>
      </c>
      <c r="D89" s="478" t="s">
        <v>177</v>
      </c>
      <c r="E89" s="483">
        <f t="shared" ref="E89:AZ89" si="107">+IF(ISERROR(E58/E73),0,E58/E73)</f>
        <v>0</v>
      </c>
      <c r="F89" s="483">
        <f t="shared" si="107"/>
        <v>0</v>
      </c>
      <c r="G89" s="483">
        <f t="shared" si="107"/>
        <v>0</v>
      </c>
      <c r="H89" s="483">
        <f t="shared" si="107"/>
        <v>0</v>
      </c>
      <c r="I89" s="483">
        <f t="shared" si="107"/>
        <v>0</v>
      </c>
      <c r="J89" s="483">
        <f t="shared" si="107"/>
        <v>0</v>
      </c>
      <c r="K89" s="483">
        <f t="shared" si="107"/>
        <v>-6.3834474344201184E-2</v>
      </c>
      <c r="L89" s="483">
        <f t="shared" si="107"/>
        <v>0</v>
      </c>
      <c r="M89" s="483">
        <f t="shared" si="107"/>
        <v>0</v>
      </c>
      <c r="N89" s="483">
        <f t="shared" si="107"/>
        <v>0</v>
      </c>
      <c r="O89" s="483">
        <f t="shared" si="107"/>
        <v>0</v>
      </c>
      <c r="P89" s="483">
        <f t="shared" si="107"/>
        <v>0</v>
      </c>
      <c r="Q89" s="483">
        <f t="shared" si="107"/>
        <v>0</v>
      </c>
      <c r="R89" s="483">
        <f t="shared" si="107"/>
        <v>0</v>
      </c>
      <c r="S89" s="483">
        <f t="shared" si="107"/>
        <v>0</v>
      </c>
      <c r="T89" s="483">
        <f t="shared" si="107"/>
        <v>0</v>
      </c>
      <c r="U89" s="483">
        <f t="shared" si="107"/>
        <v>0</v>
      </c>
      <c r="V89" s="483">
        <f t="shared" si="107"/>
        <v>0</v>
      </c>
      <c r="W89" s="483">
        <f t="shared" si="107"/>
        <v>0</v>
      </c>
      <c r="X89" s="483">
        <f t="shared" si="107"/>
        <v>0</v>
      </c>
      <c r="Y89" s="483">
        <f t="shared" si="107"/>
        <v>0</v>
      </c>
      <c r="Z89" s="483">
        <f t="shared" si="107"/>
        <v>0</v>
      </c>
      <c r="AA89" s="483">
        <f t="shared" si="107"/>
        <v>0</v>
      </c>
      <c r="AB89" s="483">
        <f t="shared" si="107"/>
        <v>0</v>
      </c>
      <c r="AC89" s="483">
        <f t="shared" si="107"/>
        <v>0</v>
      </c>
      <c r="AD89" s="483">
        <f t="shared" si="107"/>
        <v>0</v>
      </c>
      <c r="AE89" s="483">
        <f t="shared" si="107"/>
        <v>0</v>
      </c>
      <c r="AF89" s="483">
        <f t="shared" si="107"/>
        <v>0</v>
      </c>
      <c r="AG89" s="483">
        <f t="shared" si="107"/>
        <v>0</v>
      </c>
      <c r="AH89" s="483">
        <f t="shared" si="107"/>
        <v>0</v>
      </c>
      <c r="AI89" s="483">
        <f t="shared" si="107"/>
        <v>0</v>
      </c>
      <c r="AJ89" s="483">
        <f t="shared" si="107"/>
        <v>0</v>
      </c>
      <c r="AK89" s="483">
        <f t="shared" si="107"/>
        <v>0</v>
      </c>
      <c r="AL89" s="483">
        <f t="shared" si="107"/>
        <v>0</v>
      </c>
      <c r="AM89" s="483">
        <f t="shared" si="107"/>
        <v>0</v>
      </c>
      <c r="AN89" s="483">
        <f t="shared" si="107"/>
        <v>0</v>
      </c>
      <c r="AO89" s="483">
        <f t="shared" si="107"/>
        <v>0</v>
      </c>
      <c r="AP89" s="483">
        <f t="shared" si="107"/>
        <v>0</v>
      </c>
      <c r="AQ89" s="483">
        <f t="shared" si="107"/>
        <v>0</v>
      </c>
      <c r="AR89" s="483">
        <f t="shared" si="107"/>
        <v>0</v>
      </c>
      <c r="AS89" s="483">
        <f t="shared" si="107"/>
        <v>0</v>
      </c>
      <c r="AT89" s="483">
        <f t="shared" si="107"/>
        <v>0</v>
      </c>
      <c r="AU89" s="483">
        <f t="shared" si="107"/>
        <v>0</v>
      </c>
      <c r="AV89" s="483">
        <f t="shared" si="107"/>
        <v>0</v>
      </c>
      <c r="AW89" s="483">
        <f t="shared" si="107"/>
        <v>0</v>
      </c>
      <c r="AX89" s="483">
        <f t="shared" si="107"/>
        <v>0</v>
      </c>
      <c r="AY89" s="250">
        <f t="shared" si="107"/>
        <v>0</v>
      </c>
      <c r="AZ89" s="250">
        <f t="shared" si="107"/>
        <v>0</v>
      </c>
      <c r="BA89" s="483">
        <f t="shared" ref="BA89:DL89" si="108">+IF(ISERROR(BA58/BA73),0,BA58/BA73)</f>
        <v>0</v>
      </c>
      <c r="BB89" s="483">
        <f t="shared" si="108"/>
        <v>0</v>
      </c>
      <c r="BC89" s="483">
        <f t="shared" si="108"/>
        <v>0</v>
      </c>
      <c r="BD89" s="483">
        <f t="shared" si="108"/>
        <v>0</v>
      </c>
      <c r="BE89" s="483">
        <f t="shared" si="108"/>
        <v>0</v>
      </c>
      <c r="BF89" s="483">
        <f t="shared" si="108"/>
        <v>0</v>
      </c>
      <c r="BG89" s="483">
        <f t="shared" si="108"/>
        <v>0</v>
      </c>
      <c r="BH89" s="483">
        <f t="shared" si="108"/>
        <v>0</v>
      </c>
      <c r="BI89" s="483">
        <f t="shared" si="108"/>
        <v>0</v>
      </c>
      <c r="BJ89" s="483">
        <f t="shared" si="108"/>
        <v>0</v>
      </c>
      <c r="BK89" s="483">
        <f t="shared" si="108"/>
        <v>0</v>
      </c>
      <c r="BL89" s="483">
        <f t="shared" si="108"/>
        <v>0</v>
      </c>
      <c r="BM89" s="483">
        <f t="shared" si="108"/>
        <v>0</v>
      </c>
      <c r="BN89" s="483">
        <f t="shared" si="108"/>
        <v>0</v>
      </c>
      <c r="BO89" s="483">
        <f t="shared" si="108"/>
        <v>0</v>
      </c>
      <c r="BP89" s="483">
        <f t="shared" si="108"/>
        <v>0</v>
      </c>
      <c r="BQ89" s="483">
        <f t="shared" si="108"/>
        <v>0</v>
      </c>
      <c r="BR89" s="483">
        <f t="shared" si="108"/>
        <v>0</v>
      </c>
      <c r="BS89" s="483">
        <f t="shared" si="108"/>
        <v>0</v>
      </c>
      <c r="BT89" s="483">
        <f t="shared" si="108"/>
        <v>0</v>
      </c>
      <c r="BU89" s="483">
        <f t="shared" si="108"/>
        <v>0</v>
      </c>
      <c r="BV89" s="483">
        <f t="shared" si="108"/>
        <v>0</v>
      </c>
      <c r="BW89" s="483">
        <f t="shared" si="108"/>
        <v>0</v>
      </c>
      <c r="BX89" s="483">
        <f t="shared" si="108"/>
        <v>0</v>
      </c>
      <c r="BY89" s="483">
        <f t="shared" si="108"/>
        <v>0</v>
      </c>
      <c r="BZ89" s="483">
        <f t="shared" si="108"/>
        <v>0</v>
      </c>
      <c r="CA89" s="483">
        <f t="shared" si="108"/>
        <v>0</v>
      </c>
      <c r="CB89" s="483">
        <f t="shared" si="108"/>
        <v>0</v>
      </c>
      <c r="CC89" s="483">
        <f t="shared" si="108"/>
        <v>0</v>
      </c>
      <c r="CD89" s="483">
        <f t="shared" si="108"/>
        <v>0</v>
      </c>
      <c r="CE89" s="483">
        <f t="shared" si="108"/>
        <v>0</v>
      </c>
      <c r="CF89" s="483">
        <f t="shared" si="108"/>
        <v>0</v>
      </c>
      <c r="CG89" s="483">
        <f t="shared" si="108"/>
        <v>0</v>
      </c>
      <c r="CH89" s="483">
        <f t="shared" si="108"/>
        <v>0</v>
      </c>
      <c r="CI89" s="483">
        <f t="shared" si="108"/>
        <v>0</v>
      </c>
      <c r="CJ89" s="483">
        <f t="shared" si="108"/>
        <v>0</v>
      </c>
      <c r="CK89" s="483">
        <f t="shared" si="108"/>
        <v>0</v>
      </c>
      <c r="CL89" s="483">
        <f t="shared" si="108"/>
        <v>0</v>
      </c>
      <c r="CM89" s="483">
        <f t="shared" si="108"/>
        <v>0</v>
      </c>
      <c r="CN89" s="483">
        <f t="shared" si="108"/>
        <v>0</v>
      </c>
      <c r="CO89" s="483">
        <f t="shared" si="108"/>
        <v>0</v>
      </c>
      <c r="CP89" s="483">
        <f t="shared" si="108"/>
        <v>0</v>
      </c>
      <c r="CQ89" s="483">
        <f t="shared" si="108"/>
        <v>6.4572316384180803</v>
      </c>
      <c r="CR89" s="483">
        <f t="shared" si="108"/>
        <v>4.3834528875379934</v>
      </c>
      <c r="CS89" s="483">
        <f t="shared" si="108"/>
        <v>0</v>
      </c>
      <c r="CT89" s="483">
        <f t="shared" si="108"/>
        <v>0</v>
      </c>
      <c r="CU89" s="483">
        <f t="shared" si="108"/>
        <v>0</v>
      </c>
      <c r="CV89" s="483">
        <f t="shared" si="108"/>
        <v>0</v>
      </c>
      <c r="CW89" s="483">
        <f t="shared" si="108"/>
        <v>0</v>
      </c>
      <c r="CX89" s="483">
        <f t="shared" si="108"/>
        <v>0</v>
      </c>
      <c r="CY89" s="483">
        <f t="shared" si="108"/>
        <v>0</v>
      </c>
      <c r="CZ89" s="483">
        <f t="shared" si="108"/>
        <v>0</v>
      </c>
      <c r="DA89" s="483">
        <f t="shared" si="108"/>
        <v>0</v>
      </c>
      <c r="DB89" s="483">
        <f t="shared" si="108"/>
        <v>0</v>
      </c>
      <c r="DC89" s="483">
        <f t="shared" si="108"/>
        <v>7.4336996195266583</v>
      </c>
      <c r="DD89" s="483">
        <f t="shared" si="108"/>
        <v>7.2618298734885025</v>
      </c>
      <c r="DE89" s="483">
        <f t="shared" si="108"/>
        <v>0</v>
      </c>
      <c r="DF89" s="483">
        <f t="shared" si="108"/>
        <v>0</v>
      </c>
      <c r="DG89" s="483">
        <f t="shared" si="108"/>
        <v>0</v>
      </c>
      <c r="DH89" s="483">
        <f t="shared" si="108"/>
        <v>0</v>
      </c>
      <c r="DI89" s="483">
        <f t="shared" si="108"/>
        <v>0</v>
      </c>
      <c r="DJ89" s="483">
        <f t="shared" si="108"/>
        <v>0</v>
      </c>
      <c r="DK89" s="483">
        <f t="shared" si="108"/>
        <v>0</v>
      </c>
      <c r="DL89" s="483">
        <f t="shared" si="108"/>
        <v>0</v>
      </c>
      <c r="DM89" s="483">
        <f t="shared" ref="DM89:FX89" si="109">+IF(ISERROR(DM58/DM73),0,DM58/DM73)</f>
        <v>0</v>
      </c>
      <c r="DN89" s="483">
        <f t="shared" si="109"/>
        <v>0</v>
      </c>
      <c r="DO89" s="483">
        <f t="shared" si="109"/>
        <v>3.8063807478524576</v>
      </c>
      <c r="DP89" s="483">
        <f t="shared" si="109"/>
        <v>3.3744189503019149</v>
      </c>
      <c r="DQ89" s="483">
        <f t="shared" si="109"/>
        <v>0</v>
      </c>
      <c r="DR89" s="483">
        <f t="shared" si="109"/>
        <v>0</v>
      </c>
      <c r="DS89" s="483">
        <f t="shared" si="109"/>
        <v>0</v>
      </c>
      <c r="DT89" s="483">
        <f t="shared" si="109"/>
        <v>0</v>
      </c>
      <c r="DU89" s="483">
        <f t="shared" si="109"/>
        <v>0</v>
      </c>
      <c r="DV89" s="483">
        <f t="shared" si="109"/>
        <v>0</v>
      </c>
      <c r="DW89" s="483">
        <f t="shared" si="109"/>
        <v>0</v>
      </c>
      <c r="DX89" s="483">
        <f t="shared" si="109"/>
        <v>0</v>
      </c>
      <c r="DY89" s="483">
        <f t="shared" si="109"/>
        <v>0</v>
      </c>
      <c r="DZ89" s="483">
        <f t="shared" si="109"/>
        <v>0</v>
      </c>
      <c r="EA89" s="483">
        <f t="shared" si="109"/>
        <v>7.4426032786885257</v>
      </c>
      <c r="EB89" s="483">
        <f t="shared" si="109"/>
        <v>9.7638292964244418</v>
      </c>
      <c r="EC89" s="483">
        <f t="shared" si="109"/>
        <v>0</v>
      </c>
      <c r="ED89" s="483">
        <f t="shared" si="109"/>
        <v>0</v>
      </c>
      <c r="EE89" s="483">
        <f t="shared" si="109"/>
        <v>0</v>
      </c>
      <c r="EF89" s="483">
        <f t="shared" si="109"/>
        <v>0</v>
      </c>
      <c r="EG89" s="483">
        <f t="shared" si="109"/>
        <v>0</v>
      </c>
      <c r="EH89" s="483">
        <f t="shared" si="109"/>
        <v>0</v>
      </c>
      <c r="EI89" s="483">
        <f t="shared" si="109"/>
        <v>0</v>
      </c>
      <c r="EJ89" s="483">
        <f t="shared" si="109"/>
        <v>0</v>
      </c>
      <c r="EK89" s="483">
        <f t="shared" si="109"/>
        <v>0</v>
      </c>
      <c r="EL89" s="483">
        <f t="shared" si="109"/>
        <v>0</v>
      </c>
      <c r="EM89" s="483">
        <f t="shared" si="109"/>
        <v>2.4570604395604136</v>
      </c>
      <c r="EN89" s="483">
        <f t="shared" si="109"/>
        <v>10.928037037037036</v>
      </c>
      <c r="EO89" s="483">
        <f t="shared" si="109"/>
        <v>0</v>
      </c>
      <c r="EP89" s="483">
        <f t="shared" si="109"/>
        <v>0</v>
      </c>
      <c r="EQ89" s="483">
        <f t="shared" si="109"/>
        <v>0</v>
      </c>
      <c r="ER89" s="483">
        <f t="shared" si="109"/>
        <v>0</v>
      </c>
      <c r="ES89" s="483">
        <f t="shared" si="109"/>
        <v>0</v>
      </c>
      <c r="ET89" s="483">
        <f t="shared" si="109"/>
        <v>0</v>
      </c>
      <c r="EU89" s="483">
        <f t="shared" si="109"/>
        <v>0</v>
      </c>
      <c r="EV89" s="483">
        <f t="shared" si="109"/>
        <v>0</v>
      </c>
      <c r="EW89" s="483">
        <f t="shared" si="109"/>
        <v>0</v>
      </c>
      <c r="EX89" s="483">
        <f t="shared" si="109"/>
        <v>0</v>
      </c>
      <c r="EY89" s="483">
        <f t="shared" si="109"/>
        <v>29.724864197530863</v>
      </c>
      <c r="EZ89" s="483">
        <f t="shared" si="109"/>
        <v>0</v>
      </c>
      <c r="FA89" s="483">
        <f t="shared" si="109"/>
        <v>0</v>
      </c>
      <c r="FB89" s="483">
        <f t="shared" si="109"/>
        <v>0</v>
      </c>
      <c r="FC89" s="483">
        <f t="shared" si="109"/>
        <v>0</v>
      </c>
      <c r="FD89" s="483">
        <f t="shared" si="109"/>
        <v>0</v>
      </c>
      <c r="FE89" s="483">
        <f t="shared" si="109"/>
        <v>0</v>
      </c>
      <c r="FF89" s="483">
        <f t="shared" si="109"/>
        <v>0</v>
      </c>
      <c r="FG89" s="483">
        <f t="shared" si="109"/>
        <v>0</v>
      </c>
      <c r="FH89" s="483">
        <f t="shared" si="109"/>
        <v>0</v>
      </c>
      <c r="FI89" s="483">
        <f t="shared" si="109"/>
        <v>0</v>
      </c>
      <c r="FJ89" s="483">
        <f t="shared" si="109"/>
        <v>0</v>
      </c>
      <c r="FK89" s="483">
        <f t="shared" si="109"/>
        <v>18.499061488673135</v>
      </c>
      <c r="FL89" s="483">
        <f t="shared" si="109"/>
        <v>0</v>
      </c>
      <c r="FM89" s="483">
        <f t="shared" si="109"/>
        <v>0</v>
      </c>
      <c r="FN89" s="483">
        <f t="shared" si="109"/>
        <v>0</v>
      </c>
      <c r="FO89" s="483">
        <f t="shared" si="109"/>
        <v>0</v>
      </c>
      <c r="FP89" s="483">
        <f t="shared" si="109"/>
        <v>0</v>
      </c>
      <c r="FQ89" s="483">
        <f t="shared" si="109"/>
        <v>0</v>
      </c>
      <c r="FR89" s="483">
        <f t="shared" si="109"/>
        <v>0</v>
      </c>
      <c r="FS89" s="483">
        <f t="shared" si="109"/>
        <v>0</v>
      </c>
      <c r="FT89" s="483">
        <f t="shared" si="109"/>
        <v>0</v>
      </c>
      <c r="FU89" s="483">
        <f t="shared" si="109"/>
        <v>0</v>
      </c>
      <c r="FV89" s="483">
        <f t="shared" si="109"/>
        <v>0</v>
      </c>
      <c r="FW89" s="483">
        <f t="shared" si="109"/>
        <v>13.734955089820355</v>
      </c>
      <c r="FX89" s="483">
        <f t="shared" si="109"/>
        <v>19.526197552447552</v>
      </c>
      <c r="FY89" s="483">
        <f t="shared" ref="FY89:GB89" si="110">+IF(ISERROR(FY58/FY73),0,FY58/FY73)</f>
        <v>0</v>
      </c>
      <c r="FZ89" s="483">
        <f t="shared" si="110"/>
        <v>0</v>
      </c>
      <c r="GA89" s="483">
        <f t="shared" si="110"/>
        <v>0</v>
      </c>
      <c r="GB89" s="483">
        <f t="shared" si="110"/>
        <v>0</v>
      </c>
    </row>
    <row r="90" spans="1:184">
      <c r="B90" s="486" t="s">
        <v>12</v>
      </c>
      <c r="C90" s="475" t="s">
        <v>97</v>
      </c>
      <c r="D90" s="478" t="s">
        <v>177</v>
      </c>
      <c r="E90" s="483">
        <f t="shared" ref="E90:AZ90" si="111">+IF(ISERROR(E59/E74),0,E59/E74)</f>
        <v>15.130756830019701</v>
      </c>
      <c r="F90" s="483">
        <f t="shared" si="111"/>
        <v>13.946749945204472</v>
      </c>
      <c r="G90" s="483">
        <f t="shared" si="111"/>
        <v>12.135425655121789</v>
      </c>
      <c r="H90" s="483">
        <f t="shared" si="111"/>
        <v>11.801623156233266</v>
      </c>
      <c r="I90" s="483">
        <f t="shared" si="111"/>
        <v>11.060459461764685</v>
      </c>
      <c r="J90" s="483">
        <f t="shared" si="111"/>
        <v>12.635558439621484</v>
      </c>
      <c r="K90" s="483">
        <f t="shared" si="111"/>
        <v>19.949986139112905</v>
      </c>
      <c r="L90" s="483">
        <f t="shared" si="111"/>
        <v>16.005983227032992</v>
      </c>
      <c r="M90" s="483">
        <f t="shared" si="111"/>
        <v>12.268946332680855</v>
      </c>
      <c r="N90" s="483">
        <f t="shared" si="111"/>
        <v>11.496392463394923</v>
      </c>
      <c r="O90" s="483">
        <f t="shared" si="111"/>
        <v>12.063611696685108</v>
      </c>
      <c r="P90" s="483">
        <f t="shared" si="111"/>
        <v>12.953922745152711</v>
      </c>
      <c r="Q90" s="483">
        <f t="shared" si="111"/>
        <v>11.56834587700876</v>
      </c>
      <c r="R90" s="483">
        <f t="shared" si="111"/>
        <v>10.82720450011279</v>
      </c>
      <c r="S90" s="483">
        <f t="shared" si="111"/>
        <v>7.7781971787117881</v>
      </c>
      <c r="T90" s="483">
        <f t="shared" si="111"/>
        <v>7.8808674934618734</v>
      </c>
      <c r="U90" s="483">
        <f t="shared" si="111"/>
        <v>6.70071424315113</v>
      </c>
      <c r="V90" s="483">
        <f t="shared" si="111"/>
        <v>8.8840195564091449</v>
      </c>
      <c r="W90" s="483">
        <f t="shared" si="111"/>
        <v>13.739061239919355</v>
      </c>
      <c r="X90" s="483">
        <f t="shared" si="111"/>
        <v>12.377569350750235</v>
      </c>
      <c r="Y90" s="483">
        <f t="shared" si="111"/>
        <v>7.6732568850554257</v>
      </c>
      <c r="Z90" s="483">
        <f t="shared" si="111"/>
        <v>6.6843453231412626</v>
      </c>
      <c r="AA90" s="483">
        <f t="shared" si="111"/>
        <v>7.282371032856739</v>
      </c>
      <c r="AB90" s="483">
        <f t="shared" si="111"/>
        <v>7.8210292885465806</v>
      </c>
      <c r="AC90" s="483">
        <f t="shared" si="111"/>
        <v>-6.1849585837893324</v>
      </c>
      <c r="AD90" s="483">
        <f t="shared" si="111"/>
        <v>-4.1218046067178999</v>
      </c>
      <c r="AE90" s="483">
        <f t="shared" si="111"/>
        <v>-4.6741529651764848</v>
      </c>
      <c r="AF90" s="483">
        <f t="shared" si="111"/>
        <v>-9.2972854891476828</v>
      </c>
      <c r="AG90" s="483">
        <f t="shared" si="111"/>
        <v>-9.1131729606523351</v>
      </c>
      <c r="AH90" s="483">
        <f t="shared" si="111"/>
        <v>-1.54221923229125</v>
      </c>
      <c r="AI90" s="483">
        <f t="shared" si="111"/>
        <v>3.0314903951091994</v>
      </c>
      <c r="AJ90" s="483">
        <f t="shared" si="111"/>
        <v>3.2332790629729655</v>
      </c>
      <c r="AK90" s="483">
        <f t="shared" si="111"/>
        <v>-4.5592392594264739</v>
      </c>
      <c r="AL90" s="483">
        <f t="shared" si="111"/>
        <v>-9.2348788837905804</v>
      </c>
      <c r="AM90" s="483">
        <f t="shared" si="111"/>
        <v>-8.6479128526669928</v>
      </c>
      <c r="AN90" s="483">
        <f t="shared" si="111"/>
        <v>-6.7577567638006046</v>
      </c>
      <c r="AO90" s="483">
        <f t="shared" si="111"/>
        <v>-4.8652787499999981</v>
      </c>
      <c r="AP90" s="483">
        <f t="shared" si="111"/>
        <v>-2.4051914671762553</v>
      </c>
      <c r="AQ90" s="483">
        <f t="shared" si="111"/>
        <v>-3.0164542406121311</v>
      </c>
      <c r="AR90" s="483">
        <f t="shared" si="111"/>
        <v>-8.1787764177556959</v>
      </c>
      <c r="AS90" s="483">
        <f t="shared" si="111"/>
        <v>-7.4540214207775799</v>
      </c>
      <c r="AT90" s="483">
        <f t="shared" si="111"/>
        <v>0.27725690134272535</v>
      </c>
      <c r="AU90" s="483">
        <f t="shared" si="111"/>
        <v>4.2957100468404894</v>
      </c>
      <c r="AV90" s="483">
        <f t="shared" si="111"/>
        <v>5.8652401189234258</v>
      </c>
      <c r="AW90" s="483">
        <f t="shared" si="111"/>
        <v>-3.784376499010532</v>
      </c>
      <c r="AX90" s="483">
        <f t="shared" si="111"/>
        <v>-8.7174264816531561</v>
      </c>
      <c r="AY90" s="483">
        <f t="shared" si="111"/>
        <v>-7.6827736667394575</v>
      </c>
      <c r="AZ90" s="483">
        <f t="shared" si="111"/>
        <v>-6.213271339953347</v>
      </c>
      <c r="BA90" s="483">
        <f t="shared" ref="BA90:DL90" si="112">+IF(ISERROR(BA59/BA74),0,BA59/BA74)</f>
        <v>-2.9100598154364903</v>
      </c>
      <c r="BB90" s="483">
        <f t="shared" si="112"/>
        <v>-1.7817033107343956</v>
      </c>
      <c r="BC90" s="483">
        <f t="shared" si="112"/>
        <v>-2.9320454496186237</v>
      </c>
      <c r="BD90" s="483">
        <f t="shared" si="112"/>
        <v>-8.2252007458713656</v>
      </c>
      <c r="BE90" s="483">
        <f t="shared" si="112"/>
        <v>-7.9723801787164907</v>
      </c>
      <c r="BF90" s="483">
        <f t="shared" si="112"/>
        <v>1.3332923884147667</v>
      </c>
      <c r="BG90" s="483">
        <f t="shared" si="112"/>
        <v>5.1559106504228023</v>
      </c>
      <c r="BH90" s="483">
        <f t="shared" si="112"/>
        <v>6.862448472661538</v>
      </c>
      <c r="BI90" s="483">
        <f t="shared" si="112"/>
        <v>-3.9418207305245727</v>
      </c>
      <c r="BJ90" s="483">
        <f t="shared" si="112"/>
        <v>-8.3357644708487939</v>
      </c>
      <c r="BK90" s="483">
        <f t="shared" si="112"/>
        <v>-7.6835770158930377</v>
      </c>
      <c r="BL90" s="483">
        <f t="shared" si="112"/>
        <v>-5.6693182562061022</v>
      </c>
      <c r="BM90" s="483">
        <f t="shared" si="112"/>
        <v>-1.7632490734688155</v>
      </c>
      <c r="BN90" s="483">
        <f t="shared" si="112"/>
        <v>-0.75475556736589111</v>
      </c>
      <c r="BO90" s="483">
        <f t="shared" si="112"/>
        <v>-2.1340082592165079</v>
      </c>
      <c r="BP90" s="483">
        <f t="shared" si="112"/>
        <v>-7.1279752105385903</v>
      </c>
      <c r="BQ90" s="483">
        <f t="shared" si="112"/>
        <v>-6.9236487919832017</v>
      </c>
      <c r="BR90" s="483">
        <f t="shared" si="112"/>
        <v>3.2044062841615908</v>
      </c>
      <c r="BS90" s="483">
        <f t="shared" si="112"/>
        <v>8.5127784378689118</v>
      </c>
      <c r="BT90" s="483">
        <f t="shared" si="112"/>
        <v>9.6173444011442726</v>
      </c>
      <c r="BU90" s="483">
        <f t="shared" si="112"/>
        <v>-1.9431094171569772</v>
      </c>
      <c r="BV90" s="483">
        <f t="shared" si="112"/>
        <v>-7.0800695505983482</v>
      </c>
      <c r="BW90" s="483">
        <f t="shared" si="112"/>
        <v>-5.8804617702608066</v>
      </c>
      <c r="BX90" s="483">
        <f t="shared" si="112"/>
        <v>-3.2597522114000181</v>
      </c>
      <c r="BY90" s="483">
        <f t="shared" si="112"/>
        <v>1.4548657613398044</v>
      </c>
      <c r="BZ90" s="483">
        <f t="shared" si="112"/>
        <v>2.7784493773078953</v>
      </c>
      <c r="CA90" s="483">
        <f t="shared" si="112"/>
        <v>2.9164362764998084</v>
      </c>
      <c r="CB90" s="483">
        <f t="shared" si="112"/>
        <v>-1.3845717342137511</v>
      </c>
      <c r="CC90" s="483">
        <f t="shared" si="112"/>
        <v>-0.10727845656643016</v>
      </c>
      <c r="CD90" s="483">
        <f t="shared" si="112"/>
        <v>12.979398391442288</v>
      </c>
      <c r="CE90" s="483">
        <f t="shared" si="112"/>
        <v>22.270725431658999</v>
      </c>
      <c r="CF90" s="483">
        <f t="shared" si="112"/>
        <v>24.995947717414701</v>
      </c>
      <c r="CG90" s="483">
        <f t="shared" si="112"/>
        <v>12.744217291302299</v>
      </c>
      <c r="CH90" s="483">
        <f t="shared" si="112"/>
        <v>7.6324491470750573</v>
      </c>
      <c r="CI90" s="483">
        <f t="shared" si="112"/>
        <v>8.0867814994709235</v>
      </c>
      <c r="CJ90" s="483">
        <f t="shared" si="112"/>
        <v>13.729429846306401</v>
      </c>
      <c r="CK90" s="483">
        <f t="shared" si="112"/>
        <v>14.586581071151445</v>
      </c>
      <c r="CL90" s="483">
        <f t="shared" si="112"/>
        <v>20.204476999538276</v>
      </c>
      <c r="CM90" s="483">
        <f t="shared" si="112"/>
        <v>20.388351072058132</v>
      </c>
      <c r="CN90" s="483">
        <f t="shared" si="112"/>
        <v>12.450109677003766</v>
      </c>
      <c r="CO90" s="483">
        <f t="shared" si="112"/>
        <v>13.773671625858244</v>
      </c>
      <c r="CP90" s="483">
        <f t="shared" si="112"/>
        <v>32.309676254892274</v>
      </c>
      <c r="CQ90" s="483">
        <f t="shared" si="112"/>
        <v>44.305407686768433</v>
      </c>
      <c r="CR90" s="483">
        <f t="shared" si="112"/>
        <v>46.605724783328661</v>
      </c>
      <c r="CS90" s="483">
        <f t="shared" si="112"/>
        <v>33.711749297018834</v>
      </c>
      <c r="CT90" s="483">
        <f t="shared" si="112"/>
        <v>23.930093436859618</v>
      </c>
      <c r="CU90" s="483">
        <f t="shared" si="112"/>
        <v>23.974528130826542</v>
      </c>
      <c r="CV90" s="483">
        <f t="shared" si="112"/>
        <v>32.799490446687294</v>
      </c>
      <c r="CW90" s="483">
        <f t="shared" si="112"/>
        <v>25.314916666666665</v>
      </c>
      <c r="CX90" s="483">
        <f t="shared" si="112"/>
        <v>36.552482972136225</v>
      </c>
      <c r="CY90" s="483">
        <f t="shared" si="112"/>
        <v>35.156096364850868</v>
      </c>
      <c r="CZ90" s="483">
        <f t="shared" si="112"/>
        <v>29.300968164602136</v>
      </c>
      <c r="DA90" s="483">
        <f t="shared" si="112"/>
        <v>30.056575123817051</v>
      </c>
      <c r="DB90" s="483">
        <f t="shared" si="112"/>
        <v>48.64916817716977</v>
      </c>
      <c r="DC90" s="483">
        <f t="shared" si="112"/>
        <v>57.959105216657456</v>
      </c>
      <c r="DD90" s="483">
        <f t="shared" si="112"/>
        <v>63.150358754424175</v>
      </c>
      <c r="DE90" s="483">
        <f t="shared" si="112"/>
        <v>45.18309156099329</v>
      </c>
      <c r="DF90" s="483">
        <f t="shared" si="112"/>
        <v>29.060712354082259</v>
      </c>
      <c r="DG90" s="483">
        <f t="shared" si="112"/>
        <v>30.028446497885561</v>
      </c>
      <c r="DH90" s="483">
        <f t="shared" si="112"/>
        <v>36.584415642419998</v>
      </c>
      <c r="DI90" s="483">
        <f t="shared" si="112"/>
        <v>28.03168261060312</v>
      </c>
      <c r="DJ90" s="483">
        <f t="shared" si="112"/>
        <v>36.435578793835681</v>
      </c>
      <c r="DK90" s="483">
        <f t="shared" si="112"/>
        <v>36.674210086274478</v>
      </c>
      <c r="DL90" s="483">
        <f t="shared" si="112"/>
        <v>26.897811699651726</v>
      </c>
      <c r="DM90" s="483">
        <f t="shared" ref="DM90:FX90" si="113">+IF(ISERROR(DM59/DM74),0,DM59/DM74)</f>
        <v>29.950379061849485</v>
      </c>
      <c r="DN90" s="483">
        <f t="shared" si="113"/>
        <v>52.118281161018963</v>
      </c>
      <c r="DO90" s="483">
        <f t="shared" si="113"/>
        <v>55.858467334827253</v>
      </c>
      <c r="DP90" s="483">
        <f t="shared" si="113"/>
        <v>63.439967484531074</v>
      </c>
      <c r="DQ90" s="483">
        <f t="shared" si="113"/>
        <v>45.644222854384758</v>
      </c>
      <c r="DR90" s="483">
        <f t="shared" si="113"/>
        <v>30.009316937504991</v>
      </c>
      <c r="DS90" s="483">
        <f t="shared" si="113"/>
        <v>32.383783540322391</v>
      </c>
      <c r="DT90" s="483">
        <f t="shared" si="113"/>
        <v>35.988791916410172</v>
      </c>
      <c r="DU90" s="483">
        <f t="shared" si="113"/>
        <v>30.344140031654533</v>
      </c>
      <c r="DV90" s="483">
        <f t="shared" si="113"/>
        <v>36.522429998023121</v>
      </c>
      <c r="DW90" s="483">
        <f t="shared" si="113"/>
        <v>37.723660082315654</v>
      </c>
      <c r="DX90" s="483">
        <f t="shared" si="113"/>
        <v>24.869962604477358</v>
      </c>
      <c r="DY90" s="483">
        <f t="shared" si="113"/>
        <v>32.016162217770315</v>
      </c>
      <c r="DZ90" s="483">
        <f t="shared" si="113"/>
        <v>52.377001726666997</v>
      </c>
      <c r="EA90" s="483">
        <f t="shared" si="113"/>
        <v>54.447069982651193</v>
      </c>
      <c r="EB90" s="483">
        <f t="shared" si="113"/>
        <v>62.138923859750754</v>
      </c>
      <c r="EC90" s="483">
        <f t="shared" si="113"/>
        <v>42.950530836474023</v>
      </c>
      <c r="ED90" s="483">
        <f t="shared" si="113"/>
        <v>30.580946898564523</v>
      </c>
      <c r="EE90" s="483">
        <f t="shared" si="113"/>
        <v>29.918828024712667</v>
      </c>
      <c r="EF90" s="483">
        <f t="shared" si="113"/>
        <v>33.270866082730315</v>
      </c>
      <c r="EG90" s="483">
        <f t="shared" si="113"/>
        <v>29.386935206151044</v>
      </c>
      <c r="EH90" s="483">
        <f t="shared" si="113"/>
        <v>37.847579648258815</v>
      </c>
      <c r="EI90" s="483">
        <f t="shared" si="113"/>
        <v>36.923559784460153</v>
      </c>
      <c r="EJ90" s="483">
        <f t="shared" si="113"/>
        <v>26.676172027873076</v>
      </c>
      <c r="EK90" s="483">
        <f t="shared" si="113"/>
        <v>31.207223352028368</v>
      </c>
      <c r="EL90" s="483">
        <f t="shared" si="113"/>
        <v>48.100673181104042</v>
      </c>
      <c r="EM90" s="483">
        <f t="shared" si="113"/>
        <v>55.83880295386259</v>
      </c>
      <c r="EN90" s="483">
        <f t="shared" si="113"/>
        <v>65.086013129919479</v>
      </c>
      <c r="EO90" s="483">
        <f t="shared" si="113"/>
        <v>44.218901065293856</v>
      </c>
      <c r="EP90" s="483">
        <f t="shared" si="113"/>
        <v>33.81114685564058</v>
      </c>
      <c r="EQ90" s="483">
        <f t="shared" si="113"/>
        <v>27.299320372205052</v>
      </c>
      <c r="ER90" s="483">
        <f t="shared" si="113"/>
        <v>36.047351553021535</v>
      </c>
      <c r="ES90" s="483">
        <f t="shared" si="113"/>
        <v>29.631817144107238</v>
      </c>
      <c r="ET90" s="483">
        <f t="shared" si="113"/>
        <v>38.858978859925408</v>
      </c>
      <c r="EU90" s="483">
        <f t="shared" si="113"/>
        <v>42.27930389731992</v>
      </c>
      <c r="EV90" s="483">
        <f t="shared" si="113"/>
        <v>28.963430961507566</v>
      </c>
      <c r="EW90" s="483">
        <f t="shared" si="113"/>
        <v>27.141166188257742</v>
      </c>
      <c r="EX90" s="483">
        <f t="shared" si="113"/>
        <v>49.026160042743825</v>
      </c>
      <c r="EY90" s="483">
        <f t="shared" si="113"/>
        <v>59.896607431340875</v>
      </c>
      <c r="EZ90" s="483">
        <f t="shared" si="113"/>
        <v>62.816596989986763</v>
      </c>
      <c r="FA90" s="483">
        <f t="shared" si="113"/>
        <v>51.73068546219578</v>
      </c>
      <c r="FB90" s="483">
        <f t="shared" si="113"/>
        <v>39.262897932266682</v>
      </c>
      <c r="FC90" s="483">
        <f t="shared" si="113"/>
        <v>29.41522183786407</v>
      </c>
      <c r="FD90" s="483">
        <f t="shared" si="113"/>
        <v>38.919989583333333</v>
      </c>
      <c r="FE90" s="483">
        <f t="shared" si="113"/>
        <v>29.353293405698011</v>
      </c>
      <c r="FF90" s="483">
        <f t="shared" si="113"/>
        <v>42.497507755762598</v>
      </c>
      <c r="FG90" s="483">
        <f t="shared" si="113"/>
        <v>44.475347381912044</v>
      </c>
      <c r="FH90" s="483">
        <f t="shared" si="113"/>
        <v>30.364435415011439</v>
      </c>
      <c r="FI90" s="483">
        <f t="shared" si="113"/>
        <v>30.399535713610888</v>
      </c>
      <c r="FJ90" s="483">
        <f t="shared" si="113"/>
        <v>56.211418776538189</v>
      </c>
      <c r="FK90" s="483">
        <f t="shared" si="113"/>
        <v>63.50475173310975</v>
      </c>
      <c r="FL90" s="483">
        <f t="shared" si="113"/>
        <v>66.304406905480548</v>
      </c>
      <c r="FM90" s="483">
        <f t="shared" si="113"/>
        <v>56.005756435854863</v>
      </c>
      <c r="FN90" s="483">
        <f t="shared" si="113"/>
        <v>39.139168775979932</v>
      </c>
      <c r="FO90" s="483">
        <f t="shared" si="113"/>
        <v>33.538224137352756</v>
      </c>
      <c r="FP90" s="483">
        <f t="shared" si="113"/>
        <v>43.638580882657408</v>
      </c>
      <c r="FQ90" s="483">
        <f t="shared" si="113"/>
        <v>30.365708333333334</v>
      </c>
      <c r="FR90" s="483">
        <f t="shared" si="113"/>
        <v>46.327702786377706</v>
      </c>
      <c r="FS90" s="483">
        <f t="shared" si="113"/>
        <v>47.494801207751905</v>
      </c>
      <c r="FT90" s="483">
        <f t="shared" si="113"/>
        <v>33.742921523141099</v>
      </c>
      <c r="FU90" s="483">
        <f t="shared" si="113"/>
        <v>35.240719044567278</v>
      </c>
      <c r="FV90" s="483">
        <f t="shared" si="113"/>
        <v>61.435561936671121</v>
      </c>
      <c r="FW90" s="483">
        <f t="shared" si="113"/>
        <v>61.203979603708603</v>
      </c>
      <c r="FX90" s="483">
        <f t="shared" si="113"/>
        <v>70.123996624009862</v>
      </c>
      <c r="FY90" s="483">
        <f t="shared" ref="FY90:GB90" si="114">+IF(ISERROR(FY59/FY74),0,FY59/FY74)</f>
        <v>57.281244114805908</v>
      </c>
      <c r="FZ90" s="483">
        <f t="shared" si="114"/>
        <v>41.677323312535968</v>
      </c>
      <c r="GA90" s="483">
        <f t="shared" si="114"/>
        <v>39.017059671227287</v>
      </c>
      <c r="GB90" s="483">
        <f t="shared" si="114"/>
        <v>45.293164912588047</v>
      </c>
    </row>
    <row r="91" spans="1:184">
      <c r="A91" s="461"/>
      <c r="B91" s="486"/>
      <c r="C91" s="476" t="s">
        <v>289</v>
      </c>
      <c r="D91" s="479" t="s">
        <v>177</v>
      </c>
      <c r="E91" s="484">
        <f t="shared" ref="E91:AZ91" si="115">+IF(ISERROR(E60/E75),0,E60/E75)</f>
        <v>15.130623850142166</v>
      </c>
      <c r="F91" s="484">
        <f t="shared" si="115"/>
        <v>13.947396898775935</v>
      </c>
      <c r="G91" s="484">
        <f t="shared" si="115"/>
        <v>12.135342510455221</v>
      </c>
      <c r="H91" s="484">
        <f t="shared" si="115"/>
        <v>11.801468505470385</v>
      </c>
      <c r="I91" s="484">
        <f t="shared" si="115"/>
        <v>11.05938118779707</v>
      </c>
      <c r="J91" s="484">
        <f t="shared" si="115"/>
        <v>12.626113450678261</v>
      </c>
      <c r="K91" s="484">
        <f t="shared" si="115"/>
        <v>19.95850544849629</v>
      </c>
      <c r="L91" s="484">
        <f t="shared" si="115"/>
        <v>16.014384262593339</v>
      </c>
      <c r="M91" s="484">
        <f t="shared" si="115"/>
        <v>12.277778856044872</v>
      </c>
      <c r="N91" s="484">
        <f t="shared" si="115"/>
        <v>11.496528567932296</v>
      </c>
      <c r="O91" s="484">
        <f t="shared" si="115"/>
        <v>12.062748110585165</v>
      </c>
      <c r="P91" s="484">
        <f t="shared" si="115"/>
        <v>12.95407180011938</v>
      </c>
      <c r="Q91" s="484">
        <f t="shared" si="115"/>
        <v>11.570042156093335</v>
      </c>
      <c r="R91" s="484">
        <f t="shared" si="115"/>
        <v>10.824833523975869</v>
      </c>
      <c r="S91" s="484">
        <f t="shared" si="115"/>
        <v>7.7775850372265953</v>
      </c>
      <c r="T91" s="484">
        <f t="shared" si="115"/>
        <v>7.8789080480118958</v>
      </c>
      <c r="U91" s="484">
        <f t="shared" si="115"/>
        <v>6.6997924583075168</v>
      </c>
      <c r="V91" s="484">
        <f t="shared" si="115"/>
        <v>8.877796968697238</v>
      </c>
      <c r="W91" s="484">
        <f t="shared" si="115"/>
        <v>13.734304031700345</v>
      </c>
      <c r="X91" s="484">
        <f t="shared" si="115"/>
        <v>12.36929083121707</v>
      </c>
      <c r="Y91" s="484">
        <f t="shared" si="115"/>
        <v>7.6646158026512445</v>
      </c>
      <c r="Z91" s="484">
        <f t="shared" si="115"/>
        <v>6.6840545983057158</v>
      </c>
      <c r="AA91" s="484">
        <f t="shared" si="115"/>
        <v>7.2832612499000913</v>
      </c>
      <c r="AB91" s="484">
        <f t="shared" si="115"/>
        <v>7.8217233734117873</v>
      </c>
      <c r="AC91" s="484">
        <f t="shared" si="115"/>
        <v>-8.2057178023945383</v>
      </c>
      <c r="AD91" s="484">
        <f t="shared" si="115"/>
        <v>-2.7030070138785254</v>
      </c>
      <c r="AE91" s="484">
        <f t="shared" si="115"/>
        <v>-6.6659141586914643</v>
      </c>
      <c r="AF91" s="484">
        <f t="shared" si="115"/>
        <v>-8.6014062576030383</v>
      </c>
      <c r="AG91" s="484">
        <f t="shared" si="115"/>
        <v>-8.8375531967742464</v>
      </c>
      <c r="AH91" s="484">
        <f t="shared" si="115"/>
        <v>-2.7488652198094683</v>
      </c>
      <c r="AI91" s="484">
        <f t="shared" si="115"/>
        <v>4.1116960153496311</v>
      </c>
      <c r="AJ91" s="484">
        <f t="shared" si="115"/>
        <v>4.834310823946895</v>
      </c>
      <c r="AK91" s="484">
        <f t="shared" si="115"/>
        <v>-3.3725936856134511</v>
      </c>
      <c r="AL91" s="484">
        <f t="shared" si="115"/>
        <v>-7.1015207180393416</v>
      </c>
      <c r="AM91" s="484">
        <f t="shared" si="115"/>
        <v>-10.522947651050135</v>
      </c>
      <c r="AN91" s="484">
        <f t="shared" si="115"/>
        <v>-10.183567170470283</v>
      </c>
      <c r="AO91" s="484">
        <f t="shared" si="115"/>
        <v>-6.8081025957972816</v>
      </c>
      <c r="AP91" s="484">
        <f t="shared" si="115"/>
        <v>-1.1361544058514901</v>
      </c>
      <c r="AQ91" s="484">
        <f t="shared" si="115"/>
        <v>-4.8321209800918838</v>
      </c>
      <c r="AR91" s="484">
        <f t="shared" si="115"/>
        <v>-7.5168812552793938</v>
      </c>
      <c r="AS91" s="484">
        <f t="shared" si="115"/>
        <v>-7.0761538832532223</v>
      </c>
      <c r="AT91" s="484">
        <f t="shared" si="115"/>
        <v>-1.4661449355305773</v>
      </c>
      <c r="AU91" s="484">
        <f t="shared" si="115"/>
        <v>6.0200293023942297</v>
      </c>
      <c r="AV91" s="484">
        <f t="shared" si="115"/>
        <v>7.3171747036910331</v>
      </c>
      <c r="AW91" s="484">
        <f t="shared" si="115"/>
        <v>-2.8490843533542076</v>
      </c>
      <c r="AX91" s="484">
        <f t="shared" si="115"/>
        <v>-6.7894385608588417</v>
      </c>
      <c r="AY91" s="484">
        <f t="shared" si="115"/>
        <v>-9.510043104478564</v>
      </c>
      <c r="AZ91" s="484">
        <f t="shared" si="115"/>
        <v>-9.3142769408619639</v>
      </c>
      <c r="BA91" s="484">
        <f t="shared" ref="BA91:DL91" si="116">+IF(ISERROR(BA60/BA75),0,BA60/BA75)</f>
        <v>-4.8287251598055168</v>
      </c>
      <c r="BB91" s="484">
        <f t="shared" si="116"/>
        <v>-0.9034897335579809</v>
      </c>
      <c r="BC91" s="484">
        <f t="shared" si="116"/>
        <v>-4.4688795498254859</v>
      </c>
      <c r="BD91" s="484">
        <f t="shared" si="116"/>
        <v>-7.7254493210885045</v>
      </c>
      <c r="BE91" s="484">
        <f t="shared" si="116"/>
        <v>-7.6819444660013376</v>
      </c>
      <c r="BF91" s="484">
        <f t="shared" si="116"/>
        <v>-0.39424953254152195</v>
      </c>
      <c r="BG91" s="484">
        <f t="shared" si="116"/>
        <v>7.1526501539812042</v>
      </c>
      <c r="BH91" s="484">
        <f t="shared" si="116"/>
        <v>8.1972770193874211</v>
      </c>
      <c r="BI91" s="484">
        <f t="shared" si="116"/>
        <v>-2.8573017237021685</v>
      </c>
      <c r="BJ91" s="484">
        <f t="shared" si="116"/>
        <v>-6.2900114481969078</v>
      </c>
      <c r="BK91" s="484">
        <f t="shared" si="116"/>
        <v>-8.392229219719729</v>
      </c>
      <c r="BL91" s="484">
        <f t="shared" si="116"/>
        <v>-8.9315791406986538</v>
      </c>
      <c r="BM91" s="484">
        <f t="shared" si="116"/>
        <v>-3.4627393060125615</v>
      </c>
      <c r="BN91" s="484">
        <f t="shared" si="116"/>
        <v>-7.5255739200310645E-2</v>
      </c>
      <c r="BO91" s="484">
        <f t="shared" si="116"/>
        <v>-3.8079130935170999</v>
      </c>
      <c r="BP91" s="484">
        <f t="shared" si="116"/>
        <v>-6.3988055275819615</v>
      </c>
      <c r="BQ91" s="484">
        <f t="shared" si="116"/>
        <v>-6.494361294255417</v>
      </c>
      <c r="BR91" s="484">
        <f t="shared" si="116"/>
        <v>1.2358593694900872</v>
      </c>
      <c r="BS91" s="484">
        <f t="shared" si="116"/>
        <v>10.701837889936135</v>
      </c>
      <c r="BT91" s="484">
        <f t="shared" si="116"/>
        <v>10.770409776934363</v>
      </c>
      <c r="BU91" s="484">
        <f t="shared" si="116"/>
        <v>-0.83662204127724749</v>
      </c>
      <c r="BV91" s="484">
        <f t="shared" si="116"/>
        <v>-5.1630607630024077</v>
      </c>
      <c r="BW91" s="484">
        <f t="shared" si="116"/>
        <v>-6.5269657258064502</v>
      </c>
      <c r="BX91" s="484">
        <f t="shared" si="116"/>
        <v>-6.0189668913450438</v>
      </c>
      <c r="BY91" s="484">
        <f t="shared" si="116"/>
        <v>-0.81664210282707672</v>
      </c>
      <c r="BZ91" s="484">
        <f t="shared" si="116"/>
        <v>3.2790928409065772</v>
      </c>
      <c r="CA91" s="484">
        <f t="shared" si="116"/>
        <v>1.2306886162176278</v>
      </c>
      <c r="CB91" s="484">
        <f t="shared" si="116"/>
        <v>-0.49710952823371263</v>
      </c>
      <c r="CC91" s="484">
        <f t="shared" si="116"/>
        <v>1.0367276447564795</v>
      </c>
      <c r="CD91" s="484">
        <f t="shared" si="116"/>
        <v>10.406709178142357</v>
      </c>
      <c r="CE91" s="484">
        <f t="shared" si="116"/>
        <v>24.924710312763292</v>
      </c>
      <c r="CF91" s="484">
        <f t="shared" si="116"/>
        <v>26.462447967094715</v>
      </c>
      <c r="CG91" s="484">
        <f t="shared" si="116"/>
        <v>14.70601042624962</v>
      </c>
      <c r="CH91" s="484">
        <f t="shared" si="116"/>
        <v>11.270883247637759</v>
      </c>
      <c r="CI91" s="484">
        <f t="shared" si="116"/>
        <v>5.6556897241103581</v>
      </c>
      <c r="CJ91" s="484">
        <f t="shared" si="116"/>
        <v>8.3918401095883617</v>
      </c>
      <c r="CK91" s="484">
        <f t="shared" si="116"/>
        <v>11.56463326523494</v>
      </c>
      <c r="CL91" s="484">
        <f t="shared" si="116"/>
        <v>21.786591629818219</v>
      </c>
      <c r="CM91" s="484">
        <f t="shared" si="116"/>
        <v>17.323712437566531</v>
      </c>
      <c r="CN91" s="484">
        <f t="shared" si="116"/>
        <v>14.147195704057278</v>
      </c>
      <c r="CO91" s="484">
        <f t="shared" si="116"/>
        <v>15.021116624049581</v>
      </c>
      <c r="CP91" s="484">
        <f t="shared" si="116"/>
        <v>29.834685284742374</v>
      </c>
      <c r="CQ91" s="484">
        <f t="shared" si="116"/>
        <v>46.267251927398682</v>
      </c>
      <c r="CR91" s="484">
        <f t="shared" si="116"/>
        <v>48.985781215357171</v>
      </c>
      <c r="CS91" s="484">
        <f t="shared" si="116"/>
        <v>36.849911171635753</v>
      </c>
      <c r="CT91" s="484">
        <f t="shared" si="116"/>
        <v>29.085306286633713</v>
      </c>
      <c r="CU91" s="484">
        <f t="shared" si="116"/>
        <v>18.631172954336879</v>
      </c>
      <c r="CV91" s="484">
        <f t="shared" si="116"/>
        <v>23.696645992653703</v>
      </c>
      <c r="CW91" s="484">
        <f t="shared" si="116"/>
        <v>19.728974042027193</v>
      </c>
      <c r="CX91" s="484">
        <f t="shared" si="116"/>
        <v>40.695973976272477</v>
      </c>
      <c r="CY91" s="484">
        <f t="shared" si="116"/>
        <v>31.42525234828781</v>
      </c>
      <c r="CZ91" s="484">
        <f t="shared" si="116"/>
        <v>32.795199270900042</v>
      </c>
      <c r="DA91" s="484">
        <f t="shared" si="116"/>
        <v>33.402953341195627</v>
      </c>
      <c r="DB91" s="484">
        <f t="shared" si="116"/>
        <v>45.19971762289822</v>
      </c>
      <c r="DC91" s="484">
        <f t="shared" si="116"/>
        <v>60.950444419981324</v>
      </c>
      <c r="DD91" s="484">
        <f t="shared" si="116"/>
        <v>66.264728816657907</v>
      </c>
      <c r="DE91" s="484">
        <f t="shared" si="116"/>
        <v>49.128433946922939</v>
      </c>
      <c r="DF91" s="484">
        <f t="shared" si="116"/>
        <v>36.325061929365127</v>
      </c>
      <c r="DG91" s="484">
        <f t="shared" si="116"/>
        <v>21.99962565013421</v>
      </c>
      <c r="DH91" s="484">
        <f t="shared" si="116"/>
        <v>26.048223489250876</v>
      </c>
      <c r="DI91" s="484">
        <f t="shared" si="116"/>
        <v>22.768739814476302</v>
      </c>
      <c r="DJ91" s="484">
        <f t="shared" si="116"/>
        <v>40.256494170587032</v>
      </c>
      <c r="DK91" s="484">
        <f t="shared" si="116"/>
        <v>33.217392505039896</v>
      </c>
      <c r="DL91" s="484">
        <f t="shared" si="116"/>
        <v>31.12117591129271</v>
      </c>
      <c r="DM91" s="484">
        <f t="shared" ref="DM91:FX91" si="117">+IF(ISERROR(DM60/DM75),0,DM60/DM75)</f>
        <v>32.023509529174667</v>
      </c>
      <c r="DN91" s="484">
        <f t="shared" si="117"/>
        <v>47.479946710725343</v>
      </c>
      <c r="DO91" s="484">
        <f t="shared" si="117"/>
        <v>59.258571377241218</v>
      </c>
      <c r="DP91" s="484">
        <f t="shared" si="117"/>
        <v>66.640453942021622</v>
      </c>
      <c r="DQ91" s="484">
        <f t="shared" si="117"/>
        <v>49.230965680182457</v>
      </c>
      <c r="DR91" s="484">
        <f t="shared" si="117"/>
        <v>38.550337983604209</v>
      </c>
      <c r="DS91" s="484">
        <f t="shared" si="117"/>
        <v>23.940354749704372</v>
      </c>
      <c r="DT91" s="484">
        <f t="shared" si="117"/>
        <v>26.143072407637142</v>
      </c>
      <c r="DU91" s="484">
        <f t="shared" si="117"/>
        <v>24.686976606231184</v>
      </c>
      <c r="DV91" s="484">
        <f t="shared" si="117"/>
        <v>38.406366893303556</v>
      </c>
      <c r="DW91" s="484">
        <f t="shared" si="117"/>
        <v>33.754099965047189</v>
      </c>
      <c r="DX91" s="484">
        <f t="shared" si="117"/>
        <v>31.125629000299359</v>
      </c>
      <c r="DY91" s="484">
        <f t="shared" si="117"/>
        <v>34.030744724449633</v>
      </c>
      <c r="DZ91" s="484">
        <f t="shared" si="117"/>
        <v>48.183230736079494</v>
      </c>
      <c r="EA91" s="484">
        <f t="shared" si="117"/>
        <v>58.665044528237033</v>
      </c>
      <c r="EB91" s="484">
        <f t="shared" si="117"/>
        <v>65.182548943810815</v>
      </c>
      <c r="EC91" s="484">
        <f t="shared" si="117"/>
        <v>46.582893718283202</v>
      </c>
      <c r="ED91" s="484">
        <f t="shared" si="117"/>
        <v>38.027442497656637</v>
      </c>
      <c r="EE91" s="484">
        <f t="shared" si="117"/>
        <v>26.75855138414865</v>
      </c>
      <c r="EF91" s="484">
        <f t="shared" si="117"/>
        <v>24.532286921076413</v>
      </c>
      <c r="EG91" s="484">
        <f t="shared" si="117"/>
        <v>25.877032426758976</v>
      </c>
      <c r="EH91" s="484">
        <f t="shared" si="117"/>
        <v>38.312622398908587</v>
      </c>
      <c r="EI91" s="484">
        <f t="shared" si="117"/>
        <v>32.268052341236924</v>
      </c>
      <c r="EJ91" s="484">
        <f t="shared" si="117"/>
        <v>31.237377870990848</v>
      </c>
      <c r="EK91" s="484">
        <f t="shared" si="117"/>
        <v>35.30818610517597</v>
      </c>
      <c r="EL91" s="484">
        <f t="shared" si="117"/>
        <v>38.896831278242409</v>
      </c>
      <c r="EM91" s="484">
        <f t="shared" si="117"/>
        <v>59.787702393688832</v>
      </c>
      <c r="EN91" s="484">
        <f t="shared" si="117"/>
        <v>67.8446774887652</v>
      </c>
      <c r="EO91" s="484">
        <f t="shared" si="117"/>
        <v>48.578719539881952</v>
      </c>
      <c r="EP91" s="484">
        <f t="shared" si="117"/>
        <v>42.685282560961525</v>
      </c>
      <c r="EQ91" s="484">
        <f t="shared" si="117"/>
        <v>20.990465116279069</v>
      </c>
      <c r="ER91" s="484">
        <f t="shared" si="117"/>
        <v>26.461861233684651</v>
      </c>
      <c r="ES91" s="484">
        <f t="shared" si="117"/>
        <v>25.723359911877726</v>
      </c>
      <c r="ET91" s="484">
        <f t="shared" si="117"/>
        <v>43.073984135870234</v>
      </c>
      <c r="EU91" s="484">
        <f t="shared" si="117"/>
        <v>35.948898915180401</v>
      </c>
      <c r="EV91" s="484">
        <f t="shared" si="117"/>
        <v>34.312137559002018</v>
      </c>
      <c r="EW91" s="484">
        <f t="shared" si="117"/>
        <v>28.101410751296328</v>
      </c>
      <c r="EX91" s="484">
        <f t="shared" si="117"/>
        <v>44.959696279609361</v>
      </c>
      <c r="EY91" s="484">
        <f t="shared" si="117"/>
        <v>59.815962079226829</v>
      </c>
      <c r="EZ91" s="484">
        <f t="shared" si="117"/>
        <v>65.741399694957522</v>
      </c>
      <c r="FA91" s="484">
        <f t="shared" si="117"/>
        <v>57.615347255949501</v>
      </c>
      <c r="FB91" s="484">
        <f t="shared" si="117"/>
        <v>50.397467172629796</v>
      </c>
      <c r="FC91" s="484">
        <f t="shared" si="117"/>
        <v>21.653095079384318</v>
      </c>
      <c r="FD91" s="484">
        <f t="shared" si="117"/>
        <v>27.315346106304087</v>
      </c>
      <c r="FE91" s="484">
        <f t="shared" si="117"/>
        <v>25.636486268074055</v>
      </c>
      <c r="FF91" s="484">
        <f t="shared" si="117"/>
        <v>48.001216236382639</v>
      </c>
      <c r="FG91" s="484">
        <f t="shared" si="117"/>
        <v>38.891438974938978</v>
      </c>
      <c r="FH91" s="484">
        <f t="shared" si="117"/>
        <v>35.309003842743124</v>
      </c>
      <c r="FI91" s="484">
        <f t="shared" si="117"/>
        <v>32.670770324962326</v>
      </c>
      <c r="FJ91" s="484">
        <f t="shared" si="117"/>
        <v>51.385831966336212</v>
      </c>
      <c r="FK91" s="484">
        <f t="shared" si="117"/>
        <v>64.229407222887971</v>
      </c>
      <c r="FL91" s="484">
        <f t="shared" si="117"/>
        <v>69.054209590955708</v>
      </c>
      <c r="FM91" s="484">
        <f t="shared" si="117"/>
        <v>61.669706893840477</v>
      </c>
      <c r="FN91" s="484">
        <f t="shared" si="117"/>
        <v>50.338891538094721</v>
      </c>
      <c r="FO91" s="484">
        <f t="shared" si="117"/>
        <v>24.981403941880256</v>
      </c>
      <c r="FP91" s="484">
        <f t="shared" si="117"/>
        <v>32.328987776238932</v>
      </c>
      <c r="FQ91" s="484">
        <f t="shared" si="117"/>
        <v>25.202824474660083</v>
      </c>
      <c r="FR91" s="484">
        <f t="shared" si="117"/>
        <v>53.02747034060468</v>
      </c>
      <c r="FS91" s="484">
        <f t="shared" si="117"/>
        <v>41.147096478579044</v>
      </c>
      <c r="FT91" s="484">
        <f t="shared" si="117"/>
        <v>39.818463963742055</v>
      </c>
      <c r="FU91" s="484">
        <f t="shared" si="117"/>
        <v>38.41958041958042</v>
      </c>
      <c r="FV91" s="484">
        <f t="shared" si="117"/>
        <v>55.106039115055708</v>
      </c>
      <c r="FW91" s="484">
        <f t="shared" si="117"/>
        <v>62.575327803995819</v>
      </c>
      <c r="FX91" s="484">
        <f t="shared" si="117"/>
        <v>72.699267616563873</v>
      </c>
      <c r="FY91" s="484">
        <f t="shared" ref="FY91:GB91" si="118">+IF(ISERROR(FY60/FY75),0,FY60/FY75)</f>
        <v>62.397370386384182</v>
      </c>
      <c r="FZ91" s="484">
        <f t="shared" si="118"/>
        <v>54.156763906238517</v>
      </c>
      <c r="GA91" s="484">
        <f t="shared" si="118"/>
        <v>29.991023568111764</v>
      </c>
      <c r="GB91" s="484">
        <f t="shared" si="118"/>
        <v>34.450075758036739</v>
      </c>
    </row>
    <row r="92" spans="1:184">
      <c r="C92" s="206"/>
      <c r="D92" s="564" t="s">
        <v>177</v>
      </c>
      <c r="E92" s="233">
        <f t="shared" ref="E92:AZ92" si="119">+IF(ISERROR(E61/E76),0,E61/E76)</f>
        <v>5.3783840890090406</v>
      </c>
      <c r="F92" s="233">
        <f t="shared" si="119"/>
        <v>4.2246006258845261</v>
      </c>
      <c r="G92" s="233">
        <f t="shared" si="119"/>
        <v>2.4112872427858778</v>
      </c>
      <c r="H92" s="233">
        <f t="shared" si="119"/>
        <v>2.7506129419897571</v>
      </c>
      <c r="I92" s="233">
        <f t="shared" si="119"/>
        <v>1.7661122807918521</v>
      </c>
      <c r="J92" s="233">
        <f t="shared" si="119"/>
        <v>2.3476720246049285</v>
      </c>
      <c r="K92" s="233">
        <f t="shared" si="119"/>
        <v>8.4622456304163975</v>
      </c>
      <c r="L92" s="233">
        <f t="shared" si="119"/>
        <v>5.6656527884280647</v>
      </c>
      <c r="M92" s="233">
        <f t="shared" si="119"/>
        <v>1.8312290581600055</v>
      </c>
      <c r="N92" s="233">
        <f t="shared" si="119"/>
        <v>1.1820642178074647</v>
      </c>
      <c r="O92" s="233">
        <f t="shared" si="119"/>
        <v>1.0991727912042006</v>
      </c>
      <c r="P92" s="233">
        <f t="shared" si="119"/>
        <v>3.3402510716288036</v>
      </c>
      <c r="Q92" s="233">
        <f t="shared" si="119"/>
        <v>6.4055183389428576</v>
      </c>
      <c r="R92" s="233">
        <f t="shared" si="119"/>
        <v>5.7881415960917257</v>
      </c>
      <c r="S92" s="233">
        <f t="shared" si="119"/>
        <v>2.8213729958196021</v>
      </c>
      <c r="T92" s="233">
        <f t="shared" si="119"/>
        <v>2.8918115554695687</v>
      </c>
      <c r="U92" s="233">
        <f t="shared" si="119"/>
        <v>2.0871014919702464</v>
      </c>
      <c r="V92" s="233">
        <f t="shared" si="119"/>
        <v>3.5052564915195674</v>
      </c>
      <c r="W92" s="233">
        <f t="shared" si="119"/>
        <v>7.3716296461318152</v>
      </c>
      <c r="X92" s="233">
        <f t="shared" si="119"/>
        <v>6.9290749841515984</v>
      </c>
      <c r="Y92" s="233">
        <f t="shared" si="119"/>
        <v>1.8073670580426795</v>
      </c>
      <c r="Z92" s="233">
        <f t="shared" si="119"/>
        <v>1.0667792780750951</v>
      </c>
      <c r="AA92" s="233">
        <f t="shared" si="119"/>
        <v>1.2000994387290578</v>
      </c>
      <c r="AB92" s="233">
        <f t="shared" si="119"/>
        <v>3.1023121941573524</v>
      </c>
      <c r="AC92" s="233">
        <f t="shared" si="119"/>
        <v>4.1800573662050491</v>
      </c>
      <c r="AD92" s="233">
        <f t="shared" si="119"/>
        <v>4.8673858707850322</v>
      </c>
      <c r="AE92" s="233">
        <f t="shared" si="119"/>
        <v>2.3303182385611474</v>
      </c>
      <c r="AF92" s="233">
        <f t="shared" si="119"/>
        <v>1.2495216182772004</v>
      </c>
      <c r="AG92" s="233">
        <f t="shared" si="119"/>
        <v>0.28315060160500716</v>
      </c>
      <c r="AH92" s="233">
        <f t="shared" si="119"/>
        <v>3.2720931815096463</v>
      </c>
      <c r="AI92" s="233">
        <f t="shared" si="119"/>
        <v>6.651828577142922</v>
      </c>
      <c r="AJ92" s="233">
        <f t="shared" si="119"/>
        <v>5.9078461486038831</v>
      </c>
      <c r="AK92" s="233">
        <f t="shared" si="119"/>
        <v>0.80050338023194889</v>
      </c>
      <c r="AL92" s="233">
        <f t="shared" si="119"/>
        <v>-1.2211698455211714E-2</v>
      </c>
      <c r="AM92" s="233">
        <f t="shared" si="119"/>
        <v>0.64798040725389527</v>
      </c>
      <c r="AN92" s="233">
        <f t="shared" si="119"/>
        <v>0.91124241789665061</v>
      </c>
      <c r="AO92" s="233">
        <f t="shared" si="119"/>
        <v>4.2137142677860968</v>
      </c>
      <c r="AP92" s="233">
        <f t="shared" si="119"/>
        <v>5.0715707395400802</v>
      </c>
      <c r="AQ92" s="233">
        <f t="shared" si="119"/>
        <v>2.5710714016524689</v>
      </c>
      <c r="AR92" s="233">
        <f t="shared" si="119"/>
        <v>1.3943450520596739</v>
      </c>
      <c r="AS92" s="233">
        <f t="shared" si="119"/>
        <v>0.56804916969631492</v>
      </c>
      <c r="AT92" s="233">
        <f t="shared" si="119"/>
        <v>3.7779427159798837</v>
      </c>
      <c r="AU92" s="233">
        <f t="shared" si="119"/>
        <v>6.6006206629653832</v>
      </c>
      <c r="AV92" s="233">
        <f t="shared" si="119"/>
        <v>7.3301002606485541</v>
      </c>
      <c r="AW92" s="233">
        <f t="shared" si="119"/>
        <v>0.88134149503496195</v>
      </c>
      <c r="AX92" s="233">
        <f t="shared" si="119"/>
        <v>-0.1850547648406233</v>
      </c>
      <c r="AY92" s="233">
        <f t="shared" si="119"/>
        <v>0.64285118841760092</v>
      </c>
      <c r="AZ92" s="233">
        <f t="shared" si="119"/>
        <v>0.73148657453073784</v>
      </c>
      <c r="BA92" s="233">
        <f t="shared" ref="BA92:DL92" si="120">+IF(ISERROR(BA61/BA76),0,BA61/BA76)</f>
        <v>4.7657331207124756</v>
      </c>
      <c r="BB92" s="233">
        <f t="shared" si="120"/>
        <v>5.2466153984301069</v>
      </c>
      <c r="BC92" s="233">
        <f t="shared" si="120"/>
        <v>2.3644635170311865</v>
      </c>
      <c r="BD92" s="233">
        <f t="shared" si="120"/>
        <v>0.92843467179337857</v>
      </c>
      <c r="BE92" s="233">
        <f t="shared" si="120"/>
        <v>-0.13108407766353006</v>
      </c>
      <c r="BF92" s="233">
        <f t="shared" si="120"/>
        <v>3.8989390538510524</v>
      </c>
      <c r="BG92" s="233">
        <f t="shared" si="120"/>
        <v>6.7459299274267197</v>
      </c>
      <c r="BH92" s="233">
        <f t="shared" si="120"/>
        <v>7.6186717645492852</v>
      </c>
      <c r="BI92" s="233">
        <f t="shared" si="120"/>
        <v>5.7977658159782508E-2</v>
      </c>
      <c r="BJ92" s="233">
        <f t="shared" si="120"/>
        <v>-0.68258653213610887</v>
      </c>
      <c r="BK92" s="233">
        <f t="shared" si="120"/>
        <v>-8.0972296961598619E-2</v>
      </c>
      <c r="BL92" s="233">
        <f t="shared" si="120"/>
        <v>1.0590448054694939</v>
      </c>
      <c r="BM92" s="233">
        <f t="shared" si="120"/>
        <v>5.6524564014932874</v>
      </c>
      <c r="BN92" s="233">
        <f t="shared" si="120"/>
        <v>6.2589751064716177</v>
      </c>
      <c r="BO92" s="233">
        <f t="shared" si="120"/>
        <v>3.1426433267572134</v>
      </c>
      <c r="BP92" s="233">
        <f t="shared" si="120"/>
        <v>2.4735151714568659</v>
      </c>
      <c r="BQ92" s="233">
        <f t="shared" si="120"/>
        <v>1.7968747944299226</v>
      </c>
      <c r="BR92" s="233">
        <f t="shared" si="120"/>
        <v>5.5950825603453787</v>
      </c>
      <c r="BS92" s="233">
        <f t="shared" si="120"/>
        <v>9.9987594077897182</v>
      </c>
      <c r="BT92" s="233">
        <f t="shared" si="120"/>
        <v>10.413393105272432</v>
      </c>
      <c r="BU92" s="233">
        <f t="shared" si="120"/>
        <v>2.8070017480928375</v>
      </c>
      <c r="BV92" s="233">
        <f t="shared" si="120"/>
        <v>2.0395949507052742</v>
      </c>
      <c r="BW92" s="233">
        <f t="shared" si="120"/>
        <v>2.8988107548384958</v>
      </c>
      <c r="BX92" s="233">
        <f t="shared" si="120"/>
        <v>4.3185381866266495</v>
      </c>
      <c r="BY92" s="233">
        <f t="shared" si="120"/>
        <v>8.352950383065922</v>
      </c>
      <c r="BZ92" s="233">
        <f t="shared" si="120"/>
        <v>9.7812914197814358</v>
      </c>
      <c r="CA92" s="233">
        <f t="shared" si="120"/>
        <v>7.773970756436853</v>
      </c>
      <c r="CB92" s="233">
        <f t="shared" si="120"/>
        <v>7.4891240674207245</v>
      </c>
      <c r="CC92" s="233">
        <f t="shared" si="120"/>
        <v>7.1679809250747741</v>
      </c>
      <c r="CD92" s="233">
        <f t="shared" si="120"/>
        <v>12.315245286093592</v>
      </c>
      <c r="CE92" s="233">
        <f t="shared" si="120"/>
        <v>20.672329496297177</v>
      </c>
      <c r="CF92" s="233">
        <f t="shared" si="120"/>
        <v>21.53114618097506</v>
      </c>
      <c r="CG92" s="233">
        <f t="shared" si="120"/>
        <v>12.888051622577848</v>
      </c>
      <c r="CH92" s="233">
        <f t="shared" si="120"/>
        <v>12.107395384881219</v>
      </c>
      <c r="CI92" s="233">
        <f t="shared" si="120"/>
        <v>13.298740937429088</v>
      </c>
      <c r="CJ92" s="233">
        <f t="shared" si="120"/>
        <v>16.118868232996579</v>
      </c>
      <c r="CK92" s="233">
        <f t="shared" si="120"/>
        <v>18.309085341317452</v>
      </c>
      <c r="CL92" s="233">
        <f t="shared" si="120"/>
        <v>19.436787897155497</v>
      </c>
      <c r="CM92" s="233">
        <f t="shared" si="120"/>
        <v>17.404200119850675</v>
      </c>
      <c r="CN92" s="233">
        <f t="shared" si="120"/>
        <v>16.931655232110273</v>
      </c>
      <c r="CO92" s="233">
        <f t="shared" si="120"/>
        <v>16.407451299148114</v>
      </c>
      <c r="CP92" s="233">
        <f t="shared" si="120"/>
        <v>24.746101253721363</v>
      </c>
      <c r="CQ92" s="233">
        <f t="shared" si="120"/>
        <v>34.583705878315875</v>
      </c>
      <c r="CR92" s="233">
        <f t="shared" si="120"/>
        <v>33.487562630110027</v>
      </c>
      <c r="CS92" s="233">
        <f t="shared" si="120"/>
        <v>23.985297852225106</v>
      </c>
      <c r="CT92" s="233">
        <f t="shared" si="120"/>
        <v>21.896819172795215</v>
      </c>
      <c r="CU92" s="233">
        <f t="shared" si="120"/>
        <v>21.716727017856542</v>
      </c>
      <c r="CV92" s="233">
        <f t="shared" si="120"/>
        <v>25.846756701919077</v>
      </c>
      <c r="CW92" s="233">
        <f t="shared" si="120"/>
        <v>27.485904664767933</v>
      </c>
      <c r="CX92" s="233">
        <f t="shared" si="120"/>
        <v>29.735143183343766</v>
      </c>
      <c r="CY92" s="233">
        <f t="shared" si="120"/>
        <v>26.48838074004474</v>
      </c>
      <c r="CZ92" s="233">
        <f t="shared" si="120"/>
        <v>26.517623675990137</v>
      </c>
      <c r="DA92" s="233">
        <f t="shared" si="120"/>
        <v>23.316464492337374</v>
      </c>
      <c r="DB92" s="233">
        <f t="shared" si="120"/>
        <v>34.350862875187232</v>
      </c>
      <c r="DC92" s="233">
        <f t="shared" si="120"/>
        <v>42.257324655324837</v>
      </c>
      <c r="DD92" s="233">
        <f t="shared" si="120"/>
        <v>41.645307484456659</v>
      </c>
      <c r="DE92" s="233">
        <f t="shared" si="120"/>
        <v>28.14190601030354</v>
      </c>
      <c r="DF92" s="233">
        <f t="shared" si="120"/>
        <v>23.176819426918893</v>
      </c>
      <c r="DG92" s="233">
        <f t="shared" si="120"/>
        <v>25.406843268216978</v>
      </c>
      <c r="DH92" s="233">
        <f t="shared" si="120"/>
        <v>28.818240268711246</v>
      </c>
      <c r="DI92" s="233">
        <f t="shared" si="120"/>
        <v>28.648026025616236</v>
      </c>
      <c r="DJ92" s="233">
        <f t="shared" si="120"/>
        <v>29.352626537156279</v>
      </c>
      <c r="DK92" s="233">
        <f t="shared" si="120"/>
        <v>26.528125704231407</v>
      </c>
      <c r="DL92" s="233">
        <f t="shared" si="120"/>
        <v>24.629032723300352</v>
      </c>
      <c r="DM92" s="233">
        <f t="shared" ref="DM92:FX92" si="121">+IF(ISERROR(DM61/DM76),0,DM61/DM76)</f>
        <v>23.579669571343228</v>
      </c>
      <c r="DN92" s="233">
        <f t="shared" si="121"/>
        <v>35.187529094731943</v>
      </c>
      <c r="DO92" s="233">
        <f t="shared" si="121"/>
        <v>40.502818275512134</v>
      </c>
      <c r="DP92" s="233">
        <f t="shared" si="121"/>
        <v>41.507810560232237</v>
      </c>
      <c r="DQ92" s="233">
        <f t="shared" si="121"/>
        <v>28.961842304350959</v>
      </c>
      <c r="DR92" s="233">
        <f t="shared" si="121"/>
        <v>24.941367602789374</v>
      </c>
      <c r="DS92" s="233">
        <f t="shared" si="121"/>
        <v>26.565615265313184</v>
      </c>
      <c r="DT92" s="233">
        <f t="shared" si="121"/>
        <v>28.182350599425988</v>
      </c>
      <c r="DU92" s="233">
        <f t="shared" si="121"/>
        <v>28.55992436577333</v>
      </c>
      <c r="DV92" s="233">
        <f t="shared" si="121"/>
        <v>28.958823296104214</v>
      </c>
      <c r="DW92" s="233">
        <f t="shared" si="121"/>
        <v>26.35700140447311</v>
      </c>
      <c r="DX92" s="233">
        <f t="shared" si="121"/>
        <v>23.59376847739416</v>
      </c>
      <c r="DY92" s="233">
        <f t="shared" si="121"/>
        <v>24.8069457912624</v>
      </c>
      <c r="DZ92" s="233">
        <f t="shared" si="121"/>
        <v>34.234644560380339</v>
      </c>
      <c r="EA92" s="233">
        <f t="shared" si="121"/>
        <v>38.849927020709281</v>
      </c>
      <c r="EB92" s="233">
        <f t="shared" si="121"/>
        <v>40.428341677829714</v>
      </c>
      <c r="EC92" s="233">
        <f t="shared" si="121"/>
        <v>26.739763355095494</v>
      </c>
      <c r="ED92" s="233">
        <f t="shared" si="121"/>
        <v>24.34577337063801</v>
      </c>
      <c r="EE92" s="233">
        <f t="shared" si="121"/>
        <v>24.412124831528992</v>
      </c>
      <c r="EF92" s="233">
        <f t="shared" si="121"/>
        <v>25.697124061440785</v>
      </c>
      <c r="EG92" s="233">
        <f t="shared" si="121"/>
        <v>27.740143962602939</v>
      </c>
      <c r="EH92" s="233">
        <f t="shared" si="121"/>
        <v>29.70411370053932</v>
      </c>
      <c r="EI92" s="233">
        <f t="shared" si="121"/>
        <v>25.200757336954311</v>
      </c>
      <c r="EJ92" s="233">
        <f t="shared" si="121"/>
        <v>25.175474435737346</v>
      </c>
      <c r="EK92" s="233">
        <f t="shared" si="121"/>
        <v>24.439604597068911</v>
      </c>
      <c r="EL92" s="233">
        <f t="shared" si="121"/>
        <v>30.686068811433405</v>
      </c>
      <c r="EM92" s="233">
        <f t="shared" si="121"/>
        <v>41.011101412136419</v>
      </c>
      <c r="EN92" s="233">
        <f t="shared" si="121"/>
        <v>42.014379522796354</v>
      </c>
      <c r="EO92" s="233">
        <f t="shared" si="121"/>
        <v>28.642176316382017</v>
      </c>
      <c r="EP92" s="233">
        <f t="shared" si="121"/>
        <v>25.455367866227686</v>
      </c>
      <c r="EQ92" s="233">
        <f t="shared" si="121"/>
        <v>23.912243996199443</v>
      </c>
      <c r="ER92" s="233">
        <f t="shared" si="121"/>
        <v>27.473343377419862</v>
      </c>
      <c r="ES92" s="233">
        <f t="shared" si="121"/>
        <v>28.040258237718977</v>
      </c>
      <c r="ET92" s="233">
        <f t="shared" si="121"/>
        <v>28.209756520315747</v>
      </c>
      <c r="EU92" s="233">
        <f t="shared" si="121"/>
        <v>24.292832239316127</v>
      </c>
      <c r="EV92" s="233">
        <f t="shared" si="121"/>
        <v>24.580668831507257</v>
      </c>
      <c r="EW92" s="233">
        <f t="shared" si="121"/>
        <v>22.48406984272691</v>
      </c>
      <c r="EX92" s="233">
        <f t="shared" si="121"/>
        <v>30.868379092391567</v>
      </c>
      <c r="EY92" s="233">
        <f t="shared" si="121"/>
        <v>41.263800406154033</v>
      </c>
      <c r="EZ92" s="233">
        <f t="shared" si="121"/>
        <v>39.574824727379742</v>
      </c>
      <c r="FA92" s="233">
        <f t="shared" si="121"/>
        <v>29.048013781903666</v>
      </c>
      <c r="FB92" s="233">
        <f t="shared" si="121"/>
        <v>25.772947793506727</v>
      </c>
      <c r="FC92" s="233">
        <f t="shared" si="121"/>
        <v>21.663822914929053</v>
      </c>
      <c r="FD92" s="233">
        <f t="shared" si="121"/>
        <v>27.925113702654556</v>
      </c>
      <c r="FE92" s="233">
        <f t="shared" si="121"/>
        <v>25.066461566105076</v>
      </c>
      <c r="FF92" s="233">
        <f t="shared" si="121"/>
        <v>26.131776961437541</v>
      </c>
      <c r="FG92" s="233">
        <f t="shared" si="121"/>
        <v>23.608417329991521</v>
      </c>
      <c r="FH92" s="233">
        <f t="shared" si="121"/>
        <v>22.170606828121699</v>
      </c>
      <c r="FI92" s="233">
        <f t="shared" si="121"/>
        <v>21.003593372063353</v>
      </c>
      <c r="FJ92" s="233">
        <f t="shared" si="121"/>
        <v>31.398703761833684</v>
      </c>
      <c r="FK92" s="233">
        <f t="shared" si="121"/>
        <v>40.338916475541538</v>
      </c>
      <c r="FL92" s="233">
        <f t="shared" si="121"/>
        <v>37.705508102042174</v>
      </c>
      <c r="FM92" s="233">
        <f t="shared" si="121"/>
        <v>27.831988338751337</v>
      </c>
      <c r="FN92" s="233">
        <f t="shared" si="121"/>
        <v>22.743238074482296</v>
      </c>
      <c r="FO92" s="233">
        <f t="shared" si="121"/>
        <v>21.230417720982</v>
      </c>
      <c r="FP92" s="233">
        <f t="shared" si="121"/>
        <v>26.741068673487575</v>
      </c>
      <c r="FQ92" s="233">
        <f t="shared" si="121"/>
        <v>24.550687121039157</v>
      </c>
      <c r="FR92" s="233">
        <f t="shared" si="121"/>
        <v>26.333321479339137</v>
      </c>
      <c r="FS92" s="233">
        <f t="shared" si="121"/>
        <v>23.712750139346028</v>
      </c>
      <c r="FT92" s="233">
        <f t="shared" si="121"/>
        <v>22.264935724592387</v>
      </c>
      <c r="FU92" s="233">
        <f t="shared" si="121"/>
        <v>20.984924530396306</v>
      </c>
      <c r="FV92" s="233">
        <f t="shared" si="121"/>
        <v>32.327465698824803</v>
      </c>
      <c r="FW92" s="233">
        <f t="shared" si="121"/>
        <v>37.559303265027239</v>
      </c>
      <c r="FX92" s="233">
        <f t="shared" si="121"/>
        <v>38.154655345974405</v>
      </c>
      <c r="FY92" s="233">
        <f t="shared" ref="FY92:GB92" si="122">+IF(ISERROR(FY61/FY76),0,FY61/FY76)</f>
        <v>26.700832215671074</v>
      </c>
      <c r="FZ92" s="233">
        <f t="shared" si="122"/>
        <v>22.449129240520723</v>
      </c>
      <c r="GA92" s="233">
        <f t="shared" si="122"/>
        <v>23.261557830510498</v>
      </c>
      <c r="GB92" s="233">
        <f t="shared" si="122"/>
        <v>27.163874650097032</v>
      </c>
    </row>
    <row r="95" spans="1:184">
      <c r="C95" s="253" t="s">
        <v>178</v>
      </c>
      <c r="D95" s="253" t="s">
        <v>179</v>
      </c>
      <c r="E95" s="253">
        <f>+YEAR(E$2)</f>
        <v>2013</v>
      </c>
      <c r="F95" s="254">
        <f>+E95+1</f>
        <v>2014</v>
      </c>
      <c r="G95" s="254">
        <f t="shared" ref="G95:H95" si="123">+F95+1</f>
        <v>2015</v>
      </c>
      <c r="H95" s="254">
        <f t="shared" si="123"/>
        <v>2016</v>
      </c>
      <c r="I95" s="565"/>
    </row>
    <row r="96" spans="1:184">
      <c r="C96" s="255" t="s">
        <v>154</v>
      </c>
      <c r="D96" s="256" t="s">
        <v>180</v>
      </c>
      <c r="E96" s="257">
        <f>+SUM(SUMIF($E$78:$BC$78,"="&amp;E$95,$E$3:$BC$3)/SUMIF($E$78:$BC$78,"="&amp;E$95,$E$64:$BC$64))</f>
        <v>25.206316425242971</v>
      </c>
      <c r="F96" s="257">
        <f t="shared" ref="F96:H96" si="124">+SUM(SUMIF($E$78:$BC$78,"="&amp;F$95,$E$3:$BC$3)/SUMIF($E$78:$BC$78,"="&amp;F$95,$E$64:$BC$64))</f>
        <v>26.784071995740806</v>
      </c>
      <c r="G96" s="257">
        <f t="shared" si="124"/>
        <v>28.571844651689339</v>
      </c>
      <c r="H96" s="257">
        <f t="shared" si="124"/>
        <v>29.580330649187943</v>
      </c>
      <c r="I96" s="257"/>
    </row>
    <row r="97" spans="3:9">
      <c r="C97" s="255" t="s">
        <v>155</v>
      </c>
      <c r="D97" s="256" t="s">
        <v>180</v>
      </c>
      <c r="E97" s="257">
        <f>+SUM(SUMIF($E$78:$BC$78,"="&amp;E$95,$E$4:$BC$4),SUMIF($E$78:$BC$78,"="&amp;E$95,$E$5:$BC$5))/SUM(SUMIF($E$78:$BC$78,"="&amp;E$95,$E$65:$BC$65),SUMIF($E$78:$BC$78,"="&amp;E$95,$E$66:$BC$66))</f>
        <v>31.369690239453153</v>
      </c>
      <c r="F97" s="257">
        <f t="shared" ref="F97:H97" si="125">+SUM(SUMIF($E$78:$BC$78,"="&amp;F$95,$E$4:$BC$4),SUMIF($E$78:$BC$78,"="&amp;F$95,$E$5:$BC$5))/SUM(SUMIF($E$78:$BC$78,"="&amp;F$95,$E$65:$BC$65),SUMIF($E$78:$BC$78,"="&amp;F$95,$E$66:$BC$66))</f>
        <v>31.336141860392239</v>
      </c>
      <c r="G97" s="257">
        <f t="shared" si="125"/>
        <v>33.472706791689298</v>
      </c>
      <c r="H97" s="257">
        <f t="shared" si="125"/>
        <v>34.009251169588055</v>
      </c>
      <c r="I97" s="257"/>
    </row>
    <row r="98" spans="3:9">
      <c r="C98" s="255" t="s">
        <v>156</v>
      </c>
      <c r="D98" s="256" t="s">
        <v>180</v>
      </c>
      <c r="E98" s="257">
        <f>+SUM(SUMIF($E$78:$BC$78,"="&amp;E$95,$E$6:$BC$6),SUMIF($E$78:$BC$78,"="&amp;E$95,$E$7:$BC$7),SUMIF($E$78:$BC$78,"="&amp;E$95,$E$8:$BC$8))/SUM(SUMIF($E$78:$BC$78,"="&amp;E$95,$E$67:$BC$67),SUMIF($E$78:$BC$78,"="&amp;E$95,$E$68:$BC$68),SUMIF($E$78:$BC$78,"="&amp;E$95,$E$69:$BC$69))</f>
        <v>27.34311644919638</v>
      </c>
      <c r="F98" s="257">
        <f t="shared" ref="F98:H98" si="126">+SUM(SUMIF($E$78:$BC$78,"="&amp;F$95,$E$6:$BC$6),SUMIF($E$78:$BC$78,"="&amp;F$95,$E$7:$BC$7),SUMIF($E$78:$BC$78,"="&amp;F$95,$E$8:$BC$8))/SUM(SUMIF($E$78:$BC$78,"="&amp;F$95,$E$67:$BC$67),SUMIF($E$78:$BC$78,"="&amp;F$95,$E$68:$BC$68),SUMIF($E$78:$BC$78,"="&amp;F$95,$E$69:$BC$69))</f>
        <v>28.151217474870702</v>
      </c>
      <c r="G98" s="257">
        <f t="shared" si="126"/>
        <v>29.91760310434961</v>
      </c>
      <c r="H98" s="257">
        <f t="shared" si="126"/>
        <v>31.362202800010202</v>
      </c>
      <c r="I98" s="257"/>
    </row>
    <row r="99" spans="3:9">
      <c r="C99" s="258" t="s">
        <v>157</v>
      </c>
      <c r="D99" s="259" t="s">
        <v>180</v>
      </c>
      <c r="E99" s="260">
        <f>+SUM(SUMIF($E$78:$BC$78,"="&amp;E$95,$E$9:$BC$9),SUMIF($E$78:$BC$78,"="&amp;E$95,$E$10:$BC$10))/SUM(SUMIF($E$78:$BC$78,"="&amp;E$95,$E$70:$BC$70),SUMIF($E$78:$BC$78,"="&amp;E$95,$E$71:$BC$71))</f>
        <v>27.957736319163271</v>
      </c>
      <c r="F99" s="260">
        <f t="shared" ref="F99:H99" si="127">+SUM(SUMIF($E$78:$BC$78,"="&amp;F$95,$E$9:$BC$9),SUMIF($E$78:$BC$78,"="&amp;F$95,$E$10:$BC$10))/SUM(SUMIF($E$78:$BC$78,"="&amp;F$95,$E$70:$BC$70),SUMIF($E$78:$BC$78,"="&amp;F$95,$E$71:$BC$71))</f>
        <v>28.779309841289248</v>
      </c>
      <c r="G99" s="260">
        <f t="shared" si="127"/>
        <v>31.230151634997512</v>
      </c>
      <c r="H99" s="260">
        <f t="shared" si="127"/>
        <v>33.203467509710975</v>
      </c>
      <c r="I99" s="257"/>
    </row>
    <row r="100" spans="3:9">
      <c r="I100" s="29"/>
    </row>
    <row r="101" spans="3:9">
      <c r="C101" s="253" t="s">
        <v>178</v>
      </c>
      <c r="D101" s="253" t="s">
        <v>179</v>
      </c>
      <c r="E101" s="253">
        <f>+E95</f>
        <v>2013</v>
      </c>
      <c r="F101" s="253">
        <f t="shared" ref="F101:H101" si="128">+F95</f>
        <v>2014</v>
      </c>
      <c r="G101" s="253">
        <f t="shared" si="128"/>
        <v>2015</v>
      </c>
      <c r="H101" s="253">
        <f t="shared" si="128"/>
        <v>2016</v>
      </c>
      <c r="I101" s="565"/>
    </row>
    <row r="102" spans="3:9">
      <c r="C102" s="255" t="s">
        <v>154</v>
      </c>
      <c r="D102" s="256" t="s">
        <v>181</v>
      </c>
      <c r="E102" s="257">
        <f>+SUM(SUMIF($E$78:$BC$78,"="&amp;E$95,$E$19:$BC$19)/SUMIF($E$78:$BC$78,"="&amp;E$95,$E$64:$BC$64))</f>
        <v>30.670051233102448</v>
      </c>
      <c r="F102" s="257">
        <f t="shared" ref="F102:H102" si="129">+SUM(SUMIF($E$78:$BC$78,"="&amp;F$95,$E$19:$BC$19)/SUMIF($E$78:$BC$78,"="&amp;F$95,$E$64:$BC$64))</f>
        <v>31.885899880821064</v>
      </c>
      <c r="G102" s="257">
        <f t="shared" si="129"/>
        <v>33.180442551901429</v>
      </c>
      <c r="H102" s="257">
        <f t="shared" si="129"/>
        <v>34.460113892317906</v>
      </c>
      <c r="I102" s="257"/>
    </row>
    <row r="103" spans="3:9">
      <c r="C103" s="255" t="s">
        <v>155</v>
      </c>
      <c r="D103" s="256" t="s">
        <v>181</v>
      </c>
      <c r="E103" s="257">
        <f>+SUM(SUMIF($E$78:$BC$78,"="&amp;E$95,$E$20:$BC$20),SUMIF($E$78:$BC$78,"="&amp;E$95,$E$21:$BC$21))/SUM(SUMIF($E$78:$BC$78,"="&amp;E$95,$E$65:$BC$65),SUMIF($E$78:$BC$78,"="&amp;E$95,$E$66:$BC$66))</f>
        <v>30.394019351141409</v>
      </c>
      <c r="F103" s="257">
        <f t="shared" ref="F103:H103" si="130">+SUM(SUMIF($E$78:$BC$78,"="&amp;F$95,$E$20:$BC$20),SUMIF($E$78:$BC$78,"="&amp;F$95,$E$21:$BC$21))/SUM(SUMIF($E$78:$BC$78,"="&amp;F$95,$E$65:$BC$65),SUMIF($E$78:$BC$78,"="&amp;F$95,$E$66:$BC$66))</f>
        <v>31.687793690503245</v>
      </c>
      <c r="G103" s="257">
        <f t="shared" si="130"/>
        <v>32.774366103428484</v>
      </c>
      <c r="H103" s="257">
        <f t="shared" si="130"/>
        <v>34.271780175895074</v>
      </c>
      <c r="I103" s="257"/>
    </row>
    <row r="104" spans="3:9">
      <c r="C104" s="255" t="s">
        <v>156</v>
      </c>
      <c r="D104" s="256" t="s">
        <v>181</v>
      </c>
      <c r="E104" s="257">
        <f>+SUM(SUMIF($E$78:$BC$78,"="&amp;E$95,$E$21:$BC$21),SUMIF($E$78:$BC$78,"="&amp;E$95,$E$22:$BC$22),SUMIF($E$78:$BC$78,"="&amp;E$95,$E$23:$BC$23))/SUM(SUMIF($E$78:$BC$78,"="&amp;E$95,$E$67:$BC$67),SUMIF($E$78:$BC$78,"="&amp;E$95,$E$68:$BC$68),SUMIF($E$78:$BC$78,"="&amp;E$95,$E$69:$BC$69))</f>
        <v>30.002110630287611</v>
      </c>
      <c r="F104" s="257">
        <f t="shared" ref="F104:H104" si="131">+SUM(SUMIF($E$78:$BC$78,"="&amp;F$95,$E$21:$BC$21),SUMIF($E$78:$BC$78,"="&amp;F$95,$E$22:$BC$22),SUMIF($E$78:$BC$78,"="&amp;F$95,$E$23:$BC$23))/SUM(SUMIF($E$78:$BC$78,"="&amp;F$95,$E$67:$BC$67),SUMIF($E$78:$BC$78,"="&amp;F$95,$E$68:$BC$68),SUMIF($E$78:$BC$78,"="&amp;F$95,$E$69:$BC$69))</f>
        <v>34.390260322617692</v>
      </c>
      <c r="G104" s="257">
        <f t="shared" si="131"/>
        <v>33.314994578992192</v>
      </c>
      <c r="H104" s="257">
        <f t="shared" si="131"/>
        <v>35.424691115442343</v>
      </c>
      <c r="I104" s="257"/>
    </row>
    <row r="105" spans="3:9">
      <c r="C105" s="258" t="s">
        <v>157</v>
      </c>
      <c r="D105" s="259" t="s">
        <v>181</v>
      </c>
      <c r="E105" s="260">
        <f>+SUM(SUMIF($E$78:$BC$78,"="&amp;E$95,$E$24:$BC$24),SUMIF($E$78:$BC$78,"="&amp;E$95,$E$25:$BC$25))/SUM(SUMIF($E$78:$BC$78,"="&amp;E$95,$E$70:$BC$70),SUMIF($E$78:$BC$78,"="&amp;E$95,$E$71:$BC$71))</f>
        <v>25.96015866078724</v>
      </c>
      <c r="F105" s="260">
        <f t="shared" ref="F105:H105" si="132">+SUM(SUMIF($E$78:$BC$78,"="&amp;F$95,$E$24:$BC$24),SUMIF($E$78:$BC$78,"="&amp;F$95,$E$25:$BC$25))/SUM(SUMIF($E$78:$BC$78,"="&amp;F$95,$E$70:$BC$70),SUMIF($E$78:$BC$78,"="&amp;F$95,$E$71:$BC$71))</f>
        <v>25.353906041803263</v>
      </c>
      <c r="G105" s="260">
        <f t="shared" si="132"/>
        <v>28.936809751522631</v>
      </c>
      <c r="H105" s="260">
        <f t="shared" si="132"/>
        <v>29.061386239373359</v>
      </c>
      <c r="I105" s="257"/>
    </row>
    <row r="106" spans="3:9">
      <c r="I106" s="29"/>
    </row>
    <row r="107" spans="3:9">
      <c r="C107" s="253" t="s">
        <v>178</v>
      </c>
      <c r="D107" s="253" t="s">
        <v>179</v>
      </c>
      <c r="E107" s="253">
        <f>+E101</f>
        <v>2013</v>
      </c>
      <c r="F107" s="253">
        <f t="shared" ref="F107:H107" si="133">+F101</f>
        <v>2014</v>
      </c>
      <c r="G107" s="253">
        <f t="shared" si="133"/>
        <v>2015</v>
      </c>
      <c r="H107" s="253">
        <f t="shared" si="133"/>
        <v>2016</v>
      </c>
      <c r="I107" s="565"/>
    </row>
    <row r="108" spans="3:9">
      <c r="C108" s="255" t="s">
        <v>154</v>
      </c>
      <c r="D108" s="256" t="s">
        <v>182</v>
      </c>
      <c r="E108" s="566">
        <f>+SUM(SUMIF($E$78:$BC$78,"="&amp;E$95,$E$49:$BC$49)/SUMIF($E$78:$BC$78,"="&amp;E$95,$E$64:$BC$64))</f>
        <v>5.4637348078594794</v>
      </c>
      <c r="F108" s="566">
        <f t="shared" ref="F108:H108" si="134">+SUM(SUMIF($E$78:$BC$78,"="&amp;F$95,$E$49:$BC$49)/SUMIF($E$78:$BC$78,"="&amp;F$95,$E$64:$BC$64))</f>
        <v>5.1018278850802563</v>
      </c>
      <c r="G108" s="566">
        <f t="shared" si="134"/>
        <v>4.6085979002120911</v>
      </c>
      <c r="H108" s="566">
        <f t="shared" si="134"/>
        <v>4.8797832431299657</v>
      </c>
      <c r="I108" s="257"/>
    </row>
    <row r="109" spans="3:9">
      <c r="C109" s="255" t="s">
        <v>155</v>
      </c>
      <c r="D109" s="256" t="s">
        <v>182</v>
      </c>
      <c r="E109" s="566">
        <f>+SUM(SUMIF($E$78:$BC$78,"="&amp;E$95,$E$50:$BC$50),SUMIF($E$78:$BC$78,"="&amp;E$95,$E$51:$BC$51))/SUM(SUMIF($E$78:$BC$78,"="&amp;E$95,$E$65:$BC$65),SUMIF($E$78:$BC$78,"="&amp;E$95,$E$66:$BC$66))</f>
        <v>-0.97567088831174398</v>
      </c>
      <c r="F109" s="566">
        <f t="shared" ref="F109:H109" si="135">+SUM(SUMIF($E$78:$BC$78,"="&amp;F$95,$E$50:$BC$50),SUMIF($E$78:$BC$78,"="&amp;F$95,$E$51:$BC$51))/SUM(SUMIF($E$78:$BC$78,"="&amp;F$95,$E$65:$BC$65),SUMIF($E$78:$BC$78,"="&amp;F$95,$E$66:$BC$66))</f>
        <v>0.35165183011100715</v>
      </c>
      <c r="G109" s="566">
        <f t="shared" si="135"/>
        <v>-0.69834068826081308</v>
      </c>
      <c r="H109" s="566">
        <f t="shared" si="135"/>
        <v>0.26252900630701703</v>
      </c>
      <c r="I109" s="257"/>
    </row>
    <row r="110" spans="3:9">
      <c r="C110" s="255" t="s">
        <v>156</v>
      </c>
      <c r="D110" s="256" t="s">
        <v>182</v>
      </c>
      <c r="E110" s="566">
        <f>+SUM(SUMIF($E$78:$BC$78,"="&amp;E$95,$E$52:$BC$52),SUMIF($E$78:$BC$78,"="&amp;E$95,$E$53:$BC$53),SUMIF($E$78:$BC$78,"="&amp;E$95,$E$54:$BC$54))/SUM(SUMIF($E$78:$BC$78,"="&amp;E$95,$E$67:$BC$67),SUMIF($E$78:$BC$78,"="&amp;E$95,$E$68:$BC$68),SUMIF($E$78:$BC$78,"="&amp;E$95,$E$69:$BC$69))</f>
        <v>4.4677705851515777</v>
      </c>
      <c r="F110" s="566">
        <f t="shared" ref="F110:H110" si="136">+SUM(SUMIF($E$78:$BC$78,"="&amp;F$95,$E$52:$BC$52),SUMIF($E$78:$BC$78,"="&amp;F$95,$E$53:$BC$53),SUMIF($E$78:$BC$78,"="&amp;F$95,$E$54:$BC$54))/SUM(SUMIF($E$78:$BC$78,"="&amp;F$95,$E$67:$BC$67),SUMIF($E$78:$BC$78,"="&amp;F$95,$E$68:$BC$68),SUMIF($E$78:$BC$78,"="&amp;F$95,$E$69:$BC$69))</f>
        <v>5.0192476144190294</v>
      </c>
      <c r="G110" s="566">
        <f t="shared" si="136"/>
        <v>4.3156591997277136</v>
      </c>
      <c r="H110" s="566">
        <f t="shared" si="136"/>
        <v>4.3545727036628241</v>
      </c>
      <c r="I110" s="257"/>
    </row>
    <row r="111" spans="3:9">
      <c r="C111" s="258" t="s">
        <v>157</v>
      </c>
      <c r="D111" s="259" t="s">
        <v>182</v>
      </c>
      <c r="E111" s="567">
        <f>+SUM(SUMIF($E$78:$BC$78,"="&amp;E$107,$E$55:$BC$55),SUMIF($E$78:$BC$78,"="&amp;E$107,$E$56:$BC$56))/SUM(SUMIF($E$78:$BC$78,"="&amp;E$107,$E$71:$BC$71),SUMIF($E$78:$BC$78,"="&amp;E$107,$E$70:$BC$70))</f>
        <v>2.8166473174747808</v>
      </c>
      <c r="F111" s="567">
        <f t="shared" ref="F111:H111" si="137">+SUM(SUMIF($E$78:$BC$78,"="&amp;F$107,$E$55:$BC$55),SUMIF($E$78:$BC$78,"="&amp;F$107,$E$56:$BC$56))/SUM(SUMIF($E$78:$BC$78,"="&amp;F$107,$E$71:$BC$71),SUMIF($E$78:$BC$78,"="&amp;F$107,$E$70:$BC$70))</f>
        <v>3.2937576357393712</v>
      </c>
      <c r="G111" s="567">
        <f t="shared" si="137"/>
        <v>2.1329910075134779</v>
      </c>
      <c r="H111" s="567">
        <f t="shared" si="137"/>
        <v>1.6493110264673223</v>
      </c>
      <c r="I111" s="257"/>
    </row>
    <row r="113" spans="3:9">
      <c r="C113" s="73"/>
      <c r="D113" s="261"/>
      <c r="E113" s="261"/>
      <c r="F113" s="261"/>
      <c r="G113" s="261"/>
      <c r="H113" s="261"/>
      <c r="I113" s="29"/>
    </row>
    <row r="114" spans="3:9">
      <c r="C114" s="73"/>
      <c r="D114" s="270"/>
      <c r="E114" s="262"/>
      <c r="F114" s="262"/>
      <c r="G114" s="262"/>
      <c r="H114" s="262"/>
      <c r="I114" s="29"/>
    </row>
    <row r="115" spans="3:9">
      <c r="C115" s="73"/>
      <c r="D115" s="270"/>
      <c r="E115" s="262"/>
      <c r="F115" s="262"/>
      <c r="G115" s="262"/>
      <c r="H115" s="262"/>
      <c r="I115" s="29"/>
    </row>
    <row r="116" spans="3:9">
      <c r="C116" s="73"/>
      <c r="D116" s="270"/>
      <c r="E116" s="262"/>
      <c r="F116" s="262"/>
      <c r="G116" s="262"/>
      <c r="H116" s="262"/>
      <c r="I116" s="29"/>
    </row>
    <row r="117" spans="3:9">
      <c r="C117" s="73"/>
      <c r="D117" s="270"/>
      <c r="E117" s="262"/>
      <c r="F117" s="262"/>
      <c r="G117" s="262"/>
      <c r="H117" s="262"/>
      <c r="I117" s="29"/>
    </row>
    <row r="119" spans="3:9">
      <c r="E119" s="2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AZ197"/>
  <sheetViews>
    <sheetView topLeftCell="N1" zoomScale="80" zoomScaleNormal="80" workbookViewId="0">
      <selection activeCell="R1" sqref="R1"/>
    </sheetView>
  </sheetViews>
  <sheetFormatPr defaultRowHeight="15"/>
  <cols>
    <col min="2" max="2" width="17.28515625" bestFit="1" customWidth="1"/>
    <col min="3" max="3" width="43.7109375" bestFit="1" customWidth="1"/>
    <col min="4" max="4" width="18.140625" bestFit="1" customWidth="1"/>
    <col min="5" max="7" width="15.5703125" bestFit="1" customWidth="1"/>
    <col min="8" max="18" width="15.5703125" style="461" bestFit="1" customWidth="1"/>
    <col min="19" max="25" width="15.5703125" style="32" bestFit="1" customWidth="1"/>
    <col min="26" max="26" width="12" bestFit="1" customWidth="1"/>
    <col min="34" max="34" width="9.140625" style="41"/>
    <col min="35" max="36" width="9.710937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52" width="9.140625" style="41"/>
  </cols>
  <sheetData>
    <row r="1" spans="1:52">
      <c r="A1" s="275"/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42"/>
      <c r="T1" s="342"/>
      <c r="U1" s="342"/>
      <c r="V1" s="342"/>
      <c r="W1" s="342"/>
      <c r="X1" s="342"/>
      <c r="Y1" s="342"/>
      <c r="AH1" s="41" t="str">
        <f>+"'"&amp;"ISO Style Costs'!"</f>
        <v>'ISO Style Costs'!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32" si="13">+MATCH(AL1,$AS$1:$AS$121)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s="45" customFormat="1">
      <c r="A2" s="276"/>
      <c r="B2" s="197" t="s">
        <v>55</v>
      </c>
      <c r="C2" s="197" t="s">
        <v>33</v>
      </c>
      <c r="D2" s="195">
        <f>+YEAR('ISO Style Costs'!E2)</f>
        <v>2013</v>
      </c>
      <c r="E2" s="195">
        <f>+D2+1</f>
        <v>2014</v>
      </c>
      <c r="F2" s="195">
        <f t="shared" ref="F2:G2" si="14">+E2+1</f>
        <v>2015</v>
      </c>
      <c r="G2" s="195">
        <f t="shared" si="14"/>
        <v>2016</v>
      </c>
      <c r="H2" s="195">
        <f t="shared" ref="H2" si="15">+G2+1</f>
        <v>2017</v>
      </c>
      <c r="I2" s="195">
        <f t="shared" ref="I2" si="16">+H2+1</f>
        <v>2018</v>
      </c>
      <c r="J2" s="195">
        <f t="shared" ref="J2" si="17">+I2+1</f>
        <v>2019</v>
      </c>
      <c r="K2" s="195">
        <f t="shared" ref="K2" si="18">+J2+1</f>
        <v>2020</v>
      </c>
      <c r="L2" s="195">
        <f t="shared" ref="L2" si="19">+K2+1</f>
        <v>2021</v>
      </c>
      <c r="M2" s="195">
        <f t="shared" ref="M2" si="20">+L2+1</f>
        <v>2022</v>
      </c>
      <c r="N2" s="195">
        <f t="shared" ref="N2" si="21">+M2+1</f>
        <v>2023</v>
      </c>
      <c r="O2" s="195">
        <f t="shared" ref="O2" si="22">+N2+1</f>
        <v>2024</v>
      </c>
      <c r="P2" s="195">
        <f t="shared" ref="P2" si="23">+O2+1</f>
        <v>2025</v>
      </c>
      <c r="Q2" s="195">
        <f t="shared" ref="Q2" si="24">+P2+1</f>
        <v>2026</v>
      </c>
      <c r="R2" s="195">
        <f t="shared" ref="R2" si="25">+Q2+1</f>
        <v>2027</v>
      </c>
      <c r="S2" s="327"/>
      <c r="T2" s="327"/>
      <c r="U2" s="327"/>
      <c r="V2" s="327"/>
      <c r="W2" s="327"/>
      <c r="X2" s="327"/>
      <c r="Y2" s="327"/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K2" s="41"/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R2" s="41"/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 s="41" customFormat="1">
      <c r="A3" s="277">
        <f>+ROW()</f>
        <v>3</v>
      </c>
      <c r="B3" s="198" t="s">
        <v>1</v>
      </c>
      <c r="C3" s="199" t="s">
        <v>175</v>
      </c>
      <c r="D3" s="200">
        <f t="shared" ref="D3:R15" ca="1" si="26">+SUM(INDIRECT($AH$1&amp;VLOOKUP(D$1,$AL$1:$AM$197,2,FALSE)&amp;$A3&amp;":"&amp;VLOOKUP(DATE(YEAR(D$1),12,1),$AL$1:$AM$197,2,FALSE)&amp;$A3))</f>
        <v>73415310</v>
      </c>
      <c r="E3" s="200">
        <f t="shared" ca="1" si="26"/>
        <v>85443030</v>
      </c>
      <c r="F3" s="200">
        <f t="shared" ca="1" si="26"/>
        <v>87150860</v>
      </c>
      <c r="G3" s="200">
        <f t="shared" ca="1" si="26"/>
        <v>94864000</v>
      </c>
      <c r="H3" s="466">
        <f t="shared" ca="1" si="26"/>
        <v>87153880</v>
      </c>
      <c r="I3" s="466">
        <f t="shared" ca="1" si="26"/>
        <v>102860600</v>
      </c>
      <c r="J3" s="466">
        <f t="shared" ca="1" si="26"/>
        <v>103118070</v>
      </c>
      <c r="K3" s="466">
        <f t="shared" ca="1" si="26"/>
        <v>115921420</v>
      </c>
      <c r="L3" s="466">
        <f t="shared" ca="1" si="26"/>
        <v>112010570</v>
      </c>
      <c r="M3" s="466">
        <f t="shared" ca="1" si="26"/>
        <v>123327960</v>
      </c>
      <c r="N3" s="466">
        <f t="shared" ca="1" si="26"/>
        <v>118859610</v>
      </c>
      <c r="O3" s="466">
        <f t="shared" ca="1" si="26"/>
        <v>132123200</v>
      </c>
      <c r="P3" s="466">
        <f t="shared" ca="1" si="26"/>
        <v>125380890</v>
      </c>
      <c r="Q3" s="466">
        <f t="shared" ca="1" si="26"/>
        <v>159060030</v>
      </c>
      <c r="R3" s="466">
        <f t="shared" ca="1" si="26"/>
        <v>160748370</v>
      </c>
      <c r="S3" s="348"/>
      <c r="T3" s="348"/>
      <c r="U3" s="348"/>
      <c r="V3" s="348"/>
      <c r="W3" s="348"/>
      <c r="X3" s="348"/>
      <c r="Y3" s="348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66" si="30">+AT3+AU3</f>
        <v>672</v>
      </c>
    </row>
    <row r="4" spans="1:52" s="41" customFormat="1">
      <c r="A4" s="277">
        <f t="shared" ref="A4:A54" si="31">+ROW()</f>
        <v>4</v>
      </c>
      <c r="B4" s="201" t="s">
        <v>2</v>
      </c>
      <c r="C4" s="202" t="s">
        <v>175</v>
      </c>
      <c r="D4" s="203">
        <f t="shared" ca="1" si="26"/>
        <v>35555100</v>
      </c>
      <c r="E4" s="203">
        <f t="shared" ca="1" si="26"/>
        <v>33832760</v>
      </c>
      <c r="F4" s="203">
        <f t="shared" ca="1" si="26"/>
        <v>37971610</v>
      </c>
      <c r="G4" s="203">
        <f t="shared" ca="1" si="26"/>
        <v>36314250</v>
      </c>
      <c r="H4" s="467">
        <f t="shared" ref="H4:R15" ca="1" si="32">+SUM(INDIRECT($AH$1&amp;VLOOKUP(H$1,$AL$1:$AM$197,2,FALSE)&amp;$A4&amp;":"&amp;VLOOKUP(DATE(YEAR(H$1),12,1),$AL$1:$AM$197,2,FALSE)&amp;$A4))</f>
        <v>40453810</v>
      </c>
      <c r="I4" s="467">
        <f t="shared" ca="1" si="32"/>
        <v>36586930</v>
      </c>
      <c r="J4" s="467">
        <f t="shared" ca="1" si="32"/>
        <v>44161760</v>
      </c>
      <c r="K4" s="467">
        <f t="shared" ca="1" si="32"/>
        <v>44405130</v>
      </c>
      <c r="L4" s="467">
        <f t="shared" ca="1" si="32"/>
        <v>44926030</v>
      </c>
      <c r="M4" s="467">
        <f t="shared" ca="1" si="32"/>
        <v>47506210</v>
      </c>
      <c r="N4" s="467">
        <f t="shared" ca="1" si="32"/>
        <v>52486820</v>
      </c>
      <c r="O4" s="467">
        <f t="shared" ca="1" si="32"/>
        <v>50736910</v>
      </c>
      <c r="P4" s="467">
        <f t="shared" ca="1" si="32"/>
        <v>57669440</v>
      </c>
      <c r="Q4" s="467">
        <f t="shared" ca="1" si="32"/>
        <v>56023380</v>
      </c>
      <c r="R4" s="467">
        <f t="shared" ca="1" si="32"/>
        <v>68707310</v>
      </c>
      <c r="S4" s="348"/>
      <c r="T4" s="348"/>
      <c r="U4" s="348"/>
      <c r="V4" s="348"/>
      <c r="W4" s="348"/>
      <c r="X4" s="348"/>
      <c r="Y4" s="348"/>
      <c r="AH4" s="41">
        <f t="shared" ref="AH4:AH16" si="33">+AH3+1</f>
        <v>2015</v>
      </c>
      <c r="AI4" s="27">
        <f t="shared" ref="AI4:AI16" si="34">+DATE(YEAR(AJ3)+1,1,1)</f>
        <v>42005</v>
      </c>
      <c r="AJ4" s="27">
        <f t="shared" ref="AJ4:AJ16" si="35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 s="41" customFormat="1">
      <c r="A5" s="277">
        <f t="shared" si="31"/>
        <v>5</v>
      </c>
      <c r="B5" s="201" t="s">
        <v>3</v>
      </c>
      <c r="C5" s="202" t="s">
        <v>175</v>
      </c>
      <c r="D5" s="203">
        <f t="shared" ca="1" si="26"/>
        <v>31014200</v>
      </c>
      <c r="E5" s="203">
        <f t="shared" ca="1" si="26"/>
        <v>35766240</v>
      </c>
      <c r="F5" s="203">
        <f t="shared" ca="1" si="26"/>
        <v>36119550</v>
      </c>
      <c r="G5" s="203">
        <f t="shared" ca="1" si="26"/>
        <v>39093660</v>
      </c>
      <c r="H5" s="467">
        <f t="shared" ca="1" si="32"/>
        <v>38347820</v>
      </c>
      <c r="I5" s="467">
        <f t="shared" ca="1" si="32"/>
        <v>42541080</v>
      </c>
      <c r="J5" s="467">
        <f t="shared" ca="1" si="32"/>
        <v>41336300</v>
      </c>
      <c r="K5" s="467">
        <f t="shared" ca="1" si="32"/>
        <v>47466540</v>
      </c>
      <c r="L5" s="467">
        <f t="shared" ca="1" si="32"/>
        <v>42411230</v>
      </c>
      <c r="M5" s="467">
        <f t="shared" ca="1" si="32"/>
        <v>50201180</v>
      </c>
      <c r="N5" s="467">
        <f t="shared" ca="1" si="32"/>
        <v>49728670</v>
      </c>
      <c r="O5" s="467">
        <f t="shared" ca="1" si="32"/>
        <v>54220130</v>
      </c>
      <c r="P5" s="467">
        <f t="shared" ca="1" si="32"/>
        <v>54641430</v>
      </c>
      <c r="Q5" s="467">
        <f t="shared" ca="1" si="32"/>
        <v>65239850</v>
      </c>
      <c r="R5" s="467">
        <f t="shared" ca="1" si="32"/>
        <v>65609180</v>
      </c>
      <c r="S5" s="348"/>
      <c r="T5" s="348"/>
      <c r="U5" s="348"/>
      <c r="V5" s="348"/>
      <c r="W5" s="348"/>
      <c r="X5" s="348"/>
      <c r="Y5" s="348"/>
      <c r="AH5" s="41">
        <f t="shared" si="33"/>
        <v>2016</v>
      </c>
      <c r="AI5" s="27">
        <f t="shared" si="34"/>
        <v>42370</v>
      </c>
      <c r="AJ5" s="27">
        <f t="shared" si="35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 s="41" customFormat="1">
      <c r="A6" s="277">
        <f t="shared" si="31"/>
        <v>6</v>
      </c>
      <c r="B6" s="201" t="s">
        <v>4</v>
      </c>
      <c r="C6" s="202" t="s">
        <v>175</v>
      </c>
      <c r="D6" s="203">
        <f t="shared" ca="1" si="26"/>
        <v>26979470</v>
      </c>
      <c r="E6" s="203">
        <f t="shared" ca="1" si="26"/>
        <v>30134650</v>
      </c>
      <c r="F6" s="203">
        <f t="shared" ca="1" si="26"/>
        <v>31760110</v>
      </c>
      <c r="G6" s="203">
        <f t="shared" ca="1" si="26"/>
        <v>31173560</v>
      </c>
      <c r="H6" s="467">
        <f t="shared" ca="1" si="32"/>
        <v>33152550</v>
      </c>
      <c r="I6" s="467">
        <f t="shared" ca="1" si="32"/>
        <v>35600250</v>
      </c>
      <c r="J6" s="467">
        <f t="shared" ca="1" si="32"/>
        <v>34013200</v>
      </c>
      <c r="K6" s="467">
        <f t="shared" ca="1" si="32"/>
        <v>41574960</v>
      </c>
      <c r="L6" s="467">
        <f t="shared" ca="1" si="32"/>
        <v>42692760</v>
      </c>
      <c r="M6" s="467">
        <f t="shared" ca="1" si="32"/>
        <v>41079330</v>
      </c>
      <c r="N6" s="467">
        <f t="shared" ca="1" si="32"/>
        <v>46406990</v>
      </c>
      <c r="O6" s="467">
        <f t="shared" ca="1" si="32"/>
        <v>47506540</v>
      </c>
      <c r="P6" s="467">
        <f t="shared" ca="1" si="32"/>
        <v>47424740</v>
      </c>
      <c r="Q6" s="467">
        <f t="shared" ca="1" si="32"/>
        <v>57028530</v>
      </c>
      <c r="R6" s="467">
        <f t="shared" ca="1" si="32"/>
        <v>60643870</v>
      </c>
      <c r="S6" s="348"/>
      <c r="T6" s="348"/>
      <c r="U6" s="348"/>
      <c r="V6" s="348"/>
      <c r="W6" s="348"/>
      <c r="X6" s="348"/>
      <c r="Y6" s="348"/>
      <c r="AH6" s="41">
        <f t="shared" si="33"/>
        <v>2017</v>
      </c>
      <c r="AI6" s="27">
        <f t="shared" si="34"/>
        <v>42736</v>
      </c>
      <c r="AJ6" s="27">
        <f t="shared" si="35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 s="41" customFormat="1">
      <c r="A7" s="277">
        <f t="shared" si="31"/>
        <v>7</v>
      </c>
      <c r="B7" s="201" t="s">
        <v>5</v>
      </c>
      <c r="C7" s="202" t="s">
        <v>175</v>
      </c>
      <c r="D7" s="203">
        <f t="shared" ca="1" si="26"/>
        <v>29274770</v>
      </c>
      <c r="E7" s="203">
        <f t="shared" ca="1" si="26"/>
        <v>30185460</v>
      </c>
      <c r="F7" s="203">
        <f t="shared" ca="1" si="26"/>
        <v>29580400</v>
      </c>
      <c r="G7" s="203">
        <f t="shared" ca="1" si="26"/>
        <v>33459100</v>
      </c>
      <c r="H7" s="467">
        <f t="shared" ca="1" si="32"/>
        <v>33249010</v>
      </c>
      <c r="I7" s="467">
        <f t="shared" ca="1" si="32"/>
        <v>30951990</v>
      </c>
      <c r="J7" s="467">
        <f t="shared" ca="1" si="32"/>
        <v>38890880</v>
      </c>
      <c r="K7" s="467">
        <f t="shared" ca="1" si="32"/>
        <v>41756250</v>
      </c>
      <c r="L7" s="467">
        <f t="shared" ca="1" si="32"/>
        <v>40000140</v>
      </c>
      <c r="M7" s="467">
        <f t="shared" ca="1" si="32"/>
        <v>44465400</v>
      </c>
      <c r="N7" s="467">
        <f t="shared" ca="1" si="32"/>
        <v>46420590</v>
      </c>
      <c r="O7" s="467">
        <f t="shared" ca="1" si="32"/>
        <v>44027730</v>
      </c>
      <c r="P7" s="467">
        <f t="shared" ca="1" si="32"/>
        <v>50911720</v>
      </c>
      <c r="Q7" s="467">
        <f t="shared" ca="1" si="32"/>
        <v>57126300</v>
      </c>
      <c r="R7" s="467">
        <f t="shared" ca="1" si="32"/>
        <v>53032400</v>
      </c>
      <c r="S7" s="348"/>
      <c r="T7" s="348"/>
      <c r="U7" s="348"/>
      <c r="V7" s="348"/>
      <c r="W7" s="348"/>
      <c r="X7" s="348"/>
      <c r="Y7" s="348"/>
      <c r="AH7" s="41">
        <f t="shared" si="33"/>
        <v>2018</v>
      </c>
      <c r="AI7" s="27">
        <f t="shared" si="34"/>
        <v>43101</v>
      </c>
      <c r="AJ7" s="27">
        <f t="shared" si="35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 s="41" customFormat="1">
      <c r="A8" s="277">
        <f t="shared" si="31"/>
        <v>8</v>
      </c>
      <c r="B8" s="201" t="s">
        <v>6</v>
      </c>
      <c r="C8" s="202" t="s">
        <v>175</v>
      </c>
      <c r="D8" s="203">
        <f t="shared" ca="1" si="26"/>
        <v>30686580</v>
      </c>
      <c r="E8" s="203">
        <f t="shared" ca="1" si="26"/>
        <v>27201450</v>
      </c>
      <c r="F8" s="203">
        <f t="shared" ca="1" si="26"/>
        <v>33238660</v>
      </c>
      <c r="G8" s="203">
        <f t="shared" ca="1" si="26"/>
        <v>35057070</v>
      </c>
      <c r="H8" s="467">
        <f t="shared" ca="1" si="32"/>
        <v>31937800</v>
      </c>
      <c r="I8" s="467">
        <f t="shared" ca="1" si="32"/>
        <v>36750230</v>
      </c>
      <c r="J8" s="467">
        <f t="shared" ca="1" si="32"/>
        <v>40219810</v>
      </c>
      <c r="K8" s="467">
        <f t="shared" ca="1" si="32"/>
        <v>40058710</v>
      </c>
      <c r="L8" s="467">
        <f t="shared" ca="1" si="32"/>
        <v>44132640</v>
      </c>
      <c r="M8" s="467">
        <f t="shared" ca="1" si="32"/>
        <v>45714990</v>
      </c>
      <c r="N8" s="467">
        <f t="shared" ca="1" si="32"/>
        <v>41404890</v>
      </c>
      <c r="O8" s="467">
        <f t="shared" ca="1" si="32"/>
        <v>48486720</v>
      </c>
      <c r="P8" s="467">
        <f t="shared" ca="1" si="32"/>
        <v>52244140</v>
      </c>
      <c r="Q8" s="467">
        <f t="shared" ca="1" si="32"/>
        <v>54372580</v>
      </c>
      <c r="R8" s="467">
        <f t="shared" ca="1" si="32"/>
        <v>62803760</v>
      </c>
      <c r="S8" s="348"/>
      <c r="T8" s="348"/>
      <c r="U8" s="348"/>
      <c r="V8" s="348"/>
      <c r="W8" s="348"/>
      <c r="X8" s="348"/>
      <c r="Y8" s="348"/>
      <c r="AH8" s="41">
        <f t="shared" si="33"/>
        <v>2019</v>
      </c>
      <c r="AI8" s="27">
        <f t="shared" si="34"/>
        <v>43466</v>
      </c>
      <c r="AJ8" s="27">
        <f t="shared" si="35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 s="41" customFormat="1">
      <c r="A9" s="277">
        <f t="shared" si="31"/>
        <v>9</v>
      </c>
      <c r="B9" s="201" t="s">
        <v>7</v>
      </c>
      <c r="C9" s="202" t="s">
        <v>175</v>
      </c>
      <c r="D9" s="203">
        <f t="shared" ca="1" si="26"/>
        <v>48724130</v>
      </c>
      <c r="E9" s="203">
        <f t="shared" ca="1" si="26"/>
        <v>46996470</v>
      </c>
      <c r="F9" s="203">
        <f t="shared" ca="1" si="26"/>
        <v>53571360</v>
      </c>
      <c r="G9" s="203">
        <f t="shared" ca="1" si="26"/>
        <v>48702290</v>
      </c>
      <c r="H9" s="467">
        <f t="shared" ca="1" si="32"/>
        <v>58891820</v>
      </c>
      <c r="I9" s="467">
        <f t="shared" ca="1" si="32"/>
        <v>58842440</v>
      </c>
      <c r="J9" s="467">
        <f t="shared" ca="1" si="32"/>
        <v>67372240</v>
      </c>
      <c r="K9" s="467">
        <f t="shared" ca="1" si="32"/>
        <v>67949170</v>
      </c>
      <c r="L9" s="467">
        <f t="shared" ca="1" si="32"/>
        <v>73737070</v>
      </c>
      <c r="M9" s="467">
        <f t="shared" ca="1" si="32"/>
        <v>72107920</v>
      </c>
      <c r="N9" s="467">
        <f t="shared" ca="1" si="32"/>
        <v>79582320</v>
      </c>
      <c r="O9" s="467">
        <f t="shared" ca="1" si="32"/>
        <v>69647930</v>
      </c>
      <c r="P9" s="467">
        <f t="shared" ca="1" si="32"/>
        <v>86531970</v>
      </c>
      <c r="Q9" s="467">
        <f t="shared" ca="1" si="32"/>
        <v>91461440</v>
      </c>
      <c r="R9" s="467">
        <f t="shared" ca="1" si="32"/>
        <v>103801410</v>
      </c>
      <c r="S9" s="348"/>
      <c r="T9" s="348"/>
      <c r="U9" s="348"/>
      <c r="V9" s="348"/>
      <c r="W9" s="348"/>
      <c r="X9" s="348"/>
      <c r="Y9" s="348"/>
      <c r="AH9" s="41">
        <f t="shared" si="33"/>
        <v>2020</v>
      </c>
      <c r="AI9" s="27">
        <f t="shared" si="34"/>
        <v>43831</v>
      </c>
      <c r="AJ9" s="27">
        <f t="shared" si="35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 s="41" customFormat="1">
      <c r="A10" s="277">
        <f t="shared" si="31"/>
        <v>10</v>
      </c>
      <c r="B10" s="201" t="s">
        <v>8</v>
      </c>
      <c r="C10" s="202" t="s">
        <v>175</v>
      </c>
      <c r="D10" s="203">
        <f t="shared" ca="1" si="26"/>
        <v>47487010</v>
      </c>
      <c r="E10" s="203">
        <f t="shared" ca="1" si="26"/>
        <v>49034340</v>
      </c>
      <c r="F10" s="203">
        <f t="shared" ca="1" si="26"/>
        <v>49372230</v>
      </c>
      <c r="G10" s="203">
        <f t="shared" ca="1" si="26"/>
        <v>55566820</v>
      </c>
      <c r="H10" s="467">
        <f t="shared" ca="1" si="32"/>
        <v>54543020</v>
      </c>
      <c r="I10" s="467">
        <f t="shared" ca="1" si="32"/>
        <v>60755020</v>
      </c>
      <c r="J10" s="467">
        <f t="shared" ca="1" si="32"/>
        <v>55993860</v>
      </c>
      <c r="K10" s="467">
        <f t="shared" ca="1" si="32"/>
        <v>69721290</v>
      </c>
      <c r="L10" s="467">
        <f t="shared" ca="1" si="32"/>
        <v>67408160</v>
      </c>
      <c r="M10" s="467">
        <f t="shared" ca="1" si="32"/>
        <v>74318370</v>
      </c>
      <c r="N10" s="467">
        <f t="shared" ca="1" si="32"/>
        <v>73072780</v>
      </c>
      <c r="O10" s="467">
        <f t="shared" ca="1" si="32"/>
        <v>79403310</v>
      </c>
      <c r="P10" s="467">
        <f t="shared" ca="1" si="32"/>
        <v>79975900</v>
      </c>
      <c r="Q10" s="467">
        <f t="shared" ca="1" si="32"/>
        <v>94761550</v>
      </c>
      <c r="R10" s="467">
        <f t="shared" ca="1" si="32"/>
        <v>86247600</v>
      </c>
      <c r="S10" s="348"/>
      <c r="T10" s="348"/>
      <c r="U10" s="348"/>
      <c r="V10" s="348"/>
      <c r="W10" s="348"/>
      <c r="X10" s="348"/>
      <c r="Y10" s="348"/>
      <c r="AH10" s="41">
        <f t="shared" si="33"/>
        <v>2021</v>
      </c>
      <c r="AI10" s="27">
        <f t="shared" si="34"/>
        <v>44197</v>
      </c>
      <c r="AJ10" s="27">
        <f t="shared" si="35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 s="41" customFormat="1">
      <c r="A11" s="277">
        <f t="shared" si="31"/>
        <v>11</v>
      </c>
      <c r="B11" s="201" t="s">
        <v>9</v>
      </c>
      <c r="C11" s="202" t="s">
        <v>175</v>
      </c>
      <c r="D11" s="203">
        <f t="shared" ca="1" si="26"/>
        <v>406120</v>
      </c>
      <c r="E11" s="203">
        <f t="shared" ca="1" si="26"/>
        <v>0</v>
      </c>
      <c r="F11" s="203">
        <f t="shared" ca="1" si="26"/>
        <v>0</v>
      </c>
      <c r="G11" s="203">
        <f t="shared" ca="1" si="26"/>
        <v>0</v>
      </c>
      <c r="H11" s="467">
        <f t="shared" ca="1" si="32"/>
        <v>0</v>
      </c>
      <c r="I11" s="467">
        <f t="shared" ca="1" si="32"/>
        <v>0</v>
      </c>
      <c r="J11" s="467">
        <f t="shared" ca="1" si="32"/>
        <v>1471080</v>
      </c>
      <c r="K11" s="467">
        <f t="shared" ca="1" si="32"/>
        <v>5769960</v>
      </c>
      <c r="L11" s="467">
        <f t="shared" ca="1" si="32"/>
        <v>10736890</v>
      </c>
      <c r="M11" s="467">
        <f t="shared" ca="1" si="32"/>
        <v>10324220</v>
      </c>
      <c r="N11" s="467">
        <f t="shared" ca="1" si="32"/>
        <v>9916120</v>
      </c>
      <c r="O11" s="467">
        <f t="shared" ca="1" si="32"/>
        <v>8801220</v>
      </c>
      <c r="P11" s="467">
        <f t="shared" ca="1" si="32"/>
        <v>8767880</v>
      </c>
      <c r="Q11" s="467">
        <f t="shared" ca="1" si="32"/>
        <v>9166470</v>
      </c>
      <c r="R11" s="467">
        <f t="shared" ca="1" si="32"/>
        <v>9811910</v>
      </c>
      <c r="S11" s="348"/>
      <c r="T11" s="348"/>
      <c r="U11" s="348"/>
      <c r="V11" s="348"/>
      <c r="W11" s="348"/>
      <c r="X11" s="348"/>
      <c r="Y11" s="348"/>
      <c r="AH11" s="41">
        <f t="shared" si="33"/>
        <v>2022</v>
      </c>
      <c r="AI11" s="27">
        <f t="shared" si="34"/>
        <v>44562</v>
      </c>
      <c r="AJ11" s="27">
        <f t="shared" si="35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 s="41" customFormat="1">
      <c r="A12" s="277">
        <f t="shared" si="31"/>
        <v>12</v>
      </c>
      <c r="B12" s="201" t="s">
        <v>10</v>
      </c>
      <c r="C12" s="202" t="s">
        <v>175</v>
      </c>
      <c r="D12" s="203">
        <f t="shared" ca="1" si="26"/>
        <v>614560</v>
      </c>
      <c r="E12" s="203">
        <f t="shared" ca="1" si="26"/>
        <v>0</v>
      </c>
      <c r="F12" s="203">
        <f t="shared" ca="1" si="26"/>
        <v>0</v>
      </c>
      <c r="G12" s="203">
        <f t="shared" ca="1" si="26"/>
        <v>0</v>
      </c>
      <c r="H12" s="467">
        <f t="shared" ca="1" si="32"/>
        <v>0</v>
      </c>
      <c r="I12" s="467">
        <f t="shared" ca="1" si="32"/>
        <v>0</v>
      </c>
      <c r="J12" s="467">
        <f t="shared" ca="1" si="32"/>
        <v>0</v>
      </c>
      <c r="K12" s="467">
        <f t="shared" ca="1" si="32"/>
        <v>192390</v>
      </c>
      <c r="L12" s="467">
        <f t="shared" ca="1" si="32"/>
        <v>2713700</v>
      </c>
      <c r="M12" s="467">
        <f t="shared" ca="1" si="32"/>
        <v>2563310</v>
      </c>
      <c r="N12" s="467">
        <f t="shared" ca="1" si="32"/>
        <v>916030</v>
      </c>
      <c r="O12" s="467">
        <f t="shared" ca="1" si="32"/>
        <v>167120</v>
      </c>
      <c r="P12" s="467">
        <f t="shared" ca="1" si="32"/>
        <v>53350</v>
      </c>
      <c r="Q12" s="467">
        <f t="shared" ca="1" si="32"/>
        <v>44840</v>
      </c>
      <c r="R12" s="467">
        <f t="shared" ca="1" si="32"/>
        <v>244360</v>
      </c>
      <c r="S12" s="348"/>
      <c r="T12" s="348"/>
      <c r="U12" s="348"/>
      <c r="V12" s="348"/>
      <c r="W12" s="348"/>
      <c r="X12" s="348"/>
      <c r="Y12" s="348"/>
      <c r="AH12" s="41">
        <f t="shared" si="33"/>
        <v>2023</v>
      </c>
      <c r="AI12" s="27">
        <f t="shared" si="34"/>
        <v>44927</v>
      </c>
      <c r="AJ12" s="27">
        <f t="shared" si="35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 s="41" customFormat="1">
      <c r="A13" s="277">
        <f t="shared" si="31"/>
        <v>13</v>
      </c>
      <c r="B13" s="475" t="s">
        <v>97</v>
      </c>
      <c r="C13" s="478" t="s">
        <v>175</v>
      </c>
      <c r="D13" s="467">
        <f t="shared" ca="1" si="26"/>
        <v>5341120</v>
      </c>
      <c r="E13" s="467">
        <f t="shared" ca="1" si="26"/>
        <v>7047010</v>
      </c>
      <c r="F13" s="467">
        <f t="shared" ca="1" si="26"/>
        <v>12019440</v>
      </c>
      <c r="G13" s="467">
        <f t="shared" ca="1" si="26"/>
        <v>12019430</v>
      </c>
      <c r="H13" s="467">
        <f t="shared" ca="1" si="32"/>
        <v>12307790</v>
      </c>
      <c r="I13" s="467">
        <f t="shared" ca="1" si="32"/>
        <v>12617470</v>
      </c>
      <c r="J13" s="467">
        <f t="shared" ca="1" si="32"/>
        <v>12945880</v>
      </c>
      <c r="K13" s="467">
        <f t="shared" ca="1" si="32"/>
        <v>13290250</v>
      </c>
      <c r="L13" s="467">
        <f t="shared" ca="1" si="32"/>
        <v>13645350</v>
      </c>
      <c r="M13" s="467">
        <f t="shared" ca="1" si="32"/>
        <v>14016440</v>
      </c>
      <c r="N13" s="467">
        <f t="shared" ca="1" si="32"/>
        <v>14395570</v>
      </c>
      <c r="O13" s="467">
        <f t="shared" ca="1" si="32"/>
        <v>14793350</v>
      </c>
      <c r="P13" s="467">
        <f t="shared" ca="1" si="32"/>
        <v>15204520</v>
      </c>
      <c r="Q13" s="467">
        <f t="shared" ca="1" si="32"/>
        <v>15631680</v>
      </c>
      <c r="R13" s="467">
        <f t="shared" ca="1" si="32"/>
        <v>16074880</v>
      </c>
      <c r="S13" s="348"/>
      <c r="T13" s="348"/>
      <c r="U13" s="348"/>
      <c r="V13" s="348"/>
      <c r="W13" s="348"/>
      <c r="X13" s="348"/>
      <c r="Y13" s="348"/>
      <c r="AH13" s="41">
        <f t="shared" si="33"/>
        <v>2024</v>
      </c>
      <c r="AI13" s="27">
        <f t="shared" si="34"/>
        <v>45292</v>
      </c>
      <c r="AJ13" s="27">
        <f t="shared" si="35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 s="41" customFormat="1">
      <c r="A14" s="277">
        <f t="shared" si="31"/>
        <v>14</v>
      </c>
      <c r="B14" s="476" t="s">
        <v>289</v>
      </c>
      <c r="C14" s="479" t="s">
        <v>175</v>
      </c>
      <c r="D14" s="468">
        <f t="shared" ca="1" si="26"/>
        <v>360070</v>
      </c>
      <c r="E14" s="468">
        <f t="shared" ca="1" si="26"/>
        <v>475100</v>
      </c>
      <c r="F14" s="468">
        <f t="shared" ca="1" si="26"/>
        <v>810300</v>
      </c>
      <c r="G14" s="468">
        <f t="shared" ca="1" si="26"/>
        <v>810300</v>
      </c>
      <c r="H14" s="468">
        <f t="shared" ca="1" si="32"/>
        <v>829730</v>
      </c>
      <c r="I14" s="468">
        <f t="shared" ca="1" si="32"/>
        <v>850610</v>
      </c>
      <c r="J14" s="468">
        <f t="shared" ca="1" si="32"/>
        <v>872750</v>
      </c>
      <c r="K14" s="468">
        <f t="shared" ca="1" si="32"/>
        <v>895980</v>
      </c>
      <c r="L14" s="468">
        <f t="shared" ca="1" si="32"/>
        <v>919920</v>
      </c>
      <c r="M14" s="468">
        <f t="shared" ca="1" si="32"/>
        <v>944910</v>
      </c>
      <c r="N14" s="468">
        <f t="shared" ca="1" si="32"/>
        <v>970490</v>
      </c>
      <c r="O14" s="468">
        <f t="shared" ca="1" si="32"/>
        <v>997310</v>
      </c>
      <c r="P14" s="468">
        <f t="shared" ca="1" si="32"/>
        <v>1025040</v>
      </c>
      <c r="Q14" s="468">
        <f t="shared" ca="1" si="32"/>
        <v>1053820</v>
      </c>
      <c r="R14" s="468">
        <f t="shared" ca="1" si="32"/>
        <v>1083700</v>
      </c>
      <c r="S14" s="348"/>
      <c r="T14" s="348"/>
      <c r="U14" s="348"/>
      <c r="V14" s="348"/>
      <c r="W14" s="348"/>
      <c r="X14" s="348"/>
      <c r="Y14" s="348"/>
      <c r="AH14" s="41">
        <f t="shared" si="33"/>
        <v>2025</v>
      </c>
      <c r="AI14" s="27">
        <f t="shared" si="34"/>
        <v>45658</v>
      </c>
      <c r="AJ14" s="27">
        <f t="shared" si="35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 s="41" customFormat="1">
      <c r="A15" s="277">
        <f t="shared" si="31"/>
        <v>15</v>
      </c>
      <c r="B15" s="476" t="s">
        <v>294</v>
      </c>
      <c r="C15" s="479" t="s">
        <v>295</v>
      </c>
      <c r="D15" s="468">
        <f t="shared" ca="1" si="26"/>
        <v>-360070</v>
      </c>
      <c r="E15" s="468">
        <f t="shared" ca="1" si="26"/>
        <v>-475100</v>
      </c>
      <c r="F15" s="468">
        <f t="shared" ca="1" si="26"/>
        <v>-810300</v>
      </c>
      <c r="G15" s="468">
        <f t="shared" ca="1" si="26"/>
        <v>-810300</v>
      </c>
      <c r="H15" s="468">
        <f t="shared" ca="1" si="32"/>
        <v>-829730</v>
      </c>
      <c r="I15" s="468">
        <f t="shared" ca="1" si="32"/>
        <v>-850610</v>
      </c>
      <c r="J15" s="468">
        <f t="shared" ca="1" si="32"/>
        <v>-872750</v>
      </c>
      <c r="K15" s="468">
        <f t="shared" ca="1" si="32"/>
        <v>-895980</v>
      </c>
      <c r="L15" s="468">
        <f t="shared" ca="1" si="32"/>
        <v>-919920</v>
      </c>
      <c r="M15" s="468">
        <f t="shared" ca="1" si="32"/>
        <v>-944910</v>
      </c>
      <c r="N15" s="468">
        <f t="shared" ca="1" si="32"/>
        <v>-970490</v>
      </c>
      <c r="O15" s="468">
        <f t="shared" ca="1" si="32"/>
        <v>-997310</v>
      </c>
      <c r="P15" s="468">
        <f t="shared" ca="1" si="32"/>
        <v>-1025040</v>
      </c>
      <c r="Q15" s="468">
        <f t="shared" ca="1" si="32"/>
        <v>-1053820</v>
      </c>
      <c r="R15" s="468">
        <f t="shared" ca="1" si="32"/>
        <v>-1083700</v>
      </c>
      <c r="S15" s="348"/>
      <c r="T15" s="348"/>
      <c r="U15" s="348"/>
      <c r="V15" s="348"/>
      <c r="W15" s="348"/>
      <c r="X15" s="348"/>
      <c r="Y15" s="348"/>
      <c r="AH15" s="41">
        <f>+AH14+1</f>
        <v>2026</v>
      </c>
      <c r="AI15" s="27">
        <f>+DATE(YEAR(AJ14)+1,1,1)</f>
        <v>46023</v>
      </c>
      <c r="AJ15" s="27">
        <f t="shared" si="35"/>
        <v>46357</v>
      </c>
      <c r="AL15" s="27">
        <f>+EDATE(AL14,1)</f>
        <v>41699</v>
      </c>
      <c r="AM15" s="41" t="str">
        <f t="shared" si="12"/>
        <v>s</v>
      </c>
      <c r="AN15" s="41">
        <f>+AN14+1</f>
        <v>19</v>
      </c>
      <c r="AO15" s="41">
        <f t="shared" si="13"/>
        <v>40</v>
      </c>
      <c r="AP15" s="41">
        <f>+AP14+1</f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 s="41" customFormat="1">
      <c r="A16" s="277">
        <f t="shared" si="31"/>
        <v>16</v>
      </c>
      <c r="B16" s="206"/>
      <c r="C16" s="197" t="s">
        <v>60</v>
      </c>
      <c r="D16" s="207">
        <f ca="1">+SUM(D3:D15)</f>
        <v>329498370</v>
      </c>
      <c r="E16" s="469">
        <f t="shared" ref="E16:G16" ca="1" si="36">+SUM(E3:E15)</f>
        <v>345641410</v>
      </c>
      <c r="F16" s="469">
        <f t="shared" ca="1" si="36"/>
        <v>370784220</v>
      </c>
      <c r="G16" s="469">
        <f t="shared" ca="1" si="36"/>
        <v>386250180</v>
      </c>
      <c r="H16" s="469">
        <f t="shared" ref="H16:R16" ca="1" si="37">+SUM(H3:H15)</f>
        <v>390037500</v>
      </c>
      <c r="I16" s="469">
        <f t="shared" ca="1" si="37"/>
        <v>417506010</v>
      </c>
      <c r="J16" s="469">
        <f t="shared" ca="1" si="37"/>
        <v>439523080</v>
      </c>
      <c r="K16" s="469">
        <f t="shared" ca="1" si="37"/>
        <v>488106070</v>
      </c>
      <c r="L16" s="469">
        <f t="shared" ca="1" si="37"/>
        <v>494414540</v>
      </c>
      <c r="M16" s="469">
        <f t="shared" ca="1" si="37"/>
        <v>525625330</v>
      </c>
      <c r="N16" s="469">
        <f t="shared" ca="1" si="37"/>
        <v>533190390</v>
      </c>
      <c r="O16" s="469">
        <f t="shared" ca="1" si="37"/>
        <v>549914160</v>
      </c>
      <c r="P16" s="469">
        <f t="shared" ca="1" si="37"/>
        <v>578805980</v>
      </c>
      <c r="Q16" s="469">
        <f t="shared" ca="1" si="37"/>
        <v>659916650</v>
      </c>
      <c r="R16" s="469">
        <f t="shared" ca="1" si="37"/>
        <v>687725050</v>
      </c>
      <c r="S16" s="348"/>
      <c r="T16" s="348"/>
      <c r="U16" s="348"/>
      <c r="V16" s="348"/>
      <c r="W16" s="348"/>
      <c r="X16" s="348"/>
      <c r="Y16" s="348"/>
      <c r="AH16" s="41">
        <f t="shared" si="33"/>
        <v>2027</v>
      </c>
      <c r="AI16" s="27">
        <f t="shared" si="34"/>
        <v>46388</v>
      </c>
      <c r="AJ16" s="27">
        <f t="shared" si="35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 s="41" customFormat="1">
      <c r="A17" s="277">
        <f t="shared" si="31"/>
        <v>17</v>
      </c>
      <c r="B17" s="206"/>
      <c r="C17" s="206"/>
      <c r="D17" s="207"/>
      <c r="E17" s="207"/>
      <c r="F17" s="207"/>
      <c r="G17" s="207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348"/>
      <c r="T17" s="348"/>
      <c r="U17" s="348"/>
      <c r="V17" s="348"/>
      <c r="W17" s="348"/>
      <c r="X17" s="348"/>
      <c r="Y17" s="348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42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 s="41" customFormat="1">
      <c r="A18" s="277">
        <f t="shared" si="31"/>
        <v>18</v>
      </c>
      <c r="B18" s="206"/>
      <c r="C18" s="206"/>
      <c r="D18" s="195">
        <f>+D$2</f>
        <v>2013</v>
      </c>
      <c r="E18" s="195">
        <f t="shared" ref="E18:R18" si="38">+E$2</f>
        <v>2014</v>
      </c>
      <c r="F18" s="195">
        <f t="shared" si="38"/>
        <v>2015</v>
      </c>
      <c r="G18" s="195">
        <f t="shared" si="38"/>
        <v>2016</v>
      </c>
      <c r="H18" s="195">
        <f t="shared" si="38"/>
        <v>2017</v>
      </c>
      <c r="I18" s="195">
        <f t="shared" si="38"/>
        <v>2018</v>
      </c>
      <c r="J18" s="195">
        <f t="shared" si="38"/>
        <v>2019</v>
      </c>
      <c r="K18" s="195">
        <f t="shared" si="38"/>
        <v>2020</v>
      </c>
      <c r="L18" s="195">
        <f t="shared" si="38"/>
        <v>2021</v>
      </c>
      <c r="M18" s="195">
        <f t="shared" si="38"/>
        <v>2022</v>
      </c>
      <c r="N18" s="195">
        <f t="shared" si="38"/>
        <v>2023</v>
      </c>
      <c r="O18" s="195">
        <f t="shared" si="38"/>
        <v>2024</v>
      </c>
      <c r="P18" s="195">
        <f t="shared" si="38"/>
        <v>2025</v>
      </c>
      <c r="Q18" s="195">
        <f t="shared" si="38"/>
        <v>2026</v>
      </c>
      <c r="R18" s="195">
        <f t="shared" si="38"/>
        <v>2027</v>
      </c>
      <c r="S18" s="327"/>
      <c r="T18" s="327"/>
      <c r="U18" s="327"/>
      <c r="V18" s="327"/>
      <c r="W18" s="327"/>
      <c r="X18" s="327"/>
      <c r="Y18" s="327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43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 s="41" customFormat="1">
      <c r="A19" s="277">
        <f t="shared" si="31"/>
        <v>19</v>
      </c>
      <c r="B19" s="208" t="s">
        <v>1</v>
      </c>
      <c r="C19" s="199" t="s">
        <v>61</v>
      </c>
      <c r="D19" s="200">
        <f t="shared" ref="D19:R30" ca="1" si="39">+SUM(INDIRECT($AH$1&amp;VLOOKUP(D$1,$AL$1:$AM$197,2,FALSE)&amp;$A19&amp;":"&amp;VLOOKUP(DATE(YEAR(D$1),12,1),$AL$1:$AM$197,2,FALSE)&amp;$A19))</f>
        <v>89328852.379999995</v>
      </c>
      <c r="E19" s="200">
        <f t="shared" ca="1" si="39"/>
        <v>101718211.5</v>
      </c>
      <c r="F19" s="200">
        <f t="shared" ca="1" si="39"/>
        <v>101208169.75</v>
      </c>
      <c r="G19" s="200">
        <f t="shared" ca="1" si="39"/>
        <v>110513445</v>
      </c>
      <c r="H19" s="466">
        <f t="shared" ca="1" si="39"/>
        <v>101572296</v>
      </c>
      <c r="I19" s="466">
        <f t="shared" ca="1" si="39"/>
        <v>125894527</v>
      </c>
      <c r="J19" s="466">
        <f t="shared" ca="1" si="39"/>
        <v>149311865.12</v>
      </c>
      <c r="K19" s="466">
        <f t="shared" ca="1" si="39"/>
        <v>199718092</v>
      </c>
      <c r="L19" s="466">
        <f t="shared" ca="1" si="39"/>
        <v>212819521.5</v>
      </c>
      <c r="M19" s="466">
        <f t="shared" ca="1" si="39"/>
        <v>230193271</v>
      </c>
      <c r="N19" s="466">
        <f t="shared" ca="1" si="39"/>
        <v>215136945.5</v>
      </c>
      <c r="O19" s="466">
        <f t="shared" ca="1" si="39"/>
        <v>237202181</v>
      </c>
      <c r="P19" s="466">
        <f t="shared" ca="1" si="39"/>
        <v>217682073.75</v>
      </c>
      <c r="Q19" s="466">
        <f t="shared" ca="1" si="39"/>
        <v>256668635</v>
      </c>
      <c r="R19" s="466">
        <f t="shared" ca="1" si="39"/>
        <v>252979891</v>
      </c>
      <c r="S19" s="348"/>
      <c r="T19" s="348"/>
      <c r="U19" s="348"/>
      <c r="V19" s="348"/>
      <c r="W19" s="348"/>
      <c r="X19" s="348"/>
      <c r="Y19" s="348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44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 s="41" customFormat="1">
      <c r="A20" s="277">
        <f t="shared" si="31"/>
        <v>20</v>
      </c>
      <c r="B20" s="209" t="s">
        <v>2</v>
      </c>
      <c r="C20" s="202" t="s">
        <v>61</v>
      </c>
      <c r="D20" s="203">
        <f t="shared" ca="1" si="39"/>
        <v>34794774.25</v>
      </c>
      <c r="E20" s="203">
        <f t="shared" ca="1" si="39"/>
        <v>34589497.25</v>
      </c>
      <c r="F20" s="203">
        <f t="shared" ca="1" si="39"/>
        <v>37517045.25</v>
      </c>
      <c r="G20" s="203">
        <f t="shared" ca="1" si="39"/>
        <v>37158832.620000005</v>
      </c>
      <c r="H20" s="467">
        <f t="shared" ref="H20:R30" ca="1" si="40">+SUM(INDIRECT($AH$1&amp;VLOOKUP(H$1,$AL$1:$AM$197,2,FALSE)&amp;$A20&amp;":"&amp;VLOOKUP(DATE(YEAR(H$1),12,1),$AL$1:$AM$197,2,FALSE)&amp;$A20))</f>
        <v>40863978</v>
      </c>
      <c r="I20" s="467">
        <f t="shared" ca="1" si="40"/>
        <v>39405874.189999998</v>
      </c>
      <c r="J20" s="467">
        <f t="shared" ca="1" si="40"/>
        <v>56542018</v>
      </c>
      <c r="K20" s="467">
        <f t="shared" ca="1" si="40"/>
        <v>68016784.25</v>
      </c>
      <c r="L20" s="467">
        <f t="shared" ca="1" si="40"/>
        <v>75220943.75</v>
      </c>
      <c r="M20" s="467">
        <f t="shared" ca="1" si="40"/>
        <v>78466848.5</v>
      </c>
      <c r="N20" s="467">
        <f t="shared" ca="1" si="40"/>
        <v>83714193</v>
      </c>
      <c r="O20" s="467">
        <f t="shared" ca="1" si="40"/>
        <v>80706386</v>
      </c>
      <c r="P20" s="467">
        <f t="shared" ca="1" si="40"/>
        <v>87804215</v>
      </c>
      <c r="Q20" s="467">
        <f t="shared" ca="1" si="40"/>
        <v>80098478.5</v>
      </c>
      <c r="R20" s="467">
        <f t="shared" ca="1" si="40"/>
        <v>95421979</v>
      </c>
      <c r="S20" s="348"/>
      <c r="T20" s="348"/>
      <c r="U20" s="348"/>
      <c r="V20" s="348"/>
      <c r="W20" s="348"/>
      <c r="X20" s="348"/>
      <c r="Y20" s="348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45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 s="41" customFormat="1">
      <c r="A21" s="277">
        <f t="shared" si="31"/>
        <v>21</v>
      </c>
      <c r="B21" s="209" t="s">
        <v>3</v>
      </c>
      <c r="C21" s="202" t="s">
        <v>61</v>
      </c>
      <c r="D21" s="203">
        <f t="shared" ca="1" si="39"/>
        <v>29704064.5</v>
      </c>
      <c r="E21" s="203">
        <f t="shared" ca="1" si="39"/>
        <v>35790537.5</v>
      </c>
      <c r="F21" s="203">
        <f t="shared" ca="1" si="39"/>
        <v>35028351.75</v>
      </c>
      <c r="G21" s="203">
        <f t="shared" ca="1" si="39"/>
        <v>38831176.75</v>
      </c>
      <c r="H21" s="467">
        <f t="shared" ca="1" si="40"/>
        <v>37851486.369999997</v>
      </c>
      <c r="I21" s="467">
        <f t="shared" ca="1" si="40"/>
        <v>44100263.25</v>
      </c>
      <c r="J21" s="467">
        <f t="shared" ca="1" si="40"/>
        <v>51638636.75</v>
      </c>
      <c r="K21" s="467">
        <f t="shared" ca="1" si="40"/>
        <v>70302459.5</v>
      </c>
      <c r="L21" s="467">
        <f t="shared" ca="1" si="40"/>
        <v>69628418.5</v>
      </c>
      <c r="M21" s="467">
        <f t="shared" ca="1" si="40"/>
        <v>81393211.5</v>
      </c>
      <c r="N21" s="467">
        <f t="shared" ca="1" si="40"/>
        <v>77844240</v>
      </c>
      <c r="O21" s="467">
        <f t="shared" ca="1" si="40"/>
        <v>83703653.5</v>
      </c>
      <c r="P21" s="467">
        <f t="shared" ca="1" si="40"/>
        <v>81559791.25</v>
      </c>
      <c r="Q21" s="467">
        <f t="shared" ca="1" si="40"/>
        <v>90460562.5</v>
      </c>
      <c r="R21" s="467">
        <f t="shared" ca="1" si="40"/>
        <v>89176963.75</v>
      </c>
      <c r="S21" s="348"/>
      <c r="T21" s="348"/>
      <c r="U21" s="348"/>
      <c r="V21" s="348"/>
      <c r="W21" s="348"/>
      <c r="X21" s="348"/>
      <c r="Y21" s="348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46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 s="41" customFormat="1">
      <c r="A22" s="277">
        <f t="shared" si="31"/>
        <v>22</v>
      </c>
      <c r="B22" s="209" t="s">
        <v>4</v>
      </c>
      <c r="C22" s="202" t="s">
        <v>61</v>
      </c>
      <c r="D22" s="203">
        <f t="shared" ca="1" si="39"/>
        <v>31508277.810000002</v>
      </c>
      <c r="E22" s="203">
        <f t="shared" ca="1" si="39"/>
        <v>35540661</v>
      </c>
      <c r="F22" s="203">
        <f t="shared" ca="1" si="39"/>
        <v>36370855.5</v>
      </c>
      <c r="G22" s="203">
        <f t="shared" ca="1" si="39"/>
        <v>35685453.689999998</v>
      </c>
      <c r="H22" s="467">
        <f t="shared" ca="1" si="40"/>
        <v>37913629.75</v>
      </c>
      <c r="I22" s="467">
        <f t="shared" ca="1" si="40"/>
        <v>42571324</v>
      </c>
      <c r="J22" s="467">
        <f t="shared" ca="1" si="40"/>
        <v>48760494.939999998</v>
      </c>
      <c r="K22" s="467">
        <f t="shared" ca="1" si="40"/>
        <v>70412841.5</v>
      </c>
      <c r="L22" s="467">
        <f t="shared" ca="1" si="40"/>
        <v>80016126.5</v>
      </c>
      <c r="M22" s="467">
        <f t="shared" ca="1" si="40"/>
        <v>75580526.439999998</v>
      </c>
      <c r="N22" s="467">
        <f t="shared" ca="1" si="40"/>
        <v>82291123.5</v>
      </c>
      <c r="O22" s="467">
        <f t="shared" ca="1" si="40"/>
        <v>83366766.5</v>
      </c>
      <c r="P22" s="467">
        <f t="shared" ca="1" si="40"/>
        <v>80464787.75</v>
      </c>
      <c r="Q22" s="467">
        <f t="shared" ca="1" si="40"/>
        <v>90326921</v>
      </c>
      <c r="R22" s="467">
        <f t="shared" ca="1" si="40"/>
        <v>93187805.5</v>
      </c>
      <c r="S22" s="348"/>
      <c r="T22" s="348"/>
      <c r="U22" s="348"/>
      <c r="V22" s="348"/>
      <c r="W22" s="348"/>
      <c r="X22" s="348"/>
      <c r="Y22" s="348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47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 s="41" customFormat="1">
      <c r="A23" s="277">
        <f t="shared" si="31"/>
        <v>23</v>
      </c>
      <c r="B23" s="209" t="s">
        <v>5</v>
      </c>
      <c r="C23" s="202" t="s">
        <v>61</v>
      </c>
      <c r="D23" s="203">
        <f t="shared" ca="1" si="39"/>
        <v>34183078.5</v>
      </c>
      <c r="E23" s="203">
        <f t="shared" ca="1" si="39"/>
        <v>35587418.25</v>
      </c>
      <c r="F23" s="203">
        <f t="shared" ca="1" si="39"/>
        <v>33920210.380000003</v>
      </c>
      <c r="G23" s="203">
        <f t="shared" ca="1" si="39"/>
        <v>38086362.25</v>
      </c>
      <c r="H23" s="467">
        <f t="shared" ca="1" si="40"/>
        <v>37948476</v>
      </c>
      <c r="I23" s="467">
        <f t="shared" ca="1" si="40"/>
        <v>37146760.5</v>
      </c>
      <c r="J23" s="467">
        <f t="shared" ca="1" si="40"/>
        <v>55323866.25</v>
      </c>
      <c r="K23" s="467">
        <f t="shared" ca="1" si="40"/>
        <v>70765362</v>
      </c>
      <c r="L23" s="467">
        <f t="shared" ca="1" si="40"/>
        <v>74841830.379999995</v>
      </c>
      <c r="M23" s="467">
        <f t="shared" ca="1" si="40"/>
        <v>81709869.5</v>
      </c>
      <c r="N23" s="467">
        <f t="shared" ca="1" si="40"/>
        <v>82063404</v>
      </c>
      <c r="O23" s="467">
        <f t="shared" ca="1" si="40"/>
        <v>77893949.75</v>
      </c>
      <c r="P23" s="467">
        <f t="shared" ca="1" si="40"/>
        <v>86289703</v>
      </c>
      <c r="Q23" s="467">
        <f t="shared" ca="1" si="40"/>
        <v>89965961</v>
      </c>
      <c r="R23" s="467">
        <f t="shared" ca="1" si="40"/>
        <v>81984199.439999998</v>
      </c>
      <c r="S23" s="348"/>
      <c r="T23" s="348"/>
      <c r="U23" s="348"/>
      <c r="V23" s="348"/>
      <c r="W23" s="348"/>
      <c r="X23" s="348"/>
      <c r="Y23" s="348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48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 s="41" customFormat="1">
      <c r="A24" s="277">
        <f t="shared" si="31"/>
        <v>24</v>
      </c>
      <c r="B24" s="209" t="s">
        <v>6</v>
      </c>
      <c r="C24" s="202" t="s">
        <v>61</v>
      </c>
      <c r="D24" s="203">
        <f t="shared" ca="1" si="39"/>
        <v>35455292.75</v>
      </c>
      <c r="E24" s="203">
        <f t="shared" ca="1" si="39"/>
        <v>31998219.039999999</v>
      </c>
      <c r="F24" s="203">
        <f t="shared" ca="1" si="39"/>
        <v>37931291.5</v>
      </c>
      <c r="G24" s="203">
        <f t="shared" ca="1" si="39"/>
        <v>39759613.25</v>
      </c>
      <c r="H24" s="467">
        <f t="shared" ca="1" si="40"/>
        <v>36515169.719999999</v>
      </c>
      <c r="I24" s="467">
        <f t="shared" ca="1" si="40"/>
        <v>43767574</v>
      </c>
      <c r="J24" s="467">
        <f t="shared" ca="1" si="40"/>
        <v>56570265.25</v>
      </c>
      <c r="K24" s="467">
        <f t="shared" ca="1" si="40"/>
        <v>67812493.120000005</v>
      </c>
      <c r="L24" s="467">
        <f t="shared" ca="1" si="40"/>
        <v>81554353.5</v>
      </c>
      <c r="M24" s="467">
        <f t="shared" ca="1" si="40"/>
        <v>83402618.5</v>
      </c>
      <c r="N24" s="467">
        <f t="shared" ca="1" si="40"/>
        <v>73398658.75</v>
      </c>
      <c r="O24" s="467">
        <f t="shared" ca="1" si="40"/>
        <v>85833985.5</v>
      </c>
      <c r="P24" s="467">
        <f t="shared" ca="1" si="40"/>
        <v>87744818</v>
      </c>
      <c r="Q24" s="467">
        <f t="shared" ca="1" si="40"/>
        <v>85515171.879999995</v>
      </c>
      <c r="R24" s="467">
        <f t="shared" ca="1" si="40"/>
        <v>96572100.5</v>
      </c>
      <c r="S24" s="348"/>
      <c r="T24" s="348"/>
      <c r="U24" s="348"/>
      <c r="V24" s="348"/>
      <c r="W24" s="348"/>
      <c r="X24" s="348"/>
      <c r="Y24" s="348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49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 s="41" customFormat="1">
      <c r="A25" s="277">
        <f t="shared" si="31"/>
        <v>25</v>
      </c>
      <c r="B25" s="209" t="s">
        <v>7</v>
      </c>
      <c r="C25" s="202" t="s">
        <v>61</v>
      </c>
      <c r="D25" s="203">
        <f t="shared" ca="1" si="39"/>
        <v>53881570.25</v>
      </c>
      <c r="E25" s="203">
        <f t="shared" ca="1" si="39"/>
        <v>52602702.5</v>
      </c>
      <c r="F25" s="203">
        <f t="shared" ca="1" si="39"/>
        <v>57452782</v>
      </c>
      <c r="G25" s="203">
        <f t="shared" ca="1" si="39"/>
        <v>51502086.380000003</v>
      </c>
      <c r="H25" s="467">
        <f t="shared" ca="1" si="40"/>
        <v>61972057</v>
      </c>
      <c r="I25" s="467">
        <f t="shared" ca="1" si="40"/>
        <v>65010677.75</v>
      </c>
      <c r="J25" s="467">
        <f t="shared" ca="1" si="40"/>
        <v>87881868.5</v>
      </c>
      <c r="K25" s="467">
        <f t="shared" ca="1" si="40"/>
        <v>106579702.75</v>
      </c>
      <c r="L25" s="467">
        <f t="shared" ca="1" si="40"/>
        <v>126909517</v>
      </c>
      <c r="M25" s="467">
        <f t="shared" ca="1" si="40"/>
        <v>122742546.5</v>
      </c>
      <c r="N25" s="467">
        <f t="shared" ca="1" si="40"/>
        <v>130812680</v>
      </c>
      <c r="O25" s="467">
        <f t="shared" ca="1" si="40"/>
        <v>114899503.62</v>
      </c>
      <c r="P25" s="467">
        <f t="shared" ca="1" si="40"/>
        <v>136878896</v>
      </c>
      <c r="Q25" s="467">
        <f t="shared" ca="1" si="40"/>
        <v>135384450.5</v>
      </c>
      <c r="R25" s="467">
        <f t="shared" ca="1" si="40"/>
        <v>149026462</v>
      </c>
      <c r="S25" s="348"/>
      <c r="T25" s="348"/>
      <c r="U25" s="348"/>
      <c r="V25" s="348"/>
      <c r="W25" s="348"/>
      <c r="X25" s="348"/>
      <c r="Y25" s="348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50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 s="41" customFormat="1">
      <c r="A26" s="277">
        <f t="shared" si="31"/>
        <v>26</v>
      </c>
      <c r="B26" s="209" t="s">
        <v>8</v>
      </c>
      <c r="C26" s="202" t="s">
        <v>61</v>
      </c>
      <c r="D26" s="203">
        <f t="shared" ca="1" si="39"/>
        <v>52022516.5</v>
      </c>
      <c r="E26" s="203">
        <f t="shared" ca="1" si="39"/>
        <v>54418719</v>
      </c>
      <c r="F26" s="203">
        <f t="shared" ca="1" si="39"/>
        <v>52521761.75</v>
      </c>
      <c r="G26" s="203">
        <f t="shared" ca="1" si="39"/>
        <v>57946368</v>
      </c>
      <c r="H26" s="467">
        <f t="shared" ca="1" si="40"/>
        <v>56346443.5</v>
      </c>
      <c r="I26" s="467">
        <f t="shared" ca="1" si="40"/>
        <v>66194512</v>
      </c>
      <c r="J26" s="467">
        <f t="shared" ca="1" si="40"/>
        <v>73683871.5</v>
      </c>
      <c r="K26" s="467">
        <f t="shared" ca="1" si="40"/>
        <v>108712173</v>
      </c>
      <c r="L26" s="467">
        <f t="shared" ca="1" si="40"/>
        <v>115715125</v>
      </c>
      <c r="M26" s="467">
        <f t="shared" ca="1" si="40"/>
        <v>124745306</v>
      </c>
      <c r="N26" s="467">
        <f t="shared" ca="1" si="40"/>
        <v>119191760.5</v>
      </c>
      <c r="O26" s="467">
        <f t="shared" ca="1" si="40"/>
        <v>128457560</v>
      </c>
      <c r="P26" s="467">
        <f t="shared" ca="1" si="40"/>
        <v>124811361</v>
      </c>
      <c r="Q26" s="467">
        <f t="shared" ca="1" si="40"/>
        <v>137954024</v>
      </c>
      <c r="R26" s="467">
        <f t="shared" ca="1" si="40"/>
        <v>123517426</v>
      </c>
      <c r="S26" s="348"/>
      <c r="T26" s="348"/>
      <c r="U26" s="348"/>
      <c r="V26" s="348"/>
      <c r="W26" s="348"/>
      <c r="X26" s="348"/>
      <c r="Y26" s="348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51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 s="41" customFormat="1">
      <c r="A27" s="277">
        <f t="shared" si="31"/>
        <v>27</v>
      </c>
      <c r="B27" s="209" t="s">
        <v>9</v>
      </c>
      <c r="C27" s="202" t="s">
        <v>61</v>
      </c>
      <c r="D27" s="203">
        <f t="shared" ca="1" si="39"/>
        <v>445103.5</v>
      </c>
      <c r="E27" s="203">
        <f t="shared" ca="1" si="39"/>
        <v>0</v>
      </c>
      <c r="F27" s="203">
        <f t="shared" ca="1" si="39"/>
        <v>0</v>
      </c>
      <c r="G27" s="203">
        <f t="shared" ca="1" si="39"/>
        <v>0</v>
      </c>
      <c r="H27" s="467">
        <f t="shared" ca="1" si="40"/>
        <v>0</v>
      </c>
      <c r="I27" s="467">
        <f t="shared" ca="1" si="40"/>
        <v>0</v>
      </c>
      <c r="J27" s="467">
        <f t="shared" ca="1" si="40"/>
        <v>1651771.69</v>
      </c>
      <c r="K27" s="467">
        <f t="shared" ca="1" si="40"/>
        <v>6948356.4199999999</v>
      </c>
      <c r="L27" s="467">
        <f t="shared" ca="1" si="40"/>
        <v>13795548.5</v>
      </c>
      <c r="M27" s="467">
        <f t="shared" ca="1" si="40"/>
        <v>13010534.23</v>
      </c>
      <c r="N27" s="467">
        <f t="shared" ca="1" si="40"/>
        <v>12281884.019999998</v>
      </c>
      <c r="O27" s="467">
        <f t="shared" ca="1" si="40"/>
        <v>10826724.85</v>
      </c>
      <c r="P27" s="467">
        <f t="shared" ca="1" si="40"/>
        <v>10708861.299999999</v>
      </c>
      <c r="Q27" s="467">
        <f t="shared" ca="1" si="40"/>
        <v>11224177.220000001</v>
      </c>
      <c r="R27" s="467">
        <f t="shared" ca="1" si="40"/>
        <v>11979246.999999998</v>
      </c>
      <c r="S27" s="348"/>
      <c r="T27" s="348"/>
      <c r="U27" s="348"/>
      <c r="V27" s="348"/>
      <c r="W27" s="348"/>
      <c r="X27" s="348"/>
      <c r="Y27" s="348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52</v>
      </c>
      <c r="AP27" s="41">
        <f t="shared" si="29"/>
        <v>27</v>
      </c>
      <c r="AQ27" s="41" t="str">
        <f t="shared" ref="AQ27:AQ40" si="41"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 s="41" customFormat="1">
      <c r="A28" s="277">
        <f t="shared" si="31"/>
        <v>28</v>
      </c>
      <c r="B28" s="209" t="s">
        <v>10</v>
      </c>
      <c r="C28" s="202" t="s">
        <v>61</v>
      </c>
      <c r="D28" s="203">
        <f t="shared" ca="1" si="39"/>
        <v>613618.25</v>
      </c>
      <c r="E28" s="203">
        <f t="shared" ca="1" si="39"/>
        <v>0</v>
      </c>
      <c r="F28" s="203">
        <f t="shared" ca="1" si="39"/>
        <v>0</v>
      </c>
      <c r="G28" s="203">
        <f t="shared" ca="1" si="39"/>
        <v>0</v>
      </c>
      <c r="H28" s="467">
        <f t="shared" ca="1" si="40"/>
        <v>0</v>
      </c>
      <c r="I28" s="467">
        <f t="shared" ca="1" si="40"/>
        <v>0</v>
      </c>
      <c r="J28" s="467">
        <f t="shared" ca="1" si="40"/>
        <v>0</v>
      </c>
      <c r="K28" s="467">
        <f t="shared" ca="1" si="40"/>
        <v>201886.64</v>
      </c>
      <c r="L28" s="467">
        <f t="shared" ca="1" si="40"/>
        <v>2932869.38</v>
      </c>
      <c r="M28" s="467">
        <f t="shared" ca="1" si="40"/>
        <v>2659898.2400000002</v>
      </c>
      <c r="N28" s="467">
        <f t="shared" ca="1" si="40"/>
        <v>986825.6</v>
      </c>
      <c r="O28" s="467">
        <f t="shared" ca="1" si="40"/>
        <v>172753.68</v>
      </c>
      <c r="P28" s="467">
        <f t="shared" ca="1" si="40"/>
        <v>65388.57</v>
      </c>
      <c r="Q28" s="467">
        <f t="shared" ca="1" si="40"/>
        <v>50556.21</v>
      </c>
      <c r="R28" s="467">
        <f t="shared" ca="1" si="40"/>
        <v>275872.92</v>
      </c>
      <c r="S28" s="348"/>
      <c r="T28" s="348"/>
      <c r="U28" s="348"/>
      <c r="V28" s="348"/>
      <c r="W28" s="348"/>
      <c r="X28" s="348"/>
      <c r="Y28" s="348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53</v>
      </c>
      <c r="AP28" s="41">
        <f t="shared" si="29"/>
        <v>28</v>
      </c>
      <c r="AQ28" s="41" t="str">
        <f t="shared" si="41"/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 s="41" customFormat="1">
      <c r="A29" s="277">
        <f t="shared" si="31"/>
        <v>29</v>
      </c>
      <c r="B29" s="471" t="s">
        <v>97</v>
      </c>
      <c r="C29" s="478" t="s">
        <v>61</v>
      </c>
      <c r="D29" s="467">
        <f t="shared" ca="1" si="39"/>
        <v>9218530.7800000012</v>
      </c>
      <c r="E29" s="467">
        <f t="shared" ca="1" si="39"/>
        <v>9626501.2899999991</v>
      </c>
      <c r="F29" s="467">
        <f t="shared" ca="1" si="39"/>
        <v>11168885.280000003</v>
      </c>
      <c r="G29" s="467">
        <f t="shared" ca="1" si="39"/>
        <v>11546406.43</v>
      </c>
      <c r="H29" s="467">
        <f t="shared" ca="1" si="40"/>
        <v>12018915.370000001</v>
      </c>
      <c r="I29" s="467">
        <f t="shared" ca="1" si="40"/>
        <v>12886086.9</v>
      </c>
      <c r="J29" s="467">
        <f t="shared" ca="1" si="40"/>
        <v>16212164.030000001</v>
      </c>
      <c r="K29" s="467">
        <f t="shared" ca="1" si="40"/>
        <v>21439546.810000002</v>
      </c>
      <c r="L29" s="467">
        <f t="shared" ca="1" si="40"/>
        <v>25178895.68</v>
      </c>
      <c r="M29" s="467">
        <f t="shared" ca="1" si="40"/>
        <v>25660759.82</v>
      </c>
      <c r="N29" s="467">
        <f t="shared" ca="1" si="40"/>
        <v>25887047.740000002</v>
      </c>
      <c r="O29" s="467">
        <f t="shared" ca="1" si="40"/>
        <v>26478313</v>
      </c>
      <c r="P29" s="467">
        <f t="shared" ca="1" si="40"/>
        <v>27284186.309999999</v>
      </c>
      <c r="Q29" s="467">
        <f t="shared" ca="1" si="40"/>
        <v>28632280.509999998</v>
      </c>
      <c r="R29" s="467">
        <f t="shared" ca="1" si="40"/>
        <v>29719105.259999998</v>
      </c>
      <c r="S29" s="348"/>
      <c r="T29" s="348"/>
      <c r="U29" s="348"/>
      <c r="V29" s="348"/>
      <c r="W29" s="348"/>
      <c r="X29" s="348"/>
      <c r="Y29" s="348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54</v>
      </c>
      <c r="AP29" s="41">
        <f t="shared" si="29"/>
        <v>29</v>
      </c>
      <c r="AQ29" s="41" t="str">
        <f t="shared" si="4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 s="41" customFormat="1">
      <c r="A30" s="277">
        <f t="shared" si="31"/>
        <v>30</v>
      </c>
      <c r="B30" s="476" t="s">
        <v>289</v>
      </c>
      <c r="C30" s="479" t="s">
        <v>61</v>
      </c>
      <c r="D30" s="468">
        <f t="shared" ca="1" si="39"/>
        <v>621473.75000000012</v>
      </c>
      <c r="E30" s="468">
        <f t="shared" ca="1" si="39"/>
        <v>648977.56999999983</v>
      </c>
      <c r="F30" s="468">
        <f t="shared" ca="1" si="39"/>
        <v>751937.25</v>
      </c>
      <c r="G30" s="468">
        <f t="shared" ca="1" si="39"/>
        <v>777370.43000000017</v>
      </c>
      <c r="H30" s="468">
        <f t="shared" ca="1" si="40"/>
        <v>810417.89000000013</v>
      </c>
      <c r="I30" s="468">
        <f t="shared" ca="1" si="40"/>
        <v>869666.96</v>
      </c>
      <c r="J30" s="468">
        <f t="shared" ca="1" si="40"/>
        <v>1092306.5999999999</v>
      </c>
      <c r="K30" s="468">
        <f t="shared" ca="1" si="40"/>
        <v>1438454.8</v>
      </c>
      <c r="L30" s="468">
        <f t="shared" ca="1" si="40"/>
        <v>1691702.22</v>
      </c>
      <c r="M30" s="468">
        <f t="shared" ca="1" si="40"/>
        <v>1723653.48</v>
      </c>
      <c r="N30" s="468">
        <f t="shared" ca="1" si="40"/>
        <v>1746619.7</v>
      </c>
      <c r="O30" s="468">
        <f t="shared" ca="1" si="40"/>
        <v>1776446.49</v>
      </c>
      <c r="P30" s="468">
        <f t="shared" ca="1" si="40"/>
        <v>1827465.77</v>
      </c>
      <c r="Q30" s="468">
        <f t="shared" ca="1" si="40"/>
        <v>1923144.24</v>
      </c>
      <c r="R30" s="468">
        <f t="shared" ca="1" si="40"/>
        <v>1994881.9100000001</v>
      </c>
      <c r="S30" s="348"/>
      <c r="T30" s="348"/>
      <c r="U30" s="348"/>
      <c r="V30" s="348"/>
      <c r="W30" s="348"/>
      <c r="X30" s="348"/>
      <c r="Y30" s="348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55</v>
      </c>
      <c r="AP30" s="41">
        <f t="shared" si="29"/>
        <v>30</v>
      </c>
      <c r="AQ30" s="41" t="str">
        <f t="shared" si="4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 s="41" customFormat="1">
      <c r="A31" s="277">
        <f t="shared" si="31"/>
        <v>31</v>
      </c>
      <c r="B31" s="206"/>
      <c r="C31" s="197" t="s">
        <v>62</v>
      </c>
      <c r="D31" s="207">
        <f ca="1">+SUM(D19:D29)</f>
        <v>371155679.47000003</v>
      </c>
      <c r="E31" s="207">
        <f t="shared" ref="E31:G31" ca="1" si="42">+SUM(E19:E29)</f>
        <v>391872467.33000004</v>
      </c>
      <c r="F31" s="207">
        <f t="shared" ca="1" si="42"/>
        <v>403119353.16000003</v>
      </c>
      <c r="G31" s="207">
        <f t="shared" ca="1" si="42"/>
        <v>421029744.37</v>
      </c>
      <c r="H31" s="469">
        <f t="shared" ref="H31:R31" ca="1" si="43">+SUM(H19:H29)</f>
        <v>423002451.71000004</v>
      </c>
      <c r="I31" s="469">
        <f t="shared" ca="1" si="43"/>
        <v>476977599.58999997</v>
      </c>
      <c r="J31" s="469">
        <f t="shared" ca="1" si="43"/>
        <v>597576822.02999997</v>
      </c>
      <c r="K31" s="469">
        <f t="shared" ca="1" si="43"/>
        <v>790909697.99000001</v>
      </c>
      <c r="L31" s="469">
        <f t="shared" ca="1" si="43"/>
        <v>878613149.68999994</v>
      </c>
      <c r="M31" s="469">
        <f t="shared" ca="1" si="43"/>
        <v>919565390.23000014</v>
      </c>
      <c r="N31" s="469">
        <f t="shared" ca="1" si="43"/>
        <v>903608762.61000001</v>
      </c>
      <c r="O31" s="469">
        <f t="shared" ca="1" si="43"/>
        <v>929541777.39999998</v>
      </c>
      <c r="P31" s="469">
        <f t="shared" ca="1" si="43"/>
        <v>941294081.92999995</v>
      </c>
      <c r="Q31" s="469">
        <f t="shared" ca="1" si="43"/>
        <v>1006281218.3200001</v>
      </c>
      <c r="R31" s="469">
        <f t="shared" ca="1" si="43"/>
        <v>1023841052.37</v>
      </c>
      <c r="S31" s="348"/>
      <c r="T31" s="348"/>
      <c r="U31" s="348"/>
      <c r="V31" s="348"/>
      <c r="W31" s="348"/>
      <c r="X31" s="348"/>
      <c r="Y31" s="348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56</v>
      </c>
      <c r="AP31" s="41">
        <f t="shared" si="29"/>
        <v>31</v>
      </c>
      <c r="AQ31" s="41" t="str">
        <f t="shared" si="4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s="41" customFormat="1">
      <c r="A32" s="277">
        <f t="shared" si="31"/>
        <v>32</v>
      </c>
      <c r="B32" s="206"/>
      <c r="C32" s="206"/>
      <c r="D32" s="207"/>
      <c r="E32" s="207"/>
      <c r="F32" s="207"/>
      <c r="G32" s="207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348"/>
      <c r="T32" s="348"/>
      <c r="U32" s="348"/>
      <c r="V32" s="348"/>
      <c r="W32" s="348"/>
      <c r="X32" s="348"/>
      <c r="Y32" s="348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57</v>
      </c>
      <c r="AP32" s="41">
        <f t="shared" si="29"/>
        <v>32</v>
      </c>
      <c r="AQ32" s="41" t="str">
        <f t="shared" si="4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 s="41" customFormat="1">
      <c r="A33" s="277">
        <f t="shared" si="31"/>
        <v>33</v>
      </c>
      <c r="B33" s="206"/>
      <c r="C33" s="206"/>
      <c r="D33" s="195">
        <f>+D$2</f>
        <v>2013</v>
      </c>
      <c r="E33" s="195">
        <f t="shared" ref="E33:R33" si="44">+E$2</f>
        <v>2014</v>
      </c>
      <c r="F33" s="195">
        <f t="shared" si="44"/>
        <v>2015</v>
      </c>
      <c r="G33" s="195">
        <f t="shared" si="44"/>
        <v>2016</v>
      </c>
      <c r="H33" s="195">
        <f t="shared" si="44"/>
        <v>2017</v>
      </c>
      <c r="I33" s="195">
        <f t="shared" si="44"/>
        <v>2018</v>
      </c>
      <c r="J33" s="195">
        <f t="shared" si="44"/>
        <v>2019</v>
      </c>
      <c r="K33" s="195">
        <f t="shared" si="44"/>
        <v>2020</v>
      </c>
      <c r="L33" s="195">
        <f t="shared" si="44"/>
        <v>2021</v>
      </c>
      <c r="M33" s="195">
        <f t="shared" si="44"/>
        <v>2022</v>
      </c>
      <c r="N33" s="195">
        <f t="shared" si="44"/>
        <v>2023</v>
      </c>
      <c r="O33" s="195">
        <f t="shared" si="44"/>
        <v>2024</v>
      </c>
      <c r="P33" s="195">
        <f t="shared" si="44"/>
        <v>2025</v>
      </c>
      <c r="Q33" s="195">
        <f t="shared" si="44"/>
        <v>2026</v>
      </c>
      <c r="R33" s="195">
        <f t="shared" si="44"/>
        <v>2027</v>
      </c>
      <c r="S33" s="327"/>
      <c r="T33" s="327"/>
      <c r="U33" s="327"/>
      <c r="V33" s="327"/>
      <c r="W33" s="327"/>
      <c r="X33" s="327"/>
      <c r="Y33" s="327"/>
      <c r="AL33" s="27">
        <f t="shared" si="27"/>
        <v>42248</v>
      </c>
      <c r="AM33" s="41" t="str">
        <f t="shared" ref="AM33:AM64" si="45">+VLOOKUP(AN33,$AP$1:$AQ$197,2,FALSE)</f>
        <v>ak</v>
      </c>
      <c r="AN33" s="41">
        <f t="shared" si="28"/>
        <v>37</v>
      </c>
      <c r="AO33" s="41">
        <f t="shared" ref="AO33:AO64" si="46">+MATCH(AL33,$AS$1:$AS$121)</f>
        <v>58</v>
      </c>
      <c r="AP33" s="41">
        <f t="shared" si="29"/>
        <v>33</v>
      </c>
      <c r="AQ33" s="41" t="str">
        <f t="shared" si="4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 s="41" customFormat="1">
      <c r="A34" s="277">
        <f t="shared" si="31"/>
        <v>34</v>
      </c>
      <c r="B34" s="199" t="s">
        <v>19</v>
      </c>
      <c r="C34" s="199" t="s">
        <v>63</v>
      </c>
      <c r="D34" s="200">
        <f t="shared" ref="D34:R37" ca="1" si="47">+SUM(INDIRECT($AH$1&amp;VLOOKUP(D$1,$AL$1:$AM$197,2,FALSE)&amp;$A34&amp;":"&amp;VLOOKUP(DATE(YEAR(D$1),12,1),$AL$1:$AM$197,2,FALSE)&amp;$A34))</f>
        <v>97949788</v>
      </c>
      <c r="E34" s="200">
        <f t="shared" ca="1" si="47"/>
        <v>100604645</v>
      </c>
      <c r="F34" s="200">
        <f t="shared" ca="1" si="47"/>
        <v>103957888.5</v>
      </c>
      <c r="G34" s="200">
        <f t="shared" ca="1" si="47"/>
        <v>108817733</v>
      </c>
      <c r="H34" s="466">
        <f t="shared" ca="1" si="47"/>
        <v>112349514</v>
      </c>
      <c r="I34" s="466">
        <f t="shared" ca="1" si="47"/>
        <v>122348357</v>
      </c>
      <c r="J34" s="466">
        <f t="shared" ca="1" si="47"/>
        <v>150462169</v>
      </c>
      <c r="K34" s="466">
        <f t="shared" ca="1" si="47"/>
        <v>189560394</v>
      </c>
      <c r="L34" s="466">
        <f t="shared" ca="1" si="47"/>
        <v>213753064</v>
      </c>
      <c r="M34" s="466">
        <f t="shared" ca="1" si="47"/>
        <v>218427068</v>
      </c>
      <c r="N34" s="466">
        <f t="shared" ca="1" si="47"/>
        <v>221124080</v>
      </c>
      <c r="O34" s="466">
        <f t="shared" ca="1" si="47"/>
        <v>225793542</v>
      </c>
      <c r="P34" s="466">
        <f t="shared" ca="1" si="47"/>
        <v>232905698</v>
      </c>
      <c r="Q34" s="466">
        <f t="shared" ca="1" si="47"/>
        <v>245997670</v>
      </c>
      <c r="R34" s="466">
        <f t="shared" ca="1" si="47"/>
        <v>257563558</v>
      </c>
      <c r="S34" s="348"/>
      <c r="T34" s="348"/>
      <c r="U34" s="348"/>
      <c r="V34" s="348"/>
      <c r="W34" s="348"/>
      <c r="X34" s="348"/>
      <c r="Y34" s="348"/>
      <c r="AL34" s="27">
        <f t="shared" si="27"/>
        <v>42278</v>
      </c>
      <c r="AM34" s="41" t="str">
        <f t="shared" si="45"/>
        <v>al</v>
      </c>
      <c r="AN34" s="41">
        <f t="shared" si="28"/>
        <v>38</v>
      </c>
      <c r="AO34" s="41">
        <f t="shared" si="46"/>
        <v>59</v>
      </c>
      <c r="AP34" s="41">
        <f t="shared" si="29"/>
        <v>34</v>
      </c>
      <c r="AQ34" s="41" t="str">
        <f t="shared" si="4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 s="41" customFormat="1">
      <c r="A35" s="277">
        <f t="shared" si="31"/>
        <v>35</v>
      </c>
      <c r="B35" s="202" t="s">
        <v>22</v>
      </c>
      <c r="C35" s="202" t="s">
        <v>63</v>
      </c>
      <c r="D35" s="203">
        <f t="shared" ca="1" si="47"/>
        <v>107021099.5</v>
      </c>
      <c r="E35" s="203">
        <f t="shared" ca="1" si="47"/>
        <v>112731717.5</v>
      </c>
      <c r="F35" s="203">
        <f t="shared" ca="1" si="47"/>
        <v>117460585</v>
      </c>
      <c r="G35" s="203">
        <f t="shared" ca="1" si="47"/>
        <v>123921846</v>
      </c>
      <c r="H35" s="467">
        <f t="shared" ref="H35:R37" ca="1" si="48">+SUM(INDIRECT($AH$1&amp;VLOOKUP(H$1,$AL$1:$AM$197,2,FALSE)&amp;$A35&amp;":"&amp;VLOOKUP(DATE(YEAR(H$1),12,1),$AL$1:$AM$197,2,FALSE)&amp;$A35))</f>
        <v>129768839</v>
      </c>
      <c r="I35" s="467">
        <f t="shared" ca="1" si="48"/>
        <v>142059279</v>
      </c>
      <c r="J35" s="467">
        <f t="shared" ca="1" si="48"/>
        <v>176520677</v>
      </c>
      <c r="K35" s="467">
        <f t="shared" ca="1" si="48"/>
        <v>225950683</v>
      </c>
      <c r="L35" s="467">
        <f t="shared" ca="1" si="48"/>
        <v>259429376</v>
      </c>
      <c r="M35" s="467">
        <f t="shared" ca="1" si="48"/>
        <v>267744352</v>
      </c>
      <c r="N35" s="467">
        <f t="shared" ca="1" si="48"/>
        <v>273575821</v>
      </c>
      <c r="O35" s="467">
        <f t="shared" ca="1" si="48"/>
        <v>281703188</v>
      </c>
      <c r="P35" s="467">
        <f t="shared" ca="1" si="48"/>
        <v>294253232</v>
      </c>
      <c r="Q35" s="467">
        <f t="shared" ca="1" si="48"/>
        <v>313580342</v>
      </c>
      <c r="R35" s="467">
        <f t="shared" ca="1" si="48"/>
        <v>331130770</v>
      </c>
      <c r="S35" s="348"/>
      <c r="T35" s="348"/>
      <c r="U35" s="348"/>
      <c r="V35" s="348"/>
      <c r="W35" s="348"/>
      <c r="X35" s="348"/>
      <c r="Y35" s="348"/>
      <c r="AL35" s="27">
        <f t="shared" si="27"/>
        <v>42309</v>
      </c>
      <c r="AM35" s="41" t="str">
        <f t="shared" si="45"/>
        <v>am</v>
      </c>
      <c r="AN35" s="41">
        <f t="shared" si="28"/>
        <v>39</v>
      </c>
      <c r="AO35" s="41">
        <f t="shared" si="46"/>
        <v>60</v>
      </c>
      <c r="AP35" s="41">
        <f t="shared" si="29"/>
        <v>35</v>
      </c>
      <c r="AQ35" s="41" t="str">
        <f t="shared" si="4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 s="41" customFormat="1">
      <c r="A36" s="277">
        <f t="shared" si="31"/>
        <v>36</v>
      </c>
      <c r="B36" s="202" t="s">
        <v>20</v>
      </c>
      <c r="C36" s="202" t="s">
        <v>63</v>
      </c>
      <c r="D36" s="203">
        <f t="shared" ca="1" si="47"/>
        <v>81404182</v>
      </c>
      <c r="E36" s="203">
        <f t="shared" ca="1" si="47"/>
        <v>0</v>
      </c>
      <c r="F36" s="203">
        <f t="shared" ca="1" si="47"/>
        <v>0</v>
      </c>
      <c r="G36" s="203">
        <f t="shared" ca="1" si="47"/>
        <v>0</v>
      </c>
      <c r="H36" s="467">
        <f t="shared" ca="1" si="48"/>
        <v>0</v>
      </c>
      <c r="I36" s="467">
        <f t="shared" ca="1" si="48"/>
        <v>0</v>
      </c>
      <c r="J36" s="467">
        <f t="shared" ca="1" si="48"/>
        <v>0</v>
      </c>
      <c r="K36" s="467">
        <f t="shared" ca="1" si="48"/>
        <v>0</v>
      </c>
      <c r="L36" s="467">
        <f t="shared" ca="1" si="48"/>
        <v>0</v>
      </c>
      <c r="M36" s="467">
        <f t="shared" ca="1" si="48"/>
        <v>0</v>
      </c>
      <c r="N36" s="467">
        <f t="shared" ca="1" si="48"/>
        <v>0</v>
      </c>
      <c r="O36" s="467">
        <f t="shared" ca="1" si="48"/>
        <v>0</v>
      </c>
      <c r="P36" s="467">
        <f t="shared" ca="1" si="48"/>
        <v>0</v>
      </c>
      <c r="Q36" s="467">
        <f t="shared" ca="1" si="48"/>
        <v>0</v>
      </c>
      <c r="R36" s="467">
        <f t="shared" ca="1" si="48"/>
        <v>0</v>
      </c>
      <c r="S36" s="348"/>
      <c r="T36" s="348"/>
      <c r="U36" s="348"/>
      <c r="V36" s="348"/>
      <c r="W36" s="348"/>
      <c r="X36" s="348"/>
      <c r="Y36" s="348"/>
      <c r="AL36" s="27">
        <f t="shared" si="27"/>
        <v>42339</v>
      </c>
      <c r="AM36" s="41" t="str">
        <f t="shared" si="45"/>
        <v>an</v>
      </c>
      <c r="AN36" s="41">
        <f t="shared" si="28"/>
        <v>40</v>
      </c>
      <c r="AO36" s="41">
        <f t="shared" si="46"/>
        <v>61</v>
      </c>
      <c r="AP36" s="41">
        <f t="shared" si="29"/>
        <v>36</v>
      </c>
      <c r="AQ36" s="41" t="str">
        <f t="shared" si="4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 s="41" customFormat="1">
      <c r="A37" s="277">
        <f t="shared" si="31"/>
        <v>37</v>
      </c>
      <c r="B37" s="204" t="s">
        <v>21</v>
      </c>
      <c r="C37" s="204" t="s">
        <v>63</v>
      </c>
      <c r="D37" s="205">
        <f t="shared" ca="1" si="47"/>
        <v>19786312.879999999</v>
      </c>
      <c r="E37" s="205">
        <f t="shared" ca="1" si="47"/>
        <v>20651589</v>
      </c>
      <c r="F37" s="205">
        <f t="shared" ca="1" si="47"/>
        <v>21412962.5</v>
      </c>
      <c r="G37" s="205">
        <f t="shared" ca="1" si="47"/>
        <v>22395011.740000002</v>
      </c>
      <c r="H37" s="468">
        <f t="shared" ca="1" si="48"/>
        <v>23280173.259999998</v>
      </c>
      <c r="I37" s="468">
        <f t="shared" ca="1" si="48"/>
        <v>25351948.370000001</v>
      </c>
      <c r="J37" s="468">
        <f t="shared" ca="1" si="48"/>
        <v>31297206.75</v>
      </c>
      <c r="K37" s="468">
        <f t="shared" ca="1" si="48"/>
        <v>39664431.5</v>
      </c>
      <c r="L37" s="468">
        <f t="shared" ca="1" si="48"/>
        <v>45367899.5</v>
      </c>
      <c r="M37" s="468">
        <f t="shared" ca="1" si="48"/>
        <v>46430980.5</v>
      </c>
      <c r="N37" s="468">
        <f t="shared" ca="1" si="48"/>
        <v>47248510.5</v>
      </c>
      <c r="O37" s="468">
        <f t="shared" ca="1" si="48"/>
        <v>48034382.75</v>
      </c>
      <c r="P37" s="468">
        <f t="shared" ca="1" si="48"/>
        <v>49931862.5</v>
      </c>
      <c r="Q37" s="468">
        <f t="shared" ca="1" si="48"/>
        <v>52684162.25</v>
      </c>
      <c r="R37" s="468">
        <f t="shared" ca="1" si="48"/>
        <v>55313634.75</v>
      </c>
      <c r="S37" s="348"/>
      <c r="T37" s="348"/>
      <c r="U37" s="348"/>
      <c r="V37" s="348"/>
      <c r="W37" s="348"/>
      <c r="X37" s="348"/>
      <c r="Y37" s="348"/>
      <c r="AL37" s="27">
        <f t="shared" si="27"/>
        <v>42370</v>
      </c>
      <c r="AM37" s="41" t="str">
        <f t="shared" si="45"/>
        <v>ao</v>
      </c>
      <c r="AN37" s="41">
        <f t="shared" si="28"/>
        <v>41</v>
      </c>
      <c r="AO37" s="41">
        <f t="shared" si="46"/>
        <v>62</v>
      </c>
      <c r="AP37" s="41">
        <f t="shared" si="29"/>
        <v>37</v>
      </c>
      <c r="AQ37" s="41" t="str">
        <f t="shared" si="4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 s="41" customFormat="1">
      <c r="A38" s="277">
        <f t="shared" si="31"/>
        <v>38</v>
      </c>
      <c r="B38" s="206"/>
      <c r="C38" s="197"/>
      <c r="D38" s="207"/>
      <c r="E38" s="207"/>
      <c r="F38" s="207"/>
      <c r="G38" s="207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348"/>
      <c r="T38" s="348"/>
      <c r="U38" s="348"/>
      <c r="V38" s="348"/>
      <c r="W38" s="348"/>
      <c r="X38" s="348"/>
      <c r="Y38" s="348"/>
      <c r="AL38" s="27">
        <f t="shared" si="27"/>
        <v>42401</v>
      </c>
      <c r="AM38" s="41" t="str">
        <f t="shared" si="45"/>
        <v>ap</v>
      </c>
      <c r="AN38" s="41">
        <f t="shared" si="28"/>
        <v>42</v>
      </c>
      <c r="AO38" s="41">
        <f t="shared" si="46"/>
        <v>63</v>
      </c>
      <c r="AP38" s="41">
        <f t="shared" si="29"/>
        <v>38</v>
      </c>
      <c r="AQ38" s="41" t="str">
        <f t="shared" si="4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>
      <c r="A39" s="277">
        <f t="shared" si="31"/>
        <v>39</v>
      </c>
      <c r="B39" s="206"/>
      <c r="C39" s="268" t="s">
        <v>64</v>
      </c>
      <c r="D39" s="358">
        <f ca="1">+SUM(D34:D37)</f>
        <v>306161382.38</v>
      </c>
      <c r="E39" s="359">
        <f t="shared" ref="E39:G39" ca="1" si="49">+SUM(E34:E37)</f>
        <v>233987951.5</v>
      </c>
      <c r="F39" s="359">
        <f t="shared" ca="1" si="49"/>
        <v>242831436</v>
      </c>
      <c r="G39" s="359">
        <f t="shared" ca="1" si="49"/>
        <v>255134590.74000001</v>
      </c>
      <c r="H39" s="359">
        <f t="shared" ref="H39:R39" ca="1" si="50">+SUM(H34:H37)</f>
        <v>265398526.25999999</v>
      </c>
      <c r="I39" s="359">
        <f t="shared" ca="1" si="50"/>
        <v>289759584.37</v>
      </c>
      <c r="J39" s="359">
        <f t="shared" ca="1" si="50"/>
        <v>358280052.75</v>
      </c>
      <c r="K39" s="359">
        <f t="shared" ca="1" si="50"/>
        <v>455175508.5</v>
      </c>
      <c r="L39" s="359">
        <f t="shared" ca="1" si="50"/>
        <v>518550339.5</v>
      </c>
      <c r="M39" s="359">
        <f t="shared" ca="1" si="50"/>
        <v>532602400.5</v>
      </c>
      <c r="N39" s="359">
        <f t="shared" ca="1" si="50"/>
        <v>541948411.5</v>
      </c>
      <c r="O39" s="359">
        <f t="shared" ca="1" si="50"/>
        <v>555531112.75</v>
      </c>
      <c r="P39" s="359">
        <f t="shared" ca="1" si="50"/>
        <v>577090792.5</v>
      </c>
      <c r="Q39" s="359">
        <f t="shared" ca="1" si="50"/>
        <v>612262174.25</v>
      </c>
      <c r="R39" s="359">
        <f t="shared" ca="1" si="50"/>
        <v>644007962.75</v>
      </c>
      <c r="S39" s="348"/>
      <c r="T39" s="348"/>
      <c r="U39" s="348"/>
      <c r="V39" s="348"/>
      <c r="W39" s="348"/>
      <c r="X39" s="348"/>
      <c r="Y39" s="348"/>
      <c r="Z39" s="320"/>
      <c r="AL39" s="27">
        <f t="shared" si="27"/>
        <v>42430</v>
      </c>
      <c r="AM39" s="41" t="str">
        <f t="shared" si="45"/>
        <v>aq</v>
      </c>
      <c r="AN39" s="41">
        <f t="shared" si="28"/>
        <v>43</v>
      </c>
      <c r="AO39" s="41">
        <f t="shared" si="46"/>
        <v>64</v>
      </c>
      <c r="AP39" s="41">
        <f t="shared" si="29"/>
        <v>39</v>
      </c>
      <c r="AQ39" s="41" t="str">
        <f t="shared" si="4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277">
        <f t="shared" si="31"/>
        <v>40</v>
      </c>
      <c r="B40" s="206"/>
      <c r="C40" s="355" t="s">
        <v>233</v>
      </c>
      <c r="D40" s="360">
        <f ca="1">+D31-D16</f>
        <v>41657309.470000029</v>
      </c>
      <c r="E40" s="200">
        <f ca="1">+E31-E16</f>
        <v>46231057.330000043</v>
      </c>
      <c r="F40" s="200">
        <f ca="1">+F31-F16</f>
        <v>32335133.160000026</v>
      </c>
      <c r="G40" s="200">
        <f ca="1">+G31-G16</f>
        <v>34779564.370000005</v>
      </c>
      <c r="H40" s="466">
        <f t="shared" ref="H40:R40" ca="1" si="51">+H31-H16</f>
        <v>32964951.710000038</v>
      </c>
      <c r="I40" s="466">
        <f t="shared" ca="1" si="51"/>
        <v>59471589.589999974</v>
      </c>
      <c r="J40" s="466">
        <f t="shared" ca="1" si="51"/>
        <v>158053742.02999997</v>
      </c>
      <c r="K40" s="466">
        <f t="shared" ca="1" si="51"/>
        <v>302803627.99000001</v>
      </c>
      <c r="L40" s="466">
        <f t="shared" ca="1" si="51"/>
        <v>384198609.68999994</v>
      </c>
      <c r="M40" s="466">
        <f t="shared" ca="1" si="51"/>
        <v>393940060.23000014</v>
      </c>
      <c r="N40" s="466">
        <f t="shared" ca="1" si="51"/>
        <v>370418372.61000001</v>
      </c>
      <c r="O40" s="466">
        <f t="shared" ca="1" si="51"/>
        <v>379627617.39999998</v>
      </c>
      <c r="P40" s="466">
        <f t="shared" ca="1" si="51"/>
        <v>362488101.92999995</v>
      </c>
      <c r="Q40" s="466">
        <f t="shared" ca="1" si="51"/>
        <v>346364568.32000005</v>
      </c>
      <c r="R40" s="466">
        <f t="shared" ca="1" si="51"/>
        <v>336116002.37</v>
      </c>
      <c r="S40" s="348"/>
      <c r="T40" s="348"/>
      <c r="U40" s="348"/>
      <c r="V40" s="348"/>
      <c r="W40" s="348"/>
      <c r="X40" s="348"/>
      <c r="Y40" s="348"/>
      <c r="Z40" s="320"/>
      <c r="AL40" s="27">
        <f t="shared" si="27"/>
        <v>42461</v>
      </c>
      <c r="AM40" s="41" t="str">
        <f t="shared" si="45"/>
        <v>ar</v>
      </c>
      <c r="AN40" s="41">
        <f t="shared" si="28"/>
        <v>44</v>
      </c>
      <c r="AO40" s="41">
        <f t="shared" si="46"/>
        <v>65</v>
      </c>
      <c r="AP40" s="41">
        <f t="shared" si="29"/>
        <v>40</v>
      </c>
      <c r="AQ40" s="41" t="str">
        <f t="shared" si="4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277">
        <f t="shared" si="31"/>
        <v>41</v>
      </c>
      <c r="B41" s="41"/>
      <c r="C41" s="202" t="s">
        <v>247</v>
      </c>
      <c r="D41" s="363">
        <f ca="1">+SUM(D16,D39)-D31</f>
        <v>264504072.90999997</v>
      </c>
      <c r="E41" s="203">
        <f ca="1">+SUM(E16,E39)-E31</f>
        <v>187756894.16999996</v>
      </c>
      <c r="F41" s="203">
        <f ca="1">+SUM(F16,F39)-F31</f>
        <v>210496302.83999997</v>
      </c>
      <c r="G41" s="203">
        <f ca="1">+SUM(G16,G39)-G31</f>
        <v>220355026.37</v>
      </c>
      <c r="H41" s="467">
        <f t="shared" ref="H41:R41" ca="1" si="52">+SUM(H16,H39)-H31</f>
        <v>232433574.54999995</v>
      </c>
      <c r="I41" s="467">
        <f t="shared" ca="1" si="52"/>
        <v>230287994.78000003</v>
      </c>
      <c r="J41" s="467">
        <f t="shared" ca="1" si="52"/>
        <v>200226310.72000003</v>
      </c>
      <c r="K41" s="467">
        <f t="shared" ca="1" si="52"/>
        <v>152371880.50999999</v>
      </c>
      <c r="L41" s="467">
        <f t="shared" ca="1" si="52"/>
        <v>134351729.81000006</v>
      </c>
      <c r="M41" s="467">
        <f t="shared" ca="1" si="52"/>
        <v>138662340.26999986</v>
      </c>
      <c r="N41" s="467">
        <f t="shared" ca="1" si="52"/>
        <v>171530038.88999999</v>
      </c>
      <c r="O41" s="467">
        <f t="shared" ca="1" si="52"/>
        <v>175903495.35000002</v>
      </c>
      <c r="P41" s="467">
        <f t="shared" ca="1" si="52"/>
        <v>214602690.57000005</v>
      </c>
      <c r="Q41" s="467">
        <f t="shared" ca="1" si="52"/>
        <v>265897605.92999995</v>
      </c>
      <c r="R41" s="467">
        <f t="shared" ca="1" si="52"/>
        <v>307891960.38</v>
      </c>
      <c r="S41" s="348"/>
      <c r="T41" s="348"/>
      <c r="U41" s="348"/>
      <c r="V41" s="348"/>
      <c r="W41" s="348"/>
      <c r="X41" s="348"/>
      <c r="Y41" s="348"/>
      <c r="Z41" s="320"/>
      <c r="AL41" s="27">
        <f t="shared" si="27"/>
        <v>42491</v>
      </c>
      <c r="AM41" s="41" t="str">
        <f t="shared" si="45"/>
        <v>as</v>
      </c>
      <c r="AN41" s="41">
        <f t="shared" si="28"/>
        <v>45</v>
      </c>
      <c r="AO41" s="41">
        <f t="shared" si="46"/>
        <v>66</v>
      </c>
      <c r="AP41" s="41">
        <f t="shared" si="29"/>
        <v>41</v>
      </c>
      <c r="AQ41" s="41" t="str">
        <f t="shared" ref="AQ41:AQ51" si="53">+"a"&amp;AQ15</f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277">
        <f t="shared" si="31"/>
        <v>42</v>
      </c>
      <c r="C42" s="407" t="s">
        <v>235</v>
      </c>
      <c r="D42" s="361">
        <f ca="1">+D41/'Annual Sources and Uses'!C35</f>
        <v>26.695541772883679</v>
      </c>
      <c r="E42" s="362">
        <f ca="1">+E41/'Annual Sources and Uses'!D35</f>
        <v>25.877967883741842</v>
      </c>
      <c r="F42" s="362">
        <f ca="1">+F41/'Annual Sources and Uses'!E35</f>
        <v>28.876817754897701</v>
      </c>
      <c r="G42" s="362">
        <f ca="1">+G41/'Annual Sources and Uses'!F35</f>
        <v>30.004569232864007</v>
      </c>
      <c r="H42" s="362">
        <f ca="1">+H41/'Annual Sources and Uses'!G35</f>
        <v>31.532665382002879</v>
      </c>
      <c r="I42" s="362">
        <f ca="1">+I41/'Annual Sources and Uses'!H35</f>
        <v>31.112734429061181</v>
      </c>
      <c r="J42" s="362">
        <f ca="1">+J41/'Annual Sources and Uses'!I35</f>
        <v>26.940234160224186</v>
      </c>
      <c r="K42" s="362">
        <f ca="1">+K41/'Annual Sources and Uses'!J35</f>
        <v>20.383462157199681</v>
      </c>
      <c r="L42" s="362">
        <f ca="1">+L41/'Annual Sources and Uses'!K35</f>
        <v>17.897754363236835</v>
      </c>
      <c r="M42" s="362">
        <f ca="1">+M41/'Annual Sources and Uses'!L35</f>
        <v>18.380152436043538</v>
      </c>
      <c r="N42" s="362">
        <f ca="1">+N41/'Annual Sources and Uses'!M35</f>
        <v>22.612838458864939</v>
      </c>
      <c r="O42" s="362">
        <f ca="1">+O41/'Annual Sources and Uses'!N35</f>
        <v>23.042701425946515</v>
      </c>
      <c r="P42" s="362">
        <f ca="1">+P41/'Annual Sources and Uses'!O35</f>
        <v>27.996568859987963</v>
      </c>
      <c r="Q42" s="362">
        <f ca="1">+Q41/'Annual Sources and Uses'!P35</f>
        <v>34.516432272538403</v>
      </c>
      <c r="R42" s="362">
        <f ca="1">+R41/'Annual Sources and Uses'!Q35</f>
        <v>39.739185391071693</v>
      </c>
      <c r="S42" s="349"/>
      <c r="T42" s="349"/>
      <c r="U42" s="349"/>
      <c r="V42" s="349"/>
      <c r="W42" s="349"/>
      <c r="X42" s="349"/>
      <c r="Y42" s="349"/>
      <c r="Z42" s="320"/>
      <c r="AL42" s="27">
        <f t="shared" si="27"/>
        <v>42522</v>
      </c>
      <c r="AM42" s="41" t="str">
        <f t="shared" si="45"/>
        <v>at</v>
      </c>
      <c r="AN42" s="41">
        <f t="shared" si="28"/>
        <v>46</v>
      </c>
      <c r="AO42" s="41">
        <f t="shared" si="46"/>
        <v>67</v>
      </c>
      <c r="AP42" s="41">
        <f t="shared" si="29"/>
        <v>42</v>
      </c>
      <c r="AQ42" s="41" t="str">
        <f t="shared" si="53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f t="shared" si="30"/>
        <v>744</v>
      </c>
    </row>
    <row r="43" spans="1:52" ht="29.25" customHeight="1">
      <c r="A43" s="277">
        <f t="shared" si="31"/>
        <v>43</v>
      </c>
      <c r="C43" s="356" t="s">
        <v>236</v>
      </c>
      <c r="D43" s="364">
        <f t="shared" ref="D43:R44" ca="1" si="54">+SUM(INDIRECT($AH$1&amp;VLOOKUP(D$1,$AL$1:$AM$100000,2,FALSE)&amp;$A43&amp;":"&amp;VLOOKUP(DATE(YEAR(D$1),12,1),$AL$1:$AM$100000,2,FALSE)&amp;$A43))</f>
        <v>42805737.810000002</v>
      </c>
      <c r="E43" s="289">
        <f t="shared" ca="1" si="54"/>
        <v>47396069.660000004</v>
      </c>
      <c r="F43" s="289">
        <f t="shared" ca="1" si="54"/>
        <v>33618851.739999995</v>
      </c>
      <c r="G43" s="289">
        <f t="shared" ca="1" si="54"/>
        <v>36082063.570000008</v>
      </c>
      <c r="H43" s="289">
        <f t="shared" ca="1" si="54"/>
        <v>34299758.379999995</v>
      </c>
      <c r="I43" s="289">
        <f t="shared" ca="1" si="54"/>
        <v>60891903.729999989</v>
      </c>
      <c r="J43" s="289">
        <f t="shared" ca="1" si="54"/>
        <v>159742533.43000001</v>
      </c>
      <c r="K43" s="289">
        <f t="shared" ca="1" si="54"/>
        <v>304889966.97000003</v>
      </c>
      <c r="L43" s="289">
        <f t="shared" ca="1" si="54"/>
        <v>386566599.82000005</v>
      </c>
      <c r="M43" s="289">
        <f t="shared" ca="1" si="54"/>
        <v>396354897.91000003</v>
      </c>
      <c r="N43" s="289">
        <f t="shared" ca="1" si="54"/>
        <v>372863232.54000008</v>
      </c>
      <c r="O43" s="289">
        <f t="shared" ca="1" si="54"/>
        <v>382113634.21000004</v>
      </c>
      <c r="P43" s="289">
        <f t="shared" ca="1" si="54"/>
        <v>365043306.86000007</v>
      </c>
      <c r="Q43" s="289">
        <f t="shared" ca="1" si="54"/>
        <v>349026120.80000001</v>
      </c>
      <c r="R43" s="289">
        <f t="shared" ca="1" si="54"/>
        <v>338851590.32000005</v>
      </c>
      <c r="S43" s="347"/>
      <c r="T43" s="347"/>
      <c r="U43" s="347"/>
      <c r="V43" s="347"/>
      <c r="W43" s="347"/>
      <c r="X43" s="347"/>
      <c r="Y43" s="347"/>
      <c r="AL43" s="27">
        <f t="shared" si="27"/>
        <v>42552</v>
      </c>
      <c r="AM43" s="41" t="str">
        <f t="shared" si="45"/>
        <v>au</v>
      </c>
      <c r="AN43" s="41">
        <f t="shared" si="28"/>
        <v>47</v>
      </c>
      <c r="AO43" s="41">
        <f t="shared" si="46"/>
        <v>68</v>
      </c>
      <c r="AP43" s="41">
        <f t="shared" si="29"/>
        <v>43</v>
      </c>
      <c r="AQ43" s="41" t="str">
        <f t="shared" si="53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f t="shared" si="30"/>
        <v>720</v>
      </c>
    </row>
    <row r="44" spans="1:52" ht="39.75" customHeight="1">
      <c r="A44" s="277">
        <f t="shared" si="31"/>
        <v>44</v>
      </c>
      <c r="C44" s="202" t="s">
        <v>246</v>
      </c>
      <c r="D44" s="365">
        <f t="shared" ca="1" si="54"/>
        <v>263355644.56999999</v>
      </c>
      <c r="E44" s="366">
        <f t="shared" ca="1" si="54"/>
        <v>186591881.84</v>
      </c>
      <c r="F44" s="366">
        <f t="shared" ca="1" si="54"/>
        <v>209212584.26000002</v>
      </c>
      <c r="G44" s="366">
        <f t="shared" ca="1" si="54"/>
        <v>219052527.17000002</v>
      </c>
      <c r="H44" s="366">
        <f t="shared" ref="H44:R44" ca="1" si="55">+SUM(INDIRECT($AH$1&amp;VLOOKUP(H$1,$AL$1:$AM$100000,2,FALSE)&amp;$A44&amp;":"&amp;VLOOKUP(DATE(YEAR(H$1),12,1),$AL$1:$AM$100000,2,FALSE)&amp;$A44))</f>
        <v>231098767.87999997</v>
      </c>
      <c r="I44" s="366">
        <f t="shared" ca="1" si="55"/>
        <v>228867680.64000005</v>
      </c>
      <c r="J44" s="366">
        <f t="shared" ca="1" si="55"/>
        <v>198537519.31999999</v>
      </c>
      <c r="K44" s="366">
        <f t="shared" ca="1" si="55"/>
        <v>150285541.53</v>
      </c>
      <c r="L44" s="366">
        <f t="shared" ca="1" si="55"/>
        <v>131983739.68000001</v>
      </c>
      <c r="M44" s="366">
        <f t="shared" ca="1" si="55"/>
        <v>136247502.59</v>
      </c>
      <c r="N44" s="366">
        <f t="shared" ca="1" si="55"/>
        <v>169085178.95999995</v>
      </c>
      <c r="O44" s="366">
        <f t="shared" ca="1" si="55"/>
        <v>173417478.54000002</v>
      </c>
      <c r="P44" s="366">
        <f t="shared" ca="1" si="55"/>
        <v>212047485.63999999</v>
      </c>
      <c r="Q44" s="366">
        <f t="shared" ca="1" si="55"/>
        <v>263236053.44999999</v>
      </c>
      <c r="R44" s="366">
        <f t="shared" ca="1" si="55"/>
        <v>305156372.43000007</v>
      </c>
      <c r="S44" s="347"/>
      <c r="T44" s="347"/>
      <c r="U44" s="347"/>
      <c r="V44" s="347"/>
      <c r="W44" s="347"/>
      <c r="X44" s="347"/>
      <c r="Y44" s="347"/>
      <c r="Z44" s="191"/>
      <c r="AA44" s="191"/>
      <c r="AL44" s="27">
        <f t="shared" si="27"/>
        <v>42583</v>
      </c>
      <c r="AM44" s="41" t="str">
        <f t="shared" si="45"/>
        <v>av</v>
      </c>
      <c r="AN44" s="41">
        <f t="shared" si="28"/>
        <v>48</v>
      </c>
      <c r="AO44" s="41">
        <f t="shared" si="46"/>
        <v>69</v>
      </c>
      <c r="AP44" s="41">
        <f t="shared" si="29"/>
        <v>44</v>
      </c>
      <c r="AQ44" s="41" t="str">
        <f t="shared" si="53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f t="shared" si="30"/>
        <v>744</v>
      </c>
    </row>
    <row r="45" spans="1:52" ht="39.75" customHeight="1">
      <c r="A45" s="277">
        <f t="shared" si="31"/>
        <v>45</v>
      </c>
      <c r="C45" s="407" t="s">
        <v>238</v>
      </c>
      <c r="D45" s="367">
        <f ca="1">+D44/'Annual Sources and Uses'!C35</f>
        <v>26.579634609767652</v>
      </c>
      <c r="E45" s="368">
        <f ca="1">+E44/'Annual Sources and Uses'!D35</f>
        <v>25.717397739070591</v>
      </c>
      <c r="F45" s="368">
        <f ca="1">+F44/'Annual Sources and Uses'!E35</f>
        <v>28.700711538384191</v>
      </c>
      <c r="G45" s="368">
        <f ca="1">+G44/'Annual Sources and Uses'!F35</f>
        <v>29.827214860395426</v>
      </c>
      <c r="H45" s="368">
        <f ca="1">+H44/'Annual Sources and Uses'!G35</f>
        <v>31.351581336136171</v>
      </c>
      <c r="I45" s="368">
        <f ca="1">+I44/'Annual Sources and Uses'!H35</f>
        <v>30.920844892284087</v>
      </c>
      <c r="J45" s="368">
        <f ca="1">+J44/'Annual Sources and Uses'!I35</f>
        <v>26.713009098741647</v>
      </c>
      <c r="K45" s="368">
        <f ca="1">+K44/'Annual Sources and Uses'!J35</f>
        <v>20.104363339861603</v>
      </c>
      <c r="L45" s="368">
        <f ca="1">+L44/'Annual Sources and Uses'!K35</f>
        <v>17.582300995116853</v>
      </c>
      <c r="M45" s="368">
        <f ca="1">+M44/'Annual Sources and Uses'!L35</f>
        <v>18.060057703903048</v>
      </c>
      <c r="N45" s="368">
        <f ca="1">+N44/'Annual Sources and Uses'!M35</f>
        <v>22.290532097778549</v>
      </c>
      <c r="O45" s="368">
        <f ca="1">+O44/'Annual Sources and Uses'!N35</f>
        <v>22.717042501553152</v>
      </c>
      <c r="P45" s="368">
        <f ca="1">+P44/'Annual Sources and Uses'!O35</f>
        <v>27.66322275615245</v>
      </c>
      <c r="Q45" s="368">
        <f ca="1">+Q44/'Annual Sources and Uses'!P35</f>
        <v>34.170933502083464</v>
      </c>
      <c r="R45" s="368">
        <f ca="1">+R44/'Annual Sources and Uses'!Q35</f>
        <v>39.386106874294377</v>
      </c>
      <c r="S45" s="398"/>
      <c r="T45" s="398"/>
      <c r="U45" s="398"/>
      <c r="V45" s="398"/>
      <c r="W45" s="398"/>
      <c r="X45" s="398"/>
      <c r="Y45" s="398"/>
      <c r="Z45" s="203"/>
      <c r="AA45" s="203"/>
      <c r="AL45" s="27">
        <f t="shared" si="27"/>
        <v>42614</v>
      </c>
      <c r="AM45" s="41" t="str">
        <f t="shared" si="45"/>
        <v>aw</v>
      </c>
      <c r="AN45" s="41">
        <f t="shared" si="28"/>
        <v>49</v>
      </c>
      <c r="AO45" s="41">
        <f t="shared" si="46"/>
        <v>70</v>
      </c>
      <c r="AP45" s="41">
        <f t="shared" si="29"/>
        <v>45</v>
      </c>
      <c r="AQ45" s="41" t="str">
        <f t="shared" si="53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f t="shared" si="30"/>
        <v>744</v>
      </c>
    </row>
    <row r="46" spans="1:52" ht="39.75" customHeight="1">
      <c r="A46" s="277">
        <f t="shared" si="31"/>
        <v>46</v>
      </c>
      <c r="B46" s="41"/>
      <c r="C46" s="381" t="s">
        <v>239</v>
      </c>
      <c r="D46" s="370">
        <f ca="1">+D41-D44</f>
        <v>1148428.3399999738</v>
      </c>
      <c r="E46" s="370">
        <f t="shared" ref="E46:G46" ca="1" si="56">+E41-E44</f>
        <v>1165012.3299999535</v>
      </c>
      <c r="F46" s="370">
        <f t="shared" ca="1" si="56"/>
        <v>1283718.5799999535</v>
      </c>
      <c r="G46" s="370">
        <f t="shared" ca="1" si="56"/>
        <v>1302499.1999999881</v>
      </c>
      <c r="H46" s="507">
        <f t="shared" ref="H46:R46" ca="1" si="57">+H41-H44</f>
        <v>1334806.6699999869</v>
      </c>
      <c r="I46" s="507">
        <f t="shared" ca="1" si="57"/>
        <v>1420314.1399999857</v>
      </c>
      <c r="J46" s="507">
        <f t="shared" ca="1" si="57"/>
        <v>1688791.4000000358</v>
      </c>
      <c r="K46" s="507">
        <f t="shared" ca="1" si="57"/>
        <v>2086338.9799999893</v>
      </c>
      <c r="L46" s="507">
        <f t="shared" ca="1" si="57"/>
        <v>2367990.1300000548</v>
      </c>
      <c r="M46" s="507">
        <f t="shared" ca="1" si="57"/>
        <v>2414837.6799998581</v>
      </c>
      <c r="N46" s="507">
        <f t="shared" ca="1" si="57"/>
        <v>2444859.930000037</v>
      </c>
      <c r="O46" s="507">
        <f t="shared" ca="1" si="57"/>
        <v>2486016.8100000024</v>
      </c>
      <c r="P46" s="507">
        <f t="shared" ca="1" si="57"/>
        <v>2555204.9300000668</v>
      </c>
      <c r="Q46" s="507">
        <f t="shared" ca="1" si="57"/>
        <v>2661552.4799999595</v>
      </c>
      <c r="R46" s="507">
        <f t="shared" ca="1" si="57"/>
        <v>2735587.9499999285</v>
      </c>
      <c r="S46" s="568"/>
      <c r="T46" s="568"/>
      <c r="U46" s="568"/>
      <c r="V46" s="568"/>
      <c r="W46" s="568"/>
      <c r="X46" s="568"/>
      <c r="Y46" s="568"/>
      <c r="Z46" s="203"/>
      <c r="AA46" s="203"/>
      <c r="AL46" s="27">
        <f t="shared" si="27"/>
        <v>42644</v>
      </c>
      <c r="AM46" s="41" t="str">
        <f t="shared" si="45"/>
        <v>ax</v>
      </c>
      <c r="AN46" s="41">
        <f t="shared" si="28"/>
        <v>50</v>
      </c>
      <c r="AO46" s="41">
        <f t="shared" si="46"/>
        <v>71</v>
      </c>
      <c r="AP46" s="41">
        <f t="shared" si="2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f t="shared" si="30"/>
        <v>720</v>
      </c>
    </row>
    <row r="47" spans="1:52" ht="39.75" customHeight="1">
      <c r="A47" s="277">
        <f t="shared" si="31"/>
        <v>47</v>
      </c>
      <c r="B47" s="41"/>
      <c r="C47" s="386" t="s">
        <v>243</v>
      </c>
      <c r="D47" s="387">
        <f ca="1">+IF('Annual Emissions'!D$57&gt;0,0,'Annual Emissions'!D$58)*-1</f>
        <v>10668.394200000019</v>
      </c>
      <c r="E47" s="388">
        <f ca="1">+IF('Annual Emissions'!E$57&gt;0,0,'Annual Emissions'!E$58)*-1</f>
        <v>3520.0761000000712</v>
      </c>
      <c r="F47" s="388">
        <f ca="1">+IF('Annual Emissions'!F$57&gt;0,0,'Annual Emissions'!F$58)*-1</f>
        <v>83667.601199999976</v>
      </c>
      <c r="G47" s="389">
        <f ca="1">+IF('Annual Emissions'!G$57&gt;0,0,'Annual Emissions'!G$58)*-1</f>
        <v>79562.833050000001</v>
      </c>
      <c r="H47" s="389">
        <f ca="1">+IF('Annual Emissions'!H$57&gt;0,0,'Annual Emissions'!H$58)*-1</f>
        <v>66357.692916666667</v>
      </c>
      <c r="I47" s="389">
        <f ca="1">+IF('Annual Emissions'!I$57&gt;0,0,'Annual Emissions'!I$58)*-1</f>
        <v>83544.285883333287</v>
      </c>
      <c r="J47" s="389">
        <f ca="1">+IF('Annual Emissions'!J$57&gt;0,0,'Annual Emissions'!J$58)*-1</f>
        <v>109323.81022499998</v>
      </c>
      <c r="K47" s="389">
        <f ca="1">+IF('Annual Emissions'!K$57&gt;0,0,'Annual Emissions'!K$58)*-1</f>
        <v>152540.36264999988</v>
      </c>
      <c r="L47" s="389">
        <f ca="1">+IF('Annual Emissions'!L$57&gt;0,0,'Annual Emissions'!L$58)*-1</f>
        <v>160544.69275833337</v>
      </c>
      <c r="M47" s="389">
        <f ca="1">+IF('Annual Emissions'!M$57&gt;0,0,'Annual Emissions'!M$58)*-1</f>
        <v>167191.01726666678</v>
      </c>
      <c r="N47" s="389">
        <f ca="1">+IF('Annual Emissions'!N$57&gt;0,0,'Annual Emissions'!N$58)*-1</f>
        <v>156274.73820000011</v>
      </c>
      <c r="O47" s="389">
        <f ca="1">+IF('Annual Emissions'!O$57&gt;0,0,'Annual Emissions'!O$58)*-1</f>
        <v>158209.43786666662</v>
      </c>
      <c r="P47" s="389">
        <f ca="1">+IF('Annual Emissions'!P$57&gt;0,0,'Annual Emissions'!P$58)*-1</f>
        <v>158147.93203333332</v>
      </c>
      <c r="Q47" s="389">
        <f ca="1">+IF('Annual Emissions'!Q$57&gt;0,0,'Annual Emissions'!Q$58)*-1</f>
        <v>156334.6915666667</v>
      </c>
      <c r="R47" s="389">
        <f ca="1">+IF('Annual Emissions'!R$57&gt;0,0,'Annual Emissions'!R$58)*-1</f>
        <v>138184.67641666657</v>
      </c>
      <c r="S47" s="569"/>
      <c r="T47" s="569"/>
      <c r="U47" s="569"/>
      <c r="V47" s="569"/>
      <c r="W47" s="569"/>
      <c r="X47" s="569"/>
      <c r="Y47" s="569"/>
      <c r="Z47" s="203"/>
      <c r="AA47" s="203"/>
      <c r="AL47" s="27">
        <f t="shared" si="27"/>
        <v>42675</v>
      </c>
      <c r="AM47" s="41" t="str">
        <f t="shared" si="45"/>
        <v>ay</v>
      </c>
      <c r="AN47" s="41">
        <f t="shared" si="28"/>
        <v>51</v>
      </c>
      <c r="AO47" s="41">
        <f t="shared" si="46"/>
        <v>72</v>
      </c>
      <c r="AP47" s="41">
        <f t="shared" si="29"/>
        <v>47</v>
      </c>
      <c r="AQ47" s="41" t="str">
        <f t="shared" si="53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f t="shared" si="30"/>
        <v>744</v>
      </c>
    </row>
    <row r="48" spans="1:52" ht="39.75" customHeight="1">
      <c r="A48" s="277">
        <f t="shared" si="31"/>
        <v>48</v>
      </c>
      <c r="B48" s="41"/>
      <c r="C48" s="390" t="s">
        <v>244</v>
      </c>
      <c r="D48" s="391">
        <f ca="1">+IF('Annual Emissions'!D$60&gt;0,0,'Annual Emissions'!D$61)*-1</f>
        <v>0</v>
      </c>
      <c r="E48" s="392">
        <f ca="1">+IF('Annual Emissions'!E$60&gt;0,0,'Annual Emissions'!E$61)*-1</f>
        <v>0</v>
      </c>
      <c r="F48" s="392">
        <f ca="1">+IF('Annual Emissions'!F$60&gt;0,0,'Annual Emissions'!F$61)*-1</f>
        <v>29589.711654000006</v>
      </c>
      <c r="G48" s="393">
        <f ca="1">+IF('Annual Emissions'!G$60&gt;0,0,'Annual Emissions'!G$61)*-1</f>
        <v>19000.965199999977</v>
      </c>
      <c r="H48" s="393">
        <f ca="1">+IF('Annual Emissions'!H$60&gt;0,0,'Annual Emissions'!H$61)*-1</f>
        <v>26919.794525999961</v>
      </c>
      <c r="I48" s="393">
        <f ca="1">+IF('Annual Emissions'!I$60&gt;0,0,'Annual Emissions'!I$61)*-1</f>
        <v>19668.184956000019</v>
      </c>
      <c r="J48" s="393">
        <f ca="1">+IF('Annual Emissions'!J$60&gt;0,0,'Annual Emissions'!J$61)*-1</f>
        <v>39138.098888000015</v>
      </c>
      <c r="K48" s="393">
        <f ca="1">+IF('Annual Emissions'!K$60&gt;0,0,'Annual Emissions'!K$61)*-1</f>
        <v>30113.869897999975</v>
      </c>
      <c r="L48" s="393">
        <f ca="1">+IF('Annual Emissions'!L$60&gt;0,0,'Annual Emissions'!L$61)*-1</f>
        <v>42231.454560000006</v>
      </c>
      <c r="M48" s="393">
        <f ca="1">+IF('Annual Emissions'!M$60&gt;0,0,'Annual Emissions'!M$61)*-1</f>
        <v>31113.079045999977</v>
      </c>
      <c r="N48" s="393">
        <f ca="1">+IF('Annual Emissions'!N$60&gt;0,0,'Annual Emissions'!N$61)*-1</f>
        <v>45244.752744000019</v>
      </c>
      <c r="O48" s="393">
        <f ca="1">+IF('Annual Emissions'!O$60&gt;0,0,'Annual Emissions'!O$61)*-1</f>
        <v>31732.896139999986</v>
      </c>
      <c r="P48" s="393">
        <f ca="1">+IF('Annual Emissions'!P$60&gt;0,0,'Annual Emissions'!P$61)*-1</f>
        <v>40770.254039999985</v>
      </c>
      <c r="Q48" s="393">
        <f ca="1">+IF('Annual Emissions'!Q$60&gt;0,0,'Annual Emissions'!Q$61)*-1</f>
        <v>29306.560511999964</v>
      </c>
      <c r="R48" s="393">
        <f ca="1">+IF('Annual Emissions'!R$60&gt;0,0,'Annual Emissions'!R$61)*-1</f>
        <v>41897.957185999992</v>
      </c>
      <c r="S48" s="569"/>
      <c r="T48" s="569"/>
      <c r="U48" s="569"/>
      <c r="V48" s="569"/>
      <c r="W48" s="569"/>
      <c r="X48" s="569"/>
      <c r="Y48" s="569"/>
      <c r="Z48" s="203"/>
      <c r="AA48" s="203"/>
      <c r="AL48" s="27">
        <f t="shared" si="27"/>
        <v>42705</v>
      </c>
      <c r="AM48" s="41" t="str">
        <f t="shared" si="45"/>
        <v>az</v>
      </c>
      <c r="AN48" s="41">
        <f t="shared" si="28"/>
        <v>52</v>
      </c>
      <c r="AO48" s="41">
        <f t="shared" si="46"/>
        <v>73</v>
      </c>
      <c r="AP48" s="41">
        <f t="shared" si="29"/>
        <v>48</v>
      </c>
      <c r="AQ48" s="41" t="str">
        <f t="shared" si="53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f t="shared" si="30"/>
        <v>720</v>
      </c>
    </row>
    <row r="49" spans="1:52" ht="39" customHeight="1">
      <c r="A49" s="277">
        <f t="shared" si="31"/>
        <v>49</v>
      </c>
      <c r="B49" s="41"/>
      <c r="C49" s="394" t="s">
        <v>245</v>
      </c>
      <c r="D49" s="395">
        <f ca="1">+D48+D47</f>
        <v>10668.394200000019</v>
      </c>
      <c r="E49" s="396">
        <f t="shared" ref="E49:G49" ca="1" si="58">+E48+E47</f>
        <v>3520.0761000000712</v>
      </c>
      <c r="F49" s="396">
        <f t="shared" ca="1" si="58"/>
        <v>113257.31285399999</v>
      </c>
      <c r="G49" s="397">
        <f t="shared" ca="1" si="58"/>
        <v>98563.798249999978</v>
      </c>
      <c r="H49" s="397">
        <f t="shared" ref="H49:R49" ca="1" si="59">+H48+H47</f>
        <v>93277.487442666636</v>
      </c>
      <c r="I49" s="397">
        <f t="shared" ca="1" si="59"/>
        <v>103212.47083933331</v>
      </c>
      <c r="J49" s="397">
        <f t="shared" ca="1" si="59"/>
        <v>148461.909113</v>
      </c>
      <c r="K49" s="397">
        <f t="shared" ca="1" si="59"/>
        <v>182654.23254799985</v>
      </c>
      <c r="L49" s="397">
        <f t="shared" ca="1" si="59"/>
        <v>202776.14731833339</v>
      </c>
      <c r="M49" s="397">
        <f t="shared" ca="1" si="59"/>
        <v>198304.09631266675</v>
      </c>
      <c r="N49" s="397">
        <f t="shared" ca="1" si="59"/>
        <v>201519.49094400014</v>
      </c>
      <c r="O49" s="397">
        <f t="shared" ca="1" si="59"/>
        <v>189942.33400666661</v>
      </c>
      <c r="P49" s="397">
        <f t="shared" ca="1" si="59"/>
        <v>198918.18607333332</v>
      </c>
      <c r="Q49" s="397">
        <f t="shared" ca="1" si="59"/>
        <v>185641.25207866667</v>
      </c>
      <c r="R49" s="397">
        <f t="shared" ca="1" si="59"/>
        <v>180082.63360266655</v>
      </c>
      <c r="S49" s="569"/>
      <c r="T49" s="569"/>
      <c r="U49" s="569"/>
      <c r="V49" s="569"/>
      <c r="W49" s="569"/>
      <c r="X49" s="569"/>
      <c r="Y49" s="569"/>
      <c r="Z49" s="203"/>
      <c r="AA49" s="203"/>
      <c r="AL49" s="27">
        <f t="shared" si="27"/>
        <v>42736</v>
      </c>
      <c r="AM49" s="41" t="str">
        <f t="shared" si="45"/>
        <v>ba</v>
      </c>
      <c r="AN49" s="41">
        <f t="shared" si="28"/>
        <v>53</v>
      </c>
      <c r="AO49" s="41">
        <f t="shared" si="46"/>
        <v>74</v>
      </c>
      <c r="AP49" s="41">
        <f t="shared" si="29"/>
        <v>49</v>
      </c>
      <c r="AQ49" s="41" t="str">
        <f t="shared" si="53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f t="shared" si="30"/>
        <v>744</v>
      </c>
    </row>
    <row r="50" spans="1:52" ht="25.5">
      <c r="A50" s="277">
        <f t="shared" si="31"/>
        <v>50</v>
      </c>
      <c r="B50" s="41"/>
      <c r="C50" s="371" t="s">
        <v>242</v>
      </c>
      <c r="D50" s="382">
        <f ca="1">+D40-D$49</f>
        <v>41646641.075800031</v>
      </c>
      <c r="E50" s="383">
        <f t="shared" ref="E50:G50" ca="1" si="60">+E40-E$49</f>
        <v>46227537.253900044</v>
      </c>
      <c r="F50" s="383">
        <f t="shared" ca="1" si="60"/>
        <v>32221875.847146027</v>
      </c>
      <c r="G50" s="383">
        <f t="shared" ca="1" si="60"/>
        <v>34681000.571750008</v>
      </c>
      <c r="H50" s="383">
        <f t="shared" ref="H50:R50" ca="1" si="61">+H40-H$49</f>
        <v>32871674.222557373</v>
      </c>
      <c r="I50" s="383">
        <f t="shared" ca="1" si="61"/>
        <v>59368377.119160637</v>
      </c>
      <c r="J50" s="383">
        <f t="shared" ca="1" si="61"/>
        <v>157905280.12088698</v>
      </c>
      <c r="K50" s="383">
        <f t="shared" ca="1" si="61"/>
        <v>302620973.75745201</v>
      </c>
      <c r="L50" s="383">
        <f t="shared" ca="1" si="61"/>
        <v>383995833.54268157</v>
      </c>
      <c r="M50" s="383">
        <f t="shared" ca="1" si="61"/>
        <v>393741756.1336875</v>
      </c>
      <c r="N50" s="383">
        <f t="shared" ca="1" si="61"/>
        <v>370216853.11905599</v>
      </c>
      <c r="O50" s="383">
        <f t="shared" ca="1" si="61"/>
        <v>379437675.06599331</v>
      </c>
      <c r="P50" s="383">
        <f t="shared" ca="1" si="61"/>
        <v>362289183.74392658</v>
      </c>
      <c r="Q50" s="383">
        <f t="shared" ca="1" si="61"/>
        <v>346178927.0679214</v>
      </c>
      <c r="R50" s="383">
        <f t="shared" ca="1" si="61"/>
        <v>335935919.73639733</v>
      </c>
      <c r="S50" s="568"/>
      <c r="T50" s="568"/>
      <c r="U50" s="568"/>
      <c r="V50" s="568"/>
      <c r="W50" s="568"/>
      <c r="X50" s="568"/>
      <c r="Y50" s="568"/>
      <c r="Z50" s="203"/>
      <c r="AA50" s="203"/>
      <c r="AL50" s="27">
        <f t="shared" si="27"/>
        <v>42767</v>
      </c>
      <c r="AM50" s="41" t="str">
        <f t="shared" si="45"/>
        <v>bb</v>
      </c>
      <c r="AN50" s="41">
        <f t="shared" si="28"/>
        <v>54</v>
      </c>
      <c r="AO50" s="41">
        <f t="shared" si="46"/>
        <v>75</v>
      </c>
      <c r="AP50" s="41">
        <f t="shared" si="29"/>
        <v>50</v>
      </c>
      <c r="AQ50" s="41" t="str">
        <f t="shared" si="53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f t="shared" si="30"/>
        <v>744</v>
      </c>
    </row>
    <row r="51" spans="1:52" ht="25.5">
      <c r="A51" s="277">
        <f t="shared" si="31"/>
        <v>51</v>
      </c>
      <c r="B51" s="41"/>
      <c r="C51" s="371" t="s">
        <v>250</v>
      </c>
      <c r="D51" s="382">
        <f ca="1">+D43-D$49</f>
        <v>42795069.415800005</v>
      </c>
      <c r="E51" s="383">
        <f ca="1">+E43-E$49</f>
        <v>47392549.583900005</v>
      </c>
      <c r="F51" s="383">
        <f ca="1">+F43-F$49</f>
        <v>33505594.427145995</v>
      </c>
      <c r="G51" s="383">
        <f ca="1">+G43-G$49</f>
        <v>35983499.771750011</v>
      </c>
      <c r="H51" s="383">
        <f t="shared" ref="H51:R51" ca="1" si="62">+H43-H$49</f>
        <v>34206480.89255733</v>
      </c>
      <c r="I51" s="383">
        <f t="shared" ca="1" si="62"/>
        <v>60788691.259160653</v>
      </c>
      <c r="J51" s="383">
        <f t="shared" ca="1" si="62"/>
        <v>159594071.52088702</v>
      </c>
      <c r="K51" s="383">
        <f t="shared" ca="1" si="62"/>
        <v>304707312.73745203</v>
      </c>
      <c r="L51" s="383">
        <f t="shared" ca="1" si="62"/>
        <v>386363823.67268169</v>
      </c>
      <c r="M51" s="383">
        <f t="shared" ca="1" si="62"/>
        <v>396156593.81368738</v>
      </c>
      <c r="N51" s="383">
        <f t="shared" ca="1" si="62"/>
        <v>372661713.04905605</v>
      </c>
      <c r="O51" s="383">
        <f t="shared" ca="1" si="62"/>
        <v>381923691.87599337</v>
      </c>
      <c r="P51" s="383">
        <f t="shared" ca="1" si="62"/>
        <v>364844388.67392671</v>
      </c>
      <c r="Q51" s="383">
        <f t="shared" ca="1" si="62"/>
        <v>348840479.54792136</v>
      </c>
      <c r="R51" s="383">
        <f t="shared" ca="1" si="62"/>
        <v>338671507.68639737</v>
      </c>
      <c r="S51" s="568"/>
      <c r="T51" s="568"/>
      <c r="U51" s="568"/>
      <c r="V51" s="568"/>
      <c r="W51" s="568"/>
      <c r="X51" s="568"/>
      <c r="Y51" s="568"/>
      <c r="Z51" s="203"/>
      <c r="AA51" s="203"/>
      <c r="AL51" s="27">
        <f t="shared" si="27"/>
        <v>42795</v>
      </c>
      <c r="AM51" s="41" t="str">
        <f t="shared" si="45"/>
        <v>bc</v>
      </c>
      <c r="AN51" s="41">
        <f t="shared" si="28"/>
        <v>55</v>
      </c>
      <c r="AO51" s="41">
        <f t="shared" si="46"/>
        <v>76</v>
      </c>
      <c r="AP51" s="41">
        <f t="shared" si="29"/>
        <v>51</v>
      </c>
      <c r="AQ51" s="41" t="str">
        <f t="shared" si="53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f t="shared" si="30"/>
        <v>672</v>
      </c>
    </row>
    <row r="52" spans="1:52">
      <c r="A52" s="277">
        <f t="shared" si="31"/>
        <v>52</v>
      </c>
      <c r="B52" s="4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570"/>
      <c r="T52" s="570"/>
      <c r="U52" s="570"/>
      <c r="V52" s="570"/>
      <c r="W52" s="570"/>
      <c r="X52" s="570"/>
      <c r="Y52" s="570"/>
      <c r="Z52" s="203"/>
      <c r="AA52" s="203"/>
      <c r="AL52" s="27">
        <f t="shared" si="27"/>
        <v>42826</v>
      </c>
      <c r="AM52" s="41" t="str">
        <f t="shared" si="45"/>
        <v>bd</v>
      </c>
      <c r="AN52" s="41">
        <f t="shared" si="28"/>
        <v>56</v>
      </c>
      <c r="AO52" s="41">
        <f t="shared" si="46"/>
        <v>77</v>
      </c>
      <c r="AP52" s="41">
        <f t="shared" si="2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f t="shared" si="30"/>
        <v>744</v>
      </c>
    </row>
    <row r="53" spans="1:52">
      <c r="A53" s="277">
        <f t="shared" si="31"/>
        <v>53</v>
      </c>
      <c r="Z53" s="203"/>
      <c r="AA53" s="203"/>
      <c r="AL53" s="27">
        <f t="shared" si="27"/>
        <v>42856</v>
      </c>
      <c r="AM53" s="41" t="str">
        <f t="shared" si="45"/>
        <v>be</v>
      </c>
      <c r="AN53" s="41">
        <f t="shared" si="28"/>
        <v>57</v>
      </c>
      <c r="AO53" s="41">
        <f t="shared" si="46"/>
        <v>78</v>
      </c>
      <c r="AP53" s="41">
        <f t="shared" si="29"/>
        <v>53</v>
      </c>
      <c r="AQ53" s="41" t="str">
        <f t="shared" ref="AQ53:AQ66" si="63"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f t="shared" si="30"/>
        <v>720</v>
      </c>
    </row>
    <row r="54" spans="1:52">
      <c r="A54" s="277">
        <f t="shared" si="31"/>
        <v>54</v>
      </c>
      <c r="B54" s="197" t="s">
        <v>55</v>
      </c>
      <c r="C54" s="197" t="s">
        <v>33</v>
      </c>
      <c r="D54" s="195">
        <f>+D$2</f>
        <v>2013</v>
      </c>
      <c r="E54" s="195">
        <f t="shared" ref="E54:R54" si="64">+E$2</f>
        <v>2014</v>
      </c>
      <c r="F54" s="195">
        <f t="shared" si="64"/>
        <v>2015</v>
      </c>
      <c r="G54" s="195">
        <f t="shared" si="64"/>
        <v>2016</v>
      </c>
      <c r="H54" s="195">
        <f t="shared" si="64"/>
        <v>2017</v>
      </c>
      <c r="I54" s="195">
        <f t="shared" si="64"/>
        <v>2018</v>
      </c>
      <c r="J54" s="195">
        <f t="shared" si="64"/>
        <v>2019</v>
      </c>
      <c r="K54" s="195">
        <f t="shared" si="64"/>
        <v>2020</v>
      </c>
      <c r="L54" s="195">
        <f t="shared" si="64"/>
        <v>2021</v>
      </c>
      <c r="M54" s="195">
        <f t="shared" si="64"/>
        <v>2022</v>
      </c>
      <c r="N54" s="195">
        <f t="shared" si="64"/>
        <v>2023</v>
      </c>
      <c r="O54" s="195">
        <f t="shared" si="64"/>
        <v>2024</v>
      </c>
      <c r="P54" s="195">
        <f t="shared" si="64"/>
        <v>2025</v>
      </c>
      <c r="Q54" s="195">
        <f t="shared" si="64"/>
        <v>2026</v>
      </c>
      <c r="R54" s="195">
        <f t="shared" si="64"/>
        <v>2027</v>
      </c>
      <c r="S54" s="327"/>
      <c r="T54" s="327"/>
      <c r="U54" s="327"/>
      <c r="V54" s="327"/>
      <c r="W54" s="327"/>
      <c r="X54" s="327"/>
      <c r="Y54" s="327"/>
      <c r="Z54" s="203"/>
      <c r="AA54" s="203"/>
      <c r="AL54" s="27">
        <f t="shared" si="27"/>
        <v>42887</v>
      </c>
      <c r="AM54" s="41" t="str">
        <f t="shared" si="45"/>
        <v>bf</v>
      </c>
      <c r="AN54" s="41">
        <f t="shared" si="28"/>
        <v>58</v>
      </c>
      <c r="AO54" s="41">
        <f t="shared" si="46"/>
        <v>79</v>
      </c>
      <c r="AP54" s="41">
        <f t="shared" si="29"/>
        <v>54</v>
      </c>
      <c r="AQ54" s="41" t="str">
        <f t="shared" si="63"/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f t="shared" si="30"/>
        <v>744</v>
      </c>
    </row>
    <row r="55" spans="1:52">
      <c r="A55" s="277">
        <f>+ROW('ISO Style Costs'!A49)</f>
        <v>49</v>
      </c>
      <c r="B55" s="198" t="s">
        <v>1</v>
      </c>
      <c r="C55" s="199" t="s">
        <v>176</v>
      </c>
      <c r="D55" s="200">
        <f ca="1">+D19-D3</f>
        <v>15913542.379999995</v>
      </c>
      <c r="E55" s="466">
        <f t="shared" ref="E55:G55" ca="1" si="65">+E19-E3</f>
        <v>16275181.5</v>
      </c>
      <c r="F55" s="466">
        <f t="shared" ca="1" si="65"/>
        <v>14057309.75</v>
      </c>
      <c r="G55" s="466">
        <f t="shared" ca="1" si="65"/>
        <v>15649445</v>
      </c>
      <c r="H55" s="466">
        <f t="shared" ref="H55:R55" ca="1" si="66">+H19-H3</f>
        <v>14418416</v>
      </c>
      <c r="I55" s="466">
        <f t="shared" ca="1" si="66"/>
        <v>23033927</v>
      </c>
      <c r="J55" s="466">
        <f t="shared" ca="1" si="66"/>
        <v>46193795.120000005</v>
      </c>
      <c r="K55" s="466">
        <f t="shared" ca="1" si="66"/>
        <v>83796672</v>
      </c>
      <c r="L55" s="466">
        <f t="shared" ca="1" si="66"/>
        <v>100808951.5</v>
      </c>
      <c r="M55" s="466">
        <f t="shared" ca="1" si="66"/>
        <v>106865311</v>
      </c>
      <c r="N55" s="466">
        <f t="shared" ca="1" si="66"/>
        <v>96277335.5</v>
      </c>
      <c r="O55" s="466">
        <f t="shared" ca="1" si="66"/>
        <v>105078981</v>
      </c>
      <c r="P55" s="466">
        <f t="shared" ca="1" si="66"/>
        <v>92301183.75</v>
      </c>
      <c r="Q55" s="466">
        <f t="shared" ca="1" si="66"/>
        <v>97608605</v>
      </c>
      <c r="R55" s="466">
        <f t="shared" ca="1" si="66"/>
        <v>92231521</v>
      </c>
      <c r="S55" s="348"/>
      <c r="T55" s="348"/>
      <c r="U55" s="348"/>
      <c r="V55" s="348"/>
      <c r="W55" s="348"/>
      <c r="X55" s="348"/>
      <c r="Y55" s="348"/>
      <c r="Z55" s="203"/>
      <c r="AA55" s="203"/>
      <c r="AL55" s="27">
        <f t="shared" si="27"/>
        <v>42917</v>
      </c>
      <c r="AM55" s="41" t="str">
        <f t="shared" si="45"/>
        <v>bg</v>
      </c>
      <c r="AN55" s="41">
        <f t="shared" si="28"/>
        <v>59</v>
      </c>
      <c r="AO55" s="41">
        <f t="shared" si="46"/>
        <v>80</v>
      </c>
      <c r="AP55" s="41">
        <f t="shared" si="29"/>
        <v>55</v>
      </c>
      <c r="AQ55" s="41" t="str">
        <f t="shared" si="63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f t="shared" si="30"/>
        <v>720</v>
      </c>
    </row>
    <row r="56" spans="1:52">
      <c r="A56" s="277">
        <f>+ROW('ISO Style Costs'!A50)</f>
        <v>50</v>
      </c>
      <c r="B56" s="201" t="s">
        <v>2</v>
      </c>
      <c r="C56" s="202" t="s">
        <v>176</v>
      </c>
      <c r="D56" s="203">
        <f ca="1">+D20-D4</f>
        <v>-760325.75</v>
      </c>
      <c r="E56" s="203">
        <f t="shared" ref="E56:G66" ca="1" si="67">+E20-E4</f>
        <v>756737.25</v>
      </c>
      <c r="F56" s="203">
        <f t="shared" ca="1" si="67"/>
        <v>-454564.75</v>
      </c>
      <c r="G56" s="203">
        <f t="shared" ca="1" si="67"/>
        <v>844582.62000000477</v>
      </c>
      <c r="H56" s="467">
        <f t="shared" ref="H56:R56" ca="1" si="68">+H20-H4</f>
        <v>410168</v>
      </c>
      <c r="I56" s="467">
        <f t="shared" ca="1" si="68"/>
        <v>2818944.1899999976</v>
      </c>
      <c r="J56" s="467">
        <f t="shared" ca="1" si="68"/>
        <v>12380258</v>
      </c>
      <c r="K56" s="467">
        <f t="shared" ca="1" si="68"/>
        <v>23611654.25</v>
      </c>
      <c r="L56" s="467">
        <f t="shared" ca="1" si="68"/>
        <v>30294913.75</v>
      </c>
      <c r="M56" s="467">
        <f t="shared" ca="1" si="68"/>
        <v>30960638.5</v>
      </c>
      <c r="N56" s="467">
        <f t="shared" ca="1" si="68"/>
        <v>31227373</v>
      </c>
      <c r="O56" s="467">
        <f t="shared" ca="1" si="68"/>
        <v>29969476</v>
      </c>
      <c r="P56" s="467">
        <f t="shared" ca="1" si="68"/>
        <v>30134775</v>
      </c>
      <c r="Q56" s="467">
        <f t="shared" ca="1" si="68"/>
        <v>24075098.5</v>
      </c>
      <c r="R56" s="467">
        <f t="shared" ca="1" si="68"/>
        <v>26714669</v>
      </c>
      <c r="S56" s="348"/>
      <c r="T56" s="348"/>
      <c r="U56" s="348"/>
      <c r="V56" s="348"/>
      <c r="W56" s="348"/>
      <c r="X56" s="348"/>
      <c r="Y56" s="348"/>
      <c r="Z56" s="203"/>
      <c r="AA56" s="203"/>
      <c r="AL56" s="27">
        <f t="shared" si="27"/>
        <v>42948</v>
      </c>
      <c r="AM56" s="41" t="str">
        <f t="shared" si="45"/>
        <v>bh</v>
      </c>
      <c r="AN56" s="41">
        <f t="shared" si="28"/>
        <v>60</v>
      </c>
      <c r="AO56" s="41">
        <f t="shared" si="46"/>
        <v>81</v>
      </c>
      <c r="AP56" s="41">
        <f t="shared" si="29"/>
        <v>56</v>
      </c>
      <c r="AQ56" s="41" t="str">
        <f t="shared" si="63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f t="shared" si="30"/>
        <v>744</v>
      </c>
    </row>
    <row r="57" spans="1:52">
      <c r="A57" s="277">
        <f>+ROW('ISO Style Costs'!A51)</f>
        <v>51</v>
      </c>
      <c r="B57" s="201" t="s">
        <v>3</v>
      </c>
      <c r="C57" s="202" t="s">
        <v>176</v>
      </c>
      <c r="D57" s="203">
        <f t="shared" ref="D57:D66" ca="1" si="69">+D21-D5</f>
        <v>-1310135.5</v>
      </c>
      <c r="E57" s="203">
        <f t="shared" ca="1" si="67"/>
        <v>24297.5</v>
      </c>
      <c r="F57" s="203">
        <f t="shared" ca="1" si="67"/>
        <v>-1091198.25</v>
      </c>
      <c r="G57" s="203">
        <f t="shared" ca="1" si="67"/>
        <v>-262483.25</v>
      </c>
      <c r="H57" s="467">
        <f t="shared" ref="H57:R57" ca="1" si="70">+H21-H5</f>
        <v>-496333.63000000268</v>
      </c>
      <c r="I57" s="467">
        <f t="shared" ca="1" si="70"/>
        <v>1559183.25</v>
      </c>
      <c r="J57" s="467">
        <f t="shared" ca="1" si="70"/>
        <v>10302336.75</v>
      </c>
      <c r="K57" s="467">
        <f t="shared" ca="1" si="70"/>
        <v>22835919.5</v>
      </c>
      <c r="L57" s="467">
        <f t="shared" ca="1" si="70"/>
        <v>27217188.5</v>
      </c>
      <c r="M57" s="467">
        <f t="shared" ca="1" si="70"/>
        <v>31192031.5</v>
      </c>
      <c r="N57" s="467">
        <f t="shared" ca="1" si="70"/>
        <v>28115570</v>
      </c>
      <c r="O57" s="467">
        <f t="shared" ca="1" si="70"/>
        <v>29483523.5</v>
      </c>
      <c r="P57" s="467">
        <f t="shared" ca="1" si="70"/>
        <v>26918361.25</v>
      </c>
      <c r="Q57" s="467">
        <f t="shared" ca="1" si="70"/>
        <v>25220712.5</v>
      </c>
      <c r="R57" s="467">
        <f t="shared" ca="1" si="70"/>
        <v>23567783.75</v>
      </c>
      <c r="S57" s="348"/>
      <c r="T57" s="348"/>
      <c r="U57" s="348"/>
      <c r="V57" s="348"/>
      <c r="W57" s="348"/>
      <c r="X57" s="348"/>
      <c r="Y57" s="348"/>
      <c r="Z57" s="29"/>
      <c r="AA57" s="29"/>
      <c r="AL57" s="27">
        <f t="shared" si="27"/>
        <v>42979</v>
      </c>
      <c r="AM57" s="41" t="str">
        <f t="shared" si="45"/>
        <v>bi</v>
      </c>
      <c r="AN57" s="41">
        <f t="shared" si="28"/>
        <v>61</v>
      </c>
      <c r="AO57" s="41">
        <f t="shared" si="46"/>
        <v>82</v>
      </c>
      <c r="AP57" s="41">
        <f t="shared" si="29"/>
        <v>57</v>
      </c>
      <c r="AQ57" s="41" t="str">
        <f t="shared" si="63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f t="shared" si="30"/>
        <v>744</v>
      </c>
    </row>
    <row r="58" spans="1:52">
      <c r="A58" s="277">
        <f>+ROW('ISO Style Costs'!A52)</f>
        <v>52</v>
      </c>
      <c r="B58" s="201" t="s">
        <v>4</v>
      </c>
      <c r="C58" s="202" t="s">
        <v>176</v>
      </c>
      <c r="D58" s="203">
        <f t="shared" ca="1" si="69"/>
        <v>4528807.8100000024</v>
      </c>
      <c r="E58" s="203">
        <f t="shared" ca="1" si="67"/>
        <v>5406011</v>
      </c>
      <c r="F58" s="203">
        <f t="shared" ca="1" si="67"/>
        <v>4610745.5</v>
      </c>
      <c r="G58" s="203">
        <f t="shared" ca="1" si="67"/>
        <v>4511893.6899999976</v>
      </c>
      <c r="H58" s="467">
        <f t="shared" ref="H58:R58" ca="1" si="71">+H22-H6</f>
        <v>4761079.75</v>
      </c>
      <c r="I58" s="467">
        <f t="shared" ca="1" si="71"/>
        <v>6971074</v>
      </c>
      <c r="J58" s="467">
        <f t="shared" ca="1" si="71"/>
        <v>14747294.939999998</v>
      </c>
      <c r="K58" s="467">
        <f t="shared" ca="1" si="71"/>
        <v>28837881.5</v>
      </c>
      <c r="L58" s="467">
        <f t="shared" ca="1" si="71"/>
        <v>37323366.5</v>
      </c>
      <c r="M58" s="467">
        <f t="shared" ca="1" si="71"/>
        <v>34501196.439999998</v>
      </c>
      <c r="N58" s="467">
        <f t="shared" ca="1" si="71"/>
        <v>35884133.5</v>
      </c>
      <c r="O58" s="467">
        <f t="shared" ca="1" si="71"/>
        <v>35860226.5</v>
      </c>
      <c r="P58" s="467">
        <f t="shared" ca="1" si="71"/>
        <v>33040047.75</v>
      </c>
      <c r="Q58" s="467">
        <f t="shared" ca="1" si="71"/>
        <v>33298391</v>
      </c>
      <c r="R58" s="467">
        <f t="shared" ca="1" si="71"/>
        <v>32543935.5</v>
      </c>
      <c r="S58" s="348"/>
      <c r="T58" s="348"/>
      <c r="U58" s="348"/>
      <c r="V58" s="348"/>
      <c r="W58" s="348"/>
      <c r="X58" s="348"/>
      <c r="Y58" s="348"/>
      <c r="Z58" s="191"/>
      <c r="AA58" s="191"/>
      <c r="AL58" s="27">
        <f t="shared" si="27"/>
        <v>43009</v>
      </c>
      <c r="AM58" s="41" t="str">
        <f t="shared" si="45"/>
        <v>bj</v>
      </c>
      <c r="AN58" s="41">
        <f t="shared" si="28"/>
        <v>62</v>
      </c>
      <c r="AO58" s="41">
        <f t="shared" si="46"/>
        <v>83</v>
      </c>
      <c r="AP58" s="41">
        <f t="shared" si="29"/>
        <v>58</v>
      </c>
      <c r="AQ58" s="41" t="str">
        <f t="shared" si="63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f t="shared" si="30"/>
        <v>720</v>
      </c>
    </row>
    <row r="59" spans="1:52">
      <c r="A59" s="277">
        <f>+ROW('ISO Style Costs'!A53)</f>
        <v>53</v>
      </c>
      <c r="B59" s="201" t="s">
        <v>5</v>
      </c>
      <c r="C59" s="202" t="s">
        <v>176</v>
      </c>
      <c r="D59" s="203">
        <f t="shared" ca="1" si="69"/>
        <v>4908308.5</v>
      </c>
      <c r="E59" s="203">
        <f t="shared" ca="1" si="67"/>
        <v>5401958.25</v>
      </c>
      <c r="F59" s="203">
        <f t="shared" ca="1" si="67"/>
        <v>4339810.3800000027</v>
      </c>
      <c r="G59" s="203">
        <f t="shared" ca="1" si="67"/>
        <v>4627262.25</v>
      </c>
      <c r="H59" s="467">
        <f t="shared" ref="H59:R59" ca="1" si="72">+H23-H7</f>
        <v>4699466</v>
      </c>
      <c r="I59" s="467">
        <f t="shared" ca="1" si="72"/>
        <v>6194770.5</v>
      </c>
      <c r="J59" s="467">
        <f t="shared" ca="1" si="72"/>
        <v>16432986.25</v>
      </c>
      <c r="K59" s="467">
        <f t="shared" ca="1" si="72"/>
        <v>29009112</v>
      </c>
      <c r="L59" s="467">
        <f t="shared" ca="1" si="72"/>
        <v>34841690.379999995</v>
      </c>
      <c r="M59" s="467">
        <f t="shared" ca="1" si="72"/>
        <v>37244469.5</v>
      </c>
      <c r="N59" s="467">
        <f t="shared" ca="1" si="72"/>
        <v>35642814</v>
      </c>
      <c r="O59" s="467">
        <f t="shared" ca="1" si="72"/>
        <v>33866219.75</v>
      </c>
      <c r="P59" s="467">
        <f t="shared" ca="1" si="72"/>
        <v>35377983</v>
      </c>
      <c r="Q59" s="467">
        <f t="shared" ca="1" si="72"/>
        <v>32839661</v>
      </c>
      <c r="R59" s="467">
        <f t="shared" ca="1" si="72"/>
        <v>28951799.439999998</v>
      </c>
      <c r="S59" s="348"/>
      <c r="T59" s="348"/>
      <c r="U59" s="348"/>
      <c r="V59" s="348"/>
      <c r="W59" s="348"/>
      <c r="X59" s="348"/>
      <c r="Y59" s="348"/>
      <c r="Z59" s="248"/>
      <c r="AA59" s="248"/>
      <c r="AL59" s="27">
        <f t="shared" si="27"/>
        <v>43040</v>
      </c>
      <c r="AM59" s="41" t="str">
        <f t="shared" si="45"/>
        <v>bk</v>
      </c>
      <c r="AN59" s="41">
        <f t="shared" si="28"/>
        <v>63</v>
      </c>
      <c r="AO59" s="41">
        <f t="shared" si="46"/>
        <v>84</v>
      </c>
      <c r="AP59" s="41">
        <f t="shared" si="29"/>
        <v>59</v>
      </c>
      <c r="AQ59" s="41" t="str">
        <f t="shared" si="63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f t="shared" si="30"/>
        <v>744</v>
      </c>
    </row>
    <row r="60" spans="1:52">
      <c r="A60" s="277">
        <f>+ROW('ISO Style Costs'!A54)</f>
        <v>54</v>
      </c>
      <c r="B60" s="201" t="s">
        <v>6</v>
      </c>
      <c r="C60" s="202" t="s">
        <v>176</v>
      </c>
      <c r="D60" s="203">
        <f t="shared" ca="1" si="69"/>
        <v>4768712.75</v>
      </c>
      <c r="E60" s="203">
        <f t="shared" ca="1" si="67"/>
        <v>4796769.0399999991</v>
      </c>
      <c r="F60" s="203">
        <f t="shared" ca="1" si="67"/>
        <v>4692631.5</v>
      </c>
      <c r="G60" s="203">
        <f t="shared" ca="1" si="67"/>
        <v>4702543.25</v>
      </c>
      <c r="H60" s="467">
        <f t="shared" ref="H60:R60" ca="1" si="73">+H24-H8</f>
        <v>4577369.7199999988</v>
      </c>
      <c r="I60" s="467">
        <f t="shared" ca="1" si="73"/>
        <v>7017344</v>
      </c>
      <c r="J60" s="467">
        <f t="shared" ca="1" si="73"/>
        <v>16350455.25</v>
      </c>
      <c r="K60" s="467">
        <f t="shared" ca="1" si="73"/>
        <v>27753783.120000005</v>
      </c>
      <c r="L60" s="467">
        <f t="shared" ca="1" si="73"/>
        <v>37421713.5</v>
      </c>
      <c r="M60" s="467">
        <f t="shared" ca="1" si="73"/>
        <v>37687628.5</v>
      </c>
      <c r="N60" s="467">
        <f t="shared" ca="1" si="73"/>
        <v>31993768.75</v>
      </c>
      <c r="O60" s="467">
        <f t="shared" ca="1" si="73"/>
        <v>37347265.5</v>
      </c>
      <c r="P60" s="467">
        <f t="shared" ca="1" si="73"/>
        <v>35500678</v>
      </c>
      <c r="Q60" s="467">
        <f t="shared" ca="1" si="73"/>
        <v>31142591.879999995</v>
      </c>
      <c r="R60" s="467">
        <f t="shared" ca="1" si="73"/>
        <v>33768340.5</v>
      </c>
      <c r="S60" s="348"/>
      <c r="T60" s="348"/>
      <c r="U60" s="348"/>
      <c r="V60" s="348"/>
      <c r="W60" s="348"/>
      <c r="X60" s="348"/>
      <c r="Y60" s="348"/>
      <c r="Z60" s="248"/>
      <c r="AA60" s="248"/>
      <c r="AL60" s="27">
        <f t="shared" si="27"/>
        <v>43070</v>
      </c>
      <c r="AM60" s="41" t="str">
        <f t="shared" si="45"/>
        <v>bl</v>
      </c>
      <c r="AN60" s="41">
        <f t="shared" si="28"/>
        <v>64</v>
      </c>
      <c r="AO60" s="41">
        <f t="shared" si="46"/>
        <v>85</v>
      </c>
      <c r="AP60" s="41">
        <f t="shared" si="29"/>
        <v>60</v>
      </c>
      <c r="AQ60" s="41" t="str">
        <f t="shared" si="63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f t="shared" si="30"/>
        <v>720</v>
      </c>
    </row>
    <row r="61" spans="1:52">
      <c r="A61" s="277">
        <f>+ROW('ISO Style Costs'!A55)</f>
        <v>55</v>
      </c>
      <c r="B61" s="201" t="s">
        <v>7</v>
      </c>
      <c r="C61" s="202" t="s">
        <v>176</v>
      </c>
      <c r="D61" s="203">
        <f t="shared" ca="1" si="69"/>
        <v>5157440.25</v>
      </c>
      <c r="E61" s="203">
        <f t="shared" ca="1" si="67"/>
        <v>5606232.5</v>
      </c>
      <c r="F61" s="203">
        <f t="shared" ca="1" si="67"/>
        <v>3881422</v>
      </c>
      <c r="G61" s="203">
        <f t="shared" ca="1" si="67"/>
        <v>2799796.3800000027</v>
      </c>
      <c r="H61" s="467">
        <f t="shared" ref="H61:R61" ca="1" si="74">+H25-H9</f>
        <v>3080237</v>
      </c>
      <c r="I61" s="467">
        <f t="shared" ca="1" si="74"/>
        <v>6168237.75</v>
      </c>
      <c r="J61" s="467">
        <f t="shared" ca="1" si="74"/>
        <v>20509628.5</v>
      </c>
      <c r="K61" s="467">
        <f t="shared" ca="1" si="74"/>
        <v>38630532.75</v>
      </c>
      <c r="L61" s="467">
        <f t="shared" ca="1" si="74"/>
        <v>53172447</v>
      </c>
      <c r="M61" s="467">
        <f t="shared" ca="1" si="74"/>
        <v>50634626.5</v>
      </c>
      <c r="N61" s="467">
        <f t="shared" ca="1" si="74"/>
        <v>51230360</v>
      </c>
      <c r="O61" s="467">
        <f t="shared" ca="1" si="74"/>
        <v>45251573.620000005</v>
      </c>
      <c r="P61" s="467">
        <f t="shared" ca="1" si="74"/>
        <v>50346926</v>
      </c>
      <c r="Q61" s="467">
        <f t="shared" ca="1" si="74"/>
        <v>43923010.5</v>
      </c>
      <c r="R61" s="467">
        <f t="shared" ca="1" si="74"/>
        <v>45225052</v>
      </c>
      <c r="S61" s="348"/>
      <c r="T61" s="348"/>
      <c r="U61" s="348"/>
      <c r="V61" s="348"/>
      <c r="W61" s="348"/>
      <c r="X61" s="348"/>
      <c r="Y61" s="348"/>
      <c r="Z61" s="248"/>
      <c r="AA61" s="248"/>
      <c r="AL61" s="27">
        <f t="shared" si="27"/>
        <v>43101</v>
      </c>
      <c r="AM61" s="41" t="str">
        <f t="shared" si="45"/>
        <v>bm</v>
      </c>
      <c r="AN61" s="41">
        <f t="shared" si="28"/>
        <v>65</v>
      </c>
      <c r="AO61" s="41">
        <f t="shared" si="46"/>
        <v>86</v>
      </c>
      <c r="AP61" s="41">
        <f t="shared" si="29"/>
        <v>61</v>
      </c>
      <c r="AQ61" s="41" t="str">
        <f t="shared" si="63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f t="shared" si="30"/>
        <v>744</v>
      </c>
    </row>
    <row r="62" spans="1:52">
      <c r="A62" s="277">
        <f>+ROW('ISO Style Costs'!A56)</f>
        <v>56</v>
      </c>
      <c r="B62" s="201" t="s">
        <v>8</v>
      </c>
      <c r="C62" s="202" t="s">
        <v>176</v>
      </c>
      <c r="D62" s="203">
        <f t="shared" ca="1" si="69"/>
        <v>4535506.5</v>
      </c>
      <c r="E62" s="203">
        <f t="shared" ca="1" si="67"/>
        <v>5384379</v>
      </c>
      <c r="F62" s="203">
        <f t="shared" ca="1" si="67"/>
        <v>3149531.75</v>
      </c>
      <c r="G62" s="203">
        <f t="shared" ca="1" si="67"/>
        <v>2379548</v>
      </c>
      <c r="H62" s="467">
        <f t="shared" ref="H62:R62" ca="1" si="75">+H26-H10</f>
        <v>1803423.5</v>
      </c>
      <c r="I62" s="467">
        <f t="shared" ca="1" si="75"/>
        <v>5439492</v>
      </c>
      <c r="J62" s="467">
        <f t="shared" ca="1" si="75"/>
        <v>17690011.5</v>
      </c>
      <c r="K62" s="467">
        <f t="shared" ca="1" si="75"/>
        <v>38990883</v>
      </c>
      <c r="L62" s="467">
        <f t="shared" ca="1" si="75"/>
        <v>48306965</v>
      </c>
      <c r="M62" s="467">
        <f t="shared" ca="1" si="75"/>
        <v>50426936</v>
      </c>
      <c r="N62" s="467">
        <f t="shared" ca="1" si="75"/>
        <v>46118980.5</v>
      </c>
      <c r="O62" s="467">
        <f t="shared" ca="1" si="75"/>
        <v>49054250</v>
      </c>
      <c r="P62" s="467">
        <f t="shared" ca="1" si="75"/>
        <v>44835461</v>
      </c>
      <c r="Q62" s="467">
        <f t="shared" ca="1" si="75"/>
        <v>43192474</v>
      </c>
      <c r="R62" s="467">
        <f t="shared" ca="1" si="75"/>
        <v>37269826</v>
      </c>
      <c r="S62" s="348"/>
      <c r="T62" s="348"/>
      <c r="U62" s="348"/>
      <c r="V62" s="348"/>
      <c r="W62" s="348"/>
      <c r="X62" s="348"/>
      <c r="Y62" s="348"/>
      <c r="Z62" s="248"/>
      <c r="AA62" s="248"/>
      <c r="AL62" s="27">
        <f t="shared" si="27"/>
        <v>43132</v>
      </c>
      <c r="AM62" s="41" t="str">
        <f t="shared" si="45"/>
        <v>bn</v>
      </c>
      <c r="AN62" s="41">
        <f t="shared" si="28"/>
        <v>66</v>
      </c>
      <c r="AO62" s="41">
        <f t="shared" si="46"/>
        <v>87</v>
      </c>
      <c r="AP62" s="41">
        <f t="shared" si="29"/>
        <v>62</v>
      </c>
      <c r="AQ62" s="41" t="str">
        <f t="shared" si="63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f t="shared" si="30"/>
        <v>744</v>
      </c>
    </row>
    <row r="63" spans="1:52">
      <c r="A63" s="277">
        <f>+ROW('ISO Style Costs'!A57)</f>
        <v>57</v>
      </c>
      <c r="B63" s="201" t="s">
        <v>9</v>
      </c>
      <c r="C63" s="202" t="s">
        <v>176</v>
      </c>
      <c r="D63" s="203">
        <f t="shared" ca="1" si="69"/>
        <v>38983.5</v>
      </c>
      <c r="E63" s="203">
        <f t="shared" ca="1" si="67"/>
        <v>0</v>
      </c>
      <c r="F63" s="203">
        <f t="shared" ca="1" si="67"/>
        <v>0</v>
      </c>
      <c r="G63" s="203">
        <f t="shared" ca="1" si="67"/>
        <v>0</v>
      </c>
      <c r="H63" s="467">
        <f t="shared" ref="H63:R63" ca="1" si="76">+H27-H11</f>
        <v>0</v>
      </c>
      <c r="I63" s="467">
        <f t="shared" ca="1" si="76"/>
        <v>0</v>
      </c>
      <c r="J63" s="467">
        <f t="shared" ca="1" si="76"/>
        <v>180691.68999999994</v>
      </c>
      <c r="K63" s="467">
        <f t="shared" ca="1" si="76"/>
        <v>1178396.42</v>
      </c>
      <c r="L63" s="467">
        <f t="shared" ca="1" si="76"/>
        <v>3058658.5</v>
      </c>
      <c r="M63" s="467">
        <f t="shared" ca="1" si="76"/>
        <v>2686314.2300000004</v>
      </c>
      <c r="N63" s="467">
        <f t="shared" ca="1" si="76"/>
        <v>2365764.0199999977</v>
      </c>
      <c r="O63" s="467">
        <f t="shared" ca="1" si="76"/>
        <v>2025504.8499999996</v>
      </c>
      <c r="P63" s="467">
        <f t="shared" ca="1" si="76"/>
        <v>1940981.2999999989</v>
      </c>
      <c r="Q63" s="467">
        <f t="shared" ca="1" si="76"/>
        <v>2057707.2200000007</v>
      </c>
      <c r="R63" s="467">
        <f t="shared" ca="1" si="76"/>
        <v>2167336.9999999981</v>
      </c>
      <c r="S63" s="348"/>
      <c r="T63" s="348"/>
      <c r="U63" s="348"/>
      <c r="V63" s="348"/>
      <c r="W63" s="348"/>
      <c r="X63" s="348"/>
      <c r="Y63" s="348"/>
      <c r="Z63" s="248"/>
      <c r="AA63" s="248"/>
      <c r="AL63" s="27">
        <f t="shared" si="27"/>
        <v>43160</v>
      </c>
      <c r="AM63" s="41" t="str">
        <f t="shared" si="45"/>
        <v>bo</v>
      </c>
      <c r="AN63" s="41">
        <f t="shared" si="28"/>
        <v>67</v>
      </c>
      <c r="AO63" s="41">
        <f t="shared" si="46"/>
        <v>88</v>
      </c>
      <c r="AP63" s="41">
        <f t="shared" si="29"/>
        <v>63</v>
      </c>
      <c r="AQ63" s="41" t="str">
        <f t="shared" si="63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f t="shared" si="30"/>
        <v>696</v>
      </c>
    </row>
    <row r="64" spans="1:52">
      <c r="A64" s="277">
        <f>+ROW('ISO Style Costs'!A58)</f>
        <v>58</v>
      </c>
      <c r="B64" s="201" t="s">
        <v>10</v>
      </c>
      <c r="C64" s="202" t="s">
        <v>176</v>
      </c>
      <c r="D64" s="203">
        <f t="shared" ca="1" si="69"/>
        <v>-941.75</v>
      </c>
      <c r="E64" s="203">
        <f t="shared" ca="1" si="67"/>
        <v>0</v>
      </c>
      <c r="F64" s="203">
        <f t="shared" ca="1" si="67"/>
        <v>0</v>
      </c>
      <c r="G64" s="203">
        <f t="shared" ca="1" si="67"/>
        <v>0</v>
      </c>
      <c r="H64" s="467">
        <f t="shared" ref="H64:R64" ca="1" si="77">+H28-H12</f>
        <v>0</v>
      </c>
      <c r="I64" s="467">
        <f t="shared" ca="1" si="77"/>
        <v>0</v>
      </c>
      <c r="J64" s="467">
        <f t="shared" ca="1" si="77"/>
        <v>0</v>
      </c>
      <c r="K64" s="467">
        <f t="shared" ca="1" si="77"/>
        <v>9496.640000000014</v>
      </c>
      <c r="L64" s="467">
        <f t="shared" ca="1" si="77"/>
        <v>219169.37999999989</v>
      </c>
      <c r="M64" s="467">
        <f t="shared" ca="1" si="77"/>
        <v>96588.240000000224</v>
      </c>
      <c r="N64" s="467">
        <f t="shared" ca="1" si="77"/>
        <v>70795.599999999977</v>
      </c>
      <c r="O64" s="467">
        <f t="shared" ca="1" si="77"/>
        <v>5633.679999999993</v>
      </c>
      <c r="P64" s="467">
        <f t="shared" ca="1" si="77"/>
        <v>12038.57</v>
      </c>
      <c r="Q64" s="467">
        <f t="shared" ca="1" si="77"/>
        <v>5716.2099999999991</v>
      </c>
      <c r="R64" s="467">
        <f t="shared" ca="1" si="77"/>
        <v>31512.919999999984</v>
      </c>
      <c r="S64" s="348"/>
      <c r="T64" s="348"/>
      <c r="U64" s="348"/>
      <c r="V64" s="348"/>
      <c r="W64" s="348"/>
      <c r="X64" s="348"/>
      <c r="Y64" s="348"/>
      <c r="Z64" s="248"/>
      <c r="AA64" s="248"/>
      <c r="AL64" s="27">
        <f t="shared" si="27"/>
        <v>43191</v>
      </c>
      <c r="AM64" s="41" t="str">
        <f t="shared" si="45"/>
        <v>bp</v>
      </c>
      <c r="AN64" s="41">
        <f t="shared" si="28"/>
        <v>68</v>
      </c>
      <c r="AO64" s="41">
        <f t="shared" si="46"/>
        <v>89</v>
      </c>
      <c r="AP64" s="41">
        <f t="shared" si="29"/>
        <v>64</v>
      </c>
      <c r="AQ64" s="41" t="str">
        <f t="shared" si="63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f t="shared" si="30"/>
        <v>744</v>
      </c>
    </row>
    <row r="65" spans="1:52">
      <c r="A65" s="277">
        <f>+ROW('ISO Style Costs'!A59)</f>
        <v>59</v>
      </c>
      <c r="B65" s="475" t="s">
        <v>97</v>
      </c>
      <c r="C65" s="478" t="s">
        <v>176</v>
      </c>
      <c r="D65" s="467">
        <f t="shared" ca="1" si="69"/>
        <v>3877410.7800000012</v>
      </c>
      <c r="E65" s="467">
        <f t="shared" ca="1" si="67"/>
        <v>2579491.2899999991</v>
      </c>
      <c r="F65" s="467">
        <f t="shared" ca="1" si="67"/>
        <v>-850554.71999999695</v>
      </c>
      <c r="G65" s="467">
        <f t="shared" ca="1" si="67"/>
        <v>-473023.5700000003</v>
      </c>
      <c r="H65" s="467">
        <f t="shared" ref="H65:R65" ca="1" si="78">+H29-H13</f>
        <v>-288874.62999999896</v>
      </c>
      <c r="I65" s="467">
        <f t="shared" ca="1" si="78"/>
        <v>268616.90000000037</v>
      </c>
      <c r="J65" s="467">
        <f t="shared" ca="1" si="78"/>
        <v>3266284.0300000012</v>
      </c>
      <c r="K65" s="467">
        <f t="shared" ca="1" si="78"/>
        <v>8149296.8100000024</v>
      </c>
      <c r="L65" s="467">
        <f t="shared" ca="1" si="78"/>
        <v>11533545.68</v>
      </c>
      <c r="M65" s="467">
        <f t="shared" ca="1" si="78"/>
        <v>11644319.82</v>
      </c>
      <c r="N65" s="467">
        <f t="shared" ca="1" si="78"/>
        <v>11491477.740000002</v>
      </c>
      <c r="O65" s="467">
        <f t="shared" ca="1" si="78"/>
        <v>11684963</v>
      </c>
      <c r="P65" s="467">
        <f t="shared" ca="1" si="78"/>
        <v>12079666.309999999</v>
      </c>
      <c r="Q65" s="467">
        <f t="shared" ca="1" si="78"/>
        <v>13000600.509999998</v>
      </c>
      <c r="R65" s="467">
        <f t="shared" ca="1" si="78"/>
        <v>13644225.259999998</v>
      </c>
      <c r="S65" s="348"/>
      <c r="T65" s="348"/>
      <c r="U65" s="348"/>
      <c r="V65" s="348"/>
      <c r="W65" s="348"/>
      <c r="X65" s="348"/>
      <c r="Y65" s="348"/>
      <c r="Z65" s="248"/>
      <c r="AA65" s="248"/>
      <c r="AL65" s="27">
        <f t="shared" si="27"/>
        <v>43221</v>
      </c>
      <c r="AM65" s="41" t="str">
        <f t="shared" ref="AM65:AM96" si="79">+VLOOKUP(AN65,$AP$1:$AQ$197,2,FALSE)</f>
        <v>bq</v>
      </c>
      <c r="AN65" s="41">
        <f t="shared" si="28"/>
        <v>69</v>
      </c>
      <c r="AO65" s="41">
        <f t="shared" ref="AO65:AO96" si="80">+MATCH(AL65,$AS$1:$AS$121)</f>
        <v>90</v>
      </c>
      <c r="AP65" s="41">
        <f t="shared" si="29"/>
        <v>65</v>
      </c>
      <c r="AQ65" s="41" t="str">
        <f t="shared" si="63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f t="shared" si="30"/>
        <v>720</v>
      </c>
    </row>
    <row r="66" spans="1:52">
      <c r="A66" s="277">
        <f>+ROW('ISO Style Costs'!A60)</f>
        <v>60</v>
      </c>
      <c r="B66" s="476" t="s">
        <v>289</v>
      </c>
      <c r="C66" s="479" t="s">
        <v>176</v>
      </c>
      <c r="D66" s="468">
        <f t="shared" ca="1" si="69"/>
        <v>261403.75000000012</v>
      </c>
      <c r="E66" s="468">
        <f t="shared" ca="1" si="67"/>
        <v>173877.56999999983</v>
      </c>
      <c r="F66" s="468">
        <f t="shared" ca="1" si="67"/>
        <v>-58362.75</v>
      </c>
      <c r="G66" s="468">
        <f t="shared" ca="1" si="67"/>
        <v>-32929.569999999832</v>
      </c>
      <c r="H66" s="468">
        <f t="shared" ref="H66:R66" ca="1" si="81">+H30-H14</f>
        <v>-19312.10999999987</v>
      </c>
      <c r="I66" s="468">
        <f t="shared" ca="1" si="81"/>
        <v>19056.959999999963</v>
      </c>
      <c r="J66" s="468">
        <f t="shared" ca="1" si="81"/>
        <v>219556.59999999986</v>
      </c>
      <c r="K66" s="468">
        <f t="shared" ca="1" si="81"/>
        <v>542474.80000000005</v>
      </c>
      <c r="L66" s="468">
        <f t="shared" ca="1" si="81"/>
        <v>771782.22</v>
      </c>
      <c r="M66" s="468">
        <f t="shared" ca="1" si="81"/>
        <v>778743.48</v>
      </c>
      <c r="N66" s="468">
        <f t="shared" ca="1" si="81"/>
        <v>776129.7</v>
      </c>
      <c r="O66" s="468">
        <f t="shared" ca="1" si="81"/>
        <v>779136.49</v>
      </c>
      <c r="P66" s="468">
        <f t="shared" ca="1" si="81"/>
        <v>802425.77</v>
      </c>
      <c r="Q66" s="468">
        <f t="shared" ca="1" si="81"/>
        <v>869324.24</v>
      </c>
      <c r="R66" s="468">
        <f t="shared" ca="1" si="81"/>
        <v>911181.91000000015</v>
      </c>
      <c r="S66" s="348"/>
      <c r="T66" s="348"/>
      <c r="U66" s="348"/>
      <c r="V66" s="348"/>
      <c r="W66" s="348"/>
      <c r="X66" s="348"/>
      <c r="Y66" s="348"/>
      <c r="Z66" s="248"/>
      <c r="AA66" s="248"/>
      <c r="AL66" s="27">
        <f t="shared" si="27"/>
        <v>43252</v>
      </c>
      <c r="AM66" s="41" t="str">
        <f t="shared" si="79"/>
        <v>br</v>
      </c>
      <c r="AN66" s="41">
        <f t="shared" si="28"/>
        <v>70</v>
      </c>
      <c r="AO66" s="41">
        <f t="shared" si="80"/>
        <v>91</v>
      </c>
      <c r="AP66" s="41">
        <f t="shared" si="29"/>
        <v>66</v>
      </c>
      <c r="AQ66" s="41" t="str">
        <f t="shared" si="63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f t="shared" si="30"/>
        <v>744</v>
      </c>
    </row>
    <row r="67" spans="1:52">
      <c r="A67" s="277">
        <f>+ROW('ISO Style Costs'!A61)</f>
        <v>61</v>
      </c>
      <c r="B67" s="206"/>
      <c r="C67" s="197" t="s">
        <v>176</v>
      </c>
      <c r="D67" s="207">
        <f t="shared" ref="D67:G67" ca="1" si="82">+D31-D16</f>
        <v>41657309.470000029</v>
      </c>
      <c r="E67" s="207">
        <f t="shared" ca="1" si="82"/>
        <v>46231057.330000043</v>
      </c>
      <c r="F67" s="207">
        <f t="shared" ca="1" si="82"/>
        <v>32335133.160000026</v>
      </c>
      <c r="G67" s="207">
        <f t="shared" ca="1" si="82"/>
        <v>34779564.370000005</v>
      </c>
      <c r="H67" s="469">
        <f t="shared" ref="H67:R67" ca="1" si="83">+H31-H16</f>
        <v>32964951.710000038</v>
      </c>
      <c r="I67" s="469">
        <f t="shared" ca="1" si="83"/>
        <v>59471589.589999974</v>
      </c>
      <c r="J67" s="469">
        <f t="shared" ca="1" si="83"/>
        <v>158053742.02999997</v>
      </c>
      <c r="K67" s="469">
        <f t="shared" ca="1" si="83"/>
        <v>302803627.99000001</v>
      </c>
      <c r="L67" s="469">
        <f t="shared" ca="1" si="83"/>
        <v>384198609.68999994</v>
      </c>
      <c r="M67" s="469">
        <f t="shared" ca="1" si="83"/>
        <v>393940060.23000014</v>
      </c>
      <c r="N67" s="469">
        <f t="shared" ca="1" si="83"/>
        <v>370418372.61000001</v>
      </c>
      <c r="O67" s="469">
        <f t="shared" ca="1" si="83"/>
        <v>379627617.39999998</v>
      </c>
      <c r="P67" s="469">
        <f t="shared" ca="1" si="83"/>
        <v>362488101.92999995</v>
      </c>
      <c r="Q67" s="469">
        <f t="shared" ca="1" si="83"/>
        <v>346364568.32000005</v>
      </c>
      <c r="R67" s="469">
        <f t="shared" ca="1" si="83"/>
        <v>336116002.37</v>
      </c>
      <c r="S67" s="348"/>
      <c r="T67" s="348"/>
      <c r="U67" s="348"/>
      <c r="V67" s="348"/>
      <c r="W67" s="348"/>
      <c r="X67" s="348"/>
      <c r="Y67" s="348"/>
      <c r="Z67" s="248"/>
      <c r="AA67" s="248"/>
      <c r="AL67" s="27">
        <f t="shared" ref="AL67:AL130" si="84">+EDATE(AL66,1)</f>
        <v>43282</v>
      </c>
      <c r="AM67" s="41" t="str">
        <f t="shared" si="79"/>
        <v>bs</v>
      </c>
      <c r="AN67" s="41">
        <f t="shared" ref="AN67:AN130" si="85">+AN66+1</f>
        <v>71</v>
      </c>
      <c r="AO67" s="41">
        <f t="shared" si="80"/>
        <v>92</v>
      </c>
      <c r="AP67" s="41">
        <f t="shared" ref="AP67:AP130" si="86">+AP66+1</f>
        <v>67</v>
      </c>
      <c r="AQ67" s="41" t="str">
        <f t="shared" ref="AQ67:AQ78" si="87">+"b"&amp;AQ15</f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f t="shared" ref="AZ67:AZ121" si="88">+AT67+AU67</f>
        <v>720</v>
      </c>
    </row>
    <row r="68" spans="1:52">
      <c r="A68" s="277">
        <f>+ROW('ISO Style Costs'!A62)</f>
        <v>62</v>
      </c>
      <c r="B68" s="45"/>
      <c r="C68" s="45"/>
      <c r="D68" s="41"/>
      <c r="E68" s="41"/>
      <c r="F68" s="41"/>
      <c r="G68" s="41"/>
      <c r="Z68" s="248"/>
      <c r="AA68" s="248"/>
      <c r="AL68" s="27">
        <f t="shared" si="84"/>
        <v>43313</v>
      </c>
      <c r="AM68" s="41" t="str">
        <f t="shared" si="79"/>
        <v>bt</v>
      </c>
      <c r="AN68" s="41">
        <f t="shared" si="85"/>
        <v>72</v>
      </c>
      <c r="AO68" s="41">
        <f t="shared" si="80"/>
        <v>93</v>
      </c>
      <c r="AP68" s="41">
        <f t="shared" si="86"/>
        <v>68</v>
      </c>
      <c r="AQ68" s="41" t="str">
        <f t="shared" si="8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f t="shared" si="88"/>
        <v>744</v>
      </c>
    </row>
    <row r="69" spans="1:52">
      <c r="A69" s="277">
        <f>+ROW('ISO Style Costs'!A63)</f>
        <v>63</v>
      </c>
      <c r="B69" s="197" t="s">
        <v>55</v>
      </c>
      <c r="C69" s="197" t="s">
        <v>33</v>
      </c>
      <c r="D69" s="195">
        <f>+D$2</f>
        <v>2013</v>
      </c>
      <c r="E69" s="195">
        <f t="shared" ref="E69:R69" si="89">+E$2</f>
        <v>2014</v>
      </c>
      <c r="F69" s="195">
        <f t="shared" si="89"/>
        <v>2015</v>
      </c>
      <c r="G69" s="195">
        <f t="shared" si="89"/>
        <v>2016</v>
      </c>
      <c r="H69" s="195">
        <f t="shared" si="89"/>
        <v>2017</v>
      </c>
      <c r="I69" s="195">
        <f t="shared" si="89"/>
        <v>2018</v>
      </c>
      <c r="J69" s="195">
        <f t="shared" si="89"/>
        <v>2019</v>
      </c>
      <c r="K69" s="195">
        <f t="shared" si="89"/>
        <v>2020</v>
      </c>
      <c r="L69" s="195">
        <f t="shared" si="89"/>
        <v>2021</v>
      </c>
      <c r="M69" s="195">
        <f t="shared" si="89"/>
        <v>2022</v>
      </c>
      <c r="N69" s="195">
        <f t="shared" si="89"/>
        <v>2023</v>
      </c>
      <c r="O69" s="195">
        <f t="shared" si="89"/>
        <v>2024</v>
      </c>
      <c r="P69" s="195">
        <f t="shared" si="89"/>
        <v>2025</v>
      </c>
      <c r="Q69" s="195">
        <f t="shared" si="89"/>
        <v>2026</v>
      </c>
      <c r="R69" s="195">
        <f t="shared" si="89"/>
        <v>2027</v>
      </c>
      <c r="S69" s="327"/>
      <c r="T69" s="327"/>
      <c r="U69" s="327"/>
      <c r="V69" s="327"/>
      <c r="W69" s="327"/>
      <c r="X69" s="327"/>
      <c r="Y69" s="327"/>
      <c r="Z69" s="248"/>
      <c r="AA69" s="248"/>
      <c r="AL69" s="27">
        <f t="shared" si="84"/>
        <v>43344</v>
      </c>
      <c r="AM69" s="41" t="str">
        <f t="shared" si="79"/>
        <v>bu</v>
      </c>
      <c r="AN69" s="41">
        <f t="shared" si="85"/>
        <v>73</v>
      </c>
      <c r="AO69" s="41">
        <f t="shared" si="80"/>
        <v>94</v>
      </c>
      <c r="AP69" s="41">
        <f t="shared" si="86"/>
        <v>69</v>
      </c>
      <c r="AQ69" s="41" t="str">
        <f t="shared" si="8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f t="shared" si="88"/>
        <v>744</v>
      </c>
    </row>
    <row r="70" spans="1:52">
      <c r="A70" s="277">
        <f>+ROW('ISO Style Costs'!A64)</f>
        <v>64</v>
      </c>
      <c r="B70" s="198" t="s">
        <v>1</v>
      </c>
      <c r="C70" s="199" t="s">
        <v>36</v>
      </c>
      <c r="D70" s="249">
        <f t="shared" ref="D70:R81" ca="1" si="90">+SUM(INDIRECT($AH$1&amp;VLOOKUP(D$1,$AL$1:$AM$197,2,FALSE)&amp;$A70&amp;":"&amp;VLOOKUP(DATE(YEAR(D$1),12,1),$AL$1:$AM$197,2,FALSE)&amp;$A70))</f>
        <v>2912575.91</v>
      </c>
      <c r="E70" s="249">
        <f t="shared" ca="1" si="90"/>
        <v>3190068.71</v>
      </c>
      <c r="F70" s="249">
        <f t="shared" ca="1" si="90"/>
        <v>3050235.68</v>
      </c>
      <c r="G70" s="249">
        <f t="shared" ca="1" si="90"/>
        <v>3206995.93</v>
      </c>
      <c r="H70" s="480">
        <f t="shared" ca="1" si="90"/>
        <v>2812400.99</v>
      </c>
      <c r="I70" s="480">
        <f t="shared" ca="1" si="90"/>
        <v>3262512.5200000005</v>
      </c>
      <c r="J70" s="480">
        <f t="shared" ca="1" si="90"/>
        <v>3173538.0999999996</v>
      </c>
      <c r="K70" s="480">
        <f t="shared" ca="1" si="90"/>
        <v>3395946.9</v>
      </c>
      <c r="L70" s="480">
        <f t="shared" ca="1" si="90"/>
        <v>3185428.7100000004</v>
      </c>
      <c r="M70" s="480">
        <f t="shared" ca="1" si="90"/>
        <v>3379256.77</v>
      </c>
      <c r="N70" s="480">
        <f t="shared" ca="1" si="90"/>
        <v>3106737.6</v>
      </c>
      <c r="O70" s="480">
        <f t="shared" ca="1" si="90"/>
        <v>3380460.9000000004</v>
      </c>
      <c r="P70" s="480">
        <f t="shared" ca="1" si="90"/>
        <v>2962070.91</v>
      </c>
      <c r="Q70" s="480">
        <f t="shared" ca="1" si="90"/>
        <v>3334701.7100000004</v>
      </c>
      <c r="R70" s="480">
        <f t="shared" ca="1" si="90"/>
        <v>3117255.7400000007</v>
      </c>
      <c r="S70" s="55"/>
      <c r="T70" s="55"/>
      <c r="U70" s="55"/>
      <c r="V70" s="55"/>
      <c r="W70" s="55"/>
      <c r="X70" s="55"/>
      <c r="Y70" s="55"/>
      <c r="Z70" s="248"/>
      <c r="AA70" s="248"/>
      <c r="AL70" s="27">
        <f t="shared" si="84"/>
        <v>43374</v>
      </c>
      <c r="AM70" s="41" t="str">
        <f t="shared" si="79"/>
        <v>bv</v>
      </c>
      <c r="AN70" s="41">
        <f t="shared" si="85"/>
        <v>74</v>
      </c>
      <c r="AO70" s="41">
        <f t="shared" si="80"/>
        <v>95</v>
      </c>
      <c r="AP70" s="41">
        <f t="shared" si="86"/>
        <v>70</v>
      </c>
      <c r="AQ70" s="41" t="str">
        <f t="shared" si="8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f t="shared" si="88"/>
        <v>720</v>
      </c>
    </row>
    <row r="71" spans="1:52">
      <c r="A71" s="277">
        <f>+ROW('ISO Style Costs'!A65)</f>
        <v>65</v>
      </c>
      <c r="B71" s="201" t="s">
        <v>2</v>
      </c>
      <c r="C71" s="202" t="s">
        <v>36</v>
      </c>
      <c r="D71" s="281">
        <f t="shared" ca="1" si="90"/>
        <v>1147474</v>
      </c>
      <c r="E71" s="248">
        <f t="shared" ca="1" si="90"/>
        <v>1088751</v>
      </c>
      <c r="F71" s="248">
        <f t="shared" ca="1" si="90"/>
        <v>1149190</v>
      </c>
      <c r="G71" s="248">
        <f t="shared" ca="1" si="90"/>
        <v>1080650.6000000001</v>
      </c>
      <c r="H71" s="481">
        <f t="shared" ref="H71:R81" ca="1" si="91">+SUM(INDIRECT($AH$1&amp;VLOOKUP(H$1,$AL$1:$AM$197,2,FALSE)&amp;$A71&amp;":"&amp;VLOOKUP(DATE(YEAR(H$1),12,1),$AL$1:$AM$197,2,FALSE)&amp;$A71))</f>
        <v>1153683</v>
      </c>
      <c r="I71" s="481">
        <f t="shared" ca="1" si="91"/>
        <v>1012964</v>
      </c>
      <c r="J71" s="481">
        <f t="shared" ca="1" si="91"/>
        <v>1201765</v>
      </c>
      <c r="K71" s="481">
        <f t="shared" ca="1" si="91"/>
        <v>1149143.3999999999</v>
      </c>
      <c r="L71" s="481">
        <f t="shared" ca="1" si="91"/>
        <v>1122102.8</v>
      </c>
      <c r="M71" s="481">
        <f t="shared" ca="1" si="91"/>
        <v>1143804.01</v>
      </c>
      <c r="N71" s="481">
        <f t="shared" ca="1" si="91"/>
        <v>1209064</v>
      </c>
      <c r="O71" s="481">
        <f t="shared" ca="1" si="91"/>
        <v>1143654.4100000001</v>
      </c>
      <c r="P71" s="481">
        <f t="shared" ca="1" si="91"/>
        <v>1203468</v>
      </c>
      <c r="Q71" s="481">
        <f t="shared" ca="1" si="91"/>
        <v>1032627</v>
      </c>
      <c r="R71" s="481">
        <f t="shared" ca="1" si="91"/>
        <v>1189584</v>
      </c>
      <c r="S71" s="55"/>
      <c r="T71" s="55"/>
      <c r="U71" s="55"/>
      <c r="V71" s="55"/>
      <c r="W71" s="55"/>
      <c r="X71" s="55"/>
      <c r="Y71" s="55"/>
      <c r="Z71" s="279"/>
      <c r="AA71" s="279"/>
      <c r="AL71" s="27">
        <f t="shared" si="84"/>
        <v>43405</v>
      </c>
      <c r="AM71" s="41" t="str">
        <f t="shared" si="79"/>
        <v>bw</v>
      </c>
      <c r="AN71" s="41">
        <f t="shared" si="85"/>
        <v>75</v>
      </c>
      <c r="AO71" s="41">
        <f t="shared" si="80"/>
        <v>96</v>
      </c>
      <c r="AP71" s="41">
        <f t="shared" si="86"/>
        <v>71</v>
      </c>
      <c r="AQ71" s="41" t="str">
        <f t="shared" si="8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f t="shared" si="88"/>
        <v>744</v>
      </c>
    </row>
    <row r="72" spans="1:52">
      <c r="A72" s="277">
        <f>+ROW('ISO Style Costs'!A66)</f>
        <v>66</v>
      </c>
      <c r="B72" s="201" t="s">
        <v>3</v>
      </c>
      <c r="C72" s="202" t="s">
        <v>36</v>
      </c>
      <c r="D72" s="281">
        <f t="shared" ca="1" si="90"/>
        <v>974615.81000000017</v>
      </c>
      <c r="E72" s="248">
        <f t="shared" ca="1" si="90"/>
        <v>1132294.6000000001</v>
      </c>
      <c r="F72" s="248">
        <f t="shared" ca="1" si="90"/>
        <v>1064289.79</v>
      </c>
      <c r="G72" s="248">
        <f t="shared" ca="1" si="90"/>
        <v>1136625.8</v>
      </c>
      <c r="H72" s="481">
        <f t="shared" ca="1" si="91"/>
        <v>1067067.8</v>
      </c>
      <c r="I72" s="481">
        <f t="shared" ca="1" si="91"/>
        <v>1145450.0100000002</v>
      </c>
      <c r="J72" s="481">
        <f t="shared" ca="1" si="91"/>
        <v>1087925.6100000001</v>
      </c>
      <c r="K72" s="481">
        <f t="shared" ca="1" si="91"/>
        <v>1195882.8</v>
      </c>
      <c r="L72" s="481">
        <f t="shared" ca="1" si="91"/>
        <v>1033241.2000000002</v>
      </c>
      <c r="M72" s="481">
        <f t="shared" ca="1" si="91"/>
        <v>1191216.0100000002</v>
      </c>
      <c r="N72" s="481">
        <f t="shared" ca="1" si="91"/>
        <v>1119816.2100000002</v>
      </c>
      <c r="O72" s="481">
        <f t="shared" ca="1" si="91"/>
        <v>1190603.8</v>
      </c>
      <c r="P72" s="481">
        <f t="shared" ca="1" si="91"/>
        <v>1112485.4100000001</v>
      </c>
      <c r="Q72" s="481">
        <f t="shared" ca="1" si="91"/>
        <v>1170165.0100000002</v>
      </c>
      <c r="R72" s="481">
        <f t="shared" ca="1" si="91"/>
        <v>1100552.2100000002</v>
      </c>
      <c r="S72" s="55"/>
      <c r="T72" s="55"/>
      <c r="U72" s="55"/>
      <c r="V72" s="55"/>
      <c r="W72" s="55"/>
      <c r="X72" s="55"/>
      <c r="Y72" s="55"/>
      <c r="Z72" s="280"/>
      <c r="AA72" s="280"/>
      <c r="AL72" s="27">
        <f t="shared" si="84"/>
        <v>43435</v>
      </c>
      <c r="AM72" s="41" t="str">
        <f t="shared" si="79"/>
        <v>bx</v>
      </c>
      <c r="AN72" s="41">
        <f t="shared" si="85"/>
        <v>76</v>
      </c>
      <c r="AO72" s="41">
        <f t="shared" si="80"/>
        <v>97</v>
      </c>
      <c r="AP72" s="41">
        <f t="shared" si="86"/>
        <v>72</v>
      </c>
      <c r="AQ72" s="41" t="str">
        <f t="shared" si="8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f t="shared" si="88"/>
        <v>720</v>
      </c>
    </row>
    <row r="73" spans="1:52">
      <c r="A73" s="277">
        <f>+ROW('ISO Style Costs'!A67)</f>
        <v>67</v>
      </c>
      <c r="B73" s="201" t="s">
        <v>4</v>
      </c>
      <c r="C73" s="202" t="s">
        <v>36</v>
      </c>
      <c r="D73" s="281">
        <f t="shared" ca="1" si="90"/>
        <v>986171.67999999993</v>
      </c>
      <c r="E73" s="248">
        <f t="shared" ca="1" si="90"/>
        <v>1070759.3999999999</v>
      </c>
      <c r="F73" s="248">
        <f t="shared" ca="1" si="90"/>
        <v>1058533.2</v>
      </c>
      <c r="G73" s="248">
        <f t="shared" ca="1" si="90"/>
        <v>992402.44</v>
      </c>
      <c r="H73" s="481">
        <f t="shared" ca="1" si="91"/>
        <v>1000362.6</v>
      </c>
      <c r="I73" s="481">
        <f t="shared" ca="1" si="91"/>
        <v>1047858.7999999999</v>
      </c>
      <c r="J73" s="481">
        <f t="shared" ca="1" si="91"/>
        <v>978555.6399999999</v>
      </c>
      <c r="K73" s="481">
        <f t="shared" ca="1" si="91"/>
        <v>1152311.7999999998</v>
      </c>
      <c r="L73" s="481">
        <f t="shared" ca="1" si="91"/>
        <v>1143896.6000000001</v>
      </c>
      <c r="M73" s="481">
        <f t="shared" ca="1" si="91"/>
        <v>1053834</v>
      </c>
      <c r="N73" s="481">
        <f t="shared" ca="1" si="91"/>
        <v>1134731.7999999998</v>
      </c>
      <c r="O73" s="481">
        <f t="shared" ca="1" si="91"/>
        <v>1138341.2</v>
      </c>
      <c r="P73" s="481">
        <f t="shared" ca="1" si="91"/>
        <v>1044625.04</v>
      </c>
      <c r="Q73" s="481">
        <f t="shared" ca="1" si="91"/>
        <v>1098476.6000000001</v>
      </c>
      <c r="R73" s="481">
        <f t="shared" ca="1" si="91"/>
        <v>1083306.2</v>
      </c>
      <c r="S73" s="55"/>
      <c r="T73" s="55"/>
      <c r="U73" s="55"/>
      <c r="V73" s="55"/>
      <c r="W73" s="55"/>
      <c r="X73" s="55"/>
      <c r="Y73" s="55"/>
      <c r="Z73" s="191"/>
      <c r="AA73" s="191"/>
      <c r="AL73" s="27">
        <f t="shared" si="84"/>
        <v>43466</v>
      </c>
      <c r="AM73" s="41" t="str">
        <f t="shared" si="79"/>
        <v>by</v>
      </c>
      <c r="AN73" s="41">
        <f t="shared" si="85"/>
        <v>77</v>
      </c>
      <c r="AO73" s="41">
        <f t="shared" si="80"/>
        <v>98</v>
      </c>
      <c r="AP73" s="41">
        <f t="shared" si="86"/>
        <v>73</v>
      </c>
      <c r="AQ73" s="41" t="str">
        <f t="shared" si="8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f t="shared" si="88"/>
        <v>744</v>
      </c>
    </row>
    <row r="74" spans="1:52">
      <c r="A74" s="277">
        <f>+ROW('ISO Style Costs'!A68)</f>
        <v>68</v>
      </c>
      <c r="B74" s="201" t="s">
        <v>5</v>
      </c>
      <c r="C74" s="202" t="s">
        <v>36</v>
      </c>
      <c r="D74" s="281">
        <f t="shared" ca="1" si="90"/>
        <v>1069657.3999999999</v>
      </c>
      <c r="E74" s="248">
        <f t="shared" ca="1" si="90"/>
        <v>1071316.3999999999</v>
      </c>
      <c r="F74" s="248">
        <f t="shared" ca="1" si="90"/>
        <v>984230.6</v>
      </c>
      <c r="G74" s="248">
        <f t="shared" ca="1" si="90"/>
        <v>1063679.3999999999</v>
      </c>
      <c r="H74" s="481">
        <f t="shared" ca="1" si="91"/>
        <v>1002021.2</v>
      </c>
      <c r="I74" s="481">
        <f t="shared" ca="1" si="91"/>
        <v>909882.15999999992</v>
      </c>
      <c r="J74" s="481">
        <f t="shared" ca="1" si="91"/>
        <v>1127858.2</v>
      </c>
      <c r="K74" s="481">
        <f t="shared" ca="1" si="91"/>
        <v>1151294.3999999999</v>
      </c>
      <c r="L74" s="481">
        <f t="shared" ca="1" si="91"/>
        <v>1065462.2</v>
      </c>
      <c r="M74" s="481">
        <f t="shared" ca="1" si="91"/>
        <v>1140225.3999999999</v>
      </c>
      <c r="N74" s="481">
        <f t="shared" ca="1" si="91"/>
        <v>1133481.3999999999</v>
      </c>
      <c r="O74" s="481">
        <f t="shared" ca="1" si="91"/>
        <v>1053172.08</v>
      </c>
      <c r="P74" s="481">
        <f t="shared" ca="1" si="91"/>
        <v>1120956.2</v>
      </c>
      <c r="Q74" s="481">
        <f t="shared" ca="1" si="91"/>
        <v>1098712.3999999999</v>
      </c>
      <c r="R74" s="481">
        <f t="shared" ca="1" si="91"/>
        <v>946347.04</v>
      </c>
      <c r="S74" s="55"/>
      <c r="T74" s="55"/>
      <c r="U74" s="55"/>
      <c r="V74" s="55"/>
      <c r="W74" s="55"/>
      <c r="X74" s="55"/>
      <c r="Y74" s="55"/>
      <c r="Z74" s="250"/>
      <c r="AA74" s="250"/>
      <c r="AL74" s="27">
        <f t="shared" si="84"/>
        <v>43497</v>
      </c>
      <c r="AM74" s="41" t="str">
        <f t="shared" si="79"/>
        <v>bz</v>
      </c>
      <c r="AN74" s="41">
        <f t="shared" si="85"/>
        <v>78</v>
      </c>
      <c r="AO74" s="41">
        <f t="shared" si="80"/>
        <v>99</v>
      </c>
      <c r="AP74" s="41">
        <f t="shared" si="86"/>
        <v>74</v>
      </c>
      <c r="AQ74" s="41" t="str">
        <f t="shared" si="8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f t="shared" si="88"/>
        <v>744</v>
      </c>
    </row>
    <row r="75" spans="1:52">
      <c r="A75" s="277">
        <f>+ROW('ISO Style Costs'!A69)</f>
        <v>69</v>
      </c>
      <c r="B75" s="201" t="s">
        <v>6</v>
      </c>
      <c r="C75" s="202" t="s">
        <v>36</v>
      </c>
      <c r="D75" s="281">
        <f t="shared" ca="1" si="90"/>
        <v>1123794.58</v>
      </c>
      <c r="E75" s="248">
        <f t="shared" ca="1" si="90"/>
        <v>966903.77</v>
      </c>
      <c r="F75" s="248">
        <f t="shared" ca="1" si="90"/>
        <v>1118557.9700000002</v>
      </c>
      <c r="G75" s="248">
        <f t="shared" ca="1" si="90"/>
        <v>1122576.58</v>
      </c>
      <c r="H75" s="481">
        <f t="shared" ca="1" si="91"/>
        <v>963208.60000000009</v>
      </c>
      <c r="I75" s="481">
        <f t="shared" ca="1" si="91"/>
        <v>1080209.57</v>
      </c>
      <c r="J75" s="481">
        <f t="shared" ca="1" si="91"/>
        <v>1154268.3800000001</v>
      </c>
      <c r="K75" s="481">
        <f t="shared" ca="1" si="91"/>
        <v>1098315.99</v>
      </c>
      <c r="L75" s="481">
        <f t="shared" ca="1" si="91"/>
        <v>1174620.3700000001</v>
      </c>
      <c r="M75" s="481">
        <f t="shared" ca="1" si="91"/>
        <v>1170258.77</v>
      </c>
      <c r="N75" s="481">
        <f t="shared" ca="1" si="91"/>
        <v>1010399.9800000001</v>
      </c>
      <c r="O75" s="481">
        <f t="shared" ca="1" si="91"/>
        <v>1170800.79</v>
      </c>
      <c r="P75" s="481">
        <f t="shared" ca="1" si="91"/>
        <v>1154123.3800000001</v>
      </c>
      <c r="Q75" s="481">
        <f t="shared" ca="1" si="91"/>
        <v>1045391.38</v>
      </c>
      <c r="R75" s="481">
        <f t="shared" ca="1" si="91"/>
        <v>1119983.9900000002</v>
      </c>
      <c r="S75" s="55"/>
      <c r="T75" s="55"/>
      <c r="U75" s="55"/>
      <c r="V75" s="55"/>
      <c r="W75" s="55"/>
      <c r="X75" s="55"/>
      <c r="Y75" s="55"/>
      <c r="Z75" s="250"/>
      <c r="AA75" s="250"/>
      <c r="AL75" s="27">
        <f t="shared" si="84"/>
        <v>43525</v>
      </c>
      <c r="AM75" s="41" t="str">
        <f t="shared" si="79"/>
        <v>ca</v>
      </c>
      <c r="AN75" s="41">
        <f t="shared" si="85"/>
        <v>79</v>
      </c>
      <c r="AO75" s="41">
        <f t="shared" si="80"/>
        <v>100</v>
      </c>
      <c r="AP75" s="41">
        <f t="shared" si="86"/>
        <v>75</v>
      </c>
      <c r="AQ75" s="41" t="str">
        <f t="shared" si="8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f t="shared" si="88"/>
        <v>672</v>
      </c>
    </row>
    <row r="76" spans="1:52">
      <c r="A76" s="277">
        <f>+ROW('ISO Style Costs'!A70)</f>
        <v>70</v>
      </c>
      <c r="B76" s="201" t="s">
        <v>7</v>
      </c>
      <c r="C76" s="202" t="s">
        <v>36</v>
      </c>
      <c r="D76" s="281">
        <f t="shared" ca="1" si="90"/>
        <v>1748833.5499999998</v>
      </c>
      <c r="E76" s="248">
        <f t="shared" ca="1" si="90"/>
        <v>1638175.3499999999</v>
      </c>
      <c r="F76" s="248">
        <f t="shared" ca="1" si="90"/>
        <v>1721869.5499999998</v>
      </c>
      <c r="G76" s="248">
        <f t="shared" ca="1" si="90"/>
        <v>1470906.38</v>
      </c>
      <c r="H76" s="481">
        <f t="shared" ca="1" si="91"/>
        <v>1715084.5899999999</v>
      </c>
      <c r="I76" s="481">
        <f t="shared" ca="1" si="91"/>
        <v>1660662.79</v>
      </c>
      <c r="J76" s="481">
        <f t="shared" ca="1" si="91"/>
        <v>1850286.5499999998</v>
      </c>
      <c r="K76" s="481">
        <f t="shared" ca="1" si="91"/>
        <v>1786558.26</v>
      </c>
      <c r="L76" s="481">
        <f t="shared" ca="1" si="91"/>
        <v>1885520.5699999998</v>
      </c>
      <c r="M76" s="481">
        <f t="shared" ca="1" si="91"/>
        <v>1775055.5899999999</v>
      </c>
      <c r="N76" s="481">
        <f t="shared" ca="1" si="91"/>
        <v>1873021</v>
      </c>
      <c r="O76" s="481">
        <f t="shared" ca="1" si="91"/>
        <v>1601852.48</v>
      </c>
      <c r="P76" s="481">
        <f t="shared" ca="1" si="91"/>
        <v>1859950.96</v>
      </c>
      <c r="Q76" s="481">
        <f t="shared" ca="1" si="91"/>
        <v>1727917.5499999998</v>
      </c>
      <c r="R76" s="481">
        <f t="shared" ca="1" si="91"/>
        <v>1822252.5699999998</v>
      </c>
      <c r="S76" s="55"/>
      <c r="T76" s="55"/>
      <c r="U76" s="55"/>
      <c r="V76" s="55"/>
      <c r="W76" s="55"/>
      <c r="X76" s="55"/>
      <c r="Y76" s="55"/>
      <c r="Z76" s="250"/>
      <c r="AA76" s="250"/>
      <c r="AL76" s="27">
        <f t="shared" si="84"/>
        <v>43556</v>
      </c>
      <c r="AM76" s="41" t="str">
        <f t="shared" si="79"/>
        <v>cb</v>
      </c>
      <c r="AN76" s="41">
        <f t="shared" si="85"/>
        <v>80</v>
      </c>
      <c r="AO76" s="41">
        <f t="shared" si="80"/>
        <v>101</v>
      </c>
      <c r="AP76" s="41">
        <f t="shared" si="86"/>
        <v>76</v>
      </c>
      <c r="AQ76" s="41" t="str">
        <f t="shared" si="8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f t="shared" si="88"/>
        <v>744</v>
      </c>
    </row>
    <row r="77" spans="1:52">
      <c r="A77" s="277">
        <f>+ROW('ISO Style Costs'!A71)</f>
        <v>71</v>
      </c>
      <c r="B77" s="201" t="s">
        <v>8</v>
      </c>
      <c r="C77" s="202" t="s">
        <v>36</v>
      </c>
      <c r="D77" s="281">
        <f t="shared" ca="1" si="90"/>
        <v>1692472.96</v>
      </c>
      <c r="E77" s="248">
        <f t="shared" ca="1" si="90"/>
        <v>1698624.96</v>
      </c>
      <c r="F77" s="248">
        <f t="shared" ca="1" si="90"/>
        <v>1574418.96</v>
      </c>
      <c r="G77" s="248">
        <f t="shared" ca="1" si="90"/>
        <v>1669401.48</v>
      </c>
      <c r="H77" s="481">
        <f t="shared" ca="1" si="91"/>
        <v>1564717.49</v>
      </c>
      <c r="I77" s="481">
        <f t="shared" ca="1" si="91"/>
        <v>1699323.98</v>
      </c>
      <c r="J77" s="481">
        <f t="shared" ca="1" si="91"/>
        <v>1526707.98</v>
      </c>
      <c r="K77" s="481">
        <f t="shared" ca="1" si="91"/>
        <v>1833131.46</v>
      </c>
      <c r="L77" s="481">
        <f t="shared" ca="1" si="91"/>
        <v>1715756.97</v>
      </c>
      <c r="M77" s="481">
        <f t="shared" ca="1" si="91"/>
        <v>1816243</v>
      </c>
      <c r="N77" s="481">
        <f t="shared" ca="1" si="91"/>
        <v>1703823</v>
      </c>
      <c r="O77" s="481">
        <f t="shared" ca="1" si="91"/>
        <v>1814665.46</v>
      </c>
      <c r="P77" s="481">
        <f t="shared" ca="1" si="91"/>
        <v>1689048.95</v>
      </c>
      <c r="Q77" s="481">
        <f t="shared" ca="1" si="91"/>
        <v>1768892.96</v>
      </c>
      <c r="R77" s="481">
        <f t="shared" ca="1" si="91"/>
        <v>1499022</v>
      </c>
      <c r="S77" s="55"/>
      <c r="T77" s="55"/>
      <c r="U77" s="55"/>
      <c r="V77" s="55"/>
      <c r="W77" s="55"/>
      <c r="X77" s="55"/>
      <c r="Y77" s="55"/>
      <c r="Z77" s="250"/>
      <c r="AA77" s="250"/>
      <c r="AL77" s="27">
        <f t="shared" si="84"/>
        <v>43586</v>
      </c>
      <c r="AM77" s="41" t="str">
        <f t="shared" si="79"/>
        <v>cc</v>
      </c>
      <c r="AN77" s="41">
        <f t="shared" si="85"/>
        <v>81</v>
      </c>
      <c r="AO77" s="41">
        <f t="shared" si="80"/>
        <v>102</v>
      </c>
      <c r="AP77" s="41">
        <f t="shared" si="86"/>
        <v>77</v>
      </c>
      <c r="AQ77" s="41" t="str">
        <f t="shared" si="8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f t="shared" si="88"/>
        <v>720</v>
      </c>
    </row>
    <row r="78" spans="1:52">
      <c r="A78" s="277">
        <f>+ROW('ISO Style Costs'!A72)</f>
        <v>72</v>
      </c>
      <c r="B78" s="201" t="s">
        <v>9</v>
      </c>
      <c r="C78" s="202" t="s">
        <v>36</v>
      </c>
      <c r="D78" s="281">
        <f t="shared" ca="1" si="90"/>
        <v>7714</v>
      </c>
      <c r="E78" s="248">
        <f t="shared" ca="1" si="90"/>
        <v>0</v>
      </c>
      <c r="F78" s="248">
        <f t="shared" ca="1" si="90"/>
        <v>0</v>
      </c>
      <c r="G78" s="248">
        <f t="shared" ca="1" si="90"/>
        <v>0</v>
      </c>
      <c r="H78" s="481">
        <f t="shared" ca="1" si="91"/>
        <v>0</v>
      </c>
      <c r="I78" s="481">
        <f t="shared" ca="1" si="91"/>
        <v>0</v>
      </c>
      <c r="J78" s="481">
        <f t="shared" ca="1" si="91"/>
        <v>20590</v>
      </c>
      <c r="K78" s="481">
        <f t="shared" ca="1" si="91"/>
        <v>74619</v>
      </c>
      <c r="L78" s="481">
        <f t="shared" ca="1" si="91"/>
        <v>131224</v>
      </c>
      <c r="M78" s="481">
        <f t="shared" ca="1" si="91"/>
        <v>119120</v>
      </c>
      <c r="N78" s="481">
        <f t="shared" ca="1" si="91"/>
        <v>109065</v>
      </c>
      <c r="O78" s="481">
        <f t="shared" ca="1" si="91"/>
        <v>92405</v>
      </c>
      <c r="P78" s="481">
        <f t="shared" ca="1" si="91"/>
        <v>88122</v>
      </c>
      <c r="Q78" s="481">
        <f t="shared" ca="1" si="91"/>
        <v>88557</v>
      </c>
      <c r="R78" s="481">
        <f t="shared" ca="1" si="91"/>
        <v>91462</v>
      </c>
      <c r="S78" s="55"/>
      <c r="T78" s="55"/>
      <c r="U78" s="55"/>
      <c r="V78" s="55"/>
      <c r="W78" s="55"/>
      <c r="X78" s="55"/>
      <c r="Y78" s="55"/>
      <c r="Z78" s="250"/>
      <c r="AA78" s="250"/>
      <c r="AL78" s="27">
        <f t="shared" si="84"/>
        <v>43617</v>
      </c>
      <c r="AM78" s="41" t="str">
        <f t="shared" si="79"/>
        <v>cd</v>
      </c>
      <c r="AN78" s="41">
        <f t="shared" si="85"/>
        <v>82</v>
      </c>
      <c r="AO78" s="41">
        <f t="shared" si="80"/>
        <v>103</v>
      </c>
      <c r="AP78" s="41">
        <f t="shared" si="86"/>
        <v>78</v>
      </c>
      <c r="AQ78" s="41" t="str">
        <f t="shared" si="8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f t="shared" si="88"/>
        <v>744</v>
      </c>
    </row>
    <row r="79" spans="1:52">
      <c r="A79" s="277">
        <f>+ROW('ISO Style Costs'!A73)</f>
        <v>73</v>
      </c>
      <c r="B79" s="201" t="s">
        <v>10</v>
      </c>
      <c r="C79" s="202" t="s">
        <v>36</v>
      </c>
      <c r="D79" s="281">
        <f t="shared" ca="1" si="90"/>
        <v>14753</v>
      </c>
      <c r="E79" s="248">
        <f t="shared" ca="1" si="90"/>
        <v>0</v>
      </c>
      <c r="F79" s="248">
        <f t="shared" ca="1" si="90"/>
        <v>0</v>
      </c>
      <c r="G79" s="248">
        <f t="shared" ca="1" si="90"/>
        <v>0</v>
      </c>
      <c r="H79" s="481">
        <f t="shared" ca="1" si="91"/>
        <v>0</v>
      </c>
      <c r="I79" s="481">
        <f t="shared" ca="1" si="91"/>
        <v>0</v>
      </c>
      <c r="J79" s="481">
        <f t="shared" ca="1" si="91"/>
        <v>0</v>
      </c>
      <c r="K79" s="481">
        <f t="shared" ca="1" si="91"/>
        <v>1999</v>
      </c>
      <c r="L79" s="481">
        <f t="shared" ca="1" si="91"/>
        <v>29814</v>
      </c>
      <c r="M79" s="481">
        <f t="shared" ca="1" si="91"/>
        <v>26597</v>
      </c>
      <c r="N79" s="481">
        <f t="shared" ca="1" si="91"/>
        <v>8701</v>
      </c>
      <c r="O79" s="481">
        <f t="shared" ca="1" si="91"/>
        <v>1362</v>
      </c>
      <c r="P79" s="481">
        <f t="shared" ca="1" si="91"/>
        <v>405</v>
      </c>
      <c r="Q79" s="481">
        <f t="shared" ca="1" si="91"/>
        <v>309</v>
      </c>
      <c r="R79" s="481">
        <f t="shared" ca="1" si="91"/>
        <v>1812</v>
      </c>
      <c r="S79" s="55"/>
      <c r="T79" s="55"/>
      <c r="U79" s="55"/>
      <c r="V79" s="55"/>
      <c r="W79" s="55"/>
      <c r="X79" s="55"/>
      <c r="Y79" s="55"/>
      <c r="Z79" s="250"/>
      <c r="AA79" s="250"/>
      <c r="AL79" s="27">
        <f t="shared" si="84"/>
        <v>43647</v>
      </c>
      <c r="AM79" s="41" t="str">
        <f t="shared" si="79"/>
        <v>ce</v>
      </c>
      <c r="AN79" s="41">
        <f t="shared" si="85"/>
        <v>83</v>
      </c>
      <c r="AO79" s="41">
        <f t="shared" si="80"/>
        <v>104</v>
      </c>
      <c r="AP79" s="41">
        <f t="shared" si="86"/>
        <v>79</v>
      </c>
      <c r="AQ79" s="41" t="str">
        <f t="shared" ref="AQ79:AQ92" si="92"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f t="shared" si="88"/>
        <v>720</v>
      </c>
    </row>
    <row r="80" spans="1:52">
      <c r="A80" s="277">
        <f>+ROW('ISO Style Costs'!A74)</f>
        <v>74</v>
      </c>
      <c r="B80" s="475" t="s">
        <v>97</v>
      </c>
      <c r="C80" s="478" t="s">
        <v>36</v>
      </c>
      <c r="D80" s="481">
        <f t="shared" ca="1" si="90"/>
        <v>301928.69</v>
      </c>
      <c r="E80" s="481">
        <f t="shared" ca="1" si="90"/>
        <v>301928.69</v>
      </c>
      <c r="F80" s="481">
        <f t="shared" ca="1" si="90"/>
        <v>266980.01</v>
      </c>
      <c r="G80" s="481">
        <f t="shared" ca="1" si="90"/>
        <v>266980.01999999996</v>
      </c>
      <c r="H80" s="481">
        <f t="shared" ca="1" si="91"/>
        <v>266979.99</v>
      </c>
      <c r="I80" s="481">
        <f t="shared" ca="1" si="91"/>
        <v>266980</v>
      </c>
      <c r="J80" s="481">
        <f t="shared" ca="1" si="91"/>
        <v>266980.01</v>
      </c>
      <c r="K80" s="481">
        <f t="shared" ca="1" si="91"/>
        <v>266980.02</v>
      </c>
      <c r="L80" s="481">
        <f t="shared" ca="1" si="91"/>
        <v>266980.01</v>
      </c>
      <c r="M80" s="481">
        <f t="shared" ca="1" si="91"/>
        <v>266980.01</v>
      </c>
      <c r="N80" s="481">
        <f t="shared" ca="1" si="91"/>
        <v>266980</v>
      </c>
      <c r="O80" s="481">
        <f t="shared" ca="1" si="91"/>
        <v>266980.01</v>
      </c>
      <c r="P80" s="481">
        <f t="shared" ca="1" si="91"/>
        <v>266980</v>
      </c>
      <c r="Q80" s="481">
        <f t="shared" ca="1" si="91"/>
        <v>266980.01000000007</v>
      </c>
      <c r="R80" s="481">
        <f t="shared" ca="1" si="91"/>
        <v>266980.01</v>
      </c>
      <c r="S80" s="55"/>
      <c r="T80" s="55"/>
      <c r="U80" s="55"/>
      <c r="V80" s="55"/>
      <c r="W80" s="55"/>
      <c r="X80" s="55"/>
      <c r="Y80" s="55"/>
      <c r="Z80" s="250"/>
      <c r="AA80" s="250"/>
      <c r="AL80" s="27">
        <f t="shared" si="84"/>
        <v>43678</v>
      </c>
      <c r="AM80" s="41" t="str">
        <f t="shared" si="79"/>
        <v>cf</v>
      </c>
      <c r="AN80" s="41">
        <f t="shared" si="85"/>
        <v>84</v>
      </c>
      <c r="AO80" s="41">
        <f t="shared" si="80"/>
        <v>105</v>
      </c>
      <c r="AP80" s="41">
        <f t="shared" si="86"/>
        <v>80</v>
      </c>
      <c r="AQ80" s="41" t="str">
        <f t="shared" si="92"/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f t="shared" si="88"/>
        <v>744</v>
      </c>
    </row>
    <row r="81" spans="1:52">
      <c r="A81" s="277">
        <f>+ROW('ISO Style Costs'!A75)</f>
        <v>75</v>
      </c>
      <c r="B81" s="476" t="s">
        <v>289</v>
      </c>
      <c r="C81" s="479" t="s">
        <v>36</v>
      </c>
      <c r="D81" s="481">
        <f t="shared" ca="1" si="90"/>
        <v>20354.73</v>
      </c>
      <c r="E81" s="465">
        <f t="shared" ca="1" si="90"/>
        <v>20354.73</v>
      </c>
      <c r="F81" s="465">
        <f t="shared" ca="1" si="90"/>
        <v>17998.71</v>
      </c>
      <c r="G81" s="465">
        <f t="shared" ca="1" si="90"/>
        <v>17998.699999999997</v>
      </c>
      <c r="H81" s="465">
        <f t="shared" ca="1" si="91"/>
        <v>17998.699999999997</v>
      </c>
      <c r="I81" s="465">
        <f t="shared" ca="1" si="91"/>
        <v>17998.7</v>
      </c>
      <c r="J81" s="465">
        <f t="shared" ca="1" si="91"/>
        <v>17998.7</v>
      </c>
      <c r="K81" s="465">
        <f t="shared" ca="1" si="91"/>
        <v>17998.7</v>
      </c>
      <c r="L81" s="465">
        <f t="shared" ca="1" si="91"/>
        <v>17998.7</v>
      </c>
      <c r="M81" s="465">
        <f t="shared" ca="1" si="91"/>
        <v>17998.71</v>
      </c>
      <c r="N81" s="465">
        <f t="shared" ca="1" si="91"/>
        <v>17998.7</v>
      </c>
      <c r="O81" s="465">
        <f t="shared" ca="1" si="91"/>
        <v>17998.71</v>
      </c>
      <c r="P81" s="465">
        <f t="shared" ca="1" si="91"/>
        <v>17998.690000000002</v>
      </c>
      <c r="Q81" s="465">
        <f t="shared" ca="1" si="91"/>
        <v>17998.710000000003</v>
      </c>
      <c r="R81" s="465">
        <f t="shared" ca="1" si="91"/>
        <v>17998.7</v>
      </c>
      <c r="S81" s="55"/>
      <c r="T81" s="55"/>
      <c r="U81" s="55"/>
      <c r="V81" s="55"/>
      <c r="W81" s="55"/>
      <c r="X81" s="55"/>
      <c r="Y81" s="55"/>
      <c r="Z81" s="250"/>
      <c r="AA81" s="250"/>
      <c r="AL81" s="27">
        <f t="shared" si="84"/>
        <v>43709</v>
      </c>
      <c r="AM81" s="41" t="str">
        <f t="shared" si="79"/>
        <v>cg</v>
      </c>
      <c r="AN81" s="41">
        <f t="shared" si="85"/>
        <v>85</v>
      </c>
      <c r="AO81" s="41">
        <f t="shared" si="80"/>
        <v>106</v>
      </c>
      <c r="AP81" s="41">
        <f t="shared" si="86"/>
        <v>81</v>
      </c>
      <c r="AQ81" s="41" t="str">
        <f t="shared" si="92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f t="shared" si="88"/>
        <v>744</v>
      </c>
    </row>
    <row r="82" spans="1:52">
      <c r="A82" s="277">
        <f>+ROW('ISO Style Costs'!A76)</f>
        <v>76</v>
      </c>
      <c r="B82" s="266" t="s">
        <v>183</v>
      </c>
      <c r="C82" s="268" t="s">
        <v>36</v>
      </c>
      <c r="D82" s="267">
        <f ca="1">+SUM(D70:D80)</f>
        <v>11979991.58</v>
      </c>
      <c r="E82" s="267">
        <f t="shared" ref="E82:G82" ca="1" si="93">+SUM(E70:E80)</f>
        <v>12158822.880000001</v>
      </c>
      <c r="F82" s="267">
        <f t="shared" ca="1" si="93"/>
        <v>11988305.76</v>
      </c>
      <c r="G82" s="267">
        <f t="shared" ca="1" si="93"/>
        <v>12010218.629999999</v>
      </c>
      <c r="H82" s="267">
        <f t="shared" ref="H82:R82" ca="1" si="94">+SUM(H70:H80)</f>
        <v>11545526.26</v>
      </c>
      <c r="I82" s="267">
        <f t="shared" ca="1" si="94"/>
        <v>12085843.830000002</v>
      </c>
      <c r="J82" s="267">
        <f t="shared" ca="1" si="94"/>
        <v>12388475.470000001</v>
      </c>
      <c r="K82" s="267">
        <f t="shared" ca="1" si="94"/>
        <v>13106183.029999997</v>
      </c>
      <c r="L82" s="267">
        <f t="shared" ca="1" si="94"/>
        <v>12754047.430000002</v>
      </c>
      <c r="M82" s="267">
        <f t="shared" ca="1" si="94"/>
        <v>13082590.560000001</v>
      </c>
      <c r="N82" s="267">
        <f t="shared" ca="1" si="94"/>
        <v>12675820.99</v>
      </c>
      <c r="O82" s="267">
        <f t="shared" ca="1" si="94"/>
        <v>12854298.130000001</v>
      </c>
      <c r="P82" s="267">
        <f t="shared" ca="1" si="94"/>
        <v>12502235.850000001</v>
      </c>
      <c r="Q82" s="267">
        <f t="shared" ca="1" si="94"/>
        <v>12632730.620000003</v>
      </c>
      <c r="R82" s="267">
        <f t="shared" ca="1" si="94"/>
        <v>12238557.76</v>
      </c>
      <c r="S82" s="55"/>
      <c r="T82" s="55"/>
      <c r="U82" s="55"/>
      <c r="V82" s="55"/>
      <c r="W82" s="55"/>
      <c r="X82" s="55"/>
      <c r="Y82" s="55"/>
      <c r="Z82" s="250"/>
      <c r="AA82" s="250"/>
      <c r="AL82" s="27">
        <f t="shared" si="84"/>
        <v>43739</v>
      </c>
      <c r="AM82" s="41" t="str">
        <f t="shared" si="79"/>
        <v>ch</v>
      </c>
      <c r="AN82" s="41">
        <f t="shared" si="85"/>
        <v>86</v>
      </c>
      <c r="AO82" s="41">
        <f t="shared" si="80"/>
        <v>107</v>
      </c>
      <c r="AP82" s="41">
        <f t="shared" si="86"/>
        <v>82</v>
      </c>
      <c r="AQ82" s="41" t="str">
        <f t="shared" si="92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f t="shared" si="88"/>
        <v>720</v>
      </c>
    </row>
    <row r="83" spans="1:52">
      <c r="A83" s="277">
        <f>+ROW('ISO Style Costs'!A77)</f>
        <v>77</v>
      </c>
      <c r="B83" s="263"/>
      <c r="C83" s="264"/>
      <c r="D83" s="265">
        <v>2.1885982479777417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350"/>
      <c r="T83" s="350"/>
      <c r="U83" s="350"/>
      <c r="V83" s="350"/>
      <c r="W83" s="350"/>
      <c r="X83" s="350"/>
      <c r="Y83" s="350"/>
      <c r="Z83" s="250"/>
      <c r="AA83" s="250"/>
      <c r="AL83" s="27">
        <f t="shared" si="84"/>
        <v>43770</v>
      </c>
      <c r="AM83" s="41" t="str">
        <f t="shared" si="79"/>
        <v>ci</v>
      </c>
      <c r="AN83" s="41">
        <f t="shared" si="85"/>
        <v>87</v>
      </c>
      <c r="AO83" s="41">
        <f t="shared" si="80"/>
        <v>108</v>
      </c>
      <c r="AP83" s="41">
        <f t="shared" si="86"/>
        <v>83</v>
      </c>
      <c r="AQ83" s="41" t="str">
        <f t="shared" si="92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f t="shared" si="88"/>
        <v>744</v>
      </c>
    </row>
    <row r="84" spans="1:52">
      <c r="A84" s="277">
        <f>+ROW('ISO Style Costs'!A78)</f>
        <v>78</v>
      </c>
      <c r="B84" s="247"/>
      <c r="C84" s="247"/>
      <c r="D84" s="369">
        <f>+D85</f>
        <v>2013</v>
      </c>
      <c r="E84" s="369">
        <f t="shared" ref="E84:R84" si="95">+E85</f>
        <v>2014</v>
      </c>
      <c r="F84" s="369">
        <f t="shared" si="95"/>
        <v>2015</v>
      </c>
      <c r="G84" s="369">
        <f t="shared" si="95"/>
        <v>2016</v>
      </c>
      <c r="H84" s="369">
        <f t="shared" si="95"/>
        <v>2017</v>
      </c>
      <c r="I84" s="369">
        <f t="shared" si="95"/>
        <v>2018</v>
      </c>
      <c r="J84" s="369">
        <f t="shared" si="95"/>
        <v>2019</v>
      </c>
      <c r="K84" s="369">
        <f t="shared" si="95"/>
        <v>2020</v>
      </c>
      <c r="L84" s="369">
        <f t="shared" si="95"/>
        <v>2021</v>
      </c>
      <c r="M84" s="369">
        <f t="shared" si="95"/>
        <v>2022</v>
      </c>
      <c r="N84" s="369">
        <f t="shared" si="95"/>
        <v>2023</v>
      </c>
      <c r="O84" s="369">
        <f t="shared" si="95"/>
        <v>2024</v>
      </c>
      <c r="P84" s="369">
        <f t="shared" si="95"/>
        <v>2025</v>
      </c>
      <c r="Q84" s="369">
        <f t="shared" si="95"/>
        <v>2026</v>
      </c>
      <c r="R84" s="369">
        <f t="shared" si="95"/>
        <v>2027</v>
      </c>
      <c r="S84" s="571"/>
      <c r="T84" s="571"/>
      <c r="U84" s="571"/>
      <c r="V84" s="571"/>
      <c r="W84" s="571"/>
      <c r="X84" s="571"/>
      <c r="Y84" s="571"/>
      <c r="Z84" s="250"/>
      <c r="AA84" s="250"/>
      <c r="AL84" s="27">
        <f t="shared" si="84"/>
        <v>43800</v>
      </c>
      <c r="AM84" s="41" t="str">
        <f t="shared" si="79"/>
        <v>cj</v>
      </c>
      <c r="AN84" s="41">
        <f t="shared" si="85"/>
        <v>88</v>
      </c>
      <c r="AO84" s="41">
        <f t="shared" si="80"/>
        <v>109</v>
      </c>
      <c r="AP84" s="41">
        <f t="shared" si="86"/>
        <v>84</v>
      </c>
      <c r="AQ84" s="41" t="str">
        <f t="shared" si="92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f t="shared" si="88"/>
        <v>720</v>
      </c>
    </row>
    <row r="85" spans="1:52">
      <c r="A85" s="277">
        <f>+ROW('ISO Style Costs'!A79)</f>
        <v>79</v>
      </c>
      <c r="B85" s="197" t="s">
        <v>55</v>
      </c>
      <c r="C85" s="197" t="s">
        <v>33</v>
      </c>
      <c r="D85" s="195">
        <f>+D$2</f>
        <v>2013</v>
      </c>
      <c r="E85" s="195">
        <f t="shared" ref="E85:R85" si="96">+E$2</f>
        <v>2014</v>
      </c>
      <c r="F85" s="195">
        <f t="shared" si="96"/>
        <v>2015</v>
      </c>
      <c r="G85" s="195">
        <f t="shared" si="96"/>
        <v>2016</v>
      </c>
      <c r="H85" s="195">
        <f t="shared" si="96"/>
        <v>2017</v>
      </c>
      <c r="I85" s="195">
        <f t="shared" si="96"/>
        <v>2018</v>
      </c>
      <c r="J85" s="195">
        <f t="shared" si="96"/>
        <v>2019</v>
      </c>
      <c r="K85" s="195">
        <f t="shared" si="96"/>
        <v>2020</v>
      </c>
      <c r="L85" s="195">
        <f t="shared" si="96"/>
        <v>2021</v>
      </c>
      <c r="M85" s="195">
        <f t="shared" si="96"/>
        <v>2022</v>
      </c>
      <c r="N85" s="195">
        <f t="shared" si="96"/>
        <v>2023</v>
      </c>
      <c r="O85" s="195">
        <f t="shared" si="96"/>
        <v>2024</v>
      </c>
      <c r="P85" s="195">
        <f t="shared" si="96"/>
        <v>2025</v>
      </c>
      <c r="Q85" s="195">
        <f t="shared" si="96"/>
        <v>2026</v>
      </c>
      <c r="R85" s="195">
        <f t="shared" si="96"/>
        <v>2027</v>
      </c>
      <c r="S85" s="327"/>
      <c r="T85" s="327"/>
      <c r="U85" s="327"/>
      <c r="V85" s="327"/>
      <c r="W85" s="327"/>
      <c r="X85" s="327"/>
      <c r="Y85" s="327"/>
      <c r="Z85" s="250"/>
      <c r="AA85" s="250"/>
      <c r="AL85" s="27">
        <f t="shared" si="84"/>
        <v>43831</v>
      </c>
      <c r="AM85" s="41" t="str">
        <f t="shared" si="79"/>
        <v>ck</v>
      </c>
      <c r="AN85" s="41">
        <f t="shared" si="85"/>
        <v>89</v>
      </c>
      <c r="AO85" s="41">
        <f t="shared" si="80"/>
        <v>110</v>
      </c>
      <c r="AP85" s="41">
        <f t="shared" si="86"/>
        <v>85</v>
      </c>
      <c r="AQ85" s="41" t="str">
        <f t="shared" si="92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f t="shared" si="88"/>
        <v>744</v>
      </c>
    </row>
    <row r="86" spans="1:52">
      <c r="A86" s="277">
        <f>+ROW('ISO Style Costs'!A80)</f>
        <v>80</v>
      </c>
      <c r="B86" s="198" t="s">
        <v>1</v>
      </c>
      <c r="C86" s="199" t="s">
        <v>177</v>
      </c>
      <c r="D86" s="251">
        <f t="shared" ref="D86:G97" ca="1" si="97">+IF(ISERROR(D55/D70),0,D55/D70)</f>
        <v>5.4637348078594776</v>
      </c>
      <c r="E86" s="251">
        <f t="shared" ca="1" si="97"/>
        <v>5.1018278850802563</v>
      </c>
      <c r="F86" s="251">
        <f t="shared" ca="1" si="97"/>
        <v>4.6085979002120911</v>
      </c>
      <c r="G86" s="251">
        <f t="shared" ca="1" si="97"/>
        <v>4.8797832431299657</v>
      </c>
      <c r="H86" s="482">
        <f t="shared" ref="H86:R86" ca="1" si="98">+IF(ISERROR(H55/H70),0,H55/H70)</f>
        <v>5.1267283901788128</v>
      </c>
      <c r="I86" s="482">
        <f t="shared" ca="1" si="98"/>
        <v>7.0601804157980661</v>
      </c>
      <c r="J86" s="482">
        <f t="shared" ca="1" si="98"/>
        <v>14.555928955130556</v>
      </c>
      <c r="K86" s="482">
        <f t="shared" ca="1" si="98"/>
        <v>24.675495367727923</v>
      </c>
      <c r="L86" s="482">
        <f t="shared" ca="1" si="98"/>
        <v>31.646902403915355</v>
      </c>
      <c r="M86" s="482">
        <f t="shared" ca="1" si="98"/>
        <v>31.62390971550824</v>
      </c>
      <c r="N86" s="482">
        <f t="shared" ca="1" si="98"/>
        <v>30.989851057907174</v>
      </c>
      <c r="O86" s="482">
        <f t="shared" ca="1" si="98"/>
        <v>31.084217243867542</v>
      </c>
      <c r="P86" s="482">
        <f t="shared" ca="1" si="98"/>
        <v>31.161031101041399</v>
      </c>
      <c r="Q86" s="482">
        <f t="shared" ca="1" si="98"/>
        <v>29.270565552323415</v>
      </c>
      <c r="R86" s="482">
        <f t="shared" ca="1" si="98"/>
        <v>29.587409148535237</v>
      </c>
      <c r="S86" s="349"/>
      <c r="T86" s="349"/>
      <c r="U86" s="349"/>
      <c r="V86" s="349"/>
      <c r="W86" s="349"/>
      <c r="X86" s="349"/>
      <c r="Y86" s="349"/>
      <c r="Z86" s="41"/>
      <c r="AA86" s="41"/>
      <c r="AL86" s="27">
        <f t="shared" si="84"/>
        <v>43862</v>
      </c>
      <c r="AM86" s="41" t="str">
        <f t="shared" si="79"/>
        <v>cl</v>
      </c>
      <c r="AN86" s="41">
        <f t="shared" si="85"/>
        <v>90</v>
      </c>
      <c r="AO86" s="41">
        <f t="shared" si="80"/>
        <v>111</v>
      </c>
      <c r="AP86" s="41">
        <f t="shared" si="86"/>
        <v>86</v>
      </c>
      <c r="AQ86" s="41" t="str">
        <f t="shared" si="92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f t="shared" si="88"/>
        <v>744</v>
      </c>
    </row>
    <row r="87" spans="1:52">
      <c r="A87" s="277">
        <f>+ROW('ISO Style Costs'!A81)</f>
        <v>81</v>
      </c>
      <c r="B87" s="201" t="s">
        <v>2</v>
      </c>
      <c r="C87" s="202" t="s">
        <v>177</v>
      </c>
      <c r="D87" s="250">
        <f t="shared" ca="1" si="97"/>
        <v>-0.66260825953354929</v>
      </c>
      <c r="E87" s="250">
        <f t="shared" ca="1" si="97"/>
        <v>0.69505079673864822</v>
      </c>
      <c r="F87" s="250">
        <f t="shared" ca="1" si="97"/>
        <v>-0.39555230205623093</v>
      </c>
      <c r="G87" s="250">
        <f t="shared" ca="1" si="97"/>
        <v>0.78155013285515662</v>
      </c>
      <c r="H87" s="483">
        <f t="shared" ref="H87:R87" ca="1" si="99">+IF(ISERROR(H56/H71),0,H56/H71)</f>
        <v>0.3555292051629434</v>
      </c>
      <c r="I87" s="483">
        <f t="shared" ca="1" si="99"/>
        <v>2.7828671009038799</v>
      </c>
      <c r="J87" s="483">
        <f t="shared" ca="1" si="99"/>
        <v>10.301729539469031</v>
      </c>
      <c r="K87" s="483">
        <f t="shared" ca="1" si="99"/>
        <v>20.547178228583135</v>
      </c>
      <c r="L87" s="483">
        <f t="shared" ca="1" si="99"/>
        <v>26.998340749172002</v>
      </c>
      <c r="M87" s="483">
        <f t="shared" ca="1" si="99"/>
        <v>27.068132502875208</v>
      </c>
      <c r="N87" s="483">
        <f t="shared" ca="1" si="99"/>
        <v>25.827725414039289</v>
      </c>
      <c r="O87" s="483">
        <f t="shared" ca="1" si="99"/>
        <v>26.205010655273036</v>
      </c>
      <c r="P87" s="483">
        <f t="shared" ca="1" si="99"/>
        <v>25.039947053016782</v>
      </c>
      <c r="Q87" s="483">
        <f t="shared" ca="1" si="99"/>
        <v>23.314418952826141</v>
      </c>
      <c r="R87" s="483">
        <f t="shared" ca="1" si="99"/>
        <v>22.457152248180876</v>
      </c>
      <c r="S87" s="349"/>
      <c r="T87" s="349"/>
      <c r="U87" s="349"/>
      <c r="V87" s="349"/>
      <c r="W87" s="349"/>
      <c r="X87" s="349"/>
      <c r="Y87" s="349"/>
      <c r="Z87" s="41"/>
      <c r="AA87" s="41"/>
      <c r="AL87" s="27">
        <f t="shared" si="84"/>
        <v>43891</v>
      </c>
      <c r="AM87" s="41" t="str">
        <f t="shared" si="79"/>
        <v>cm</v>
      </c>
      <c r="AN87" s="41">
        <f t="shared" si="85"/>
        <v>91</v>
      </c>
      <c r="AO87" s="41">
        <f t="shared" si="80"/>
        <v>112</v>
      </c>
      <c r="AP87" s="41">
        <f t="shared" si="86"/>
        <v>87</v>
      </c>
      <c r="AQ87" s="41" t="str">
        <f t="shared" si="92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f t="shared" si="88"/>
        <v>672</v>
      </c>
    </row>
    <row r="88" spans="1:52">
      <c r="A88" s="277">
        <f>+ROW('ISO Style Costs'!A82)</f>
        <v>82</v>
      </c>
      <c r="B88" s="201" t="s">
        <v>3</v>
      </c>
      <c r="C88" s="202" t="s">
        <v>177</v>
      </c>
      <c r="D88" s="250">
        <f t="shared" ca="1" si="97"/>
        <v>-1.34425841091168</v>
      </c>
      <c r="E88" s="250">
        <f t="shared" ca="1" si="97"/>
        <v>2.1458638061154754E-2</v>
      </c>
      <c r="F88" s="250">
        <f t="shared" ca="1" si="97"/>
        <v>-1.0252830199564349</v>
      </c>
      <c r="G88" s="250">
        <f t="shared" ca="1" si="97"/>
        <v>-0.23093198306777832</v>
      </c>
      <c r="H88" s="483">
        <f t="shared" ref="H88:R88" ca="1" si="100">+IF(ISERROR(H57/H72),0,H57/H72)</f>
        <v>-0.46513785721957185</v>
      </c>
      <c r="I88" s="483">
        <f t="shared" ca="1" si="100"/>
        <v>1.3611971158828657</v>
      </c>
      <c r="J88" s="483">
        <f t="shared" ca="1" si="100"/>
        <v>9.4697069866753107</v>
      </c>
      <c r="K88" s="483">
        <f t="shared" ca="1" si="100"/>
        <v>19.095449403570317</v>
      </c>
      <c r="L88" s="483">
        <f t="shared" ca="1" si="100"/>
        <v>26.341563325194539</v>
      </c>
      <c r="M88" s="483">
        <f t="shared" ca="1" si="100"/>
        <v>26.185033812633186</v>
      </c>
      <c r="N88" s="483">
        <f t="shared" ca="1" si="100"/>
        <v>25.107307564336825</v>
      </c>
      <c r="O88" s="483">
        <f t="shared" ca="1" si="100"/>
        <v>24.763505290340916</v>
      </c>
      <c r="P88" s="483">
        <f t="shared" ca="1" si="100"/>
        <v>24.196597104136401</v>
      </c>
      <c r="Q88" s="483">
        <f t="shared" ca="1" si="100"/>
        <v>21.553124802458409</v>
      </c>
      <c r="R88" s="483">
        <f t="shared" ca="1" si="100"/>
        <v>21.414507677014246</v>
      </c>
      <c r="S88" s="349"/>
      <c r="T88" s="349"/>
      <c r="U88" s="349"/>
      <c r="V88" s="349"/>
      <c r="W88" s="349"/>
      <c r="X88" s="349"/>
      <c r="Y88" s="349"/>
      <c r="Z88" s="41"/>
      <c r="AA88" s="41"/>
      <c r="AL88" s="27">
        <f t="shared" si="84"/>
        <v>43922</v>
      </c>
      <c r="AM88" s="41" t="str">
        <f t="shared" si="79"/>
        <v>cn</v>
      </c>
      <c r="AN88" s="41">
        <f t="shared" si="85"/>
        <v>92</v>
      </c>
      <c r="AO88" s="41">
        <f t="shared" si="80"/>
        <v>113</v>
      </c>
      <c r="AP88" s="41">
        <f t="shared" si="86"/>
        <v>88</v>
      </c>
      <c r="AQ88" s="41" t="str">
        <f t="shared" si="92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f t="shared" si="88"/>
        <v>744</v>
      </c>
    </row>
    <row r="89" spans="1:52">
      <c r="A89" s="277">
        <f>+ROW('ISO Style Costs'!A83)</f>
        <v>83</v>
      </c>
      <c r="B89" s="201" t="s">
        <v>4</v>
      </c>
      <c r="C89" s="202" t="s">
        <v>177</v>
      </c>
      <c r="D89" s="250">
        <f t="shared" ca="1" si="97"/>
        <v>4.5923117666489901</v>
      </c>
      <c r="E89" s="250">
        <f t="shared" ca="1" si="97"/>
        <v>5.0487635224122247</v>
      </c>
      <c r="F89" s="250">
        <f t="shared" ca="1" si="97"/>
        <v>4.3557873291078639</v>
      </c>
      <c r="G89" s="250">
        <f t="shared" ca="1" si="97"/>
        <v>4.5464355065471196</v>
      </c>
      <c r="H89" s="483">
        <f t="shared" ref="H89:R89" ca="1" si="101">+IF(ISERROR(H58/H73),0,H58/H73)</f>
        <v>4.7593540082366133</v>
      </c>
      <c r="I89" s="483">
        <f t="shared" ca="1" si="101"/>
        <v>6.6526845029120336</v>
      </c>
      <c r="J89" s="483">
        <f t="shared" ca="1" si="101"/>
        <v>15.070471557447668</v>
      </c>
      <c r="K89" s="483">
        <f t="shared" ca="1" si="101"/>
        <v>25.026109686631695</v>
      </c>
      <c r="L89" s="483">
        <f t="shared" ca="1" si="101"/>
        <v>32.628269460718734</v>
      </c>
      <c r="M89" s="483">
        <f t="shared" ca="1" si="101"/>
        <v>32.738739156261801</v>
      </c>
      <c r="N89" s="483">
        <f t="shared" ca="1" si="101"/>
        <v>31.623449259111275</v>
      </c>
      <c r="O89" s="483">
        <f t="shared" ca="1" si="101"/>
        <v>31.502177466650597</v>
      </c>
      <c r="P89" s="483">
        <f t="shared" ca="1" si="101"/>
        <v>31.628619346516906</v>
      </c>
      <c r="Q89" s="483">
        <f t="shared" ca="1" si="101"/>
        <v>30.31324563490929</v>
      </c>
      <c r="R89" s="483">
        <f t="shared" ca="1" si="101"/>
        <v>30.041308265382401</v>
      </c>
      <c r="S89" s="349"/>
      <c r="T89" s="349"/>
      <c r="U89" s="349"/>
      <c r="V89" s="349"/>
      <c r="W89" s="349"/>
      <c r="X89" s="349"/>
      <c r="Y89" s="349"/>
      <c r="Z89" s="41"/>
      <c r="AA89" s="41"/>
      <c r="AL89" s="27">
        <f t="shared" si="84"/>
        <v>43952</v>
      </c>
      <c r="AM89" s="41" t="str">
        <f t="shared" si="79"/>
        <v>co</v>
      </c>
      <c r="AN89" s="41">
        <f t="shared" si="85"/>
        <v>93</v>
      </c>
      <c r="AO89" s="41">
        <f t="shared" si="80"/>
        <v>114</v>
      </c>
      <c r="AP89" s="41">
        <f t="shared" si="86"/>
        <v>89</v>
      </c>
      <c r="AQ89" s="41" t="str">
        <f t="shared" si="92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f t="shared" si="88"/>
        <v>720</v>
      </c>
    </row>
    <row r="90" spans="1:52">
      <c r="A90" s="277">
        <f>+ROW('ISO Style Costs'!A84)</f>
        <v>84</v>
      </c>
      <c r="B90" s="201" t="s">
        <v>5</v>
      </c>
      <c r="C90" s="202" t="s">
        <v>177</v>
      </c>
      <c r="D90" s="250">
        <f t="shared" ca="1" si="97"/>
        <v>4.5886734388038644</v>
      </c>
      <c r="E90" s="250">
        <f t="shared" ca="1" si="97"/>
        <v>5.0423556010157231</v>
      </c>
      <c r="F90" s="250">
        <f t="shared" ca="1" si="97"/>
        <v>4.4093430746818916</v>
      </c>
      <c r="G90" s="250">
        <f t="shared" ca="1" si="97"/>
        <v>4.350241482536938</v>
      </c>
      <c r="H90" s="483">
        <f t="shared" ref="H90:R90" ca="1" si="102">+IF(ISERROR(H59/H74),0,H59/H74)</f>
        <v>4.6899865990859277</v>
      </c>
      <c r="I90" s="483">
        <f t="shared" ca="1" si="102"/>
        <v>6.8083217501483935</v>
      </c>
      <c r="J90" s="483">
        <f t="shared" ca="1" si="102"/>
        <v>14.570081815249472</v>
      </c>
      <c r="K90" s="483">
        <f t="shared" ca="1" si="102"/>
        <v>25.196953967638514</v>
      </c>
      <c r="L90" s="483">
        <f t="shared" ca="1" si="102"/>
        <v>32.70101030332188</v>
      </c>
      <c r="M90" s="483">
        <f t="shared" ca="1" si="102"/>
        <v>32.664128952047555</v>
      </c>
      <c r="N90" s="483">
        <f t="shared" ca="1" si="102"/>
        <v>31.445433511304202</v>
      </c>
      <c r="O90" s="483">
        <f t="shared" ca="1" si="102"/>
        <v>32.156397224278862</v>
      </c>
      <c r="P90" s="483">
        <f t="shared" ca="1" si="102"/>
        <v>31.5605400103947</v>
      </c>
      <c r="Q90" s="483">
        <f t="shared" ca="1" si="102"/>
        <v>29.88922396798289</v>
      </c>
      <c r="R90" s="483">
        <f t="shared" ca="1" si="102"/>
        <v>30.593216036265087</v>
      </c>
      <c r="S90" s="349"/>
      <c r="T90" s="349"/>
      <c r="U90" s="349"/>
      <c r="V90" s="349"/>
      <c r="W90" s="349"/>
      <c r="X90" s="349"/>
      <c r="Y90" s="349"/>
      <c r="Z90" s="41"/>
      <c r="AA90" s="41"/>
      <c r="AL90" s="27">
        <f t="shared" si="84"/>
        <v>43983</v>
      </c>
      <c r="AM90" s="41" t="str">
        <f t="shared" si="79"/>
        <v>cp</v>
      </c>
      <c r="AN90" s="41">
        <f t="shared" si="85"/>
        <v>94</v>
      </c>
      <c r="AO90" s="41">
        <f t="shared" si="80"/>
        <v>115</v>
      </c>
      <c r="AP90" s="41">
        <f t="shared" si="86"/>
        <v>90</v>
      </c>
      <c r="AQ90" s="41" t="str">
        <f t="shared" si="92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f t="shared" si="88"/>
        <v>744</v>
      </c>
    </row>
    <row r="91" spans="1:52">
      <c r="A91" s="277">
        <f>+ROW('ISO Style Costs'!A85)</f>
        <v>85</v>
      </c>
      <c r="B91" s="201" t="s">
        <v>6</v>
      </c>
      <c r="C91" s="202" t="s">
        <v>177</v>
      </c>
      <c r="D91" s="250">
        <f t="shared" ca="1" si="97"/>
        <v>4.2434025175668664</v>
      </c>
      <c r="E91" s="250">
        <f t="shared" ca="1" si="97"/>
        <v>4.9609580485967069</v>
      </c>
      <c r="F91" s="250">
        <f t="shared" ca="1" si="97"/>
        <v>4.1952510516732531</v>
      </c>
      <c r="G91" s="250">
        <f t="shared" ca="1" si="97"/>
        <v>4.1890623176906114</v>
      </c>
      <c r="H91" s="483">
        <f t="shared" ref="H91:R91" ca="1" si="103">+IF(ISERROR(H60/H75),0,H60/H75)</f>
        <v>4.7522101858309806</v>
      </c>
      <c r="I91" s="483">
        <f t="shared" ca="1" si="103"/>
        <v>6.4962801616356716</v>
      </c>
      <c r="J91" s="483">
        <f t="shared" ca="1" si="103"/>
        <v>14.165211083751595</v>
      </c>
      <c r="K91" s="483">
        <f t="shared" ca="1" si="103"/>
        <v>25.269397307053687</v>
      </c>
      <c r="L91" s="483">
        <f t="shared" ca="1" si="103"/>
        <v>31.858559970316193</v>
      </c>
      <c r="M91" s="483">
        <f t="shared" ca="1" si="103"/>
        <v>32.204525585396809</v>
      </c>
      <c r="N91" s="483">
        <f t="shared" ca="1" si="103"/>
        <v>31.664459009589446</v>
      </c>
      <c r="O91" s="483">
        <f t="shared" ca="1" si="103"/>
        <v>31.898906986559172</v>
      </c>
      <c r="P91" s="483">
        <f t="shared" ca="1" si="103"/>
        <v>30.759863819759026</v>
      </c>
      <c r="Q91" s="483">
        <f t="shared" ca="1" si="103"/>
        <v>29.790366054099273</v>
      </c>
      <c r="R91" s="483">
        <f t="shared" ca="1" si="103"/>
        <v>30.150735011846013</v>
      </c>
      <c r="S91" s="349"/>
      <c r="T91" s="349"/>
      <c r="U91" s="349"/>
      <c r="V91" s="349"/>
      <c r="W91" s="349"/>
      <c r="X91" s="349"/>
      <c r="Y91" s="349"/>
      <c r="Z91" s="41"/>
      <c r="AA91" s="41"/>
      <c r="AL91" s="27">
        <f t="shared" si="84"/>
        <v>44013</v>
      </c>
      <c r="AM91" s="41" t="str">
        <f t="shared" si="79"/>
        <v>cq</v>
      </c>
      <c r="AN91" s="41">
        <f t="shared" si="85"/>
        <v>95</v>
      </c>
      <c r="AO91" s="41">
        <f t="shared" si="80"/>
        <v>116</v>
      </c>
      <c r="AP91" s="41">
        <f t="shared" si="86"/>
        <v>91</v>
      </c>
      <c r="AQ91" s="41" t="str">
        <f t="shared" si="92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f t="shared" si="88"/>
        <v>720</v>
      </c>
    </row>
    <row r="92" spans="1:52">
      <c r="A92" s="277">
        <f>+ROW('ISO Style Costs'!A86)</f>
        <v>86</v>
      </c>
      <c r="B92" s="201" t="s">
        <v>7</v>
      </c>
      <c r="C92" s="202" t="s">
        <v>177</v>
      </c>
      <c r="D92" s="250">
        <f t="shared" ca="1" si="97"/>
        <v>2.9490743987613919</v>
      </c>
      <c r="E92" s="250">
        <f t="shared" ca="1" si="97"/>
        <v>3.4222420084638685</v>
      </c>
      <c r="F92" s="250">
        <f t="shared" ca="1" si="97"/>
        <v>2.2541905105412896</v>
      </c>
      <c r="G92" s="250">
        <f t="shared" ca="1" si="97"/>
        <v>1.9034497491267954</v>
      </c>
      <c r="H92" s="483">
        <f t="shared" ref="H92:R92" ca="1" si="104">+IF(ISERROR(H61/H76),0,H61/H76)</f>
        <v>1.7959679761334688</v>
      </c>
      <c r="I92" s="483">
        <f t="shared" ca="1" si="104"/>
        <v>3.714322851781366</v>
      </c>
      <c r="J92" s="483">
        <f t="shared" ca="1" si="104"/>
        <v>11.084568765848729</v>
      </c>
      <c r="K92" s="483">
        <f t="shared" ca="1" si="104"/>
        <v>21.622878813926839</v>
      </c>
      <c r="L92" s="483">
        <f t="shared" ca="1" si="104"/>
        <v>28.200406744965928</v>
      </c>
      <c r="M92" s="483">
        <f t="shared" ca="1" si="104"/>
        <v>28.525656765487554</v>
      </c>
      <c r="N92" s="483">
        <f t="shared" ca="1" si="104"/>
        <v>27.351727503322174</v>
      </c>
      <c r="O92" s="483">
        <f t="shared" ca="1" si="104"/>
        <v>28.249526211052846</v>
      </c>
      <c r="P92" s="483">
        <f t="shared" ca="1" si="104"/>
        <v>27.068953473913098</v>
      </c>
      <c r="Q92" s="483">
        <f t="shared" ca="1" si="104"/>
        <v>25.419621729057617</v>
      </c>
      <c r="R92" s="483">
        <f t="shared" ca="1" si="104"/>
        <v>24.818212768386989</v>
      </c>
      <c r="S92" s="349"/>
      <c r="T92" s="349"/>
      <c r="U92" s="349"/>
      <c r="V92" s="349"/>
      <c r="W92" s="349"/>
      <c r="X92" s="349"/>
      <c r="Y92" s="349"/>
      <c r="Z92" s="41"/>
      <c r="AA92" s="41"/>
      <c r="AL92" s="27">
        <f t="shared" si="84"/>
        <v>44044</v>
      </c>
      <c r="AM92" s="41" t="str">
        <f t="shared" si="79"/>
        <v>cr</v>
      </c>
      <c r="AN92" s="41">
        <f t="shared" si="85"/>
        <v>96</v>
      </c>
      <c r="AO92" s="41">
        <f t="shared" si="80"/>
        <v>117</v>
      </c>
      <c r="AP92" s="41">
        <f t="shared" si="86"/>
        <v>92</v>
      </c>
      <c r="AQ92" s="41" t="str">
        <f t="shared" si="92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f t="shared" si="88"/>
        <v>744</v>
      </c>
    </row>
    <row r="93" spans="1:52">
      <c r="A93" s="277">
        <f>+ROW('ISO Style Costs'!A87)</f>
        <v>87</v>
      </c>
      <c r="B93" s="201" t="s">
        <v>8</v>
      </c>
      <c r="C93" s="202" t="s">
        <v>177</v>
      </c>
      <c r="D93" s="250">
        <f t="shared" ca="1" si="97"/>
        <v>2.6798103173240655</v>
      </c>
      <c r="E93" s="250">
        <f t="shared" ca="1" si="97"/>
        <v>3.1698456850651717</v>
      </c>
      <c r="F93" s="250">
        <f t="shared" ca="1" si="97"/>
        <v>2.0004406895608016</v>
      </c>
      <c r="G93" s="250">
        <f t="shared" ca="1" si="97"/>
        <v>1.4253898948262584</v>
      </c>
      <c r="H93" s="483">
        <f t="shared" ref="H93:R93" ca="1" si="105">+IF(ISERROR(H62/H77),0,H62/H77)</f>
        <v>1.1525553408366389</v>
      </c>
      <c r="I93" s="483">
        <f t="shared" ca="1" si="105"/>
        <v>3.2009740720542297</v>
      </c>
      <c r="J93" s="483">
        <f t="shared" ca="1" si="105"/>
        <v>11.587030219099267</v>
      </c>
      <c r="K93" s="483">
        <f t="shared" ca="1" si="105"/>
        <v>21.270096471968248</v>
      </c>
      <c r="L93" s="483">
        <f t="shared" ca="1" si="105"/>
        <v>28.154899466909932</v>
      </c>
      <c r="M93" s="483">
        <f t="shared" ca="1" si="105"/>
        <v>27.764421390750027</v>
      </c>
      <c r="N93" s="483">
        <f t="shared" ca="1" si="105"/>
        <v>27.067941036128754</v>
      </c>
      <c r="O93" s="483">
        <f t="shared" ca="1" si="105"/>
        <v>27.032117534214819</v>
      </c>
      <c r="P93" s="483">
        <f t="shared" ca="1" si="105"/>
        <v>26.544796703494001</v>
      </c>
      <c r="Q93" s="483">
        <f t="shared" ca="1" si="105"/>
        <v>24.417799706772534</v>
      </c>
      <c r="R93" s="483">
        <f t="shared" ca="1" si="105"/>
        <v>24.862761186960565</v>
      </c>
      <c r="S93" s="349"/>
      <c r="T93" s="349"/>
      <c r="U93" s="349"/>
      <c r="V93" s="349"/>
      <c r="W93" s="349"/>
      <c r="X93" s="349"/>
      <c r="Y93" s="349"/>
      <c r="Z93" s="41"/>
      <c r="AA93" s="41"/>
      <c r="AL93" s="27">
        <f t="shared" si="84"/>
        <v>44075</v>
      </c>
      <c r="AM93" s="41" t="str">
        <f t="shared" si="79"/>
        <v>cs</v>
      </c>
      <c r="AN93" s="41">
        <f t="shared" si="85"/>
        <v>97</v>
      </c>
      <c r="AO93" s="41">
        <f t="shared" si="80"/>
        <v>118</v>
      </c>
      <c r="AP93" s="41">
        <f t="shared" si="86"/>
        <v>93</v>
      </c>
      <c r="AQ93" s="41" t="str">
        <f t="shared" ref="AQ93:AQ104" si="106">+"c"&amp;AQ15</f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f t="shared" si="88"/>
        <v>744</v>
      </c>
    </row>
    <row r="94" spans="1:52">
      <c r="A94" s="277">
        <f>+ROW('ISO Style Costs'!A88)</f>
        <v>88</v>
      </c>
      <c r="B94" s="201" t="s">
        <v>9</v>
      </c>
      <c r="C94" s="202" t="s">
        <v>177</v>
      </c>
      <c r="D94" s="250">
        <f t="shared" ca="1" si="97"/>
        <v>5.0536038371791552</v>
      </c>
      <c r="E94" s="250">
        <f t="shared" ca="1" si="97"/>
        <v>0</v>
      </c>
      <c r="F94" s="250">
        <f t="shared" ca="1" si="97"/>
        <v>0</v>
      </c>
      <c r="G94" s="250">
        <f t="shared" ca="1" si="97"/>
        <v>0</v>
      </c>
      <c r="H94" s="483">
        <f t="shared" ref="H94:R94" ca="1" si="107">+IF(ISERROR(H63/H78),0,H63/H78)</f>
        <v>0</v>
      </c>
      <c r="I94" s="483">
        <f t="shared" ca="1" si="107"/>
        <v>0</v>
      </c>
      <c r="J94" s="483">
        <f t="shared" ca="1" si="107"/>
        <v>8.7757013113161708</v>
      </c>
      <c r="K94" s="483">
        <f t="shared" ca="1" si="107"/>
        <v>15.792176523405566</v>
      </c>
      <c r="L94" s="483">
        <f t="shared" ca="1" si="107"/>
        <v>23.308682100835213</v>
      </c>
      <c r="M94" s="483">
        <f t="shared" ca="1" si="107"/>
        <v>22.551328324378783</v>
      </c>
      <c r="N94" s="483">
        <f t="shared" ca="1" si="107"/>
        <v>21.691321872277978</v>
      </c>
      <c r="O94" s="483">
        <f t="shared" ca="1" si="107"/>
        <v>21.919862020453433</v>
      </c>
      <c r="P94" s="483">
        <f t="shared" ca="1" si="107"/>
        <v>22.026069539955959</v>
      </c>
      <c r="Q94" s="483">
        <f t="shared" ca="1" si="107"/>
        <v>23.235963503732066</v>
      </c>
      <c r="R94" s="483">
        <f t="shared" ca="1" si="107"/>
        <v>23.696584373838295</v>
      </c>
      <c r="S94" s="349"/>
      <c r="T94" s="349"/>
      <c r="U94" s="349"/>
      <c r="V94" s="349"/>
      <c r="W94" s="349"/>
      <c r="X94" s="349"/>
      <c r="Y94" s="349"/>
      <c r="Z94" s="41"/>
      <c r="AA94" s="41"/>
      <c r="AL94" s="27">
        <f t="shared" si="84"/>
        <v>44105</v>
      </c>
      <c r="AM94" s="41" t="str">
        <f t="shared" si="79"/>
        <v>ct</v>
      </c>
      <c r="AN94" s="41">
        <f t="shared" si="85"/>
        <v>98</v>
      </c>
      <c r="AO94" s="41">
        <f t="shared" si="80"/>
        <v>119</v>
      </c>
      <c r="AP94" s="41">
        <f t="shared" si="86"/>
        <v>94</v>
      </c>
      <c r="AQ94" s="41" t="str">
        <f t="shared" si="106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f t="shared" si="88"/>
        <v>720</v>
      </c>
    </row>
    <row r="95" spans="1:52">
      <c r="A95" s="277">
        <f>+ROW('ISO Style Costs'!A89)</f>
        <v>89</v>
      </c>
      <c r="B95" s="201" t="s">
        <v>10</v>
      </c>
      <c r="C95" s="202" t="s">
        <v>177</v>
      </c>
      <c r="D95" s="250">
        <f t="shared" ca="1" si="97"/>
        <v>-6.3834474344201184E-2</v>
      </c>
      <c r="E95" s="250">
        <f t="shared" ca="1" si="97"/>
        <v>0</v>
      </c>
      <c r="F95" s="250">
        <f t="shared" ca="1" si="97"/>
        <v>0</v>
      </c>
      <c r="G95" s="250">
        <f t="shared" ca="1" si="97"/>
        <v>0</v>
      </c>
      <c r="H95" s="483">
        <f t="shared" ref="H95:R95" ca="1" si="108">+IF(ISERROR(H64/H79),0,H64/H79)</f>
        <v>0</v>
      </c>
      <c r="I95" s="483">
        <f t="shared" ca="1" si="108"/>
        <v>0</v>
      </c>
      <c r="J95" s="483">
        <f t="shared" ca="1" si="108"/>
        <v>0</v>
      </c>
      <c r="K95" s="483">
        <f t="shared" ca="1" si="108"/>
        <v>4.7506953476738438</v>
      </c>
      <c r="L95" s="483">
        <f t="shared" ca="1" si="108"/>
        <v>7.3512235862346511</v>
      </c>
      <c r="M95" s="483">
        <f t="shared" ca="1" si="108"/>
        <v>3.63154641500922</v>
      </c>
      <c r="N95" s="483">
        <f t="shared" ca="1" si="108"/>
        <v>8.1364900586139495</v>
      </c>
      <c r="O95" s="483">
        <f t="shared" ca="1" si="108"/>
        <v>4.1363289280469848</v>
      </c>
      <c r="P95" s="483">
        <f t="shared" ca="1" si="108"/>
        <v>29.724864197530863</v>
      </c>
      <c r="Q95" s="483">
        <f t="shared" ca="1" si="108"/>
        <v>18.499061488673135</v>
      </c>
      <c r="R95" s="483">
        <f t="shared" ca="1" si="108"/>
        <v>17.3912362030905</v>
      </c>
      <c r="S95" s="349"/>
      <c r="T95" s="349"/>
      <c r="U95" s="349"/>
      <c r="V95" s="349"/>
      <c r="W95" s="349"/>
      <c r="X95" s="349"/>
      <c r="Y95" s="349"/>
      <c r="Z95" s="41"/>
      <c r="AA95" s="41"/>
      <c r="AL95" s="27">
        <f t="shared" si="84"/>
        <v>44136</v>
      </c>
      <c r="AM95" s="41" t="str">
        <f t="shared" si="79"/>
        <v>cu</v>
      </c>
      <c r="AN95" s="41">
        <f t="shared" si="85"/>
        <v>99</v>
      </c>
      <c r="AO95" s="41">
        <f t="shared" si="80"/>
        <v>120</v>
      </c>
      <c r="AP95" s="41">
        <f t="shared" si="86"/>
        <v>95</v>
      </c>
      <c r="AQ95" s="41" t="str">
        <f t="shared" si="106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f t="shared" si="88"/>
        <v>744</v>
      </c>
    </row>
    <row r="96" spans="1:52">
      <c r="A96" s="277">
        <f>+ROW('ISO Style Costs'!A90)</f>
        <v>90</v>
      </c>
      <c r="B96" s="475" t="s">
        <v>97</v>
      </c>
      <c r="C96" s="478" t="s">
        <v>177</v>
      </c>
      <c r="D96" s="483">
        <f t="shared" ca="1" si="97"/>
        <v>12.842140904198276</v>
      </c>
      <c r="E96" s="483">
        <f t="shared" ca="1" si="97"/>
        <v>8.5433791999031268</v>
      </c>
      <c r="F96" s="483">
        <f t="shared" ca="1" si="97"/>
        <v>-3.1858367223823123</v>
      </c>
      <c r="G96" s="483">
        <f t="shared" ca="1" si="97"/>
        <v>-1.7717564408003279</v>
      </c>
      <c r="H96" s="483">
        <f t="shared" ref="H96:R96" ca="1" si="109">+IF(ISERROR(H65/H80),0,H65/H80)</f>
        <v>-1.0820085430372477</v>
      </c>
      <c r="I96" s="483">
        <f t="shared" ca="1" si="109"/>
        <v>1.0061311708742242</v>
      </c>
      <c r="J96" s="483">
        <f t="shared" ca="1" si="109"/>
        <v>12.234189481077632</v>
      </c>
      <c r="K96" s="483">
        <f t="shared" ca="1" si="109"/>
        <v>30.523995054011912</v>
      </c>
      <c r="L96" s="483">
        <f t="shared" ca="1" si="109"/>
        <v>43.20003463929752</v>
      </c>
      <c r="M96" s="483">
        <f t="shared" ca="1" si="109"/>
        <v>43.614950123044792</v>
      </c>
      <c r="N96" s="483">
        <f t="shared" ca="1" si="109"/>
        <v>43.042466626713619</v>
      </c>
      <c r="O96" s="483">
        <f t="shared" ca="1" si="109"/>
        <v>43.767183168507636</v>
      </c>
      <c r="P96" s="483">
        <f t="shared" ca="1" si="109"/>
        <v>45.245585100007489</v>
      </c>
      <c r="Q96" s="483">
        <f t="shared" ca="1" si="109"/>
        <v>48.695033422165181</v>
      </c>
      <c r="R96" s="483">
        <f t="shared" ca="1" si="109"/>
        <v>51.105793501168861</v>
      </c>
      <c r="S96" s="349"/>
      <c r="T96" s="349"/>
      <c r="U96" s="349"/>
      <c r="V96" s="349"/>
      <c r="W96" s="349"/>
      <c r="X96" s="349"/>
      <c r="Y96" s="349"/>
      <c r="Z96" s="41"/>
      <c r="AA96" s="41"/>
      <c r="AL96" s="27">
        <f t="shared" si="84"/>
        <v>44166</v>
      </c>
      <c r="AM96" s="41" t="str">
        <f t="shared" si="79"/>
        <v>cv</v>
      </c>
      <c r="AN96" s="41">
        <f t="shared" si="85"/>
        <v>100</v>
      </c>
      <c r="AO96" s="41">
        <f t="shared" si="80"/>
        <v>121</v>
      </c>
      <c r="AP96" s="41">
        <f t="shared" si="86"/>
        <v>96</v>
      </c>
      <c r="AQ96" s="41" t="str">
        <f t="shared" si="106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f t="shared" si="88"/>
        <v>720</v>
      </c>
    </row>
    <row r="97" spans="1:52">
      <c r="A97" s="277">
        <f>+ROW('ISO Style Costs'!A91)</f>
        <v>91</v>
      </c>
      <c r="B97" s="476" t="s">
        <v>289</v>
      </c>
      <c r="C97" s="479" t="s">
        <v>177</v>
      </c>
      <c r="D97" s="484">
        <f t="shared" ca="1" si="97"/>
        <v>12.842408128233592</v>
      </c>
      <c r="E97" s="484">
        <f t="shared" ca="1" si="97"/>
        <v>8.5423668110557021</v>
      </c>
      <c r="F97" s="484">
        <f t="shared" ca="1" si="97"/>
        <v>-3.2426073868627254</v>
      </c>
      <c r="G97" s="484">
        <f t="shared" ca="1" si="97"/>
        <v>-1.8295526899164849</v>
      </c>
      <c r="H97" s="484">
        <f t="shared" ref="H97:R97" ca="1" si="110">+IF(ISERROR(H66/H81),0,H66/H81)</f>
        <v>-1.0729724924577815</v>
      </c>
      <c r="I97" s="484">
        <f t="shared" ca="1" si="110"/>
        <v>1.0587964686338436</v>
      </c>
      <c r="J97" s="484">
        <f t="shared" ca="1" si="110"/>
        <v>12.19846988949201</v>
      </c>
      <c r="K97" s="484">
        <f t="shared" ca="1" si="110"/>
        <v>30.139665642518629</v>
      </c>
      <c r="L97" s="484">
        <f t="shared" ca="1" si="110"/>
        <v>42.879886880719162</v>
      </c>
      <c r="M97" s="484">
        <f t="shared" ca="1" si="110"/>
        <v>43.266627441633318</v>
      </c>
      <c r="N97" s="484">
        <f t="shared" ca="1" si="110"/>
        <v>43.121430992238324</v>
      </c>
      <c r="O97" s="484">
        <f t="shared" ca="1" si="110"/>
        <v>43.288462895396393</v>
      </c>
      <c r="P97" s="484">
        <f t="shared" ca="1" si="110"/>
        <v>44.582454056378545</v>
      </c>
      <c r="Q97" s="484">
        <f t="shared" ca="1" si="110"/>
        <v>48.299252557544392</v>
      </c>
      <c r="R97" s="484">
        <f t="shared" ca="1" si="110"/>
        <v>50.624873463083453</v>
      </c>
      <c r="S97" s="349"/>
      <c r="T97" s="349"/>
      <c r="U97" s="349"/>
      <c r="V97" s="349"/>
      <c r="W97" s="349"/>
      <c r="X97" s="349"/>
      <c r="Y97" s="349"/>
      <c r="Z97" s="41"/>
      <c r="AA97" s="41"/>
      <c r="AL97" s="27">
        <f t="shared" si="84"/>
        <v>44197</v>
      </c>
      <c r="AM97" s="41" t="str">
        <f t="shared" ref="AM97:AM128" si="111">+VLOOKUP(AN97,$AP$1:$AQ$197,2,FALSE)</f>
        <v>cw</v>
      </c>
      <c r="AN97" s="41">
        <f t="shared" si="85"/>
        <v>101</v>
      </c>
      <c r="AO97" s="41">
        <f t="shared" ref="AO97:AO128" si="112">+MATCH(AL97,$AS$1:$AS$121)</f>
        <v>121</v>
      </c>
      <c r="AP97" s="41">
        <f t="shared" si="86"/>
        <v>97</v>
      </c>
      <c r="AQ97" s="41" t="str">
        <f t="shared" si="106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f t="shared" si="88"/>
        <v>744</v>
      </c>
    </row>
    <row r="98" spans="1:52">
      <c r="A98" s="277">
        <f t="shared" ref="A98:A117" si="113">+ROW()</f>
        <v>98</v>
      </c>
      <c r="B98" s="206"/>
      <c r="C98" s="197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349"/>
      <c r="T98" s="349"/>
      <c r="U98" s="349"/>
      <c r="V98" s="349"/>
      <c r="W98" s="349"/>
      <c r="X98" s="349"/>
      <c r="Y98" s="349"/>
      <c r="Z98" s="41"/>
      <c r="AA98" s="41"/>
      <c r="AL98" s="27">
        <f t="shared" si="84"/>
        <v>44228</v>
      </c>
      <c r="AM98" s="41" t="str">
        <f t="shared" si="111"/>
        <v>cx</v>
      </c>
      <c r="AN98" s="41">
        <f t="shared" si="85"/>
        <v>102</v>
      </c>
      <c r="AO98" s="41">
        <f t="shared" si="112"/>
        <v>121</v>
      </c>
      <c r="AP98" s="41">
        <f t="shared" si="86"/>
        <v>98</v>
      </c>
      <c r="AQ98" s="41" t="str">
        <f t="shared" si="106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f t="shared" si="88"/>
        <v>744</v>
      </c>
    </row>
    <row r="99" spans="1:52">
      <c r="A99" s="277">
        <f t="shared" si="113"/>
        <v>99</v>
      </c>
      <c r="B99" s="45"/>
      <c r="C99" s="45"/>
      <c r="D99" s="41"/>
      <c r="E99" s="41"/>
      <c r="F99" s="41"/>
      <c r="G99" s="41"/>
      <c r="Z99" s="41"/>
      <c r="AA99" s="41"/>
      <c r="AL99" s="27">
        <f t="shared" si="84"/>
        <v>44256</v>
      </c>
      <c r="AM99" s="41" t="str">
        <f t="shared" si="111"/>
        <v>cy</v>
      </c>
      <c r="AN99" s="41">
        <f t="shared" si="85"/>
        <v>103</v>
      </c>
      <c r="AO99" s="41">
        <f t="shared" si="112"/>
        <v>121</v>
      </c>
      <c r="AP99" s="41">
        <f t="shared" si="86"/>
        <v>99</v>
      </c>
      <c r="AQ99" s="41" t="str">
        <f t="shared" si="106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f t="shared" si="88"/>
        <v>672</v>
      </c>
    </row>
    <row r="100" spans="1:52">
      <c r="A100" s="277">
        <f t="shared" si="113"/>
        <v>100</v>
      </c>
      <c r="B100" s="45"/>
      <c r="C100" s="45"/>
      <c r="D100" s="41"/>
      <c r="E100" s="41"/>
      <c r="F100" s="41"/>
      <c r="G100" s="41"/>
      <c r="Z100" s="41"/>
      <c r="AA100" s="41"/>
      <c r="AL100" s="27">
        <f t="shared" si="84"/>
        <v>44287</v>
      </c>
      <c r="AM100" s="41" t="str">
        <f t="shared" si="111"/>
        <v>cz</v>
      </c>
      <c r="AN100" s="41">
        <f t="shared" si="85"/>
        <v>104</v>
      </c>
      <c r="AO100" s="41">
        <f t="shared" si="112"/>
        <v>121</v>
      </c>
      <c r="AP100" s="41">
        <f t="shared" si="86"/>
        <v>100</v>
      </c>
      <c r="AQ100" s="41" t="str">
        <f t="shared" si="106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f t="shared" si="88"/>
        <v>744</v>
      </c>
    </row>
    <row r="101" spans="1:52">
      <c r="A101" s="277">
        <f t="shared" si="113"/>
        <v>101</v>
      </c>
      <c r="B101" s="253" t="s">
        <v>178</v>
      </c>
      <c r="C101" s="253" t="s">
        <v>179</v>
      </c>
      <c r="D101" s="253">
        <f>+D85</f>
        <v>2013</v>
      </c>
      <c r="E101" s="253">
        <f t="shared" ref="E101:G101" si="114">+E85</f>
        <v>2014</v>
      </c>
      <c r="F101" s="253">
        <f t="shared" si="114"/>
        <v>2015</v>
      </c>
      <c r="G101" s="253">
        <f t="shared" si="114"/>
        <v>2016</v>
      </c>
      <c r="H101" s="253">
        <f t="shared" ref="H101:R101" si="115">+H85</f>
        <v>2017</v>
      </c>
      <c r="I101" s="253">
        <f t="shared" si="115"/>
        <v>2018</v>
      </c>
      <c r="J101" s="253">
        <f t="shared" si="115"/>
        <v>2019</v>
      </c>
      <c r="K101" s="253">
        <f t="shared" si="115"/>
        <v>2020</v>
      </c>
      <c r="L101" s="253">
        <f t="shared" si="115"/>
        <v>2021</v>
      </c>
      <c r="M101" s="253">
        <f t="shared" si="115"/>
        <v>2022</v>
      </c>
      <c r="N101" s="253">
        <f t="shared" si="115"/>
        <v>2023</v>
      </c>
      <c r="O101" s="253">
        <f t="shared" si="115"/>
        <v>2024</v>
      </c>
      <c r="P101" s="253">
        <f t="shared" si="115"/>
        <v>2025</v>
      </c>
      <c r="Q101" s="253">
        <f t="shared" si="115"/>
        <v>2026</v>
      </c>
      <c r="R101" s="253">
        <f t="shared" si="115"/>
        <v>2027</v>
      </c>
      <c r="S101" s="261"/>
      <c r="T101" s="261"/>
      <c r="U101" s="261"/>
      <c r="V101" s="261"/>
      <c r="W101" s="261"/>
      <c r="X101" s="261"/>
      <c r="Y101" s="261"/>
      <c r="Z101" s="41"/>
      <c r="AA101" s="41"/>
      <c r="AL101" s="27">
        <f t="shared" si="84"/>
        <v>44317</v>
      </c>
      <c r="AM101" s="41" t="str">
        <f t="shared" si="111"/>
        <v>da</v>
      </c>
      <c r="AN101" s="41">
        <f t="shared" si="85"/>
        <v>105</v>
      </c>
      <c r="AO101" s="41">
        <f t="shared" si="112"/>
        <v>121</v>
      </c>
      <c r="AP101" s="41">
        <f t="shared" si="86"/>
        <v>101</v>
      </c>
      <c r="AQ101" s="41" t="str">
        <f t="shared" si="106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f t="shared" si="88"/>
        <v>720</v>
      </c>
    </row>
    <row r="102" spans="1:52">
      <c r="A102" s="277">
        <f t="shared" si="113"/>
        <v>102</v>
      </c>
      <c r="B102" s="255" t="s">
        <v>154</v>
      </c>
      <c r="C102" s="256" t="s">
        <v>180</v>
      </c>
      <c r="D102" s="257">
        <f ca="1">+SUM(SUMIF($D$69:$R$69,"="&amp;D$101,$D$3:$Q$3)/SUMIF($D$69:$R$69,"="&amp;D$101,$D$70:$Q$70))</f>
        <v>25.206316425242971</v>
      </c>
      <c r="E102" s="257">
        <f t="shared" ref="E102:R102" ca="1" si="116">+SUM(SUMIF($D$69:$R$69,"="&amp;E$101,$D$3:$Q$3)/SUMIF($D$69:$R$69,"="&amp;E$101,$D$70:$Q$70))</f>
        <v>26.784071995740806</v>
      </c>
      <c r="F102" s="257">
        <f t="shared" ca="1" si="116"/>
        <v>28.571844651689339</v>
      </c>
      <c r="G102" s="257">
        <f t="shared" ca="1" si="116"/>
        <v>29.580330649187943</v>
      </c>
      <c r="H102" s="257">
        <f t="shared" ca="1" si="116"/>
        <v>30.9891371500335</v>
      </c>
      <c r="I102" s="257">
        <f t="shared" ca="1" si="116"/>
        <v>31.528032266371191</v>
      </c>
      <c r="J102" s="257">
        <f t="shared" ca="1" si="116"/>
        <v>32.493093434107507</v>
      </c>
      <c r="K102" s="257">
        <f t="shared" ca="1" si="116"/>
        <v>34.135227497226182</v>
      </c>
      <c r="L102" s="257">
        <f t="shared" ca="1" si="116"/>
        <v>35.163420750357957</v>
      </c>
      <c r="M102" s="257">
        <f t="shared" ca="1" si="116"/>
        <v>36.495587164274589</v>
      </c>
      <c r="N102" s="257">
        <f t="shared" ca="1" si="116"/>
        <v>38.25865757056534</v>
      </c>
      <c r="O102" s="257">
        <f t="shared" ca="1" si="116"/>
        <v>39.084374559693913</v>
      </c>
      <c r="P102" s="257">
        <f t="shared" ca="1" si="116"/>
        <v>42.328794215125662</v>
      </c>
      <c r="Q102" s="257">
        <f t="shared" ca="1" si="116"/>
        <v>47.698428175154525</v>
      </c>
      <c r="R102" s="257">
        <f t="shared" ca="1" si="116"/>
        <v>51.567270512107541</v>
      </c>
      <c r="S102" s="380"/>
      <c r="T102" s="380"/>
      <c r="U102" s="380"/>
      <c r="V102" s="380"/>
      <c r="W102" s="380"/>
      <c r="X102" s="380"/>
      <c r="Y102" s="380"/>
      <c r="Z102" s="41"/>
      <c r="AA102" s="41"/>
      <c r="AL102" s="27">
        <f t="shared" si="84"/>
        <v>44348</v>
      </c>
      <c r="AM102" s="41" t="str">
        <f t="shared" si="111"/>
        <v>db</v>
      </c>
      <c r="AN102" s="41">
        <f t="shared" si="85"/>
        <v>106</v>
      </c>
      <c r="AO102" s="41">
        <f t="shared" si="112"/>
        <v>121</v>
      </c>
      <c r="AP102" s="41">
        <f t="shared" si="86"/>
        <v>102</v>
      </c>
      <c r="AQ102" s="41" t="str">
        <f t="shared" si="106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f t="shared" si="88"/>
        <v>744</v>
      </c>
    </row>
    <row r="103" spans="1:52">
      <c r="A103" s="277">
        <f t="shared" si="113"/>
        <v>103</v>
      </c>
      <c r="B103" s="255" t="s">
        <v>155</v>
      </c>
      <c r="C103" s="256" t="s">
        <v>180</v>
      </c>
      <c r="D103" s="257">
        <f ca="1">+SUM(SUMIF($D$69:$R$69,"="&amp;D$101,$D$4:$R$4),SUMIF($D$69:$R$69,"="&amp;D$101,$D$5:$R$5))/SUM(SUMIF($D$69:$R$69,"="&amp;D$101,$D$71:$R$71),SUMIF($D$69:$R$69,"="&amp;D$101,$D$72:$R$72))</f>
        <v>31.369690239453153</v>
      </c>
      <c r="E103" s="257">
        <f t="shared" ref="E103:R103" ca="1" si="117">+SUM(SUMIF($D$69:$R$69,"="&amp;E$101,$D$4:$R$4),SUMIF($D$69:$R$69,"="&amp;E$101,$D$5:$R$5))/SUM(SUMIF($D$69:$R$69,"="&amp;E$101,$D$71:$R$71),SUMIF($D$69:$R$69,"="&amp;E$101,$D$72:$R$72))</f>
        <v>31.336141860392239</v>
      </c>
      <c r="F103" s="257">
        <f t="shared" ca="1" si="117"/>
        <v>33.472706791689298</v>
      </c>
      <c r="G103" s="257">
        <f t="shared" ca="1" si="117"/>
        <v>34.009251169588055</v>
      </c>
      <c r="H103" s="257">
        <f t="shared" ca="1" si="117"/>
        <v>35.484229027408212</v>
      </c>
      <c r="I103" s="257">
        <f t="shared" ca="1" si="117"/>
        <v>36.660255925599735</v>
      </c>
      <c r="J103" s="257">
        <f t="shared" ca="1" si="117"/>
        <v>37.340442253025614</v>
      </c>
      <c r="K103" s="257">
        <f t="shared" ca="1" si="117"/>
        <v>39.177246719034521</v>
      </c>
      <c r="L103" s="257">
        <f t="shared" ca="1" si="117"/>
        <v>40.52126249916487</v>
      </c>
      <c r="M103" s="257">
        <f t="shared" ca="1" si="117"/>
        <v>41.844347869873928</v>
      </c>
      <c r="N103" s="257">
        <f t="shared" ca="1" si="117"/>
        <v>43.890402589663466</v>
      </c>
      <c r="O103" s="257">
        <f t="shared" ca="1" si="117"/>
        <v>44.963766026552818</v>
      </c>
      <c r="P103" s="257">
        <f t="shared" ca="1" si="117"/>
        <v>48.494442727153128</v>
      </c>
      <c r="Q103" s="257">
        <f t="shared" ca="1" si="117"/>
        <v>55.049786566095264</v>
      </c>
      <c r="R103" s="257">
        <f t="shared" ca="1" si="117"/>
        <v>58.650000560447012</v>
      </c>
      <c r="S103" s="380"/>
      <c r="T103" s="380"/>
      <c r="U103" s="380"/>
      <c r="V103" s="380"/>
      <c r="W103" s="380"/>
      <c r="X103" s="380"/>
      <c r="Y103" s="380"/>
      <c r="Z103" s="41"/>
      <c r="AA103" s="41"/>
      <c r="AL103" s="27">
        <f t="shared" si="84"/>
        <v>44378</v>
      </c>
      <c r="AM103" s="41" t="str">
        <f t="shared" si="111"/>
        <v>dc</v>
      </c>
      <c r="AN103" s="41">
        <f t="shared" si="85"/>
        <v>107</v>
      </c>
      <c r="AO103" s="41">
        <f t="shared" si="112"/>
        <v>121</v>
      </c>
      <c r="AP103" s="41">
        <f t="shared" si="86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f t="shared" si="88"/>
        <v>720</v>
      </c>
    </row>
    <row r="104" spans="1:52">
      <c r="A104" s="277">
        <f t="shared" si="113"/>
        <v>104</v>
      </c>
      <c r="B104" s="255" t="s">
        <v>156</v>
      </c>
      <c r="C104" s="256" t="s">
        <v>180</v>
      </c>
      <c r="D104" s="257">
        <f ca="1">+SUM(SUMIF($D$69:$R$69,"="&amp;D$101,$D$6:$R$6),SUMIF($D$69:$R$69,"="&amp;D$101,$D$7:$R$7),SUMIF($D$69:$R$69,"="&amp;D$101,$D$8:$R$8))/SUM(SUMIF($D$69:$R$69,"="&amp;D$101,$D$73:$R$73),SUMIF($D$69:$R$69,"="&amp;D$101,$D$74:$R$74),SUMIF($D$69:$R$69,"="&amp;D$101,$D$75:$R$75))</f>
        <v>27.34311644919638</v>
      </c>
      <c r="E104" s="257">
        <f t="shared" ref="E104:R104" ca="1" si="118">+SUM(SUMIF($D$69:$R$69,"="&amp;E$101,$D$6:$R$6),SUMIF($D$69:$R$69,"="&amp;E$101,$D$7:$R$7),SUMIF($D$69:$R$69,"="&amp;E$101,$D$8:$R$8))/SUM(SUMIF($D$69:$R$69,"="&amp;E$101,$D$73:$R$73),SUMIF($D$69:$R$69,"="&amp;E$101,$D$74:$R$74),SUMIF($D$69:$R$69,"="&amp;E$101,$D$75:$R$75))</f>
        <v>28.151217474870702</v>
      </c>
      <c r="F104" s="257">
        <f t="shared" ca="1" si="118"/>
        <v>29.91760310434961</v>
      </c>
      <c r="G104" s="257">
        <f t="shared" ca="1" si="118"/>
        <v>31.362202800010202</v>
      </c>
      <c r="H104" s="257">
        <f t="shared" ca="1" si="118"/>
        <v>33.160106560834187</v>
      </c>
      <c r="I104" s="257">
        <f t="shared" ca="1" si="118"/>
        <v>34.004000058552627</v>
      </c>
      <c r="J104" s="257">
        <f t="shared" ca="1" si="118"/>
        <v>34.693319485760867</v>
      </c>
      <c r="K104" s="257">
        <f t="shared" ca="1" si="118"/>
        <v>36.270647330708059</v>
      </c>
      <c r="L104" s="257">
        <f t="shared" ca="1" si="118"/>
        <v>37.47822714878</v>
      </c>
      <c r="M104" s="257">
        <f t="shared" ca="1" si="118"/>
        <v>39.015251640126536</v>
      </c>
      <c r="N104" s="257">
        <f t="shared" ca="1" si="118"/>
        <v>40.941844197673852</v>
      </c>
      <c r="O104" s="257">
        <f t="shared" ca="1" si="118"/>
        <v>41.644232836345353</v>
      </c>
      <c r="P104" s="257">
        <f t="shared" ca="1" si="118"/>
        <v>45.359638051170947</v>
      </c>
      <c r="Q104" s="257">
        <f t="shared" ca="1" si="118"/>
        <v>51.973240521488634</v>
      </c>
      <c r="R104" s="257">
        <f t="shared" ca="1" si="118"/>
        <v>56.031859262725305</v>
      </c>
      <c r="S104" s="380"/>
      <c r="T104" s="380"/>
      <c r="U104" s="380"/>
      <c r="V104" s="380"/>
      <c r="W104" s="380"/>
      <c r="X104" s="380"/>
      <c r="Y104" s="380"/>
      <c r="Z104" s="41"/>
      <c r="AA104" s="41"/>
      <c r="AL104" s="27">
        <f t="shared" si="84"/>
        <v>44409</v>
      </c>
      <c r="AM104" s="41" t="str">
        <f t="shared" si="111"/>
        <v>dd</v>
      </c>
      <c r="AN104" s="41">
        <f t="shared" si="85"/>
        <v>108</v>
      </c>
      <c r="AO104" s="41">
        <f t="shared" si="112"/>
        <v>121</v>
      </c>
      <c r="AP104" s="41">
        <f t="shared" si="86"/>
        <v>104</v>
      </c>
      <c r="AQ104" s="41" t="str">
        <f t="shared" si="106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f t="shared" si="88"/>
        <v>744</v>
      </c>
    </row>
    <row r="105" spans="1:52">
      <c r="A105" s="277">
        <f t="shared" si="113"/>
        <v>105</v>
      </c>
      <c r="B105" s="258" t="s">
        <v>157</v>
      </c>
      <c r="C105" s="259" t="s">
        <v>180</v>
      </c>
      <c r="D105" s="260">
        <f ca="1">+SUM(SUMIF($D$69:$R$69,"="&amp;D$101,$D$9:$R$9),SUMIF($D$69:$R$69,"="&amp;D$101,$D$10:$R$10))/SUM(SUMIF($D$69:$R$69,"="&amp;D$101,$D$76:$R$76),SUMIF($D$69:$R$69,"="&amp;D$101,$D$77:$R$77))</f>
        <v>27.957736319163271</v>
      </c>
      <c r="E105" s="260">
        <f t="shared" ref="E105:R105" ca="1" si="119">+SUM(SUMIF($D$69:$R$69,"="&amp;E$101,$D$9:$R$9),SUMIF($D$69:$R$69,"="&amp;E$101,$D$10:$R$10))/SUM(SUMIF($D$69:$R$69,"="&amp;E$101,$D$76:$R$76),SUMIF($D$69:$R$69,"="&amp;E$101,$D$77:$R$77))</f>
        <v>28.779309841289248</v>
      </c>
      <c r="F105" s="260">
        <f t="shared" ca="1" si="119"/>
        <v>31.230151634997512</v>
      </c>
      <c r="G105" s="260">
        <f t="shared" ca="1" si="119"/>
        <v>33.203467509710975</v>
      </c>
      <c r="H105" s="260">
        <f t="shared" ca="1" si="119"/>
        <v>34.585879645518119</v>
      </c>
      <c r="I105" s="260">
        <f t="shared" ca="1" si="119"/>
        <v>35.594622296682438</v>
      </c>
      <c r="J105" s="260">
        <f t="shared" ca="1" si="119"/>
        <v>36.531329531054944</v>
      </c>
      <c r="K105" s="260">
        <f t="shared" ca="1" si="119"/>
        <v>38.033773789870587</v>
      </c>
      <c r="L105" s="260">
        <f t="shared" ca="1" si="119"/>
        <v>39.193099790914751</v>
      </c>
      <c r="M105" s="260">
        <f t="shared" ca="1" si="119"/>
        <v>40.772519001267455</v>
      </c>
      <c r="N105" s="260">
        <f t="shared" ca="1" si="119"/>
        <v>42.67871341327718</v>
      </c>
      <c r="O105" s="260">
        <f t="shared" ca="1" si="119"/>
        <v>43.626652228262557</v>
      </c>
      <c r="P105" s="260">
        <f t="shared" ca="1" si="119"/>
        <v>46.916842553540668</v>
      </c>
      <c r="Q105" s="260">
        <f t="shared" ca="1" si="119"/>
        <v>53.255099030230269</v>
      </c>
      <c r="R105" s="260">
        <f t="shared" ca="1" si="119"/>
        <v>57.22170991722615</v>
      </c>
      <c r="S105" s="380"/>
      <c r="T105" s="380"/>
      <c r="U105" s="380"/>
      <c r="V105" s="380"/>
      <c r="W105" s="380"/>
      <c r="X105" s="380"/>
      <c r="Y105" s="380"/>
      <c r="AL105" s="27">
        <f t="shared" si="84"/>
        <v>44440</v>
      </c>
      <c r="AM105" s="41" t="str">
        <f t="shared" si="111"/>
        <v>de</v>
      </c>
      <c r="AN105" s="41">
        <f t="shared" si="85"/>
        <v>109</v>
      </c>
      <c r="AO105" s="41">
        <f t="shared" si="112"/>
        <v>121</v>
      </c>
      <c r="AP105" s="41">
        <f t="shared" si="86"/>
        <v>105</v>
      </c>
      <c r="AQ105" s="41" t="str">
        <f t="shared" ref="AQ105:AQ118" si="120"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f t="shared" si="88"/>
        <v>744</v>
      </c>
    </row>
    <row r="106" spans="1:52">
      <c r="A106" s="277">
        <f t="shared" si="113"/>
        <v>106</v>
      </c>
      <c r="B106" s="45"/>
      <c r="C106" s="45"/>
      <c r="D106" s="41"/>
      <c r="E106" s="41"/>
      <c r="F106" s="41"/>
      <c r="G106" s="41"/>
      <c r="AL106" s="27">
        <f t="shared" si="84"/>
        <v>44470</v>
      </c>
      <c r="AM106" s="41" t="str">
        <f t="shared" si="111"/>
        <v>df</v>
      </c>
      <c r="AN106" s="41">
        <f t="shared" si="85"/>
        <v>110</v>
      </c>
      <c r="AO106" s="41">
        <f t="shared" si="112"/>
        <v>121</v>
      </c>
      <c r="AP106" s="41">
        <f t="shared" si="86"/>
        <v>106</v>
      </c>
      <c r="AQ106" s="41" t="str">
        <f t="shared" si="120"/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f t="shared" si="88"/>
        <v>720</v>
      </c>
    </row>
    <row r="107" spans="1:52">
      <c r="A107" s="277">
        <f t="shared" si="113"/>
        <v>107</v>
      </c>
      <c r="B107" s="253" t="s">
        <v>178</v>
      </c>
      <c r="C107" s="253" t="s">
        <v>179</v>
      </c>
      <c r="D107" s="253">
        <f>+D101</f>
        <v>2013</v>
      </c>
      <c r="E107" s="253">
        <f t="shared" ref="E107:G107" si="121">+E101</f>
        <v>2014</v>
      </c>
      <c r="F107" s="253">
        <f t="shared" si="121"/>
        <v>2015</v>
      </c>
      <c r="G107" s="253">
        <f t="shared" si="121"/>
        <v>2016</v>
      </c>
      <c r="H107" s="253">
        <f t="shared" ref="H107:R107" si="122">+H101</f>
        <v>2017</v>
      </c>
      <c r="I107" s="253">
        <f t="shared" si="122"/>
        <v>2018</v>
      </c>
      <c r="J107" s="253">
        <f t="shared" si="122"/>
        <v>2019</v>
      </c>
      <c r="K107" s="253">
        <f t="shared" si="122"/>
        <v>2020</v>
      </c>
      <c r="L107" s="253">
        <f t="shared" si="122"/>
        <v>2021</v>
      </c>
      <c r="M107" s="253">
        <f t="shared" si="122"/>
        <v>2022</v>
      </c>
      <c r="N107" s="253">
        <f t="shared" si="122"/>
        <v>2023</v>
      </c>
      <c r="O107" s="253">
        <f t="shared" si="122"/>
        <v>2024</v>
      </c>
      <c r="P107" s="253">
        <f t="shared" si="122"/>
        <v>2025</v>
      </c>
      <c r="Q107" s="253">
        <f t="shared" si="122"/>
        <v>2026</v>
      </c>
      <c r="R107" s="253">
        <f t="shared" si="122"/>
        <v>2027</v>
      </c>
      <c r="S107" s="261"/>
      <c r="T107" s="261"/>
      <c r="U107" s="261"/>
      <c r="V107" s="261"/>
      <c r="W107" s="261"/>
      <c r="X107" s="261"/>
      <c r="Y107" s="261"/>
      <c r="AL107" s="27">
        <f t="shared" si="84"/>
        <v>44501</v>
      </c>
      <c r="AM107" s="41" t="str">
        <f t="shared" si="111"/>
        <v>dg</v>
      </c>
      <c r="AN107" s="41">
        <f t="shared" si="85"/>
        <v>111</v>
      </c>
      <c r="AO107" s="41">
        <f t="shared" si="112"/>
        <v>121</v>
      </c>
      <c r="AP107" s="41">
        <f t="shared" si="86"/>
        <v>107</v>
      </c>
      <c r="AQ107" s="41" t="str">
        <f t="shared" si="120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f t="shared" si="88"/>
        <v>744</v>
      </c>
    </row>
    <row r="108" spans="1:52">
      <c r="A108" s="277">
        <f t="shared" si="113"/>
        <v>108</v>
      </c>
      <c r="B108" s="255" t="s">
        <v>154</v>
      </c>
      <c r="C108" s="256" t="s">
        <v>181</v>
      </c>
      <c r="D108" s="257">
        <f ca="1">+SUM(SUMIF($D$69:$R$69,"="&amp;D$101,$D$19:$Q$19)/SUMIF($D$69:$R$69,"="&amp;D$101,$D$70:$Q$70))</f>
        <v>30.670051233102448</v>
      </c>
      <c r="E108" s="257">
        <f t="shared" ref="E108:R108" ca="1" si="123">+SUM(SUMIF($D$69:$R$69,"="&amp;E$101,$D$19:$Q$19)/SUMIF($D$69:$R$69,"="&amp;E$101,$D$70:$Q$70))</f>
        <v>31.885899880821064</v>
      </c>
      <c r="F108" s="257">
        <f t="shared" ca="1" si="123"/>
        <v>33.180442551901429</v>
      </c>
      <c r="G108" s="257">
        <f t="shared" ca="1" si="123"/>
        <v>34.460113892317906</v>
      </c>
      <c r="H108" s="257">
        <f t="shared" ca="1" si="123"/>
        <v>36.115865540212312</v>
      </c>
      <c r="I108" s="257">
        <f t="shared" ca="1" si="123"/>
        <v>38.588212682169257</v>
      </c>
      <c r="J108" s="257">
        <f t="shared" ca="1" si="123"/>
        <v>47.049022389238061</v>
      </c>
      <c r="K108" s="257">
        <f t="shared" ca="1" si="123"/>
        <v>58.810722864954101</v>
      </c>
      <c r="L108" s="257">
        <f t="shared" ca="1" si="123"/>
        <v>66.81032315427332</v>
      </c>
      <c r="M108" s="257">
        <f t="shared" ca="1" si="123"/>
        <v>68.11949687978283</v>
      </c>
      <c r="N108" s="257">
        <f t="shared" ca="1" si="123"/>
        <v>69.248508628472521</v>
      </c>
      <c r="O108" s="257">
        <f t="shared" ca="1" si="123"/>
        <v>70.168591803561455</v>
      </c>
      <c r="P108" s="257">
        <f t="shared" ca="1" si="123"/>
        <v>73.489825316167057</v>
      </c>
      <c r="Q108" s="257">
        <f t="shared" ca="1" si="123"/>
        <v>76.968993727477937</v>
      </c>
      <c r="R108" s="257">
        <f t="shared" ca="1" si="123"/>
        <v>81.154679660642771</v>
      </c>
      <c r="S108" s="380"/>
      <c r="T108" s="380"/>
      <c r="U108" s="380"/>
      <c r="V108" s="380"/>
      <c r="W108" s="380"/>
      <c r="X108" s="380"/>
      <c r="Y108" s="380"/>
      <c r="AL108" s="27">
        <f t="shared" si="84"/>
        <v>44531</v>
      </c>
      <c r="AM108" s="41" t="str">
        <f t="shared" si="111"/>
        <v>dh</v>
      </c>
      <c r="AN108" s="41">
        <f t="shared" si="85"/>
        <v>112</v>
      </c>
      <c r="AO108" s="41">
        <f t="shared" si="112"/>
        <v>121</v>
      </c>
      <c r="AP108" s="41">
        <f t="shared" si="86"/>
        <v>108</v>
      </c>
      <c r="AQ108" s="41" t="str">
        <f t="shared" si="120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f t="shared" si="88"/>
        <v>720</v>
      </c>
    </row>
    <row r="109" spans="1:52">
      <c r="A109" s="277">
        <f t="shared" si="113"/>
        <v>109</v>
      </c>
      <c r="B109" s="255" t="s">
        <v>155</v>
      </c>
      <c r="C109" s="256" t="s">
        <v>181</v>
      </c>
      <c r="D109" s="257">
        <f ca="1">+SUM(SUMIF($D$69:$R$69,"="&amp;D$101,$D$20:$R$20),SUMIF($D$69:$R$69,"="&amp;D$101,$D$21:$R$21))/SUM(SUMIF($D$69:$R$69,"="&amp;D$101,$D$71:$R$71),SUMIF($D$69:$R$69,"="&amp;D$101,$D$72:$R$72))</f>
        <v>30.394019351141409</v>
      </c>
      <c r="E109" s="257">
        <f t="shared" ref="E109:R109" ca="1" si="124">+SUM(SUMIF($D$69:$R$69,"="&amp;E$101,$D$20:$R$20),SUMIF($D$69:$R$69,"="&amp;E$101,$D$21:$R$21))/SUM(SUMIF($D$69:$R$69,"="&amp;E$101,$D$71:$R$71),SUMIF($D$69:$R$69,"="&amp;E$101,$D$72:$R$72))</f>
        <v>31.687793690503245</v>
      </c>
      <c r="F109" s="257">
        <f t="shared" ca="1" si="124"/>
        <v>32.774366103428484</v>
      </c>
      <c r="G109" s="257">
        <f t="shared" ca="1" si="124"/>
        <v>34.271780175895074</v>
      </c>
      <c r="H109" s="257">
        <f t="shared" ca="1" si="124"/>
        <v>35.445428802727442</v>
      </c>
      <c r="I109" s="257">
        <f t="shared" ca="1" si="124"/>
        <v>38.688656139699532</v>
      </c>
      <c r="J109" s="257">
        <f t="shared" ca="1" si="124"/>
        <v>47.246843865075718</v>
      </c>
      <c r="K109" s="257">
        <f t="shared" ca="1" si="124"/>
        <v>58.984093120153624</v>
      </c>
      <c r="L109" s="257">
        <f t="shared" ca="1" si="124"/>
        <v>67.204753510344517</v>
      </c>
      <c r="M109" s="257">
        <f t="shared" ca="1" si="124"/>
        <v>68.461965478137515</v>
      </c>
      <c r="N109" s="257">
        <f t="shared" ca="1" si="124"/>
        <v>69.371723073725633</v>
      </c>
      <c r="O109" s="257">
        <f t="shared" ca="1" si="124"/>
        <v>70.433527360282909</v>
      </c>
      <c r="P109" s="257">
        <f t="shared" ca="1" si="124"/>
        <v>73.129280372699725</v>
      </c>
      <c r="Q109" s="257">
        <f t="shared" ca="1" si="124"/>
        <v>77.428572568682952</v>
      </c>
      <c r="R109" s="257">
        <f t="shared" ca="1" si="124"/>
        <v>80.606097551725981</v>
      </c>
      <c r="S109" s="380"/>
      <c r="T109" s="380"/>
      <c r="U109" s="380"/>
      <c r="V109" s="380"/>
      <c r="W109" s="380"/>
      <c r="X109" s="380"/>
      <c r="Y109" s="380"/>
      <c r="AL109" s="27">
        <f t="shared" si="84"/>
        <v>44562</v>
      </c>
      <c r="AM109" s="41" t="str">
        <f t="shared" si="111"/>
        <v>di</v>
      </c>
      <c r="AN109" s="41">
        <f t="shared" si="85"/>
        <v>113</v>
      </c>
      <c r="AO109" s="41">
        <f t="shared" si="112"/>
        <v>121</v>
      </c>
      <c r="AP109" s="41">
        <f t="shared" si="86"/>
        <v>109</v>
      </c>
      <c r="AQ109" s="41" t="str">
        <f t="shared" si="120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f t="shared" si="88"/>
        <v>744</v>
      </c>
    </row>
    <row r="110" spans="1:52">
      <c r="A110" s="277">
        <f t="shared" si="113"/>
        <v>110</v>
      </c>
      <c r="B110" s="255" t="s">
        <v>156</v>
      </c>
      <c r="C110" s="256" t="s">
        <v>181</v>
      </c>
      <c r="D110" s="257">
        <f ca="1">+SUM(SUMIF($D$69:$R$69,"="&amp;D$101,$D$22:$R$22),SUMIF($D$69:$R$69,"="&amp;D$101,$D$23:$R$23),SUMIF($D$69:$R$69,"="&amp;D$101,$D$24:$R$24))/SUM(SUMIF($D$69:$R$69,"="&amp;D$101,$D$73:$R$73),SUMIF($D$69:$R$69,"="&amp;D$101,$D$74:$R$74),SUMIF($D$69:$R$69,"="&amp;D$101,$D$75:$R$75))</f>
        <v>31.810887034347957</v>
      </c>
      <c r="E110" s="257">
        <f t="shared" ref="E110:R110" ca="1" si="125">+SUM(SUMIF($D$69:$R$69,"="&amp;E$101,$D$22:$R$22),SUMIF($D$69:$R$69,"="&amp;E$101,$D$23:$R$23),SUMIF($D$69:$R$69,"="&amp;E$101,$D$24:$R$24))/SUM(SUMIF($D$69:$R$69,"="&amp;E$101,$D$73:$R$73),SUMIF($D$69:$R$69,"="&amp;E$101,$D$74:$R$74),SUMIF($D$69:$R$69,"="&amp;E$101,$D$75:$R$75))</f>
        <v>33.170465089289728</v>
      </c>
      <c r="F110" s="257">
        <f t="shared" ca="1" si="125"/>
        <v>34.233262304077321</v>
      </c>
      <c r="G110" s="257">
        <f t="shared" ca="1" si="125"/>
        <v>35.716775503673027</v>
      </c>
      <c r="H110" s="257">
        <f t="shared" ca="1" si="125"/>
        <v>37.893702273447964</v>
      </c>
      <c r="I110" s="257">
        <f t="shared" ca="1" si="125"/>
        <v>40.647685760702622</v>
      </c>
      <c r="J110" s="257">
        <f t="shared" ca="1" si="125"/>
        <v>49.270249475583675</v>
      </c>
      <c r="K110" s="257">
        <f t="shared" ca="1" si="125"/>
        <v>61.433120732252853</v>
      </c>
      <c r="L110" s="257">
        <f t="shared" ca="1" si="125"/>
        <v>69.862223880060114</v>
      </c>
      <c r="M110" s="257">
        <f t="shared" ca="1" si="125"/>
        <v>71.542880987382958</v>
      </c>
      <c r="N110" s="257">
        <f t="shared" ca="1" si="125"/>
        <v>72.516388240103396</v>
      </c>
      <c r="O110" s="257">
        <f t="shared" ca="1" si="125"/>
        <v>73.489476772763226</v>
      </c>
      <c r="P110" s="257">
        <f t="shared" ca="1" si="125"/>
        <v>76.663239017331605</v>
      </c>
      <c r="Q110" s="257">
        <f t="shared" ca="1" si="125"/>
        <v>81.974237406568164</v>
      </c>
      <c r="R110" s="257">
        <f t="shared" ca="1" si="125"/>
        <v>86.277906182865365</v>
      </c>
      <c r="S110" s="380"/>
      <c r="T110" s="380"/>
      <c r="U110" s="380"/>
      <c r="V110" s="380"/>
      <c r="W110" s="380"/>
      <c r="X110" s="380"/>
      <c r="Y110" s="380"/>
      <c r="AL110" s="27">
        <f t="shared" si="84"/>
        <v>44593</v>
      </c>
      <c r="AM110" s="41" t="str">
        <f t="shared" si="111"/>
        <v>dj</v>
      </c>
      <c r="AN110" s="41">
        <f t="shared" si="85"/>
        <v>114</v>
      </c>
      <c r="AO110" s="41">
        <f t="shared" si="112"/>
        <v>121</v>
      </c>
      <c r="AP110" s="41">
        <f t="shared" si="86"/>
        <v>110</v>
      </c>
      <c r="AQ110" s="41" t="str">
        <f t="shared" si="120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f t="shared" si="88"/>
        <v>744</v>
      </c>
    </row>
    <row r="111" spans="1:52">
      <c r="A111" s="277">
        <f t="shared" si="113"/>
        <v>111</v>
      </c>
      <c r="B111" s="258" t="s">
        <v>157</v>
      </c>
      <c r="C111" s="259" t="s">
        <v>181</v>
      </c>
      <c r="D111" s="260">
        <f ca="1">+SUM(SUMIF($D$69:$R$69,"="&amp;D$101,$D$25:$R$25),SUMIF($D$69:$R$69,"="&amp;D$101,$D$26:$R$26))/SUM(SUMIF($D$69:$R$69,"="&amp;D$101,$D$76:$R$76),SUMIF($D$69:$R$69,"="&amp;D$101,$D$77:$R$77))</f>
        <v>30.774383636638053</v>
      </c>
      <c r="E111" s="260">
        <f t="shared" ref="E111:R111" ca="1" si="126">+SUM(SUMIF($D$69:$R$69,"="&amp;E$101,$D$25:$R$25),SUMIF($D$69:$R$69,"="&amp;E$101,$D$26:$R$26))/SUM(SUMIF($D$69:$R$69,"="&amp;E$101,$D$76:$R$76),SUMIF($D$69:$R$69,"="&amp;E$101,$D$77:$R$77))</f>
        <v>32.073067477028616</v>
      </c>
      <c r="F111" s="260">
        <f t="shared" ca="1" si="126"/>
        <v>33.363142642510986</v>
      </c>
      <c r="G111" s="260">
        <f t="shared" ca="1" si="126"/>
        <v>34.852778536178299</v>
      </c>
      <c r="H111" s="260">
        <f t="shared" ca="1" si="126"/>
        <v>36.074890378751149</v>
      </c>
      <c r="I111" s="260">
        <f t="shared" ca="1" si="126"/>
        <v>39.049317372758587</v>
      </c>
      <c r="J111" s="260">
        <f t="shared" ca="1" si="126"/>
        <v>47.843056470689639</v>
      </c>
      <c r="K111" s="260">
        <f t="shared" ca="1" si="126"/>
        <v>59.477991873292389</v>
      </c>
      <c r="L111" s="260">
        <f t="shared" ca="1" si="126"/>
        <v>67.371825499458723</v>
      </c>
      <c r="M111" s="260">
        <f t="shared" ca="1" si="126"/>
        <v>68.91319290162393</v>
      </c>
      <c r="N111" s="260">
        <f t="shared" ca="1" si="126"/>
        <v>69.895259759721142</v>
      </c>
      <c r="O111" s="260">
        <f t="shared" ca="1" si="126"/>
        <v>71.229558250175614</v>
      </c>
      <c r="P111" s="260">
        <f t="shared" ca="1" si="126"/>
        <v>73.736338020927136</v>
      </c>
      <c r="Q111" s="260">
        <f t="shared" ca="1" si="126"/>
        <v>78.167940103794763</v>
      </c>
      <c r="R111" s="260">
        <f t="shared" ca="1" si="126"/>
        <v>82.06002914116192</v>
      </c>
      <c r="S111" s="380"/>
      <c r="T111" s="380"/>
      <c r="U111" s="380"/>
      <c r="V111" s="380"/>
      <c r="W111" s="380"/>
      <c r="X111" s="380"/>
      <c r="Y111" s="380"/>
      <c r="AL111" s="27">
        <f t="shared" si="84"/>
        <v>44621</v>
      </c>
      <c r="AM111" s="41" t="str">
        <f t="shared" si="111"/>
        <v>dk</v>
      </c>
      <c r="AN111" s="41">
        <f t="shared" si="85"/>
        <v>115</v>
      </c>
      <c r="AO111" s="41">
        <f t="shared" si="112"/>
        <v>121</v>
      </c>
      <c r="AP111" s="41">
        <f t="shared" si="86"/>
        <v>111</v>
      </c>
      <c r="AQ111" s="41" t="str">
        <f t="shared" si="120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f t="shared" si="88"/>
        <v>696</v>
      </c>
    </row>
    <row r="112" spans="1:52">
      <c r="A112" s="277">
        <f t="shared" si="113"/>
        <v>112</v>
      </c>
      <c r="B112" s="45"/>
      <c r="C112" s="45"/>
      <c r="D112" s="41"/>
      <c r="E112" s="41"/>
      <c r="F112" s="41"/>
      <c r="G112" s="41"/>
      <c r="AL112" s="27">
        <f t="shared" si="84"/>
        <v>44652</v>
      </c>
      <c r="AM112" s="41" t="str">
        <f t="shared" si="111"/>
        <v>dl</v>
      </c>
      <c r="AN112" s="41">
        <f t="shared" si="85"/>
        <v>116</v>
      </c>
      <c r="AO112" s="41">
        <f t="shared" si="112"/>
        <v>121</v>
      </c>
      <c r="AP112" s="41">
        <f t="shared" si="86"/>
        <v>112</v>
      </c>
      <c r="AQ112" s="41" t="str">
        <f t="shared" si="120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f t="shared" si="88"/>
        <v>744</v>
      </c>
    </row>
    <row r="113" spans="1:52">
      <c r="A113" s="277">
        <f t="shared" si="113"/>
        <v>113</v>
      </c>
      <c r="B113" s="253" t="s">
        <v>178</v>
      </c>
      <c r="C113" s="253" t="s">
        <v>179</v>
      </c>
      <c r="D113" s="253">
        <f>+D107</f>
        <v>2013</v>
      </c>
      <c r="E113" s="253">
        <f t="shared" ref="E113:G113" si="127">+E107</f>
        <v>2014</v>
      </c>
      <c r="F113" s="253">
        <f t="shared" si="127"/>
        <v>2015</v>
      </c>
      <c r="G113" s="253">
        <f t="shared" si="127"/>
        <v>2016</v>
      </c>
      <c r="H113" s="253">
        <f t="shared" ref="H113:R113" si="128">+H107</f>
        <v>2017</v>
      </c>
      <c r="I113" s="253">
        <f t="shared" si="128"/>
        <v>2018</v>
      </c>
      <c r="J113" s="253">
        <f t="shared" si="128"/>
        <v>2019</v>
      </c>
      <c r="K113" s="253">
        <f t="shared" si="128"/>
        <v>2020</v>
      </c>
      <c r="L113" s="253">
        <f t="shared" si="128"/>
        <v>2021</v>
      </c>
      <c r="M113" s="253">
        <f t="shared" si="128"/>
        <v>2022</v>
      </c>
      <c r="N113" s="253">
        <f t="shared" si="128"/>
        <v>2023</v>
      </c>
      <c r="O113" s="253">
        <f t="shared" si="128"/>
        <v>2024</v>
      </c>
      <c r="P113" s="253">
        <f t="shared" si="128"/>
        <v>2025</v>
      </c>
      <c r="Q113" s="253">
        <f t="shared" si="128"/>
        <v>2026</v>
      </c>
      <c r="R113" s="253">
        <f t="shared" si="128"/>
        <v>2027</v>
      </c>
      <c r="S113" s="261"/>
      <c r="T113" s="261"/>
      <c r="U113" s="261"/>
      <c r="V113" s="261"/>
      <c r="W113" s="261"/>
      <c r="X113" s="261"/>
      <c r="Y113" s="261"/>
      <c r="AL113" s="27">
        <f t="shared" si="84"/>
        <v>44682</v>
      </c>
      <c r="AM113" s="41" t="str">
        <f t="shared" si="111"/>
        <v>dm</v>
      </c>
      <c r="AN113" s="41">
        <f t="shared" si="85"/>
        <v>117</v>
      </c>
      <c r="AO113" s="41">
        <f t="shared" si="112"/>
        <v>121</v>
      </c>
      <c r="AP113" s="41">
        <f t="shared" si="86"/>
        <v>113</v>
      </c>
      <c r="AQ113" s="41" t="str">
        <f t="shared" si="120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f t="shared" si="88"/>
        <v>720</v>
      </c>
    </row>
    <row r="114" spans="1:52">
      <c r="A114" s="277">
        <f t="shared" si="113"/>
        <v>114</v>
      </c>
      <c r="B114" s="255" t="s">
        <v>154</v>
      </c>
      <c r="C114" s="256" t="s">
        <v>182</v>
      </c>
      <c r="D114" s="566">
        <f ca="1">+SUM(SUMIF($D$69:$R$69,"="&amp;D$101,$D$55:$Q$55)/SUMIF($D$69:$R$69,"="&amp;D$101,$D$70:$Q$70))</f>
        <v>5.4637348078594776</v>
      </c>
      <c r="E114" s="566">
        <f t="shared" ref="E114:R114" ca="1" si="129">+SUM(SUMIF($D$69:$R$69,"="&amp;E$101,$D$55:$Q$55)/SUMIF($D$69:$R$69,"="&amp;E$101,$D$70:$Q$70))</f>
        <v>5.1018278850802563</v>
      </c>
      <c r="F114" s="566">
        <f t="shared" ca="1" si="129"/>
        <v>4.6085979002120911</v>
      </c>
      <c r="G114" s="566">
        <f t="shared" ca="1" si="129"/>
        <v>4.8797832431299657</v>
      </c>
      <c r="H114" s="566">
        <f t="shared" ca="1" si="129"/>
        <v>5.1267283901788128</v>
      </c>
      <c r="I114" s="566">
        <f t="shared" ca="1" si="129"/>
        <v>7.0601804157980661</v>
      </c>
      <c r="J114" s="566">
        <f t="shared" ca="1" si="129"/>
        <v>14.555928955130556</v>
      </c>
      <c r="K114" s="566">
        <f t="shared" ca="1" si="129"/>
        <v>24.675495367727923</v>
      </c>
      <c r="L114" s="566">
        <f t="shared" ca="1" si="129"/>
        <v>31.646902403915355</v>
      </c>
      <c r="M114" s="566">
        <f t="shared" ca="1" si="129"/>
        <v>31.62390971550824</v>
      </c>
      <c r="N114" s="566">
        <f t="shared" ca="1" si="129"/>
        <v>30.989851057907174</v>
      </c>
      <c r="O114" s="566">
        <f t="shared" ca="1" si="129"/>
        <v>31.084217243867542</v>
      </c>
      <c r="P114" s="566">
        <f t="shared" ca="1" si="129"/>
        <v>31.161031101041399</v>
      </c>
      <c r="Q114" s="566">
        <f t="shared" ca="1" si="129"/>
        <v>29.270565552323415</v>
      </c>
      <c r="R114" s="566">
        <f t="shared" ca="1" si="129"/>
        <v>29.587409148535237</v>
      </c>
      <c r="S114" s="637"/>
      <c r="T114" s="637"/>
      <c r="U114" s="637"/>
      <c r="V114" s="637"/>
      <c r="W114" s="637"/>
      <c r="X114" s="637"/>
      <c r="Y114" s="637"/>
      <c r="AL114" s="27">
        <f t="shared" si="84"/>
        <v>44713</v>
      </c>
      <c r="AM114" s="41" t="str">
        <f t="shared" si="111"/>
        <v>dn</v>
      </c>
      <c r="AN114" s="41">
        <f t="shared" si="85"/>
        <v>118</v>
      </c>
      <c r="AO114" s="41">
        <f t="shared" si="112"/>
        <v>121</v>
      </c>
      <c r="AP114" s="41">
        <f t="shared" si="86"/>
        <v>114</v>
      </c>
      <c r="AQ114" s="41" t="str">
        <f t="shared" si="120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f t="shared" si="88"/>
        <v>744</v>
      </c>
    </row>
    <row r="115" spans="1:52">
      <c r="A115" s="277">
        <f t="shared" si="113"/>
        <v>115</v>
      </c>
      <c r="B115" s="255" t="s">
        <v>155</v>
      </c>
      <c r="C115" s="256" t="s">
        <v>182</v>
      </c>
      <c r="D115" s="566">
        <f ca="1">+SUM(SUMIF($D$69:$R$69,"="&amp;D$101,$D$56:$R$56),SUMIF($D$69:$R$69,"="&amp;D$101,$D$57:$R$57))/SUM(SUMIF($D$69:$R$69,"="&amp;D$101,$D$71:$R$71),SUMIF($D$69:$R$69,"="&amp;D$101,$D$72:$R$72))</f>
        <v>-0.97567088831174398</v>
      </c>
      <c r="E115" s="566">
        <f t="shared" ref="E115:R115" ca="1" si="130">+SUM(SUMIF($D$69:$R$69,"="&amp;E$101,$D$56:$R$56),SUMIF($D$69:$R$69,"="&amp;E$101,$D$57:$R$57))/SUM(SUMIF($D$69:$R$69,"="&amp;E$101,$D$71:$R$71),SUMIF($D$69:$R$69,"="&amp;E$101,$D$72:$R$72))</f>
        <v>0.35165183011100715</v>
      </c>
      <c r="F115" s="566">
        <f t="shared" ca="1" si="130"/>
        <v>-0.69834068826081308</v>
      </c>
      <c r="G115" s="566">
        <f t="shared" ca="1" si="130"/>
        <v>0.26252900630701914</v>
      </c>
      <c r="H115" s="566">
        <f t="shared" ca="1" si="130"/>
        <v>-3.8800224680771336E-2</v>
      </c>
      <c r="I115" s="566">
        <f t="shared" ca="1" si="130"/>
        <v>2.0284002140997952</v>
      </c>
      <c r="J115" s="566">
        <f t="shared" ca="1" si="130"/>
        <v>9.9064016120501091</v>
      </c>
      <c r="K115" s="566">
        <f t="shared" ca="1" si="130"/>
        <v>19.806846401119099</v>
      </c>
      <c r="L115" s="566">
        <f t="shared" ca="1" si="130"/>
        <v>26.683491011179655</v>
      </c>
      <c r="M115" s="566">
        <f t="shared" ca="1" si="130"/>
        <v>26.617617608263583</v>
      </c>
      <c r="N115" s="566">
        <f t="shared" ca="1" si="130"/>
        <v>25.481320484062167</v>
      </c>
      <c r="O115" s="566">
        <f t="shared" ca="1" si="130"/>
        <v>25.469761333730084</v>
      </c>
      <c r="P115" s="566">
        <f t="shared" ca="1" si="130"/>
        <v>24.63483764554659</v>
      </c>
      <c r="Q115" s="566">
        <f t="shared" ca="1" si="130"/>
        <v>22.378786002587685</v>
      </c>
      <c r="R115" s="566">
        <f t="shared" ca="1" si="130"/>
        <v>21.956096991278962</v>
      </c>
      <c r="S115" s="637"/>
      <c r="T115" s="637"/>
      <c r="U115" s="637"/>
      <c r="V115" s="637"/>
      <c r="W115" s="637"/>
      <c r="X115" s="637"/>
      <c r="Y115" s="637"/>
      <c r="AL115" s="27">
        <f t="shared" si="84"/>
        <v>44743</v>
      </c>
      <c r="AM115" s="41" t="str">
        <f t="shared" si="111"/>
        <v>do</v>
      </c>
      <c r="AN115" s="41">
        <f t="shared" si="85"/>
        <v>119</v>
      </c>
      <c r="AO115" s="41">
        <f t="shared" si="112"/>
        <v>121</v>
      </c>
      <c r="AP115" s="41">
        <f t="shared" si="86"/>
        <v>115</v>
      </c>
      <c r="AQ115" s="41" t="str">
        <f t="shared" si="120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f t="shared" si="88"/>
        <v>720</v>
      </c>
    </row>
    <row r="116" spans="1:52">
      <c r="A116" s="277">
        <f t="shared" si="113"/>
        <v>116</v>
      </c>
      <c r="B116" s="255" t="s">
        <v>156</v>
      </c>
      <c r="C116" s="256" t="s">
        <v>182</v>
      </c>
      <c r="D116" s="566">
        <f ca="1">+SUM(SUMIF($D$69:$R$69,"="&amp;D$101,$D$58:$R$58),SUMIF($D$69:$R$69,"="&amp;D$101,$D$59:$R$59),SUMIF($D$69:$R$69,"="&amp;D$101,$D$60:$R$60))/SUM(SUMIF($D$69:$R$69,"="&amp;D$101,$D$73:$R$73),SUMIF($D$69:$R$69,"="&amp;D$101,$D$74:$R$74),SUMIF($D$69:$R$69,"="&amp;D$101,$D$75:$R$75))</f>
        <v>4.4677705851515777</v>
      </c>
      <c r="E116" s="566">
        <f t="shared" ref="E116:R116" ca="1" si="131">+SUM(SUMIF($D$69:$R$69,"="&amp;E$101,$D$58:$R$58),SUMIF($D$69:$R$69,"="&amp;E$101,$D$59:$R$59),SUMIF($D$69:$R$69,"="&amp;E$101,$D$60:$R$60))/SUM(SUMIF($D$69:$R$69,"="&amp;E$101,$D$73:$R$73),SUMIF($D$69:$R$69,"="&amp;E$101,$D$74:$R$74),SUMIF($D$69:$R$69,"="&amp;E$101,$D$75:$R$75))</f>
        <v>5.0192476144190294</v>
      </c>
      <c r="F116" s="566">
        <f t="shared" ca="1" si="131"/>
        <v>4.3156591997277145</v>
      </c>
      <c r="G116" s="566">
        <f t="shared" ca="1" si="131"/>
        <v>4.3545727036628232</v>
      </c>
      <c r="H116" s="566">
        <f t="shared" ca="1" si="131"/>
        <v>4.7335957126137762</v>
      </c>
      <c r="I116" s="566">
        <f t="shared" ca="1" si="131"/>
        <v>6.6436857021499947</v>
      </c>
      <c r="J116" s="566">
        <f t="shared" ca="1" si="131"/>
        <v>14.576929989822805</v>
      </c>
      <c r="K116" s="566">
        <f t="shared" ca="1" si="131"/>
        <v>25.162473401544794</v>
      </c>
      <c r="L116" s="566">
        <f t="shared" ca="1" si="131"/>
        <v>32.383996731280114</v>
      </c>
      <c r="M116" s="566">
        <f t="shared" ca="1" si="131"/>
        <v>32.527629347256415</v>
      </c>
      <c r="N116" s="566">
        <f t="shared" ca="1" si="131"/>
        <v>31.574544042429551</v>
      </c>
      <c r="O116" s="566">
        <f t="shared" ca="1" si="131"/>
        <v>31.845243936417869</v>
      </c>
      <c r="P116" s="566">
        <f t="shared" ca="1" si="131"/>
        <v>31.303600966160658</v>
      </c>
      <c r="Q116" s="566">
        <f t="shared" ca="1" si="131"/>
        <v>30.00099688507953</v>
      </c>
      <c r="R116" s="566">
        <f t="shared" ca="1" si="131"/>
        <v>30.246046920140063</v>
      </c>
      <c r="S116" s="637"/>
      <c r="T116" s="637"/>
      <c r="U116" s="637"/>
      <c r="V116" s="637"/>
      <c r="W116" s="637"/>
      <c r="X116" s="637"/>
      <c r="Y116" s="637"/>
      <c r="AL116" s="27">
        <f t="shared" si="84"/>
        <v>44774</v>
      </c>
      <c r="AM116" s="41" t="str">
        <f t="shared" si="111"/>
        <v>dp</v>
      </c>
      <c r="AN116" s="41">
        <f t="shared" si="85"/>
        <v>120</v>
      </c>
      <c r="AO116" s="41">
        <f t="shared" si="112"/>
        <v>121</v>
      </c>
      <c r="AP116" s="41">
        <f t="shared" si="86"/>
        <v>116</v>
      </c>
      <c r="AQ116" s="41" t="str">
        <f t="shared" si="120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f t="shared" si="88"/>
        <v>744</v>
      </c>
    </row>
    <row r="117" spans="1:52">
      <c r="A117" s="277">
        <f t="shared" si="113"/>
        <v>117</v>
      </c>
      <c r="B117" s="258" t="s">
        <v>157</v>
      </c>
      <c r="C117" s="259" t="s">
        <v>182</v>
      </c>
      <c r="D117" s="567">
        <f ca="1">+SUM(SUMIF($D$69:$R$69,"="&amp;D$101,$D$61:$R$61),SUMIF($D$69:$R$69,"="&amp;D$101,$D$62:$R$62))/SUM(SUMIF($D$69:$R$69,"="&amp;D$101,$D$76:$R$76),SUMIF($D$69:$R$69,"="&amp;D$101,$D$77:$R$77))</f>
        <v>2.8166473174747808</v>
      </c>
      <c r="E117" s="567">
        <f t="shared" ref="E117:R117" ca="1" si="132">+SUM(SUMIF($D$69:$R$69,"="&amp;E$101,$D$61:$R$61),SUMIF($D$69:$R$69,"="&amp;E$101,$D$62:$R$62))/SUM(SUMIF($D$69:$R$69,"="&amp;E$101,$D$76:$R$76),SUMIF($D$69:$R$69,"="&amp;E$101,$D$77:$R$77))</f>
        <v>3.2937576357393712</v>
      </c>
      <c r="F117" s="567">
        <f t="shared" ca="1" si="132"/>
        <v>2.1329910075134779</v>
      </c>
      <c r="G117" s="567">
        <f t="shared" ca="1" si="132"/>
        <v>1.6493110264673232</v>
      </c>
      <c r="H117" s="567">
        <f t="shared" ca="1" si="132"/>
        <v>1.4890107332330249</v>
      </c>
      <c r="I117" s="567">
        <f t="shared" ca="1" si="132"/>
        <v>3.4546950760761477</v>
      </c>
      <c r="J117" s="567">
        <f t="shared" ca="1" si="132"/>
        <v>11.311726939634694</v>
      </c>
      <c r="K117" s="567">
        <f t="shared" ca="1" si="132"/>
        <v>21.444218083421802</v>
      </c>
      <c r="L117" s="567">
        <f t="shared" ca="1" si="132"/>
        <v>28.178725708543976</v>
      </c>
      <c r="M117" s="567">
        <f t="shared" ca="1" si="132"/>
        <v>28.140673900356475</v>
      </c>
      <c r="N117" s="567">
        <f t="shared" ca="1" si="132"/>
        <v>27.216546346443959</v>
      </c>
      <c r="O117" s="567">
        <f t="shared" ca="1" si="132"/>
        <v>27.602906021913061</v>
      </c>
      <c r="P117" s="567">
        <f t="shared" ca="1" si="132"/>
        <v>26.819495467386471</v>
      </c>
      <c r="Q117" s="567">
        <f t="shared" ca="1" si="132"/>
        <v>24.912841073564493</v>
      </c>
      <c r="R117" s="567">
        <f t="shared" ca="1" si="132"/>
        <v>24.83831922393577</v>
      </c>
      <c r="S117" s="637"/>
      <c r="T117" s="637"/>
      <c r="U117" s="637"/>
      <c r="V117" s="637"/>
      <c r="W117" s="637"/>
      <c r="X117" s="637"/>
      <c r="Y117" s="637"/>
      <c r="AL117" s="27">
        <f t="shared" si="84"/>
        <v>44805</v>
      </c>
      <c r="AM117" s="41" t="str">
        <f t="shared" si="111"/>
        <v>dq</v>
      </c>
      <c r="AN117" s="41">
        <f t="shared" si="85"/>
        <v>121</v>
      </c>
      <c r="AO117" s="41">
        <f t="shared" si="112"/>
        <v>121</v>
      </c>
      <c r="AP117" s="41">
        <f t="shared" si="86"/>
        <v>117</v>
      </c>
      <c r="AQ117" s="41" t="str">
        <f t="shared" si="120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f t="shared" si="88"/>
        <v>744</v>
      </c>
    </row>
    <row r="118" spans="1:52">
      <c r="AL118" s="27">
        <f t="shared" si="84"/>
        <v>44835</v>
      </c>
      <c r="AM118" s="41" t="str">
        <f t="shared" si="111"/>
        <v>dr</v>
      </c>
      <c r="AN118" s="41">
        <f t="shared" si="85"/>
        <v>122</v>
      </c>
      <c r="AO118" s="41">
        <f t="shared" si="112"/>
        <v>121</v>
      </c>
      <c r="AP118" s="41">
        <f t="shared" si="86"/>
        <v>118</v>
      </c>
      <c r="AQ118" s="41" t="str">
        <f t="shared" si="120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f t="shared" si="88"/>
        <v>720</v>
      </c>
    </row>
    <row r="119" spans="1:52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12"/>
      <c r="T119" s="212"/>
      <c r="U119" s="212"/>
      <c r="V119" s="212"/>
      <c r="W119" s="212"/>
      <c r="X119" s="212"/>
      <c r="Y119" s="212"/>
      <c r="AL119" s="27">
        <f t="shared" si="84"/>
        <v>44866</v>
      </c>
      <c r="AM119" s="41" t="str">
        <f t="shared" si="111"/>
        <v>ds</v>
      </c>
      <c r="AN119" s="41">
        <f t="shared" si="85"/>
        <v>123</v>
      </c>
      <c r="AO119" s="41">
        <f t="shared" si="112"/>
        <v>121</v>
      </c>
      <c r="AP119" s="41">
        <f t="shared" si="86"/>
        <v>119</v>
      </c>
      <c r="AQ119" s="41" t="str">
        <f t="shared" ref="AQ119:AQ130" si="133">+"d"&amp;AQ15</f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f t="shared" si="88"/>
        <v>744</v>
      </c>
    </row>
    <row r="120" spans="1:52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12"/>
      <c r="T120" s="212"/>
      <c r="U120" s="212"/>
      <c r="V120" s="212"/>
      <c r="W120" s="212"/>
      <c r="X120" s="212"/>
      <c r="Y120" s="212"/>
      <c r="AL120" s="27">
        <f t="shared" si="84"/>
        <v>44896</v>
      </c>
      <c r="AM120" s="41" t="str">
        <f t="shared" si="111"/>
        <v>dt</v>
      </c>
      <c r="AN120" s="41">
        <f t="shared" si="85"/>
        <v>124</v>
      </c>
      <c r="AO120" s="41">
        <f t="shared" si="112"/>
        <v>121</v>
      </c>
      <c r="AP120" s="41">
        <f t="shared" si="86"/>
        <v>120</v>
      </c>
      <c r="AQ120" s="41" t="str">
        <f t="shared" si="133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f t="shared" si="88"/>
        <v>720</v>
      </c>
    </row>
    <row r="121" spans="1:52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12"/>
      <c r="T121" s="212"/>
      <c r="U121" s="212"/>
      <c r="V121" s="212"/>
      <c r="W121" s="212"/>
      <c r="X121" s="212"/>
      <c r="Y121" s="212"/>
      <c r="AL121" s="27">
        <f t="shared" si="84"/>
        <v>44927</v>
      </c>
      <c r="AM121" s="41" t="str">
        <f t="shared" si="111"/>
        <v>du</v>
      </c>
      <c r="AN121" s="41">
        <f t="shared" si="85"/>
        <v>125</v>
      </c>
      <c r="AO121" s="41">
        <f t="shared" si="112"/>
        <v>121</v>
      </c>
      <c r="AP121" s="41">
        <f t="shared" si="86"/>
        <v>121</v>
      </c>
      <c r="AQ121" s="41" t="str">
        <f t="shared" si="133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f t="shared" si="88"/>
        <v>744</v>
      </c>
    </row>
    <row r="122" spans="1:52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12"/>
      <c r="T122" s="212"/>
      <c r="U122" s="212"/>
      <c r="V122" s="212"/>
      <c r="W122" s="212"/>
      <c r="X122" s="212"/>
      <c r="Y122" s="212"/>
      <c r="AL122" s="27">
        <f t="shared" si="84"/>
        <v>44958</v>
      </c>
      <c r="AM122" s="41" t="str">
        <f t="shared" si="111"/>
        <v>dv</v>
      </c>
      <c r="AN122" s="41">
        <f t="shared" si="85"/>
        <v>126</v>
      </c>
      <c r="AO122" s="41">
        <f t="shared" si="112"/>
        <v>121</v>
      </c>
      <c r="AP122" s="41">
        <f t="shared" si="86"/>
        <v>122</v>
      </c>
      <c r="AQ122" s="41" t="str">
        <f t="shared" si="133"/>
        <v>dr</v>
      </c>
      <c r="AT122" s="141" t="s">
        <v>140</v>
      </c>
      <c r="AU122" s="141" t="s">
        <v>141</v>
      </c>
      <c r="AV122" s="141" t="s">
        <v>142</v>
      </c>
      <c r="AW122" s="141" t="s">
        <v>143</v>
      </c>
      <c r="AX122" s="141" t="s">
        <v>144</v>
      </c>
      <c r="AY122" s="141" t="s">
        <v>145</v>
      </c>
      <c r="AZ122" s="141" t="s">
        <v>135</v>
      </c>
    </row>
    <row r="123" spans="1:52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12"/>
      <c r="T123" s="212"/>
      <c r="U123" s="212"/>
      <c r="V123" s="212"/>
      <c r="W123" s="212"/>
      <c r="X123" s="212"/>
      <c r="Y123" s="212"/>
      <c r="AL123" s="27">
        <f t="shared" si="84"/>
        <v>44986</v>
      </c>
      <c r="AM123" s="41" t="str">
        <f t="shared" si="111"/>
        <v>dw</v>
      </c>
      <c r="AN123" s="41">
        <f t="shared" si="85"/>
        <v>127</v>
      </c>
      <c r="AO123" s="41">
        <f t="shared" si="112"/>
        <v>121</v>
      </c>
      <c r="AP123" s="41">
        <f t="shared" si="86"/>
        <v>123</v>
      </c>
      <c r="AQ123" s="41" t="str">
        <f t="shared" si="133"/>
        <v>ds</v>
      </c>
      <c r="AT123" s="45">
        <v>2</v>
      </c>
      <c r="AU123" s="45">
        <v>3</v>
      </c>
      <c r="AV123" s="45">
        <v>4</v>
      </c>
      <c r="AW123" s="45">
        <v>5</v>
      </c>
      <c r="AX123" s="45">
        <v>6</v>
      </c>
      <c r="AY123" s="45">
        <v>7</v>
      </c>
      <c r="AZ123" s="45">
        <v>8</v>
      </c>
    </row>
    <row r="124" spans="1:52">
      <c r="AL124" s="27">
        <f t="shared" si="84"/>
        <v>45017</v>
      </c>
      <c r="AM124" s="41" t="str">
        <f t="shared" si="111"/>
        <v>dx</v>
      </c>
      <c r="AN124" s="41">
        <f t="shared" si="85"/>
        <v>128</v>
      </c>
      <c r="AO124" s="41">
        <f t="shared" si="112"/>
        <v>121</v>
      </c>
      <c r="AP124" s="41">
        <f t="shared" si="86"/>
        <v>124</v>
      </c>
      <c r="AQ124" s="41" t="str">
        <f t="shared" si="133"/>
        <v>dt</v>
      </c>
      <c r="AT124" s="45" t="s">
        <v>188</v>
      </c>
      <c r="AU124" s="45" t="s">
        <v>189</v>
      </c>
      <c r="AV124" s="45" t="s">
        <v>190</v>
      </c>
      <c r="AW124" s="45" t="s">
        <v>146</v>
      </c>
      <c r="AX124" s="45" t="s">
        <v>147</v>
      </c>
      <c r="AY124" s="45" t="s">
        <v>148</v>
      </c>
      <c r="AZ124" s="45" t="s">
        <v>136</v>
      </c>
    </row>
    <row r="125" spans="1:52">
      <c r="AL125" s="27">
        <f t="shared" si="84"/>
        <v>45047</v>
      </c>
      <c r="AM125" s="41" t="str">
        <f t="shared" si="111"/>
        <v>dy</v>
      </c>
      <c r="AN125" s="41">
        <f t="shared" si="85"/>
        <v>129</v>
      </c>
      <c r="AO125" s="41">
        <f t="shared" si="112"/>
        <v>121</v>
      </c>
      <c r="AP125" s="41">
        <f t="shared" si="86"/>
        <v>125</v>
      </c>
      <c r="AQ125" s="41" t="str">
        <f t="shared" si="133"/>
        <v>du</v>
      </c>
    </row>
    <row r="126" spans="1:52">
      <c r="AL126" s="27">
        <f t="shared" si="84"/>
        <v>45078</v>
      </c>
      <c r="AM126" s="41" t="str">
        <f t="shared" si="111"/>
        <v>dz</v>
      </c>
      <c r="AN126" s="41">
        <f t="shared" si="85"/>
        <v>130</v>
      </c>
      <c r="AO126" s="41">
        <f t="shared" si="112"/>
        <v>121</v>
      </c>
      <c r="AP126" s="41">
        <f t="shared" si="86"/>
        <v>126</v>
      </c>
      <c r="AQ126" s="41" t="str">
        <f t="shared" si="133"/>
        <v>dv</v>
      </c>
    </row>
    <row r="127" spans="1:52">
      <c r="AL127" s="27">
        <f t="shared" si="84"/>
        <v>45108</v>
      </c>
      <c r="AM127" s="41" t="str">
        <f t="shared" si="111"/>
        <v>ea</v>
      </c>
      <c r="AN127" s="41">
        <f t="shared" si="85"/>
        <v>131</v>
      </c>
      <c r="AO127" s="41">
        <f t="shared" si="112"/>
        <v>121</v>
      </c>
      <c r="AP127" s="41">
        <f t="shared" si="86"/>
        <v>127</v>
      </c>
      <c r="AQ127" s="41" t="str">
        <f t="shared" si="133"/>
        <v>dw</v>
      </c>
    </row>
    <row r="128" spans="1:52">
      <c r="AL128" s="27">
        <f t="shared" si="84"/>
        <v>45139</v>
      </c>
      <c r="AM128" s="41" t="str">
        <f t="shared" si="111"/>
        <v>eb</v>
      </c>
      <c r="AN128" s="41">
        <f t="shared" si="85"/>
        <v>132</v>
      </c>
      <c r="AO128" s="41">
        <f t="shared" si="112"/>
        <v>121</v>
      </c>
      <c r="AP128" s="41">
        <f t="shared" si="86"/>
        <v>128</v>
      </c>
      <c r="AQ128" s="41" t="str">
        <f>+"d"&amp;AQ24</f>
        <v>dx</v>
      </c>
    </row>
    <row r="129" spans="38:43">
      <c r="AL129" s="27">
        <f t="shared" si="84"/>
        <v>45170</v>
      </c>
      <c r="AM129" s="41" t="str">
        <f t="shared" ref="AM129:AM160" si="134">+VLOOKUP(AN129,$AP$1:$AQ$197,2,FALSE)</f>
        <v>ec</v>
      </c>
      <c r="AN129" s="41">
        <f t="shared" si="85"/>
        <v>133</v>
      </c>
      <c r="AO129" s="41">
        <f t="shared" ref="AO129:AO160" si="135">+MATCH(AL129,$AS$1:$AS$121)</f>
        <v>121</v>
      </c>
      <c r="AP129" s="41">
        <f t="shared" si="86"/>
        <v>129</v>
      </c>
      <c r="AQ129" s="41" t="str">
        <f t="shared" si="133"/>
        <v>dy</v>
      </c>
    </row>
    <row r="130" spans="38:43">
      <c r="AL130" s="27">
        <f t="shared" si="84"/>
        <v>45200</v>
      </c>
      <c r="AM130" s="41" t="str">
        <f t="shared" si="134"/>
        <v>ed</v>
      </c>
      <c r="AN130" s="41">
        <f t="shared" si="85"/>
        <v>134</v>
      </c>
      <c r="AO130" s="41">
        <f t="shared" si="135"/>
        <v>121</v>
      </c>
      <c r="AP130" s="41">
        <f t="shared" si="86"/>
        <v>130</v>
      </c>
      <c r="AQ130" s="41" t="str">
        <f t="shared" si="133"/>
        <v>dz</v>
      </c>
    </row>
    <row r="131" spans="38:43">
      <c r="AL131" s="27">
        <f t="shared" ref="AL131:AL194" si="136">+EDATE(AL130,1)</f>
        <v>45231</v>
      </c>
      <c r="AM131" s="41" t="str">
        <f t="shared" si="134"/>
        <v>ee</v>
      </c>
      <c r="AN131" s="41">
        <f t="shared" ref="AN131:AN194" si="137">+AN130+1</f>
        <v>135</v>
      </c>
      <c r="AO131" s="41">
        <f t="shared" si="135"/>
        <v>121</v>
      </c>
      <c r="AP131" s="41">
        <f t="shared" ref="AP131:AP194" si="138">+AP130+1</f>
        <v>131</v>
      </c>
      <c r="AQ131" s="41" t="str">
        <f t="shared" ref="AQ131:AQ144" si="139">+"e"&amp;AQ1</f>
        <v>ea</v>
      </c>
    </row>
    <row r="132" spans="38:43">
      <c r="AL132" s="27">
        <f t="shared" si="136"/>
        <v>45261</v>
      </c>
      <c r="AM132" s="41" t="str">
        <f t="shared" si="134"/>
        <v>ef</v>
      </c>
      <c r="AN132" s="41">
        <f t="shared" si="137"/>
        <v>136</v>
      </c>
      <c r="AO132" s="41">
        <f t="shared" si="135"/>
        <v>121</v>
      </c>
      <c r="AP132" s="41">
        <f t="shared" si="138"/>
        <v>132</v>
      </c>
      <c r="AQ132" s="41" t="str">
        <f t="shared" si="139"/>
        <v>eb</v>
      </c>
    </row>
    <row r="133" spans="38:43">
      <c r="AL133" s="27">
        <f t="shared" si="136"/>
        <v>45292</v>
      </c>
      <c r="AM133" s="41" t="str">
        <f t="shared" si="134"/>
        <v>eg</v>
      </c>
      <c r="AN133" s="41">
        <f t="shared" si="137"/>
        <v>137</v>
      </c>
      <c r="AO133" s="41">
        <f t="shared" si="135"/>
        <v>121</v>
      </c>
      <c r="AP133" s="41">
        <f t="shared" si="138"/>
        <v>133</v>
      </c>
      <c r="AQ133" s="41" t="str">
        <f t="shared" si="139"/>
        <v>ec</v>
      </c>
    </row>
    <row r="134" spans="38:43">
      <c r="AL134" s="27">
        <f t="shared" si="136"/>
        <v>45323</v>
      </c>
      <c r="AM134" s="41" t="str">
        <f t="shared" si="134"/>
        <v>eh</v>
      </c>
      <c r="AN134" s="41">
        <f t="shared" si="137"/>
        <v>138</v>
      </c>
      <c r="AO134" s="41">
        <f t="shared" si="135"/>
        <v>121</v>
      </c>
      <c r="AP134" s="41">
        <f t="shared" si="138"/>
        <v>134</v>
      </c>
      <c r="AQ134" s="41" t="str">
        <f t="shared" si="139"/>
        <v>ed</v>
      </c>
    </row>
    <row r="135" spans="38:43">
      <c r="AL135" s="27">
        <f t="shared" si="136"/>
        <v>45352</v>
      </c>
      <c r="AM135" s="41" t="str">
        <f t="shared" si="134"/>
        <v>ei</v>
      </c>
      <c r="AN135" s="41">
        <f t="shared" si="137"/>
        <v>139</v>
      </c>
      <c r="AO135" s="41">
        <f t="shared" si="135"/>
        <v>121</v>
      </c>
      <c r="AP135" s="41">
        <f t="shared" si="138"/>
        <v>135</v>
      </c>
      <c r="AQ135" s="41" t="str">
        <f t="shared" si="139"/>
        <v>ee</v>
      </c>
    </row>
    <row r="136" spans="38:43">
      <c r="AL136" s="27">
        <f t="shared" si="136"/>
        <v>45383</v>
      </c>
      <c r="AM136" s="41" t="str">
        <f t="shared" si="134"/>
        <v>ej</v>
      </c>
      <c r="AN136" s="41">
        <f t="shared" si="137"/>
        <v>140</v>
      </c>
      <c r="AO136" s="41">
        <f t="shared" si="135"/>
        <v>121</v>
      </c>
      <c r="AP136" s="41">
        <f t="shared" si="138"/>
        <v>136</v>
      </c>
      <c r="AQ136" s="41" t="str">
        <f t="shared" si="139"/>
        <v>ef</v>
      </c>
    </row>
    <row r="137" spans="38:43">
      <c r="AL137" s="27">
        <f t="shared" si="136"/>
        <v>45413</v>
      </c>
      <c r="AM137" s="41" t="str">
        <f t="shared" si="134"/>
        <v>ek</v>
      </c>
      <c r="AN137" s="41">
        <f t="shared" si="137"/>
        <v>141</v>
      </c>
      <c r="AO137" s="41">
        <f t="shared" si="135"/>
        <v>121</v>
      </c>
      <c r="AP137" s="41">
        <f t="shared" si="138"/>
        <v>137</v>
      </c>
      <c r="AQ137" s="41" t="str">
        <f t="shared" si="139"/>
        <v>eg</v>
      </c>
    </row>
    <row r="138" spans="38:43">
      <c r="AL138" s="27">
        <f t="shared" si="136"/>
        <v>45444</v>
      </c>
      <c r="AM138" s="41" t="str">
        <f t="shared" si="134"/>
        <v>el</v>
      </c>
      <c r="AN138" s="41">
        <f t="shared" si="137"/>
        <v>142</v>
      </c>
      <c r="AO138" s="41">
        <f t="shared" si="135"/>
        <v>121</v>
      </c>
      <c r="AP138" s="41">
        <f t="shared" si="138"/>
        <v>138</v>
      </c>
      <c r="AQ138" s="41" t="str">
        <f t="shared" si="139"/>
        <v>eh</v>
      </c>
    </row>
    <row r="139" spans="38:43">
      <c r="AL139" s="27">
        <f t="shared" si="136"/>
        <v>45474</v>
      </c>
      <c r="AM139" s="41" t="str">
        <f t="shared" si="134"/>
        <v>em</v>
      </c>
      <c r="AN139" s="41">
        <f t="shared" si="137"/>
        <v>143</v>
      </c>
      <c r="AO139" s="41">
        <f t="shared" si="135"/>
        <v>121</v>
      </c>
      <c r="AP139" s="41">
        <f t="shared" si="138"/>
        <v>139</v>
      </c>
      <c r="AQ139" s="41" t="str">
        <f t="shared" si="139"/>
        <v>ei</v>
      </c>
    </row>
    <row r="140" spans="38:43">
      <c r="AL140" s="27">
        <f t="shared" si="136"/>
        <v>45505</v>
      </c>
      <c r="AM140" s="41" t="str">
        <f t="shared" si="134"/>
        <v>en</v>
      </c>
      <c r="AN140" s="41">
        <f t="shared" si="137"/>
        <v>144</v>
      </c>
      <c r="AO140" s="41">
        <f t="shared" si="135"/>
        <v>121</v>
      </c>
      <c r="AP140" s="41">
        <f t="shared" si="138"/>
        <v>140</v>
      </c>
      <c r="AQ140" s="41" t="str">
        <f t="shared" si="139"/>
        <v>ej</v>
      </c>
    </row>
    <row r="141" spans="38:43">
      <c r="AL141" s="27">
        <f t="shared" si="136"/>
        <v>45536</v>
      </c>
      <c r="AM141" s="41" t="str">
        <f t="shared" si="134"/>
        <v>eo</v>
      </c>
      <c r="AN141" s="41">
        <f t="shared" si="137"/>
        <v>145</v>
      </c>
      <c r="AO141" s="41">
        <f t="shared" si="135"/>
        <v>121</v>
      </c>
      <c r="AP141" s="41">
        <f t="shared" si="138"/>
        <v>141</v>
      </c>
      <c r="AQ141" s="41" t="str">
        <f t="shared" si="139"/>
        <v>ek</v>
      </c>
    </row>
    <row r="142" spans="38:43">
      <c r="AL142" s="27">
        <f t="shared" si="136"/>
        <v>45566</v>
      </c>
      <c r="AM142" s="41" t="str">
        <f t="shared" si="134"/>
        <v>ep</v>
      </c>
      <c r="AN142" s="41">
        <f t="shared" si="137"/>
        <v>146</v>
      </c>
      <c r="AO142" s="41">
        <f t="shared" si="135"/>
        <v>121</v>
      </c>
      <c r="AP142" s="41">
        <f t="shared" si="138"/>
        <v>142</v>
      </c>
      <c r="AQ142" s="41" t="str">
        <f t="shared" si="139"/>
        <v>el</v>
      </c>
    </row>
    <row r="143" spans="38:43">
      <c r="AL143" s="27">
        <f t="shared" si="136"/>
        <v>45597</v>
      </c>
      <c r="AM143" s="41" t="str">
        <f t="shared" si="134"/>
        <v>eq</v>
      </c>
      <c r="AN143" s="41">
        <f t="shared" si="137"/>
        <v>147</v>
      </c>
      <c r="AO143" s="41">
        <f t="shared" si="135"/>
        <v>121</v>
      </c>
      <c r="AP143" s="41">
        <f t="shared" si="138"/>
        <v>143</v>
      </c>
      <c r="AQ143" s="41" t="str">
        <f t="shared" si="139"/>
        <v>em</v>
      </c>
    </row>
    <row r="144" spans="38:43">
      <c r="AL144" s="27">
        <f t="shared" si="136"/>
        <v>45627</v>
      </c>
      <c r="AM144" s="41" t="str">
        <f t="shared" si="134"/>
        <v>er</v>
      </c>
      <c r="AN144" s="41">
        <f t="shared" si="137"/>
        <v>148</v>
      </c>
      <c r="AO144" s="41">
        <f t="shared" si="135"/>
        <v>121</v>
      </c>
      <c r="AP144" s="41">
        <f t="shared" si="138"/>
        <v>144</v>
      </c>
      <c r="AQ144" s="41" t="str">
        <f t="shared" si="139"/>
        <v>en</v>
      </c>
    </row>
    <row r="145" spans="38:43">
      <c r="AL145" s="27">
        <f t="shared" si="136"/>
        <v>45658</v>
      </c>
      <c r="AM145" s="41" t="str">
        <f t="shared" si="134"/>
        <v>es</v>
      </c>
      <c r="AN145" s="41">
        <f t="shared" si="137"/>
        <v>149</v>
      </c>
      <c r="AO145" s="41">
        <f t="shared" si="135"/>
        <v>121</v>
      </c>
      <c r="AP145" s="41">
        <f t="shared" si="138"/>
        <v>145</v>
      </c>
      <c r="AQ145" s="41" t="str">
        <f t="shared" ref="AQ145:AQ153" si="140">+"e"&amp;AQ15</f>
        <v>eo</v>
      </c>
    </row>
    <row r="146" spans="38:43">
      <c r="AL146" s="27">
        <f t="shared" si="136"/>
        <v>45689</v>
      </c>
      <c r="AM146" s="41" t="str">
        <f t="shared" si="134"/>
        <v>et</v>
      </c>
      <c r="AN146" s="41">
        <f t="shared" si="137"/>
        <v>150</v>
      </c>
      <c r="AO146" s="41">
        <f t="shared" si="135"/>
        <v>121</v>
      </c>
      <c r="AP146" s="41">
        <f t="shared" si="138"/>
        <v>146</v>
      </c>
      <c r="AQ146" s="41" t="str">
        <f t="shared" si="140"/>
        <v>ep</v>
      </c>
    </row>
    <row r="147" spans="38:43">
      <c r="AL147" s="27">
        <f t="shared" si="136"/>
        <v>45717</v>
      </c>
      <c r="AM147" s="41" t="str">
        <f t="shared" si="134"/>
        <v>eu</v>
      </c>
      <c r="AN147" s="41">
        <f t="shared" si="137"/>
        <v>151</v>
      </c>
      <c r="AO147" s="41">
        <f t="shared" si="135"/>
        <v>121</v>
      </c>
      <c r="AP147" s="41">
        <f t="shared" si="138"/>
        <v>147</v>
      </c>
      <c r="AQ147" s="41" t="str">
        <f t="shared" si="140"/>
        <v>eq</v>
      </c>
    </row>
    <row r="148" spans="38:43">
      <c r="AL148" s="27">
        <f t="shared" si="136"/>
        <v>45748</v>
      </c>
      <c r="AM148" s="41" t="str">
        <f t="shared" si="134"/>
        <v>ev</v>
      </c>
      <c r="AN148" s="41">
        <f t="shared" si="137"/>
        <v>152</v>
      </c>
      <c r="AO148" s="41">
        <f t="shared" si="135"/>
        <v>121</v>
      </c>
      <c r="AP148" s="41">
        <f t="shared" si="138"/>
        <v>148</v>
      </c>
      <c r="AQ148" s="41" t="str">
        <f t="shared" si="140"/>
        <v>er</v>
      </c>
    </row>
    <row r="149" spans="38:43">
      <c r="AL149" s="27">
        <f t="shared" si="136"/>
        <v>45778</v>
      </c>
      <c r="AM149" s="41" t="str">
        <f t="shared" si="134"/>
        <v>ew</v>
      </c>
      <c r="AN149" s="41">
        <f t="shared" si="137"/>
        <v>153</v>
      </c>
      <c r="AO149" s="41">
        <f t="shared" si="135"/>
        <v>121</v>
      </c>
      <c r="AP149" s="41">
        <f t="shared" si="138"/>
        <v>149</v>
      </c>
      <c r="AQ149" s="41" t="str">
        <f t="shared" si="140"/>
        <v>es</v>
      </c>
    </row>
    <row r="150" spans="38:43">
      <c r="AL150" s="27">
        <f t="shared" si="136"/>
        <v>45809</v>
      </c>
      <c r="AM150" s="41" t="str">
        <f t="shared" si="134"/>
        <v>ex</v>
      </c>
      <c r="AN150" s="41">
        <f t="shared" si="137"/>
        <v>154</v>
      </c>
      <c r="AO150" s="41">
        <f t="shared" si="135"/>
        <v>121</v>
      </c>
      <c r="AP150" s="41">
        <f t="shared" si="138"/>
        <v>150</v>
      </c>
      <c r="AQ150" s="41" t="str">
        <f t="shared" si="140"/>
        <v>et</v>
      </c>
    </row>
    <row r="151" spans="38:43">
      <c r="AL151" s="27">
        <f t="shared" si="136"/>
        <v>45839</v>
      </c>
      <c r="AM151" s="41" t="str">
        <f t="shared" si="134"/>
        <v>ey</v>
      </c>
      <c r="AN151" s="41">
        <f t="shared" si="137"/>
        <v>155</v>
      </c>
      <c r="AO151" s="41">
        <f t="shared" si="135"/>
        <v>121</v>
      </c>
      <c r="AP151" s="41">
        <f t="shared" si="138"/>
        <v>151</v>
      </c>
      <c r="AQ151" s="41" t="str">
        <f t="shared" si="140"/>
        <v>eu</v>
      </c>
    </row>
    <row r="152" spans="38:43">
      <c r="AL152" s="27">
        <f t="shared" si="136"/>
        <v>45870</v>
      </c>
      <c r="AM152" s="41" t="str">
        <f t="shared" si="134"/>
        <v>ez</v>
      </c>
      <c r="AN152" s="41">
        <f t="shared" si="137"/>
        <v>156</v>
      </c>
      <c r="AO152" s="41">
        <f t="shared" si="135"/>
        <v>121</v>
      </c>
      <c r="AP152" s="41">
        <f t="shared" si="138"/>
        <v>152</v>
      </c>
      <c r="AQ152" s="41" t="str">
        <f t="shared" si="140"/>
        <v>ev</v>
      </c>
    </row>
    <row r="153" spans="38:43">
      <c r="AL153" s="27">
        <f t="shared" si="136"/>
        <v>45901</v>
      </c>
      <c r="AM153" s="41" t="str">
        <f t="shared" si="134"/>
        <v>fa</v>
      </c>
      <c r="AN153" s="41">
        <f t="shared" si="137"/>
        <v>157</v>
      </c>
      <c r="AO153" s="41">
        <f t="shared" si="135"/>
        <v>121</v>
      </c>
      <c r="AP153" s="41">
        <f t="shared" si="138"/>
        <v>153</v>
      </c>
      <c r="AQ153" s="41" t="str">
        <f t="shared" si="140"/>
        <v>ew</v>
      </c>
    </row>
    <row r="154" spans="38:43">
      <c r="AL154" s="27">
        <f t="shared" si="136"/>
        <v>45931</v>
      </c>
      <c r="AM154" s="41" t="str">
        <f t="shared" si="134"/>
        <v>fb</v>
      </c>
      <c r="AN154" s="41">
        <f t="shared" si="137"/>
        <v>158</v>
      </c>
      <c r="AO154" s="41">
        <f t="shared" si="135"/>
        <v>121</v>
      </c>
      <c r="AP154" s="41">
        <f t="shared" si="138"/>
        <v>154</v>
      </c>
      <c r="AQ154" s="41" t="str">
        <f>+"e"&amp;AQ24</f>
        <v>ex</v>
      </c>
    </row>
    <row r="155" spans="38:43">
      <c r="AL155" s="27">
        <f t="shared" si="136"/>
        <v>45962</v>
      </c>
      <c r="AM155" s="41" t="str">
        <f t="shared" si="134"/>
        <v>fc</v>
      </c>
      <c r="AN155" s="41">
        <f t="shared" si="137"/>
        <v>159</v>
      </c>
      <c r="AO155" s="41">
        <f t="shared" si="135"/>
        <v>121</v>
      </c>
      <c r="AP155" s="41">
        <f t="shared" si="138"/>
        <v>155</v>
      </c>
      <c r="AQ155" s="41" t="str">
        <f>+"e"&amp;AQ25</f>
        <v>ey</v>
      </c>
    </row>
    <row r="156" spans="38:43">
      <c r="AL156" s="27">
        <f t="shared" si="136"/>
        <v>45992</v>
      </c>
      <c r="AM156" s="41" t="str">
        <f t="shared" si="134"/>
        <v>fd</v>
      </c>
      <c r="AN156" s="41">
        <f t="shared" si="137"/>
        <v>160</v>
      </c>
      <c r="AO156" s="41">
        <f t="shared" si="135"/>
        <v>121</v>
      </c>
      <c r="AP156" s="41">
        <f t="shared" si="138"/>
        <v>156</v>
      </c>
      <c r="AQ156" s="41" t="str">
        <f t="shared" ref="AQ156" si="141">+"e"&amp;AQ26</f>
        <v>ez</v>
      </c>
    </row>
    <row r="157" spans="38:43">
      <c r="AL157" s="27">
        <f t="shared" si="136"/>
        <v>46023</v>
      </c>
      <c r="AM157" s="41" t="str">
        <f t="shared" si="134"/>
        <v>fe</v>
      </c>
      <c r="AN157" s="41">
        <f t="shared" si="137"/>
        <v>161</v>
      </c>
      <c r="AO157" s="41">
        <f t="shared" si="135"/>
        <v>121</v>
      </c>
      <c r="AP157" s="41">
        <f t="shared" si="138"/>
        <v>157</v>
      </c>
      <c r="AQ157" s="41" t="str">
        <f t="shared" ref="AQ157:AQ170" si="142">+"f"&amp;AQ1</f>
        <v>fa</v>
      </c>
    </row>
    <row r="158" spans="38:43">
      <c r="AL158" s="27">
        <f t="shared" si="136"/>
        <v>46054</v>
      </c>
      <c r="AM158" s="41" t="str">
        <f t="shared" si="134"/>
        <v>ff</v>
      </c>
      <c r="AN158" s="41">
        <f t="shared" si="137"/>
        <v>162</v>
      </c>
      <c r="AO158" s="41">
        <f t="shared" si="135"/>
        <v>121</v>
      </c>
      <c r="AP158" s="41">
        <f t="shared" si="138"/>
        <v>158</v>
      </c>
      <c r="AQ158" s="41" t="str">
        <f t="shared" si="142"/>
        <v>fb</v>
      </c>
    </row>
    <row r="159" spans="38:43">
      <c r="AL159" s="27">
        <f t="shared" si="136"/>
        <v>46082</v>
      </c>
      <c r="AM159" s="41" t="str">
        <f t="shared" si="134"/>
        <v>fg</v>
      </c>
      <c r="AN159" s="41">
        <f t="shared" si="137"/>
        <v>163</v>
      </c>
      <c r="AO159" s="41">
        <f t="shared" si="135"/>
        <v>121</v>
      </c>
      <c r="AP159" s="41">
        <f t="shared" si="138"/>
        <v>159</v>
      </c>
      <c r="AQ159" s="41" t="str">
        <f t="shared" si="142"/>
        <v>fc</v>
      </c>
    </row>
    <row r="160" spans="38:43">
      <c r="AL160" s="27">
        <f t="shared" si="136"/>
        <v>46113</v>
      </c>
      <c r="AM160" s="41" t="str">
        <f t="shared" si="134"/>
        <v>fh</v>
      </c>
      <c r="AN160" s="41">
        <f t="shared" si="137"/>
        <v>164</v>
      </c>
      <c r="AO160" s="41">
        <f t="shared" si="135"/>
        <v>121</v>
      </c>
      <c r="AP160" s="41">
        <f t="shared" si="138"/>
        <v>160</v>
      </c>
      <c r="AQ160" s="41" t="str">
        <f t="shared" si="142"/>
        <v>fd</v>
      </c>
    </row>
    <row r="161" spans="38:43">
      <c r="AL161" s="27">
        <f t="shared" si="136"/>
        <v>46143</v>
      </c>
      <c r="AM161" s="41" t="str">
        <f t="shared" ref="AM161:AM192" si="143">+VLOOKUP(AN161,$AP$1:$AQ$197,2,FALSE)</f>
        <v>fi</v>
      </c>
      <c r="AN161" s="41">
        <f t="shared" si="137"/>
        <v>165</v>
      </c>
      <c r="AO161" s="41">
        <f t="shared" ref="AO161:AO197" si="144">+MATCH(AL161,$AS$1:$AS$121)</f>
        <v>121</v>
      </c>
      <c r="AP161" s="41">
        <f t="shared" si="138"/>
        <v>161</v>
      </c>
      <c r="AQ161" s="41" t="str">
        <f t="shared" si="142"/>
        <v>fe</v>
      </c>
    </row>
    <row r="162" spans="38:43">
      <c r="AL162" s="27">
        <f t="shared" si="136"/>
        <v>46174</v>
      </c>
      <c r="AM162" s="41" t="str">
        <f t="shared" si="143"/>
        <v>fj</v>
      </c>
      <c r="AN162" s="41">
        <f t="shared" si="137"/>
        <v>166</v>
      </c>
      <c r="AO162" s="41">
        <f t="shared" si="144"/>
        <v>121</v>
      </c>
      <c r="AP162" s="41">
        <f t="shared" si="138"/>
        <v>162</v>
      </c>
      <c r="AQ162" s="41" t="str">
        <f t="shared" si="142"/>
        <v>ff</v>
      </c>
    </row>
    <row r="163" spans="38:43">
      <c r="AL163" s="27">
        <f t="shared" si="136"/>
        <v>46204</v>
      </c>
      <c r="AM163" s="41" t="str">
        <f t="shared" si="143"/>
        <v>fk</v>
      </c>
      <c r="AN163" s="41">
        <f t="shared" si="137"/>
        <v>167</v>
      </c>
      <c r="AO163" s="41">
        <f t="shared" si="144"/>
        <v>121</v>
      </c>
      <c r="AP163" s="41">
        <f t="shared" si="138"/>
        <v>163</v>
      </c>
      <c r="AQ163" s="41" t="str">
        <f t="shared" si="142"/>
        <v>fg</v>
      </c>
    </row>
    <row r="164" spans="38:43">
      <c r="AL164" s="27">
        <f t="shared" si="136"/>
        <v>46235</v>
      </c>
      <c r="AM164" s="41" t="str">
        <f t="shared" si="143"/>
        <v>fl</v>
      </c>
      <c r="AN164" s="41">
        <f t="shared" si="137"/>
        <v>168</v>
      </c>
      <c r="AO164" s="41">
        <f t="shared" si="144"/>
        <v>121</v>
      </c>
      <c r="AP164" s="41">
        <f t="shared" si="138"/>
        <v>164</v>
      </c>
      <c r="AQ164" s="41" t="str">
        <f t="shared" si="142"/>
        <v>fh</v>
      </c>
    </row>
    <row r="165" spans="38:43">
      <c r="AL165" s="27">
        <f t="shared" si="136"/>
        <v>46266</v>
      </c>
      <c r="AM165" s="41" t="str">
        <f t="shared" si="143"/>
        <v>fm</v>
      </c>
      <c r="AN165" s="41">
        <f t="shared" si="137"/>
        <v>169</v>
      </c>
      <c r="AO165" s="41">
        <f t="shared" si="144"/>
        <v>121</v>
      </c>
      <c r="AP165" s="41">
        <f t="shared" si="138"/>
        <v>165</v>
      </c>
      <c r="AQ165" s="41" t="str">
        <f t="shared" si="142"/>
        <v>fi</v>
      </c>
    </row>
    <row r="166" spans="38:43">
      <c r="AL166" s="27">
        <f t="shared" si="136"/>
        <v>46296</v>
      </c>
      <c r="AM166" s="41" t="str">
        <f t="shared" si="143"/>
        <v>fn</v>
      </c>
      <c r="AN166" s="41">
        <f t="shared" si="137"/>
        <v>170</v>
      </c>
      <c r="AO166" s="41">
        <f t="shared" si="144"/>
        <v>121</v>
      </c>
      <c r="AP166" s="41">
        <f t="shared" si="138"/>
        <v>166</v>
      </c>
      <c r="AQ166" s="41" t="str">
        <f t="shared" si="142"/>
        <v>fj</v>
      </c>
    </row>
    <row r="167" spans="38:43">
      <c r="AL167" s="27">
        <f t="shared" si="136"/>
        <v>46327</v>
      </c>
      <c r="AM167" s="41" t="str">
        <f t="shared" si="143"/>
        <v>fo</v>
      </c>
      <c r="AN167" s="41">
        <f t="shared" si="137"/>
        <v>171</v>
      </c>
      <c r="AO167" s="41">
        <f t="shared" si="144"/>
        <v>121</v>
      </c>
      <c r="AP167" s="41">
        <f t="shared" si="138"/>
        <v>167</v>
      </c>
      <c r="AQ167" s="41" t="str">
        <f t="shared" si="142"/>
        <v>fk</v>
      </c>
    </row>
    <row r="168" spans="38:43">
      <c r="AL168" s="27">
        <f t="shared" si="136"/>
        <v>46357</v>
      </c>
      <c r="AM168" s="41" t="str">
        <f t="shared" si="143"/>
        <v>fp</v>
      </c>
      <c r="AN168" s="41">
        <f t="shared" si="137"/>
        <v>172</v>
      </c>
      <c r="AO168" s="41">
        <f t="shared" si="144"/>
        <v>121</v>
      </c>
      <c r="AP168" s="41">
        <f t="shared" si="138"/>
        <v>168</v>
      </c>
      <c r="AQ168" s="41" t="str">
        <f t="shared" si="142"/>
        <v>fl</v>
      </c>
    </row>
    <row r="169" spans="38:43">
      <c r="AL169" s="27">
        <f t="shared" si="136"/>
        <v>46388</v>
      </c>
      <c r="AM169" s="41" t="str">
        <f t="shared" si="143"/>
        <v>fq</v>
      </c>
      <c r="AN169" s="41">
        <f t="shared" si="137"/>
        <v>173</v>
      </c>
      <c r="AO169" s="41">
        <f t="shared" si="144"/>
        <v>121</v>
      </c>
      <c r="AP169" s="41">
        <f t="shared" si="138"/>
        <v>169</v>
      </c>
      <c r="AQ169" s="41" t="str">
        <f t="shared" si="142"/>
        <v>fm</v>
      </c>
    </row>
    <row r="170" spans="38:43">
      <c r="AL170" s="27">
        <f t="shared" si="136"/>
        <v>46419</v>
      </c>
      <c r="AM170" s="41" t="str">
        <f t="shared" si="143"/>
        <v>fr</v>
      </c>
      <c r="AN170" s="41">
        <f t="shared" si="137"/>
        <v>174</v>
      </c>
      <c r="AO170" s="41">
        <f t="shared" si="144"/>
        <v>121</v>
      </c>
      <c r="AP170" s="41">
        <f t="shared" si="138"/>
        <v>170</v>
      </c>
      <c r="AQ170" s="41" t="str">
        <f t="shared" si="142"/>
        <v>fn</v>
      </c>
    </row>
    <row r="171" spans="38:43">
      <c r="AL171" s="27">
        <f t="shared" si="136"/>
        <v>46447</v>
      </c>
      <c r="AM171" s="41" t="str">
        <f t="shared" si="143"/>
        <v>fs</v>
      </c>
      <c r="AN171" s="41">
        <f t="shared" si="137"/>
        <v>175</v>
      </c>
      <c r="AO171" s="41">
        <f t="shared" si="144"/>
        <v>121</v>
      </c>
      <c r="AP171" s="41">
        <f t="shared" si="138"/>
        <v>171</v>
      </c>
      <c r="AQ171" s="41" t="str">
        <f t="shared" ref="AQ171:AQ182" si="145">+"f"&amp;AQ15</f>
        <v>fo</v>
      </c>
    </row>
    <row r="172" spans="38:43">
      <c r="AL172" s="27">
        <f t="shared" si="136"/>
        <v>46478</v>
      </c>
      <c r="AM172" s="41" t="str">
        <f t="shared" si="143"/>
        <v>ft</v>
      </c>
      <c r="AN172" s="41">
        <f t="shared" si="137"/>
        <v>176</v>
      </c>
      <c r="AO172" s="41">
        <f t="shared" si="144"/>
        <v>121</v>
      </c>
      <c r="AP172" s="41">
        <f t="shared" si="138"/>
        <v>172</v>
      </c>
      <c r="AQ172" s="41" t="str">
        <f t="shared" si="145"/>
        <v>fp</v>
      </c>
    </row>
    <row r="173" spans="38:43">
      <c r="AL173" s="27">
        <f t="shared" si="136"/>
        <v>46508</v>
      </c>
      <c r="AM173" s="41" t="str">
        <f t="shared" si="143"/>
        <v>fu</v>
      </c>
      <c r="AN173" s="41">
        <f t="shared" si="137"/>
        <v>177</v>
      </c>
      <c r="AO173" s="41">
        <f t="shared" si="144"/>
        <v>121</v>
      </c>
      <c r="AP173" s="41">
        <f t="shared" si="138"/>
        <v>173</v>
      </c>
      <c r="AQ173" s="41" t="str">
        <f t="shared" si="145"/>
        <v>fq</v>
      </c>
    </row>
    <row r="174" spans="38:43">
      <c r="AL174" s="27">
        <f t="shared" si="136"/>
        <v>46539</v>
      </c>
      <c r="AM174" s="41" t="str">
        <f t="shared" si="143"/>
        <v>fv</v>
      </c>
      <c r="AN174" s="41">
        <f t="shared" si="137"/>
        <v>178</v>
      </c>
      <c r="AO174" s="41">
        <f t="shared" si="144"/>
        <v>121</v>
      </c>
      <c r="AP174" s="41">
        <f t="shared" si="138"/>
        <v>174</v>
      </c>
      <c r="AQ174" s="41" t="str">
        <f t="shared" si="145"/>
        <v>fr</v>
      </c>
    </row>
    <row r="175" spans="38:43">
      <c r="AL175" s="27">
        <f t="shared" si="136"/>
        <v>46569</v>
      </c>
      <c r="AM175" s="41" t="str">
        <f t="shared" si="143"/>
        <v>fw</v>
      </c>
      <c r="AN175" s="41">
        <f t="shared" si="137"/>
        <v>179</v>
      </c>
      <c r="AO175" s="41">
        <f t="shared" si="144"/>
        <v>121</v>
      </c>
      <c r="AP175" s="41">
        <f t="shared" si="138"/>
        <v>175</v>
      </c>
      <c r="AQ175" s="41" t="str">
        <f t="shared" si="145"/>
        <v>fs</v>
      </c>
    </row>
    <row r="176" spans="38:43">
      <c r="AL176" s="27">
        <f t="shared" si="136"/>
        <v>46600</v>
      </c>
      <c r="AM176" s="41" t="str">
        <f t="shared" si="143"/>
        <v>fx</v>
      </c>
      <c r="AN176" s="41">
        <f t="shared" si="137"/>
        <v>180</v>
      </c>
      <c r="AO176" s="41">
        <f t="shared" si="144"/>
        <v>121</v>
      </c>
      <c r="AP176" s="41">
        <f t="shared" si="138"/>
        <v>176</v>
      </c>
      <c r="AQ176" s="41" t="str">
        <f t="shared" si="145"/>
        <v>ft</v>
      </c>
    </row>
    <row r="177" spans="38:43">
      <c r="AL177" s="27">
        <f t="shared" si="136"/>
        <v>46631</v>
      </c>
      <c r="AM177" s="41" t="str">
        <f t="shared" si="143"/>
        <v>fy</v>
      </c>
      <c r="AN177" s="41">
        <f t="shared" si="137"/>
        <v>181</v>
      </c>
      <c r="AO177" s="41">
        <f t="shared" si="144"/>
        <v>121</v>
      </c>
      <c r="AP177" s="41">
        <f t="shared" si="138"/>
        <v>177</v>
      </c>
      <c r="AQ177" s="41" t="str">
        <f t="shared" si="145"/>
        <v>fu</v>
      </c>
    </row>
    <row r="178" spans="38:43">
      <c r="AL178" s="27">
        <f t="shared" si="136"/>
        <v>46661</v>
      </c>
      <c r="AM178" s="41" t="str">
        <f t="shared" si="143"/>
        <v>fz</v>
      </c>
      <c r="AN178" s="41">
        <f t="shared" si="137"/>
        <v>182</v>
      </c>
      <c r="AO178" s="41">
        <f t="shared" si="144"/>
        <v>121</v>
      </c>
      <c r="AP178" s="41">
        <f t="shared" si="138"/>
        <v>178</v>
      </c>
      <c r="AQ178" s="41" t="str">
        <f>+"f"&amp;AQ22</f>
        <v>fv</v>
      </c>
    </row>
    <row r="179" spans="38:43">
      <c r="AL179" s="27">
        <f t="shared" si="136"/>
        <v>46692</v>
      </c>
      <c r="AM179" s="41" t="str">
        <f t="shared" si="143"/>
        <v>ga</v>
      </c>
      <c r="AN179" s="41">
        <f t="shared" si="137"/>
        <v>183</v>
      </c>
      <c r="AO179" s="41">
        <f t="shared" si="144"/>
        <v>121</v>
      </c>
      <c r="AP179" s="41">
        <f t="shared" si="138"/>
        <v>179</v>
      </c>
      <c r="AQ179" s="41" t="str">
        <f t="shared" si="145"/>
        <v>fw</v>
      </c>
    </row>
    <row r="180" spans="38:43">
      <c r="AL180" s="27">
        <f t="shared" si="136"/>
        <v>46722</v>
      </c>
      <c r="AM180" s="41" t="str">
        <f t="shared" si="143"/>
        <v>gb</v>
      </c>
      <c r="AN180" s="41">
        <f t="shared" si="137"/>
        <v>184</v>
      </c>
      <c r="AO180" s="41">
        <f t="shared" si="144"/>
        <v>121</v>
      </c>
      <c r="AP180" s="41">
        <f t="shared" si="138"/>
        <v>180</v>
      </c>
      <c r="AQ180" s="41" t="str">
        <f t="shared" si="145"/>
        <v>fx</v>
      </c>
    </row>
    <row r="181" spans="38:43">
      <c r="AL181" s="27">
        <f t="shared" si="136"/>
        <v>46753</v>
      </c>
      <c r="AM181" s="41" t="str">
        <f t="shared" si="143"/>
        <v>gc</v>
      </c>
      <c r="AN181" s="41">
        <f t="shared" si="137"/>
        <v>185</v>
      </c>
      <c r="AO181" s="41">
        <f t="shared" si="144"/>
        <v>121</v>
      </c>
      <c r="AP181" s="41">
        <f t="shared" si="138"/>
        <v>181</v>
      </c>
      <c r="AQ181" s="41" t="str">
        <f t="shared" si="145"/>
        <v>fy</v>
      </c>
    </row>
    <row r="182" spans="38:43">
      <c r="AL182" s="27">
        <f t="shared" si="136"/>
        <v>46784</v>
      </c>
      <c r="AM182" s="41" t="str">
        <f t="shared" si="143"/>
        <v>gd</v>
      </c>
      <c r="AN182" s="41">
        <f t="shared" si="137"/>
        <v>186</v>
      </c>
      <c r="AO182" s="41">
        <f t="shared" si="144"/>
        <v>121</v>
      </c>
      <c r="AP182" s="41">
        <f t="shared" si="138"/>
        <v>182</v>
      </c>
      <c r="AQ182" s="41" t="str">
        <f t="shared" si="145"/>
        <v>fz</v>
      </c>
    </row>
    <row r="183" spans="38:43">
      <c r="AL183" s="27">
        <f t="shared" si="136"/>
        <v>46813</v>
      </c>
      <c r="AM183" s="41" t="str">
        <f t="shared" si="143"/>
        <v>ge</v>
      </c>
      <c r="AN183" s="41">
        <f t="shared" si="137"/>
        <v>187</v>
      </c>
      <c r="AO183" s="41">
        <f t="shared" si="144"/>
        <v>121</v>
      </c>
      <c r="AP183" s="41">
        <f t="shared" si="138"/>
        <v>183</v>
      </c>
      <c r="AQ183" s="41" t="str">
        <f t="shared" ref="AQ183:AQ196" si="146">+"g"&amp;AQ1</f>
        <v>ga</v>
      </c>
    </row>
    <row r="184" spans="38:43">
      <c r="AL184" s="27">
        <f t="shared" si="136"/>
        <v>46844</v>
      </c>
      <c r="AM184" s="41" t="str">
        <f t="shared" si="143"/>
        <v>gf</v>
      </c>
      <c r="AN184" s="41">
        <f t="shared" si="137"/>
        <v>188</v>
      </c>
      <c r="AO184" s="41">
        <f t="shared" si="144"/>
        <v>121</v>
      </c>
      <c r="AP184" s="41">
        <f t="shared" si="138"/>
        <v>184</v>
      </c>
      <c r="AQ184" s="41" t="str">
        <f t="shared" si="146"/>
        <v>gb</v>
      </c>
    </row>
    <row r="185" spans="38:43">
      <c r="AL185" s="27">
        <f t="shared" si="136"/>
        <v>46874</v>
      </c>
      <c r="AM185" s="41" t="str">
        <f t="shared" si="143"/>
        <v>gg</v>
      </c>
      <c r="AN185" s="41">
        <f t="shared" si="137"/>
        <v>189</v>
      </c>
      <c r="AO185" s="41">
        <f t="shared" si="144"/>
        <v>121</v>
      </c>
      <c r="AP185" s="41">
        <f t="shared" si="138"/>
        <v>185</v>
      </c>
      <c r="AQ185" s="41" t="str">
        <f t="shared" si="146"/>
        <v>gc</v>
      </c>
    </row>
    <row r="186" spans="38:43">
      <c r="AL186" s="27">
        <f t="shared" si="136"/>
        <v>46905</v>
      </c>
      <c r="AM186" s="41" t="str">
        <f t="shared" si="143"/>
        <v>gh</v>
      </c>
      <c r="AN186" s="41">
        <f t="shared" si="137"/>
        <v>190</v>
      </c>
      <c r="AO186" s="41">
        <f t="shared" si="144"/>
        <v>121</v>
      </c>
      <c r="AP186" s="41">
        <f t="shared" si="138"/>
        <v>186</v>
      </c>
      <c r="AQ186" s="41" t="str">
        <f t="shared" si="146"/>
        <v>gd</v>
      </c>
    </row>
    <row r="187" spans="38:43">
      <c r="AL187" s="27">
        <f t="shared" si="136"/>
        <v>46935</v>
      </c>
      <c r="AM187" s="41" t="str">
        <f t="shared" si="143"/>
        <v>gi</v>
      </c>
      <c r="AN187" s="41">
        <f t="shared" si="137"/>
        <v>191</v>
      </c>
      <c r="AO187" s="41">
        <f t="shared" si="144"/>
        <v>121</v>
      </c>
      <c r="AP187" s="41">
        <f t="shared" si="138"/>
        <v>187</v>
      </c>
      <c r="AQ187" s="41" t="str">
        <f t="shared" si="146"/>
        <v>ge</v>
      </c>
    </row>
    <row r="188" spans="38:43">
      <c r="AL188" s="27">
        <f t="shared" si="136"/>
        <v>46966</v>
      </c>
      <c r="AM188" s="41" t="str">
        <f t="shared" si="143"/>
        <v>gj</v>
      </c>
      <c r="AN188" s="41">
        <f t="shared" si="137"/>
        <v>192</v>
      </c>
      <c r="AO188" s="41">
        <f t="shared" si="144"/>
        <v>121</v>
      </c>
      <c r="AP188" s="41">
        <f t="shared" si="138"/>
        <v>188</v>
      </c>
      <c r="AQ188" s="41" t="str">
        <f t="shared" si="146"/>
        <v>gf</v>
      </c>
    </row>
    <row r="189" spans="38:43">
      <c r="AL189" s="27">
        <f t="shared" si="136"/>
        <v>46997</v>
      </c>
      <c r="AM189" s="41" t="str">
        <f t="shared" si="143"/>
        <v>gk</v>
      </c>
      <c r="AN189" s="41">
        <f t="shared" si="137"/>
        <v>193</v>
      </c>
      <c r="AO189" s="41">
        <f t="shared" si="144"/>
        <v>121</v>
      </c>
      <c r="AP189" s="41">
        <f t="shared" si="138"/>
        <v>189</v>
      </c>
      <c r="AQ189" s="41" t="str">
        <f t="shared" si="146"/>
        <v>gg</v>
      </c>
    </row>
    <row r="190" spans="38:43">
      <c r="AL190" s="27">
        <f t="shared" si="136"/>
        <v>47027</v>
      </c>
      <c r="AM190" s="41" t="str">
        <f t="shared" si="143"/>
        <v>gl</v>
      </c>
      <c r="AN190" s="41">
        <f t="shared" si="137"/>
        <v>194</v>
      </c>
      <c r="AO190" s="41">
        <f t="shared" si="144"/>
        <v>121</v>
      </c>
      <c r="AP190" s="41">
        <f t="shared" si="138"/>
        <v>190</v>
      </c>
      <c r="AQ190" s="41" t="str">
        <f t="shared" si="146"/>
        <v>gh</v>
      </c>
    </row>
    <row r="191" spans="38:43">
      <c r="AL191" s="27">
        <f t="shared" si="136"/>
        <v>47058</v>
      </c>
      <c r="AM191" s="41" t="str">
        <f t="shared" si="143"/>
        <v>gm</v>
      </c>
      <c r="AN191" s="41">
        <f t="shared" si="137"/>
        <v>195</v>
      </c>
      <c r="AO191" s="41">
        <f t="shared" si="144"/>
        <v>121</v>
      </c>
      <c r="AP191" s="41">
        <f t="shared" si="138"/>
        <v>191</v>
      </c>
      <c r="AQ191" s="41" t="str">
        <f t="shared" si="146"/>
        <v>gi</v>
      </c>
    </row>
    <row r="192" spans="38:43">
      <c r="AL192" s="27">
        <f t="shared" si="136"/>
        <v>47088</v>
      </c>
      <c r="AM192" s="41" t="str">
        <f t="shared" si="143"/>
        <v>gn</v>
      </c>
      <c r="AN192" s="41">
        <f t="shared" si="137"/>
        <v>196</v>
      </c>
      <c r="AO192" s="41">
        <f t="shared" si="144"/>
        <v>121</v>
      </c>
      <c r="AP192" s="41">
        <f t="shared" si="138"/>
        <v>192</v>
      </c>
      <c r="AQ192" s="41" t="str">
        <f t="shared" si="146"/>
        <v>gj</v>
      </c>
    </row>
    <row r="193" spans="38:43">
      <c r="AL193" s="27">
        <f t="shared" si="136"/>
        <v>47119</v>
      </c>
      <c r="AM193" s="41" t="str">
        <f t="shared" ref="AM193:AM197" si="147">+VLOOKUP(AN193,$AP$1:$AQ$197,2,FALSE)</f>
        <v>go</v>
      </c>
      <c r="AN193" s="41">
        <f t="shared" si="137"/>
        <v>197</v>
      </c>
      <c r="AO193" s="41">
        <f t="shared" si="144"/>
        <v>121</v>
      </c>
      <c r="AP193" s="41">
        <f t="shared" si="138"/>
        <v>193</v>
      </c>
      <c r="AQ193" s="41" t="str">
        <f t="shared" si="146"/>
        <v>gk</v>
      </c>
    </row>
    <row r="194" spans="38:43">
      <c r="AL194" s="27">
        <f t="shared" si="136"/>
        <v>47150</v>
      </c>
      <c r="AM194" s="41" t="e">
        <f t="shared" si="147"/>
        <v>#N/A</v>
      </c>
      <c r="AN194" s="41">
        <f t="shared" si="137"/>
        <v>198</v>
      </c>
      <c r="AO194" s="41">
        <f t="shared" si="144"/>
        <v>121</v>
      </c>
      <c r="AP194" s="41">
        <f t="shared" si="138"/>
        <v>194</v>
      </c>
      <c r="AQ194" s="41" t="str">
        <f t="shared" si="146"/>
        <v>gl</v>
      </c>
    </row>
    <row r="195" spans="38:43">
      <c r="AL195" s="27">
        <f t="shared" ref="AL195:AL197" si="148">+EDATE(AL194,1)</f>
        <v>47178</v>
      </c>
      <c r="AM195" s="41" t="e">
        <f t="shared" si="147"/>
        <v>#N/A</v>
      </c>
      <c r="AN195" s="41">
        <f t="shared" ref="AN195:AN197" si="149">+AN194+1</f>
        <v>199</v>
      </c>
      <c r="AO195" s="41">
        <f t="shared" si="144"/>
        <v>121</v>
      </c>
      <c r="AP195" s="41">
        <f t="shared" ref="AP195:AP197" si="150">+AP194+1</f>
        <v>195</v>
      </c>
      <c r="AQ195" s="41" t="str">
        <f t="shared" si="146"/>
        <v>gm</v>
      </c>
    </row>
    <row r="196" spans="38:43">
      <c r="AL196" s="27">
        <f t="shared" si="148"/>
        <v>47209</v>
      </c>
      <c r="AM196" s="41" t="e">
        <f t="shared" si="147"/>
        <v>#N/A</v>
      </c>
      <c r="AN196" s="41">
        <f t="shared" si="149"/>
        <v>200</v>
      </c>
      <c r="AO196" s="41">
        <f t="shared" si="144"/>
        <v>121</v>
      </c>
      <c r="AP196" s="41">
        <f t="shared" si="150"/>
        <v>196</v>
      </c>
      <c r="AQ196" s="41" t="str">
        <f t="shared" si="146"/>
        <v>gn</v>
      </c>
    </row>
    <row r="197" spans="38:43">
      <c r="AL197" s="27">
        <f t="shared" si="148"/>
        <v>47239</v>
      </c>
      <c r="AM197" s="41" t="e">
        <f t="shared" si="147"/>
        <v>#N/A</v>
      </c>
      <c r="AN197" s="41">
        <f t="shared" si="149"/>
        <v>201</v>
      </c>
      <c r="AO197" s="41">
        <f t="shared" si="144"/>
        <v>121</v>
      </c>
      <c r="AP197" s="41">
        <f t="shared" si="150"/>
        <v>197</v>
      </c>
      <c r="AQ197" s="41" t="str">
        <f t="shared" ref="AQ197" si="151">+"g"&amp;AQ15</f>
        <v>go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T208"/>
  <sheetViews>
    <sheetView topLeftCell="B1" zoomScale="80" zoomScaleNormal="80" workbookViewId="0">
      <selection activeCell="B2" sqref="B2:GB23"/>
    </sheetView>
  </sheetViews>
  <sheetFormatPr defaultRowHeight="15"/>
  <cols>
    <col min="1" max="1" width="23.7109375" style="9" customWidth="1"/>
    <col min="2" max="2" width="23.42578125" style="9" customWidth="1"/>
    <col min="3" max="3" width="25" style="9" customWidth="1"/>
    <col min="4" max="40" width="10.42578125" style="9" customWidth="1"/>
    <col min="41" max="50" width="9.140625" style="11"/>
    <col min="51" max="52" width="9.140625" style="11" customWidth="1"/>
    <col min="53" max="184" width="9.140625" style="32" customWidth="1"/>
    <col min="185" max="16362" width="9.140625" style="32"/>
    <col min="16363" max="16366" width="9.140625" style="11"/>
    <col min="16367" max="16367" width="10.5703125" style="45" bestFit="1" customWidth="1"/>
    <col min="16368" max="16373" width="9.140625" style="45"/>
    <col min="16374" max="16374" width="9.140625" style="41"/>
    <col min="16375" max="16384" width="9.140625" style="11"/>
  </cols>
  <sheetData>
    <row r="1" spans="2:184 16367:16374">
      <c r="XEN1" s="141" t="s">
        <v>140</v>
      </c>
      <c r="XEO1" s="141" t="s">
        <v>141</v>
      </c>
      <c r="XEP1" s="141" t="s">
        <v>142</v>
      </c>
      <c r="XEQ1" s="141" t="s">
        <v>143</v>
      </c>
      <c r="XER1" s="141" t="s">
        <v>144</v>
      </c>
      <c r="XES1" s="141" t="s">
        <v>145</v>
      </c>
      <c r="XET1" s="141" t="s">
        <v>135</v>
      </c>
    </row>
    <row r="2" spans="2:184 16367:1637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  <c r="XEM2" s="139">
        <v>40544</v>
      </c>
      <c r="XEN2" s="142">
        <v>336</v>
      </c>
      <c r="XEO2" s="142">
        <v>408</v>
      </c>
      <c r="XEP2" s="142">
        <v>504</v>
      </c>
      <c r="XEQ2" s="142">
        <v>160</v>
      </c>
      <c r="XER2" s="142">
        <v>80</v>
      </c>
      <c r="XES2" s="142">
        <v>168</v>
      </c>
      <c r="XET2" s="142">
        <f>+XEN2+XEO2</f>
        <v>744</v>
      </c>
    </row>
    <row r="3" spans="2:184 16367:16374">
      <c r="B3" s="461" t="s">
        <v>67</v>
      </c>
      <c r="C3" s="14" t="s">
        <v>36</v>
      </c>
      <c r="D3" s="461" t="s">
        <v>68</v>
      </c>
      <c r="E3" s="215">
        <v>1021475.88</v>
      </c>
      <c r="F3" s="215">
        <v>908239.88</v>
      </c>
      <c r="G3" s="215">
        <v>955776.56</v>
      </c>
      <c r="H3" s="215">
        <v>887685.62</v>
      </c>
      <c r="I3" s="215">
        <v>930488.88</v>
      </c>
      <c r="J3" s="215">
        <v>968517.25</v>
      </c>
      <c r="K3" s="215">
        <v>1015380</v>
      </c>
      <c r="L3" s="215">
        <v>870819.69</v>
      </c>
      <c r="M3" s="215">
        <v>575209.18999999994</v>
      </c>
      <c r="N3" s="215">
        <v>554981.12</v>
      </c>
      <c r="O3" s="215">
        <v>567841.75</v>
      </c>
      <c r="P3" s="215">
        <v>651742.31000000006</v>
      </c>
      <c r="Q3" s="215">
        <v>662162.75</v>
      </c>
      <c r="R3" s="215">
        <v>584325.43999999994</v>
      </c>
      <c r="S3" s="215">
        <v>595452.56000000006</v>
      </c>
      <c r="T3" s="215">
        <v>538835.93999999994</v>
      </c>
      <c r="U3" s="215">
        <v>571171.68999999994</v>
      </c>
      <c r="V3" s="215">
        <v>620708.81000000006</v>
      </c>
      <c r="W3" s="215">
        <v>664184.62</v>
      </c>
      <c r="X3" s="215">
        <v>657124.56000000006</v>
      </c>
      <c r="Y3" s="215">
        <v>578241.88</v>
      </c>
      <c r="Z3" s="215">
        <v>557016.93999999994</v>
      </c>
      <c r="AA3" s="215">
        <v>571164.5</v>
      </c>
      <c r="AB3" s="215">
        <v>655083.38</v>
      </c>
      <c r="AC3" s="215">
        <v>667215.25</v>
      </c>
      <c r="AD3" s="215">
        <v>586345.25</v>
      </c>
      <c r="AE3" s="215">
        <v>597459.06000000006</v>
      </c>
      <c r="AF3" s="215">
        <v>540855.68999999994</v>
      </c>
      <c r="AG3" s="215">
        <v>572822.43999999994</v>
      </c>
      <c r="AH3" s="215">
        <v>624747.31000000006</v>
      </c>
      <c r="AI3" s="215">
        <v>667209.12</v>
      </c>
      <c r="AJ3" s="215">
        <v>660160.06000000006</v>
      </c>
      <c r="AK3" s="215">
        <v>580276.81000000006</v>
      </c>
      <c r="AL3" s="215">
        <v>560036.68999999994</v>
      </c>
      <c r="AM3" s="215">
        <v>573187.31000000006</v>
      </c>
      <c r="AN3" s="215">
        <v>659141.18999999994</v>
      </c>
      <c r="AO3" s="215">
        <v>671258.88</v>
      </c>
      <c r="AP3" s="215">
        <v>600505.93999999994</v>
      </c>
      <c r="AQ3" s="215">
        <v>601518.88</v>
      </c>
      <c r="AR3" s="215">
        <v>544902.38</v>
      </c>
      <c r="AS3" s="215">
        <v>575860.06000000006</v>
      </c>
      <c r="AT3" s="215">
        <v>628786.93999999994</v>
      </c>
      <c r="AU3" s="215">
        <v>671246.62</v>
      </c>
      <c r="AV3" s="215">
        <v>664209.88</v>
      </c>
      <c r="AW3" s="215">
        <v>583304.43999999994</v>
      </c>
      <c r="AX3" s="215">
        <v>563080.5</v>
      </c>
      <c r="AY3" s="215">
        <v>576222.12</v>
      </c>
      <c r="AZ3" s="215">
        <v>663152.38</v>
      </c>
      <c r="BA3" s="215">
        <v>674296.75</v>
      </c>
      <c r="BB3" s="215">
        <v>594423.38</v>
      </c>
      <c r="BC3" s="215">
        <v>603535.62</v>
      </c>
      <c r="BD3" s="215">
        <v>546925.18999999994</v>
      </c>
      <c r="BE3" s="215">
        <v>577880.93999999994</v>
      </c>
      <c r="BF3" s="215">
        <v>631821.62</v>
      </c>
      <c r="BG3" s="215">
        <v>675296.31</v>
      </c>
      <c r="BH3" s="215">
        <v>669257.25</v>
      </c>
      <c r="BI3" s="215">
        <v>586335.12</v>
      </c>
      <c r="BJ3" s="215">
        <v>565127.5</v>
      </c>
      <c r="BK3" s="215">
        <v>579242.62</v>
      </c>
      <c r="BL3" s="215">
        <v>667057.43999999994</v>
      </c>
      <c r="BM3" s="215">
        <v>677332.31</v>
      </c>
      <c r="BN3" s="215">
        <v>596372.38</v>
      </c>
      <c r="BO3" s="215">
        <v>606578.43999999994</v>
      </c>
      <c r="BP3" s="215">
        <v>548943</v>
      </c>
      <c r="BQ3" s="215">
        <v>580279.88</v>
      </c>
      <c r="BR3" s="215">
        <v>633844.38</v>
      </c>
      <c r="BS3" s="215">
        <v>679347.06</v>
      </c>
      <c r="BT3" s="215">
        <v>671272.94</v>
      </c>
      <c r="BU3" s="215">
        <v>588356.88</v>
      </c>
      <c r="BV3" s="215">
        <v>566984.38</v>
      </c>
      <c r="BW3" s="215">
        <v>582273.38</v>
      </c>
      <c r="BX3" s="215">
        <v>670142.75</v>
      </c>
      <c r="BY3" s="215">
        <v>680364</v>
      </c>
      <c r="BZ3" s="215">
        <v>599353.43999999994</v>
      </c>
      <c r="CA3" s="215">
        <v>609608.12</v>
      </c>
      <c r="CB3" s="215">
        <v>549948.81000000006</v>
      </c>
      <c r="CC3" s="215">
        <v>582302.68999999994</v>
      </c>
      <c r="CD3" s="215">
        <v>636880.12</v>
      </c>
      <c r="CE3" s="215">
        <v>682366.5</v>
      </c>
      <c r="CF3" s="215">
        <v>674307.69</v>
      </c>
      <c r="CG3" s="215">
        <v>591385.56000000006</v>
      </c>
      <c r="CH3" s="215">
        <v>568988.12</v>
      </c>
      <c r="CI3" s="215">
        <v>583943.43999999994</v>
      </c>
      <c r="CJ3" s="215">
        <v>672792.38</v>
      </c>
      <c r="CK3" s="215">
        <v>684400.5</v>
      </c>
      <c r="CL3" s="215">
        <v>611624.75</v>
      </c>
      <c r="CM3" s="215">
        <v>611625</v>
      </c>
      <c r="CN3" s="215">
        <v>552990.62</v>
      </c>
      <c r="CO3" s="215">
        <v>584323.43999999994</v>
      </c>
      <c r="CP3" s="215">
        <v>639909.75</v>
      </c>
      <c r="CQ3" s="215">
        <v>685411.38</v>
      </c>
      <c r="CR3" s="215">
        <v>677346.44</v>
      </c>
      <c r="CS3" s="215">
        <v>593415.5</v>
      </c>
      <c r="CT3" s="215">
        <v>570919.93999999994</v>
      </c>
      <c r="CU3" s="215">
        <v>586962.93999999994</v>
      </c>
      <c r="CV3" s="215">
        <v>676339.5</v>
      </c>
      <c r="CW3" s="215">
        <v>688446.25</v>
      </c>
      <c r="CX3" s="215">
        <v>605567.5</v>
      </c>
      <c r="CY3" s="215">
        <v>614660.43999999994</v>
      </c>
      <c r="CZ3" s="215">
        <v>555012.38</v>
      </c>
      <c r="DA3" s="215">
        <v>588370.06000000006</v>
      </c>
      <c r="DB3" s="215">
        <v>643951.38</v>
      </c>
      <c r="DC3" s="215">
        <v>689447</v>
      </c>
      <c r="DD3" s="215">
        <v>681386.06</v>
      </c>
      <c r="DE3" s="215">
        <v>596432</v>
      </c>
      <c r="DF3" s="215">
        <v>573982</v>
      </c>
      <c r="DG3" s="215">
        <v>588994.81000000006</v>
      </c>
      <c r="DH3" s="215">
        <v>680375</v>
      </c>
      <c r="DI3" s="215">
        <v>692382.56</v>
      </c>
      <c r="DJ3" s="215">
        <v>609588.88</v>
      </c>
      <c r="DK3" s="215">
        <v>617688.25</v>
      </c>
      <c r="DL3" s="215">
        <v>557030.18999999994</v>
      </c>
      <c r="DM3" s="215">
        <v>590389.88</v>
      </c>
      <c r="DN3" s="215">
        <v>646985.12</v>
      </c>
      <c r="DO3" s="215">
        <v>692482.75</v>
      </c>
      <c r="DP3" s="215">
        <v>684419.81</v>
      </c>
      <c r="DQ3" s="215">
        <v>599481.88</v>
      </c>
      <c r="DR3" s="215">
        <v>576860.12</v>
      </c>
      <c r="DS3" s="215">
        <v>592397.56000000006</v>
      </c>
      <c r="DT3" s="215">
        <v>684427.81</v>
      </c>
      <c r="DU3" s="215">
        <v>696481.81</v>
      </c>
      <c r="DV3" s="215">
        <v>612632.68999999994</v>
      </c>
      <c r="DW3" s="215">
        <v>620717.81000000006</v>
      </c>
      <c r="DX3" s="215">
        <v>560063.81000000006</v>
      </c>
      <c r="DY3" s="215">
        <v>593427.5</v>
      </c>
      <c r="DZ3" s="215">
        <v>651028.68999999994</v>
      </c>
      <c r="EA3" s="215">
        <v>697527</v>
      </c>
      <c r="EB3" s="215">
        <v>689475.25</v>
      </c>
      <c r="EC3" s="215">
        <v>601496.56000000006</v>
      </c>
      <c r="ED3" s="215">
        <v>579256.75</v>
      </c>
      <c r="EE3" s="215">
        <v>595329.12</v>
      </c>
      <c r="EF3" s="215">
        <v>688078.38</v>
      </c>
      <c r="EG3" s="215">
        <v>700578.94</v>
      </c>
      <c r="EH3" s="215">
        <v>624766.5</v>
      </c>
      <c r="EI3" s="215">
        <v>623756.62</v>
      </c>
      <c r="EJ3" s="215">
        <v>562721.56000000006</v>
      </c>
      <c r="EK3" s="215">
        <v>596459.25</v>
      </c>
      <c r="EL3" s="215">
        <v>654064.38</v>
      </c>
      <c r="EM3" s="215">
        <v>701586.81</v>
      </c>
      <c r="EN3" s="215">
        <v>693512.81</v>
      </c>
      <c r="EO3" s="215">
        <v>604534.38</v>
      </c>
      <c r="EP3" s="215">
        <v>580898.5</v>
      </c>
      <c r="EQ3" s="215">
        <v>598458.88</v>
      </c>
      <c r="ER3" s="215">
        <v>692466.5</v>
      </c>
      <c r="ES3" s="215">
        <v>704628.62</v>
      </c>
      <c r="ET3" s="215">
        <v>618683.93999999994</v>
      </c>
      <c r="EU3" s="215">
        <v>627803.25</v>
      </c>
      <c r="EV3" s="215">
        <v>564763.43999999994</v>
      </c>
      <c r="EW3" s="215">
        <v>598478.12</v>
      </c>
      <c r="EX3" s="215">
        <v>658107.06000000006</v>
      </c>
      <c r="EY3" s="215">
        <v>705626.44</v>
      </c>
      <c r="EZ3" s="215">
        <v>696433.19</v>
      </c>
      <c r="FA3" s="215">
        <v>608583.06000000006</v>
      </c>
      <c r="FB3" s="215">
        <v>584304.31000000006</v>
      </c>
      <c r="FC3" s="215">
        <v>601494.62</v>
      </c>
      <c r="FD3" s="215">
        <v>696415.06</v>
      </c>
      <c r="FE3" s="215">
        <v>707653.25</v>
      </c>
      <c r="FF3" s="215">
        <v>622745.62</v>
      </c>
      <c r="FG3" s="215">
        <v>630834.06000000006</v>
      </c>
      <c r="FH3" s="215">
        <v>566775.25</v>
      </c>
      <c r="FI3" s="215">
        <v>601512.88</v>
      </c>
      <c r="FJ3" s="215">
        <v>661145.68999999994</v>
      </c>
      <c r="FK3" s="215">
        <v>709669.94</v>
      </c>
      <c r="FL3" s="215">
        <v>700501.12</v>
      </c>
      <c r="FM3" s="215">
        <v>611612.68999999994</v>
      </c>
      <c r="FN3" s="215">
        <v>585951</v>
      </c>
      <c r="FO3" s="215">
        <v>604524.25</v>
      </c>
      <c r="FP3" s="215">
        <v>700582.06</v>
      </c>
      <c r="FQ3" s="215">
        <v>712715.75</v>
      </c>
      <c r="FR3" s="215">
        <v>625767.43999999994</v>
      </c>
      <c r="FS3" s="215">
        <v>633864.62</v>
      </c>
      <c r="FT3" s="215">
        <v>569805.93999999994</v>
      </c>
      <c r="FU3" s="215">
        <v>605555.31000000006</v>
      </c>
      <c r="FV3" s="215">
        <v>666196.25</v>
      </c>
      <c r="FW3" s="215">
        <v>713715.69</v>
      </c>
      <c r="FX3" s="215">
        <v>704487.19</v>
      </c>
      <c r="FY3" s="215">
        <v>614643.43999999994</v>
      </c>
      <c r="FZ3" s="215">
        <v>588992.75</v>
      </c>
      <c r="GA3" s="215">
        <v>607556.88</v>
      </c>
      <c r="GB3" s="215">
        <v>704516.5</v>
      </c>
      <c r="XEM3" s="139">
        <v>40575</v>
      </c>
      <c r="XEN3" s="142">
        <v>320</v>
      </c>
      <c r="XEO3" s="142">
        <v>352</v>
      </c>
      <c r="XEP3" s="142">
        <v>480</v>
      </c>
      <c r="XEQ3" s="142">
        <v>128</v>
      </c>
      <c r="XER3" s="142">
        <v>64</v>
      </c>
      <c r="XES3" s="142">
        <v>160</v>
      </c>
      <c r="XET3" s="142">
        <f t="shared" ref="XET3:XET66" si="0">+XEN3+XEO3</f>
        <v>672</v>
      </c>
    </row>
    <row r="4" spans="2:184 16367:16374">
      <c r="B4" s="461" t="s">
        <v>67</v>
      </c>
      <c r="C4" s="14" t="s">
        <v>36</v>
      </c>
      <c r="D4" s="461" t="s">
        <v>69</v>
      </c>
      <c r="E4" s="215">
        <v>202229.38</v>
      </c>
      <c r="F4" s="215">
        <v>169690.72</v>
      </c>
      <c r="G4" s="215">
        <v>202774</v>
      </c>
      <c r="H4" s="215">
        <v>158328.25</v>
      </c>
      <c r="I4" s="215">
        <v>180142.25</v>
      </c>
      <c r="J4" s="215">
        <v>216584.94</v>
      </c>
      <c r="K4" s="215">
        <v>201983.69</v>
      </c>
      <c r="L4" s="215">
        <v>176694.77</v>
      </c>
      <c r="M4" s="215">
        <v>129138.43</v>
      </c>
      <c r="N4" s="215">
        <v>94610.12</v>
      </c>
      <c r="O4" s="215">
        <v>125741.84</v>
      </c>
      <c r="P4" s="215">
        <v>136276.41</v>
      </c>
      <c r="Q4" s="215">
        <v>130137.2</v>
      </c>
      <c r="R4" s="215">
        <v>111324.36</v>
      </c>
      <c r="S4" s="215">
        <v>124520.64</v>
      </c>
      <c r="T4" s="215">
        <v>96705.74</v>
      </c>
      <c r="U4" s="215">
        <v>123676.55</v>
      </c>
      <c r="V4" s="215">
        <v>126647.59</v>
      </c>
      <c r="W4" s="215">
        <v>133321.56</v>
      </c>
      <c r="X4" s="215">
        <v>144792.20000000001</v>
      </c>
      <c r="Y4" s="215">
        <v>116639.67</v>
      </c>
      <c r="Z4" s="215">
        <v>95547.24</v>
      </c>
      <c r="AA4" s="215">
        <v>138465</v>
      </c>
      <c r="AB4" s="215">
        <v>125498.19</v>
      </c>
      <c r="AC4" s="215">
        <v>147886.62</v>
      </c>
      <c r="AD4" s="215">
        <v>109894.95</v>
      </c>
      <c r="AE4" s="215">
        <v>112234.18</v>
      </c>
      <c r="AF4" s="215">
        <v>97173.74</v>
      </c>
      <c r="AG4" s="215">
        <v>136446.20000000001</v>
      </c>
      <c r="AH4" s="215">
        <v>113931.47</v>
      </c>
      <c r="AI4" s="215">
        <v>119211.4</v>
      </c>
      <c r="AJ4" s="215">
        <v>145653.53</v>
      </c>
      <c r="AK4" s="215">
        <v>116872.16</v>
      </c>
      <c r="AL4" s="215">
        <v>108413.98</v>
      </c>
      <c r="AM4" s="215">
        <v>126164.41</v>
      </c>
      <c r="AN4" s="215">
        <v>124269.93</v>
      </c>
      <c r="AO4" s="215">
        <v>163354.41</v>
      </c>
      <c r="AP4" s="215">
        <v>106805.64</v>
      </c>
      <c r="AQ4" s="215">
        <v>100451.12</v>
      </c>
      <c r="AR4" s="215">
        <v>110299.3</v>
      </c>
      <c r="AS4" s="215">
        <v>123699.8</v>
      </c>
      <c r="AT4" s="215">
        <v>113117.7</v>
      </c>
      <c r="AU4" s="215">
        <v>164537.10999999999</v>
      </c>
      <c r="AV4" s="215">
        <v>118108.52</v>
      </c>
      <c r="AW4" s="215">
        <v>118252.05</v>
      </c>
      <c r="AX4" s="215">
        <v>121022.98</v>
      </c>
      <c r="AY4" s="215">
        <v>113192.47</v>
      </c>
      <c r="AZ4" s="215">
        <v>139012.91</v>
      </c>
      <c r="BA4" s="215">
        <v>148611.44</v>
      </c>
      <c r="BB4" s="215">
        <v>109543.15</v>
      </c>
      <c r="BC4" s="215">
        <v>101264.86</v>
      </c>
      <c r="BD4" s="215">
        <v>123012.37</v>
      </c>
      <c r="BE4" s="215">
        <v>111958.2</v>
      </c>
      <c r="BF4" s="215">
        <v>113438.13</v>
      </c>
      <c r="BG4" s="215">
        <v>165221.53</v>
      </c>
      <c r="BH4" s="215">
        <v>119431.74</v>
      </c>
      <c r="BI4" s="215">
        <v>131716.26999999999</v>
      </c>
      <c r="BJ4" s="215">
        <v>108776.88</v>
      </c>
      <c r="BK4" s="215">
        <v>113535.19</v>
      </c>
      <c r="BL4" s="215">
        <v>153597.16</v>
      </c>
      <c r="BM4" s="215">
        <v>136057.01999999999</v>
      </c>
      <c r="BN4" s="215">
        <v>109748.38</v>
      </c>
      <c r="BO4" s="215">
        <v>114642.11</v>
      </c>
      <c r="BP4" s="215">
        <v>110493.41</v>
      </c>
      <c r="BQ4" s="215">
        <v>112257.42</v>
      </c>
      <c r="BR4" s="215">
        <v>128164.95</v>
      </c>
      <c r="BS4" s="215">
        <v>151416.64000000001</v>
      </c>
      <c r="BT4" s="215">
        <v>120391.11</v>
      </c>
      <c r="BU4" s="215">
        <v>145709.10999999999</v>
      </c>
      <c r="BV4" s="215">
        <v>95968.77</v>
      </c>
      <c r="BW4" s="215">
        <v>113710.08</v>
      </c>
      <c r="BX4" s="215">
        <v>154254.23000000001</v>
      </c>
      <c r="BY4" s="215">
        <v>136538.23000000001</v>
      </c>
      <c r="BZ4" s="215">
        <v>110417.57</v>
      </c>
      <c r="CA4" s="215">
        <v>127688.78</v>
      </c>
      <c r="CB4" s="215">
        <v>98478.82</v>
      </c>
      <c r="CC4" s="215">
        <v>112644.62</v>
      </c>
      <c r="CD4" s="215">
        <v>142998.89000000001</v>
      </c>
      <c r="CE4" s="215">
        <v>137221.60999999999</v>
      </c>
      <c r="CF4" s="215">
        <v>135565.72</v>
      </c>
      <c r="CG4" s="215">
        <v>132744.29999999999</v>
      </c>
      <c r="CH4" s="215">
        <v>96589.45</v>
      </c>
      <c r="CI4" s="215">
        <v>129350.75</v>
      </c>
      <c r="CJ4" s="215">
        <v>140356.39000000001</v>
      </c>
      <c r="CK4" s="215">
        <v>134461.88</v>
      </c>
      <c r="CL4" s="215">
        <v>125709.44</v>
      </c>
      <c r="CM4" s="215">
        <v>114093.22</v>
      </c>
      <c r="CN4" s="215">
        <v>99557.46</v>
      </c>
      <c r="CO4" s="215">
        <v>139192.88</v>
      </c>
      <c r="CP4" s="215">
        <v>116752.88</v>
      </c>
      <c r="CQ4" s="215">
        <v>122588.83</v>
      </c>
      <c r="CR4" s="215">
        <v>149505.06</v>
      </c>
      <c r="CS4" s="215">
        <v>119417.60000000001</v>
      </c>
      <c r="CT4" s="215">
        <v>110378.15</v>
      </c>
      <c r="CU4" s="215">
        <v>129132.36</v>
      </c>
      <c r="CV4" s="215">
        <v>127270.29</v>
      </c>
      <c r="CW4" s="215">
        <v>167653.75</v>
      </c>
      <c r="CX4" s="215">
        <v>111649.87</v>
      </c>
      <c r="CY4" s="215">
        <v>101707.64</v>
      </c>
      <c r="CZ4" s="215">
        <v>99978.03</v>
      </c>
      <c r="DA4" s="215">
        <v>139169.62</v>
      </c>
      <c r="DB4" s="215">
        <v>116512.27</v>
      </c>
      <c r="DC4" s="215">
        <v>153859.97</v>
      </c>
      <c r="DD4" s="215">
        <v>136148</v>
      </c>
      <c r="DE4" s="215">
        <v>120230.37</v>
      </c>
      <c r="DF4" s="215">
        <v>123094.25</v>
      </c>
      <c r="DG4" s="215">
        <v>116293.92</v>
      </c>
      <c r="DH4" s="215">
        <v>114803.88</v>
      </c>
      <c r="DI4" s="215">
        <v>152784.35999999999</v>
      </c>
      <c r="DJ4" s="215">
        <v>112488.92</v>
      </c>
      <c r="DK4" s="215">
        <v>102645.77</v>
      </c>
      <c r="DL4" s="215">
        <v>112920.55</v>
      </c>
      <c r="DM4" s="215">
        <v>126813.33</v>
      </c>
      <c r="DN4" s="215">
        <v>116460.76</v>
      </c>
      <c r="DO4" s="215">
        <v>170042.52</v>
      </c>
      <c r="DP4" s="215">
        <v>122112.65</v>
      </c>
      <c r="DQ4" s="215">
        <v>121410.1</v>
      </c>
      <c r="DR4" s="215">
        <v>123954.61</v>
      </c>
      <c r="DS4" s="215">
        <v>116332.34</v>
      </c>
      <c r="DT4" s="215">
        <v>143282.94</v>
      </c>
      <c r="DU4" s="215">
        <v>153620.44</v>
      </c>
      <c r="DV4" s="215">
        <v>112614.25</v>
      </c>
      <c r="DW4" s="215">
        <v>103812.37</v>
      </c>
      <c r="DX4" s="215">
        <v>126119.91</v>
      </c>
      <c r="DY4" s="215">
        <v>114952.45</v>
      </c>
      <c r="DZ4" s="215">
        <v>116922.74</v>
      </c>
      <c r="EA4" s="215">
        <v>170936.08</v>
      </c>
      <c r="EB4" s="215">
        <v>123455.14</v>
      </c>
      <c r="EC4" s="215">
        <v>135107.78</v>
      </c>
      <c r="ED4" s="215">
        <v>111598.31</v>
      </c>
      <c r="EE4" s="215">
        <v>116628.56</v>
      </c>
      <c r="EF4" s="215">
        <v>158224</v>
      </c>
      <c r="EG4" s="215">
        <v>140872.98000000001</v>
      </c>
      <c r="EH4" s="215">
        <v>110309.38</v>
      </c>
      <c r="EI4" s="215">
        <v>130357.58</v>
      </c>
      <c r="EJ4" s="215">
        <v>100867.59</v>
      </c>
      <c r="EK4" s="215">
        <v>115420.52</v>
      </c>
      <c r="EL4" s="215">
        <v>146841.28</v>
      </c>
      <c r="EM4" s="215">
        <v>141299.60999999999</v>
      </c>
      <c r="EN4" s="215">
        <v>139746.81</v>
      </c>
      <c r="EO4" s="215">
        <v>135741.67000000001</v>
      </c>
      <c r="EP4" s="215">
        <v>98767.98</v>
      </c>
      <c r="EQ4" s="215">
        <v>132520.84</v>
      </c>
      <c r="ER4" s="215">
        <v>144264.54999999999</v>
      </c>
      <c r="ES4" s="215">
        <v>138454.94</v>
      </c>
      <c r="ET4" s="215">
        <v>117757.73</v>
      </c>
      <c r="EU4" s="215">
        <v>129569.08</v>
      </c>
      <c r="EV4" s="215">
        <v>101815.77</v>
      </c>
      <c r="EW4" s="215">
        <v>129491.24</v>
      </c>
      <c r="EX4" s="215">
        <v>134401.14000000001</v>
      </c>
      <c r="EY4" s="215">
        <v>141994.06</v>
      </c>
      <c r="EZ4" s="215">
        <v>153710.41</v>
      </c>
      <c r="FA4" s="215">
        <v>122562.51</v>
      </c>
      <c r="FB4" s="215">
        <v>100075.08</v>
      </c>
      <c r="FC4" s="215">
        <v>145670.62</v>
      </c>
      <c r="FD4" s="215">
        <v>133304.34</v>
      </c>
      <c r="FE4" s="215">
        <v>157263.72</v>
      </c>
      <c r="FF4" s="215">
        <v>116428.38</v>
      </c>
      <c r="FG4" s="215">
        <v>117021.77</v>
      </c>
      <c r="FH4" s="215">
        <v>102214.1</v>
      </c>
      <c r="FI4" s="215">
        <v>143390.09</v>
      </c>
      <c r="FJ4" s="215">
        <v>120731.78</v>
      </c>
      <c r="FK4" s="215">
        <v>127136.82</v>
      </c>
      <c r="FL4" s="215">
        <v>154961.88</v>
      </c>
      <c r="FM4" s="215">
        <v>123053.84</v>
      </c>
      <c r="FN4" s="215">
        <v>113286.49</v>
      </c>
      <c r="FO4" s="215">
        <v>132890.88</v>
      </c>
      <c r="FP4" s="215">
        <v>131620.17000000001</v>
      </c>
      <c r="FQ4" s="215">
        <v>173835.36</v>
      </c>
      <c r="FR4" s="215">
        <v>115085.89</v>
      </c>
      <c r="FS4" s="215">
        <v>104389.57</v>
      </c>
      <c r="FT4" s="215">
        <v>102834.83</v>
      </c>
      <c r="FU4" s="215">
        <v>143297.10999999999</v>
      </c>
      <c r="FV4" s="215">
        <v>120619.58</v>
      </c>
      <c r="FW4" s="215">
        <v>159569.54999999999</v>
      </c>
      <c r="FX4" s="215">
        <v>141148.92000000001</v>
      </c>
      <c r="FY4" s="215">
        <v>123933.29</v>
      </c>
      <c r="FZ4" s="215">
        <v>126311.93</v>
      </c>
      <c r="GA4" s="215">
        <v>119889.7</v>
      </c>
      <c r="GB4" s="215">
        <v>118731.23</v>
      </c>
      <c r="XEM4" s="139">
        <v>40603</v>
      </c>
      <c r="XEN4" s="142">
        <v>368</v>
      </c>
      <c r="XEO4" s="142">
        <v>376</v>
      </c>
      <c r="XEP4" s="142">
        <v>552</v>
      </c>
      <c r="XEQ4" s="142">
        <v>128</v>
      </c>
      <c r="XER4" s="142">
        <v>64</v>
      </c>
      <c r="XES4" s="142">
        <v>184</v>
      </c>
      <c r="XET4" s="142">
        <f t="shared" si="0"/>
        <v>744</v>
      </c>
    </row>
    <row r="5" spans="2:184 16367:16374">
      <c r="B5" s="461" t="s">
        <v>67</v>
      </c>
      <c r="C5" s="14" t="s">
        <v>36</v>
      </c>
      <c r="D5" s="461" t="s">
        <v>70</v>
      </c>
      <c r="E5" s="215">
        <v>95976.78</v>
      </c>
      <c r="F5" s="215">
        <v>82539.009999999995</v>
      </c>
      <c r="G5" s="215">
        <v>98303.76</v>
      </c>
      <c r="H5" s="215">
        <v>75504.179999999993</v>
      </c>
      <c r="I5" s="215">
        <v>83439.58</v>
      </c>
      <c r="J5" s="215">
        <v>98861.78</v>
      </c>
      <c r="K5" s="215">
        <v>90793.89</v>
      </c>
      <c r="L5" s="215">
        <v>78503.759999999995</v>
      </c>
      <c r="M5" s="215">
        <v>56165.61</v>
      </c>
      <c r="N5" s="215">
        <v>44263.26</v>
      </c>
      <c r="O5" s="215">
        <v>59093.18</v>
      </c>
      <c r="P5" s="215">
        <v>63886.86</v>
      </c>
      <c r="Q5" s="215">
        <v>60328.49</v>
      </c>
      <c r="R5" s="215">
        <v>51895.55</v>
      </c>
      <c r="S5" s="215">
        <v>59823.03</v>
      </c>
      <c r="T5" s="215">
        <v>44529.13</v>
      </c>
      <c r="U5" s="215">
        <v>54916.13</v>
      </c>
      <c r="V5" s="215">
        <v>54880.75</v>
      </c>
      <c r="W5" s="215">
        <v>57649.62</v>
      </c>
      <c r="X5" s="215">
        <v>61238.31</v>
      </c>
      <c r="Y5" s="215">
        <v>50428.75</v>
      </c>
      <c r="Z5" s="215">
        <v>43801.3</v>
      </c>
      <c r="AA5" s="215">
        <v>65565.960000000006</v>
      </c>
      <c r="AB5" s="215">
        <v>59220.54</v>
      </c>
      <c r="AC5" s="215">
        <v>67978.98</v>
      </c>
      <c r="AD5" s="215">
        <v>51970.37</v>
      </c>
      <c r="AE5" s="215">
        <v>53586.79</v>
      </c>
      <c r="AF5" s="215">
        <v>44633.26</v>
      </c>
      <c r="AG5" s="215">
        <v>60662.080000000002</v>
      </c>
      <c r="AH5" s="215">
        <v>49071.11</v>
      </c>
      <c r="AI5" s="215">
        <v>51497.27</v>
      </c>
      <c r="AJ5" s="215">
        <v>61729.59</v>
      </c>
      <c r="AK5" s="215">
        <v>50140.639999999999</v>
      </c>
      <c r="AL5" s="215">
        <v>49908.12</v>
      </c>
      <c r="AM5" s="215">
        <v>59547.05</v>
      </c>
      <c r="AN5" s="215">
        <v>58865.71</v>
      </c>
      <c r="AO5" s="215">
        <v>75504.13</v>
      </c>
      <c r="AP5" s="215">
        <v>51047.42</v>
      </c>
      <c r="AQ5" s="215">
        <v>47788.27</v>
      </c>
      <c r="AR5" s="215">
        <v>50601.61</v>
      </c>
      <c r="AS5" s="215">
        <v>54882.77</v>
      </c>
      <c r="AT5" s="215">
        <v>49373.37</v>
      </c>
      <c r="AU5" s="215">
        <v>71038.98</v>
      </c>
      <c r="AV5" s="215">
        <v>50013.26</v>
      </c>
      <c r="AW5" s="215">
        <v>50859.39</v>
      </c>
      <c r="AX5" s="215">
        <v>55969.48</v>
      </c>
      <c r="AY5" s="215">
        <v>53221.87</v>
      </c>
      <c r="AZ5" s="215">
        <v>65294.03</v>
      </c>
      <c r="BA5" s="215">
        <v>68320.66</v>
      </c>
      <c r="BB5" s="215">
        <v>52262.52</v>
      </c>
      <c r="BC5" s="215">
        <v>48068.3</v>
      </c>
      <c r="BD5" s="215">
        <v>56488.07</v>
      </c>
      <c r="BE5" s="215">
        <v>49188.38</v>
      </c>
      <c r="BF5" s="215">
        <v>49203.55</v>
      </c>
      <c r="BG5" s="215">
        <v>71551.509999999995</v>
      </c>
      <c r="BH5" s="215">
        <v>50306.43</v>
      </c>
      <c r="BI5" s="215">
        <v>57176.5</v>
      </c>
      <c r="BJ5" s="215">
        <v>50399.44</v>
      </c>
      <c r="BK5" s="215">
        <v>53673.74</v>
      </c>
      <c r="BL5" s="215">
        <v>71820.39</v>
      </c>
      <c r="BM5" s="215">
        <v>62490.8</v>
      </c>
      <c r="BN5" s="215">
        <v>52370.69</v>
      </c>
      <c r="BO5" s="215">
        <v>54324.76</v>
      </c>
      <c r="BP5" s="215">
        <v>50583.41</v>
      </c>
      <c r="BQ5" s="215">
        <v>49554.33</v>
      </c>
      <c r="BR5" s="215">
        <v>55215.360000000001</v>
      </c>
      <c r="BS5" s="215">
        <v>65184.85</v>
      </c>
      <c r="BT5" s="215">
        <v>50508.61</v>
      </c>
      <c r="BU5" s="215">
        <v>63233.81</v>
      </c>
      <c r="BV5" s="215">
        <v>44779.82</v>
      </c>
      <c r="BW5" s="215">
        <v>53782.91</v>
      </c>
      <c r="BX5" s="215">
        <v>72475.47</v>
      </c>
      <c r="BY5" s="215">
        <v>62649.52</v>
      </c>
      <c r="BZ5" s="215">
        <v>52664.86</v>
      </c>
      <c r="CA5" s="215">
        <v>60362.86</v>
      </c>
      <c r="CB5" s="215">
        <v>44947.66</v>
      </c>
      <c r="CC5" s="215">
        <v>49643.29</v>
      </c>
      <c r="CD5" s="215">
        <v>61380.85</v>
      </c>
      <c r="CE5" s="215">
        <v>58784.84</v>
      </c>
      <c r="CF5" s="215">
        <v>56717.56</v>
      </c>
      <c r="CG5" s="215">
        <v>57698.13</v>
      </c>
      <c r="CH5" s="215">
        <v>45077.04</v>
      </c>
      <c r="CI5" s="215">
        <v>60970.41</v>
      </c>
      <c r="CJ5" s="215">
        <v>65541.7</v>
      </c>
      <c r="CK5" s="215">
        <v>62254.26</v>
      </c>
      <c r="CL5" s="215">
        <v>58756.53</v>
      </c>
      <c r="CM5" s="215">
        <v>54247.92</v>
      </c>
      <c r="CN5" s="215">
        <v>45348.98</v>
      </c>
      <c r="CO5" s="215">
        <v>61794.29</v>
      </c>
      <c r="CP5" s="215">
        <v>50094.14</v>
      </c>
      <c r="CQ5" s="215">
        <v>52744.71</v>
      </c>
      <c r="CR5" s="215">
        <v>62628.28</v>
      </c>
      <c r="CS5" s="215">
        <v>51682.27</v>
      </c>
      <c r="CT5" s="215">
        <v>50525.79</v>
      </c>
      <c r="CU5" s="215">
        <v>60952.21</v>
      </c>
      <c r="CV5" s="215">
        <v>60061.61</v>
      </c>
      <c r="CW5" s="215">
        <v>77288.37</v>
      </c>
      <c r="CX5" s="215">
        <v>53139.98</v>
      </c>
      <c r="CY5" s="215">
        <v>48247.22</v>
      </c>
      <c r="CZ5" s="215">
        <v>45454.11</v>
      </c>
      <c r="DA5" s="215">
        <v>61837.77</v>
      </c>
      <c r="DB5" s="215">
        <v>50750.21</v>
      </c>
      <c r="DC5" s="215">
        <v>66064.34</v>
      </c>
      <c r="DD5" s="215">
        <v>56846.95</v>
      </c>
      <c r="DE5" s="215">
        <v>52010.8</v>
      </c>
      <c r="DF5" s="215">
        <v>56721.599999999999</v>
      </c>
      <c r="DG5" s="215">
        <v>54766.51</v>
      </c>
      <c r="DH5" s="215">
        <v>53803.14</v>
      </c>
      <c r="DI5" s="215">
        <v>70422.31</v>
      </c>
      <c r="DJ5" s="215">
        <v>53542.32</v>
      </c>
      <c r="DK5" s="215">
        <v>48624.29</v>
      </c>
      <c r="DL5" s="215">
        <v>51303.18</v>
      </c>
      <c r="DM5" s="215">
        <v>56123.14</v>
      </c>
      <c r="DN5" s="215">
        <v>50480.3</v>
      </c>
      <c r="DO5" s="215">
        <v>72943.520000000004</v>
      </c>
      <c r="DP5" s="215">
        <v>50914.98</v>
      </c>
      <c r="DQ5" s="215">
        <v>52337.33</v>
      </c>
      <c r="DR5" s="215">
        <v>57426.2</v>
      </c>
      <c r="DS5" s="215">
        <v>54796.84</v>
      </c>
      <c r="DT5" s="215">
        <v>66991.33</v>
      </c>
      <c r="DU5" s="215">
        <v>70382.89</v>
      </c>
      <c r="DV5" s="215">
        <v>53606.02</v>
      </c>
      <c r="DW5" s="215">
        <v>49088.3</v>
      </c>
      <c r="DX5" s="215">
        <v>57542.46</v>
      </c>
      <c r="DY5" s="215">
        <v>50406.51</v>
      </c>
      <c r="DZ5" s="215">
        <v>50473.21</v>
      </c>
      <c r="EA5" s="215">
        <v>73553.09</v>
      </c>
      <c r="EB5" s="215">
        <v>51307.21</v>
      </c>
      <c r="EC5" s="215">
        <v>58300.639999999999</v>
      </c>
      <c r="ED5" s="215">
        <v>52066.400000000001</v>
      </c>
      <c r="EE5" s="215">
        <v>55250.74</v>
      </c>
      <c r="EF5" s="215">
        <v>73724.92</v>
      </c>
      <c r="EG5" s="215">
        <v>64473.17</v>
      </c>
      <c r="EH5" s="215">
        <v>52506.14</v>
      </c>
      <c r="EI5" s="215">
        <v>61375.79</v>
      </c>
      <c r="EJ5" s="215">
        <v>45763.45</v>
      </c>
      <c r="EK5" s="215">
        <v>50570.27</v>
      </c>
      <c r="EL5" s="215">
        <v>62842.59</v>
      </c>
      <c r="EM5" s="215">
        <v>60165.760000000002</v>
      </c>
      <c r="EN5" s="215">
        <v>57955.91</v>
      </c>
      <c r="EO5" s="215">
        <v>58549.31</v>
      </c>
      <c r="EP5" s="215">
        <v>46574.2</v>
      </c>
      <c r="EQ5" s="215">
        <v>62465.52</v>
      </c>
      <c r="ER5" s="215">
        <v>67216.759999999995</v>
      </c>
      <c r="ES5" s="215">
        <v>63959.64</v>
      </c>
      <c r="ET5" s="215">
        <v>54366.21</v>
      </c>
      <c r="EU5" s="215">
        <v>61806.42</v>
      </c>
      <c r="EV5" s="215">
        <v>46177.91</v>
      </c>
      <c r="EW5" s="215">
        <v>57254.34</v>
      </c>
      <c r="EX5" s="215">
        <v>57796.18</v>
      </c>
      <c r="EY5" s="215">
        <v>60768.23</v>
      </c>
      <c r="EZ5" s="215">
        <v>63707.93</v>
      </c>
      <c r="FA5" s="215">
        <v>53005.52</v>
      </c>
      <c r="FB5" s="215">
        <v>45841.279999999999</v>
      </c>
      <c r="FC5" s="215">
        <v>68924.17</v>
      </c>
      <c r="FD5" s="215">
        <v>62453.4</v>
      </c>
      <c r="FE5" s="215">
        <v>71718.3</v>
      </c>
      <c r="FF5" s="215">
        <v>54654.31</v>
      </c>
      <c r="FG5" s="215">
        <v>55421.59</v>
      </c>
      <c r="FH5" s="215">
        <v>46305.29</v>
      </c>
      <c r="FI5" s="215">
        <v>63236.84</v>
      </c>
      <c r="FJ5" s="215">
        <v>51531.63</v>
      </c>
      <c r="FK5" s="215">
        <v>54319.71</v>
      </c>
      <c r="FL5" s="215">
        <v>64067.8</v>
      </c>
      <c r="FM5" s="215">
        <v>52766.95</v>
      </c>
      <c r="FN5" s="215">
        <v>52183.67</v>
      </c>
      <c r="FO5" s="215">
        <v>62672.77</v>
      </c>
      <c r="FP5" s="215">
        <v>61854.96</v>
      </c>
      <c r="FQ5" s="215">
        <v>79757.98</v>
      </c>
      <c r="FR5" s="215">
        <v>54627</v>
      </c>
      <c r="FS5" s="215">
        <v>49339</v>
      </c>
      <c r="FT5" s="215">
        <v>46542.86</v>
      </c>
      <c r="FU5" s="215">
        <v>63252.02</v>
      </c>
      <c r="FV5" s="215">
        <v>52234.22</v>
      </c>
      <c r="FW5" s="215">
        <v>68011.34</v>
      </c>
      <c r="FX5" s="215">
        <v>58228.84</v>
      </c>
      <c r="FY5" s="215">
        <v>53120.77</v>
      </c>
      <c r="FZ5" s="215">
        <v>58496.75</v>
      </c>
      <c r="GA5" s="215">
        <v>56436.53</v>
      </c>
      <c r="GB5" s="215">
        <v>55405.41</v>
      </c>
      <c r="XEM5" s="139">
        <v>40634</v>
      </c>
      <c r="XEN5" s="142">
        <v>336</v>
      </c>
      <c r="XEO5" s="142">
        <v>384</v>
      </c>
      <c r="XEP5" s="142">
        <v>504</v>
      </c>
      <c r="XEQ5" s="142">
        <v>144</v>
      </c>
      <c r="XER5" s="142">
        <v>72</v>
      </c>
      <c r="XES5" s="142">
        <v>168</v>
      </c>
      <c r="XET5" s="142">
        <f t="shared" si="0"/>
        <v>720</v>
      </c>
    </row>
    <row r="6" spans="2:184 16367:16374">
      <c r="B6" s="461" t="s">
        <v>67</v>
      </c>
      <c r="C6" s="14" t="s">
        <v>36</v>
      </c>
      <c r="D6" s="461" t="s">
        <v>71</v>
      </c>
      <c r="E6" s="215">
        <v>490104.19</v>
      </c>
      <c r="F6" s="215">
        <v>444202.81</v>
      </c>
      <c r="G6" s="215">
        <v>442168.62</v>
      </c>
      <c r="H6" s="215">
        <v>444166.94</v>
      </c>
      <c r="I6" s="215">
        <v>458154.78</v>
      </c>
      <c r="J6" s="215">
        <v>451159.84</v>
      </c>
      <c r="K6" s="215">
        <v>497573.78</v>
      </c>
      <c r="L6" s="215">
        <v>428272.75</v>
      </c>
      <c r="M6" s="215">
        <v>274153.06</v>
      </c>
      <c r="N6" s="215">
        <v>285646.96999999997</v>
      </c>
      <c r="O6" s="215">
        <v>261360.12</v>
      </c>
      <c r="P6" s="215">
        <v>307208.46999999997</v>
      </c>
      <c r="Q6" s="215">
        <v>323036.12</v>
      </c>
      <c r="R6" s="215">
        <v>288348.12</v>
      </c>
      <c r="S6" s="215">
        <v>278854.71999999997</v>
      </c>
      <c r="T6" s="215">
        <v>273764.84000000003</v>
      </c>
      <c r="U6" s="215">
        <v>273742.59000000003</v>
      </c>
      <c r="V6" s="215">
        <v>308843.12</v>
      </c>
      <c r="W6" s="215">
        <v>330073.03000000003</v>
      </c>
      <c r="X6" s="215">
        <v>318906.56</v>
      </c>
      <c r="Y6" s="215">
        <v>290583.21999999997</v>
      </c>
      <c r="Z6" s="215">
        <v>287357.44</v>
      </c>
      <c r="AA6" s="215">
        <v>250757.75</v>
      </c>
      <c r="AB6" s="215">
        <v>320579.62</v>
      </c>
      <c r="AC6" s="215">
        <v>308767.25</v>
      </c>
      <c r="AD6" s="215">
        <v>290713.62</v>
      </c>
      <c r="AE6" s="215">
        <v>292879.94</v>
      </c>
      <c r="AF6" s="215">
        <v>275244.81</v>
      </c>
      <c r="AG6" s="215">
        <v>261973.73</v>
      </c>
      <c r="AH6" s="215">
        <v>325119.62</v>
      </c>
      <c r="AI6" s="215">
        <v>346065.44</v>
      </c>
      <c r="AJ6" s="215">
        <v>319778</v>
      </c>
      <c r="AK6" s="215">
        <v>292133.94</v>
      </c>
      <c r="AL6" s="215">
        <v>276491.25</v>
      </c>
      <c r="AM6" s="215">
        <v>264789.06</v>
      </c>
      <c r="AN6" s="215">
        <v>324760.69</v>
      </c>
      <c r="AO6" s="215">
        <v>295907.62</v>
      </c>
      <c r="AP6" s="215">
        <v>303862.38</v>
      </c>
      <c r="AQ6" s="215">
        <v>307734.15999999997</v>
      </c>
      <c r="AR6" s="215">
        <v>265157.06</v>
      </c>
      <c r="AS6" s="215">
        <v>277552.69</v>
      </c>
      <c r="AT6" s="215">
        <v>327195.96999999997</v>
      </c>
      <c r="AU6" s="215">
        <v>303012.21999999997</v>
      </c>
      <c r="AV6" s="215">
        <v>350579.12</v>
      </c>
      <c r="AW6" s="215">
        <v>292095.46999999997</v>
      </c>
      <c r="AX6" s="215">
        <v>265916.25</v>
      </c>
      <c r="AY6" s="215">
        <v>280295.31</v>
      </c>
      <c r="AZ6" s="215">
        <v>312481.31</v>
      </c>
      <c r="BA6" s="215">
        <v>312941.25</v>
      </c>
      <c r="BB6" s="215">
        <v>296662.75</v>
      </c>
      <c r="BC6" s="215">
        <v>308639.96999999997</v>
      </c>
      <c r="BD6" s="215">
        <v>253990.66</v>
      </c>
      <c r="BE6" s="215">
        <v>291330.25</v>
      </c>
      <c r="BF6" s="215">
        <v>329892.06</v>
      </c>
      <c r="BG6" s="215">
        <v>305586.96999999997</v>
      </c>
      <c r="BH6" s="215">
        <v>353474.28</v>
      </c>
      <c r="BI6" s="215">
        <v>279580.56</v>
      </c>
      <c r="BJ6" s="215">
        <v>279943.5</v>
      </c>
      <c r="BK6" s="215">
        <v>281051.46999999997</v>
      </c>
      <c r="BL6" s="215">
        <v>300718.5</v>
      </c>
      <c r="BM6" s="215">
        <v>327865.19</v>
      </c>
      <c r="BN6" s="215">
        <v>297208.65999999997</v>
      </c>
      <c r="BO6" s="215">
        <v>298164.94</v>
      </c>
      <c r="BP6" s="215">
        <v>268173.56</v>
      </c>
      <c r="BQ6" s="215">
        <v>292332.06</v>
      </c>
      <c r="BR6" s="215">
        <v>317507.5</v>
      </c>
      <c r="BS6" s="215">
        <v>322720.71999999997</v>
      </c>
      <c r="BT6" s="215">
        <v>354255.75</v>
      </c>
      <c r="BU6" s="215">
        <v>266832.12</v>
      </c>
      <c r="BV6" s="215">
        <v>293946.46999999997</v>
      </c>
      <c r="BW6" s="215">
        <v>282732.56</v>
      </c>
      <c r="BX6" s="215">
        <v>302493.62</v>
      </c>
      <c r="BY6" s="215">
        <v>329463.44</v>
      </c>
      <c r="BZ6" s="215">
        <v>298270.09000000003</v>
      </c>
      <c r="CA6" s="215">
        <v>287569.71999999997</v>
      </c>
      <c r="CB6" s="215">
        <v>280859.34000000003</v>
      </c>
      <c r="CC6" s="215">
        <v>293943.44</v>
      </c>
      <c r="CD6" s="215">
        <v>305267.56</v>
      </c>
      <c r="CE6" s="215">
        <v>339693.78</v>
      </c>
      <c r="CF6" s="215">
        <v>341490.09</v>
      </c>
      <c r="CG6" s="215">
        <v>282028.96999999997</v>
      </c>
      <c r="CH6" s="215">
        <v>294303.31</v>
      </c>
      <c r="CI6" s="215">
        <v>268327.25</v>
      </c>
      <c r="CJ6" s="215">
        <v>318061.46999999997</v>
      </c>
      <c r="CK6" s="215">
        <v>334268.28000000003</v>
      </c>
      <c r="CL6" s="215">
        <v>293302.56</v>
      </c>
      <c r="CM6" s="215">
        <v>301428.15999999997</v>
      </c>
      <c r="CN6" s="215">
        <v>282485.90999999997</v>
      </c>
      <c r="CO6" s="215">
        <v>267478.06</v>
      </c>
      <c r="CP6" s="215">
        <v>333553.53000000003</v>
      </c>
      <c r="CQ6" s="215">
        <v>355941.94</v>
      </c>
      <c r="CR6" s="215">
        <v>330189.28000000003</v>
      </c>
      <c r="CS6" s="215">
        <v>297756.56</v>
      </c>
      <c r="CT6" s="215">
        <v>283069.19</v>
      </c>
      <c r="CU6" s="215">
        <v>271327.53000000003</v>
      </c>
      <c r="CV6" s="215">
        <v>334093.38</v>
      </c>
      <c r="CW6" s="215">
        <v>303728.94</v>
      </c>
      <c r="CX6" s="215">
        <v>302194.38</v>
      </c>
      <c r="CY6" s="215">
        <v>316210.5</v>
      </c>
      <c r="CZ6" s="215">
        <v>283768.75</v>
      </c>
      <c r="DA6" s="215">
        <v>270707.94</v>
      </c>
      <c r="DB6" s="215">
        <v>334580.59000000003</v>
      </c>
      <c r="DC6" s="215">
        <v>327155.53000000003</v>
      </c>
      <c r="DD6" s="215">
        <v>346697.28</v>
      </c>
      <c r="DE6" s="215">
        <v>299142.5</v>
      </c>
      <c r="DF6" s="215">
        <v>272047.38</v>
      </c>
      <c r="DG6" s="215">
        <v>285904.78000000003</v>
      </c>
      <c r="DH6" s="215">
        <v>348964.72</v>
      </c>
      <c r="DI6" s="215">
        <v>321468.19</v>
      </c>
      <c r="DJ6" s="215">
        <v>304335.5</v>
      </c>
      <c r="DK6" s="215">
        <v>317158.75</v>
      </c>
      <c r="DL6" s="215">
        <v>272362.71999999997</v>
      </c>
      <c r="DM6" s="215">
        <v>284968.69</v>
      </c>
      <c r="DN6" s="215">
        <v>337617.38</v>
      </c>
      <c r="DO6" s="215">
        <v>313108.09000000003</v>
      </c>
      <c r="DP6" s="215">
        <v>363252.78</v>
      </c>
      <c r="DQ6" s="215">
        <v>300206.96999999997</v>
      </c>
      <c r="DR6" s="215">
        <v>272292.96999999997</v>
      </c>
      <c r="DS6" s="215">
        <v>287990.25</v>
      </c>
      <c r="DT6" s="215">
        <v>323282.81</v>
      </c>
      <c r="DU6" s="215">
        <v>323599.19</v>
      </c>
      <c r="DV6" s="215">
        <v>306478.62</v>
      </c>
      <c r="DW6" s="215">
        <v>318324.31</v>
      </c>
      <c r="DX6" s="215">
        <v>261051.8</v>
      </c>
      <c r="DY6" s="215">
        <v>299500.38</v>
      </c>
      <c r="DZ6" s="215">
        <v>340620.72</v>
      </c>
      <c r="EA6" s="215">
        <v>316214.59000000003</v>
      </c>
      <c r="EB6" s="215">
        <v>365741.56</v>
      </c>
      <c r="EC6" s="215">
        <v>287809.28000000003</v>
      </c>
      <c r="ED6" s="215">
        <v>285732.88</v>
      </c>
      <c r="EE6" s="215">
        <v>288714.09000000003</v>
      </c>
      <c r="EF6" s="215">
        <v>310873</v>
      </c>
      <c r="EG6" s="215">
        <v>339491.56</v>
      </c>
      <c r="EH6" s="215">
        <v>316601.75</v>
      </c>
      <c r="EI6" s="215">
        <v>295134.28000000003</v>
      </c>
      <c r="EJ6" s="215">
        <v>288234.88</v>
      </c>
      <c r="EK6" s="215">
        <v>301883.06</v>
      </c>
      <c r="EL6" s="215">
        <v>314050.31</v>
      </c>
      <c r="EM6" s="215">
        <v>349846.19</v>
      </c>
      <c r="EN6" s="215">
        <v>352164.19</v>
      </c>
      <c r="EO6" s="215">
        <v>289445.96999999997</v>
      </c>
      <c r="EP6" s="215">
        <v>298679.5</v>
      </c>
      <c r="EQ6" s="215">
        <v>275058.84000000003</v>
      </c>
      <c r="ER6" s="215">
        <v>327937</v>
      </c>
      <c r="ES6" s="215">
        <v>344528.88</v>
      </c>
      <c r="ET6" s="215">
        <v>306630.25</v>
      </c>
      <c r="EU6" s="215">
        <v>297294.56</v>
      </c>
      <c r="EV6" s="215">
        <v>288832.31</v>
      </c>
      <c r="EW6" s="215">
        <v>287805.25</v>
      </c>
      <c r="EX6" s="215">
        <v>328545.56</v>
      </c>
      <c r="EY6" s="215">
        <v>351748.69</v>
      </c>
      <c r="EZ6" s="215">
        <v>341432.47</v>
      </c>
      <c r="FA6" s="215">
        <v>306371.44</v>
      </c>
      <c r="FB6" s="215">
        <v>302059.94</v>
      </c>
      <c r="FC6" s="215">
        <v>264507.03000000003</v>
      </c>
      <c r="FD6" s="215">
        <v>342016.81</v>
      </c>
      <c r="FE6" s="215">
        <v>328116.94</v>
      </c>
      <c r="FF6" s="215">
        <v>310090.53000000003</v>
      </c>
      <c r="FG6" s="215">
        <v>312225.56</v>
      </c>
      <c r="FH6" s="215">
        <v>290345.65999999997</v>
      </c>
      <c r="FI6" s="215">
        <v>276209.25</v>
      </c>
      <c r="FJ6" s="215">
        <v>345300.19</v>
      </c>
      <c r="FK6" s="215">
        <v>369289.88</v>
      </c>
      <c r="FL6" s="215">
        <v>343248.09</v>
      </c>
      <c r="FM6" s="215">
        <v>308479.15999999997</v>
      </c>
      <c r="FN6" s="215">
        <v>289692.62</v>
      </c>
      <c r="FO6" s="215">
        <v>279791.81</v>
      </c>
      <c r="FP6" s="215">
        <v>346932.78</v>
      </c>
      <c r="FQ6" s="215">
        <v>314786.21999999997</v>
      </c>
      <c r="FR6" s="215">
        <v>313106.09000000003</v>
      </c>
      <c r="FS6" s="215">
        <v>327179.88</v>
      </c>
      <c r="FT6" s="215">
        <v>292005.56</v>
      </c>
      <c r="FU6" s="215">
        <v>279471.40999999997</v>
      </c>
      <c r="FV6" s="215">
        <v>346948</v>
      </c>
      <c r="FW6" s="215">
        <v>339340.91</v>
      </c>
      <c r="FX6" s="215">
        <v>359919.84</v>
      </c>
      <c r="FY6" s="215">
        <v>309750.88</v>
      </c>
      <c r="FZ6" s="215">
        <v>278481.75</v>
      </c>
      <c r="GA6" s="215">
        <v>295143.40999999997</v>
      </c>
      <c r="GB6" s="215">
        <v>362104.41</v>
      </c>
      <c r="XEM6" s="139">
        <v>40664</v>
      </c>
      <c r="XEN6" s="142">
        <v>336</v>
      </c>
      <c r="XEO6" s="142">
        <v>408</v>
      </c>
      <c r="XEP6" s="142">
        <v>504</v>
      </c>
      <c r="XEQ6" s="142">
        <v>160</v>
      </c>
      <c r="XER6" s="142">
        <v>80</v>
      </c>
      <c r="XES6" s="142">
        <v>168</v>
      </c>
      <c r="XET6" s="142">
        <f t="shared" si="0"/>
        <v>744</v>
      </c>
    </row>
    <row r="7" spans="2:184 16367:16374">
      <c r="B7" s="461" t="s">
        <v>67</v>
      </c>
      <c r="C7" s="14" t="s">
        <v>36</v>
      </c>
      <c r="D7" s="461" t="s">
        <v>72</v>
      </c>
      <c r="E7" s="215">
        <v>233165.45</v>
      </c>
      <c r="F7" s="215">
        <v>211807.41</v>
      </c>
      <c r="G7" s="215">
        <v>212530.06</v>
      </c>
      <c r="H7" s="215">
        <v>209686.33</v>
      </c>
      <c r="I7" s="215">
        <v>208752.31</v>
      </c>
      <c r="J7" s="215">
        <v>201910.69</v>
      </c>
      <c r="K7" s="215">
        <v>225028.73</v>
      </c>
      <c r="L7" s="215">
        <v>187348.58</v>
      </c>
      <c r="M7" s="215">
        <v>115752.12</v>
      </c>
      <c r="N7" s="215">
        <v>130460.66</v>
      </c>
      <c r="O7" s="215">
        <v>121646.65</v>
      </c>
      <c r="P7" s="215">
        <v>144370.64000000001</v>
      </c>
      <c r="Q7" s="215">
        <v>148660.98000000001</v>
      </c>
      <c r="R7" s="215">
        <v>132757.41</v>
      </c>
      <c r="S7" s="215">
        <v>132254.01999999999</v>
      </c>
      <c r="T7" s="215">
        <v>123836.22</v>
      </c>
      <c r="U7" s="215">
        <v>118836.35</v>
      </c>
      <c r="V7" s="215">
        <v>130337.37</v>
      </c>
      <c r="W7" s="215">
        <v>143140.39000000001</v>
      </c>
      <c r="X7" s="215">
        <v>132187.31</v>
      </c>
      <c r="Y7" s="215">
        <v>120590.28</v>
      </c>
      <c r="Z7" s="215">
        <v>130311.1</v>
      </c>
      <c r="AA7" s="215">
        <v>116375.84</v>
      </c>
      <c r="AB7" s="215">
        <v>149785.06</v>
      </c>
      <c r="AC7" s="215">
        <v>142582.32999999999</v>
      </c>
      <c r="AD7" s="215">
        <v>133766.32999999999</v>
      </c>
      <c r="AE7" s="215">
        <v>138758.12</v>
      </c>
      <c r="AF7" s="215">
        <v>123803.91</v>
      </c>
      <c r="AG7" s="215">
        <v>113740.44</v>
      </c>
      <c r="AH7" s="215">
        <v>136625.17000000001</v>
      </c>
      <c r="AI7" s="215">
        <v>150435.06</v>
      </c>
      <c r="AJ7" s="215">
        <v>132999.06</v>
      </c>
      <c r="AK7" s="215">
        <v>121130.05</v>
      </c>
      <c r="AL7" s="215">
        <v>125223.22</v>
      </c>
      <c r="AM7" s="215">
        <v>122686.87</v>
      </c>
      <c r="AN7" s="215">
        <v>151244.76999999999</v>
      </c>
      <c r="AO7" s="215">
        <v>136492.78</v>
      </c>
      <c r="AP7" s="215">
        <v>138790.54999999999</v>
      </c>
      <c r="AQ7" s="215">
        <v>145545.31</v>
      </c>
      <c r="AR7" s="215">
        <v>118844.38</v>
      </c>
      <c r="AS7" s="215">
        <v>119724.95</v>
      </c>
      <c r="AT7" s="215">
        <v>139099.88</v>
      </c>
      <c r="AU7" s="215">
        <v>132658.38</v>
      </c>
      <c r="AV7" s="215">
        <v>145508.97</v>
      </c>
      <c r="AW7" s="215">
        <v>122097.54</v>
      </c>
      <c r="AX7" s="215">
        <v>120171.74</v>
      </c>
      <c r="AY7" s="215">
        <v>129512.45</v>
      </c>
      <c r="AZ7" s="215">
        <v>146364.17000000001</v>
      </c>
      <c r="BA7" s="215">
        <v>144423.31</v>
      </c>
      <c r="BB7" s="215">
        <v>135954.98000000001</v>
      </c>
      <c r="BC7" s="215">
        <v>145562.51999999999</v>
      </c>
      <c r="BD7" s="215">
        <v>113434.11</v>
      </c>
      <c r="BE7" s="215">
        <v>125404.16</v>
      </c>
      <c r="BF7" s="215">
        <v>139287.85999999999</v>
      </c>
      <c r="BG7" s="215">
        <v>132936.35999999999</v>
      </c>
      <c r="BH7" s="215">
        <v>146044.69</v>
      </c>
      <c r="BI7" s="215">
        <v>117861.86</v>
      </c>
      <c r="BJ7" s="215">
        <v>126007.67999999999</v>
      </c>
      <c r="BK7" s="215">
        <v>130982.34</v>
      </c>
      <c r="BL7" s="215">
        <v>140921.44</v>
      </c>
      <c r="BM7" s="215">
        <v>150919.28</v>
      </c>
      <c r="BN7" s="215">
        <v>137044.73000000001</v>
      </c>
      <c r="BO7" s="215">
        <v>139446.59</v>
      </c>
      <c r="BP7" s="215">
        <v>119692.59</v>
      </c>
      <c r="BQ7" s="215">
        <v>126136.05</v>
      </c>
      <c r="BR7" s="215">
        <v>132956.60999999999</v>
      </c>
      <c r="BS7" s="215">
        <v>140024.81</v>
      </c>
      <c r="BT7" s="215">
        <v>146117.5</v>
      </c>
      <c r="BU7" s="215">
        <v>112581.91</v>
      </c>
      <c r="BV7" s="215">
        <v>132289.42000000001</v>
      </c>
      <c r="BW7" s="215">
        <v>132047.81</v>
      </c>
      <c r="BX7" s="215">
        <v>140919.47</v>
      </c>
      <c r="BY7" s="215">
        <v>151712.82999999999</v>
      </c>
      <c r="BZ7" s="215">
        <v>138000.98000000001</v>
      </c>
      <c r="CA7" s="215">
        <v>133986.72</v>
      </c>
      <c r="CB7" s="215">
        <v>125662.94</v>
      </c>
      <c r="CC7" s="215">
        <v>126071.36</v>
      </c>
      <c r="CD7" s="215">
        <v>127232.88</v>
      </c>
      <c r="CE7" s="215">
        <v>146666.44</v>
      </c>
      <c r="CF7" s="215">
        <v>140534.34</v>
      </c>
      <c r="CG7" s="215">
        <v>118914.18</v>
      </c>
      <c r="CH7" s="215">
        <v>133018.29999999999</v>
      </c>
      <c r="CI7" s="215">
        <v>125294.97</v>
      </c>
      <c r="CJ7" s="215">
        <v>148832.76999999999</v>
      </c>
      <c r="CK7" s="215">
        <v>153416.20000000001</v>
      </c>
      <c r="CL7" s="215">
        <v>133856.32999999999</v>
      </c>
      <c r="CM7" s="215">
        <v>141855.53</v>
      </c>
      <c r="CN7" s="215">
        <v>125598.26</v>
      </c>
      <c r="CO7" s="215">
        <v>115858.19</v>
      </c>
      <c r="CP7" s="215">
        <v>139509.25</v>
      </c>
      <c r="CQ7" s="215">
        <v>154136</v>
      </c>
      <c r="CR7" s="215">
        <v>135023.89000000001</v>
      </c>
      <c r="CS7" s="215">
        <v>124559.08</v>
      </c>
      <c r="CT7" s="215">
        <v>126946.77</v>
      </c>
      <c r="CU7" s="215">
        <v>125550.73</v>
      </c>
      <c r="CV7" s="215">
        <v>154914.35999999999</v>
      </c>
      <c r="CW7" s="215">
        <v>139775.10999999999</v>
      </c>
      <c r="CX7" s="215">
        <v>138583.28</v>
      </c>
      <c r="CY7" s="215">
        <v>148495.14000000001</v>
      </c>
      <c r="CZ7" s="215">
        <v>125811.51</v>
      </c>
      <c r="DA7" s="215">
        <v>116654.83</v>
      </c>
      <c r="DB7" s="215">
        <v>142108.28</v>
      </c>
      <c r="DC7" s="215">
        <v>142367.09</v>
      </c>
      <c r="DD7" s="215">
        <v>141693.81</v>
      </c>
      <c r="DE7" s="215">
        <v>125048.33</v>
      </c>
      <c r="DF7" s="215">
        <v>122118.73</v>
      </c>
      <c r="DG7" s="215">
        <v>132029.59</v>
      </c>
      <c r="DH7" s="215">
        <v>162803.42000000001</v>
      </c>
      <c r="DI7" s="215">
        <v>147707.66</v>
      </c>
      <c r="DJ7" s="215">
        <v>139222.19</v>
      </c>
      <c r="DK7" s="215">
        <v>149259.41</v>
      </c>
      <c r="DL7" s="215">
        <v>120443.69</v>
      </c>
      <c r="DM7" s="215">
        <v>122484.69</v>
      </c>
      <c r="DN7" s="215">
        <v>142426.70000000001</v>
      </c>
      <c r="DO7" s="215">
        <v>136388.60999999999</v>
      </c>
      <c r="DP7" s="215">
        <v>148139.26999999999</v>
      </c>
      <c r="DQ7" s="215">
        <v>125527.49</v>
      </c>
      <c r="DR7" s="215">
        <v>123186.26</v>
      </c>
      <c r="DS7" s="215">
        <v>133278.03</v>
      </c>
      <c r="DT7" s="215">
        <v>150870.70000000001</v>
      </c>
      <c r="DU7" s="215">
        <v>148879.29999999999</v>
      </c>
      <c r="DV7" s="215">
        <v>139933.81</v>
      </c>
      <c r="DW7" s="215">
        <v>149492.92000000001</v>
      </c>
      <c r="DX7" s="215">
        <v>115349.73</v>
      </c>
      <c r="DY7" s="215">
        <v>128568.29</v>
      </c>
      <c r="DZ7" s="215">
        <v>143011.98000000001</v>
      </c>
      <c r="EA7" s="215">
        <v>136823.28</v>
      </c>
      <c r="EB7" s="215">
        <v>148971.26999999999</v>
      </c>
      <c r="EC7" s="215">
        <v>120278.89</v>
      </c>
      <c r="ED7" s="215">
        <v>129859.17</v>
      </c>
      <c r="EE7" s="215">
        <v>134735.78</v>
      </c>
      <c r="EF7" s="215">
        <v>145256.20000000001</v>
      </c>
      <c r="EG7" s="215">
        <v>155741.26999999999</v>
      </c>
      <c r="EH7" s="215">
        <v>145349.23000000001</v>
      </c>
      <c r="EI7" s="215">
        <v>136888.98000000001</v>
      </c>
      <c r="EJ7" s="215">
        <v>127855.62</v>
      </c>
      <c r="EK7" s="215">
        <v>128585.44</v>
      </c>
      <c r="EL7" s="215">
        <v>130330.32</v>
      </c>
      <c r="EM7" s="215">
        <v>150275.32999999999</v>
      </c>
      <c r="EN7" s="215">
        <v>143645.81</v>
      </c>
      <c r="EO7" s="215">
        <v>120797.52</v>
      </c>
      <c r="EP7" s="215">
        <v>136876.91</v>
      </c>
      <c r="EQ7" s="215">
        <v>128413.66</v>
      </c>
      <c r="ER7" s="215">
        <v>153048.22</v>
      </c>
      <c r="ES7" s="215">
        <v>157685.26999999999</v>
      </c>
      <c r="ET7" s="215">
        <v>139929.78</v>
      </c>
      <c r="EU7" s="215">
        <v>139133.17000000001</v>
      </c>
      <c r="EV7" s="215">
        <v>127937.45</v>
      </c>
      <c r="EW7" s="215">
        <v>123927.23</v>
      </c>
      <c r="EX7" s="215">
        <v>137364.14000000001</v>
      </c>
      <c r="EY7" s="215">
        <v>151115.39000000001</v>
      </c>
      <c r="EZ7" s="215">
        <v>137582.48000000001</v>
      </c>
      <c r="FA7" s="215">
        <v>126643.52</v>
      </c>
      <c r="FB7" s="215">
        <v>136327.94</v>
      </c>
      <c r="FC7" s="215">
        <v>122392.7</v>
      </c>
      <c r="FD7" s="215">
        <v>158640.56</v>
      </c>
      <c r="FE7" s="215">
        <v>150554.32999999999</v>
      </c>
      <c r="FF7" s="215">
        <v>141572.48000000001</v>
      </c>
      <c r="FG7" s="215">
        <v>146164.98000000001</v>
      </c>
      <c r="FH7" s="215">
        <v>127910.2</v>
      </c>
      <c r="FI7" s="215">
        <v>118676.63</v>
      </c>
      <c r="FJ7" s="215">
        <v>143582.14000000001</v>
      </c>
      <c r="FK7" s="215">
        <v>158923.57999999999</v>
      </c>
      <c r="FL7" s="215">
        <v>138223.39000000001</v>
      </c>
      <c r="FM7" s="215">
        <v>127312.79</v>
      </c>
      <c r="FN7" s="215">
        <v>130788.22</v>
      </c>
      <c r="FO7" s="215">
        <v>129168.75</v>
      </c>
      <c r="FP7" s="215">
        <v>160174.09</v>
      </c>
      <c r="FQ7" s="215">
        <v>144336.25</v>
      </c>
      <c r="FR7" s="215">
        <v>142948.29999999999</v>
      </c>
      <c r="FS7" s="215">
        <v>152956.25</v>
      </c>
      <c r="FT7" s="215">
        <v>128422.71</v>
      </c>
      <c r="FU7" s="215">
        <v>119534.9</v>
      </c>
      <c r="FV7" s="215">
        <v>146394.5</v>
      </c>
      <c r="FW7" s="215">
        <v>146793.84</v>
      </c>
      <c r="FX7" s="215">
        <v>145189.53</v>
      </c>
      <c r="FY7" s="215">
        <v>127838.45</v>
      </c>
      <c r="FZ7" s="215">
        <v>125702.31</v>
      </c>
      <c r="GA7" s="215">
        <v>136087.32999999999</v>
      </c>
      <c r="GB7" s="215">
        <v>168275.38</v>
      </c>
      <c r="XEM7" s="139">
        <v>40695</v>
      </c>
      <c r="XEN7" s="142">
        <v>352</v>
      </c>
      <c r="XEO7" s="142">
        <v>368</v>
      </c>
      <c r="XEP7" s="142">
        <v>528</v>
      </c>
      <c r="XEQ7" s="142">
        <v>128</v>
      </c>
      <c r="XER7" s="142">
        <v>64</v>
      </c>
      <c r="XES7" s="142">
        <v>176</v>
      </c>
      <c r="XET7" s="142">
        <f t="shared" si="0"/>
        <v>720</v>
      </c>
    </row>
    <row r="8" spans="2:184 16367:16374"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XEM8" s="139">
        <v>40725</v>
      </c>
      <c r="XEN8" s="142">
        <v>320</v>
      </c>
      <c r="XEO8" s="142">
        <v>424</v>
      </c>
      <c r="XEP8" s="142">
        <v>480</v>
      </c>
      <c r="XEQ8" s="142">
        <v>176</v>
      </c>
      <c r="XER8" s="142">
        <v>88</v>
      </c>
      <c r="XES8" s="142">
        <v>160</v>
      </c>
      <c r="XET8" s="142">
        <f t="shared" si="0"/>
        <v>744</v>
      </c>
    </row>
    <row r="9" spans="2:184 16367:16374"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  <c r="XEM9" s="139">
        <v>40756</v>
      </c>
      <c r="XEN9" s="142">
        <v>368</v>
      </c>
      <c r="XEO9" s="142">
        <v>376</v>
      </c>
      <c r="XEP9" s="142">
        <v>552</v>
      </c>
      <c r="XEQ9" s="142">
        <v>128</v>
      </c>
      <c r="XER9" s="142">
        <v>64</v>
      </c>
      <c r="XES9" s="142">
        <v>184</v>
      </c>
      <c r="XET9" s="142">
        <f t="shared" si="0"/>
        <v>744</v>
      </c>
    </row>
    <row r="10" spans="2:184 16367:1637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  <c r="XEM10" s="139">
        <v>40787</v>
      </c>
      <c r="XEN10" s="142">
        <v>336</v>
      </c>
      <c r="XEO10" s="142">
        <v>384</v>
      </c>
      <c r="XEP10" s="142">
        <v>504</v>
      </c>
      <c r="XEQ10" s="142">
        <v>144</v>
      </c>
      <c r="XER10" s="142">
        <v>72</v>
      </c>
      <c r="XES10" s="142">
        <v>168</v>
      </c>
      <c r="XET10" s="142">
        <f t="shared" si="0"/>
        <v>720</v>
      </c>
    </row>
    <row r="11" spans="2:184 16367:16374">
      <c r="B11" s="13" t="s">
        <v>73</v>
      </c>
      <c r="C11" s="14" t="s">
        <v>36</v>
      </c>
      <c r="D11" s="461" t="s">
        <v>68</v>
      </c>
      <c r="E11" s="215">
        <v>286625</v>
      </c>
      <c r="F11" s="215">
        <v>253699.20000000001</v>
      </c>
      <c r="G11" s="215">
        <v>273310.81</v>
      </c>
      <c r="H11" s="215">
        <v>257604.23</v>
      </c>
      <c r="I11" s="215">
        <v>207834.64</v>
      </c>
      <c r="J11" s="215">
        <v>260582.2</v>
      </c>
      <c r="K11" s="215">
        <v>272029</v>
      </c>
      <c r="L11" s="215">
        <v>273885.81</v>
      </c>
      <c r="M11" s="215">
        <v>265109.19</v>
      </c>
      <c r="N11" s="215">
        <v>279385</v>
      </c>
      <c r="O11" s="215">
        <v>272680.21999999997</v>
      </c>
      <c r="P11" s="215">
        <v>276878.38</v>
      </c>
      <c r="Q11" s="215">
        <v>290285.38</v>
      </c>
      <c r="R11" s="215">
        <v>258408.2</v>
      </c>
      <c r="S11" s="215">
        <v>271000.78000000003</v>
      </c>
      <c r="T11" s="215">
        <v>189117.81</v>
      </c>
      <c r="U11" s="215">
        <v>201134.8</v>
      </c>
      <c r="V11" s="215">
        <v>264851.19</v>
      </c>
      <c r="W11" s="215">
        <v>273654.40999999997</v>
      </c>
      <c r="X11" s="215">
        <v>273425.81</v>
      </c>
      <c r="Y11" s="215">
        <v>264694.19</v>
      </c>
      <c r="Z11" s="215">
        <v>278114</v>
      </c>
      <c r="AA11" s="215">
        <v>272246.19</v>
      </c>
      <c r="AB11" s="215">
        <v>272046.78000000003</v>
      </c>
      <c r="AC11" s="215">
        <v>281703</v>
      </c>
      <c r="AD11" s="215">
        <v>255811.20000000001</v>
      </c>
      <c r="AE11" s="215">
        <v>270733.78000000003</v>
      </c>
      <c r="AF11" s="215">
        <v>264444</v>
      </c>
      <c r="AG11" s="215">
        <v>203392</v>
      </c>
      <c r="AH11" s="215">
        <v>264380.59000000003</v>
      </c>
      <c r="AI11" s="215">
        <v>273986.81</v>
      </c>
      <c r="AJ11" s="215">
        <v>272882.40999999997</v>
      </c>
      <c r="AK11" s="215">
        <v>261790.59</v>
      </c>
      <c r="AL11" s="215">
        <v>276216.81</v>
      </c>
      <c r="AM11" s="215">
        <v>268286.59000000003</v>
      </c>
      <c r="AN11" s="215">
        <v>267694</v>
      </c>
      <c r="AO11" s="215">
        <v>281646</v>
      </c>
      <c r="AP11" s="215">
        <v>264762.59000000003</v>
      </c>
      <c r="AQ11" s="215">
        <v>272189.40999999997</v>
      </c>
      <c r="AR11" s="215">
        <v>260901.59</v>
      </c>
      <c r="AS11" s="215">
        <v>206273.03</v>
      </c>
      <c r="AT11" s="215">
        <v>266064.19</v>
      </c>
      <c r="AU11" s="215">
        <v>272883.40999999997</v>
      </c>
      <c r="AV11" s="215">
        <v>277271.78000000003</v>
      </c>
      <c r="AW11" s="215">
        <v>263457.59000000003</v>
      </c>
      <c r="AX11" s="215">
        <v>275444.78000000003</v>
      </c>
      <c r="AY11" s="215">
        <v>271457.19</v>
      </c>
      <c r="AZ11" s="215">
        <v>266306.81</v>
      </c>
      <c r="BA11" s="215">
        <v>279407.81</v>
      </c>
      <c r="BB11" s="215">
        <v>254593.2</v>
      </c>
      <c r="BC11" s="215">
        <v>259030.81</v>
      </c>
      <c r="BD11" s="215">
        <v>239167.81</v>
      </c>
      <c r="BE11" s="215">
        <v>178097</v>
      </c>
      <c r="BF11" s="215">
        <v>246516</v>
      </c>
      <c r="BG11" s="215">
        <v>254862</v>
      </c>
      <c r="BH11" s="215">
        <v>259470.81</v>
      </c>
      <c r="BI11" s="215">
        <v>238574.59</v>
      </c>
      <c r="BJ11" s="215">
        <v>254387</v>
      </c>
      <c r="BK11" s="215">
        <v>251802.59</v>
      </c>
      <c r="BL11" s="215">
        <v>249682.81</v>
      </c>
      <c r="BM11" s="215">
        <v>282363</v>
      </c>
      <c r="BN11" s="215">
        <v>258322.2</v>
      </c>
      <c r="BO11" s="215">
        <v>261516.81</v>
      </c>
      <c r="BP11" s="215">
        <v>249579.19</v>
      </c>
      <c r="BQ11" s="215">
        <v>260676.81</v>
      </c>
      <c r="BR11" s="215">
        <v>254715.59</v>
      </c>
      <c r="BS11" s="215">
        <v>267325.78000000003</v>
      </c>
      <c r="BT11" s="215">
        <v>269465.81</v>
      </c>
      <c r="BU11" s="215">
        <v>207640.56</v>
      </c>
      <c r="BV11" s="215">
        <v>177243.39</v>
      </c>
      <c r="BW11" s="215">
        <v>270235.59000000003</v>
      </c>
      <c r="BX11" s="215">
        <v>278865.78000000003</v>
      </c>
      <c r="BY11" s="215">
        <v>295265</v>
      </c>
      <c r="BZ11" s="215">
        <v>271208.19</v>
      </c>
      <c r="CA11" s="215">
        <v>296592</v>
      </c>
      <c r="CB11" s="215">
        <v>201062.19</v>
      </c>
      <c r="CC11" s="215">
        <v>205797.06</v>
      </c>
      <c r="CD11" s="215">
        <v>263913.59000000003</v>
      </c>
      <c r="CE11" s="215">
        <v>286372</v>
      </c>
      <c r="CF11" s="215">
        <v>286485.81</v>
      </c>
      <c r="CG11" s="215">
        <v>275799.59000000003</v>
      </c>
      <c r="CH11" s="215">
        <v>291174.81</v>
      </c>
      <c r="CI11" s="215">
        <v>291620.19</v>
      </c>
      <c r="CJ11" s="215">
        <v>295391.78000000003</v>
      </c>
      <c r="CK11" s="215">
        <v>303787</v>
      </c>
      <c r="CL11" s="215">
        <v>284843.59000000003</v>
      </c>
      <c r="CM11" s="215">
        <v>304272</v>
      </c>
      <c r="CN11" s="215">
        <v>266914.19</v>
      </c>
      <c r="CO11" s="215">
        <v>224562</v>
      </c>
      <c r="CP11" s="215">
        <v>277335.19</v>
      </c>
      <c r="CQ11" s="215">
        <v>289580</v>
      </c>
      <c r="CR11" s="215">
        <v>288429.78000000003</v>
      </c>
      <c r="CS11" s="215">
        <v>280168.19</v>
      </c>
      <c r="CT11" s="215">
        <v>294123.81</v>
      </c>
      <c r="CU11" s="215">
        <v>292001.59000000003</v>
      </c>
      <c r="CV11" s="215">
        <v>295904.81</v>
      </c>
      <c r="CW11" s="215">
        <v>302511</v>
      </c>
      <c r="CX11" s="215">
        <v>273387.19</v>
      </c>
      <c r="CY11" s="215">
        <v>303441.78000000003</v>
      </c>
      <c r="CZ11" s="215">
        <v>284901</v>
      </c>
      <c r="DA11" s="215">
        <v>210590.78</v>
      </c>
      <c r="DB11" s="215">
        <v>277878.59000000003</v>
      </c>
      <c r="DC11" s="215">
        <v>285276.81</v>
      </c>
      <c r="DD11" s="215">
        <v>289914</v>
      </c>
      <c r="DE11" s="215">
        <v>276482.62</v>
      </c>
      <c r="DF11" s="215">
        <v>292788.81</v>
      </c>
      <c r="DG11" s="215">
        <v>293095.59000000003</v>
      </c>
      <c r="DH11" s="215">
        <v>293711</v>
      </c>
      <c r="DI11" s="215">
        <v>301688</v>
      </c>
      <c r="DJ11" s="215">
        <v>272881.19</v>
      </c>
      <c r="DK11" s="215">
        <v>302321.81</v>
      </c>
      <c r="DL11" s="215">
        <v>281028.62</v>
      </c>
      <c r="DM11" s="215">
        <v>203482.78</v>
      </c>
      <c r="DN11" s="215">
        <v>273931.59000000003</v>
      </c>
      <c r="DO11" s="215">
        <v>287592.81</v>
      </c>
      <c r="DP11" s="215">
        <v>289568.38</v>
      </c>
      <c r="DQ11" s="215">
        <v>273257.59000000003</v>
      </c>
      <c r="DR11" s="215">
        <v>293081.78000000003</v>
      </c>
      <c r="DS11" s="215">
        <v>292954.59000000003</v>
      </c>
      <c r="DT11" s="215">
        <v>292529</v>
      </c>
      <c r="DU11" s="215">
        <v>300888.81</v>
      </c>
      <c r="DV11" s="215">
        <v>272295.19</v>
      </c>
      <c r="DW11" s="215">
        <v>301126</v>
      </c>
      <c r="DX11" s="215">
        <v>233051.81</v>
      </c>
      <c r="DY11" s="215">
        <v>189601</v>
      </c>
      <c r="DZ11" s="215">
        <v>265661.40999999997</v>
      </c>
      <c r="EA11" s="215">
        <v>287278.78000000003</v>
      </c>
      <c r="EB11" s="215">
        <v>288115.81</v>
      </c>
      <c r="EC11" s="215">
        <v>274499.59000000003</v>
      </c>
      <c r="ED11" s="215">
        <v>289004.78000000003</v>
      </c>
      <c r="EE11" s="215">
        <v>287559.21999999997</v>
      </c>
      <c r="EF11" s="215">
        <v>289530.81</v>
      </c>
      <c r="EG11" s="215">
        <v>300860</v>
      </c>
      <c r="EH11" s="215">
        <v>282139.59000000003</v>
      </c>
      <c r="EI11" s="215">
        <v>301375.81</v>
      </c>
      <c r="EJ11" s="215">
        <v>271976.25</v>
      </c>
      <c r="EK11" s="215">
        <v>210601.06</v>
      </c>
      <c r="EL11" s="215">
        <v>272444</v>
      </c>
      <c r="EM11" s="215">
        <v>287258</v>
      </c>
      <c r="EN11" s="215">
        <v>287343.81</v>
      </c>
      <c r="EO11" s="215">
        <v>277405.19</v>
      </c>
      <c r="EP11" s="215">
        <v>290766</v>
      </c>
      <c r="EQ11" s="215">
        <v>288438.59000000003</v>
      </c>
      <c r="ER11" s="215">
        <v>291705.78000000003</v>
      </c>
      <c r="ES11" s="215">
        <v>297844.78000000003</v>
      </c>
      <c r="ET11" s="215">
        <v>270061.19</v>
      </c>
      <c r="EU11" s="215">
        <v>299032</v>
      </c>
      <c r="EV11" s="215">
        <v>259857.59</v>
      </c>
      <c r="EW11" s="215">
        <v>223324.03</v>
      </c>
      <c r="EX11" s="215">
        <v>267867</v>
      </c>
      <c r="EY11" s="215">
        <v>283979</v>
      </c>
      <c r="EZ11" s="215">
        <v>287618.81</v>
      </c>
      <c r="FA11" s="215">
        <v>272468.59000000003</v>
      </c>
      <c r="FB11" s="215">
        <v>287016.81</v>
      </c>
      <c r="FC11" s="215">
        <v>285800</v>
      </c>
      <c r="FD11" s="215">
        <v>284834.78000000003</v>
      </c>
      <c r="FE11" s="215">
        <v>290837.78000000003</v>
      </c>
      <c r="FF11" s="215">
        <v>264699.19</v>
      </c>
      <c r="FG11" s="215">
        <v>291964</v>
      </c>
      <c r="FH11" s="215">
        <v>185320.41</v>
      </c>
      <c r="FI11" s="215">
        <v>270552</v>
      </c>
      <c r="FJ11" s="215">
        <v>257997.59</v>
      </c>
      <c r="FK11" s="215">
        <v>282273.40999999997</v>
      </c>
      <c r="FL11" s="215">
        <v>282932</v>
      </c>
      <c r="FM11" s="215">
        <v>266737.59000000003</v>
      </c>
      <c r="FN11" s="215">
        <v>286328.81</v>
      </c>
      <c r="FO11" s="215">
        <v>279996.59000000003</v>
      </c>
      <c r="FP11" s="215">
        <v>282941</v>
      </c>
      <c r="FQ11" s="215">
        <v>288943</v>
      </c>
      <c r="FR11" s="215">
        <v>263002.19</v>
      </c>
      <c r="FS11" s="215">
        <v>287730.78000000003</v>
      </c>
      <c r="FT11" s="215">
        <v>181226.25</v>
      </c>
      <c r="FU11" s="215">
        <v>207033.2</v>
      </c>
      <c r="FV11" s="215">
        <v>256287.2</v>
      </c>
      <c r="FW11" s="215">
        <v>281672.81</v>
      </c>
      <c r="FX11" s="215">
        <v>275665.78000000003</v>
      </c>
      <c r="FY11" s="215">
        <v>264666</v>
      </c>
      <c r="FZ11" s="215">
        <v>283610.40999999997</v>
      </c>
      <c r="GA11" s="215">
        <v>276526.59000000003</v>
      </c>
      <c r="GB11" s="215">
        <v>283273</v>
      </c>
      <c r="XEM11" s="139">
        <v>40817</v>
      </c>
      <c r="XEN11" s="142">
        <v>336</v>
      </c>
      <c r="XEO11" s="142">
        <v>408</v>
      </c>
      <c r="XEP11" s="142">
        <v>504</v>
      </c>
      <c r="XEQ11" s="142">
        <v>160</v>
      </c>
      <c r="XER11" s="142">
        <v>80</v>
      </c>
      <c r="XES11" s="142">
        <v>168</v>
      </c>
      <c r="XET11" s="142">
        <f t="shared" si="0"/>
        <v>744</v>
      </c>
    </row>
    <row r="12" spans="2:184 16367:16374">
      <c r="B12" s="13" t="s">
        <v>73</v>
      </c>
      <c r="C12" s="14" t="s">
        <v>36</v>
      </c>
      <c r="D12" s="461" t="s">
        <v>69</v>
      </c>
      <c r="E12" s="215">
        <v>51338</v>
      </c>
      <c r="F12" s="215">
        <v>43112</v>
      </c>
      <c r="G12" s="215">
        <v>52471.4</v>
      </c>
      <c r="H12" s="215">
        <v>42261.99</v>
      </c>
      <c r="I12" s="215">
        <v>43060</v>
      </c>
      <c r="J12" s="215">
        <v>52359</v>
      </c>
      <c r="K12" s="215">
        <v>51037</v>
      </c>
      <c r="L12" s="215">
        <v>48720</v>
      </c>
      <c r="M12" s="215">
        <v>56475</v>
      </c>
      <c r="N12" s="215">
        <v>46895</v>
      </c>
      <c r="O12" s="215">
        <v>60335</v>
      </c>
      <c r="P12" s="215">
        <v>58454</v>
      </c>
      <c r="Q12" s="215">
        <v>50333</v>
      </c>
      <c r="R12" s="215">
        <v>41958</v>
      </c>
      <c r="S12" s="215">
        <v>50092</v>
      </c>
      <c r="T12" s="215">
        <v>32512</v>
      </c>
      <c r="U12" s="215">
        <v>43664</v>
      </c>
      <c r="V12" s="215">
        <v>46886.99</v>
      </c>
      <c r="W12" s="215">
        <v>47096</v>
      </c>
      <c r="X12" s="215">
        <v>56040</v>
      </c>
      <c r="Y12" s="215">
        <v>51719</v>
      </c>
      <c r="Z12" s="215">
        <v>44802</v>
      </c>
      <c r="AA12" s="215">
        <v>62416</v>
      </c>
      <c r="AB12" s="215">
        <v>43574</v>
      </c>
      <c r="AC12" s="215">
        <v>57737</v>
      </c>
      <c r="AD12" s="215">
        <v>43950</v>
      </c>
      <c r="AE12" s="215">
        <v>48180</v>
      </c>
      <c r="AF12" s="215">
        <v>43900</v>
      </c>
      <c r="AG12" s="215">
        <v>49114</v>
      </c>
      <c r="AH12" s="215">
        <v>44893</v>
      </c>
      <c r="AI12" s="215">
        <v>45386</v>
      </c>
      <c r="AJ12" s="215">
        <v>57096</v>
      </c>
      <c r="AK12" s="215">
        <v>45681</v>
      </c>
      <c r="AL12" s="215">
        <v>53624</v>
      </c>
      <c r="AM12" s="215">
        <v>53592</v>
      </c>
      <c r="AN12" s="215">
        <v>42851</v>
      </c>
      <c r="AO12" s="215">
        <v>63051</v>
      </c>
      <c r="AP12" s="215">
        <v>43802</v>
      </c>
      <c r="AQ12" s="215">
        <v>37356</v>
      </c>
      <c r="AR12" s="215">
        <v>45482</v>
      </c>
      <c r="AS12" s="215">
        <v>45403</v>
      </c>
      <c r="AT12" s="215">
        <v>40686</v>
      </c>
      <c r="AU12" s="215">
        <v>64216</v>
      </c>
      <c r="AV12" s="215">
        <v>44164</v>
      </c>
      <c r="AW12" s="215">
        <v>47068</v>
      </c>
      <c r="AX12" s="215">
        <v>54540</v>
      </c>
      <c r="AY12" s="215">
        <v>55724</v>
      </c>
      <c r="AZ12" s="215">
        <v>48776</v>
      </c>
      <c r="BA12" s="215">
        <v>62758</v>
      </c>
      <c r="BB12" s="215">
        <v>50386</v>
      </c>
      <c r="BC12" s="215">
        <v>48162</v>
      </c>
      <c r="BD12" s="215">
        <v>55576.2</v>
      </c>
      <c r="BE12" s="215">
        <v>43913</v>
      </c>
      <c r="BF12" s="215">
        <v>46983</v>
      </c>
      <c r="BG12" s="215">
        <v>69231</v>
      </c>
      <c r="BH12" s="215">
        <v>46949.8</v>
      </c>
      <c r="BI12" s="215">
        <v>62744</v>
      </c>
      <c r="BJ12" s="215">
        <v>54347</v>
      </c>
      <c r="BK12" s="215">
        <v>52538</v>
      </c>
      <c r="BL12" s="215">
        <v>62561</v>
      </c>
      <c r="BM12" s="215">
        <v>51995</v>
      </c>
      <c r="BN12" s="215">
        <v>50491</v>
      </c>
      <c r="BO12" s="215">
        <v>55771</v>
      </c>
      <c r="BP12" s="215">
        <v>57108</v>
      </c>
      <c r="BQ12" s="215">
        <v>57466</v>
      </c>
      <c r="BR12" s="215">
        <v>55122</v>
      </c>
      <c r="BS12" s="215">
        <v>59357</v>
      </c>
      <c r="BT12" s="215">
        <v>52358</v>
      </c>
      <c r="BU12" s="215">
        <v>55777.56</v>
      </c>
      <c r="BV12" s="215">
        <v>32000.39</v>
      </c>
      <c r="BW12" s="215">
        <v>63090</v>
      </c>
      <c r="BX12" s="215">
        <v>70875</v>
      </c>
      <c r="BY12" s="215">
        <v>61686</v>
      </c>
      <c r="BZ12" s="215">
        <v>51896</v>
      </c>
      <c r="CA12" s="215">
        <v>60721</v>
      </c>
      <c r="CB12" s="215">
        <v>32945</v>
      </c>
      <c r="CC12" s="215">
        <v>46626</v>
      </c>
      <c r="CD12" s="215">
        <v>62310</v>
      </c>
      <c r="CE12" s="215">
        <v>52563</v>
      </c>
      <c r="CF12" s="215">
        <v>56514</v>
      </c>
      <c r="CG12" s="215">
        <v>64901</v>
      </c>
      <c r="CH12" s="215">
        <v>50500.800000000003</v>
      </c>
      <c r="CI12" s="215">
        <v>63438.6</v>
      </c>
      <c r="CJ12" s="215">
        <v>64139</v>
      </c>
      <c r="CK12" s="215">
        <v>58535</v>
      </c>
      <c r="CL12" s="215">
        <v>54714</v>
      </c>
      <c r="CM12" s="215">
        <v>62557</v>
      </c>
      <c r="CN12" s="215">
        <v>48428</v>
      </c>
      <c r="CO12" s="215">
        <v>59812</v>
      </c>
      <c r="CP12" s="215">
        <v>54656</v>
      </c>
      <c r="CQ12" s="215">
        <v>53372</v>
      </c>
      <c r="CR12" s="215">
        <v>64781</v>
      </c>
      <c r="CS12" s="215">
        <v>56188.6</v>
      </c>
      <c r="CT12" s="215">
        <v>52988.800000000003</v>
      </c>
      <c r="CU12" s="215">
        <v>67879</v>
      </c>
      <c r="CV12" s="215">
        <v>59437</v>
      </c>
      <c r="CW12" s="215">
        <v>65588</v>
      </c>
      <c r="CX12" s="215">
        <v>49827</v>
      </c>
      <c r="CY12" s="215">
        <v>51571</v>
      </c>
      <c r="CZ12" s="215">
        <v>52842</v>
      </c>
      <c r="DA12" s="215">
        <v>51066.39</v>
      </c>
      <c r="DB12" s="215">
        <v>44177</v>
      </c>
      <c r="DC12" s="215">
        <v>57922</v>
      </c>
      <c r="DD12" s="215">
        <v>52390</v>
      </c>
      <c r="DE12" s="215">
        <v>57943.6</v>
      </c>
      <c r="DF12" s="215">
        <v>69298</v>
      </c>
      <c r="DG12" s="215">
        <v>59940.6</v>
      </c>
      <c r="DH12" s="215">
        <v>51933</v>
      </c>
      <c r="DI12" s="215">
        <v>66979</v>
      </c>
      <c r="DJ12" s="215">
        <v>50920</v>
      </c>
      <c r="DK12" s="215">
        <v>49915</v>
      </c>
      <c r="DL12" s="215">
        <v>53181.599999999999</v>
      </c>
      <c r="DM12" s="215">
        <v>49434</v>
      </c>
      <c r="DN12" s="215">
        <v>47854</v>
      </c>
      <c r="DO12" s="215">
        <v>68336</v>
      </c>
      <c r="DP12" s="215">
        <v>48317.39</v>
      </c>
      <c r="DQ12" s="215">
        <v>53503.61</v>
      </c>
      <c r="DR12" s="215">
        <v>59196</v>
      </c>
      <c r="DS12" s="215">
        <v>61415</v>
      </c>
      <c r="DT12" s="215">
        <v>63207</v>
      </c>
      <c r="DU12" s="215">
        <v>62486.400000000001</v>
      </c>
      <c r="DV12" s="215">
        <v>46802</v>
      </c>
      <c r="DW12" s="215">
        <v>54043</v>
      </c>
      <c r="DX12" s="215">
        <v>47615.6</v>
      </c>
      <c r="DY12" s="215">
        <v>38929</v>
      </c>
      <c r="DZ12" s="215">
        <v>51815</v>
      </c>
      <c r="EA12" s="215">
        <v>67756.789999999994</v>
      </c>
      <c r="EB12" s="215">
        <v>46456</v>
      </c>
      <c r="EC12" s="215">
        <v>65353</v>
      </c>
      <c r="ED12" s="215">
        <v>60580</v>
      </c>
      <c r="EE12" s="215">
        <v>59378</v>
      </c>
      <c r="EF12" s="215">
        <v>74546</v>
      </c>
      <c r="EG12" s="215">
        <v>61200</v>
      </c>
      <c r="EH12" s="215">
        <v>50492</v>
      </c>
      <c r="EI12" s="215">
        <v>64628</v>
      </c>
      <c r="EJ12" s="215">
        <v>48815.64</v>
      </c>
      <c r="EK12" s="215">
        <v>43669</v>
      </c>
      <c r="EL12" s="215">
        <v>60804</v>
      </c>
      <c r="EM12" s="215">
        <v>55112</v>
      </c>
      <c r="EN12" s="215">
        <v>60055</v>
      </c>
      <c r="EO12" s="215">
        <v>66256.600000000006</v>
      </c>
      <c r="EP12" s="215">
        <v>55262</v>
      </c>
      <c r="EQ12" s="215">
        <v>68411.600000000006</v>
      </c>
      <c r="ER12" s="215">
        <v>67491</v>
      </c>
      <c r="ES12" s="215">
        <v>57833</v>
      </c>
      <c r="ET12" s="215">
        <v>51451.199999999997</v>
      </c>
      <c r="EU12" s="215">
        <v>64378</v>
      </c>
      <c r="EV12" s="215">
        <v>49700</v>
      </c>
      <c r="EW12" s="215">
        <v>50635</v>
      </c>
      <c r="EX12" s="215">
        <v>54051</v>
      </c>
      <c r="EY12" s="215">
        <v>56614</v>
      </c>
      <c r="EZ12" s="215">
        <v>59688</v>
      </c>
      <c r="FA12" s="215">
        <v>58454.6</v>
      </c>
      <c r="FB12" s="215">
        <v>52302</v>
      </c>
      <c r="FC12" s="215">
        <v>70758</v>
      </c>
      <c r="FD12" s="215">
        <v>58850</v>
      </c>
      <c r="FE12" s="215">
        <v>62601</v>
      </c>
      <c r="FF12" s="215">
        <v>49597</v>
      </c>
      <c r="FG12" s="215">
        <v>50654</v>
      </c>
      <c r="FH12" s="215">
        <v>33861.599999999999</v>
      </c>
      <c r="FI12" s="215">
        <v>64835</v>
      </c>
      <c r="FJ12" s="215">
        <v>46140.6</v>
      </c>
      <c r="FK12" s="215">
        <v>48754.400000000001</v>
      </c>
      <c r="FL12" s="215">
        <v>61946</v>
      </c>
      <c r="FM12" s="215">
        <v>51211</v>
      </c>
      <c r="FN12" s="215">
        <v>57550.8</v>
      </c>
      <c r="FO12" s="215">
        <v>63802</v>
      </c>
      <c r="FP12" s="215">
        <v>52485</v>
      </c>
      <c r="FQ12" s="215">
        <v>69372</v>
      </c>
      <c r="FR12" s="215">
        <v>49299</v>
      </c>
      <c r="FS12" s="215">
        <v>46865</v>
      </c>
      <c r="FT12" s="215">
        <v>32956</v>
      </c>
      <c r="FU12" s="215">
        <v>53441.2</v>
      </c>
      <c r="FV12" s="215">
        <v>45776.6</v>
      </c>
      <c r="FW12" s="215">
        <v>56905.8</v>
      </c>
      <c r="FX12" s="215">
        <v>55513.79</v>
      </c>
      <c r="FY12" s="215">
        <v>50181</v>
      </c>
      <c r="FZ12" s="215">
        <v>63906</v>
      </c>
      <c r="GA12" s="215">
        <v>57534.6</v>
      </c>
      <c r="GB12" s="215">
        <v>48986</v>
      </c>
      <c r="XEM12" s="139">
        <v>40848</v>
      </c>
      <c r="XEN12" s="142">
        <v>336</v>
      </c>
      <c r="XEO12" s="142">
        <v>384</v>
      </c>
      <c r="XEP12" s="142">
        <v>504</v>
      </c>
      <c r="XEQ12" s="142">
        <v>144</v>
      </c>
      <c r="XER12" s="142">
        <v>72</v>
      </c>
      <c r="XES12" s="142">
        <v>168</v>
      </c>
      <c r="XET12" s="142">
        <f t="shared" si="0"/>
        <v>720</v>
      </c>
    </row>
    <row r="13" spans="2:184 16367:16374">
      <c r="B13" s="13" t="s">
        <v>73</v>
      </c>
      <c r="C13" s="14" t="s">
        <v>36</v>
      </c>
      <c r="D13" s="461" t="s">
        <v>70</v>
      </c>
      <c r="E13" s="215">
        <v>23744</v>
      </c>
      <c r="F13" s="215">
        <v>21800</v>
      </c>
      <c r="G13" s="215">
        <v>24686.400000000001</v>
      </c>
      <c r="H13" s="215">
        <v>19550</v>
      </c>
      <c r="I13" s="215">
        <v>16950</v>
      </c>
      <c r="J13" s="215">
        <v>25000</v>
      </c>
      <c r="K13" s="215">
        <v>23280</v>
      </c>
      <c r="L13" s="215">
        <v>21710</v>
      </c>
      <c r="M13" s="215">
        <v>24525.599999999999</v>
      </c>
      <c r="N13" s="215">
        <v>19760</v>
      </c>
      <c r="O13" s="215">
        <v>25210</v>
      </c>
      <c r="P13" s="215">
        <v>24679.39</v>
      </c>
      <c r="Q13" s="215">
        <v>21977.39</v>
      </c>
      <c r="R13" s="215">
        <v>21449</v>
      </c>
      <c r="S13" s="215">
        <v>24027</v>
      </c>
      <c r="T13" s="215">
        <v>13440</v>
      </c>
      <c r="U13" s="215">
        <v>17435</v>
      </c>
      <c r="V13" s="215">
        <v>21450</v>
      </c>
      <c r="W13" s="215">
        <v>20699.400000000001</v>
      </c>
      <c r="X13" s="215">
        <v>25540</v>
      </c>
      <c r="Y13" s="215">
        <v>23625.599999999999</v>
      </c>
      <c r="Z13" s="215">
        <v>19180</v>
      </c>
      <c r="AA13" s="215">
        <v>26135</v>
      </c>
      <c r="AB13" s="215">
        <v>22215</v>
      </c>
      <c r="AC13" s="215">
        <v>25875</v>
      </c>
      <c r="AD13" s="215">
        <v>20890</v>
      </c>
      <c r="AE13" s="215">
        <v>23007</v>
      </c>
      <c r="AF13" s="215">
        <v>19867</v>
      </c>
      <c r="AG13" s="215">
        <v>20835</v>
      </c>
      <c r="AH13" s="215">
        <v>20140</v>
      </c>
      <c r="AI13" s="215">
        <v>20810</v>
      </c>
      <c r="AJ13" s="215">
        <v>25435</v>
      </c>
      <c r="AK13" s="215">
        <v>21425.599999999999</v>
      </c>
      <c r="AL13" s="215">
        <v>21740</v>
      </c>
      <c r="AM13" s="215">
        <v>24390</v>
      </c>
      <c r="AN13" s="215">
        <v>21610</v>
      </c>
      <c r="AO13" s="215">
        <v>28830</v>
      </c>
      <c r="AP13" s="215">
        <v>21556</v>
      </c>
      <c r="AQ13" s="215">
        <v>19394.400000000001</v>
      </c>
      <c r="AR13" s="215">
        <v>21570</v>
      </c>
      <c r="AS13" s="215">
        <v>18960</v>
      </c>
      <c r="AT13" s="215">
        <v>19037.599999999999</v>
      </c>
      <c r="AU13" s="215">
        <v>27459.4</v>
      </c>
      <c r="AV13" s="215">
        <v>19010</v>
      </c>
      <c r="AW13" s="215">
        <v>20412</v>
      </c>
      <c r="AX13" s="215">
        <v>23515</v>
      </c>
      <c r="AY13" s="215">
        <v>22870</v>
      </c>
      <c r="AZ13" s="215">
        <v>25991</v>
      </c>
      <c r="BA13" s="215">
        <v>19902</v>
      </c>
      <c r="BB13" s="215">
        <v>16512</v>
      </c>
      <c r="BC13" s="215">
        <v>12288</v>
      </c>
      <c r="BD13" s="215">
        <v>13362</v>
      </c>
      <c r="BE13" s="215">
        <v>10324</v>
      </c>
      <c r="BF13" s="215">
        <v>11202</v>
      </c>
      <c r="BG13" s="215">
        <v>16853</v>
      </c>
      <c r="BH13" s="215">
        <v>11096</v>
      </c>
      <c r="BI13" s="215">
        <v>14320</v>
      </c>
      <c r="BJ13" s="215">
        <v>12090</v>
      </c>
      <c r="BK13" s="215">
        <v>11396</v>
      </c>
      <c r="BL13" s="215">
        <v>15518</v>
      </c>
      <c r="BM13" s="215">
        <v>17376</v>
      </c>
      <c r="BN13" s="215">
        <v>16502.2</v>
      </c>
      <c r="BO13" s="215">
        <v>15388</v>
      </c>
      <c r="BP13" s="215">
        <v>13302</v>
      </c>
      <c r="BQ13" s="215">
        <v>13026</v>
      </c>
      <c r="BR13" s="215">
        <v>13098</v>
      </c>
      <c r="BS13" s="215">
        <v>14616</v>
      </c>
      <c r="BT13" s="215">
        <v>12536</v>
      </c>
      <c r="BU13" s="215">
        <v>12385</v>
      </c>
      <c r="BV13" s="215">
        <v>7491</v>
      </c>
      <c r="BW13" s="215">
        <v>15628</v>
      </c>
      <c r="BX13" s="215">
        <v>18638</v>
      </c>
      <c r="BY13" s="215">
        <v>24170</v>
      </c>
      <c r="BZ13" s="215">
        <v>24628</v>
      </c>
      <c r="CA13" s="215">
        <v>25902</v>
      </c>
      <c r="CB13" s="215">
        <v>8768</v>
      </c>
      <c r="CC13" s="215">
        <v>10492</v>
      </c>
      <c r="CD13" s="215">
        <v>14480</v>
      </c>
      <c r="CE13" s="215">
        <v>14583</v>
      </c>
      <c r="CF13" s="215">
        <v>14916</v>
      </c>
      <c r="CG13" s="215">
        <v>15968</v>
      </c>
      <c r="CH13" s="215">
        <v>12815</v>
      </c>
      <c r="CI13" s="215">
        <v>28978</v>
      </c>
      <c r="CJ13" s="215">
        <v>22900</v>
      </c>
      <c r="CK13" s="215">
        <v>28360</v>
      </c>
      <c r="CL13" s="215">
        <v>28014</v>
      </c>
      <c r="CM13" s="215">
        <v>29407</v>
      </c>
      <c r="CN13" s="215">
        <v>16528</v>
      </c>
      <c r="CO13" s="215">
        <v>15200</v>
      </c>
      <c r="CP13" s="215">
        <v>13560</v>
      </c>
      <c r="CQ13" s="215">
        <v>14885</v>
      </c>
      <c r="CR13" s="215">
        <v>17618</v>
      </c>
      <c r="CS13" s="215">
        <v>14326</v>
      </c>
      <c r="CT13" s="215">
        <v>17057</v>
      </c>
      <c r="CU13" s="215">
        <v>31322</v>
      </c>
      <c r="CV13" s="215">
        <v>20996</v>
      </c>
      <c r="CW13" s="215">
        <v>33688</v>
      </c>
      <c r="CX13" s="215">
        <v>25593</v>
      </c>
      <c r="CY13" s="215">
        <v>26594</v>
      </c>
      <c r="CZ13" s="215">
        <v>26912</v>
      </c>
      <c r="DA13" s="215">
        <v>23826.39</v>
      </c>
      <c r="DB13" s="215">
        <v>24531</v>
      </c>
      <c r="DC13" s="215">
        <v>29184</v>
      </c>
      <c r="DD13" s="215">
        <v>27304</v>
      </c>
      <c r="DE13" s="215">
        <v>27514</v>
      </c>
      <c r="DF13" s="215">
        <v>34856</v>
      </c>
      <c r="DG13" s="215">
        <v>29208</v>
      </c>
      <c r="DH13" s="215">
        <v>25468</v>
      </c>
      <c r="DI13" s="215">
        <v>33875</v>
      </c>
      <c r="DJ13" s="215">
        <v>27557.200000000001</v>
      </c>
      <c r="DK13" s="215">
        <v>25412</v>
      </c>
      <c r="DL13" s="215">
        <v>26456</v>
      </c>
      <c r="DM13" s="215">
        <v>21296</v>
      </c>
      <c r="DN13" s="215">
        <v>24180</v>
      </c>
      <c r="DO13" s="215">
        <v>35431</v>
      </c>
      <c r="DP13" s="215">
        <v>23892</v>
      </c>
      <c r="DQ13" s="215">
        <v>25580</v>
      </c>
      <c r="DR13" s="215">
        <v>31354</v>
      </c>
      <c r="DS13" s="215">
        <v>29983</v>
      </c>
      <c r="DT13" s="215">
        <v>30492</v>
      </c>
      <c r="DU13" s="215">
        <v>33773.4</v>
      </c>
      <c r="DV13" s="215">
        <v>25417</v>
      </c>
      <c r="DW13" s="215">
        <v>26660</v>
      </c>
      <c r="DX13" s="215">
        <v>24940</v>
      </c>
      <c r="DY13" s="215">
        <v>17586</v>
      </c>
      <c r="DZ13" s="215">
        <v>26490</v>
      </c>
      <c r="EA13" s="215">
        <v>34550</v>
      </c>
      <c r="EB13" s="215">
        <v>25331</v>
      </c>
      <c r="EC13" s="215">
        <v>32114</v>
      </c>
      <c r="ED13" s="215">
        <v>30478</v>
      </c>
      <c r="EE13" s="215">
        <v>30107</v>
      </c>
      <c r="EF13" s="215">
        <v>35888</v>
      </c>
      <c r="EG13" s="215">
        <v>31690</v>
      </c>
      <c r="EH13" s="215">
        <v>27154</v>
      </c>
      <c r="EI13" s="215">
        <v>35148</v>
      </c>
      <c r="EJ13" s="215">
        <v>25140</v>
      </c>
      <c r="EK13" s="215">
        <v>20146</v>
      </c>
      <c r="EL13" s="215">
        <v>30514</v>
      </c>
      <c r="EM13" s="215">
        <v>27734</v>
      </c>
      <c r="EN13" s="215">
        <v>30728</v>
      </c>
      <c r="EO13" s="215">
        <v>31824</v>
      </c>
      <c r="EP13" s="215">
        <v>27536</v>
      </c>
      <c r="EQ13" s="215">
        <v>32972</v>
      </c>
      <c r="ER13" s="215">
        <v>31728</v>
      </c>
      <c r="ES13" s="215">
        <v>29328</v>
      </c>
      <c r="ET13" s="215">
        <v>26550</v>
      </c>
      <c r="EU13" s="215">
        <v>34155</v>
      </c>
      <c r="EV13" s="215">
        <v>24611</v>
      </c>
      <c r="EW13" s="215">
        <v>23938</v>
      </c>
      <c r="EX13" s="215">
        <v>26066</v>
      </c>
      <c r="EY13" s="215">
        <v>29102</v>
      </c>
      <c r="EZ13" s="215">
        <v>31532</v>
      </c>
      <c r="FA13" s="215">
        <v>29734</v>
      </c>
      <c r="FB13" s="215">
        <v>27084</v>
      </c>
      <c r="FC13" s="215">
        <v>33346</v>
      </c>
      <c r="FD13" s="215">
        <v>29156</v>
      </c>
      <c r="FE13" s="215">
        <v>32258</v>
      </c>
      <c r="FF13" s="215">
        <v>25658</v>
      </c>
      <c r="FG13" s="215">
        <v>27297</v>
      </c>
      <c r="FH13" s="215">
        <v>14762</v>
      </c>
      <c r="FI13" s="215">
        <v>29275</v>
      </c>
      <c r="FJ13" s="215">
        <v>19129.990000000002</v>
      </c>
      <c r="FK13" s="215">
        <v>23852</v>
      </c>
      <c r="FL13" s="215">
        <v>30446</v>
      </c>
      <c r="FM13" s="215">
        <v>25334</v>
      </c>
      <c r="FN13" s="215">
        <v>26735</v>
      </c>
      <c r="FO13" s="215">
        <v>30248</v>
      </c>
      <c r="FP13" s="215">
        <v>24136</v>
      </c>
      <c r="FQ13" s="215">
        <v>33542</v>
      </c>
      <c r="FR13" s="215">
        <v>26409</v>
      </c>
      <c r="FS13" s="215">
        <v>25328</v>
      </c>
      <c r="FT13" s="215">
        <v>13114</v>
      </c>
      <c r="FU13" s="215">
        <v>22032</v>
      </c>
      <c r="FV13" s="215">
        <v>19376</v>
      </c>
      <c r="FW13" s="215">
        <v>29848</v>
      </c>
      <c r="FX13" s="215">
        <v>26194</v>
      </c>
      <c r="FY13" s="215">
        <v>25368</v>
      </c>
      <c r="FZ13" s="215">
        <v>29161</v>
      </c>
      <c r="GA13" s="215">
        <v>26516</v>
      </c>
      <c r="GB13" s="215">
        <v>23518</v>
      </c>
      <c r="XEM13" s="139">
        <v>40878</v>
      </c>
      <c r="XEN13" s="142">
        <v>336</v>
      </c>
      <c r="XEO13" s="142">
        <v>408</v>
      </c>
      <c r="XEP13" s="142">
        <v>504</v>
      </c>
      <c r="XEQ13" s="142">
        <v>160</v>
      </c>
      <c r="XER13" s="142">
        <v>80</v>
      </c>
      <c r="XES13" s="142">
        <v>168</v>
      </c>
      <c r="XET13" s="142">
        <f t="shared" si="0"/>
        <v>744</v>
      </c>
    </row>
    <row r="14" spans="2:184 16367:16374">
      <c r="B14" s="13" t="s">
        <v>73</v>
      </c>
      <c r="C14" s="14" t="s">
        <v>36</v>
      </c>
      <c r="D14" s="461" t="s">
        <v>71</v>
      </c>
      <c r="E14" s="215">
        <v>143493</v>
      </c>
      <c r="F14" s="215">
        <v>126630</v>
      </c>
      <c r="G14" s="215">
        <v>135956</v>
      </c>
      <c r="H14" s="215">
        <v>138045.25</v>
      </c>
      <c r="I14" s="215">
        <v>103860.24</v>
      </c>
      <c r="J14" s="215">
        <v>129223.6</v>
      </c>
      <c r="K14" s="215">
        <v>138574</v>
      </c>
      <c r="L14" s="215">
        <v>142824.81</v>
      </c>
      <c r="M14" s="215">
        <v>129994</v>
      </c>
      <c r="N14" s="215">
        <v>149835</v>
      </c>
      <c r="O14" s="215">
        <v>131137.20000000001</v>
      </c>
      <c r="P14" s="215">
        <v>136105</v>
      </c>
      <c r="Q14" s="215">
        <v>147161</v>
      </c>
      <c r="R14" s="215">
        <v>132068.20000000001</v>
      </c>
      <c r="S14" s="215">
        <v>136136.79999999999</v>
      </c>
      <c r="T14" s="215">
        <v>101216.2</v>
      </c>
      <c r="U14" s="215">
        <v>99626.8</v>
      </c>
      <c r="V14" s="215">
        <v>138531</v>
      </c>
      <c r="W14" s="215">
        <v>142117</v>
      </c>
      <c r="X14" s="215">
        <v>131982.81</v>
      </c>
      <c r="Y14" s="215">
        <v>134468</v>
      </c>
      <c r="Z14" s="215">
        <v>149828</v>
      </c>
      <c r="AA14" s="215">
        <v>128957.2</v>
      </c>
      <c r="AB14" s="215">
        <v>144967.78</v>
      </c>
      <c r="AC14" s="215">
        <v>135207</v>
      </c>
      <c r="AD14" s="215">
        <v>129446</v>
      </c>
      <c r="AE14" s="215">
        <v>138717.78</v>
      </c>
      <c r="AF14" s="215">
        <v>142085</v>
      </c>
      <c r="AG14" s="215">
        <v>93824</v>
      </c>
      <c r="AH14" s="215">
        <v>139436.59</v>
      </c>
      <c r="AI14" s="215">
        <v>143675.41</v>
      </c>
      <c r="AJ14" s="215">
        <v>132325</v>
      </c>
      <c r="AK14" s="215">
        <v>137921</v>
      </c>
      <c r="AL14" s="215">
        <v>141861.81</v>
      </c>
      <c r="AM14" s="215">
        <v>135395.59</v>
      </c>
      <c r="AN14" s="215">
        <v>141617</v>
      </c>
      <c r="AO14" s="215">
        <v>126962</v>
      </c>
      <c r="AP14" s="215">
        <v>133249.59</v>
      </c>
      <c r="AQ14" s="215">
        <v>151310</v>
      </c>
      <c r="AR14" s="215">
        <v>136494.59</v>
      </c>
      <c r="AS14" s="215">
        <v>99314.03</v>
      </c>
      <c r="AT14" s="215">
        <v>143448.59</v>
      </c>
      <c r="AU14" s="215">
        <v>124213</v>
      </c>
      <c r="AV14" s="215">
        <v>146788.78</v>
      </c>
      <c r="AW14" s="215">
        <v>137907</v>
      </c>
      <c r="AX14" s="215">
        <v>136282.78</v>
      </c>
      <c r="AY14" s="215">
        <v>134535.20000000001</v>
      </c>
      <c r="AZ14" s="215">
        <v>132475.81</v>
      </c>
      <c r="BA14" s="215">
        <v>132421.81</v>
      </c>
      <c r="BB14" s="215">
        <v>127267.2</v>
      </c>
      <c r="BC14" s="215">
        <v>146691.41</v>
      </c>
      <c r="BD14" s="215">
        <v>129171.6</v>
      </c>
      <c r="BE14" s="215">
        <v>96662</v>
      </c>
      <c r="BF14" s="215">
        <v>142597</v>
      </c>
      <c r="BG14" s="215">
        <v>124961</v>
      </c>
      <c r="BH14" s="215">
        <v>149808</v>
      </c>
      <c r="BI14" s="215">
        <v>124289.60000000001</v>
      </c>
      <c r="BJ14" s="215">
        <v>143130</v>
      </c>
      <c r="BK14" s="215">
        <v>139897.59</v>
      </c>
      <c r="BL14" s="215">
        <v>127363.8</v>
      </c>
      <c r="BM14" s="215">
        <v>143581</v>
      </c>
      <c r="BN14" s="215">
        <v>127455</v>
      </c>
      <c r="BO14" s="215">
        <v>137827.81</v>
      </c>
      <c r="BP14" s="215">
        <v>134467.19</v>
      </c>
      <c r="BQ14" s="215">
        <v>141823.81</v>
      </c>
      <c r="BR14" s="215">
        <v>134449.59</v>
      </c>
      <c r="BS14" s="215">
        <v>136897.78</v>
      </c>
      <c r="BT14" s="215">
        <v>144726.81</v>
      </c>
      <c r="BU14" s="215">
        <v>100808</v>
      </c>
      <c r="BV14" s="215">
        <v>100775</v>
      </c>
      <c r="BW14" s="215">
        <v>129314.6</v>
      </c>
      <c r="BX14" s="215">
        <v>127190.79</v>
      </c>
      <c r="BY14" s="215">
        <v>139809</v>
      </c>
      <c r="BZ14" s="215">
        <v>129943</v>
      </c>
      <c r="CA14" s="215">
        <v>140244</v>
      </c>
      <c r="CB14" s="215">
        <v>107481.2</v>
      </c>
      <c r="CC14" s="215">
        <v>103493.8</v>
      </c>
      <c r="CD14" s="215">
        <v>128852.6</v>
      </c>
      <c r="CE14" s="215">
        <v>144110</v>
      </c>
      <c r="CF14" s="215">
        <v>143617.81</v>
      </c>
      <c r="CG14" s="215">
        <v>131654.59</v>
      </c>
      <c r="CH14" s="215">
        <v>151106</v>
      </c>
      <c r="CI14" s="215">
        <v>133831.59</v>
      </c>
      <c r="CJ14" s="215">
        <v>139273.78</v>
      </c>
      <c r="CK14" s="215">
        <v>146437</v>
      </c>
      <c r="CL14" s="215">
        <v>135504.59</v>
      </c>
      <c r="CM14" s="215">
        <v>140080</v>
      </c>
      <c r="CN14" s="215">
        <v>134476.20000000001</v>
      </c>
      <c r="CO14" s="215">
        <v>100741</v>
      </c>
      <c r="CP14" s="215">
        <v>142107.20000000001</v>
      </c>
      <c r="CQ14" s="215">
        <v>147625</v>
      </c>
      <c r="CR14" s="215">
        <v>136041.78</v>
      </c>
      <c r="CS14" s="215">
        <v>139240.59</v>
      </c>
      <c r="CT14" s="215">
        <v>148378</v>
      </c>
      <c r="CU14" s="215">
        <v>129264.59</v>
      </c>
      <c r="CV14" s="215">
        <v>143939.81</v>
      </c>
      <c r="CW14" s="215">
        <v>136130</v>
      </c>
      <c r="CX14" s="215">
        <v>131433.20000000001</v>
      </c>
      <c r="CY14" s="215">
        <v>148727.78</v>
      </c>
      <c r="CZ14" s="215">
        <v>142026</v>
      </c>
      <c r="DA14" s="215">
        <v>97170</v>
      </c>
      <c r="DB14" s="215">
        <v>149054.59</v>
      </c>
      <c r="DC14" s="215">
        <v>140906.81</v>
      </c>
      <c r="DD14" s="215">
        <v>148353</v>
      </c>
      <c r="DE14" s="215">
        <v>136604</v>
      </c>
      <c r="DF14" s="215">
        <v>134998.81</v>
      </c>
      <c r="DG14" s="215">
        <v>137838</v>
      </c>
      <c r="DH14" s="215">
        <v>149958</v>
      </c>
      <c r="DI14" s="215">
        <v>134558</v>
      </c>
      <c r="DJ14" s="215">
        <v>130414</v>
      </c>
      <c r="DK14" s="215">
        <v>151796.81</v>
      </c>
      <c r="DL14" s="215">
        <v>140671</v>
      </c>
      <c r="DM14" s="215">
        <v>94200.79</v>
      </c>
      <c r="DN14" s="215">
        <v>145366.59</v>
      </c>
      <c r="DO14" s="215">
        <v>132267.81</v>
      </c>
      <c r="DP14" s="215">
        <v>153427</v>
      </c>
      <c r="DQ14" s="215">
        <v>140749</v>
      </c>
      <c r="DR14" s="215">
        <v>142369.78</v>
      </c>
      <c r="DS14" s="215">
        <v>135677.59</v>
      </c>
      <c r="DT14" s="215">
        <v>140011</v>
      </c>
      <c r="DU14" s="215">
        <v>137657</v>
      </c>
      <c r="DV14" s="215">
        <v>135599</v>
      </c>
      <c r="DW14" s="215">
        <v>148089</v>
      </c>
      <c r="DX14" s="215">
        <v>111831.2</v>
      </c>
      <c r="DY14" s="215">
        <v>94244</v>
      </c>
      <c r="DZ14" s="215">
        <v>137675.41</v>
      </c>
      <c r="EA14" s="215">
        <v>131222</v>
      </c>
      <c r="EB14" s="215">
        <v>154934.81</v>
      </c>
      <c r="EC14" s="215">
        <v>128480.6</v>
      </c>
      <c r="ED14" s="215">
        <v>139293.78</v>
      </c>
      <c r="EE14" s="215">
        <v>137070.20000000001</v>
      </c>
      <c r="EF14" s="215">
        <v>125683.8</v>
      </c>
      <c r="EG14" s="215">
        <v>138393</v>
      </c>
      <c r="EH14" s="215">
        <v>136843.59</v>
      </c>
      <c r="EI14" s="215">
        <v>135029.81</v>
      </c>
      <c r="EJ14" s="215">
        <v>139578.59</v>
      </c>
      <c r="EK14" s="215">
        <v>105352.05</v>
      </c>
      <c r="EL14" s="215">
        <v>132028</v>
      </c>
      <c r="EM14" s="215">
        <v>144062</v>
      </c>
      <c r="EN14" s="215">
        <v>141175.81</v>
      </c>
      <c r="EO14" s="215">
        <v>129810.6</v>
      </c>
      <c r="EP14" s="215">
        <v>147334</v>
      </c>
      <c r="EQ14" s="215">
        <v>129535</v>
      </c>
      <c r="ER14" s="215">
        <v>134387.78</v>
      </c>
      <c r="ES14" s="215">
        <v>144053.78</v>
      </c>
      <c r="ET14" s="215">
        <v>130028</v>
      </c>
      <c r="EU14" s="215">
        <v>135303</v>
      </c>
      <c r="EV14" s="215">
        <v>135146.59</v>
      </c>
      <c r="EW14" s="215">
        <v>107257.04</v>
      </c>
      <c r="EX14" s="215">
        <v>138608</v>
      </c>
      <c r="EY14" s="215">
        <v>141682</v>
      </c>
      <c r="EZ14" s="215">
        <v>140588.81</v>
      </c>
      <c r="FA14" s="215">
        <v>136153</v>
      </c>
      <c r="FB14" s="215">
        <v>148597.81</v>
      </c>
      <c r="FC14" s="215">
        <v>126858</v>
      </c>
      <c r="FD14" s="215">
        <v>139982.78</v>
      </c>
      <c r="FE14" s="215">
        <v>134899.78</v>
      </c>
      <c r="FF14" s="215">
        <v>130606.2</v>
      </c>
      <c r="FG14" s="215">
        <v>147703</v>
      </c>
      <c r="FH14" s="215">
        <v>100744.8</v>
      </c>
      <c r="FI14" s="215">
        <v>131342</v>
      </c>
      <c r="FJ14" s="215">
        <v>145733</v>
      </c>
      <c r="FK14" s="215">
        <v>148727</v>
      </c>
      <c r="FL14" s="215">
        <v>137157</v>
      </c>
      <c r="FM14" s="215">
        <v>141794.59</v>
      </c>
      <c r="FN14" s="215">
        <v>145979</v>
      </c>
      <c r="FO14" s="215">
        <v>132133.59</v>
      </c>
      <c r="FP14" s="215">
        <v>148532</v>
      </c>
      <c r="FQ14" s="215">
        <v>129505</v>
      </c>
      <c r="FR14" s="215">
        <v>130469.2</v>
      </c>
      <c r="FS14" s="215">
        <v>150744.78</v>
      </c>
      <c r="FT14" s="215">
        <v>100877.24</v>
      </c>
      <c r="FU14" s="215">
        <v>99660</v>
      </c>
      <c r="FV14" s="215">
        <v>145056.59</v>
      </c>
      <c r="FW14" s="215">
        <v>139991</v>
      </c>
      <c r="FX14" s="215">
        <v>142866</v>
      </c>
      <c r="FY14" s="215">
        <v>141970</v>
      </c>
      <c r="FZ14" s="215">
        <v>138401.41</v>
      </c>
      <c r="GA14" s="215">
        <v>138331</v>
      </c>
      <c r="GB14" s="215">
        <v>152036</v>
      </c>
      <c r="XEM14" s="140">
        <v>40909</v>
      </c>
      <c r="XEN14" s="143">
        <v>336</v>
      </c>
      <c r="XEO14" s="143">
        <v>408</v>
      </c>
      <c r="XEP14" s="143">
        <v>504</v>
      </c>
      <c r="XEQ14" s="143">
        <v>160</v>
      </c>
      <c r="XER14" s="143">
        <v>80</v>
      </c>
      <c r="XES14" s="143">
        <v>168</v>
      </c>
      <c r="XET14" s="143">
        <f t="shared" si="0"/>
        <v>744</v>
      </c>
    </row>
    <row r="15" spans="2:184 16367:16374">
      <c r="B15" s="13" t="s">
        <v>73</v>
      </c>
      <c r="C15" s="14" t="s">
        <v>36</v>
      </c>
      <c r="D15" s="461" t="s">
        <v>72</v>
      </c>
      <c r="E15" s="215">
        <v>68050</v>
      </c>
      <c r="F15" s="215">
        <v>62157.2</v>
      </c>
      <c r="G15" s="215">
        <v>60197</v>
      </c>
      <c r="H15" s="215">
        <v>57747</v>
      </c>
      <c r="I15" s="215">
        <v>43964.4</v>
      </c>
      <c r="J15" s="215">
        <v>53999.6</v>
      </c>
      <c r="K15" s="215">
        <v>59138</v>
      </c>
      <c r="L15" s="215">
        <v>60631</v>
      </c>
      <c r="M15" s="215">
        <v>54114.6</v>
      </c>
      <c r="N15" s="215">
        <v>62895</v>
      </c>
      <c r="O15" s="215">
        <v>55998</v>
      </c>
      <c r="P15" s="215">
        <v>57640</v>
      </c>
      <c r="Q15" s="215">
        <v>70814</v>
      </c>
      <c r="R15" s="215">
        <v>62933</v>
      </c>
      <c r="S15" s="215">
        <v>60745</v>
      </c>
      <c r="T15" s="215">
        <v>41949.599999999999</v>
      </c>
      <c r="U15" s="215">
        <v>40409</v>
      </c>
      <c r="V15" s="215">
        <v>57983.199999999997</v>
      </c>
      <c r="W15" s="215">
        <v>63742</v>
      </c>
      <c r="X15" s="215">
        <v>59863</v>
      </c>
      <c r="Y15" s="215">
        <v>54881.599999999999</v>
      </c>
      <c r="Z15" s="215">
        <v>64304</v>
      </c>
      <c r="AA15" s="215">
        <v>54738</v>
      </c>
      <c r="AB15" s="215">
        <v>61290</v>
      </c>
      <c r="AC15" s="215">
        <v>62884</v>
      </c>
      <c r="AD15" s="215">
        <v>61525.2</v>
      </c>
      <c r="AE15" s="215">
        <v>60829</v>
      </c>
      <c r="AF15" s="215">
        <v>58592</v>
      </c>
      <c r="AG15" s="215">
        <v>39619</v>
      </c>
      <c r="AH15" s="215">
        <v>59911</v>
      </c>
      <c r="AI15" s="215">
        <v>64115.4</v>
      </c>
      <c r="AJ15" s="215">
        <v>58026.39</v>
      </c>
      <c r="AK15" s="215">
        <v>56763</v>
      </c>
      <c r="AL15" s="215">
        <v>58991</v>
      </c>
      <c r="AM15" s="215">
        <v>54909</v>
      </c>
      <c r="AN15" s="215">
        <v>61616</v>
      </c>
      <c r="AO15" s="215">
        <v>62803</v>
      </c>
      <c r="AP15" s="215">
        <v>66155</v>
      </c>
      <c r="AQ15" s="215">
        <v>64129</v>
      </c>
      <c r="AR15" s="215">
        <v>57355</v>
      </c>
      <c r="AS15" s="215">
        <v>42596</v>
      </c>
      <c r="AT15" s="215">
        <v>62892</v>
      </c>
      <c r="AU15" s="215">
        <v>56995</v>
      </c>
      <c r="AV15" s="215">
        <v>67309</v>
      </c>
      <c r="AW15" s="215">
        <v>58070.6</v>
      </c>
      <c r="AX15" s="215">
        <v>61107</v>
      </c>
      <c r="AY15" s="215">
        <v>58328</v>
      </c>
      <c r="AZ15" s="215">
        <v>59064</v>
      </c>
      <c r="BA15" s="215">
        <v>64326</v>
      </c>
      <c r="BB15" s="215">
        <v>60428</v>
      </c>
      <c r="BC15" s="215">
        <v>51889.4</v>
      </c>
      <c r="BD15" s="215">
        <v>41058</v>
      </c>
      <c r="BE15" s="215">
        <v>27198</v>
      </c>
      <c r="BF15" s="215">
        <v>45734</v>
      </c>
      <c r="BG15" s="215">
        <v>43817</v>
      </c>
      <c r="BH15" s="215">
        <v>51617</v>
      </c>
      <c r="BI15" s="215">
        <v>37221</v>
      </c>
      <c r="BJ15" s="215">
        <v>44820</v>
      </c>
      <c r="BK15" s="215">
        <v>47971</v>
      </c>
      <c r="BL15" s="215">
        <v>44240</v>
      </c>
      <c r="BM15" s="215">
        <v>69411</v>
      </c>
      <c r="BN15" s="215">
        <v>63874</v>
      </c>
      <c r="BO15" s="215">
        <v>52530</v>
      </c>
      <c r="BP15" s="215">
        <v>44702</v>
      </c>
      <c r="BQ15" s="215">
        <v>48361</v>
      </c>
      <c r="BR15" s="215">
        <v>52046</v>
      </c>
      <c r="BS15" s="215">
        <v>56455</v>
      </c>
      <c r="BT15" s="215">
        <v>59845</v>
      </c>
      <c r="BU15" s="215">
        <v>38670</v>
      </c>
      <c r="BV15" s="215">
        <v>36977</v>
      </c>
      <c r="BW15" s="215">
        <v>62203</v>
      </c>
      <c r="BX15" s="215">
        <v>62162</v>
      </c>
      <c r="BY15" s="215">
        <v>69600</v>
      </c>
      <c r="BZ15" s="215">
        <v>64741.2</v>
      </c>
      <c r="CA15" s="215">
        <v>69725</v>
      </c>
      <c r="CB15" s="215">
        <v>51868</v>
      </c>
      <c r="CC15" s="215">
        <v>45185.24</v>
      </c>
      <c r="CD15" s="215">
        <v>58271</v>
      </c>
      <c r="CE15" s="215">
        <v>75116</v>
      </c>
      <c r="CF15" s="215">
        <v>71438</v>
      </c>
      <c r="CG15" s="215">
        <v>63276</v>
      </c>
      <c r="CH15" s="215">
        <v>76753</v>
      </c>
      <c r="CI15" s="215">
        <v>65372</v>
      </c>
      <c r="CJ15" s="215">
        <v>69079</v>
      </c>
      <c r="CK15" s="215">
        <v>70455</v>
      </c>
      <c r="CL15" s="215">
        <v>66611</v>
      </c>
      <c r="CM15" s="215">
        <v>72228</v>
      </c>
      <c r="CN15" s="215">
        <v>67482</v>
      </c>
      <c r="CO15" s="215">
        <v>48809</v>
      </c>
      <c r="CP15" s="215">
        <v>67012</v>
      </c>
      <c r="CQ15" s="215">
        <v>73698</v>
      </c>
      <c r="CR15" s="215">
        <v>69989</v>
      </c>
      <c r="CS15" s="215">
        <v>70413</v>
      </c>
      <c r="CT15" s="215">
        <v>75700</v>
      </c>
      <c r="CU15" s="215">
        <v>63536</v>
      </c>
      <c r="CV15" s="215">
        <v>71532</v>
      </c>
      <c r="CW15" s="215">
        <v>67105</v>
      </c>
      <c r="CX15" s="215">
        <v>66534</v>
      </c>
      <c r="CY15" s="215">
        <v>76549</v>
      </c>
      <c r="CZ15" s="215">
        <v>63121</v>
      </c>
      <c r="DA15" s="215">
        <v>38528</v>
      </c>
      <c r="DB15" s="215">
        <v>60116</v>
      </c>
      <c r="DC15" s="215">
        <v>57264</v>
      </c>
      <c r="DD15" s="215">
        <v>61867</v>
      </c>
      <c r="DE15" s="215">
        <v>54421</v>
      </c>
      <c r="DF15" s="215">
        <v>53636</v>
      </c>
      <c r="DG15" s="215">
        <v>66108.990000000005</v>
      </c>
      <c r="DH15" s="215">
        <v>66352</v>
      </c>
      <c r="DI15" s="215">
        <v>66276</v>
      </c>
      <c r="DJ15" s="215">
        <v>63990</v>
      </c>
      <c r="DK15" s="215">
        <v>75198</v>
      </c>
      <c r="DL15" s="215">
        <v>60720</v>
      </c>
      <c r="DM15" s="215">
        <v>38552</v>
      </c>
      <c r="DN15" s="215">
        <v>56531</v>
      </c>
      <c r="DO15" s="215">
        <v>51558</v>
      </c>
      <c r="DP15" s="215">
        <v>63932</v>
      </c>
      <c r="DQ15" s="215">
        <v>53425</v>
      </c>
      <c r="DR15" s="215">
        <v>60162</v>
      </c>
      <c r="DS15" s="215">
        <v>65879</v>
      </c>
      <c r="DT15" s="215">
        <v>58819</v>
      </c>
      <c r="DU15" s="215">
        <v>66972</v>
      </c>
      <c r="DV15" s="215">
        <v>64477.2</v>
      </c>
      <c r="DW15" s="215">
        <v>72334</v>
      </c>
      <c r="DX15" s="215">
        <v>48665</v>
      </c>
      <c r="DY15" s="215">
        <v>38842</v>
      </c>
      <c r="DZ15" s="215">
        <v>49681</v>
      </c>
      <c r="EA15" s="215">
        <v>53750</v>
      </c>
      <c r="EB15" s="215">
        <v>61394</v>
      </c>
      <c r="EC15" s="215">
        <v>48552</v>
      </c>
      <c r="ED15" s="215">
        <v>58653</v>
      </c>
      <c r="EE15" s="215">
        <v>61004</v>
      </c>
      <c r="EF15" s="215">
        <v>53413</v>
      </c>
      <c r="EG15" s="215">
        <v>69577</v>
      </c>
      <c r="EH15" s="215">
        <v>67650</v>
      </c>
      <c r="EI15" s="215">
        <v>66570</v>
      </c>
      <c r="EJ15" s="215">
        <v>58442</v>
      </c>
      <c r="EK15" s="215">
        <v>41434</v>
      </c>
      <c r="EL15" s="215">
        <v>49098</v>
      </c>
      <c r="EM15" s="215">
        <v>60350</v>
      </c>
      <c r="EN15" s="215">
        <v>55385</v>
      </c>
      <c r="EO15" s="215">
        <v>49514</v>
      </c>
      <c r="EP15" s="215">
        <v>60634</v>
      </c>
      <c r="EQ15" s="215">
        <v>57520.01</v>
      </c>
      <c r="ER15" s="215">
        <v>58099</v>
      </c>
      <c r="ES15" s="215">
        <v>66630</v>
      </c>
      <c r="ET15" s="215">
        <v>62032</v>
      </c>
      <c r="EU15" s="215">
        <v>65196</v>
      </c>
      <c r="EV15" s="215">
        <v>50400</v>
      </c>
      <c r="EW15" s="215">
        <v>41494</v>
      </c>
      <c r="EX15" s="215">
        <v>49142</v>
      </c>
      <c r="EY15" s="215">
        <v>56581</v>
      </c>
      <c r="EZ15" s="215">
        <v>55810</v>
      </c>
      <c r="FA15" s="215">
        <v>48127</v>
      </c>
      <c r="FB15" s="215">
        <v>59033</v>
      </c>
      <c r="FC15" s="215">
        <v>54838</v>
      </c>
      <c r="FD15" s="215">
        <v>56846</v>
      </c>
      <c r="FE15" s="215">
        <v>61079</v>
      </c>
      <c r="FF15" s="215">
        <v>58838</v>
      </c>
      <c r="FG15" s="215">
        <v>66310</v>
      </c>
      <c r="FH15" s="215">
        <v>35952</v>
      </c>
      <c r="FI15" s="215">
        <v>45100</v>
      </c>
      <c r="FJ15" s="215">
        <v>46994</v>
      </c>
      <c r="FK15" s="215">
        <v>60940</v>
      </c>
      <c r="FL15" s="215">
        <v>53383</v>
      </c>
      <c r="FM15" s="215">
        <v>48398</v>
      </c>
      <c r="FN15" s="215">
        <v>56064</v>
      </c>
      <c r="FO15" s="215">
        <v>53812.99</v>
      </c>
      <c r="FP15" s="215">
        <v>57788</v>
      </c>
      <c r="FQ15" s="215">
        <v>56524</v>
      </c>
      <c r="FR15" s="215">
        <v>56825</v>
      </c>
      <c r="FS15" s="215">
        <v>64793</v>
      </c>
      <c r="FT15" s="215">
        <v>34279</v>
      </c>
      <c r="FU15" s="215">
        <v>31900</v>
      </c>
      <c r="FV15" s="215">
        <v>46078</v>
      </c>
      <c r="FW15" s="215">
        <v>54928</v>
      </c>
      <c r="FX15" s="215">
        <v>51092</v>
      </c>
      <c r="FY15" s="215">
        <v>47147</v>
      </c>
      <c r="FZ15" s="215">
        <v>52142</v>
      </c>
      <c r="GA15" s="215">
        <v>54145</v>
      </c>
      <c r="GB15" s="215">
        <v>58733</v>
      </c>
      <c r="XEM15" s="140">
        <v>40940</v>
      </c>
      <c r="XEN15" s="143">
        <v>336</v>
      </c>
      <c r="XEO15" s="143">
        <v>360</v>
      </c>
      <c r="XEP15" s="143">
        <v>504</v>
      </c>
      <c r="XEQ15" s="143">
        <v>128</v>
      </c>
      <c r="XER15" s="143">
        <v>64</v>
      </c>
      <c r="XES15" s="143">
        <v>168</v>
      </c>
      <c r="XET15" s="143">
        <f t="shared" si="0"/>
        <v>696</v>
      </c>
    </row>
    <row r="16" spans="2:184 16367:16374"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  <c r="XEM16" s="140">
        <v>40969</v>
      </c>
      <c r="XEN16" s="143">
        <v>352</v>
      </c>
      <c r="XEO16" s="143">
        <v>392</v>
      </c>
      <c r="XEP16" s="143">
        <v>528</v>
      </c>
      <c r="XEQ16" s="143">
        <v>144</v>
      </c>
      <c r="XER16" s="143">
        <v>72</v>
      </c>
      <c r="XES16" s="143">
        <v>176</v>
      </c>
      <c r="XET16" s="143">
        <f t="shared" si="0"/>
        <v>744</v>
      </c>
    </row>
    <row r="17" spans="2:184 16363:16374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XEM17" s="140">
        <v>41000</v>
      </c>
      <c r="XEN17" s="143">
        <v>336</v>
      </c>
      <c r="XEO17" s="143">
        <v>384</v>
      </c>
      <c r="XEP17" s="143">
        <v>504</v>
      </c>
      <c r="XEQ17" s="143">
        <v>144</v>
      </c>
      <c r="XER17" s="143">
        <v>72</v>
      </c>
      <c r="XES17" s="143">
        <v>168</v>
      </c>
      <c r="XET17" s="143">
        <f t="shared" si="0"/>
        <v>720</v>
      </c>
    </row>
    <row r="18" spans="2:184 16363:1637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  <c r="XEM18" s="140">
        <v>41030</v>
      </c>
      <c r="XEN18" s="143">
        <v>352</v>
      </c>
      <c r="XEO18" s="143">
        <v>392</v>
      </c>
      <c r="XEP18" s="143">
        <v>528</v>
      </c>
      <c r="XEQ18" s="143">
        <v>144</v>
      </c>
      <c r="XER18" s="143">
        <v>72</v>
      </c>
      <c r="XES18" s="143">
        <v>176</v>
      </c>
      <c r="XET18" s="143">
        <f t="shared" si="0"/>
        <v>744</v>
      </c>
    </row>
    <row r="19" spans="2:184 16363:16374">
      <c r="B19" s="15" t="s">
        <v>74</v>
      </c>
      <c r="C19" s="14" t="s">
        <v>36</v>
      </c>
      <c r="D19" s="461" t="s">
        <v>68</v>
      </c>
      <c r="E19" s="215">
        <v>823739.94</v>
      </c>
      <c r="F19" s="215">
        <v>742760.25</v>
      </c>
      <c r="G19" s="215">
        <v>795071.88</v>
      </c>
      <c r="H19" s="215">
        <v>678687.19</v>
      </c>
      <c r="I19" s="215">
        <v>745487.88</v>
      </c>
      <c r="J19" s="215">
        <v>734507.88</v>
      </c>
      <c r="K19" s="215">
        <v>793219.62</v>
      </c>
      <c r="L19" s="215">
        <v>768828.25</v>
      </c>
      <c r="M19" s="215">
        <v>736156.94</v>
      </c>
      <c r="N19" s="215">
        <v>558509.5</v>
      </c>
      <c r="O19" s="215">
        <v>637507</v>
      </c>
      <c r="P19" s="215">
        <v>806246.88</v>
      </c>
      <c r="Q19" s="215">
        <v>829505.88</v>
      </c>
      <c r="R19" s="215">
        <v>747145</v>
      </c>
      <c r="S19" s="215">
        <v>713388.19</v>
      </c>
      <c r="T19" s="215">
        <v>722836.31</v>
      </c>
      <c r="U19" s="215">
        <v>747388.44</v>
      </c>
      <c r="V19" s="215">
        <v>741181.88</v>
      </c>
      <c r="W19" s="215">
        <v>771231.81</v>
      </c>
      <c r="X19" s="215">
        <v>771797.31</v>
      </c>
      <c r="Y19" s="215">
        <v>729820.88</v>
      </c>
      <c r="Z19" s="215">
        <v>730466.19</v>
      </c>
      <c r="AA19" s="215">
        <v>767689.94</v>
      </c>
      <c r="AB19" s="215">
        <v>797746.94</v>
      </c>
      <c r="AC19" s="215">
        <v>804000.38</v>
      </c>
      <c r="AD19" s="215">
        <v>725453</v>
      </c>
      <c r="AE19" s="215">
        <v>763756.75</v>
      </c>
      <c r="AF19" s="215">
        <v>647083.81000000006</v>
      </c>
      <c r="AG19" s="215">
        <v>701769.38</v>
      </c>
      <c r="AH19" s="215">
        <v>759053.06</v>
      </c>
      <c r="AI19" s="215">
        <v>804946.62</v>
      </c>
      <c r="AJ19" s="215">
        <v>802526.44</v>
      </c>
      <c r="AK19" s="215">
        <v>739047.81</v>
      </c>
      <c r="AL19" s="215">
        <v>578230.06000000006</v>
      </c>
      <c r="AM19" s="215">
        <v>746757.75</v>
      </c>
      <c r="AN19" s="215">
        <v>772357.56</v>
      </c>
      <c r="AO19" s="215">
        <v>801110.5</v>
      </c>
      <c r="AP19" s="215">
        <v>751317.44</v>
      </c>
      <c r="AQ19" s="215">
        <v>640273.18999999994</v>
      </c>
      <c r="AR19" s="215">
        <v>566494.56000000006</v>
      </c>
      <c r="AS19" s="215">
        <v>743631.75</v>
      </c>
      <c r="AT19" s="215">
        <v>762282.88</v>
      </c>
      <c r="AU19" s="215">
        <v>805341.38</v>
      </c>
      <c r="AV19" s="215">
        <v>808829.62</v>
      </c>
      <c r="AW19" s="215">
        <v>744471.38</v>
      </c>
      <c r="AX19" s="215">
        <v>699737.44</v>
      </c>
      <c r="AY19" s="215">
        <v>753643.75</v>
      </c>
      <c r="AZ19" s="215">
        <v>772424.69</v>
      </c>
      <c r="BA19" s="215">
        <v>804450.81</v>
      </c>
      <c r="BB19" s="215">
        <v>728369.12</v>
      </c>
      <c r="BC19" s="215">
        <v>701550.25</v>
      </c>
      <c r="BD19" s="215">
        <v>637586.5</v>
      </c>
      <c r="BE19" s="215">
        <v>771993.12</v>
      </c>
      <c r="BF19" s="215">
        <v>759970.88</v>
      </c>
      <c r="BG19" s="215">
        <v>801946.75</v>
      </c>
      <c r="BH19" s="215">
        <v>807247.69</v>
      </c>
      <c r="BI19" s="215">
        <v>726613.5</v>
      </c>
      <c r="BJ19" s="215">
        <v>488067.41</v>
      </c>
      <c r="BK19" s="215">
        <v>594761</v>
      </c>
      <c r="BL19" s="215">
        <v>775375.44</v>
      </c>
      <c r="BM19" s="215">
        <v>808497.38</v>
      </c>
      <c r="BN19" s="215">
        <v>734161.25</v>
      </c>
      <c r="BO19" s="215">
        <v>700522.44</v>
      </c>
      <c r="BP19" s="215">
        <v>640880.25</v>
      </c>
      <c r="BQ19" s="215">
        <v>702833</v>
      </c>
      <c r="BR19" s="215">
        <v>765944.19</v>
      </c>
      <c r="BS19" s="215">
        <v>821188.62</v>
      </c>
      <c r="BT19" s="215">
        <v>827174.69</v>
      </c>
      <c r="BU19" s="215">
        <v>755233.38</v>
      </c>
      <c r="BV19" s="215">
        <v>781662.12</v>
      </c>
      <c r="BW19" s="215">
        <v>714571.69</v>
      </c>
      <c r="BX19" s="215">
        <v>813222.75</v>
      </c>
      <c r="BY19" s="215">
        <v>832998.94</v>
      </c>
      <c r="BZ19" s="215">
        <v>726496.06</v>
      </c>
      <c r="CA19" s="215">
        <v>660912.75</v>
      </c>
      <c r="CB19" s="215">
        <v>663407.43999999994</v>
      </c>
      <c r="CC19" s="215">
        <v>754332.62</v>
      </c>
      <c r="CD19" s="215">
        <v>786729.12</v>
      </c>
      <c r="CE19" s="215">
        <v>857734.75</v>
      </c>
      <c r="CF19" s="215">
        <v>859442.06</v>
      </c>
      <c r="CG19" s="215">
        <v>792479.81</v>
      </c>
      <c r="CH19" s="215">
        <v>559549.68999999994</v>
      </c>
      <c r="CI19" s="215">
        <v>803562.44</v>
      </c>
      <c r="CJ19" s="215">
        <v>848146.12</v>
      </c>
      <c r="CK19" s="215">
        <v>855813.56</v>
      </c>
      <c r="CL19" s="215">
        <v>797090.62</v>
      </c>
      <c r="CM19" s="215">
        <v>814251.75</v>
      </c>
      <c r="CN19" s="215">
        <v>663083.88</v>
      </c>
      <c r="CO19" s="215">
        <v>796097.12</v>
      </c>
      <c r="CP19" s="215">
        <v>814185.69</v>
      </c>
      <c r="CQ19" s="215">
        <v>873986.62</v>
      </c>
      <c r="CR19" s="215">
        <v>871428.69</v>
      </c>
      <c r="CS19" s="215">
        <v>808297.88</v>
      </c>
      <c r="CT19" s="215">
        <v>754482.06</v>
      </c>
      <c r="CU19" s="215">
        <v>815736.88</v>
      </c>
      <c r="CV19" s="215">
        <v>857804.62</v>
      </c>
      <c r="CW19" s="215">
        <v>863061.56</v>
      </c>
      <c r="CX19" s="215">
        <v>733347</v>
      </c>
      <c r="CY19" s="215">
        <v>682045.81</v>
      </c>
      <c r="CZ19" s="215">
        <v>657481.5</v>
      </c>
      <c r="DA19" s="215">
        <v>827648.12</v>
      </c>
      <c r="DB19" s="215">
        <v>821206.19</v>
      </c>
      <c r="DC19" s="215">
        <v>881652.62</v>
      </c>
      <c r="DD19" s="215">
        <v>886576.75</v>
      </c>
      <c r="DE19" s="215">
        <v>804526.38</v>
      </c>
      <c r="DF19" s="215">
        <v>560236.43999999994</v>
      </c>
      <c r="DG19" s="215">
        <v>819069.88</v>
      </c>
      <c r="DH19" s="215">
        <v>851214.69</v>
      </c>
      <c r="DI19" s="215">
        <v>859623.19</v>
      </c>
      <c r="DJ19" s="215">
        <v>776051.12</v>
      </c>
      <c r="DK19" s="215">
        <v>840826.94</v>
      </c>
      <c r="DL19" s="215">
        <v>689427.88</v>
      </c>
      <c r="DM19" s="215">
        <v>759662</v>
      </c>
      <c r="DN19" s="215">
        <v>818964.25</v>
      </c>
      <c r="DO19" s="215">
        <v>881676.69</v>
      </c>
      <c r="DP19" s="215">
        <v>882910.75</v>
      </c>
      <c r="DQ19" s="215">
        <v>800069.25</v>
      </c>
      <c r="DR19" s="215">
        <v>758361.38</v>
      </c>
      <c r="DS19" s="215">
        <v>818371.56</v>
      </c>
      <c r="DT19" s="215">
        <v>850326</v>
      </c>
      <c r="DU19" s="215">
        <v>858520.81</v>
      </c>
      <c r="DV19" s="215">
        <v>774171.06</v>
      </c>
      <c r="DW19" s="215">
        <v>801967.06</v>
      </c>
      <c r="DX19" s="215">
        <v>677021</v>
      </c>
      <c r="DY19" s="215">
        <v>808506.75</v>
      </c>
      <c r="DZ19" s="215">
        <v>811694.25</v>
      </c>
      <c r="EA19" s="215">
        <v>870985.38</v>
      </c>
      <c r="EB19" s="215">
        <v>868927.88</v>
      </c>
      <c r="EC19" s="215">
        <v>798647.38</v>
      </c>
      <c r="ED19" s="215">
        <v>583379.25</v>
      </c>
      <c r="EE19" s="215">
        <v>716736</v>
      </c>
      <c r="EF19" s="215">
        <v>844649.38</v>
      </c>
      <c r="EG19" s="215">
        <v>858130.88</v>
      </c>
      <c r="EH19" s="215">
        <v>799861.69</v>
      </c>
      <c r="EI19" s="215">
        <v>679260.75</v>
      </c>
      <c r="EJ19" s="215">
        <v>613707.43999999994</v>
      </c>
      <c r="EK19" s="215">
        <v>806666.25</v>
      </c>
      <c r="EL19" s="215">
        <v>809676.12</v>
      </c>
      <c r="EM19" s="215">
        <v>869821.69</v>
      </c>
      <c r="EN19" s="215">
        <v>867103.06</v>
      </c>
      <c r="EO19" s="215">
        <v>800858.31</v>
      </c>
      <c r="EP19" s="215">
        <v>748046</v>
      </c>
      <c r="EQ19" s="215">
        <v>809143.25</v>
      </c>
      <c r="ER19" s="215">
        <v>847707.12</v>
      </c>
      <c r="ES19" s="215">
        <v>852940.62</v>
      </c>
      <c r="ET19" s="215">
        <v>768645.12</v>
      </c>
      <c r="EU19" s="215">
        <v>779720.12</v>
      </c>
      <c r="EV19" s="215">
        <v>669367.93999999994</v>
      </c>
      <c r="EW19" s="215">
        <v>811750.12</v>
      </c>
      <c r="EX19" s="215">
        <v>804569.06</v>
      </c>
      <c r="EY19" s="215">
        <v>862438.62</v>
      </c>
      <c r="EZ19" s="215">
        <v>861767.44</v>
      </c>
      <c r="FA19" s="215">
        <v>793857.38</v>
      </c>
      <c r="FB19" s="215">
        <v>547153.56000000006</v>
      </c>
      <c r="FC19" s="215">
        <v>607308</v>
      </c>
      <c r="FD19" s="215">
        <v>841011.62</v>
      </c>
      <c r="FE19" s="215">
        <v>838757.31</v>
      </c>
      <c r="FF19" s="215">
        <v>758151.38</v>
      </c>
      <c r="FG19" s="215">
        <v>728659.75</v>
      </c>
      <c r="FH19" s="215">
        <v>674025.25</v>
      </c>
      <c r="FI19" s="215">
        <v>737816.69</v>
      </c>
      <c r="FJ19" s="215">
        <v>799683.69</v>
      </c>
      <c r="FK19" s="215">
        <v>856236.75</v>
      </c>
      <c r="FL19" s="215">
        <v>857344.88</v>
      </c>
      <c r="FM19" s="215">
        <v>787998.12</v>
      </c>
      <c r="FN19" s="215">
        <v>741045.5</v>
      </c>
      <c r="FO19" s="215">
        <v>794984.81</v>
      </c>
      <c r="FP19" s="215">
        <v>833444.62</v>
      </c>
      <c r="FQ19" s="215">
        <v>834225.56</v>
      </c>
      <c r="FR19" s="215">
        <v>755120.5</v>
      </c>
      <c r="FS19" s="215">
        <v>571090.93999999994</v>
      </c>
      <c r="FT19" s="215">
        <v>756475.12</v>
      </c>
      <c r="FU19" s="215">
        <v>735576.31</v>
      </c>
      <c r="FV19" s="215">
        <v>796922.5</v>
      </c>
      <c r="FW19" s="215">
        <v>853171.38</v>
      </c>
      <c r="FX19" s="215">
        <v>851077.62</v>
      </c>
      <c r="FY19" s="215">
        <v>755012.38</v>
      </c>
      <c r="FZ19" s="215">
        <v>654498.25</v>
      </c>
      <c r="GA19" s="215">
        <v>710754.81</v>
      </c>
      <c r="GB19" s="215">
        <v>832993.62</v>
      </c>
      <c r="XEM19" s="140">
        <v>41061</v>
      </c>
      <c r="XEN19" s="143">
        <v>336</v>
      </c>
      <c r="XEO19" s="143">
        <v>384</v>
      </c>
      <c r="XEP19" s="143">
        <v>504</v>
      </c>
      <c r="XEQ19" s="143">
        <v>144</v>
      </c>
      <c r="XER19" s="143">
        <v>72</v>
      </c>
      <c r="XES19" s="143">
        <v>168</v>
      </c>
      <c r="XET19" s="143">
        <f t="shared" si="0"/>
        <v>720</v>
      </c>
    </row>
    <row r="20" spans="2:184 16363:16374">
      <c r="B20" s="15" t="s">
        <v>74</v>
      </c>
      <c r="C20" s="14" t="s">
        <v>36</v>
      </c>
      <c r="D20" s="461" t="s">
        <v>69</v>
      </c>
      <c r="E20" s="215">
        <v>164370.17000000001</v>
      </c>
      <c r="F20" s="215">
        <v>139375.32999999999</v>
      </c>
      <c r="G20" s="215">
        <v>167208.17000000001</v>
      </c>
      <c r="H20" s="215">
        <v>124773.15</v>
      </c>
      <c r="I20" s="215">
        <v>152492.32999999999</v>
      </c>
      <c r="J20" s="215">
        <v>175201.42</v>
      </c>
      <c r="K20" s="215">
        <v>156277.07999999999</v>
      </c>
      <c r="L20" s="215">
        <v>154751.12</v>
      </c>
      <c r="M20" s="215">
        <v>167121.88</v>
      </c>
      <c r="N20" s="215">
        <v>88666.05</v>
      </c>
      <c r="O20" s="215">
        <v>150093.88</v>
      </c>
      <c r="P20" s="215">
        <v>167804.36</v>
      </c>
      <c r="Q20" s="215">
        <v>161699.19</v>
      </c>
      <c r="R20" s="215">
        <v>138671.32999999999</v>
      </c>
      <c r="S20" s="215">
        <v>144506.92000000001</v>
      </c>
      <c r="T20" s="215">
        <v>128826.14</v>
      </c>
      <c r="U20" s="215">
        <v>167237.03</v>
      </c>
      <c r="V20" s="215">
        <v>156887.56</v>
      </c>
      <c r="W20" s="215">
        <v>155466.88</v>
      </c>
      <c r="X20" s="215">
        <v>165803.51999999999</v>
      </c>
      <c r="Y20" s="215">
        <v>150550.48000000001</v>
      </c>
      <c r="Z20" s="215">
        <v>126477.27</v>
      </c>
      <c r="AA20" s="215">
        <v>187397.38</v>
      </c>
      <c r="AB20" s="215">
        <v>151509.73000000001</v>
      </c>
      <c r="AC20" s="215">
        <v>174128.47</v>
      </c>
      <c r="AD20" s="215">
        <v>135063.62</v>
      </c>
      <c r="AE20" s="215">
        <v>143131</v>
      </c>
      <c r="AF20" s="215">
        <v>116161.16</v>
      </c>
      <c r="AG20" s="215">
        <v>173858</v>
      </c>
      <c r="AH20" s="215">
        <v>144323.53</v>
      </c>
      <c r="AI20" s="215">
        <v>147799.76999999999</v>
      </c>
      <c r="AJ20" s="215">
        <v>172114.78</v>
      </c>
      <c r="AK20" s="215">
        <v>153404</v>
      </c>
      <c r="AL20" s="215">
        <v>106890</v>
      </c>
      <c r="AM20" s="215">
        <v>155785.97</v>
      </c>
      <c r="AN20" s="215">
        <v>142875.5</v>
      </c>
      <c r="AO20" s="215">
        <v>195977.95</v>
      </c>
      <c r="AP20" s="215">
        <v>132929.48000000001</v>
      </c>
      <c r="AQ20" s="215">
        <v>107083.8</v>
      </c>
      <c r="AR20" s="215">
        <v>116444.05</v>
      </c>
      <c r="AS20" s="215">
        <v>162842.14000000001</v>
      </c>
      <c r="AT20" s="215">
        <v>139859</v>
      </c>
      <c r="AU20" s="215">
        <v>194548.77</v>
      </c>
      <c r="AV20" s="215">
        <v>143860.54999999999</v>
      </c>
      <c r="AW20" s="215">
        <v>151357</v>
      </c>
      <c r="AX20" s="215">
        <v>148912</v>
      </c>
      <c r="AY20" s="215">
        <v>147923.17000000001</v>
      </c>
      <c r="AZ20" s="215">
        <v>166669.32999999999</v>
      </c>
      <c r="BA20" s="215">
        <v>175543.19</v>
      </c>
      <c r="BB20" s="215">
        <v>136176.62</v>
      </c>
      <c r="BC20" s="215">
        <v>118904.09</v>
      </c>
      <c r="BD20" s="215">
        <v>151964</v>
      </c>
      <c r="BE20" s="215">
        <v>147971.14000000001</v>
      </c>
      <c r="BF20" s="215">
        <v>140842.06</v>
      </c>
      <c r="BG20" s="215">
        <v>198942</v>
      </c>
      <c r="BH20" s="215">
        <v>136830.34</v>
      </c>
      <c r="BI20" s="215">
        <v>156623.70000000001</v>
      </c>
      <c r="BJ20" s="215">
        <v>90538.7</v>
      </c>
      <c r="BK20" s="215">
        <v>121671.12</v>
      </c>
      <c r="BL20" s="215">
        <v>179576.5</v>
      </c>
      <c r="BM20" s="215">
        <v>161987.41</v>
      </c>
      <c r="BN20" s="215">
        <v>135109</v>
      </c>
      <c r="BO20" s="215">
        <v>127947</v>
      </c>
      <c r="BP20" s="215">
        <v>124720.99</v>
      </c>
      <c r="BQ20" s="215">
        <v>144504.81</v>
      </c>
      <c r="BR20" s="215">
        <v>163797.53</v>
      </c>
      <c r="BS20" s="215">
        <v>178524.55</v>
      </c>
      <c r="BT20" s="215">
        <v>147230.76999999999</v>
      </c>
      <c r="BU20" s="215">
        <v>195021.78</v>
      </c>
      <c r="BV20" s="215">
        <v>131311</v>
      </c>
      <c r="BW20" s="215">
        <v>147513.22</v>
      </c>
      <c r="BX20" s="215">
        <v>198026.78</v>
      </c>
      <c r="BY20" s="215">
        <v>164772</v>
      </c>
      <c r="BZ20" s="215">
        <v>135645.59</v>
      </c>
      <c r="CA20" s="215">
        <v>139592.79999999999</v>
      </c>
      <c r="CB20" s="215">
        <v>124710</v>
      </c>
      <c r="CC20" s="215">
        <v>150332.48000000001</v>
      </c>
      <c r="CD20" s="215">
        <v>181606</v>
      </c>
      <c r="CE20" s="215">
        <v>167790.55</v>
      </c>
      <c r="CF20" s="215">
        <v>162709.56</v>
      </c>
      <c r="CG20" s="215">
        <v>172848.81</v>
      </c>
      <c r="CH20" s="215">
        <v>93386</v>
      </c>
      <c r="CI20" s="215">
        <v>186244.42</v>
      </c>
      <c r="CJ20" s="215">
        <v>187451.8</v>
      </c>
      <c r="CK20" s="215">
        <v>165984.70000000001</v>
      </c>
      <c r="CL20" s="215">
        <v>166838.47</v>
      </c>
      <c r="CM20" s="215">
        <v>156693</v>
      </c>
      <c r="CN20" s="215">
        <v>123693.14</v>
      </c>
      <c r="CO20" s="215">
        <v>187241.14</v>
      </c>
      <c r="CP20" s="215">
        <v>146862.53</v>
      </c>
      <c r="CQ20" s="215">
        <v>147706.78</v>
      </c>
      <c r="CR20" s="215">
        <v>187497</v>
      </c>
      <c r="CS20" s="215">
        <v>161036.84</v>
      </c>
      <c r="CT20" s="215">
        <v>150385.5</v>
      </c>
      <c r="CU20" s="215">
        <v>183981.42</v>
      </c>
      <c r="CV20" s="215">
        <v>170491</v>
      </c>
      <c r="CW20" s="215">
        <v>196723.64</v>
      </c>
      <c r="CX20" s="215">
        <v>127976</v>
      </c>
      <c r="CY20" s="215">
        <v>106600</v>
      </c>
      <c r="CZ20" s="215">
        <v>117146.56</v>
      </c>
      <c r="DA20" s="215">
        <v>196704</v>
      </c>
      <c r="DB20" s="215">
        <v>143022.97</v>
      </c>
      <c r="DC20" s="215">
        <v>190182.77</v>
      </c>
      <c r="DD20" s="215">
        <v>167197.79999999999</v>
      </c>
      <c r="DE20" s="215">
        <v>159409.53</v>
      </c>
      <c r="DF20" s="215">
        <v>132953</v>
      </c>
      <c r="DG20" s="215">
        <v>161178.19</v>
      </c>
      <c r="DH20" s="215">
        <v>141367</v>
      </c>
      <c r="DI20" s="215">
        <v>185565.28</v>
      </c>
      <c r="DJ20" s="215">
        <v>142090.41</v>
      </c>
      <c r="DK20" s="215">
        <v>138542</v>
      </c>
      <c r="DL20" s="215">
        <v>137256</v>
      </c>
      <c r="DM20" s="215">
        <v>163088.14000000001</v>
      </c>
      <c r="DN20" s="215">
        <v>147288.53</v>
      </c>
      <c r="DO20" s="215">
        <v>202471.58</v>
      </c>
      <c r="DP20" s="215">
        <v>144465.54999999999</v>
      </c>
      <c r="DQ20" s="215">
        <v>154703</v>
      </c>
      <c r="DR20" s="215">
        <v>160148.79999999999</v>
      </c>
      <c r="DS20" s="215">
        <v>160794.97</v>
      </c>
      <c r="DT20" s="215">
        <v>179833.7</v>
      </c>
      <c r="DU20" s="215">
        <v>181671.61</v>
      </c>
      <c r="DV20" s="215">
        <v>139451</v>
      </c>
      <c r="DW20" s="215">
        <v>124287.34</v>
      </c>
      <c r="DX20" s="215">
        <v>152668</v>
      </c>
      <c r="DY20" s="215">
        <v>155487.91</v>
      </c>
      <c r="DZ20" s="215">
        <v>143214.06</v>
      </c>
      <c r="EA20" s="215">
        <v>204122.78</v>
      </c>
      <c r="EB20" s="215">
        <v>139956.10999999999</v>
      </c>
      <c r="EC20" s="215">
        <v>173335.53</v>
      </c>
      <c r="ED20" s="215">
        <v>106387.8</v>
      </c>
      <c r="EE20" s="215">
        <v>151152</v>
      </c>
      <c r="EF20" s="215">
        <v>197657.5</v>
      </c>
      <c r="EG20" s="215">
        <v>162474.79999999999</v>
      </c>
      <c r="EH20" s="215">
        <v>140487.28</v>
      </c>
      <c r="EI20" s="215">
        <v>140785.09</v>
      </c>
      <c r="EJ20" s="215">
        <v>108398.2</v>
      </c>
      <c r="EK20" s="215">
        <v>157773.14000000001</v>
      </c>
      <c r="EL20" s="215">
        <v>169539.05</v>
      </c>
      <c r="EM20" s="215">
        <v>171855.8</v>
      </c>
      <c r="EN20" s="215">
        <v>162470.78</v>
      </c>
      <c r="EO20" s="215">
        <v>174959.84</v>
      </c>
      <c r="EP20" s="215">
        <v>134724</v>
      </c>
      <c r="EQ20" s="215">
        <v>181591.81</v>
      </c>
      <c r="ER20" s="215">
        <v>187006.41</v>
      </c>
      <c r="ES20" s="215">
        <v>160613</v>
      </c>
      <c r="ET20" s="215">
        <v>134909.53</v>
      </c>
      <c r="EU20" s="215">
        <v>154952</v>
      </c>
      <c r="EV20" s="215">
        <v>118509.99</v>
      </c>
      <c r="EW20" s="215">
        <v>177182.77</v>
      </c>
      <c r="EX20" s="215">
        <v>157246.51999999999</v>
      </c>
      <c r="EY20" s="215">
        <v>162418.54999999999</v>
      </c>
      <c r="EZ20" s="215">
        <v>172977.14</v>
      </c>
      <c r="FA20" s="215">
        <v>145815</v>
      </c>
      <c r="FB20" s="215">
        <v>89693</v>
      </c>
      <c r="FC20" s="215">
        <v>162365.20000000001</v>
      </c>
      <c r="FD20" s="215">
        <v>157932.79999999999</v>
      </c>
      <c r="FE20" s="215">
        <v>182065.41</v>
      </c>
      <c r="FF20" s="215">
        <v>141666.62</v>
      </c>
      <c r="FG20" s="215">
        <v>126583</v>
      </c>
      <c r="FH20" s="215">
        <v>120841.06</v>
      </c>
      <c r="FI20" s="215">
        <v>181432.33</v>
      </c>
      <c r="FJ20" s="215">
        <v>134450.5</v>
      </c>
      <c r="FK20" s="215">
        <v>145791.57999999999</v>
      </c>
      <c r="FL20" s="215">
        <v>177898.8</v>
      </c>
      <c r="FM20" s="215">
        <v>150443</v>
      </c>
      <c r="FN20" s="215">
        <v>142861.91</v>
      </c>
      <c r="FO20" s="215">
        <v>181307</v>
      </c>
      <c r="FP20" s="215">
        <v>160209.41</v>
      </c>
      <c r="FQ20" s="215">
        <v>194626.5</v>
      </c>
      <c r="FR20" s="215">
        <v>134609</v>
      </c>
      <c r="FS20" s="215">
        <v>79987</v>
      </c>
      <c r="FT20" s="215">
        <v>137414</v>
      </c>
      <c r="FU20" s="215">
        <v>175832.06</v>
      </c>
      <c r="FV20" s="215">
        <v>132383.53</v>
      </c>
      <c r="FW20" s="215">
        <v>186096.67</v>
      </c>
      <c r="FX20" s="215">
        <v>166715.78</v>
      </c>
      <c r="FY20" s="215">
        <v>147813.85999999999</v>
      </c>
      <c r="FZ20" s="215">
        <v>140520.59</v>
      </c>
      <c r="GA20" s="215">
        <v>144642.97</v>
      </c>
      <c r="GB20" s="215">
        <v>138260.79999999999</v>
      </c>
      <c r="XEM20" s="140">
        <v>41091</v>
      </c>
      <c r="XEN20" s="143">
        <v>336</v>
      </c>
      <c r="XEO20" s="143">
        <v>408</v>
      </c>
      <c r="XEP20" s="143">
        <v>504</v>
      </c>
      <c r="XEQ20" s="143">
        <v>160</v>
      </c>
      <c r="XER20" s="143">
        <v>80</v>
      </c>
      <c r="XES20" s="143">
        <v>168</v>
      </c>
      <c r="XET20" s="143">
        <f t="shared" si="0"/>
        <v>744</v>
      </c>
    </row>
    <row r="21" spans="2:184 16363:16374">
      <c r="B21" s="15" t="s">
        <v>74</v>
      </c>
      <c r="C21" s="14" t="s">
        <v>36</v>
      </c>
      <c r="D21" s="461" t="s">
        <v>70</v>
      </c>
      <c r="E21" s="215">
        <v>69899.59</v>
      </c>
      <c r="F21" s="215">
        <v>62396.97</v>
      </c>
      <c r="G21" s="215">
        <v>74176.259999999995</v>
      </c>
      <c r="H21" s="215">
        <v>49930.71</v>
      </c>
      <c r="I21" s="215">
        <v>61920.91</v>
      </c>
      <c r="J21" s="215">
        <v>70067.23</v>
      </c>
      <c r="K21" s="215">
        <v>63199.31</v>
      </c>
      <c r="L21" s="215">
        <v>61716.18</v>
      </c>
      <c r="M21" s="215">
        <v>68110.47</v>
      </c>
      <c r="N21" s="215">
        <v>37867.21</v>
      </c>
      <c r="O21" s="215">
        <v>63366.83</v>
      </c>
      <c r="P21" s="215">
        <v>73641.570000000007</v>
      </c>
      <c r="Q21" s="215">
        <v>70384.59</v>
      </c>
      <c r="R21" s="215">
        <v>61868.97</v>
      </c>
      <c r="S21" s="215">
        <v>64579.26</v>
      </c>
      <c r="T21" s="215">
        <v>52970.71</v>
      </c>
      <c r="U21" s="215">
        <v>66875.8</v>
      </c>
      <c r="V21" s="215">
        <v>61122.12</v>
      </c>
      <c r="W21" s="215">
        <v>62659.3</v>
      </c>
      <c r="X21" s="215">
        <v>64629.31</v>
      </c>
      <c r="Y21" s="215">
        <v>63008.93</v>
      </c>
      <c r="Z21" s="215">
        <v>52264.21</v>
      </c>
      <c r="AA21" s="215">
        <v>76671.91</v>
      </c>
      <c r="AB21" s="215">
        <v>60525.29</v>
      </c>
      <c r="AC21" s="215">
        <v>69950.7</v>
      </c>
      <c r="AD21" s="215">
        <v>56433</v>
      </c>
      <c r="AE21" s="215">
        <v>62605</v>
      </c>
      <c r="AF21" s="215">
        <v>48492.07</v>
      </c>
      <c r="AG21" s="215">
        <v>66791</v>
      </c>
      <c r="AH21" s="215">
        <v>53094.98</v>
      </c>
      <c r="AI21" s="215">
        <v>52795</v>
      </c>
      <c r="AJ21" s="215">
        <v>64082</v>
      </c>
      <c r="AK21" s="215">
        <v>62343</v>
      </c>
      <c r="AL21" s="215">
        <v>46208</v>
      </c>
      <c r="AM21" s="215">
        <v>66909</v>
      </c>
      <c r="AN21" s="215">
        <v>61628</v>
      </c>
      <c r="AO21" s="215">
        <v>81884</v>
      </c>
      <c r="AP21" s="215">
        <v>58287</v>
      </c>
      <c r="AQ21" s="215">
        <v>45336</v>
      </c>
      <c r="AR21" s="215">
        <v>47450</v>
      </c>
      <c r="AS21" s="215">
        <v>65088.77</v>
      </c>
      <c r="AT21" s="215">
        <v>53574</v>
      </c>
      <c r="AU21" s="215">
        <v>75520</v>
      </c>
      <c r="AV21" s="215">
        <v>53382.8</v>
      </c>
      <c r="AW21" s="215">
        <v>59469</v>
      </c>
      <c r="AX21" s="215">
        <v>62570.8</v>
      </c>
      <c r="AY21" s="215">
        <v>61695</v>
      </c>
      <c r="AZ21" s="215">
        <v>68951</v>
      </c>
      <c r="BA21" s="215">
        <v>74606</v>
      </c>
      <c r="BB21" s="215">
        <v>59926</v>
      </c>
      <c r="BC21" s="215">
        <v>49896</v>
      </c>
      <c r="BD21" s="215">
        <v>59905</v>
      </c>
      <c r="BE21" s="215">
        <v>60300</v>
      </c>
      <c r="BF21" s="215">
        <v>54359.99</v>
      </c>
      <c r="BG21" s="215">
        <v>72154.8</v>
      </c>
      <c r="BH21" s="215">
        <v>52010</v>
      </c>
      <c r="BI21" s="215">
        <v>64999</v>
      </c>
      <c r="BJ21" s="215">
        <v>39520</v>
      </c>
      <c r="BK21" s="215">
        <v>51738</v>
      </c>
      <c r="BL21" s="215">
        <v>77273.8</v>
      </c>
      <c r="BM21" s="215">
        <v>66415</v>
      </c>
      <c r="BN21" s="215">
        <v>58742</v>
      </c>
      <c r="BO21" s="215">
        <v>56797.05</v>
      </c>
      <c r="BP21" s="215">
        <v>48881.98</v>
      </c>
      <c r="BQ21" s="215">
        <v>54655</v>
      </c>
      <c r="BR21" s="215">
        <v>62119.02</v>
      </c>
      <c r="BS21" s="215">
        <v>67655.77</v>
      </c>
      <c r="BT21" s="215">
        <v>53620</v>
      </c>
      <c r="BU21" s="215">
        <v>75560.990000000005</v>
      </c>
      <c r="BV21" s="215">
        <v>55155</v>
      </c>
      <c r="BW21" s="215">
        <v>56536</v>
      </c>
      <c r="BX21" s="215">
        <v>77189</v>
      </c>
      <c r="BY21" s="215">
        <v>72513</v>
      </c>
      <c r="BZ21" s="215">
        <v>61109</v>
      </c>
      <c r="CA21" s="215">
        <v>63311.79</v>
      </c>
      <c r="CB21" s="215">
        <v>46785.2</v>
      </c>
      <c r="CC21" s="215">
        <v>57668</v>
      </c>
      <c r="CD21" s="215">
        <v>66985</v>
      </c>
      <c r="CE21" s="215">
        <v>61520</v>
      </c>
      <c r="CF21" s="215">
        <v>61731</v>
      </c>
      <c r="CG21" s="215">
        <v>67872.98</v>
      </c>
      <c r="CH21" s="215">
        <v>36567</v>
      </c>
      <c r="CI21" s="215">
        <v>79234</v>
      </c>
      <c r="CJ21" s="215">
        <v>80058</v>
      </c>
      <c r="CK21" s="215">
        <v>75529.7</v>
      </c>
      <c r="CL21" s="215">
        <v>79357.2</v>
      </c>
      <c r="CM21" s="215">
        <v>73519</v>
      </c>
      <c r="CN21" s="215">
        <v>49917</v>
      </c>
      <c r="CO21" s="215">
        <v>70754.399999999994</v>
      </c>
      <c r="CP21" s="215">
        <v>55658.98</v>
      </c>
      <c r="CQ21" s="215">
        <v>58104</v>
      </c>
      <c r="CR21" s="215">
        <v>71038</v>
      </c>
      <c r="CS21" s="215">
        <v>62751</v>
      </c>
      <c r="CT21" s="215">
        <v>58583</v>
      </c>
      <c r="CU21" s="215">
        <v>78551</v>
      </c>
      <c r="CV21" s="215">
        <v>71038</v>
      </c>
      <c r="CW21" s="215">
        <v>100198.7</v>
      </c>
      <c r="CX21" s="215">
        <v>64132.4</v>
      </c>
      <c r="CY21" s="215">
        <v>56799</v>
      </c>
      <c r="CZ21" s="215">
        <v>57639</v>
      </c>
      <c r="DA21" s="215">
        <v>94470.8</v>
      </c>
      <c r="DB21" s="215">
        <v>67984</v>
      </c>
      <c r="DC21" s="215">
        <v>86825</v>
      </c>
      <c r="DD21" s="215">
        <v>80222</v>
      </c>
      <c r="DE21" s="215">
        <v>77232</v>
      </c>
      <c r="DF21" s="215">
        <v>61250.8</v>
      </c>
      <c r="DG21" s="215">
        <v>75309.98</v>
      </c>
      <c r="DH21" s="215">
        <v>72617.8</v>
      </c>
      <c r="DI21" s="215">
        <v>87537.7</v>
      </c>
      <c r="DJ21" s="215">
        <v>73821</v>
      </c>
      <c r="DK21" s="215">
        <v>73603</v>
      </c>
      <c r="DL21" s="215">
        <v>67627</v>
      </c>
      <c r="DM21" s="215">
        <v>78034</v>
      </c>
      <c r="DN21" s="215">
        <v>72789</v>
      </c>
      <c r="DO21" s="215">
        <v>98126</v>
      </c>
      <c r="DP21" s="215">
        <v>72618</v>
      </c>
      <c r="DQ21" s="215">
        <v>76352.990000000005</v>
      </c>
      <c r="DR21" s="215">
        <v>75013</v>
      </c>
      <c r="DS21" s="215">
        <v>80176.67</v>
      </c>
      <c r="DT21" s="215">
        <v>89770.8</v>
      </c>
      <c r="DU21" s="215">
        <v>89261.91</v>
      </c>
      <c r="DV21" s="215">
        <v>72248.41</v>
      </c>
      <c r="DW21" s="215">
        <v>62907</v>
      </c>
      <c r="DX21" s="215">
        <v>75620.539999999994</v>
      </c>
      <c r="DY21" s="215">
        <v>74358</v>
      </c>
      <c r="DZ21" s="215">
        <v>68867</v>
      </c>
      <c r="EA21" s="215">
        <v>99526</v>
      </c>
      <c r="EB21" s="215">
        <v>68238</v>
      </c>
      <c r="EC21" s="215">
        <v>81728</v>
      </c>
      <c r="ED21" s="215">
        <v>50066</v>
      </c>
      <c r="EE21" s="215">
        <v>71682</v>
      </c>
      <c r="EF21" s="215">
        <v>100257</v>
      </c>
      <c r="EG21" s="215">
        <v>82701.7</v>
      </c>
      <c r="EH21" s="215">
        <v>70152.69</v>
      </c>
      <c r="EI21" s="215">
        <v>71352</v>
      </c>
      <c r="EJ21" s="215">
        <v>54152</v>
      </c>
      <c r="EK21" s="215">
        <v>76278</v>
      </c>
      <c r="EL21" s="215">
        <v>87370</v>
      </c>
      <c r="EM21" s="215">
        <v>77857</v>
      </c>
      <c r="EN21" s="215">
        <v>81389</v>
      </c>
      <c r="EO21" s="215">
        <v>83137.98</v>
      </c>
      <c r="EP21" s="215">
        <v>63247</v>
      </c>
      <c r="EQ21" s="215">
        <v>87777</v>
      </c>
      <c r="ER21" s="215">
        <v>91658.71</v>
      </c>
      <c r="ES21" s="215">
        <v>81106</v>
      </c>
      <c r="ET21" s="215">
        <v>73693</v>
      </c>
      <c r="EU21" s="215">
        <v>80690</v>
      </c>
      <c r="EV21" s="215">
        <v>57770</v>
      </c>
      <c r="EW21" s="215">
        <v>85406</v>
      </c>
      <c r="EX21" s="215">
        <v>77265</v>
      </c>
      <c r="EY21" s="215">
        <v>76957.77</v>
      </c>
      <c r="EZ21" s="215">
        <v>84997</v>
      </c>
      <c r="FA21" s="215">
        <v>76216.960000000006</v>
      </c>
      <c r="FB21" s="215">
        <v>42836</v>
      </c>
      <c r="FC21" s="215">
        <v>78037</v>
      </c>
      <c r="FD21" s="215">
        <v>77291</v>
      </c>
      <c r="FE21" s="215">
        <v>88157.8</v>
      </c>
      <c r="FF21" s="215">
        <v>70478</v>
      </c>
      <c r="FG21" s="215">
        <v>65202</v>
      </c>
      <c r="FH21" s="215">
        <v>57305</v>
      </c>
      <c r="FI21" s="215">
        <v>87069</v>
      </c>
      <c r="FJ21" s="215">
        <v>66967</v>
      </c>
      <c r="FK21" s="215">
        <v>67478</v>
      </c>
      <c r="FL21" s="215">
        <v>87729</v>
      </c>
      <c r="FM21" s="215">
        <v>74677</v>
      </c>
      <c r="FN21" s="215">
        <v>66515</v>
      </c>
      <c r="FO21" s="215">
        <v>86959</v>
      </c>
      <c r="FP21" s="215">
        <v>77430</v>
      </c>
      <c r="FQ21" s="215">
        <v>95070.16</v>
      </c>
      <c r="FR21" s="215">
        <v>66391</v>
      </c>
      <c r="FS21" s="215">
        <v>41393</v>
      </c>
      <c r="FT21" s="215">
        <v>65770.559999999998</v>
      </c>
      <c r="FU21" s="215">
        <v>83415</v>
      </c>
      <c r="FV21" s="215">
        <v>65527</v>
      </c>
      <c r="FW21" s="215">
        <v>87826.77</v>
      </c>
      <c r="FX21" s="215">
        <v>80124</v>
      </c>
      <c r="FY21" s="215">
        <v>69272</v>
      </c>
      <c r="FZ21" s="215">
        <v>66307</v>
      </c>
      <c r="GA21" s="215">
        <v>69373</v>
      </c>
      <c r="GB21" s="215">
        <v>67096</v>
      </c>
      <c r="XEM21" s="140">
        <v>41122</v>
      </c>
      <c r="XEN21" s="143">
        <v>368</v>
      </c>
      <c r="XEO21" s="143">
        <v>376</v>
      </c>
      <c r="XEP21" s="143">
        <v>552</v>
      </c>
      <c r="XEQ21" s="143">
        <v>128</v>
      </c>
      <c r="XER21" s="143">
        <v>64</v>
      </c>
      <c r="XES21" s="143">
        <v>184</v>
      </c>
      <c r="XET21" s="143">
        <f t="shared" si="0"/>
        <v>744</v>
      </c>
    </row>
    <row r="22" spans="2:184 16363:16374">
      <c r="B22" s="15" t="s">
        <v>74</v>
      </c>
      <c r="C22" s="14" t="s">
        <v>36</v>
      </c>
      <c r="D22" s="461" t="s">
        <v>71</v>
      </c>
      <c r="E22" s="215">
        <v>399238.88</v>
      </c>
      <c r="F22" s="215">
        <v>364393.78</v>
      </c>
      <c r="G22" s="215">
        <v>383191.5</v>
      </c>
      <c r="H22" s="215">
        <v>354692.62</v>
      </c>
      <c r="I22" s="215">
        <v>373126.5</v>
      </c>
      <c r="J22" s="215">
        <v>340059.69</v>
      </c>
      <c r="K22" s="215">
        <v>401651.47</v>
      </c>
      <c r="L22" s="215">
        <v>384314.06</v>
      </c>
      <c r="M22" s="215">
        <v>351847.56</v>
      </c>
      <c r="N22" s="215">
        <v>306279.46999999997</v>
      </c>
      <c r="O22" s="215">
        <v>301458.75</v>
      </c>
      <c r="P22" s="215">
        <v>394546.94</v>
      </c>
      <c r="Q22" s="215">
        <v>404041.91</v>
      </c>
      <c r="R22" s="215">
        <v>369078.41</v>
      </c>
      <c r="S22" s="215">
        <v>355283.06</v>
      </c>
      <c r="T22" s="215">
        <v>379929.69</v>
      </c>
      <c r="U22" s="215">
        <v>363959.38</v>
      </c>
      <c r="V22" s="215">
        <v>364950.5</v>
      </c>
      <c r="W22" s="215">
        <v>383587.75</v>
      </c>
      <c r="X22" s="215">
        <v>377649.5</v>
      </c>
      <c r="Y22" s="215">
        <v>366744.94</v>
      </c>
      <c r="Z22" s="215">
        <v>391333.56</v>
      </c>
      <c r="AA22" s="215">
        <v>350551.25</v>
      </c>
      <c r="AB22" s="215">
        <v>412037</v>
      </c>
      <c r="AC22" s="215">
        <v>382874.19</v>
      </c>
      <c r="AD22" s="215">
        <v>371235.31</v>
      </c>
      <c r="AE22" s="215">
        <v>393104.91</v>
      </c>
      <c r="AF22" s="215">
        <v>342528.06</v>
      </c>
      <c r="AG22" s="215">
        <v>329470.38</v>
      </c>
      <c r="AH22" s="215">
        <v>396174.56</v>
      </c>
      <c r="AI22" s="215">
        <v>429431.84</v>
      </c>
      <c r="AJ22" s="215">
        <v>404065.88</v>
      </c>
      <c r="AK22" s="215">
        <v>377703.81</v>
      </c>
      <c r="AL22" s="215">
        <v>307093.06</v>
      </c>
      <c r="AM22" s="215">
        <v>373777.62</v>
      </c>
      <c r="AN22" s="215">
        <v>400462.25</v>
      </c>
      <c r="AO22" s="215">
        <v>357602.91</v>
      </c>
      <c r="AP22" s="215">
        <v>383903.56</v>
      </c>
      <c r="AQ22" s="215">
        <v>342952.41</v>
      </c>
      <c r="AR22" s="215">
        <v>289891.56</v>
      </c>
      <c r="AS22" s="215">
        <v>365722.81</v>
      </c>
      <c r="AT22" s="215">
        <v>403190.34</v>
      </c>
      <c r="AU22" s="215">
        <v>381043.56</v>
      </c>
      <c r="AV22" s="215">
        <v>436571.34</v>
      </c>
      <c r="AW22" s="215">
        <v>379283.34</v>
      </c>
      <c r="AX22" s="215">
        <v>349417.62</v>
      </c>
      <c r="AY22" s="215">
        <v>382355.62</v>
      </c>
      <c r="AZ22" s="215">
        <v>380627.72</v>
      </c>
      <c r="BA22" s="215">
        <v>377939.81</v>
      </c>
      <c r="BB22" s="215">
        <v>365610.62</v>
      </c>
      <c r="BC22" s="215">
        <v>373193.62</v>
      </c>
      <c r="BD22" s="215">
        <v>303526.5</v>
      </c>
      <c r="BE22" s="215">
        <v>403236.28</v>
      </c>
      <c r="BF22" s="215">
        <v>400609.78</v>
      </c>
      <c r="BG22" s="215">
        <v>375541.88</v>
      </c>
      <c r="BH22" s="215">
        <v>441996.34</v>
      </c>
      <c r="BI22" s="215">
        <v>361959.84</v>
      </c>
      <c r="BJ22" s="215">
        <v>257362.72</v>
      </c>
      <c r="BK22" s="215">
        <v>298739.62</v>
      </c>
      <c r="BL22" s="215">
        <v>362635.69</v>
      </c>
      <c r="BM22" s="215">
        <v>396731.28</v>
      </c>
      <c r="BN22" s="215">
        <v>367482.41</v>
      </c>
      <c r="BO22" s="215">
        <v>361439.34</v>
      </c>
      <c r="BP22" s="215">
        <v>329435.31</v>
      </c>
      <c r="BQ22" s="215">
        <v>357131.41</v>
      </c>
      <c r="BR22" s="215">
        <v>379742.62</v>
      </c>
      <c r="BS22" s="215">
        <v>395802.34</v>
      </c>
      <c r="BT22" s="215">
        <v>436172.31</v>
      </c>
      <c r="BU22" s="215">
        <v>342830.53</v>
      </c>
      <c r="BV22" s="215">
        <v>419857.41</v>
      </c>
      <c r="BW22" s="215">
        <v>352010.44</v>
      </c>
      <c r="BX22" s="215">
        <v>362114.5</v>
      </c>
      <c r="BY22" s="215">
        <v>400614.22</v>
      </c>
      <c r="BZ22" s="215">
        <v>356594.03</v>
      </c>
      <c r="CA22" s="215">
        <v>311601.59000000003</v>
      </c>
      <c r="CB22" s="215">
        <v>340693.25</v>
      </c>
      <c r="CC22" s="215">
        <v>380891.19</v>
      </c>
      <c r="CD22" s="215">
        <v>371128.12</v>
      </c>
      <c r="CE22" s="215">
        <v>429794.34</v>
      </c>
      <c r="CF22" s="215">
        <v>438248.75</v>
      </c>
      <c r="CG22" s="215">
        <v>380251</v>
      </c>
      <c r="CH22" s="215">
        <v>297745.53000000003</v>
      </c>
      <c r="CI22" s="215">
        <v>363028.81</v>
      </c>
      <c r="CJ22" s="215">
        <v>394244.16</v>
      </c>
      <c r="CK22" s="215">
        <v>411464.44</v>
      </c>
      <c r="CL22" s="215">
        <v>370112.97</v>
      </c>
      <c r="CM22" s="215">
        <v>396140.12</v>
      </c>
      <c r="CN22" s="215">
        <v>335415.75</v>
      </c>
      <c r="CO22" s="215">
        <v>367762.44</v>
      </c>
      <c r="CP22" s="215">
        <v>420386.28</v>
      </c>
      <c r="CQ22" s="215">
        <v>461682.34</v>
      </c>
      <c r="CR22" s="215">
        <v>422376.88</v>
      </c>
      <c r="CS22" s="215">
        <v>404387.69</v>
      </c>
      <c r="CT22" s="215">
        <v>373320.56</v>
      </c>
      <c r="CU22" s="215">
        <v>374363.16</v>
      </c>
      <c r="CV22" s="215">
        <v>417632</v>
      </c>
      <c r="CW22" s="215">
        <v>385978.44</v>
      </c>
      <c r="CX22" s="215">
        <v>371808.59</v>
      </c>
      <c r="CY22" s="215">
        <v>354141.09</v>
      </c>
      <c r="CZ22" s="215">
        <v>339635</v>
      </c>
      <c r="DA22" s="215">
        <v>380726.44</v>
      </c>
      <c r="DB22" s="215">
        <v>430820.19</v>
      </c>
      <c r="DC22" s="215">
        <v>428894.12</v>
      </c>
      <c r="DD22" s="215">
        <v>453123.09</v>
      </c>
      <c r="DE22" s="215">
        <v>405404</v>
      </c>
      <c r="DF22" s="215">
        <v>260570.62</v>
      </c>
      <c r="DG22" s="215">
        <v>402029.22</v>
      </c>
      <c r="DH22" s="215">
        <v>441259.44</v>
      </c>
      <c r="DI22" s="215">
        <v>405010.5</v>
      </c>
      <c r="DJ22" s="215">
        <v>384460.44</v>
      </c>
      <c r="DK22" s="215">
        <v>431191.97</v>
      </c>
      <c r="DL22" s="215">
        <v>339951.84</v>
      </c>
      <c r="DM22" s="215">
        <v>372653.31</v>
      </c>
      <c r="DN22" s="215">
        <v>426577.69</v>
      </c>
      <c r="DO22" s="215">
        <v>412208.34</v>
      </c>
      <c r="DP22" s="215">
        <v>473896.22</v>
      </c>
      <c r="DQ22" s="215">
        <v>407426.28</v>
      </c>
      <c r="DR22" s="215">
        <v>365417.62</v>
      </c>
      <c r="DS22" s="215">
        <v>398478.44</v>
      </c>
      <c r="DT22" s="215">
        <v>399203.81</v>
      </c>
      <c r="DU22" s="215">
        <v>403855.59</v>
      </c>
      <c r="DV22" s="215">
        <v>387003.06</v>
      </c>
      <c r="DW22" s="215">
        <v>424098.19</v>
      </c>
      <c r="DX22" s="215">
        <v>315078.5</v>
      </c>
      <c r="DY22" s="215">
        <v>410270.88</v>
      </c>
      <c r="DZ22" s="215">
        <v>427614.12</v>
      </c>
      <c r="EA22" s="215">
        <v>402290.12</v>
      </c>
      <c r="EB22" s="215">
        <v>471889</v>
      </c>
      <c r="EC22" s="215">
        <v>385048.84</v>
      </c>
      <c r="ED22" s="215">
        <v>303895.44</v>
      </c>
      <c r="EE22" s="215">
        <v>342072.84</v>
      </c>
      <c r="EF22" s="215">
        <v>376026.91</v>
      </c>
      <c r="EG22" s="215">
        <v>420715.34</v>
      </c>
      <c r="EH22" s="215">
        <v>404008.25</v>
      </c>
      <c r="EI22" s="215">
        <v>321462.40999999997</v>
      </c>
      <c r="EJ22" s="215">
        <v>313491.21999999997</v>
      </c>
      <c r="EK22" s="215">
        <v>407917.12</v>
      </c>
      <c r="EL22" s="215">
        <v>396432.06</v>
      </c>
      <c r="EM22" s="215">
        <v>436106.09</v>
      </c>
      <c r="EN22" s="215">
        <v>444528.31</v>
      </c>
      <c r="EO22" s="215">
        <v>386392.53</v>
      </c>
      <c r="EP22" s="215">
        <v>384916</v>
      </c>
      <c r="EQ22" s="215">
        <v>374338.41</v>
      </c>
      <c r="ER22" s="215">
        <v>390560.34</v>
      </c>
      <c r="ES22" s="215">
        <v>420673.34</v>
      </c>
      <c r="ET22" s="215">
        <v>385578.56</v>
      </c>
      <c r="EU22" s="215">
        <v>376019.72</v>
      </c>
      <c r="EV22" s="215">
        <v>346204</v>
      </c>
      <c r="EW22" s="215">
        <v>390133.44</v>
      </c>
      <c r="EX22" s="215">
        <v>406342</v>
      </c>
      <c r="EY22" s="215">
        <v>441836.34</v>
      </c>
      <c r="EZ22" s="215">
        <v>430142.31</v>
      </c>
      <c r="FA22" s="215">
        <v>410115.38</v>
      </c>
      <c r="FB22" s="215">
        <v>297862.56</v>
      </c>
      <c r="FC22" s="215">
        <v>256516.83</v>
      </c>
      <c r="FD22" s="215">
        <v>419163.94</v>
      </c>
      <c r="FE22" s="215">
        <v>393879.44</v>
      </c>
      <c r="FF22" s="215">
        <v>377875.72</v>
      </c>
      <c r="FG22" s="215">
        <v>376505.91</v>
      </c>
      <c r="FH22" s="215">
        <v>351707.22</v>
      </c>
      <c r="FI22" s="215">
        <v>335941.38</v>
      </c>
      <c r="FJ22" s="215">
        <v>427600.28</v>
      </c>
      <c r="FK22" s="215">
        <v>457392.34</v>
      </c>
      <c r="FL22" s="215">
        <v>421762.38</v>
      </c>
      <c r="FM22" s="215">
        <v>404569.12</v>
      </c>
      <c r="FN22" s="215">
        <v>376584.75</v>
      </c>
      <c r="FO22" s="215">
        <v>370000.78</v>
      </c>
      <c r="FP22" s="215">
        <v>418337.38</v>
      </c>
      <c r="FQ22" s="215">
        <v>376996.19</v>
      </c>
      <c r="FR22" s="215">
        <v>385958.5</v>
      </c>
      <c r="FS22" s="215">
        <v>322419.59000000003</v>
      </c>
      <c r="FT22" s="215">
        <v>391350.59</v>
      </c>
      <c r="FU22" s="215">
        <v>345150.28</v>
      </c>
      <c r="FV22" s="215">
        <v>431074.44</v>
      </c>
      <c r="FW22" s="215">
        <v>411154.12</v>
      </c>
      <c r="FX22" s="215">
        <v>432096.12</v>
      </c>
      <c r="FY22" s="215">
        <v>389566.53</v>
      </c>
      <c r="FZ22" s="215">
        <v>317132.62</v>
      </c>
      <c r="GA22" s="215">
        <v>353068.62</v>
      </c>
      <c r="GB22" s="215">
        <v>440503.34</v>
      </c>
      <c r="XEM22" s="140">
        <v>41153</v>
      </c>
      <c r="XEN22" s="143">
        <v>304</v>
      </c>
      <c r="XEO22" s="143">
        <v>416</v>
      </c>
      <c r="XEP22" s="143">
        <v>456</v>
      </c>
      <c r="XEQ22" s="143">
        <v>176</v>
      </c>
      <c r="XER22" s="143">
        <v>88</v>
      </c>
      <c r="XES22" s="143">
        <v>152</v>
      </c>
      <c r="XET22" s="143">
        <f t="shared" si="0"/>
        <v>720</v>
      </c>
    </row>
    <row r="23" spans="2:184 16363:16374">
      <c r="B23" s="15" t="s">
        <v>74</v>
      </c>
      <c r="C23" s="14" t="s">
        <v>36</v>
      </c>
      <c r="D23" s="461" t="s">
        <v>72</v>
      </c>
      <c r="E23" s="215">
        <v>190231.12</v>
      </c>
      <c r="F23" s="215">
        <v>176594.31</v>
      </c>
      <c r="G23" s="215">
        <v>170495.89</v>
      </c>
      <c r="H23" s="215">
        <v>149290.84</v>
      </c>
      <c r="I23" s="215">
        <v>157948.07999999999</v>
      </c>
      <c r="J23" s="215">
        <v>149179.42000000001</v>
      </c>
      <c r="K23" s="215">
        <v>172091.88</v>
      </c>
      <c r="L23" s="215">
        <v>168046.8</v>
      </c>
      <c r="M23" s="215">
        <v>149076.82999999999</v>
      </c>
      <c r="N23" s="215">
        <v>125696.49</v>
      </c>
      <c r="O23" s="215">
        <v>122587.63</v>
      </c>
      <c r="P23" s="215">
        <v>170254.2</v>
      </c>
      <c r="Q23" s="215">
        <v>193380.14</v>
      </c>
      <c r="R23" s="215">
        <v>177526.3</v>
      </c>
      <c r="S23" s="215">
        <v>149018.85999999999</v>
      </c>
      <c r="T23" s="215">
        <v>161109.85999999999</v>
      </c>
      <c r="U23" s="215">
        <v>149316.22</v>
      </c>
      <c r="V23" s="215">
        <v>158221.54999999999</v>
      </c>
      <c r="W23" s="215">
        <v>169517.86</v>
      </c>
      <c r="X23" s="215">
        <v>163714.88</v>
      </c>
      <c r="Y23" s="215">
        <v>149516.38</v>
      </c>
      <c r="Z23" s="215">
        <v>160391.10999999999</v>
      </c>
      <c r="AA23" s="215">
        <v>153069.54999999999</v>
      </c>
      <c r="AB23" s="215">
        <v>173675.03</v>
      </c>
      <c r="AC23" s="215">
        <v>177047</v>
      </c>
      <c r="AD23" s="215">
        <v>162721</v>
      </c>
      <c r="AE23" s="215">
        <v>164915.79999999999</v>
      </c>
      <c r="AF23" s="215">
        <v>139902.53</v>
      </c>
      <c r="AG23" s="215">
        <v>131650</v>
      </c>
      <c r="AH23" s="215">
        <v>165460</v>
      </c>
      <c r="AI23" s="215">
        <v>174920</v>
      </c>
      <c r="AJ23" s="215">
        <v>162263.79999999999</v>
      </c>
      <c r="AK23" s="215">
        <v>145597</v>
      </c>
      <c r="AL23" s="215">
        <v>118039</v>
      </c>
      <c r="AM23" s="215">
        <v>150285.19</v>
      </c>
      <c r="AN23" s="215">
        <v>167391.84</v>
      </c>
      <c r="AO23" s="215">
        <v>165645.70000000001</v>
      </c>
      <c r="AP23" s="215">
        <v>176197.48</v>
      </c>
      <c r="AQ23" s="215">
        <v>144901</v>
      </c>
      <c r="AR23" s="215">
        <v>112709</v>
      </c>
      <c r="AS23" s="215">
        <v>149978</v>
      </c>
      <c r="AT23" s="215">
        <v>165659.53</v>
      </c>
      <c r="AU23" s="215">
        <v>154229</v>
      </c>
      <c r="AV23" s="215">
        <v>175015</v>
      </c>
      <c r="AW23" s="215">
        <v>154362</v>
      </c>
      <c r="AX23" s="215">
        <v>138837</v>
      </c>
      <c r="AY23" s="215">
        <v>161670</v>
      </c>
      <c r="AZ23" s="215">
        <v>156176.64000000001</v>
      </c>
      <c r="BA23" s="215">
        <v>176361.8</v>
      </c>
      <c r="BB23" s="215">
        <v>166655.84</v>
      </c>
      <c r="BC23" s="215">
        <v>159556.54999999999</v>
      </c>
      <c r="BD23" s="215">
        <v>122191</v>
      </c>
      <c r="BE23" s="215">
        <v>160485.72</v>
      </c>
      <c r="BF23" s="215">
        <v>164159</v>
      </c>
      <c r="BG23" s="215">
        <v>155308</v>
      </c>
      <c r="BH23" s="215">
        <v>176411</v>
      </c>
      <c r="BI23" s="215">
        <v>143031</v>
      </c>
      <c r="BJ23" s="215">
        <v>100646</v>
      </c>
      <c r="BK23" s="215">
        <v>122612.28</v>
      </c>
      <c r="BL23" s="215">
        <v>155889.41</v>
      </c>
      <c r="BM23" s="215">
        <v>183363.7</v>
      </c>
      <c r="BN23" s="215">
        <v>172827.84</v>
      </c>
      <c r="BO23" s="215">
        <v>154339.07999999999</v>
      </c>
      <c r="BP23" s="215">
        <v>137841.98000000001</v>
      </c>
      <c r="BQ23" s="215">
        <v>146541.79999999999</v>
      </c>
      <c r="BR23" s="215">
        <v>160285</v>
      </c>
      <c r="BS23" s="215">
        <v>179206</v>
      </c>
      <c r="BT23" s="215">
        <v>190151.59</v>
      </c>
      <c r="BU23" s="215">
        <v>141820</v>
      </c>
      <c r="BV23" s="215">
        <v>175338.8</v>
      </c>
      <c r="BW23" s="215">
        <v>158512</v>
      </c>
      <c r="BX23" s="215">
        <v>175892.5</v>
      </c>
      <c r="BY23" s="215">
        <v>195099.78</v>
      </c>
      <c r="BZ23" s="215">
        <v>173147.41</v>
      </c>
      <c r="CA23" s="215">
        <v>146406.53</v>
      </c>
      <c r="CB23" s="215">
        <v>151219</v>
      </c>
      <c r="CC23" s="215">
        <v>165441</v>
      </c>
      <c r="CD23" s="215">
        <v>167009.98000000001</v>
      </c>
      <c r="CE23" s="215">
        <v>198629.77</v>
      </c>
      <c r="CF23" s="215">
        <v>196752.8</v>
      </c>
      <c r="CG23" s="215">
        <v>171507</v>
      </c>
      <c r="CH23" s="215">
        <v>131851.20000000001</v>
      </c>
      <c r="CI23" s="215">
        <v>175055.19</v>
      </c>
      <c r="CJ23" s="215">
        <v>186392.2</v>
      </c>
      <c r="CK23" s="215">
        <v>202834.8</v>
      </c>
      <c r="CL23" s="215">
        <v>180782</v>
      </c>
      <c r="CM23" s="215">
        <v>187899.61</v>
      </c>
      <c r="CN23" s="215">
        <v>154058</v>
      </c>
      <c r="CO23" s="215">
        <v>170339.14</v>
      </c>
      <c r="CP23" s="215">
        <v>191278</v>
      </c>
      <c r="CQ23" s="215">
        <v>206493.59</v>
      </c>
      <c r="CR23" s="215">
        <v>190516.78</v>
      </c>
      <c r="CS23" s="215">
        <v>180122.25</v>
      </c>
      <c r="CT23" s="215">
        <v>172193</v>
      </c>
      <c r="CU23" s="215">
        <v>178841.22</v>
      </c>
      <c r="CV23" s="215">
        <v>198643.59</v>
      </c>
      <c r="CW23" s="215">
        <v>180160.8</v>
      </c>
      <c r="CX23" s="215">
        <v>169430</v>
      </c>
      <c r="CY23" s="215">
        <v>164505.72</v>
      </c>
      <c r="CZ23" s="215">
        <v>143060.98000000001</v>
      </c>
      <c r="DA23" s="215">
        <v>155746.92000000001</v>
      </c>
      <c r="DB23" s="215">
        <v>179379</v>
      </c>
      <c r="DC23" s="215">
        <v>175750.8</v>
      </c>
      <c r="DD23" s="215">
        <v>186033.78</v>
      </c>
      <c r="DE23" s="215">
        <v>162480.84</v>
      </c>
      <c r="DF23" s="215">
        <v>105462</v>
      </c>
      <c r="DG23" s="215">
        <v>180552.41</v>
      </c>
      <c r="DH23" s="215">
        <v>195970.39</v>
      </c>
      <c r="DI23" s="215">
        <v>181509.7</v>
      </c>
      <c r="DJ23" s="215">
        <v>175679.22</v>
      </c>
      <c r="DK23" s="215">
        <v>197490</v>
      </c>
      <c r="DL23" s="215">
        <v>144593</v>
      </c>
      <c r="DM23" s="215">
        <v>145886.56</v>
      </c>
      <c r="DN23" s="215">
        <v>172309</v>
      </c>
      <c r="DO23" s="215">
        <v>168870.8</v>
      </c>
      <c r="DP23" s="215">
        <v>191931</v>
      </c>
      <c r="DQ23" s="215">
        <v>161587</v>
      </c>
      <c r="DR23" s="215">
        <v>157782</v>
      </c>
      <c r="DS23" s="215">
        <v>178921.53</v>
      </c>
      <c r="DT23" s="215">
        <v>181517.7</v>
      </c>
      <c r="DU23" s="215">
        <v>183731.7</v>
      </c>
      <c r="DV23" s="215">
        <v>175468.62</v>
      </c>
      <c r="DW23" s="215">
        <v>190674.53</v>
      </c>
      <c r="DX23" s="215">
        <v>133654</v>
      </c>
      <c r="DY23" s="215">
        <v>168390</v>
      </c>
      <c r="DZ23" s="215">
        <v>171999</v>
      </c>
      <c r="EA23" s="215">
        <v>165046.56</v>
      </c>
      <c r="EB23" s="215">
        <v>188844.81</v>
      </c>
      <c r="EC23" s="215">
        <v>158535</v>
      </c>
      <c r="ED23" s="215">
        <v>123030</v>
      </c>
      <c r="EE23" s="215">
        <v>151829.22</v>
      </c>
      <c r="EF23" s="215">
        <v>170708</v>
      </c>
      <c r="EG23" s="215">
        <v>192239</v>
      </c>
      <c r="EH23" s="215">
        <v>185213.5</v>
      </c>
      <c r="EI23" s="215">
        <v>145661.25</v>
      </c>
      <c r="EJ23" s="215">
        <v>137666</v>
      </c>
      <c r="EK23" s="215">
        <v>164698</v>
      </c>
      <c r="EL23" s="215">
        <v>156335</v>
      </c>
      <c r="EM23" s="215">
        <v>184002.78</v>
      </c>
      <c r="EN23" s="215">
        <v>178715</v>
      </c>
      <c r="EO23" s="215">
        <v>156367.97</v>
      </c>
      <c r="EP23" s="215">
        <v>165159</v>
      </c>
      <c r="EQ23" s="215">
        <v>165436</v>
      </c>
      <c r="ER23" s="215">
        <v>178481.7</v>
      </c>
      <c r="ES23" s="215">
        <v>190548.27</v>
      </c>
      <c r="ET23" s="215">
        <v>174464.03</v>
      </c>
      <c r="EU23" s="215">
        <v>168058.48</v>
      </c>
      <c r="EV23" s="215">
        <v>146884</v>
      </c>
      <c r="EW23" s="215">
        <v>159028</v>
      </c>
      <c r="EX23" s="215">
        <v>163715.53</v>
      </c>
      <c r="EY23" s="215">
        <v>181226</v>
      </c>
      <c r="EZ23" s="215">
        <v>173651</v>
      </c>
      <c r="FA23" s="215">
        <v>161710</v>
      </c>
      <c r="FB23" s="215">
        <v>116762</v>
      </c>
      <c r="FC23" s="215">
        <v>110388.99</v>
      </c>
      <c r="FD23" s="215">
        <v>186623.88</v>
      </c>
      <c r="FE23" s="215">
        <v>174654.7</v>
      </c>
      <c r="FF23" s="215">
        <v>168131</v>
      </c>
      <c r="FG23" s="215">
        <v>160368.79999999999</v>
      </c>
      <c r="FH23" s="215">
        <v>144172</v>
      </c>
      <c r="FI23" s="215">
        <v>133374</v>
      </c>
      <c r="FJ23" s="215">
        <v>170666</v>
      </c>
      <c r="FK23" s="215">
        <v>185574.78</v>
      </c>
      <c r="FL23" s="215">
        <v>169954.78</v>
      </c>
      <c r="FM23" s="215">
        <v>158309</v>
      </c>
      <c r="FN23" s="215">
        <v>155083.79999999999</v>
      </c>
      <c r="FO23" s="215">
        <v>156717.97</v>
      </c>
      <c r="FP23" s="215">
        <v>177467.8</v>
      </c>
      <c r="FQ23" s="215">
        <v>167532.70000000001</v>
      </c>
      <c r="FR23" s="215">
        <v>168162</v>
      </c>
      <c r="FS23" s="215">
        <v>127291.34</v>
      </c>
      <c r="FT23" s="215">
        <v>161940</v>
      </c>
      <c r="FU23" s="215">
        <v>131179</v>
      </c>
      <c r="FV23" s="215">
        <v>167937.53</v>
      </c>
      <c r="FW23" s="215">
        <v>168093.81</v>
      </c>
      <c r="FX23" s="215">
        <v>172141.78</v>
      </c>
      <c r="FY23" s="215">
        <v>148360</v>
      </c>
      <c r="FZ23" s="215">
        <v>130538</v>
      </c>
      <c r="GA23" s="215">
        <v>143670.19</v>
      </c>
      <c r="GB23" s="215">
        <v>187133.5</v>
      </c>
      <c r="XEM23" s="140">
        <v>41183</v>
      </c>
      <c r="XEN23" s="143">
        <v>368</v>
      </c>
      <c r="XEO23" s="143">
        <v>376</v>
      </c>
      <c r="XEP23" s="143">
        <v>552</v>
      </c>
      <c r="XEQ23" s="143">
        <v>128</v>
      </c>
      <c r="XER23" s="143">
        <v>64</v>
      </c>
      <c r="XES23" s="143">
        <v>184</v>
      </c>
      <c r="XET23" s="143">
        <f t="shared" si="0"/>
        <v>744</v>
      </c>
    </row>
    <row r="24" spans="2:184 16363:16374" ht="15.75" thickBot="1">
      <c r="XEM24" s="140">
        <v>41214</v>
      </c>
      <c r="XEN24" s="143">
        <v>336</v>
      </c>
      <c r="XEO24" s="143">
        <v>384</v>
      </c>
      <c r="XEP24" s="143">
        <v>504</v>
      </c>
      <c r="XEQ24" s="143">
        <v>144</v>
      </c>
      <c r="XER24" s="143">
        <v>72</v>
      </c>
      <c r="XES24" s="143">
        <v>168</v>
      </c>
      <c r="XET24" s="143">
        <f t="shared" si="0"/>
        <v>720</v>
      </c>
    </row>
    <row r="25" spans="2:184 16363:16374" ht="15.75" thickBot="1">
      <c r="C25" s="32"/>
      <c r="D25" s="32"/>
      <c r="E25" s="622">
        <f>+E18</f>
        <v>41275</v>
      </c>
      <c r="F25" s="623">
        <f t="shared" ref="F25:P25" si="1">+F18</f>
        <v>41306</v>
      </c>
      <c r="G25" s="623">
        <f t="shared" si="1"/>
        <v>41334</v>
      </c>
      <c r="H25" s="623">
        <f t="shared" si="1"/>
        <v>41365</v>
      </c>
      <c r="I25" s="623">
        <f t="shared" si="1"/>
        <v>41395</v>
      </c>
      <c r="J25" s="623">
        <f t="shared" si="1"/>
        <v>41426</v>
      </c>
      <c r="K25" s="623">
        <f t="shared" si="1"/>
        <v>41456</v>
      </c>
      <c r="L25" s="623">
        <f t="shared" si="1"/>
        <v>41487</v>
      </c>
      <c r="M25" s="623">
        <f t="shared" si="1"/>
        <v>41518</v>
      </c>
      <c r="N25" s="623">
        <f t="shared" si="1"/>
        <v>41548</v>
      </c>
      <c r="O25" s="623">
        <f t="shared" si="1"/>
        <v>41579</v>
      </c>
      <c r="P25" s="623">
        <f t="shared" si="1"/>
        <v>41609</v>
      </c>
      <c r="Q25" s="623">
        <f t="shared" ref="Q25:AZ25" si="2">+Q18</f>
        <v>41640</v>
      </c>
      <c r="R25" s="623">
        <f t="shared" si="2"/>
        <v>41671</v>
      </c>
      <c r="S25" s="623">
        <f t="shared" si="2"/>
        <v>41699</v>
      </c>
      <c r="T25" s="623">
        <f t="shared" si="2"/>
        <v>41730</v>
      </c>
      <c r="U25" s="623">
        <f t="shared" si="2"/>
        <v>41760</v>
      </c>
      <c r="V25" s="623">
        <f t="shared" si="2"/>
        <v>41791</v>
      </c>
      <c r="W25" s="623">
        <f t="shared" si="2"/>
        <v>41821</v>
      </c>
      <c r="X25" s="623">
        <f t="shared" si="2"/>
        <v>41852</v>
      </c>
      <c r="Y25" s="623">
        <f t="shared" si="2"/>
        <v>41883</v>
      </c>
      <c r="Z25" s="623">
        <f t="shared" si="2"/>
        <v>41913</v>
      </c>
      <c r="AA25" s="623">
        <f t="shared" si="2"/>
        <v>41944</v>
      </c>
      <c r="AB25" s="623">
        <f t="shared" si="2"/>
        <v>41974</v>
      </c>
      <c r="AC25" s="623">
        <f t="shared" si="2"/>
        <v>42005</v>
      </c>
      <c r="AD25" s="623">
        <f t="shared" si="2"/>
        <v>42036</v>
      </c>
      <c r="AE25" s="623">
        <f t="shared" si="2"/>
        <v>42064</v>
      </c>
      <c r="AF25" s="623">
        <f t="shared" si="2"/>
        <v>42095</v>
      </c>
      <c r="AG25" s="623">
        <f t="shared" si="2"/>
        <v>42125</v>
      </c>
      <c r="AH25" s="623">
        <f t="shared" si="2"/>
        <v>42156</v>
      </c>
      <c r="AI25" s="623">
        <f t="shared" si="2"/>
        <v>42186</v>
      </c>
      <c r="AJ25" s="623">
        <f t="shared" si="2"/>
        <v>42217</v>
      </c>
      <c r="AK25" s="623">
        <f t="shared" si="2"/>
        <v>42248</v>
      </c>
      <c r="AL25" s="623">
        <f t="shared" si="2"/>
        <v>42278</v>
      </c>
      <c r="AM25" s="623">
        <f t="shared" si="2"/>
        <v>42309</v>
      </c>
      <c r="AN25" s="623">
        <f t="shared" si="2"/>
        <v>42339</v>
      </c>
      <c r="AO25" s="623">
        <f t="shared" si="2"/>
        <v>42370</v>
      </c>
      <c r="AP25" s="623">
        <f t="shared" si="2"/>
        <v>42401</v>
      </c>
      <c r="AQ25" s="623">
        <f t="shared" si="2"/>
        <v>42430</v>
      </c>
      <c r="AR25" s="623">
        <f t="shared" si="2"/>
        <v>42461</v>
      </c>
      <c r="AS25" s="623">
        <f t="shared" si="2"/>
        <v>42491</v>
      </c>
      <c r="AT25" s="623">
        <f t="shared" si="2"/>
        <v>42522</v>
      </c>
      <c r="AU25" s="623">
        <f t="shared" si="2"/>
        <v>42552</v>
      </c>
      <c r="AV25" s="623">
        <f t="shared" si="2"/>
        <v>42583</v>
      </c>
      <c r="AW25" s="623">
        <f t="shared" si="2"/>
        <v>42614</v>
      </c>
      <c r="AX25" s="623">
        <f t="shared" si="2"/>
        <v>42644</v>
      </c>
      <c r="AY25" s="623">
        <f t="shared" si="2"/>
        <v>42675</v>
      </c>
      <c r="AZ25" s="623">
        <f t="shared" si="2"/>
        <v>42705</v>
      </c>
      <c r="BA25" s="623">
        <f t="shared" ref="BA25:DL25" si="3">+BA18</f>
        <v>42736</v>
      </c>
      <c r="BB25" s="623">
        <f t="shared" si="3"/>
        <v>42767</v>
      </c>
      <c r="BC25" s="623">
        <f t="shared" si="3"/>
        <v>42795</v>
      </c>
      <c r="BD25" s="623">
        <f t="shared" si="3"/>
        <v>42826</v>
      </c>
      <c r="BE25" s="623">
        <f t="shared" si="3"/>
        <v>42856</v>
      </c>
      <c r="BF25" s="623">
        <f t="shared" si="3"/>
        <v>42887</v>
      </c>
      <c r="BG25" s="623">
        <f t="shared" si="3"/>
        <v>42917</v>
      </c>
      <c r="BH25" s="623">
        <f t="shared" si="3"/>
        <v>42948</v>
      </c>
      <c r="BI25" s="623">
        <f t="shared" si="3"/>
        <v>42979</v>
      </c>
      <c r="BJ25" s="623">
        <f t="shared" si="3"/>
        <v>43009</v>
      </c>
      <c r="BK25" s="623">
        <f t="shared" si="3"/>
        <v>43040</v>
      </c>
      <c r="BL25" s="623">
        <f t="shared" si="3"/>
        <v>43070</v>
      </c>
      <c r="BM25" s="623">
        <f t="shared" si="3"/>
        <v>43101</v>
      </c>
      <c r="BN25" s="623">
        <f t="shared" si="3"/>
        <v>43132</v>
      </c>
      <c r="BO25" s="623">
        <f t="shared" si="3"/>
        <v>43160</v>
      </c>
      <c r="BP25" s="623">
        <f t="shared" si="3"/>
        <v>43191</v>
      </c>
      <c r="BQ25" s="623">
        <f t="shared" si="3"/>
        <v>43221</v>
      </c>
      <c r="BR25" s="623">
        <f t="shared" si="3"/>
        <v>43252</v>
      </c>
      <c r="BS25" s="623">
        <f t="shared" si="3"/>
        <v>43282</v>
      </c>
      <c r="BT25" s="623">
        <f t="shared" si="3"/>
        <v>43313</v>
      </c>
      <c r="BU25" s="623">
        <f t="shared" si="3"/>
        <v>43344</v>
      </c>
      <c r="BV25" s="623">
        <f t="shared" si="3"/>
        <v>43374</v>
      </c>
      <c r="BW25" s="623">
        <f t="shared" si="3"/>
        <v>43405</v>
      </c>
      <c r="BX25" s="623">
        <f t="shared" si="3"/>
        <v>43435</v>
      </c>
      <c r="BY25" s="623">
        <f t="shared" si="3"/>
        <v>43466</v>
      </c>
      <c r="BZ25" s="623">
        <f t="shared" si="3"/>
        <v>43497</v>
      </c>
      <c r="CA25" s="623">
        <f t="shared" si="3"/>
        <v>43525</v>
      </c>
      <c r="CB25" s="623">
        <f t="shared" si="3"/>
        <v>43556</v>
      </c>
      <c r="CC25" s="623">
        <f t="shared" si="3"/>
        <v>43586</v>
      </c>
      <c r="CD25" s="623">
        <f t="shared" si="3"/>
        <v>43617</v>
      </c>
      <c r="CE25" s="623">
        <f t="shared" si="3"/>
        <v>43647</v>
      </c>
      <c r="CF25" s="623">
        <f t="shared" si="3"/>
        <v>43678</v>
      </c>
      <c r="CG25" s="623">
        <f t="shared" si="3"/>
        <v>43709</v>
      </c>
      <c r="CH25" s="623">
        <f t="shared" si="3"/>
        <v>43739</v>
      </c>
      <c r="CI25" s="623">
        <f t="shared" si="3"/>
        <v>43770</v>
      </c>
      <c r="CJ25" s="623">
        <f t="shared" si="3"/>
        <v>43800</v>
      </c>
      <c r="CK25" s="623">
        <f t="shared" si="3"/>
        <v>43831</v>
      </c>
      <c r="CL25" s="623">
        <f t="shared" si="3"/>
        <v>43862</v>
      </c>
      <c r="CM25" s="623">
        <f t="shared" si="3"/>
        <v>43891</v>
      </c>
      <c r="CN25" s="623">
        <f t="shared" si="3"/>
        <v>43922</v>
      </c>
      <c r="CO25" s="623">
        <f t="shared" si="3"/>
        <v>43952</v>
      </c>
      <c r="CP25" s="623">
        <f t="shared" si="3"/>
        <v>43983</v>
      </c>
      <c r="CQ25" s="623">
        <f t="shared" si="3"/>
        <v>44013</v>
      </c>
      <c r="CR25" s="623">
        <f t="shared" si="3"/>
        <v>44044</v>
      </c>
      <c r="CS25" s="623">
        <f t="shared" si="3"/>
        <v>44075</v>
      </c>
      <c r="CT25" s="623">
        <f t="shared" si="3"/>
        <v>44105</v>
      </c>
      <c r="CU25" s="623">
        <f t="shared" si="3"/>
        <v>44136</v>
      </c>
      <c r="CV25" s="623">
        <f t="shared" si="3"/>
        <v>44166</v>
      </c>
      <c r="CW25" s="623">
        <f t="shared" si="3"/>
        <v>44197</v>
      </c>
      <c r="CX25" s="623">
        <f t="shared" si="3"/>
        <v>44228</v>
      </c>
      <c r="CY25" s="623">
        <f t="shared" si="3"/>
        <v>44256</v>
      </c>
      <c r="CZ25" s="623">
        <f t="shared" si="3"/>
        <v>44287</v>
      </c>
      <c r="DA25" s="623">
        <f t="shared" si="3"/>
        <v>44317</v>
      </c>
      <c r="DB25" s="623">
        <f t="shared" si="3"/>
        <v>44348</v>
      </c>
      <c r="DC25" s="623">
        <f t="shared" si="3"/>
        <v>44378</v>
      </c>
      <c r="DD25" s="623">
        <f t="shared" si="3"/>
        <v>44409</v>
      </c>
      <c r="DE25" s="623">
        <f t="shared" si="3"/>
        <v>44440</v>
      </c>
      <c r="DF25" s="623">
        <f t="shared" si="3"/>
        <v>44470</v>
      </c>
      <c r="DG25" s="623">
        <f t="shared" si="3"/>
        <v>44501</v>
      </c>
      <c r="DH25" s="623">
        <f t="shared" si="3"/>
        <v>44531</v>
      </c>
      <c r="DI25" s="623">
        <f t="shared" si="3"/>
        <v>44562</v>
      </c>
      <c r="DJ25" s="623">
        <f t="shared" si="3"/>
        <v>44593</v>
      </c>
      <c r="DK25" s="623">
        <f t="shared" si="3"/>
        <v>44621</v>
      </c>
      <c r="DL25" s="623">
        <f t="shared" si="3"/>
        <v>44652</v>
      </c>
      <c r="DM25" s="623">
        <f t="shared" ref="DM25:FX25" si="4">+DM18</f>
        <v>44682</v>
      </c>
      <c r="DN25" s="623">
        <f t="shared" si="4"/>
        <v>44713</v>
      </c>
      <c r="DO25" s="623">
        <f t="shared" si="4"/>
        <v>44743</v>
      </c>
      <c r="DP25" s="623">
        <f t="shared" si="4"/>
        <v>44774</v>
      </c>
      <c r="DQ25" s="623">
        <f t="shared" si="4"/>
        <v>44805</v>
      </c>
      <c r="DR25" s="623">
        <f t="shared" si="4"/>
        <v>44835</v>
      </c>
      <c r="DS25" s="623">
        <f t="shared" si="4"/>
        <v>44866</v>
      </c>
      <c r="DT25" s="623">
        <f t="shared" si="4"/>
        <v>44896</v>
      </c>
      <c r="DU25" s="623">
        <f t="shared" si="4"/>
        <v>44927</v>
      </c>
      <c r="DV25" s="623">
        <f t="shared" si="4"/>
        <v>44958</v>
      </c>
      <c r="DW25" s="623">
        <f t="shared" si="4"/>
        <v>44986</v>
      </c>
      <c r="DX25" s="623">
        <f t="shared" si="4"/>
        <v>45017</v>
      </c>
      <c r="DY25" s="623">
        <f t="shared" si="4"/>
        <v>45047</v>
      </c>
      <c r="DZ25" s="623">
        <f t="shared" si="4"/>
        <v>45078</v>
      </c>
      <c r="EA25" s="623">
        <f t="shared" si="4"/>
        <v>45108</v>
      </c>
      <c r="EB25" s="623">
        <f t="shared" si="4"/>
        <v>45139</v>
      </c>
      <c r="EC25" s="623">
        <f t="shared" si="4"/>
        <v>45170</v>
      </c>
      <c r="ED25" s="623">
        <f t="shared" si="4"/>
        <v>45200</v>
      </c>
      <c r="EE25" s="623">
        <f t="shared" si="4"/>
        <v>45231</v>
      </c>
      <c r="EF25" s="623">
        <f t="shared" si="4"/>
        <v>45261</v>
      </c>
      <c r="EG25" s="623">
        <f t="shared" si="4"/>
        <v>45292</v>
      </c>
      <c r="EH25" s="623">
        <f t="shared" si="4"/>
        <v>45323</v>
      </c>
      <c r="EI25" s="623">
        <f t="shared" si="4"/>
        <v>45352</v>
      </c>
      <c r="EJ25" s="623">
        <f t="shared" si="4"/>
        <v>45383</v>
      </c>
      <c r="EK25" s="623">
        <f t="shared" si="4"/>
        <v>45413</v>
      </c>
      <c r="EL25" s="623">
        <f t="shared" si="4"/>
        <v>45444</v>
      </c>
      <c r="EM25" s="623">
        <f t="shared" si="4"/>
        <v>45474</v>
      </c>
      <c r="EN25" s="623">
        <f t="shared" si="4"/>
        <v>45505</v>
      </c>
      <c r="EO25" s="623">
        <f t="shared" si="4"/>
        <v>45536</v>
      </c>
      <c r="EP25" s="623">
        <f t="shared" si="4"/>
        <v>45566</v>
      </c>
      <c r="EQ25" s="623">
        <f t="shared" si="4"/>
        <v>45597</v>
      </c>
      <c r="ER25" s="623">
        <f t="shared" si="4"/>
        <v>45627</v>
      </c>
      <c r="ES25" s="623">
        <f t="shared" si="4"/>
        <v>45658</v>
      </c>
      <c r="ET25" s="623">
        <f t="shared" si="4"/>
        <v>45689</v>
      </c>
      <c r="EU25" s="623">
        <f t="shared" si="4"/>
        <v>45717</v>
      </c>
      <c r="EV25" s="623">
        <f t="shared" si="4"/>
        <v>45748</v>
      </c>
      <c r="EW25" s="623">
        <f t="shared" si="4"/>
        <v>45778</v>
      </c>
      <c r="EX25" s="623">
        <f t="shared" si="4"/>
        <v>45809</v>
      </c>
      <c r="EY25" s="623">
        <f t="shared" si="4"/>
        <v>45839</v>
      </c>
      <c r="EZ25" s="623">
        <f t="shared" si="4"/>
        <v>45870</v>
      </c>
      <c r="FA25" s="623">
        <f t="shared" si="4"/>
        <v>45901</v>
      </c>
      <c r="FB25" s="623">
        <f t="shared" si="4"/>
        <v>45931</v>
      </c>
      <c r="FC25" s="623">
        <f t="shared" si="4"/>
        <v>45962</v>
      </c>
      <c r="FD25" s="623">
        <f t="shared" si="4"/>
        <v>45992</v>
      </c>
      <c r="FE25" s="623">
        <f t="shared" si="4"/>
        <v>46023</v>
      </c>
      <c r="FF25" s="623">
        <f t="shared" si="4"/>
        <v>46054</v>
      </c>
      <c r="FG25" s="623">
        <f t="shared" si="4"/>
        <v>46082</v>
      </c>
      <c r="FH25" s="623">
        <f t="shared" si="4"/>
        <v>46113</v>
      </c>
      <c r="FI25" s="623">
        <f t="shared" si="4"/>
        <v>46143</v>
      </c>
      <c r="FJ25" s="623">
        <f t="shared" si="4"/>
        <v>46174</v>
      </c>
      <c r="FK25" s="623">
        <f t="shared" si="4"/>
        <v>46204</v>
      </c>
      <c r="FL25" s="623">
        <f t="shared" si="4"/>
        <v>46235</v>
      </c>
      <c r="FM25" s="623">
        <f t="shared" si="4"/>
        <v>46266</v>
      </c>
      <c r="FN25" s="623">
        <f t="shared" si="4"/>
        <v>46296</v>
      </c>
      <c r="FO25" s="623">
        <f t="shared" si="4"/>
        <v>46327</v>
      </c>
      <c r="FP25" s="623">
        <f t="shared" si="4"/>
        <v>46357</v>
      </c>
      <c r="FQ25" s="623">
        <f t="shared" si="4"/>
        <v>46388</v>
      </c>
      <c r="FR25" s="623">
        <f t="shared" si="4"/>
        <v>46419</v>
      </c>
      <c r="FS25" s="623">
        <f t="shared" si="4"/>
        <v>46447</v>
      </c>
      <c r="FT25" s="623">
        <f t="shared" si="4"/>
        <v>46478</v>
      </c>
      <c r="FU25" s="623">
        <f t="shared" si="4"/>
        <v>46508</v>
      </c>
      <c r="FV25" s="623">
        <f t="shared" si="4"/>
        <v>46539</v>
      </c>
      <c r="FW25" s="623">
        <f t="shared" si="4"/>
        <v>46569</v>
      </c>
      <c r="FX25" s="623">
        <f t="shared" si="4"/>
        <v>46600</v>
      </c>
      <c r="FY25" s="623">
        <f t="shared" ref="FY25:GB25" si="5">+FY18</f>
        <v>46631</v>
      </c>
      <c r="FZ25" s="623">
        <f t="shared" si="5"/>
        <v>46661</v>
      </c>
      <c r="GA25" s="623">
        <f t="shared" si="5"/>
        <v>46692</v>
      </c>
      <c r="GB25" s="623">
        <f t="shared" si="5"/>
        <v>46722</v>
      </c>
      <c r="XEM25" s="140">
        <v>41244</v>
      </c>
      <c r="XEN25" s="143">
        <v>320</v>
      </c>
      <c r="XEO25" s="143">
        <v>424</v>
      </c>
      <c r="XEP25" s="143">
        <v>480</v>
      </c>
      <c r="XEQ25" s="143">
        <v>176</v>
      </c>
      <c r="XER25" s="143">
        <v>88</v>
      </c>
      <c r="XES25" s="143">
        <v>160</v>
      </c>
      <c r="XET25" s="143">
        <f t="shared" si="0"/>
        <v>744</v>
      </c>
    </row>
    <row r="26" spans="2:184 16363:16374">
      <c r="C26" s="7" t="s">
        <v>91</v>
      </c>
      <c r="D26" s="41" t="s">
        <v>68</v>
      </c>
      <c r="E26" s="52">
        <f>+SUM(E19,E11)-E3</f>
        <v>88889.059999999939</v>
      </c>
      <c r="F26" s="53">
        <f t="shared" ref="F26:P30" si="6">+SUM(F19,F11)-F3</f>
        <v>88219.569999999949</v>
      </c>
      <c r="G26" s="53">
        <f t="shared" si="6"/>
        <v>112606.12999999989</v>
      </c>
      <c r="H26" s="53">
        <f t="shared" si="6"/>
        <v>48605.79999999993</v>
      </c>
      <c r="I26" s="53">
        <f t="shared" si="6"/>
        <v>22833.640000000014</v>
      </c>
      <c r="J26" s="53">
        <f t="shared" si="6"/>
        <v>26572.830000000075</v>
      </c>
      <c r="K26" s="53">
        <f t="shared" si="6"/>
        <v>49868.620000000112</v>
      </c>
      <c r="L26" s="53">
        <f t="shared" si="6"/>
        <v>171894.37000000011</v>
      </c>
      <c r="M26" s="53">
        <f t="shared" si="6"/>
        <v>426056.93999999994</v>
      </c>
      <c r="N26" s="53">
        <f t="shared" si="6"/>
        <v>282913.38</v>
      </c>
      <c r="O26" s="53">
        <f t="shared" si="6"/>
        <v>342345.47</v>
      </c>
      <c r="P26" s="53">
        <f t="shared" si="6"/>
        <v>431382.94999999995</v>
      </c>
      <c r="Q26" s="53">
        <f t="shared" ref="Q26:AZ26" si="7">+SUM(Q19,Q11)-Q3</f>
        <v>457628.51</v>
      </c>
      <c r="R26" s="53">
        <f t="shared" si="7"/>
        <v>421227.76</v>
      </c>
      <c r="S26" s="53">
        <f t="shared" si="7"/>
        <v>388936.40999999992</v>
      </c>
      <c r="T26" s="53">
        <f t="shared" si="7"/>
        <v>373118.18000000017</v>
      </c>
      <c r="U26" s="53">
        <f t="shared" si="7"/>
        <v>377351.55000000005</v>
      </c>
      <c r="V26" s="53">
        <f t="shared" si="7"/>
        <v>385324.26</v>
      </c>
      <c r="W26" s="53">
        <f t="shared" si="7"/>
        <v>380701.6</v>
      </c>
      <c r="X26" s="53">
        <f t="shared" si="7"/>
        <v>388098.56000000006</v>
      </c>
      <c r="Y26" s="53">
        <f t="shared" si="7"/>
        <v>416273.19000000006</v>
      </c>
      <c r="Z26" s="53">
        <f t="shared" si="7"/>
        <v>451563.25</v>
      </c>
      <c r="AA26" s="53">
        <f t="shared" si="7"/>
        <v>468771.62999999989</v>
      </c>
      <c r="AB26" s="53">
        <f t="shared" si="7"/>
        <v>414710.33999999997</v>
      </c>
      <c r="AC26" s="53">
        <f t="shared" si="7"/>
        <v>418488.12999999989</v>
      </c>
      <c r="AD26" s="53">
        <f t="shared" si="7"/>
        <v>394918.94999999995</v>
      </c>
      <c r="AE26" s="53">
        <f t="shared" si="7"/>
        <v>437031.47</v>
      </c>
      <c r="AF26" s="53">
        <f t="shared" si="7"/>
        <v>370672.12000000011</v>
      </c>
      <c r="AG26" s="53">
        <f t="shared" si="7"/>
        <v>332338.94000000006</v>
      </c>
      <c r="AH26" s="53">
        <f t="shared" si="7"/>
        <v>398686.34000000008</v>
      </c>
      <c r="AI26" s="53">
        <f t="shared" si="7"/>
        <v>411724.30999999994</v>
      </c>
      <c r="AJ26" s="53">
        <f t="shared" si="7"/>
        <v>415248.7899999998</v>
      </c>
      <c r="AK26" s="53">
        <f t="shared" si="7"/>
        <v>420561.58999999997</v>
      </c>
      <c r="AL26" s="53">
        <f t="shared" si="7"/>
        <v>294410.18000000017</v>
      </c>
      <c r="AM26" s="53">
        <f t="shared" si="7"/>
        <v>441857.03</v>
      </c>
      <c r="AN26" s="53">
        <f t="shared" si="7"/>
        <v>380910.37000000011</v>
      </c>
      <c r="AO26" s="53">
        <f t="shared" si="7"/>
        <v>411497.62</v>
      </c>
      <c r="AP26" s="53">
        <f t="shared" si="7"/>
        <v>415574.09000000008</v>
      </c>
      <c r="AQ26" s="53">
        <f t="shared" si="7"/>
        <v>310943.71999999986</v>
      </c>
      <c r="AR26" s="53">
        <f t="shared" si="7"/>
        <v>282493.77</v>
      </c>
      <c r="AS26" s="53">
        <f t="shared" si="7"/>
        <v>374044.72</v>
      </c>
      <c r="AT26" s="53">
        <f t="shared" si="7"/>
        <v>399560.13000000012</v>
      </c>
      <c r="AU26" s="53">
        <f t="shared" si="7"/>
        <v>406978.17000000004</v>
      </c>
      <c r="AV26" s="53">
        <f t="shared" si="7"/>
        <v>421891.5199999999</v>
      </c>
      <c r="AW26" s="53">
        <f t="shared" si="7"/>
        <v>424624.53</v>
      </c>
      <c r="AX26" s="53">
        <f t="shared" si="7"/>
        <v>412101.72</v>
      </c>
      <c r="AY26" s="53">
        <f t="shared" si="7"/>
        <v>448878.81999999995</v>
      </c>
      <c r="AZ26" s="53">
        <f t="shared" si="7"/>
        <v>375579.12</v>
      </c>
      <c r="BA26" s="53">
        <f t="shared" ref="BA26:DL26" si="8">+SUM(BA19,BA11)-BA3</f>
        <v>409561.87000000011</v>
      </c>
      <c r="BB26" s="53">
        <f t="shared" si="8"/>
        <v>388538.94000000006</v>
      </c>
      <c r="BC26" s="53">
        <f t="shared" si="8"/>
        <v>357045.44000000006</v>
      </c>
      <c r="BD26" s="53">
        <f t="shared" si="8"/>
        <v>329829.12000000011</v>
      </c>
      <c r="BE26" s="53">
        <f t="shared" si="8"/>
        <v>372209.18000000005</v>
      </c>
      <c r="BF26" s="53">
        <f t="shared" si="8"/>
        <v>374665.26</v>
      </c>
      <c r="BG26" s="53">
        <f t="shared" si="8"/>
        <v>381512.43999999994</v>
      </c>
      <c r="BH26" s="53">
        <f t="shared" si="8"/>
        <v>397461.25</v>
      </c>
      <c r="BI26" s="53">
        <f t="shared" si="8"/>
        <v>378852.97</v>
      </c>
      <c r="BJ26" s="53">
        <f t="shared" si="8"/>
        <v>177326.90999999992</v>
      </c>
      <c r="BK26" s="53">
        <f t="shared" si="8"/>
        <v>267320.96999999997</v>
      </c>
      <c r="BL26" s="53">
        <f t="shared" si="8"/>
        <v>358000.81000000006</v>
      </c>
      <c r="BM26" s="53">
        <f t="shared" si="8"/>
        <v>413528.06999999983</v>
      </c>
      <c r="BN26" s="53">
        <f t="shared" si="8"/>
        <v>396111.06999999995</v>
      </c>
      <c r="BO26" s="53">
        <f t="shared" si="8"/>
        <v>355460.81000000006</v>
      </c>
      <c r="BP26" s="53">
        <f t="shared" si="8"/>
        <v>341516.43999999994</v>
      </c>
      <c r="BQ26" s="53">
        <f t="shared" si="8"/>
        <v>383229.93000000005</v>
      </c>
      <c r="BR26" s="53">
        <f t="shared" si="8"/>
        <v>386815.39999999991</v>
      </c>
      <c r="BS26" s="53">
        <f t="shared" si="8"/>
        <v>409167.33999999985</v>
      </c>
      <c r="BT26" s="53">
        <f t="shared" si="8"/>
        <v>425367.56000000006</v>
      </c>
      <c r="BU26" s="53">
        <f t="shared" si="8"/>
        <v>374517.05999999994</v>
      </c>
      <c r="BV26" s="53">
        <f t="shared" si="8"/>
        <v>391921.13</v>
      </c>
      <c r="BW26" s="53">
        <f t="shared" si="8"/>
        <v>402533.9</v>
      </c>
      <c r="BX26" s="53">
        <f t="shared" si="8"/>
        <v>421945.78</v>
      </c>
      <c r="BY26" s="53">
        <f t="shared" si="8"/>
        <v>447899.93999999994</v>
      </c>
      <c r="BZ26" s="53">
        <f t="shared" si="8"/>
        <v>398350.81000000006</v>
      </c>
      <c r="CA26" s="53">
        <f t="shared" si="8"/>
        <v>347896.63</v>
      </c>
      <c r="CB26" s="53">
        <f t="shared" si="8"/>
        <v>314520.81999999983</v>
      </c>
      <c r="CC26" s="53">
        <f t="shared" si="8"/>
        <v>377826.99</v>
      </c>
      <c r="CD26" s="53">
        <f t="shared" si="8"/>
        <v>413762.58999999997</v>
      </c>
      <c r="CE26" s="53">
        <f t="shared" si="8"/>
        <v>461740.25</v>
      </c>
      <c r="CF26" s="53">
        <f t="shared" si="8"/>
        <v>471620.18000000017</v>
      </c>
      <c r="CG26" s="53">
        <f t="shared" si="8"/>
        <v>476893.84000000008</v>
      </c>
      <c r="CH26" s="53">
        <f t="shared" si="8"/>
        <v>281736.38</v>
      </c>
      <c r="CI26" s="53">
        <f t="shared" si="8"/>
        <v>511239.18999999994</v>
      </c>
      <c r="CJ26" s="53">
        <f t="shared" si="8"/>
        <v>470745.5199999999</v>
      </c>
      <c r="CK26" s="53">
        <f t="shared" si="8"/>
        <v>475200.06000000006</v>
      </c>
      <c r="CL26" s="53">
        <f t="shared" si="8"/>
        <v>470309.45999999996</v>
      </c>
      <c r="CM26" s="53">
        <f t="shared" si="8"/>
        <v>506898.75</v>
      </c>
      <c r="CN26" s="53">
        <f t="shared" si="8"/>
        <v>377007.45000000007</v>
      </c>
      <c r="CO26" s="53">
        <f t="shared" si="8"/>
        <v>436335.68000000005</v>
      </c>
      <c r="CP26" s="53">
        <f t="shared" si="8"/>
        <v>451611.12999999989</v>
      </c>
      <c r="CQ26" s="53">
        <f t="shared" si="8"/>
        <v>478155.24000000011</v>
      </c>
      <c r="CR26" s="53">
        <f t="shared" si="8"/>
        <v>482512.03</v>
      </c>
      <c r="CS26" s="53">
        <f t="shared" si="8"/>
        <v>495050.57000000007</v>
      </c>
      <c r="CT26" s="53">
        <f t="shared" si="8"/>
        <v>477685.93000000017</v>
      </c>
      <c r="CU26" s="53">
        <f t="shared" si="8"/>
        <v>520775.53</v>
      </c>
      <c r="CV26" s="53">
        <f t="shared" si="8"/>
        <v>477369.92999999993</v>
      </c>
      <c r="CW26" s="53">
        <f t="shared" si="8"/>
        <v>477126.31000000006</v>
      </c>
      <c r="CX26" s="53">
        <f t="shared" si="8"/>
        <v>401166.68999999994</v>
      </c>
      <c r="CY26" s="53">
        <f t="shared" si="8"/>
        <v>370827.15000000014</v>
      </c>
      <c r="CZ26" s="53">
        <f t="shared" si="8"/>
        <v>387370.12</v>
      </c>
      <c r="DA26" s="53">
        <f t="shared" si="8"/>
        <v>449868.83999999997</v>
      </c>
      <c r="DB26" s="53">
        <f t="shared" si="8"/>
        <v>455133.4</v>
      </c>
      <c r="DC26" s="53">
        <f t="shared" si="8"/>
        <v>477482.42999999993</v>
      </c>
      <c r="DD26" s="53">
        <f t="shared" si="8"/>
        <v>495104.68999999994</v>
      </c>
      <c r="DE26" s="53">
        <f t="shared" si="8"/>
        <v>484577</v>
      </c>
      <c r="DF26" s="53">
        <f t="shared" si="8"/>
        <v>279043.25</v>
      </c>
      <c r="DG26" s="53">
        <f t="shared" si="8"/>
        <v>523170.65999999992</v>
      </c>
      <c r="DH26" s="53">
        <f t="shared" si="8"/>
        <v>464550.68999999994</v>
      </c>
      <c r="DI26" s="53">
        <f t="shared" si="8"/>
        <v>468928.62999999989</v>
      </c>
      <c r="DJ26" s="53">
        <f t="shared" si="8"/>
        <v>439343.43000000005</v>
      </c>
      <c r="DK26" s="53">
        <f t="shared" si="8"/>
        <v>525460.5</v>
      </c>
      <c r="DL26" s="53">
        <f t="shared" si="8"/>
        <v>413426.31000000006</v>
      </c>
      <c r="DM26" s="53">
        <f t="shared" ref="DM26:FX26" si="9">+SUM(DM19,DM11)-DM3</f>
        <v>372754.9</v>
      </c>
      <c r="DN26" s="53">
        <f t="shared" si="9"/>
        <v>445910.72000000009</v>
      </c>
      <c r="DO26" s="53">
        <f t="shared" si="9"/>
        <v>476786.75</v>
      </c>
      <c r="DP26" s="53">
        <f t="shared" si="9"/>
        <v>488059.31999999983</v>
      </c>
      <c r="DQ26" s="53">
        <f t="shared" si="9"/>
        <v>473844.96000000008</v>
      </c>
      <c r="DR26" s="53">
        <f t="shared" si="9"/>
        <v>474583.04000000015</v>
      </c>
      <c r="DS26" s="53">
        <f t="shared" si="9"/>
        <v>518928.59000000008</v>
      </c>
      <c r="DT26" s="53">
        <f t="shared" si="9"/>
        <v>458427.18999999994</v>
      </c>
      <c r="DU26" s="53">
        <f t="shared" si="9"/>
        <v>462927.81000000006</v>
      </c>
      <c r="DV26" s="53">
        <f t="shared" si="9"/>
        <v>433833.56000000006</v>
      </c>
      <c r="DW26" s="53">
        <f t="shared" si="9"/>
        <v>482375.25</v>
      </c>
      <c r="DX26" s="53">
        <f t="shared" si="9"/>
        <v>350009</v>
      </c>
      <c r="DY26" s="53">
        <f t="shared" si="9"/>
        <v>404680.25</v>
      </c>
      <c r="DZ26" s="53">
        <f t="shared" si="9"/>
        <v>426326.97</v>
      </c>
      <c r="EA26" s="53">
        <f t="shared" si="9"/>
        <v>460737.16000000015</v>
      </c>
      <c r="EB26" s="53">
        <f t="shared" si="9"/>
        <v>467568.43999999994</v>
      </c>
      <c r="EC26" s="53">
        <f t="shared" si="9"/>
        <v>471650.40999999992</v>
      </c>
      <c r="ED26" s="53">
        <f t="shared" si="9"/>
        <v>293127.28000000003</v>
      </c>
      <c r="EE26" s="53">
        <f t="shared" si="9"/>
        <v>408966.1</v>
      </c>
      <c r="EF26" s="53">
        <f t="shared" si="9"/>
        <v>446101.80999999994</v>
      </c>
      <c r="EG26" s="53">
        <f t="shared" si="9"/>
        <v>458411.93999999994</v>
      </c>
      <c r="EH26" s="53">
        <f t="shared" si="9"/>
        <v>457234.78</v>
      </c>
      <c r="EI26" s="53">
        <f t="shared" si="9"/>
        <v>356879.94000000006</v>
      </c>
      <c r="EJ26" s="53">
        <f t="shared" si="9"/>
        <v>322962.12999999989</v>
      </c>
      <c r="EK26" s="53">
        <f t="shared" si="9"/>
        <v>420808.06000000006</v>
      </c>
      <c r="EL26" s="53">
        <f t="shared" si="9"/>
        <v>428055.74000000011</v>
      </c>
      <c r="EM26" s="53">
        <f t="shared" si="9"/>
        <v>455492.87999999989</v>
      </c>
      <c r="EN26" s="53">
        <f t="shared" si="9"/>
        <v>460934.06000000006</v>
      </c>
      <c r="EO26" s="53">
        <f t="shared" si="9"/>
        <v>473729.12</v>
      </c>
      <c r="EP26" s="53">
        <f t="shared" si="9"/>
        <v>457913.5</v>
      </c>
      <c r="EQ26" s="53">
        <f t="shared" si="9"/>
        <v>499122.96000000008</v>
      </c>
      <c r="ER26" s="53">
        <f t="shared" si="9"/>
        <v>446946.39999999991</v>
      </c>
      <c r="ES26" s="53">
        <f t="shared" si="9"/>
        <v>446156.77999999991</v>
      </c>
      <c r="ET26" s="53">
        <f t="shared" si="9"/>
        <v>420022.37000000011</v>
      </c>
      <c r="EU26" s="53">
        <f t="shared" si="9"/>
        <v>450948.87000000011</v>
      </c>
      <c r="EV26" s="53">
        <f t="shared" si="9"/>
        <v>364462.08999999997</v>
      </c>
      <c r="EW26" s="53">
        <f t="shared" si="9"/>
        <v>436596.03</v>
      </c>
      <c r="EX26" s="53">
        <f t="shared" si="9"/>
        <v>414329</v>
      </c>
      <c r="EY26" s="53">
        <f t="shared" si="9"/>
        <v>440791.18000000017</v>
      </c>
      <c r="EZ26" s="53">
        <f t="shared" si="9"/>
        <v>452953.06000000006</v>
      </c>
      <c r="FA26" s="53">
        <f t="shared" si="9"/>
        <v>457742.90999999992</v>
      </c>
      <c r="FB26" s="53">
        <f t="shared" si="9"/>
        <v>249866.06000000006</v>
      </c>
      <c r="FC26" s="53">
        <f t="shared" si="9"/>
        <v>291613.38</v>
      </c>
      <c r="FD26" s="53">
        <f t="shared" si="9"/>
        <v>429431.33999999985</v>
      </c>
      <c r="FE26" s="53">
        <f t="shared" si="9"/>
        <v>421941.84000000008</v>
      </c>
      <c r="FF26" s="53">
        <f t="shared" si="9"/>
        <v>400104.95000000007</v>
      </c>
      <c r="FG26" s="53">
        <f t="shared" si="9"/>
        <v>389789.68999999994</v>
      </c>
      <c r="FH26" s="53">
        <f t="shared" si="9"/>
        <v>292570.41000000003</v>
      </c>
      <c r="FI26" s="53">
        <f t="shared" si="9"/>
        <v>406855.80999999994</v>
      </c>
      <c r="FJ26" s="53">
        <f t="shared" si="9"/>
        <v>396535.59000000008</v>
      </c>
      <c r="FK26" s="53">
        <f t="shared" si="9"/>
        <v>428840.22</v>
      </c>
      <c r="FL26" s="53">
        <f t="shared" si="9"/>
        <v>439775.75999999989</v>
      </c>
      <c r="FM26" s="53">
        <f t="shared" si="9"/>
        <v>443123.02</v>
      </c>
      <c r="FN26" s="53">
        <f t="shared" si="9"/>
        <v>441423.31000000006</v>
      </c>
      <c r="FO26" s="53">
        <f t="shared" si="9"/>
        <v>470457.15000000014</v>
      </c>
      <c r="FP26" s="53">
        <f t="shared" si="9"/>
        <v>415803.56000000006</v>
      </c>
      <c r="FQ26" s="53">
        <f t="shared" si="9"/>
        <v>410452.81000000006</v>
      </c>
      <c r="FR26" s="53">
        <f t="shared" si="9"/>
        <v>392355.25</v>
      </c>
      <c r="FS26" s="53">
        <f t="shared" si="9"/>
        <v>224957.09999999998</v>
      </c>
      <c r="FT26" s="53">
        <f t="shared" si="9"/>
        <v>367895.43000000005</v>
      </c>
      <c r="FU26" s="53">
        <f t="shared" si="9"/>
        <v>337054.19999999995</v>
      </c>
      <c r="FV26" s="53">
        <f t="shared" si="9"/>
        <v>387013.44999999995</v>
      </c>
      <c r="FW26" s="53">
        <f t="shared" si="9"/>
        <v>421128.5</v>
      </c>
      <c r="FX26" s="53">
        <f t="shared" si="9"/>
        <v>422256.20999999996</v>
      </c>
      <c r="FY26" s="53">
        <f t="shared" ref="FY26:GB26" si="10">+SUM(FY19,FY11)-FY3</f>
        <v>405034.94000000006</v>
      </c>
      <c r="FZ26" s="53">
        <f t="shared" si="10"/>
        <v>349115.90999999992</v>
      </c>
      <c r="GA26" s="53">
        <f t="shared" si="10"/>
        <v>379724.52000000014</v>
      </c>
      <c r="GB26" s="53">
        <f t="shared" si="10"/>
        <v>411750.12000000011</v>
      </c>
      <c r="XEM26" s="139">
        <v>41275</v>
      </c>
      <c r="XEN26" s="142">
        <v>352</v>
      </c>
      <c r="XEO26" s="142">
        <v>392</v>
      </c>
      <c r="XEP26" s="142">
        <v>528</v>
      </c>
      <c r="XEQ26" s="142">
        <v>144</v>
      </c>
      <c r="XER26" s="142">
        <v>72</v>
      </c>
      <c r="XES26" s="142">
        <v>176</v>
      </c>
      <c r="XET26" s="142">
        <f t="shared" si="0"/>
        <v>744</v>
      </c>
    </row>
    <row r="27" spans="2:184 16363:16374">
      <c r="B27" s="8"/>
      <c r="C27" s="7" t="s">
        <v>251</v>
      </c>
      <c r="D27" s="41" t="s">
        <v>69</v>
      </c>
      <c r="E27" s="54">
        <f t="shared" ref="E27:P30" si="11">+SUM(E20,E12)-E4</f>
        <v>13478.790000000008</v>
      </c>
      <c r="F27" s="55">
        <f t="shared" si="11"/>
        <v>12796.609999999986</v>
      </c>
      <c r="G27" s="55">
        <f t="shared" si="11"/>
        <v>16905.570000000007</v>
      </c>
      <c r="H27" s="55">
        <f t="shared" si="11"/>
        <v>8706.8899999999849</v>
      </c>
      <c r="I27" s="55">
        <f t="shared" si="11"/>
        <v>15410.079999999987</v>
      </c>
      <c r="J27" s="55">
        <f t="shared" si="11"/>
        <v>10975.48000000001</v>
      </c>
      <c r="K27" s="55">
        <f t="shared" si="11"/>
        <v>5330.3899999999849</v>
      </c>
      <c r="L27" s="55">
        <f t="shared" si="11"/>
        <v>26776.350000000006</v>
      </c>
      <c r="M27" s="55">
        <f t="shared" si="11"/>
        <v>94458.450000000012</v>
      </c>
      <c r="N27" s="55">
        <f t="shared" si="11"/>
        <v>40950.929999999993</v>
      </c>
      <c r="O27" s="55">
        <f t="shared" si="11"/>
        <v>84687.040000000008</v>
      </c>
      <c r="P27" s="55">
        <f t="shared" si="11"/>
        <v>89981.949999999983</v>
      </c>
      <c r="Q27" s="55">
        <f t="shared" ref="Q27:AZ27" si="12">+SUM(Q20,Q12)-Q4</f>
        <v>81894.990000000005</v>
      </c>
      <c r="R27" s="55">
        <f t="shared" si="12"/>
        <v>69304.969999999987</v>
      </c>
      <c r="S27" s="55">
        <f t="shared" si="12"/>
        <v>70078.280000000013</v>
      </c>
      <c r="T27" s="55">
        <f t="shared" si="12"/>
        <v>64632.400000000009</v>
      </c>
      <c r="U27" s="55">
        <f t="shared" si="12"/>
        <v>87224.48</v>
      </c>
      <c r="V27" s="55">
        <f t="shared" si="12"/>
        <v>77126.959999999992</v>
      </c>
      <c r="W27" s="55">
        <f t="shared" si="12"/>
        <v>69241.320000000007</v>
      </c>
      <c r="X27" s="55">
        <f t="shared" si="12"/>
        <v>77051.319999999978</v>
      </c>
      <c r="Y27" s="55">
        <f t="shared" si="12"/>
        <v>85629.810000000012</v>
      </c>
      <c r="Z27" s="55">
        <f t="shared" si="12"/>
        <v>75732.030000000013</v>
      </c>
      <c r="AA27" s="55">
        <f t="shared" si="12"/>
        <v>111348.38</v>
      </c>
      <c r="AB27" s="55">
        <f t="shared" si="12"/>
        <v>69585.540000000008</v>
      </c>
      <c r="AC27" s="55">
        <f t="shared" si="12"/>
        <v>83978.85</v>
      </c>
      <c r="AD27" s="55">
        <f t="shared" si="12"/>
        <v>69118.67</v>
      </c>
      <c r="AE27" s="55">
        <f t="shared" si="12"/>
        <v>79076.820000000007</v>
      </c>
      <c r="AF27" s="55">
        <f t="shared" si="12"/>
        <v>62887.42</v>
      </c>
      <c r="AG27" s="55">
        <f t="shared" si="12"/>
        <v>86525.799999999988</v>
      </c>
      <c r="AH27" s="55">
        <f t="shared" si="12"/>
        <v>75285.06</v>
      </c>
      <c r="AI27" s="55">
        <f t="shared" si="12"/>
        <v>73974.37</v>
      </c>
      <c r="AJ27" s="55">
        <f t="shared" si="12"/>
        <v>83557.25</v>
      </c>
      <c r="AK27" s="55">
        <f t="shared" si="12"/>
        <v>82212.84</v>
      </c>
      <c r="AL27" s="55">
        <f t="shared" si="12"/>
        <v>52100.020000000004</v>
      </c>
      <c r="AM27" s="55">
        <f t="shared" si="12"/>
        <v>83213.56</v>
      </c>
      <c r="AN27" s="55">
        <f t="shared" si="12"/>
        <v>61456.570000000007</v>
      </c>
      <c r="AO27" s="55">
        <f t="shared" si="12"/>
        <v>95674.540000000008</v>
      </c>
      <c r="AP27" s="55">
        <f t="shared" si="12"/>
        <v>69925.840000000011</v>
      </c>
      <c r="AQ27" s="55">
        <f t="shared" si="12"/>
        <v>43988.679999999993</v>
      </c>
      <c r="AR27" s="55">
        <f t="shared" si="12"/>
        <v>51626.749999999985</v>
      </c>
      <c r="AS27" s="55">
        <f t="shared" si="12"/>
        <v>84545.340000000011</v>
      </c>
      <c r="AT27" s="55">
        <f t="shared" si="12"/>
        <v>67427.3</v>
      </c>
      <c r="AU27" s="55">
        <f t="shared" si="12"/>
        <v>94227.66</v>
      </c>
      <c r="AV27" s="55">
        <f t="shared" si="12"/>
        <v>69916.029999999984</v>
      </c>
      <c r="AW27" s="55">
        <f t="shared" si="12"/>
        <v>80172.95</v>
      </c>
      <c r="AX27" s="55">
        <f t="shared" si="12"/>
        <v>82429.02</v>
      </c>
      <c r="AY27" s="55">
        <f t="shared" si="12"/>
        <v>90454.700000000012</v>
      </c>
      <c r="AZ27" s="55">
        <f t="shared" si="12"/>
        <v>76432.419999999984</v>
      </c>
      <c r="BA27" s="55">
        <f t="shared" ref="BA27:DL27" si="13">+SUM(BA20,BA12)-BA4</f>
        <v>89689.75</v>
      </c>
      <c r="BB27" s="55">
        <f t="shared" si="13"/>
        <v>77019.47</v>
      </c>
      <c r="BC27" s="55">
        <f t="shared" si="13"/>
        <v>65801.23</v>
      </c>
      <c r="BD27" s="55">
        <f t="shared" si="13"/>
        <v>84527.830000000016</v>
      </c>
      <c r="BE27" s="55">
        <f t="shared" si="13"/>
        <v>79925.940000000017</v>
      </c>
      <c r="BF27" s="55">
        <f t="shared" si="13"/>
        <v>74386.929999999993</v>
      </c>
      <c r="BG27" s="55">
        <f t="shared" si="13"/>
        <v>102951.47</v>
      </c>
      <c r="BH27" s="55">
        <f t="shared" si="13"/>
        <v>64348.400000000009</v>
      </c>
      <c r="BI27" s="55">
        <f t="shared" si="13"/>
        <v>87651.430000000022</v>
      </c>
      <c r="BJ27" s="55">
        <f t="shared" si="13"/>
        <v>36108.820000000007</v>
      </c>
      <c r="BK27" s="55">
        <f t="shared" si="13"/>
        <v>60673.929999999993</v>
      </c>
      <c r="BL27" s="55">
        <f t="shared" si="13"/>
        <v>88540.34</v>
      </c>
      <c r="BM27" s="55">
        <f t="shared" si="13"/>
        <v>77925.390000000014</v>
      </c>
      <c r="BN27" s="55">
        <f t="shared" si="13"/>
        <v>75851.62</v>
      </c>
      <c r="BO27" s="55">
        <f t="shared" si="13"/>
        <v>69075.89</v>
      </c>
      <c r="BP27" s="55">
        <f t="shared" si="13"/>
        <v>71335.579999999987</v>
      </c>
      <c r="BQ27" s="55">
        <f t="shared" si="13"/>
        <v>89713.39</v>
      </c>
      <c r="BR27" s="55">
        <f t="shared" si="13"/>
        <v>90754.58</v>
      </c>
      <c r="BS27" s="55">
        <f t="shared" si="13"/>
        <v>86464.909999999974</v>
      </c>
      <c r="BT27" s="55">
        <f t="shared" si="13"/>
        <v>79197.659999999989</v>
      </c>
      <c r="BU27" s="55">
        <f t="shared" si="13"/>
        <v>105090.23000000001</v>
      </c>
      <c r="BV27" s="55">
        <f t="shared" si="13"/>
        <v>67342.62000000001</v>
      </c>
      <c r="BW27" s="55">
        <f t="shared" si="13"/>
        <v>96893.14</v>
      </c>
      <c r="BX27" s="55">
        <f t="shared" si="13"/>
        <v>114647.55000000002</v>
      </c>
      <c r="BY27" s="55">
        <f t="shared" si="13"/>
        <v>89919.76999999999</v>
      </c>
      <c r="BZ27" s="55">
        <f t="shared" si="13"/>
        <v>77124.01999999999</v>
      </c>
      <c r="CA27" s="55">
        <f t="shared" si="13"/>
        <v>72625.01999999999</v>
      </c>
      <c r="CB27" s="55">
        <f t="shared" si="13"/>
        <v>59176.179999999993</v>
      </c>
      <c r="CC27" s="55">
        <f t="shared" si="13"/>
        <v>84313.860000000015</v>
      </c>
      <c r="CD27" s="55">
        <f t="shared" si="13"/>
        <v>100917.10999999999</v>
      </c>
      <c r="CE27" s="55">
        <f t="shared" si="13"/>
        <v>83131.94</v>
      </c>
      <c r="CF27" s="55">
        <f t="shared" si="13"/>
        <v>83657.84</v>
      </c>
      <c r="CG27" s="55">
        <f t="shared" si="13"/>
        <v>105005.51000000001</v>
      </c>
      <c r="CH27" s="55">
        <f t="shared" si="13"/>
        <v>47297.349999999991</v>
      </c>
      <c r="CI27" s="55">
        <f t="shared" si="13"/>
        <v>120332.27000000002</v>
      </c>
      <c r="CJ27" s="55">
        <f t="shared" si="13"/>
        <v>111234.40999999997</v>
      </c>
      <c r="CK27" s="55">
        <f t="shared" si="13"/>
        <v>90057.82</v>
      </c>
      <c r="CL27" s="55">
        <f t="shared" si="13"/>
        <v>95843.03</v>
      </c>
      <c r="CM27" s="55">
        <f t="shared" si="13"/>
        <v>105156.78</v>
      </c>
      <c r="CN27" s="55">
        <f t="shared" si="13"/>
        <v>72563.680000000008</v>
      </c>
      <c r="CO27" s="55">
        <f t="shared" si="13"/>
        <v>107860.26000000001</v>
      </c>
      <c r="CP27" s="55">
        <f t="shared" si="13"/>
        <v>84765.65</v>
      </c>
      <c r="CQ27" s="55">
        <f t="shared" si="13"/>
        <v>78489.95</v>
      </c>
      <c r="CR27" s="55">
        <f t="shared" si="13"/>
        <v>102772.94</v>
      </c>
      <c r="CS27" s="55">
        <f t="shared" si="13"/>
        <v>97807.84</v>
      </c>
      <c r="CT27" s="55">
        <f t="shared" si="13"/>
        <v>92996.15</v>
      </c>
      <c r="CU27" s="55">
        <f t="shared" si="13"/>
        <v>122728.06000000001</v>
      </c>
      <c r="CV27" s="55">
        <f t="shared" si="13"/>
        <v>102657.71</v>
      </c>
      <c r="CW27" s="55">
        <f t="shared" si="13"/>
        <v>94657.890000000014</v>
      </c>
      <c r="CX27" s="55">
        <f t="shared" si="13"/>
        <v>66153.13</v>
      </c>
      <c r="CY27" s="55">
        <f t="shared" si="13"/>
        <v>56463.360000000001</v>
      </c>
      <c r="CZ27" s="55">
        <f t="shared" si="13"/>
        <v>70010.53</v>
      </c>
      <c r="DA27" s="55">
        <f t="shared" si="13"/>
        <v>108600.77000000002</v>
      </c>
      <c r="DB27" s="55">
        <f t="shared" si="13"/>
        <v>70687.7</v>
      </c>
      <c r="DC27" s="55">
        <f t="shared" si="13"/>
        <v>94244.799999999988</v>
      </c>
      <c r="DD27" s="55">
        <f t="shared" si="13"/>
        <v>83439.799999999988</v>
      </c>
      <c r="DE27" s="55">
        <f t="shared" si="13"/>
        <v>97122.760000000009</v>
      </c>
      <c r="DF27" s="55">
        <f t="shared" si="13"/>
        <v>79156.75</v>
      </c>
      <c r="DG27" s="55">
        <f t="shared" si="13"/>
        <v>104824.87000000001</v>
      </c>
      <c r="DH27" s="55">
        <f t="shared" si="13"/>
        <v>78496.12</v>
      </c>
      <c r="DI27" s="55">
        <f t="shared" si="13"/>
        <v>99759.920000000013</v>
      </c>
      <c r="DJ27" s="55">
        <f t="shared" si="13"/>
        <v>80521.490000000005</v>
      </c>
      <c r="DK27" s="55">
        <f t="shared" si="13"/>
        <v>85811.23</v>
      </c>
      <c r="DL27" s="55">
        <f t="shared" si="13"/>
        <v>77517.05</v>
      </c>
      <c r="DM27" s="55">
        <f t="shared" ref="DM27:FX27" si="14">+SUM(DM20,DM12)-DM4</f>
        <v>85708.810000000012</v>
      </c>
      <c r="DN27" s="55">
        <f t="shared" si="14"/>
        <v>78681.77</v>
      </c>
      <c r="DO27" s="55">
        <f t="shared" si="14"/>
        <v>100765.05999999997</v>
      </c>
      <c r="DP27" s="55">
        <f t="shared" si="14"/>
        <v>70670.290000000008</v>
      </c>
      <c r="DQ27" s="55">
        <f t="shared" si="14"/>
        <v>86796.50999999998</v>
      </c>
      <c r="DR27" s="55">
        <f t="shared" si="14"/>
        <v>95390.189999999988</v>
      </c>
      <c r="DS27" s="55">
        <f t="shared" si="14"/>
        <v>105877.63</v>
      </c>
      <c r="DT27" s="55">
        <f t="shared" si="14"/>
        <v>99757.760000000009</v>
      </c>
      <c r="DU27" s="55">
        <f t="shared" si="14"/>
        <v>90537.569999999978</v>
      </c>
      <c r="DV27" s="55">
        <f t="shared" si="14"/>
        <v>73638.75</v>
      </c>
      <c r="DW27" s="55">
        <f t="shared" si="14"/>
        <v>74517.97</v>
      </c>
      <c r="DX27" s="55">
        <f t="shared" si="14"/>
        <v>74163.69</v>
      </c>
      <c r="DY27" s="55">
        <f t="shared" si="14"/>
        <v>79464.460000000006</v>
      </c>
      <c r="DZ27" s="55">
        <f t="shared" si="14"/>
        <v>78106.319999999992</v>
      </c>
      <c r="EA27" s="55">
        <f t="shared" si="14"/>
        <v>100943.49000000002</v>
      </c>
      <c r="EB27" s="55">
        <f t="shared" si="14"/>
        <v>62956.969999999987</v>
      </c>
      <c r="EC27" s="55">
        <f t="shared" si="14"/>
        <v>103580.75</v>
      </c>
      <c r="ED27" s="55">
        <f t="shared" si="14"/>
        <v>55369.489999999991</v>
      </c>
      <c r="EE27" s="55">
        <f t="shared" si="14"/>
        <v>93901.440000000002</v>
      </c>
      <c r="EF27" s="55">
        <f t="shared" si="14"/>
        <v>113979.5</v>
      </c>
      <c r="EG27" s="55">
        <f t="shared" si="14"/>
        <v>82801.819999999978</v>
      </c>
      <c r="EH27" s="55">
        <f t="shared" si="14"/>
        <v>80669.899999999994</v>
      </c>
      <c r="EI27" s="55">
        <f t="shared" si="14"/>
        <v>75055.509999999995</v>
      </c>
      <c r="EJ27" s="55">
        <f t="shared" si="14"/>
        <v>56346.25</v>
      </c>
      <c r="EK27" s="55">
        <f t="shared" si="14"/>
        <v>86021.62000000001</v>
      </c>
      <c r="EL27" s="55">
        <f t="shared" si="14"/>
        <v>83501.76999999999</v>
      </c>
      <c r="EM27" s="55">
        <f t="shared" si="14"/>
        <v>85668.19</v>
      </c>
      <c r="EN27" s="55">
        <f t="shared" si="14"/>
        <v>82778.97</v>
      </c>
      <c r="EO27" s="55">
        <f t="shared" si="14"/>
        <v>105474.76999999999</v>
      </c>
      <c r="EP27" s="55">
        <f t="shared" si="14"/>
        <v>91218.02</v>
      </c>
      <c r="EQ27" s="55">
        <f t="shared" si="14"/>
        <v>117482.57</v>
      </c>
      <c r="ER27" s="55">
        <f t="shared" si="14"/>
        <v>110232.86000000002</v>
      </c>
      <c r="ES27" s="55">
        <f t="shared" si="14"/>
        <v>79991.06</v>
      </c>
      <c r="ET27" s="55">
        <f t="shared" si="14"/>
        <v>68602.999999999985</v>
      </c>
      <c r="EU27" s="55">
        <f t="shared" si="14"/>
        <v>89760.92</v>
      </c>
      <c r="EV27" s="55">
        <f t="shared" si="14"/>
        <v>66394.219999999987</v>
      </c>
      <c r="EW27" s="55">
        <f t="shared" si="14"/>
        <v>98326.529999999984</v>
      </c>
      <c r="EX27" s="55">
        <f t="shared" si="14"/>
        <v>76896.379999999976</v>
      </c>
      <c r="EY27" s="55">
        <f t="shared" si="14"/>
        <v>77038.489999999991</v>
      </c>
      <c r="EZ27" s="55">
        <f t="shared" si="14"/>
        <v>78954.73000000001</v>
      </c>
      <c r="FA27" s="55">
        <f t="shared" si="14"/>
        <v>81707.090000000011</v>
      </c>
      <c r="FB27" s="55">
        <f t="shared" si="14"/>
        <v>41919.919999999998</v>
      </c>
      <c r="FC27" s="55">
        <f t="shared" si="14"/>
        <v>87452.580000000016</v>
      </c>
      <c r="FD27" s="55">
        <f t="shared" si="14"/>
        <v>83478.459999999992</v>
      </c>
      <c r="FE27" s="55">
        <f t="shared" si="14"/>
        <v>87402.69</v>
      </c>
      <c r="FF27" s="55">
        <f t="shared" si="14"/>
        <v>74835.239999999991</v>
      </c>
      <c r="FG27" s="55">
        <f t="shared" si="14"/>
        <v>60215.229999999996</v>
      </c>
      <c r="FH27" s="55">
        <f t="shared" si="14"/>
        <v>52488.56</v>
      </c>
      <c r="FI27" s="55">
        <f t="shared" si="14"/>
        <v>102877.23999999999</v>
      </c>
      <c r="FJ27" s="55">
        <f t="shared" si="14"/>
        <v>59859.320000000007</v>
      </c>
      <c r="FK27" s="55">
        <f t="shared" si="14"/>
        <v>67409.159999999974</v>
      </c>
      <c r="FL27" s="55">
        <f t="shared" si="14"/>
        <v>84882.919999999984</v>
      </c>
      <c r="FM27" s="55">
        <f t="shared" si="14"/>
        <v>78600.160000000003</v>
      </c>
      <c r="FN27" s="55">
        <f t="shared" si="14"/>
        <v>87126.220000000016</v>
      </c>
      <c r="FO27" s="55">
        <f t="shared" si="14"/>
        <v>112218.12</v>
      </c>
      <c r="FP27" s="55">
        <f t="shared" si="14"/>
        <v>81074.239999999991</v>
      </c>
      <c r="FQ27" s="55">
        <f t="shared" si="14"/>
        <v>90163.140000000014</v>
      </c>
      <c r="FR27" s="55">
        <f t="shared" si="14"/>
        <v>68822.11</v>
      </c>
      <c r="FS27" s="55">
        <f t="shared" si="14"/>
        <v>22462.429999999993</v>
      </c>
      <c r="FT27" s="55">
        <f t="shared" si="14"/>
        <v>67535.17</v>
      </c>
      <c r="FU27" s="55">
        <f t="shared" si="14"/>
        <v>85976.150000000023</v>
      </c>
      <c r="FV27" s="55">
        <f t="shared" si="14"/>
        <v>57540.55</v>
      </c>
      <c r="FW27" s="55">
        <f t="shared" si="14"/>
        <v>83432.920000000042</v>
      </c>
      <c r="FX27" s="55">
        <f t="shared" si="14"/>
        <v>81080.649999999994</v>
      </c>
      <c r="FY27" s="55">
        <f t="shared" ref="FY27:GB27" si="15">+SUM(FY20,FY12)-FY4</f>
        <v>74061.569999999992</v>
      </c>
      <c r="FZ27" s="55">
        <f t="shared" si="15"/>
        <v>78114.66</v>
      </c>
      <c r="GA27" s="55">
        <f t="shared" si="15"/>
        <v>82287.87000000001</v>
      </c>
      <c r="GB27" s="55">
        <f t="shared" si="15"/>
        <v>68515.569999999992</v>
      </c>
      <c r="XEM27" s="139">
        <v>41306</v>
      </c>
      <c r="XEN27" s="142">
        <v>320</v>
      </c>
      <c r="XEO27" s="142">
        <v>352</v>
      </c>
      <c r="XEP27" s="142">
        <v>480</v>
      </c>
      <c r="XEQ27" s="142">
        <v>128</v>
      </c>
      <c r="XER27" s="142">
        <v>64</v>
      </c>
      <c r="XES27" s="142">
        <v>160</v>
      </c>
      <c r="XET27" s="142">
        <f t="shared" si="0"/>
        <v>672</v>
      </c>
    </row>
    <row r="28" spans="2:184 16363:16374">
      <c r="B28" s="8"/>
      <c r="C28" s="7"/>
      <c r="D28" s="41" t="s">
        <v>70</v>
      </c>
      <c r="E28" s="54">
        <f t="shared" si="11"/>
        <v>-2333.1900000000023</v>
      </c>
      <c r="F28" s="55">
        <f t="shared" si="6"/>
        <v>1657.9600000000064</v>
      </c>
      <c r="G28" s="55">
        <f t="shared" si="6"/>
        <v>558.90000000000873</v>
      </c>
      <c r="H28" s="55">
        <f t="shared" si="6"/>
        <v>-6023.4700000000012</v>
      </c>
      <c r="I28" s="55">
        <f t="shared" si="6"/>
        <v>-4568.6699999999983</v>
      </c>
      <c r="J28" s="55">
        <f t="shared" si="6"/>
        <v>-3794.5500000000029</v>
      </c>
      <c r="K28" s="55">
        <f t="shared" si="6"/>
        <v>-4314.5800000000017</v>
      </c>
      <c r="L28" s="55">
        <f t="shared" si="6"/>
        <v>4922.4199999999983</v>
      </c>
      <c r="M28" s="55">
        <f t="shared" si="6"/>
        <v>36470.460000000006</v>
      </c>
      <c r="N28" s="55">
        <f t="shared" si="6"/>
        <v>13363.949999999997</v>
      </c>
      <c r="O28" s="55">
        <f t="shared" si="6"/>
        <v>29483.65</v>
      </c>
      <c r="P28" s="55">
        <f t="shared" si="6"/>
        <v>34434.100000000006</v>
      </c>
      <c r="Q28" s="55">
        <f t="shared" ref="Q28:AZ28" si="16">+SUM(Q21,Q13)-Q5</f>
        <v>32033.489999999998</v>
      </c>
      <c r="R28" s="55">
        <f t="shared" si="16"/>
        <v>31422.42</v>
      </c>
      <c r="S28" s="55">
        <f t="shared" si="16"/>
        <v>28783.23000000001</v>
      </c>
      <c r="T28" s="55">
        <f t="shared" si="16"/>
        <v>21881.579999999994</v>
      </c>
      <c r="U28" s="55">
        <f t="shared" si="16"/>
        <v>29394.670000000006</v>
      </c>
      <c r="V28" s="55">
        <f t="shared" si="16"/>
        <v>27691.369999999995</v>
      </c>
      <c r="W28" s="55">
        <f t="shared" si="16"/>
        <v>25709.080000000009</v>
      </c>
      <c r="X28" s="55">
        <f t="shared" si="16"/>
        <v>28931</v>
      </c>
      <c r="Y28" s="55">
        <f t="shared" si="16"/>
        <v>36205.78</v>
      </c>
      <c r="Z28" s="55">
        <f t="shared" si="16"/>
        <v>27642.909999999989</v>
      </c>
      <c r="AA28" s="55">
        <f t="shared" si="16"/>
        <v>37240.949999999997</v>
      </c>
      <c r="AB28" s="55">
        <f t="shared" si="16"/>
        <v>23519.750000000007</v>
      </c>
      <c r="AC28" s="55">
        <f t="shared" si="16"/>
        <v>27846.720000000001</v>
      </c>
      <c r="AD28" s="55">
        <f t="shared" si="16"/>
        <v>25352.629999999997</v>
      </c>
      <c r="AE28" s="55">
        <f t="shared" si="16"/>
        <v>32025.21</v>
      </c>
      <c r="AF28" s="55">
        <f t="shared" si="16"/>
        <v>23725.810000000005</v>
      </c>
      <c r="AG28" s="55">
        <f t="shared" si="16"/>
        <v>26963.919999999998</v>
      </c>
      <c r="AH28" s="55">
        <f t="shared" si="16"/>
        <v>24163.87000000001</v>
      </c>
      <c r="AI28" s="55">
        <f t="shared" si="16"/>
        <v>22107.730000000003</v>
      </c>
      <c r="AJ28" s="55">
        <f t="shared" si="16"/>
        <v>27787.410000000003</v>
      </c>
      <c r="AK28" s="55">
        <f t="shared" si="16"/>
        <v>33627.960000000006</v>
      </c>
      <c r="AL28" s="55">
        <f t="shared" si="16"/>
        <v>18039.879999999997</v>
      </c>
      <c r="AM28" s="55">
        <f t="shared" si="16"/>
        <v>31751.949999999997</v>
      </c>
      <c r="AN28" s="55">
        <f t="shared" si="16"/>
        <v>24372.29</v>
      </c>
      <c r="AO28" s="55">
        <f t="shared" si="16"/>
        <v>35209.869999999995</v>
      </c>
      <c r="AP28" s="55">
        <f t="shared" si="16"/>
        <v>28795.58</v>
      </c>
      <c r="AQ28" s="55">
        <f t="shared" si="16"/>
        <v>16942.130000000005</v>
      </c>
      <c r="AR28" s="55">
        <f t="shared" si="16"/>
        <v>18418.39</v>
      </c>
      <c r="AS28" s="55">
        <f t="shared" si="16"/>
        <v>29165.999999999993</v>
      </c>
      <c r="AT28" s="55">
        <f t="shared" si="16"/>
        <v>23238.230000000003</v>
      </c>
      <c r="AU28" s="55">
        <f t="shared" si="16"/>
        <v>31940.42</v>
      </c>
      <c r="AV28" s="55">
        <f t="shared" si="16"/>
        <v>22379.54</v>
      </c>
      <c r="AW28" s="55">
        <f t="shared" si="16"/>
        <v>29021.61</v>
      </c>
      <c r="AX28" s="55">
        <f t="shared" si="16"/>
        <v>30116.32</v>
      </c>
      <c r="AY28" s="55">
        <f t="shared" si="16"/>
        <v>31343.129999999997</v>
      </c>
      <c r="AZ28" s="55">
        <f t="shared" si="16"/>
        <v>29647.97</v>
      </c>
      <c r="BA28" s="55">
        <f t="shared" ref="BA28:DL28" si="17">+SUM(BA21,BA13)-BA5</f>
        <v>26187.339999999997</v>
      </c>
      <c r="BB28" s="55">
        <f t="shared" si="17"/>
        <v>24175.480000000003</v>
      </c>
      <c r="BC28" s="55">
        <f t="shared" si="17"/>
        <v>14115.699999999997</v>
      </c>
      <c r="BD28" s="55">
        <f t="shared" si="17"/>
        <v>16778.93</v>
      </c>
      <c r="BE28" s="55">
        <f t="shared" si="17"/>
        <v>21435.620000000003</v>
      </c>
      <c r="BF28" s="55">
        <f t="shared" si="17"/>
        <v>16358.439999999988</v>
      </c>
      <c r="BG28" s="55">
        <f t="shared" si="17"/>
        <v>17456.290000000008</v>
      </c>
      <c r="BH28" s="55">
        <f t="shared" si="17"/>
        <v>12799.57</v>
      </c>
      <c r="BI28" s="55">
        <f t="shared" si="17"/>
        <v>22142.5</v>
      </c>
      <c r="BJ28" s="55">
        <f t="shared" si="17"/>
        <v>1210.5599999999977</v>
      </c>
      <c r="BK28" s="55">
        <f t="shared" si="17"/>
        <v>9460.260000000002</v>
      </c>
      <c r="BL28" s="55">
        <f t="shared" si="17"/>
        <v>20971.410000000003</v>
      </c>
      <c r="BM28" s="55">
        <f t="shared" si="17"/>
        <v>21300.199999999997</v>
      </c>
      <c r="BN28" s="55">
        <f t="shared" si="17"/>
        <v>22873.509999999995</v>
      </c>
      <c r="BO28" s="55">
        <f t="shared" si="17"/>
        <v>17860.29</v>
      </c>
      <c r="BP28" s="55">
        <f t="shared" si="17"/>
        <v>11600.57</v>
      </c>
      <c r="BQ28" s="55">
        <f t="shared" si="17"/>
        <v>18126.669999999998</v>
      </c>
      <c r="BR28" s="55">
        <f t="shared" si="17"/>
        <v>20001.659999999989</v>
      </c>
      <c r="BS28" s="55">
        <f t="shared" si="17"/>
        <v>17086.920000000006</v>
      </c>
      <c r="BT28" s="55">
        <f t="shared" si="17"/>
        <v>15647.39</v>
      </c>
      <c r="BU28" s="55">
        <f t="shared" si="17"/>
        <v>24712.180000000008</v>
      </c>
      <c r="BV28" s="55">
        <f t="shared" si="17"/>
        <v>17866.18</v>
      </c>
      <c r="BW28" s="55">
        <f t="shared" si="17"/>
        <v>18381.089999999997</v>
      </c>
      <c r="BX28" s="55">
        <f t="shared" si="17"/>
        <v>23351.53</v>
      </c>
      <c r="BY28" s="55">
        <f t="shared" si="17"/>
        <v>34033.480000000003</v>
      </c>
      <c r="BZ28" s="55">
        <f t="shared" si="17"/>
        <v>33072.14</v>
      </c>
      <c r="CA28" s="55">
        <f t="shared" si="17"/>
        <v>28850.930000000008</v>
      </c>
      <c r="CB28" s="55">
        <f t="shared" si="17"/>
        <v>10605.539999999994</v>
      </c>
      <c r="CC28" s="55">
        <f t="shared" si="17"/>
        <v>18516.71</v>
      </c>
      <c r="CD28" s="55">
        <f t="shared" si="17"/>
        <v>20084.150000000001</v>
      </c>
      <c r="CE28" s="55">
        <f t="shared" si="17"/>
        <v>17318.160000000003</v>
      </c>
      <c r="CF28" s="55">
        <f t="shared" si="17"/>
        <v>19929.440000000002</v>
      </c>
      <c r="CG28" s="55">
        <f t="shared" si="17"/>
        <v>26142.85</v>
      </c>
      <c r="CH28" s="55">
        <f t="shared" si="17"/>
        <v>4304.9599999999991</v>
      </c>
      <c r="CI28" s="55">
        <f t="shared" si="17"/>
        <v>47241.59</v>
      </c>
      <c r="CJ28" s="55">
        <f t="shared" si="17"/>
        <v>37416.300000000003</v>
      </c>
      <c r="CK28" s="55">
        <f t="shared" si="17"/>
        <v>41635.439999999995</v>
      </c>
      <c r="CL28" s="55">
        <f t="shared" si="17"/>
        <v>48614.67</v>
      </c>
      <c r="CM28" s="55">
        <f t="shared" si="17"/>
        <v>48678.080000000002</v>
      </c>
      <c r="CN28" s="55">
        <f t="shared" si="17"/>
        <v>21096.019999999997</v>
      </c>
      <c r="CO28" s="55">
        <f t="shared" si="17"/>
        <v>24160.109999999993</v>
      </c>
      <c r="CP28" s="55">
        <f t="shared" si="17"/>
        <v>19124.840000000011</v>
      </c>
      <c r="CQ28" s="55">
        <f t="shared" si="17"/>
        <v>20244.29</v>
      </c>
      <c r="CR28" s="55">
        <f t="shared" si="17"/>
        <v>26027.72</v>
      </c>
      <c r="CS28" s="55">
        <f t="shared" si="17"/>
        <v>25394.730000000003</v>
      </c>
      <c r="CT28" s="55">
        <f t="shared" si="17"/>
        <v>25114.21</v>
      </c>
      <c r="CU28" s="55">
        <f t="shared" si="17"/>
        <v>48920.79</v>
      </c>
      <c r="CV28" s="55">
        <f t="shared" si="17"/>
        <v>31972.39</v>
      </c>
      <c r="CW28" s="55">
        <f t="shared" si="17"/>
        <v>56598.330000000016</v>
      </c>
      <c r="CX28" s="55">
        <f t="shared" si="17"/>
        <v>36585.419999999991</v>
      </c>
      <c r="CY28" s="55">
        <f t="shared" si="17"/>
        <v>35145.78</v>
      </c>
      <c r="CZ28" s="55">
        <f t="shared" si="17"/>
        <v>39096.89</v>
      </c>
      <c r="DA28" s="55">
        <f t="shared" si="17"/>
        <v>56459.420000000006</v>
      </c>
      <c r="DB28" s="55">
        <f t="shared" si="17"/>
        <v>41764.79</v>
      </c>
      <c r="DC28" s="55">
        <f t="shared" si="17"/>
        <v>49944.66</v>
      </c>
      <c r="DD28" s="55">
        <f t="shared" si="17"/>
        <v>50679.05</v>
      </c>
      <c r="DE28" s="55">
        <f t="shared" si="17"/>
        <v>52735.199999999997</v>
      </c>
      <c r="DF28" s="55">
        <f t="shared" si="17"/>
        <v>39385.200000000004</v>
      </c>
      <c r="DG28" s="55">
        <f t="shared" si="17"/>
        <v>49751.469999999994</v>
      </c>
      <c r="DH28" s="55">
        <f t="shared" si="17"/>
        <v>44282.66</v>
      </c>
      <c r="DI28" s="55">
        <f t="shared" si="17"/>
        <v>50990.39</v>
      </c>
      <c r="DJ28" s="55">
        <f t="shared" si="17"/>
        <v>47835.88</v>
      </c>
      <c r="DK28" s="55">
        <f t="shared" si="17"/>
        <v>50390.71</v>
      </c>
      <c r="DL28" s="55">
        <f t="shared" si="17"/>
        <v>42779.82</v>
      </c>
      <c r="DM28" s="55">
        <f t="shared" ref="DM28:FX28" si="18">+SUM(DM21,DM13)-DM5</f>
        <v>43206.86</v>
      </c>
      <c r="DN28" s="55">
        <f t="shared" si="18"/>
        <v>46488.7</v>
      </c>
      <c r="DO28" s="55">
        <f t="shared" si="18"/>
        <v>60613.479999999996</v>
      </c>
      <c r="DP28" s="55">
        <f t="shared" si="18"/>
        <v>45595.02</v>
      </c>
      <c r="DQ28" s="55">
        <f t="shared" si="18"/>
        <v>49595.66</v>
      </c>
      <c r="DR28" s="55">
        <f t="shared" si="18"/>
        <v>48940.800000000003</v>
      </c>
      <c r="DS28" s="55">
        <f t="shared" si="18"/>
        <v>55362.83</v>
      </c>
      <c r="DT28" s="55">
        <f t="shared" si="18"/>
        <v>53271.47</v>
      </c>
      <c r="DU28" s="55">
        <f t="shared" si="18"/>
        <v>52652.42</v>
      </c>
      <c r="DV28" s="55">
        <f t="shared" si="18"/>
        <v>44059.390000000007</v>
      </c>
      <c r="DW28" s="55">
        <f t="shared" si="18"/>
        <v>40478.699999999997</v>
      </c>
      <c r="DX28" s="55">
        <f t="shared" si="18"/>
        <v>43018.079999999994</v>
      </c>
      <c r="DY28" s="55">
        <f t="shared" si="18"/>
        <v>41537.49</v>
      </c>
      <c r="DZ28" s="55">
        <f t="shared" si="18"/>
        <v>44883.79</v>
      </c>
      <c r="EA28" s="55">
        <f t="shared" si="18"/>
        <v>60522.91</v>
      </c>
      <c r="EB28" s="55">
        <f t="shared" si="18"/>
        <v>42261.79</v>
      </c>
      <c r="EC28" s="55">
        <f t="shared" si="18"/>
        <v>55541.36</v>
      </c>
      <c r="ED28" s="55">
        <f t="shared" si="18"/>
        <v>28477.599999999999</v>
      </c>
      <c r="EE28" s="55">
        <f t="shared" si="18"/>
        <v>46538.26</v>
      </c>
      <c r="EF28" s="55">
        <f t="shared" si="18"/>
        <v>62420.08</v>
      </c>
      <c r="EG28" s="55">
        <f t="shared" si="18"/>
        <v>49918.53</v>
      </c>
      <c r="EH28" s="55">
        <f t="shared" si="18"/>
        <v>44800.55</v>
      </c>
      <c r="EI28" s="55">
        <f t="shared" si="18"/>
        <v>45124.21</v>
      </c>
      <c r="EJ28" s="55">
        <f t="shared" si="18"/>
        <v>33528.550000000003</v>
      </c>
      <c r="EK28" s="55">
        <f t="shared" si="18"/>
        <v>45853.73</v>
      </c>
      <c r="EL28" s="55">
        <f t="shared" si="18"/>
        <v>55041.41</v>
      </c>
      <c r="EM28" s="55">
        <f t="shared" si="18"/>
        <v>45425.24</v>
      </c>
      <c r="EN28" s="55">
        <f t="shared" si="18"/>
        <v>54161.09</v>
      </c>
      <c r="EO28" s="55">
        <f t="shared" si="18"/>
        <v>56412.67</v>
      </c>
      <c r="EP28" s="55">
        <f t="shared" si="18"/>
        <v>44208.800000000003</v>
      </c>
      <c r="EQ28" s="55">
        <f t="shared" si="18"/>
        <v>58283.48</v>
      </c>
      <c r="ER28" s="55">
        <f t="shared" si="18"/>
        <v>56169.950000000012</v>
      </c>
      <c r="ES28" s="55">
        <f t="shared" si="18"/>
        <v>46474.36</v>
      </c>
      <c r="ET28" s="55">
        <f t="shared" si="18"/>
        <v>45876.79</v>
      </c>
      <c r="EU28" s="55">
        <f t="shared" si="18"/>
        <v>53038.58</v>
      </c>
      <c r="EV28" s="55">
        <f t="shared" si="18"/>
        <v>36203.089999999997</v>
      </c>
      <c r="EW28" s="55">
        <f t="shared" si="18"/>
        <v>52089.66</v>
      </c>
      <c r="EX28" s="55">
        <f t="shared" si="18"/>
        <v>45534.82</v>
      </c>
      <c r="EY28" s="55">
        <f t="shared" si="18"/>
        <v>45291.54</v>
      </c>
      <c r="EZ28" s="55">
        <f t="shared" si="18"/>
        <v>52821.07</v>
      </c>
      <c r="FA28" s="55">
        <f t="shared" si="18"/>
        <v>52945.44000000001</v>
      </c>
      <c r="FB28" s="55">
        <f t="shared" si="18"/>
        <v>24078.720000000001</v>
      </c>
      <c r="FC28" s="55">
        <f t="shared" si="18"/>
        <v>42458.83</v>
      </c>
      <c r="FD28" s="55">
        <f t="shared" si="18"/>
        <v>43993.599999999999</v>
      </c>
      <c r="FE28" s="55">
        <f t="shared" si="18"/>
        <v>48697.5</v>
      </c>
      <c r="FF28" s="55">
        <f t="shared" si="18"/>
        <v>41481.69</v>
      </c>
      <c r="FG28" s="55">
        <f t="shared" si="18"/>
        <v>37077.410000000003</v>
      </c>
      <c r="FH28" s="55">
        <f t="shared" si="18"/>
        <v>25761.71</v>
      </c>
      <c r="FI28" s="55">
        <f t="shared" si="18"/>
        <v>53107.16</v>
      </c>
      <c r="FJ28" s="55">
        <f t="shared" si="18"/>
        <v>34565.360000000008</v>
      </c>
      <c r="FK28" s="55">
        <f t="shared" si="18"/>
        <v>37010.29</v>
      </c>
      <c r="FL28" s="55">
        <f t="shared" si="18"/>
        <v>54107.199999999997</v>
      </c>
      <c r="FM28" s="55">
        <f t="shared" si="18"/>
        <v>47244.05</v>
      </c>
      <c r="FN28" s="55">
        <f t="shared" si="18"/>
        <v>41066.33</v>
      </c>
      <c r="FO28" s="55">
        <f t="shared" si="18"/>
        <v>54534.23</v>
      </c>
      <c r="FP28" s="55">
        <f t="shared" si="18"/>
        <v>39711.040000000001</v>
      </c>
      <c r="FQ28" s="55">
        <f t="shared" si="18"/>
        <v>48854.180000000008</v>
      </c>
      <c r="FR28" s="55">
        <f t="shared" si="18"/>
        <v>38173</v>
      </c>
      <c r="FS28" s="55">
        <f t="shared" si="18"/>
        <v>17382</v>
      </c>
      <c r="FT28" s="55">
        <f t="shared" si="18"/>
        <v>32341.699999999997</v>
      </c>
      <c r="FU28" s="55">
        <f t="shared" si="18"/>
        <v>42194.98</v>
      </c>
      <c r="FV28" s="55">
        <f t="shared" si="18"/>
        <v>32668.78</v>
      </c>
      <c r="FW28" s="55">
        <f t="shared" si="18"/>
        <v>49663.430000000008</v>
      </c>
      <c r="FX28" s="55">
        <f t="shared" si="18"/>
        <v>48089.16</v>
      </c>
      <c r="FY28" s="55">
        <f t="shared" ref="FY28:GB28" si="19">+SUM(FY21,FY13)-FY5</f>
        <v>41519.230000000003</v>
      </c>
      <c r="FZ28" s="55">
        <f t="shared" si="19"/>
        <v>36971.25</v>
      </c>
      <c r="GA28" s="55">
        <f t="shared" si="19"/>
        <v>39452.47</v>
      </c>
      <c r="GB28" s="55">
        <f t="shared" si="19"/>
        <v>35208.589999999997</v>
      </c>
      <c r="XEM28" s="139">
        <v>41334</v>
      </c>
      <c r="XEN28" s="142">
        <v>336</v>
      </c>
      <c r="XEO28" s="142">
        <v>408</v>
      </c>
      <c r="XEP28" s="142">
        <v>504</v>
      </c>
      <c r="XEQ28" s="142">
        <v>160</v>
      </c>
      <c r="XER28" s="142">
        <v>80</v>
      </c>
      <c r="XES28" s="142">
        <v>168</v>
      </c>
      <c r="XET28" s="142">
        <f t="shared" si="0"/>
        <v>744</v>
      </c>
    </row>
    <row r="29" spans="2:184 16363:16374">
      <c r="B29" s="8"/>
      <c r="C29" s="7"/>
      <c r="D29" s="41" t="s">
        <v>71</v>
      </c>
      <c r="E29" s="54">
        <f t="shared" si="11"/>
        <v>52627.69</v>
      </c>
      <c r="F29" s="55">
        <f t="shared" si="6"/>
        <v>46820.97000000003</v>
      </c>
      <c r="G29" s="55">
        <f t="shared" si="6"/>
        <v>76978.880000000005</v>
      </c>
      <c r="H29" s="55">
        <f t="shared" si="6"/>
        <v>48570.929999999993</v>
      </c>
      <c r="I29" s="55">
        <f t="shared" si="6"/>
        <v>18831.959999999963</v>
      </c>
      <c r="J29" s="55">
        <f t="shared" si="6"/>
        <v>18123.450000000012</v>
      </c>
      <c r="K29" s="55">
        <f t="shared" si="6"/>
        <v>42651.689999999944</v>
      </c>
      <c r="L29" s="55">
        <f t="shared" si="6"/>
        <v>98866.12</v>
      </c>
      <c r="M29" s="55">
        <f t="shared" si="6"/>
        <v>207688.5</v>
      </c>
      <c r="N29" s="55">
        <f t="shared" si="6"/>
        <v>170467.5</v>
      </c>
      <c r="O29" s="55">
        <f t="shared" si="6"/>
        <v>171235.83000000002</v>
      </c>
      <c r="P29" s="55">
        <f t="shared" si="6"/>
        <v>223443.46999999997</v>
      </c>
      <c r="Q29" s="55">
        <f t="shared" ref="Q29:AZ29" si="20">+SUM(Q22,Q14)-Q6</f>
        <v>228166.78999999992</v>
      </c>
      <c r="R29" s="55">
        <f t="shared" si="20"/>
        <v>212798.49</v>
      </c>
      <c r="S29" s="55">
        <f t="shared" si="20"/>
        <v>212565.14</v>
      </c>
      <c r="T29" s="55">
        <f t="shared" si="20"/>
        <v>207381.05</v>
      </c>
      <c r="U29" s="55">
        <f t="shared" si="20"/>
        <v>189843.58999999997</v>
      </c>
      <c r="V29" s="55">
        <f t="shared" si="20"/>
        <v>194638.38</v>
      </c>
      <c r="W29" s="55">
        <f t="shared" si="20"/>
        <v>195631.71999999997</v>
      </c>
      <c r="X29" s="55">
        <f t="shared" si="20"/>
        <v>190725.75</v>
      </c>
      <c r="Y29" s="55">
        <f t="shared" si="20"/>
        <v>210629.72000000003</v>
      </c>
      <c r="Z29" s="55">
        <f t="shared" si="20"/>
        <v>253804.12000000005</v>
      </c>
      <c r="AA29" s="55">
        <f t="shared" si="20"/>
        <v>228750.7</v>
      </c>
      <c r="AB29" s="55">
        <f t="shared" si="20"/>
        <v>236425.16000000003</v>
      </c>
      <c r="AC29" s="55">
        <f t="shared" si="20"/>
        <v>209313.94</v>
      </c>
      <c r="AD29" s="55">
        <f t="shared" si="20"/>
        <v>209967.69</v>
      </c>
      <c r="AE29" s="55">
        <f t="shared" si="20"/>
        <v>238942.74999999994</v>
      </c>
      <c r="AF29" s="55">
        <f t="shared" si="20"/>
        <v>209368.25</v>
      </c>
      <c r="AG29" s="55">
        <f t="shared" si="20"/>
        <v>161320.65</v>
      </c>
      <c r="AH29" s="55">
        <f t="shared" si="20"/>
        <v>210491.53000000003</v>
      </c>
      <c r="AI29" s="55">
        <f t="shared" si="20"/>
        <v>227041.81</v>
      </c>
      <c r="AJ29" s="55">
        <f t="shared" si="20"/>
        <v>216612.88</v>
      </c>
      <c r="AK29" s="55">
        <f t="shared" si="20"/>
        <v>223490.87</v>
      </c>
      <c r="AL29" s="55">
        <f t="shared" si="20"/>
        <v>172463.62</v>
      </c>
      <c r="AM29" s="55">
        <f t="shared" si="20"/>
        <v>244384.14999999997</v>
      </c>
      <c r="AN29" s="55">
        <f t="shared" si="20"/>
        <v>217318.56</v>
      </c>
      <c r="AO29" s="55">
        <f t="shared" si="20"/>
        <v>188657.28999999998</v>
      </c>
      <c r="AP29" s="55">
        <f t="shared" si="20"/>
        <v>213290.77000000002</v>
      </c>
      <c r="AQ29" s="55">
        <f t="shared" si="20"/>
        <v>186528.25</v>
      </c>
      <c r="AR29" s="55">
        <f t="shared" si="20"/>
        <v>161229.09000000003</v>
      </c>
      <c r="AS29" s="55">
        <f t="shared" si="20"/>
        <v>187484.14999999997</v>
      </c>
      <c r="AT29" s="55">
        <f t="shared" si="20"/>
        <v>219442.96000000008</v>
      </c>
      <c r="AU29" s="55">
        <f t="shared" si="20"/>
        <v>202244.34000000003</v>
      </c>
      <c r="AV29" s="55">
        <f t="shared" si="20"/>
        <v>232781</v>
      </c>
      <c r="AW29" s="55">
        <f t="shared" si="20"/>
        <v>225094.87000000005</v>
      </c>
      <c r="AX29" s="55">
        <f t="shared" si="20"/>
        <v>219784.15000000002</v>
      </c>
      <c r="AY29" s="55">
        <f t="shared" si="20"/>
        <v>236595.51</v>
      </c>
      <c r="AZ29" s="55">
        <f t="shared" si="20"/>
        <v>200622.21999999997</v>
      </c>
      <c r="BA29" s="55">
        <f t="shared" ref="BA29:DL29" si="21">+SUM(BA22,BA14)-BA6</f>
        <v>197420.37</v>
      </c>
      <c r="BB29" s="55">
        <f t="shared" si="21"/>
        <v>196215.07</v>
      </c>
      <c r="BC29" s="55">
        <f t="shared" si="21"/>
        <v>211245.06000000006</v>
      </c>
      <c r="BD29" s="55">
        <f t="shared" si="21"/>
        <v>178707.43999999997</v>
      </c>
      <c r="BE29" s="55">
        <f t="shared" si="21"/>
        <v>208568.03000000003</v>
      </c>
      <c r="BF29" s="55">
        <f t="shared" si="21"/>
        <v>213314.72000000003</v>
      </c>
      <c r="BG29" s="55">
        <f t="shared" si="21"/>
        <v>194915.91000000003</v>
      </c>
      <c r="BH29" s="55">
        <f t="shared" si="21"/>
        <v>238330.06000000006</v>
      </c>
      <c r="BI29" s="55">
        <f t="shared" si="21"/>
        <v>206668.88000000006</v>
      </c>
      <c r="BJ29" s="55">
        <f t="shared" si="21"/>
        <v>120549.21999999997</v>
      </c>
      <c r="BK29" s="55">
        <f t="shared" si="21"/>
        <v>157585.74</v>
      </c>
      <c r="BL29" s="55">
        <f t="shared" si="21"/>
        <v>189280.99</v>
      </c>
      <c r="BM29" s="55">
        <f t="shared" si="21"/>
        <v>212447.09000000003</v>
      </c>
      <c r="BN29" s="55">
        <f t="shared" si="21"/>
        <v>197728.75</v>
      </c>
      <c r="BO29" s="55">
        <f t="shared" si="21"/>
        <v>201102.21000000002</v>
      </c>
      <c r="BP29" s="55">
        <f t="shared" si="21"/>
        <v>195728.94</v>
      </c>
      <c r="BQ29" s="55">
        <f t="shared" si="21"/>
        <v>206623.15999999997</v>
      </c>
      <c r="BR29" s="55">
        <f t="shared" si="21"/>
        <v>196684.70999999996</v>
      </c>
      <c r="BS29" s="55">
        <f t="shared" si="21"/>
        <v>209979.40000000002</v>
      </c>
      <c r="BT29" s="55">
        <f t="shared" si="21"/>
        <v>226643.37</v>
      </c>
      <c r="BU29" s="55">
        <f t="shared" si="21"/>
        <v>176806.41000000003</v>
      </c>
      <c r="BV29" s="55">
        <f t="shared" si="21"/>
        <v>226685.94</v>
      </c>
      <c r="BW29" s="55">
        <f t="shared" si="21"/>
        <v>198592.48000000004</v>
      </c>
      <c r="BX29" s="55">
        <f t="shared" si="21"/>
        <v>186811.66999999998</v>
      </c>
      <c r="BY29" s="55">
        <f t="shared" si="21"/>
        <v>210959.77999999997</v>
      </c>
      <c r="BZ29" s="55">
        <f t="shared" si="21"/>
        <v>188266.94</v>
      </c>
      <c r="CA29" s="55">
        <f t="shared" si="21"/>
        <v>164275.87000000005</v>
      </c>
      <c r="CB29" s="55">
        <f t="shared" si="21"/>
        <v>167315.10999999999</v>
      </c>
      <c r="CC29" s="55">
        <f t="shared" si="21"/>
        <v>190441.55</v>
      </c>
      <c r="CD29" s="55">
        <f t="shared" si="21"/>
        <v>194713.15999999997</v>
      </c>
      <c r="CE29" s="55">
        <f t="shared" si="21"/>
        <v>234210.56000000006</v>
      </c>
      <c r="CF29" s="55">
        <f t="shared" si="21"/>
        <v>240376.47000000003</v>
      </c>
      <c r="CG29" s="55">
        <f t="shared" si="21"/>
        <v>229876.62</v>
      </c>
      <c r="CH29" s="55">
        <f t="shared" si="21"/>
        <v>154548.22000000003</v>
      </c>
      <c r="CI29" s="55">
        <f t="shared" si="21"/>
        <v>228533.15000000002</v>
      </c>
      <c r="CJ29" s="55">
        <f t="shared" si="21"/>
        <v>215456.46999999997</v>
      </c>
      <c r="CK29" s="55">
        <f t="shared" si="21"/>
        <v>223633.15999999992</v>
      </c>
      <c r="CL29" s="55">
        <f t="shared" si="21"/>
        <v>212314.99999999994</v>
      </c>
      <c r="CM29" s="55">
        <f t="shared" si="21"/>
        <v>234791.96000000002</v>
      </c>
      <c r="CN29" s="55">
        <f t="shared" si="21"/>
        <v>187406.04000000004</v>
      </c>
      <c r="CO29" s="55">
        <f t="shared" si="21"/>
        <v>201025.38</v>
      </c>
      <c r="CP29" s="55">
        <f t="shared" si="21"/>
        <v>228939.94999999995</v>
      </c>
      <c r="CQ29" s="55">
        <f t="shared" si="21"/>
        <v>253365.40000000008</v>
      </c>
      <c r="CR29" s="55">
        <f t="shared" si="21"/>
        <v>228229.38</v>
      </c>
      <c r="CS29" s="55">
        <f t="shared" si="21"/>
        <v>245871.72000000003</v>
      </c>
      <c r="CT29" s="55">
        <f t="shared" si="21"/>
        <v>238629.37</v>
      </c>
      <c r="CU29" s="55">
        <f t="shared" si="21"/>
        <v>232300.21999999997</v>
      </c>
      <c r="CV29" s="55">
        <f t="shared" si="21"/>
        <v>227478.43000000005</v>
      </c>
      <c r="CW29" s="55">
        <f t="shared" si="21"/>
        <v>218379.5</v>
      </c>
      <c r="CX29" s="55">
        <f t="shared" si="21"/>
        <v>201047.41000000003</v>
      </c>
      <c r="CY29" s="55">
        <f t="shared" si="21"/>
        <v>186658.37</v>
      </c>
      <c r="CZ29" s="55">
        <f t="shared" si="21"/>
        <v>197892.25</v>
      </c>
      <c r="DA29" s="55">
        <f t="shared" si="21"/>
        <v>207188.5</v>
      </c>
      <c r="DB29" s="55">
        <f t="shared" si="21"/>
        <v>245294.19</v>
      </c>
      <c r="DC29" s="55">
        <f t="shared" si="21"/>
        <v>242645.39999999991</v>
      </c>
      <c r="DD29" s="55">
        <f t="shared" si="21"/>
        <v>254778.81000000006</v>
      </c>
      <c r="DE29" s="55">
        <f t="shared" si="21"/>
        <v>242865.5</v>
      </c>
      <c r="DF29" s="55">
        <f t="shared" si="21"/>
        <v>123522.04999999999</v>
      </c>
      <c r="DG29" s="55">
        <f t="shared" si="21"/>
        <v>253962.43999999994</v>
      </c>
      <c r="DH29" s="55">
        <f t="shared" si="21"/>
        <v>242252.71999999997</v>
      </c>
      <c r="DI29" s="55">
        <f t="shared" si="21"/>
        <v>218100.31</v>
      </c>
      <c r="DJ29" s="55">
        <f t="shared" si="21"/>
        <v>210538.94</v>
      </c>
      <c r="DK29" s="55">
        <f t="shared" si="21"/>
        <v>265830.03000000003</v>
      </c>
      <c r="DL29" s="55">
        <f t="shared" si="21"/>
        <v>208260.12000000005</v>
      </c>
      <c r="DM29" s="55">
        <f t="shared" ref="DM29:FX29" si="22">+SUM(DM22,DM14)-DM6</f>
        <v>181885.40999999997</v>
      </c>
      <c r="DN29" s="55">
        <f t="shared" si="22"/>
        <v>234326.90000000002</v>
      </c>
      <c r="DO29" s="55">
        <f t="shared" si="22"/>
        <v>231368.06</v>
      </c>
      <c r="DP29" s="55">
        <f t="shared" si="22"/>
        <v>264070.43999999994</v>
      </c>
      <c r="DQ29" s="55">
        <f t="shared" si="22"/>
        <v>247968.31000000006</v>
      </c>
      <c r="DR29" s="55">
        <f t="shared" si="22"/>
        <v>235494.43000000005</v>
      </c>
      <c r="DS29" s="55">
        <f t="shared" si="22"/>
        <v>246165.78000000003</v>
      </c>
      <c r="DT29" s="55">
        <f t="shared" si="22"/>
        <v>215932.00000000006</v>
      </c>
      <c r="DU29" s="55">
        <f t="shared" si="22"/>
        <v>217913.40000000008</v>
      </c>
      <c r="DV29" s="55">
        <f t="shared" si="22"/>
        <v>216123.44</v>
      </c>
      <c r="DW29" s="55">
        <f t="shared" si="22"/>
        <v>253862.87999999995</v>
      </c>
      <c r="DX29" s="55">
        <f t="shared" si="22"/>
        <v>165857.90000000002</v>
      </c>
      <c r="DY29" s="55">
        <f t="shared" si="22"/>
        <v>205014.5</v>
      </c>
      <c r="DZ29" s="55">
        <f t="shared" si="22"/>
        <v>224668.81000000006</v>
      </c>
      <c r="EA29" s="55">
        <f t="shared" si="22"/>
        <v>217297.52999999997</v>
      </c>
      <c r="EB29" s="55">
        <f t="shared" si="22"/>
        <v>261082.25000000006</v>
      </c>
      <c r="EC29" s="55">
        <f t="shared" si="22"/>
        <v>225720.16000000003</v>
      </c>
      <c r="ED29" s="55">
        <f t="shared" si="22"/>
        <v>157456.33999999997</v>
      </c>
      <c r="EE29" s="55">
        <f t="shared" si="22"/>
        <v>190428.95</v>
      </c>
      <c r="EF29" s="55">
        <f t="shared" si="22"/>
        <v>190837.70999999996</v>
      </c>
      <c r="EG29" s="55">
        <f t="shared" si="22"/>
        <v>219616.78000000009</v>
      </c>
      <c r="EH29" s="55">
        <f t="shared" si="22"/>
        <v>224250.08999999997</v>
      </c>
      <c r="EI29" s="55">
        <f t="shared" si="22"/>
        <v>161357.93999999994</v>
      </c>
      <c r="EJ29" s="55">
        <f t="shared" si="22"/>
        <v>164834.92999999993</v>
      </c>
      <c r="EK29" s="55">
        <f t="shared" si="22"/>
        <v>211386.11</v>
      </c>
      <c r="EL29" s="55">
        <f t="shared" si="22"/>
        <v>214409.75000000006</v>
      </c>
      <c r="EM29" s="55">
        <f t="shared" si="22"/>
        <v>230321.90000000008</v>
      </c>
      <c r="EN29" s="55">
        <f t="shared" si="22"/>
        <v>233539.93</v>
      </c>
      <c r="EO29" s="55">
        <f t="shared" si="22"/>
        <v>226757.16000000003</v>
      </c>
      <c r="EP29" s="55">
        <f t="shared" si="22"/>
        <v>233570.5</v>
      </c>
      <c r="EQ29" s="55">
        <f t="shared" si="22"/>
        <v>228814.56999999995</v>
      </c>
      <c r="ER29" s="55">
        <f t="shared" si="22"/>
        <v>197011.12</v>
      </c>
      <c r="ES29" s="55">
        <f t="shared" si="22"/>
        <v>220198.24</v>
      </c>
      <c r="ET29" s="55">
        <f t="shared" si="22"/>
        <v>208976.31</v>
      </c>
      <c r="EU29" s="55">
        <f t="shared" si="22"/>
        <v>214028.15999999997</v>
      </c>
      <c r="EV29" s="55">
        <f t="shared" si="22"/>
        <v>192518.27999999997</v>
      </c>
      <c r="EW29" s="55">
        <f t="shared" si="22"/>
        <v>209585.22999999998</v>
      </c>
      <c r="EX29" s="55">
        <f t="shared" si="22"/>
        <v>216404.44</v>
      </c>
      <c r="EY29" s="55">
        <f t="shared" si="22"/>
        <v>231769.65000000008</v>
      </c>
      <c r="EZ29" s="55">
        <f t="shared" si="22"/>
        <v>229298.65000000002</v>
      </c>
      <c r="FA29" s="55">
        <f t="shared" si="22"/>
        <v>239896.94</v>
      </c>
      <c r="FB29" s="55">
        <f t="shared" si="22"/>
        <v>144400.43</v>
      </c>
      <c r="FC29" s="55">
        <f t="shared" si="22"/>
        <v>118867.79999999993</v>
      </c>
      <c r="FD29" s="55">
        <f t="shared" si="22"/>
        <v>217129.90999999997</v>
      </c>
      <c r="FE29" s="55">
        <f t="shared" si="22"/>
        <v>200662.27999999997</v>
      </c>
      <c r="FF29" s="55">
        <f t="shared" si="22"/>
        <v>198391.38999999996</v>
      </c>
      <c r="FG29" s="55">
        <f t="shared" si="22"/>
        <v>211983.34999999998</v>
      </c>
      <c r="FH29" s="55">
        <f t="shared" si="22"/>
        <v>162106.35999999999</v>
      </c>
      <c r="FI29" s="55">
        <f t="shared" si="22"/>
        <v>191074.13</v>
      </c>
      <c r="FJ29" s="55">
        <f t="shared" si="22"/>
        <v>228033.09000000003</v>
      </c>
      <c r="FK29" s="55">
        <f t="shared" si="22"/>
        <v>236829.46000000008</v>
      </c>
      <c r="FL29" s="55">
        <f t="shared" si="22"/>
        <v>215671.28999999998</v>
      </c>
      <c r="FM29" s="55">
        <f t="shared" si="22"/>
        <v>237884.55</v>
      </c>
      <c r="FN29" s="55">
        <f t="shared" si="22"/>
        <v>232871.13</v>
      </c>
      <c r="FO29" s="55">
        <f t="shared" si="22"/>
        <v>222342.56</v>
      </c>
      <c r="FP29" s="55">
        <f t="shared" si="22"/>
        <v>219936.59999999998</v>
      </c>
      <c r="FQ29" s="55">
        <f t="shared" si="22"/>
        <v>191714.97000000003</v>
      </c>
      <c r="FR29" s="55">
        <f t="shared" si="22"/>
        <v>203321.61</v>
      </c>
      <c r="FS29" s="55">
        <f t="shared" si="22"/>
        <v>145984.49</v>
      </c>
      <c r="FT29" s="55">
        <f t="shared" si="22"/>
        <v>200222.27000000002</v>
      </c>
      <c r="FU29" s="55">
        <f t="shared" si="22"/>
        <v>165338.87000000005</v>
      </c>
      <c r="FV29" s="55">
        <f t="shared" si="22"/>
        <v>229183.03000000003</v>
      </c>
      <c r="FW29" s="55">
        <f t="shared" si="22"/>
        <v>211804.21000000002</v>
      </c>
      <c r="FX29" s="55">
        <f t="shared" si="22"/>
        <v>215042.27999999997</v>
      </c>
      <c r="FY29" s="55">
        <f t="shared" ref="FY29:GB29" si="23">+SUM(FY22,FY14)-FY6</f>
        <v>221785.65000000002</v>
      </c>
      <c r="FZ29" s="55">
        <f t="shared" si="23"/>
        <v>177052.28000000003</v>
      </c>
      <c r="GA29" s="55">
        <f t="shared" si="23"/>
        <v>196256.21000000002</v>
      </c>
      <c r="GB29" s="55">
        <f t="shared" si="23"/>
        <v>230434.93000000011</v>
      </c>
      <c r="XEM29" s="139">
        <v>41365</v>
      </c>
      <c r="XEN29" s="142">
        <v>352</v>
      </c>
      <c r="XEO29" s="142">
        <v>368</v>
      </c>
      <c r="XEP29" s="142">
        <v>528</v>
      </c>
      <c r="XEQ29" s="142">
        <v>128</v>
      </c>
      <c r="XER29" s="142">
        <v>64</v>
      </c>
      <c r="XES29" s="142">
        <v>176</v>
      </c>
      <c r="XET29" s="142">
        <f t="shared" si="0"/>
        <v>720</v>
      </c>
    </row>
    <row r="30" spans="2:184 16363:16374">
      <c r="B30" s="8"/>
      <c r="C30" s="7"/>
      <c r="D30" s="41" t="s">
        <v>72</v>
      </c>
      <c r="E30" s="54">
        <f t="shared" si="11"/>
        <v>25115.669999999984</v>
      </c>
      <c r="F30" s="55">
        <f t="shared" si="6"/>
        <v>26944.100000000006</v>
      </c>
      <c r="G30" s="55">
        <f t="shared" si="6"/>
        <v>18162.830000000016</v>
      </c>
      <c r="H30" s="55">
        <f t="shared" si="6"/>
        <v>-2648.4899999999907</v>
      </c>
      <c r="I30" s="55">
        <f t="shared" si="6"/>
        <v>-6839.8300000000163</v>
      </c>
      <c r="J30" s="55">
        <f t="shared" si="6"/>
        <v>1268.3300000000163</v>
      </c>
      <c r="K30" s="55">
        <f t="shared" si="6"/>
        <v>6201.1499999999942</v>
      </c>
      <c r="L30" s="55">
        <f t="shared" si="6"/>
        <v>41329.22</v>
      </c>
      <c r="M30" s="55">
        <f t="shared" si="6"/>
        <v>87439.31</v>
      </c>
      <c r="N30" s="55">
        <f t="shared" si="6"/>
        <v>58130.829999999987</v>
      </c>
      <c r="O30" s="55">
        <f t="shared" si="6"/>
        <v>56938.98000000001</v>
      </c>
      <c r="P30" s="55">
        <f t="shared" si="6"/>
        <v>83523.56</v>
      </c>
      <c r="Q30" s="55">
        <f t="shared" ref="Q30:AZ30" si="24">+SUM(Q23,Q15)-Q7</f>
        <v>115533.16</v>
      </c>
      <c r="R30" s="55">
        <f t="shared" si="24"/>
        <v>107701.88999999998</v>
      </c>
      <c r="S30" s="55">
        <f t="shared" si="24"/>
        <v>77509.84</v>
      </c>
      <c r="T30" s="55">
        <f t="shared" si="24"/>
        <v>79223.239999999991</v>
      </c>
      <c r="U30" s="55">
        <f t="shared" si="24"/>
        <v>70888.87</v>
      </c>
      <c r="V30" s="55">
        <f t="shared" si="24"/>
        <v>85867.38</v>
      </c>
      <c r="W30" s="55">
        <f t="shared" si="24"/>
        <v>90119.469999999972</v>
      </c>
      <c r="X30" s="55">
        <f t="shared" si="24"/>
        <v>91390.57</v>
      </c>
      <c r="Y30" s="55">
        <f t="shared" si="24"/>
        <v>83807.700000000012</v>
      </c>
      <c r="Z30" s="55">
        <f t="shared" si="24"/>
        <v>94384.00999999998</v>
      </c>
      <c r="AA30" s="55">
        <f t="shared" si="24"/>
        <v>91431.709999999992</v>
      </c>
      <c r="AB30" s="55">
        <f t="shared" si="24"/>
        <v>85179.97</v>
      </c>
      <c r="AC30" s="55">
        <f t="shared" si="24"/>
        <v>97348.670000000013</v>
      </c>
      <c r="AD30" s="55">
        <f t="shared" si="24"/>
        <v>90479.870000000024</v>
      </c>
      <c r="AE30" s="55">
        <f t="shared" si="24"/>
        <v>86986.68</v>
      </c>
      <c r="AF30" s="55">
        <f t="shared" si="24"/>
        <v>74690.62</v>
      </c>
      <c r="AG30" s="55">
        <f t="shared" si="24"/>
        <v>57528.56</v>
      </c>
      <c r="AH30" s="55">
        <f t="shared" si="24"/>
        <v>88745.829999999987</v>
      </c>
      <c r="AI30" s="55">
        <f t="shared" si="24"/>
        <v>88600.34</v>
      </c>
      <c r="AJ30" s="55">
        <f t="shared" si="24"/>
        <v>87291.13</v>
      </c>
      <c r="AK30" s="55">
        <f t="shared" si="24"/>
        <v>81229.95</v>
      </c>
      <c r="AL30" s="55">
        <f t="shared" si="24"/>
        <v>51806.78</v>
      </c>
      <c r="AM30" s="55">
        <f t="shared" si="24"/>
        <v>82507.320000000007</v>
      </c>
      <c r="AN30" s="55">
        <f t="shared" si="24"/>
        <v>77763.070000000007</v>
      </c>
      <c r="AO30" s="55">
        <f t="shared" si="24"/>
        <v>91955.920000000013</v>
      </c>
      <c r="AP30" s="55">
        <f t="shared" si="24"/>
        <v>103561.93000000002</v>
      </c>
      <c r="AQ30" s="55">
        <f t="shared" si="24"/>
        <v>63484.69</v>
      </c>
      <c r="AR30" s="55">
        <f t="shared" si="24"/>
        <v>51219.619999999995</v>
      </c>
      <c r="AS30" s="55">
        <f t="shared" si="24"/>
        <v>72849.05</v>
      </c>
      <c r="AT30" s="55">
        <f t="shared" si="24"/>
        <v>89451.65</v>
      </c>
      <c r="AU30" s="55">
        <f t="shared" si="24"/>
        <v>78565.62</v>
      </c>
      <c r="AV30" s="55">
        <f t="shared" si="24"/>
        <v>96815.03</v>
      </c>
      <c r="AW30" s="55">
        <f t="shared" si="24"/>
        <v>90335.060000000012</v>
      </c>
      <c r="AX30" s="55">
        <f t="shared" si="24"/>
        <v>79772.259999999995</v>
      </c>
      <c r="AY30" s="55">
        <f t="shared" si="24"/>
        <v>90485.55</v>
      </c>
      <c r="AZ30" s="55">
        <f t="shared" si="24"/>
        <v>68876.47</v>
      </c>
      <c r="BA30" s="55">
        <f t="shared" ref="BA30:DL30" si="25">+SUM(BA23,BA15)-BA7</f>
        <v>96264.489999999991</v>
      </c>
      <c r="BB30" s="55">
        <f t="shared" si="25"/>
        <v>91128.859999999986</v>
      </c>
      <c r="BC30" s="55">
        <f t="shared" si="25"/>
        <v>65883.429999999993</v>
      </c>
      <c r="BD30" s="55">
        <f t="shared" si="25"/>
        <v>49814.89</v>
      </c>
      <c r="BE30" s="55">
        <f t="shared" si="25"/>
        <v>62279.56</v>
      </c>
      <c r="BF30" s="55">
        <f t="shared" si="25"/>
        <v>70605.140000000014</v>
      </c>
      <c r="BG30" s="55">
        <f t="shared" si="25"/>
        <v>66188.640000000014</v>
      </c>
      <c r="BH30" s="55">
        <f t="shared" si="25"/>
        <v>81983.31</v>
      </c>
      <c r="BI30" s="55">
        <f t="shared" si="25"/>
        <v>62390.14</v>
      </c>
      <c r="BJ30" s="55">
        <f t="shared" si="25"/>
        <v>19458.320000000007</v>
      </c>
      <c r="BK30" s="55">
        <f t="shared" si="25"/>
        <v>39600.94</v>
      </c>
      <c r="BL30" s="55">
        <f t="shared" si="25"/>
        <v>59207.97</v>
      </c>
      <c r="BM30" s="55">
        <f t="shared" si="25"/>
        <v>101855.42000000001</v>
      </c>
      <c r="BN30" s="55">
        <f t="shared" si="25"/>
        <v>99657.109999999986</v>
      </c>
      <c r="BO30" s="55">
        <f t="shared" si="25"/>
        <v>67422.489999999991</v>
      </c>
      <c r="BP30" s="55">
        <f t="shared" si="25"/>
        <v>62851.390000000014</v>
      </c>
      <c r="BQ30" s="55">
        <f t="shared" si="25"/>
        <v>68766.749999999985</v>
      </c>
      <c r="BR30" s="55">
        <f t="shared" si="25"/>
        <v>79374.390000000014</v>
      </c>
      <c r="BS30" s="55">
        <f t="shared" si="25"/>
        <v>95636.19</v>
      </c>
      <c r="BT30" s="55">
        <f t="shared" si="25"/>
        <v>103879.09</v>
      </c>
      <c r="BU30" s="55">
        <f t="shared" si="25"/>
        <v>67908.09</v>
      </c>
      <c r="BV30" s="55">
        <f t="shared" si="25"/>
        <v>80026.379999999976</v>
      </c>
      <c r="BW30" s="55">
        <f t="shared" si="25"/>
        <v>88667.19</v>
      </c>
      <c r="BX30" s="55">
        <f t="shared" si="25"/>
        <v>97135.03</v>
      </c>
      <c r="BY30" s="55">
        <f t="shared" si="25"/>
        <v>112986.95000000004</v>
      </c>
      <c r="BZ30" s="55">
        <f t="shared" si="25"/>
        <v>99887.629999999976</v>
      </c>
      <c r="CA30" s="55">
        <f t="shared" si="25"/>
        <v>82144.81</v>
      </c>
      <c r="CB30" s="55">
        <f t="shared" si="25"/>
        <v>77424.06</v>
      </c>
      <c r="CC30" s="55">
        <f t="shared" si="25"/>
        <v>84554.87999999999</v>
      </c>
      <c r="CD30" s="55">
        <f t="shared" si="25"/>
        <v>98048.1</v>
      </c>
      <c r="CE30" s="55">
        <f t="shared" si="25"/>
        <v>127079.33000000002</v>
      </c>
      <c r="CF30" s="55">
        <f t="shared" si="25"/>
        <v>127656.45999999999</v>
      </c>
      <c r="CG30" s="55">
        <f t="shared" si="25"/>
        <v>115868.82</v>
      </c>
      <c r="CH30" s="55">
        <f t="shared" si="25"/>
        <v>75585.900000000023</v>
      </c>
      <c r="CI30" s="55">
        <f t="shared" si="25"/>
        <v>115132.22</v>
      </c>
      <c r="CJ30" s="55">
        <f t="shared" si="25"/>
        <v>106638.43000000002</v>
      </c>
      <c r="CK30" s="55">
        <f t="shared" si="25"/>
        <v>119873.59999999998</v>
      </c>
      <c r="CL30" s="55">
        <f t="shared" si="25"/>
        <v>113536.67000000001</v>
      </c>
      <c r="CM30" s="55">
        <f t="shared" si="25"/>
        <v>118272.07999999999</v>
      </c>
      <c r="CN30" s="55">
        <f t="shared" si="25"/>
        <v>95941.74</v>
      </c>
      <c r="CO30" s="55">
        <f t="shared" si="25"/>
        <v>103289.95000000001</v>
      </c>
      <c r="CP30" s="55">
        <f t="shared" si="25"/>
        <v>118780.75</v>
      </c>
      <c r="CQ30" s="55">
        <f t="shared" si="25"/>
        <v>126055.58999999997</v>
      </c>
      <c r="CR30" s="55">
        <f t="shared" si="25"/>
        <v>125481.88999999998</v>
      </c>
      <c r="CS30" s="55">
        <f t="shared" si="25"/>
        <v>125976.17</v>
      </c>
      <c r="CT30" s="55">
        <f t="shared" si="25"/>
        <v>120946.23</v>
      </c>
      <c r="CU30" s="55">
        <f t="shared" si="25"/>
        <v>116826.49</v>
      </c>
      <c r="CV30" s="55">
        <f t="shared" si="25"/>
        <v>115261.22999999998</v>
      </c>
      <c r="CW30" s="55">
        <f t="shared" si="25"/>
        <v>107490.69</v>
      </c>
      <c r="CX30" s="55">
        <f t="shared" si="25"/>
        <v>97380.72</v>
      </c>
      <c r="CY30" s="55">
        <f t="shared" si="25"/>
        <v>92559.579999999987</v>
      </c>
      <c r="CZ30" s="55">
        <f t="shared" si="25"/>
        <v>80370.470000000016</v>
      </c>
      <c r="DA30" s="55">
        <f t="shared" si="25"/>
        <v>77620.090000000011</v>
      </c>
      <c r="DB30" s="55">
        <f t="shared" si="25"/>
        <v>97386.72</v>
      </c>
      <c r="DC30" s="55">
        <f t="shared" si="25"/>
        <v>90647.709999999992</v>
      </c>
      <c r="DD30" s="55">
        <f t="shared" si="25"/>
        <v>106206.97</v>
      </c>
      <c r="DE30" s="55">
        <f t="shared" si="25"/>
        <v>91853.51</v>
      </c>
      <c r="DF30" s="55">
        <f t="shared" si="25"/>
        <v>36979.270000000004</v>
      </c>
      <c r="DG30" s="55">
        <f t="shared" si="25"/>
        <v>114631.81000000003</v>
      </c>
      <c r="DH30" s="55">
        <f t="shared" si="25"/>
        <v>99518.97</v>
      </c>
      <c r="DI30" s="55">
        <f t="shared" si="25"/>
        <v>100078.04000000001</v>
      </c>
      <c r="DJ30" s="55">
        <f t="shared" si="25"/>
        <v>100447.03</v>
      </c>
      <c r="DK30" s="55">
        <f t="shared" si="25"/>
        <v>123428.59</v>
      </c>
      <c r="DL30" s="55">
        <f t="shared" si="25"/>
        <v>84869.31</v>
      </c>
      <c r="DM30" s="55">
        <f t="shared" ref="DM30:FX30" si="26">+SUM(DM23,DM15)-DM7</f>
        <v>61953.869999999995</v>
      </c>
      <c r="DN30" s="55">
        <f t="shared" si="26"/>
        <v>86413.299999999988</v>
      </c>
      <c r="DO30" s="55">
        <f t="shared" si="26"/>
        <v>84040.19</v>
      </c>
      <c r="DP30" s="55">
        <f t="shared" si="26"/>
        <v>107723.73000000001</v>
      </c>
      <c r="DQ30" s="55">
        <f t="shared" si="26"/>
        <v>89484.51</v>
      </c>
      <c r="DR30" s="55">
        <f t="shared" si="26"/>
        <v>94757.74</v>
      </c>
      <c r="DS30" s="55">
        <f t="shared" si="26"/>
        <v>111522.5</v>
      </c>
      <c r="DT30" s="55">
        <f t="shared" si="26"/>
        <v>89466</v>
      </c>
      <c r="DU30" s="55">
        <f t="shared" si="26"/>
        <v>101824.40000000002</v>
      </c>
      <c r="DV30" s="55">
        <f t="shared" si="26"/>
        <v>100012.01000000001</v>
      </c>
      <c r="DW30" s="55">
        <f t="shared" si="26"/>
        <v>113515.61000000002</v>
      </c>
      <c r="DX30" s="55">
        <f t="shared" si="26"/>
        <v>66969.27</v>
      </c>
      <c r="DY30" s="55">
        <f t="shared" si="26"/>
        <v>78663.710000000006</v>
      </c>
      <c r="DZ30" s="55">
        <f t="shared" si="26"/>
        <v>78668.01999999999</v>
      </c>
      <c r="EA30" s="55">
        <f t="shared" si="26"/>
        <v>81973.279999999999</v>
      </c>
      <c r="EB30" s="55">
        <f t="shared" si="26"/>
        <v>101267.54000000001</v>
      </c>
      <c r="EC30" s="55">
        <f t="shared" si="26"/>
        <v>86808.11</v>
      </c>
      <c r="ED30" s="55">
        <f t="shared" si="26"/>
        <v>51823.83</v>
      </c>
      <c r="EE30" s="55">
        <f t="shared" si="26"/>
        <v>78097.440000000002</v>
      </c>
      <c r="EF30" s="55">
        <f t="shared" si="26"/>
        <v>78864.799999999988</v>
      </c>
      <c r="EG30" s="55">
        <f t="shared" si="26"/>
        <v>106074.73000000001</v>
      </c>
      <c r="EH30" s="55">
        <f t="shared" si="26"/>
        <v>107514.26999999999</v>
      </c>
      <c r="EI30" s="55">
        <f t="shared" si="26"/>
        <v>75342.26999999999</v>
      </c>
      <c r="EJ30" s="55">
        <f t="shared" si="26"/>
        <v>68252.38</v>
      </c>
      <c r="EK30" s="55">
        <f t="shared" si="26"/>
        <v>77546.559999999998</v>
      </c>
      <c r="EL30" s="55">
        <f t="shared" si="26"/>
        <v>75102.679999999993</v>
      </c>
      <c r="EM30" s="55">
        <f t="shared" si="26"/>
        <v>94077.450000000012</v>
      </c>
      <c r="EN30" s="55">
        <f t="shared" si="26"/>
        <v>90454.19</v>
      </c>
      <c r="EO30" s="55">
        <f t="shared" si="26"/>
        <v>85084.45</v>
      </c>
      <c r="EP30" s="55">
        <f t="shared" si="26"/>
        <v>88916.09</v>
      </c>
      <c r="EQ30" s="55">
        <f t="shared" si="26"/>
        <v>94542.35</v>
      </c>
      <c r="ER30" s="55">
        <f t="shared" si="26"/>
        <v>83532.48000000001</v>
      </c>
      <c r="ES30" s="55">
        <f t="shared" si="26"/>
        <v>99493</v>
      </c>
      <c r="ET30" s="55">
        <f t="shared" si="26"/>
        <v>96566.25</v>
      </c>
      <c r="EU30" s="55">
        <f t="shared" si="26"/>
        <v>94121.31</v>
      </c>
      <c r="EV30" s="55">
        <f t="shared" si="26"/>
        <v>69346.55</v>
      </c>
      <c r="EW30" s="55">
        <f t="shared" si="26"/>
        <v>76594.77</v>
      </c>
      <c r="EX30" s="55">
        <f t="shared" si="26"/>
        <v>75493.389999999985</v>
      </c>
      <c r="EY30" s="55">
        <f t="shared" si="26"/>
        <v>86691.609999999986</v>
      </c>
      <c r="EZ30" s="55">
        <f t="shared" si="26"/>
        <v>91878.51999999999</v>
      </c>
      <c r="FA30" s="55">
        <f t="shared" si="26"/>
        <v>83193.48</v>
      </c>
      <c r="FB30" s="55">
        <f t="shared" si="26"/>
        <v>39467.06</v>
      </c>
      <c r="FC30" s="55">
        <f t="shared" si="26"/>
        <v>42834.289999999994</v>
      </c>
      <c r="FD30" s="55">
        <f t="shared" si="26"/>
        <v>84829.32</v>
      </c>
      <c r="FE30" s="55">
        <f t="shared" si="26"/>
        <v>85179.370000000024</v>
      </c>
      <c r="FF30" s="55">
        <f t="shared" si="26"/>
        <v>85396.51999999999</v>
      </c>
      <c r="FG30" s="55">
        <f t="shared" si="26"/>
        <v>80513.819999999978</v>
      </c>
      <c r="FH30" s="55">
        <f t="shared" si="26"/>
        <v>52213.8</v>
      </c>
      <c r="FI30" s="55">
        <f t="shared" si="26"/>
        <v>59797.369999999995</v>
      </c>
      <c r="FJ30" s="55">
        <f t="shared" si="26"/>
        <v>74077.859999999986</v>
      </c>
      <c r="FK30" s="55">
        <f t="shared" si="26"/>
        <v>87591.200000000012</v>
      </c>
      <c r="FL30" s="55">
        <f t="shared" si="26"/>
        <v>85114.389999999985</v>
      </c>
      <c r="FM30" s="55">
        <f t="shared" si="26"/>
        <v>79394.210000000006</v>
      </c>
      <c r="FN30" s="55">
        <f t="shared" si="26"/>
        <v>80359.579999999987</v>
      </c>
      <c r="FO30" s="55">
        <f t="shared" si="26"/>
        <v>81362.209999999992</v>
      </c>
      <c r="FP30" s="55">
        <f t="shared" si="26"/>
        <v>75081.709999999992</v>
      </c>
      <c r="FQ30" s="55">
        <f t="shared" si="26"/>
        <v>79720.450000000012</v>
      </c>
      <c r="FR30" s="55">
        <f t="shared" si="26"/>
        <v>82038.700000000012</v>
      </c>
      <c r="FS30" s="55">
        <f t="shared" si="26"/>
        <v>39128.089999999997</v>
      </c>
      <c r="FT30" s="55">
        <f t="shared" si="26"/>
        <v>67796.289999999994</v>
      </c>
      <c r="FU30" s="55">
        <f t="shared" si="26"/>
        <v>43544.100000000006</v>
      </c>
      <c r="FV30" s="55">
        <f t="shared" si="26"/>
        <v>67621.03</v>
      </c>
      <c r="FW30" s="55">
        <f t="shared" si="26"/>
        <v>76227.97</v>
      </c>
      <c r="FX30" s="55">
        <f t="shared" si="26"/>
        <v>78044.25</v>
      </c>
      <c r="FY30" s="55">
        <f t="shared" ref="FY30:GB30" si="27">+SUM(FY23,FY15)-FY7</f>
        <v>67668.55</v>
      </c>
      <c r="FZ30" s="55">
        <f t="shared" si="27"/>
        <v>56977.69</v>
      </c>
      <c r="GA30" s="55">
        <f t="shared" si="27"/>
        <v>61727.860000000015</v>
      </c>
      <c r="GB30" s="55">
        <f t="shared" si="27"/>
        <v>77591.12</v>
      </c>
      <c r="XEM30" s="139">
        <v>41395</v>
      </c>
      <c r="XEN30" s="142">
        <v>352</v>
      </c>
      <c r="XEO30" s="142">
        <v>392</v>
      </c>
      <c r="XEP30" s="142">
        <v>528</v>
      </c>
      <c r="XEQ30" s="142">
        <v>144</v>
      </c>
      <c r="XER30" s="142">
        <v>72</v>
      </c>
      <c r="XES30" s="142">
        <v>176</v>
      </c>
      <c r="XET30" s="142">
        <f t="shared" si="0"/>
        <v>744</v>
      </c>
    </row>
    <row r="31" spans="2:184 16363:16374" s="32" customFormat="1" ht="15.75" thickBot="1">
      <c r="B31" s="8"/>
      <c r="C31" s="7"/>
      <c r="D31" s="8" t="s">
        <v>174</v>
      </c>
      <c r="E31" s="56">
        <f>+E30+E28+E27</f>
        <v>36261.26999999999</v>
      </c>
      <c r="F31" s="57">
        <f t="shared" ref="F31:P31" si="28">+F30+F28+F27</f>
        <v>41398.67</v>
      </c>
      <c r="G31" s="57">
        <f t="shared" si="28"/>
        <v>35627.300000000032</v>
      </c>
      <c r="H31" s="57">
        <f t="shared" si="28"/>
        <v>34.929999999993015</v>
      </c>
      <c r="I31" s="57">
        <f t="shared" si="28"/>
        <v>4001.5799999999726</v>
      </c>
      <c r="J31" s="57">
        <f t="shared" si="28"/>
        <v>8449.2600000000239</v>
      </c>
      <c r="K31" s="57">
        <f t="shared" si="28"/>
        <v>7216.9599999999773</v>
      </c>
      <c r="L31" s="57">
        <f t="shared" si="28"/>
        <v>73027.990000000005</v>
      </c>
      <c r="M31" s="57">
        <f t="shared" si="28"/>
        <v>218368.22000000003</v>
      </c>
      <c r="N31" s="57">
        <f t="shared" si="28"/>
        <v>112445.70999999998</v>
      </c>
      <c r="O31" s="57">
        <f t="shared" si="28"/>
        <v>171109.67</v>
      </c>
      <c r="P31" s="57">
        <f t="shared" si="28"/>
        <v>207939.61</v>
      </c>
      <c r="Q31" s="57">
        <f t="shared" ref="Q31:AZ31" si="29">+Q30+Q28+Q27</f>
        <v>229461.64</v>
      </c>
      <c r="R31" s="57">
        <f t="shared" si="29"/>
        <v>208429.27999999997</v>
      </c>
      <c r="S31" s="57">
        <f t="shared" si="29"/>
        <v>176371.35000000003</v>
      </c>
      <c r="T31" s="57">
        <f t="shared" si="29"/>
        <v>165737.21999999997</v>
      </c>
      <c r="U31" s="57">
        <f t="shared" si="29"/>
        <v>187508.02000000002</v>
      </c>
      <c r="V31" s="57">
        <f t="shared" si="29"/>
        <v>190685.71</v>
      </c>
      <c r="W31" s="57">
        <f t="shared" si="29"/>
        <v>185069.87</v>
      </c>
      <c r="X31" s="57">
        <f t="shared" si="29"/>
        <v>197372.88999999998</v>
      </c>
      <c r="Y31" s="57">
        <f t="shared" si="29"/>
        <v>205643.29000000004</v>
      </c>
      <c r="Z31" s="57">
        <f t="shared" si="29"/>
        <v>197758.94999999998</v>
      </c>
      <c r="AA31" s="57">
        <f t="shared" si="29"/>
        <v>240021.03999999998</v>
      </c>
      <c r="AB31" s="57">
        <f t="shared" si="29"/>
        <v>178285.26</v>
      </c>
      <c r="AC31" s="57">
        <f t="shared" si="29"/>
        <v>209174.24000000002</v>
      </c>
      <c r="AD31" s="57">
        <f t="shared" si="29"/>
        <v>184951.17000000004</v>
      </c>
      <c r="AE31" s="57">
        <f t="shared" si="29"/>
        <v>198088.71</v>
      </c>
      <c r="AF31" s="57">
        <f t="shared" si="29"/>
        <v>161303.84999999998</v>
      </c>
      <c r="AG31" s="57">
        <f t="shared" si="29"/>
        <v>171018.27999999997</v>
      </c>
      <c r="AH31" s="57">
        <f t="shared" si="29"/>
        <v>188194.76</v>
      </c>
      <c r="AI31" s="57">
        <f t="shared" si="29"/>
        <v>184682.44</v>
      </c>
      <c r="AJ31" s="57">
        <f t="shared" si="29"/>
        <v>198635.79</v>
      </c>
      <c r="AK31" s="57">
        <f t="shared" si="29"/>
        <v>197070.75</v>
      </c>
      <c r="AL31" s="57">
        <f t="shared" si="29"/>
        <v>121946.68000000001</v>
      </c>
      <c r="AM31" s="57">
        <f t="shared" si="29"/>
        <v>197472.83000000002</v>
      </c>
      <c r="AN31" s="57">
        <f t="shared" si="29"/>
        <v>163591.93000000002</v>
      </c>
      <c r="AO31" s="57">
        <f t="shared" si="29"/>
        <v>222840.33000000002</v>
      </c>
      <c r="AP31" s="57">
        <f t="shared" si="29"/>
        <v>202283.35000000003</v>
      </c>
      <c r="AQ31" s="57">
        <f t="shared" si="29"/>
        <v>124415.5</v>
      </c>
      <c r="AR31" s="57">
        <f t="shared" si="29"/>
        <v>121264.75999999998</v>
      </c>
      <c r="AS31" s="57">
        <f t="shared" si="29"/>
        <v>186560.39</v>
      </c>
      <c r="AT31" s="57">
        <f t="shared" si="29"/>
        <v>180117.18</v>
      </c>
      <c r="AU31" s="57">
        <f t="shared" si="29"/>
        <v>204733.7</v>
      </c>
      <c r="AV31" s="57">
        <f t="shared" si="29"/>
        <v>189110.59999999998</v>
      </c>
      <c r="AW31" s="57">
        <f t="shared" si="29"/>
        <v>199529.62</v>
      </c>
      <c r="AX31" s="57">
        <f t="shared" si="29"/>
        <v>192317.59999999998</v>
      </c>
      <c r="AY31" s="57">
        <f t="shared" si="29"/>
        <v>212283.38</v>
      </c>
      <c r="AZ31" s="574">
        <f t="shared" si="29"/>
        <v>174956.86</v>
      </c>
      <c r="BA31" s="574">
        <f t="shared" ref="BA31:DL31" si="30">+BA30+BA28+BA27</f>
        <v>212141.58</v>
      </c>
      <c r="BB31" s="574">
        <f t="shared" si="30"/>
        <v>192323.81</v>
      </c>
      <c r="BC31" s="574">
        <f t="shared" si="30"/>
        <v>145800.35999999999</v>
      </c>
      <c r="BD31" s="574">
        <f t="shared" si="30"/>
        <v>151121.65000000002</v>
      </c>
      <c r="BE31" s="574">
        <f t="shared" si="30"/>
        <v>163641.12</v>
      </c>
      <c r="BF31" s="574">
        <f t="shared" si="30"/>
        <v>161350.51</v>
      </c>
      <c r="BG31" s="574">
        <f t="shared" si="30"/>
        <v>186596.40000000002</v>
      </c>
      <c r="BH31" s="574">
        <f t="shared" si="30"/>
        <v>159131.28000000003</v>
      </c>
      <c r="BI31" s="574">
        <f t="shared" si="30"/>
        <v>172184.07</v>
      </c>
      <c r="BJ31" s="574">
        <f t="shared" si="30"/>
        <v>56777.700000000012</v>
      </c>
      <c r="BK31" s="574">
        <f t="shared" si="30"/>
        <v>109735.13</v>
      </c>
      <c r="BL31" s="574">
        <f t="shared" si="30"/>
        <v>168719.72</v>
      </c>
      <c r="BM31" s="574">
        <f t="shared" si="30"/>
        <v>201081.01</v>
      </c>
      <c r="BN31" s="574">
        <f t="shared" si="30"/>
        <v>198382.24</v>
      </c>
      <c r="BO31" s="574">
        <f t="shared" si="30"/>
        <v>154358.66999999998</v>
      </c>
      <c r="BP31" s="574">
        <f t="shared" si="30"/>
        <v>145787.54</v>
      </c>
      <c r="BQ31" s="574">
        <f t="shared" si="30"/>
        <v>176606.81</v>
      </c>
      <c r="BR31" s="574">
        <f t="shared" si="30"/>
        <v>190130.63</v>
      </c>
      <c r="BS31" s="574">
        <f t="shared" si="30"/>
        <v>199188.02</v>
      </c>
      <c r="BT31" s="574">
        <f t="shared" si="30"/>
        <v>198724.13999999998</v>
      </c>
      <c r="BU31" s="574">
        <f t="shared" si="30"/>
        <v>197710.5</v>
      </c>
      <c r="BV31" s="574">
        <f t="shared" si="30"/>
        <v>165235.18</v>
      </c>
      <c r="BW31" s="574">
        <f t="shared" si="30"/>
        <v>203941.41999999998</v>
      </c>
      <c r="BX31" s="574">
        <f t="shared" si="30"/>
        <v>235134.11000000002</v>
      </c>
      <c r="BY31" s="574">
        <f t="shared" si="30"/>
        <v>236940.20000000004</v>
      </c>
      <c r="BZ31" s="574">
        <f t="shared" si="30"/>
        <v>210083.78999999995</v>
      </c>
      <c r="CA31" s="574">
        <f t="shared" si="30"/>
        <v>183620.76</v>
      </c>
      <c r="CB31" s="574">
        <f t="shared" si="30"/>
        <v>147205.77999999997</v>
      </c>
      <c r="CC31" s="574">
        <f t="shared" si="30"/>
        <v>187385.45</v>
      </c>
      <c r="CD31" s="574">
        <f t="shared" si="30"/>
        <v>219049.36</v>
      </c>
      <c r="CE31" s="574">
        <f t="shared" si="30"/>
        <v>227529.43000000002</v>
      </c>
      <c r="CF31" s="574">
        <f t="shared" si="30"/>
        <v>231243.74</v>
      </c>
      <c r="CG31" s="574">
        <f t="shared" si="30"/>
        <v>247017.18000000002</v>
      </c>
      <c r="CH31" s="574">
        <f t="shared" si="30"/>
        <v>127188.21</v>
      </c>
      <c r="CI31" s="574">
        <f t="shared" si="30"/>
        <v>282706.08</v>
      </c>
      <c r="CJ31" s="574">
        <f t="shared" si="30"/>
        <v>255289.14</v>
      </c>
      <c r="CK31" s="574">
        <f t="shared" si="30"/>
        <v>251566.86</v>
      </c>
      <c r="CL31" s="574">
        <f t="shared" si="30"/>
        <v>257994.37000000002</v>
      </c>
      <c r="CM31" s="574">
        <f t="shared" si="30"/>
        <v>272106.93999999994</v>
      </c>
      <c r="CN31" s="574">
        <f t="shared" si="30"/>
        <v>189601.44</v>
      </c>
      <c r="CO31" s="574">
        <f t="shared" si="30"/>
        <v>235310.32</v>
      </c>
      <c r="CP31" s="574">
        <f t="shared" si="30"/>
        <v>222671.24000000002</v>
      </c>
      <c r="CQ31" s="574">
        <f t="shared" si="30"/>
        <v>224789.82999999996</v>
      </c>
      <c r="CR31" s="574">
        <f t="shared" si="30"/>
        <v>254282.55</v>
      </c>
      <c r="CS31" s="574">
        <f t="shared" si="30"/>
        <v>249178.74</v>
      </c>
      <c r="CT31" s="574">
        <f t="shared" si="30"/>
        <v>239056.59</v>
      </c>
      <c r="CU31" s="574">
        <f t="shared" si="30"/>
        <v>288475.34000000003</v>
      </c>
      <c r="CV31" s="574">
        <f t="shared" si="30"/>
        <v>249891.33000000002</v>
      </c>
      <c r="CW31" s="574">
        <f t="shared" si="30"/>
        <v>258746.91000000003</v>
      </c>
      <c r="CX31" s="574">
        <f t="shared" si="30"/>
        <v>200119.27</v>
      </c>
      <c r="CY31" s="574">
        <f t="shared" si="30"/>
        <v>184168.71999999997</v>
      </c>
      <c r="CZ31" s="574">
        <f t="shared" si="30"/>
        <v>189477.89</v>
      </c>
      <c r="DA31" s="574">
        <f t="shared" si="30"/>
        <v>242680.28000000003</v>
      </c>
      <c r="DB31" s="574">
        <f t="shared" si="30"/>
        <v>209839.21000000002</v>
      </c>
      <c r="DC31" s="574">
        <f t="shared" si="30"/>
        <v>234837.16999999998</v>
      </c>
      <c r="DD31" s="574">
        <f t="shared" si="30"/>
        <v>240325.82</v>
      </c>
      <c r="DE31" s="574">
        <f t="shared" si="30"/>
        <v>241711.47</v>
      </c>
      <c r="DF31" s="574">
        <f t="shared" si="30"/>
        <v>155521.22</v>
      </c>
      <c r="DG31" s="574">
        <f t="shared" si="30"/>
        <v>269208.15000000002</v>
      </c>
      <c r="DH31" s="574">
        <f t="shared" si="30"/>
        <v>222297.75</v>
      </c>
      <c r="DI31" s="574">
        <f t="shared" si="30"/>
        <v>250828.35</v>
      </c>
      <c r="DJ31" s="574">
        <f t="shared" si="30"/>
        <v>228804.40000000002</v>
      </c>
      <c r="DK31" s="574">
        <f t="shared" si="30"/>
        <v>259630.52999999997</v>
      </c>
      <c r="DL31" s="574">
        <f t="shared" si="30"/>
        <v>205166.18</v>
      </c>
      <c r="DM31" s="574">
        <f t="shared" ref="DM31:FX31" si="31">+DM30+DM28+DM27</f>
        <v>190869.54</v>
      </c>
      <c r="DN31" s="574">
        <f t="shared" si="31"/>
        <v>211583.77000000002</v>
      </c>
      <c r="DO31" s="574">
        <f t="shared" si="31"/>
        <v>245418.72999999995</v>
      </c>
      <c r="DP31" s="574">
        <f t="shared" si="31"/>
        <v>223989.04</v>
      </c>
      <c r="DQ31" s="574">
        <f t="shared" si="31"/>
        <v>225876.67999999996</v>
      </c>
      <c r="DR31" s="574">
        <f t="shared" si="31"/>
        <v>239088.72999999998</v>
      </c>
      <c r="DS31" s="574">
        <f t="shared" si="31"/>
        <v>272762.96000000002</v>
      </c>
      <c r="DT31" s="574">
        <f t="shared" si="31"/>
        <v>242495.23</v>
      </c>
      <c r="DU31" s="574">
        <f t="shared" si="31"/>
        <v>245014.38999999998</v>
      </c>
      <c r="DV31" s="574">
        <f t="shared" si="31"/>
        <v>217710.15000000002</v>
      </c>
      <c r="DW31" s="574">
        <f t="shared" si="31"/>
        <v>228512.28</v>
      </c>
      <c r="DX31" s="574">
        <f t="shared" si="31"/>
        <v>184151.04000000001</v>
      </c>
      <c r="DY31" s="574">
        <f t="shared" si="31"/>
        <v>199665.66000000003</v>
      </c>
      <c r="DZ31" s="574">
        <f t="shared" si="31"/>
        <v>201658.13</v>
      </c>
      <c r="EA31" s="574">
        <f t="shared" si="31"/>
        <v>243439.68000000002</v>
      </c>
      <c r="EB31" s="574">
        <f t="shared" si="31"/>
        <v>206486.3</v>
      </c>
      <c r="EC31" s="574">
        <f t="shared" si="31"/>
        <v>245930.22</v>
      </c>
      <c r="ED31" s="574">
        <f t="shared" si="31"/>
        <v>135670.91999999998</v>
      </c>
      <c r="EE31" s="574">
        <f t="shared" si="31"/>
        <v>218537.14</v>
      </c>
      <c r="EF31" s="574">
        <f t="shared" si="31"/>
        <v>255264.38</v>
      </c>
      <c r="EG31" s="574">
        <f t="shared" si="31"/>
        <v>238795.08</v>
      </c>
      <c r="EH31" s="574">
        <f t="shared" si="31"/>
        <v>232984.72</v>
      </c>
      <c r="EI31" s="574">
        <f t="shared" si="31"/>
        <v>195521.99</v>
      </c>
      <c r="EJ31" s="574">
        <f t="shared" si="31"/>
        <v>158127.18</v>
      </c>
      <c r="EK31" s="574">
        <f t="shared" si="31"/>
        <v>209421.91000000003</v>
      </c>
      <c r="EL31" s="574">
        <f t="shared" si="31"/>
        <v>213645.86</v>
      </c>
      <c r="EM31" s="574">
        <f t="shared" si="31"/>
        <v>225170.88</v>
      </c>
      <c r="EN31" s="574">
        <f t="shared" si="31"/>
        <v>227394.25</v>
      </c>
      <c r="EO31" s="574">
        <f t="shared" si="31"/>
        <v>246971.88999999998</v>
      </c>
      <c r="EP31" s="574">
        <f t="shared" si="31"/>
        <v>224342.91000000003</v>
      </c>
      <c r="EQ31" s="574">
        <f t="shared" si="31"/>
        <v>270308.40000000002</v>
      </c>
      <c r="ER31" s="574">
        <f t="shared" si="31"/>
        <v>249935.29000000004</v>
      </c>
      <c r="ES31" s="574">
        <f t="shared" si="31"/>
        <v>225958.41999999998</v>
      </c>
      <c r="ET31" s="574">
        <f t="shared" si="31"/>
        <v>211046.03999999998</v>
      </c>
      <c r="EU31" s="574">
        <f t="shared" si="31"/>
        <v>236920.81</v>
      </c>
      <c r="EV31" s="574">
        <f t="shared" si="31"/>
        <v>171943.86</v>
      </c>
      <c r="EW31" s="574">
        <f t="shared" si="31"/>
        <v>227010.96</v>
      </c>
      <c r="EX31" s="574">
        <f t="shared" si="31"/>
        <v>197924.58999999997</v>
      </c>
      <c r="EY31" s="574">
        <f t="shared" si="31"/>
        <v>209021.63999999998</v>
      </c>
      <c r="EZ31" s="574">
        <f t="shared" si="31"/>
        <v>223654.32</v>
      </c>
      <c r="FA31" s="574">
        <f t="shared" si="31"/>
        <v>217846.01</v>
      </c>
      <c r="FB31" s="574">
        <f t="shared" si="31"/>
        <v>105465.7</v>
      </c>
      <c r="FC31" s="574">
        <f t="shared" si="31"/>
        <v>172745.7</v>
      </c>
      <c r="FD31" s="574">
        <f t="shared" si="31"/>
        <v>212301.38</v>
      </c>
      <c r="FE31" s="574">
        <f t="shared" si="31"/>
        <v>221279.56000000003</v>
      </c>
      <c r="FF31" s="574">
        <f t="shared" si="31"/>
        <v>201713.44999999998</v>
      </c>
      <c r="FG31" s="574">
        <f t="shared" si="31"/>
        <v>177806.45999999996</v>
      </c>
      <c r="FH31" s="574">
        <f t="shared" si="31"/>
        <v>130464.07</v>
      </c>
      <c r="FI31" s="574">
        <f t="shared" si="31"/>
        <v>215781.77</v>
      </c>
      <c r="FJ31" s="574">
        <f t="shared" si="31"/>
        <v>168502.54</v>
      </c>
      <c r="FK31" s="574">
        <f t="shared" si="31"/>
        <v>192010.65</v>
      </c>
      <c r="FL31" s="574">
        <f t="shared" si="31"/>
        <v>224104.50999999995</v>
      </c>
      <c r="FM31" s="574">
        <f t="shared" si="31"/>
        <v>205238.42</v>
      </c>
      <c r="FN31" s="574">
        <f t="shared" si="31"/>
        <v>208552.13</v>
      </c>
      <c r="FO31" s="574">
        <f t="shared" si="31"/>
        <v>248114.56</v>
      </c>
      <c r="FP31" s="574">
        <f t="shared" si="31"/>
        <v>195866.99</v>
      </c>
      <c r="FQ31" s="574">
        <f t="shared" si="31"/>
        <v>218737.77000000002</v>
      </c>
      <c r="FR31" s="574">
        <f t="shared" si="31"/>
        <v>189033.81</v>
      </c>
      <c r="FS31" s="574">
        <f t="shared" si="31"/>
        <v>78972.51999999999</v>
      </c>
      <c r="FT31" s="574">
        <f t="shared" si="31"/>
        <v>167673.15999999997</v>
      </c>
      <c r="FU31" s="574">
        <f t="shared" si="31"/>
        <v>171715.23000000004</v>
      </c>
      <c r="FV31" s="574">
        <f t="shared" si="31"/>
        <v>157830.35999999999</v>
      </c>
      <c r="FW31" s="574">
        <f t="shared" si="31"/>
        <v>209324.32000000007</v>
      </c>
      <c r="FX31" s="574">
        <f t="shared" si="31"/>
        <v>207214.06</v>
      </c>
      <c r="FY31" s="574">
        <f t="shared" ref="FY31:GB31" si="32">+FY30+FY28+FY27</f>
        <v>183249.34999999998</v>
      </c>
      <c r="FZ31" s="574">
        <f t="shared" si="32"/>
        <v>172063.6</v>
      </c>
      <c r="GA31" s="574">
        <f t="shared" si="32"/>
        <v>183468.2</v>
      </c>
      <c r="GB31" s="574">
        <f t="shared" si="32"/>
        <v>181315.27999999997</v>
      </c>
      <c r="XEM31" s="139">
        <v>41426</v>
      </c>
      <c r="XEN31" s="142">
        <v>320</v>
      </c>
      <c r="XEO31" s="142">
        <v>400</v>
      </c>
      <c r="XEP31" s="142">
        <v>480</v>
      </c>
      <c r="XEQ31" s="142">
        <v>160</v>
      </c>
      <c r="XER31" s="142">
        <v>80</v>
      </c>
      <c r="XES31" s="142">
        <v>160</v>
      </c>
      <c r="XET31" s="142">
        <f t="shared" si="0"/>
        <v>720</v>
      </c>
    </row>
    <row r="32" spans="2:184 16363:16374" ht="15.75" thickBot="1">
      <c r="B32" s="8"/>
      <c r="C32" s="7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XEI32" s="32"/>
      <c r="XEJ32" s="32"/>
      <c r="XEK32" s="32"/>
      <c r="XEL32" s="32"/>
      <c r="XEM32" s="139">
        <v>41456</v>
      </c>
      <c r="XEN32" s="142">
        <v>352</v>
      </c>
      <c r="XEO32" s="142">
        <v>392</v>
      </c>
      <c r="XEP32" s="142">
        <v>528</v>
      </c>
      <c r="XEQ32" s="142">
        <v>144</v>
      </c>
      <c r="XER32" s="142">
        <v>72</v>
      </c>
      <c r="XES32" s="142">
        <v>176</v>
      </c>
      <c r="XET32" s="142">
        <f t="shared" si="0"/>
        <v>744</v>
      </c>
    </row>
    <row r="33" spans="2:184 16363:16374" ht="15.75" thickBot="1">
      <c r="B33" s="239">
        <f>+XET207</f>
        <v>8</v>
      </c>
      <c r="C33" s="32"/>
      <c r="D33" s="32"/>
      <c r="E33" s="622">
        <f>+E25</f>
        <v>41275</v>
      </c>
      <c r="F33" s="623">
        <f t="shared" ref="F33:P33" si="33">+F25</f>
        <v>41306</v>
      </c>
      <c r="G33" s="623">
        <f t="shared" si="33"/>
        <v>41334</v>
      </c>
      <c r="H33" s="623">
        <f t="shared" si="33"/>
        <v>41365</v>
      </c>
      <c r="I33" s="623">
        <f t="shared" si="33"/>
        <v>41395</v>
      </c>
      <c r="J33" s="623">
        <f t="shared" si="33"/>
        <v>41426</v>
      </c>
      <c r="K33" s="623">
        <f t="shared" si="33"/>
        <v>41456</v>
      </c>
      <c r="L33" s="623">
        <f t="shared" si="33"/>
        <v>41487</v>
      </c>
      <c r="M33" s="623">
        <f t="shared" si="33"/>
        <v>41518</v>
      </c>
      <c r="N33" s="623">
        <f t="shared" si="33"/>
        <v>41548</v>
      </c>
      <c r="O33" s="623">
        <f t="shared" si="33"/>
        <v>41579</v>
      </c>
      <c r="P33" s="623">
        <f t="shared" si="33"/>
        <v>41609</v>
      </c>
      <c r="Q33" s="623">
        <f t="shared" ref="Q33:AZ33" si="34">+Q25</f>
        <v>41640</v>
      </c>
      <c r="R33" s="623">
        <f t="shared" si="34"/>
        <v>41671</v>
      </c>
      <c r="S33" s="623">
        <f t="shared" si="34"/>
        <v>41699</v>
      </c>
      <c r="T33" s="623">
        <f t="shared" si="34"/>
        <v>41730</v>
      </c>
      <c r="U33" s="623">
        <f t="shared" si="34"/>
        <v>41760</v>
      </c>
      <c r="V33" s="623">
        <f t="shared" si="34"/>
        <v>41791</v>
      </c>
      <c r="W33" s="623">
        <f t="shared" si="34"/>
        <v>41821</v>
      </c>
      <c r="X33" s="623">
        <f t="shared" si="34"/>
        <v>41852</v>
      </c>
      <c r="Y33" s="623">
        <f t="shared" si="34"/>
        <v>41883</v>
      </c>
      <c r="Z33" s="623">
        <f t="shared" si="34"/>
        <v>41913</v>
      </c>
      <c r="AA33" s="623">
        <f t="shared" si="34"/>
        <v>41944</v>
      </c>
      <c r="AB33" s="623">
        <f t="shared" si="34"/>
        <v>41974</v>
      </c>
      <c r="AC33" s="623">
        <f t="shared" si="34"/>
        <v>42005</v>
      </c>
      <c r="AD33" s="623">
        <f t="shared" si="34"/>
        <v>42036</v>
      </c>
      <c r="AE33" s="623">
        <f t="shared" si="34"/>
        <v>42064</v>
      </c>
      <c r="AF33" s="623">
        <f t="shared" si="34"/>
        <v>42095</v>
      </c>
      <c r="AG33" s="623">
        <f t="shared" si="34"/>
        <v>42125</v>
      </c>
      <c r="AH33" s="623">
        <f t="shared" si="34"/>
        <v>42156</v>
      </c>
      <c r="AI33" s="623">
        <f t="shared" si="34"/>
        <v>42186</v>
      </c>
      <c r="AJ33" s="623">
        <f t="shared" si="34"/>
        <v>42217</v>
      </c>
      <c r="AK33" s="623">
        <f t="shared" si="34"/>
        <v>42248</v>
      </c>
      <c r="AL33" s="623">
        <f t="shared" si="34"/>
        <v>42278</v>
      </c>
      <c r="AM33" s="623">
        <f t="shared" si="34"/>
        <v>42309</v>
      </c>
      <c r="AN33" s="623">
        <f t="shared" si="34"/>
        <v>42339</v>
      </c>
      <c r="AO33" s="623">
        <f t="shared" si="34"/>
        <v>42370</v>
      </c>
      <c r="AP33" s="623">
        <f t="shared" si="34"/>
        <v>42401</v>
      </c>
      <c r="AQ33" s="623">
        <f t="shared" si="34"/>
        <v>42430</v>
      </c>
      <c r="AR33" s="623">
        <f t="shared" si="34"/>
        <v>42461</v>
      </c>
      <c r="AS33" s="623">
        <f t="shared" si="34"/>
        <v>42491</v>
      </c>
      <c r="AT33" s="623">
        <f t="shared" si="34"/>
        <v>42522</v>
      </c>
      <c r="AU33" s="623">
        <f t="shared" si="34"/>
        <v>42552</v>
      </c>
      <c r="AV33" s="623">
        <f t="shared" si="34"/>
        <v>42583</v>
      </c>
      <c r="AW33" s="623">
        <f t="shared" si="34"/>
        <v>42614</v>
      </c>
      <c r="AX33" s="623">
        <f t="shared" si="34"/>
        <v>42644</v>
      </c>
      <c r="AY33" s="623">
        <f t="shared" si="34"/>
        <v>42675</v>
      </c>
      <c r="AZ33" s="623">
        <f t="shared" si="34"/>
        <v>42705</v>
      </c>
      <c r="BA33" s="623">
        <f t="shared" ref="BA33:DL33" si="35">+BA25</f>
        <v>42736</v>
      </c>
      <c r="BB33" s="623">
        <f t="shared" si="35"/>
        <v>42767</v>
      </c>
      <c r="BC33" s="623">
        <f t="shared" si="35"/>
        <v>42795</v>
      </c>
      <c r="BD33" s="623">
        <f t="shared" si="35"/>
        <v>42826</v>
      </c>
      <c r="BE33" s="623">
        <f t="shared" si="35"/>
        <v>42856</v>
      </c>
      <c r="BF33" s="623">
        <f t="shared" si="35"/>
        <v>42887</v>
      </c>
      <c r="BG33" s="623">
        <f t="shared" si="35"/>
        <v>42917</v>
      </c>
      <c r="BH33" s="623">
        <f t="shared" si="35"/>
        <v>42948</v>
      </c>
      <c r="BI33" s="623">
        <f t="shared" si="35"/>
        <v>42979</v>
      </c>
      <c r="BJ33" s="623">
        <f t="shared" si="35"/>
        <v>43009</v>
      </c>
      <c r="BK33" s="623">
        <f t="shared" si="35"/>
        <v>43040</v>
      </c>
      <c r="BL33" s="623">
        <f t="shared" si="35"/>
        <v>43070</v>
      </c>
      <c r="BM33" s="623">
        <f t="shared" si="35"/>
        <v>43101</v>
      </c>
      <c r="BN33" s="623">
        <f t="shared" si="35"/>
        <v>43132</v>
      </c>
      <c r="BO33" s="623">
        <f t="shared" si="35"/>
        <v>43160</v>
      </c>
      <c r="BP33" s="623">
        <f t="shared" si="35"/>
        <v>43191</v>
      </c>
      <c r="BQ33" s="623">
        <f t="shared" si="35"/>
        <v>43221</v>
      </c>
      <c r="BR33" s="623">
        <f t="shared" si="35"/>
        <v>43252</v>
      </c>
      <c r="BS33" s="623">
        <f t="shared" si="35"/>
        <v>43282</v>
      </c>
      <c r="BT33" s="623">
        <f t="shared" si="35"/>
        <v>43313</v>
      </c>
      <c r="BU33" s="623">
        <f t="shared" si="35"/>
        <v>43344</v>
      </c>
      <c r="BV33" s="623">
        <f t="shared" si="35"/>
        <v>43374</v>
      </c>
      <c r="BW33" s="623">
        <f t="shared" si="35"/>
        <v>43405</v>
      </c>
      <c r="BX33" s="623">
        <f t="shared" si="35"/>
        <v>43435</v>
      </c>
      <c r="BY33" s="623">
        <f t="shared" si="35"/>
        <v>43466</v>
      </c>
      <c r="BZ33" s="623">
        <f t="shared" si="35"/>
        <v>43497</v>
      </c>
      <c r="CA33" s="623">
        <f t="shared" si="35"/>
        <v>43525</v>
      </c>
      <c r="CB33" s="623">
        <f t="shared" si="35"/>
        <v>43556</v>
      </c>
      <c r="CC33" s="623">
        <f t="shared" si="35"/>
        <v>43586</v>
      </c>
      <c r="CD33" s="623">
        <f t="shared" si="35"/>
        <v>43617</v>
      </c>
      <c r="CE33" s="623">
        <f t="shared" si="35"/>
        <v>43647</v>
      </c>
      <c r="CF33" s="623">
        <f t="shared" si="35"/>
        <v>43678</v>
      </c>
      <c r="CG33" s="623">
        <f t="shared" si="35"/>
        <v>43709</v>
      </c>
      <c r="CH33" s="623">
        <f t="shared" si="35"/>
        <v>43739</v>
      </c>
      <c r="CI33" s="623">
        <f t="shared" si="35"/>
        <v>43770</v>
      </c>
      <c r="CJ33" s="623">
        <f t="shared" si="35"/>
        <v>43800</v>
      </c>
      <c r="CK33" s="623">
        <f t="shared" si="35"/>
        <v>43831</v>
      </c>
      <c r="CL33" s="623">
        <f t="shared" si="35"/>
        <v>43862</v>
      </c>
      <c r="CM33" s="623">
        <f t="shared" si="35"/>
        <v>43891</v>
      </c>
      <c r="CN33" s="623">
        <f t="shared" si="35"/>
        <v>43922</v>
      </c>
      <c r="CO33" s="623">
        <f t="shared" si="35"/>
        <v>43952</v>
      </c>
      <c r="CP33" s="623">
        <f t="shared" si="35"/>
        <v>43983</v>
      </c>
      <c r="CQ33" s="623">
        <f t="shared" si="35"/>
        <v>44013</v>
      </c>
      <c r="CR33" s="623">
        <f t="shared" si="35"/>
        <v>44044</v>
      </c>
      <c r="CS33" s="623">
        <f t="shared" si="35"/>
        <v>44075</v>
      </c>
      <c r="CT33" s="623">
        <f t="shared" si="35"/>
        <v>44105</v>
      </c>
      <c r="CU33" s="623">
        <f t="shared" si="35"/>
        <v>44136</v>
      </c>
      <c r="CV33" s="623">
        <f t="shared" si="35"/>
        <v>44166</v>
      </c>
      <c r="CW33" s="623">
        <f t="shared" si="35"/>
        <v>44197</v>
      </c>
      <c r="CX33" s="623">
        <f t="shared" si="35"/>
        <v>44228</v>
      </c>
      <c r="CY33" s="623">
        <f t="shared" si="35"/>
        <v>44256</v>
      </c>
      <c r="CZ33" s="623">
        <f t="shared" si="35"/>
        <v>44287</v>
      </c>
      <c r="DA33" s="623">
        <f t="shared" si="35"/>
        <v>44317</v>
      </c>
      <c r="DB33" s="623">
        <f t="shared" si="35"/>
        <v>44348</v>
      </c>
      <c r="DC33" s="623">
        <f t="shared" si="35"/>
        <v>44378</v>
      </c>
      <c r="DD33" s="623">
        <f t="shared" si="35"/>
        <v>44409</v>
      </c>
      <c r="DE33" s="623">
        <f t="shared" si="35"/>
        <v>44440</v>
      </c>
      <c r="DF33" s="623">
        <f t="shared" si="35"/>
        <v>44470</v>
      </c>
      <c r="DG33" s="623">
        <f t="shared" si="35"/>
        <v>44501</v>
      </c>
      <c r="DH33" s="623">
        <f t="shared" si="35"/>
        <v>44531</v>
      </c>
      <c r="DI33" s="623">
        <f t="shared" si="35"/>
        <v>44562</v>
      </c>
      <c r="DJ33" s="623">
        <f t="shared" si="35"/>
        <v>44593</v>
      </c>
      <c r="DK33" s="623">
        <f t="shared" si="35"/>
        <v>44621</v>
      </c>
      <c r="DL33" s="623">
        <f t="shared" si="35"/>
        <v>44652</v>
      </c>
      <c r="DM33" s="623">
        <f t="shared" ref="DM33:FX33" si="36">+DM25</f>
        <v>44682</v>
      </c>
      <c r="DN33" s="623">
        <f t="shared" si="36"/>
        <v>44713</v>
      </c>
      <c r="DO33" s="623">
        <f t="shared" si="36"/>
        <v>44743</v>
      </c>
      <c r="DP33" s="623">
        <f t="shared" si="36"/>
        <v>44774</v>
      </c>
      <c r="DQ33" s="623">
        <f t="shared" si="36"/>
        <v>44805</v>
      </c>
      <c r="DR33" s="623">
        <f t="shared" si="36"/>
        <v>44835</v>
      </c>
      <c r="DS33" s="623">
        <f t="shared" si="36"/>
        <v>44866</v>
      </c>
      <c r="DT33" s="623">
        <f t="shared" si="36"/>
        <v>44896</v>
      </c>
      <c r="DU33" s="623">
        <f t="shared" si="36"/>
        <v>44927</v>
      </c>
      <c r="DV33" s="623">
        <f t="shared" si="36"/>
        <v>44958</v>
      </c>
      <c r="DW33" s="623">
        <f t="shared" si="36"/>
        <v>44986</v>
      </c>
      <c r="DX33" s="623">
        <f t="shared" si="36"/>
        <v>45017</v>
      </c>
      <c r="DY33" s="623">
        <f t="shared" si="36"/>
        <v>45047</v>
      </c>
      <c r="DZ33" s="623">
        <f t="shared" si="36"/>
        <v>45078</v>
      </c>
      <c r="EA33" s="623">
        <f t="shared" si="36"/>
        <v>45108</v>
      </c>
      <c r="EB33" s="623">
        <f t="shared" si="36"/>
        <v>45139</v>
      </c>
      <c r="EC33" s="623">
        <f t="shared" si="36"/>
        <v>45170</v>
      </c>
      <c r="ED33" s="623">
        <f t="shared" si="36"/>
        <v>45200</v>
      </c>
      <c r="EE33" s="623">
        <f t="shared" si="36"/>
        <v>45231</v>
      </c>
      <c r="EF33" s="623">
        <f t="shared" si="36"/>
        <v>45261</v>
      </c>
      <c r="EG33" s="623">
        <f t="shared" si="36"/>
        <v>45292</v>
      </c>
      <c r="EH33" s="623">
        <f t="shared" si="36"/>
        <v>45323</v>
      </c>
      <c r="EI33" s="623">
        <f t="shared" si="36"/>
        <v>45352</v>
      </c>
      <c r="EJ33" s="623">
        <f t="shared" si="36"/>
        <v>45383</v>
      </c>
      <c r="EK33" s="623">
        <f t="shared" si="36"/>
        <v>45413</v>
      </c>
      <c r="EL33" s="623">
        <f t="shared" si="36"/>
        <v>45444</v>
      </c>
      <c r="EM33" s="623">
        <f t="shared" si="36"/>
        <v>45474</v>
      </c>
      <c r="EN33" s="623">
        <f t="shared" si="36"/>
        <v>45505</v>
      </c>
      <c r="EO33" s="623">
        <f t="shared" si="36"/>
        <v>45536</v>
      </c>
      <c r="EP33" s="623">
        <f t="shared" si="36"/>
        <v>45566</v>
      </c>
      <c r="EQ33" s="623">
        <f t="shared" si="36"/>
        <v>45597</v>
      </c>
      <c r="ER33" s="623">
        <f t="shared" si="36"/>
        <v>45627</v>
      </c>
      <c r="ES33" s="623">
        <f t="shared" si="36"/>
        <v>45658</v>
      </c>
      <c r="ET33" s="623">
        <f t="shared" si="36"/>
        <v>45689</v>
      </c>
      <c r="EU33" s="623">
        <f t="shared" si="36"/>
        <v>45717</v>
      </c>
      <c r="EV33" s="623">
        <f t="shared" si="36"/>
        <v>45748</v>
      </c>
      <c r="EW33" s="623">
        <f t="shared" si="36"/>
        <v>45778</v>
      </c>
      <c r="EX33" s="623">
        <f t="shared" si="36"/>
        <v>45809</v>
      </c>
      <c r="EY33" s="623">
        <f t="shared" si="36"/>
        <v>45839</v>
      </c>
      <c r="EZ33" s="623">
        <f t="shared" si="36"/>
        <v>45870</v>
      </c>
      <c r="FA33" s="623">
        <f t="shared" si="36"/>
        <v>45901</v>
      </c>
      <c r="FB33" s="623">
        <f t="shared" si="36"/>
        <v>45931</v>
      </c>
      <c r="FC33" s="623">
        <f t="shared" si="36"/>
        <v>45962</v>
      </c>
      <c r="FD33" s="623">
        <f t="shared" si="36"/>
        <v>45992</v>
      </c>
      <c r="FE33" s="623">
        <f t="shared" si="36"/>
        <v>46023</v>
      </c>
      <c r="FF33" s="623">
        <f t="shared" si="36"/>
        <v>46054</v>
      </c>
      <c r="FG33" s="623">
        <f t="shared" si="36"/>
        <v>46082</v>
      </c>
      <c r="FH33" s="623">
        <f t="shared" si="36"/>
        <v>46113</v>
      </c>
      <c r="FI33" s="623">
        <f t="shared" si="36"/>
        <v>46143</v>
      </c>
      <c r="FJ33" s="623">
        <f t="shared" si="36"/>
        <v>46174</v>
      </c>
      <c r="FK33" s="623">
        <f t="shared" si="36"/>
        <v>46204</v>
      </c>
      <c r="FL33" s="623">
        <f t="shared" si="36"/>
        <v>46235</v>
      </c>
      <c r="FM33" s="623">
        <f t="shared" si="36"/>
        <v>46266</v>
      </c>
      <c r="FN33" s="623">
        <f t="shared" si="36"/>
        <v>46296</v>
      </c>
      <c r="FO33" s="623">
        <f t="shared" si="36"/>
        <v>46327</v>
      </c>
      <c r="FP33" s="623">
        <f t="shared" si="36"/>
        <v>46357</v>
      </c>
      <c r="FQ33" s="623">
        <f t="shared" si="36"/>
        <v>46388</v>
      </c>
      <c r="FR33" s="623">
        <f t="shared" si="36"/>
        <v>46419</v>
      </c>
      <c r="FS33" s="623">
        <f t="shared" si="36"/>
        <v>46447</v>
      </c>
      <c r="FT33" s="623">
        <f t="shared" si="36"/>
        <v>46478</v>
      </c>
      <c r="FU33" s="623">
        <f t="shared" si="36"/>
        <v>46508</v>
      </c>
      <c r="FV33" s="623">
        <f t="shared" si="36"/>
        <v>46539</v>
      </c>
      <c r="FW33" s="623">
        <f t="shared" si="36"/>
        <v>46569</v>
      </c>
      <c r="FX33" s="623">
        <f t="shared" si="36"/>
        <v>46600</v>
      </c>
      <c r="FY33" s="623">
        <f t="shared" ref="FY33:GB33" si="37">+FY25</f>
        <v>46631</v>
      </c>
      <c r="FZ33" s="623">
        <f t="shared" si="37"/>
        <v>46661</v>
      </c>
      <c r="GA33" s="623">
        <f t="shared" si="37"/>
        <v>46692</v>
      </c>
      <c r="GB33" s="623">
        <f t="shared" si="37"/>
        <v>46722</v>
      </c>
      <c r="XEM33" s="139">
        <v>41487</v>
      </c>
      <c r="XEN33" s="142">
        <v>352</v>
      </c>
      <c r="XEO33" s="142">
        <v>392</v>
      </c>
      <c r="XEP33" s="142">
        <v>528</v>
      </c>
      <c r="XEQ33" s="142">
        <v>144</v>
      </c>
      <c r="XER33" s="142">
        <v>72</v>
      </c>
      <c r="XES33" s="142">
        <v>176</v>
      </c>
      <c r="XET33" s="142">
        <f t="shared" si="0"/>
        <v>744</v>
      </c>
    </row>
    <row r="34" spans="2:184 16363:16374">
      <c r="B34" s="239">
        <f>+XEQ207</f>
        <v>5</v>
      </c>
      <c r="C34" s="7" t="s">
        <v>91</v>
      </c>
      <c r="D34" s="41" t="s">
        <v>68</v>
      </c>
      <c r="E34" s="52">
        <f>+VLOOKUP(E$18,$XEM$2:$XET$305,$B33,FALSE)</f>
        <v>744</v>
      </c>
      <c r="F34" s="53">
        <f t="shared" ref="F34:BQ37" si="38">+VLOOKUP(F$18,$XEM$2:$XET$305,$B33,FALSE)</f>
        <v>672</v>
      </c>
      <c r="G34" s="53">
        <f t="shared" si="38"/>
        <v>744</v>
      </c>
      <c r="H34" s="53">
        <f t="shared" si="38"/>
        <v>720</v>
      </c>
      <c r="I34" s="53">
        <f t="shared" si="38"/>
        <v>744</v>
      </c>
      <c r="J34" s="53">
        <f t="shared" si="38"/>
        <v>720</v>
      </c>
      <c r="K34" s="53">
        <f t="shared" si="38"/>
        <v>744</v>
      </c>
      <c r="L34" s="53">
        <f t="shared" si="38"/>
        <v>744</v>
      </c>
      <c r="M34" s="53">
        <f t="shared" si="38"/>
        <v>720</v>
      </c>
      <c r="N34" s="53">
        <f t="shared" si="38"/>
        <v>744</v>
      </c>
      <c r="O34" s="53">
        <f t="shared" si="38"/>
        <v>720</v>
      </c>
      <c r="P34" s="53">
        <f t="shared" si="38"/>
        <v>744</v>
      </c>
      <c r="Q34" s="53">
        <f t="shared" si="38"/>
        <v>744</v>
      </c>
      <c r="R34" s="53">
        <f t="shared" si="38"/>
        <v>672</v>
      </c>
      <c r="S34" s="53">
        <f t="shared" si="38"/>
        <v>744</v>
      </c>
      <c r="T34" s="53">
        <f t="shared" si="38"/>
        <v>720</v>
      </c>
      <c r="U34" s="53">
        <f t="shared" si="38"/>
        <v>744</v>
      </c>
      <c r="V34" s="53">
        <f t="shared" si="38"/>
        <v>720</v>
      </c>
      <c r="W34" s="53">
        <f t="shared" si="38"/>
        <v>744</v>
      </c>
      <c r="X34" s="53">
        <f t="shared" si="38"/>
        <v>744</v>
      </c>
      <c r="Y34" s="53">
        <f t="shared" si="38"/>
        <v>720</v>
      </c>
      <c r="Z34" s="53">
        <f t="shared" si="38"/>
        <v>744</v>
      </c>
      <c r="AA34" s="53">
        <f t="shared" si="38"/>
        <v>720</v>
      </c>
      <c r="AB34" s="53">
        <f t="shared" si="38"/>
        <v>744</v>
      </c>
      <c r="AC34" s="53">
        <f t="shared" si="38"/>
        <v>744</v>
      </c>
      <c r="AD34" s="53">
        <f t="shared" si="38"/>
        <v>672</v>
      </c>
      <c r="AE34" s="53">
        <f t="shared" si="38"/>
        <v>744</v>
      </c>
      <c r="AF34" s="53">
        <f t="shared" si="38"/>
        <v>720</v>
      </c>
      <c r="AG34" s="53">
        <f t="shared" si="38"/>
        <v>744</v>
      </c>
      <c r="AH34" s="53">
        <f t="shared" si="38"/>
        <v>720</v>
      </c>
      <c r="AI34" s="53">
        <f t="shared" si="38"/>
        <v>744</v>
      </c>
      <c r="AJ34" s="53">
        <f t="shared" si="38"/>
        <v>744</v>
      </c>
      <c r="AK34" s="53">
        <f t="shared" si="38"/>
        <v>720</v>
      </c>
      <c r="AL34" s="53">
        <f t="shared" si="38"/>
        <v>744</v>
      </c>
      <c r="AM34" s="53">
        <f t="shared" si="38"/>
        <v>720</v>
      </c>
      <c r="AN34" s="53">
        <f t="shared" si="38"/>
        <v>744</v>
      </c>
      <c r="AO34" s="53">
        <f t="shared" si="38"/>
        <v>744</v>
      </c>
      <c r="AP34" s="53">
        <f t="shared" si="38"/>
        <v>696</v>
      </c>
      <c r="AQ34" s="53">
        <f t="shared" si="38"/>
        <v>744</v>
      </c>
      <c r="AR34" s="53">
        <f t="shared" si="38"/>
        <v>720</v>
      </c>
      <c r="AS34" s="53">
        <f t="shared" si="38"/>
        <v>744</v>
      </c>
      <c r="AT34" s="53">
        <f t="shared" si="38"/>
        <v>720</v>
      </c>
      <c r="AU34" s="53">
        <f t="shared" si="38"/>
        <v>744</v>
      </c>
      <c r="AV34" s="53">
        <f t="shared" si="38"/>
        <v>744</v>
      </c>
      <c r="AW34" s="53">
        <f t="shared" si="38"/>
        <v>720</v>
      </c>
      <c r="AX34" s="53">
        <f t="shared" si="38"/>
        <v>744</v>
      </c>
      <c r="AY34" s="53">
        <f t="shared" si="38"/>
        <v>720</v>
      </c>
      <c r="AZ34" s="53">
        <f t="shared" si="38"/>
        <v>744</v>
      </c>
      <c r="BA34" s="53">
        <f t="shared" si="38"/>
        <v>744</v>
      </c>
      <c r="BB34" s="53">
        <f t="shared" si="38"/>
        <v>672</v>
      </c>
      <c r="BC34" s="53">
        <f t="shared" si="38"/>
        <v>744</v>
      </c>
      <c r="BD34" s="53">
        <f t="shared" si="38"/>
        <v>720</v>
      </c>
      <c r="BE34" s="53">
        <f t="shared" si="38"/>
        <v>744</v>
      </c>
      <c r="BF34" s="53">
        <f t="shared" si="38"/>
        <v>720</v>
      </c>
      <c r="BG34" s="53">
        <f t="shared" si="38"/>
        <v>744</v>
      </c>
      <c r="BH34" s="53">
        <f t="shared" si="38"/>
        <v>744</v>
      </c>
      <c r="BI34" s="53">
        <f t="shared" si="38"/>
        <v>720</v>
      </c>
      <c r="BJ34" s="53">
        <f t="shared" si="38"/>
        <v>744</v>
      </c>
      <c r="BK34" s="53">
        <f t="shared" si="38"/>
        <v>720</v>
      </c>
      <c r="BL34" s="53">
        <f t="shared" si="38"/>
        <v>744</v>
      </c>
      <c r="BM34" s="53">
        <f t="shared" si="38"/>
        <v>744</v>
      </c>
      <c r="BN34" s="53">
        <f t="shared" si="38"/>
        <v>672</v>
      </c>
      <c r="BO34" s="53">
        <f t="shared" si="38"/>
        <v>744</v>
      </c>
      <c r="BP34" s="53">
        <f t="shared" si="38"/>
        <v>720</v>
      </c>
      <c r="BQ34" s="53">
        <f t="shared" si="38"/>
        <v>744</v>
      </c>
      <c r="BR34" s="53">
        <f t="shared" ref="BR34:EC37" si="39">+VLOOKUP(BR$18,$XEM$2:$XET$305,$B33,FALSE)</f>
        <v>720</v>
      </c>
      <c r="BS34" s="53">
        <f t="shared" si="39"/>
        <v>744</v>
      </c>
      <c r="BT34" s="53">
        <f t="shared" si="39"/>
        <v>744</v>
      </c>
      <c r="BU34" s="53">
        <f t="shared" si="39"/>
        <v>720</v>
      </c>
      <c r="BV34" s="53">
        <f t="shared" si="39"/>
        <v>744</v>
      </c>
      <c r="BW34" s="53">
        <f t="shared" si="39"/>
        <v>720</v>
      </c>
      <c r="BX34" s="53">
        <f t="shared" si="39"/>
        <v>744</v>
      </c>
      <c r="BY34" s="53">
        <f t="shared" si="39"/>
        <v>744</v>
      </c>
      <c r="BZ34" s="53">
        <f t="shared" si="39"/>
        <v>672</v>
      </c>
      <c r="CA34" s="53">
        <f t="shared" si="39"/>
        <v>744</v>
      </c>
      <c r="CB34" s="53">
        <f t="shared" si="39"/>
        <v>720</v>
      </c>
      <c r="CC34" s="53">
        <f t="shared" si="39"/>
        <v>744</v>
      </c>
      <c r="CD34" s="53">
        <f t="shared" si="39"/>
        <v>720</v>
      </c>
      <c r="CE34" s="53">
        <f t="shared" si="39"/>
        <v>744</v>
      </c>
      <c r="CF34" s="53">
        <f t="shared" si="39"/>
        <v>744</v>
      </c>
      <c r="CG34" s="53">
        <f t="shared" si="39"/>
        <v>720</v>
      </c>
      <c r="CH34" s="53">
        <f t="shared" si="39"/>
        <v>744</v>
      </c>
      <c r="CI34" s="53">
        <f t="shared" si="39"/>
        <v>720</v>
      </c>
      <c r="CJ34" s="53">
        <f t="shared" si="39"/>
        <v>744</v>
      </c>
      <c r="CK34" s="53">
        <f t="shared" si="39"/>
        <v>744</v>
      </c>
      <c r="CL34" s="53">
        <f t="shared" si="39"/>
        <v>696</v>
      </c>
      <c r="CM34" s="53">
        <f t="shared" si="39"/>
        <v>744</v>
      </c>
      <c r="CN34" s="53">
        <f t="shared" si="39"/>
        <v>720</v>
      </c>
      <c r="CO34" s="53">
        <f t="shared" si="39"/>
        <v>744</v>
      </c>
      <c r="CP34" s="53">
        <f t="shared" si="39"/>
        <v>720</v>
      </c>
      <c r="CQ34" s="53">
        <f t="shared" si="39"/>
        <v>744</v>
      </c>
      <c r="CR34" s="53">
        <f t="shared" si="39"/>
        <v>744</v>
      </c>
      <c r="CS34" s="53">
        <f t="shared" si="39"/>
        <v>720</v>
      </c>
      <c r="CT34" s="53">
        <f t="shared" si="39"/>
        <v>744</v>
      </c>
      <c r="CU34" s="53">
        <f t="shared" si="39"/>
        <v>720</v>
      </c>
      <c r="CV34" s="53">
        <f t="shared" si="39"/>
        <v>744</v>
      </c>
      <c r="CW34" s="53">
        <f t="shared" si="39"/>
        <v>744</v>
      </c>
      <c r="CX34" s="53">
        <f t="shared" si="39"/>
        <v>672</v>
      </c>
      <c r="CY34" s="53">
        <f t="shared" si="39"/>
        <v>744</v>
      </c>
      <c r="CZ34" s="53">
        <f t="shared" si="39"/>
        <v>720</v>
      </c>
      <c r="DA34" s="53">
        <f t="shared" si="39"/>
        <v>744</v>
      </c>
      <c r="DB34" s="53">
        <f t="shared" si="39"/>
        <v>720</v>
      </c>
      <c r="DC34" s="53">
        <f t="shared" si="39"/>
        <v>744</v>
      </c>
      <c r="DD34" s="53">
        <f t="shared" si="39"/>
        <v>744</v>
      </c>
      <c r="DE34" s="53">
        <f t="shared" si="39"/>
        <v>720</v>
      </c>
      <c r="DF34" s="53">
        <f t="shared" si="39"/>
        <v>744</v>
      </c>
      <c r="DG34" s="53">
        <f t="shared" si="39"/>
        <v>720</v>
      </c>
      <c r="DH34" s="53">
        <f t="shared" si="39"/>
        <v>744</v>
      </c>
      <c r="DI34" s="53">
        <f t="shared" si="39"/>
        <v>744</v>
      </c>
      <c r="DJ34" s="53">
        <f t="shared" si="39"/>
        <v>672</v>
      </c>
      <c r="DK34" s="53">
        <f t="shared" si="39"/>
        <v>744</v>
      </c>
      <c r="DL34" s="53">
        <f t="shared" si="39"/>
        <v>720</v>
      </c>
      <c r="DM34" s="53">
        <f t="shared" si="39"/>
        <v>744</v>
      </c>
      <c r="DN34" s="53">
        <f t="shared" si="39"/>
        <v>720</v>
      </c>
      <c r="DO34" s="53">
        <f t="shared" si="39"/>
        <v>744</v>
      </c>
      <c r="DP34" s="53">
        <f t="shared" si="39"/>
        <v>744</v>
      </c>
      <c r="DQ34" s="53">
        <f t="shared" si="39"/>
        <v>720</v>
      </c>
      <c r="DR34" s="53">
        <f t="shared" si="39"/>
        <v>744</v>
      </c>
      <c r="DS34" s="53">
        <f t="shared" si="39"/>
        <v>720</v>
      </c>
      <c r="DT34" s="53">
        <f t="shared" si="39"/>
        <v>744</v>
      </c>
      <c r="DU34" s="53">
        <f t="shared" si="39"/>
        <v>744</v>
      </c>
      <c r="DV34" s="53">
        <f t="shared" si="39"/>
        <v>672</v>
      </c>
      <c r="DW34" s="53">
        <f t="shared" si="39"/>
        <v>744</v>
      </c>
      <c r="DX34" s="53">
        <f t="shared" si="39"/>
        <v>720</v>
      </c>
      <c r="DY34" s="53">
        <f t="shared" si="39"/>
        <v>744</v>
      </c>
      <c r="DZ34" s="53">
        <f t="shared" si="39"/>
        <v>720</v>
      </c>
      <c r="EA34" s="53">
        <f t="shared" si="39"/>
        <v>744</v>
      </c>
      <c r="EB34" s="53">
        <f t="shared" si="39"/>
        <v>744</v>
      </c>
      <c r="EC34" s="53">
        <f t="shared" si="39"/>
        <v>720</v>
      </c>
      <c r="ED34" s="53">
        <f t="shared" ref="ED34:GB38" si="40">+VLOOKUP(ED$18,$XEM$2:$XET$305,$B33,FALSE)</f>
        <v>744</v>
      </c>
      <c r="EE34" s="53">
        <f t="shared" si="40"/>
        <v>720</v>
      </c>
      <c r="EF34" s="53">
        <f t="shared" si="40"/>
        <v>744</v>
      </c>
      <c r="EG34" s="53">
        <f t="shared" si="40"/>
        <v>744</v>
      </c>
      <c r="EH34" s="53">
        <f t="shared" si="40"/>
        <v>696</v>
      </c>
      <c r="EI34" s="53">
        <f t="shared" si="40"/>
        <v>744</v>
      </c>
      <c r="EJ34" s="53">
        <f t="shared" si="40"/>
        <v>720</v>
      </c>
      <c r="EK34" s="53">
        <f t="shared" si="40"/>
        <v>744</v>
      </c>
      <c r="EL34" s="53">
        <f t="shared" si="40"/>
        <v>720</v>
      </c>
      <c r="EM34" s="53">
        <f t="shared" si="40"/>
        <v>744</v>
      </c>
      <c r="EN34" s="53">
        <f t="shared" si="40"/>
        <v>744</v>
      </c>
      <c r="EO34" s="53">
        <f t="shared" si="40"/>
        <v>720</v>
      </c>
      <c r="EP34" s="53">
        <f t="shared" si="40"/>
        <v>744</v>
      </c>
      <c r="EQ34" s="53">
        <f t="shared" si="40"/>
        <v>720</v>
      </c>
      <c r="ER34" s="53">
        <f t="shared" si="40"/>
        <v>744</v>
      </c>
      <c r="ES34" s="53">
        <f t="shared" si="40"/>
        <v>744</v>
      </c>
      <c r="ET34" s="53">
        <f t="shared" si="40"/>
        <v>672</v>
      </c>
      <c r="EU34" s="53">
        <f t="shared" si="40"/>
        <v>744</v>
      </c>
      <c r="EV34" s="53">
        <f t="shared" si="40"/>
        <v>720</v>
      </c>
      <c r="EW34" s="53">
        <f t="shared" si="40"/>
        <v>744</v>
      </c>
      <c r="EX34" s="53">
        <f t="shared" si="40"/>
        <v>720</v>
      </c>
      <c r="EY34" s="53">
        <f t="shared" si="40"/>
        <v>744</v>
      </c>
      <c r="EZ34" s="53">
        <f t="shared" si="40"/>
        <v>744</v>
      </c>
      <c r="FA34" s="53">
        <f t="shared" si="40"/>
        <v>720</v>
      </c>
      <c r="FB34" s="53">
        <f t="shared" si="40"/>
        <v>744</v>
      </c>
      <c r="FC34" s="53">
        <f t="shared" si="40"/>
        <v>720</v>
      </c>
      <c r="FD34" s="53">
        <f t="shared" si="40"/>
        <v>744</v>
      </c>
      <c r="FE34" s="53">
        <f t="shared" si="40"/>
        <v>744</v>
      </c>
      <c r="FF34" s="53">
        <f t="shared" si="40"/>
        <v>672</v>
      </c>
      <c r="FG34" s="53">
        <f t="shared" si="40"/>
        <v>744</v>
      </c>
      <c r="FH34" s="53">
        <f t="shared" si="40"/>
        <v>720</v>
      </c>
      <c r="FI34" s="53">
        <f t="shared" si="40"/>
        <v>744</v>
      </c>
      <c r="FJ34" s="53">
        <f t="shared" si="40"/>
        <v>720</v>
      </c>
      <c r="FK34" s="53">
        <f t="shared" si="40"/>
        <v>744</v>
      </c>
      <c r="FL34" s="53">
        <f t="shared" si="40"/>
        <v>744</v>
      </c>
      <c r="FM34" s="53">
        <f t="shared" si="40"/>
        <v>720</v>
      </c>
      <c r="FN34" s="53">
        <f t="shared" si="40"/>
        <v>744</v>
      </c>
      <c r="FO34" s="53">
        <f t="shared" si="40"/>
        <v>720</v>
      </c>
      <c r="FP34" s="53">
        <f t="shared" si="40"/>
        <v>744</v>
      </c>
      <c r="FQ34" s="53">
        <f t="shared" si="40"/>
        <v>744</v>
      </c>
      <c r="FR34" s="53">
        <f t="shared" si="40"/>
        <v>672</v>
      </c>
      <c r="FS34" s="53">
        <f t="shared" si="40"/>
        <v>744</v>
      </c>
      <c r="FT34" s="53">
        <f t="shared" si="40"/>
        <v>720</v>
      </c>
      <c r="FU34" s="53">
        <f t="shared" si="40"/>
        <v>744</v>
      </c>
      <c r="FV34" s="53">
        <f t="shared" si="40"/>
        <v>720</v>
      </c>
      <c r="FW34" s="53">
        <f t="shared" si="40"/>
        <v>744</v>
      </c>
      <c r="FX34" s="53">
        <f t="shared" si="40"/>
        <v>744</v>
      </c>
      <c r="FY34" s="53">
        <f t="shared" si="40"/>
        <v>720</v>
      </c>
      <c r="FZ34" s="53">
        <f t="shared" si="40"/>
        <v>744</v>
      </c>
      <c r="GA34" s="53">
        <f t="shared" si="40"/>
        <v>720</v>
      </c>
      <c r="GB34" s="53">
        <f t="shared" si="40"/>
        <v>744</v>
      </c>
      <c r="XEM34" s="139">
        <v>41518</v>
      </c>
      <c r="XEN34" s="142">
        <v>320</v>
      </c>
      <c r="XEO34" s="142">
        <v>400</v>
      </c>
      <c r="XEP34" s="142">
        <v>480</v>
      </c>
      <c r="XEQ34" s="142">
        <v>160</v>
      </c>
      <c r="XER34" s="142">
        <v>80</v>
      </c>
      <c r="XES34" s="142">
        <v>160</v>
      </c>
      <c r="XET34" s="142">
        <f t="shared" si="0"/>
        <v>720</v>
      </c>
    </row>
    <row r="35" spans="2:184 16363:16374">
      <c r="B35" s="239">
        <f>+XER207</f>
        <v>6</v>
      </c>
      <c r="C35" s="7" t="s">
        <v>49</v>
      </c>
      <c r="D35" s="41" t="s">
        <v>69</v>
      </c>
      <c r="E35" s="54">
        <f>+VLOOKUP(E$18,$XEM$2:$XET$305,$B34,FALSE)</f>
        <v>144</v>
      </c>
      <c r="F35" s="55">
        <f t="shared" si="38"/>
        <v>128</v>
      </c>
      <c r="G35" s="55">
        <f t="shared" si="38"/>
        <v>160</v>
      </c>
      <c r="H35" s="55">
        <f t="shared" si="38"/>
        <v>128</v>
      </c>
      <c r="I35" s="55">
        <f t="shared" si="38"/>
        <v>144</v>
      </c>
      <c r="J35" s="55">
        <f t="shared" si="38"/>
        <v>160</v>
      </c>
      <c r="K35" s="55">
        <f t="shared" si="38"/>
        <v>144</v>
      </c>
      <c r="L35" s="55">
        <f t="shared" si="38"/>
        <v>144</v>
      </c>
      <c r="M35" s="55">
        <f t="shared" si="38"/>
        <v>160</v>
      </c>
      <c r="N35" s="55">
        <f t="shared" si="38"/>
        <v>128</v>
      </c>
      <c r="O35" s="55">
        <f t="shared" si="38"/>
        <v>160</v>
      </c>
      <c r="P35" s="55">
        <f t="shared" si="38"/>
        <v>160</v>
      </c>
      <c r="Q35" s="55">
        <f t="shared" si="38"/>
        <v>144</v>
      </c>
      <c r="R35" s="55">
        <f t="shared" si="38"/>
        <v>128</v>
      </c>
      <c r="S35" s="55">
        <f t="shared" si="38"/>
        <v>160</v>
      </c>
      <c r="T35" s="55">
        <f t="shared" si="38"/>
        <v>128</v>
      </c>
      <c r="U35" s="55">
        <f t="shared" si="38"/>
        <v>160</v>
      </c>
      <c r="V35" s="55">
        <f t="shared" si="38"/>
        <v>144</v>
      </c>
      <c r="W35" s="55">
        <f t="shared" si="38"/>
        <v>144</v>
      </c>
      <c r="X35" s="55">
        <f t="shared" si="38"/>
        <v>160</v>
      </c>
      <c r="Y35" s="55">
        <f t="shared" si="38"/>
        <v>144</v>
      </c>
      <c r="Z35" s="55">
        <f t="shared" si="38"/>
        <v>128</v>
      </c>
      <c r="AA35" s="55">
        <f t="shared" si="38"/>
        <v>176</v>
      </c>
      <c r="AB35" s="55">
        <f t="shared" si="38"/>
        <v>144</v>
      </c>
      <c r="AC35" s="55">
        <f t="shared" si="38"/>
        <v>160</v>
      </c>
      <c r="AD35" s="55">
        <f t="shared" si="38"/>
        <v>128</v>
      </c>
      <c r="AE35" s="55">
        <f t="shared" si="38"/>
        <v>144</v>
      </c>
      <c r="AF35" s="55">
        <f t="shared" si="38"/>
        <v>128</v>
      </c>
      <c r="AG35" s="55">
        <f t="shared" si="38"/>
        <v>176</v>
      </c>
      <c r="AH35" s="55">
        <f t="shared" si="38"/>
        <v>128</v>
      </c>
      <c r="AI35" s="55">
        <f t="shared" si="38"/>
        <v>128</v>
      </c>
      <c r="AJ35" s="55">
        <f t="shared" si="38"/>
        <v>160</v>
      </c>
      <c r="AK35" s="55">
        <f t="shared" si="38"/>
        <v>144</v>
      </c>
      <c r="AL35" s="55">
        <f t="shared" si="38"/>
        <v>144</v>
      </c>
      <c r="AM35" s="55">
        <f t="shared" si="38"/>
        <v>160</v>
      </c>
      <c r="AN35" s="55">
        <f t="shared" si="38"/>
        <v>144</v>
      </c>
      <c r="AO35" s="55">
        <f t="shared" si="38"/>
        <v>176</v>
      </c>
      <c r="AP35" s="55">
        <f t="shared" si="38"/>
        <v>128</v>
      </c>
      <c r="AQ35" s="55">
        <f t="shared" si="38"/>
        <v>128</v>
      </c>
      <c r="AR35" s="55">
        <f t="shared" si="38"/>
        <v>144</v>
      </c>
      <c r="AS35" s="55">
        <f t="shared" si="38"/>
        <v>160</v>
      </c>
      <c r="AT35" s="55">
        <f t="shared" si="38"/>
        <v>128</v>
      </c>
      <c r="AU35" s="55">
        <f t="shared" si="38"/>
        <v>176</v>
      </c>
      <c r="AV35" s="55">
        <f t="shared" si="38"/>
        <v>128</v>
      </c>
      <c r="AW35" s="55">
        <f t="shared" si="38"/>
        <v>144</v>
      </c>
      <c r="AX35" s="55">
        <f t="shared" si="38"/>
        <v>160</v>
      </c>
      <c r="AY35" s="55">
        <f t="shared" si="38"/>
        <v>144</v>
      </c>
      <c r="AZ35" s="55">
        <f t="shared" si="38"/>
        <v>160</v>
      </c>
      <c r="BA35" s="55">
        <f t="shared" si="38"/>
        <v>160</v>
      </c>
      <c r="BB35" s="55">
        <f t="shared" si="38"/>
        <v>128</v>
      </c>
      <c r="BC35" s="55">
        <f t="shared" si="38"/>
        <v>128</v>
      </c>
      <c r="BD35" s="55">
        <f t="shared" si="38"/>
        <v>160</v>
      </c>
      <c r="BE35" s="55">
        <f t="shared" si="38"/>
        <v>144</v>
      </c>
      <c r="BF35" s="55">
        <f t="shared" si="38"/>
        <v>128</v>
      </c>
      <c r="BG35" s="55">
        <f t="shared" si="38"/>
        <v>176</v>
      </c>
      <c r="BH35" s="55">
        <f t="shared" si="38"/>
        <v>128</v>
      </c>
      <c r="BI35" s="55">
        <f t="shared" si="38"/>
        <v>160</v>
      </c>
      <c r="BJ35" s="55">
        <f t="shared" si="38"/>
        <v>144</v>
      </c>
      <c r="BK35" s="55">
        <f t="shared" si="38"/>
        <v>144</v>
      </c>
      <c r="BL35" s="55">
        <f t="shared" si="38"/>
        <v>176</v>
      </c>
      <c r="BM35" s="55">
        <f t="shared" si="38"/>
        <v>144</v>
      </c>
      <c r="BN35" s="55">
        <f t="shared" si="38"/>
        <v>128</v>
      </c>
      <c r="BO35" s="55">
        <f t="shared" si="38"/>
        <v>144</v>
      </c>
      <c r="BP35" s="55">
        <f t="shared" si="38"/>
        <v>144</v>
      </c>
      <c r="BQ35" s="55">
        <f t="shared" si="38"/>
        <v>144</v>
      </c>
      <c r="BR35" s="55">
        <f t="shared" si="39"/>
        <v>144</v>
      </c>
      <c r="BS35" s="55">
        <f t="shared" si="39"/>
        <v>160</v>
      </c>
      <c r="BT35" s="55">
        <f t="shared" si="39"/>
        <v>128</v>
      </c>
      <c r="BU35" s="55">
        <f t="shared" si="39"/>
        <v>176</v>
      </c>
      <c r="BV35" s="55">
        <f t="shared" si="39"/>
        <v>128</v>
      </c>
      <c r="BW35" s="55">
        <f t="shared" si="39"/>
        <v>144</v>
      </c>
      <c r="BX35" s="55">
        <f t="shared" si="39"/>
        <v>176</v>
      </c>
      <c r="BY35" s="55">
        <f t="shared" si="39"/>
        <v>144</v>
      </c>
      <c r="BZ35" s="55">
        <f t="shared" si="39"/>
        <v>128</v>
      </c>
      <c r="CA35" s="55">
        <f t="shared" si="39"/>
        <v>160</v>
      </c>
      <c r="CB35" s="55">
        <f t="shared" si="39"/>
        <v>128</v>
      </c>
      <c r="CC35" s="55">
        <f t="shared" si="39"/>
        <v>144</v>
      </c>
      <c r="CD35" s="55">
        <f t="shared" si="39"/>
        <v>160</v>
      </c>
      <c r="CE35" s="55">
        <f t="shared" si="39"/>
        <v>144</v>
      </c>
      <c r="CF35" s="55">
        <f t="shared" si="39"/>
        <v>144</v>
      </c>
      <c r="CG35" s="55">
        <f t="shared" si="39"/>
        <v>160</v>
      </c>
      <c r="CH35" s="55">
        <f t="shared" si="39"/>
        <v>128</v>
      </c>
      <c r="CI35" s="55">
        <f t="shared" si="39"/>
        <v>160</v>
      </c>
      <c r="CJ35" s="55">
        <f t="shared" si="39"/>
        <v>160</v>
      </c>
      <c r="CK35" s="55">
        <f t="shared" si="39"/>
        <v>144</v>
      </c>
      <c r="CL35" s="55">
        <f t="shared" si="39"/>
        <v>144</v>
      </c>
      <c r="CM35" s="55">
        <f t="shared" si="39"/>
        <v>144</v>
      </c>
      <c r="CN35" s="55">
        <f t="shared" si="39"/>
        <v>128</v>
      </c>
      <c r="CO35" s="55">
        <f t="shared" si="39"/>
        <v>176</v>
      </c>
      <c r="CP35" s="55">
        <f t="shared" si="39"/>
        <v>128</v>
      </c>
      <c r="CQ35" s="55">
        <f t="shared" si="39"/>
        <v>128</v>
      </c>
      <c r="CR35" s="55">
        <f t="shared" si="39"/>
        <v>160</v>
      </c>
      <c r="CS35" s="55">
        <f t="shared" si="39"/>
        <v>144</v>
      </c>
      <c r="CT35" s="55">
        <f t="shared" si="39"/>
        <v>144</v>
      </c>
      <c r="CU35" s="55">
        <f t="shared" si="39"/>
        <v>160</v>
      </c>
      <c r="CV35" s="55">
        <f t="shared" si="39"/>
        <v>144</v>
      </c>
      <c r="CW35" s="55">
        <f t="shared" si="39"/>
        <v>176</v>
      </c>
      <c r="CX35" s="55">
        <f t="shared" si="39"/>
        <v>128</v>
      </c>
      <c r="CY35" s="55">
        <f t="shared" si="39"/>
        <v>128</v>
      </c>
      <c r="CZ35" s="55">
        <f t="shared" si="39"/>
        <v>128</v>
      </c>
      <c r="DA35" s="55">
        <f t="shared" si="39"/>
        <v>176</v>
      </c>
      <c r="DB35" s="55">
        <f t="shared" si="39"/>
        <v>128</v>
      </c>
      <c r="DC35" s="55">
        <f t="shared" si="39"/>
        <v>160</v>
      </c>
      <c r="DD35" s="55">
        <f t="shared" si="39"/>
        <v>144</v>
      </c>
      <c r="DE35" s="55">
        <f t="shared" si="39"/>
        <v>144</v>
      </c>
      <c r="DF35" s="55">
        <f t="shared" si="39"/>
        <v>160</v>
      </c>
      <c r="DG35" s="55">
        <f t="shared" si="39"/>
        <v>144</v>
      </c>
      <c r="DH35" s="55">
        <f t="shared" si="39"/>
        <v>128</v>
      </c>
      <c r="DI35" s="55">
        <f t="shared" si="39"/>
        <v>160</v>
      </c>
      <c r="DJ35" s="55">
        <f t="shared" si="39"/>
        <v>128</v>
      </c>
      <c r="DK35" s="55">
        <f t="shared" si="39"/>
        <v>128</v>
      </c>
      <c r="DL35" s="55">
        <f t="shared" si="39"/>
        <v>144</v>
      </c>
      <c r="DM35" s="55">
        <f t="shared" si="39"/>
        <v>160</v>
      </c>
      <c r="DN35" s="55">
        <f t="shared" si="39"/>
        <v>128</v>
      </c>
      <c r="DO35" s="55">
        <f t="shared" si="39"/>
        <v>176</v>
      </c>
      <c r="DP35" s="55">
        <f t="shared" si="39"/>
        <v>128</v>
      </c>
      <c r="DQ35" s="55">
        <f t="shared" si="39"/>
        <v>144</v>
      </c>
      <c r="DR35" s="55">
        <f t="shared" si="39"/>
        <v>160</v>
      </c>
      <c r="DS35" s="55">
        <f t="shared" si="39"/>
        <v>144</v>
      </c>
      <c r="DT35" s="55">
        <f t="shared" si="39"/>
        <v>160</v>
      </c>
      <c r="DU35" s="55">
        <f t="shared" si="39"/>
        <v>160</v>
      </c>
      <c r="DV35" s="55">
        <f t="shared" si="39"/>
        <v>128</v>
      </c>
      <c r="DW35" s="55">
        <f t="shared" si="39"/>
        <v>128</v>
      </c>
      <c r="DX35" s="55">
        <f t="shared" si="39"/>
        <v>160</v>
      </c>
      <c r="DY35" s="55">
        <f t="shared" si="39"/>
        <v>144</v>
      </c>
      <c r="DZ35" s="55">
        <f t="shared" si="39"/>
        <v>128</v>
      </c>
      <c r="EA35" s="55">
        <f t="shared" si="39"/>
        <v>176</v>
      </c>
      <c r="EB35" s="55">
        <f t="shared" si="39"/>
        <v>128</v>
      </c>
      <c r="EC35" s="55">
        <f t="shared" si="39"/>
        <v>160</v>
      </c>
      <c r="ED35" s="55">
        <f t="shared" si="40"/>
        <v>144</v>
      </c>
      <c r="EE35" s="55">
        <f t="shared" si="40"/>
        <v>144</v>
      </c>
      <c r="EF35" s="55">
        <f t="shared" si="40"/>
        <v>176</v>
      </c>
      <c r="EG35" s="55">
        <f t="shared" si="40"/>
        <v>144</v>
      </c>
      <c r="EH35" s="55">
        <f t="shared" si="40"/>
        <v>128</v>
      </c>
      <c r="EI35" s="55">
        <f t="shared" si="40"/>
        <v>160</v>
      </c>
      <c r="EJ35" s="55">
        <f t="shared" si="40"/>
        <v>128</v>
      </c>
      <c r="EK35" s="55">
        <f t="shared" si="40"/>
        <v>144</v>
      </c>
      <c r="EL35" s="55">
        <f t="shared" si="40"/>
        <v>160</v>
      </c>
      <c r="EM35" s="55">
        <f t="shared" si="40"/>
        <v>144</v>
      </c>
      <c r="EN35" s="55">
        <f t="shared" si="40"/>
        <v>144</v>
      </c>
      <c r="EO35" s="55">
        <f t="shared" si="40"/>
        <v>160</v>
      </c>
      <c r="EP35" s="55">
        <f t="shared" si="40"/>
        <v>128</v>
      </c>
      <c r="EQ35" s="55">
        <f t="shared" si="40"/>
        <v>160</v>
      </c>
      <c r="ER35" s="55">
        <f t="shared" si="40"/>
        <v>160</v>
      </c>
      <c r="ES35" s="55">
        <f t="shared" si="40"/>
        <v>144</v>
      </c>
      <c r="ET35" s="55">
        <f t="shared" si="40"/>
        <v>128</v>
      </c>
      <c r="EU35" s="55">
        <f t="shared" si="40"/>
        <v>160</v>
      </c>
      <c r="EV35" s="55">
        <f t="shared" si="40"/>
        <v>128</v>
      </c>
      <c r="EW35" s="55">
        <f t="shared" si="40"/>
        <v>160</v>
      </c>
      <c r="EX35" s="55">
        <f t="shared" si="40"/>
        <v>144</v>
      </c>
      <c r="EY35" s="55">
        <f t="shared" si="40"/>
        <v>144</v>
      </c>
      <c r="EZ35" s="55">
        <f t="shared" si="40"/>
        <v>160</v>
      </c>
      <c r="FA35" s="55">
        <f t="shared" si="40"/>
        <v>144</v>
      </c>
      <c r="FB35" s="55">
        <f t="shared" si="40"/>
        <v>128</v>
      </c>
      <c r="FC35" s="55">
        <f t="shared" si="40"/>
        <v>176</v>
      </c>
      <c r="FD35" s="55">
        <f t="shared" si="40"/>
        <v>144</v>
      </c>
      <c r="FE35" s="55">
        <f t="shared" si="40"/>
        <v>160</v>
      </c>
      <c r="FF35" s="55">
        <f t="shared" si="40"/>
        <v>128</v>
      </c>
      <c r="FG35" s="55">
        <f t="shared" si="40"/>
        <v>144</v>
      </c>
      <c r="FH35" s="55">
        <f t="shared" si="40"/>
        <v>128</v>
      </c>
      <c r="FI35" s="55">
        <f t="shared" si="40"/>
        <v>176</v>
      </c>
      <c r="FJ35" s="55">
        <f t="shared" si="40"/>
        <v>128</v>
      </c>
      <c r="FK35" s="55">
        <f t="shared" si="40"/>
        <v>128</v>
      </c>
      <c r="FL35" s="55">
        <f t="shared" si="40"/>
        <v>160</v>
      </c>
      <c r="FM35" s="55">
        <f t="shared" si="40"/>
        <v>144</v>
      </c>
      <c r="FN35" s="55">
        <f t="shared" si="40"/>
        <v>144</v>
      </c>
      <c r="FO35" s="55">
        <f t="shared" si="40"/>
        <v>160</v>
      </c>
      <c r="FP35" s="55">
        <f t="shared" si="40"/>
        <v>144</v>
      </c>
      <c r="FQ35" s="55">
        <f t="shared" si="40"/>
        <v>176</v>
      </c>
      <c r="FR35" s="55">
        <f t="shared" si="40"/>
        <v>128</v>
      </c>
      <c r="FS35" s="55">
        <f t="shared" si="40"/>
        <v>128</v>
      </c>
      <c r="FT35" s="55">
        <f t="shared" si="40"/>
        <v>128</v>
      </c>
      <c r="FU35" s="55">
        <f t="shared" si="40"/>
        <v>176</v>
      </c>
      <c r="FV35" s="55">
        <f t="shared" si="40"/>
        <v>128</v>
      </c>
      <c r="FW35" s="55">
        <f t="shared" si="40"/>
        <v>160</v>
      </c>
      <c r="FX35" s="55">
        <f t="shared" si="40"/>
        <v>144</v>
      </c>
      <c r="FY35" s="55">
        <f t="shared" si="40"/>
        <v>144</v>
      </c>
      <c r="FZ35" s="55">
        <f t="shared" si="40"/>
        <v>160</v>
      </c>
      <c r="GA35" s="55">
        <f t="shared" si="40"/>
        <v>144</v>
      </c>
      <c r="GB35" s="55">
        <f t="shared" si="40"/>
        <v>128</v>
      </c>
      <c r="XEM35" s="139">
        <v>41548</v>
      </c>
      <c r="XEN35" s="142">
        <v>368</v>
      </c>
      <c r="XEO35" s="142">
        <v>376</v>
      </c>
      <c r="XEP35" s="142">
        <v>552</v>
      </c>
      <c r="XEQ35" s="142">
        <v>128</v>
      </c>
      <c r="XER35" s="142">
        <v>64</v>
      </c>
      <c r="XES35" s="142">
        <v>184</v>
      </c>
      <c r="XET35" s="142">
        <f t="shared" si="0"/>
        <v>744</v>
      </c>
    </row>
    <row r="36" spans="2:184 16363:16374">
      <c r="B36" s="239">
        <f>+XEN207</f>
        <v>2</v>
      </c>
      <c r="C36" s="7"/>
      <c r="D36" s="41" t="s">
        <v>70</v>
      </c>
      <c r="E36" s="54">
        <f>+VLOOKUP(E$18,$XEM$2:$XET$305,$B35,FALSE)</f>
        <v>72</v>
      </c>
      <c r="F36" s="55">
        <f t="shared" si="38"/>
        <v>64</v>
      </c>
      <c r="G36" s="55">
        <f t="shared" si="38"/>
        <v>80</v>
      </c>
      <c r="H36" s="55">
        <f t="shared" si="38"/>
        <v>64</v>
      </c>
      <c r="I36" s="55">
        <f t="shared" si="38"/>
        <v>72</v>
      </c>
      <c r="J36" s="55">
        <f t="shared" si="38"/>
        <v>80</v>
      </c>
      <c r="K36" s="55">
        <f t="shared" si="38"/>
        <v>72</v>
      </c>
      <c r="L36" s="55">
        <f t="shared" si="38"/>
        <v>72</v>
      </c>
      <c r="M36" s="55">
        <f t="shared" si="38"/>
        <v>80</v>
      </c>
      <c r="N36" s="55">
        <f t="shared" si="38"/>
        <v>64</v>
      </c>
      <c r="O36" s="55">
        <f t="shared" si="38"/>
        <v>80</v>
      </c>
      <c r="P36" s="55">
        <f t="shared" si="38"/>
        <v>80</v>
      </c>
      <c r="Q36" s="55">
        <f t="shared" si="38"/>
        <v>72</v>
      </c>
      <c r="R36" s="55">
        <f t="shared" si="38"/>
        <v>64</v>
      </c>
      <c r="S36" s="55">
        <f t="shared" si="38"/>
        <v>80</v>
      </c>
      <c r="T36" s="55">
        <f t="shared" si="38"/>
        <v>64</v>
      </c>
      <c r="U36" s="55">
        <f t="shared" si="38"/>
        <v>80</v>
      </c>
      <c r="V36" s="55">
        <f t="shared" si="38"/>
        <v>72</v>
      </c>
      <c r="W36" s="55">
        <f t="shared" si="38"/>
        <v>72</v>
      </c>
      <c r="X36" s="55">
        <f t="shared" si="38"/>
        <v>80</v>
      </c>
      <c r="Y36" s="55">
        <f t="shared" si="38"/>
        <v>72</v>
      </c>
      <c r="Z36" s="55">
        <f t="shared" si="38"/>
        <v>64</v>
      </c>
      <c r="AA36" s="55">
        <f t="shared" si="38"/>
        <v>88</v>
      </c>
      <c r="AB36" s="55">
        <f t="shared" si="38"/>
        <v>72</v>
      </c>
      <c r="AC36" s="55">
        <f t="shared" si="38"/>
        <v>80</v>
      </c>
      <c r="AD36" s="55">
        <f t="shared" si="38"/>
        <v>64</v>
      </c>
      <c r="AE36" s="55">
        <f t="shared" si="38"/>
        <v>72</v>
      </c>
      <c r="AF36" s="55">
        <f t="shared" si="38"/>
        <v>64</v>
      </c>
      <c r="AG36" s="55">
        <f t="shared" si="38"/>
        <v>88</v>
      </c>
      <c r="AH36" s="55">
        <f t="shared" si="38"/>
        <v>64</v>
      </c>
      <c r="AI36" s="55">
        <f t="shared" si="38"/>
        <v>64</v>
      </c>
      <c r="AJ36" s="55">
        <f t="shared" si="38"/>
        <v>80</v>
      </c>
      <c r="AK36" s="55">
        <f t="shared" si="38"/>
        <v>72</v>
      </c>
      <c r="AL36" s="55">
        <f t="shared" si="38"/>
        <v>72</v>
      </c>
      <c r="AM36" s="55">
        <f t="shared" si="38"/>
        <v>80</v>
      </c>
      <c r="AN36" s="55">
        <f t="shared" si="38"/>
        <v>72</v>
      </c>
      <c r="AO36" s="55">
        <f t="shared" si="38"/>
        <v>88</v>
      </c>
      <c r="AP36" s="55">
        <f t="shared" si="38"/>
        <v>64</v>
      </c>
      <c r="AQ36" s="55">
        <f t="shared" si="38"/>
        <v>64</v>
      </c>
      <c r="AR36" s="55">
        <f t="shared" si="38"/>
        <v>72</v>
      </c>
      <c r="AS36" s="55">
        <f t="shared" si="38"/>
        <v>80</v>
      </c>
      <c r="AT36" s="55">
        <f t="shared" si="38"/>
        <v>64</v>
      </c>
      <c r="AU36" s="55">
        <f t="shared" si="38"/>
        <v>88</v>
      </c>
      <c r="AV36" s="55">
        <f t="shared" si="38"/>
        <v>64</v>
      </c>
      <c r="AW36" s="55">
        <f t="shared" si="38"/>
        <v>72</v>
      </c>
      <c r="AX36" s="55">
        <f t="shared" si="38"/>
        <v>80</v>
      </c>
      <c r="AY36" s="55">
        <f t="shared" si="38"/>
        <v>72</v>
      </c>
      <c r="AZ36" s="55">
        <f t="shared" si="38"/>
        <v>80</v>
      </c>
      <c r="BA36" s="55">
        <f t="shared" si="38"/>
        <v>80</v>
      </c>
      <c r="BB36" s="55">
        <f t="shared" si="38"/>
        <v>64</v>
      </c>
      <c r="BC36" s="55">
        <f t="shared" si="38"/>
        <v>64</v>
      </c>
      <c r="BD36" s="55">
        <f t="shared" si="38"/>
        <v>80</v>
      </c>
      <c r="BE36" s="55">
        <f t="shared" si="38"/>
        <v>72</v>
      </c>
      <c r="BF36" s="55">
        <f t="shared" si="38"/>
        <v>64</v>
      </c>
      <c r="BG36" s="55">
        <f t="shared" si="38"/>
        <v>88</v>
      </c>
      <c r="BH36" s="55">
        <f t="shared" si="38"/>
        <v>64</v>
      </c>
      <c r="BI36" s="55">
        <f t="shared" si="38"/>
        <v>80</v>
      </c>
      <c r="BJ36" s="55">
        <f t="shared" si="38"/>
        <v>72</v>
      </c>
      <c r="BK36" s="55">
        <f t="shared" si="38"/>
        <v>72</v>
      </c>
      <c r="BL36" s="55">
        <f t="shared" si="38"/>
        <v>88</v>
      </c>
      <c r="BM36" s="55">
        <f t="shared" si="38"/>
        <v>72</v>
      </c>
      <c r="BN36" s="55">
        <f t="shared" si="38"/>
        <v>64</v>
      </c>
      <c r="BO36" s="55">
        <f t="shared" si="38"/>
        <v>72</v>
      </c>
      <c r="BP36" s="55">
        <f t="shared" si="38"/>
        <v>72</v>
      </c>
      <c r="BQ36" s="55">
        <f t="shared" si="38"/>
        <v>72</v>
      </c>
      <c r="BR36" s="55">
        <f t="shared" si="39"/>
        <v>72</v>
      </c>
      <c r="BS36" s="55">
        <f t="shared" si="39"/>
        <v>80</v>
      </c>
      <c r="BT36" s="55">
        <f t="shared" si="39"/>
        <v>64</v>
      </c>
      <c r="BU36" s="55">
        <f t="shared" si="39"/>
        <v>88</v>
      </c>
      <c r="BV36" s="55">
        <f t="shared" si="39"/>
        <v>64</v>
      </c>
      <c r="BW36" s="55">
        <f t="shared" si="39"/>
        <v>72</v>
      </c>
      <c r="BX36" s="55">
        <f t="shared" si="39"/>
        <v>88</v>
      </c>
      <c r="BY36" s="55">
        <f t="shared" si="39"/>
        <v>72</v>
      </c>
      <c r="BZ36" s="55">
        <f t="shared" si="39"/>
        <v>64</v>
      </c>
      <c r="CA36" s="55">
        <f t="shared" si="39"/>
        <v>80</v>
      </c>
      <c r="CB36" s="55">
        <f t="shared" si="39"/>
        <v>64</v>
      </c>
      <c r="CC36" s="55">
        <f t="shared" si="39"/>
        <v>72</v>
      </c>
      <c r="CD36" s="55">
        <f t="shared" si="39"/>
        <v>80</v>
      </c>
      <c r="CE36" s="55">
        <f t="shared" si="39"/>
        <v>72</v>
      </c>
      <c r="CF36" s="55">
        <f t="shared" si="39"/>
        <v>72</v>
      </c>
      <c r="CG36" s="55">
        <f t="shared" si="39"/>
        <v>80</v>
      </c>
      <c r="CH36" s="55">
        <f t="shared" si="39"/>
        <v>64</v>
      </c>
      <c r="CI36" s="55">
        <f t="shared" si="39"/>
        <v>80</v>
      </c>
      <c r="CJ36" s="55">
        <f t="shared" si="39"/>
        <v>80</v>
      </c>
      <c r="CK36" s="55">
        <f t="shared" si="39"/>
        <v>72</v>
      </c>
      <c r="CL36" s="55">
        <f t="shared" si="39"/>
        <v>72</v>
      </c>
      <c r="CM36" s="55">
        <f t="shared" si="39"/>
        <v>72</v>
      </c>
      <c r="CN36" s="55">
        <f t="shared" si="39"/>
        <v>64</v>
      </c>
      <c r="CO36" s="55">
        <f t="shared" si="39"/>
        <v>88</v>
      </c>
      <c r="CP36" s="55">
        <f t="shared" si="39"/>
        <v>64</v>
      </c>
      <c r="CQ36" s="55">
        <f t="shared" si="39"/>
        <v>64</v>
      </c>
      <c r="CR36" s="55">
        <f t="shared" si="39"/>
        <v>80</v>
      </c>
      <c r="CS36" s="55">
        <f t="shared" si="39"/>
        <v>72</v>
      </c>
      <c r="CT36" s="55">
        <f t="shared" si="39"/>
        <v>72</v>
      </c>
      <c r="CU36" s="55">
        <f t="shared" si="39"/>
        <v>80</v>
      </c>
      <c r="CV36" s="55">
        <f t="shared" si="39"/>
        <v>72</v>
      </c>
      <c r="CW36" s="55">
        <f t="shared" si="39"/>
        <v>88</v>
      </c>
      <c r="CX36" s="55">
        <f t="shared" si="39"/>
        <v>64</v>
      </c>
      <c r="CY36" s="55">
        <f t="shared" si="39"/>
        <v>64</v>
      </c>
      <c r="CZ36" s="55">
        <f t="shared" si="39"/>
        <v>64</v>
      </c>
      <c r="DA36" s="55">
        <f t="shared" si="39"/>
        <v>88</v>
      </c>
      <c r="DB36" s="55">
        <f t="shared" si="39"/>
        <v>64</v>
      </c>
      <c r="DC36" s="55">
        <f t="shared" si="39"/>
        <v>80</v>
      </c>
      <c r="DD36" s="55">
        <f t="shared" si="39"/>
        <v>72</v>
      </c>
      <c r="DE36" s="55">
        <f t="shared" si="39"/>
        <v>72</v>
      </c>
      <c r="DF36" s="55">
        <f t="shared" si="39"/>
        <v>80</v>
      </c>
      <c r="DG36" s="55">
        <f t="shared" si="39"/>
        <v>72</v>
      </c>
      <c r="DH36" s="55">
        <f t="shared" si="39"/>
        <v>64</v>
      </c>
      <c r="DI36" s="55">
        <f t="shared" si="39"/>
        <v>80</v>
      </c>
      <c r="DJ36" s="55">
        <f t="shared" si="39"/>
        <v>64</v>
      </c>
      <c r="DK36" s="55">
        <f t="shared" si="39"/>
        <v>64</v>
      </c>
      <c r="DL36" s="55">
        <f t="shared" si="39"/>
        <v>72</v>
      </c>
      <c r="DM36" s="55">
        <f t="shared" si="39"/>
        <v>80</v>
      </c>
      <c r="DN36" s="55">
        <f t="shared" si="39"/>
        <v>64</v>
      </c>
      <c r="DO36" s="55">
        <f t="shared" si="39"/>
        <v>88</v>
      </c>
      <c r="DP36" s="55">
        <f t="shared" si="39"/>
        <v>64</v>
      </c>
      <c r="DQ36" s="55">
        <f t="shared" si="39"/>
        <v>72</v>
      </c>
      <c r="DR36" s="55">
        <f t="shared" si="39"/>
        <v>80</v>
      </c>
      <c r="DS36" s="55">
        <f t="shared" si="39"/>
        <v>72</v>
      </c>
      <c r="DT36" s="55">
        <f t="shared" si="39"/>
        <v>80</v>
      </c>
      <c r="DU36" s="55">
        <f t="shared" si="39"/>
        <v>80</v>
      </c>
      <c r="DV36" s="55">
        <f t="shared" si="39"/>
        <v>64</v>
      </c>
      <c r="DW36" s="55">
        <f t="shared" si="39"/>
        <v>64</v>
      </c>
      <c r="DX36" s="55">
        <f t="shared" si="39"/>
        <v>80</v>
      </c>
      <c r="DY36" s="55">
        <f t="shared" si="39"/>
        <v>72</v>
      </c>
      <c r="DZ36" s="55">
        <f t="shared" si="39"/>
        <v>64</v>
      </c>
      <c r="EA36" s="55">
        <f t="shared" si="39"/>
        <v>88</v>
      </c>
      <c r="EB36" s="55">
        <f t="shared" si="39"/>
        <v>64</v>
      </c>
      <c r="EC36" s="55">
        <f t="shared" si="39"/>
        <v>80</v>
      </c>
      <c r="ED36" s="55">
        <f t="shared" si="40"/>
        <v>72</v>
      </c>
      <c r="EE36" s="55">
        <f t="shared" si="40"/>
        <v>72</v>
      </c>
      <c r="EF36" s="55">
        <f t="shared" si="40"/>
        <v>88</v>
      </c>
      <c r="EG36" s="55">
        <f t="shared" si="40"/>
        <v>72</v>
      </c>
      <c r="EH36" s="55">
        <f t="shared" si="40"/>
        <v>64</v>
      </c>
      <c r="EI36" s="55">
        <f t="shared" si="40"/>
        <v>80</v>
      </c>
      <c r="EJ36" s="55">
        <f t="shared" si="40"/>
        <v>64</v>
      </c>
      <c r="EK36" s="55">
        <f t="shared" si="40"/>
        <v>72</v>
      </c>
      <c r="EL36" s="55">
        <f t="shared" si="40"/>
        <v>80</v>
      </c>
      <c r="EM36" s="55">
        <f t="shared" si="40"/>
        <v>72</v>
      </c>
      <c r="EN36" s="55">
        <f t="shared" si="40"/>
        <v>72</v>
      </c>
      <c r="EO36" s="55">
        <f t="shared" si="40"/>
        <v>80</v>
      </c>
      <c r="EP36" s="55">
        <f t="shared" si="40"/>
        <v>64</v>
      </c>
      <c r="EQ36" s="55">
        <f t="shared" si="40"/>
        <v>80</v>
      </c>
      <c r="ER36" s="55">
        <f t="shared" si="40"/>
        <v>80</v>
      </c>
      <c r="ES36" s="55">
        <f t="shared" si="40"/>
        <v>72</v>
      </c>
      <c r="ET36" s="55">
        <f t="shared" si="40"/>
        <v>64</v>
      </c>
      <c r="EU36" s="55">
        <f t="shared" si="40"/>
        <v>80</v>
      </c>
      <c r="EV36" s="55">
        <f t="shared" si="40"/>
        <v>64</v>
      </c>
      <c r="EW36" s="55">
        <f t="shared" si="40"/>
        <v>80</v>
      </c>
      <c r="EX36" s="55">
        <f t="shared" si="40"/>
        <v>72</v>
      </c>
      <c r="EY36" s="55">
        <f t="shared" si="40"/>
        <v>72</v>
      </c>
      <c r="EZ36" s="55">
        <f t="shared" si="40"/>
        <v>80</v>
      </c>
      <c r="FA36" s="55">
        <f t="shared" si="40"/>
        <v>72</v>
      </c>
      <c r="FB36" s="55">
        <f t="shared" si="40"/>
        <v>64</v>
      </c>
      <c r="FC36" s="55">
        <f t="shared" si="40"/>
        <v>88</v>
      </c>
      <c r="FD36" s="55">
        <f t="shared" si="40"/>
        <v>72</v>
      </c>
      <c r="FE36" s="55">
        <f t="shared" si="40"/>
        <v>80</v>
      </c>
      <c r="FF36" s="55">
        <f t="shared" si="40"/>
        <v>64</v>
      </c>
      <c r="FG36" s="55">
        <f t="shared" si="40"/>
        <v>72</v>
      </c>
      <c r="FH36" s="55">
        <f t="shared" si="40"/>
        <v>64</v>
      </c>
      <c r="FI36" s="55">
        <f t="shared" si="40"/>
        <v>88</v>
      </c>
      <c r="FJ36" s="55">
        <f t="shared" si="40"/>
        <v>64</v>
      </c>
      <c r="FK36" s="55">
        <f t="shared" si="40"/>
        <v>64</v>
      </c>
      <c r="FL36" s="55">
        <f t="shared" si="40"/>
        <v>80</v>
      </c>
      <c r="FM36" s="55">
        <f t="shared" si="40"/>
        <v>72</v>
      </c>
      <c r="FN36" s="55">
        <f t="shared" si="40"/>
        <v>72</v>
      </c>
      <c r="FO36" s="55">
        <f t="shared" si="40"/>
        <v>80</v>
      </c>
      <c r="FP36" s="55">
        <f t="shared" si="40"/>
        <v>72</v>
      </c>
      <c r="FQ36" s="55">
        <f t="shared" si="40"/>
        <v>88</v>
      </c>
      <c r="FR36" s="55">
        <f t="shared" si="40"/>
        <v>64</v>
      </c>
      <c r="FS36" s="55">
        <f t="shared" si="40"/>
        <v>64</v>
      </c>
      <c r="FT36" s="55">
        <f t="shared" si="40"/>
        <v>64</v>
      </c>
      <c r="FU36" s="55">
        <f t="shared" si="40"/>
        <v>88</v>
      </c>
      <c r="FV36" s="55">
        <f t="shared" si="40"/>
        <v>64</v>
      </c>
      <c r="FW36" s="55">
        <f t="shared" si="40"/>
        <v>80</v>
      </c>
      <c r="FX36" s="55">
        <f t="shared" si="40"/>
        <v>72</v>
      </c>
      <c r="FY36" s="55">
        <f t="shared" si="40"/>
        <v>72</v>
      </c>
      <c r="FZ36" s="55">
        <f t="shared" si="40"/>
        <v>80</v>
      </c>
      <c r="GA36" s="55">
        <f t="shared" si="40"/>
        <v>72</v>
      </c>
      <c r="GB36" s="55">
        <f t="shared" si="40"/>
        <v>64</v>
      </c>
      <c r="XEM36" s="139">
        <v>41579</v>
      </c>
      <c r="XEN36" s="142">
        <v>320</v>
      </c>
      <c r="XEO36" s="142">
        <v>400</v>
      </c>
      <c r="XEP36" s="142">
        <v>480</v>
      </c>
      <c r="XEQ36" s="142">
        <v>160</v>
      </c>
      <c r="XER36" s="142">
        <v>80</v>
      </c>
      <c r="XES36" s="142">
        <v>160</v>
      </c>
      <c r="XET36" s="142">
        <f t="shared" si="0"/>
        <v>720</v>
      </c>
    </row>
    <row r="37" spans="2:184 16363:16374">
      <c r="B37" s="239">
        <f>+XES207</f>
        <v>7</v>
      </c>
      <c r="C37" s="7"/>
      <c r="D37" s="41" t="s">
        <v>71</v>
      </c>
      <c r="E37" s="54">
        <f>+VLOOKUP(E$18,$XEM$2:$XET$305,$B36,FALSE)</f>
        <v>352</v>
      </c>
      <c r="F37" s="55">
        <f t="shared" si="38"/>
        <v>320</v>
      </c>
      <c r="G37" s="55">
        <f t="shared" si="38"/>
        <v>336</v>
      </c>
      <c r="H37" s="55">
        <f t="shared" si="38"/>
        <v>352</v>
      </c>
      <c r="I37" s="55">
        <f t="shared" si="38"/>
        <v>352</v>
      </c>
      <c r="J37" s="55">
        <f t="shared" si="38"/>
        <v>320</v>
      </c>
      <c r="K37" s="55">
        <f t="shared" si="38"/>
        <v>352</v>
      </c>
      <c r="L37" s="55">
        <f t="shared" si="38"/>
        <v>352</v>
      </c>
      <c r="M37" s="55">
        <f t="shared" si="38"/>
        <v>320</v>
      </c>
      <c r="N37" s="55">
        <f t="shared" si="38"/>
        <v>368</v>
      </c>
      <c r="O37" s="55">
        <f t="shared" si="38"/>
        <v>320</v>
      </c>
      <c r="P37" s="55">
        <f t="shared" si="38"/>
        <v>336</v>
      </c>
      <c r="Q37" s="55">
        <f t="shared" si="38"/>
        <v>352</v>
      </c>
      <c r="R37" s="55">
        <f t="shared" si="38"/>
        <v>320</v>
      </c>
      <c r="S37" s="55">
        <f t="shared" si="38"/>
        <v>336</v>
      </c>
      <c r="T37" s="55">
        <f t="shared" si="38"/>
        <v>352</v>
      </c>
      <c r="U37" s="55">
        <f t="shared" si="38"/>
        <v>336</v>
      </c>
      <c r="V37" s="55">
        <f t="shared" si="38"/>
        <v>336</v>
      </c>
      <c r="W37" s="55">
        <f t="shared" si="38"/>
        <v>352</v>
      </c>
      <c r="X37" s="55">
        <f t="shared" si="38"/>
        <v>336</v>
      </c>
      <c r="Y37" s="55">
        <f t="shared" si="38"/>
        <v>336</v>
      </c>
      <c r="Z37" s="55">
        <f t="shared" si="38"/>
        <v>368</v>
      </c>
      <c r="AA37" s="55">
        <f t="shared" si="38"/>
        <v>304</v>
      </c>
      <c r="AB37" s="55">
        <f t="shared" si="38"/>
        <v>352</v>
      </c>
      <c r="AC37" s="55">
        <f t="shared" si="38"/>
        <v>336</v>
      </c>
      <c r="AD37" s="55">
        <f t="shared" si="38"/>
        <v>320</v>
      </c>
      <c r="AE37" s="55">
        <f t="shared" si="38"/>
        <v>352</v>
      </c>
      <c r="AF37" s="55">
        <f t="shared" si="38"/>
        <v>352</v>
      </c>
      <c r="AG37" s="55">
        <f t="shared" si="38"/>
        <v>320</v>
      </c>
      <c r="AH37" s="55">
        <f t="shared" si="38"/>
        <v>352</v>
      </c>
      <c r="AI37" s="55">
        <f t="shared" si="38"/>
        <v>368</v>
      </c>
      <c r="AJ37" s="55">
        <f t="shared" si="38"/>
        <v>336</v>
      </c>
      <c r="AK37" s="55">
        <f t="shared" si="38"/>
        <v>336</v>
      </c>
      <c r="AL37" s="55">
        <f t="shared" si="38"/>
        <v>352</v>
      </c>
      <c r="AM37" s="55">
        <f t="shared" si="38"/>
        <v>320</v>
      </c>
      <c r="AN37" s="55">
        <f t="shared" si="38"/>
        <v>352</v>
      </c>
      <c r="AO37" s="55">
        <f t="shared" si="38"/>
        <v>320</v>
      </c>
      <c r="AP37" s="55">
        <f t="shared" si="38"/>
        <v>336</v>
      </c>
      <c r="AQ37" s="55">
        <f t="shared" si="38"/>
        <v>368</v>
      </c>
      <c r="AR37" s="55">
        <f t="shared" si="38"/>
        <v>336</v>
      </c>
      <c r="AS37" s="55">
        <f t="shared" si="38"/>
        <v>336</v>
      </c>
      <c r="AT37" s="55">
        <f t="shared" si="38"/>
        <v>352</v>
      </c>
      <c r="AU37" s="55">
        <f t="shared" si="38"/>
        <v>320</v>
      </c>
      <c r="AV37" s="55">
        <f t="shared" si="38"/>
        <v>368</v>
      </c>
      <c r="AW37" s="55">
        <f t="shared" si="38"/>
        <v>336</v>
      </c>
      <c r="AX37" s="55">
        <f t="shared" si="38"/>
        <v>336</v>
      </c>
      <c r="AY37" s="55">
        <f t="shared" si="38"/>
        <v>336</v>
      </c>
      <c r="AZ37" s="55">
        <f t="shared" si="38"/>
        <v>336</v>
      </c>
      <c r="BA37" s="55">
        <f t="shared" si="38"/>
        <v>336</v>
      </c>
      <c r="BB37" s="55">
        <f t="shared" si="38"/>
        <v>320</v>
      </c>
      <c r="BC37" s="55">
        <f t="shared" si="38"/>
        <v>368</v>
      </c>
      <c r="BD37" s="55">
        <f t="shared" si="38"/>
        <v>320</v>
      </c>
      <c r="BE37" s="55">
        <f t="shared" si="38"/>
        <v>352</v>
      </c>
      <c r="BF37" s="55">
        <f t="shared" si="38"/>
        <v>352</v>
      </c>
      <c r="BG37" s="55">
        <f t="shared" si="38"/>
        <v>320</v>
      </c>
      <c r="BH37" s="55">
        <f t="shared" si="38"/>
        <v>368</v>
      </c>
      <c r="BI37" s="55">
        <f t="shared" si="38"/>
        <v>320</v>
      </c>
      <c r="BJ37" s="55">
        <f t="shared" si="38"/>
        <v>352</v>
      </c>
      <c r="BK37" s="55">
        <f t="shared" si="38"/>
        <v>336</v>
      </c>
      <c r="BL37" s="55">
        <f t="shared" si="38"/>
        <v>320</v>
      </c>
      <c r="BM37" s="55">
        <f t="shared" si="38"/>
        <v>352</v>
      </c>
      <c r="BN37" s="55">
        <f t="shared" si="38"/>
        <v>320</v>
      </c>
      <c r="BO37" s="55">
        <f t="shared" si="38"/>
        <v>352</v>
      </c>
      <c r="BP37" s="55">
        <f t="shared" si="38"/>
        <v>336</v>
      </c>
      <c r="BQ37" s="55">
        <f t="shared" ref="BQ37:BQ38" si="41">+VLOOKUP(BQ$18,$XEM$2:$XET$305,$B36,FALSE)</f>
        <v>352</v>
      </c>
      <c r="BR37" s="55">
        <f t="shared" si="39"/>
        <v>336</v>
      </c>
      <c r="BS37" s="55">
        <f t="shared" si="39"/>
        <v>336</v>
      </c>
      <c r="BT37" s="55">
        <f t="shared" si="39"/>
        <v>368</v>
      </c>
      <c r="BU37" s="55">
        <f t="shared" si="39"/>
        <v>304</v>
      </c>
      <c r="BV37" s="55">
        <f t="shared" si="39"/>
        <v>368</v>
      </c>
      <c r="BW37" s="55">
        <f t="shared" si="39"/>
        <v>336</v>
      </c>
      <c r="BX37" s="55">
        <f t="shared" si="39"/>
        <v>320</v>
      </c>
      <c r="BY37" s="55">
        <f t="shared" si="39"/>
        <v>352</v>
      </c>
      <c r="BZ37" s="55">
        <f t="shared" si="39"/>
        <v>320</v>
      </c>
      <c r="CA37" s="55">
        <f t="shared" si="39"/>
        <v>336</v>
      </c>
      <c r="CB37" s="55">
        <f t="shared" si="39"/>
        <v>352</v>
      </c>
      <c r="CC37" s="55">
        <f t="shared" si="39"/>
        <v>352</v>
      </c>
      <c r="CD37" s="55">
        <f t="shared" si="39"/>
        <v>320</v>
      </c>
      <c r="CE37" s="55">
        <f t="shared" si="39"/>
        <v>352</v>
      </c>
      <c r="CF37" s="55">
        <f t="shared" si="39"/>
        <v>352</v>
      </c>
      <c r="CG37" s="55">
        <f t="shared" si="39"/>
        <v>320</v>
      </c>
      <c r="CH37" s="55">
        <f t="shared" si="39"/>
        <v>368</v>
      </c>
      <c r="CI37" s="55">
        <f t="shared" si="39"/>
        <v>320</v>
      </c>
      <c r="CJ37" s="55">
        <f t="shared" si="39"/>
        <v>336</v>
      </c>
      <c r="CK37" s="55">
        <f t="shared" si="39"/>
        <v>352</v>
      </c>
      <c r="CL37" s="55">
        <f t="shared" si="39"/>
        <v>320</v>
      </c>
      <c r="CM37" s="55">
        <f t="shared" si="39"/>
        <v>352</v>
      </c>
      <c r="CN37" s="55">
        <f t="shared" si="39"/>
        <v>352</v>
      </c>
      <c r="CO37" s="55">
        <f t="shared" si="39"/>
        <v>320</v>
      </c>
      <c r="CP37" s="55">
        <f t="shared" si="39"/>
        <v>352</v>
      </c>
      <c r="CQ37" s="55">
        <f t="shared" si="39"/>
        <v>368</v>
      </c>
      <c r="CR37" s="55">
        <f t="shared" si="39"/>
        <v>336</v>
      </c>
      <c r="CS37" s="55">
        <f t="shared" si="39"/>
        <v>336</v>
      </c>
      <c r="CT37" s="55">
        <f t="shared" si="39"/>
        <v>352</v>
      </c>
      <c r="CU37" s="55">
        <f t="shared" si="39"/>
        <v>320</v>
      </c>
      <c r="CV37" s="55">
        <f t="shared" si="39"/>
        <v>352</v>
      </c>
      <c r="CW37" s="55">
        <f t="shared" si="39"/>
        <v>320</v>
      </c>
      <c r="CX37" s="55">
        <f t="shared" si="39"/>
        <v>320</v>
      </c>
      <c r="CY37" s="55">
        <f t="shared" si="39"/>
        <v>368</v>
      </c>
      <c r="CZ37" s="55">
        <f t="shared" si="39"/>
        <v>352</v>
      </c>
      <c r="DA37" s="55">
        <f t="shared" si="39"/>
        <v>320</v>
      </c>
      <c r="DB37" s="55">
        <f t="shared" si="39"/>
        <v>352</v>
      </c>
      <c r="DC37" s="55">
        <f t="shared" si="39"/>
        <v>336</v>
      </c>
      <c r="DD37" s="55">
        <f t="shared" si="39"/>
        <v>352</v>
      </c>
      <c r="DE37" s="55">
        <f t="shared" si="39"/>
        <v>336</v>
      </c>
      <c r="DF37" s="55">
        <f t="shared" si="39"/>
        <v>336</v>
      </c>
      <c r="DG37" s="55">
        <f t="shared" si="39"/>
        <v>336</v>
      </c>
      <c r="DH37" s="55">
        <f t="shared" si="39"/>
        <v>368</v>
      </c>
      <c r="DI37" s="55">
        <f t="shared" si="39"/>
        <v>336</v>
      </c>
      <c r="DJ37" s="55">
        <f t="shared" si="39"/>
        <v>320</v>
      </c>
      <c r="DK37" s="55">
        <f t="shared" si="39"/>
        <v>368</v>
      </c>
      <c r="DL37" s="55">
        <f t="shared" si="39"/>
        <v>336</v>
      </c>
      <c r="DM37" s="55">
        <f t="shared" si="39"/>
        <v>336</v>
      </c>
      <c r="DN37" s="55">
        <f t="shared" si="39"/>
        <v>352</v>
      </c>
      <c r="DO37" s="55">
        <f t="shared" si="39"/>
        <v>320</v>
      </c>
      <c r="DP37" s="55">
        <f t="shared" si="39"/>
        <v>368</v>
      </c>
      <c r="DQ37" s="55">
        <f t="shared" si="39"/>
        <v>336</v>
      </c>
      <c r="DR37" s="55">
        <f t="shared" si="39"/>
        <v>336</v>
      </c>
      <c r="DS37" s="55">
        <f t="shared" si="39"/>
        <v>336</v>
      </c>
      <c r="DT37" s="55">
        <f t="shared" si="39"/>
        <v>336</v>
      </c>
      <c r="DU37" s="55">
        <f t="shared" si="39"/>
        <v>336</v>
      </c>
      <c r="DV37" s="55">
        <f t="shared" si="39"/>
        <v>320</v>
      </c>
      <c r="DW37" s="55">
        <f t="shared" si="39"/>
        <v>368</v>
      </c>
      <c r="DX37" s="55">
        <f t="shared" si="39"/>
        <v>320</v>
      </c>
      <c r="DY37" s="55">
        <f t="shared" si="39"/>
        <v>352</v>
      </c>
      <c r="DZ37" s="55">
        <f t="shared" si="39"/>
        <v>352</v>
      </c>
      <c r="EA37" s="55">
        <f t="shared" si="39"/>
        <v>320</v>
      </c>
      <c r="EB37" s="55">
        <f t="shared" si="39"/>
        <v>368</v>
      </c>
      <c r="EC37" s="55">
        <f t="shared" ref="EC37:EC38" si="42">+VLOOKUP(EC$18,$XEM$2:$XET$305,$B36,FALSE)</f>
        <v>320</v>
      </c>
      <c r="ED37" s="55">
        <f t="shared" si="40"/>
        <v>352</v>
      </c>
      <c r="EE37" s="55">
        <f t="shared" si="40"/>
        <v>336</v>
      </c>
      <c r="EF37" s="55">
        <f t="shared" si="40"/>
        <v>320</v>
      </c>
      <c r="EG37" s="55">
        <f t="shared" si="40"/>
        <v>352</v>
      </c>
      <c r="EH37" s="55">
        <f t="shared" si="40"/>
        <v>336</v>
      </c>
      <c r="EI37" s="55">
        <f t="shared" si="40"/>
        <v>336</v>
      </c>
      <c r="EJ37" s="55">
        <f t="shared" si="40"/>
        <v>352</v>
      </c>
      <c r="EK37" s="55">
        <f t="shared" si="40"/>
        <v>352</v>
      </c>
      <c r="EL37" s="55">
        <f t="shared" si="40"/>
        <v>320</v>
      </c>
      <c r="EM37" s="55">
        <f t="shared" si="40"/>
        <v>352</v>
      </c>
      <c r="EN37" s="55">
        <f t="shared" si="40"/>
        <v>352</v>
      </c>
      <c r="EO37" s="55">
        <f t="shared" si="40"/>
        <v>320</v>
      </c>
      <c r="EP37" s="55">
        <f t="shared" si="40"/>
        <v>368</v>
      </c>
      <c r="EQ37" s="55">
        <f t="shared" si="40"/>
        <v>320</v>
      </c>
      <c r="ER37" s="55">
        <f t="shared" si="40"/>
        <v>336</v>
      </c>
      <c r="ES37" s="55">
        <f t="shared" si="40"/>
        <v>352</v>
      </c>
      <c r="ET37" s="55">
        <f t="shared" si="40"/>
        <v>320</v>
      </c>
      <c r="EU37" s="55">
        <f t="shared" si="40"/>
        <v>336</v>
      </c>
      <c r="EV37" s="55">
        <f t="shared" si="40"/>
        <v>352</v>
      </c>
      <c r="EW37" s="55">
        <f t="shared" si="40"/>
        <v>336</v>
      </c>
      <c r="EX37" s="55">
        <f t="shared" si="40"/>
        <v>336</v>
      </c>
      <c r="EY37" s="55">
        <f t="shared" si="40"/>
        <v>352</v>
      </c>
      <c r="EZ37" s="55">
        <f t="shared" si="40"/>
        <v>336</v>
      </c>
      <c r="FA37" s="55">
        <f t="shared" si="40"/>
        <v>336</v>
      </c>
      <c r="FB37" s="55">
        <f t="shared" si="40"/>
        <v>368</v>
      </c>
      <c r="FC37" s="55">
        <f t="shared" si="40"/>
        <v>304</v>
      </c>
      <c r="FD37" s="55">
        <f t="shared" si="40"/>
        <v>352</v>
      </c>
      <c r="FE37" s="55">
        <f t="shared" si="40"/>
        <v>336</v>
      </c>
      <c r="FF37" s="55">
        <f t="shared" si="40"/>
        <v>320</v>
      </c>
      <c r="FG37" s="55">
        <f t="shared" si="40"/>
        <v>352</v>
      </c>
      <c r="FH37" s="55">
        <f t="shared" si="40"/>
        <v>352</v>
      </c>
      <c r="FI37" s="55">
        <f t="shared" si="40"/>
        <v>320</v>
      </c>
      <c r="FJ37" s="55">
        <f t="shared" si="40"/>
        <v>352</v>
      </c>
      <c r="FK37" s="55">
        <f t="shared" si="40"/>
        <v>368</v>
      </c>
      <c r="FL37" s="55">
        <f t="shared" si="40"/>
        <v>336</v>
      </c>
      <c r="FM37" s="55">
        <f t="shared" si="40"/>
        <v>336</v>
      </c>
      <c r="FN37" s="55">
        <f t="shared" si="40"/>
        <v>352</v>
      </c>
      <c r="FO37" s="55">
        <f t="shared" si="40"/>
        <v>320</v>
      </c>
      <c r="FP37" s="55">
        <f t="shared" si="40"/>
        <v>352</v>
      </c>
      <c r="FQ37" s="55">
        <f t="shared" si="40"/>
        <v>320</v>
      </c>
      <c r="FR37" s="55">
        <f t="shared" si="40"/>
        <v>320</v>
      </c>
      <c r="FS37" s="55">
        <f t="shared" si="40"/>
        <v>368</v>
      </c>
      <c r="FT37" s="55">
        <f t="shared" si="40"/>
        <v>352</v>
      </c>
      <c r="FU37" s="55">
        <f t="shared" si="40"/>
        <v>320</v>
      </c>
      <c r="FV37" s="55">
        <f t="shared" si="40"/>
        <v>352</v>
      </c>
      <c r="FW37" s="55">
        <f t="shared" si="40"/>
        <v>336</v>
      </c>
      <c r="FX37" s="55">
        <f t="shared" si="40"/>
        <v>352</v>
      </c>
      <c r="FY37" s="55">
        <f t="shared" si="40"/>
        <v>336</v>
      </c>
      <c r="FZ37" s="55">
        <f t="shared" si="40"/>
        <v>336</v>
      </c>
      <c r="GA37" s="55">
        <f t="shared" si="40"/>
        <v>336</v>
      </c>
      <c r="GB37" s="55">
        <f t="shared" si="40"/>
        <v>368</v>
      </c>
      <c r="XEM37" s="139">
        <v>41609</v>
      </c>
      <c r="XEN37" s="142">
        <v>336</v>
      </c>
      <c r="XEO37" s="142">
        <v>408</v>
      </c>
      <c r="XEP37" s="142">
        <v>504</v>
      </c>
      <c r="XEQ37" s="142">
        <v>160</v>
      </c>
      <c r="XER37" s="142">
        <v>80</v>
      </c>
      <c r="XES37" s="142">
        <v>168</v>
      </c>
      <c r="XET37" s="142">
        <f t="shared" si="0"/>
        <v>744</v>
      </c>
    </row>
    <row r="38" spans="2:184 16363:16374" s="32" customFormat="1">
      <c r="B38" s="239"/>
      <c r="C38" s="7"/>
      <c r="D38" s="41" t="s">
        <v>72</v>
      </c>
      <c r="E38" s="54">
        <f>+VLOOKUP(E$18,$XEM$2:$XET$305,$B37,FALSE)</f>
        <v>176</v>
      </c>
      <c r="F38" s="55">
        <f t="shared" ref="F38:BP38" si="43">+VLOOKUP(F$18,$XEM$2:$XET$305,$B37,FALSE)</f>
        <v>160</v>
      </c>
      <c r="G38" s="55">
        <f t="shared" si="43"/>
        <v>168</v>
      </c>
      <c r="H38" s="55">
        <f t="shared" si="43"/>
        <v>176</v>
      </c>
      <c r="I38" s="55">
        <f t="shared" si="43"/>
        <v>176</v>
      </c>
      <c r="J38" s="55">
        <f t="shared" si="43"/>
        <v>160</v>
      </c>
      <c r="K38" s="55">
        <f t="shared" si="43"/>
        <v>176</v>
      </c>
      <c r="L38" s="55">
        <f t="shared" si="43"/>
        <v>176</v>
      </c>
      <c r="M38" s="55">
        <f t="shared" si="43"/>
        <v>160</v>
      </c>
      <c r="N38" s="55">
        <f t="shared" si="43"/>
        <v>184</v>
      </c>
      <c r="O38" s="55">
        <f t="shared" si="43"/>
        <v>160</v>
      </c>
      <c r="P38" s="55">
        <f t="shared" si="43"/>
        <v>168</v>
      </c>
      <c r="Q38" s="55">
        <f t="shared" si="43"/>
        <v>176</v>
      </c>
      <c r="R38" s="55">
        <f t="shared" si="43"/>
        <v>160</v>
      </c>
      <c r="S38" s="55">
        <f t="shared" si="43"/>
        <v>168</v>
      </c>
      <c r="T38" s="55">
        <f t="shared" si="43"/>
        <v>176</v>
      </c>
      <c r="U38" s="55">
        <f t="shared" si="43"/>
        <v>168</v>
      </c>
      <c r="V38" s="55">
        <f t="shared" si="43"/>
        <v>168</v>
      </c>
      <c r="W38" s="55">
        <f t="shared" si="43"/>
        <v>176</v>
      </c>
      <c r="X38" s="55">
        <f t="shared" si="43"/>
        <v>168</v>
      </c>
      <c r="Y38" s="55">
        <f t="shared" si="43"/>
        <v>168</v>
      </c>
      <c r="Z38" s="55">
        <f t="shared" si="43"/>
        <v>184</v>
      </c>
      <c r="AA38" s="55">
        <f t="shared" si="43"/>
        <v>152</v>
      </c>
      <c r="AB38" s="55">
        <f t="shared" si="43"/>
        <v>176</v>
      </c>
      <c r="AC38" s="55">
        <f t="shared" si="43"/>
        <v>168</v>
      </c>
      <c r="AD38" s="55">
        <f t="shared" si="43"/>
        <v>160</v>
      </c>
      <c r="AE38" s="55">
        <f t="shared" si="43"/>
        <v>176</v>
      </c>
      <c r="AF38" s="55">
        <f t="shared" si="43"/>
        <v>176</v>
      </c>
      <c r="AG38" s="55">
        <f t="shared" si="43"/>
        <v>160</v>
      </c>
      <c r="AH38" s="55">
        <f t="shared" si="43"/>
        <v>176</v>
      </c>
      <c r="AI38" s="55">
        <f t="shared" si="43"/>
        <v>184</v>
      </c>
      <c r="AJ38" s="55">
        <f t="shared" si="43"/>
        <v>168</v>
      </c>
      <c r="AK38" s="55">
        <f t="shared" si="43"/>
        <v>168</v>
      </c>
      <c r="AL38" s="55">
        <f t="shared" si="43"/>
        <v>176</v>
      </c>
      <c r="AM38" s="55">
        <f t="shared" si="43"/>
        <v>160</v>
      </c>
      <c r="AN38" s="55">
        <f t="shared" si="43"/>
        <v>176</v>
      </c>
      <c r="AO38" s="55">
        <f t="shared" si="43"/>
        <v>160</v>
      </c>
      <c r="AP38" s="55">
        <f t="shared" si="43"/>
        <v>168</v>
      </c>
      <c r="AQ38" s="55">
        <f t="shared" si="43"/>
        <v>184</v>
      </c>
      <c r="AR38" s="55">
        <f t="shared" si="43"/>
        <v>168</v>
      </c>
      <c r="AS38" s="55">
        <f t="shared" si="43"/>
        <v>168</v>
      </c>
      <c r="AT38" s="55">
        <f t="shared" si="43"/>
        <v>176</v>
      </c>
      <c r="AU38" s="55">
        <f t="shared" si="43"/>
        <v>160</v>
      </c>
      <c r="AV38" s="55">
        <f t="shared" si="43"/>
        <v>184</v>
      </c>
      <c r="AW38" s="55">
        <f t="shared" si="43"/>
        <v>168</v>
      </c>
      <c r="AX38" s="55">
        <f t="shared" si="43"/>
        <v>168</v>
      </c>
      <c r="AY38" s="55">
        <f t="shared" si="43"/>
        <v>168</v>
      </c>
      <c r="AZ38" s="55">
        <f t="shared" si="43"/>
        <v>168</v>
      </c>
      <c r="BA38" s="55">
        <f t="shared" si="43"/>
        <v>168</v>
      </c>
      <c r="BB38" s="55">
        <f t="shared" si="43"/>
        <v>160</v>
      </c>
      <c r="BC38" s="55">
        <f t="shared" si="43"/>
        <v>184</v>
      </c>
      <c r="BD38" s="55">
        <f t="shared" si="43"/>
        <v>160</v>
      </c>
      <c r="BE38" s="55">
        <f t="shared" si="43"/>
        <v>176</v>
      </c>
      <c r="BF38" s="55">
        <f t="shared" si="43"/>
        <v>176</v>
      </c>
      <c r="BG38" s="55">
        <f t="shared" si="43"/>
        <v>160</v>
      </c>
      <c r="BH38" s="55">
        <f t="shared" si="43"/>
        <v>184</v>
      </c>
      <c r="BI38" s="55">
        <f t="shared" si="43"/>
        <v>160</v>
      </c>
      <c r="BJ38" s="55">
        <f t="shared" si="43"/>
        <v>176</v>
      </c>
      <c r="BK38" s="55">
        <f t="shared" si="43"/>
        <v>168</v>
      </c>
      <c r="BL38" s="55">
        <f t="shared" si="43"/>
        <v>160</v>
      </c>
      <c r="BM38" s="55">
        <f t="shared" si="43"/>
        <v>176</v>
      </c>
      <c r="BN38" s="55">
        <f t="shared" si="43"/>
        <v>160</v>
      </c>
      <c r="BO38" s="55">
        <f t="shared" si="43"/>
        <v>176</v>
      </c>
      <c r="BP38" s="55">
        <f t="shared" si="43"/>
        <v>168</v>
      </c>
      <c r="BQ38" s="55">
        <f t="shared" si="41"/>
        <v>176</v>
      </c>
      <c r="BR38" s="55">
        <f t="shared" ref="BR38:EB38" si="44">+VLOOKUP(BR$18,$XEM$2:$XET$305,$B37,FALSE)</f>
        <v>168</v>
      </c>
      <c r="BS38" s="55">
        <f t="shared" si="44"/>
        <v>168</v>
      </c>
      <c r="BT38" s="55">
        <f t="shared" si="44"/>
        <v>184</v>
      </c>
      <c r="BU38" s="55">
        <f t="shared" si="44"/>
        <v>152</v>
      </c>
      <c r="BV38" s="55">
        <f t="shared" si="44"/>
        <v>184</v>
      </c>
      <c r="BW38" s="55">
        <f t="shared" si="44"/>
        <v>168</v>
      </c>
      <c r="BX38" s="55">
        <f t="shared" si="44"/>
        <v>160</v>
      </c>
      <c r="BY38" s="55">
        <f t="shared" si="44"/>
        <v>176</v>
      </c>
      <c r="BZ38" s="55">
        <f t="shared" si="44"/>
        <v>160</v>
      </c>
      <c r="CA38" s="55">
        <f t="shared" si="44"/>
        <v>168</v>
      </c>
      <c r="CB38" s="55">
        <f t="shared" si="44"/>
        <v>176</v>
      </c>
      <c r="CC38" s="55">
        <f t="shared" si="44"/>
        <v>176</v>
      </c>
      <c r="CD38" s="55">
        <f t="shared" si="44"/>
        <v>160</v>
      </c>
      <c r="CE38" s="55">
        <f t="shared" si="44"/>
        <v>176</v>
      </c>
      <c r="CF38" s="55">
        <f t="shared" si="44"/>
        <v>176</v>
      </c>
      <c r="CG38" s="55">
        <f t="shared" si="44"/>
        <v>160</v>
      </c>
      <c r="CH38" s="55">
        <f t="shared" si="44"/>
        <v>184</v>
      </c>
      <c r="CI38" s="55">
        <f t="shared" si="44"/>
        <v>160</v>
      </c>
      <c r="CJ38" s="55">
        <f t="shared" si="44"/>
        <v>168</v>
      </c>
      <c r="CK38" s="55">
        <f t="shared" si="44"/>
        <v>176</v>
      </c>
      <c r="CL38" s="55">
        <f t="shared" si="44"/>
        <v>160</v>
      </c>
      <c r="CM38" s="55">
        <f t="shared" si="44"/>
        <v>176</v>
      </c>
      <c r="CN38" s="55">
        <f t="shared" si="44"/>
        <v>176</v>
      </c>
      <c r="CO38" s="55">
        <f t="shared" si="44"/>
        <v>160</v>
      </c>
      <c r="CP38" s="55">
        <f t="shared" si="44"/>
        <v>176</v>
      </c>
      <c r="CQ38" s="55">
        <f t="shared" si="44"/>
        <v>184</v>
      </c>
      <c r="CR38" s="55">
        <f t="shared" si="44"/>
        <v>168</v>
      </c>
      <c r="CS38" s="55">
        <f t="shared" si="44"/>
        <v>168</v>
      </c>
      <c r="CT38" s="55">
        <f t="shared" si="44"/>
        <v>176</v>
      </c>
      <c r="CU38" s="55">
        <f t="shared" si="44"/>
        <v>160</v>
      </c>
      <c r="CV38" s="55">
        <f t="shared" si="44"/>
        <v>176</v>
      </c>
      <c r="CW38" s="55">
        <f t="shared" si="44"/>
        <v>160</v>
      </c>
      <c r="CX38" s="55">
        <f t="shared" si="44"/>
        <v>160</v>
      </c>
      <c r="CY38" s="55">
        <f t="shared" si="44"/>
        <v>184</v>
      </c>
      <c r="CZ38" s="55">
        <f t="shared" si="44"/>
        <v>176</v>
      </c>
      <c r="DA38" s="55">
        <f t="shared" si="44"/>
        <v>160</v>
      </c>
      <c r="DB38" s="55">
        <f t="shared" si="44"/>
        <v>176</v>
      </c>
      <c r="DC38" s="55">
        <f t="shared" si="44"/>
        <v>168</v>
      </c>
      <c r="DD38" s="55">
        <f t="shared" si="44"/>
        <v>176</v>
      </c>
      <c r="DE38" s="55">
        <f t="shared" si="44"/>
        <v>168</v>
      </c>
      <c r="DF38" s="55">
        <f t="shared" si="44"/>
        <v>168</v>
      </c>
      <c r="DG38" s="55">
        <f t="shared" si="44"/>
        <v>168</v>
      </c>
      <c r="DH38" s="55">
        <f t="shared" si="44"/>
        <v>184</v>
      </c>
      <c r="DI38" s="55">
        <f t="shared" si="44"/>
        <v>168</v>
      </c>
      <c r="DJ38" s="55">
        <f t="shared" si="44"/>
        <v>160</v>
      </c>
      <c r="DK38" s="55">
        <f t="shared" si="44"/>
        <v>184</v>
      </c>
      <c r="DL38" s="55">
        <f t="shared" si="44"/>
        <v>168</v>
      </c>
      <c r="DM38" s="55">
        <f t="shared" si="44"/>
        <v>168</v>
      </c>
      <c r="DN38" s="55">
        <f t="shared" si="44"/>
        <v>176</v>
      </c>
      <c r="DO38" s="55">
        <f t="shared" si="44"/>
        <v>160</v>
      </c>
      <c r="DP38" s="55">
        <f t="shared" si="44"/>
        <v>184</v>
      </c>
      <c r="DQ38" s="55">
        <f t="shared" si="44"/>
        <v>168</v>
      </c>
      <c r="DR38" s="55">
        <f t="shared" si="44"/>
        <v>168</v>
      </c>
      <c r="DS38" s="55">
        <f t="shared" si="44"/>
        <v>168</v>
      </c>
      <c r="DT38" s="55">
        <f t="shared" si="44"/>
        <v>168</v>
      </c>
      <c r="DU38" s="55">
        <f t="shared" si="44"/>
        <v>168</v>
      </c>
      <c r="DV38" s="55">
        <f t="shared" si="44"/>
        <v>160</v>
      </c>
      <c r="DW38" s="55">
        <f t="shared" si="44"/>
        <v>184</v>
      </c>
      <c r="DX38" s="55">
        <f t="shared" si="44"/>
        <v>160</v>
      </c>
      <c r="DY38" s="55">
        <f t="shared" si="44"/>
        <v>176</v>
      </c>
      <c r="DZ38" s="55">
        <f t="shared" si="44"/>
        <v>176</v>
      </c>
      <c r="EA38" s="55">
        <f t="shared" si="44"/>
        <v>160</v>
      </c>
      <c r="EB38" s="55">
        <f t="shared" si="44"/>
        <v>184</v>
      </c>
      <c r="EC38" s="55">
        <f t="shared" si="42"/>
        <v>160</v>
      </c>
      <c r="ED38" s="55">
        <f t="shared" si="40"/>
        <v>176</v>
      </c>
      <c r="EE38" s="55">
        <f t="shared" si="40"/>
        <v>168</v>
      </c>
      <c r="EF38" s="55">
        <f t="shared" si="40"/>
        <v>160</v>
      </c>
      <c r="EG38" s="55">
        <f t="shared" si="40"/>
        <v>176</v>
      </c>
      <c r="EH38" s="55">
        <f t="shared" si="40"/>
        <v>168</v>
      </c>
      <c r="EI38" s="55">
        <f t="shared" si="40"/>
        <v>168</v>
      </c>
      <c r="EJ38" s="55">
        <f t="shared" si="40"/>
        <v>176</v>
      </c>
      <c r="EK38" s="55">
        <f t="shared" si="40"/>
        <v>176</v>
      </c>
      <c r="EL38" s="55">
        <f t="shared" si="40"/>
        <v>160</v>
      </c>
      <c r="EM38" s="55">
        <f t="shared" si="40"/>
        <v>176</v>
      </c>
      <c r="EN38" s="55">
        <f t="shared" si="40"/>
        <v>176</v>
      </c>
      <c r="EO38" s="55">
        <f t="shared" si="40"/>
        <v>160</v>
      </c>
      <c r="EP38" s="55">
        <f t="shared" si="40"/>
        <v>184</v>
      </c>
      <c r="EQ38" s="55">
        <f t="shared" si="40"/>
        <v>160</v>
      </c>
      <c r="ER38" s="55">
        <f t="shared" si="40"/>
        <v>168</v>
      </c>
      <c r="ES38" s="55">
        <f t="shared" si="40"/>
        <v>176</v>
      </c>
      <c r="ET38" s="55">
        <f t="shared" si="40"/>
        <v>160</v>
      </c>
      <c r="EU38" s="55">
        <f t="shared" si="40"/>
        <v>168</v>
      </c>
      <c r="EV38" s="55">
        <f t="shared" si="40"/>
        <v>176</v>
      </c>
      <c r="EW38" s="55">
        <f t="shared" si="40"/>
        <v>168</v>
      </c>
      <c r="EX38" s="55">
        <f t="shared" si="40"/>
        <v>168</v>
      </c>
      <c r="EY38" s="55">
        <f t="shared" si="40"/>
        <v>176</v>
      </c>
      <c r="EZ38" s="55">
        <f t="shared" si="40"/>
        <v>168</v>
      </c>
      <c r="FA38" s="55">
        <f t="shared" si="40"/>
        <v>168</v>
      </c>
      <c r="FB38" s="55">
        <f t="shared" si="40"/>
        <v>184</v>
      </c>
      <c r="FC38" s="55">
        <f t="shared" si="40"/>
        <v>152</v>
      </c>
      <c r="FD38" s="55">
        <f t="shared" si="40"/>
        <v>176</v>
      </c>
      <c r="FE38" s="55">
        <f t="shared" si="40"/>
        <v>168</v>
      </c>
      <c r="FF38" s="55">
        <f t="shared" si="40"/>
        <v>160</v>
      </c>
      <c r="FG38" s="55">
        <f t="shared" si="40"/>
        <v>176</v>
      </c>
      <c r="FH38" s="55">
        <f t="shared" si="40"/>
        <v>176</v>
      </c>
      <c r="FI38" s="55">
        <f t="shared" si="40"/>
        <v>160</v>
      </c>
      <c r="FJ38" s="55">
        <f t="shared" si="40"/>
        <v>176</v>
      </c>
      <c r="FK38" s="55">
        <f t="shared" si="40"/>
        <v>184</v>
      </c>
      <c r="FL38" s="55">
        <f t="shared" si="40"/>
        <v>168</v>
      </c>
      <c r="FM38" s="55">
        <f t="shared" si="40"/>
        <v>168</v>
      </c>
      <c r="FN38" s="55">
        <f t="shared" si="40"/>
        <v>176</v>
      </c>
      <c r="FO38" s="55">
        <f t="shared" si="40"/>
        <v>160</v>
      </c>
      <c r="FP38" s="55">
        <f t="shared" si="40"/>
        <v>176</v>
      </c>
      <c r="FQ38" s="55">
        <f t="shared" si="40"/>
        <v>160</v>
      </c>
      <c r="FR38" s="55">
        <f t="shared" si="40"/>
        <v>160</v>
      </c>
      <c r="FS38" s="55">
        <f t="shared" si="40"/>
        <v>184</v>
      </c>
      <c r="FT38" s="55">
        <f t="shared" si="40"/>
        <v>176</v>
      </c>
      <c r="FU38" s="55">
        <f t="shared" si="40"/>
        <v>160</v>
      </c>
      <c r="FV38" s="55">
        <f t="shared" si="40"/>
        <v>176</v>
      </c>
      <c r="FW38" s="55">
        <f t="shared" si="40"/>
        <v>168</v>
      </c>
      <c r="FX38" s="55">
        <f t="shared" si="40"/>
        <v>176</v>
      </c>
      <c r="FY38" s="55">
        <f t="shared" si="40"/>
        <v>168</v>
      </c>
      <c r="FZ38" s="55">
        <f t="shared" si="40"/>
        <v>168</v>
      </c>
      <c r="GA38" s="55">
        <f t="shared" si="40"/>
        <v>168</v>
      </c>
      <c r="GB38" s="55">
        <f t="shared" si="40"/>
        <v>184</v>
      </c>
      <c r="XEI38" s="11"/>
      <c r="XEJ38" s="11"/>
      <c r="XEK38" s="11"/>
      <c r="XEL38" s="11"/>
      <c r="XEM38" s="140">
        <v>41640</v>
      </c>
      <c r="XEN38" s="143">
        <v>352</v>
      </c>
      <c r="XEO38" s="143">
        <v>392</v>
      </c>
      <c r="XEP38" s="143">
        <v>528</v>
      </c>
      <c r="XEQ38" s="143">
        <v>144</v>
      </c>
      <c r="XER38" s="143">
        <v>72</v>
      </c>
      <c r="XES38" s="143">
        <v>176</v>
      </c>
      <c r="XET38" s="143">
        <f t="shared" si="0"/>
        <v>744</v>
      </c>
    </row>
    <row r="39" spans="2:184 16363:16374" ht="15.75" thickBot="1">
      <c r="C39" s="7"/>
      <c r="D39" s="8" t="s">
        <v>174</v>
      </c>
      <c r="E39" s="56">
        <f>+E38+E36+E35</f>
        <v>392</v>
      </c>
      <c r="F39" s="57">
        <f t="shared" ref="F39:BQ39" si="45">+F38+F36+F35</f>
        <v>352</v>
      </c>
      <c r="G39" s="57">
        <f t="shared" si="45"/>
        <v>408</v>
      </c>
      <c r="H39" s="57">
        <f t="shared" si="45"/>
        <v>368</v>
      </c>
      <c r="I39" s="57">
        <f t="shared" si="45"/>
        <v>392</v>
      </c>
      <c r="J39" s="57">
        <f t="shared" si="45"/>
        <v>400</v>
      </c>
      <c r="K39" s="57">
        <f t="shared" si="45"/>
        <v>392</v>
      </c>
      <c r="L39" s="57">
        <f t="shared" si="45"/>
        <v>392</v>
      </c>
      <c r="M39" s="57">
        <f t="shared" si="45"/>
        <v>400</v>
      </c>
      <c r="N39" s="57">
        <f t="shared" si="45"/>
        <v>376</v>
      </c>
      <c r="O39" s="57">
        <f t="shared" si="45"/>
        <v>400</v>
      </c>
      <c r="P39" s="57">
        <f t="shared" si="45"/>
        <v>408</v>
      </c>
      <c r="Q39" s="57">
        <f t="shared" si="45"/>
        <v>392</v>
      </c>
      <c r="R39" s="57">
        <f t="shared" si="45"/>
        <v>352</v>
      </c>
      <c r="S39" s="57">
        <f t="shared" si="45"/>
        <v>408</v>
      </c>
      <c r="T39" s="57">
        <f t="shared" si="45"/>
        <v>368</v>
      </c>
      <c r="U39" s="57">
        <f t="shared" si="45"/>
        <v>408</v>
      </c>
      <c r="V39" s="57">
        <f t="shared" si="45"/>
        <v>384</v>
      </c>
      <c r="W39" s="57">
        <f t="shared" si="45"/>
        <v>392</v>
      </c>
      <c r="X39" s="57">
        <f t="shared" si="45"/>
        <v>408</v>
      </c>
      <c r="Y39" s="57">
        <f t="shared" si="45"/>
        <v>384</v>
      </c>
      <c r="Z39" s="57">
        <f t="shared" si="45"/>
        <v>376</v>
      </c>
      <c r="AA39" s="57">
        <f t="shared" si="45"/>
        <v>416</v>
      </c>
      <c r="AB39" s="57">
        <f t="shared" si="45"/>
        <v>392</v>
      </c>
      <c r="AC39" s="57">
        <f t="shared" si="45"/>
        <v>408</v>
      </c>
      <c r="AD39" s="57">
        <f t="shared" si="45"/>
        <v>352</v>
      </c>
      <c r="AE39" s="57">
        <f t="shared" si="45"/>
        <v>392</v>
      </c>
      <c r="AF39" s="57">
        <f t="shared" si="45"/>
        <v>368</v>
      </c>
      <c r="AG39" s="57">
        <f t="shared" si="45"/>
        <v>424</v>
      </c>
      <c r="AH39" s="57">
        <f t="shared" si="45"/>
        <v>368</v>
      </c>
      <c r="AI39" s="57">
        <f t="shared" si="45"/>
        <v>376</v>
      </c>
      <c r="AJ39" s="57">
        <f t="shared" si="45"/>
        <v>408</v>
      </c>
      <c r="AK39" s="57">
        <f t="shared" si="45"/>
        <v>384</v>
      </c>
      <c r="AL39" s="57">
        <f t="shared" si="45"/>
        <v>392</v>
      </c>
      <c r="AM39" s="57">
        <f t="shared" si="45"/>
        <v>400</v>
      </c>
      <c r="AN39" s="57">
        <f t="shared" si="45"/>
        <v>392</v>
      </c>
      <c r="AO39" s="57">
        <f t="shared" si="45"/>
        <v>424</v>
      </c>
      <c r="AP39" s="57">
        <f t="shared" si="45"/>
        <v>360</v>
      </c>
      <c r="AQ39" s="57">
        <f t="shared" si="45"/>
        <v>376</v>
      </c>
      <c r="AR39" s="57">
        <f t="shared" si="45"/>
        <v>384</v>
      </c>
      <c r="AS39" s="57">
        <f t="shared" si="45"/>
        <v>408</v>
      </c>
      <c r="AT39" s="57">
        <f t="shared" si="45"/>
        <v>368</v>
      </c>
      <c r="AU39" s="57">
        <f t="shared" si="45"/>
        <v>424</v>
      </c>
      <c r="AV39" s="57">
        <f t="shared" si="45"/>
        <v>376</v>
      </c>
      <c r="AW39" s="57">
        <f t="shared" si="45"/>
        <v>384</v>
      </c>
      <c r="AX39" s="57">
        <f t="shared" si="45"/>
        <v>408</v>
      </c>
      <c r="AY39" s="57">
        <f t="shared" si="45"/>
        <v>384</v>
      </c>
      <c r="AZ39" s="574">
        <f t="shared" si="45"/>
        <v>408</v>
      </c>
      <c r="BA39" s="574">
        <f t="shared" si="45"/>
        <v>408</v>
      </c>
      <c r="BB39" s="574">
        <f t="shared" si="45"/>
        <v>352</v>
      </c>
      <c r="BC39" s="574">
        <f t="shared" si="45"/>
        <v>376</v>
      </c>
      <c r="BD39" s="574">
        <f t="shared" si="45"/>
        <v>400</v>
      </c>
      <c r="BE39" s="574">
        <f t="shared" si="45"/>
        <v>392</v>
      </c>
      <c r="BF39" s="574">
        <f t="shared" si="45"/>
        <v>368</v>
      </c>
      <c r="BG39" s="574">
        <f t="shared" si="45"/>
        <v>424</v>
      </c>
      <c r="BH39" s="574">
        <f t="shared" si="45"/>
        <v>376</v>
      </c>
      <c r="BI39" s="574">
        <f t="shared" si="45"/>
        <v>400</v>
      </c>
      <c r="BJ39" s="574">
        <f t="shared" si="45"/>
        <v>392</v>
      </c>
      <c r="BK39" s="574">
        <f t="shared" si="45"/>
        <v>384</v>
      </c>
      <c r="BL39" s="574">
        <f t="shared" si="45"/>
        <v>424</v>
      </c>
      <c r="BM39" s="574">
        <f t="shared" si="45"/>
        <v>392</v>
      </c>
      <c r="BN39" s="574">
        <f t="shared" si="45"/>
        <v>352</v>
      </c>
      <c r="BO39" s="574">
        <f t="shared" si="45"/>
        <v>392</v>
      </c>
      <c r="BP39" s="574">
        <f t="shared" si="45"/>
        <v>384</v>
      </c>
      <c r="BQ39" s="574">
        <f t="shared" si="45"/>
        <v>392</v>
      </c>
      <c r="BR39" s="574">
        <f t="shared" ref="BR39:EC39" si="46">+BR38+BR36+BR35</f>
        <v>384</v>
      </c>
      <c r="BS39" s="574">
        <f t="shared" si="46"/>
        <v>408</v>
      </c>
      <c r="BT39" s="574">
        <f t="shared" si="46"/>
        <v>376</v>
      </c>
      <c r="BU39" s="574">
        <f t="shared" si="46"/>
        <v>416</v>
      </c>
      <c r="BV39" s="574">
        <f t="shared" si="46"/>
        <v>376</v>
      </c>
      <c r="BW39" s="574">
        <f t="shared" si="46"/>
        <v>384</v>
      </c>
      <c r="BX39" s="574">
        <f t="shared" si="46"/>
        <v>424</v>
      </c>
      <c r="BY39" s="574">
        <f t="shared" si="46"/>
        <v>392</v>
      </c>
      <c r="BZ39" s="574">
        <f t="shared" si="46"/>
        <v>352</v>
      </c>
      <c r="CA39" s="574">
        <f t="shared" si="46"/>
        <v>408</v>
      </c>
      <c r="CB39" s="574">
        <f t="shared" si="46"/>
        <v>368</v>
      </c>
      <c r="CC39" s="574">
        <f t="shared" si="46"/>
        <v>392</v>
      </c>
      <c r="CD39" s="574">
        <f t="shared" si="46"/>
        <v>400</v>
      </c>
      <c r="CE39" s="574">
        <f t="shared" si="46"/>
        <v>392</v>
      </c>
      <c r="CF39" s="574">
        <f t="shared" si="46"/>
        <v>392</v>
      </c>
      <c r="CG39" s="574">
        <f t="shared" si="46"/>
        <v>400</v>
      </c>
      <c r="CH39" s="574">
        <f t="shared" si="46"/>
        <v>376</v>
      </c>
      <c r="CI39" s="574">
        <f t="shared" si="46"/>
        <v>400</v>
      </c>
      <c r="CJ39" s="574">
        <f t="shared" si="46"/>
        <v>408</v>
      </c>
      <c r="CK39" s="574">
        <f t="shared" si="46"/>
        <v>392</v>
      </c>
      <c r="CL39" s="574">
        <f t="shared" si="46"/>
        <v>376</v>
      </c>
      <c r="CM39" s="574">
        <f t="shared" si="46"/>
        <v>392</v>
      </c>
      <c r="CN39" s="574">
        <f t="shared" si="46"/>
        <v>368</v>
      </c>
      <c r="CO39" s="574">
        <f t="shared" si="46"/>
        <v>424</v>
      </c>
      <c r="CP39" s="574">
        <f t="shared" si="46"/>
        <v>368</v>
      </c>
      <c r="CQ39" s="574">
        <f t="shared" si="46"/>
        <v>376</v>
      </c>
      <c r="CR39" s="574">
        <f t="shared" si="46"/>
        <v>408</v>
      </c>
      <c r="CS39" s="574">
        <f t="shared" si="46"/>
        <v>384</v>
      </c>
      <c r="CT39" s="574">
        <f t="shared" si="46"/>
        <v>392</v>
      </c>
      <c r="CU39" s="574">
        <f t="shared" si="46"/>
        <v>400</v>
      </c>
      <c r="CV39" s="574">
        <f t="shared" si="46"/>
        <v>392</v>
      </c>
      <c r="CW39" s="574">
        <f t="shared" si="46"/>
        <v>424</v>
      </c>
      <c r="CX39" s="574">
        <f t="shared" si="46"/>
        <v>352</v>
      </c>
      <c r="CY39" s="574">
        <f t="shared" si="46"/>
        <v>376</v>
      </c>
      <c r="CZ39" s="574">
        <f t="shared" si="46"/>
        <v>368</v>
      </c>
      <c r="DA39" s="574">
        <f t="shared" si="46"/>
        <v>424</v>
      </c>
      <c r="DB39" s="574">
        <f t="shared" si="46"/>
        <v>368</v>
      </c>
      <c r="DC39" s="574">
        <f t="shared" si="46"/>
        <v>408</v>
      </c>
      <c r="DD39" s="574">
        <f t="shared" si="46"/>
        <v>392</v>
      </c>
      <c r="DE39" s="574">
        <f t="shared" si="46"/>
        <v>384</v>
      </c>
      <c r="DF39" s="574">
        <f t="shared" si="46"/>
        <v>408</v>
      </c>
      <c r="DG39" s="574">
        <f t="shared" si="46"/>
        <v>384</v>
      </c>
      <c r="DH39" s="574">
        <f t="shared" si="46"/>
        <v>376</v>
      </c>
      <c r="DI39" s="574">
        <f t="shared" si="46"/>
        <v>408</v>
      </c>
      <c r="DJ39" s="574">
        <f t="shared" si="46"/>
        <v>352</v>
      </c>
      <c r="DK39" s="574">
        <f t="shared" si="46"/>
        <v>376</v>
      </c>
      <c r="DL39" s="574">
        <f t="shared" si="46"/>
        <v>384</v>
      </c>
      <c r="DM39" s="574">
        <f t="shared" si="46"/>
        <v>408</v>
      </c>
      <c r="DN39" s="574">
        <f t="shared" si="46"/>
        <v>368</v>
      </c>
      <c r="DO39" s="574">
        <f t="shared" si="46"/>
        <v>424</v>
      </c>
      <c r="DP39" s="574">
        <f t="shared" si="46"/>
        <v>376</v>
      </c>
      <c r="DQ39" s="574">
        <f t="shared" si="46"/>
        <v>384</v>
      </c>
      <c r="DR39" s="574">
        <f t="shared" si="46"/>
        <v>408</v>
      </c>
      <c r="DS39" s="574">
        <f t="shared" si="46"/>
        <v>384</v>
      </c>
      <c r="DT39" s="574">
        <f t="shared" si="46"/>
        <v>408</v>
      </c>
      <c r="DU39" s="574">
        <f t="shared" si="46"/>
        <v>408</v>
      </c>
      <c r="DV39" s="574">
        <f t="shared" si="46"/>
        <v>352</v>
      </c>
      <c r="DW39" s="574">
        <f t="shared" si="46"/>
        <v>376</v>
      </c>
      <c r="DX39" s="574">
        <f t="shared" si="46"/>
        <v>400</v>
      </c>
      <c r="DY39" s="574">
        <f t="shared" si="46"/>
        <v>392</v>
      </c>
      <c r="DZ39" s="574">
        <f t="shared" si="46"/>
        <v>368</v>
      </c>
      <c r="EA39" s="574">
        <f t="shared" si="46"/>
        <v>424</v>
      </c>
      <c r="EB39" s="574">
        <f t="shared" si="46"/>
        <v>376</v>
      </c>
      <c r="EC39" s="574">
        <f t="shared" si="46"/>
        <v>400</v>
      </c>
      <c r="ED39" s="574">
        <f t="shared" ref="ED39:GB39" si="47">+ED38+ED36+ED35</f>
        <v>392</v>
      </c>
      <c r="EE39" s="574">
        <f t="shared" si="47"/>
        <v>384</v>
      </c>
      <c r="EF39" s="574">
        <f t="shared" si="47"/>
        <v>424</v>
      </c>
      <c r="EG39" s="574">
        <f t="shared" si="47"/>
        <v>392</v>
      </c>
      <c r="EH39" s="574">
        <f t="shared" si="47"/>
        <v>360</v>
      </c>
      <c r="EI39" s="574">
        <f t="shared" si="47"/>
        <v>408</v>
      </c>
      <c r="EJ39" s="574">
        <f t="shared" si="47"/>
        <v>368</v>
      </c>
      <c r="EK39" s="574">
        <f t="shared" si="47"/>
        <v>392</v>
      </c>
      <c r="EL39" s="574">
        <f t="shared" si="47"/>
        <v>400</v>
      </c>
      <c r="EM39" s="574">
        <f t="shared" si="47"/>
        <v>392</v>
      </c>
      <c r="EN39" s="574">
        <f t="shared" si="47"/>
        <v>392</v>
      </c>
      <c r="EO39" s="574">
        <f t="shared" si="47"/>
        <v>400</v>
      </c>
      <c r="EP39" s="574">
        <f t="shared" si="47"/>
        <v>376</v>
      </c>
      <c r="EQ39" s="574">
        <f t="shared" si="47"/>
        <v>400</v>
      </c>
      <c r="ER39" s="574">
        <f t="shared" si="47"/>
        <v>408</v>
      </c>
      <c r="ES39" s="574">
        <f t="shared" si="47"/>
        <v>392</v>
      </c>
      <c r="ET39" s="574">
        <f t="shared" si="47"/>
        <v>352</v>
      </c>
      <c r="EU39" s="574">
        <f t="shared" si="47"/>
        <v>408</v>
      </c>
      <c r="EV39" s="574">
        <f t="shared" si="47"/>
        <v>368</v>
      </c>
      <c r="EW39" s="574">
        <f t="shared" si="47"/>
        <v>408</v>
      </c>
      <c r="EX39" s="574">
        <f t="shared" si="47"/>
        <v>384</v>
      </c>
      <c r="EY39" s="574">
        <f t="shared" si="47"/>
        <v>392</v>
      </c>
      <c r="EZ39" s="574">
        <f t="shared" si="47"/>
        <v>408</v>
      </c>
      <c r="FA39" s="574">
        <f t="shared" si="47"/>
        <v>384</v>
      </c>
      <c r="FB39" s="574">
        <f t="shared" si="47"/>
        <v>376</v>
      </c>
      <c r="FC39" s="574">
        <f t="shared" si="47"/>
        <v>416</v>
      </c>
      <c r="FD39" s="574">
        <f t="shared" si="47"/>
        <v>392</v>
      </c>
      <c r="FE39" s="574">
        <f t="shared" si="47"/>
        <v>408</v>
      </c>
      <c r="FF39" s="574">
        <f t="shared" si="47"/>
        <v>352</v>
      </c>
      <c r="FG39" s="574">
        <f t="shared" si="47"/>
        <v>392</v>
      </c>
      <c r="FH39" s="574">
        <f t="shared" si="47"/>
        <v>368</v>
      </c>
      <c r="FI39" s="574">
        <f t="shared" si="47"/>
        <v>424</v>
      </c>
      <c r="FJ39" s="574">
        <f t="shared" si="47"/>
        <v>368</v>
      </c>
      <c r="FK39" s="574">
        <f t="shared" si="47"/>
        <v>376</v>
      </c>
      <c r="FL39" s="574">
        <f t="shared" si="47"/>
        <v>408</v>
      </c>
      <c r="FM39" s="574">
        <f t="shared" si="47"/>
        <v>384</v>
      </c>
      <c r="FN39" s="574">
        <f t="shared" si="47"/>
        <v>392</v>
      </c>
      <c r="FO39" s="574">
        <f t="shared" si="47"/>
        <v>400</v>
      </c>
      <c r="FP39" s="574">
        <f t="shared" si="47"/>
        <v>392</v>
      </c>
      <c r="FQ39" s="574">
        <f t="shared" si="47"/>
        <v>424</v>
      </c>
      <c r="FR39" s="574">
        <f t="shared" si="47"/>
        <v>352</v>
      </c>
      <c r="FS39" s="574">
        <f t="shared" si="47"/>
        <v>376</v>
      </c>
      <c r="FT39" s="574">
        <f t="shared" si="47"/>
        <v>368</v>
      </c>
      <c r="FU39" s="574">
        <f t="shared" si="47"/>
        <v>424</v>
      </c>
      <c r="FV39" s="574">
        <f t="shared" si="47"/>
        <v>368</v>
      </c>
      <c r="FW39" s="574">
        <f t="shared" si="47"/>
        <v>408</v>
      </c>
      <c r="FX39" s="574">
        <f t="shared" si="47"/>
        <v>392</v>
      </c>
      <c r="FY39" s="574">
        <f t="shared" si="47"/>
        <v>384</v>
      </c>
      <c r="FZ39" s="574">
        <f t="shared" si="47"/>
        <v>408</v>
      </c>
      <c r="GA39" s="574">
        <f t="shared" si="47"/>
        <v>384</v>
      </c>
      <c r="GB39" s="574">
        <f t="shared" si="47"/>
        <v>376</v>
      </c>
      <c r="XEI39" s="32"/>
      <c r="XEJ39" s="32"/>
      <c r="XEK39" s="32"/>
      <c r="XEL39" s="32"/>
      <c r="XEM39" s="140">
        <v>41671</v>
      </c>
      <c r="XEN39" s="143">
        <v>320</v>
      </c>
      <c r="XEO39" s="143">
        <v>352</v>
      </c>
      <c r="XEP39" s="143">
        <v>480</v>
      </c>
      <c r="XEQ39" s="143">
        <v>128</v>
      </c>
      <c r="XER39" s="143">
        <v>64</v>
      </c>
      <c r="XES39" s="143">
        <v>160</v>
      </c>
      <c r="XET39" s="143">
        <f t="shared" si="0"/>
        <v>672</v>
      </c>
    </row>
    <row r="40" spans="2:184 16363:16374" ht="15.75" thickBot="1">
      <c r="C40" s="32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XEI40" s="32"/>
      <c r="XEJ40" s="32"/>
      <c r="XEK40" s="32"/>
      <c r="XEL40" s="32"/>
      <c r="XEM40" s="140">
        <v>41699</v>
      </c>
      <c r="XEN40" s="143">
        <v>336</v>
      </c>
      <c r="XEO40" s="143">
        <v>408</v>
      </c>
      <c r="XEP40" s="143">
        <v>504</v>
      </c>
      <c r="XEQ40" s="143">
        <v>160</v>
      </c>
      <c r="XER40" s="143">
        <v>80</v>
      </c>
      <c r="XES40" s="143">
        <v>168</v>
      </c>
      <c r="XET40" s="143">
        <f t="shared" si="0"/>
        <v>744</v>
      </c>
    </row>
    <row r="41" spans="2:184 16363:16374" ht="15.75" thickBot="1">
      <c r="C41" s="32"/>
      <c r="D41" s="32"/>
      <c r="E41" s="622">
        <f>+E33</f>
        <v>41275</v>
      </c>
      <c r="F41" s="623">
        <f t="shared" ref="F41:P41" si="48">+F33</f>
        <v>41306</v>
      </c>
      <c r="G41" s="623">
        <f t="shared" si="48"/>
        <v>41334</v>
      </c>
      <c r="H41" s="623">
        <f t="shared" si="48"/>
        <v>41365</v>
      </c>
      <c r="I41" s="623">
        <f t="shared" si="48"/>
        <v>41395</v>
      </c>
      <c r="J41" s="623">
        <f t="shared" si="48"/>
        <v>41426</v>
      </c>
      <c r="K41" s="623">
        <f t="shared" si="48"/>
        <v>41456</v>
      </c>
      <c r="L41" s="623">
        <f t="shared" si="48"/>
        <v>41487</v>
      </c>
      <c r="M41" s="623">
        <f t="shared" si="48"/>
        <v>41518</v>
      </c>
      <c r="N41" s="623">
        <f t="shared" si="48"/>
        <v>41548</v>
      </c>
      <c r="O41" s="623">
        <f t="shared" si="48"/>
        <v>41579</v>
      </c>
      <c r="P41" s="623">
        <f t="shared" si="48"/>
        <v>41609</v>
      </c>
      <c r="Q41" s="623">
        <f t="shared" ref="Q41:AZ41" si="49">+Q33</f>
        <v>41640</v>
      </c>
      <c r="R41" s="623">
        <f t="shared" si="49"/>
        <v>41671</v>
      </c>
      <c r="S41" s="623">
        <f t="shared" si="49"/>
        <v>41699</v>
      </c>
      <c r="T41" s="623">
        <f t="shared" si="49"/>
        <v>41730</v>
      </c>
      <c r="U41" s="623">
        <f t="shared" si="49"/>
        <v>41760</v>
      </c>
      <c r="V41" s="623">
        <f t="shared" si="49"/>
        <v>41791</v>
      </c>
      <c r="W41" s="623">
        <f t="shared" si="49"/>
        <v>41821</v>
      </c>
      <c r="X41" s="623">
        <f t="shared" si="49"/>
        <v>41852</v>
      </c>
      <c r="Y41" s="623">
        <f t="shared" si="49"/>
        <v>41883</v>
      </c>
      <c r="Z41" s="623">
        <f t="shared" si="49"/>
        <v>41913</v>
      </c>
      <c r="AA41" s="623">
        <f t="shared" si="49"/>
        <v>41944</v>
      </c>
      <c r="AB41" s="623">
        <f t="shared" si="49"/>
        <v>41974</v>
      </c>
      <c r="AC41" s="623">
        <f t="shared" si="49"/>
        <v>42005</v>
      </c>
      <c r="AD41" s="623">
        <f t="shared" si="49"/>
        <v>42036</v>
      </c>
      <c r="AE41" s="623">
        <f t="shared" si="49"/>
        <v>42064</v>
      </c>
      <c r="AF41" s="623">
        <f t="shared" si="49"/>
        <v>42095</v>
      </c>
      <c r="AG41" s="623">
        <f t="shared" si="49"/>
        <v>42125</v>
      </c>
      <c r="AH41" s="623">
        <f t="shared" si="49"/>
        <v>42156</v>
      </c>
      <c r="AI41" s="623">
        <f t="shared" si="49"/>
        <v>42186</v>
      </c>
      <c r="AJ41" s="623">
        <f t="shared" si="49"/>
        <v>42217</v>
      </c>
      <c r="AK41" s="623">
        <f t="shared" si="49"/>
        <v>42248</v>
      </c>
      <c r="AL41" s="623">
        <f t="shared" si="49"/>
        <v>42278</v>
      </c>
      <c r="AM41" s="623">
        <f t="shared" si="49"/>
        <v>42309</v>
      </c>
      <c r="AN41" s="623">
        <f t="shared" si="49"/>
        <v>42339</v>
      </c>
      <c r="AO41" s="623">
        <f t="shared" si="49"/>
        <v>42370</v>
      </c>
      <c r="AP41" s="623">
        <f t="shared" si="49"/>
        <v>42401</v>
      </c>
      <c r="AQ41" s="623">
        <f t="shared" si="49"/>
        <v>42430</v>
      </c>
      <c r="AR41" s="623">
        <f t="shared" si="49"/>
        <v>42461</v>
      </c>
      <c r="AS41" s="623">
        <f t="shared" si="49"/>
        <v>42491</v>
      </c>
      <c r="AT41" s="623">
        <f t="shared" si="49"/>
        <v>42522</v>
      </c>
      <c r="AU41" s="623">
        <f t="shared" si="49"/>
        <v>42552</v>
      </c>
      <c r="AV41" s="623">
        <f t="shared" si="49"/>
        <v>42583</v>
      </c>
      <c r="AW41" s="623">
        <f t="shared" si="49"/>
        <v>42614</v>
      </c>
      <c r="AX41" s="623">
        <f t="shared" si="49"/>
        <v>42644</v>
      </c>
      <c r="AY41" s="623">
        <f t="shared" si="49"/>
        <v>42675</v>
      </c>
      <c r="AZ41" s="623">
        <f t="shared" si="49"/>
        <v>42705</v>
      </c>
      <c r="BA41" s="623">
        <f t="shared" ref="BA41:DL41" si="50">+BA33</f>
        <v>42736</v>
      </c>
      <c r="BB41" s="623">
        <f t="shared" si="50"/>
        <v>42767</v>
      </c>
      <c r="BC41" s="623">
        <f t="shared" si="50"/>
        <v>42795</v>
      </c>
      <c r="BD41" s="623">
        <f t="shared" si="50"/>
        <v>42826</v>
      </c>
      <c r="BE41" s="623">
        <f t="shared" si="50"/>
        <v>42856</v>
      </c>
      <c r="BF41" s="623">
        <f t="shared" si="50"/>
        <v>42887</v>
      </c>
      <c r="BG41" s="623">
        <f t="shared" si="50"/>
        <v>42917</v>
      </c>
      <c r="BH41" s="623">
        <f t="shared" si="50"/>
        <v>42948</v>
      </c>
      <c r="BI41" s="623">
        <f t="shared" si="50"/>
        <v>42979</v>
      </c>
      <c r="BJ41" s="623">
        <f t="shared" si="50"/>
        <v>43009</v>
      </c>
      <c r="BK41" s="623">
        <f t="shared" si="50"/>
        <v>43040</v>
      </c>
      <c r="BL41" s="623">
        <f t="shared" si="50"/>
        <v>43070</v>
      </c>
      <c r="BM41" s="623">
        <f t="shared" si="50"/>
        <v>43101</v>
      </c>
      <c r="BN41" s="623">
        <f t="shared" si="50"/>
        <v>43132</v>
      </c>
      <c r="BO41" s="623">
        <f t="shared" si="50"/>
        <v>43160</v>
      </c>
      <c r="BP41" s="623">
        <f t="shared" si="50"/>
        <v>43191</v>
      </c>
      <c r="BQ41" s="623">
        <f t="shared" si="50"/>
        <v>43221</v>
      </c>
      <c r="BR41" s="623">
        <f t="shared" si="50"/>
        <v>43252</v>
      </c>
      <c r="BS41" s="623">
        <f t="shared" si="50"/>
        <v>43282</v>
      </c>
      <c r="BT41" s="623">
        <f t="shared" si="50"/>
        <v>43313</v>
      </c>
      <c r="BU41" s="623">
        <f t="shared" si="50"/>
        <v>43344</v>
      </c>
      <c r="BV41" s="623">
        <f t="shared" si="50"/>
        <v>43374</v>
      </c>
      <c r="BW41" s="623">
        <f t="shared" si="50"/>
        <v>43405</v>
      </c>
      <c r="BX41" s="623">
        <f t="shared" si="50"/>
        <v>43435</v>
      </c>
      <c r="BY41" s="623">
        <f t="shared" si="50"/>
        <v>43466</v>
      </c>
      <c r="BZ41" s="623">
        <f t="shared" si="50"/>
        <v>43497</v>
      </c>
      <c r="CA41" s="623">
        <f t="shared" si="50"/>
        <v>43525</v>
      </c>
      <c r="CB41" s="623">
        <f t="shared" si="50"/>
        <v>43556</v>
      </c>
      <c r="CC41" s="623">
        <f t="shared" si="50"/>
        <v>43586</v>
      </c>
      <c r="CD41" s="623">
        <f t="shared" si="50"/>
        <v>43617</v>
      </c>
      <c r="CE41" s="623">
        <f t="shared" si="50"/>
        <v>43647</v>
      </c>
      <c r="CF41" s="623">
        <f t="shared" si="50"/>
        <v>43678</v>
      </c>
      <c r="CG41" s="623">
        <f t="shared" si="50"/>
        <v>43709</v>
      </c>
      <c r="CH41" s="623">
        <f t="shared" si="50"/>
        <v>43739</v>
      </c>
      <c r="CI41" s="623">
        <f t="shared" si="50"/>
        <v>43770</v>
      </c>
      <c r="CJ41" s="623">
        <f t="shared" si="50"/>
        <v>43800</v>
      </c>
      <c r="CK41" s="623">
        <f t="shared" si="50"/>
        <v>43831</v>
      </c>
      <c r="CL41" s="623">
        <f t="shared" si="50"/>
        <v>43862</v>
      </c>
      <c r="CM41" s="623">
        <f t="shared" si="50"/>
        <v>43891</v>
      </c>
      <c r="CN41" s="623">
        <f t="shared" si="50"/>
        <v>43922</v>
      </c>
      <c r="CO41" s="623">
        <f t="shared" si="50"/>
        <v>43952</v>
      </c>
      <c r="CP41" s="623">
        <f t="shared" si="50"/>
        <v>43983</v>
      </c>
      <c r="CQ41" s="623">
        <f t="shared" si="50"/>
        <v>44013</v>
      </c>
      <c r="CR41" s="623">
        <f t="shared" si="50"/>
        <v>44044</v>
      </c>
      <c r="CS41" s="623">
        <f t="shared" si="50"/>
        <v>44075</v>
      </c>
      <c r="CT41" s="623">
        <f t="shared" si="50"/>
        <v>44105</v>
      </c>
      <c r="CU41" s="623">
        <f t="shared" si="50"/>
        <v>44136</v>
      </c>
      <c r="CV41" s="623">
        <f t="shared" si="50"/>
        <v>44166</v>
      </c>
      <c r="CW41" s="623">
        <f t="shared" si="50"/>
        <v>44197</v>
      </c>
      <c r="CX41" s="623">
        <f t="shared" si="50"/>
        <v>44228</v>
      </c>
      <c r="CY41" s="623">
        <f t="shared" si="50"/>
        <v>44256</v>
      </c>
      <c r="CZ41" s="623">
        <f t="shared" si="50"/>
        <v>44287</v>
      </c>
      <c r="DA41" s="623">
        <f t="shared" si="50"/>
        <v>44317</v>
      </c>
      <c r="DB41" s="623">
        <f t="shared" si="50"/>
        <v>44348</v>
      </c>
      <c r="DC41" s="623">
        <f t="shared" si="50"/>
        <v>44378</v>
      </c>
      <c r="DD41" s="623">
        <f t="shared" si="50"/>
        <v>44409</v>
      </c>
      <c r="DE41" s="623">
        <f t="shared" si="50"/>
        <v>44440</v>
      </c>
      <c r="DF41" s="623">
        <f t="shared" si="50"/>
        <v>44470</v>
      </c>
      <c r="DG41" s="623">
        <f t="shared" si="50"/>
        <v>44501</v>
      </c>
      <c r="DH41" s="623">
        <f t="shared" si="50"/>
        <v>44531</v>
      </c>
      <c r="DI41" s="623">
        <f t="shared" si="50"/>
        <v>44562</v>
      </c>
      <c r="DJ41" s="623">
        <f t="shared" si="50"/>
        <v>44593</v>
      </c>
      <c r="DK41" s="623">
        <f t="shared" si="50"/>
        <v>44621</v>
      </c>
      <c r="DL41" s="623">
        <f t="shared" si="50"/>
        <v>44652</v>
      </c>
      <c r="DM41" s="623">
        <f t="shared" ref="DM41:FX41" si="51">+DM33</f>
        <v>44682</v>
      </c>
      <c r="DN41" s="623">
        <f t="shared" si="51"/>
        <v>44713</v>
      </c>
      <c r="DO41" s="623">
        <f t="shared" si="51"/>
        <v>44743</v>
      </c>
      <c r="DP41" s="623">
        <f t="shared" si="51"/>
        <v>44774</v>
      </c>
      <c r="DQ41" s="623">
        <f t="shared" si="51"/>
        <v>44805</v>
      </c>
      <c r="DR41" s="623">
        <f t="shared" si="51"/>
        <v>44835</v>
      </c>
      <c r="DS41" s="623">
        <f t="shared" si="51"/>
        <v>44866</v>
      </c>
      <c r="DT41" s="623">
        <f t="shared" si="51"/>
        <v>44896</v>
      </c>
      <c r="DU41" s="623">
        <f t="shared" si="51"/>
        <v>44927</v>
      </c>
      <c r="DV41" s="623">
        <f t="shared" si="51"/>
        <v>44958</v>
      </c>
      <c r="DW41" s="623">
        <f t="shared" si="51"/>
        <v>44986</v>
      </c>
      <c r="DX41" s="623">
        <f t="shared" si="51"/>
        <v>45017</v>
      </c>
      <c r="DY41" s="623">
        <f t="shared" si="51"/>
        <v>45047</v>
      </c>
      <c r="DZ41" s="623">
        <f t="shared" si="51"/>
        <v>45078</v>
      </c>
      <c r="EA41" s="623">
        <f t="shared" si="51"/>
        <v>45108</v>
      </c>
      <c r="EB41" s="623">
        <f t="shared" si="51"/>
        <v>45139</v>
      </c>
      <c r="EC41" s="623">
        <f t="shared" si="51"/>
        <v>45170</v>
      </c>
      <c r="ED41" s="623">
        <f t="shared" si="51"/>
        <v>45200</v>
      </c>
      <c r="EE41" s="623">
        <f t="shared" si="51"/>
        <v>45231</v>
      </c>
      <c r="EF41" s="623">
        <f t="shared" si="51"/>
        <v>45261</v>
      </c>
      <c r="EG41" s="623">
        <f t="shared" si="51"/>
        <v>45292</v>
      </c>
      <c r="EH41" s="623">
        <f t="shared" si="51"/>
        <v>45323</v>
      </c>
      <c r="EI41" s="623">
        <f t="shared" si="51"/>
        <v>45352</v>
      </c>
      <c r="EJ41" s="623">
        <f t="shared" si="51"/>
        <v>45383</v>
      </c>
      <c r="EK41" s="623">
        <f t="shared" si="51"/>
        <v>45413</v>
      </c>
      <c r="EL41" s="623">
        <f t="shared" si="51"/>
        <v>45444</v>
      </c>
      <c r="EM41" s="623">
        <f t="shared" si="51"/>
        <v>45474</v>
      </c>
      <c r="EN41" s="623">
        <f t="shared" si="51"/>
        <v>45505</v>
      </c>
      <c r="EO41" s="623">
        <f t="shared" si="51"/>
        <v>45536</v>
      </c>
      <c r="EP41" s="623">
        <f t="shared" si="51"/>
        <v>45566</v>
      </c>
      <c r="EQ41" s="623">
        <f t="shared" si="51"/>
        <v>45597</v>
      </c>
      <c r="ER41" s="623">
        <f t="shared" si="51"/>
        <v>45627</v>
      </c>
      <c r="ES41" s="623">
        <f t="shared" si="51"/>
        <v>45658</v>
      </c>
      <c r="ET41" s="623">
        <f t="shared" si="51"/>
        <v>45689</v>
      </c>
      <c r="EU41" s="623">
        <f t="shared" si="51"/>
        <v>45717</v>
      </c>
      <c r="EV41" s="623">
        <f t="shared" si="51"/>
        <v>45748</v>
      </c>
      <c r="EW41" s="623">
        <f t="shared" si="51"/>
        <v>45778</v>
      </c>
      <c r="EX41" s="623">
        <f t="shared" si="51"/>
        <v>45809</v>
      </c>
      <c r="EY41" s="623">
        <f t="shared" si="51"/>
        <v>45839</v>
      </c>
      <c r="EZ41" s="623">
        <f t="shared" si="51"/>
        <v>45870</v>
      </c>
      <c r="FA41" s="623">
        <f t="shared" si="51"/>
        <v>45901</v>
      </c>
      <c r="FB41" s="623">
        <f t="shared" si="51"/>
        <v>45931</v>
      </c>
      <c r="FC41" s="623">
        <f t="shared" si="51"/>
        <v>45962</v>
      </c>
      <c r="FD41" s="623">
        <f t="shared" si="51"/>
        <v>45992</v>
      </c>
      <c r="FE41" s="623">
        <f t="shared" si="51"/>
        <v>46023</v>
      </c>
      <c r="FF41" s="623">
        <f t="shared" si="51"/>
        <v>46054</v>
      </c>
      <c r="FG41" s="623">
        <f t="shared" si="51"/>
        <v>46082</v>
      </c>
      <c r="FH41" s="623">
        <f t="shared" si="51"/>
        <v>46113</v>
      </c>
      <c r="FI41" s="623">
        <f t="shared" si="51"/>
        <v>46143</v>
      </c>
      <c r="FJ41" s="623">
        <f t="shared" si="51"/>
        <v>46174</v>
      </c>
      <c r="FK41" s="623">
        <f t="shared" si="51"/>
        <v>46204</v>
      </c>
      <c r="FL41" s="623">
        <f t="shared" si="51"/>
        <v>46235</v>
      </c>
      <c r="FM41" s="623">
        <f t="shared" si="51"/>
        <v>46266</v>
      </c>
      <c r="FN41" s="623">
        <f t="shared" si="51"/>
        <v>46296</v>
      </c>
      <c r="FO41" s="623">
        <f t="shared" si="51"/>
        <v>46327</v>
      </c>
      <c r="FP41" s="623">
        <f t="shared" si="51"/>
        <v>46357</v>
      </c>
      <c r="FQ41" s="623">
        <f t="shared" si="51"/>
        <v>46388</v>
      </c>
      <c r="FR41" s="623">
        <f t="shared" si="51"/>
        <v>46419</v>
      </c>
      <c r="FS41" s="623">
        <f t="shared" si="51"/>
        <v>46447</v>
      </c>
      <c r="FT41" s="623">
        <f t="shared" si="51"/>
        <v>46478</v>
      </c>
      <c r="FU41" s="623">
        <f t="shared" si="51"/>
        <v>46508</v>
      </c>
      <c r="FV41" s="623">
        <f t="shared" si="51"/>
        <v>46539</v>
      </c>
      <c r="FW41" s="623">
        <f t="shared" si="51"/>
        <v>46569</v>
      </c>
      <c r="FX41" s="623">
        <f t="shared" si="51"/>
        <v>46600</v>
      </c>
      <c r="FY41" s="623">
        <f t="shared" ref="FY41:GB41" si="52">+FY33</f>
        <v>46631</v>
      </c>
      <c r="FZ41" s="623">
        <f t="shared" si="52"/>
        <v>46661</v>
      </c>
      <c r="GA41" s="623">
        <f t="shared" si="52"/>
        <v>46692</v>
      </c>
      <c r="GB41" s="623">
        <f t="shared" si="52"/>
        <v>46722</v>
      </c>
      <c r="XEM41" s="140">
        <v>41730</v>
      </c>
      <c r="XEN41" s="143">
        <v>352</v>
      </c>
      <c r="XEO41" s="143">
        <v>368</v>
      </c>
      <c r="XEP41" s="143">
        <v>528</v>
      </c>
      <c r="XEQ41" s="143">
        <v>128</v>
      </c>
      <c r="XER41" s="143">
        <v>64</v>
      </c>
      <c r="XES41" s="143">
        <v>176</v>
      </c>
      <c r="XET41" s="143">
        <f t="shared" si="0"/>
        <v>720</v>
      </c>
    </row>
    <row r="42" spans="2:184 16363:16374">
      <c r="C42" s="7" t="s">
        <v>91</v>
      </c>
      <c r="D42" s="41" t="s">
        <v>68</v>
      </c>
      <c r="E42" s="52">
        <f t="shared" ref="E42:P46" si="53">+E26/E34</f>
        <v>119.47454301075261</v>
      </c>
      <c r="F42" s="53">
        <f t="shared" si="53"/>
        <v>131.27912202380944</v>
      </c>
      <c r="G42" s="53">
        <f t="shared" si="53"/>
        <v>151.35232526881705</v>
      </c>
      <c r="H42" s="53">
        <f t="shared" si="53"/>
        <v>67.508055555555458</v>
      </c>
      <c r="I42" s="53">
        <f t="shared" si="53"/>
        <v>30.69037634408604</v>
      </c>
      <c r="J42" s="53">
        <f t="shared" si="53"/>
        <v>36.906708333333434</v>
      </c>
      <c r="K42" s="53">
        <f t="shared" si="53"/>
        <v>67.027715053763586</v>
      </c>
      <c r="L42" s="53">
        <f t="shared" si="53"/>
        <v>231.04081989247328</v>
      </c>
      <c r="M42" s="53">
        <f t="shared" si="53"/>
        <v>591.74574999999993</v>
      </c>
      <c r="N42" s="53">
        <f t="shared" si="53"/>
        <v>380.2599193548387</v>
      </c>
      <c r="O42" s="53">
        <f t="shared" si="53"/>
        <v>475.47981944444439</v>
      </c>
      <c r="P42" s="53">
        <f t="shared" si="53"/>
        <v>579.8157930107526</v>
      </c>
      <c r="Q42" s="53">
        <f t="shared" ref="Q42:AZ42" si="54">+Q26/Q34</f>
        <v>615.09208333333333</v>
      </c>
      <c r="R42" s="53">
        <f t="shared" si="54"/>
        <v>626.82702380952378</v>
      </c>
      <c r="S42" s="53">
        <f t="shared" si="54"/>
        <v>522.76399193548377</v>
      </c>
      <c r="T42" s="53">
        <f t="shared" si="54"/>
        <v>518.21969444444471</v>
      </c>
      <c r="U42" s="53">
        <f t="shared" si="54"/>
        <v>507.19294354838718</v>
      </c>
      <c r="V42" s="53">
        <f t="shared" si="54"/>
        <v>535.17258333333336</v>
      </c>
      <c r="W42" s="53">
        <f t="shared" si="54"/>
        <v>511.69569892473118</v>
      </c>
      <c r="X42" s="53">
        <f t="shared" si="54"/>
        <v>521.63784946236569</v>
      </c>
      <c r="Y42" s="53">
        <f t="shared" si="54"/>
        <v>578.15720833333341</v>
      </c>
      <c r="Z42" s="53">
        <f t="shared" si="54"/>
        <v>606.9398521505376</v>
      </c>
      <c r="AA42" s="53">
        <f t="shared" si="54"/>
        <v>651.07170833333316</v>
      </c>
      <c r="AB42" s="53">
        <f t="shared" si="54"/>
        <v>557.40637096774185</v>
      </c>
      <c r="AC42" s="53">
        <f t="shared" si="54"/>
        <v>562.48404569892455</v>
      </c>
      <c r="AD42" s="53">
        <f t="shared" si="54"/>
        <v>587.67700892857135</v>
      </c>
      <c r="AE42" s="53">
        <f t="shared" si="54"/>
        <v>587.40788978494618</v>
      </c>
      <c r="AF42" s="53">
        <f t="shared" si="54"/>
        <v>514.82238888888901</v>
      </c>
      <c r="AG42" s="53">
        <f t="shared" si="54"/>
        <v>446.69212365591409</v>
      </c>
      <c r="AH42" s="53">
        <f t="shared" si="54"/>
        <v>553.73102777777785</v>
      </c>
      <c r="AI42" s="53">
        <f t="shared" si="54"/>
        <v>553.39288978494619</v>
      </c>
      <c r="AJ42" s="53">
        <f t="shared" si="54"/>
        <v>558.13009408602124</v>
      </c>
      <c r="AK42" s="53">
        <f t="shared" si="54"/>
        <v>584.11331944444441</v>
      </c>
      <c r="AL42" s="53">
        <f t="shared" si="54"/>
        <v>395.71260752688192</v>
      </c>
      <c r="AM42" s="53">
        <f t="shared" si="54"/>
        <v>613.69031944444453</v>
      </c>
      <c r="AN42" s="53">
        <f t="shared" si="54"/>
        <v>511.97630376344102</v>
      </c>
      <c r="AO42" s="53">
        <f t="shared" si="54"/>
        <v>553.08819892473116</v>
      </c>
      <c r="AP42" s="53">
        <f t="shared" si="54"/>
        <v>597.08920977011508</v>
      </c>
      <c r="AQ42" s="53">
        <f t="shared" si="54"/>
        <v>417.93510752688155</v>
      </c>
      <c r="AR42" s="53">
        <f t="shared" si="54"/>
        <v>392.35245833333335</v>
      </c>
      <c r="AS42" s="53">
        <f t="shared" si="54"/>
        <v>502.74827956989242</v>
      </c>
      <c r="AT42" s="53">
        <f t="shared" si="54"/>
        <v>554.9446250000002</v>
      </c>
      <c r="AU42" s="53">
        <f t="shared" si="54"/>
        <v>547.01366935483873</v>
      </c>
      <c r="AV42" s="53">
        <f t="shared" si="54"/>
        <v>567.05849462365575</v>
      </c>
      <c r="AW42" s="53">
        <f t="shared" si="54"/>
        <v>589.7562916666667</v>
      </c>
      <c r="AX42" s="53">
        <f t="shared" si="54"/>
        <v>553.90016129032256</v>
      </c>
      <c r="AY42" s="53">
        <f t="shared" si="54"/>
        <v>623.44280555555554</v>
      </c>
      <c r="AZ42" s="53">
        <f t="shared" si="54"/>
        <v>504.81064516129032</v>
      </c>
      <c r="BA42" s="53">
        <f t="shared" ref="BA42:DL42" si="55">+BA26/BA34</f>
        <v>550.48638440860225</v>
      </c>
      <c r="BB42" s="53">
        <f t="shared" si="55"/>
        <v>578.18294642857154</v>
      </c>
      <c r="BC42" s="53">
        <f t="shared" si="55"/>
        <v>479.89978494623665</v>
      </c>
      <c r="BD42" s="53">
        <f t="shared" si="55"/>
        <v>458.09600000000017</v>
      </c>
      <c r="BE42" s="53">
        <f t="shared" si="55"/>
        <v>500.28115591397858</v>
      </c>
      <c r="BF42" s="53">
        <f t="shared" si="55"/>
        <v>520.36841666666669</v>
      </c>
      <c r="BG42" s="53">
        <f t="shared" si="55"/>
        <v>512.78553763440857</v>
      </c>
      <c r="BH42" s="53">
        <f t="shared" si="55"/>
        <v>534.22211021505382</v>
      </c>
      <c r="BI42" s="53">
        <f t="shared" si="55"/>
        <v>526.18468055555547</v>
      </c>
      <c r="BJ42" s="53">
        <f t="shared" si="55"/>
        <v>238.34262096774182</v>
      </c>
      <c r="BK42" s="53">
        <f t="shared" si="55"/>
        <v>371.27912499999996</v>
      </c>
      <c r="BL42" s="53">
        <f t="shared" si="55"/>
        <v>481.18388440860224</v>
      </c>
      <c r="BM42" s="53">
        <f t="shared" si="55"/>
        <v>555.81729838709657</v>
      </c>
      <c r="BN42" s="53">
        <f t="shared" si="55"/>
        <v>589.45099702380946</v>
      </c>
      <c r="BO42" s="53">
        <f t="shared" si="55"/>
        <v>477.76990591397856</v>
      </c>
      <c r="BP42" s="53">
        <f t="shared" si="55"/>
        <v>474.32838888888881</v>
      </c>
      <c r="BQ42" s="53">
        <f t="shared" si="55"/>
        <v>515.09399193548393</v>
      </c>
      <c r="BR42" s="53">
        <f t="shared" si="55"/>
        <v>537.24361111111102</v>
      </c>
      <c r="BS42" s="53">
        <f t="shared" si="55"/>
        <v>549.95610215053739</v>
      </c>
      <c r="BT42" s="53">
        <f t="shared" si="55"/>
        <v>571.73059139784959</v>
      </c>
      <c r="BU42" s="53">
        <f t="shared" si="55"/>
        <v>520.16258333333326</v>
      </c>
      <c r="BV42" s="53">
        <f t="shared" si="55"/>
        <v>526.7757123655914</v>
      </c>
      <c r="BW42" s="53">
        <f t="shared" si="55"/>
        <v>559.07486111111109</v>
      </c>
      <c r="BX42" s="53">
        <f t="shared" si="55"/>
        <v>567.13142473118285</v>
      </c>
      <c r="BY42" s="53">
        <f t="shared" si="55"/>
        <v>602.0160483870967</v>
      </c>
      <c r="BZ42" s="53">
        <f t="shared" si="55"/>
        <v>592.78394345238098</v>
      </c>
      <c r="CA42" s="53">
        <f t="shared" si="55"/>
        <v>467.60299731182795</v>
      </c>
      <c r="CB42" s="53">
        <f t="shared" si="55"/>
        <v>436.83447222222196</v>
      </c>
      <c r="CC42" s="53">
        <f t="shared" si="55"/>
        <v>507.83197580645162</v>
      </c>
      <c r="CD42" s="53">
        <f t="shared" si="55"/>
        <v>574.67026388888883</v>
      </c>
      <c r="CE42" s="53">
        <f t="shared" si="55"/>
        <v>620.61861559139788</v>
      </c>
      <c r="CF42" s="53">
        <f t="shared" si="55"/>
        <v>633.89809139784973</v>
      </c>
      <c r="CG42" s="53">
        <f t="shared" si="55"/>
        <v>662.35255555555568</v>
      </c>
      <c r="CH42" s="53">
        <f t="shared" si="55"/>
        <v>378.67793010752689</v>
      </c>
      <c r="CI42" s="53">
        <f t="shared" si="55"/>
        <v>710.05443055555543</v>
      </c>
      <c r="CJ42" s="53">
        <f t="shared" si="55"/>
        <v>632.72247311827948</v>
      </c>
      <c r="CK42" s="53">
        <f t="shared" si="55"/>
        <v>638.70975806451622</v>
      </c>
      <c r="CL42" s="53">
        <f t="shared" si="55"/>
        <v>675.73198275862069</v>
      </c>
      <c r="CM42" s="53">
        <f t="shared" si="55"/>
        <v>681.31552419354841</v>
      </c>
      <c r="CN42" s="53">
        <f t="shared" si="55"/>
        <v>523.62145833333341</v>
      </c>
      <c r="CO42" s="53">
        <f t="shared" si="55"/>
        <v>586.47268817204304</v>
      </c>
      <c r="CP42" s="53">
        <f t="shared" si="55"/>
        <v>627.23768055555536</v>
      </c>
      <c r="CQ42" s="53">
        <f t="shared" si="55"/>
        <v>642.68177419354856</v>
      </c>
      <c r="CR42" s="53">
        <f t="shared" si="55"/>
        <v>648.53767473118285</v>
      </c>
      <c r="CS42" s="53">
        <f t="shared" si="55"/>
        <v>687.57023611111117</v>
      </c>
      <c r="CT42" s="53">
        <f t="shared" si="55"/>
        <v>642.05098118279591</v>
      </c>
      <c r="CU42" s="53">
        <f t="shared" si="55"/>
        <v>723.29934722222231</v>
      </c>
      <c r="CV42" s="53">
        <f t="shared" si="55"/>
        <v>641.62624999999991</v>
      </c>
      <c r="CW42" s="53">
        <f t="shared" si="55"/>
        <v>641.2988037634409</v>
      </c>
      <c r="CX42" s="53">
        <f t="shared" si="55"/>
        <v>596.97424107142854</v>
      </c>
      <c r="CY42" s="53">
        <f t="shared" si="55"/>
        <v>498.42358870967763</v>
      </c>
      <c r="CZ42" s="53">
        <f t="shared" si="55"/>
        <v>538.0140555555555</v>
      </c>
      <c r="DA42" s="53">
        <f t="shared" si="55"/>
        <v>604.66241935483868</v>
      </c>
      <c r="DB42" s="53">
        <f t="shared" si="55"/>
        <v>632.1297222222222</v>
      </c>
      <c r="DC42" s="53">
        <f t="shared" si="55"/>
        <v>641.7774596774193</v>
      </c>
      <c r="DD42" s="53">
        <f t="shared" si="55"/>
        <v>665.46329301075264</v>
      </c>
      <c r="DE42" s="53">
        <f t="shared" si="55"/>
        <v>673.02361111111111</v>
      </c>
      <c r="DF42" s="53">
        <f t="shared" si="55"/>
        <v>375.05813172043008</v>
      </c>
      <c r="DG42" s="53">
        <f t="shared" si="55"/>
        <v>726.62591666666651</v>
      </c>
      <c r="DH42" s="53">
        <f t="shared" si="55"/>
        <v>624.39608870967731</v>
      </c>
      <c r="DI42" s="53">
        <f t="shared" si="55"/>
        <v>630.2804166666665</v>
      </c>
      <c r="DJ42" s="53">
        <f t="shared" si="55"/>
        <v>653.78486607142861</v>
      </c>
      <c r="DK42" s="53">
        <f t="shared" si="55"/>
        <v>706.26411290322585</v>
      </c>
      <c r="DL42" s="53">
        <f t="shared" si="55"/>
        <v>574.20320833333346</v>
      </c>
      <c r="DM42" s="53">
        <f t="shared" ref="DM42:FX42" si="56">+DM26/DM34</f>
        <v>501.01465053763445</v>
      </c>
      <c r="DN42" s="53">
        <f t="shared" si="56"/>
        <v>619.32044444444455</v>
      </c>
      <c r="DO42" s="53">
        <f t="shared" si="56"/>
        <v>640.8424059139785</v>
      </c>
      <c r="DP42" s="53">
        <f t="shared" si="56"/>
        <v>655.99370967741913</v>
      </c>
      <c r="DQ42" s="53">
        <f t="shared" si="56"/>
        <v>658.11800000000017</v>
      </c>
      <c r="DR42" s="53">
        <f t="shared" si="56"/>
        <v>637.8804301075271</v>
      </c>
      <c r="DS42" s="53">
        <f t="shared" si="56"/>
        <v>720.73415277777792</v>
      </c>
      <c r="DT42" s="53">
        <f t="shared" si="56"/>
        <v>616.16557795698918</v>
      </c>
      <c r="DU42" s="53">
        <f t="shared" si="56"/>
        <v>622.21479838709683</v>
      </c>
      <c r="DV42" s="53">
        <f t="shared" si="56"/>
        <v>645.58565476190483</v>
      </c>
      <c r="DW42" s="53">
        <f t="shared" si="56"/>
        <v>648.35383064516134</v>
      </c>
      <c r="DX42" s="53">
        <f t="shared" si="56"/>
        <v>486.12361111111113</v>
      </c>
      <c r="DY42" s="53">
        <f t="shared" si="56"/>
        <v>543.92506720430106</v>
      </c>
      <c r="DZ42" s="53">
        <f t="shared" si="56"/>
        <v>592.12079166666661</v>
      </c>
      <c r="EA42" s="53">
        <f t="shared" si="56"/>
        <v>619.27037634408623</v>
      </c>
      <c r="EB42" s="53">
        <f t="shared" si="56"/>
        <v>628.4522043010752</v>
      </c>
      <c r="EC42" s="53">
        <f t="shared" si="56"/>
        <v>655.07001388888875</v>
      </c>
      <c r="ED42" s="53">
        <f t="shared" si="56"/>
        <v>393.98827956989248</v>
      </c>
      <c r="EE42" s="53">
        <f t="shared" si="56"/>
        <v>568.00847222222217</v>
      </c>
      <c r="EF42" s="53">
        <f t="shared" si="56"/>
        <v>599.59920698924725</v>
      </c>
      <c r="EG42" s="53">
        <f t="shared" si="56"/>
        <v>616.14508064516122</v>
      </c>
      <c r="EH42" s="53">
        <f t="shared" si="56"/>
        <v>656.94652298850576</v>
      </c>
      <c r="EI42" s="53">
        <f t="shared" si="56"/>
        <v>479.67733870967749</v>
      </c>
      <c r="EJ42" s="53">
        <f t="shared" si="56"/>
        <v>448.55851388888874</v>
      </c>
      <c r="EK42" s="53">
        <f t="shared" si="56"/>
        <v>565.60223118279578</v>
      </c>
      <c r="EL42" s="53">
        <f t="shared" si="56"/>
        <v>594.52186111111121</v>
      </c>
      <c r="EM42" s="53">
        <f t="shared" si="56"/>
        <v>612.2216129032256</v>
      </c>
      <c r="EN42" s="53">
        <f t="shared" si="56"/>
        <v>619.53502688172046</v>
      </c>
      <c r="EO42" s="53">
        <f t="shared" si="56"/>
        <v>657.95711111111109</v>
      </c>
      <c r="EP42" s="53">
        <f t="shared" si="56"/>
        <v>615.47513440860212</v>
      </c>
      <c r="EQ42" s="53">
        <f t="shared" si="56"/>
        <v>693.2263333333334</v>
      </c>
      <c r="ER42" s="53">
        <f t="shared" si="56"/>
        <v>600.73440860215044</v>
      </c>
      <c r="ES42" s="53">
        <f t="shared" si="56"/>
        <v>599.67309139784936</v>
      </c>
      <c r="ET42" s="53">
        <f t="shared" si="56"/>
        <v>625.03328869047641</v>
      </c>
      <c r="EU42" s="53">
        <f t="shared" si="56"/>
        <v>606.11407258064526</v>
      </c>
      <c r="EV42" s="53">
        <f t="shared" si="56"/>
        <v>506.19734722222216</v>
      </c>
      <c r="EW42" s="53">
        <f t="shared" si="56"/>
        <v>586.82262096774195</v>
      </c>
      <c r="EX42" s="53">
        <f t="shared" si="56"/>
        <v>575.45694444444439</v>
      </c>
      <c r="EY42" s="53">
        <f t="shared" si="56"/>
        <v>592.46126344086042</v>
      </c>
      <c r="EZ42" s="53">
        <f t="shared" si="56"/>
        <v>608.80787634408614</v>
      </c>
      <c r="FA42" s="53">
        <f t="shared" si="56"/>
        <v>635.75404166666658</v>
      </c>
      <c r="FB42" s="53">
        <f t="shared" si="56"/>
        <v>335.84147849462374</v>
      </c>
      <c r="FC42" s="53">
        <f t="shared" si="56"/>
        <v>405.01858333333337</v>
      </c>
      <c r="FD42" s="53">
        <f t="shared" si="56"/>
        <v>577.19266129032235</v>
      </c>
      <c r="FE42" s="53">
        <f t="shared" si="56"/>
        <v>567.12612903225818</v>
      </c>
      <c r="FF42" s="53">
        <f t="shared" si="56"/>
        <v>595.39427083333339</v>
      </c>
      <c r="FG42" s="53">
        <f t="shared" si="56"/>
        <v>523.91087365591386</v>
      </c>
      <c r="FH42" s="53">
        <f t="shared" si="56"/>
        <v>406.34779166666669</v>
      </c>
      <c r="FI42" s="53">
        <f t="shared" si="56"/>
        <v>546.84920698924725</v>
      </c>
      <c r="FJ42" s="53">
        <f t="shared" si="56"/>
        <v>550.74387500000012</v>
      </c>
      <c r="FK42" s="53">
        <f t="shared" si="56"/>
        <v>576.39814516129024</v>
      </c>
      <c r="FL42" s="53">
        <f t="shared" si="56"/>
        <v>591.09645161290314</v>
      </c>
      <c r="FM42" s="53">
        <f t="shared" si="56"/>
        <v>615.44863888888892</v>
      </c>
      <c r="FN42" s="53">
        <f t="shared" si="56"/>
        <v>593.31090053763444</v>
      </c>
      <c r="FO42" s="53">
        <f t="shared" si="56"/>
        <v>653.41270833333351</v>
      </c>
      <c r="FP42" s="53">
        <f t="shared" si="56"/>
        <v>558.87575268817216</v>
      </c>
      <c r="FQ42" s="53">
        <f t="shared" si="56"/>
        <v>551.68388440860224</v>
      </c>
      <c r="FR42" s="53">
        <f t="shared" si="56"/>
        <v>583.86197916666663</v>
      </c>
      <c r="FS42" s="53">
        <f t="shared" si="56"/>
        <v>302.36169354838705</v>
      </c>
      <c r="FT42" s="53">
        <f t="shared" si="56"/>
        <v>510.9658750000001</v>
      </c>
      <c r="FU42" s="53">
        <f t="shared" si="56"/>
        <v>453.02983870967734</v>
      </c>
      <c r="FV42" s="53">
        <f t="shared" si="56"/>
        <v>537.51868055555553</v>
      </c>
      <c r="FW42" s="53">
        <f t="shared" si="56"/>
        <v>566.03293010752691</v>
      </c>
      <c r="FX42" s="53">
        <f t="shared" si="56"/>
        <v>567.54866935483869</v>
      </c>
      <c r="FY42" s="53">
        <f t="shared" ref="FY42:GB42" si="57">+FY26/FY34</f>
        <v>562.54852777777785</v>
      </c>
      <c r="FZ42" s="53">
        <f t="shared" si="57"/>
        <v>469.2418145161289</v>
      </c>
      <c r="GA42" s="53">
        <f t="shared" si="57"/>
        <v>527.39516666666691</v>
      </c>
      <c r="GB42" s="53">
        <f t="shared" si="57"/>
        <v>553.42758064516147</v>
      </c>
      <c r="XEM42" s="140">
        <v>41760</v>
      </c>
      <c r="XEN42" s="143">
        <v>336</v>
      </c>
      <c r="XEO42" s="143">
        <v>408</v>
      </c>
      <c r="XEP42" s="143">
        <v>504</v>
      </c>
      <c r="XEQ42" s="143">
        <v>160</v>
      </c>
      <c r="XER42" s="143">
        <v>80</v>
      </c>
      <c r="XES42" s="143">
        <v>168</v>
      </c>
      <c r="XET42" s="143">
        <f t="shared" si="0"/>
        <v>744</v>
      </c>
    </row>
    <row r="43" spans="2:184 16363:16374">
      <c r="C43" s="7" t="s">
        <v>252</v>
      </c>
      <c r="D43" s="41" t="s">
        <v>69</v>
      </c>
      <c r="E43" s="54">
        <f t="shared" si="53"/>
        <v>93.602708333333396</v>
      </c>
      <c r="F43" s="55">
        <f t="shared" si="53"/>
        <v>99.973515624999891</v>
      </c>
      <c r="G43" s="55">
        <f t="shared" si="53"/>
        <v>105.65981250000004</v>
      </c>
      <c r="H43" s="55">
        <f t="shared" si="53"/>
        <v>68.022578124999882</v>
      </c>
      <c r="I43" s="55">
        <f t="shared" si="53"/>
        <v>107.01444444444435</v>
      </c>
      <c r="J43" s="55">
        <f t="shared" si="53"/>
        <v>68.596750000000071</v>
      </c>
      <c r="K43" s="55">
        <f t="shared" si="53"/>
        <v>37.016597222222117</v>
      </c>
      <c r="L43" s="55">
        <f t="shared" si="53"/>
        <v>185.94687500000003</v>
      </c>
      <c r="M43" s="55">
        <f t="shared" si="53"/>
        <v>590.36531250000007</v>
      </c>
      <c r="N43" s="55">
        <f t="shared" si="53"/>
        <v>319.92914062499995</v>
      </c>
      <c r="O43" s="55">
        <f t="shared" si="53"/>
        <v>529.2940000000001</v>
      </c>
      <c r="P43" s="55">
        <f t="shared" si="53"/>
        <v>562.38718749999987</v>
      </c>
      <c r="Q43" s="55">
        <f t="shared" ref="Q43:AZ43" si="58">+Q27/Q35</f>
        <v>568.71520833333341</v>
      </c>
      <c r="R43" s="55">
        <f t="shared" si="58"/>
        <v>541.4450781249999</v>
      </c>
      <c r="S43" s="55">
        <f t="shared" si="58"/>
        <v>437.98925000000008</v>
      </c>
      <c r="T43" s="55">
        <f t="shared" si="58"/>
        <v>504.94062500000007</v>
      </c>
      <c r="U43" s="55">
        <f t="shared" si="58"/>
        <v>545.15300000000002</v>
      </c>
      <c r="V43" s="55">
        <f t="shared" si="58"/>
        <v>535.60388888888883</v>
      </c>
      <c r="W43" s="55">
        <f t="shared" si="58"/>
        <v>480.84250000000003</v>
      </c>
      <c r="X43" s="55">
        <f t="shared" si="58"/>
        <v>481.57074999999986</v>
      </c>
      <c r="Y43" s="55">
        <f t="shared" si="58"/>
        <v>594.65145833333338</v>
      </c>
      <c r="Z43" s="55">
        <f t="shared" si="58"/>
        <v>591.6564843750001</v>
      </c>
      <c r="AA43" s="55">
        <f t="shared" si="58"/>
        <v>632.66125</v>
      </c>
      <c r="AB43" s="55">
        <f t="shared" si="58"/>
        <v>483.23291666666671</v>
      </c>
      <c r="AC43" s="55">
        <f t="shared" si="58"/>
        <v>524.86781250000001</v>
      </c>
      <c r="AD43" s="55">
        <f t="shared" si="58"/>
        <v>539.98960937499999</v>
      </c>
      <c r="AE43" s="55">
        <f t="shared" si="58"/>
        <v>549.14458333333334</v>
      </c>
      <c r="AF43" s="55">
        <f t="shared" si="58"/>
        <v>491.30796874999999</v>
      </c>
      <c r="AG43" s="55">
        <f t="shared" si="58"/>
        <v>491.62386363636358</v>
      </c>
      <c r="AH43" s="55">
        <f t="shared" si="58"/>
        <v>588.16453124999998</v>
      </c>
      <c r="AI43" s="55">
        <f t="shared" si="58"/>
        <v>577.92476562499996</v>
      </c>
      <c r="AJ43" s="55">
        <f t="shared" si="58"/>
        <v>522.23281250000002</v>
      </c>
      <c r="AK43" s="55">
        <f t="shared" si="58"/>
        <v>570.92250000000001</v>
      </c>
      <c r="AL43" s="55">
        <f t="shared" si="58"/>
        <v>361.8056944444445</v>
      </c>
      <c r="AM43" s="55">
        <f t="shared" si="58"/>
        <v>520.08474999999999</v>
      </c>
      <c r="AN43" s="55">
        <f t="shared" si="58"/>
        <v>426.78173611111117</v>
      </c>
      <c r="AO43" s="55">
        <f t="shared" si="58"/>
        <v>543.60534090909096</v>
      </c>
      <c r="AP43" s="55">
        <f t="shared" si="58"/>
        <v>546.29562500000009</v>
      </c>
      <c r="AQ43" s="55">
        <f t="shared" si="58"/>
        <v>343.66156249999995</v>
      </c>
      <c r="AR43" s="55">
        <f t="shared" si="58"/>
        <v>358.51909722222211</v>
      </c>
      <c r="AS43" s="55">
        <f t="shared" si="58"/>
        <v>528.40837500000009</v>
      </c>
      <c r="AT43" s="55">
        <f t="shared" si="58"/>
        <v>526.77578125000002</v>
      </c>
      <c r="AU43" s="55">
        <f t="shared" si="58"/>
        <v>535.38443181818184</v>
      </c>
      <c r="AV43" s="55">
        <f t="shared" si="58"/>
        <v>546.21898437499988</v>
      </c>
      <c r="AW43" s="55">
        <f t="shared" si="58"/>
        <v>556.75659722222224</v>
      </c>
      <c r="AX43" s="55">
        <f t="shared" si="58"/>
        <v>515.181375</v>
      </c>
      <c r="AY43" s="55">
        <f t="shared" si="58"/>
        <v>628.15763888888898</v>
      </c>
      <c r="AZ43" s="55">
        <f t="shared" si="58"/>
        <v>477.7026249999999</v>
      </c>
      <c r="BA43" s="55">
        <f t="shared" ref="BA43:DL43" si="59">+BA27/BA35</f>
        <v>560.56093750000002</v>
      </c>
      <c r="BB43" s="55">
        <f t="shared" si="59"/>
        <v>601.71460937500001</v>
      </c>
      <c r="BC43" s="55">
        <f t="shared" si="59"/>
        <v>514.07210937499997</v>
      </c>
      <c r="BD43" s="55">
        <f t="shared" si="59"/>
        <v>528.29893750000008</v>
      </c>
      <c r="BE43" s="55">
        <f t="shared" si="59"/>
        <v>555.0412500000001</v>
      </c>
      <c r="BF43" s="55">
        <f t="shared" si="59"/>
        <v>581.14789062499995</v>
      </c>
      <c r="BG43" s="55">
        <f t="shared" si="59"/>
        <v>584.95153409090915</v>
      </c>
      <c r="BH43" s="55">
        <f t="shared" si="59"/>
        <v>502.72187500000007</v>
      </c>
      <c r="BI43" s="55">
        <f t="shared" si="59"/>
        <v>547.82143750000012</v>
      </c>
      <c r="BJ43" s="55">
        <f t="shared" si="59"/>
        <v>250.75569444444449</v>
      </c>
      <c r="BK43" s="55">
        <f t="shared" si="59"/>
        <v>421.34673611111106</v>
      </c>
      <c r="BL43" s="55">
        <f t="shared" si="59"/>
        <v>503.0701136363636</v>
      </c>
      <c r="BM43" s="55">
        <f t="shared" si="59"/>
        <v>541.1485416666668</v>
      </c>
      <c r="BN43" s="55">
        <f t="shared" si="59"/>
        <v>592.59078124999996</v>
      </c>
      <c r="BO43" s="55">
        <f t="shared" si="59"/>
        <v>479.69368055555555</v>
      </c>
      <c r="BP43" s="55">
        <f t="shared" si="59"/>
        <v>495.38597222222211</v>
      </c>
      <c r="BQ43" s="55">
        <f t="shared" si="59"/>
        <v>623.00965277777777</v>
      </c>
      <c r="BR43" s="55">
        <f t="shared" si="59"/>
        <v>630.24013888888885</v>
      </c>
      <c r="BS43" s="55">
        <f t="shared" si="59"/>
        <v>540.40568749999989</v>
      </c>
      <c r="BT43" s="55">
        <f t="shared" si="59"/>
        <v>618.73171874999991</v>
      </c>
      <c r="BU43" s="55">
        <f t="shared" si="59"/>
        <v>597.10357954545464</v>
      </c>
      <c r="BV43" s="55">
        <f t="shared" si="59"/>
        <v>526.11421875000008</v>
      </c>
      <c r="BW43" s="55">
        <f t="shared" si="59"/>
        <v>672.86902777777777</v>
      </c>
      <c r="BX43" s="55">
        <f t="shared" si="59"/>
        <v>651.40653409090919</v>
      </c>
      <c r="BY43" s="55">
        <f t="shared" si="59"/>
        <v>624.4428472222221</v>
      </c>
      <c r="BZ43" s="55">
        <f t="shared" si="59"/>
        <v>602.53140624999992</v>
      </c>
      <c r="CA43" s="55">
        <f t="shared" si="59"/>
        <v>453.90637499999991</v>
      </c>
      <c r="CB43" s="55">
        <f t="shared" si="59"/>
        <v>462.31390624999995</v>
      </c>
      <c r="CC43" s="55">
        <f t="shared" si="59"/>
        <v>585.5129166666668</v>
      </c>
      <c r="CD43" s="55">
        <f t="shared" si="59"/>
        <v>630.73193749999996</v>
      </c>
      <c r="CE43" s="55">
        <f t="shared" si="59"/>
        <v>577.30513888888891</v>
      </c>
      <c r="CF43" s="55">
        <f t="shared" si="59"/>
        <v>580.95722222222219</v>
      </c>
      <c r="CG43" s="55">
        <f t="shared" si="59"/>
        <v>656.28443750000008</v>
      </c>
      <c r="CH43" s="55">
        <f t="shared" si="59"/>
        <v>369.51054687499993</v>
      </c>
      <c r="CI43" s="55">
        <f t="shared" si="59"/>
        <v>752.07668750000016</v>
      </c>
      <c r="CJ43" s="55">
        <f t="shared" si="59"/>
        <v>695.21506249999982</v>
      </c>
      <c r="CK43" s="55">
        <f t="shared" si="59"/>
        <v>625.4015277777778</v>
      </c>
      <c r="CL43" s="55">
        <f t="shared" si="59"/>
        <v>665.57659722222218</v>
      </c>
      <c r="CM43" s="55">
        <f t="shared" si="59"/>
        <v>730.25541666666663</v>
      </c>
      <c r="CN43" s="55">
        <f t="shared" si="59"/>
        <v>566.90375000000006</v>
      </c>
      <c r="CO43" s="55">
        <f t="shared" si="59"/>
        <v>612.84238636363636</v>
      </c>
      <c r="CP43" s="55">
        <f t="shared" si="59"/>
        <v>662.23164062499995</v>
      </c>
      <c r="CQ43" s="55">
        <f t="shared" si="59"/>
        <v>613.20273437499998</v>
      </c>
      <c r="CR43" s="55">
        <f t="shared" si="59"/>
        <v>642.33087499999999</v>
      </c>
      <c r="CS43" s="55">
        <f t="shared" si="59"/>
        <v>679.2211111111111</v>
      </c>
      <c r="CT43" s="55">
        <f t="shared" si="59"/>
        <v>645.80659722222219</v>
      </c>
      <c r="CU43" s="55">
        <f t="shared" si="59"/>
        <v>767.05037500000003</v>
      </c>
      <c r="CV43" s="55">
        <f t="shared" si="59"/>
        <v>712.90076388888895</v>
      </c>
      <c r="CW43" s="55">
        <f t="shared" si="59"/>
        <v>537.82892045454548</v>
      </c>
      <c r="CX43" s="55">
        <f t="shared" si="59"/>
        <v>516.82132812500004</v>
      </c>
      <c r="CY43" s="55">
        <f t="shared" si="59"/>
        <v>441.12</v>
      </c>
      <c r="CZ43" s="55">
        <f t="shared" si="59"/>
        <v>546.95726562499999</v>
      </c>
      <c r="DA43" s="55">
        <f t="shared" si="59"/>
        <v>617.0498295454546</v>
      </c>
      <c r="DB43" s="55">
        <f t="shared" si="59"/>
        <v>552.24765624999998</v>
      </c>
      <c r="DC43" s="55">
        <f t="shared" si="59"/>
        <v>589.03</v>
      </c>
      <c r="DD43" s="55">
        <f t="shared" si="59"/>
        <v>579.44305555555547</v>
      </c>
      <c r="DE43" s="55">
        <f t="shared" si="59"/>
        <v>674.46361111111116</v>
      </c>
      <c r="DF43" s="55">
        <f t="shared" si="59"/>
        <v>494.72968750000001</v>
      </c>
      <c r="DG43" s="55">
        <f t="shared" si="59"/>
        <v>727.95048611111122</v>
      </c>
      <c r="DH43" s="55">
        <f t="shared" si="59"/>
        <v>613.25093749999996</v>
      </c>
      <c r="DI43" s="55">
        <f t="shared" si="59"/>
        <v>623.49950000000013</v>
      </c>
      <c r="DJ43" s="55">
        <f t="shared" si="59"/>
        <v>629.07414062500004</v>
      </c>
      <c r="DK43" s="55">
        <f t="shared" si="59"/>
        <v>670.40023437499997</v>
      </c>
      <c r="DL43" s="55">
        <f t="shared" si="59"/>
        <v>538.31284722222222</v>
      </c>
      <c r="DM43" s="55">
        <f t="shared" ref="DM43:FX43" si="60">+DM27/DM35</f>
        <v>535.68006250000008</v>
      </c>
      <c r="DN43" s="55">
        <f t="shared" si="60"/>
        <v>614.70132812500003</v>
      </c>
      <c r="DO43" s="55">
        <f t="shared" si="60"/>
        <v>572.52874999999983</v>
      </c>
      <c r="DP43" s="55">
        <f t="shared" si="60"/>
        <v>552.11164062500006</v>
      </c>
      <c r="DQ43" s="55">
        <f t="shared" si="60"/>
        <v>602.75354166666648</v>
      </c>
      <c r="DR43" s="55">
        <f t="shared" si="60"/>
        <v>596.1886874999999</v>
      </c>
      <c r="DS43" s="55">
        <f t="shared" si="60"/>
        <v>735.26131944444444</v>
      </c>
      <c r="DT43" s="55">
        <f t="shared" si="60"/>
        <v>623.4860000000001</v>
      </c>
      <c r="DU43" s="55">
        <f t="shared" si="60"/>
        <v>565.85981249999986</v>
      </c>
      <c r="DV43" s="55">
        <f t="shared" si="60"/>
        <v>575.302734375</v>
      </c>
      <c r="DW43" s="55">
        <f t="shared" si="60"/>
        <v>582.17164062500001</v>
      </c>
      <c r="DX43" s="55">
        <f t="shared" si="60"/>
        <v>463.52306250000004</v>
      </c>
      <c r="DY43" s="55">
        <f t="shared" si="60"/>
        <v>551.83652777777786</v>
      </c>
      <c r="DZ43" s="55">
        <f t="shared" si="60"/>
        <v>610.20562499999994</v>
      </c>
      <c r="EA43" s="55">
        <f t="shared" si="60"/>
        <v>573.54255681818188</v>
      </c>
      <c r="EB43" s="55">
        <f t="shared" si="60"/>
        <v>491.8513281249999</v>
      </c>
      <c r="EC43" s="55">
        <f t="shared" si="60"/>
        <v>647.37968750000005</v>
      </c>
      <c r="ED43" s="55">
        <f t="shared" si="60"/>
        <v>384.51034722222215</v>
      </c>
      <c r="EE43" s="55">
        <f t="shared" si="60"/>
        <v>652.09333333333336</v>
      </c>
      <c r="EF43" s="55">
        <f t="shared" si="60"/>
        <v>647.6107954545455</v>
      </c>
      <c r="EG43" s="55">
        <f t="shared" si="60"/>
        <v>575.01263888888877</v>
      </c>
      <c r="EH43" s="55">
        <f t="shared" si="60"/>
        <v>630.23359374999995</v>
      </c>
      <c r="EI43" s="55">
        <f t="shared" si="60"/>
        <v>469.09693749999997</v>
      </c>
      <c r="EJ43" s="55">
        <f t="shared" si="60"/>
        <v>440.205078125</v>
      </c>
      <c r="EK43" s="55">
        <f t="shared" si="60"/>
        <v>597.37236111111122</v>
      </c>
      <c r="EL43" s="55">
        <f t="shared" si="60"/>
        <v>521.88606249999998</v>
      </c>
      <c r="EM43" s="55">
        <f t="shared" si="60"/>
        <v>594.91798611111108</v>
      </c>
      <c r="EN43" s="55">
        <f t="shared" si="60"/>
        <v>574.85395833333337</v>
      </c>
      <c r="EO43" s="55">
        <f t="shared" si="60"/>
        <v>659.21731249999993</v>
      </c>
      <c r="EP43" s="55">
        <f t="shared" si="60"/>
        <v>712.64078125000003</v>
      </c>
      <c r="EQ43" s="55">
        <f t="shared" si="60"/>
        <v>734.26606250000009</v>
      </c>
      <c r="ER43" s="55">
        <f t="shared" si="60"/>
        <v>688.95537500000012</v>
      </c>
      <c r="ES43" s="55">
        <f t="shared" si="60"/>
        <v>555.49347222222218</v>
      </c>
      <c r="ET43" s="55">
        <f t="shared" si="60"/>
        <v>535.96093749999989</v>
      </c>
      <c r="EU43" s="55">
        <f t="shared" si="60"/>
        <v>561.00575000000003</v>
      </c>
      <c r="EV43" s="55">
        <f t="shared" si="60"/>
        <v>518.7048437499999</v>
      </c>
      <c r="EW43" s="55">
        <f t="shared" si="60"/>
        <v>614.5408124999999</v>
      </c>
      <c r="EX43" s="55">
        <f t="shared" si="60"/>
        <v>534.00263888888867</v>
      </c>
      <c r="EY43" s="55">
        <f t="shared" si="60"/>
        <v>534.98951388888884</v>
      </c>
      <c r="EZ43" s="55">
        <f t="shared" si="60"/>
        <v>493.46706250000005</v>
      </c>
      <c r="FA43" s="55">
        <f t="shared" si="60"/>
        <v>567.4103472222223</v>
      </c>
      <c r="FB43" s="55">
        <f t="shared" si="60"/>
        <v>327.49937499999999</v>
      </c>
      <c r="FC43" s="55">
        <f t="shared" si="60"/>
        <v>496.88965909090916</v>
      </c>
      <c r="FD43" s="55">
        <f t="shared" si="60"/>
        <v>579.71152777777775</v>
      </c>
      <c r="FE43" s="55">
        <f t="shared" si="60"/>
        <v>546.26681250000001</v>
      </c>
      <c r="FF43" s="55">
        <f t="shared" si="60"/>
        <v>584.65031249999993</v>
      </c>
      <c r="FG43" s="55">
        <f t="shared" si="60"/>
        <v>418.16131944444442</v>
      </c>
      <c r="FH43" s="55">
        <f t="shared" si="60"/>
        <v>410.06687499999998</v>
      </c>
      <c r="FI43" s="55">
        <f t="shared" si="60"/>
        <v>584.52977272727264</v>
      </c>
      <c r="FJ43" s="55">
        <f t="shared" si="60"/>
        <v>467.65093750000005</v>
      </c>
      <c r="FK43" s="55">
        <f t="shared" si="60"/>
        <v>526.6340624999998</v>
      </c>
      <c r="FL43" s="55">
        <f t="shared" si="60"/>
        <v>530.51824999999985</v>
      </c>
      <c r="FM43" s="55">
        <f t="shared" si="60"/>
        <v>545.83444444444444</v>
      </c>
      <c r="FN43" s="55">
        <f t="shared" si="60"/>
        <v>605.04319444444457</v>
      </c>
      <c r="FO43" s="55">
        <f t="shared" si="60"/>
        <v>701.36324999999999</v>
      </c>
      <c r="FP43" s="55">
        <f t="shared" si="60"/>
        <v>563.01555555555547</v>
      </c>
      <c r="FQ43" s="55">
        <f t="shared" si="60"/>
        <v>512.29056818181823</v>
      </c>
      <c r="FR43" s="55">
        <f t="shared" si="60"/>
        <v>537.672734375</v>
      </c>
      <c r="FS43" s="55">
        <f t="shared" si="60"/>
        <v>175.48773437499995</v>
      </c>
      <c r="FT43" s="55">
        <f t="shared" si="60"/>
        <v>527.61851562499999</v>
      </c>
      <c r="FU43" s="55">
        <f t="shared" si="60"/>
        <v>488.5008522727274</v>
      </c>
      <c r="FV43" s="55">
        <f t="shared" si="60"/>
        <v>449.53554687500002</v>
      </c>
      <c r="FW43" s="55">
        <f t="shared" si="60"/>
        <v>521.45575000000031</v>
      </c>
      <c r="FX43" s="55">
        <f t="shared" si="60"/>
        <v>563.06006944444437</v>
      </c>
      <c r="FY43" s="55">
        <f t="shared" ref="FY43:GB43" si="61">+FY27/FY35</f>
        <v>514.31645833333323</v>
      </c>
      <c r="FZ43" s="55">
        <f t="shared" si="61"/>
        <v>488.21662500000002</v>
      </c>
      <c r="GA43" s="55">
        <f t="shared" si="61"/>
        <v>571.44354166666676</v>
      </c>
      <c r="GB43" s="55">
        <f t="shared" si="61"/>
        <v>535.27789062499994</v>
      </c>
      <c r="XEM43" s="140">
        <v>41791</v>
      </c>
      <c r="XEN43" s="143">
        <v>336</v>
      </c>
      <c r="XEO43" s="143">
        <v>384</v>
      </c>
      <c r="XEP43" s="143">
        <v>504</v>
      </c>
      <c r="XEQ43" s="143">
        <v>144</v>
      </c>
      <c r="XER43" s="143">
        <v>72</v>
      </c>
      <c r="XES43" s="143">
        <v>168</v>
      </c>
      <c r="XET43" s="143">
        <f t="shared" si="0"/>
        <v>720</v>
      </c>
    </row>
    <row r="44" spans="2:184 16363:16374">
      <c r="C44" s="7"/>
      <c r="D44" s="41" t="s">
        <v>70</v>
      </c>
      <c r="E44" s="54">
        <f t="shared" si="53"/>
        <v>-32.405416666666696</v>
      </c>
      <c r="F44" s="55">
        <f t="shared" si="53"/>
        <v>25.9056250000001</v>
      </c>
      <c r="G44" s="55">
        <f t="shared" si="53"/>
        <v>6.9862500000001093</v>
      </c>
      <c r="H44" s="55">
        <f t="shared" si="53"/>
        <v>-94.116718750000018</v>
      </c>
      <c r="I44" s="55">
        <f t="shared" si="53"/>
        <v>-63.453749999999978</v>
      </c>
      <c r="J44" s="55">
        <f t="shared" si="53"/>
        <v>-47.431875000000034</v>
      </c>
      <c r="K44" s="55">
        <f t="shared" si="53"/>
        <v>-59.924722222222243</v>
      </c>
      <c r="L44" s="55">
        <f t="shared" si="53"/>
        <v>68.366944444444414</v>
      </c>
      <c r="M44" s="55">
        <f t="shared" si="53"/>
        <v>455.88075000000009</v>
      </c>
      <c r="N44" s="55">
        <f t="shared" si="53"/>
        <v>208.81171874999995</v>
      </c>
      <c r="O44" s="55">
        <f t="shared" si="53"/>
        <v>368.54562500000003</v>
      </c>
      <c r="P44" s="55">
        <f t="shared" si="53"/>
        <v>430.4262500000001</v>
      </c>
      <c r="Q44" s="55">
        <f t="shared" ref="Q44:AZ44" si="62">+Q28/Q36</f>
        <v>444.90958333333333</v>
      </c>
      <c r="R44" s="55">
        <f t="shared" si="62"/>
        <v>490.97531249999997</v>
      </c>
      <c r="S44" s="55">
        <f t="shared" si="62"/>
        <v>359.79037500000015</v>
      </c>
      <c r="T44" s="55">
        <f t="shared" si="62"/>
        <v>341.89968749999991</v>
      </c>
      <c r="U44" s="55">
        <f t="shared" si="62"/>
        <v>367.43337500000007</v>
      </c>
      <c r="V44" s="55">
        <f t="shared" si="62"/>
        <v>384.60236111111107</v>
      </c>
      <c r="W44" s="55">
        <f t="shared" si="62"/>
        <v>357.0705555555557</v>
      </c>
      <c r="X44" s="55">
        <f t="shared" si="62"/>
        <v>361.63749999999999</v>
      </c>
      <c r="Y44" s="55">
        <f t="shared" si="62"/>
        <v>502.85805555555555</v>
      </c>
      <c r="Z44" s="55">
        <f t="shared" si="62"/>
        <v>431.92046874999983</v>
      </c>
      <c r="AA44" s="55">
        <f t="shared" si="62"/>
        <v>423.1926136363636</v>
      </c>
      <c r="AB44" s="55">
        <f t="shared" si="62"/>
        <v>326.66319444444457</v>
      </c>
      <c r="AC44" s="55">
        <f t="shared" si="62"/>
        <v>348.084</v>
      </c>
      <c r="AD44" s="55">
        <f t="shared" si="62"/>
        <v>396.13484374999996</v>
      </c>
      <c r="AE44" s="55">
        <f t="shared" si="62"/>
        <v>444.79458333333332</v>
      </c>
      <c r="AF44" s="55">
        <f t="shared" si="62"/>
        <v>370.71578125000008</v>
      </c>
      <c r="AG44" s="55">
        <f t="shared" si="62"/>
        <v>306.40818181818179</v>
      </c>
      <c r="AH44" s="55">
        <f t="shared" si="62"/>
        <v>377.56046875000015</v>
      </c>
      <c r="AI44" s="55">
        <f t="shared" si="62"/>
        <v>345.43328125000005</v>
      </c>
      <c r="AJ44" s="55">
        <f t="shared" si="62"/>
        <v>347.34262500000006</v>
      </c>
      <c r="AK44" s="55">
        <f t="shared" si="62"/>
        <v>467.05500000000006</v>
      </c>
      <c r="AL44" s="55">
        <f t="shared" si="62"/>
        <v>250.55388888888885</v>
      </c>
      <c r="AM44" s="55">
        <f t="shared" si="62"/>
        <v>396.89937499999996</v>
      </c>
      <c r="AN44" s="55">
        <f t="shared" si="62"/>
        <v>338.50402777777776</v>
      </c>
      <c r="AO44" s="55">
        <f t="shared" si="62"/>
        <v>400.11215909090902</v>
      </c>
      <c r="AP44" s="55">
        <f t="shared" si="62"/>
        <v>449.93093750000003</v>
      </c>
      <c r="AQ44" s="55">
        <f t="shared" si="62"/>
        <v>264.72078125000007</v>
      </c>
      <c r="AR44" s="55">
        <f t="shared" si="62"/>
        <v>255.8109722222222</v>
      </c>
      <c r="AS44" s="55">
        <f t="shared" si="62"/>
        <v>364.57499999999993</v>
      </c>
      <c r="AT44" s="55">
        <f t="shared" si="62"/>
        <v>363.09734375000005</v>
      </c>
      <c r="AU44" s="55">
        <f t="shared" si="62"/>
        <v>362.95931818181816</v>
      </c>
      <c r="AV44" s="55">
        <f t="shared" si="62"/>
        <v>349.68031250000001</v>
      </c>
      <c r="AW44" s="55">
        <f t="shared" si="62"/>
        <v>403.07791666666668</v>
      </c>
      <c r="AX44" s="55">
        <f t="shared" si="62"/>
        <v>376.45400000000001</v>
      </c>
      <c r="AY44" s="55">
        <f t="shared" si="62"/>
        <v>435.32124999999996</v>
      </c>
      <c r="AZ44" s="55">
        <f t="shared" si="62"/>
        <v>370.599625</v>
      </c>
      <c r="BA44" s="55">
        <f t="shared" ref="BA44:DL44" si="63">+BA28/BA36</f>
        <v>327.34174999999993</v>
      </c>
      <c r="BB44" s="55">
        <f t="shared" si="63"/>
        <v>377.74187500000005</v>
      </c>
      <c r="BC44" s="55">
        <f t="shared" si="63"/>
        <v>220.55781249999995</v>
      </c>
      <c r="BD44" s="55">
        <f t="shared" si="63"/>
        <v>209.736625</v>
      </c>
      <c r="BE44" s="55">
        <f t="shared" si="63"/>
        <v>297.71694444444449</v>
      </c>
      <c r="BF44" s="55">
        <f t="shared" si="63"/>
        <v>255.60062499999981</v>
      </c>
      <c r="BG44" s="55">
        <f t="shared" si="63"/>
        <v>198.36693181818191</v>
      </c>
      <c r="BH44" s="55">
        <f t="shared" si="63"/>
        <v>199.99328125</v>
      </c>
      <c r="BI44" s="55">
        <f t="shared" si="63"/>
        <v>276.78125</v>
      </c>
      <c r="BJ44" s="55">
        <f t="shared" si="63"/>
        <v>16.813333333333301</v>
      </c>
      <c r="BK44" s="55">
        <f t="shared" si="63"/>
        <v>131.39250000000004</v>
      </c>
      <c r="BL44" s="55">
        <f t="shared" si="63"/>
        <v>238.3114772727273</v>
      </c>
      <c r="BM44" s="55">
        <f t="shared" si="63"/>
        <v>295.83611111111105</v>
      </c>
      <c r="BN44" s="55">
        <f t="shared" si="63"/>
        <v>357.39859374999992</v>
      </c>
      <c r="BO44" s="55">
        <f t="shared" si="63"/>
        <v>248.05958333333334</v>
      </c>
      <c r="BP44" s="55">
        <f t="shared" si="63"/>
        <v>161.11902777777777</v>
      </c>
      <c r="BQ44" s="55">
        <f t="shared" si="63"/>
        <v>251.75930555555553</v>
      </c>
      <c r="BR44" s="55">
        <f t="shared" si="63"/>
        <v>277.80083333333317</v>
      </c>
      <c r="BS44" s="55">
        <f t="shared" si="63"/>
        <v>213.58650000000006</v>
      </c>
      <c r="BT44" s="55">
        <f t="shared" si="63"/>
        <v>244.49046874999999</v>
      </c>
      <c r="BU44" s="55">
        <f t="shared" si="63"/>
        <v>280.82022727272738</v>
      </c>
      <c r="BV44" s="55">
        <f t="shared" si="63"/>
        <v>279.1590625</v>
      </c>
      <c r="BW44" s="55">
        <f t="shared" si="63"/>
        <v>255.29291666666663</v>
      </c>
      <c r="BX44" s="55">
        <f t="shared" si="63"/>
        <v>265.35829545454544</v>
      </c>
      <c r="BY44" s="55">
        <f t="shared" si="63"/>
        <v>472.68722222222226</v>
      </c>
      <c r="BZ44" s="55">
        <f t="shared" si="63"/>
        <v>516.75218749999999</v>
      </c>
      <c r="CA44" s="55">
        <f t="shared" si="63"/>
        <v>360.63662500000009</v>
      </c>
      <c r="CB44" s="55">
        <f t="shared" si="63"/>
        <v>165.7115624999999</v>
      </c>
      <c r="CC44" s="55">
        <f t="shared" si="63"/>
        <v>257.17652777777778</v>
      </c>
      <c r="CD44" s="55">
        <f t="shared" si="63"/>
        <v>251.05187500000002</v>
      </c>
      <c r="CE44" s="55">
        <f t="shared" si="63"/>
        <v>240.53000000000006</v>
      </c>
      <c r="CF44" s="55">
        <f t="shared" si="63"/>
        <v>276.79777777777781</v>
      </c>
      <c r="CG44" s="55">
        <f t="shared" si="63"/>
        <v>326.78562499999998</v>
      </c>
      <c r="CH44" s="55">
        <f t="shared" si="63"/>
        <v>67.264999999999986</v>
      </c>
      <c r="CI44" s="55">
        <f t="shared" si="63"/>
        <v>590.51987499999996</v>
      </c>
      <c r="CJ44" s="55">
        <f t="shared" si="63"/>
        <v>467.70375000000001</v>
      </c>
      <c r="CK44" s="55">
        <f t="shared" si="63"/>
        <v>578.27</v>
      </c>
      <c r="CL44" s="55">
        <f t="shared" si="63"/>
        <v>675.20375000000001</v>
      </c>
      <c r="CM44" s="55">
        <f t="shared" si="63"/>
        <v>676.08444444444444</v>
      </c>
      <c r="CN44" s="55">
        <f t="shared" si="63"/>
        <v>329.62531249999995</v>
      </c>
      <c r="CO44" s="55">
        <f t="shared" si="63"/>
        <v>274.54670454545447</v>
      </c>
      <c r="CP44" s="55">
        <f t="shared" si="63"/>
        <v>298.82562500000017</v>
      </c>
      <c r="CQ44" s="55">
        <f t="shared" si="63"/>
        <v>316.31703125000001</v>
      </c>
      <c r="CR44" s="55">
        <f t="shared" si="63"/>
        <v>325.34649999999999</v>
      </c>
      <c r="CS44" s="55">
        <f t="shared" si="63"/>
        <v>352.7045833333334</v>
      </c>
      <c r="CT44" s="55">
        <f t="shared" si="63"/>
        <v>348.80847222222224</v>
      </c>
      <c r="CU44" s="55">
        <f t="shared" si="63"/>
        <v>611.50987499999997</v>
      </c>
      <c r="CV44" s="55">
        <f t="shared" si="63"/>
        <v>444.06097222222223</v>
      </c>
      <c r="CW44" s="55">
        <f t="shared" si="63"/>
        <v>643.16284090909107</v>
      </c>
      <c r="CX44" s="55">
        <f t="shared" si="63"/>
        <v>571.64718749999986</v>
      </c>
      <c r="CY44" s="55">
        <f t="shared" si="63"/>
        <v>549.15281249999998</v>
      </c>
      <c r="CZ44" s="55">
        <f t="shared" si="63"/>
        <v>610.88890624999999</v>
      </c>
      <c r="DA44" s="55">
        <f t="shared" si="63"/>
        <v>641.58431818181828</v>
      </c>
      <c r="DB44" s="55">
        <f t="shared" si="63"/>
        <v>652.57484375000001</v>
      </c>
      <c r="DC44" s="55">
        <f t="shared" si="63"/>
        <v>624.30825000000004</v>
      </c>
      <c r="DD44" s="55">
        <f t="shared" si="63"/>
        <v>703.87569444444443</v>
      </c>
      <c r="DE44" s="55">
        <f t="shared" si="63"/>
        <v>732.43333333333328</v>
      </c>
      <c r="DF44" s="55">
        <f t="shared" si="63"/>
        <v>492.31500000000005</v>
      </c>
      <c r="DG44" s="55">
        <f t="shared" si="63"/>
        <v>690.99263888888879</v>
      </c>
      <c r="DH44" s="55">
        <f t="shared" si="63"/>
        <v>691.91656250000005</v>
      </c>
      <c r="DI44" s="55">
        <f t="shared" si="63"/>
        <v>637.37987499999997</v>
      </c>
      <c r="DJ44" s="55">
        <f t="shared" si="63"/>
        <v>747.43562499999996</v>
      </c>
      <c r="DK44" s="55">
        <f t="shared" si="63"/>
        <v>787.35484374999999</v>
      </c>
      <c r="DL44" s="55">
        <f t="shared" si="63"/>
        <v>594.16416666666669</v>
      </c>
      <c r="DM44" s="55">
        <f t="shared" ref="DM44:FX44" si="64">+DM28/DM36</f>
        <v>540.08574999999996</v>
      </c>
      <c r="DN44" s="55">
        <f t="shared" si="64"/>
        <v>726.38593749999995</v>
      </c>
      <c r="DO44" s="55">
        <f t="shared" si="64"/>
        <v>688.78954545454542</v>
      </c>
      <c r="DP44" s="55">
        <f t="shared" si="64"/>
        <v>712.42218749999995</v>
      </c>
      <c r="DQ44" s="55">
        <f t="shared" si="64"/>
        <v>688.82861111111117</v>
      </c>
      <c r="DR44" s="55">
        <f t="shared" si="64"/>
        <v>611.76</v>
      </c>
      <c r="DS44" s="55">
        <f t="shared" si="64"/>
        <v>768.92819444444444</v>
      </c>
      <c r="DT44" s="55">
        <f t="shared" si="64"/>
        <v>665.89337499999999</v>
      </c>
      <c r="DU44" s="55">
        <f t="shared" si="64"/>
        <v>658.15525000000002</v>
      </c>
      <c r="DV44" s="55">
        <f t="shared" si="64"/>
        <v>688.4279687500001</v>
      </c>
      <c r="DW44" s="55">
        <f t="shared" si="64"/>
        <v>632.47968749999995</v>
      </c>
      <c r="DX44" s="55">
        <f t="shared" si="64"/>
        <v>537.72599999999989</v>
      </c>
      <c r="DY44" s="55">
        <f t="shared" si="64"/>
        <v>576.90958333333333</v>
      </c>
      <c r="DZ44" s="55">
        <f t="shared" si="64"/>
        <v>701.30921875000001</v>
      </c>
      <c r="EA44" s="55">
        <f t="shared" si="64"/>
        <v>687.76034090909093</v>
      </c>
      <c r="EB44" s="55">
        <f t="shared" si="64"/>
        <v>660.34046875000001</v>
      </c>
      <c r="EC44" s="55">
        <f t="shared" si="64"/>
        <v>694.26700000000005</v>
      </c>
      <c r="ED44" s="55">
        <f t="shared" si="64"/>
        <v>395.52222222222218</v>
      </c>
      <c r="EE44" s="55">
        <f t="shared" si="64"/>
        <v>646.36472222222221</v>
      </c>
      <c r="EF44" s="55">
        <f t="shared" si="64"/>
        <v>709.31909090909096</v>
      </c>
      <c r="EG44" s="55">
        <f t="shared" si="64"/>
        <v>693.31291666666664</v>
      </c>
      <c r="EH44" s="55">
        <f t="shared" si="64"/>
        <v>700.00859375000005</v>
      </c>
      <c r="EI44" s="55">
        <f t="shared" si="64"/>
        <v>564.05262500000003</v>
      </c>
      <c r="EJ44" s="55">
        <f t="shared" si="64"/>
        <v>523.88359375000005</v>
      </c>
      <c r="EK44" s="55">
        <f t="shared" si="64"/>
        <v>636.85736111111112</v>
      </c>
      <c r="EL44" s="55">
        <f t="shared" si="64"/>
        <v>688.01762500000007</v>
      </c>
      <c r="EM44" s="55">
        <f t="shared" si="64"/>
        <v>630.90611111111104</v>
      </c>
      <c r="EN44" s="55">
        <f t="shared" si="64"/>
        <v>752.23736111111111</v>
      </c>
      <c r="EO44" s="55">
        <f t="shared" si="64"/>
        <v>705.15837499999998</v>
      </c>
      <c r="EP44" s="55">
        <f t="shared" si="64"/>
        <v>690.76250000000005</v>
      </c>
      <c r="EQ44" s="55">
        <f t="shared" si="64"/>
        <v>728.54349999999999</v>
      </c>
      <c r="ER44" s="55">
        <f t="shared" si="64"/>
        <v>702.1243750000001</v>
      </c>
      <c r="ES44" s="55">
        <f t="shared" si="64"/>
        <v>645.47722222222228</v>
      </c>
      <c r="ET44" s="55">
        <f t="shared" si="64"/>
        <v>716.82484375000001</v>
      </c>
      <c r="EU44" s="55">
        <f t="shared" si="64"/>
        <v>662.98225000000002</v>
      </c>
      <c r="EV44" s="55">
        <f t="shared" si="64"/>
        <v>565.67328124999995</v>
      </c>
      <c r="EW44" s="55">
        <f t="shared" si="64"/>
        <v>651.12075000000004</v>
      </c>
      <c r="EX44" s="55">
        <f t="shared" si="64"/>
        <v>632.4280555555556</v>
      </c>
      <c r="EY44" s="55">
        <f t="shared" si="64"/>
        <v>629.04916666666668</v>
      </c>
      <c r="EZ44" s="55">
        <f t="shared" si="64"/>
        <v>660.263375</v>
      </c>
      <c r="FA44" s="55">
        <f t="shared" si="64"/>
        <v>735.35333333333347</v>
      </c>
      <c r="FB44" s="55">
        <f t="shared" si="64"/>
        <v>376.23</v>
      </c>
      <c r="FC44" s="55">
        <f t="shared" si="64"/>
        <v>482.48670454545459</v>
      </c>
      <c r="FD44" s="55">
        <f t="shared" si="64"/>
        <v>611.02222222222224</v>
      </c>
      <c r="FE44" s="55">
        <f t="shared" si="64"/>
        <v>608.71875</v>
      </c>
      <c r="FF44" s="55">
        <f t="shared" si="64"/>
        <v>648.15140625000004</v>
      </c>
      <c r="FG44" s="55">
        <f t="shared" si="64"/>
        <v>514.9640277777778</v>
      </c>
      <c r="FH44" s="55">
        <f t="shared" si="64"/>
        <v>402.52671874999999</v>
      </c>
      <c r="FI44" s="55">
        <f t="shared" si="64"/>
        <v>603.49045454545455</v>
      </c>
      <c r="FJ44" s="55">
        <f t="shared" si="64"/>
        <v>540.08375000000012</v>
      </c>
      <c r="FK44" s="55">
        <f t="shared" si="64"/>
        <v>578.28578125000001</v>
      </c>
      <c r="FL44" s="55">
        <f t="shared" si="64"/>
        <v>676.33999999999992</v>
      </c>
      <c r="FM44" s="55">
        <f t="shared" si="64"/>
        <v>656.16736111111118</v>
      </c>
      <c r="FN44" s="55">
        <f t="shared" si="64"/>
        <v>570.36569444444444</v>
      </c>
      <c r="FO44" s="55">
        <f t="shared" si="64"/>
        <v>681.67787500000009</v>
      </c>
      <c r="FP44" s="55">
        <f t="shared" si="64"/>
        <v>551.54222222222222</v>
      </c>
      <c r="FQ44" s="55">
        <f t="shared" si="64"/>
        <v>555.1611363636365</v>
      </c>
      <c r="FR44" s="55">
        <f t="shared" si="64"/>
        <v>596.453125</v>
      </c>
      <c r="FS44" s="55">
        <f t="shared" si="64"/>
        <v>271.59375</v>
      </c>
      <c r="FT44" s="55">
        <f t="shared" si="64"/>
        <v>505.33906249999995</v>
      </c>
      <c r="FU44" s="55">
        <f t="shared" si="64"/>
        <v>479.4884090909091</v>
      </c>
      <c r="FV44" s="55">
        <f t="shared" si="64"/>
        <v>510.44968749999998</v>
      </c>
      <c r="FW44" s="55">
        <f t="shared" si="64"/>
        <v>620.79287500000009</v>
      </c>
      <c r="FX44" s="55">
        <f t="shared" si="64"/>
        <v>667.90500000000009</v>
      </c>
      <c r="FY44" s="55">
        <f t="shared" ref="FY44:GB44" si="65">+FY28/FY36</f>
        <v>576.65597222222232</v>
      </c>
      <c r="FZ44" s="55">
        <f t="shared" si="65"/>
        <v>462.140625</v>
      </c>
      <c r="GA44" s="55">
        <f t="shared" si="65"/>
        <v>547.95097222222228</v>
      </c>
      <c r="GB44" s="55">
        <f t="shared" si="65"/>
        <v>550.13421874999995</v>
      </c>
      <c r="XEM44" s="140">
        <v>41821</v>
      </c>
      <c r="XEN44" s="143">
        <v>352</v>
      </c>
      <c r="XEO44" s="143">
        <v>392</v>
      </c>
      <c r="XEP44" s="143">
        <v>528</v>
      </c>
      <c r="XEQ44" s="143">
        <v>144</v>
      </c>
      <c r="XER44" s="143">
        <v>72</v>
      </c>
      <c r="XES44" s="143">
        <v>176</v>
      </c>
      <c r="XET44" s="143">
        <f t="shared" si="0"/>
        <v>744</v>
      </c>
    </row>
    <row r="45" spans="2:184 16363:16374">
      <c r="C45" s="7"/>
      <c r="D45" s="41" t="s">
        <v>71</v>
      </c>
      <c r="E45" s="54">
        <f t="shared" si="53"/>
        <v>149.51048295454547</v>
      </c>
      <c r="F45" s="55">
        <f t="shared" si="53"/>
        <v>146.31553125000011</v>
      </c>
      <c r="G45" s="55">
        <f t="shared" si="53"/>
        <v>229.10380952380953</v>
      </c>
      <c r="H45" s="55">
        <f t="shared" si="53"/>
        <v>137.98559659090907</v>
      </c>
      <c r="I45" s="55">
        <f t="shared" si="53"/>
        <v>53.499886363636257</v>
      </c>
      <c r="J45" s="55">
        <f t="shared" si="53"/>
        <v>56.635781250000036</v>
      </c>
      <c r="K45" s="55">
        <f t="shared" si="53"/>
        <v>121.1695738636362</v>
      </c>
      <c r="L45" s="55">
        <f t="shared" si="53"/>
        <v>280.86965909090907</v>
      </c>
      <c r="M45" s="55">
        <f t="shared" si="53"/>
        <v>649.02656249999995</v>
      </c>
      <c r="N45" s="55">
        <f t="shared" si="53"/>
        <v>463.22690217391306</v>
      </c>
      <c r="O45" s="55">
        <f t="shared" si="53"/>
        <v>535.11196875000007</v>
      </c>
      <c r="P45" s="55">
        <f t="shared" si="53"/>
        <v>665.01032738095228</v>
      </c>
      <c r="Q45" s="55">
        <f t="shared" ref="Q45:AZ45" si="66">+Q29/Q37</f>
        <v>648.20110795454525</v>
      </c>
      <c r="R45" s="55">
        <f t="shared" si="66"/>
        <v>664.99528124999995</v>
      </c>
      <c r="S45" s="55">
        <f t="shared" si="66"/>
        <v>632.63434523809531</v>
      </c>
      <c r="T45" s="55">
        <f t="shared" si="66"/>
        <v>589.15071022727273</v>
      </c>
      <c r="U45" s="55">
        <f t="shared" si="66"/>
        <v>565.01068452380946</v>
      </c>
      <c r="V45" s="55">
        <f t="shared" si="66"/>
        <v>579.28089285714282</v>
      </c>
      <c r="W45" s="55">
        <f t="shared" si="66"/>
        <v>555.77193181818177</v>
      </c>
      <c r="X45" s="55">
        <f t="shared" si="66"/>
        <v>567.63616071428567</v>
      </c>
      <c r="Y45" s="55">
        <f t="shared" si="66"/>
        <v>626.87416666666672</v>
      </c>
      <c r="Z45" s="55">
        <f t="shared" si="66"/>
        <v>689.68510869565227</v>
      </c>
      <c r="AA45" s="55">
        <f t="shared" si="66"/>
        <v>752.46940789473683</v>
      </c>
      <c r="AB45" s="55">
        <f t="shared" si="66"/>
        <v>671.66238636363641</v>
      </c>
      <c r="AC45" s="55">
        <f t="shared" si="66"/>
        <v>622.95815476190478</v>
      </c>
      <c r="AD45" s="55">
        <f t="shared" si="66"/>
        <v>656.14903125000001</v>
      </c>
      <c r="AE45" s="55">
        <f t="shared" si="66"/>
        <v>678.81463068181802</v>
      </c>
      <c r="AF45" s="55">
        <f t="shared" si="66"/>
        <v>594.79616477272725</v>
      </c>
      <c r="AG45" s="55">
        <f t="shared" si="66"/>
        <v>504.12703124999996</v>
      </c>
      <c r="AH45" s="55">
        <f t="shared" si="66"/>
        <v>597.98730113636373</v>
      </c>
      <c r="AI45" s="55">
        <f t="shared" si="66"/>
        <v>616.96144021739133</v>
      </c>
      <c r="AJ45" s="55">
        <f t="shared" si="66"/>
        <v>644.68119047619052</v>
      </c>
      <c r="AK45" s="55">
        <f t="shared" si="66"/>
        <v>665.15139880952381</v>
      </c>
      <c r="AL45" s="55">
        <f t="shared" si="66"/>
        <v>489.95346590909088</v>
      </c>
      <c r="AM45" s="55">
        <f t="shared" si="66"/>
        <v>763.70046874999991</v>
      </c>
      <c r="AN45" s="55">
        <f t="shared" si="66"/>
        <v>617.38227272727272</v>
      </c>
      <c r="AO45" s="55">
        <f t="shared" si="66"/>
        <v>589.55403124999998</v>
      </c>
      <c r="AP45" s="55">
        <f t="shared" si="66"/>
        <v>634.79395833333342</v>
      </c>
      <c r="AQ45" s="55">
        <f t="shared" si="66"/>
        <v>506.87024456521738</v>
      </c>
      <c r="AR45" s="55">
        <f t="shared" si="66"/>
        <v>479.84848214285722</v>
      </c>
      <c r="AS45" s="55">
        <f t="shared" si="66"/>
        <v>557.98854166666661</v>
      </c>
      <c r="AT45" s="55">
        <f t="shared" si="66"/>
        <v>623.41750000000025</v>
      </c>
      <c r="AU45" s="55">
        <f t="shared" si="66"/>
        <v>632.01356250000003</v>
      </c>
      <c r="AV45" s="55">
        <f t="shared" si="66"/>
        <v>632.55706521739125</v>
      </c>
      <c r="AW45" s="55">
        <f t="shared" si="66"/>
        <v>669.92520833333344</v>
      </c>
      <c r="AX45" s="55">
        <f t="shared" si="66"/>
        <v>654.11949404761913</v>
      </c>
      <c r="AY45" s="55">
        <f t="shared" si="66"/>
        <v>704.15330357142864</v>
      </c>
      <c r="AZ45" s="55">
        <f t="shared" si="66"/>
        <v>597.08994047619035</v>
      </c>
      <c r="BA45" s="55">
        <f t="shared" ref="BA45:DL45" si="67">+BA29/BA37</f>
        <v>587.56062499999996</v>
      </c>
      <c r="BB45" s="55">
        <f t="shared" si="67"/>
        <v>613.17209375000004</v>
      </c>
      <c r="BC45" s="55">
        <f t="shared" si="67"/>
        <v>574.03548913043494</v>
      </c>
      <c r="BD45" s="55">
        <f t="shared" si="67"/>
        <v>558.46074999999996</v>
      </c>
      <c r="BE45" s="55">
        <f t="shared" si="67"/>
        <v>592.5228125000001</v>
      </c>
      <c r="BF45" s="55">
        <f t="shared" si="67"/>
        <v>606.00772727272738</v>
      </c>
      <c r="BG45" s="55">
        <f t="shared" si="67"/>
        <v>609.11221875000012</v>
      </c>
      <c r="BH45" s="55">
        <f t="shared" si="67"/>
        <v>647.63603260869581</v>
      </c>
      <c r="BI45" s="55">
        <f t="shared" si="67"/>
        <v>645.8402500000002</v>
      </c>
      <c r="BJ45" s="55">
        <f t="shared" si="67"/>
        <v>342.4693749999999</v>
      </c>
      <c r="BK45" s="55">
        <f t="shared" si="67"/>
        <v>469.00517857142853</v>
      </c>
      <c r="BL45" s="55">
        <f t="shared" si="67"/>
        <v>591.50309374999995</v>
      </c>
      <c r="BM45" s="55">
        <f t="shared" si="67"/>
        <v>603.54286931818194</v>
      </c>
      <c r="BN45" s="55">
        <f t="shared" si="67"/>
        <v>617.90234375</v>
      </c>
      <c r="BO45" s="55">
        <f t="shared" si="67"/>
        <v>571.31309659090914</v>
      </c>
      <c r="BP45" s="55">
        <f t="shared" si="67"/>
        <v>582.52660714285719</v>
      </c>
      <c r="BQ45" s="55">
        <f t="shared" si="67"/>
        <v>586.99761363636355</v>
      </c>
      <c r="BR45" s="55">
        <f t="shared" si="67"/>
        <v>585.37116071428557</v>
      </c>
      <c r="BS45" s="55">
        <f t="shared" si="67"/>
        <v>624.93869047619057</v>
      </c>
      <c r="BT45" s="55">
        <f t="shared" si="67"/>
        <v>615.87872282608691</v>
      </c>
      <c r="BU45" s="55">
        <f t="shared" si="67"/>
        <v>581.60003289473696</v>
      </c>
      <c r="BV45" s="55">
        <f t="shared" si="67"/>
        <v>615.99440217391304</v>
      </c>
      <c r="BW45" s="55">
        <f t="shared" si="67"/>
        <v>591.04904761904777</v>
      </c>
      <c r="BX45" s="55">
        <f t="shared" si="67"/>
        <v>583.78646874999993</v>
      </c>
      <c r="BY45" s="55">
        <f t="shared" si="67"/>
        <v>599.31755681818174</v>
      </c>
      <c r="BZ45" s="55">
        <f t="shared" si="67"/>
        <v>588.33418749999998</v>
      </c>
      <c r="CA45" s="55">
        <f t="shared" si="67"/>
        <v>488.91627976190495</v>
      </c>
      <c r="CB45" s="55">
        <f t="shared" si="67"/>
        <v>475.32701704545451</v>
      </c>
      <c r="CC45" s="55">
        <f t="shared" si="67"/>
        <v>541.02713068181811</v>
      </c>
      <c r="CD45" s="55">
        <f t="shared" si="67"/>
        <v>608.47862499999997</v>
      </c>
      <c r="CE45" s="55">
        <f t="shared" si="67"/>
        <v>665.37090909090921</v>
      </c>
      <c r="CF45" s="55">
        <f t="shared" si="67"/>
        <v>682.8876988636365</v>
      </c>
      <c r="CG45" s="55">
        <f t="shared" si="67"/>
        <v>718.36443750000001</v>
      </c>
      <c r="CH45" s="55">
        <f t="shared" si="67"/>
        <v>419.96798913043489</v>
      </c>
      <c r="CI45" s="55">
        <f t="shared" si="67"/>
        <v>714.16609375000007</v>
      </c>
      <c r="CJ45" s="55">
        <f t="shared" si="67"/>
        <v>641.23949404761902</v>
      </c>
      <c r="CK45" s="55">
        <f t="shared" si="67"/>
        <v>635.32147727272707</v>
      </c>
      <c r="CL45" s="55">
        <f t="shared" si="67"/>
        <v>663.48437499999977</v>
      </c>
      <c r="CM45" s="55">
        <f t="shared" si="67"/>
        <v>667.02261363636364</v>
      </c>
      <c r="CN45" s="55">
        <f t="shared" si="67"/>
        <v>532.40352272727284</v>
      </c>
      <c r="CO45" s="55">
        <f t="shared" si="67"/>
        <v>628.20431250000001</v>
      </c>
      <c r="CP45" s="55">
        <f t="shared" si="67"/>
        <v>650.39758522727254</v>
      </c>
      <c r="CQ45" s="55">
        <f t="shared" si="67"/>
        <v>688.49293478260893</v>
      </c>
      <c r="CR45" s="55">
        <f t="shared" si="67"/>
        <v>679.25410714285715</v>
      </c>
      <c r="CS45" s="55">
        <f t="shared" si="67"/>
        <v>731.76107142857154</v>
      </c>
      <c r="CT45" s="55">
        <f t="shared" si="67"/>
        <v>677.92434659090907</v>
      </c>
      <c r="CU45" s="55">
        <f t="shared" si="67"/>
        <v>725.93818749999991</v>
      </c>
      <c r="CV45" s="55">
        <f t="shared" si="67"/>
        <v>646.2455397727274</v>
      </c>
      <c r="CW45" s="55">
        <f t="shared" si="67"/>
        <v>682.43593750000002</v>
      </c>
      <c r="CX45" s="55">
        <f t="shared" si="67"/>
        <v>628.27315625000006</v>
      </c>
      <c r="CY45" s="55">
        <f t="shared" si="67"/>
        <v>507.2238315217391</v>
      </c>
      <c r="CZ45" s="55">
        <f t="shared" si="67"/>
        <v>562.1938920454545</v>
      </c>
      <c r="DA45" s="55">
        <f t="shared" si="67"/>
        <v>647.46406249999995</v>
      </c>
      <c r="DB45" s="55">
        <f t="shared" si="67"/>
        <v>696.85849431818178</v>
      </c>
      <c r="DC45" s="55">
        <f t="shared" si="67"/>
        <v>722.15892857142831</v>
      </c>
      <c r="DD45" s="55">
        <f t="shared" si="67"/>
        <v>723.8034375000002</v>
      </c>
      <c r="DE45" s="55">
        <f t="shared" si="67"/>
        <v>722.81398809523807</v>
      </c>
      <c r="DF45" s="55">
        <f t="shared" si="67"/>
        <v>367.62514880952375</v>
      </c>
      <c r="DG45" s="55">
        <f t="shared" si="67"/>
        <v>755.84059523809503</v>
      </c>
      <c r="DH45" s="55">
        <f t="shared" si="67"/>
        <v>658.2954347826086</v>
      </c>
      <c r="DI45" s="55">
        <f t="shared" si="67"/>
        <v>649.10806547619052</v>
      </c>
      <c r="DJ45" s="55">
        <f t="shared" si="67"/>
        <v>657.93418750000001</v>
      </c>
      <c r="DK45" s="55">
        <f t="shared" si="67"/>
        <v>722.36421195652179</v>
      </c>
      <c r="DL45" s="55">
        <f t="shared" si="67"/>
        <v>619.82178571428585</v>
      </c>
      <c r="DM45" s="55">
        <f t="shared" ref="DM45:FX45" si="68">+DM29/DM37</f>
        <v>541.32562499999995</v>
      </c>
      <c r="DN45" s="55">
        <f t="shared" si="68"/>
        <v>665.70142045454554</v>
      </c>
      <c r="DO45" s="55">
        <f t="shared" si="68"/>
        <v>723.02518750000002</v>
      </c>
      <c r="DP45" s="55">
        <f t="shared" si="68"/>
        <v>717.58271739130419</v>
      </c>
      <c r="DQ45" s="55">
        <f t="shared" si="68"/>
        <v>738.00092261904774</v>
      </c>
      <c r="DR45" s="55">
        <f t="shared" si="68"/>
        <v>700.87627976190493</v>
      </c>
      <c r="DS45" s="55">
        <f t="shared" si="68"/>
        <v>732.63625000000013</v>
      </c>
      <c r="DT45" s="55">
        <f t="shared" si="68"/>
        <v>642.65476190476204</v>
      </c>
      <c r="DU45" s="55">
        <f t="shared" si="68"/>
        <v>648.55178571428598</v>
      </c>
      <c r="DV45" s="55">
        <f t="shared" si="68"/>
        <v>675.38575000000003</v>
      </c>
      <c r="DW45" s="55">
        <f t="shared" si="68"/>
        <v>689.84478260869548</v>
      </c>
      <c r="DX45" s="55">
        <f t="shared" si="68"/>
        <v>518.30593750000003</v>
      </c>
      <c r="DY45" s="55">
        <f t="shared" si="68"/>
        <v>582.42755681818187</v>
      </c>
      <c r="DZ45" s="55">
        <f t="shared" si="68"/>
        <v>638.26366477272745</v>
      </c>
      <c r="EA45" s="55">
        <f t="shared" si="68"/>
        <v>679.05478124999991</v>
      </c>
      <c r="EB45" s="55">
        <f t="shared" si="68"/>
        <v>709.46263586956536</v>
      </c>
      <c r="EC45" s="55">
        <f t="shared" si="68"/>
        <v>705.3755000000001</v>
      </c>
      <c r="ED45" s="55">
        <f t="shared" si="68"/>
        <v>447.31914772727265</v>
      </c>
      <c r="EE45" s="55">
        <f t="shared" si="68"/>
        <v>566.75282738095245</v>
      </c>
      <c r="EF45" s="55">
        <f t="shared" si="68"/>
        <v>596.36784374999991</v>
      </c>
      <c r="EG45" s="55">
        <f t="shared" si="68"/>
        <v>623.91130681818208</v>
      </c>
      <c r="EH45" s="55">
        <f t="shared" si="68"/>
        <v>667.41098214285705</v>
      </c>
      <c r="EI45" s="55">
        <f t="shared" si="68"/>
        <v>480.23196428571413</v>
      </c>
      <c r="EJ45" s="55">
        <f t="shared" si="68"/>
        <v>468.28105113636343</v>
      </c>
      <c r="EK45" s="55">
        <f t="shared" si="68"/>
        <v>600.52872159090907</v>
      </c>
      <c r="EL45" s="55">
        <f t="shared" si="68"/>
        <v>670.03046875000018</v>
      </c>
      <c r="EM45" s="55">
        <f t="shared" si="68"/>
        <v>654.32357954545478</v>
      </c>
      <c r="EN45" s="55">
        <f t="shared" si="68"/>
        <v>663.46571022727267</v>
      </c>
      <c r="EO45" s="55">
        <f t="shared" si="68"/>
        <v>708.61612500000012</v>
      </c>
      <c r="EP45" s="55">
        <f t="shared" si="68"/>
        <v>634.70244565217388</v>
      </c>
      <c r="EQ45" s="55">
        <f t="shared" si="68"/>
        <v>715.04553124999984</v>
      </c>
      <c r="ER45" s="55">
        <f t="shared" si="68"/>
        <v>586.342619047619</v>
      </c>
      <c r="ES45" s="55">
        <f t="shared" si="68"/>
        <v>625.56318181818176</v>
      </c>
      <c r="ET45" s="55">
        <f t="shared" si="68"/>
        <v>653.05096875000004</v>
      </c>
      <c r="EU45" s="55">
        <f t="shared" si="68"/>
        <v>636.98857142857139</v>
      </c>
      <c r="EV45" s="55">
        <f t="shared" si="68"/>
        <v>546.92693181818174</v>
      </c>
      <c r="EW45" s="55">
        <f t="shared" si="68"/>
        <v>623.76556547619043</v>
      </c>
      <c r="EX45" s="55">
        <f t="shared" si="68"/>
        <v>644.06083333333333</v>
      </c>
      <c r="EY45" s="55">
        <f t="shared" si="68"/>
        <v>658.4365056818184</v>
      </c>
      <c r="EZ45" s="55">
        <f t="shared" si="68"/>
        <v>682.43645833333335</v>
      </c>
      <c r="FA45" s="55">
        <f t="shared" si="68"/>
        <v>713.97898809523815</v>
      </c>
      <c r="FB45" s="55">
        <f t="shared" si="68"/>
        <v>392.39247282608693</v>
      </c>
      <c r="FC45" s="55">
        <f t="shared" si="68"/>
        <v>391.01249999999976</v>
      </c>
      <c r="FD45" s="55">
        <f t="shared" si="68"/>
        <v>616.84633522727268</v>
      </c>
      <c r="FE45" s="55">
        <f t="shared" si="68"/>
        <v>597.20916666666653</v>
      </c>
      <c r="FF45" s="55">
        <f t="shared" si="68"/>
        <v>619.97309374999986</v>
      </c>
      <c r="FG45" s="55">
        <f t="shared" si="68"/>
        <v>602.22542613636358</v>
      </c>
      <c r="FH45" s="55">
        <f t="shared" si="68"/>
        <v>460.52943181818176</v>
      </c>
      <c r="FI45" s="55">
        <f t="shared" si="68"/>
        <v>597.10665625000001</v>
      </c>
      <c r="FJ45" s="55">
        <f t="shared" si="68"/>
        <v>647.82127840909095</v>
      </c>
      <c r="FK45" s="55">
        <f t="shared" si="68"/>
        <v>643.55831521739151</v>
      </c>
      <c r="FL45" s="55">
        <f t="shared" si="68"/>
        <v>641.87883928571421</v>
      </c>
      <c r="FM45" s="55">
        <f t="shared" si="68"/>
        <v>707.98973214285706</v>
      </c>
      <c r="FN45" s="55">
        <f t="shared" si="68"/>
        <v>661.56571022727269</v>
      </c>
      <c r="FO45" s="55">
        <f t="shared" si="68"/>
        <v>694.82050000000004</v>
      </c>
      <c r="FP45" s="55">
        <f t="shared" si="68"/>
        <v>624.81988636363633</v>
      </c>
      <c r="FQ45" s="55">
        <f t="shared" si="68"/>
        <v>599.10928125000009</v>
      </c>
      <c r="FR45" s="55">
        <f t="shared" si="68"/>
        <v>635.38003125</v>
      </c>
      <c r="FS45" s="55">
        <f t="shared" si="68"/>
        <v>396.69698369565214</v>
      </c>
      <c r="FT45" s="55">
        <f t="shared" si="68"/>
        <v>568.81326704545461</v>
      </c>
      <c r="FU45" s="55">
        <f t="shared" si="68"/>
        <v>516.68396875000019</v>
      </c>
      <c r="FV45" s="55">
        <f t="shared" si="68"/>
        <v>651.08815340909098</v>
      </c>
      <c r="FW45" s="55">
        <f t="shared" si="68"/>
        <v>630.36967261904772</v>
      </c>
      <c r="FX45" s="55">
        <f t="shared" si="68"/>
        <v>610.91556818181812</v>
      </c>
      <c r="FY45" s="55">
        <f t="shared" ref="FY45:GB45" si="69">+FY29/FY37</f>
        <v>660.07633928571431</v>
      </c>
      <c r="FZ45" s="55">
        <f t="shared" si="69"/>
        <v>526.94130952380965</v>
      </c>
      <c r="GA45" s="55">
        <f t="shared" si="69"/>
        <v>584.0958630952382</v>
      </c>
      <c r="GB45" s="55">
        <f t="shared" si="69"/>
        <v>626.18187500000033</v>
      </c>
      <c r="XEM45" s="140">
        <v>41852</v>
      </c>
      <c r="XEN45" s="143">
        <v>336</v>
      </c>
      <c r="XEO45" s="143">
        <v>408</v>
      </c>
      <c r="XEP45" s="143">
        <v>504</v>
      </c>
      <c r="XEQ45" s="143">
        <v>160</v>
      </c>
      <c r="XER45" s="143">
        <v>80</v>
      </c>
      <c r="XES45" s="143">
        <v>168</v>
      </c>
      <c r="XET45" s="143">
        <f t="shared" si="0"/>
        <v>744</v>
      </c>
    </row>
    <row r="46" spans="2:184 16363:16374">
      <c r="C46" s="32"/>
      <c r="D46" s="41" t="s">
        <v>72</v>
      </c>
      <c r="E46" s="54">
        <f t="shared" si="53"/>
        <v>142.70267045454537</v>
      </c>
      <c r="F46" s="55">
        <f t="shared" si="53"/>
        <v>168.40062500000005</v>
      </c>
      <c r="G46" s="55">
        <f t="shared" si="53"/>
        <v>108.11208333333343</v>
      </c>
      <c r="H46" s="55">
        <f t="shared" si="53"/>
        <v>-15.048238636363584</v>
      </c>
      <c r="I46" s="55">
        <f t="shared" si="53"/>
        <v>-38.862670454545544</v>
      </c>
      <c r="J46" s="55">
        <f t="shared" si="53"/>
        <v>7.927062500000102</v>
      </c>
      <c r="K46" s="55">
        <f t="shared" si="53"/>
        <v>35.233806818181783</v>
      </c>
      <c r="L46" s="55">
        <f t="shared" si="53"/>
        <v>234.82511363636365</v>
      </c>
      <c r="M46" s="55">
        <f t="shared" si="53"/>
        <v>546.49568750000003</v>
      </c>
      <c r="N46" s="55">
        <f t="shared" si="53"/>
        <v>315.92842391304339</v>
      </c>
      <c r="O46" s="55">
        <f t="shared" si="53"/>
        <v>355.86862500000007</v>
      </c>
      <c r="P46" s="55">
        <f t="shared" si="53"/>
        <v>497.16404761904761</v>
      </c>
      <c r="Q46" s="55">
        <f t="shared" ref="Q46:AZ46" si="70">+Q30/Q38</f>
        <v>656.43840909090909</v>
      </c>
      <c r="R46" s="55">
        <f t="shared" si="70"/>
        <v>673.13681249999991</v>
      </c>
      <c r="S46" s="55">
        <f t="shared" si="70"/>
        <v>461.36809523809524</v>
      </c>
      <c r="T46" s="55">
        <f t="shared" si="70"/>
        <v>450.13204545454539</v>
      </c>
      <c r="U46" s="55">
        <f t="shared" si="70"/>
        <v>421.95755952380949</v>
      </c>
      <c r="V46" s="55">
        <f t="shared" si="70"/>
        <v>511.11535714285719</v>
      </c>
      <c r="W46" s="55">
        <f t="shared" si="70"/>
        <v>512.04244318181804</v>
      </c>
      <c r="X46" s="55">
        <f t="shared" si="70"/>
        <v>543.99148809523808</v>
      </c>
      <c r="Y46" s="55">
        <f t="shared" si="70"/>
        <v>498.8553571428572</v>
      </c>
      <c r="Z46" s="55">
        <f t="shared" si="70"/>
        <v>512.95657608695637</v>
      </c>
      <c r="AA46" s="55">
        <f t="shared" si="70"/>
        <v>601.52440789473678</v>
      </c>
      <c r="AB46" s="55">
        <f t="shared" si="70"/>
        <v>483.97710227272728</v>
      </c>
      <c r="AC46" s="55">
        <f t="shared" si="70"/>
        <v>579.45636904761909</v>
      </c>
      <c r="AD46" s="55">
        <f t="shared" si="70"/>
        <v>565.49918750000018</v>
      </c>
      <c r="AE46" s="55">
        <f t="shared" si="70"/>
        <v>494.24249999999995</v>
      </c>
      <c r="AF46" s="55">
        <f t="shared" si="70"/>
        <v>424.3785227272727</v>
      </c>
      <c r="AG46" s="55">
        <f t="shared" si="70"/>
        <v>359.55349999999999</v>
      </c>
      <c r="AH46" s="55">
        <f t="shared" si="70"/>
        <v>504.23767045454537</v>
      </c>
      <c r="AI46" s="55">
        <f t="shared" si="70"/>
        <v>481.52358695652174</v>
      </c>
      <c r="AJ46" s="55">
        <f t="shared" si="70"/>
        <v>519.5900595238096</v>
      </c>
      <c r="AK46" s="55">
        <f t="shared" si="70"/>
        <v>483.51160714285714</v>
      </c>
      <c r="AL46" s="55">
        <f t="shared" si="70"/>
        <v>294.35670454545453</v>
      </c>
      <c r="AM46" s="55">
        <f t="shared" si="70"/>
        <v>515.67075</v>
      </c>
      <c r="AN46" s="55">
        <f t="shared" si="70"/>
        <v>441.83562500000005</v>
      </c>
      <c r="AO46" s="55">
        <f t="shared" si="70"/>
        <v>574.72450000000003</v>
      </c>
      <c r="AP46" s="55">
        <f t="shared" si="70"/>
        <v>616.44005952380962</v>
      </c>
      <c r="AQ46" s="55">
        <f t="shared" si="70"/>
        <v>345.02548913043478</v>
      </c>
      <c r="AR46" s="55">
        <f t="shared" si="70"/>
        <v>304.87869047619046</v>
      </c>
      <c r="AS46" s="55">
        <f t="shared" si="70"/>
        <v>433.62529761904761</v>
      </c>
      <c r="AT46" s="55">
        <f t="shared" si="70"/>
        <v>508.24801136363635</v>
      </c>
      <c r="AU46" s="55">
        <f t="shared" si="70"/>
        <v>491.03512499999999</v>
      </c>
      <c r="AV46" s="55">
        <f t="shared" si="70"/>
        <v>526.16864130434783</v>
      </c>
      <c r="AW46" s="55">
        <f t="shared" si="70"/>
        <v>537.70869047619055</v>
      </c>
      <c r="AX46" s="55">
        <f t="shared" si="70"/>
        <v>474.8348809523809</v>
      </c>
      <c r="AY46" s="55">
        <f t="shared" si="70"/>
        <v>538.60446428571436</v>
      </c>
      <c r="AZ46" s="55">
        <f t="shared" si="70"/>
        <v>409.97898809523809</v>
      </c>
      <c r="BA46" s="55">
        <f t="shared" ref="BA46:DL46" si="71">+BA30/BA38</f>
        <v>573.00291666666658</v>
      </c>
      <c r="BB46" s="55">
        <f t="shared" si="71"/>
        <v>569.55537499999991</v>
      </c>
      <c r="BC46" s="55">
        <f t="shared" si="71"/>
        <v>358.06211956521736</v>
      </c>
      <c r="BD46" s="55">
        <f t="shared" si="71"/>
        <v>311.34306249999997</v>
      </c>
      <c r="BE46" s="55">
        <f t="shared" si="71"/>
        <v>353.86113636363638</v>
      </c>
      <c r="BF46" s="55">
        <f t="shared" si="71"/>
        <v>401.16556818181829</v>
      </c>
      <c r="BG46" s="55">
        <f t="shared" si="71"/>
        <v>413.67900000000009</v>
      </c>
      <c r="BH46" s="55">
        <f t="shared" si="71"/>
        <v>445.56146739130435</v>
      </c>
      <c r="BI46" s="55">
        <f t="shared" si="71"/>
        <v>389.93837500000001</v>
      </c>
      <c r="BJ46" s="55">
        <f t="shared" si="71"/>
        <v>110.55863636363641</v>
      </c>
      <c r="BK46" s="55">
        <f t="shared" si="71"/>
        <v>235.71988095238098</v>
      </c>
      <c r="BL46" s="55">
        <f t="shared" si="71"/>
        <v>370.04981250000003</v>
      </c>
      <c r="BM46" s="55">
        <f t="shared" si="71"/>
        <v>578.72397727272732</v>
      </c>
      <c r="BN46" s="55">
        <f t="shared" si="71"/>
        <v>622.85693749999996</v>
      </c>
      <c r="BO46" s="55">
        <f t="shared" si="71"/>
        <v>383.08232954545451</v>
      </c>
      <c r="BP46" s="55">
        <f t="shared" si="71"/>
        <v>374.11541666666676</v>
      </c>
      <c r="BQ46" s="55">
        <f t="shared" si="71"/>
        <v>390.72017045454538</v>
      </c>
      <c r="BR46" s="55">
        <f t="shared" si="71"/>
        <v>472.46660714285724</v>
      </c>
      <c r="BS46" s="55">
        <f t="shared" si="71"/>
        <v>569.26303571428571</v>
      </c>
      <c r="BT46" s="55">
        <f t="shared" si="71"/>
        <v>564.56027173913037</v>
      </c>
      <c r="BU46" s="55">
        <f t="shared" si="71"/>
        <v>446.76374999999996</v>
      </c>
      <c r="BV46" s="55">
        <f t="shared" si="71"/>
        <v>434.92597826086944</v>
      </c>
      <c r="BW46" s="55">
        <f t="shared" si="71"/>
        <v>527.78089285714282</v>
      </c>
      <c r="BX46" s="55">
        <f t="shared" si="71"/>
        <v>607.09393750000004</v>
      </c>
      <c r="BY46" s="55">
        <f t="shared" si="71"/>
        <v>641.97130681818203</v>
      </c>
      <c r="BZ46" s="55">
        <f t="shared" si="71"/>
        <v>624.29768749999982</v>
      </c>
      <c r="CA46" s="55">
        <f t="shared" si="71"/>
        <v>488.95720238095237</v>
      </c>
      <c r="CB46" s="55">
        <f t="shared" si="71"/>
        <v>439.90943181818182</v>
      </c>
      <c r="CC46" s="55">
        <f t="shared" si="71"/>
        <v>480.4254545454545</v>
      </c>
      <c r="CD46" s="55">
        <f t="shared" si="71"/>
        <v>612.80062500000008</v>
      </c>
      <c r="CE46" s="55">
        <f t="shared" si="71"/>
        <v>722.04164772727279</v>
      </c>
      <c r="CF46" s="55">
        <f t="shared" si="71"/>
        <v>725.32079545454542</v>
      </c>
      <c r="CG46" s="55">
        <f t="shared" si="71"/>
        <v>724.18012500000009</v>
      </c>
      <c r="CH46" s="55">
        <f t="shared" si="71"/>
        <v>410.79293478260882</v>
      </c>
      <c r="CI46" s="55">
        <f t="shared" si="71"/>
        <v>719.57637499999998</v>
      </c>
      <c r="CJ46" s="55">
        <f t="shared" si="71"/>
        <v>634.75255952380962</v>
      </c>
      <c r="CK46" s="55">
        <f t="shared" si="71"/>
        <v>681.09999999999991</v>
      </c>
      <c r="CL46" s="55">
        <f t="shared" si="71"/>
        <v>709.60418750000008</v>
      </c>
      <c r="CM46" s="55">
        <f t="shared" si="71"/>
        <v>672.00045454545443</v>
      </c>
      <c r="CN46" s="55">
        <f t="shared" si="71"/>
        <v>545.12352272727276</v>
      </c>
      <c r="CO46" s="55">
        <f t="shared" si="71"/>
        <v>645.56218750000005</v>
      </c>
      <c r="CP46" s="55">
        <f t="shared" si="71"/>
        <v>674.890625</v>
      </c>
      <c r="CQ46" s="55">
        <f t="shared" si="71"/>
        <v>685.08472826086938</v>
      </c>
      <c r="CR46" s="55">
        <f t="shared" si="71"/>
        <v>746.91601190476183</v>
      </c>
      <c r="CS46" s="55">
        <f t="shared" si="71"/>
        <v>749.85815476190476</v>
      </c>
      <c r="CT46" s="55">
        <f t="shared" si="71"/>
        <v>687.19448863636364</v>
      </c>
      <c r="CU46" s="55">
        <f t="shared" si="71"/>
        <v>730.16556250000008</v>
      </c>
      <c r="CV46" s="55">
        <f t="shared" si="71"/>
        <v>654.89335227272716</v>
      </c>
      <c r="CW46" s="55">
        <f t="shared" si="71"/>
        <v>671.81681249999997</v>
      </c>
      <c r="CX46" s="55">
        <f t="shared" si="71"/>
        <v>608.62950000000001</v>
      </c>
      <c r="CY46" s="55">
        <f t="shared" si="71"/>
        <v>503.04119565217383</v>
      </c>
      <c r="CZ46" s="55">
        <f t="shared" si="71"/>
        <v>456.65039772727283</v>
      </c>
      <c r="DA46" s="55">
        <f t="shared" si="71"/>
        <v>485.12556250000006</v>
      </c>
      <c r="DB46" s="55">
        <f t="shared" si="71"/>
        <v>553.3336363636364</v>
      </c>
      <c r="DC46" s="55">
        <f t="shared" si="71"/>
        <v>539.56970238095232</v>
      </c>
      <c r="DD46" s="55">
        <f t="shared" si="71"/>
        <v>603.44869318181816</v>
      </c>
      <c r="DE46" s="55">
        <f t="shared" si="71"/>
        <v>546.74708333333331</v>
      </c>
      <c r="DF46" s="55">
        <f t="shared" si="71"/>
        <v>220.11470238095239</v>
      </c>
      <c r="DG46" s="55">
        <f t="shared" si="71"/>
        <v>682.33220238095259</v>
      </c>
      <c r="DH46" s="55">
        <f t="shared" si="71"/>
        <v>540.8639673913043</v>
      </c>
      <c r="DI46" s="55">
        <f t="shared" si="71"/>
        <v>595.70261904761912</v>
      </c>
      <c r="DJ46" s="55">
        <f t="shared" si="71"/>
        <v>627.79393749999997</v>
      </c>
      <c r="DK46" s="55">
        <f t="shared" si="71"/>
        <v>670.80755434782611</v>
      </c>
      <c r="DL46" s="55">
        <f t="shared" si="71"/>
        <v>505.17446428571429</v>
      </c>
      <c r="DM46" s="55">
        <f t="shared" ref="DM46:FX46" si="72">+DM30/DM38</f>
        <v>368.7730357142857</v>
      </c>
      <c r="DN46" s="55">
        <f t="shared" si="72"/>
        <v>490.98465909090902</v>
      </c>
      <c r="DO46" s="55">
        <f t="shared" si="72"/>
        <v>525.25118750000001</v>
      </c>
      <c r="DP46" s="55">
        <f t="shared" si="72"/>
        <v>585.45505434782615</v>
      </c>
      <c r="DQ46" s="55">
        <f t="shared" si="72"/>
        <v>532.64589285714283</v>
      </c>
      <c r="DR46" s="55">
        <f t="shared" si="72"/>
        <v>564.03416666666669</v>
      </c>
      <c r="DS46" s="55">
        <f t="shared" si="72"/>
        <v>663.82440476190482</v>
      </c>
      <c r="DT46" s="55">
        <f t="shared" si="72"/>
        <v>532.53571428571433</v>
      </c>
      <c r="DU46" s="55">
        <f t="shared" si="72"/>
        <v>606.09761904761922</v>
      </c>
      <c r="DV46" s="55">
        <f t="shared" si="72"/>
        <v>625.07506250000006</v>
      </c>
      <c r="DW46" s="55">
        <f t="shared" si="72"/>
        <v>616.93266304347833</v>
      </c>
      <c r="DX46" s="55">
        <f t="shared" si="72"/>
        <v>418.55793750000004</v>
      </c>
      <c r="DY46" s="55">
        <f t="shared" si="72"/>
        <v>446.95289772727278</v>
      </c>
      <c r="DZ46" s="55">
        <f t="shared" si="72"/>
        <v>446.9773863636363</v>
      </c>
      <c r="EA46" s="55">
        <f t="shared" si="72"/>
        <v>512.33299999999997</v>
      </c>
      <c r="EB46" s="55">
        <f t="shared" si="72"/>
        <v>550.36706521739131</v>
      </c>
      <c r="EC46" s="55">
        <f t="shared" si="72"/>
        <v>542.55068749999998</v>
      </c>
      <c r="ED46" s="55">
        <f t="shared" si="72"/>
        <v>294.45357954545455</v>
      </c>
      <c r="EE46" s="55">
        <f t="shared" si="72"/>
        <v>464.86571428571432</v>
      </c>
      <c r="EF46" s="55">
        <f t="shared" si="72"/>
        <v>492.90499999999992</v>
      </c>
      <c r="EG46" s="55">
        <f t="shared" si="72"/>
        <v>602.69732954545464</v>
      </c>
      <c r="EH46" s="55">
        <f t="shared" si="72"/>
        <v>639.96589285714276</v>
      </c>
      <c r="EI46" s="55">
        <f t="shared" si="72"/>
        <v>448.46589285714282</v>
      </c>
      <c r="EJ46" s="55">
        <f t="shared" si="72"/>
        <v>387.79761363636368</v>
      </c>
      <c r="EK46" s="55">
        <f t="shared" si="72"/>
        <v>440.60545454545451</v>
      </c>
      <c r="EL46" s="55">
        <f t="shared" si="72"/>
        <v>469.39174999999994</v>
      </c>
      <c r="EM46" s="55">
        <f t="shared" si="72"/>
        <v>534.53096590909092</v>
      </c>
      <c r="EN46" s="55">
        <f t="shared" si="72"/>
        <v>513.94426136363643</v>
      </c>
      <c r="EO46" s="55">
        <f t="shared" si="72"/>
        <v>531.77781249999998</v>
      </c>
      <c r="EP46" s="55">
        <f t="shared" si="72"/>
        <v>483.23961956521737</v>
      </c>
      <c r="EQ46" s="55">
        <f t="shared" si="72"/>
        <v>590.88968750000004</v>
      </c>
      <c r="ER46" s="55">
        <f t="shared" si="72"/>
        <v>497.2171428571429</v>
      </c>
      <c r="ES46" s="55">
        <f t="shared" si="72"/>
        <v>565.30113636363637</v>
      </c>
      <c r="ET46" s="55">
        <f t="shared" si="72"/>
        <v>603.5390625</v>
      </c>
      <c r="EU46" s="55">
        <f t="shared" si="72"/>
        <v>560.24589285714285</v>
      </c>
      <c r="EV46" s="55">
        <f t="shared" si="72"/>
        <v>394.01448863636364</v>
      </c>
      <c r="EW46" s="55">
        <f t="shared" si="72"/>
        <v>455.92125000000004</v>
      </c>
      <c r="EX46" s="55">
        <f t="shared" si="72"/>
        <v>449.36541666666659</v>
      </c>
      <c r="EY46" s="55">
        <f t="shared" si="72"/>
        <v>492.56596590909083</v>
      </c>
      <c r="EZ46" s="55">
        <f t="shared" si="72"/>
        <v>546.89595238095228</v>
      </c>
      <c r="FA46" s="55">
        <f t="shared" si="72"/>
        <v>495.19928571428568</v>
      </c>
      <c r="FB46" s="55">
        <f t="shared" si="72"/>
        <v>214.49489130434782</v>
      </c>
      <c r="FC46" s="55">
        <f t="shared" si="72"/>
        <v>281.80453947368414</v>
      </c>
      <c r="FD46" s="55">
        <f t="shared" si="72"/>
        <v>481.98477272727274</v>
      </c>
      <c r="FE46" s="55">
        <f t="shared" si="72"/>
        <v>507.02005952380966</v>
      </c>
      <c r="FF46" s="55">
        <f t="shared" si="72"/>
        <v>533.72824999999989</v>
      </c>
      <c r="FG46" s="55">
        <f t="shared" si="72"/>
        <v>457.46488636363625</v>
      </c>
      <c r="FH46" s="55">
        <f t="shared" si="72"/>
        <v>296.6693181818182</v>
      </c>
      <c r="FI46" s="55">
        <f t="shared" si="72"/>
        <v>373.73356249999995</v>
      </c>
      <c r="FJ46" s="55">
        <f t="shared" si="72"/>
        <v>420.89693181818171</v>
      </c>
      <c r="FK46" s="55">
        <f t="shared" si="72"/>
        <v>476.03913043478269</v>
      </c>
      <c r="FL46" s="55">
        <f t="shared" si="72"/>
        <v>506.6332738095237</v>
      </c>
      <c r="FM46" s="55">
        <f t="shared" si="72"/>
        <v>472.5845833333334</v>
      </c>
      <c r="FN46" s="55">
        <f t="shared" si="72"/>
        <v>456.58852272727268</v>
      </c>
      <c r="FO46" s="55">
        <f t="shared" si="72"/>
        <v>508.51381249999997</v>
      </c>
      <c r="FP46" s="55">
        <f t="shared" si="72"/>
        <v>426.60062499999998</v>
      </c>
      <c r="FQ46" s="55">
        <f t="shared" si="72"/>
        <v>498.25281250000006</v>
      </c>
      <c r="FR46" s="55">
        <f t="shared" si="72"/>
        <v>512.74187500000005</v>
      </c>
      <c r="FS46" s="55">
        <f t="shared" si="72"/>
        <v>212.65266304347824</v>
      </c>
      <c r="FT46" s="55">
        <f t="shared" si="72"/>
        <v>385.20619318181815</v>
      </c>
      <c r="FU46" s="55">
        <f t="shared" si="72"/>
        <v>272.15062500000005</v>
      </c>
      <c r="FV46" s="55">
        <f t="shared" si="72"/>
        <v>384.21039772727272</v>
      </c>
      <c r="FW46" s="55">
        <f t="shared" si="72"/>
        <v>453.73791666666665</v>
      </c>
      <c r="FX46" s="55">
        <f t="shared" si="72"/>
        <v>443.43323863636363</v>
      </c>
      <c r="FY46" s="55">
        <f t="shared" ref="FY46:GB46" si="73">+FY30/FY38</f>
        <v>402.7889880952381</v>
      </c>
      <c r="FZ46" s="55">
        <f t="shared" si="73"/>
        <v>339.15291666666667</v>
      </c>
      <c r="GA46" s="55">
        <f t="shared" si="73"/>
        <v>367.42773809523817</v>
      </c>
      <c r="GB46" s="55">
        <f t="shared" si="73"/>
        <v>421.69086956521738</v>
      </c>
      <c r="XEI46" s="32"/>
      <c r="XEJ46" s="32"/>
      <c r="XEK46" s="32"/>
      <c r="XEL46" s="32"/>
      <c r="XEM46" s="140">
        <v>41883</v>
      </c>
      <c r="XEN46" s="143">
        <v>336</v>
      </c>
      <c r="XEO46" s="143">
        <v>384</v>
      </c>
      <c r="XEP46" s="143">
        <v>504</v>
      </c>
      <c r="XEQ46" s="143">
        <v>144</v>
      </c>
      <c r="XER46" s="143">
        <v>72</v>
      </c>
      <c r="XES46" s="143">
        <v>168</v>
      </c>
      <c r="XET46" s="143">
        <f t="shared" si="0"/>
        <v>720</v>
      </c>
    </row>
    <row r="47" spans="2:184 16363:16374" ht="15.75" thickBot="1">
      <c r="C47" s="32"/>
      <c r="D47" s="8" t="s">
        <v>174</v>
      </c>
      <c r="E47" s="56">
        <f t="shared" ref="E47:P47" si="74">+E31/E39</f>
        <v>92.503239795918347</v>
      </c>
      <c r="F47" s="57">
        <f t="shared" si="74"/>
        <v>117.60985795454545</v>
      </c>
      <c r="G47" s="57">
        <f t="shared" si="74"/>
        <v>87.321813725490273</v>
      </c>
      <c r="H47" s="57">
        <f t="shared" si="74"/>
        <v>9.4918478260850578E-2</v>
      </c>
      <c r="I47" s="57">
        <f t="shared" si="74"/>
        <v>10.20811224489789</v>
      </c>
      <c r="J47" s="57">
        <f t="shared" si="74"/>
        <v>21.123150000000059</v>
      </c>
      <c r="K47" s="57">
        <f t="shared" si="74"/>
        <v>18.410612244897901</v>
      </c>
      <c r="L47" s="57">
        <f t="shared" si="74"/>
        <v>186.29589285714286</v>
      </c>
      <c r="M47" s="57">
        <f t="shared" si="74"/>
        <v>545.92055000000005</v>
      </c>
      <c r="N47" s="57">
        <f t="shared" si="74"/>
        <v>299.05773936170209</v>
      </c>
      <c r="O47" s="57">
        <f t="shared" si="74"/>
        <v>427.77417500000001</v>
      </c>
      <c r="P47" s="57">
        <f t="shared" si="74"/>
        <v>509.65590686274504</v>
      </c>
      <c r="Q47" s="57">
        <f t="shared" ref="Q47:AZ47" si="75">+Q31/Q39</f>
        <v>585.36132653061225</v>
      </c>
      <c r="R47" s="57">
        <f t="shared" si="75"/>
        <v>592.12863636363625</v>
      </c>
      <c r="S47" s="57">
        <f t="shared" si="75"/>
        <v>432.28272058823541</v>
      </c>
      <c r="T47" s="57">
        <f t="shared" si="75"/>
        <v>450.37288043478253</v>
      </c>
      <c r="U47" s="57">
        <f t="shared" si="75"/>
        <v>459.57848039215691</v>
      </c>
      <c r="V47" s="57">
        <f t="shared" si="75"/>
        <v>496.57736979166663</v>
      </c>
      <c r="W47" s="57">
        <f t="shared" si="75"/>
        <v>472.11701530612243</v>
      </c>
      <c r="X47" s="57">
        <f t="shared" si="75"/>
        <v>483.7570833333333</v>
      </c>
      <c r="Y47" s="57">
        <f t="shared" si="75"/>
        <v>535.5294010416668</v>
      </c>
      <c r="Z47" s="57">
        <f t="shared" si="75"/>
        <v>525.95465425531916</v>
      </c>
      <c r="AA47" s="57">
        <f t="shared" si="75"/>
        <v>576.97365384615375</v>
      </c>
      <c r="AB47" s="57">
        <f t="shared" si="75"/>
        <v>454.80933673469389</v>
      </c>
      <c r="AC47" s="57">
        <f t="shared" si="75"/>
        <v>512.68196078431379</v>
      </c>
      <c r="AD47" s="57">
        <f t="shared" si="75"/>
        <v>525.4294602272729</v>
      </c>
      <c r="AE47" s="57">
        <f t="shared" si="75"/>
        <v>505.32834183673469</v>
      </c>
      <c r="AF47" s="57">
        <f t="shared" si="75"/>
        <v>438.325679347826</v>
      </c>
      <c r="AG47" s="57">
        <f t="shared" si="75"/>
        <v>403.34499999999991</v>
      </c>
      <c r="AH47" s="57">
        <f t="shared" si="75"/>
        <v>511.39880434782611</v>
      </c>
      <c r="AI47" s="57">
        <f t="shared" si="75"/>
        <v>491.17670212765955</v>
      </c>
      <c r="AJ47" s="57">
        <f t="shared" si="75"/>
        <v>486.85242647058823</v>
      </c>
      <c r="AK47" s="57">
        <f t="shared" si="75"/>
        <v>513.205078125</v>
      </c>
      <c r="AL47" s="57">
        <f t="shared" si="75"/>
        <v>311.08846938775514</v>
      </c>
      <c r="AM47" s="57">
        <f t="shared" si="75"/>
        <v>493.68207500000005</v>
      </c>
      <c r="AN47" s="57">
        <f t="shared" si="75"/>
        <v>417.3263520408164</v>
      </c>
      <c r="AO47" s="57">
        <f t="shared" si="75"/>
        <v>525.56681603773586</v>
      </c>
      <c r="AP47" s="57">
        <f t="shared" si="75"/>
        <v>561.89819444444458</v>
      </c>
      <c r="AQ47" s="57">
        <f t="shared" si="75"/>
        <v>330.89228723404256</v>
      </c>
      <c r="AR47" s="57">
        <f t="shared" si="75"/>
        <v>315.7936458333333</v>
      </c>
      <c r="AS47" s="57">
        <f t="shared" si="75"/>
        <v>457.25585784313728</v>
      </c>
      <c r="AT47" s="57">
        <f t="shared" si="75"/>
        <v>489.44885869565218</v>
      </c>
      <c r="AU47" s="57">
        <f t="shared" si="75"/>
        <v>482.86250000000001</v>
      </c>
      <c r="AV47" s="57">
        <f t="shared" si="75"/>
        <v>502.95372340425524</v>
      </c>
      <c r="AW47" s="57">
        <f t="shared" si="75"/>
        <v>519.60838541666669</v>
      </c>
      <c r="AX47" s="57">
        <f t="shared" si="75"/>
        <v>471.36666666666662</v>
      </c>
      <c r="AY47" s="57">
        <f t="shared" si="75"/>
        <v>552.82130208333331</v>
      </c>
      <c r="AZ47" s="574">
        <f t="shared" si="75"/>
        <v>428.81583333333327</v>
      </c>
      <c r="BA47" s="574">
        <f t="shared" ref="BA47:DL47" si="76">+BA31/BA39</f>
        <v>519.95485294117645</v>
      </c>
      <c r="BB47" s="574">
        <f t="shared" si="76"/>
        <v>546.37446022727272</v>
      </c>
      <c r="BC47" s="574">
        <f t="shared" si="76"/>
        <v>387.76691489361696</v>
      </c>
      <c r="BD47" s="574">
        <f t="shared" si="76"/>
        <v>377.80412500000006</v>
      </c>
      <c r="BE47" s="574">
        <f t="shared" si="76"/>
        <v>417.45183673469387</v>
      </c>
      <c r="BF47" s="574">
        <f t="shared" si="76"/>
        <v>438.45247282608699</v>
      </c>
      <c r="BG47" s="574">
        <f t="shared" si="76"/>
        <v>440.08584905660382</v>
      </c>
      <c r="BH47" s="574">
        <f t="shared" si="76"/>
        <v>423.2214893617022</v>
      </c>
      <c r="BI47" s="574">
        <f t="shared" si="76"/>
        <v>430.46017499999999</v>
      </c>
      <c r="BJ47" s="574">
        <f t="shared" si="76"/>
        <v>144.84107142857147</v>
      </c>
      <c r="BK47" s="574">
        <f t="shared" si="76"/>
        <v>285.76856770833336</v>
      </c>
      <c r="BL47" s="574">
        <f t="shared" si="76"/>
        <v>397.92386792452828</v>
      </c>
      <c r="BM47" s="574">
        <f t="shared" si="76"/>
        <v>512.96176020408166</v>
      </c>
      <c r="BN47" s="574">
        <f t="shared" si="76"/>
        <v>563.58590909090901</v>
      </c>
      <c r="BO47" s="574">
        <f t="shared" si="76"/>
        <v>393.77211734693873</v>
      </c>
      <c r="BP47" s="574">
        <f t="shared" si="76"/>
        <v>379.65505208333337</v>
      </c>
      <c r="BQ47" s="574">
        <f t="shared" si="76"/>
        <v>450.52757653061224</v>
      </c>
      <c r="BR47" s="574">
        <f t="shared" si="76"/>
        <v>495.13184895833336</v>
      </c>
      <c r="BS47" s="574">
        <f t="shared" si="76"/>
        <v>488.205931372549</v>
      </c>
      <c r="BT47" s="574">
        <f t="shared" si="76"/>
        <v>528.52164893617021</v>
      </c>
      <c r="BU47" s="574">
        <f t="shared" si="76"/>
        <v>475.265625</v>
      </c>
      <c r="BV47" s="574">
        <f t="shared" si="76"/>
        <v>439.45526595744678</v>
      </c>
      <c r="BW47" s="574">
        <f t="shared" si="76"/>
        <v>531.09744791666662</v>
      </c>
      <c r="BX47" s="574">
        <f t="shared" si="76"/>
        <v>554.56158018867927</v>
      </c>
      <c r="BY47" s="574">
        <f t="shared" si="76"/>
        <v>604.4392857142858</v>
      </c>
      <c r="BZ47" s="574">
        <f t="shared" si="76"/>
        <v>596.82894886363624</v>
      </c>
      <c r="CA47" s="574">
        <f t="shared" si="76"/>
        <v>450.05088235294119</v>
      </c>
      <c r="CB47" s="574">
        <f t="shared" si="76"/>
        <v>400.01570652173905</v>
      </c>
      <c r="CC47" s="574">
        <f t="shared" si="76"/>
        <v>478.02410714285719</v>
      </c>
      <c r="CD47" s="574">
        <f t="shared" si="76"/>
        <v>547.62339999999995</v>
      </c>
      <c r="CE47" s="574">
        <f t="shared" si="76"/>
        <v>580.43221938775514</v>
      </c>
      <c r="CF47" s="574">
        <f t="shared" si="76"/>
        <v>589.90750000000003</v>
      </c>
      <c r="CG47" s="574">
        <f t="shared" si="76"/>
        <v>617.54295000000002</v>
      </c>
      <c r="CH47" s="574">
        <f t="shared" si="76"/>
        <v>338.26651595744681</v>
      </c>
      <c r="CI47" s="574">
        <f t="shared" si="76"/>
        <v>706.76520000000005</v>
      </c>
      <c r="CJ47" s="574">
        <f t="shared" si="76"/>
        <v>625.70867647058822</v>
      </c>
      <c r="CK47" s="574">
        <f t="shared" si="76"/>
        <v>641.75219387755101</v>
      </c>
      <c r="CL47" s="574">
        <f t="shared" si="76"/>
        <v>686.15523936170223</v>
      </c>
      <c r="CM47" s="574">
        <f t="shared" si="76"/>
        <v>694.15035714285705</v>
      </c>
      <c r="CN47" s="574">
        <f t="shared" si="76"/>
        <v>515.22130434782605</v>
      </c>
      <c r="CO47" s="574">
        <f t="shared" si="76"/>
        <v>554.97716981132078</v>
      </c>
      <c r="CP47" s="574">
        <f t="shared" si="76"/>
        <v>605.08489130434793</v>
      </c>
      <c r="CQ47" s="574">
        <f t="shared" si="76"/>
        <v>597.84529255319137</v>
      </c>
      <c r="CR47" s="574">
        <f t="shared" si="76"/>
        <v>623.24154411764698</v>
      </c>
      <c r="CS47" s="574">
        <f t="shared" si="76"/>
        <v>648.90296875000001</v>
      </c>
      <c r="CT47" s="574">
        <f t="shared" si="76"/>
        <v>609.83823979591841</v>
      </c>
      <c r="CU47" s="574">
        <f t="shared" si="76"/>
        <v>721.18835000000001</v>
      </c>
      <c r="CV47" s="574">
        <f t="shared" si="76"/>
        <v>637.47788265306122</v>
      </c>
      <c r="CW47" s="574">
        <f t="shared" si="76"/>
        <v>610.25214622641522</v>
      </c>
      <c r="CX47" s="574">
        <f t="shared" si="76"/>
        <v>568.52065340909087</v>
      </c>
      <c r="CY47" s="574">
        <f t="shared" si="76"/>
        <v>489.8104255319148</v>
      </c>
      <c r="CZ47" s="574">
        <f t="shared" si="76"/>
        <v>514.8855706521739</v>
      </c>
      <c r="DA47" s="574">
        <f t="shared" si="76"/>
        <v>572.35915094339634</v>
      </c>
      <c r="DB47" s="574">
        <f t="shared" si="76"/>
        <v>570.2152445652174</v>
      </c>
      <c r="DC47" s="574">
        <f t="shared" si="76"/>
        <v>575.58129901960785</v>
      </c>
      <c r="DD47" s="574">
        <f t="shared" si="76"/>
        <v>613.07607142857148</v>
      </c>
      <c r="DE47" s="574">
        <f t="shared" si="76"/>
        <v>629.45695312500004</v>
      </c>
      <c r="DF47" s="574">
        <f t="shared" si="76"/>
        <v>381.17946078431373</v>
      </c>
      <c r="DG47" s="574">
        <f t="shared" si="76"/>
        <v>701.06289062500002</v>
      </c>
      <c r="DH47" s="574">
        <f t="shared" si="76"/>
        <v>591.217420212766</v>
      </c>
      <c r="DI47" s="574">
        <f t="shared" si="76"/>
        <v>614.77536764705883</v>
      </c>
      <c r="DJ47" s="574">
        <f t="shared" si="76"/>
        <v>650.01250000000005</v>
      </c>
      <c r="DK47" s="574">
        <f t="shared" si="76"/>
        <v>690.50672872340419</v>
      </c>
      <c r="DL47" s="574">
        <f t="shared" si="76"/>
        <v>534.28692708333335</v>
      </c>
      <c r="DM47" s="574">
        <f t="shared" ref="DM47:FX47" si="77">+DM31/DM39</f>
        <v>467.8175</v>
      </c>
      <c r="DN47" s="574">
        <f t="shared" si="77"/>
        <v>574.95589673913048</v>
      </c>
      <c r="DO47" s="574">
        <f t="shared" si="77"/>
        <v>578.81775943396212</v>
      </c>
      <c r="DP47" s="574">
        <f t="shared" si="77"/>
        <v>595.71553191489363</v>
      </c>
      <c r="DQ47" s="574">
        <f t="shared" si="77"/>
        <v>588.22052083333324</v>
      </c>
      <c r="DR47" s="574">
        <f t="shared" si="77"/>
        <v>586.00178921568624</v>
      </c>
      <c r="DS47" s="574">
        <f t="shared" si="77"/>
        <v>710.32020833333343</v>
      </c>
      <c r="DT47" s="574">
        <f t="shared" si="77"/>
        <v>594.35105392156868</v>
      </c>
      <c r="DU47" s="574">
        <f t="shared" si="77"/>
        <v>600.52546568627452</v>
      </c>
      <c r="DV47" s="574">
        <f t="shared" si="77"/>
        <v>618.49474431818192</v>
      </c>
      <c r="DW47" s="574">
        <f t="shared" si="77"/>
        <v>607.74542553191486</v>
      </c>
      <c r="DX47" s="574">
        <f t="shared" si="77"/>
        <v>460.37760000000003</v>
      </c>
      <c r="DY47" s="574">
        <f t="shared" si="77"/>
        <v>509.35117346938785</v>
      </c>
      <c r="DZ47" s="574">
        <f t="shared" si="77"/>
        <v>547.98404891304347</v>
      </c>
      <c r="EA47" s="574">
        <f t="shared" si="77"/>
        <v>574.15018867924539</v>
      </c>
      <c r="EB47" s="574">
        <f t="shared" si="77"/>
        <v>549.16569148936162</v>
      </c>
      <c r="EC47" s="574">
        <f t="shared" si="77"/>
        <v>614.82555000000002</v>
      </c>
      <c r="ED47" s="574">
        <f t="shared" si="77"/>
        <v>346.09928571428566</v>
      </c>
      <c r="EE47" s="574">
        <f t="shared" si="77"/>
        <v>569.10713541666667</v>
      </c>
      <c r="EF47" s="574">
        <f t="shared" si="77"/>
        <v>602.0386320754717</v>
      </c>
      <c r="EG47" s="574">
        <f t="shared" si="77"/>
        <v>609.17112244897953</v>
      </c>
      <c r="EH47" s="574">
        <f t="shared" si="77"/>
        <v>647.17977777777776</v>
      </c>
      <c r="EI47" s="574">
        <f t="shared" si="77"/>
        <v>479.22056372549019</v>
      </c>
      <c r="EJ47" s="574">
        <f t="shared" si="77"/>
        <v>429.69342391304343</v>
      </c>
      <c r="EK47" s="574">
        <f t="shared" si="77"/>
        <v>534.23956632653073</v>
      </c>
      <c r="EL47" s="574">
        <f t="shared" si="77"/>
        <v>534.11464999999998</v>
      </c>
      <c r="EM47" s="574">
        <f t="shared" si="77"/>
        <v>574.41551020408167</v>
      </c>
      <c r="EN47" s="574">
        <f t="shared" si="77"/>
        <v>580.08737244897964</v>
      </c>
      <c r="EO47" s="574">
        <f t="shared" si="77"/>
        <v>617.42972499999996</v>
      </c>
      <c r="EP47" s="574">
        <f t="shared" si="77"/>
        <v>596.65667553191497</v>
      </c>
      <c r="EQ47" s="574">
        <f t="shared" si="77"/>
        <v>675.77100000000007</v>
      </c>
      <c r="ER47" s="574">
        <f t="shared" si="77"/>
        <v>612.58649509803934</v>
      </c>
      <c r="ES47" s="574">
        <f t="shared" si="77"/>
        <v>576.4245408163265</v>
      </c>
      <c r="ET47" s="574">
        <f t="shared" si="77"/>
        <v>599.56261363636361</v>
      </c>
      <c r="EU47" s="574">
        <f t="shared" si="77"/>
        <v>580.6882598039216</v>
      </c>
      <c r="EV47" s="574">
        <f t="shared" si="77"/>
        <v>467.23874999999998</v>
      </c>
      <c r="EW47" s="574">
        <f t="shared" si="77"/>
        <v>556.39941176470586</v>
      </c>
      <c r="EX47" s="574">
        <f t="shared" si="77"/>
        <v>515.42861979166662</v>
      </c>
      <c r="EY47" s="574">
        <f t="shared" si="77"/>
        <v>533.21846938775502</v>
      </c>
      <c r="EZ47" s="574">
        <f t="shared" si="77"/>
        <v>548.17235294117654</v>
      </c>
      <c r="FA47" s="574">
        <f t="shared" si="77"/>
        <v>567.30731770833336</v>
      </c>
      <c r="FB47" s="574">
        <f t="shared" si="77"/>
        <v>280.49388297872338</v>
      </c>
      <c r="FC47" s="574">
        <f t="shared" si="77"/>
        <v>415.25408653846159</v>
      </c>
      <c r="FD47" s="574">
        <f t="shared" si="77"/>
        <v>541.58515306122445</v>
      </c>
      <c r="FE47" s="574">
        <f t="shared" si="77"/>
        <v>542.35186274509806</v>
      </c>
      <c r="FF47" s="574">
        <f t="shared" si="77"/>
        <v>573.04957386363628</v>
      </c>
      <c r="FG47" s="574">
        <f t="shared" si="77"/>
        <v>453.58790816326518</v>
      </c>
      <c r="FH47" s="574">
        <f t="shared" si="77"/>
        <v>354.52192934782613</v>
      </c>
      <c r="FI47" s="574">
        <f t="shared" si="77"/>
        <v>508.91926886792453</v>
      </c>
      <c r="FJ47" s="574">
        <f t="shared" si="77"/>
        <v>457.88733695652178</v>
      </c>
      <c r="FK47" s="574">
        <f t="shared" si="77"/>
        <v>510.66662234042553</v>
      </c>
      <c r="FL47" s="574">
        <f t="shared" si="77"/>
        <v>549.27575980392146</v>
      </c>
      <c r="FM47" s="574">
        <f t="shared" si="77"/>
        <v>534.47505208333337</v>
      </c>
      <c r="FN47" s="574">
        <f t="shared" si="77"/>
        <v>532.02073979591842</v>
      </c>
      <c r="FO47" s="574">
        <f t="shared" si="77"/>
        <v>620.28639999999996</v>
      </c>
      <c r="FP47" s="574">
        <f t="shared" si="77"/>
        <v>499.66068877551015</v>
      </c>
      <c r="FQ47" s="574">
        <f t="shared" si="77"/>
        <v>515.89096698113212</v>
      </c>
      <c r="FR47" s="574">
        <f t="shared" si="77"/>
        <v>537.02786931818184</v>
      </c>
      <c r="FS47" s="574">
        <f t="shared" si="77"/>
        <v>210.0332978723404</v>
      </c>
      <c r="FT47" s="574">
        <f t="shared" si="77"/>
        <v>455.6335869565217</v>
      </c>
      <c r="FU47" s="574">
        <f t="shared" si="77"/>
        <v>404.9887500000001</v>
      </c>
      <c r="FV47" s="574">
        <f t="shared" si="77"/>
        <v>428.88684782608692</v>
      </c>
      <c r="FW47" s="574">
        <f t="shared" si="77"/>
        <v>513.04980392156881</v>
      </c>
      <c r="FX47" s="574">
        <f t="shared" si="77"/>
        <v>528.6072959183673</v>
      </c>
      <c r="FY47" s="574">
        <f t="shared" ref="FY47:GB47" si="78">+FY31/FY39</f>
        <v>477.21184895833329</v>
      </c>
      <c r="FZ47" s="574">
        <f t="shared" si="78"/>
        <v>421.72450980392159</v>
      </c>
      <c r="GA47" s="574">
        <f t="shared" si="78"/>
        <v>477.78177083333338</v>
      </c>
      <c r="GB47" s="574">
        <f t="shared" si="78"/>
        <v>482.22148936170203</v>
      </c>
      <c r="XEM47" s="140">
        <v>41913</v>
      </c>
      <c r="XEN47" s="143">
        <v>368</v>
      </c>
      <c r="XEO47" s="143">
        <v>376</v>
      </c>
      <c r="XEP47" s="143">
        <v>552</v>
      </c>
      <c r="XEQ47" s="143">
        <v>128</v>
      </c>
      <c r="XER47" s="143">
        <v>64</v>
      </c>
      <c r="XES47" s="143">
        <v>184</v>
      </c>
      <c r="XET47" s="143">
        <f t="shared" si="0"/>
        <v>744</v>
      </c>
    </row>
    <row r="48" spans="2:184 16363:16374">
      <c r="XEM48" s="140">
        <v>41944</v>
      </c>
      <c r="XEN48" s="143">
        <v>304</v>
      </c>
      <c r="XEO48" s="143">
        <v>416</v>
      </c>
      <c r="XEP48" s="143">
        <v>456</v>
      </c>
      <c r="XEQ48" s="143">
        <v>176</v>
      </c>
      <c r="XER48" s="143">
        <v>88</v>
      </c>
      <c r="XES48" s="143">
        <v>152</v>
      </c>
      <c r="XET48" s="143">
        <f t="shared" si="0"/>
        <v>720</v>
      </c>
    </row>
    <row r="49" spans="5:6 16367:16374">
      <c r="F49" s="231"/>
      <c r="XEM49" s="140">
        <v>41974</v>
      </c>
      <c r="XEN49" s="143">
        <v>352</v>
      </c>
      <c r="XEO49" s="143">
        <v>392</v>
      </c>
      <c r="XEP49" s="143">
        <v>528</v>
      </c>
      <c r="XEQ49" s="143">
        <v>144</v>
      </c>
      <c r="XER49" s="143">
        <v>72</v>
      </c>
      <c r="XES49" s="143">
        <v>176</v>
      </c>
      <c r="XET49" s="143">
        <f t="shared" si="0"/>
        <v>744</v>
      </c>
    </row>
    <row r="50" spans="5:6 16367:16374">
      <c r="E50" s="32"/>
      <c r="F50" s="231"/>
      <c r="XEM50" s="139">
        <v>42005</v>
      </c>
      <c r="XEN50" s="142">
        <v>336</v>
      </c>
      <c r="XEO50" s="142">
        <v>408</v>
      </c>
      <c r="XEP50" s="142">
        <v>504</v>
      </c>
      <c r="XEQ50" s="142">
        <v>160</v>
      </c>
      <c r="XER50" s="142">
        <v>80</v>
      </c>
      <c r="XES50" s="142">
        <v>168</v>
      </c>
      <c r="XET50" s="142">
        <f t="shared" si="0"/>
        <v>744</v>
      </c>
    </row>
    <row r="51" spans="5:6 16367:16374">
      <c r="XEM51" s="139">
        <v>42036</v>
      </c>
      <c r="XEN51" s="142">
        <v>320</v>
      </c>
      <c r="XEO51" s="142">
        <v>352</v>
      </c>
      <c r="XEP51" s="142">
        <v>480</v>
      </c>
      <c r="XEQ51" s="142">
        <v>128</v>
      </c>
      <c r="XER51" s="142">
        <v>64</v>
      </c>
      <c r="XES51" s="142">
        <v>160</v>
      </c>
      <c r="XET51" s="142">
        <f t="shared" si="0"/>
        <v>672</v>
      </c>
    </row>
    <row r="52" spans="5:6 16367:16374">
      <c r="E52" s="32"/>
      <c r="F52" s="231"/>
      <c r="XEM52" s="139">
        <v>42064</v>
      </c>
      <c r="XEN52" s="142">
        <v>352</v>
      </c>
      <c r="XEO52" s="142">
        <v>392</v>
      </c>
      <c r="XEP52" s="142">
        <v>528</v>
      </c>
      <c r="XEQ52" s="142">
        <v>144</v>
      </c>
      <c r="XER52" s="142">
        <v>72</v>
      </c>
      <c r="XES52" s="142">
        <v>176</v>
      </c>
      <c r="XET52" s="142">
        <f t="shared" si="0"/>
        <v>744</v>
      </c>
    </row>
    <row r="53" spans="5:6 16367:16374">
      <c r="XEM53" s="139">
        <v>42095</v>
      </c>
      <c r="XEN53" s="142">
        <v>352</v>
      </c>
      <c r="XEO53" s="142">
        <v>368</v>
      </c>
      <c r="XEP53" s="142">
        <v>528</v>
      </c>
      <c r="XEQ53" s="142">
        <v>128</v>
      </c>
      <c r="XER53" s="142">
        <v>64</v>
      </c>
      <c r="XES53" s="142">
        <v>176</v>
      </c>
      <c r="XET53" s="142">
        <f t="shared" si="0"/>
        <v>720</v>
      </c>
    </row>
    <row r="54" spans="5:6 16367:16374">
      <c r="XEM54" s="139">
        <v>42125</v>
      </c>
      <c r="XEN54" s="142">
        <v>320</v>
      </c>
      <c r="XEO54" s="142">
        <v>424</v>
      </c>
      <c r="XEP54" s="142">
        <v>480</v>
      </c>
      <c r="XEQ54" s="142">
        <v>176</v>
      </c>
      <c r="XER54" s="142">
        <v>88</v>
      </c>
      <c r="XES54" s="142">
        <v>160</v>
      </c>
      <c r="XET54" s="142">
        <f t="shared" si="0"/>
        <v>744</v>
      </c>
    </row>
    <row r="55" spans="5:6 16367:16374">
      <c r="XEM55" s="139">
        <v>42156</v>
      </c>
      <c r="XEN55" s="142">
        <v>352</v>
      </c>
      <c r="XEO55" s="142">
        <v>368</v>
      </c>
      <c r="XEP55" s="142">
        <v>528</v>
      </c>
      <c r="XEQ55" s="142">
        <v>128</v>
      </c>
      <c r="XER55" s="142">
        <v>64</v>
      </c>
      <c r="XES55" s="142">
        <v>176</v>
      </c>
      <c r="XET55" s="142">
        <f t="shared" si="0"/>
        <v>720</v>
      </c>
    </row>
    <row r="56" spans="5:6 16367:16374">
      <c r="XEM56" s="139">
        <v>42186</v>
      </c>
      <c r="XEN56" s="142">
        <v>368</v>
      </c>
      <c r="XEO56" s="142">
        <v>376</v>
      </c>
      <c r="XEP56" s="142">
        <v>552</v>
      </c>
      <c r="XEQ56" s="142">
        <v>128</v>
      </c>
      <c r="XER56" s="142">
        <v>64</v>
      </c>
      <c r="XES56" s="142">
        <v>184</v>
      </c>
      <c r="XET56" s="142">
        <f t="shared" si="0"/>
        <v>744</v>
      </c>
    </row>
    <row r="57" spans="5:6 16367:16374">
      <c r="XEM57" s="139">
        <v>42217</v>
      </c>
      <c r="XEN57" s="142">
        <v>336</v>
      </c>
      <c r="XEO57" s="142">
        <v>408</v>
      </c>
      <c r="XEP57" s="142">
        <v>504</v>
      </c>
      <c r="XEQ57" s="142">
        <v>160</v>
      </c>
      <c r="XER57" s="142">
        <v>80</v>
      </c>
      <c r="XES57" s="142">
        <v>168</v>
      </c>
      <c r="XET57" s="142">
        <f t="shared" si="0"/>
        <v>744</v>
      </c>
    </row>
    <row r="58" spans="5:6 16367:16374">
      <c r="XEM58" s="139">
        <v>42248</v>
      </c>
      <c r="XEN58" s="142">
        <v>336</v>
      </c>
      <c r="XEO58" s="142">
        <v>384</v>
      </c>
      <c r="XEP58" s="142">
        <v>504</v>
      </c>
      <c r="XEQ58" s="142">
        <v>144</v>
      </c>
      <c r="XER58" s="142">
        <v>72</v>
      </c>
      <c r="XES58" s="142">
        <v>168</v>
      </c>
      <c r="XET58" s="142">
        <f t="shared" si="0"/>
        <v>720</v>
      </c>
    </row>
    <row r="59" spans="5:6 16367:16374">
      <c r="XEM59" s="139">
        <v>42278</v>
      </c>
      <c r="XEN59" s="142">
        <v>352</v>
      </c>
      <c r="XEO59" s="142">
        <v>392</v>
      </c>
      <c r="XEP59" s="142">
        <v>528</v>
      </c>
      <c r="XEQ59" s="142">
        <v>144</v>
      </c>
      <c r="XER59" s="142">
        <v>72</v>
      </c>
      <c r="XES59" s="142">
        <v>176</v>
      </c>
      <c r="XET59" s="142">
        <f t="shared" si="0"/>
        <v>744</v>
      </c>
    </row>
    <row r="60" spans="5:6 16367:16374">
      <c r="XEM60" s="139">
        <v>42309</v>
      </c>
      <c r="XEN60" s="142">
        <v>320</v>
      </c>
      <c r="XEO60" s="142">
        <v>400</v>
      </c>
      <c r="XEP60" s="142">
        <v>480</v>
      </c>
      <c r="XEQ60" s="142">
        <v>160</v>
      </c>
      <c r="XER60" s="142">
        <v>80</v>
      </c>
      <c r="XES60" s="142">
        <v>160</v>
      </c>
      <c r="XET60" s="142">
        <f t="shared" si="0"/>
        <v>720</v>
      </c>
    </row>
    <row r="61" spans="5:6 16367:16374">
      <c r="XEM61" s="139">
        <v>42339</v>
      </c>
      <c r="XEN61" s="142">
        <v>352</v>
      </c>
      <c r="XEO61" s="142">
        <v>392</v>
      </c>
      <c r="XEP61" s="142">
        <v>528</v>
      </c>
      <c r="XEQ61" s="142">
        <v>144</v>
      </c>
      <c r="XER61" s="142">
        <v>72</v>
      </c>
      <c r="XES61" s="142">
        <v>176</v>
      </c>
      <c r="XET61" s="142">
        <f t="shared" si="0"/>
        <v>744</v>
      </c>
    </row>
    <row r="62" spans="5:6 16367:16374">
      <c r="XEM62" s="140">
        <v>42370</v>
      </c>
      <c r="XEN62" s="143">
        <v>320</v>
      </c>
      <c r="XEO62" s="143">
        <v>424</v>
      </c>
      <c r="XEP62" s="143">
        <v>480</v>
      </c>
      <c r="XEQ62" s="143">
        <v>176</v>
      </c>
      <c r="XER62" s="143">
        <v>88</v>
      </c>
      <c r="XES62" s="143">
        <v>160</v>
      </c>
      <c r="XET62" s="143">
        <f t="shared" si="0"/>
        <v>744</v>
      </c>
    </row>
    <row r="63" spans="5:6 16367:16374">
      <c r="XEM63" s="140">
        <v>42401</v>
      </c>
      <c r="XEN63" s="143">
        <v>336</v>
      </c>
      <c r="XEO63" s="143">
        <v>360</v>
      </c>
      <c r="XEP63" s="143">
        <v>504</v>
      </c>
      <c r="XEQ63" s="143">
        <v>128</v>
      </c>
      <c r="XER63" s="143">
        <v>64</v>
      </c>
      <c r="XES63" s="143">
        <v>168</v>
      </c>
      <c r="XET63" s="143">
        <f t="shared" si="0"/>
        <v>696</v>
      </c>
    </row>
    <row r="64" spans="5:6 16367:16374">
      <c r="XEM64" s="140">
        <v>42430</v>
      </c>
      <c r="XEN64" s="143">
        <v>368</v>
      </c>
      <c r="XEO64" s="143">
        <v>376</v>
      </c>
      <c r="XEP64" s="143">
        <v>552</v>
      </c>
      <c r="XEQ64" s="143">
        <v>128</v>
      </c>
      <c r="XER64" s="143">
        <v>64</v>
      </c>
      <c r="XES64" s="143">
        <v>184</v>
      </c>
      <c r="XET64" s="143">
        <f t="shared" si="0"/>
        <v>744</v>
      </c>
    </row>
    <row r="65" spans="16367:16374">
      <c r="XEM65" s="140">
        <v>42461</v>
      </c>
      <c r="XEN65" s="143">
        <v>336</v>
      </c>
      <c r="XEO65" s="143">
        <v>384</v>
      </c>
      <c r="XEP65" s="143">
        <v>504</v>
      </c>
      <c r="XEQ65" s="143">
        <v>144</v>
      </c>
      <c r="XER65" s="143">
        <v>72</v>
      </c>
      <c r="XES65" s="143">
        <v>168</v>
      </c>
      <c r="XET65" s="143">
        <f t="shared" si="0"/>
        <v>720</v>
      </c>
    </row>
    <row r="66" spans="16367:16374">
      <c r="XEM66" s="140">
        <v>42491</v>
      </c>
      <c r="XEN66" s="143">
        <v>336</v>
      </c>
      <c r="XEO66" s="143">
        <v>408</v>
      </c>
      <c r="XEP66" s="143">
        <v>504</v>
      </c>
      <c r="XEQ66" s="143">
        <v>160</v>
      </c>
      <c r="XER66" s="143">
        <v>80</v>
      </c>
      <c r="XES66" s="143">
        <v>168</v>
      </c>
      <c r="XET66" s="143">
        <f t="shared" si="0"/>
        <v>744</v>
      </c>
    </row>
    <row r="67" spans="16367:16374">
      <c r="XEM67" s="140">
        <v>42522</v>
      </c>
      <c r="XEN67" s="143">
        <v>352</v>
      </c>
      <c r="XEO67" s="143">
        <v>368</v>
      </c>
      <c r="XEP67" s="143">
        <v>528</v>
      </c>
      <c r="XEQ67" s="143">
        <v>128</v>
      </c>
      <c r="XER67" s="143">
        <v>64</v>
      </c>
      <c r="XES67" s="143">
        <v>176</v>
      </c>
      <c r="XET67" s="143">
        <f t="shared" ref="XET67:XET121" si="79">+XEN67+XEO67</f>
        <v>720</v>
      </c>
    </row>
    <row r="68" spans="16367:16374">
      <c r="XEM68" s="140">
        <v>42552</v>
      </c>
      <c r="XEN68" s="143">
        <v>320</v>
      </c>
      <c r="XEO68" s="143">
        <v>424</v>
      </c>
      <c r="XEP68" s="143">
        <v>480</v>
      </c>
      <c r="XEQ68" s="143">
        <v>176</v>
      </c>
      <c r="XER68" s="143">
        <v>88</v>
      </c>
      <c r="XES68" s="143">
        <v>160</v>
      </c>
      <c r="XET68" s="143">
        <f t="shared" si="79"/>
        <v>744</v>
      </c>
    </row>
    <row r="69" spans="16367:16374">
      <c r="XEM69" s="140">
        <v>42583</v>
      </c>
      <c r="XEN69" s="143">
        <v>368</v>
      </c>
      <c r="XEO69" s="143">
        <v>376</v>
      </c>
      <c r="XEP69" s="143">
        <v>552</v>
      </c>
      <c r="XEQ69" s="143">
        <v>128</v>
      </c>
      <c r="XER69" s="143">
        <v>64</v>
      </c>
      <c r="XES69" s="143">
        <v>184</v>
      </c>
      <c r="XET69" s="143">
        <f t="shared" si="79"/>
        <v>744</v>
      </c>
    </row>
    <row r="70" spans="16367:16374">
      <c r="XEM70" s="140">
        <v>42614</v>
      </c>
      <c r="XEN70" s="143">
        <v>336</v>
      </c>
      <c r="XEO70" s="143">
        <v>384</v>
      </c>
      <c r="XEP70" s="143">
        <v>504</v>
      </c>
      <c r="XEQ70" s="143">
        <v>144</v>
      </c>
      <c r="XER70" s="143">
        <v>72</v>
      </c>
      <c r="XES70" s="143">
        <v>168</v>
      </c>
      <c r="XET70" s="143">
        <f t="shared" si="79"/>
        <v>720</v>
      </c>
    </row>
    <row r="71" spans="16367:16374">
      <c r="XEM71" s="140">
        <v>42644</v>
      </c>
      <c r="XEN71" s="143">
        <v>336</v>
      </c>
      <c r="XEO71" s="143">
        <v>408</v>
      </c>
      <c r="XEP71" s="143">
        <v>504</v>
      </c>
      <c r="XEQ71" s="143">
        <v>160</v>
      </c>
      <c r="XER71" s="143">
        <v>80</v>
      </c>
      <c r="XES71" s="143">
        <v>168</v>
      </c>
      <c r="XET71" s="143">
        <f t="shared" si="79"/>
        <v>744</v>
      </c>
    </row>
    <row r="72" spans="16367:16374">
      <c r="XEM72" s="140">
        <v>42675</v>
      </c>
      <c r="XEN72" s="143">
        <v>336</v>
      </c>
      <c r="XEO72" s="143">
        <v>384</v>
      </c>
      <c r="XEP72" s="143">
        <v>504</v>
      </c>
      <c r="XEQ72" s="143">
        <v>144</v>
      </c>
      <c r="XER72" s="143">
        <v>72</v>
      </c>
      <c r="XES72" s="143">
        <v>168</v>
      </c>
      <c r="XET72" s="143">
        <f t="shared" si="79"/>
        <v>720</v>
      </c>
    </row>
    <row r="73" spans="16367:16374">
      <c r="XEM73" s="140">
        <v>42705</v>
      </c>
      <c r="XEN73" s="143">
        <v>336</v>
      </c>
      <c r="XEO73" s="143">
        <v>408</v>
      </c>
      <c r="XEP73" s="143">
        <v>504</v>
      </c>
      <c r="XEQ73" s="143">
        <v>160</v>
      </c>
      <c r="XER73" s="143">
        <v>80</v>
      </c>
      <c r="XES73" s="143">
        <v>168</v>
      </c>
      <c r="XET73" s="143">
        <f t="shared" si="79"/>
        <v>744</v>
      </c>
    </row>
    <row r="74" spans="16367:16374">
      <c r="XEM74" s="139">
        <v>42736</v>
      </c>
      <c r="XEN74" s="142">
        <v>336</v>
      </c>
      <c r="XEO74" s="142">
        <v>408</v>
      </c>
      <c r="XEP74" s="142">
        <v>504</v>
      </c>
      <c r="XEQ74" s="142">
        <v>160</v>
      </c>
      <c r="XER74" s="142">
        <v>80</v>
      </c>
      <c r="XES74" s="142">
        <v>168</v>
      </c>
      <c r="XET74" s="142">
        <f t="shared" si="79"/>
        <v>744</v>
      </c>
    </row>
    <row r="75" spans="16367:16374">
      <c r="XEM75" s="139">
        <v>42767</v>
      </c>
      <c r="XEN75" s="142">
        <v>320</v>
      </c>
      <c r="XEO75" s="142">
        <v>352</v>
      </c>
      <c r="XEP75" s="142">
        <v>480</v>
      </c>
      <c r="XEQ75" s="142">
        <v>128</v>
      </c>
      <c r="XER75" s="142">
        <v>64</v>
      </c>
      <c r="XES75" s="142">
        <v>160</v>
      </c>
      <c r="XET75" s="142">
        <f t="shared" si="79"/>
        <v>672</v>
      </c>
    </row>
    <row r="76" spans="16367:16374">
      <c r="XEM76" s="139">
        <v>42795</v>
      </c>
      <c r="XEN76" s="142">
        <v>368</v>
      </c>
      <c r="XEO76" s="142">
        <v>376</v>
      </c>
      <c r="XEP76" s="142">
        <v>552</v>
      </c>
      <c r="XEQ76" s="142">
        <v>128</v>
      </c>
      <c r="XER76" s="142">
        <v>64</v>
      </c>
      <c r="XES76" s="142">
        <v>184</v>
      </c>
      <c r="XET76" s="142">
        <f t="shared" si="79"/>
        <v>744</v>
      </c>
    </row>
    <row r="77" spans="16367:16374">
      <c r="XEM77" s="139">
        <v>42826</v>
      </c>
      <c r="XEN77" s="142">
        <v>320</v>
      </c>
      <c r="XEO77" s="142">
        <v>400</v>
      </c>
      <c r="XEP77" s="142">
        <v>480</v>
      </c>
      <c r="XEQ77" s="142">
        <v>160</v>
      </c>
      <c r="XER77" s="142">
        <v>80</v>
      </c>
      <c r="XES77" s="142">
        <v>160</v>
      </c>
      <c r="XET77" s="142">
        <f t="shared" si="79"/>
        <v>720</v>
      </c>
    </row>
    <row r="78" spans="16367:16374">
      <c r="XEM78" s="139">
        <v>42856</v>
      </c>
      <c r="XEN78" s="142">
        <v>352</v>
      </c>
      <c r="XEO78" s="142">
        <v>392</v>
      </c>
      <c r="XEP78" s="142">
        <v>528</v>
      </c>
      <c r="XEQ78" s="142">
        <v>144</v>
      </c>
      <c r="XER78" s="142">
        <v>72</v>
      </c>
      <c r="XES78" s="142">
        <v>176</v>
      </c>
      <c r="XET78" s="142">
        <f t="shared" si="79"/>
        <v>744</v>
      </c>
    </row>
    <row r="79" spans="16367:16374">
      <c r="XEM79" s="139">
        <v>42887</v>
      </c>
      <c r="XEN79" s="142">
        <v>352</v>
      </c>
      <c r="XEO79" s="142">
        <v>368</v>
      </c>
      <c r="XEP79" s="142">
        <v>528</v>
      </c>
      <c r="XEQ79" s="142">
        <v>128</v>
      </c>
      <c r="XER79" s="142">
        <v>64</v>
      </c>
      <c r="XES79" s="142">
        <v>176</v>
      </c>
      <c r="XET79" s="142">
        <f t="shared" si="79"/>
        <v>720</v>
      </c>
    </row>
    <row r="80" spans="16367:16374">
      <c r="XEM80" s="139">
        <v>42917</v>
      </c>
      <c r="XEN80" s="142">
        <v>320</v>
      </c>
      <c r="XEO80" s="142">
        <v>424</v>
      </c>
      <c r="XEP80" s="142">
        <v>480</v>
      </c>
      <c r="XEQ80" s="142">
        <v>176</v>
      </c>
      <c r="XER80" s="142">
        <v>88</v>
      </c>
      <c r="XES80" s="142">
        <v>160</v>
      </c>
      <c r="XET80" s="142">
        <f t="shared" si="79"/>
        <v>744</v>
      </c>
    </row>
    <row r="81" spans="16367:16374">
      <c r="XEM81" s="139">
        <v>42948</v>
      </c>
      <c r="XEN81" s="142">
        <v>368</v>
      </c>
      <c r="XEO81" s="142">
        <v>376</v>
      </c>
      <c r="XEP81" s="142">
        <v>552</v>
      </c>
      <c r="XEQ81" s="142">
        <v>128</v>
      </c>
      <c r="XER81" s="142">
        <v>64</v>
      </c>
      <c r="XES81" s="142">
        <v>184</v>
      </c>
      <c r="XET81" s="142">
        <f t="shared" si="79"/>
        <v>744</v>
      </c>
    </row>
    <row r="82" spans="16367:16374">
      <c r="XEM82" s="139">
        <v>42979</v>
      </c>
      <c r="XEN82" s="142">
        <v>320</v>
      </c>
      <c r="XEO82" s="142">
        <v>400</v>
      </c>
      <c r="XEP82" s="142">
        <v>480</v>
      </c>
      <c r="XEQ82" s="142">
        <v>160</v>
      </c>
      <c r="XER82" s="142">
        <v>80</v>
      </c>
      <c r="XES82" s="142">
        <v>160</v>
      </c>
      <c r="XET82" s="142">
        <f t="shared" si="79"/>
        <v>720</v>
      </c>
    </row>
    <row r="83" spans="16367:16374">
      <c r="XEM83" s="139">
        <v>43009</v>
      </c>
      <c r="XEN83" s="142">
        <v>352</v>
      </c>
      <c r="XEO83" s="142">
        <v>392</v>
      </c>
      <c r="XEP83" s="142">
        <v>528</v>
      </c>
      <c r="XEQ83" s="142">
        <v>144</v>
      </c>
      <c r="XER83" s="142">
        <v>72</v>
      </c>
      <c r="XES83" s="142">
        <v>176</v>
      </c>
      <c r="XET83" s="142">
        <f t="shared" si="79"/>
        <v>744</v>
      </c>
    </row>
    <row r="84" spans="16367:16374">
      <c r="XEM84" s="139">
        <v>43040</v>
      </c>
      <c r="XEN84" s="142">
        <v>336</v>
      </c>
      <c r="XEO84" s="142">
        <v>384</v>
      </c>
      <c r="XEP84" s="142">
        <v>504</v>
      </c>
      <c r="XEQ84" s="142">
        <v>144</v>
      </c>
      <c r="XER84" s="142">
        <v>72</v>
      </c>
      <c r="XES84" s="142">
        <v>168</v>
      </c>
      <c r="XET84" s="142">
        <f t="shared" si="79"/>
        <v>720</v>
      </c>
    </row>
    <row r="85" spans="16367:16374">
      <c r="XEM85" s="139">
        <v>43070</v>
      </c>
      <c r="XEN85" s="142">
        <v>320</v>
      </c>
      <c r="XEO85" s="142">
        <v>424</v>
      </c>
      <c r="XEP85" s="142">
        <v>480</v>
      </c>
      <c r="XEQ85" s="142">
        <v>176</v>
      </c>
      <c r="XER85" s="142">
        <v>88</v>
      </c>
      <c r="XES85" s="142">
        <v>160</v>
      </c>
      <c r="XET85" s="142">
        <f t="shared" si="79"/>
        <v>744</v>
      </c>
    </row>
    <row r="86" spans="16367:16374">
      <c r="XEM86" s="140">
        <v>43101</v>
      </c>
      <c r="XEN86" s="143">
        <v>352</v>
      </c>
      <c r="XEO86" s="143">
        <v>392</v>
      </c>
      <c r="XEP86" s="143">
        <v>528</v>
      </c>
      <c r="XEQ86" s="143">
        <v>144</v>
      </c>
      <c r="XER86" s="143">
        <v>72</v>
      </c>
      <c r="XES86" s="143">
        <v>176</v>
      </c>
      <c r="XET86" s="143">
        <f t="shared" si="79"/>
        <v>744</v>
      </c>
    </row>
    <row r="87" spans="16367:16374">
      <c r="XEM87" s="140">
        <v>43132</v>
      </c>
      <c r="XEN87" s="143">
        <v>320</v>
      </c>
      <c r="XEO87" s="143">
        <v>352</v>
      </c>
      <c r="XEP87" s="143">
        <v>480</v>
      </c>
      <c r="XEQ87" s="143">
        <v>128</v>
      </c>
      <c r="XER87" s="143">
        <v>64</v>
      </c>
      <c r="XES87" s="143">
        <v>160</v>
      </c>
      <c r="XET87" s="143">
        <f t="shared" si="79"/>
        <v>672</v>
      </c>
    </row>
    <row r="88" spans="16367:16374">
      <c r="XEM88" s="140">
        <v>43160</v>
      </c>
      <c r="XEN88" s="143">
        <v>352</v>
      </c>
      <c r="XEO88" s="143">
        <v>392</v>
      </c>
      <c r="XEP88" s="143">
        <v>528</v>
      </c>
      <c r="XEQ88" s="143">
        <v>144</v>
      </c>
      <c r="XER88" s="143">
        <v>72</v>
      </c>
      <c r="XES88" s="143">
        <v>176</v>
      </c>
      <c r="XET88" s="143">
        <f t="shared" si="79"/>
        <v>744</v>
      </c>
    </row>
    <row r="89" spans="16367:16374">
      <c r="XEM89" s="140">
        <v>43191</v>
      </c>
      <c r="XEN89" s="143">
        <v>336</v>
      </c>
      <c r="XEO89" s="143">
        <v>384</v>
      </c>
      <c r="XEP89" s="143">
        <v>504</v>
      </c>
      <c r="XEQ89" s="143">
        <v>144</v>
      </c>
      <c r="XER89" s="143">
        <v>72</v>
      </c>
      <c r="XES89" s="143">
        <v>168</v>
      </c>
      <c r="XET89" s="143">
        <f t="shared" si="79"/>
        <v>720</v>
      </c>
    </row>
    <row r="90" spans="16367:16374">
      <c r="XEM90" s="140">
        <v>43221</v>
      </c>
      <c r="XEN90" s="143">
        <v>352</v>
      </c>
      <c r="XEO90" s="143">
        <v>392</v>
      </c>
      <c r="XEP90" s="143">
        <v>528</v>
      </c>
      <c r="XEQ90" s="143">
        <v>144</v>
      </c>
      <c r="XER90" s="143">
        <v>72</v>
      </c>
      <c r="XES90" s="143">
        <v>176</v>
      </c>
      <c r="XET90" s="143">
        <f t="shared" si="79"/>
        <v>744</v>
      </c>
    </row>
    <row r="91" spans="16367:16374">
      <c r="XEM91" s="140">
        <v>43252</v>
      </c>
      <c r="XEN91" s="143">
        <v>336</v>
      </c>
      <c r="XEO91" s="143">
        <v>384</v>
      </c>
      <c r="XEP91" s="143">
        <v>504</v>
      </c>
      <c r="XEQ91" s="143">
        <v>144</v>
      </c>
      <c r="XER91" s="143">
        <v>72</v>
      </c>
      <c r="XES91" s="143">
        <v>168</v>
      </c>
      <c r="XET91" s="143">
        <f t="shared" si="79"/>
        <v>720</v>
      </c>
    </row>
    <row r="92" spans="16367:16374">
      <c r="XEM92" s="140">
        <v>43282</v>
      </c>
      <c r="XEN92" s="143">
        <v>336</v>
      </c>
      <c r="XEO92" s="143">
        <v>408</v>
      </c>
      <c r="XEP92" s="143">
        <v>504</v>
      </c>
      <c r="XEQ92" s="143">
        <v>160</v>
      </c>
      <c r="XER92" s="143">
        <v>80</v>
      </c>
      <c r="XES92" s="143">
        <v>168</v>
      </c>
      <c r="XET92" s="143">
        <f t="shared" si="79"/>
        <v>744</v>
      </c>
    </row>
    <row r="93" spans="16367:16374">
      <c r="XEM93" s="140">
        <v>43313</v>
      </c>
      <c r="XEN93" s="143">
        <v>368</v>
      </c>
      <c r="XEO93" s="143">
        <v>376</v>
      </c>
      <c r="XEP93" s="143">
        <v>552</v>
      </c>
      <c r="XEQ93" s="143">
        <v>128</v>
      </c>
      <c r="XER93" s="143">
        <v>64</v>
      </c>
      <c r="XES93" s="143">
        <v>184</v>
      </c>
      <c r="XET93" s="143">
        <f t="shared" si="79"/>
        <v>744</v>
      </c>
    </row>
    <row r="94" spans="16367:16374">
      <c r="XEM94" s="140">
        <v>43344</v>
      </c>
      <c r="XEN94" s="143">
        <v>304</v>
      </c>
      <c r="XEO94" s="143">
        <v>416</v>
      </c>
      <c r="XEP94" s="143">
        <v>456</v>
      </c>
      <c r="XEQ94" s="143">
        <v>176</v>
      </c>
      <c r="XER94" s="143">
        <v>88</v>
      </c>
      <c r="XES94" s="143">
        <v>152</v>
      </c>
      <c r="XET94" s="143">
        <f t="shared" si="79"/>
        <v>720</v>
      </c>
    </row>
    <row r="95" spans="16367:16374">
      <c r="XEM95" s="140">
        <v>43374</v>
      </c>
      <c r="XEN95" s="143">
        <v>368</v>
      </c>
      <c r="XEO95" s="143">
        <v>376</v>
      </c>
      <c r="XEP95" s="143">
        <v>552</v>
      </c>
      <c r="XEQ95" s="143">
        <v>128</v>
      </c>
      <c r="XER95" s="143">
        <v>64</v>
      </c>
      <c r="XES95" s="143">
        <v>184</v>
      </c>
      <c r="XET95" s="143">
        <f t="shared" si="79"/>
        <v>744</v>
      </c>
    </row>
    <row r="96" spans="16367:16374">
      <c r="XEM96" s="140">
        <v>43405</v>
      </c>
      <c r="XEN96" s="143">
        <v>336</v>
      </c>
      <c r="XEO96" s="143">
        <v>384</v>
      </c>
      <c r="XEP96" s="143">
        <v>504</v>
      </c>
      <c r="XEQ96" s="143">
        <v>144</v>
      </c>
      <c r="XER96" s="143">
        <v>72</v>
      </c>
      <c r="XES96" s="143">
        <v>168</v>
      </c>
      <c r="XET96" s="143">
        <f t="shared" si="79"/>
        <v>720</v>
      </c>
    </row>
    <row r="97" spans="16367:16374">
      <c r="XEM97" s="140">
        <v>43435</v>
      </c>
      <c r="XEN97" s="143">
        <v>320</v>
      </c>
      <c r="XEO97" s="143">
        <v>424</v>
      </c>
      <c r="XEP97" s="143">
        <v>480</v>
      </c>
      <c r="XEQ97" s="143">
        <v>176</v>
      </c>
      <c r="XER97" s="143">
        <v>88</v>
      </c>
      <c r="XES97" s="143">
        <v>160</v>
      </c>
      <c r="XET97" s="143">
        <f t="shared" si="79"/>
        <v>744</v>
      </c>
    </row>
    <row r="98" spans="16367:16374">
      <c r="XEM98" s="139">
        <v>43466</v>
      </c>
      <c r="XEN98" s="142">
        <v>352</v>
      </c>
      <c r="XEO98" s="142">
        <v>392</v>
      </c>
      <c r="XEP98" s="142">
        <v>528</v>
      </c>
      <c r="XEQ98" s="142">
        <v>144</v>
      </c>
      <c r="XER98" s="142">
        <v>72</v>
      </c>
      <c r="XES98" s="142">
        <v>176</v>
      </c>
      <c r="XET98" s="142">
        <f t="shared" si="79"/>
        <v>744</v>
      </c>
    </row>
    <row r="99" spans="16367:16374">
      <c r="XEM99" s="139">
        <v>43497</v>
      </c>
      <c r="XEN99" s="142">
        <v>320</v>
      </c>
      <c r="XEO99" s="142">
        <v>352</v>
      </c>
      <c r="XEP99" s="142">
        <v>480</v>
      </c>
      <c r="XEQ99" s="142">
        <v>128</v>
      </c>
      <c r="XER99" s="142">
        <v>64</v>
      </c>
      <c r="XES99" s="142">
        <v>160</v>
      </c>
      <c r="XET99" s="142">
        <f t="shared" si="79"/>
        <v>672</v>
      </c>
    </row>
    <row r="100" spans="16367:16374">
      <c r="XEM100" s="139">
        <v>43525</v>
      </c>
      <c r="XEN100" s="142">
        <v>336</v>
      </c>
      <c r="XEO100" s="142">
        <v>408</v>
      </c>
      <c r="XEP100" s="142">
        <v>504</v>
      </c>
      <c r="XEQ100" s="142">
        <v>160</v>
      </c>
      <c r="XER100" s="142">
        <v>80</v>
      </c>
      <c r="XES100" s="142">
        <v>168</v>
      </c>
      <c r="XET100" s="142">
        <f t="shared" si="79"/>
        <v>744</v>
      </c>
    </row>
    <row r="101" spans="16367:16374">
      <c r="XEM101" s="139">
        <v>43556</v>
      </c>
      <c r="XEN101" s="142">
        <v>352</v>
      </c>
      <c r="XEO101" s="142">
        <v>368</v>
      </c>
      <c r="XEP101" s="142">
        <v>528</v>
      </c>
      <c r="XEQ101" s="142">
        <v>128</v>
      </c>
      <c r="XER101" s="142">
        <v>64</v>
      </c>
      <c r="XES101" s="142">
        <v>176</v>
      </c>
      <c r="XET101" s="142">
        <f t="shared" si="79"/>
        <v>720</v>
      </c>
    </row>
    <row r="102" spans="16367:16374">
      <c r="XEM102" s="139">
        <v>43586</v>
      </c>
      <c r="XEN102" s="142">
        <v>352</v>
      </c>
      <c r="XEO102" s="142">
        <v>392</v>
      </c>
      <c r="XEP102" s="142">
        <v>528</v>
      </c>
      <c r="XEQ102" s="142">
        <v>144</v>
      </c>
      <c r="XER102" s="142">
        <v>72</v>
      </c>
      <c r="XES102" s="142">
        <v>176</v>
      </c>
      <c r="XET102" s="142">
        <f t="shared" si="79"/>
        <v>744</v>
      </c>
    </row>
    <row r="103" spans="16367:16374">
      <c r="XEM103" s="139">
        <v>43617</v>
      </c>
      <c r="XEN103" s="142">
        <v>320</v>
      </c>
      <c r="XEO103" s="142">
        <v>400</v>
      </c>
      <c r="XEP103" s="142">
        <v>480</v>
      </c>
      <c r="XEQ103" s="142">
        <v>160</v>
      </c>
      <c r="XER103" s="142">
        <v>80</v>
      </c>
      <c r="XES103" s="142">
        <v>160</v>
      </c>
      <c r="XET103" s="142">
        <f t="shared" si="79"/>
        <v>720</v>
      </c>
    </row>
    <row r="104" spans="16367:16374">
      <c r="XEM104" s="139">
        <v>43647</v>
      </c>
      <c r="XEN104" s="142">
        <v>352</v>
      </c>
      <c r="XEO104" s="142">
        <v>392</v>
      </c>
      <c r="XEP104" s="142">
        <v>528</v>
      </c>
      <c r="XEQ104" s="142">
        <v>144</v>
      </c>
      <c r="XER104" s="142">
        <v>72</v>
      </c>
      <c r="XES104" s="142">
        <v>176</v>
      </c>
      <c r="XET104" s="142">
        <f t="shared" si="79"/>
        <v>744</v>
      </c>
    </row>
    <row r="105" spans="16367:16374">
      <c r="XEM105" s="139">
        <v>43678</v>
      </c>
      <c r="XEN105" s="142">
        <v>352</v>
      </c>
      <c r="XEO105" s="142">
        <v>392</v>
      </c>
      <c r="XEP105" s="142">
        <v>528</v>
      </c>
      <c r="XEQ105" s="142">
        <v>144</v>
      </c>
      <c r="XER105" s="142">
        <v>72</v>
      </c>
      <c r="XES105" s="142">
        <v>176</v>
      </c>
      <c r="XET105" s="142">
        <f t="shared" si="79"/>
        <v>744</v>
      </c>
    </row>
    <row r="106" spans="16367:16374">
      <c r="XEM106" s="139">
        <v>43709</v>
      </c>
      <c r="XEN106" s="142">
        <v>320</v>
      </c>
      <c r="XEO106" s="142">
        <v>400</v>
      </c>
      <c r="XEP106" s="142">
        <v>480</v>
      </c>
      <c r="XEQ106" s="142">
        <v>160</v>
      </c>
      <c r="XER106" s="142">
        <v>80</v>
      </c>
      <c r="XES106" s="142">
        <v>160</v>
      </c>
      <c r="XET106" s="142">
        <f t="shared" si="79"/>
        <v>720</v>
      </c>
    </row>
    <row r="107" spans="16367:16374">
      <c r="XEM107" s="139">
        <v>43739</v>
      </c>
      <c r="XEN107" s="142">
        <v>368</v>
      </c>
      <c r="XEO107" s="142">
        <v>376</v>
      </c>
      <c r="XEP107" s="142">
        <v>552</v>
      </c>
      <c r="XEQ107" s="142">
        <v>128</v>
      </c>
      <c r="XER107" s="142">
        <v>64</v>
      </c>
      <c r="XES107" s="142">
        <v>184</v>
      </c>
      <c r="XET107" s="142">
        <f t="shared" si="79"/>
        <v>744</v>
      </c>
    </row>
    <row r="108" spans="16367:16374">
      <c r="XEM108" s="139">
        <v>43770</v>
      </c>
      <c r="XEN108" s="142">
        <v>320</v>
      </c>
      <c r="XEO108" s="142">
        <v>400</v>
      </c>
      <c r="XEP108" s="142">
        <v>480</v>
      </c>
      <c r="XEQ108" s="142">
        <v>160</v>
      </c>
      <c r="XER108" s="142">
        <v>80</v>
      </c>
      <c r="XES108" s="142">
        <v>160</v>
      </c>
      <c r="XET108" s="142">
        <f t="shared" si="79"/>
        <v>720</v>
      </c>
    </row>
    <row r="109" spans="16367:16374">
      <c r="XEM109" s="139">
        <v>43800</v>
      </c>
      <c r="XEN109" s="142">
        <v>336</v>
      </c>
      <c r="XEO109" s="142">
        <v>408</v>
      </c>
      <c r="XEP109" s="142">
        <v>504</v>
      </c>
      <c r="XEQ109" s="142">
        <v>160</v>
      </c>
      <c r="XER109" s="142">
        <v>80</v>
      </c>
      <c r="XES109" s="142">
        <v>168</v>
      </c>
      <c r="XET109" s="142">
        <f t="shared" si="79"/>
        <v>744</v>
      </c>
    </row>
    <row r="110" spans="16367:16374">
      <c r="XEM110" s="140">
        <v>43831</v>
      </c>
      <c r="XEN110" s="143">
        <v>352</v>
      </c>
      <c r="XEO110" s="143">
        <v>392</v>
      </c>
      <c r="XEP110" s="143">
        <v>528</v>
      </c>
      <c r="XEQ110" s="143">
        <v>144</v>
      </c>
      <c r="XER110" s="143">
        <v>72</v>
      </c>
      <c r="XES110" s="143">
        <v>176</v>
      </c>
      <c r="XET110" s="143">
        <f t="shared" si="79"/>
        <v>744</v>
      </c>
    </row>
    <row r="111" spans="16367:16374">
      <c r="XEM111" s="140">
        <v>43862</v>
      </c>
      <c r="XEN111" s="143">
        <v>320</v>
      </c>
      <c r="XEO111" s="143">
        <v>376</v>
      </c>
      <c r="XEP111" s="143">
        <v>480</v>
      </c>
      <c r="XEQ111" s="143">
        <v>144</v>
      </c>
      <c r="XER111" s="143">
        <v>72</v>
      </c>
      <c r="XES111" s="143">
        <v>160</v>
      </c>
      <c r="XET111" s="143">
        <f t="shared" si="79"/>
        <v>696</v>
      </c>
    </row>
    <row r="112" spans="16367:16374">
      <c r="XEM112" s="140">
        <v>43891</v>
      </c>
      <c r="XEN112" s="143">
        <v>352</v>
      </c>
      <c r="XEO112" s="143">
        <v>392</v>
      </c>
      <c r="XEP112" s="143">
        <v>528</v>
      </c>
      <c r="XEQ112" s="143">
        <v>144</v>
      </c>
      <c r="XER112" s="143">
        <v>72</v>
      </c>
      <c r="XES112" s="143">
        <v>176</v>
      </c>
      <c r="XET112" s="143">
        <f t="shared" si="79"/>
        <v>744</v>
      </c>
    </row>
    <row r="113" spans="16367:16374">
      <c r="XEM113" s="140">
        <v>43922</v>
      </c>
      <c r="XEN113" s="143">
        <v>352</v>
      </c>
      <c r="XEO113" s="143">
        <v>368</v>
      </c>
      <c r="XEP113" s="143">
        <v>528</v>
      </c>
      <c r="XEQ113" s="143">
        <v>128</v>
      </c>
      <c r="XER113" s="143">
        <v>64</v>
      </c>
      <c r="XES113" s="143">
        <v>176</v>
      </c>
      <c r="XET113" s="143">
        <f t="shared" si="79"/>
        <v>720</v>
      </c>
    </row>
    <row r="114" spans="16367:16374">
      <c r="XEM114" s="140">
        <v>43952</v>
      </c>
      <c r="XEN114" s="143">
        <v>320</v>
      </c>
      <c r="XEO114" s="143">
        <v>424</v>
      </c>
      <c r="XEP114" s="143">
        <v>480</v>
      </c>
      <c r="XEQ114" s="143">
        <v>176</v>
      </c>
      <c r="XER114" s="143">
        <v>88</v>
      </c>
      <c r="XES114" s="143">
        <v>160</v>
      </c>
      <c r="XET114" s="143">
        <f t="shared" si="79"/>
        <v>744</v>
      </c>
    </row>
    <row r="115" spans="16367:16374">
      <c r="XEM115" s="140">
        <v>43983</v>
      </c>
      <c r="XEN115" s="143">
        <v>352</v>
      </c>
      <c r="XEO115" s="143">
        <v>368</v>
      </c>
      <c r="XEP115" s="143">
        <v>528</v>
      </c>
      <c r="XEQ115" s="143">
        <v>128</v>
      </c>
      <c r="XER115" s="143">
        <v>64</v>
      </c>
      <c r="XES115" s="143">
        <v>176</v>
      </c>
      <c r="XET115" s="143">
        <f t="shared" si="79"/>
        <v>720</v>
      </c>
    </row>
    <row r="116" spans="16367:16374">
      <c r="XEM116" s="140">
        <v>44013</v>
      </c>
      <c r="XEN116" s="143">
        <v>368</v>
      </c>
      <c r="XEO116" s="143">
        <v>376</v>
      </c>
      <c r="XEP116" s="143">
        <v>552</v>
      </c>
      <c r="XEQ116" s="143">
        <v>128</v>
      </c>
      <c r="XER116" s="143">
        <v>64</v>
      </c>
      <c r="XES116" s="143">
        <v>184</v>
      </c>
      <c r="XET116" s="143">
        <f t="shared" si="79"/>
        <v>744</v>
      </c>
    </row>
    <row r="117" spans="16367:16374">
      <c r="XEM117" s="140">
        <v>44044</v>
      </c>
      <c r="XEN117" s="143">
        <v>336</v>
      </c>
      <c r="XEO117" s="143">
        <v>408</v>
      </c>
      <c r="XEP117" s="143">
        <v>504</v>
      </c>
      <c r="XEQ117" s="143">
        <v>160</v>
      </c>
      <c r="XER117" s="143">
        <v>80</v>
      </c>
      <c r="XES117" s="143">
        <v>168</v>
      </c>
      <c r="XET117" s="143">
        <f t="shared" si="79"/>
        <v>744</v>
      </c>
    </row>
    <row r="118" spans="16367:16374">
      <c r="XEM118" s="140">
        <v>44075</v>
      </c>
      <c r="XEN118" s="143">
        <v>336</v>
      </c>
      <c r="XEO118" s="143">
        <v>384</v>
      </c>
      <c r="XEP118" s="143">
        <v>504</v>
      </c>
      <c r="XEQ118" s="143">
        <v>144</v>
      </c>
      <c r="XER118" s="143">
        <v>72</v>
      </c>
      <c r="XES118" s="143">
        <v>168</v>
      </c>
      <c r="XET118" s="143">
        <f t="shared" si="79"/>
        <v>720</v>
      </c>
    </row>
    <row r="119" spans="16367:16374">
      <c r="XEM119" s="140">
        <v>44105</v>
      </c>
      <c r="XEN119" s="143">
        <v>352</v>
      </c>
      <c r="XEO119" s="143">
        <v>392</v>
      </c>
      <c r="XEP119" s="143">
        <v>528</v>
      </c>
      <c r="XEQ119" s="143">
        <v>144</v>
      </c>
      <c r="XER119" s="143">
        <v>72</v>
      </c>
      <c r="XES119" s="143">
        <v>176</v>
      </c>
      <c r="XET119" s="143">
        <f t="shared" si="79"/>
        <v>744</v>
      </c>
    </row>
    <row r="120" spans="16367:16374">
      <c r="XEM120" s="140">
        <v>44136</v>
      </c>
      <c r="XEN120" s="143">
        <v>320</v>
      </c>
      <c r="XEO120" s="143">
        <v>400</v>
      </c>
      <c r="XEP120" s="143">
        <v>480</v>
      </c>
      <c r="XEQ120" s="143">
        <v>160</v>
      </c>
      <c r="XER120" s="143">
        <v>80</v>
      </c>
      <c r="XES120" s="143">
        <v>160</v>
      </c>
      <c r="XET120" s="143">
        <f t="shared" si="79"/>
        <v>720</v>
      </c>
    </row>
    <row r="121" spans="16367:16374">
      <c r="XEM121" s="140">
        <v>44166</v>
      </c>
      <c r="XEN121" s="143">
        <v>352</v>
      </c>
      <c r="XEO121" s="143">
        <v>392</v>
      </c>
      <c r="XEP121" s="143">
        <v>528</v>
      </c>
      <c r="XEQ121" s="143">
        <v>144</v>
      </c>
      <c r="XER121" s="143">
        <v>72</v>
      </c>
      <c r="XES121" s="143">
        <v>176</v>
      </c>
      <c r="XET121" s="143">
        <f t="shared" si="79"/>
        <v>744</v>
      </c>
    </row>
    <row r="122" spans="16367:16374">
      <c r="XEM122" s="139">
        <v>44197</v>
      </c>
      <c r="XEN122" s="142">
        <f>+XET122-XEO122</f>
        <v>320</v>
      </c>
      <c r="XEO122" s="142">
        <f>+SUM(XEQ122:XES122)</f>
        <v>424</v>
      </c>
      <c r="XEP122" s="142">
        <f>+XEQ122+XEN122</f>
        <v>496</v>
      </c>
      <c r="XEQ122" s="142">
        <v>176</v>
      </c>
      <c r="XER122" s="142">
        <v>88</v>
      </c>
      <c r="XES122" s="142">
        <v>160</v>
      </c>
      <c r="XET122" s="142">
        <v>744</v>
      </c>
    </row>
    <row r="123" spans="16367:16374">
      <c r="XEM123" s="139">
        <v>44228</v>
      </c>
      <c r="XEN123" s="142">
        <f t="shared" ref="XEN123:XEN186" si="80">+XET123-XEO123</f>
        <v>320</v>
      </c>
      <c r="XEO123" s="142">
        <f t="shared" ref="XEO123:XEO186" si="81">+SUM(XEQ123:XES123)</f>
        <v>352</v>
      </c>
      <c r="XEP123" s="142">
        <f t="shared" ref="XEP123:XEP186" si="82">+XEQ123+XEN123</f>
        <v>448</v>
      </c>
      <c r="XEQ123" s="142">
        <v>128</v>
      </c>
      <c r="XER123" s="142">
        <v>64</v>
      </c>
      <c r="XES123" s="142">
        <v>160</v>
      </c>
      <c r="XET123" s="142">
        <v>672</v>
      </c>
    </row>
    <row r="124" spans="16367:16374">
      <c r="XEM124" s="139">
        <v>44256</v>
      </c>
      <c r="XEN124" s="142">
        <f t="shared" si="80"/>
        <v>368</v>
      </c>
      <c r="XEO124" s="142">
        <f t="shared" si="81"/>
        <v>376</v>
      </c>
      <c r="XEP124" s="142">
        <f t="shared" si="82"/>
        <v>496</v>
      </c>
      <c r="XEQ124" s="142">
        <v>128</v>
      </c>
      <c r="XER124" s="142">
        <v>64</v>
      </c>
      <c r="XES124" s="142">
        <v>184</v>
      </c>
      <c r="XET124" s="142">
        <v>744</v>
      </c>
    </row>
    <row r="125" spans="16367:16374">
      <c r="XEM125" s="139">
        <v>44287</v>
      </c>
      <c r="XEN125" s="142">
        <f t="shared" si="80"/>
        <v>352</v>
      </c>
      <c r="XEO125" s="142">
        <f t="shared" si="81"/>
        <v>368</v>
      </c>
      <c r="XEP125" s="142">
        <f t="shared" si="82"/>
        <v>480</v>
      </c>
      <c r="XEQ125" s="142">
        <v>128</v>
      </c>
      <c r="XER125" s="142">
        <v>64</v>
      </c>
      <c r="XES125" s="142">
        <v>176</v>
      </c>
      <c r="XET125" s="142">
        <v>720</v>
      </c>
    </row>
    <row r="126" spans="16367:16374">
      <c r="XEM126" s="139">
        <v>44317</v>
      </c>
      <c r="XEN126" s="142">
        <f t="shared" si="80"/>
        <v>320</v>
      </c>
      <c r="XEO126" s="142">
        <f t="shared" si="81"/>
        <v>424</v>
      </c>
      <c r="XEP126" s="142">
        <f t="shared" si="82"/>
        <v>496</v>
      </c>
      <c r="XEQ126" s="142">
        <v>176</v>
      </c>
      <c r="XER126" s="142">
        <v>88</v>
      </c>
      <c r="XES126" s="142">
        <v>160</v>
      </c>
      <c r="XET126" s="142">
        <v>744</v>
      </c>
    </row>
    <row r="127" spans="16367:16374">
      <c r="XEM127" s="139">
        <v>44348</v>
      </c>
      <c r="XEN127" s="142">
        <f t="shared" si="80"/>
        <v>352</v>
      </c>
      <c r="XEO127" s="142">
        <f t="shared" si="81"/>
        <v>368</v>
      </c>
      <c r="XEP127" s="142">
        <f t="shared" si="82"/>
        <v>480</v>
      </c>
      <c r="XEQ127" s="142">
        <v>128</v>
      </c>
      <c r="XER127" s="142">
        <v>64</v>
      </c>
      <c r="XES127" s="142">
        <v>176</v>
      </c>
      <c r="XET127" s="142">
        <v>720</v>
      </c>
    </row>
    <row r="128" spans="16367:16374">
      <c r="XEM128" s="139">
        <v>44378</v>
      </c>
      <c r="XEN128" s="142">
        <f t="shared" si="80"/>
        <v>336</v>
      </c>
      <c r="XEO128" s="142">
        <f t="shared" si="81"/>
        <v>408</v>
      </c>
      <c r="XEP128" s="142">
        <f t="shared" si="82"/>
        <v>496</v>
      </c>
      <c r="XEQ128" s="142">
        <v>160</v>
      </c>
      <c r="XER128" s="142">
        <v>80</v>
      </c>
      <c r="XES128" s="142">
        <v>168</v>
      </c>
      <c r="XET128" s="142">
        <v>744</v>
      </c>
    </row>
    <row r="129" spans="16367:16374">
      <c r="XEM129" s="139">
        <v>44409</v>
      </c>
      <c r="XEN129" s="142">
        <f t="shared" si="80"/>
        <v>352</v>
      </c>
      <c r="XEO129" s="142">
        <f t="shared" si="81"/>
        <v>392</v>
      </c>
      <c r="XEP129" s="142">
        <f t="shared" si="82"/>
        <v>496</v>
      </c>
      <c r="XEQ129" s="142">
        <v>144</v>
      </c>
      <c r="XER129" s="142">
        <v>72</v>
      </c>
      <c r="XES129" s="142">
        <v>176</v>
      </c>
      <c r="XET129" s="142">
        <v>744</v>
      </c>
    </row>
    <row r="130" spans="16367:16374">
      <c r="XEM130" s="139">
        <v>44440</v>
      </c>
      <c r="XEN130" s="142">
        <f t="shared" si="80"/>
        <v>336</v>
      </c>
      <c r="XEO130" s="142">
        <f t="shared" si="81"/>
        <v>384</v>
      </c>
      <c r="XEP130" s="142">
        <f t="shared" si="82"/>
        <v>480</v>
      </c>
      <c r="XEQ130" s="142">
        <v>144</v>
      </c>
      <c r="XER130" s="142">
        <v>72</v>
      </c>
      <c r="XES130" s="142">
        <v>168</v>
      </c>
      <c r="XET130" s="142">
        <v>720</v>
      </c>
    </row>
    <row r="131" spans="16367:16374">
      <c r="XEM131" s="139">
        <v>44470</v>
      </c>
      <c r="XEN131" s="142">
        <f t="shared" si="80"/>
        <v>336</v>
      </c>
      <c r="XEO131" s="142">
        <f t="shared" si="81"/>
        <v>408</v>
      </c>
      <c r="XEP131" s="142">
        <f t="shared" si="82"/>
        <v>496</v>
      </c>
      <c r="XEQ131" s="142">
        <v>160</v>
      </c>
      <c r="XER131" s="142">
        <v>80</v>
      </c>
      <c r="XES131" s="142">
        <v>168</v>
      </c>
      <c r="XET131" s="142">
        <v>744</v>
      </c>
    </row>
    <row r="132" spans="16367:16374">
      <c r="XEM132" s="139">
        <v>44501</v>
      </c>
      <c r="XEN132" s="142">
        <f t="shared" si="80"/>
        <v>336</v>
      </c>
      <c r="XEO132" s="142">
        <f t="shared" si="81"/>
        <v>384</v>
      </c>
      <c r="XEP132" s="142">
        <f t="shared" si="82"/>
        <v>480</v>
      </c>
      <c r="XEQ132" s="142">
        <v>144</v>
      </c>
      <c r="XER132" s="142">
        <v>72</v>
      </c>
      <c r="XES132" s="142">
        <v>168</v>
      </c>
      <c r="XET132" s="142">
        <v>720</v>
      </c>
    </row>
    <row r="133" spans="16367:16374">
      <c r="XEM133" s="139">
        <v>44531</v>
      </c>
      <c r="XEN133" s="142">
        <f t="shared" si="80"/>
        <v>368</v>
      </c>
      <c r="XEO133" s="142">
        <f t="shared" si="81"/>
        <v>376</v>
      </c>
      <c r="XEP133" s="142">
        <f t="shared" si="82"/>
        <v>496</v>
      </c>
      <c r="XEQ133" s="142">
        <v>128</v>
      </c>
      <c r="XER133" s="142">
        <v>64</v>
      </c>
      <c r="XES133" s="142">
        <v>184</v>
      </c>
      <c r="XET133" s="142">
        <v>744</v>
      </c>
    </row>
    <row r="134" spans="16367:16374">
      <c r="XEM134" s="140">
        <v>44562</v>
      </c>
      <c r="XEN134" s="143">
        <f t="shared" si="80"/>
        <v>336</v>
      </c>
      <c r="XEO134" s="143">
        <f t="shared" si="81"/>
        <v>408</v>
      </c>
      <c r="XEP134" s="143">
        <f t="shared" si="82"/>
        <v>496</v>
      </c>
      <c r="XEQ134" s="143">
        <v>160</v>
      </c>
      <c r="XER134" s="143">
        <v>80</v>
      </c>
      <c r="XES134" s="143">
        <v>168</v>
      </c>
      <c r="XET134" s="143">
        <v>744</v>
      </c>
    </row>
    <row r="135" spans="16367:16374">
      <c r="XEM135" s="140">
        <v>44593</v>
      </c>
      <c r="XEN135" s="143">
        <f t="shared" si="80"/>
        <v>320</v>
      </c>
      <c r="XEO135" s="143">
        <f t="shared" si="81"/>
        <v>352</v>
      </c>
      <c r="XEP135" s="143">
        <f t="shared" si="82"/>
        <v>448</v>
      </c>
      <c r="XEQ135" s="143">
        <v>128</v>
      </c>
      <c r="XER135" s="143">
        <v>64</v>
      </c>
      <c r="XES135" s="143">
        <v>160</v>
      </c>
      <c r="XET135" s="143">
        <v>672</v>
      </c>
    </row>
    <row r="136" spans="16367:16374">
      <c r="XEM136" s="140">
        <v>44621</v>
      </c>
      <c r="XEN136" s="143">
        <f t="shared" si="80"/>
        <v>368</v>
      </c>
      <c r="XEO136" s="143">
        <f t="shared" si="81"/>
        <v>376</v>
      </c>
      <c r="XEP136" s="143">
        <f t="shared" si="82"/>
        <v>496</v>
      </c>
      <c r="XEQ136" s="143">
        <v>128</v>
      </c>
      <c r="XER136" s="143">
        <v>64</v>
      </c>
      <c r="XES136" s="143">
        <v>184</v>
      </c>
      <c r="XET136" s="143">
        <v>744</v>
      </c>
    </row>
    <row r="137" spans="16367:16374">
      <c r="XEM137" s="140">
        <v>44652</v>
      </c>
      <c r="XEN137" s="143">
        <f t="shared" si="80"/>
        <v>336</v>
      </c>
      <c r="XEO137" s="143">
        <f t="shared" si="81"/>
        <v>384</v>
      </c>
      <c r="XEP137" s="143">
        <f t="shared" si="82"/>
        <v>480</v>
      </c>
      <c r="XEQ137" s="143">
        <v>144</v>
      </c>
      <c r="XER137" s="143">
        <v>72</v>
      </c>
      <c r="XES137" s="143">
        <v>168</v>
      </c>
      <c r="XET137" s="143">
        <v>720</v>
      </c>
    </row>
    <row r="138" spans="16367:16374">
      <c r="XEM138" s="140">
        <v>44682</v>
      </c>
      <c r="XEN138" s="143">
        <f t="shared" si="80"/>
        <v>336</v>
      </c>
      <c r="XEO138" s="143">
        <f t="shared" si="81"/>
        <v>408</v>
      </c>
      <c r="XEP138" s="143">
        <f t="shared" si="82"/>
        <v>496</v>
      </c>
      <c r="XEQ138" s="143">
        <v>160</v>
      </c>
      <c r="XER138" s="143">
        <v>80</v>
      </c>
      <c r="XES138" s="143">
        <v>168</v>
      </c>
      <c r="XET138" s="143">
        <v>744</v>
      </c>
    </row>
    <row r="139" spans="16367:16374">
      <c r="XEM139" s="140">
        <v>44713</v>
      </c>
      <c r="XEN139" s="143">
        <f t="shared" si="80"/>
        <v>352</v>
      </c>
      <c r="XEO139" s="143">
        <f t="shared" si="81"/>
        <v>368</v>
      </c>
      <c r="XEP139" s="143">
        <f t="shared" si="82"/>
        <v>480</v>
      </c>
      <c r="XEQ139" s="143">
        <v>128</v>
      </c>
      <c r="XER139" s="143">
        <v>64</v>
      </c>
      <c r="XES139" s="143">
        <v>176</v>
      </c>
      <c r="XET139" s="143">
        <v>720</v>
      </c>
    </row>
    <row r="140" spans="16367:16374">
      <c r="XEM140" s="140">
        <v>44743</v>
      </c>
      <c r="XEN140" s="143">
        <f t="shared" si="80"/>
        <v>320</v>
      </c>
      <c r="XEO140" s="143">
        <f t="shared" si="81"/>
        <v>424</v>
      </c>
      <c r="XEP140" s="143">
        <f t="shared" si="82"/>
        <v>496</v>
      </c>
      <c r="XEQ140" s="143">
        <v>176</v>
      </c>
      <c r="XER140" s="143">
        <v>88</v>
      </c>
      <c r="XES140" s="143">
        <v>160</v>
      </c>
      <c r="XET140" s="143">
        <v>744</v>
      </c>
    </row>
    <row r="141" spans="16367:16374">
      <c r="XEM141" s="140">
        <v>44774</v>
      </c>
      <c r="XEN141" s="143">
        <f t="shared" si="80"/>
        <v>368</v>
      </c>
      <c r="XEO141" s="143">
        <f t="shared" si="81"/>
        <v>376</v>
      </c>
      <c r="XEP141" s="143">
        <f t="shared" si="82"/>
        <v>496</v>
      </c>
      <c r="XEQ141" s="143">
        <v>128</v>
      </c>
      <c r="XER141" s="143">
        <v>64</v>
      </c>
      <c r="XES141" s="143">
        <v>184</v>
      </c>
      <c r="XET141" s="143">
        <v>744</v>
      </c>
    </row>
    <row r="142" spans="16367:16374">
      <c r="XEM142" s="140">
        <v>44805</v>
      </c>
      <c r="XEN142" s="143">
        <f t="shared" si="80"/>
        <v>336</v>
      </c>
      <c r="XEO142" s="143">
        <f t="shared" si="81"/>
        <v>384</v>
      </c>
      <c r="XEP142" s="143">
        <f t="shared" si="82"/>
        <v>480</v>
      </c>
      <c r="XEQ142" s="143">
        <v>144</v>
      </c>
      <c r="XER142" s="143">
        <v>72</v>
      </c>
      <c r="XES142" s="143">
        <v>168</v>
      </c>
      <c r="XET142" s="143">
        <v>720</v>
      </c>
    </row>
    <row r="143" spans="16367:16374">
      <c r="XEM143" s="140">
        <v>44835</v>
      </c>
      <c r="XEN143" s="143">
        <f t="shared" si="80"/>
        <v>336</v>
      </c>
      <c r="XEO143" s="143">
        <f t="shared" si="81"/>
        <v>408</v>
      </c>
      <c r="XEP143" s="143">
        <f t="shared" si="82"/>
        <v>496</v>
      </c>
      <c r="XEQ143" s="143">
        <v>160</v>
      </c>
      <c r="XER143" s="143">
        <v>80</v>
      </c>
      <c r="XES143" s="143">
        <v>168</v>
      </c>
      <c r="XET143" s="143">
        <v>744</v>
      </c>
    </row>
    <row r="144" spans="16367:16374">
      <c r="XEM144" s="140">
        <v>44866</v>
      </c>
      <c r="XEN144" s="143">
        <f t="shared" si="80"/>
        <v>336</v>
      </c>
      <c r="XEO144" s="143">
        <f t="shared" si="81"/>
        <v>384</v>
      </c>
      <c r="XEP144" s="143">
        <f t="shared" si="82"/>
        <v>480</v>
      </c>
      <c r="XEQ144" s="143">
        <v>144</v>
      </c>
      <c r="XER144" s="143">
        <v>72</v>
      </c>
      <c r="XES144" s="143">
        <v>168</v>
      </c>
      <c r="XET144" s="143">
        <v>720</v>
      </c>
    </row>
    <row r="145" spans="16367:16374">
      <c r="XEM145" s="140">
        <v>44896</v>
      </c>
      <c r="XEN145" s="143">
        <f t="shared" si="80"/>
        <v>336</v>
      </c>
      <c r="XEO145" s="143">
        <f t="shared" si="81"/>
        <v>408</v>
      </c>
      <c r="XEP145" s="143">
        <f t="shared" si="82"/>
        <v>496</v>
      </c>
      <c r="XEQ145" s="143">
        <v>160</v>
      </c>
      <c r="XER145" s="143">
        <v>80</v>
      </c>
      <c r="XES145" s="143">
        <v>168</v>
      </c>
      <c r="XET145" s="143">
        <v>744</v>
      </c>
    </row>
    <row r="146" spans="16367:16374">
      <c r="XEM146" s="139">
        <v>44927</v>
      </c>
      <c r="XEN146" s="142">
        <f t="shared" si="80"/>
        <v>336</v>
      </c>
      <c r="XEO146" s="142">
        <f t="shared" si="81"/>
        <v>408</v>
      </c>
      <c r="XEP146" s="142">
        <f t="shared" si="82"/>
        <v>496</v>
      </c>
      <c r="XEQ146" s="142">
        <v>160</v>
      </c>
      <c r="XER146" s="142">
        <v>80</v>
      </c>
      <c r="XES146" s="142">
        <v>168</v>
      </c>
      <c r="XET146" s="142">
        <v>744</v>
      </c>
    </row>
    <row r="147" spans="16367:16374">
      <c r="XEM147" s="139">
        <v>44958</v>
      </c>
      <c r="XEN147" s="142">
        <f t="shared" si="80"/>
        <v>320</v>
      </c>
      <c r="XEO147" s="142">
        <f t="shared" si="81"/>
        <v>352</v>
      </c>
      <c r="XEP147" s="142">
        <f t="shared" si="82"/>
        <v>448</v>
      </c>
      <c r="XEQ147" s="142">
        <v>128</v>
      </c>
      <c r="XER147" s="142">
        <v>64</v>
      </c>
      <c r="XES147" s="142">
        <v>160</v>
      </c>
      <c r="XET147" s="142">
        <v>672</v>
      </c>
    </row>
    <row r="148" spans="16367:16374">
      <c r="XEM148" s="139">
        <v>44986</v>
      </c>
      <c r="XEN148" s="142">
        <f t="shared" si="80"/>
        <v>368</v>
      </c>
      <c r="XEO148" s="142">
        <f t="shared" si="81"/>
        <v>376</v>
      </c>
      <c r="XEP148" s="142">
        <f t="shared" si="82"/>
        <v>496</v>
      </c>
      <c r="XEQ148" s="142">
        <v>128</v>
      </c>
      <c r="XER148" s="142">
        <v>64</v>
      </c>
      <c r="XES148" s="142">
        <v>184</v>
      </c>
      <c r="XET148" s="142">
        <v>744</v>
      </c>
    </row>
    <row r="149" spans="16367:16374">
      <c r="XEM149" s="139">
        <v>45017</v>
      </c>
      <c r="XEN149" s="142">
        <f t="shared" si="80"/>
        <v>320</v>
      </c>
      <c r="XEO149" s="142">
        <f t="shared" si="81"/>
        <v>400</v>
      </c>
      <c r="XEP149" s="142">
        <f t="shared" si="82"/>
        <v>480</v>
      </c>
      <c r="XEQ149" s="142">
        <v>160</v>
      </c>
      <c r="XER149" s="142">
        <v>80</v>
      </c>
      <c r="XES149" s="142">
        <v>160</v>
      </c>
      <c r="XET149" s="142">
        <v>720</v>
      </c>
    </row>
    <row r="150" spans="16367:16374">
      <c r="XEM150" s="139">
        <v>45047</v>
      </c>
      <c r="XEN150" s="142">
        <f t="shared" si="80"/>
        <v>352</v>
      </c>
      <c r="XEO150" s="142">
        <f t="shared" si="81"/>
        <v>392</v>
      </c>
      <c r="XEP150" s="142">
        <f t="shared" si="82"/>
        <v>496</v>
      </c>
      <c r="XEQ150" s="142">
        <v>144</v>
      </c>
      <c r="XER150" s="142">
        <v>72</v>
      </c>
      <c r="XES150" s="142">
        <v>176</v>
      </c>
      <c r="XET150" s="142">
        <v>744</v>
      </c>
    </row>
    <row r="151" spans="16367:16374">
      <c r="XEM151" s="139">
        <v>45078</v>
      </c>
      <c r="XEN151" s="142">
        <f t="shared" si="80"/>
        <v>352</v>
      </c>
      <c r="XEO151" s="142">
        <f t="shared" si="81"/>
        <v>368</v>
      </c>
      <c r="XEP151" s="142">
        <f t="shared" si="82"/>
        <v>480</v>
      </c>
      <c r="XEQ151" s="142">
        <v>128</v>
      </c>
      <c r="XER151" s="142">
        <v>64</v>
      </c>
      <c r="XES151" s="142">
        <v>176</v>
      </c>
      <c r="XET151" s="142">
        <v>720</v>
      </c>
    </row>
    <row r="152" spans="16367:16374">
      <c r="XEM152" s="139">
        <v>45108</v>
      </c>
      <c r="XEN152" s="142">
        <f t="shared" si="80"/>
        <v>320</v>
      </c>
      <c r="XEO152" s="142">
        <f t="shared" si="81"/>
        <v>424</v>
      </c>
      <c r="XEP152" s="142">
        <f t="shared" si="82"/>
        <v>496</v>
      </c>
      <c r="XEQ152" s="142">
        <v>176</v>
      </c>
      <c r="XER152" s="142">
        <v>88</v>
      </c>
      <c r="XES152" s="142">
        <v>160</v>
      </c>
      <c r="XET152" s="142">
        <v>744</v>
      </c>
    </row>
    <row r="153" spans="16367:16374">
      <c r="XEM153" s="139">
        <v>45139</v>
      </c>
      <c r="XEN153" s="142">
        <f t="shared" si="80"/>
        <v>368</v>
      </c>
      <c r="XEO153" s="142">
        <f t="shared" si="81"/>
        <v>376</v>
      </c>
      <c r="XEP153" s="142">
        <f t="shared" si="82"/>
        <v>496</v>
      </c>
      <c r="XEQ153" s="142">
        <v>128</v>
      </c>
      <c r="XER153" s="142">
        <v>64</v>
      </c>
      <c r="XES153" s="142">
        <v>184</v>
      </c>
      <c r="XET153" s="142">
        <v>744</v>
      </c>
    </row>
    <row r="154" spans="16367:16374">
      <c r="XEM154" s="139">
        <v>45170</v>
      </c>
      <c r="XEN154" s="142">
        <f t="shared" si="80"/>
        <v>320</v>
      </c>
      <c r="XEO154" s="142">
        <f t="shared" si="81"/>
        <v>400</v>
      </c>
      <c r="XEP154" s="142">
        <f t="shared" si="82"/>
        <v>480</v>
      </c>
      <c r="XEQ154" s="142">
        <v>160</v>
      </c>
      <c r="XER154" s="142">
        <v>80</v>
      </c>
      <c r="XES154" s="142">
        <v>160</v>
      </c>
      <c r="XET154" s="142">
        <v>720</v>
      </c>
    </row>
    <row r="155" spans="16367:16374">
      <c r="XEM155" s="139">
        <v>45200</v>
      </c>
      <c r="XEN155" s="142">
        <f t="shared" si="80"/>
        <v>352</v>
      </c>
      <c r="XEO155" s="142">
        <f t="shared" si="81"/>
        <v>392</v>
      </c>
      <c r="XEP155" s="142">
        <f t="shared" si="82"/>
        <v>496</v>
      </c>
      <c r="XEQ155" s="142">
        <v>144</v>
      </c>
      <c r="XER155" s="142">
        <v>72</v>
      </c>
      <c r="XES155" s="142">
        <v>176</v>
      </c>
      <c r="XET155" s="142">
        <v>744</v>
      </c>
    </row>
    <row r="156" spans="16367:16374">
      <c r="XEM156" s="139">
        <v>45231</v>
      </c>
      <c r="XEN156" s="142">
        <f t="shared" si="80"/>
        <v>336</v>
      </c>
      <c r="XEO156" s="142">
        <f t="shared" si="81"/>
        <v>384</v>
      </c>
      <c r="XEP156" s="142">
        <f t="shared" si="82"/>
        <v>480</v>
      </c>
      <c r="XEQ156" s="142">
        <v>144</v>
      </c>
      <c r="XER156" s="142">
        <v>72</v>
      </c>
      <c r="XES156" s="142">
        <v>168</v>
      </c>
      <c r="XET156" s="142">
        <v>720</v>
      </c>
    </row>
    <row r="157" spans="16367:16374">
      <c r="XEM157" s="139">
        <v>45261</v>
      </c>
      <c r="XEN157" s="142">
        <f t="shared" si="80"/>
        <v>320</v>
      </c>
      <c r="XEO157" s="142">
        <f t="shared" si="81"/>
        <v>424</v>
      </c>
      <c r="XEP157" s="142">
        <f t="shared" si="82"/>
        <v>496</v>
      </c>
      <c r="XEQ157" s="142">
        <v>176</v>
      </c>
      <c r="XER157" s="142">
        <v>88</v>
      </c>
      <c r="XES157" s="142">
        <v>160</v>
      </c>
      <c r="XET157" s="142">
        <v>744</v>
      </c>
    </row>
    <row r="158" spans="16367:16374">
      <c r="XEM158" s="140">
        <v>45292</v>
      </c>
      <c r="XEN158" s="143">
        <f t="shared" si="80"/>
        <v>352</v>
      </c>
      <c r="XEO158" s="143">
        <f t="shared" si="81"/>
        <v>392</v>
      </c>
      <c r="XEP158" s="143">
        <f t="shared" si="82"/>
        <v>496</v>
      </c>
      <c r="XEQ158" s="143">
        <v>144</v>
      </c>
      <c r="XER158" s="143">
        <v>72</v>
      </c>
      <c r="XES158" s="143">
        <v>176</v>
      </c>
      <c r="XET158" s="143">
        <v>744</v>
      </c>
    </row>
    <row r="159" spans="16367:16374">
      <c r="XEM159" s="140">
        <v>45323</v>
      </c>
      <c r="XEN159" s="143">
        <f t="shared" si="80"/>
        <v>336</v>
      </c>
      <c r="XEO159" s="143">
        <f t="shared" si="81"/>
        <v>360</v>
      </c>
      <c r="XEP159" s="143">
        <f t="shared" si="82"/>
        <v>464</v>
      </c>
      <c r="XEQ159" s="143">
        <v>128</v>
      </c>
      <c r="XER159" s="143">
        <v>64</v>
      </c>
      <c r="XES159" s="143">
        <v>168</v>
      </c>
      <c r="XET159" s="143">
        <v>696</v>
      </c>
    </row>
    <row r="160" spans="16367:16374">
      <c r="XEM160" s="140">
        <v>45352</v>
      </c>
      <c r="XEN160" s="143">
        <f t="shared" si="80"/>
        <v>336</v>
      </c>
      <c r="XEO160" s="143">
        <f t="shared" si="81"/>
        <v>408</v>
      </c>
      <c r="XEP160" s="143">
        <f t="shared" si="82"/>
        <v>496</v>
      </c>
      <c r="XEQ160" s="143">
        <v>160</v>
      </c>
      <c r="XER160" s="143">
        <v>80</v>
      </c>
      <c r="XES160" s="143">
        <v>168</v>
      </c>
      <c r="XET160" s="143">
        <v>744</v>
      </c>
    </row>
    <row r="161" spans="16367:16374">
      <c r="XEM161" s="140">
        <v>45383</v>
      </c>
      <c r="XEN161" s="143">
        <f t="shared" si="80"/>
        <v>352</v>
      </c>
      <c r="XEO161" s="143">
        <f t="shared" si="81"/>
        <v>368</v>
      </c>
      <c r="XEP161" s="143">
        <f t="shared" si="82"/>
        <v>480</v>
      </c>
      <c r="XEQ161" s="143">
        <v>128</v>
      </c>
      <c r="XER161" s="143">
        <v>64</v>
      </c>
      <c r="XES161" s="143">
        <v>176</v>
      </c>
      <c r="XET161" s="143">
        <v>720</v>
      </c>
    </row>
    <row r="162" spans="16367:16374">
      <c r="XEM162" s="140">
        <v>45413</v>
      </c>
      <c r="XEN162" s="143">
        <f t="shared" si="80"/>
        <v>352</v>
      </c>
      <c r="XEO162" s="143">
        <f t="shared" si="81"/>
        <v>392</v>
      </c>
      <c r="XEP162" s="143">
        <f t="shared" si="82"/>
        <v>496</v>
      </c>
      <c r="XEQ162" s="143">
        <v>144</v>
      </c>
      <c r="XER162" s="143">
        <v>72</v>
      </c>
      <c r="XES162" s="143">
        <v>176</v>
      </c>
      <c r="XET162" s="143">
        <v>744</v>
      </c>
    </row>
    <row r="163" spans="16367:16374">
      <c r="XEM163" s="140">
        <v>45444</v>
      </c>
      <c r="XEN163" s="143">
        <f t="shared" si="80"/>
        <v>320</v>
      </c>
      <c r="XEO163" s="143">
        <f t="shared" si="81"/>
        <v>400</v>
      </c>
      <c r="XEP163" s="143">
        <f t="shared" si="82"/>
        <v>480</v>
      </c>
      <c r="XEQ163" s="143">
        <v>160</v>
      </c>
      <c r="XER163" s="143">
        <v>80</v>
      </c>
      <c r="XES163" s="143">
        <v>160</v>
      </c>
      <c r="XET163" s="143">
        <v>720</v>
      </c>
    </row>
    <row r="164" spans="16367:16374">
      <c r="XEM164" s="140">
        <v>45474</v>
      </c>
      <c r="XEN164" s="143">
        <f t="shared" si="80"/>
        <v>352</v>
      </c>
      <c r="XEO164" s="143">
        <f t="shared" si="81"/>
        <v>392</v>
      </c>
      <c r="XEP164" s="143">
        <f t="shared" si="82"/>
        <v>496</v>
      </c>
      <c r="XEQ164" s="143">
        <v>144</v>
      </c>
      <c r="XER164" s="143">
        <v>72</v>
      </c>
      <c r="XES164" s="143">
        <v>176</v>
      </c>
      <c r="XET164" s="143">
        <v>744</v>
      </c>
    </row>
    <row r="165" spans="16367:16374">
      <c r="XEM165" s="140">
        <v>45505</v>
      </c>
      <c r="XEN165" s="143">
        <f t="shared" si="80"/>
        <v>352</v>
      </c>
      <c r="XEO165" s="143">
        <f t="shared" si="81"/>
        <v>392</v>
      </c>
      <c r="XEP165" s="143">
        <f t="shared" si="82"/>
        <v>496</v>
      </c>
      <c r="XEQ165" s="143">
        <v>144</v>
      </c>
      <c r="XER165" s="143">
        <v>72</v>
      </c>
      <c r="XES165" s="143">
        <v>176</v>
      </c>
      <c r="XET165" s="143">
        <v>744</v>
      </c>
    </row>
    <row r="166" spans="16367:16374">
      <c r="XEM166" s="140">
        <v>45536</v>
      </c>
      <c r="XEN166" s="143">
        <f t="shared" si="80"/>
        <v>320</v>
      </c>
      <c r="XEO166" s="143">
        <f t="shared" si="81"/>
        <v>400</v>
      </c>
      <c r="XEP166" s="143">
        <f t="shared" si="82"/>
        <v>480</v>
      </c>
      <c r="XEQ166" s="143">
        <v>160</v>
      </c>
      <c r="XER166" s="143">
        <v>80</v>
      </c>
      <c r="XES166" s="143">
        <v>160</v>
      </c>
      <c r="XET166" s="143">
        <v>720</v>
      </c>
    </row>
    <row r="167" spans="16367:16374">
      <c r="XEM167" s="140">
        <v>45566</v>
      </c>
      <c r="XEN167" s="143">
        <f t="shared" si="80"/>
        <v>368</v>
      </c>
      <c r="XEO167" s="143">
        <f t="shared" si="81"/>
        <v>376</v>
      </c>
      <c r="XEP167" s="143">
        <f t="shared" si="82"/>
        <v>496</v>
      </c>
      <c r="XEQ167" s="143">
        <v>128</v>
      </c>
      <c r="XER167" s="143">
        <v>64</v>
      </c>
      <c r="XES167" s="143">
        <v>184</v>
      </c>
      <c r="XET167" s="143">
        <v>744</v>
      </c>
    </row>
    <row r="168" spans="16367:16374">
      <c r="XEM168" s="140">
        <v>45597</v>
      </c>
      <c r="XEN168" s="143">
        <f t="shared" si="80"/>
        <v>320</v>
      </c>
      <c r="XEO168" s="143">
        <f t="shared" si="81"/>
        <v>400</v>
      </c>
      <c r="XEP168" s="143">
        <f t="shared" si="82"/>
        <v>480</v>
      </c>
      <c r="XEQ168" s="143">
        <v>160</v>
      </c>
      <c r="XER168" s="143">
        <v>80</v>
      </c>
      <c r="XES168" s="143">
        <v>160</v>
      </c>
      <c r="XET168" s="143">
        <v>720</v>
      </c>
    </row>
    <row r="169" spans="16367:16374">
      <c r="XEM169" s="140">
        <v>45627</v>
      </c>
      <c r="XEN169" s="143">
        <f t="shared" si="80"/>
        <v>336</v>
      </c>
      <c r="XEO169" s="143">
        <f t="shared" si="81"/>
        <v>408</v>
      </c>
      <c r="XEP169" s="143">
        <f t="shared" si="82"/>
        <v>496</v>
      </c>
      <c r="XEQ169" s="143">
        <v>160</v>
      </c>
      <c r="XER169" s="143">
        <v>80</v>
      </c>
      <c r="XES169" s="143">
        <v>168</v>
      </c>
      <c r="XET169" s="143">
        <v>744</v>
      </c>
    </row>
    <row r="170" spans="16367:16374">
      <c r="XEM170" s="139">
        <v>45658</v>
      </c>
      <c r="XEN170" s="142">
        <f t="shared" si="80"/>
        <v>352</v>
      </c>
      <c r="XEO170" s="142">
        <f t="shared" si="81"/>
        <v>392</v>
      </c>
      <c r="XEP170" s="142">
        <f t="shared" si="82"/>
        <v>496</v>
      </c>
      <c r="XEQ170" s="142">
        <v>144</v>
      </c>
      <c r="XER170" s="142">
        <v>72</v>
      </c>
      <c r="XES170" s="142">
        <v>176</v>
      </c>
      <c r="XET170" s="142">
        <v>744</v>
      </c>
    </row>
    <row r="171" spans="16367:16374">
      <c r="XEM171" s="139">
        <v>45689</v>
      </c>
      <c r="XEN171" s="142">
        <f t="shared" si="80"/>
        <v>320</v>
      </c>
      <c r="XEO171" s="142">
        <f t="shared" si="81"/>
        <v>352</v>
      </c>
      <c r="XEP171" s="142">
        <f t="shared" si="82"/>
        <v>448</v>
      </c>
      <c r="XEQ171" s="142">
        <v>128</v>
      </c>
      <c r="XER171" s="142">
        <v>64</v>
      </c>
      <c r="XES171" s="142">
        <v>160</v>
      </c>
      <c r="XET171" s="142">
        <v>672</v>
      </c>
    </row>
    <row r="172" spans="16367:16374">
      <c r="XEM172" s="139">
        <v>45717</v>
      </c>
      <c r="XEN172" s="142">
        <f t="shared" si="80"/>
        <v>336</v>
      </c>
      <c r="XEO172" s="142">
        <f t="shared" si="81"/>
        <v>408</v>
      </c>
      <c r="XEP172" s="142">
        <f t="shared" si="82"/>
        <v>496</v>
      </c>
      <c r="XEQ172" s="142">
        <v>160</v>
      </c>
      <c r="XER172" s="142">
        <v>80</v>
      </c>
      <c r="XES172" s="142">
        <v>168</v>
      </c>
      <c r="XET172" s="142">
        <v>744</v>
      </c>
    </row>
    <row r="173" spans="16367:16374">
      <c r="XEM173" s="139">
        <v>45748</v>
      </c>
      <c r="XEN173" s="142">
        <f t="shared" si="80"/>
        <v>352</v>
      </c>
      <c r="XEO173" s="142">
        <f t="shared" si="81"/>
        <v>368</v>
      </c>
      <c r="XEP173" s="142">
        <f t="shared" si="82"/>
        <v>480</v>
      </c>
      <c r="XEQ173" s="142">
        <v>128</v>
      </c>
      <c r="XER173" s="142">
        <v>64</v>
      </c>
      <c r="XES173" s="142">
        <v>176</v>
      </c>
      <c r="XET173" s="142">
        <v>720</v>
      </c>
    </row>
    <row r="174" spans="16367:16374">
      <c r="XEM174" s="139">
        <v>45778</v>
      </c>
      <c r="XEN174" s="142">
        <f t="shared" si="80"/>
        <v>336</v>
      </c>
      <c r="XEO174" s="142">
        <f t="shared" si="81"/>
        <v>408</v>
      </c>
      <c r="XEP174" s="142">
        <f t="shared" si="82"/>
        <v>496</v>
      </c>
      <c r="XEQ174" s="142">
        <v>160</v>
      </c>
      <c r="XER174" s="142">
        <v>80</v>
      </c>
      <c r="XES174" s="142">
        <v>168</v>
      </c>
      <c r="XET174" s="142">
        <v>744</v>
      </c>
    </row>
    <row r="175" spans="16367:16374">
      <c r="XEM175" s="139">
        <v>45809</v>
      </c>
      <c r="XEN175" s="142">
        <f t="shared" si="80"/>
        <v>336</v>
      </c>
      <c r="XEO175" s="142">
        <f t="shared" si="81"/>
        <v>384</v>
      </c>
      <c r="XEP175" s="142">
        <f t="shared" si="82"/>
        <v>480</v>
      </c>
      <c r="XEQ175" s="142">
        <v>144</v>
      </c>
      <c r="XER175" s="142">
        <v>72</v>
      </c>
      <c r="XES175" s="142">
        <v>168</v>
      </c>
      <c r="XET175" s="142">
        <v>720</v>
      </c>
    </row>
    <row r="176" spans="16367:16374">
      <c r="XEM176" s="139">
        <v>45839</v>
      </c>
      <c r="XEN176" s="142">
        <f t="shared" si="80"/>
        <v>352</v>
      </c>
      <c r="XEO176" s="142">
        <f t="shared" si="81"/>
        <v>392</v>
      </c>
      <c r="XEP176" s="142">
        <f t="shared" si="82"/>
        <v>496</v>
      </c>
      <c r="XEQ176" s="142">
        <v>144</v>
      </c>
      <c r="XER176" s="142">
        <v>72</v>
      </c>
      <c r="XES176" s="142">
        <v>176</v>
      </c>
      <c r="XET176" s="142">
        <v>744</v>
      </c>
    </row>
    <row r="177" spans="16367:16374">
      <c r="XEM177" s="139">
        <v>45870</v>
      </c>
      <c r="XEN177" s="142">
        <f t="shared" si="80"/>
        <v>336</v>
      </c>
      <c r="XEO177" s="142">
        <f t="shared" si="81"/>
        <v>408</v>
      </c>
      <c r="XEP177" s="142">
        <f t="shared" si="82"/>
        <v>496</v>
      </c>
      <c r="XEQ177" s="142">
        <v>160</v>
      </c>
      <c r="XER177" s="142">
        <v>80</v>
      </c>
      <c r="XES177" s="142">
        <v>168</v>
      </c>
      <c r="XET177" s="142">
        <v>744</v>
      </c>
    </row>
    <row r="178" spans="16367:16374">
      <c r="XEM178" s="139">
        <v>45901</v>
      </c>
      <c r="XEN178" s="142">
        <f t="shared" si="80"/>
        <v>336</v>
      </c>
      <c r="XEO178" s="142">
        <f t="shared" si="81"/>
        <v>384</v>
      </c>
      <c r="XEP178" s="142">
        <f t="shared" si="82"/>
        <v>480</v>
      </c>
      <c r="XEQ178" s="142">
        <v>144</v>
      </c>
      <c r="XER178" s="142">
        <v>72</v>
      </c>
      <c r="XES178" s="142">
        <v>168</v>
      </c>
      <c r="XET178" s="142">
        <v>720</v>
      </c>
    </row>
    <row r="179" spans="16367:16374">
      <c r="XEM179" s="139">
        <v>45931</v>
      </c>
      <c r="XEN179" s="142">
        <f t="shared" si="80"/>
        <v>368</v>
      </c>
      <c r="XEO179" s="142">
        <f t="shared" si="81"/>
        <v>376</v>
      </c>
      <c r="XEP179" s="142">
        <f t="shared" si="82"/>
        <v>496</v>
      </c>
      <c r="XEQ179" s="142">
        <v>128</v>
      </c>
      <c r="XER179" s="142">
        <v>64</v>
      </c>
      <c r="XES179" s="142">
        <v>184</v>
      </c>
      <c r="XET179" s="142">
        <v>744</v>
      </c>
    </row>
    <row r="180" spans="16367:16374">
      <c r="XEM180" s="139">
        <v>45962</v>
      </c>
      <c r="XEN180" s="142">
        <f t="shared" si="80"/>
        <v>304</v>
      </c>
      <c r="XEO180" s="142">
        <f t="shared" si="81"/>
        <v>416</v>
      </c>
      <c r="XEP180" s="142">
        <f t="shared" si="82"/>
        <v>480</v>
      </c>
      <c r="XEQ180" s="142">
        <v>176</v>
      </c>
      <c r="XER180" s="142">
        <v>88</v>
      </c>
      <c r="XES180" s="142">
        <v>152</v>
      </c>
      <c r="XET180" s="142">
        <v>720</v>
      </c>
    </row>
    <row r="181" spans="16367:16374">
      <c r="XEM181" s="139">
        <v>45992</v>
      </c>
      <c r="XEN181" s="142">
        <f t="shared" si="80"/>
        <v>352</v>
      </c>
      <c r="XEO181" s="142">
        <f t="shared" si="81"/>
        <v>392</v>
      </c>
      <c r="XEP181" s="142">
        <f t="shared" si="82"/>
        <v>496</v>
      </c>
      <c r="XEQ181" s="142">
        <v>144</v>
      </c>
      <c r="XER181" s="142">
        <v>72</v>
      </c>
      <c r="XES181" s="142">
        <v>176</v>
      </c>
      <c r="XET181" s="142">
        <v>744</v>
      </c>
    </row>
    <row r="182" spans="16367:16374">
      <c r="XEM182" s="140">
        <v>46023</v>
      </c>
      <c r="XEN182" s="143">
        <f t="shared" si="80"/>
        <v>336</v>
      </c>
      <c r="XEO182" s="143">
        <f t="shared" si="81"/>
        <v>408</v>
      </c>
      <c r="XEP182" s="143">
        <f t="shared" si="82"/>
        <v>496</v>
      </c>
      <c r="XEQ182" s="143">
        <v>160</v>
      </c>
      <c r="XER182" s="143">
        <v>80</v>
      </c>
      <c r="XES182" s="143">
        <v>168</v>
      </c>
      <c r="XET182" s="143">
        <v>744</v>
      </c>
    </row>
    <row r="183" spans="16367:16374">
      <c r="XEM183" s="140">
        <v>46054</v>
      </c>
      <c r="XEN183" s="143">
        <f t="shared" si="80"/>
        <v>320</v>
      </c>
      <c r="XEO183" s="143">
        <f t="shared" si="81"/>
        <v>352</v>
      </c>
      <c r="XEP183" s="143">
        <f t="shared" si="82"/>
        <v>448</v>
      </c>
      <c r="XEQ183" s="143">
        <v>128</v>
      </c>
      <c r="XER183" s="143">
        <v>64</v>
      </c>
      <c r="XES183" s="143">
        <v>160</v>
      </c>
      <c r="XET183" s="143">
        <v>672</v>
      </c>
    </row>
    <row r="184" spans="16367:16374">
      <c r="XEM184" s="140">
        <v>46082</v>
      </c>
      <c r="XEN184" s="143">
        <f t="shared" si="80"/>
        <v>352</v>
      </c>
      <c r="XEO184" s="143">
        <f t="shared" si="81"/>
        <v>392</v>
      </c>
      <c r="XEP184" s="143">
        <f t="shared" si="82"/>
        <v>496</v>
      </c>
      <c r="XEQ184" s="143">
        <v>144</v>
      </c>
      <c r="XER184" s="143">
        <v>72</v>
      </c>
      <c r="XES184" s="143">
        <v>176</v>
      </c>
      <c r="XET184" s="143">
        <v>744</v>
      </c>
    </row>
    <row r="185" spans="16367:16374">
      <c r="XEM185" s="140">
        <v>46113</v>
      </c>
      <c r="XEN185" s="143">
        <f t="shared" si="80"/>
        <v>352</v>
      </c>
      <c r="XEO185" s="143">
        <f t="shared" si="81"/>
        <v>368</v>
      </c>
      <c r="XEP185" s="143">
        <f t="shared" si="82"/>
        <v>480</v>
      </c>
      <c r="XEQ185" s="143">
        <v>128</v>
      </c>
      <c r="XER185" s="143">
        <v>64</v>
      </c>
      <c r="XES185" s="143">
        <v>176</v>
      </c>
      <c r="XET185" s="143">
        <v>720</v>
      </c>
    </row>
    <row r="186" spans="16367:16374">
      <c r="XEM186" s="140">
        <v>46143</v>
      </c>
      <c r="XEN186" s="143">
        <f t="shared" si="80"/>
        <v>320</v>
      </c>
      <c r="XEO186" s="143">
        <f t="shared" si="81"/>
        <v>424</v>
      </c>
      <c r="XEP186" s="143">
        <f t="shared" si="82"/>
        <v>496</v>
      </c>
      <c r="XEQ186" s="143">
        <v>176</v>
      </c>
      <c r="XER186" s="143">
        <v>88</v>
      </c>
      <c r="XES186" s="143">
        <v>160</v>
      </c>
      <c r="XET186" s="143">
        <v>744</v>
      </c>
    </row>
    <row r="187" spans="16367:16374">
      <c r="XEM187" s="140">
        <v>46174</v>
      </c>
      <c r="XEN187" s="143">
        <f t="shared" ref="XEN187:XEN205" si="83">+XET187-XEO187</f>
        <v>352</v>
      </c>
      <c r="XEO187" s="143">
        <f t="shared" ref="XEO187:XEO205" si="84">+SUM(XEQ187:XES187)</f>
        <v>368</v>
      </c>
      <c r="XEP187" s="143">
        <f t="shared" ref="XEP187:XEP205" si="85">+XEQ187+XEN187</f>
        <v>480</v>
      </c>
      <c r="XEQ187" s="143">
        <v>128</v>
      </c>
      <c r="XER187" s="143">
        <v>64</v>
      </c>
      <c r="XES187" s="143">
        <v>176</v>
      </c>
      <c r="XET187" s="143">
        <v>720</v>
      </c>
    </row>
    <row r="188" spans="16367:16374">
      <c r="XEM188" s="140">
        <v>46204</v>
      </c>
      <c r="XEN188" s="143">
        <f t="shared" si="83"/>
        <v>368</v>
      </c>
      <c r="XEO188" s="143">
        <f t="shared" si="84"/>
        <v>376</v>
      </c>
      <c r="XEP188" s="143">
        <f t="shared" si="85"/>
        <v>496</v>
      </c>
      <c r="XEQ188" s="143">
        <v>128</v>
      </c>
      <c r="XER188" s="143">
        <v>64</v>
      </c>
      <c r="XES188" s="143">
        <v>184</v>
      </c>
      <c r="XET188" s="143">
        <v>744</v>
      </c>
    </row>
    <row r="189" spans="16367:16374">
      <c r="XEM189" s="140">
        <v>46235</v>
      </c>
      <c r="XEN189" s="143">
        <f t="shared" si="83"/>
        <v>336</v>
      </c>
      <c r="XEO189" s="143">
        <f t="shared" si="84"/>
        <v>408</v>
      </c>
      <c r="XEP189" s="143">
        <f t="shared" si="85"/>
        <v>496</v>
      </c>
      <c r="XEQ189" s="143">
        <v>160</v>
      </c>
      <c r="XER189" s="143">
        <v>80</v>
      </c>
      <c r="XES189" s="143">
        <v>168</v>
      </c>
      <c r="XET189" s="143">
        <v>744</v>
      </c>
    </row>
    <row r="190" spans="16367:16374">
      <c r="XEM190" s="140">
        <v>46266</v>
      </c>
      <c r="XEN190" s="143">
        <f t="shared" si="83"/>
        <v>336</v>
      </c>
      <c r="XEO190" s="143">
        <f t="shared" si="84"/>
        <v>384</v>
      </c>
      <c r="XEP190" s="143">
        <f t="shared" si="85"/>
        <v>480</v>
      </c>
      <c r="XEQ190" s="143">
        <v>144</v>
      </c>
      <c r="XER190" s="143">
        <v>72</v>
      </c>
      <c r="XES190" s="143">
        <v>168</v>
      </c>
      <c r="XET190" s="143">
        <v>720</v>
      </c>
    </row>
    <row r="191" spans="16367:16374">
      <c r="XEM191" s="140">
        <v>46296</v>
      </c>
      <c r="XEN191" s="143">
        <f t="shared" si="83"/>
        <v>352</v>
      </c>
      <c r="XEO191" s="143">
        <f t="shared" si="84"/>
        <v>392</v>
      </c>
      <c r="XEP191" s="143">
        <f t="shared" si="85"/>
        <v>496</v>
      </c>
      <c r="XEQ191" s="143">
        <v>144</v>
      </c>
      <c r="XER191" s="143">
        <v>72</v>
      </c>
      <c r="XES191" s="143">
        <v>176</v>
      </c>
      <c r="XET191" s="143">
        <v>744</v>
      </c>
    </row>
    <row r="192" spans="16367:16374">
      <c r="XEM192" s="140">
        <v>46327</v>
      </c>
      <c r="XEN192" s="143">
        <f t="shared" si="83"/>
        <v>320</v>
      </c>
      <c r="XEO192" s="143">
        <f t="shared" si="84"/>
        <v>400</v>
      </c>
      <c r="XEP192" s="143">
        <f t="shared" si="85"/>
        <v>480</v>
      </c>
      <c r="XEQ192" s="143">
        <v>160</v>
      </c>
      <c r="XER192" s="143">
        <v>80</v>
      </c>
      <c r="XES192" s="143">
        <v>160</v>
      </c>
      <c r="XET192" s="143">
        <v>720</v>
      </c>
    </row>
    <row r="193" spans="16367:16374">
      <c r="XEM193" s="140">
        <v>46357</v>
      </c>
      <c r="XEN193" s="143">
        <f t="shared" si="83"/>
        <v>352</v>
      </c>
      <c r="XEO193" s="143">
        <f t="shared" si="84"/>
        <v>392</v>
      </c>
      <c r="XEP193" s="143">
        <f t="shared" si="85"/>
        <v>496</v>
      </c>
      <c r="XEQ193" s="143">
        <v>144</v>
      </c>
      <c r="XER193" s="143">
        <v>72</v>
      </c>
      <c r="XES193" s="143">
        <v>176</v>
      </c>
      <c r="XET193" s="143">
        <v>744</v>
      </c>
    </row>
    <row r="194" spans="16367:16374">
      <c r="XEM194" s="139">
        <v>46388</v>
      </c>
      <c r="XEN194" s="142">
        <f t="shared" si="83"/>
        <v>320</v>
      </c>
      <c r="XEO194" s="142">
        <f t="shared" si="84"/>
        <v>424</v>
      </c>
      <c r="XEP194" s="142">
        <f t="shared" si="85"/>
        <v>496</v>
      </c>
      <c r="XEQ194" s="142">
        <v>176</v>
      </c>
      <c r="XER194" s="142">
        <v>88</v>
      </c>
      <c r="XES194" s="142">
        <v>160</v>
      </c>
      <c r="XET194" s="142">
        <v>744</v>
      </c>
    </row>
    <row r="195" spans="16367:16374">
      <c r="XEM195" s="139">
        <v>46419</v>
      </c>
      <c r="XEN195" s="142">
        <f t="shared" si="83"/>
        <v>320</v>
      </c>
      <c r="XEO195" s="142">
        <f t="shared" si="84"/>
        <v>352</v>
      </c>
      <c r="XEP195" s="142">
        <f t="shared" si="85"/>
        <v>448</v>
      </c>
      <c r="XEQ195" s="142">
        <v>128</v>
      </c>
      <c r="XER195" s="142">
        <v>64</v>
      </c>
      <c r="XES195" s="142">
        <v>160</v>
      </c>
      <c r="XET195" s="142">
        <v>672</v>
      </c>
    </row>
    <row r="196" spans="16367:16374">
      <c r="XEM196" s="139">
        <v>46447</v>
      </c>
      <c r="XEN196" s="142">
        <f t="shared" si="83"/>
        <v>368</v>
      </c>
      <c r="XEO196" s="142">
        <f t="shared" si="84"/>
        <v>376</v>
      </c>
      <c r="XEP196" s="142">
        <f t="shared" si="85"/>
        <v>496</v>
      </c>
      <c r="XEQ196" s="142">
        <v>128</v>
      </c>
      <c r="XER196" s="142">
        <v>64</v>
      </c>
      <c r="XES196" s="142">
        <v>184</v>
      </c>
      <c r="XET196" s="142">
        <v>744</v>
      </c>
    </row>
    <row r="197" spans="16367:16374">
      <c r="XEM197" s="139">
        <v>46478</v>
      </c>
      <c r="XEN197" s="142">
        <f t="shared" si="83"/>
        <v>352</v>
      </c>
      <c r="XEO197" s="142">
        <f t="shared" si="84"/>
        <v>368</v>
      </c>
      <c r="XEP197" s="142">
        <f t="shared" si="85"/>
        <v>480</v>
      </c>
      <c r="XEQ197" s="142">
        <v>128</v>
      </c>
      <c r="XER197" s="142">
        <v>64</v>
      </c>
      <c r="XES197" s="142">
        <v>176</v>
      </c>
      <c r="XET197" s="142">
        <v>720</v>
      </c>
    </row>
    <row r="198" spans="16367:16374">
      <c r="XEM198" s="139">
        <v>46508</v>
      </c>
      <c r="XEN198" s="142">
        <f t="shared" si="83"/>
        <v>320</v>
      </c>
      <c r="XEO198" s="142">
        <f t="shared" si="84"/>
        <v>424</v>
      </c>
      <c r="XEP198" s="142">
        <f t="shared" si="85"/>
        <v>496</v>
      </c>
      <c r="XEQ198" s="142">
        <v>176</v>
      </c>
      <c r="XER198" s="142">
        <v>88</v>
      </c>
      <c r="XES198" s="142">
        <v>160</v>
      </c>
      <c r="XET198" s="142">
        <v>744</v>
      </c>
    </row>
    <row r="199" spans="16367:16374">
      <c r="XEM199" s="139">
        <v>46539</v>
      </c>
      <c r="XEN199" s="142">
        <f t="shared" si="83"/>
        <v>352</v>
      </c>
      <c r="XEO199" s="142">
        <f t="shared" si="84"/>
        <v>368</v>
      </c>
      <c r="XEP199" s="142">
        <f t="shared" si="85"/>
        <v>480</v>
      </c>
      <c r="XEQ199" s="142">
        <v>128</v>
      </c>
      <c r="XER199" s="142">
        <v>64</v>
      </c>
      <c r="XES199" s="142">
        <v>176</v>
      </c>
      <c r="XET199" s="142">
        <v>720</v>
      </c>
    </row>
    <row r="200" spans="16367:16374">
      <c r="XEM200" s="139">
        <v>46569</v>
      </c>
      <c r="XEN200" s="142">
        <f t="shared" si="83"/>
        <v>336</v>
      </c>
      <c r="XEO200" s="142">
        <f t="shared" si="84"/>
        <v>408</v>
      </c>
      <c r="XEP200" s="142">
        <f t="shared" si="85"/>
        <v>496</v>
      </c>
      <c r="XEQ200" s="142">
        <v>160</v>
      </c>
      <c r="XER200" s="142">
        <v>80</v>
      </c>
      <c r="XES200" s="142">
        <v>168</v>
      </c>
      <c r="XET200" s="142">
        <v>744</v>
      </c>
    </row>
    <row r="201" spans="16367:16374">
      <c r="XEM201" s="139">
        <v>46600</v>
      </c>
      <c r="XEN201" s="142">
        <f t="shared" si="83"/>
        <v>352</v>
      </c>
      <c r="XEO201" s="142">
        <f t="shared" si="84"/>
        <v>392</v>
      </c>
      <c r="XEP201" s="142">
        <f t="shared" si="85"/>
        <v>496</v>
      </c>
      <c r="XEQ201" s="142">
        <v>144</v>
      </c>
      <c r="XER201" s="142">
        <v>72</v>
      </c>
      <c r="XES201" s="142">
        <v>176</v>
      </c>
      <c r="XET201" s="142">
        <v>744</v>
      </c>
    </row>
    <row r="202" spans="16367:16374">
      <c r="XEM202" s="139">
        <v>46631</v>
      </c>
      <c r="XEN202" s="142">
        <f t="shared" si="83"/>
        <v>336</v>
      </c>
      <c r="XEO202" s="142">
        <f t="shared" si="84"/>
        <v>384</v>
      </c>
      <c r="XEP202" s="142">
        <f t="shared" si="85"/>
        <v>480</v>
      </c>
      <c r="XEQ202" s="142">
        <v>144</v>
      </c>
      <c r="XER202" s="142">
        <v>72</v>
      </c>
      <c r="XES202" s="142">
        <v>168</v>
      </c>
      <c r="XET202" s="142">
        <v>720</v>
      </c>
    </row>
    <row r="203" spans="16367:16374">
      <c r="XEM203" s="139">
        <v>46661</v>
      </c>
      <c r="XEN203" s="142">
        <f t="shared" si="83"/>
        <v>336</v>
      </c>
      <c r="XEO203" s="142">
        <f t="shared" si="84"/>
        <v>408</v>
      </c>
      <c r="XEP203" s="142">
        <f t="shared" si="85"/>
        <v>496</v>
      </c>
      <c r="XEQ203" s="142">
        <v>160</v>
      </c>
      <c r="XER203" s="142">
        <v>80</v>
      </c>
      <c r="XES203" s="142">
        <v>168</v>
      </c>
      <c r="XET203" s="142">
        <v>744</v>
      </c>
    </row>
    <row r="204" spans="16367:16374">
      <c r="XEM204" s="139">
        <v>46692</v>
      </c>
      <c r="XEN204" s="142">
        <f t="shared" si="83"/>
        <v>336</v>
      </c>
      <c r="XEO204" s="142">
        <f t="shared" si="84"/>
        <v>384</v>
      </c>
      <c r="XEP204" s="142">
        <f t="shared" si="85"/>
        <v>480</v>
      </c>
      <c r="XEQ204" s="142">
        <v>144</v>
      </c>
      <c r="XER204" s="142">
        <v>72</v>
      </c>
      <c r="XES204" s="142">
        <v>168</v>
      </c>
      <c r="XET204" s="142">
        <v>720</v>
      </c>
    </row>
    <row r="205" spans="16367:16374">
      <c r="XEM205" s="139">
        <v>46722</v>
      </c>
      <c r="XEN205" s="142">
        <f t="shared" si="83"/>
        <v>368</v>
      </c>
      <c r="XEO205" s="142">
        <f t="shared" si="84"/>
        <v>376</v>
      </c>
      <c r="XEP205" s="142">
        <f t="shared" si="85"/>
        <v>496</v>
      </c>
      <c r="XEQ205" s="142">
        <v>128</v>
      </c>
      <c r="XER205" s="142">
        <v>64</v>
      </c>
      <c r="XES205" s="142">
        <v>184</v>
      </c>
      <c r="XET205" s="142">
        <v>744</v>
      </c>
    </row>
    <row r="206" spans="16367:16374">
      <c r="XEN206" s="141" t="s">
        <v>140</v>
      </c>
      <c r="XEO206" s="141" t="s">
        <v>141</v>
      </c>
      <c r="XEP206" s="141" t="s">
        <v>142</v>
      </c>
      <c r="XEQ206" s="141" t="s">
        <v>143</v>
      </c>
      <c r="XER206" s="141" t="s">
        <v>144</v>
      </c>
      <c r="XES206" s="141" t="s">
        <v>145</v>
      </c>
      <c r="XET206" s="141" t="s">
        <v>135</v>
      </c>
    </row>
    <row r="207" spans="16367:16374">
      <c r="XEN207" s="45">
        <v>2</v>
      </c>
      <c r="XEO207" s="45">
        <v>3</v>
      </c>
      <c r="XEP207" s="45">
        <v>4</v>
      </c>
      <c r="XEQ207" s="45">
        <v>5</v>
      </c>
      <c r="XER207" s="45">
        <v>6</v>
      </c>
      <c r="XES207" s="45">
        <v>7</v>
      </c>
      <c r="XET207" s="45">
        <v>8</v>
      </c>
    </row>
    <row r="208" spans="16367:16374">
      <c r="XEN208" s="45" t="s">
        <v>146</v>
      </c>
      <c r="XEO208" s="45" t="s">
        <v>147</v>
      </c>
      <c r="XEP208" s="45" t="s">
        <v>148</v>
      </c>
      <c r="XEQ208" s="45" t="s">
        <v>136</v>
      </c>
      <c r="XER208" s="45" t="s">
        <v>137</v>
      </c>
      <c r="XES208" s="45" t="s">
        <v>138</v>
      </c>
      <c r="XET208" s="45" t="s">
        <v>139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B38"/>
  <sheetViews>
    <sheetView zoomScale="80" zoomScaleNormal="80" workbookViewId="0">
      <selection activeCell="B2" sqref="B2:GB23"/>
    </sheetView>
  </sheetViews>
  <sheetFormatPr defaultColWidth="9.140625" defaultRowHeight="15"/>
  <cols>
    <col min="1" max="1" width="8.85546875" customWidth="1"/>
    <col min="2" max="2" width="17.7109375" customWidth="1"/>
    <col min="3" max="3" width="19.140625" bestFit="1" customWidth="1"/>
    <col min="4" max="4" width="11.85546875" customWidth="1"/>
    <col min="5" max="23" width="12.7109375" bestFit="1" customWidth="1"/>
    <col min="24" max="24" width="12.7109375" customWidth="1"/>
    <col min="25" max="39" width="12.7109375" bestFit="1" customWidth="1"/>
    <col min="40" max="52" width="12.7109375" style="12" bestFit="1" customWidth="1"/>
    <col min="53" max="54" width="12.7109375" style="12" customWidth="1"/>
    <col min="55" max="56" width="12.7109375" customWidth="1"/>
    <col min="57" max="109" width="12.7109375" style="275" customWidth="1"/>
    <col min="110" max="111" width="13.7109375" style="275" customWidth="1"/>
    <col min="112" max="121" width="12.7109375" style="275" customWidth="1"/>
    <col min="122" max="123" width="13.7109375" style="275" customWidth="1"/>
    <col min="124" max="132" width="12.7109375" style="275" customWidth="1"/>
    <col min="133" max="135" width="13.7109375" style="275" customWidth="1"/>
    <col min="136" max="144" width="12.7109375" style="275" customWidth="1"/>
    <col min="145" max="147" width="13.7109375" style="275" customWidth="1"/>
    <col min="148" max="156" width="12.7109375" style="275" customWidth="1"/>
    <col min="157" max="159" width="13.7109375" style="275" customWidth="1"/>
    <col min="160" max="163" width="12.7109375" style="275" customWidth="1"/>
    <col min="164" max="164" width="13.7109375" style="275" customWidth="1"/>
    <col min="165" max="168" width="12.7109375" style="275" customWidth="1"/>
    <col min="169" max="171" width="13.7109375" style="275" customWidth="1"/>
    <col min="172" max="174" width="12.7109375" style="275" customWidth="1"/>
    <col min="175" max="175" width="13.7109375" style="275" customWidth="1"/>
    <col min="176" max="184" width="12.7109375" style="275" bestFit="1" customWidth="1"/>
    <col min="185" max="16384" width="9.140625" style="275"/>
  </cols>
  <sheetData>
    <row r="2" spans="2:18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</row>
    <row r="3" spans="2:184">
      <c r="B3" s="462" t="s">
        <v>67</v>
      </c>
      <c r="C3" s="462" t="s">
        <v>61</v>
      </c>
      <c r="D3" s="406" t="s">
        <v>68</v>
      </c>
      <c r="E3" s="59">
        <v>33389902</v>
      </c>
      <c r="F3" s="59">
        <v>28597626</v>
      </c>
      <c r="G3" s="59">
        <v>28283164</v>
      </c>
      <c r="H3" s="59">
        <v>26086116</v>
      </c>
      <c r="I3" s="59">
        <v>26960002</v>
      </c>
      <c r="J3" s="59">
        <v>28623194</v>
      </c>
      <c r="K3" s="59">
        <v>36180764</v>
      </c>
      <c r="L3" s="59">
        <v>28558738</v>
      </c>
      <c r="M3" s="59">
        <v>17101084</v>
      </c>
      <c r="N3" s="59">
        <v>16073915</v>
      </c>
      <c r="O3" s="59">
        <v>16437106</v>
      </c>
      <c r="P3" s="59">
        <v>19869742</v>
      </c>
      <c r="Q3" s="59">
        <v>23120610</v>
      </c>
      <c r="R3" s="59">
        <v>19947012</v>
      </c>
      <c r="S3" s="59">
        <v>18435894</v>
      </c>
      <c r="T3" s="59">
        <v>16826292</v>
      </c>
      <c r="U3" s="59">
        <v>17392894</v>
      </c>
      <c r="V3" s="59">
        <v>19714060</v>
      </c>
      <c r="W3" s="59">
        <v>23623518</v>
      </c>
      <c r="X3" s="59">
        <v>23193836</v>
      </c>
      <c r="Y3" s="59">
        <v>17833498</v>
      </c>
      <c r="Z3" s="59">
        <v>16605328</v>
      </c>
      <c r="AA3" s="59">
        <v>17011536</v>
      </c>
      <c r="AB3" s="59">
        <v>20283462</v>
      </c>
      <c r="AC3" s="59">
        <v>23046706</v>
      </c>
      <c r="AD3" s="59">
        <v>20632294</v>
      </c>
      <c r="AE3" s="59">
        <v>19390414</v>
      </c>
      <c r="AF3" s="59">
        <v>17121340</v>
      </c>
      <c r="AG3" s="59">
        <v>17782706</v>
      </c>
      <c r="AH3" s="59">
        <v>21211552</v>
      </c>
      <c r="AI3" s="59">
        <v>24878860</v>
      </c>
      <c r="AJ3" s="59">
        <v>24186222</v>
      </c>
      <c r="AK3" s="59">
        <v>18445902</v>
      </c>
      <c r="AL3" s="59">
        <v>17373974</v>
      </c>
      <c r="AM3" s="59">
        <v>17983656</v>
      </c>
      <c r="AN3" s="59">
        <v>20777868</v>
      </c>
      <c r="AO3" s="59">
        <v>24186286</v>
      </c>
      <c r="AP3" s="59">
        <v>22171508</v>
      </c>
      <c r="AQ3" s="59">
        <v>20489896</v>
      </c>
      <c r="AR3" s="59">
        <v>17850436</v>
      </c>
      <c r="AS3" s="59">
        <v>18754896</v>
      </c>
      <c r="AT3" s="59">
        <v>22230218</v>
      </c>
      <c r="AU3" s="59">
        <v>25583074</v>
      </c>
      <c r="AV3" s="59">
        <v>26005076</v>
      </c>
      <c r="AW3" s="59">
        <v>19269582</v>
      </c>
      <c r="AX3" s="59">
        <v>17973694</v>
      </c>
      <c r="AY3" s="59">
        <v>18864026</v>
      </c>
      <c r="AZ3" s="59">
        <v>21755938</v>
      </c>
      <c r="BA3" s="59">
        <v>25664122</v>
      </c>
      <c r="BB3" s="59">
        <v>23009278</v>
      </c>
      <c r="BC3" s="59">
        <v>21318464</v>
      </c>
      <c r="BD3" s="59">
        <v>18482346</v>
      </c>
      <c r="BE3" s="59">
        <v>19274590</v>
      </c>
      <c r="BF3" s="59">
        <v>23281820</v>
      </c>
      <c r="BG3" s="59">
        <v>26573464</v>
      </c>
      <c r="BH3" s="59">
        <v>27119040</v>
      </c>
      <c r="BI3" s="59">
        <v>19640854</v>
      </c>
      <c r="BJ3" s="59">
        <v>18760902</v>
      </c>
      <c r="BK3" s="59">
        <v>19597390</v>
      </c>
      <c r="BL3" s="59">
        <v>22676282</v>
      </c>
      <c r="BM3" s="59">
        <v>27070986</v>
      </c>
      <c r="BN3" s="59">
        <v>24207670</v>
      </c>
      <c r="BO3" s="59">
        <v>22549238</v>
      </c>
      <c r="BP3" s="59">
        <v>19872480</v>
      </c>
      <c r="BQ3" s="59">
        <v>20808022</v>
      </c>
      <c r="BR3" s="59">
        <v>25096416</v>
      </c>
      <c r="BS3" s="59">
        <v>29750126</v>
      </c>
      <c r="BT3" s="59">
        <v>29975686</v>
      </c>
      <c r="BU3" s="59">
        <v>21990330</v>
      </c>
      <c r="BV3" s="59">
        <v>20758818</v>
      </c>
      <c r="BW3" s="59">
        <v>21930990</v>
      </c>
      <c r="BX3" s="59">
        <v>25748834</v>
      </c>
      <c r="BY3" s="59">
        <v>29875760</v>
      </c>
      <c r="BZ3" s="59">
        <v>27229828</v>
      </c>
      <c r="CA3" s="59">
        <v>26167934</v>
      </c>
      <c r="CB3" s="59">
        <v>23478258</v>
      </c>
      <c r="CC3" s="59">
        <v>24824014</v>
      </c>
      <c r="CD3" s="59">
        <v>30239960</v>
      </c>
      <c r="CE3" s="59">
        <v>38129468</v>
      </c>
      <c r="CF3" s="59">
        <v>38545356</v>
      </c>
      <c r="CG3" s="59">
        <v>28885308</v>
      </c>
      <c r="CH3" s="59">
        <v>27374760</v>
      </c>
      <c r="CI3" s="59">
        <v>28850232</v>
      </c>
      <c r="CJ3" s="59">
        <v>34679124</v>
      </c>
      <c r="CK3" s="59">
        <v>38358344</v>
      </c>
      <c r="CL3" s="59">
        <v>35062344</v>
      </c>
      <c r="CM3" s="59">
        <v>33659532</v>
      </c>
      <c r="CN3" s="59">
        <v>29926270</v>
      </c>
      <c r="CO3" s="59">
        <v>31333864</v>
      </c>
      <c r="CP3" s="59">
        <v>39793480</v>
      </c>
      <c r="CQ3" s="59">
        <v>49446360</v>
      </c>
      <c r="CR3" s="59">
        <v>48579020</v>
      </c>
      <c r="CS3" s="59">
        <v>37018448</v>
      </c>
      <c r="CT3" s="59">
        <v>34028252</v>
      </c>
      <c r="CU3" s="59">
        <v>35113272</v>
      </c>
      <c r="CV3" s="59">
        <v>42856404</v>
      </c>
      <c r="CW3" s="59">
        <v>45661664</v>
      </c>
      <c r="CX3" s="59">
        <v>41689936</v>
      </c>
      <c r="CY3" s="59">
        <v>40098476</v>
      </c>
      <c r="CZ3" s="59">
        <v>36000348</v>
      </c>
      <c r="DA3" s="59">
        <v>36729604</v>
      </c>
      <c r="DB3" s="59">
        <v>46813432</v>
      </c>
      <c r="DC3" s="59">
        <v>55770684</v>
      </c>
      <c r="DD3" s="59">
        <v>55610068</v>
      </c>
      <c r="DE3" s="59">
        <v>40420264</v>
      </c>
      <c r="DF3" s="59">
        <v>36158932</v>
      </c>
      <c r="DG3" s="59">
        <v>38006672</v>
      </c>
      <c r="DH3" s="59">
        <v>45590296</v>
      </c>
      <c r="DI3" s="59">
        <v>48000572</v>
      </c>
      <c r="DJ3" s="59">
        <v>42828496</v>
      </c>
      <c r="DK3" s="59">
        <v>41355708</v>
      </c>
      <c r="DL3" s="59">
        <v>35874748</v>
      </c>
      <c r="DM3" s="59">
        <v>37704032</v>
      </c>
      <c r="DN3" s="59">
        <v>48685608</v>
      </c>
      <c r="DO3" s="59">
        <v>55934336</v>
      </c>
      <c r="DP3" s="59">
        <v>56597436</v>
      </c>
      <c r="DQ3" s="59">
        <v>41649704</v>
      </c>
      <c r="DR3" s="59">
        <v>37532440</v>
      </c>
      <c r="DS3" s="59">
        <v>39893376</v>
      </c>
      <c r="DT3" s="59">
        <v>46545972</v>
      </c>
      <c r="DU3" s="59">
        <v>49486124</v>
      </c>
      <c r="DV3" s="59">
        <v>43798096</v>
      </c>
      <c r="DW3" s="59">
        <v>42429180</v>
      </c>
      <c r="DX3" s="59">
        <v>36505172</v>
      </c>
      <c r="DY3" s="59">
        <v>39921032</v>
      </c>
      <c r="DZ3" s="59">
        <v>49696928</v>
      </c>
      <c r="EA3" s="59">
        <v>56170104</v>
      </c>
      <c r="EB3" s="59">
        <v>56907388</v>
      </c>
      <c r="EC3" s="59">
        <v>41816484</v>
      </c>
      <c r="ED3" s="59">
        <v>38525568</v>
      </c>
      <c r="EE3" s="59">
        <v>40130664</v>
      </c>
      <c r="EF3" s="59">
        <v>46561504</v>
      </c>
      <c r="EG3" s="59">
        <v>49839492</v>
      </c>
      <c r="EH3" s="59">
        <v>45833132</v>
      </c>
      <c r="EI3" s="59">
        <v>42577884</v>
      </c>
      <c r="EJ3" s="59">
        <v>37935172</v>
      </c>
      <c r="EK3" s="59">
        <v>40397320</v>
      </c>
      <c r="EL3" s="59">
        <v>47858116</v>
      </c>
      <c r="EM3" s="59">
        <v>58889672</v>
      </c>
      <c r="EN3" s="59">
        <v>59394028</v>
      </c>
      <c r="EO3" s="59">
        <v>43821420</v>
      </c>
      <c r="EP3" s="59">
        <v>39888680</v>
      </c>
      <c r="EQ3" s="59">
        <v>40295772</v>
      </c>
      <c r="ER3" s="59">
        <v>48800568</v>
      </c>
      <c r="ES3" s="59">
        <v>52610556</v>
      </c>
      <c r="ET3" s="59">
        <v>46350172</v>
      </c>
      <c r="EU3" s="59">
        <v>44414984</v>
      </c>
      <c r="EV3" s="59">
        <v>39600568</v>
      </c>
      <c r="EW3" s="59">
        <v>41290804</v>
      </c>
      <c r="EX3" s="59">
        <v>50352064</v>
      </c>
      <c r="EY3" s="59">
        <v>61273992</v>
      </c>
      <c r="EZ3" s="59">
        <v>60129316</v>
      </c>
      <c r="FA3" s="59">
        <v>46149696</v>
      </c>
      <c r="FB3" s="59">
        <v>42119256</v>
      </c>
      <c r="FC3" s="59">
        <v>41633392</v>
      </c>
      <c r="FD3" s="59">
        <v>51166080</v>
      </c>
      <c r="FE3" s="59">
        <v>54770244</v>
      </c>
      <c r="FF3" s="59">
        <v>49172652</v>
      </c>
      <c r="FG3" s="59">
        <v>47518420</v>
      </c>
      <c r="FH3" s="59">
        <v>41747268</v>
      </c>
      <c r="FI3" s="59">
        <v>43839116</v>
      </c>
      <c r="FJ3" s="59">
        <v>54496948</v>
      </c>
      <c r="FK3" s="59">
        <v>65025896</v>
      </c>
      <c r="FL3" s="59">
        <v>63338672</v>
      </c>
      <c r="FM3" s="59">
        <v>49254336</v>
      </c>
      <c r="FN3" s="59">
        <v>43964872</v>
      </c>
      <c r="FO3" s="59">
        <v>44601956</v>
      </c>
      <c r="FP3" s="59">
        <v>54531892</v>
      </c>
      <c r="FQ3" s="59">
        <v>57399880</v>
      </c>
      <c r="FR3" s="59">
        <v>51832332</v>
      </c>
      <c r="FS3" s="59">
        <v>50657556</v>
      </c>
      <c r="FT3" s="59">
        <v>44549784</v>
      </c>
      <c r="FU3" s="59">
        <v>46339624</v>
      </c>
      <c r="FV3" s="59">
        <v>57730468</v>
      </c>
      <c r="FW3" s="59">
        <v>65980540</v>
      </c>
      <c r="FX3" s="59">
        <v>66647828</v>
      </c>
      <c r="FY3" s="59">
        <v>51020096</v>
      </c>
      <c r="FZ3" s="59">
        <v>45901144</v>
      </c>
      <c r="GA3" s="59">
        <v>48164204</v>
      </c>
      <c r="GB3" s="59">
        <v>57784700</v>
      </c>
    </row>
    <row r="4" spans="2:184">
      <c r="B4" s="462" t="s">
        <v>67</v>
      </c>
      <c r="C4" s="462" t="s">
        <v>61</v>
      </c>
      <c r="D4" s="406" t="s">
        <v>69</v>
      </c>
      <c r="E4" s="59">
        <v>6136596.5</v>
      </c>
      <c r="F4" s="59">
        <v>5190037.5</v>
      </c>
      <c r="G4" s="59">
        <v>5788403</v>
      </c>
      <c r="H4" s="59">
        <v>4402811</v>
      </c>
      <c r="I4" s="59">
        <v>4861609</v>
      </c>
      <c r="J4" s="59">
        <v>6185006.5</v>
      </c>
      <c r="K4" s="59">
        <v>6424889</v>
      </c>
      <c r="L4" s="59">
        <v>5426503</v>
      </c>
      <c r="M4" s="59">
        <v>3684987.5</v>
      </c>
      <c r="N4" s="59">
        <v>2688800.5</v>
      </c>
      <c r="O4" s="59">
        <v>3528079</v>
      </c>
      <c r="P4" s="59">
        <v>3953193.25</v>
      </c>
      <c r="Q4" s="59">
        <v>4139110.25</v>
      </c>
      <c r="R4" s="59">
        <v>3566482.25</v>
      </c>
      <c r="S4" s="59">
        <v>3513500.25</v>
      </c>
      <c r="T4" s="59">
        <v>2783580.5</v>
      </c>
      <c r="U4" s="59">
        <v>3481907.25</v>
      </c>
      <c r="V4" s="59">
        <v>3930669.5</v>
      </c>
      <c r="W4" s="59">
        <v>4517282</v>
      </c>
      <c r="X4" s="59">
        <v>4744273</v>
      </c>
      <c r="Y4" s="59">
        <v>3340391</v>
      </c>
      <c r="Z4" s="59">
        <v>2744876</v>
      </c>
      <c r="AA4" s="59">
        <v>4008742.25</v>
      </c>
      <c r="AB4" s="59">
        <v>3547306</v>
      </c>
      <c r="AC4" s="59">
        <v>4839129.5</v>
      </c>
      <c r="AD4" s="59">
        <v>3622245.5</v>
      </c>
      <c r="AE4" s="59">
        <v>3280115</v>
      </c>
      <c r="AF4" s="59">
        <v>2898111</v>
      </c>
      <c r="AG4" s="59">
        <v>4042120.25</v>
      </c>
      <c r="AH4" s="59">
        <v>3775803.25</v>
      </c>
      <c r="AI4" s="59">
        <v>4283365</v>
      </c>
      <c r="AJ4" s="59">
        <v>5054350.5</v>
      </c>
      <c r="AK4" s="59">
        <v>3490840.75</v>
      </c>
      <c r="AL4" s="59">
        <v>3234209.75</v>
      </c>
      <c r="AM4" s="59">
        <v>3800158.5</v>
      </c>
      <c r="AN4" s="59">
        <v>3717509.75</v>
      </c>
      <c r="AO4" s="59">
        <v>5731537</v>
      </c>
      <c r="AP4" s="59">
        <v>3777192</v>
      </c>
      <c r="AQ4" s="59">
        <v>3117024.25</v>
      </c>
      <c r="AR4" s="59">
        <v>3489455.5</v>
      </c>
      <c r="AS4" s="59">
        <v>3874017.25</v>
      </c>
      <c r="AT4" s="59">
        <v>3924819.75</v>
      </c>
      <c r="AU4" s="59">
        <v>6363220</v>
      </c>
      <c r="AV4" s="59">
        <v>4411568.5</v>
      </c>
      <c r="AW4" s="59">
        <v>3815704</v>
      </c>
      <c r="AX4" s="59">
        <v>3864209.5</v>
      </c>
      <c r="AY4" s="59">
        <v>3652787.75</v>
      </c>
      <c r="AZ4" s="59">
        <v>4444443</v>
      </c>
      <c r="BA4" s="59">
        <v>5419457.5</v>
      </c>
      <c r="BB4" s="59">
        <v>4053506</v>
      </c>
      <c r="BC4" s="59">
        <v>3316377.75</v>
      </c>
      <c r="BD4" s="59">
        <v>4105114.75</v>
      </c>
      <c r="BE4" s="59">
        <v>3589691.25</v>
      </c>
      <c r="BF4" s="59">
        <v>4053826.75</v>
      </c>
      <c r="BG4" s="59">
        <v>6473365.5</v>
      </c>
      <c r="BH4" s="59">
        <v>4527494.5</v>
      </c>
      <c r="BI4" s="59">
        <v>4313186.5</v>
      </c>
      <c r="BJ4" s="59">
        <v>3567638.75</v>
      </c>
      <c r="BK4" s="59">
        <v>3765840.5</v>
      </c>
      <c r="BL4" s="59">
        <v>5165108.5</v>
      </c>
      <c r="BM4" s="59">
        <v>5205284.5</v>
      </c>
      <c r="BN4" s="59">
        <v>4263957</v>
      </c>
      <c r="BO4" s="59">
        <v>4021243.25</v>
      </c>
      <c r="BP4" s="59">
        <v>4001937.75</v>
      </c>
      <c r="BQ4" s="59">
        <v>4017570.75</v>
      </c>
      <c r="BR4" s="59">
        <v>5197992</v>
      </c>
      <c r="BS4" s="59">
        <v>6998820</v>
      </c>
      <c r="BT4" s="59">
        <v>5480513</v>
      </c>
      <c r="BU4" s="59">
        <v>5806356.5</v>
      </c>
      <c r="BV4" s="59">
        <v>3668450.5</v>
      </c>
      <c r="BW4" s="59">
        <v>4503554</v>
      </c>
      <c r="BX4" s="59">
        <v>6329121</v>
      </c>
      <c r="BY4" s="59">
        <v>5950329.5</v>
      </c>
      <c r="BZ4" s="59">
        <v>4912510.5</v>
      </c>
      <c r="CA4" s="59">
        <v>5331692.5</v>
      </c>
      <c r="CB4" s="59">
        <v>4212657.5</v>
      </c>
      <c r="CC4" s="59">
        <v>4725933</v>
      </c>
      <c r="CD4" s="59">
        <v>6841189.5</v>
      </c>
      <c r="CE4" s="59">
        <v>8065003.5</v>
      </c>
      <c r="CF4" s="59">
        <v>7804615.5</v>
      </c>
      <c r="CG4" s="59">
        <v>6372166.5</v>
      </c>
      <c r="CH4" s="59">
        <v>4402550.5</v>
      </c>
      <c r="CI4" s="59">
        <v>6195047.5</v>
      </c>
      <c r="CJ4" s="59">
        <v>6939415.5</v>
      </c>
      <c r="CK4" s="59">
        <v>6666246.5</v>
      </c>
      <c r="CL4" s="59">
        <v>6292006.5</v>
      </c>
      <c r="CM4" s="59">
        <v>5441579.5</v>
      </c>
      <c r="CN4" s="59">
        <v>4813943</v>
      </c>
      <c r="CO4" s="59">
        <v>6688855</v>
      </c>
      <c r="CP4" s="59">
        <v>6403934.5</v>
      </c>
      <c r="CQ4" s="59">
        <v>8248988</v>
      </c>
      <c r="CR4" s="59">
        <v>9646660</v>
      </c>
      <c r="CS4" s="59">
        <v>6239433.5</v>
      </c>
      <c r="CT4" s="59">
        <v>5455901.5</v>
      </c>
      <c r="CU4" s="59">
        <v>6495780.5</v>
      </c>
      <c r="CV4" s="59">
        <v>6557551</v>
      </c>
      <c r="CW4" s="59">
        <v>8129235.5</v>
      </c>
      <c r="CX4" s="59">
        <v>5378503</v>
      </c>
      <c r="CY4" s="59">
        <v>4668551.5</v>
      </c>
      <c r="CZ4" s="59">
        <v>4520228.5</v>
      </c>
      <c r="DA4" s="59">
        <v>6102741</v>
      </c>
      <c r="DB4" s="59">
        <v>5419912.5</v>
      </c>
      <c r="DC4" s="59">
        <v>8860886</v>
      </c>
      <c r="DD4" s="59">
        <v>7304400.5</v>
      </c>
      <c r="DE4" s="59">
        <v>5512110.5</v>
      </c>
      <c r="DF4" s="59">
        <v>5459325.5</v>
      </c>
      <c r="DG4" s="59">
        <v>5518775.5</v>
      </c>
      <c r="DH4" s="59">
        <v>5472577.5</v>
      </c>
      <c r="DI4" s="59">
        <v>7587963</v>
      </c>
      <c r="DJ4" s="59">
        <v>5536991.5</v>
      </c>
      <c r="DK4" s="59">
        <v>4846396.5</v>
      </c>
      <c r="DL4" s="59">
        <v>5223010</v>
      </c>
      <c r="DM4" s="59">
        <v>5683840.5</v>
      </c>
      <c r="DN4" s="59">
        <v>5544539.5</v>
      </c>
      <c r="DO4" s="59">
        <v>9922756</v>
      </c>
      <c r="DP4" s="59">
        <v>6497850.5</v>
      </c>
      <c r="DQ4" s="59">
        <v>5716136</v>
      </c>
      <c r="DR4" s="59">
        <v>5720187.5</v>
      </c>
      <c r="DS4" s="59">
        <v>5706825.5</v>
      </c>
      <c r="DT4" s="59">
        <v>7093679</v>
      </c>
      <c r="DU4" s="59">
        <v>7848377</v>
      </c>
      <c r="DV4" s="59">
        <v>5653508.5</v>
      </c>
      <c r="DW4" s="59">
        <v>5047430</v>
      </c>
      <c r="DX4" s="59">
        <v>6063218.5</v>
      </c>
      <c r="DY4" s="59">
        <v>5360875</v>
      </c>
      <c r="DZ4" s="59">
        <v>5639771.5</v>
      </c>
      <c r="EA4" s="59">
        <v>9933246</v>
      </c>
      <c r="EB4" s="59">
        <v>6605892.5</v>
      </c>
      <c r="EC4" s="59">
        <v>6575940.5</v>
      </c>
      <c r="ED4" s="59">
        <v>5182334</v>
      </c>
      <c r="EE4" s="59">
        <v>5753751.5</v>
      </c>
      <c r="EF4" s="59">
        <v>7945654</v>
      </c>
      <c r="EG4" s="59">
        <v>7257269.5</v>
      </c>
      <c r="EH4" s="59">
        <v>5652605.5</v>
      </c>
      <c r="EI4" s="59">
        <v>6505829</v>
      </c>
      <c r="EJ4" s="59">
        <v>4923860</v>
      </c>
      <c r="EK4" s="59">
        <v>5541774.5</v>
      </c>
      <c r="EL4" s="59">
        <v>7123384.5</v>
      </c>
      <c r="EM4" s="59">
        <v>8378391.5</v>
      </c>
      <c r="EN4" s="59">
        <v>7927589.5</v>
      </c>
      <c r="EO4" s="59">
        <v>6832574.5</v>
      </c>
      <c r="EP4" s="59">
        <v>4742673.5</v>
      </c>
      <c r="EQ4" s="59">
        <v>6705254</v>
      </c>
      <c r="ER4" s="59">
        <v>7474632.5</v>
      </c>
      <c r="ES4" s="59">
        <v>7473908</v>
      </c>
      <c r="ET4" s="59">
        <v>6272566</v>
      </c>
      <c r="EU4" s="59">
        <v>6694958</v>
      </c>
      <c r="EV4" s="59">
        <v>5153967.5</v>
      </c>
      <c r="EW4" s="59">
        <v>6422746.5</v>
      </c>
      <c r="EX4" s="59">
        <v>6826898</v>
      </c>
      <c r="EY4" s="59">
        <v>8722796</v>
      </c>
      <c r="EZ4" s="59">
        <v>9004545</v>
      </c>
      <c r="FA4" s="59">
        <v>6242287</v>
      </c>
      <c r="FB4" s="59">
        <v>5057996</v>
      </c>
      <c r="FC4" s="59">
        <v>7707299.5</v>
      </c>
      <c r="FD4" s="59">
        <v>7209531.5</v>
      </c>
      <c r="FE4" s="59">
        <v>9049457</v>
      </c>
      <c r="FF4" s="59">
        <v>6636235</v>
      </c>
      <c r="FG4" s="59">
        <v>6545833.5</v>
      </c>
      <c r="FH4" s="59">
        <v>5595986</v>
      </c>
      <c r="FI4" s="59">
        <v>7685860</v>
      </c>
      <c r="FJ4" s="59">
        <v>6651716</v>
      </c>
      <c r="FK4" s="59">
        <v>8338204</v>
      </c>
      <c r="FL4" s="59">
        <v>9717543</v>
      </c>
      <c r="FM4" s="59">
        <v>6817508.5</v>
      </c>
      <c r="FN4" s="59">
        <v>6271116.5</v>
      </c>
      <c r="FO4" s="59">
        <v>7596001.5</v>
      </c>
      <c r="FP4" s="59">
        <v>7648146</v>
      </c>
      <c r="FQ4" s="59">
        <v>10588022</v>
      </c>
      <c r="FR4" s="59">
        <v>6946059</v>
      </c>
      <c r="FS4" s="59">
        <v>6194581</v>
      </c>
      <c r="FT4" s="59">
        <v>5904685.5</v>
      </c>
      <c r="FU4" s="59">
        <v>8098458.5</v>
      </c>
      <c r="FV4" s="59">
        <v>7015738.5</v>
      </c>
      <c r="FW4" s="59">
        <v>10927149</v>
      </c>
      <c r="FX4" s="59">
        <v>9162426</v>
      </c>
      <c r="FY4" s="59">
        <v>7177359</v>
      </c>
      <c r="FZ4" s="59">
        <v>7352284</v>
      </c>
      <c r="GA4" s="59">
        <v>7255957.5</v>
      </c>
      <c r="GB4" s="59">
        <v>7290411.5</v>
      </c>
    </row>
    <row r="5" spans="2:184">
      <c r="B5" s="462" t="s">
        <v>67</v>
      </c>
      <c r="C5" s="462" t="s">
        <v>61</v>
      </c>
      <c r="D5" s="406" t="s">
        <v>70</v>
      </c>
      <c r="E5" s="59">
        <v>2175497</v>
      </c>
      <c r="F5" s="59">
        <v>1912528.62</v>
      </c>
      <c r="G5" s="59">
        <v>2164517.75</v>
      </c>
      <c r="H5" s="59">
        <v>1372376.38</v>
      </c>
      <c r="I5" s="59">
        <v>1329788.75</v>
      </c>
      <c r="J5" s="59">
        <v>1228780.25</v>
      </c>
      <c r="K5" s="59">
        <v>1129224.8799999999</v>
      </c>
      <c r="L5" s="59">
        <v>1031801.75</v>
      </c>
      <c r="M5" s="59">
        <v>853018.38</v>
      </c>
      <c r="N5" s="59">
        <v>773211.75</v>
      </c>
      <c r="O5" s="59">
        <v>1111865.1200000001</v>
      </c>
      <c r="P5" s="59">
        <v>1190762.6200000001</v>
      </c>
      <c r="Q5" s="59">
        <v>1431378.12</v>
      </c>
      <c r="R5" s="59">
        <v>1258007.1200000001</v>
      </c>
      <c r="S5" s="59">
        <v>1300143.6200000001</v>
      </c>
      <c r="T5" s="59">
        <v>836902.12</v>
      </c>
      <c r="U5" s="59">
        <v>912780.44</v>
      </c>
      <c r="V5" s="59">
        <v>739803.69</v>
      </c>
      <c r="W5" s="59">
        <v>761607.31</v>
      </c>
      <c r="X5" s="59">
        <v>855336.69</v>
      </c>
      <c r="Y5" s="59">
        <v>768946.81</v>
      </c>
      <c r="Z5" s="59">
        <v>772921.88</v>
      </c>
      <c r="AA5" s="59">
        <v>1272816</v>
      </c>
      <c r="AB5" s="59">
        <v>1075394.1200000001</v>
      </c>
      <c r="AC5" s="59">
        <v>1659467.12</v>
      </c>
      <c r="AD5" s="59">
        <v>1295681.1200000001</v>
      </c>
      <c r="AE5" s="59">
        <v>1206322.5</v>
      </c>
      <c r="AF5" s="59">
        <v>869068.31</v>
      </c>
      <c r="AG5" s="59">
        <v>1060886.8799999999</v>
      </c>
      <c r="AH5" s="59">
        <v>706038.44</v>
      </c>
      <c r="AI5" s="59">
        <v>721265</v>
      </c>
      <c r="AJ5" s="59">
        <v>913295.94</v>
      </c>
      <c r="AK5" s="59">
        <v>796130.31</v>
      </c>
      <c r="AL5" s="59">
        <v>914676.62</v>
      </c>
      <c r="AM5" s="59">
        <v>1202352.8799999999</v>
      </c>
      <c r="AN5" s="59">
        <v>1131368.3799999999</v>
      </c>
      <c r="AO5" s="59">
        <v>1976503.62</v>
      </c>
      <c r="AP5" s="59">
        <v>1365250.88</v>
      </c>
      <c r="AQ5" s="59">
        <v>1141817.3799999999</v>
      </c>
      <c r="AR5" s="59">
        <v>1044985.56</v>
      </c>
      <c r="AS5" s="59">
        <v>1014357.69</v>
      </c>
      <c r="AT5" s="59">
        <v>744252.06</v>
      </c>
      <c r="AU5" s="59">
        <v>1070677.1200000001</v>
      </c>
      <c r="AV5" s="59">
        <v>795982</v>
      </c>
      <c r="AW5" s="59">
        <v>872539.88</v>
      </c>
      <c r="AX5" s="59">
        <v>1097875.3799999999</v>
      </c>
      <c r="AY5" s="59">
        <v>1151190.3799999999</v>
      </c>
      <c r="AZ5" s="59">
        <v>1405964.62</v>
      </c>
      <c r="BA5" s="59">
        <v>1908224</v>
      </c>
      <c r="BB5" s="59">
        <v>1462569.25</v>
      </c>
      <c r="BC5" s="59">
        <v>1211803.5</v>
      </c>
      <c r="BD5" s="59">
        <v>1230292.25</v>
      </c>
      <c r="BE5" s="59">
        <v>930577.75</v>
      </c>
      <c r="BF5" s="59">
        <v>763639.5</v>
      </c>
      <c r="BG5" s="59">
        <v>1093468.75</v>
      </c>
      <c r="BH5" s="59">
        <v>811783</v>
      </c>
      <c r="BI5" s="59">
        <v>996287.38</v>
      </c>
      <c r="BJ5" s="59">
        <v>1015515.62</v>
      </c>
      <c r="BK5" s="59">
        <v>1193925.3799999999</v>
      </c>
      <c r="BL5" s="59">
        <v>1551583</v>
      </c>
      <c r="BM5" s="59">
        <v>1782922.38</v>
      </c>
      <c r="BN5" s="59">
        <v>1538704.88</v>
      </c>
      <c r="BO5" s="59">
        <v>1466280</v>
      </c>
      <c r="BP5" s="59">
        <v>1195865.6200000001</v>
      </c>
      <c r="BQ5" s="59">
        <v>1046501.12</v>
      </c>
      <c r="BR5" s="59">
        <v>971756.62</v>
      </c>
      <c r="BS5" s="59">
        <v>1174927.3799999999</v>
      </c>
      <c r="BT5" s="59">
        <v>978216.12</v>
      </c>
      <c r="BU5" s="59">
        <v>1340749.6200000001</v>
      </c>
      <c r="BV5" s="59">
        <v>1052017.1200000001</v>
      </c>
      <c r="BW5" s="59">
        <v>1428448.12</v>
      </c>
      <c r="BX5" s="59">
        <v>1910372.75</v>
      </c>
      <c r="BY5" s="59">
        <v>2035996.12</v>
      </c>
      <c r="BZ5" s="59">
        <v>1771913</v>
      </c>
      <c r="CA5" s="59">
        <v>1939381.25</v>
      </c>
      <c r="CB5" s="59">
        <v>1254699.75</v>
      </c>
      <c r="CC5" s="59">
        <v>1228979.8799999999</v>
      </c>
      <c r="CD5" s="59">
        <v>1273674.3799999999</v>
      </c>
      <c r="CE5" s="59">
        <v>1347241</v>
      </c>
      <c r="CF5" s="59">
        <v>1388543.12</v>
      </c>
      <c r="CG5" s="59">
        <v>1474044.38</v>
      </c>
      <c r="CH5" s="59">
        <v>1262736.6200000001</v>
      </c>
      <c r="CI5" s="59">
        <v>1958372.12</v>
      </c>
      <c r="CJ5" s="59">
        <v>2080849.88</v>
      </c>
      <c r="CK5" s="59">
        <v>2302148</v>
      </c>
      <c r="CL5" s="59">
        <v>2223901.75</v>
      </c>
      <c r="CM5" s="59">
        <v>1991703.5</v>
      </c>
      <c r="CN5" s="59">
        <v>1430956.38</v>
      </c>
      <c r="CO5" s="59">
        <v>1752846</v>
      </c>
      <c r="CP5" s="59">
        <v>1192555.6200000001</v>
      </c>
      <c r="CQ5" s="59">
        <v>1383219.25</v>
      </c>
      <c r="CR5" s="59">
        <v>1719599.38</v>
      </c>
      <c r="CS5" s="59">
        <v>1436179.12</v>
      </c>
      <c r="CT5" s="59">
        <v>1533894.5</v>
      </c>
      <c r="CU5" s="59">
        <v>2054968.75</v>
      </c>
      <c r="CV5" s="59">
        <v>1987137.88</v>
      </c>
      <c r="CW5" s="59">
        <v>3644218.75</v>
      </c>
      <c r="CX5" s="59">
        <v>2542874.25</v>
      </c>
      <c r="CY5" s="59">
        <v>2211950.25</v>
      </c>
      <c r="CZ5" s="59">
        <v>2062441.62</v>
      </c>
      <c r="DA5" s="59">
        <v>2596733.25</v>
      </c>
      <c r="DB5" s="59">
        <v>2343528.25</v>
      </c>
      <c r="DC5" s="59">
        <v>3489552.5</v>
      </c>
      <c r="DD5" s="59">
        <v>3001801.5</v>
      </c>
      <c r="DE5" s="59">
        <v>2218083.25</v>
      </c>
      <c r="DF5" s="59">
        <v>2516507.75</v>
      </c>
      <c r="DG5" s="59">
        <v>2486008</v>
      </c>
      <c r="DH5" s="59">
        <v>2439350.25</v>
      </c>
      <c r="DI5" s="59">
        <v>3409156.75</v>
      </c>
      <c r="DJ5" s="59">
        <v>2617842.75</v>
      </c>
      <c r="DK5" s="59">
        <v>2292908.25</v>
      </c>
      <c r="DL5" s="59">
        <v>2380417.25</v>
      </c>
      <c r="DM5" s="59">
        <v>2397637</v>
      </c>
      <c r="DN5" s="59">
        <v>2385277.75</v>
      </c>
      <c r="DO5" s="59">
        <v>3928043.5</v>
      </c>
      <c r="DP5" s="59">
        <v>2665109.5</v>
      </c>
      <c r="DQ5" s="59">
        <v>2291578</v>
      </c>
      <c r="DR5" s="59">
        <v>2650838.5</v>
      </c>
      <c r="DS5" s="59">
        <v>2571077.75</v>
      </c>
      <c r="DT5" s="59">
        <v>3184129.25</v>
      </c>
      <c r="DU5" s="59">
        <v>3505956.5</v>
      </c>
      <c r="DV5" s="59">
        <v>2673043</v>
      </c>
      <c r="DW5" s="59">
        <v>2383345.75</v>
      </c>
      <c r="DX5" s="59">
        <v>2774788.5</v>
      </c>
      <c r="DY5" s="59">
        <v>2227888.75</v>
      </c>
      <c r="DZ5" s="59">
        <v>2415668.25</v>
      </c>
      <c r="EA5" s="59">
        <v>3945325.25</v>
      </c>
      <c r="EB5" s="59">
        <v>2699523.5</v>
      </c>
      <c r="EC5" s="59">
        <v>2656161</v>
      </c>
      <c r="ED5" s="59">
        <v>2418409.75</v>
      </c>
      <c r="EE5" s="59">
        <v>2608443</v>
      </c>
      <c r="EF5" s="59">
        <v>3558620.5</v>
      </c>
      <c r="EG5" s="59">
        <v>3229521.5</v>
      </c>
      <c r="EH5" s="59">
        <v>2672074.75</v>
      </c>
      <c r="EI5" s="59">
        <v>3058530.5</v>
      </c>
      <c r="EJ5" s="59">
        <v>2240214</v>
      </c>
      <c r="EK5" s="59">
        <v>2301192.5</v>
      </c>
      <c r="EL5" s="59">
        <v>3021248.5</v>
      </c>
      <c r="EM5" s="59">
        <v>3240377.5</v>
      </c>
      <c r="EN5" s="59">
        <v>3232836.5</v>
      </c>
      <c r="EO5" s="59">
        <v>2750999.75</v>
      </c>
      <c r="EP5" s="59">
        <v>2237237.75</v>
      </c>
      <c r="EQ5" s="59">
        <v>3027532.25</v>
      </c>
      <c r="ER5" s="59">
        <v>3339884.25</v>
      </c>
      <c r="ES5" s="59">
        <v>3350102.75</v>
      </c>
      <c r="ET5" s="59">
        <v>2883234.5</v>
      </c>
      <c r="EU5" s="59">
        <v>3186715</v>
      </c>
      <c r="EV5" s="59">
        <v>2346812.75</v>
      </c>
      <c r="EW5" s="59">
        <v>2843465.5</v>
      </c>
      <c r="EX5" s="59">
        <v>2913363.25</v>
      </c>
      <c r="EY5" s="59">
        <v>3383301</v>
      </c>
      <c r="EZ5" s="59">
        <v>3671556.25</v>
      </c>
      <c r="FA5" s="59">
        <v>2675079</v>
      </c>
      <c r="FB5" s="59">
        <v>2317019.5</v>
      </c>
      <c r="FC5" s="59">
        <v>3517453.75</v>
      </c>
      <c r="FD5" s="59">
        <v>3203954.25</v>
      </c>
      <c r="FE5" s="59">
        <v>4003414</v>
      </c>
      <c r="FF5" s="59">
        <v>3096797.75</v>
      </c>
      <c r="FG5" s="59">
        <v>3095219.75</v>
      </c>
      <c r="FH5" s="59">
        <v>2545209.25</v>
      </c>
      <c r="FI5" s="59">
        <v>3393506.75</v>
      </c>
      <c r="FJ5" s="59">
        <v>2815651</v>
      </c>
      <c r="FK5" s="59">
        <v>3203892.25</v>
      </c>
      <c r="FL5" s="59">
        <v>3951513.75</v>
      </c>
      <c r="FM5" s="59">
        <v>2892784</v>
      </c>
      <c r="FN5" s="59">
        <v>2888987.5</v>
      </c>
      <c r="FO5" s="59">
        <v>3442626.5</v>
      </c>
      <c r="FP5" s="59">
        <v>3424491</v>
      </c>
      <c r="FQ5" s="59">
        <v>4723462</v>
      </c>
      <c r="FR5" s="59">
        <v>3273750.5</v>
      </c>
      <c r="FS5" s="59">
        <v>2923694.25</v>
      </c>
      <c r="FT5" s="59">
        <v>2683293.75</v>
      </c>
      <c r="FU5" s="59">
        <v>3577095</v>
      </c>
      <c r="FV5" s="59">
        <v>3015298.75</v>
      </c>
      <c r="FW5" s="59">
        <v>4270716.5</v>
      </c>
      <c r="FX5" s="59">
        <v>3715382.75</v>
      </c>
      <c r="FY5" s="59">
        <v>3044013.5</v>
      </c>
      <c r="FZ5" s="59">
        <v>3405916.25</v>
      </c>
      <c r="GA5" s="59">
        <v>3277752.25</v>
      </c>
      <c r="GB5" s="59">
        <v>3234973</v>
      </c>
    </row>
    <row r="6" spans="2:184">
      <c r="B6" s="462" t="s">
        <v>67</v>
      </c>
      <c r="C6" s="462" t="s">
        <v>61</v>
      </c>
      <c r="D6" s="406" t="s">
        <v>71</v>
      </c>
      <c r="E6" s="59">
        <v>18607758</v>
      </c>
      <c r="F6" s="59">
        <v>15537329</v>
      </c>
      <c r="G6" s="59">
        <v>14724218</v>
      </c>
      <c r="H6" s="59">
        <v>15147078</v>
      </c>
      <c r="I6" s="59">
        <v>15902331</v>
      </c>
      <c r="J6" s="59">
        <v>16548881</v>
      </c>
      <c r="K6" s="59">
        <v>22973922</v>
      </c>
      <c r="L6" s="59">
        <v>17483142</v>
      </c>
      <c r="M6" s="59">
        <v>9796818</v>
      </c>
      <c r="N6" s="59">
        <v>9377210</v>
      </c>
      <c r="O6" s="59">
        <v>8756437</v>
      </c>
      <c r="P6" s="59">
        <v>11045776</v>
      </c>
      <c r="Q6" s="59">
        <v>13229145</v>
      </c>
      <c r="R6" s="59">
        <v>11211573</v>
      </c>
      <c r="S6" s="59">
        <v>10174271</v>
      </c>
      <c r="T6" s="59">
        <v>10047827</v>
      </c>
      <c r="U6" s="59">
        <v>10105156</v>
      </c>
      <c r="V6" s="59">
        <v>11779116</v>
      </c>
      <c r="W6" s="59">
        <v>14526757</v>
      </c>
      <c r="X6" s="59">
        <v>14131183</v>
      </c>
      <c r="Y6" s="59">
        <v>10830327</v>
      </c>
      <c r="Z6" s="59">
        <v>9827278</v>
      </c>
      <c r="AA6" s="59">
        <v>8729273</v>
      </c>
      <c r="AB6" s="59">
        <v>11934730</v>
      </c>
      <c r="AC6" s="59">
        <v>12285393</v>
      </c>
      <c r="AD6" s="59">
        <v>11660006</v>
      </c>
      <c r="AE6" s="59">
        <v>11156981</v>
      </c>
      <c r="AF6" s="59">
        <v>10083535</v>
      </c>
      <c r="AG6" s="59">
        <v>9766340</v>
      </c>
      <c r="AH6" s="59">
        <v>13077385</v>
      </c>
      <c r="AI6" s="59">
        <v>15623559</v>
      </c>
      <c r="AJ6" s="59">
        <v>14528389</v>
      </c>
      <c r="AK6" s="59">
        <v>11132190</v>
      </c>
      <c r="AL6" s="59">
        <v>9970230</v>
      </c>
      <c r="AM6" s="59">
        <v>9690635</v>
      </c>
      <c r="AN6" s="59">
        <v>11946602</v>
      </c>
      <c r="AO6" s="59">
        <v>12099677</v>
      </c>
      <c r="AP6" s="59">
        <v>12513671</v>
      </c>
      <c r="AQ6" s="59">
        <v>12060140</v>
      </c>
      <c r="AR6" s="59">
        <v>9985779</v>
      </c>
      <c r="AS6" s="59">
        <v>10625000</v>
      </c>
      <c r="AT6" s="59">
        <v>13665265</v>
      </c>
      <c r="AU6" s="59">
        <v>14117505</v>
      </c>
      <c r="AV6" s="59">
        <v>16452284</v>
      </c>
      <c r="AW6" s="59">
        <v>11285063</v>
      </c>
      <c r="AX6" s="59">
        <v>9667308</v>
      </c>
      <c r="AY6" s="59">
        <v>10338878</v>
      </c>
      <c r="AZ6" s="59">
        <v>11740050</v>
      </c>
      <c r="BA6" s="59">
        <v>13488210</v>
      </c>
      <c r="BB6" s="59">
        <v>12864289</v>
      </c>
      <c r="BC6" s="59">
        <v>12388214</v>
      </c>
      <c r="BD6" s="59">
        <v>9794023</v>
      </c>
      <c r="BE6" s="59">
        <v>11280082</v>
      </c>
      <c r="BF6" s="59">
        <v>14447945</v>
      </c>
      <c r="BG6" s="59">
        <v>14907445</v>
      </c>
      <c r="BH6" s="59">
        <v>17358318</v>
      </c>
      <c r="BI6" s="59">
        <v>11099758</v>
      </c>
      <c r="BJ6" s="59">
        <v>10574713</v>
      </c>
      <c r="BK6" s="59">
        <v>10768553</v>
      </c>
      <c r="BL6" s="59">
        <v>11793767</v>
      </c>
      <c r="BM6" s="59">
        <v>14808288</v>
      </c>
      <c r="BN6" s="59">
        <v>13507332</v>
      </c>
      <c r="BO6" s="59">
        <v>12544368</v>
      </c>
      <c r="BP6" s="59">
        <v>10834123</v>
      </c>
      <c r="BQ6" s="59">
        <v>11844117</v>
      </c>
      <c r="BR6" s="59">
        <v>14578241</v>
      </c>
      <c r="BS6" s="59">
        <v>16484901</v>
      </c>
      <c r="BT6" s="59">
        <v>18208924</v>
      </c>
      <c r="BU6" s="59">
        <v>11086944</v>
      </c>
      <c r="BV6" s="59">
        <v>11626679</v>
      </c>
      <c r="BW6" s="59">
        <v>11341882</v>
      </c>
      <c r="BX6" s="59">
        <v>12421490</v>
      </c>
      <c r="BY6" s="59">
        <v>15850927</v>
      </c>
      <c r="BZ6" s="59">
        <v>14899279</v>
      </c>
      <c r="CA6" s="59">
        <v>13730064</v>
      </c>
      <c r="CB6" s="59">
        <v>13248350</v>
      </c>
      <c r="CC6" s="59">
        <v>14299593</v>
      </c>
      <c r="CD6" s="59">
        <v>17219118</v>
      </c>
      <c r="CE6" s="59">
        <v>21937022</v>
      </c>
      <c r="CF6" s="59">
        <v>22897340</v>
      </c>
      <c r="CG6" s="59">
        <v>16258806</v>
      </c>
      <c r="CH6" s="59">
        <v>16418945</v>
      </c>
      <c r="CI6" s="59">
        <v>15351190</v>
      </c>
      <c r="CJ6" s="59">
        <v>19195966</v>
      </c>
      <c r="CK6" s="59">
        <v>22439528</v>
      </c>
      <c r="CL6" s="59">
        <v>20387102</v>
      </c>
      <c r="CM6" s="59">
        <v>19975854</v>
      </c>
      <c r="CN6" s="59">
        <v>18302212</v>
      </c>
      <c r="CO6" s="59">
        <v>18078172</v>
      </c>
      <c r="CP6" s="59">
        <v>26025848</v>
      </c>
      <c r="CQ6" s="59">
        <v>31840658</v>
      </c>
      <c r="CR6" s="59">
        <v>30259574</v>
      </c>
      <c r="CS6" s="59">
        <v>23895796</v>
      </c>
      <c r="CT6" s="59">
        <v>21571636</v>
      </c>
      <c r="CU6" s="59">
        <v>20939870</v>
      </c>
      <c r="CV6" s="59">
        <v>27288644</v>
      </c>
      <c r="CW6" s="59">
        <v>27685638</v>
      </c>
      <c r="CX6" s="59">
        <v>27608982</v>
      </c>
      <c r="CY6" s="59">
        <v>26792314</v>
      </c>
      <c r="CZ6" s="59">
        <v>24391566</v>
      </c>
      <c r="DA6" s="59">
        <v>23615566</v>
      </c>
      <c r="DB6" s="59">
        <v>33573784</v>
      </c>
      <c r="DC6" s="59">
        <v>37412292</v>
      </c>
      <c r="DD6" s="59">
        <v>39101320</v>
      </c>
      <c r="DE6" s="59">
        <v>27996122</v>
      </c>
      <c r="DF6" s="59">
        <v>23438516</v>
      </c>
      <c r="DG6" s="59">
        <v>24424722</v>
      </c>
      <c r="DH6" s="59">
        <v>30936808</v>
      </c>
      <c r="DI6" s="59">
        <v>30260730</v>
      </c>
      <c r="DJ6" s="59">
        <v>28350146</v>
      </c>
      <c r="DK6" s="59">
        <v>27621794</v>
      </c>
      <c r="DL6" s="59">
        <v>23312816</v>
      </c>
      <c r="DM6" s="59">
        <v>24860630</v>
      </c>
      <c r="DN6" s="59">
        <v>35281960</v>
      </c>
      <c r="DO6" s="59">
        <v>36137604</v>
      </c>
      <c r="DP6" s="59">
        <v>40948440</v>
      </c>
      <c r="DQ6" s="59">
        <v>28901118</v>
      </c>
      <c r="DR6" s="59">
        <v>24103506</v>
      </c>
      <c r="DS6" s="59">
        <v>25791778</v>
      </c>
      <c r="DT6" s="59">
        <v>29840996</v>
      </c>
      <c r="DU6" s="59">
        <v>31139768</v>
      </c>
      <c r="DV6" s="59">
        <v>28987098</v>
      </c>
      <c r="DW6" s="59">
        <v>28250474</v>
      </c>
      <c r="DX6" s="59">
        <v>22687794</v>
      </c>
      <c r="DY6" s="59">
        <v>27109960</v>
      </c>
      <c r="DZ6" s="59">
        <v>36216292</v>
      </c>
      <c r="EA6" s="59">
        <v>36147356</v>
      </c>
      <c r="EB6" s="59">
        <v>41201064</v>
      </c>
      <c r="EC6" s="59">
        <v>27822836</v>
      </c>
      <c r="ED6" s="59">
        <v>25530524</v>
      </c>
      <c r="EE6" s="59">
        <v>25921850</v>
      </c>
      <c r="EF6" s="59">
        <v>28729472</v>
      </c>
      <c r="EG6" s="59">
        <v>31960974</v>
      </c>
      <c r="EH6" s="59">
        <v>30671336</v>
      </c>
      <c r="EI6" s="59">
        <v>26664764</v>
      </c>
      <c r="EJ6" s="59">
        <v>25096380</v>
      </c>
      <c r="EK6" s="59">
        <v>27355346</v>
      </c>
      <c r="EL6" s="59">
        <v>32597012</v>
      </c>
      <c r="EM6" s="59">
        <v>40266064</v>
      </c>
      <c r="EN6" s="59">
        <v>41930696</v>
      </c>
      <c r="EO6" s="59">
        <v>29191512</v>
      </c>
      <c r="EP6" s="59">
        <v>27082058</v>
      </c>
      <c r="EQ6" s="59">
        <v>24882882</v>
      </c>
      <c r="ER6" s="59">
        <v>30977278</v>
      </c>
      <c r="ES6" s="59">
        <v>33910764</v>
      </c>
      <c r="ET6" s="59">
        <v>30252850</v>
      </c>
      <c r="EU6" s="59">
        <v>27814658</v>
      </c>
      <c r="EV6" s="59">
        <v>26364858</v>
      </c>
      <c r="EW6" s="59">
        <v>26694512</v>
      </c>
      <c r="EX6" s="59">
        <v>34894024</v>
      </c>
      <c r="EY6" s="59">
        <v>42292996</v>
      </c>
      <c r="EZ6" s="59">
        <v>40899212</v>
      </c>
      <c r="FA6" s="59">
        <v>31929942</v>
      </c>
      <c r="FB6" s="59">
        <v>28639522</v>
      </c>
      <c r="FC6" s="59">
        <v>24657392</v>
      </c>
      <c r="FD6" s="59">
        <v>33364860</v>
      </c>
      <c r="FE6" s="59">
        <v>33734968</v>
      </c>
      <c r="FF6" s="59">
        <v>31932234</v>
      </c>
      <c r="FG6" s="59">
        <v>30268690</v>
      </c>
      <c r="FH6" s="59">
        <v>27313190</v>
      </c>
      <c r="FI6" s="59">
        <v>27288608</v>
      </c>
      <c r="FJ6" s="59">
        <v>38657008</v>
      </c>
      <c r="FK6" s="59">
        <v>45478936</v>
      </c>
      <c r="FL6" s="59">
        <v>42625156</v>
      </c>
      <c r="FM6" s="59">
        <v>33866372</v>
      </c>
      <c r="FN6" s="59">
        <v>28330374</v>
      </c>
      <c r="FO6" s="59">
        <v>26978464</v>
      </c>
      <c r="FP6" s="59">
        <v>35420908</v>
      </c>
      <c r="FQ6" s="59">
        <v>34001680</v>
      </c>
      <c r="FR6" s="59">
        <v>33591068</v>
      </c>
      <c r="FS6" s="59">
        <v>33125480</v>
      </c>
      <c r="FT6" s="59">
        <v>29244710</v>
      </c>
      <c r="FU6" s="59">
        <v>28853892</v>
      </c>
      <c r="FV6" s="59">
        <v>41011092</v>
      </c>
      <c r="FW6" s="59">
        <v>42961312</v>
      </c>
      <c r="FX6" s="59">
        <v>46226808</v>
      </c>
      <c r="FY6" s="59">
        <v>34715448</v>
      </c>
      <c r="FZ6" s="59">
        <v>28637808</v>
      </c>
      <c r="GA6" s="59">
        <v>30353218</v>
      </c>
      <c r="GB6" s="59">
        <v>38191840</v>
      </c>
    </row>
    <row r="7" spans="2:184">
      <c r="B7" s="462" t="s">
        <v>67</v>
      </c>
      <c r="C7" s="462" t="s">
        <v>61</v>
      </c>
      <c r="D7" s="406" t="s">
        <v>72</v>
      </c>
      <c r="E7" s="59">
        <v>6470066</v>
      </c>
      <c r="F7" s="59">
        <v>5957738.5</v>
      </c>
      <c r="G7" s="59">
        <v>5606015.5</v>
      </c>
      <c r="H7" s="59">
        <v>5163869.5</v>
      </c>
      <c r="I7" s="59">
        <v>4866269.5</v>
      </c>
      <c r="J7" s="59">
        <v>4660534.5</v>
      </c>
      <c r="K7" s="59">
        <v>5652747.5</v>
      </c>
      <c r="L7" s="59">
        <v>4617297.5</v>
      </c>
      <c r="M7" s="59">
        <v>2766250.75</v>
      </c>
      <c r="N7" s="59">
        <v>3234691.75</v>
      </c>
      <c r="O7" s="59">
        <v>3040718.25</v>
      </c>
      <c r="P7" s="59">
        <v>3680012.5</v>
      </c>
      <c r="Q7" s="59">
        <v>4320979.5</v>
      </c>
      <c r="R7" s="59">
        <v>3910944.75</v>
      </c>
      <c r="S7" s="59">
        <v>3447982</v>
      </c>
      <c r="T7" s="59">
        <v>3157982</v>
      </c>
      <c r="U7" s="59">
        <v>2893045</v>
      </c>
      <c r="V7" s="59">
        <v>3264465.25</v>
      </c>
      <c r="W7" s="59">
        <v>3817875.5</v>
      </c>
      <c r="X7" s="59">
        <v>3463048.5</v>
      </c>
      <c r="Y7" s="59">
        <v>2893842.75</v>
      </c>
      <c r="Z7" s="59">
        <v>3260248</v>
      </c>
      <c r="AA7" s="59">
        <v>3000709.75</v>
      </c>
      <c r="AB7" s="59">
        <v>3726015.5</v>
      </c>
      <c r="AC7" s="59">
        <v>4262708.5</v>
      </c>
      <c r="AD7" s="59">
        <v>4054369.25</v>
      </c>
      <c r="AE7" s="59">
        <v>3746992.75</v>
      </c>
      <c r="AF7" s="59">
        <v>3270637.75</v>
      </c>
      <c r="AG7" s="59">
        <v>2913358.25</v>
      </c>
      <c r="AH7" s="59">
        <v>3652336</v>
      </c>
      <c r="AI7" s="59">
        <v>4250668</v>
      </c>
      <c r="AJ7" s="59">
        <v>3690180</v>
      </c>
      <c r="AK7" s="59">
        <v>3026740.75</v>
      </c>
      <c r="AL7" s="59">
        <v>3254863.5</v>
      </c>
      <c r="AM7" s="59">
        <v>3290494.5</v>
      </c>
      <c r="AN7" s="59">
        <v>3982378.25</v>
      </c>
      <c r="AO7" s="59">
        <v>4378578.5</v>
      </c>
      <c r="AP7" s="59">
        <v>4515381.5</v>
      </c>
      <c r="AQ7" s="59">
        <v>4170923.5</v>
      </c>
      <c r="AR7" s="59">
        <v>3330209.75</v>
      </c>
      <c r="AS7" s="59">
        <v>3241513</v>
      </c>
      <c r="AT7" s="59">
        <v>3895897.75</v>
      </c>
      <c r="AU7" s="59">
        <v>4031667.75</v>
      </c>
      <c r="AV7" s="59">
        <v>4345235.5</v>
      </c>
      <c r="AW7" s="59">
        <v>3296260.75</v>
      </c>
      <c r="AX7" s="59">
        <v>3344299.75</v>
      </c>
      <c r="AY7" s="59">
        <v>3721162</v>
      </c>
      <c r="AZ7" s="59">
        <v>4165467</v>
      </c>
      <c r="BA7" s="59">
        <v>4848220.5</v>
      </c>
      <c r="BB7" s="59">
        <v>4628919.5</v>
      </c>
      <c r="BC7" s="59">
        <v>4402053.5</v>
      </c>
      <c r="BD7" s="59">
        <v>3352918.25</v>
      </c>
      <c r="BE7" s="59">
        <v>3474239.5</v>
      </c>
      <c r="BF7" s="59">
        <v>4016399.75</v>
      </c>
      <c r="BG7" s="59">
        <v>4099197.75</v>
      </c>
      <c r="BH7" s="59">
        <v>4421441</v>
      </c>
      <c r="BI7" s="59">
        <v>3231620.75</v>
      </c>
      <c r="BJ7" s="59">
        <v>3603034.75</v>
      </c>
      <c r="BK7" s="59">
        <v>3869081</v>
      </c>
      <c r="BL7" s="59">
        <v>4165833.5</v>
      </c>
      <c r="BM7" s="59">
        <v>5274505</v>
      </c>
      <c r="BN7" s="59">
        <v>4897668.5</v>
      </c>
      <c r="BO7" s="59">
        <v>4517381</v>
      </c>
      <c r="BP7" s="59">
        <v>3840543.25</v>
      </c>
      <c r="BQ7" s="59">
        <v>3899831.5</v>
      </c>
      <c r="BR7" s="59">
        <v>4348412</v>
      </c>
      <c r="BS7" s="59">
        <v>5091478.5</v>
      </c>
      <c r="BT7" s="59">
        <v>5308039.5</v>
      </c>
      <c r="BU7" s="59">
        <v>3756274</v>
      </c>
      <c r="BV7" s="59">
        <v>4411680.5</v>
      </c>
      <c r="BW7" s="59">
        <v>4657106</v>
      </c>
      <c r="BX7" s="59">
        <v>5087839</v>
      </c>
      <c r="BY7" s="59">
        <v>6038512.5</v>
      </c>
      <c r="BZ7" s="59">
        <v>5646127.5</v>
      </c>
      <c r="CA7" s="59">
        <v>5166806</v>
      </c>
      <c r="CB7" s="59">
        <v>4762557</v>
      </c>
      <c r="CC7" s="59">
        <v>4569512.5</v>
      </c>
      <c r="CD7" s="59">
        <v>4905965.5</v>
      </c>
      <c r="CE7" s="59">
        <v>6780196.5</v>
      </c>
      <c r="CF7" s="59">
        <v>6454871</v>
      </c>
      <c r="CG7" s="59">
        <v>4780310.5</v>
      </c>
      <c r="CH7" s="59">
        <v>5290532.5</v>
      </c>
      <c r="CI7" s="59">
        <v>5345608.5</v>
      </c>
      <c r="CJ7" s="59">
        <v>6462874</v>
      </c>
      <c r="CK7" s="59">
        <v>6950390</v>
      </c>
      <c r="CL7" s="59">
        <v>6159343</v>
      </c>
      <c r="CM7" s="59">
        <v>6250400.5</v>
      </c>
      <c r="CN7" s="59">
        <v>5379144</v>
      </c>
      <c r="CO7" s="59">
        <v>4813970</v>
      </c>
      <c r="CP7" s="59">
        <v>6171132</v>
      </c>
      <c r="CQ7" s="59">
        <v>7973485</v>
      </c>
      <c r="CR7" s="59">
        <v>6953162.5</v>
      </c>
      <c r="CS7" s="59">
        <v>5447043</v>
      </c>
      <c r="CT7" s="59">
        <v>5466808.5</v>
      </c>
      <c r="CU7" s="59">
        <v>5622657.5</v>
      </c>
      <c r="CV7" s="59">
        <v>7023094.5</v>
      </c>
      <c r="CW7" s="59">
        <v>6202591</v>
      </c>
      <c r="CX7" s="59">
        <v>6159550.5</v>
      </c>
      <c r="CY7" s="59">
        <v>6425653.5</v>
      </c>
      <c r="CZ7" s="59">
        <v>5026120.5</v>
      </c>
      <c r="DA7" s="59">
        <v>4414567.5</v>
      </c>
      <c r="DB7" s="59">
        <v>5476219</v>
      </c>
      <c r="DC7" s="59">
        <v>6007914</v>
      </c>
      <c r="DD7" s="59">
        <v>6202533</v>
      </c>
      <c r="DE7" s="59">
        <v>4693958.5</v>
      </c>
      <c r="DF7" s="59">
        <v>4744572</v>
      </c>
      <c r="DG7" s="59">
        <v>5577181</v>
      </c>
      <c r="DH7" s="59">
        <v>6741581.5</v>
      </c>
      <c r="DI7" s="59">
        <v>6742714.5</v>
      </c>
      <c r="DJ7" s="59">
        <v>6323564.5</v>
      </c>
      <c r="DK7" s="59">
        <v>6594580.5</v>
      </c>
      <c r="DL7" s="59">
        <v>4958518</v>
      </c>
      <c r="DM7" s="59">
        <v>4761920.5</v>
      </c>
      <c r="DN7" s="59">
        <v>5473891</v>
      </c>
      <c r="DO7" s="59">
        <v>5945936</v>
      </c>
      <c r="DP7" s="59">
        <v>6485990</v>
      </c>
      <c r="DQ7" s="59">
        <v>4740873</v>
      </c>
      <c r="DR7" s="59">
        <v>5057895.5</v>
      </c>
      <c r="DS7" s="59">
        <v>5823691.5</v>
      </c>
      <c r="DT7" s="59">
        <v>6427188</v>
      </c>
      <c r="DU7" s="59">
        <v>6992058</v>
      </c>
      <c r="DV7" s="59">
        <v>6484477.5</v>
      </c>
      <c r="DW7" s="59">
        <v>6747922.5</v>
      </c>
      <c r="DX7" s="59">
        <v>4979386</v>
      </c>
      <c r="DY7" s="59">
        <v>5222307</v>
      </c>
      <c r="DZ7" s="59">
        <v>5425205</v>
      </c>
      <c r="EA7" s="59">
        <v>6144192</v>
      </c>
      <c r="EB7" s="59">
        <v>6400910.5</v>
      </c>
      <c r="EC7" s="59">
        <v>4761568.5</v>
      </c>
      <c r="ED7" s="59">
        <v>5394305</v>
      </c>
      <c r="EE7" s="59">
        <v>5846634</v>
      </c>
      <c r="EF7" s="59">
        <v>6327755.5</v>
      </c>
      <c r="EG7" s="59">
        <v>7391744.5</v>
      </c>
      <c r="EH7" s="59">
        <v>6837113</v>
      </c>
      <c r="EI7" s="59">
        <v>6348780.5</v>
      </c>
      <c r="EJ7" s="59">
        <v>5674736</v>
      </c>
      <c r="EK7" s="59">
        <v>5199008</v>
      </c>
      <c r="EL7" s="59">
        <v>5116514.5</v>
      </c>
      <c r="EM7" s="59">
        <v>7004823.5</v>
      </c>
      <c r="EN7" s="59">
        <v>6302887.5</v>
      </c>
      <c r="EO7" s="59">
        <v>5046314.5</v>
      </c>
      <c r="EP7" s="59">
        <v>5826693</v>
      </c>
      <c r="EQ7" s="59">
        <v>5680076.5</v>
      </c>
      <c r="ER7" s="59">
        <v>7008736</v>
      </c>
      <c r="ES7" s="59">
        <v>7875763</v>
      </c>
      <c r="ET7" s="59">
        <v>6941505.5</v>
      </c>
      <c r="EU7" s="59">
        <v>6718666.5</v>
      </c>
      <c r="EV7" s="59">
        <v>5734963</v>
      </c>
      <c r="EW7" s="59">
        <v>5330071.5</v>
      </c>
      <c r="EX7" s="59">
        <v>5717745.5</v>
      </c>
      <c r="EY7" s="59">
        <v>6874897</v>
      </c>
      <c r="EZ7" s="59">
        <v>6554028</v>
      </c>
      <c r="FA7" s="59">
        <v>5302368</v>
      </c>
      <c r="FB7" s="59">
        <v>6104720</v>
      </c>
      <c r="FC7" s="59">
        <v>5751224.5</v>
      </c>
      <c r="FD7" s="59">
        <v>7387743</v>
      </c>
      <c r="FE7" s="59">
        <v>7982398</v>
      </c>
      <c r="FF7" s="59">
        <v>7507369</v>
      </c>
      <c r="FG7" s="59">
        <v>7608644.5</v>
      </c>
      <c r="FH7" s="59">
        <v>6292899</v>
      </c>
      <c r="FI7" s="59">
        <v>5471122</v>
      </c>
      <c r="FJ7" s="59">
        <v>6372589</v>
      </c>
      <c r="FK7" s="59">
        <v>8004845.5</v>
      </c>
      <c r="FL7" s="59">
        <v>7044447.5</v>
      </c>
      <c r="FM7" s="59">
        <v>5677633</v>
      </c>
      <c r="FN7" s="59">
        <v>6474394.5</v>
      </c>
      <c r="FO7" s="59">
        <v>6584842.5</v>
      </c>
      <c r="FP7" s="59">
        <v>8038323</v>
      </c>
      <c r="FQ7" s="59">
        <v>8086682.5</v>
      </c>
      <c r="FR7" s="59">
        <v>8021425</v>
      </c>
      <c r="FS7" s="59">
        <v>8413799</v>
      </c>
      <c r="FT7" s="59">
        <v>6717070</v>
      </c>
      <c r="FU7" s="59">
        <v>5810163</v>
      </c>
      <c r="FV7" s="59">
        <v>6688363.5</v>
      </c>
      <c r="FW7" s="59">
        <v>7821334</v>
      </c>
      <c r="FX7" s="59">
        <v>7543171.5</v>
      </c>
      <c r="FY7" s="59">
        <v>6083265</v>
      </c>
      <c r="FZ7" s="59">
        <v>6505146.5</v>
      </c>
      <c r="GA7" s="59">
        <v>7277281</v>
      </c>
      <c r="GB7" s="59">
        <v>9067449</v>
      </c>
    </row>
    <row r="8" spans="2:184"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  <c r="DD8" s="462"/>
      <c r="DE8" s="462"/>
      <c r="DF8" s="462"/>
      <c r="DG8" s="462"/>
      <c r="DH8" s="462"/>
      <c r="DI8" s="462"/>
      <c r="DJ8" s="462"/>
      <c r="DK8" s="462"/>
      <c r="DL8" s="462"/>
      <c r="DM8" s="462"/>
      <c r="DN8" s="462"/>
      <c r="DO8" s="462"/>
      <c r="DP8" s="462"/>
      <c r="DQ8" s="462"/>
      <c r="DR8" s="462"/>
      <c r="DS8" s="462"/>
      <c r="DT8" s="462"/>
      <c r="DU8" s="462"/>
      <c r="DV8" s="462"/>
      <c r="DW8" s="462"/>
      <c r="DX8" s="462"/>
      <c r="DY8" s="462"/>
      <c r="DZ8" s="462"/>
      <c r="EA8" s="462"/>
      <c r="EB8" s="462"/>
      <c r="EC8" s="462"/>
      <c r="ED8" s="462"/>
      <c r="EE8" s="462"/>
      <c r="EF8" s="462"/>
      <c r="EG8" s="462"/>
      <c r="EH8" s="462"/>
      <c r="EI8" s="462"/>
      <c r="EJ8" s="462"/>
      <c r="EK8" s="462"/>
      <c r="EL8" s="462"/>
      <c r="EM8" s="462"/>
      <c r="EN8" s="462"/>
      <c r="EO8" s="462"/>
      <c r="EP8" s="462"/>
      <c r="EQ8" s="462"/>
      <c r="ER8" s="462"/>
      <c r="ES8" s="462"/>
      <c r="ET8" s="462"/>
      <c r="EU8" s="462"/>
      <c r="EV8" s="462"/>
      <c r="EW8" s="462"/>
      <c r="EX8" s="462"/>
      <c r="EY8" s="462"/>
      <c r="EZ8" s="462"/>
      <c r="FA8" s="462"/>
      <c r="FB8" s="462"/>
      <c r="FC8" s="462"/>
      <c r="FD8" s="462"/>
      <c r="FE8" s="462"/>
      <c r="FF8" s="462"/>
      <c r="FG8" s="462"/>
      <c r="FH8" s="462"/>
      <c r="FI8" s="462"/>
      <c r="FJ8" s="462"/>
      <c r="FK8" s="462"/>
      <c r="FL8" s="462"/>
      <c r="FM8" s="462"/>
      <c r="FN8" s="462"/>
      <c r="FO8" s="462"/>
      <c r="FP8" s="462"/>
      <c r="FQ8" s="462"/>
      <c r="FR8" s="462"/>
      <c r="FS8" s="462"/>
      <c r="FT8" s="462"/>
      <c r="FU8" s="462"/>
      <c r="FV8" s="462"/>
      <c r="FW8" s="462"/>
      <c r="FX8" s="462"/>
      <c r="FY8" s="462"/>
      <c r="FZ8" s="462"/>
      <c r="GA8" s="462"/>
      <c r="GB8" s="462"/>
    </row>
    <row r="9" spans="2:184"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62"/>
      <c r="DF9" s="462"/>
      <c r="DG9" s="462"/>
      <c r="DH9" s="462"/>
      <c r="DI9" s="462"/>
      <c r="DJ9" s="462"/>
      <c r="DK9" s="462"/>
      <c r="DL9" s="462"/>
      <c r="DM9" s="462"/>
      <c r="DN9" s="462"/>
      <c r="DO9" s="462"/>
      <c r="DP9" s="462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2"/>
      <c r="EO9" s="462"/>
      <c r="EP9" s="462"/>
      <c r="EQ9" s="462"/>
      <c r="ER9" s="462"/>
      <c r="ES9" s="462"/>
      <c r="ET9" s="462"/>
      <c r="EU9" s="462"/>
      <c r="EV9" s="462"/>
      <c r="EW9" s="462"/>
      <c r="EX9" s="462"/>
      <c r="EY9" s="462"/>
      <c r="EZ9" s="462"/>
      <c r="FA9" s="462"/>
      <c r="FB9" s="462"/>
      <c r="FC9" s="462"/>
      <c r="FD9" s="462"/>
      <c r="FE9" s="462"/>
      <c r="FF9" s="462"/>
      <c r="FG9" s="462"/>
      <c r="FH9" s="462"/>
      <c r="FI9" s="462"/>
      <c r="FJ9" s="462"/>
      <c r="FK9" s="462"/>
      <c r="FL9" s="462"/>
      <c r="FM9" s="462"/>
      <c r="FN9" s="462"/>
      <c r="FO9" s="462"/>
      <c r="FP9" s="462"/>
      <c r="FQ9" s="462"/>
      <c r="FR9" s="462"/>
      <c r="FS9" s="462"/>
      <c r="FT9" s="462"/>
      <c r="FU9" s="462"/>
      <c r="FV9" s="462"/>
      <c r="FW9" s="462"/>
      <c r="FX9" s="462"/>
      <c r="FY9" s="462"/>
      <c r="FZ9" s="462"/>
      <c r="GA9" s="462"/>
      <c r="GB9" s="462"/>
    </row>
    <row r="10" spans="2:18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</row>
    <row r="11" spans="2:184">
      <c r="B11" s="462" t="s">
        <v>73</v>
      </c>
      <c r="C11" s="462" t="s">
        <v>61</v>
      </c>
      <c r="D11" s="406" t="s">
        <v>68</v>
      </c>
      <c r="E11" s="59">
        <v>9573036</v>
      </c>
      <c r="F11" s="59">
        <v>8194818</v>
      </c>
      <c r="G11" s="59">
        <v>8420882</v>
      </c>
      <c r="H11" s="59">
        <v>7872806</v>
      </c>
      <c r="I11" s="59">
        <v>6239350.5</v>
      </c>
      <c r="J11" s="59">
        <v>7923785</v>
      </c>
      <c r="K11" s="59">
        <v>9978513</v>
      </c>
      <c r="L11" s="59">
        <v>9274344</v>
      </c>
      <c r="M11" s="59">
        <v>8260722.5</v>
      </c>
      <c r="N11" s="59">
        <v>8505248</v>
      </c>
      <c r="O11" s="59">
        <v>8238647</v>
      </c>
      <c r="P11" s="59">
        <v>8664481</v>
      </c>
      <c r="Q11" s="59">
        <v>10320310</v>
      </c>
      <c r="R11" s="59">
        <v>8992748</v>
      </c>
      <c r="S11" s="59">
        <v>8715645</v>
      </c>
      <c r="T11" s="59">
        <v>6124953</v>
      </c>
      <c r="U11" s="59">
        <v>6329706.5</v>
      </c>
      <c r="V11" s="59">
        <v>8592995</v>
      </c>
      <c r="W11" s="59">
        <v>9936043</v>
      </c>
      <c r="X11" s="59">
        <v>9705274</v>
      </c>
      <c r="Y11" s="59">
        <v>8472826</v>
      </c>
      <c r="Z11" s="59">
        <v>8693384</v>
      </c>
      <c r="AA11" s="59">
        <v>8480191</v>
      </c>
      <c r="AB11" s="59">
        <v>8762241</v>
      </c>
      <c r="AC11" s="59">
        <v>9946843</v>
      </c>
      <c r="AD11" s="59">
        <v>9180843</v>
      </c>
      <c r="AE11" s="59">
        <v>9110889</v>
      </c>
      <c r="AF11" s="59">
        <v>8715449</v>
      </c>
      <c r="AG11" s="59">
        <v>6520751.5</v>
      </c>
      <c r="AH11" s="59">
        <v>9068893</v>
      </c>
      <c r="AI11" s="59">
        <v>10339050</v>
      </c>
      <c r="AJ11" s="59">
        <v>10070297</v>
      </c>
      <c r="AK11" s="59">
        <v>8731550</v>
      </c>
      <c r="AL11" s="59">
        <v>9034601</v>
      </c>
      <c r="AM11" s="59">
        <v>8859501</v>
      </c>
      <c r="AN11" s="59">
        <v>8643703</v>
      </c>
      <c r="AO11" s="59">
        <v>10386811</v>
      </c>
      <c r="AP11" s="59">
        <v>9985309</v>
      </c>
      <c r="AQ11" s="59">
        <v>9659021</v>
      </c>
      <c r="AR11" s="59">
        <v>8889336</v>
      </c>
      <c r="AS11" s="59">
        <v>6912042.5</v>
      </c>
      <c r="AT11" s="59">
        <v>9581735</v>
      </c>
      <c r="AU11" s="59">
        <v>10641902</v>
      </c>
      <c r="AV11" s="59">
        <v>11013760</v>
      </c>
      <c r="AW11" s="59">
        <v>9119322</v>
      </c>
      <c r="AX11" s="59">
        <v>9231778</v>
      </c>
      <c r="AY11" s="59">
        <v>9227721</v>
      </c>
      <c r="AZ11" s="59">
        <v>8882673</v>
      </c>
      <c r="BA11" s="59">
        <v>10862294</v>
      </c>
      <c r="BB11" s="59">
        <v>10002750</v>
      </c>
      <c r="BC11" s="59">
        <v>9657889</v>
      </c>
      <c r="BD11" s="59">
        <v>8674674</v>
      </c>
      <c r="BE11" s="59">
        <v>6316988.5</v>
      </c>
      <c r="BF11" s="59">
        <v>9545340</v>
      </c>
      <c r="BG11" s="59">
        <v>10539303</v>
      </c>
      <c r="BH11" s="59">
        <v>10978565</v>
      </c>
      <c r="BI11" s="59">
        <v>8648008</v>
      </c>
      <c r="BJ11" s="59">
        <v>9150832</v>
      </c>
      <c r="BK11" s="59">
        <v>9131411</v>
      </c>
      <c r="BL11" s="59">
        <v>8869251</v>
      </c>
      <c r="BM11" s="59">
        <v>11499095</v>
      </c>
      <c r="BN11" s="59">
        <v>10636565</v>
      </c>
      <c r="BO11" s="59">
        <v>10184055</v>
      </c>
      <c r="BP11" s="59">
        <v>9588085</v>
      </c>
      <c r="BQ11" s="59">
        <v>9920226</v>
      </c>
      <c r="BR11" s="59">
        <v>10423888</v>
      </c>
      <c r="BS11" s="59">
        <v>12139054</v>
      </c>
      <c r="BT11" s="59">
        <v>12314920</v>
      </c>
      <c r="BU11" s="59">
        <v>8325204</v>
      </c>
      <c r="BV11" s="59">
        <v>6938748</v>
      </c>
      <c r="BW11" s="59">
        <v>10632567</v>
      </c>
      <c r="BX11" s="59">
        <v>10883294</v>
      </c>
      <c r="BY11" s="59">
        <v>13016816</v>
      </c>
      <c r="BZ11" s="59">
        <v>12321193</v>
      </c>
      <c r="CA11" s="59">
        <v>13010214</v>
      </c>
      <c r="CB11" s="59">
        <v>8891461</v>
      </c>
      <c r="CC11" s="59">
        <v>9122241</v>
      </c>
      <c r="CD11" s="59">
        <v>12819731</v>
      </c>
      <c r="CE11" s="59">
        <v>16161902</v>
      </c>
      <c r="CF11" s="59">
        <v>16462267</v>
      </c>
      <c r="CG11" s="59">
        <v>14075652</v>
      </c>
      <c r="CH11" s="59">
        <v>14657869</v>
      </c>
      <c r="CI11" s="59">
        <v>14882680</v>
      </c>
      <c r="CJ11" s="59">
        <v>15232682</v>
      </c>
      <c r="CK11" s="59">
        <v>16983484</v>
      </c>
      <c r="CL11" s="59">
        <v>16294628</v>
      </c>
      <c r="CM11" s="59">
        <v>16803820</v>
      </c>
      <c r="CN11" s="59">
        <v>14803632</v>
      </c>
      <c r="CO11" s="59">
        <v>12429017</v>
      </c>
      <c r="CP11" s="59">
        <v>17308494</v>
      </c>
      <c r="CQ11" s="59">
        <v>20866790</v>
      </c>
      <c r="CR11" s="59">
        <v>20456550</v>
      </c>
      <c r="CS11" s="59">
        <v>18132492</v>
      </c>
      <c r="CT11" s="59">
        <v>18380380</v>
      </c>
      <c r="CU11" s="59">
        <v>17877170</v>
      </c>
      <c r="CV11" s="59">
        <v>18654298</v>
      </c>
      <c r="CW11" s="59">
        <v>20193286</v>
      </c>
      <c r="CX11" s="59">
        <v>18624830</v>
      </c>
      <c r="CY11" s="59">
        <v>19903260</v>
      </c>
      <c r="CZ11" s="59">
        <v>18878168</v>
      </c>
      <c r="DA11" s="59">
        <v>13611941</v>
      </c>
      <c r="DB11" s="59">
        <v>20503844</v>
      </c>
      <c r="DC11" s="59">
        <v>23431732</v>
      </c>
      <c r="DD11" s="59">
        <v>23585878</v>
      </c>
      <c r="DE11" s="59">
        <v>19398914</v>
      </c>
      <c r="DF11" s="59">
        <v>19196586</v>
      </c>
      <c r="DG11" s="59">
        <v>19404900</v>
      </c>
      <c r="DH11" s="59">
        <v>19679018</v>
      </c>
      <c r="DI11" s="59">
        <v>20668722</v>
      </c>
      <c r="DJ11" s="59">
        <v>18975644</v>
      </c>
      <c r="DK11" s="59">
        <v>20516730</v>
      </c>
      <c r="DL11" s="59">
        <v>18737866</v>
      </c>
      <c r="DM11" s="59">
        <v>13273693</v>
      </c>
      <c r="DN11" s="59">
        <v>20901864</v>
      </c>
      <c r="DO11" s="59">
        <v>23474528</v>
      </c>
      <c r="DP11" s="59">
        <v>23803512</v>
      </c>
      <c r="DQ11" s="59">
        <v>20041292</v>
      </c>
      <c r="DR11" s="59">
        <v>20120648</v>
      </c>
      <c r="DS11" s="59">
        <v>20224734</v>
      </c>
      <c r="DT11" s="59">
        <v>19953748</v>
      </c>
      <c r="DU11" s="59">
        <v>21334414</v>
      </c>
      <c r="DV11" s="59">
        <v>19471998</v>
      </c>
      <c r="DW11" s="59">
        <v>20763502</v>
      </c>
      <c r="DX11" s="59">
        <v>15792627</v>
      </c>
      <c r="DY11" s="59">
        <v>13114210</v>
      </c>
      <c r="DZ11" s="59">
        <v>20417376</v>
      </c>
      <c r="EA11" s="59">
        <v>23350626</v>
      </c>
      <c r="EB11" s="59">
        <v>23882028</v>
      </c>
      <c r="EC11" s="59">
        <v>19912910</v>
      </c>
      <c r="ED11" s="59">
        <v>20039494</v>
      </c>
      <c r="EE11" s="59">
        <v>20162600</v>
      </c>
      <c r="EF11" s="59">
        <v>19511332</v>
      </c>
      <c r="EG11" s="59">
        <v>21128528</v>
      </c>
      <c r="EH11" s="59">
        <v>20506378</v>
      </c>
      <c r="EI11" s="59">
        <v>20707808</v>
      </c>
      <c r="EJ11" s="59">
        <v>18961154</v>
      </c>
      <c r="EK11" s="59">
        <v>14736319</v>
      </c>
      <c r="EL11" s="59">
        <v>20077536</v>
      </c>
      <c r="EM11" s="59">
        <v>24181856</v>
      </c>
      <c r="EN11" s="59">
        <v>24356190</v>
      </c>
      <c r="EO11" s="59">
        <v>20941178</v>
      </c>
      <c r="EP11" s="59">
        <v>20946446</v>
      </c>
      <c r="EQ11" s="59">
        <v>20120806</v>
      </c>
      <c r="ER11" s="59">
        <v>20430530</v>
      </c>
      <c r="ES11" s="59">
        <v>22256722</v>
      </c>
      <c r="ET11" s="59">
        <v>20109496</v>
      </c>
      <c r="EU11" s="59">
        <v>21427366</v>
      </c>
      <c r="EV11" s="59">
        <v>18940286</v>
      </c>
      <c r="EW11" s="59">
        <v>16003506</v>
      </c>
      <c r="EX11" s="59">
        <v>20887416</v>
      </c>
      <c r="EY11" s="59">
        <v>24815426</v>
      </c>
      <c r="EZ11" s="59">
        <v>24759950</v>
      </c>
      <c r="FA11" s="59">
        <v>21640232</v>
      </c>
      <c r="FB11" s="59">
        <v>21836276</v>
      </c>
      <c r="FC11" s="59">
        <v>20747340</v>
      </c>
      <c r="FD11" s="59">
        <v>21075426</v>
      </c>
      <c r="FE11" s="59">
        <v>22692754</v>
      </c>
      <c r="FF11" s="59">
        <v>20996192</v>
      </c>
      <c r="FG11" s="59">
        <v>22706534</v>
      </c>
      <c r="FH11" s="59">
        <v>14435849</v>
      </c>
      <c r="FI11" s="59">
        <v>20919344</v>
      </c>
      <c r="FJ11" s="59">
        <v>22183264</v>
      </c>
      <c r="FK11" s="59">
        <v>26096752</v>
      </c>
      <c r="FL11" s="59">
        <v>25470684</v>
      </c>
      <c r="FM11" s="59">
        <v>23020332</v>
      </c>
      <c r="FN11" s="59">
        <v>22889526</v>
      </c>
      <c r="FO11" s="59">
        <v>21820350</v>
      </c>
      <c r="FP11" s="59">
        <v>22576496</v>
      </c>
      <c r="FQ11" s="59">
        <v>23632940</v>
      </c>
      <c r="FR11" s="59">
        <v>21882060</v>
      </c>
      <c r="FS11" s="59">
        <v>23728030</v>
      </c>
      <c r="FT11" s="59">
        <v>15158557</v>
      </c>
      <c r="FU11" s="59">
        <v>16826404</v>
      </c>
      <c r="FV11" s="59">
        <v>23251154</v>
      </c>
      <c r="FW11" s="59">
        <v>26752618</v>
      </c>
      <c r="FX11" s="59">
        <v>26329574</v>
      </c>
      <c r="FY11" s="59">
        <v>23608220</v>
      </c>
      <c r="FZ11" s="59">
        <v>23530088</v>
      </c>
      <c r="GA11" s="59">
        <v>23328068</v>
      </c>
      <c r="GB11" s="59">
        <v>23716414</v>
      </c>
    </row>
    <row r="12" spans="2:184">
      <c r="B12" s="462" t="s">
        <v>73</v>
      </c>
      <c r="C12" s="462" t="s">
        <v>61</v>
      </c>
      <c r="D12" s="406" t="s">
        <v>69</v>
      </c>
      <c r="E12" s="59">
        <v>1616110.25</v>
      </c>
      <c r="F12" s="59">
        <v>1397588.62</v>
      </c>
      <c r="G12" s="59">
        <v>1593770.38</v>
      </c>
      <c r="H12" s="59">
        <v>1226302.3799999999</v>
      </c>
      <c r="I12" s="59">
        <v>1212593.1200000001</v>
      </c>
      <c r="J12" s="59">
        <v>1572263.25</v>
      </c>
      <c r="K12" s="59">
        <v>1729197.75</v>
      </c>
      <c r="L12" s="59">
        <v>1590104.62</v>
      </c>
      <c r="M12" s="59">
        <v>1729720.5</v>
      </c>
      <c r="N12" s="59">
        <v>1404545.25</v>
      </c>
      <c r="O12" s="59">
        <v>1770097.12</v>
      </c>
      <c r="P12" s="59">
        <v>1757971</v>
      </c>
      <c r="Q12" s="59">
        <v>1652231.25</v>
      </c>
      <c r="R12" s="59">
        <v>1413957.25</v>
      </c>
      <c r="S12" s="59">
        <v>1513656.75</v>
      </c>
      <c r="T12" s="59">
        <v>972361.56</v>
      </c>
      <c r="U12" s="59">
        <v>1276343.75</v>
      </c>
      <c r="V12" s="59">
        <v>1523508.88</v>
      </c>
      <c r="W12" s="59">
        <v>1678607.38</v>
      </c>
      <c r="X12" s="59">
        <v>1933667.62</v>
      </c>
      <c r="Y12" s="59">
        <v>1589650.62</v>
      </c>
      <c r="Z12" s="59">
        <v>1358010</v>
      </c>
      <c r="AA12" s="59">
        <v>1886275</v>
      </c>
      <c r="AB12" s="59">
        <v>1311827</v>
      </c>
      <c r="AC12" s="59">
        <v>1959522.5</v>
      </c>
      <c r="AD12" s="59">
        <v>1526943.25</v>
      </c>
      <c r="AE12" s="59">
        <v>1514965.62</v>
      </c>
      <c r="AF12" s="59">
        <v>1378409</v>
      </c>
      <c r="AG12" s="59">
        <v>1516102.25</v>
      </c>
      <c r="AH12" s="59">
        <v>1542860.62</v>
      </c>
      <c r="AI12" s="59">
        <v>1714660.62</v>
      </c>
      <c r="AJ12" s="59">
        <v>2074144.88</v>
      </c>
      <c r="AK12" s="59">
        <v>1468618.38</v>
      </c>
      <c r="AL12" s="59">
        <v>1690624.88</v>
      </c>
      <c r="AM12" s="59">
        <v>1701226.5</v>
      </c>
      <c r="AN12" s="59">
        <v>1342657.38</v>
      </c>
      <c r="AO12" s="59">
        <v>2284767</v>
      </c>
      <c r="AP12" s="59">
        <v>1644473.12</v>
      </c>
      <c r="AQ12" s="59">
        <v>1242772.1200000001</v>
      </c>
      <c r="AR12" s="59">
        <v>1501319.62</v>
      </c>
      <c r="AS12" s="59">
        <v>1469885.62</v>
      </c>
      <c r="AT12" s="59">
        <v>1474597.25</v>
      </c>
      <c r="AU12" s="59">
        <v>2640333.5</v>
      </c>
      <c r="AV12" s="59">
        <v>1755355.5</v>
      </c>
      <c r="AW12" s="59">
        <v>1609006.38</v>
      </c>
      <c r="AX12" s="59">
        <v>1826496.88</v>
      </c>
      <c r="AY12" s="59">
        <v>1863260.12</v>
      </c>
      <c r="AZ12" s="59">
        <v>1625170.25</v>
      </c>
      <c r="BA12" s="59">
        <v>2334722.5</v>
      </c>
      <c r="BB12" s="59">
        <v>1913513.12</v>
      </c>
      <c r="BC12" s="59">
        <v>1630133.5</v>
      </c>
      <c r="BD12" s="59">
        <v>1904238.75</v>
      </c>
      <c r="BE12" s="59">
        <v>1439612.38</v>
      </c>
      <c r="BF12" s="59">
        <v>1681504.5</v>
      </c>
      <c r="BG12" s="59">
        <v>2734029</v>
      </c>
      <c r="BH12" s="59">
        <v>1791859.38</v>
      </c>
      <c r="BI12" s="59">
        <v>2135337.75</v>
      </c>
      <c r="BJ12" s="59">
        <v>1840582.38</v>
      </c>
      <c r="BK12" s="59">
        <v>1804252.88</v>
      </c>
      <c r="BL12" s="59">
        <v>2137870</v>
      </c>
      <c r="BM12" s="59">
        <v>2022097.88</v>
      </c>
      <c r="BN12" s="59">
        <v>2014741</v>
      </c>
      <c r="BO12" s="59">
        <v>2018473.12</v>
      </c>
      <c r="BP12" s="59">
        <v>2113801</v>
      </c>
      <c r="BQ12" s="59">
        <v>2098612</v>
      </c>
      <c r="BR12" s="59">
        <v>2229509.25</v>
      </c>
      <c r="BS12" s="59">
        <v>2727760.75</v>
      </c>
      <c r="BT12" s="59">
        <v>2371988</v>
      </c>
      <c r="BU12" s="59">
        <v>2300007.5</v>
      </c>
      <c r="BV12" s="59">
        <v>1255641.6200000001</v>
      </c>
      <c r="BW12" s="59">
        <v>2557882.25</v>
      </c>
      <c r="BX12" s="59">
        <v>2889683.5</v>
      </c>
      <c r="BY12" s="59">
        <v>2703056.5</v>
      </c>
      <c r="BZ12" s="59">
        <v>2335066.75</v>
      </c>
      <c r="CA12" s="59">
        <v>2584416</v>
      </c>
      <c r="CB12" s="59">
        <v>1429585</v>
      </c>
      <c r="CC12" s="59">
        <v>1990512.62</v>
      </c>
      <c r="CD12" s="59">
        <v>2972788.5</v>
      </c>
      <c r="CE12" s="59">
        <v>3075760</v>
      </c>
      <c r="CF12" s="59">
        <v>3232370.25</v>
      </c>
      <c r="CG12" s="59">
        <v>3195061.25</v>
      </c>
      <c r="CH12" s="59">
        <v>2366951.75</v>
      </c>
      <c r="CI12" s="59">
        <v>3096840.25</v>
      </c>
      <c r="CJ12" s="59">
        <v>3121632.75</v>
      </c>
      <c r="CK12" s="59">
        <v>2914065.25</v>
      </c>
      <c r="CL12" s="59">
        <v>2763739.75</v>
      </c>
      <c r="CM12" s="59">
        <v>3015285.5</v>
      </c>
      <c r="CN12" s="59">
        <v>2373336</v>
      </c>
      <c r="CO12" s="59">
        <v>2923003</v>
      </c>
      <c r="CP12" s="59">
        <v>2982688</v>
      </c>
      <c r="CQ12" s="59">
        <v>3588422.25</v>
      </c>
      <c r="CR12" s="59">
        <v>4120800</v>
      </c>
      <c r="CS12" s="59">
        <v>3015403.75</v>
      </c>
      <c r="CT12" s="59">
        <v>2693249.25</v>
      </c>
      <c r="CU12" s="59">
        <v>3492801.25</v>
      </c>
      <c r="CV12" s="59">
        <v>3028660.75</v>
      </c>
      <c r="CW12" s="59">
        <v>3238427.75</v>
      </c>
      <c r="CX12" s="59">
        <v>2435147.5</v>
      </c>
      <c r="CY12" s="59">
        <v>2411754.75</v>
      </c>
      <c r="CZ12" s="59">
        <v>2444481.75</v>
      </c>
      <c r="DA12" s="59">
        <v>2305578.5</v>
      </c>
      <c r="DB12" s="59">
        <v>2057791</v>
      </c>
      <c r="DC12" s="59">
        <v>3280052.5</v>
      </c>
      <c r="DD12" s="59">
        <v>2790587.5</v>
      </c>
      <c r="DE12" s="59">
        <v>2736583.5</v>
      </c>
      <c r="DF12" s="59">
        <v>3180263.5</v>
      </c>
      <c r="DG12" s="59">
        <v>2915123.25</v>
      </c>
      <c r="DH12" s="59">
        <v>2472863.5</v>
      </c>
      <c r="DI12" s="59">
        <v>3388843.75</v>
      </c>
      <c r="DJ12" s="59">
        <v>2547185.5</v>
      </c>
      <c r="DK12" s="59">
        <v>2414793.25</v>
      </c>
      <c r="DL12" s="59">
        <v>2512943</v>
      </c>
      <c r="DM12" s="59">
        <v>2277857.5</v>
      </c>
      <c r="DN12" s="59">
        <v>2292370.5</v>
      </c>
      <c r="DO12" s="59">
        <v>3910857.25</v>
      </c>
      <c r="DP12" s="59">
        <v>2547593.75</v>
      </c>
      <c r="DQ12" s="59">
        <v>2599247.25</v>
      </c>
      <c r="DR12" s="59">
        <v>2824947</v>
      </c>
      <c r="DS12" s="59">
        <v>3085194</v>
      </c>
      <c r="DT12" s="59">
        <v>3119038.75</v>
      </c>
      <c r="DU12" s="59">
        <v>3256990.25</v>
      </c>
      <c r="DV12" s="59">
        <v>2395128.5</v>
      </c>
      <c r="DW12" s="59">
        <v>2690714.75</v>
      </c>
      <c r="DX12" s="59">
        <v>2344727</v>
      </c>
      <c r="DY12" s="59">
        <v>1866576.25</v>
      </c>
      <c r="DZ12" s="59">
        <v>2505263.75</v>
      </c>
      <c r="EA12" s="59">
        <v>3904912.75</v>
      </c>
      <c r="EB12" s="59">
        <v>2467425.5</v>
      </c>
      <c r="EC12" s="59">
        <v>3296241.75</v>
      </c>
      <c r="ED12" s="59">
        <v>2912829</v>
      </c>
      <c r="EE12" s="59">
        <v>3004982.75</v>
      </c>
      <c r="EF12" s="59">
        <v>3742137.5</v>
      </c>
      <c r="EG12" s="59">
        <v>3217946.75</v>
      </c>
      <c r="EH12" s="59">
        <v>2640818.75</v>
      </c>
      <c r="EI12" s="59">
        <v>3308098</v>
      </c>
      <c r="EJ12" s="59">
        <v>2442112.25</v>
      </c>
      <c r="EK12" s="59">
        <v>2162787.25</v>
      </c>
      <c r="EL12" s="59">
        <v>2958210.75</v>
      </c>
      <c r="EM12" s="59">
        <v>3239961</v>
      </c>
      <c r="EN12" s="59">
        <v>3378697</v>
      </c>
      <c r="EO12" s="59">
        <v>3457499</v>
      </c>
      <c r="EP12" s="59">
        <v>2749063</v>
      </c>
      <c r="EQ12" s="59">
        <v>3540497.5</v>
      </c>
      <c r="ER12" s="59">
        <v>3476221.75</v>
      </c>
      <c r="ES12" s="59">
        <v>3176514.5</v>
      </c>
      <c r="ET12" s="59">
        <v>2794941.75</v>
      </c>
      <c r="EU12" s="59">
        <v>3415619.5</v>
      </c>
      <c r="EV12" s="59">
        <v>2591631.75</v>
      </c>
      <c r="EW12" s="59">
        <v>2581698.5</v>
      </c>
      <c r="EX12" s="59">
        <v>2744963.75</v>
      </c>
      <c r="EY12" s="59">
        <v>3462402.75</v>
      </c>
      <c r="EZ12" s="59">
        <v>3465927</v>
      </c>
      <c r="FA12" s="59">
        <v>3105163.75</v>
      </c>
      <c r="FB12" s="59">
        <v>2741053.75</v>
      </c>
      <c r="FC12" s="59">
        <v>3848771.75</v>
      </c>
      <c r="FD12" s="59">
        <v>3166438.5</v>
      </c>
      <c r="FE12" s="59">
        <v>3687269.5</v>
      </c>
      <c r="FF12" s="59">
        <v>2898669.5</v>
      </c>
      <c r="FG12" s="59">
        <v>2922880.5</v>
      </c>
      <c r="FH12" s="59">
        <v>1922590.25</v>
      </c>
      <c r="FI12" s="59">
        <v>3582743</v>
      </c>
      <c r="FJ12" s="59">
        <v>2542267.75</v>
      </c>
      <c r="FK12" s="59">
        <v>3179827.25</v>
      </c>
      <c r="FL12" s="59">
        <v>3843807.75</v>
      </c>
      <c r="FM12" s="59">
        <v>2959143.75</v>
      </c>
      <c r="FN12" s="59">
        <v>3304026.25</v>
      </c>
      <c r="FO12" s="59">
        <v>3740636.25</v>
      </c>
      <c r="FP12" s="59">
        <v>3067091.25</v>
      </c>
      <c r="FQ12" s="59">
        <v>4332414.5</v>
      </c>
      <c r="FR12" s="59">
        <v>3057078</v>
      </c>
      <c r="FS12" s="59">
        <v>2870124.25</v>
      </c>
      <c r="FT12" s="59">
        <v>1957171.88</v>
      </c>
      <c r="FU12" s="59">
        <v>3116596.5</v>
      </c>
      <c r="FV12" s="59">
        <v>2683075</v>
      </c>
      <c r="FW12" s="59">
        <v>3863009.75</v>
      </c>
      <c r="FX12" s="59">
        <v>3584366.75</v>
      </c>
      <c r="FY12" s="59">
        <v>3014656.25</v>
      </c>
      <c r="FZ12" s="59">
        <v>3866159.5</v>
      </c>
      <c r="GA12" s="59">
        <v>3593466.5</v>
      </c>
      <c r="GB12" s="59">
        <v>3036802</v>
      </c>
    </row>
    <row r="13" spans="2:184">
      <c r="B13" s="462" t="s">
        <v>73</v>
      </c>
      <c r="C13" s="462" t="s">
        <v>61</v>
      </c>
      <c r="D13" s="406" t="s">
        <v>70</v>
      </c>
      <c r="E13" s="59">
        <v>547599.06000000006</v>
      </c>
      <c r="F13" s="59">
        <v>513679.34</v>
      </c>
      <c r="G13" s="59">
        <v>555607.38</v>
      </c>
      <c r="H13" s="59">
        <v>361649</v>
      </c>
      <c r="I13" s="59">
        <v>275042.34000000003</v>
      </c>
      <c r="J13" s="59">
        <v>307099.38</v>
      </c>
      <c r="K13" s="59">
        <v>285320.46999999997</v>
      </c>
      <c r="L13" s="59">
        <v>282395.94</v>
      </c>
      <c r="M13" s="59">
        <v>382685.66</v>
      </c>
      <c r="N13" s="59">
        <v>355620.72</v>
      </c>
      <c r="O13" s="59">
        <v>487960.78</v>
      </c>
      <c r="P13" s="59">
        <v>463132.5</v>
      </c>
      <c r="Q13" s="59">
        <v>532606.5</v>
      </c>
      <c r="R13" s="59">
        <v>528699.38</v>
      </c>
      <c r="S13" s="59">
        <v>532098.68999999994</v>
      </c>
      <c r="T13" s="59">
        <v>256233.31</v>
      </c>
      <c r="U13" s="59">
        <v>294334.31</v>
      </c>
      <c r="V13" s="59">
        <v>284224.19</v>
      </c>
      <c r="W13" s="59">
        <v>271830.81</v>
      </c>
      <c r="X13" s="59">
        <v>352647.84</v>
      </c>
      <c r="Y13" s="59">
        <v>370164.66</v>
      </c>
      <c r="Z13" s="59">
        <v>348337.22</v>
      </c>
      <c r="AA13" s="59">
        <v>520914.66</v>
      </c>
      <c r="AB13" s="59">
        <v>407748.59</v>
      </c>
      <c r="AC13" s="59">
        <v>640384.88</v>
      </c>
      <c r="AD13" s="59">
        <v>527342.38</v>
      </c>
      <c r="AE13" s="59">
        <v>528851.25</v>
      </c>
      <c r="AF13" s="59">
        <v>393832.78</v>
      </c>
      <c r="AG13" s="59">
        <v>371330.06</v>
      </c>
      <c r="AH13" s="59">
        <v>283223.94</v>
      </c>
      <c r="AI13" s="59">
        <v>284566.53000000003</v>
      </c>
      <c r="AJ13" s="59">
        <v>369419.5</v>
      </c>
      <c r="AK13" s="59">
        <v>351041.09</v>
      </c>
      <c r="AL13" s="59">
        <v>411590.56</v>
      </c>
      <c r="AM13" s="59">
        <v>506612.12</v>
      </c>
      <c r="AN13" s="59">
        <v>413985.06</v>
      </c>
      <c r="AO13" s="59">
        <v>765098.75</v>
      </c>
      <c r="AP13" s="59">
        <v>586741.18999999994</v>
      </c>
      <c r="AQ13" s="59">
        <v>468969.31</v>
      </c>
      <c r="AR13" s="59">
        <v>450573.94</v>
      </c>
      <c r="AS13" s="59">
        <v>354196.69</v>
      </c>
      <c r="AT13" s="59">
        <v>282707.19</v>
      </c>
      <c r="AU13" s="59">
        <v>411574.94</v>
      </c>
      <c r="AV13" s="59">
        <v>302744.88</v>
      </c>
      <c r="AW13" s="59">
        <v>356453.62</v>
      </c>
      <c r="AX13" s="59">
        <v>471433.44</v>
      </c>
      <c r="AY13" s="59">
        <v>503754.69</v>
      </c>
      <c r="AZ13" s="59">
        <v>561829.5</v>
      </c>
      <c r="BA13" s="59">
        <v>585607.06000000006</v>
      </c>
      <c r="BB13" s="59">
        <v>480281.75</v>
      </c>
      <c r="BC13" s="59">
        <v>320219.90999999997</v>
      </c>
      <c r="BD13" s="59">
        <v>296633.34000000003</v>
      </c>
      <c r="BE13" s="59">
        <v>198540.67</v>
      </c>
      <c r="BF13" s="59">
        <v>173554.53</v>
      </c>
      <c r="BG13" s="59">
        <v>261546.88</v>
      </c>
      <c r="BH13" s="59">
        <v>180386.66</v>
      </c>
      <c r="BI13" s="59">
        <v>255540.67</v>
      </c>
      <c r="BJ13" s="59">
        <v>249324.64</v>
      </c>
      <c r="BK13" s="59">
        <v>260347.06</v>
      </c>
      <c r="BL13" s="59">
        <v>337643.22</v>
      </c>
      <c r="BM13" s="59">
        <v>515126.78</v>
      </c>
      <c r="BN13" s="59">
        <v>505299.94</v>
      </c>
      <c r="BO13" s="59">
        <v>430574.09</v>
      </c>
      <c r="BP13" s="59">
        <v>321174</v>
      </c>
      <c r="BQ13" s="59">
        <v>281323.12</v>
      </c>
      <c r="BR13" s="59">
        <v>230975.34</v>
      </c>
      <c r="BS13" s="59">
        <v>266027.59000000003</v>
      </c>
      <c r="BT13" s="59">
        <v>246044.47</v>
      </c>
      <c r="BU13" s="59">
        <v>270327.46999999997</v>
      </c>
      <c r="BV13" s="59">
        <v>181158.23</v>
      </c>
      <c r="BW13" s="59">
        <v>431741.44</v>
      </c>
      <c r="BX13" s="59">
        <v>501721.5</v>
      </c>
      <c r="BY13" s="59">
        <v>811881</v>
      </c>
      <c r="BZ13" s="59">
        <v>844804</v>
      </c>
      <c r="CA13" s="59">
        <v>857288</v>
      </c>
      <c r="CB13" s="59">
        <v>251884.23</v>
      </c>
      <c r="CC13" s="59">
        <v>265483.5</v>
      </c>
      <c r="CD13" s="59">
        <v>302052.03000000003</v>
      </c>
      <c r="CE13" s="59">
        <v>363333.06</v>
      </c>
      <c r="CF13" s="59">
        <v>380667.5</v>
      </c>
      <c r="CG13" s="59">
        <v>427091.16</v>
      </c>
      <c r="CH13" s="59">
        <v>374883.97</v>
      </c>
      <c r="CI13" s="59">
        <v>958971.44</v>
      </c>
      <c r="CJ13" s="59">
        <v>740966.88</v>
      </c>
      <c r="CK13" s="59">
        <v>1061425.8799999999</v>
      </c>
      <c r="CL13" s="59">
        <v>1070915.3799999999</v>
      </c>
      <c r="CM13" s="59">
        <v>1099617.75</v>
      </c>
      <c r="CN13" s="59">
        <v>539184.68999999994</v>
      </c>
      <c r="CO13" s="59">
        <v>447215.59</v>
      </c>
      <c r="CP13" s="59">
        <v>331577.88</v>
      </c>
      <c r="CQ13" s="59">
        <v>427126.16</v>
      </c>
      <c r="CR13" s="59">
        <v>512106.34</v>
      </c>
      <c r="CS13" s="59">
        <v>419919.94</v>
      </c>
      <c r="CT13" s="59">
        <v>543503.93999999994</v>
      </c>
      <c r="CU13" s="59">
        <v>1087855.6200000001</v>
      </c>
      <c r="CV13" s="59">
        <v>708840.06</v>
      </c>
      <c r="CW13" s="59">
        <v>1604234.75</v>
      </c>
      <c r="CX13" s="59">
        <v>1243674.75</v>
      </c>
      <c r="CY13" s="59">
        <v>1238543.1200000001</v>
      </c>
      <c r="CZ13" s="59">
        <v>1236306.75</v>
      </c>
      <c r="DA13" s="59">
        <v>1032664.25</v>
      </c>
      <c r="DB13" s="59">
        <v>1118333.25</v>
      </c>
      <c r="DC13" s="59">
        <v>1556581.38</v>
      </c>
      <c r="DD13" s="59">
        <v>1423504.12</v>
      </c>
      <c r="DE13" s="59">
        <v>1244273</v>
      </c>
      <c r="DF13" s="59">
        <v>1590227.38</v>
      </c>
      <c r="DG13" s="59">
        <v>1364265.5</v>
      </c>
      <c r="DH13" s="59">
        <v>1160507.25</v>
      </c>
      <c r="DI13" s="59">
        <v>1645826</v>
      </c>
      <c r="DJ13" s="59">
        <v>1356885</v>
      </c>
      <c r="DK13" s="59">
        <v>1211259.8799999999</v>
      </c>
      <c r="DL13" s="59">
        <v>1248083.25</v>
      </c>
      <c r="DM13" s="59">
        <v>943351.88</v>
      </c>
      <c r="DN13" s="59">
        <v>1120749.8799999999</v>
      </c>
      <c r="DO13" s="59">
        <v>1920323</v>
      </c>
      <c r="DP13" s="59">
        <v>1239801.6200000001</v>
      </c>
      <c r="DQ13" s="59">
        <v>1188317.6200000001</v>
      </c>
      <c r="DR13" s="59">
        <v>1492416.25</v>
      </c>
      <c r="DS13" s="59">
        <v>1453403.62</v>
      </c>
      <c r="DT13" s="59">
        <v>1450021.5</v>
      </c>
      <c r="DU13" s="59">
        <v>1688197.88</v>
      </c>
      <c r="DV13" s="59">
        <v>1278996.25</v>
      </c>
      <c r="DW13" s="59">
        <v>1316699</v>
      </c>
      <c r="DX13" s="59">
        <v>1219918.6200000001</v>
      </c>
      <c r="DY13" s="59">
        <v>813527.5</v>
      </c>
      <c r="DZ13" s="59">
        <v>1251704.25</v>
      </c>
      <c r="EA13" s="59">
        <v>1882631.62</v>
      </c>
      <c r="EB13" s="59">
        <v>1320196.3799999999</v>
      </c>
      <c r="EC13" s="59">
        <v>1553562.5</v>
      </c>
      <c r="ED13" s="59">
        <v>1459193</v>
      </c>
      <c r="EE13" s="59">
        <v>1474221.62</v>
      </c>
      <c r="EF13" s="59">
        <v>1738536.88</v>
      </c>
      <c r="EG13" s="59">
        <v>1596887.75</v>
      </c>
      <c r="EH13" s="59">
        <v>1398898.62</v>
      </c>
      <c r="EI13" s="59">
        <v>1774094.88</v>
      </c>
      <c r="EJ13" s="59">
        <v>1247390.25</v>
      </c>
      <c r="EK13" s="59">
        <v>951331.56</v>
      </c>
      <c r="EL13" s="59">
        <v>1465648.5</v>
      </c>
      <c r="EM13" s="59">
        <v>1493642.38</v>
      </c>
      <c r="EN13" s="59">
        <v>1692393</v>
      </c>
      <c r="EO13" s="59">
        <v>1583078.88</v>
      </c>
      <c r="EP13" s="59">
        <v>1366589.25</v>
      </c>
      <c r="EQ13" s="59">
        <v>1659418.38</v>
      </c>
      <c r="ER13" s="59">
        <v>1578824.12</v>
      </c>
      <c r="ES13" s="59">
        <v>1562971.5</v>
      </c>
      <c r="ET13" s="59">
        <v>1418514.25</v>
      </c>
      <c r="EU13" s="59">
        <v>1790574.25</v>
      </c>
      <c r="EV13" s="59">
        <v>1281273.3799999999</v>
      </c>
      <c r="EW13" s="59">
        <v>1216423.1200000001</v>
      </c>
      <c r="EX13" s="59">
        <v>1324095</v>
      </c>
      <c r="EY13" s="59">
        <v>1624241.25</v>
      </c>
      <c r="EZ13" s="59">
        <v>1787369.88</v>
      </c>
      <c r="FA13" s="59">
        <v>1554870.75</v>
      </c>
      <c r="FB13" s="59">
        <v>1412944.38</v>
      </c>
      <c r="FC13" s="59">
        <v>1770072.88</v>
      </c>
      <c r="FD13" s="59">
        <v>1516324.12</v>
      </c>
      <c r="FE13" s="59">
        <v>1831054.62</v>
      </c>
      <c r="FF13" s="59">
        <v>1481962</v>
      </c>
      <c r="FG13" s="59">
        <v>1552789.38</v>
      </c>
      <c r="FH13" s="59">
        <v>850281.06</v>
      </c>
      <c r="FI13" s="59">
        <v>1644331.25</v>
      </c>
      <c r="FJ13" s="59">
        <v>1071370.5</v>
      </c>
      <c r="FK13" s="59">
        <v>1428906.5</v>
      </c>
      <c r="FL13" s="59">
        <v>1861559.88</v>
      </c>
      <c r="FM13" s="59">
        <v>1455110.88</v>
      </c>
      <c r="FN13" s="59">
        <v>1537487.75</v>
      </c>
      <c r="FO13" s="59">
        <v>1738805.5</v>
      </c>
      <c r="FP13" s="59">
        <v>1348812.25</v>
      </c>
      <c r="FQ13" s="59">
        <v>2032250.62</v>
      </c>
      <c r="FR13" s="59">
        <v>1607664.88</v>
      </c>
      <c r="FS13" s="59">
        <v>1527969.12</v>
      </c>
      <c r="FT13" s="59">
        <v>805307.5</v>
      </c>
      <c r="FU13" s="59">
        <v>1323718.6200000001</v>
      </c>
      <c r="FV13" s="59">
        <v>1162720.8799999999</v>
      </c>
      <c r="FW13" s="59">
        <v>1911671.12</v>
      </c>
      <c r="FX13" s="59">
        <v>1695095.25</v>
      </c>
      <c r="FY13" s="59">
        <v>1537140</v>
      </c>
      <c r="FZ13" s="59">
        <v>1771050.62</v>
      </c>
      <c r="GA13" s="59">
        <v>1606494.25</v>
      </c>
      <c r="GB13" s="59">
        <v>1384967</v>
      </c>
    </row>
    <row r="14" spans="2:184">
      <c r="B14" s="462" t="s">
        <v>73</v>
      </c>
      <c r="C14" s="462" t="s">
        <v>61</v>
      </c>
      <c r="D14" s="406" t="s">
        <v>71</v>
      </c>
      <c r="E14" s="59">
        <v>5491309.5</v>
      </c>
      <c r="F14" s="59">
        <v>4512775</v>
      </c>
      <c r="G14" s="59">
        <v>4630149.5</v>
      </c>
      <c r="H14" s="59">
        <v>4801648.5</v>
      </c>
      <c r="I14" s="59">
        <v>3688033</v>
      </c>
      <c r="J14" s="59">
        <v>4784907</v>
      </c>
      <c r="K14" s="59">
        <v>6461929.5</v>
      </c>
      <c r="L14" s="59">
        <v>5889295</v>
      </c>
      <c r="M14" s="59">
        <v>4786266.5</v>
      </c>
      <c r="N14" s="59">
        <v>5103167.5</v>
      </c>
      <c r="O14" s="59">
        <v>4526788.5</v>
      </c>
      <c r="P14" s="59">
        <v>4939836</v>
      </c>
      <c r="Q14" s="59">
        <v>6055926.5</v>
      </c>
      <c r="R14" s="59">
        <v>5174250.5</v>
      </c>
      <c r="S14" s="59">
        <v>5040578.5</v>
      </c>
      <c r="T14" s="59">
        <v>3782022</v>
      </c>
      <c r="U14" s="59">
        <v>3739840.5</v>
      </c>
      <c r="V14" s="59">
        <v>5322196</v>
      </c>
      <c r="W14" s="59">
        <v>6274374.5</v>
      </c>
      <c r="X14" s="59">
        <v>5841782</v>
      </c>
      <c r="Y14" s="59">
        <v>5129818</v>
      </c>
      <c r="Z14" s="59">
        <v>5298807</v>
      </c>
      <c r="AA14" s="59">
        <v>4611560.5</v>
      </c>
      <c r="AB14" s="59">
        <v>5481355.5</v>
      </c>
      <c r="AC14" s="59">
        <v>5448471</v>
      </c>
      <c r="AD14" s="59">
        <v>5247564</v>
      </c>
      <c r="AE14" s="59">
        <v>5371119</v>
      </c>
      <c r="AF14" s="59">
        <v>5330900.5</v>
      </c>
      <c r="AG14" s="59">
        <v>3584931.75</v>
      </c>
      <c r="AH14" s="59">
        <v>5638471.5</v>
      </c>
      <c r="AI14" s="59">
        <v>6518513</v>
      </c>
      <c r="AJ14" s="59">
        <v>6018462.5</v>
      </c>
      <c r="AK14" s="59">
        <v>5416751.5</v>
      </c>
      <c r="AL14" s="59">
        <v>5314107.5</v>
      </c>
      <c r="AM14" s="59">
        <v>5113510.5</v>
      </c>
      <c r="AN14" s="59">
        <v>5251318</v>
      </c>
      <c r="AO14" s="59">
        <v>5295707</v>
      </c>
      <c r="AP14" s="59">
        <v>5582593.5</v>
      </c>
      <c r="AQ14" s="59">
        <v>6056839.5</v>
      </c>
      <c r="AR14" s="59">
        <v>5274933.5</v>
      </c>
      <c r="AS14" s="59">
        <v>3903825.75</v>
      </c>
      <c r="AT14" s="59">
        <v>6024755.5</v>
      </c>
      <c r="AU14" s="59">
        <v>5829351</v>
      </c>
      <c r="AV14" s="59">
        <v>6909259</v>
      </c>
      <c r="AW14" s="59">
        <v>5520701</v>
      </c>
      <c r="AX14" s="59">
        <v>5159455</v>
      </c>
      <c r="AY14" s="59">
        <v>5132495</v>
      </c>
      <c r="AZ14" s="59">
        <v>4997579.5</v>
      </c>
      <c r="BA14" s="59">
        <v>5751207</v>
      </c>
      <c r="BB14" s="59">
        <v>5533689.5</v>
      </c>
      <c r="BC14" s="59">
        <v>6038907.5</v>
      </c>
      <c r="BD14" s="59">
        <v>5146163.5</v>
      </c>
      <c r="BE14" s="59">
        <v>3867432.75</v>
      </c>
      <c r="BF14" s="59">
        <v>6296031.5</v>
      </c>
      <c r="BG14" s="59">
        <v>6123700.5</v>
      </c>
      <c r="BH14" s="59">
        <v>7362816.5</v>
      </c>
      <c r="BI14" s="59">
        <v>5150209</v>
      </c>
      <c r="BJ14" s="59">
        <v>5652660</v>
      </c>
      <c r="BK14" s="59">
        <v>5567234.5</v>
      </c>
      <c r="BL14" s="59">
        <v>5038435.5</v>
      </c>
      <c r="BM14" s="59">
        <v>6506407.5</v>
      </c>
      <c r="BN14" s="59">
        <v>5816479</v>
      </c>
      <c r="BO14" s="59">
        <v>5941308</v>
      </c>
      <c r="BP14" s="59">
        <v>5600369</v>
      </c>
      <c r="BQ14" s="59">
        <v>5929626</v>
      </c>
      <c r="BR14" s="59">
        <v>6188940</v>
      </c>
      <c r="BS14" s="59">
        <v>7030325</v>
      </c>
      <c r="BT14" s="59">
        <v>7459593</v>
      </c>
      <c r="BU14" s="59">
        <v>4365831.5</v>
      </c>
      <c r="BV14" s="59">
        <v>4170880.25</v>
      </c>
      <c r="BW14" s="59">
        <v>5395423</v>
      </c>
      <c r="BX14" s="59">
        <v>5251809.5</v>
      </c>
      <c r="BY14" s="59">
        <v>6713259</v>
      </c>
      <c r="BZ14" s="59">
        <v>6472881</v>
      </c>
      <c r="CA14" s="59">
        <v>6844236</v>
      </c>
      <c r="CB14" s="59">
        <v>5205177.5</v>
      </c>
      <c r="CC14" s="59">
        <v>5165702</v>
      </c>
      <c r="CD14" s="59">
        <v>7280958.5</v>
      </c>
      <c r="CE14" s="59">
        <v>9309191</v>
      </c>
      <c r="CF14" s="59">
        <v>9611800</v>
      </c>
      <c r="CG14" s="59">
        <v>7843068</v>
      </c>
      <c r="CH14" s="59">
        <v>8786638</v>
      </c>
      <c r="CI14" s="59">
        <v>7975068.5</v>
      </c>
      <c r="CJ14" s="59">
        <v>8392982</v>
      </c>
      <c r="CK14" s="59">
        <v>9792397</v>
      </c>
      <c r="CL14" s="59">
        <v>9371019</v>
      </c>
      <c r="CM14" s="59">
        <v>9478986</v>
      </c>
      <c r="CN14" s="59">
        <v>8965651</v>
      </c>
      <c r="CO14" s="59">
        <v>7001191.5</v>
      </c>
      <c r="CP14" s="59">
        <v>11062921</v>
      </c>
      <c r="CQ14" s="59">
        <v>13052005</v>
      </c>
      <c r="CR14" s="59">
        <v>12281402</v>
      </c>
      <c r="CS14" s="59">
        <v>11539846</v>
      </c>
      <c r="CT14" s="59">
        <v>11799247</v>
      </c>
      <c r="CU14" s="59">
        <v>10389371</v>
      </c>
      <c r="CV14" s="59">
        <v>11697148</v>
      </c>
      <c r="CW14" s="59">
        <v>12331281</v>
      </c>
      <c r="CX14" s="59">
        <v>11948627</v>
      </c>
      <c r="CY14" s="59">
        <v>12885638</v>
      </c>
      <c r="CZ14" s="59">
        <v>12565338</v>
      </c>
      <c r="DA14" s="59">
        <v>8703609</v>
      </c>
      <c r="DB14" s="59">
        <v>14830546</v>
      </c>
      <c r="DC14" s="59">
        <v>15937024</v>
      </c>
      <c r="DD14" s="59">
        <v>16485553</v>
      </c>
      <c r="DE14" s="59">
        <v>13145183</v>
      </c>
      <c r="DF14" s="59">
        <v>12204126</v>
      </c>
      <c r="DG14" s="59">
        <v>12242278</v>
      </c>
      <c r="DH14" s="59">
        <v>13218983</v>
      </c>
      <c r="DI14" s="59">
        <v>12565387</v>
      </c>
      <c r="DJ14" s="59">
        <v>12117523</v>
      </c>
      <c r="DK14" s="59">
        <v>13523860</v>
      </c>
      <c r="DL14" s="59">
        <v>12345084</v>
      </c>
      <c r="DM14" s="59">
        <v>8434954</v>
      </c>
      <c r="DN14" s="59">
        <v>15143775</v>
      </c>
      <c r="DO14" s="59">
        <v>15182505</v>
      </c>
      <c r="DP14" s="59">
        <v>17021870</v>
      </c>
      <c r="DQ14" s="59">
        <v>14011629</v>
      </c>
      <c r="DR14" s="59">
        <v>13170627</v>
      </c>
      <c r="DS14" s="59">
        <v>12705489</v>
      </c>
      <c r="DT14" s="59">
        <v>12803319</v>
      </c>
      <c r="DU14" s="59">
        <v>13208676</v>
      </c>
      <c r="DV14" s="59">
        <v>12752474</v>
      </c>
      <c r="DW14" s="59">
        <v>13453692</v>
      </c>
      <c r="DX14" s="59">
        <v>10023433</v>
      </c>
      <c r="DY14" s="59">
        <v>8732551</v>
      </c>
      <c r="DZ14" s="59">
        <v>14594408</v>
      </c>
      <c r="EA14" s="59">
        <v>14960646</v>
      </c>
      <c r="EB14" s="59">
        <v>17230966</v>
      </c>
      <c r="EC14" s="59">
        <v>12945734</v>
      </c>
      <c r="ED14" s="59">
        <v>13061882</v>
      </c>
      <c r="EE14" s="59">
        <v>12914343</v>
      </c>
      <c r="EF14" s="59">
        <v>11618758</v>
      </c>
      <c r="EG14" s="59">
        <v>12969465</v>
      </c>
      <c r="EH14" s="59">
        <v>13236299</v>
      </c>
      <c r="EI14" s="59">
        <v>12491967</v>
      </c>
      <c r="EJ14" s="59">
        <v>12564025</v>
      </c>
      <c r="EK14" s="59">
        <v>9797662</v>
      </c>
      <c r="EL14" s="59">
        <v>13566488</v>
      </c>
      <c r="EM14" s="59">
        <v>16411004</v>
      </c>
      <c r="EN14" s="59">
        <v>16626776</v>
      </c>
      <c r="EO14" s="59">
        <v>13616278</v>
      </c>
      <c r="EP14" s="59">
        <v>14048136</v>
      </c>
      <c r="EQ14" s="59">
        <v>12248029</v>
      </c>
      <c r="ER14" s="59">
        <v>12640349</v>
      </c>
      <c r="ES14" s="59">
        <v>14142308</v>
      </c>
      <c r="ET14" s="59">
        <v>12762558</v>
      </c>
      <c r="EU14" s="59">
        <v>13015348</v>
      </c>
      <c r="EV14" s="59">
        <v>12659125</v>
      </c>
      <c r="EW14" s="59">
        <v>10277693</v>
      </c>
      <c r="EX14" s="59">
        <v>14596467</v>
      </c>
      <c r="EY14" s="59">
        <v>16883894</v>
      </c>
      <c r="EZ14" s="59">
        <v>16679214</v>
      </c>
      <c r="FA14" s="59">
        <v>14728271</v>
      </c>
      <c r="FB14" s="59">
        <v>14835446</v>
      </c>
      <c r="FC14" s="59">
        <v>12429968</v>
      </c>
      <c r="FD14" s="59">
        <v>13638707</v>
      </c>
      <c r="FE14" s="59">
        <v>13845195</v>
      </c>
      <c r="FF14" s="59">
        <v>13412701</v>
      </c>
      <c r="FG14" s="59">
        <v>14650815</v>
      </c>
      <c r="FH14" s="59">
        <v>9752558</v>
      </c>
      <c r="FI14" s="59">
        <v>13417874</v>
      </c>
      <c r="FJ14" s="59">
        <v>16295597</v>
      </c>
      <c r="FK14" s="59">
        <v>18112100</v>
      </c>
      <c r="FL14" s="59">
        <v>16838426</v>
      </c>
      <c r="FM14" s="59">
        <v>16173410</v>
      </c>
      <c r="FN14" s="59">
        <v>15025011</v>
      </c>
      <c r="FO14" s="59">
        <v>13407692</v>
      </c>
      <c r="FP14" s="59">
        <v>15133979</v>
      </c>
      <c r="FQ14" s="59">
        <v>14014736</v>
      </c>
      <c r="FR14" s="59">
        <v>13935177</v>
      </c>
      <c r="FS14" s="59">
        <v>15619962</v>
      </c>
      <c r="FT14" s="59">
        <v>10449551</v>
      </c>
      <c r="FU14" s="59">
        <v>10688242</v>
      </c>
      <c r="FV14" s="59">
        <v>17080242</v>
      </c>
      <c r="FW14" s="59">
        <v>17803734</v>
      </c>
      <c r="FX14" s="59">
        <v>18164542</v>
      </c>
      <c r="FY14" s="59">
        <v>16538441</v>
      </c>
      <c r="FZ14" s="59">
        <v>14944154</v>
      </c>
      <c r="GA14" s="59">
        <v>15017703</v>
      </c>
      <c r="GB14" s="59">
        <v>16000811</v>
      </c>
    </row>
    <row r="15" spans="2:184">
      <c r="B15" s="462" t="s">
        <v>73</v>
      </c>
      <c r="C15" s="462" t="s">
        <v>61</v>
      </c>
      <c r="D15" s="406" t="s">
        <v>72</v>
      </c>
      <c r="E15" s="59">
        <v>1918013</v>
      </c>
      <c r="F15" s="59">
        <v>1770781.75</v>
      </c>
      <c r="G15" s="59">
        <v>1641354.38</v>
      </c>
      <c r="H15" s="59">
        <v>1483201.88</v>
      </c>
      <c r="I15" s="59">
        <v>1063690.3799999999</v>
      </c>
      <c r="J15" s="59">
        <v>1259510.3799999999</v>
      </c>
      <c r="K15" s="59">
        <v>1502064.12</v>
      </c>
      <c r="L15" s="59">
        <v>1512549.12</v>
      </c>
      <c r="M15" s="59">
        <v>1362036.38</v>
      </c>
      <c r="N15" s="59">
        <v>1641931.25</v>
      </c>
      <c r="O15" s="59">
        <v>1453799</v>
      </c>
      <c r="P15" s="59">
        <v>1503540.12</v>
      </c>
      <c r="Q15" s="59">
        <v>2079547</v>
      </c>
      <c r="R15" s="59">
        <v>1875837</v>
      </c>
      <c r="S15" s="59">
        <v>1629313.5</v>
      </c>
      <c r="T15" s="59">
        <v>1114333.6200000001</v>
      </c>
      <c r="U15" s="59">
        <v>1019185.31</v>
      </c>
      <c r="V15" s="59">
        <v>1463063.12</v>
      </c>
      <c r="W15" s="59">
        <v>1711225.38</v>
      </c>
      <c r="X15" s="59">
        <v>1577165.38</v>
      </c>
      <c r="Y15" s="59">
        <v>1383197</v>
      </c>
      <c r="Z15" s="59">
        <v>1688238.88</v>
      </c>
      <c r="AA15" s="59">
        <v>1461435.12</v>
      </c>
      <c r="AB15" s="59">
        <v>1561308.5</v>
      </c>
      <c r="AC15" s="59">
        <v>1898464.25</v>
      </c>
      <c r="AD15" s="59">
        <v>1878992.75</v>
      </c>
      <c r="AE15" s="59">
        <v>1695948.12</v>
      </c>
      <c r="AF15" s="59">
        <v>1612303.5</v>
      </c>
      <c r="AG15" s="59">
        <v>1048388</v>
      </c>
      <c r="AH15" s="59">
        <v>1604339.75</v>
      </c>
      <c r="AI15" s="59">
        <v>1821309.38</v>
      </c>
      <c r="AJ15" s="59">
        <v>1608272.88</v>
      </c>
      <c r="AK15" s="59">
        <v>1495140.5</v>
      </c>
      <c r="AL15" s="59">
        <v>1618285.25</v>
      </c>
      <c r="AM15" s="59">
        <v>1538153.25</v>
      </c>
      <c r="AN15" s="59">
        <v>1635742.38</v>
      </c>
      <c r="AO15" s="59">
        <v>2041243.38</v>
      </c>
      <c r="AP15" s="59">
        <v>2171498.25</v>
      </c>
      <c r="AQ15" s="59">
        <v>1890443.25</v>
      </c>
      <c r="AR15" s="59">
        <v>1662511.25</v>
      </c>
      <c r="AS15" s="59">
        <v>1184136.1200000001</v>
      </c>
      <c r="AT15" s="59">
        <v>1799673.38</v>
      </c>
      <c r="AU15" s="59">
        <v>1760631.62</v>
      </c>
      <c r="AV15" s="59">
        <v>2046398.38</v>
      </c>
      <c r="AW15" s="59">
        <v>1633166</v>
      </c>
      <c r="AX15" s="59">
        <v>1774397.62</v>
      </c>
      <c r="AY15" s="59">
        <v>1728208.75</v>
      </c>
      <c r="AZ15" s="59">
        <v>1698095</v>
      </c>
      <c r="BA15" s="59">
        <v>2190753.25</v>
      </c>
      <c r="BB15" s="59">
        <v>2075248.75</v>
      </c>
      <c r="BC15" s="59">
        <v>1668631.25</v>
      </c>
      <c r="BD15" s="59">
        <v>1327639.6200000001</v>
      </c>
      <c r="BE15" s="59">
        <v>811403.44</v>
      </c>
      <c r="BF15" s="59">
        <v>1394243.12</v>
      </c>
      <c r="BG15" s="59">
        <v>1420027.88</v>
      </c>
      <c r="BH15" s="59">
        <v>1643506.12</v>
      </c>
      <c r="BI15" s="59">
        <v>1106917.75</v>
      </c>
      <c r="BJ15" s="59">
        <v>1408264.25</v>
      </c>
      <c r="BK15" s="59">
        <v>1499576.12</v>
      </c>
      <c r="BL15" s="59">
        <v>1355294.25</v>
      </c>
      <c r="BM15" s="59">
        <v>2455456.5</v>
      </c>
      <c r="BN15" s="59">
        <v>2300052.25</v>
      </c>
      <c r="BO15" s="59">
        <v>1793692.88</v>
      </c>
      <c r="BP15" s="59">
        <v>1552733.12</v>
      </c>
      <c r="BQ15" s="59">
        <v>1610660.75</v>
      </c>
      <c r="BR15" s="59">
        <v>1774472.12</v>
      </c>
      <c r="BS15" s="59">
        <v>2114960.75</v>
      </c>
      <c r="BT15" s="59">
        <v>2237295.5</v>
      </c>
      <c r="BU15" s="59">
        <v>1389024.25</v>
      </c>
      <c r="BV15" s="59">
        <v>1331066.5</v>
      </c>
      <c r="BW15" s="59">
        <v>2247519</v>
      </c>
      <c r="BX15" s="59">
        <v>2240085.25</v>
      </c>
      <c r="BY15" s="59">
        <v>2788610.75</v>
      </c>
      <c r="BZ15" s="59">
        <v>2668426.5</v>
      </c>
      <c r="CA15" s="59">
        <v>2724260.5</v>
      </c>
      <c r="CB15" s="59">
        <v>2004812.75</v>
      </c>
      <c r="CC15" s="59">
        <v>1700541.5</v>
      </c>
      <c r="CD15" s="59">
        <v>2263943.75</v>
      </c>
      <c r="CE15" s="59">
        <v>3413630.5</v>
      </c>
      <c r="CF15" s="59">
        <v>3237448.5</v>
      </c>
      <c r="CG15" s="59">
        <v>2610413.25</v>
      </c>
      <c r="CH15" s="59">
        <v>3129377.75</v>
      </c>
      <c r="CI15" s="59">
        <v>2851794</v>
      </c>
      <c r="CJ15" s="59">
        <v>2977106.5</v>
      </c>
      <c r="CK15" s="59">
        <v>3215597.5</v>
      </c>
      <c r="CL15" s="59">
        <v>3088934.75</v>
      </c>
      <c r="CM15" s="59">
        <v>3209920.5</v>
      </c>
      <c r="CN15" s="59">
        <v>2925469.5</v>
      </c>
      <c r="CO15" s="59">
        <v>2057620</v>
      </c>
      <c r="CP15" s="59">
        <v>2931309.25</v>
      </c>
      <c r="CQ15" s="59">
        <v>3799234</v>
      </c>
      <c r="CR15" s="59">
        <v>3542244.5</v>
      </c>
      <c r="CS15" s="59">
        <v>3157314.5</v>
      </c>
      <c r="CT15" s="59">
        <v>3344384.5</v>
      </c>
      <c r="CU15" s="59">
        <v>2907132</v>
      </c>
      <c r="CV15" s="59">
        <v>3219634.75</v>
      </c>
      <c r="CW15" s="59">
        <v>3019331</v>
      </c>
      <c r="CX15" s="59">
        <v>2997371.5</v>
      </c>
      <c r="CY15" s="59">
        <v>3367328.25</v>
      </c>
      <c r="CZ15" s="59">
        <v>2632056.25</v>
      </c>
      <c r="DA15" s="59">
        <v>1570084.38</v>
      </c>
      <c r="DB15" s="59">
        <v>2497173.75</v>
      </c>
      <c r="DC15" s="59">
        <v>2658054.75</v>
      </c>
      <c r="DD15" s="59">
        <v>2886247.25</v>
      </c>
      <c r="DE15" s="59">
        <v>2272860.75</v>
      </c>
      <c r="DF15" s="59">
        <v>2221993.5</v>
      </c>
      <c r="DG15" s="59">
        <v>2883217.5</v>
      </c>
      <c r="DH15" s="59">
        <v>2826669.25</v>
      </c>
      <c r="DI15" s="59">
        <v>3068655.5</v>
      </c>
      <c r="DJ15" s="59">
        <v>2954056</v>
      </c>
      <c r="DK15" s="59">
        <v>3366812.75</v>
      </c>
      <c r="DL15" s="59">
        <v>2631729</v>
      </c>
      <c r="DM15" s="59">
        <v>1617533.62</v>
      </c>
      <c r="DN15" s="59">
        <v>2344965</v>
      </c>
      <c r="DO15" s="59">
        <v>2460865</v>
      </c>
      <c r="DP15" s="59">
        <v>2994253.5</v>
      </c>
      <c r="DQ15" s="59">
        <v>2242103.5</v>
      </c>
      <c r="DR15" s="59">
        <v>2632653.5</v>
      </c>
      <c r="DS15" s="59">
        <v>2980659.75</v>
      </c>
      <c r="DT15" s="59">
        <v>2581368.25</v>
      </c>
      <c r="DU15" s="59">
        <v>3180537.25</v>
      </c>
      <c r="DV15" s="59">
        <v>3045394</v>
      </c>
      <c r="DW15" s="59">
        <v>3302405.75</v>
      </c>
      <c r="DX15" s="59">
        <v>2204557</v>
      </c>
      <c r="DY15" s="59">
        <v>1701551.88</v>
      </c>
      <c r="DZ15" s="59">
        <v>2065991</v>
      </c>
      <c r="EA15" s="59">
        <v>2602447.5</v>
      </c>
      <c r="EB15" s="59">
        <v>2863461.75</v>
      </c>
      <c r="EC15" s="59">
        <v>2117363</v>
      </c>
      <c r="ED15" s="59">
        <v>2605621.25</v>
      </c>
      <c r="EE15" s="59">
        <v>2769052.25</v>
      </c>
      <c r="EF15" s="59">
        <v>2411915.75</v>
      </c>
      <c r="EG15" s="59">
        <v>3344235</v>
      </c>
      <c r="EH15" s="59">
        <v>3230352.25</v>
      </c>
      <c r="EI15" s="59">
        <v>3133656.5</v>
      </c>
      <c r="EJ15" s="59">
        <v>2707645.5</v>
      </c>
      <c r="EK15" s="59">
        <v>1824548.75</v>
      </c>
      <c r="EL15" s="59">
        <v>2087173.25</v>
      </c>
      <c r="EM15" s="59">
        <v>3037227.75</v>
      </c>
      <c r="EN15" s="59">
        <v>2658355.5</v>
      </c>
      <c r="EO15" s="59">
        <v>2284342.75</v>
      </c>
      <c r="EP15" s="59">
        <v>2782650</v>
      </c>
      <c r="EQ15" s="59">
        <v>2672869</v>
      </c>
      <c r="ER15" s="59">
        <v>2735135.75</v>
      </c>
      <c r="ES15" s="59">
        <v>3374938</v>
      </c>
      <c r="ET15" s="59">
        <v>3133477.75</v>
      </c>
      <c r="EU15" s="59">
        <v>3205813.25</v>
      </c>
      <c r="EV15" s="59">
        <v>2408245</v>
      </c>
      <c r="EW15" s="59">
        <v>1927690.5</v>
      </c>
      <c r="EX15" s="59">
        <v>2221882.25</v>
      </c>
      <c r="EY15" s="59">
        <v>2844864.75</v>
      </c>
      <c r="EZ15" s="59">
        <v>2827436.25</v>
      </c>
      <c r="FA15" s="59">
        <v>2251928.5</v>
      </c>
      <c r="FB15" s="59">
        <v>2846826.25</v>
      </c>
      <c r="FC15" s="59">
        <v>2698518.25</v>
      </c>
      <c r="FD15" s="59">
        <v>2753960</v>
      </c>
      <c r="FE15" s="59">
        <v>3329248.5</v>
      </c>
      <c r="FF15" s="59">
        <v>3202839</v>
      </c>
      <c r="FG15" s="59">
        <v>3580040</v>
      </c>
      <c r="FH15" s="59">
        <v>1910419.62</v>
      </c>
      <c r="FI15" s="59">
        <v>2274400.75</v>
      </c>
      <c r="FJ15" s="59">
        <v>2274030.25</v>
      </c>
      <c r="FK15" s="59">
        <v>3375921.25</v>
      </c>
      <c r="FL15" s="59">
        <v>2926880.5</v>
      </c>
      <c r="FM15" s="59">
        <v>2432698</v>
      </c>
      <c r="FN15" s="59">
        <v>3023002</v>
      </c>
      <c r="FO15" s="59">
        <v>2933209</v>
      </c>
      <c r="FP15" s="59">
        <v>3026599.25</v>
      </c>
      <c r="FQ15" s="59">
        <v>3253542</v>
      </c>
      <c r="FR15" s="59">
        <v>3282158</v>
      </c>
      <c r="FS15" s="59">
        <v>3709957.25</v>
      </c>
      <c r="FT15" s="59">
        <v>1946521.5</v>
      </c>
      <c r="FU15" s="59">
        <v>1697850.12</v>
      </c>
      <c r="FV15" s="59">
        <v>2325091.25</v>
      </c>
      <c r="FW15" s="59">
        <v>3174212</v>
      </c>
      <c r="FX15" s="59">
        <v>2885541</v>
      </c>
      <c r="FY15" s="59">
        <v>2517970.75</v>
      </c>
      <c r="FZ15" s="59">
        <v>2948736</v>
      </c>
      <c r="GA15" s="59">
        <v>3110396.75</v>
      </c>
      <c r="GB15" s="59">
        <v>3293861</v>
      </c>
    </row>
    <row r="16" spans="2:184"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2"/>
      <c r="BC16" s="462"/>
      <c r="BD16" s="462"/>
      <c r="BE16" s="462"/>
      <c r="BF16" s="462"/>
      <c r="BG16" s="462"/>
      <c r="BH16" s="462"/>
      <c r="BI16" s="462"/>
      <c r="BJ16" s="462"/>
      <c r="BK16" s="462"/>
      <c r="BL16" s="462"/>
      <c r="BM16" s="462"/>
      <c r="BN16" s="462"/>
      <c r="BO16" s="462"/>
      <c r="BP16" s="462"/>
      <c r="BQ16" s="462"/>
      <c r="BR16" s="462"/>
      <c r="BS16" s="462"/>
      <c r="BT16" s="462"/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E16" s="462"/>
      <c r="DF16" s="462"/>
      <c r="DG16" s="462"/>
      <c r="DH16" s="462"/>
      <c r="DI16" s="462"/>
      <c r="DJ16" s="462"/>
      <c r="DK16" s="462"/>
      <c r="DL16" s="462"/>
      <c r="DM16" s="462"/>
      <c r="DN16" s="462"/>
      <c r="DO16" s="462"/>
      <c r="DP16" s="462"/>
      <c r="DQ16" s="462"/>
      <c r="DR16" s="462"/>
      <c r="DS16" s="462"/>
      <c r="DT16" s="462"/>
      <c r="DU16" s="462"/>
      <c r="DV16" s="462"/>
      <c r="DW16" s="462"/>
      <c r="DX16" s="462"/>
      <c r="DY16" s="462"/>
      <c r="DZ16" s="462"/>
      <c r="EA16" s="462"/>
      <c r="EB16" s="462"/>
      <c r="EC16" s="462"/>
      <c r="ED16" s="462"/>
      <c r="EE16" s="462"/>
      <c r="EF16" s="462"/>
      <c r="EG16" s="462"/>
      <c r="EH16" s="462"/>
      <c r="EI16" s="462"/>
      <c r="EJ16" s="462"/>
      <c r="EK16" s="462"/>
      <c r="EL16" s="462"/>
      <c r="EM16" s="462"/>
      <c r="EN16" s="462"/>
      <c r="EO16" s="462"/>
      <c r="EP16" s="462"/>
      <c r="EQ16" s="462"/>
      <c r="ER16" s="462"/>
      <c r="ES16" s="462"/>
      <c r="ET16" s="462"/>
      <c r="EU16" s="462"/>
      <c r="EV16" s="462"/>
      <c r="EW16" s="462"/>
      <c r="EX16" s="462"/>
      <c r="EY16" s="462"/>
      <c r="EZ16" s="462"/>
      <c r="FA16" s="462"/>
      <c r="FB16" s="462"/>
      <c r="FC16" s="462"/>
      <c r="FD16" s="462"/>
      <c r="FE16" s="462"/>
      <c r="FF16" s="462"/>
      <c r="FG16" s="462"/>
      <c r="FH16" s="462"/>
      <c r="FI16" s="462"/>
      <c r="FJ16" s="462"/>
      <c r="FK16" s="462"/>
      <c r="FL16" s="462"/>
      <c r="FM16" s="462"/>
      <c r="FN16" s="462"/>
      <c r="FO16" s="462"/>
      <c r="FP16" s="462"/>
      <c r="FQ16" s="462"/>
      <c r="FR16" s="462"/>
      <c r="FS16" s="462"/>
      <c r="FT16" s="462"/>
      <c r="FU16" s="462"/>
      <c r="FV16" s="462"/>
      <c r="FW16" s="462"/>
      <c r="FX16" s="462"/>
      <c r="FY16" s="462"/>
      <c r="FZ16" s="462"/>
      <c r="GA16" s="462"/>
      <c r="GB16" s="462"/>
    </row>
    <row r="17" spans="1:184"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</row>
    <row r="18" spans="1:18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</row>
    <row r="19" spans="1:184">
      <c r="B19" s="462" t="s">
        <v>74</v>
      </c>
      <c r="C19" s="462" t="s">
        <v>61</v>
      </c>
      <c r="D19" s="406" t="s">
        <v>68</v>
      </c>
      <c r="E19" s="59">
        <v>26655080</v>
      </c>
      <c r="F19" s="59">
        <v>23156078</v>
      </c>
      <c r="G19" s="59">
        <v>23359004</v>
      </c>
      <c r="H19" s="59">
        <v>19873052</v>
      </c>
      <c r="I19" s="59">
        <v>21327276</v>
      </c>
      <c r="J19" s="59">
        <v>21978760</v>
      </c>
      <c r="K19" s="59">
        <v>28860170</v>
      </c>
      <c r="L19" s="59">
        <v>25477594</v>
      </c>
      <c r="M19" s="59">
        <v>21241928</v>
      </c>
      <c r="N19" s="59">
        <v>15900951</v>
      </c>
      <c r="O19" s="59">
        <v>17998374</v>
      </c>
      <c r="P19" s="59">
        <v>24596380</v>
      </c>
      <c r="Q19" s="59">
        <v>28567304</v>
      </c>
      <c r="R19" s="59">
        <v>25182450</v>
      </c>
      <c r="S19" s="59">
        <v>21947998</v>
      </c>
      <c r="T19" s="59">
        <v>22375376</v>
      </c>
      <c r="U19" s="59">
        <v>22413438</v>
      </c>
      <c r="V19" s="59">
        <v>23728656</v>
      </c>
      <c r="W19" s="59">
        <v>27567870</v>
      </c>
      <c r="X19" s="59">
        <v>27278988</v>
      </c>
      <c r="Y19" s="59">
        <v>21726912</v>
      </c>
      <c r="Z19" s="59">
        <v>21238162</v>
      </c>
      <c r="AA19" s="59">
        <v>22238848</v>
      </c>
      <c r="AB19" s="59">
        <v>24903002</v>
      </c>
      <c r="AC19" s="59">
        <v>27784430</v>
      </c>
      <c r="AD19" s="59">
        <v>25553324</v>
      </c>
      <c r="AE19" s="59">
        <v>24824434</v>
      </c>
      <c r="AF19" s="59">
        <v>20454722</v>
      </c>
      <c r="AG19" s="59">
        <v>21683516</v>
      </c>
      <c r="AH19" s="59">
        <v>26065126</v>
      </c>
      <c r="AI19" s="59">
        <v>30636944</v>
      </c>
      <c r="AJ19" s="59">
        <v>29932522</v>
      </c>
      <c r="AK19" s="59">
        <v>23092044</v>
      </c>
      <c r="AL19" s="59">
        <v>17789772</v>
      </c>
      <c r="AM19" s="59">
        <v>23149064</v>
      </c>
      <c r="AN19" s="59">
        <v>24527182</v>
      </c>
      <c r="AO19" s="59">
        <v>28891370</v>
      </c>
      <c r="AP19" s="59">
        <v>27698406</v>
      </c>
      <c r="AQ19" s="59">
        <v>21799984</v>
      </c>
      <c r="AR19" s="59">
        <v>18592828</v>
      </c>
      <c r="AS19" s="59">
        <v>24085562</v>
      </c>
      <c r="AT19" s="59">
        <v>27426314</v>
      </c>
      <c r="AU19" s="59">
        <v>31458188</v>
      </c>
      <c r="AV19" s="59">
        <v>32153852</v>
      </c>
      <c r="AW19" s="59">
        <v>24247710</v>
      </c>
      <c r="AX19" s="59">
        <v>22112576</v>
      </c>
      <c r="AY19" s="59">
        <v>24285812</v>
      </c>
      <c r="AZ19" s="59">
        <v>25379648</v>
      </c>
      <c r="BA19" s="59">
        <v>30579198</v>
      </c>
      <c r="BB19" s="59">
        <v>28105348</v>
      </c>
      <c r="BC19" s="59">
        <v>24700478</v>
      </c>
      <c r="BD19" s="59">
        <v>21504406</v>
      </c>
      <c r="BE19" s="59">
        <v>25604938</v>
      </c>
      <c r="BF19" s="59">
        <v>28458232</v>
      </c>
      <c r="BG19" s="59">
        <v>32434376</v>
      </c>
      <c r="BH19" s="59">
        <v>33307384</v>
      </c>
      <c r="BI19" s="59">
        <v>24013244</v>
      </c>
      <c r="BJ19" s="59">
        <v>15992750</v>
      </c>
      <c r="BK19" s="59">
        <v>19771066</v>
      </c>
      <c r="BL19" s="59">
        <v>26826378</v>
      </c>
      <c r="BM19" s="59">
        <v>32241718</v>
      </c>
      <c r="BN19" s="59">
        <v>29696812</v>
      </c>
      <c r="BO19" s="59">
        <v>25933148</v>
      </c>
      <c r="BP19" s="59">
        <v>23173314</v>
      </c>
      <c r="BQ19" s="59">
        <v>24961410</v>
      </c>
      <c r="BR19" s="59">
        <v>30743908</v>
      </c>
      <c r="BS19" s="59">
        <v>36638264</v>
      </c>
      <c r="BT19" s="59">
        <v>37233580</v>
      </c>
      <c r="BU19" s="59">
        <v>27676592</v>
      </c>
      <c r="BV19" s="59">
        <v>28072700</v>
      </c>
      <c r="BW19" s="59">
        <v>26315334</v>
      </c>
      <c r="BX19" s="59">
        <v>31526198</v>
      </c>
      <c r="BY19" s="59">
        <v>36258428</v>
      </c>
      <c r="BZ19" s="59">
        <v>32622302</v>
      </c>
      <c r="CA19" s="59">
        <v>27923378</v>
      </c>
      <c r="CB19" s="59">
        <v>27963218</v>
      </c>
      <c r="CC19" s="59">
        <v>31633984</v>
      </c>
      <c r="CD19" s="59">
        <v>37572344</v>
      </c>
      <c r="CE19" s="59">
        <v>48647496</v>
      </c>
      <c r="CF19" s="59">
        <v>49421916</v>
      </c>
      <c r="CG19" s="59">
        <v>37452396</v>
      </c>
      <c r="CH19" s="59">
        <v>26324842</v>
      </c>
      <c r="CI19" s="59">
        <v>38389076</v>
      </c>
      <c r="CJ19" s="59">
        <v>43612440</v>
      </c>
      <c r="CK19" s="59">
        <v>47214328</v>
      </c>
      <c r="CL19" s="59">
        <v>44794940</v>
      </c>
      <c r="CM19" s="59">
        <v>43727316</v>
      </c>
      <c r="CN19" s="59">
        <v>35134656</v>
      </c>
      <c r="CO19" s="59">
        <v>42022332</v>
      </c>
      <c r="CP19" s="59">
        <v>50561284</v>
      </c>
      <c r="CQ19" s="59">
        <v>63576488</v>
      </c>
      <c r="CR19" s="59">
        <v>62347984</v>
      </c>
      <c r="CS19" s="59">
        <v>48698612</v>
      </c>
      <c r="CT19" s="59">
        <v>43576296</v>
      </c>
      <c r="CU19" s="59">
        <v>47152532</v>
      </c>
      <c r="CV19" s="59">
        <v>54278116</v>
      </c>
      <c r="CW19" s="59">
        <v>56889792</v>
      </c>
      <c r="CX19" s="59">
        <v>50170728</v>
      </c>
      <c r="CY19" s="59">
        <v>43818608</v>
      </c>
      <c r="CZ19" s="59">
        <v>42077284</v>
      </c>
      <c r="DA19" s="59">
        <v>50707504</v>
      </c>
      <c r="DB19" s="59">
        <v>59898672</v>
      </c>
      <c r="DC19" s="59">
        <v>72216752</v>
      </c>
      <c r="DD19" s="59">
        <v>72009104</v>
      </c>
      <c r="DE19" s="59">
        <v>52813152</v>
      </c>
      <c r="DF19" s="59">
        <v>34218240</v>
      </c>
      <c r="DG19" s="59">
        <v>51283388</v>
      </c>
      <c r="DH19" s="59">
        <v>57450876</v>
      </c>
      <c r="DI19" s="59">
        <v>59142444</v>
      </c>
      <c r="DJ19" s="59">
        <v>53821924</v>
      </c>
      <c r="DK19" s="59">
        <v>55216220</v>
      </c>
      <c r="DL19" s="59">
        <v>43743604</v>
      </c>
      <c r="DM19" s="59">
        <v>47975124</v>
      </c>
      <c r="DN19" s="59">
        <v>61653972</v>
      </c>
      <c r="DO19" s="59">
        <v>72133368</v>
      </c>
      <c r="DP19" s="59">
        <v>72917488</v>
      </c>
      <c r="DQ19" s="59">
        <v>54160508</v>
      </c>
      <c r="DR19" s="59">
        <v>48175744</v>
      </c>
      <c r="DS19" s="59">
        <v>53314016</v>
      </c>
      <c r="DT19" s="59">
        <v>57987356</v>
      </c>
      <c r="DU19" s="59">
        <v>60458800</v>
      </c>
      <c r="DV19" s="59">
        <v>54730992</v>
      </c>
      <c r="DW19" s="59">
        <v>54281172</v>
      </c>
      <c r="DX19" s="59">
        <v>43392212</v>
      </c>
      <c r="DY19" s="59">
        <v>53521908</v>
      </c>
      <c r="DZ19" s="59">
        <v>61977324</v>
      </c>
      <c r="EA19" s="59">
        <v>70915720</v>
      </c>
      <c r="EB19" s="59">
        <v>72153040</v>
      </c>
      <c r="EC19" s="59">
        <v>53840456</v>
      </c>
      <c r="ED19" s="59">
        <v>38358260</v>
      </c>
      <c r="EE19" s="59">
        <v>46490120</v>
      </c>
      <c r="EF19" s="59">
        <v>57118796</v>
      </c>
      <c r="EG19" s="59">
        <v>60578456</v>
      </c>
      <c r="EH19" s="59">
        <v>58002680</v>
      </c>
      <c r="EI19" s="59">
        <v>45490292</v>
      </c>
      <c r="EJ19" s="59">
        <v>40619004</v>
      </c>
      <c r="EK19" s="59">
        <v>53535520</v>
      </c>
      <c r="EL19" s="59">
        <v>59664052</v>
      </c>
      <c r="EM19" s="59">
        <v>73467016</v>
      </c>
      <c r="EN19" s="59">
        <v>74241408</v>
      </c>
      <c r="EO19" s="59">
        <v>56180964</v>
      </c>
      <c r="EP19" s="59">
        <v>49837788</v>
      </c>
      <c r="EQ19" s="59">
        <v>52697736</v>
      </c>
      <c r="ER19" s="59">
        <v>59530996</v>
      </c>
      <c r="ES19" s="59">
        <v>63107948</v>
      </c>
      <c r="ET19" s="59">
        <v>57107148</v>
      </c>
      <c r="EU19" s="59">
        <v>54355684</v>
      </c>
      <c r="EV19" s="59">
        <v>46288264</v>
      </c>
      <c r="EW19" s="59">
        <v>54984608</v>
      </c>
      <c r="EX19" s="59">
        <v>61933864</v>
      </c>
      <c r="EY19" s="59">
        <v>76038968</v>
      </c>
      <c r="EZ19" s="59">
        <v>74427520</v>
      </c>
      <c r="FA19" s="59">
        <v>58660100</v>
      </c>
      <c r="FB19" s="59">
        <v>38786024</v>
      </c>
      <c r="FC19" s="59">
        <v>40231368</v>
      </c>
      <c r="FD19" s="59">
        <v>62291280</v>
      </c>
      <c r="FE19" s="59">
        <v>64548280</v>
      </c>
      <c r="FF19" s="59">
        <v>59246340</v>
      </c>
      <c r="FG19" s="59">
        <v>54458528</v>
      </c>
      <c r="FH19" s="59">
        <v>49038192</v>
      </c>
      <c r="FI19" s="59">
        <v>52728680</v>
      </c>
      <c r="FJ19" s="59">
        <v>66583924</v>
      </c>
      <c r="FK19" s="59">
        <v>79757872</v>
      </c>
      <c r="FL19" s="59">
        <v>77547384</v>
      </c>
      <c r="FM19" s="59">
        <v>61535084</v>
      </c>
      <c r="FN19" s="59">
        <v>54198992</v>
      </c>
      <c r="FO19" s="59">
        <v>56710812</v>
      </c>
      <c r="FP19" s="59">
        <v>65596896</v>
      </c>
      <c r="FQ19" s="59">
        <v>66880524</v>
      </c>
      <c r="FR19" s="59">
        <v>62047416</v>
      </c>
      <c r="FS19" s="59">
        <v>45954756</v>
      </c>
      <c r="FT19" s="59">
        <v>58272528</v>
      </c>
      <c r="FU19" s="59">
        <v>55526348</v>
      </c>
      <c r="FV19" s="59">
        <v>70242680</v>
      </c>
      <c r="FW19" s="59">
        <v>79877968</v>
      </c>
      <c r="FX19" s="59">
        <v>80469768</v>
      </c>
      <c r="FY19" s="59">
        <v>60825420</v>
      </c>
      <c r="FZ19" s="59">
        <v>49617856</v>
      </c>
      <c r="GA19" s="59">
        <v>54653612</v>
      </c>
      <c r="GB19" s="59">
        <v>69242984</v>
      </c>
    </row>
    <row r="20" spans="1:184">
      <c r="B20" s="462" t="s">
        <v>74</v>
      </c>
      <c r="C20" s="462" t="s">
        <v>61</v>
      </c>
      <c r="D20" s="406" t="s">
        <v>69</v>
      </c>
      <c r="E20" s="59">
        <v>4999863.5</v>
      </c>
      <c r="F20" s="59">
        <v>4294385.5</v>
      </c>
      <c r="G20" s="59">
        <v>4757473.5</v>
      </c>
      <c r="H20" s="59">
        <v>3439676.5</v>
      </c>
      <c r="I20" s="59">
        <v>4055603.25</v>
      </c>
      <c r="J20" s="59">
        <v>5090545.5</v>
      </c>
      <c r="K20" s="59">
        <v>5090409</v>
      </c>
      <c r="L20" s="59">
        <v>4847947.5</v>
      </c>
      <c r="M20" s="59">
        <v>4642702</v>
      </c>
      <c r="N20" s="59">
        <v>2462784</v>
      </c>
      <c r="O20" s="59">
        <v>4135994</v>
      </c>
      <c r="P20" s="59">
        <v>4851939</v>
      </c>
      <c r="Q20" s="59">
        <v>5102199</v>
      </c>
      <c r="R20" s="59">
        <v>4450532</v>
      </c>
      <c r="S20" s="59">
        <v>4059143.5</v>
      </c>
      <c r="T20" s="59">
        <v>3657737.25</v>
      </c>
      <c r="U20" s="59">
        <v>4615070</v>
      </c>
      <c r="V20" s="59">
        <v>4961857</v>
      </c>
      <c r="W20" s="59">
        <v>5318541</v>
      </c>
      <c r="X20" s="59">
        <v>5516164.5</v>
      </c>
      <c r="Y20" s="59">
        <v>4160747</v>
      </c>
      <c r="Z20" s="59">
        <v>3512510.25</v>
      </c>
      <c r="AA20" s="59">
        <v>5271777</v>
      </c>
      <c r="AB20" s="59">
        <v>4359791</v>
      </c>
      <c r="AC20" s="59">
        <v>5719283</v>
      </c>
      <c r="AD20" s="59">
        <v>4501784</v>
      </c>
      <c r="AE20" s="59">
        <v>4204432.5</v>
      </c>
      <c r="AF20" s="59">
        <v>3456054.25</v>
      </c>
      <c r="AG20" s="59">
        <v>5101262.5</v>
      </c>
      <c r="AH20" s="59">
        <v>4838810.5</v>
      </c>
      <c r="AI20" s="59">
        <v>5385995</v>
      </c>
      <c r="AJ20" s="59">
        <v>6085130.5</v>
      </c>
      <c r="AK20" s="59">
        <v>4500691</v>
      </c>
      <c r="AL20" s="59">
        <v>3148603.75</v>
      </c>
      <c r="AM20" s="59">
        <v>4632813</v>
      </c>
      <c r="AN20" s="59">
        <v>4314599</v>
      </c>
      <c r="AO20" s="59">
        <v>6921363</v>
      </c>
      <c r="AP20" s="59">
        <v>4742857</v>
      </c>
      <c r="AQ20" s="59">
        <v>3331205</v>
      </c>
      <c r="AR20" s="59">
        <v>3663731</v>
      </c>
      <c r="AS20" s="59">
        <v>5054339.5</v>
      </c>
      <c r="AT20" s="59">
        <v>4942846</v>
      </c>
      <c r="AU20" s="59">
        <v>7646150</v>
      </c>
      <c r="AV20" s="59">
        <v>5459068.5</v>
      </c>
      <c r="AW20" s="59">
        <v>4810588.5</v>
      </c>
      <c r="AX20" s="59">
        <v>4686388.5</v>
      </c>
      <c r="AY20" s="59">
        <v>4708309</v>
      </c>
      <c r="AZ20" s="59">
        <v>5329256</v>
      </c>
      <c r="BA20" s="59">
        <v>6409044.5</v>
      </c>
      <c r="BB20" s="59">
        <v>5065799</v>
      </c>
      <c r="BC20" s="59">
        <v>3888420.5</v>
      </c>
      <c r="BD20" s="59">
        <v>5033298</v>
      </c>
      <c r="BE20" s="59">
        <v>4680213</v>
      </c>
      <c r="BF20" s="59">
        <v>5126755</v>
      </c>
      <c r="BG20" s="59">
        <v>8010221</v>
      </c>
      <c r="BH20" s="59">
        <v>5291816.5</v>
      </c>
      <c r="BI20" s="59">
        <v>5019668.5</v>
      </c>
      <c r="BJ20" s="59">
        <v>2918004.25</v>
      </c>
      <c r="BK20" s="59">
        <v>3969520</v>
      </c>
      <c r="BL20" s="59">
        <v>6189892</v>
      </c>
      <c r="BM20" s="59">
        <v>6197845.5</v>
      </c>
      <c r="BN20" s="59">
        <v>5259954</v>
      </c>
      <c r="BO20" s="59">
        <v>4479097</v>
      </c>
      <c r="BP20" s="59">
        <v>4468436.5</v>
      </c>
      <c r="BQ20" s="59">
        <v>5099981</v>
      </c>
      <c r="BR20" s="59">
        <v>6752360</v>
      </c>
      <c r="BS20" s="59">
        <v>8449022</v>
      </c>
      <c r="BT20" s="59">
        <v>6811079.5</v>
      </c>
      <c r="BU20" s="59">
        <v>7561235.5</v>
      </c>
      <c r="BV20" s="59">
        <v>4889121.5</v>
      </c>
      <c r="BW20" s="59">
        <v>5701622.5</v>
      </c>
      <c r="BX20" s="59">
        <v>8172832.5</v>
      </c>
      <c r="BY20" s="59">
        <v>7139205</v>
      </c>
      <c r="BZ20" s="59">
        <v>6011125</v>
      </c>
      <c r="CA20" s="59">
        <v>5752832</v>
      </c>
      <c r="CB20" s="59">
        <v>5226781.5</v>
      </c>
      <c r="CC20" s="59">
        <v>6182533.5</v>
      </c>
      <c r="CD20" s="59">
        <v>8792505</v>
      </c>
      <c r="CE20" s="59">
        <v>10079514</v>
      </c>
      <c r="CF20" s="59">
        <v>9541837</v>
      </c>
      <c r="CG20" s="59">
        <v>7956068</v>
      </c>
      <c r="CH20" s="59">
        <v>4128637.25</v>
      </c>
      <c r="CI20" s="59">
        <v>8620609</v>
      </c>
      <c r="CJ20" s="59">
        <v>9288886</v>
      </c>
      <c r="CK20" s="59">
        <v>8111573</v>
      </c>
      <c r="CL20" s="59">
        <v>8271338.5</v>
      </c>
      <c r="CM20" s="59">
        <v>7314737</v>
      </c>
      <c r="CN20" s="59">
        <v>5841148.5</v>
      </c>
      <c r="CO20" s="59">
        <v>8821546</v>
      </c>
      <c r="CP20" s="59">
        <v>8162130</v>
      </c>
      <c r="CQ20" s="59">
        <v>10130216</v>
      </c>
      <c r="CR20" s="59">
        <v>12295268</v>
      </c>
      <c r="CS20" s="59">
        <v>8080276</v>
      </c>
      <c r="CT20" s="59">
        <v>7154898.5</v>
      </c>
      <c r="CU20" s="59">
        <v>8919762</v>
      </c>
      <c r="CV20" s="59">
        <v>8809491</v>
      </c>
      <c r="CW20" s="59">
        <v>9530113</v>
      </c>
      <c r="CX20" s="59">
        <v>6128188</v>
      </c>
      <c r="CY20" s="59">
        <v>4839034</v>
      </c>
      <c r="CZ20" s="59">
        <v>5231466</v>
      </c>
      <c r="DA20" s="59">
        <v>8489018</v>
      </c>
      <c r="DB20" s="59">
        <v>6793952</v>
      </c>
      <c r="DC20" s="59">
        <v>11094733</v>
      </c>
      <c r="DD20" s="59">
        <v>9040807</v>
      </c>
      <c r="DE20" s="59">
        <v>7087324.5</v>
      </c>
      <c r="DF20" s="59">
        <v>5713938.5</v>
      </c>
      <c r="DG20" s="59">
        <v>7372752.5</v>
      </c>
      <c r="DH20" s="59">
        <v>6814481.5</v>
      </c>
      <c r="DI20" s="59">
        <v>9182058</v>
      </c>
      <c r="DJ20" s="59">
        <v>6968766</v>
      </c>
      <c r="DK20" s="59">
        <v>6450035.5</v>
      </c>
      <c r="DL20" s="59">
        <v>6253638</v>
      </c>
      <c r="DM20" s="59">
        <v>7207615</v>
      </c>
      <c r="DN20" s="59">
        <v>7126953.5</v>
      </c>
      <c r="DO20" s="59">
        <v>11983115</v>
      </c>
      <c r="DP20" s="59">
        <v>7713256.5</v>
      </c>
      <c r="DQ20" s="59">
        <v>7050905</v>
      </c>
      <c r="DR20" s="59">
        <v>7153713.5</v>
      </c>
      <c r="DS20" s="59">
        <v>7619313.5</v>
      </c>
      <c r="DT20" s="59">
        <v>8990869</v>
      </c>
      <c r="DU20" s="59">
        <v>9236788</v>
      </c>
      <c r="DV20" s="59">
        <v>6960527</v>
      </c>
      <c r="DW20" s="59">
        <v>5949340.5</v>
      </c>
      <c r="DX20" s="59">
        <v>7225527.5</v>
      </c>
      <c r="DY20" s="59">
        <v>7140706.5</v>
      </c>
      <c r="DZ20" s="59">
        <v>7007068</v>
      </c>
      <c r="EA20" s="59">
        <v>12049197</v>
      </c>
      <c r="EB20" s="59">
        <v>7589818</v>
      </c>
      <c r="EC20" s="59">
        <v>8156003</v>
      </c>
      <c r="ED20" s="59">
        <v>4779440</v>
      </c>
      <c r="EE20" s="59">
        <v>7218086</v>
      </c>
      <c r="EF20" s="59">
        <v>10044024</v>
      </c>
      <c r="EG20" s="59">
        <v>8360227</v>
      </c>
      <c r="EH20" s="59">
        <v>7154086</v>
      </c>
      <c r="EI20" s="59">
        <v>6905719</v>
      </c>
      <c r="EJ20" s="59">
        <v>5202761.5</v>
      </c>
      <c r="EK20" s="59">
        <v>7426705</v>
      </c>
      <c r="EL20" s="59">
        <v>8332896</v>
      </c>
      <c r="EM20" s="59">
        <v>10399287</v>
      </c>
      <c r="EN20" s="59">
        <v>9312730</v>
      </c>
      <c r="EO20" s="59">
        <v>8502122</v>
      </c>
      <c r="EP20" s="59">
        <v>6251289.5</v>
      </c>
      <c r="EQ20" s="59">
        <v>8865944</v>
      </c>
      <c r="ER20" s="59">
        <v>9791257</v>
      </c>
      <c r="ES20" s="59">
        <v>8654297</v>
      </c>
      <c r="ET20" s="59">
        <v>7183548.5</v>
      </c>
      <c r="EU20" s="59">
        <v>7904894</v>
      </c>
      <c r="EV20" s="59">
        <v>5932409</v>
      </c>
      <c r="EW20" s="59">
        <v>8643657</v>
      </c>
      <c r="EX20" s="59">
        <v>8152417.5</v>
      </c>
      <c r="EY20" s="59">
        <v>10156885</v>
      </c>
      <c r="EZ20" s="59">
        <v>10272990</v>
      </c>
      <c r="FA20" s="59">
        <v>7169539.5</v>
      </c>
      <c r="FB20" s="59">
        <v>4380252.5</v>
      </c>
      <c r="FC20" s="59">
        <v>8326261.5</v>
      </c>
      <c r="FD20" s="59">
        <v>8644177</v>
      </c>
      <c r="FE20" s="59">
        <v>10480949</v>
      </c>
      <c r="FF20" s="59">
        <v>8082770.5</v>
      </c>
      <c r="FG20" s="59">
        <v>6997565.5</v>
      </c>
      <c r="FH20" s="59">
        <v>6562015</v>
      </c>
      <c r="FI20" s="59">
        <v>9574382</v>
      </c>
      <c r="FJ20" s="59">
        <v>7526695</v>
      </c>
      <c r="FK20" s="59">
        <v>9717996</v>
      </c>
      <c r="FL20" s="59">
        <v>11296851</v>
      </c>
      <c r="FM20" s="59">
        <v>8045699</v>
      </c>
      <c r="FN20" s="59">
        <v>7647006</v>
      </c>
      <c r="FO20" s="59">
        <v>10018477</v>
      </c>
      <c r="FP20" s="59">
        <v>9463721</v>
      </c>
      <c r="FQ20" s="59">
        <v>11851269</v>
      </c>
      <c r="FR20" s="59">
        <v>8090579.5</v>
      </c>
      <c r="FS20" s="59">
        <v>4704470</v>
      </c>
      <c r="FT20" s="59">
        <v>7815698.5</v>
      </c>
      <c r="FU20" s="59">
        <v>9792529</v>
      </c>
      <c r="FV20" s="59">
        <v>7837037</v>
      </c>
      <c r="FW20" s="59">
        <v>12980841</v>
      </c>
      <c r="FX20" s="59">
        <v>10956115</v>
      </c>
      <c r="FY20" s="59">
        <v>8274496.5</v>
      </c>
      <c r="FZ20" s="59">
        <v>7886241.5</v>
      </c>
      <c r="GA20" s="59">
        <v>8453577</v>
      </c>
      <c r="GB20" s="59">
        <v>8634367</v>
      </c>
    </row>
    <row r="21" spans="1:184">
      <c r="B21" s="462" t="s">
        <v>74</v>
      </c>
      <c r="C21" s="462" t="s">
        <v>61</v>
      </c>
      <c r="D21" s="406" t="s">
        <v>70</v>
      </c>
      <c r="E21" s="59">
        <v>1582974.12</v>
      </c>
      <c r="F21" s="59">
        <v>1443689.12</v>
      </c>
      <c r="G21" s="59">
        <v>1610440</v>
      </c>
      <c r="H21" s="59">
        <v>889538.19</v>
      </c>
      <c r="I21" s="59">
        <v>964376.88</v>
      </c>
      <c r="J21" s="59">
        <v>869110.69</v>
      </c>
      <c r="K21" s="59">
        <v>781587.06</v>
      </c>
      <c r="L21" s="59">
        <v>809870.12</v>
      </c>
      <c r="M21" s="59">
        <v>995065.88</v>
      </c>
      <c r="N21" s="59">
        <v>640412.38</v>
      </c>
      <c r="O21" s="59">
        <v>1157246.1200000001</v>
      </c>
      <c r="P21" s="59">
        <v>1355269.5</v>
      </c>
      <c r="Q21" s="59">
        <v>1653909.25</v>
      </c>
      <c r="R21" s="59">
        <v>1486972.62</v>
      </c>
      <c r="S21" s="59">
        <v>1376129.38</v>
      </c>
      <c r="T21" s="59">
        <v>971400.38</v>
      </c>
      <c r="U21" s="59">
        <v>1079341.3799999999</v>
      </c>
      <c r="V21" s="59">
        <v>826629.19</v>
      </c>
      <c r="W21" s="59">
        <v>819430</v>
      </c>
      <c r="X21" s="59">
        <v>904322.56000000006</v>
      </c>
      <c r="Y21" s="59">
        <v>912764.44</v>
      </c>
      <c r="Z21" s="59">
        <v>882629</v>
      </c>
      <c r="AA21" s="59">
        <v>1431679.12</v>
      </c>
      <c r="AB21" s="59">
        <v>1102219.25</v>
      </c>
      <c r="AC21" s="59">
        <v>1702593.75</v>
      </c>
      <c r="AD21" s="59">
        <v>1405498.88</v>
      </c>
      <c r="AE21" s="59">
        <v>1390601</v>
      </c>
      <c r="AF21" s="59">
        <v>927836.44</v>
      </c>
      <c r="AG21" s="59">
        <v>1145775.1200000001</v>
      </c>
      <c r="AH21" s="59">
        <v>755061.62</v>
      </c>
      <c r="AI21" s="59">
        <v>732922.12</v>
      </c>
      <c r="AJ21" s="59">
        <v>938837.81</v>
      </c>
      <c r="AK21" s="59">
        <v>957978.19</v>
      </c>
      <c r="AL21" s="59">
        <v>823784.06</v>
      </c>
      <c r="AM21" s="59">
        <v>1316492.25</v>
      </c>
      <c r="AN21" s="59">
        <v>1169373.75</v>
      </c>
      <c r="AO21" s="59">
        <v>2141118</v>
      </c>
      <c r="AP21" s="59">
        <v>1555140.12</v>
      </c>
      <c r="AQ21" s="59">
        <v>1069256</v>
      </c>
      <c r="AR21" s="59">
        <v>963101.75</v>
      </c>
      <c r="AS21" s="59">
        <v>1181301.5</v>
      </c>
      <c r="AT21" s="59">
        <v>806023.56</v>
      </c>
      <c r="AU21" s="59">
        <v>1120281.75</v>
      </c>
      <c r="AV21" s="59">
        <v>841143.81</v>
      </c>
      <c r="AW21" s="59">
        <v>986954.44</v>
      </c>
      <c r="AX21" s="59">
        <v>1193987</v>
      </c>
      <c r="AY21" s="59">
        <v>1300375.25</v>
      </c>
      <c r="AZ21" s="59">
        <v>1466583</v>
      </c>
      <c r="BA21" s="59">
        <v>2089399.12</v>
      </c>
      <c r="BB21" s="59">
        <v>1670031.75</v>
      </c>
      <c r="BC21" s="59">
        <v>1238421.75</v>
      </c>
      <c r="BD21" s="59">
        <v>1277782.1200000001</v>
      </c>
      <c r="BE21" s="59">
        <v>1114782.75</v>
      </c>
      <c r="BF21" s="59">
        <v>840587.69</v>
      </c>
      <c r="BG21" s="59">
        <v>1104902.5</v>
      </c>
      <c r="BH21" s="59">
        <v>831827.38</v>
      </c>
      <c r="BI21" s="59">
        <v>1088420.25</v>
      </c>
      <c r="BJ21" s="59">
        <v>769893.31</v>
      </c>
      <c r="BK21" s="59">
        <v>1114696.25</v>
      </c>
      <c r="BL21" s="59">
        <v>1675939.25</v>
      </c>
      <c r="BM21" s="59">
        <v>1882555</v>
      </c>
      <c r="BN21" s="59">
        <v>1720371.12</v>
      </c>
      <c r="BO21" s="59">
        <v>1508157.62</v>
      </c>
      <c r="BP21" s="59">
        <v>1130827.5</v>
      </c>
      <c r="BQ21" s="59">
        <v>1127572</v>
      </c>
      <c r="BR21" s="59">
        <v>1088055.25</v>
      </c>
      <c r="BS21" s="59">
        <v>1222532.3799999999</v>
      </c>
      <c r="BT21" s="59">
        <v>1035768.5</v>
      </c>
      <c r="BU21" s="59">
        <v>1538992.38</v>
      </c>
      <c r="BV21" s="59">
        <v>1251460</v>
      </c>
      <c r="BW21" s="59">
        <v>1456652</v>
      </c>
      <c r="BX21" s="59">
        <v>2054636.62</v>
      </c>
      <c r="BY21" s="59">
        <v>2345101.75</v>
      </c>
      <c r="BZ21" s="59">
        <v>2045409.5</v>
      </c>
      <c r="CA21" s="59">
        <v>2006622.38</v>
      </c>
      <c r="CB21" s="59">
        <v>1281505.5</v>
      </c>
      <c r="CC21" s="59">
        <v>1390213.1200000001</v>
      </c>
      <c r="CD21" s="59">
        <v>1387541.38</v>
      </c>
      <c r="CE21" s="59">
        <v>1433720.12</v>
      </c>
      <c r="CF21" s="59">
        <v>1525788.62</v>
      </c>
      <c r="CG21" s="59">
        <v>1664533.5</v>
      </c>
      <c r="CH21" s="59">
        <v>988797.94</v>
      </c>
      <c r="CI21" s="59">
        <v>2472859</v>
      </c>
      <c r="CJ21" s="59">
        <v>2569582</v>
      </c>
      <c r="CK21" s="59">
        <v>2775676.75</v>
      </c>
      <c r="CL21" s="59">
        <v>2978358</v>
      </c>
      <c r="CM21" s="59">
        <v>2653674.5</v>
      </c>
      <c r="CN21" s="59">
        <v>1545253.38</v>
      </c>
      <c r="CO21" s="59">
        <v>1964664</v>
      </c>
      <c r="CP21" s="59">
        <v>1329010.6200000001</v>
      </c>
      <c r="CQ21" s="59">
        <v>1552875.75</v>
      </c>
      <c r="CR21" s="59">
        <v>1981706.25</v>
      </c>
      <c r="CS21" s="59">
        <v>1674768.25</v>
      </c>
      <c r="CT21" s="59">
        <v>1715076.25</v>
      </c>
      <c r="CU21" s="59">
        <v>2569508.75</v>
      </c>
      <c r="CV21" s="59">
        <v>2383781.5</v>
      </c>
      <c r="CW21" s="59">
        <v>4672350</v>
      </c>
      <c r="CX21" s="59">
        <v>3032029.75</v>
      </c>
      <c r="CY21" s="59">
        <v>2541063.25</v>
      </c>
      <c r="CZ21" s="59">
        <v>2563465.75</v>
      </c>
      <c r="DA21" s="59">
        <v>3913276.75</v>
      </c>
      <c r="DB21" s="59">
        <v>3144975.25</v>
      </c>
      <c r="DC21" s="59">
        <v>4624635</v>
      </c>
      <c r="DD21" s="59">
        <v>4223815.5</v>
      </c>
      <c r="DE21" s="59">
        <v>3208588.75</v>
      </c>
      <c r="DF21" s="59">
        <v>2639814.5</v>
      </c>
      <c r="DG21" s="59">
        <v>3315875.75</v>
      </c>
      <c r="DH21" s="59">
        <v>3323237.25</v>
      </c>
      <c r="DI21" s="59">
        <v>4171179.75</v>
      </c>
      <c r="DJ21" s="59">
        <v>3561714</v>
      </c>
      <c r="DK21" s="59">
        <v>3400703</v>
      </c>
      <c r="DL21" s="59">
        <v>3079454</v>
      </c>
      <c r="DM21" s="59">
        <v>3298213.25</v>
      </c>
      <c r="DN21" s="59">
        <v>3453963</v>
      </c>
      <c r="DO21" s="59">
        <v>5299468</v>
      </c>
      <c r="DP21" s="59">
        <v>3781352.5</v>
      </c>
      <c r="DQ21" s="59">
        <v>3250903</v>
      </c>
      <c r="DR21" s="59">
        <v>3352332.5</v>
      </c>
      <c r="DS21" s="59">
        <v>3639838.25</v>
      </c>
      <c r="DT21" s="59">
        <v>4285986.5</v>
      </c>
      <c r="DU21" s="59">
        <v>4387575</v>
      </c>
      <c r="DV21" s="59">
        <v>3560324.5</v>
      </c>
      <c r="DW21" s="59">
        <v>2992102.5</v>
      </c>
      <c r="DX21" s="59">
        <v>3574502.75</v>
      </c>
      <c r="DY21" s="59">
        <v>3249918.25</v>
      </c>
      <c r="DZ21" s="59">
        <v>3336309.25</v>
      </c>
      <c r="EA21" s="59">
        <v>5394249.5</v>
      </c>
      <c r="EB21" s="59">
        <v>3595398.5</v>
      </c>
      <c r="EC21" s="59">
        <v>3628663.5</v>
      </c>
      <c r="ED21" s="59">
        <v>2277075.75</v>
      </c>
      <c r="EE21" s="59">
        <v>3274725.75</v>
      </c>
      <c r="EF21" s="59">
        <v>4876322.5</v>
      </c>
      <c r="EG21" s="59">
        <v>4073732</v>
      </c>
      <c r="EH21" s="59">
        <v>3537945.75</v>
      </c>
      <c r="EI21" s="59">
        <v>3471681.75</v>
      </c>
      <c r="EJ21" s="59">
        <v>2596358.5</v>
      </c>
      <c r="EK21" s="59">
        <v>3435195.5</v>
      </c>
      <c r="EL21" s="59">
        <v>4215977.5</v>
      </c>
      <c r="EM21" s="59">
        <v>4279352</v>
      </c>
      <c r="EN21" s="59">
        <v>4539712</v>
      </c>
      <c r="EO21" s="59">
        <v>3826646.5</v>
      </c>
      <c r="EP21" s="59">
        <v>2945360.25</v>
      </c>
      <c r="EQ21" s="59">
        <v>4123721.25</v>
      </c>
      <c r="ER21" s="59">
        <v>4588230.5</v>
      </c>
      <c r="ES21" s="59">
        <v>4191816.5</v>
      </c>
      <c r="ET21" s="59">
        <v>3859595.25</v>
      </c>
      <c r="EU21" s="59">
        <v>4066631.75</v>
      </c>
      <c r="EV21" s="59">
        <v>2880261.25</v>
      </c>
      <c r="EW21" s="59">
        <v>4168395</v>
      </c>
      <c r="EX21" s="59">
        <v>3925224.5</v>
      </c>
      <c r="EY21" s="59">
        <v>4344125</v>
      </c>
      <c r="EZ21" s="59">
        <v>4878787</v>
      </c>
      <c r="FA21" s="59">
        <v>3710103.25</v>
      </c>
      <c r="FB21" s="59">
        <v>2114349</v>
      </c>
      <c r="FC21" s="59">
        <v>3841447.75</v>
      </c>
      <c r="FD21" s="59">
        <v>4024011</v>
      </c>
      <c r="FE21" s="59">
        <v>4874980.5</v>
      </c>
      <c r="FF21" s="59">
        <v>3960818.5</v>
      </c>
      <c r="FG21" s="59">
        <v>3563192.25</v>
      </c>
      <c r="FH21" s="59">
        <v>3113782.5</v>
      </c>
      <c r="FI21" s="59">
        <v>4596130.5</v>
      </c>
      <c r="FJ21" s="59">
        <v>3713823.75</v>
      </c>
      <c r="FK21" s="59">
        <v>4077130</v>
      </c>
      <c r="FL21" s="59">
        <v>5401569</v>
      </c>
      <c r="FM21" s="59">
        <v>3961164</v>
      </c>
      <c r="FN21" s="59">
        <v>3591887.5</v>
      </c>
      <c r="FO21" s="59">
        <v>4635414.5</v>
      </c>
      <c r="FP21" s="59">
        <v>4352834.5</v>
      </c>
      <c r="FQ21" s="59">
        <v>5566917</v>
      </c>
      <c r="FR21" s="59">
        <v>3947818.75</v>
      </c>
      <c r="FS21" s="59">
        <v>2427191.25</v>
      </c>
      <c r="FT21" s="59">
        <v>3743912</v>
      </c>
      <c r="FU21" s="59">
        <v>4642965.5</v>
      </c>
      <c r="FV21" s="59">
        <v>3852694.75</v>
      </c>
      <c r="FW21" s="59">
        <v>5563064</v>
      </c>
      <c r="FX21" s="59">
        <v>5138690.5</v>
      </c>
      <c r="FY21" s="59">
        <v>3854758</v>
      </c>
      <c r="FZ21" s="59">
        <v>3731991.25</v>
      </c>
      <c r="GA21" s="59">
        <v>3876553.5</v>
      </c>
      <c r="GB21" s="59">
        <v>3953022.25</v>
      </c>
    </row>
    <row r="22" spans="1:184">
      <c r="B22" s="462" t="s">
        <v>74</v>
      </c>
      <c r="C22" s="462" t="s">
        <v>61</v>
      </c>
      <c r="D22" s="406" t="s">
        <v>71</v>
      </c>
      <c r="E22" s="59">
        <v>14818529</v>
      </c>
      <c r="F22" s="59">
        <v>12481794</v>
      </c>
      <c r="G22" s="59">
        <v>12515723</v>
      </c>
      <c r="H22" s="59">
        <v>11853744</v>
      </c>
      <c r="I22" s="59">
        <v>12634443</v>
      </c>
      <c r="J22" s="59">
        <v>12503760</v>
      </c>
      <c r="K22" s="59">
        <v>18580142</v>
      </c>
      <c r="L22" s="59">
        <v>15594896</v>
      </c>
      <c r="M22" s="59">
        <v>12104797</v>
      </c>
      <c r="N22" s="59">
        <v>9718535</v>
      </c>
      <c r="O22" s="59">
        <v>9702199</v>
      </c>
      <c r="P22" s="59">
        <v>14055792</v>
      </c>
      <c r="Q22" s="59">
        <v>16269569</v>
      </c>
      <c r="R22" s="59">
        <v>14099128</v>
      </c>
      <c r="S22" s="59">
        <v>12661813</v>
      </c>
      <c r="T22" s="59">
        <v>13653833</v>
      </c>
      <c r="U22" s="59">
        <v>13114510</v>
      </c>
      <c r="V22" s="59">
        <v>13907816</v>
      </c>
      <c r="W22" s="59">
        <v>16810920</v>
      </c>
      <c r="X22" s="59">
        <v>16504796</v>
      </c>
      <c r="Y22" s="59">
        <v>13172538</v>
      </c>
      <c r="Z22" s="59">
        <v>12924516</v>
      </c>
      <c r="AA22" s="59">
        <v>11707835</v>
      </c>
      <c r="AB22" s="59">
        <v>15066120</v>
      </c>
      <c r="AC22" s="59">
        <v>15094023</v>
      </c>
      <c r="AD22" s="59">
        <v>14743285</v>
      </c>
      <c r="AE22" s="59">
        <v>14769936</v>
      </c>
      <c r="AF22" s="59">
        <v>12350701</v>
      </c>
      <c r="AG22" s="59">
        <v>12067537</v>
      </c>
      <c r="AH22" s="59">
        <v>16013871</v>
      </c>
      <c r="AI22" s="59">
        <v>19515008</v>
      </c>
      <c r="AJ22" s="59">
        <v>18356506</v>
      </c>
      <c r="AK22" s="59">
        <v>14040461</v>
      </c>
      <c r="AL22" s="59">
        <v>10769734</v>
      </c>
      <c r="AM22" s="59">
        <v>13228147</v>
      </c>
      <c r="AN22" s="59">
        <v>14639330</v>
      </c>
      <c r="AO22" s="59">
        <v>14536518</v>
      </c>
      <c r="AP22" s="59">
        <v>15692356</v>
      </c>
      <c r="AQ22" s="59">
        <v>13239908</v>
      </c>
      <c r="AR22" s="59">
        <v>10783858</v>
      </c>
      <c r="AS22" s="59">
        <v>13789315</v>
      </c>
      <c r="AT22" s="59">
        <v>16960690</v>
      </c>
      <c r="AU22" s="59">
        <v>17913776</v>
      </c>
      <c r="AV22" s="59">
        <v>20530368</v>
      </c>
      <c r="AW22" s="59">
        <v>14333654</v>
      </c>
      <c r="AX22" s="59">
        <v>12390069</v>
      </c>
      <c r="AY22" s="59">
        <v>13697969</v>
      </c>
      <c r="AZ22" s="59">
        <v>14152474</v>
      </c>
      <c r="BA22" s="59">
        <v>16193470</v>
      </c>
      <c r="BB22" s="59">
        <v>15725285</v>
      </c>
      <c r="BC22" s="59">
        <v>14764705</v>
      </c>
      <c r="BD22" s="59">
        <v>11558824</v>
      </c>
      <c r="BE22" s="59">
        <v>15379195</v>
      </c>
      <c r="BF22" s="59">
        <v>17673688</v>
      </c>
      <c r="BG22" s="59">
        <v>18447670</v>
      </c>
      <c r="BH22" s="59">
        <v>21748056</v>
      </c>
      <c r="BI22" s="59">
        <v>14060331</v>
      </c>
      <c r="BJ22" s="59">
        <v>9471211</v>
      </c>
      <c r="BK22" s="59">
        <v>11136425</v>
      </c>
      <c r="BL22" s="59">
        <v>14275422</v>
      </c>
      <c r="BM22" s="59">
        <v>17789456</v>
      </c>
      <c r="BN22" s="59">
        <v>16592729</v>
      </c>
      <c r="BO22" s="59">
        <v>14972905</v>
      </c>
      <c r="BP22" s="59">
        <v>13142778</v>
      </c>
      <c r="BQ22" s="59">
        <v>14211328</v>
      </c>
      <c r="BR22" s="59">
        <v>17571322</v>
      </c>
      <c r="BS22" s="59">
        <v>20390266</v>
      </c>
      <c r="BT22" s="59">
        <v>22409884</v>
      </c>
      <c r="BU22" s="59">
        <v>13937934</v>
      </c>
      <c r="BV22" s="59">
        <v>16166392</v>
      </c>
      <c r="BW22" s="59">
        <v>13699100</v>
      </c>
      <c r="BX22" s="59">
        <v>14895855</v>
      </c>
      <c r="BY22" s="59">
        <v>19094534</v>
      </c>
      <c r="BZ22" s="59">
        <v>17580576</v>
      </c>
      <c r="CA22" s="59">
        <v>14608847</v>
      </c>
      <c r="CB22" s="59">
        <v>15793530</v>
      </c>
      <c r="CC22" s="59">
        <v>18133606</v>
      </c>
      <c r="CD22" s="59">
        <v>20925220</v>
      </c>
      <c r="CE22" s="59">
        <v>28005426</v>
      </c>
      <c r="CF22" s="59">
        <v>29364802</v>
      </c>
      <c r="CG22" s="59">
        <v>21161148</v>
      </c>
      <c r="CH22" s="59">
        <v>16088634</v>
      </c>
      <c r="CI22" s="59">
        <v>20063564</v>
      </c>
      <c r="CJ22" s="59">
        <v>23634466</v>
      </c>
      <c r="CK22" s="59">
        <v>27265740</v>
      </c>
      <c r="CL22" s="59">
        <v>25346110</v>
      </c>
      <c r="CM22" s="59">
        <v>25645204</v>
      </c>
      <c r="CN22" s="59">
        <v>21277304</v>
      </c>
      <c r="CO22" s="59">
        <v>24302742</v>
      </c>
      <c r="CP22" s="59">
        <v>32627366</v>
      </c>
      <c r="CQ22" s="59">
        <v>41159356</v>
      </c>
      <c r="CR22" s="59">
        <v>38319264</v>
      </c>
      <c r="CS22" s="59">
        <v>31340602</v>
      </c>
      <c r="CT22" s="59">
        <v>27531474</v>
      </c>
      <c r="CU22" s="59">
        <v>27918262</v>
      </c>
      <c r="CV22" s="59">
        <v>34055844</v>
      </c>
      <c r="CW22" s="59">
        <v>34753472</v>
      </c>
      <c r="CX22" s="59">
        <v>33542920</v>
      </c>
      <c r="CY22" s="59">
        <v>29445898</v>
      </c>
      <c r="CZ22" s="59">
        <v>28617836</v>
      </c>
      <c r="DA22" s="59">
        <v>32421658</v>
      </c>
      <c r="DB22" s="59">
        <v>42840868</v>
      </c>
      <c r="DC22" s="59">
        <v>48793876</v>
      </c>
      <c r="DD22" s="59">
        <v>50357000</v>
      </c>
      <c r="DE22" s="59">
        <v>36505444</v>
      </c>
      <c r="DF22" s="59">
        <v>21857050</v>
      </c>
      <c r="DG22" s="59">
        <v>33142660</v>
      </c>
      <c r="DH22" s="59">
        <v>39039932</v>
      </c>
      <c r="DI22" s="59">
        <v>37596492</v>
      </c>
      <c r="DJ22" s="59">
        <v>35376860</v>
      </c>
      <c r="DK22" s="59">
        <v>36780188</v>
      </c>
      <c r="DL22" s="59">
        <v>28515114</v>
      </c>
      <c r="DM22" s="59">
        <v>31796492</v>
      </c>
      <c r="DN22" s="59">
        <v>44228712</v>
      </c>
      <c r="DO22" s="59">
        <v>47131704</v>
      </c>
      <c r="DP22" s="59">
        <v>52741844</v>
      </c>
      <c r="DQ22" s="59">
        <v>37822536</v>
      </c>
      <c r="DR22" s="59">
        <v>31311798</v>
      </c>
      <c r="DS22" s="59">
        <v>34465040</v>
      </c>
      <c r="DT22" s="59">
        <v>36840960</v>
      </c>
      <c r="DU22" s="59">
        <v>38281868</v>
      </c>
      <c r="DV22" s="59">
        <v>36150252</v>
      </c>
      <c r="DW22" s="59">
        <v>36888008</v>
      </c>
      <c r="DX22" s="59">
        <v>26900912</v>
      </c>
      <c r="DY22" s="59">
        <v>36303348</v>
      </c>
      <c r="DZ22" s="59">
        <v>44907368</v>
      </c>
      <c r="EA22" s="59">
        <v>45864616</v>
      </c>
      <c r="EB22" s="59">
        <v>52496016</v>
      </c>
      <c r="EC22" s="59">
        <v>35846808</v>
      </c>
      <c r="ED22" s="59">
        <v>26296720</v>
      </c>
      <c r="EE22" s="59">
        <v>29508108</v>
      </c>
      <c r="EF22" s="59">
        <v>34645236</v>
      </c>
      <c r="EG22" s="59">
        <v>39098812</v>
      </c>
      <c r="EH22" s="59">
        <v>38659232</v>
      </c>
      <c r="EI22" s="59">
        <v>28497776</v>
      </c>
      <c r="EJ22" s="59">
        <v>26809886</v>
      </c>
      <c r="EK22" s="59">
        <v>36031784</v>
      </c>
      <c r="EL22" s="59">
        <v>40746292</v>
      </c>
      <c r="EM22" s="59">
        <v>49984800</v>
      </c>
      <c r="EN22" s="59">
        <v>52241456</v>
      </c>
      <c r="EO22" s="59">
        <v>37457840</v>
      </c>
      <c r="EP22" s="59">
        <v>33713356</v>
      </c>
      <c r="EQ22" s="59">
        <v>32534444</v>
      </c>
      <c r="ER22" s="59">
        <v>36806612</v>
      </c>
      <c r="ES22" s="59">
        <v>40872096</v>
      </c>
      <c r="ET22" s="59">
        <v>37494372</v>
      </c>
      <c r="EU22" s="59">
        <v>34387904</v>
      </c>
      <c r="EV22" s="59">
        <v>30923904</v>
      </c>
      <c r="EW22" s="59">
        <v>35363240</v>
      </c>
      <c r="EX22" s="59">
        <v>42817956</v>
      </c>
      <c r="EY22" s="59">
        <v>52982608</v>
      </c>
      <c r="EZ22" s="59">
        <v>50788136</v>
      </c>
      <c r="FA22" s="59">
        <v>41097824</v>
      </c>
      <c r="FB22" s="59">
        <v>27161466</v>
      </c>
      <c r="FC22" s="59">
        <v>23005268</v>
      </c>
      <c r="FD22" s="59">
        <v>40742020</v>
      </c>
      <c r="FE22" s="59">
        <v>40008212</v>
      </c>
      <c r="FF22" s="59">
        <v>38364524</v>
      </c>
      <c r="FG22" s="59">
        <v>35642400</v>
      </c>
      <c r="FH22" s="59">
        <v>32306254</v>
      </c>
      <c r="FI22" s="59">
        <v>32446906</v>
      </c>
      <c r="FJ22" s="59">
        <v>47535900</v>
      </c>
      <c r="FK22" s="59">
        <v>56283372</v>
      </c>
      <c r="FL22" s="59">
        <v>51907508</v>
      </c>
      <c r="FM22" s="59">
        <v>42598964</v>
      </c>
      <c r="FN22" s="59">
        <v>35368112</v>
      </c>
      <c r="FO22" s="59">
        <v>34244180</v>
      </c>
      <c r="FP22" s="59">
        <v>42660144</v>
      </c>
      <c r="FQ22" s="59">
        <v>40161944</v>
      </c>
      <c r="FR22" s="59">
        <v>40637708</v>
      </c>
      <c r="FS22" s="59">
        <v>31898870</v>
      </c>
      <c r="FT22" s="59">
        <v>38326136</v>
      </c>
      <c r="FU22" s="59">
        <v>34769980</v>
      </c>
      <c r="FV22" s="59">
        <v>50563428</v>
      </c>
      <c r="FW22" s="59">
        <v>51992844</v>
      </c>
      <c r="FX22" s="59">
        <v>55201168</v>
      </c>
      <c r="FY22" s="59">
        <v>41802096</v>
      </c>
      <c r="FZ22" s="59">
        <v>31392200</v>
      </c>
      <c r="GA22" s="59">
        <v>34821928</v>
      </c>
      <c r="GB22" s="59">
        <v>46319840</v>
      </c>
    </row>
    <row r="23" spans="1:184">
      <c r="B23" s="462" t="s">
        <v>74</v>
      </c>
      <c r="C23" s="462" t="s">
        <v>61</v>
      </c>
      <c r="D23" s="406" t="s">
        <v>72</v>
      </c>
      <c r="E23" s="59">
        <v>5253705.5</v>
      </c>
      <c r="F23" s="59">
        <v>4936224.5</v>
      </c>
      <c r="G23" s="59">
        <v>4475380</v>
      </c>
      <c r="H23" s="59">
        <v>3690084.75</v>
      </c>
      <c r="I23" s="59">
        <v>3672840</v>
      </c>
      <c r="J23" s="59">
        <v>3515348</v>
      </c>
      <c r="K23" s="59">
        <v>4408006</v>
      </c>
      <c r="L23" s="59">
        <v>4224901</v>
      </c>
      <c r="M23" s="59">
        <v>3499366</v>
      </c>
      <c r="N23" s="59">
        <v>3079191.5</v>
      </c>
      <c r="O23" s="59">
        <v>3002922.25</v>
      </c>
      <c r="P23" s="59">
        <v>4333381.5</v>
      </c>
      <c r="Q23" s="59">
        <v>5541624.5</v>
      </c>
      <c r="R23" s="59">
        <v>5145794.5</v>
      </c>
      <c r="S23" s="59">
        <v>3850914</v>
      </c>
      <c r="T23" s="59">
        <v>4092404.75</v>
      </c>
      <c r="U23" s="59">
        <v>3604537</v>
      </c>
      <c r="V23" s="59">
        <v>4032366.75</v>
      </c>
      <c r="W23" s="59">
        <v>4619023</v>
      </c>
      <c r="X23" s="59">
        <v>4353703</v>
      </c>
      <c r="Y23" s="59">
        <v>3480886</v>
      </c>
      <c r="Z23" s="59">
        <v>3918538.5</v>
      </c>
      <c r="AA23" s="59">
        <v>3827525.5</v>
      </c>
      <c r="AB23" s="59">
        <v>4374865.5</v>
      </c>
      <c r="AC23" s="59">
        <v>5268558</v>
      </c>
      <c r="AD23" s="59">
        <v>4902769</v>
      </c>
      <c r="AE23" s="59">
        <v>4459478</v>
      </c>
      <c r="AF23" s="59">
        <v>3720128</v>
      </c>
      <c r="AG23" s="59">
        <v>3368930.25</v>
      </c>
      <c r="AH23" s="59">
        <v>4457399.5</v>
      </c>
      <c r="AI23" s="59">
        <v>5003015</v>
      </c>
      <c r="AJ23" s="59">
        <v>4552047.5</v>
      </c>
      <c r="AK23" s="59">
        <v>3592908</v>
      </c>
      <c r="AL23" s="59">
        <v>3047653.75</v>
      </c>
      <c r="AM23" s="59">
        <v>3971609</v>
      </c>
      <c r="AN23" s="59">
        <v>4403870.5</v>
      </c>
      <c r="AO23" s="59">
        <v>5292365</v>
      </c>
      <c r="AP23" s="59">
        <v>5708063.5</v>
      </c>
      <c r="AQ23" s="59">
        <v>4159611.75</v>
      </c>
      <c r="AR23" s="59">
        <v>3182138</v>
      </c>
      <c r="AS23" s="59">
        <v>4060609.5</v>
      </c>
      <c r="AT23" s="59">
        <v>4716746.5</v>
      </c>
      <c r="AU23" s="59">
        <v>4777983</v>
      </c>
      <c r="AV23" s="59">
        <v>5323275.5</v>
      </c>
      <c r="AW23" s="59">
        <v>4116503.5</v>
      </c>
      <c r="AX23" s="59">
        <v>3842131</v>
      </c>
      <c r="AY23" s="59">
        <v>4579155</v>
      </c>
      <c r="AZ23" s="59">
        <v>4431320</v>
      </c>
      <c r="BA23" s="59">
        <v>5887316.5</v>
      </c>
      <c r="BB23" s="59">
        <v>5644206.5</v>
      </c>
      <c r="BC23" s="59">
        <v>4808915</v>
      </c>
      <c r="BD23" s="59">
        <v>3634505</v>
      </c>
      <c r="BE23" s="59">
        <v>4430779</v>
      </c>
      <c r="BF23" s="59">
        <v>4817196</v>
      </c>
      <c r="BG23" s="59">
        <v>4871615</v>
      </c>
      <c r="BH23" s="59">
        <v>5435711</v>
      </c>
      <c r="BI23" s="59">
        <v>3844836.75</v>
      </c>
      <c r="BJ23" s="59">
        <v>2833634.25</v>
      </c>
      <c r="BK23" s="59">
        <v>3550432.25</v>
      </c>
      <c r="BL23" s="59">
        <v>4685159.5</v>
      </c>
      <c r="BM23" s="59">
        <v>6371828.5</v>
      </c>
      <c r="BN23" s="59">
        <v>6123746.5</v>
      </c>
      <c r="BO23" s="59">
        <v>4972996</v>
      </c>
      <c r="BP23" s="59">
        <v>4431282.5</v>
      </c>
      <c r="BQ23" s="59">
        <v>4522557.5</v>
      </c>
      <c r="BR23" s="59">
        <v>5332158.5</v>
      </c>
      <c r="BS23" s="59">
        <v>6576450.5</v>
      </c>
      <c r="BT23" s="59">
        <v>6976850.5</v>
      </c>
      <c r="BU23" s="59">
        <v>4638416.5</v>
      </c>
      <c r="BV23" s="59">
        <v>5765753</v>
      </c>
      <c r="BW23" s="59">
        <v>5457977.5</v>
      </c>
      <c r="BX23" s="59">
        <v>6402889.5</v>
      </c>
      <c r="BY23" s="59">
        <v>7679576.5</v>
      </c>
      <c r="BZ23" s="59">
        <v>6985167.5</v>
      </c>
      <c r="CA23" s="59">
        <v>5555065.5</v>
      </c>
      <c r="CB23" s="59">
        <v>5661395.5</v>
      </c>
      <c r="CC23" s="59">
        <v>5927613</v>
      </c>
      <c r="CD23" s="59">
        <v>6467077</v>
      </c>
      <c r="CE23" s="59">
        <v>9128807</v>
      </c>
      <c r="CF23" s="59">
        <v>8989502</v>
      </c>
      <c r="CG23" s="59">
        <v>6670676.5</v>
      </c>
      <c r="CH23" s="59">
        <v>5118782.5</v>
      </c>
      <c r="CI23" s="59">
        <v>7232054.5</v>
      </c>
      <c r="CJ23" s="59">
        <v>8119503</v>
      </c>
      <c r="CK23" s="59">
        <v>9061321</v>
      </c>
      <c r="CL23" s="59">
        <v>8199141.5</v>
      </c>
      <c r="CM23" s="59">
        <v>8113731</v>
      </c>
      <c r="CN23" s="59">
        <v>6470938</v>
      </c>
      <c r="CO23" s="59">
        <v>6933413.5</v>
      </c>
      <c r="CP23" s="59">
        <v>8442821</v>
      </c>
      <c r="CQ23" s="59">
        <v>10733989</v>
      </c>
      <c r="CR23" s="59">
        <v>9751784</v>
      </c>
      <c r="CS23" s="59">
        <v>7602949.5</v>
      </c>
      <c r="CT23" s="59">
        <v>7174798</v>
      </c>
      <c r="CU23" s="59">
        <v>7744965</v>
      </c>
      <c r="CV23" s="59">
        <v>9029030</v>
      </c>
      <c r="CW23" s="59">
        <v>7933810.5</v>
      </c>
      <c r="CX23" s="59">
        <v>7467598.5</v>
      </c>
      <c r="CY23" s="59">
        <v>6992602.5</v>
      </c>
      <c r="CZ23" s="59">
        <v>5664481</v>
      </c>
      <c r="DA23" s="59">
        <v>5883534.5</v>
      </c>
      <c r="DB23" s="59">
        <v>7118922</v>
      </c>
      <c r="DC23" s="59">
        <v>7703575</v>
      </c>
      <c r="DD23" s="59">
        <v>8387532</v>
      </c>
      <c r="DE23" s="59">
        <v>6011778</v>
      </c>
      <c r="DF23" s="59">
        <v>4007414</v>
      </c>
      <c r="DG23" s="59">
        <v>7452062.5</v>
      </c>
      <c r="DH23" s="59">
        <v>8273244.5</v>
      </c>
      <c r="DI23" s="59">
        <v>8192775</v>
      </c>
      <c r="DJ23" s="59">
        <v>7914539</v>
      </c>
      <c r="DK23" s="59">
        <v>8585315</v>
      </c>
      <c r="DL23" s="59">
        <v>5895387.5</v>
      </c>
      <c r="DM23" s="59">
        <v>5672817</v>
      </c>
      <c r="DN23" s="59">
        <v>6844333</v>
      </c>
      <c r="DO23" s="59">
        <v>7719090</v>
      </c>
      <c r="DP23" s="59">
        <v>8681028</v>
      </c>
      <c r="DQ23" s="59">
        <v>6036200.5</v>
      </c>
      <c r="DR23" s="59">
        <v>6357917.5</v>
      </c>
      <c r="DS23" s="59">
        <v>7589811.5</v>
      </c>
      <c r="DT23" s="59">
        <v>7869542</v>
      </c>
      <c r="DU23" s="59">
        <v>8552516</v>
      </c>
      <c r="DV23" s="59">
        <v>8059902.5</v>
      </c>
      <c r="DW23" s="59">
        <v>8451755</v>
      </c>
      <c r="DX23" s="59">
        <v>5691267</v>
      </c>
      <c r="DY23" s="59">
        <v>6827978</v>
      </c>
      <c r="DZ23" s="59">
        <v>6726543.5</v>
      </c>
      <c r="EA23" s="59">
        <v>7607640.5</v>
      </c>
      <c r="EB23" s="59">
        <v>8471774</v>
      </c>
      <c r="EC23" s="59">
        <v>6208950.5</v>
      </c>
      <c r="ED23" s="59">
        <v>5005023.5</v>
      </c>
      <c r="EE23" s="59">
        <v>6489202.5</v>
      </c>
      <c r="EF23" s="59">
        <v>7553196.5</v>
      </c>
      <c r="EG23" s="59">
        <v>9045677</v>
      </c>
      <c r="EH23" s="59">
        <v>8651389</v>
      </c>
      <c r="EI23" s="59">
        <v>6615110</v>
      </c>
      <c r="EJ23" s="59">
        <v>6009987.5</v>
      </c>
      <c r="EK23" s="59">
        <v>6641836.5</v>
      </c>
      <c r="EL23" s="59">
        <v>6368887</v>
      </c>
      <c r="EM23" s="59">
        <v>8803562</v>
      </c>
      <c r="EN23" s="59">
        <v>8147576</v>
      </c>
      <c r="EO23" s="59">
        <v>6394340</v>
      </c>
      <c r="EP23" s="59">
        <v>6927805.5</v>
      </c>
      <c r="EQ23" s="59">
        <v>7173618.5</v>
      </c>
      <c r="ER23" s="59">
        <v>8344859.5</v>
      </c>
      <c r="ES23" s="59">
        <v>9389742</v>
      </c>
      <c r="ET23" s="59">
        <v>8569630</v>
      </c>
      <c r="EU23" s="59">
        <v>7996271.5</v>
      </c>
      <c r="EV23" s="59">
        <v>6551703.5</v>
      </c>
      <c r="EW23" s="59">
        <v>6809250</v>
      </c>
      <c r="EX23" s="59">
        <v>7038222.5</v>
      </c>
      <c r="EY23" s="59">
        <v>8555368</v>
      </c>
      <c r="EZ23" s="59">
        <v>8487600</v>
      </c>
      <c r="FA23" s="59">
        <v>6682590</v>
      </c>
      <c r="FB23" s="59">
        <v>5129970.5</v>
      </c>
      <c r="FC23" s="59">
        <v>5058380</v>
      </c>
      <c r="FD23" s="59">
        <v>8881065</v>
      </c>
      <c r="FE23" s="59">
        <v>9184144</v>
      </c>
      <c r="FF23" s="59">
        <v>8838215</v>
      </c>
      <c r="FG23" s="59">
        <v>8255304</v>
      </c>
      <c r="FH23" s="59">
        <v>7056161.5</v>
      </c>
      <c r="FI23" s="59">
        <v>6111262.5</v>
      </c>
      <c r="FJ23" s="59">
        <v>7807520.5</v>
      </c>
      <c r="FK23" s="59">
        <v>9679425</v>
      </c>
      <c r="FL23" s="59">
        <v>8941406</v>
      </c>
      <c r="FM23" s="59">
        <v>6929221</v>
      </c>
      <c r="FN23" s="59">
        <v>7591948.5</v>
      </c>
      <c r="FO23" s="59">
        <v>7812708.5</v>
      </c>
      <c r="FP23" s="59">
        <v>9120212</v>
      </c>
      <c r="FQ23" s="59">
        <v>9300351</v>
      </c>
      <c r="FR23" s="59">
        <v>9371314</v>
      </c>
      <c r="FS23" s="59">
        <v>6924214</v>
      </c>
      <c r="FT23" s="59">
        <v>8386774</v>
      </c>
      <c r="FU23" s="59">
        <v>6320908</v>
      </c>
      <c r="FV23" s="59">
        <v>7989486.5</v>
      </c>
      <c r="FW23" s="59">
        <v>9341172</v>
      </c>
      <c r="FX23" s="59">
        <v>9173781</v>
      </c>
      <c r="FY23" s="59">
        <v>6894088</v>
      </c>
      <c r="FZ23" s="59">
        <v>6607416.5</v>
      </c>
      <c r="GA23" s="59">
        <v>7501543</v>
      </c>
      <c r="GB23" s="59">
        <v>10335716</v>
      </c>
    </row>
    <row r="24" spans="1:184" ht="15.75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184" s="32" customFormat="1" ht="15.75" thickBot="1">
      <c r="A25"/>
      <c r="B25" s="1"/>
      <c r="C25" s="1"/>
      <c r="D25" s="1"/>
      <c r="E25" s="617">
        <f>+E18</f>
        <v>41275</v>
      </c>
      <c r="F25" s="618">
        <f t="shared" ref="F25:AZ25" si="0">+F18</f>
        <v>41306</v>
      </c>
      <c r="G25" s="618">
        <f t="shared" si="0"/>
        <v>41334</v>
      </c>
      <c r="H25" s="618">
        <f t="shared" si="0"/>
        <v>41365</v>
      </c>
      <c r="I25" s="618">
        <f t="shared" si="0"/>
        <v>41395</v>
      </c>
      <c r="J25" s="618">
        <f t="shared" si="0"/>
        <v>41426</v>
      </c>
      <c r="K25" s="618">
        <f t="shared" si="0"/>
        <v>41456</v>
      </c>
      <c r="L25" s="618">
        <f t="shared" si="0"/>
        <v>41487</v>
      </c>
      <c r="M25" s="618">
        <f t="shared" si="0"/>
        <v>41518</v>
      </c>
      <c r="N25" s="618">
        <f t="shared" si="0"/>
        <v>41548</v>
      </c>
      <c r="O25" s="618">
        <f t="shared" si="0"/>
        <v>41579</v>
      </c>
      <c r="P25" s="618">
        <f t="shared" si="0"/>
        <v>41609</v>
      </c>
      <c r="Q25" s="618">
        <f t="shared" si="0"/>
        <v>41640</v>
      </c>
      <c r="R25" s="618">
        <f t="shared" si="0"/>
        <v>41671</v>
      </c>
      <c r="S25" s="618">
        <f t="shared" si="0"/>
        <v>41699</v>
      </c>
      <c r="T25" s="618">
        <f t="shared" si="0"/>
        <v>41730</v>
      </c>
      <c r="U25" s="618">
        <f t="shared" si="0"/>
        <v>41760</v>
      </c>
      <c r="V25" s="618">
        <f t="shared" si="0"/>
        <v>41791</v>
      </c>
      <c r="W25" s="618">
        <f t="shared" si="0"/>
        <v>41821</v>
      </c>
      <c r="X25" s="618">
        <f t="shared" si="0"/>
        <v>41852</v>
      </c>
      <c r="Y25" s="618">
        <f t="shared" si="0"/>
        <v>41883</v>
      </c>
      <c r="Z25" s="618">
        <f t="shared" si="0"/>
        <v>41913</v>
      </c>
      <c r="AA25" s="618">
        <f t="shared" si="0"/>
        <v>41944</v>
      </c>
      <c r="AB25" s="618">
        <f t="shared" si="0"/>
        <v>41974</v>
      </c>
      <c r="AC25" s="618">
        <f t="shared" si="0"/>
        <v>42005</v>
      </c>
      <c r="AD25" s="618">
        <f t="shared" si="0"/>
        <v>42036</v>
      </c>
      <c r="AE25" s="618">
        <f t="shared" si="0"/>
        <v>42064</v>
      </c>
      <c r="AF25" s="618">
        <f t="shared" si="0"/>
        <v>42095</v>
      </c>
      <c r="AG25" s="618">
        <f t="shared" si="0"/>
        <v>42125</v>
      </c>
      <c r="AH25" s="618">
        <f t="shared" si="0"/>
        <v>42156</v>
      </c>
      <c r="AI25" s="618">
        <f t="shared" si="0"/>
        <v>42186</v>
      </c>
      <c r="AJ25" s="618">
        <f t="shared" si="0"/>
        <v>42217</v>
      </c>
      <c r="AK25" s="618">
        <f t="shared" si="0"/>
        <v>42248</v>
      </c>
      <c r="AL25" s="618">
        <f t="shared" si="0"/>
        <v>42278</v>
      </c>
      <c r="AM25" s="618">
        <f t="shared" si="0"/>
        <v>42309</v>
      </c>
      <c r="AN25" s="618">
        <f t="shared" si="0"/>
        <v>42339</v>
      </c>
      <c r="AO25" s="618">
        <f t="shared" si="0"/>
        <v>42370</v>
      </c>
      <c r="AP25" s="618">
        <f t="shared" si="0"/>
        <v>42401</v>
      </c>
      <c r="AQ25" s="618">
        <f t="shared" si="0"/>
        <v>42430</v>
      </c>
      <c r="AR25" s="618">
        <f t="shared" si="0"/>
        <v>42461</v>
      </c>
      <c r="AS25" s="618">
        <f t="shared" si="0"/>
        <v>42491</v>
      </c>
      <c r="AT25" s="618">
        <f t="shared" si="0"/>
        <v>42522</v>
      </c>
      <c r="AU25" s="618">
        <f t="shared" si="0"/>
        <v>42552</v>
      </c>
      <c r="AV25" s="618">
        <f t="shared" si="0"/>
        <v>42583</v>
      </c>
      <c r="AW25" s="618">
        <f t="shared" si="0"/>
        <v>42614</v>
      </c>
      <c r="AX25" s="618">
        <f t="shared" si="0"/>
        <v>42644</v>
      </c>
      <c r="AY25" s="618">
        <f t="shared" si="0"/>
        <v>42675</v>
      </c>
      <c r="AZ25" s="618">
        <f t="shared" si="0"/>
        <v>42705</v>
      </c>
      <c r="BA25" s="618">
        <f t="shared" ref="BA25:DL25" si="1">+BA18</f>
        <v>42736</v>
      </c>
      <c r="BB25" s="618">
        <f t="shared" si="1"/>
        <v>42767</v>
      </c>
      <c r="BC25" s="618">
        <f t="shared" si="1"/>
        <v>42795</v>
      </c>
      <c r="BD25" s="618">
        <f t="shared" si="1"/>
        <v>42826</v>
      </c>
      <c r="BE25" s="618">
        <f t="shared" si="1"/>
        <v>42856</v>
      </c>
      <c r="BF25" s="618">
        <f t="shared" si="1"/>
        <v>42887</v>
      </c>
      <c r="BG25" s="618">
        <f t="shared" si="1"/>
        <v>42917</v>
      </c>
      <c r="BH25" s="618">
        <f t="shared" si="1"/>
        <v>42948</v>
      </c>
      <c r="BI25" s="618">
        <f t="shared" si="1"/>
        <v>42979</v>
      </c>
      <c r="BJ25" s="618">
        <f t="shared" si="1"/>
        <v>43009</v>
      </c>
      <c r="BK25" s="618">
        <f t="shared" si="1"/>
        <v>43040</v>
      </c>
      <c r="BL25" s="618">
        <f t="shared" si="1"/>
        <v>43070</v>
      </c>
      <c r="BM25" s="618">
        <f t="shared" si="1"/>
        <v>43101</v>
      </c>
      <c r="BN25" s="618">
        <f t="shared" si="1"/>
        <v>43132</v>
      </c>
      <c r="BO25" s="618">
        <f t="shared" si="1"/>
        <v>43160</v>
      </c>
      <c r="BP25" s="618">
        <f t="shared" si="1"/>
        <v>43191</v>
      </c>
      <c r="BQ25" s="618">
        <f t="shared" si="1"/>
        <v>43221</v>
      </c>
      <c r="BR25" s="618">
        <f t="shared" si="1"/>
        <v>43252</v>
      </c>
      <c r="BS25" s="618">
        <f t="shared" si="1"/>
        <v>43282</v>
      </c>
      <c r="BT25" s="618">
        <f t="shared" si="1"/>
        <v>43313</v>
      </c>
      <c r="BU25" s="618">
        <f t="shared" si="1"/>
        <v>43344</v>
      </c>
      <c r="BV25" s="618">
        <f t="shared" si="1"/>
        <v>43374</v>
      </c>
      <c r="BW25" s="618">
        <f t="shared" si="1"/>
        <v>43405</v>
      </c>
      <c r="BX25" s="618">
        <f t="shared" si="1"/>
        <v>43435</v>
      </c>
      <c r="BY25" s="618">
        <f t="shared" si="1"/>
        <v>43466</v>
      </c>
      <c r="BZ25" s="618">
        <f t="shared" si="1"/>
        <v>43497</v>
      </c>
      <c r="CA25" s="618">
        <f t="shared" si="1"/>
        <v>43525</v>
      </c>
      <c r="CB25" s="618">
        <f t="shared" si="1"/>
        <v>43556</v>
      </c>
      <c r="CC25" s="618">
        <f t="shared" si="1"/>
        <v>43586</v>
      </c>
      <c r="CD25" s="618">
        <f t="shared" si="1"/>
        <v>43617</v>
      </c>
      <c r="CE25" s="618">
        <f t="shared" si="1"/>
        <v>43647</v>
      </c>
      <c r="CF25" s="618">
        <f t="shared" si="1"/>
        <v>43678</v>
      </c>
      <c r="CG25" s="618">
        <f t="shared" si="1"/>
        <v>43709</v>
      </c>
      <c r="CH25" s="618">
        <f t="shared" si="1"/>
        <v>43739</v>
      </c>
      <c r="CI25" s="618">
        <f t="shared" si="1"/>
        <v>43770</v>
      </c>
      <c r="CJ25" s="618">
        <f t="shared" si="1"/>
        <v>43800</v>
      </c>
      <c r="CK25" s="618">
        <f t="shared" si="1"/>
        <v>43831</v>
      </c>
      <c r="CL25" s="618">
        <f t="shared" si="1"/>
        <v>43862</v>
      </c>
      <c r="CM25" s="618">
        <f t="shared" si="1"/>
        <v>43891</v>
      </c>
      <c r="CN25" s="618">
        <f t="shared" si="1"/>
        <v>43922</v>
      </c>
      <c r="CO25" s="618">
        <f t="shared" si="1"/>
        <v>43952</v>
      </c>
      <c r="CP25" s="618">
        <f t="shared" si="1"/>
        <v>43983</v>
      </c>
      <c r="CQ25" s="618">
        <f t="shared" si="1"/>
        <v>44013</v>
      </c>
      <c r="CR25" s="618">
        <f t="shared" si="1"/>
        <v>44044</v>
      </c>
      <c r="CS25" s="618">
        <f t="shared" si="1"/>
        <v>44075</v>
      </c>
      <c r="CT25" s="618">
        <f t="shared" si="1"/>
        <v>44105</v>
      </c>
      <c r="CU25" s="618">
        <f t="shared" si="1"/>
        <v>44136</v>
      </c>
      <c r="CV25" s="618">
        <f t="shared" si="1"/>
        <v>44166</v>
      </c>
      <c r="CW25" s="618">
        <f t="shared" si="1"/>
        <v>44197</v>
      </c>
      <c r="CX25" s="618">
        <f t="shared" si="1"/>
        <v>44228</v>
      </c>
      <c r="CY25" s="618">
        <f t="shared" si="1"/>
        <v>44256</v>
      </c>
      <c r="CZ25" s="618">
        <f t="shared" si="1"/>
        <v>44287</v>
      </c>
      <c r="DA25" s="618">
        <f t="shared" si="1"/>
        <v>44317</v>
      </c>
      <c r="DB25" s="618">
        <f t="shared" si="1"/>
        <v>44348</v>
      </c>
      <c r="DC25" s="618">
        <f t="shared" si="1"/>
        <v>44378</v>
      </c>
      <c r="DD25" s="618">
        <f t="shared" si="1"/>
        <v>44409</v>
      </c>
      <c r="DE25" s="618">
        <f t="shared" si="1"/>
        <v>44440</v>
      </c>
      <c r="DF25" s="618">
        <f t="shared" si="1"/>
        <v>44470</v>
      </c>
      <c r="DG25" s="618">
        <f t="shared" si="1"/>
        <v>44501</v>
      </c>
      <c r="DH25" s="618">
        <f t="shared" si="1"/>
        <v>44531</v>
      </c>
      <c r="DI25" s="618">
        <f t="shared" si="1"/>
        <v>44562</v>
      </c>
      <c r="DJ25" s="618">
        <f t="shared" si="1"/>
        <v>44593</v>
      </c>
      <c r="DK25" s="618">
        <f t="shared" si="1"/>
        <v>44621</v>
      </c>
      <c r="DL25" s="618">
        <f t="shared" si="1"/>
        <v>44652</v>
      </c>
      <c r="DM25" s="618">
        <f t="shared" ref="DM25:FX25" si="2">+DM18</f>
        <v>44682</v>
      </c>
      <c r="DN25" s="618">
        <f t="shared" si="2"/>
        <v>44713</v>
      </c>
      <c r="DO25" s="618">
        <f t="shared" si="2"/>
        <v>44743</v>
      </c>
      <c r="DP25" s="618">
        <f t="shared" si="2"/>
        <v>44774</v>
      </c>
      <c r="DQ25" s="618">
        <f t="shared" si="2"/>
        <v>44805</v>
      </c>
      <c r="DR25" s="618">
        <f t="shared" si="2"/>
        <v>44835</v>
      </c>
      <c r="DS25" s="618">
        <f t="shared" si="2"/>
        <v>44866</v>
      </c>
      <c r="DT25" s="618">
        <f t="shared" si="2"/>
        <v>44896</v>
      </c>
      <c r="DU25" s="618">
        <f t="shared" si="2"/>
        <v>44927</v>
      </c>
      <c r="DV25" s="618">
        <f t="shared" si="2"/>
        <v>44958</v>
      </c>
      <c r="DW25" s="618">
        <f t="shared" si="2"/>
        <v>44986</v>
      </c>
      <c r="DX25" s="618">
        <f t="shared" si="2"/>
        <v>45017</v>
      </c>
      <c r="DY25" s="618">
        <f t="shared" si="2"/>
        <v>45047</v>
      </c>
      <c r="DZ25" s="618">
        <f t="shared" si="2"/>
        <v>45078</v>
      </c>
      <c r="EA25" s="618">
        <f t="shared" si="2"/>
        <v>45108</v>
      </c>
      <c r="EB25" s="618">
        <f t="shared" si="2"/>
        <v>45139</v>
      </c>
      <c r="EC25" s="618">
        <f t="shared" si="2"/>
        <v>45170</v>
      </c>
      <c r="ED25" s="618">
        <f t="shared" si="2"/>
        <v>45200</v>
      </c>
      <c r="EE25" s="618">
        <f t="shared" si="2"/>
        <v>45231</v>
      </c>
      <c r="EF25" s="618">
        <f t="shared" si="2"/>
        <v>45261</v>
      </c>
      <c r="EG25" s="618">
        <f t="shared" si="2"/>
        <v>45292</v>
      </c>
      <c r="EH25" s="618">
        <f t="shared" si="2"/>
        <v>45323</v>
      </c>
      <c r="EI25" s="618">
        <f t="shared" si="2"/>
        <v>45352</v>
      </c>
      <c r="EJ25" s="618">
        <f t="shared" si="2"/>
        <v>45383</v>
      </c>
      <c r="EK25" s="618">
        <f t="shared" si="2"/>
        <v>45413</v>
      </c>
      <c r="EL25" s="618">
        <f t="shared" si="2"/>
        <v>45444</v>
      </c>
      <c r="EM25" s="618">
        <f t="shared" si="2"/>
        <v>45474</v>
      </c>
      <c r="EN25" s="618">
        <f t="shared" si="2"/>
        <v>45505</v>
      </c>
      <c r="EO25" s="618">
        <f t="shared" si="2"/>
        <v>45536</v>
      </c>
      <c r="EP25" s="618">
        <f t="shared" si="2"/>
        <v>45566</v>
      </c>
      <c r="EQ25" s="618">
        <f t="shared" si="2"/>
        <v>45597</v>
      </c>
      <c r="ER25" s="618">
        <f t="shared" si="2"/>
        <v>45627</v>
      </c>
      <c r="ES25" s="618">
        <f t="shared" si="2"/>
        <v>45658</v>
      </c>
      <c r="ET25" s="618">
        <f t="shared" si="2"/>
        <v>45689</v>
      </c>
      <c r="EU25" s="618">
        <f t="shared" si="2"/>
        <v>45717</v>
      </c>
      <c r="EV25" s="618">
        <f t="shared" si="2"/>
        <v>45748</v>
      </c>
      <c r="EW25" s="618">
        <f t="shared" si="2"/>
        <v>45778</v>
      </c>
      <c r="EX25" s="618">
        <f t="shared" si="2"/>
        <v>45809</v>
      </c>
      <c r="EY25" s="618">
        <f t="shared" si="2"/>
        <v>45839</v>
      </c>
      <c r="EZ25" s="618">
        <f t="shared" si="2"/>
        <v>45870</v>
      </c>
      <c r="FA25" s="618">
        <f t="shared" si="2"/>
        <v>45901</v>
      </c>
      <c r="FB25" s="618">
        <f t="shared" si="2"/>
        <v>45931</v>
      </c>
      <c r="FC25" s="618">
        <f t="shared" si="2"/>
        <v>45962</v>
      </c>
      <c r="FD25" s="618">
        <f t="shared" si="2"/>
        <v>45992</v>
      </c>
      <c r="FE25" s="618">
        <f t="shared" si="2"/>
        <v>46023</v>
      </c>
      <c r="FF25" s="618">
        <f t="shared" si="2"/>
        <v>46054</v>
      </c>
      <c r="FG25" s="618">
        <f t="shared" si="2"/>
        <v>46082</v>
      </c>
      <c r="FH25" s="618">
        <f t="shared" si="2"/>
        <v>46113</v>
      </c>
      <c r="FI25" s="618">
        <f t="shared" si="2"/>
        <v>46143</v>
      </c>
      <c r="FJ25" s="618">
        <f t="shared" si="2"/>
        <v>46174</v>
      </c>
      <c r="FK25" s="618">
        <f t="shared" si="2"/>
        <v>46204</v>
      </c>
      <c r="FL25" s="618">
        <f t="shared" si="2"/>
        <v>46235</v>
      </c>
      <c r="FM25" s="618">
        <f t="shared" si="2"/>
        <v>46266</v>
      </c>
      <c r="FN25" s="618">
        <f t="shared" si="2"/>
        <v>46296</v>
      </c>
      <c r="FO25" s="618">
        <f t="shared" si="2"/>
        <v>46327</v>
      </c>
      <c r="FP25" s="618">
        <f t="shared" si="2"/>
        <v>46357</v>
      </c>
      <c r="FQ25" s="618">
        <f t="shared" si="2"/>
        <v>46388</v>
      </c>
      <c r="FR25" s="618">
        <f t="shared" si="2"/>
        <v>46419</v>
      </c>
      <c r="FS25" s="618">
        <f t="shared" si="2"/>
        <v>46447</v>
      </c>
      <c r="FT25" s="618">
        <f t="shared" si="2"/>
        <v>46478</v>
      </c>
      <c r="FU25" s="618">
        <f t="shared" si="2"/>
        <v>46508</v>
      </c>
      <c r="FV25" s="618">
        <f t="shared" si="2"/>
        <v>46539</v>
      </c>
      <c r="FW25" s="618">
        <f t="shared" si="2"/>
        <v>46569</v>
      </c>
      <c r="FX25" s="618">
        <f t="shared" si="2"/>
        <v>46600</v>
      </c>
      <c r="FY25" s="618">
        <f t="shared" ref="FY25:GB25" si="3">+FY18</f>
        <v>46631</v>
      </c>
      <c r="FZ25" s="618">
        <f t="shared" si="3"/>
        <v>46661</v>
      </c>
      <c r="GA25" s="618">
        <f t="shared" si="3"/>
        <v>46692</v>
      </c>
      <c r="GB25" s="618">
        <f t="shared" si="3"/>
        <v>46722</v>
      </c>
    </row>
    <row r="26" spans="1:184" s="32" customFormat="1">
      <c r="A26"/>
      <c r="B26" s="7"/>
      <c r="C26" s="7" t="s">
        <v>91</v>
      </c>
      <c r="D26" s="41" t="s">
        <v>68</v>
      </c>
      <c r="E26" s="619">
        <f>+SUM(E19,E11)-E3</f>
        <v>2838214</v>
      </c>
      <c r="F26" s="348">
        <f t="shared" ref="F26:P26" si="4">+SUM(F19,F11)-F3</f>
        <v>2753270</v>
      </c>
      <c r="G26" s="348">
        <f t="shared" si="4"/>
        <v>3496722</v>
      </c>
      <c r="H26" s="348">
        <f t="shared" si="4"/>
        <v>1659742</v>
      </c>
      <c r="I26" s="348">
        <f t="shared" si="4"/>
        <v>606624.5</v>
      </c>
      <c r="J26" s="348">
        <f t="shared" si="4"/>
        <v>1279351</v>
      </c>
      <c r="K26" s="348">
        <f t="shared" si="4"/>
        <v>2657919</v>
      </c>
      <c r="L26" s="348">
        <f t="shared" si="4"/>
        <v>6193200</v>
      </c>
      <c r="M26" s="348">
        <f t="shared" si="4"/>
        <v>12401566.5</v>
      </c>
      <c r="N26" s="348">
        <f t="shared" si="4"/>
        <v>8332284</v>
      </c>
      <c r="O26" s="348">
        <f t="shared" si="4"/>
        <v>9799915</v>
      </c>
      <c r="P26" s="348">
        <f t="shared" si="4"/>
        <v>13391119</v>
      </c>
      <c r="Q26" s="348">
        <f t="shared" ref="Q26:AZ26" si="5">+SUM(Q19,Q11)-Q3</f>
        <v>15767004</v>
      </c>
      <c r="R26" s="348">
        <f t="shared" si="5"/>
        <v>14228186</v>
      </c>
      <c r="S26" s="348">
        <f t="shared" si="5"/>
        <v>12227749</v>
      </c>
      <c r="T26" s="348">
        <f t="shared" si="5"/>
        <v>11674037</v>
      </c>
      <c r="U26" s="348">
        <f t="shared" si="5"/>
        <v>11350250.5</v>
      </c>
      <c r="V26" s="348">
        <f t="shared" si="5"/>
        <v>12607591</v>
      </c>
      <c r="W26" s="348">
        <f t="shared" si="5"/>
        <v>13880395</v>
      </c>
      <c r="X26" s="348">
        <f t="shared" si="5"/>
        <v>13790426</v>
      </c>
      <c r="Y26" s="348">
        <f t="shared" si="5"/>
        <v>12366240</v>
      </c>
      <c r="Z26" s="348">
        <f t="shared" si="5"/>
        <v>13326218</v>
      </c>
      <c r="AA26" s="348">
        <f t="shared" si="5"/>
        <v>13707503</v>
      </c>
      <c r="AB26" s="348">
        <f t="shared" si="5"/>
        <v>13381781</v>
      </c>
      <c r="AC26" s="348">
        <f t="shared" si="5"/>
        <v>14684567</v>
      </c>
      <c r="AD26" s="348">
        <f t="shared" si="5"/>
        <v>14101873</v>
      </c>
      <c r="AE26" s="348">
        <f t="shared" si="5"/>
        <v>14544909</v>
      </c>
      <c r="AF26" s="348">
        <f t="shared" si="5"/>
        <v>12048831</v>
      </c>
      <c r="AG26" s="348">
        <f t="shared" si="5"/>
        <v>10421561.5</v>
      </c>
      <c r="AH26" s="348">
        <f t="shared" si="5"/>
        <v>13922467</v>
      </c>
      <c r="AI26" s="348">
        <f t="shared" si="5"/>
        <v>16097134</v>
      </c>
      <c r="AJ26" s="348">
        <f t="shared" si="5"/>
        <v>15816597</v>
      </c>
      <c r="AK26" s="348">
        <f t="shared" si="5"/>
        <v>13377692</v>
      </c>
      <c r="AL26" s="348">
        <f t="shared" si="5"/>
        <v>9450399</v>
      </c>
      <c r="AM26" s="348">
        <f t="shared" si="5"/>
        <v>14024909</v>
      </c>
      <c r="AN26" s="348">
        <f t="shared" si="5"/>
        <v>12393017</v>
      </c>
      <c r="AO26" s="348">
        <f t="shared" si="5"/>
        <v>15091895</v>
      </c>
      <c r="AP26" s="348">
        <f t="shared" si="5"/>
        <v>15512207</v>
      </c>
      <c r="AQ26" s="348">
        <f t="shared" si="5"/>
        <v>10969109</v>
      </c>
      <c r="AR26" s="348">
        <f t="shared" si="5"/>
        <v>9631728</v>
      </c>
      <c r="AS26" s="348">
        <f t="shared" si="5"/>
        <v>12242708.5</v>
      </c>
      <c r="AT26" s="348">
        <f t="shared" si="5"/>
        <v>14777831</v>
      </c>
      <c r="AU26" s="348">
        <f t="shared" si="5"/>
        <v>16517016</v>
      </c>
      <c r="AV26" s="348">
        <f t="shared" si="5"/>
        <v>17162536</v>
      </c>
      <c r="AW26" s="348">
        <f t="shared" si="5"/>
        <v>14097450</v>
      </c>
      <c r="AX26" s="348">
        <f t="shared" si="5"/>
        <v>13370660</v>
      </c>
      <c r="AY26" s="348">
        <f t="shared" si="5"/>
        <v>14649507</v>
      </c>
      <c r="AZ26" s="348">
        <f t="shared" si="5"/>
        <v>12506383</v>
      </c>
      <c r="BA26" s="348">
        <f t="shared" ref="BA26:DL26" si="6">+SUM(BA19,BA11)-BA3</f>
        <v>15777370</v>
      </c>
      <c r="BB26" s="348">
        <f t="shared" si="6"/>
        <v>15098820</v>
      </c>
      <c r="BC26" s="348">
        <f t="shared" si="6"/>
        <v>13039903</v>
      </c>
      <c r="BD26" s="348">
        <f t="shared" si="6"/>
        <v>11696734</v>
      </c>
      <c r="BE26" s="348">
        <f t="shared" si="6"/>
        <v>12647336.5</v>
      </c>
      <c r="BF26" s="348">
        <f t="shared" si="6"/>
        <v>14721752</v>
      </c>
      <c r="BG26" s="348">
        <f t="shared" si="6"/>
        <v>16400215</v>
      </c>
      <c r="BH26" s="348">
        <f t="shared" si="6"/>
        <v>17166909</v>
      </c>
      <c r="BI26" s="348">
        <f t="shared" si="6"/>
        <v>13020398</v>
      </c>
      <c r="BJ26" s="348">
        <f t="shared" si="6"/>
        <v>6382680</v>
      </c>
      <c r="BK26" s="348">
        <f t="shared" si="6"/>
        <v>9305087</v>
      </c>
      <c r="BL26" s="348">
        <f t="shared" si="6"/>
        <v>13019347</v>
      </c>
      <c r="BM26" s="348">
        <f t="shared" si="6"/>
        <v>16669827</v>
      </c>
      <c r="BN26" s="348">
        <f t="shared" si="6"/>
        <v>16125707</v>
      </c>
      <c r="BO26" s="348">
        <f t="shared" si="6"/>
        <v>13567965</v>
      </c>
      <c r="BP26" s="348">
        <f t="shared" si="6"/>
        <v>12888919</v>
      </c>
      <c r="BQ26" s="348">
        <f t="shared" si="6"/>
        <v>14073614</v>
      </c>
      <c r="BR26" s="348">
        <f t="shared" si="6"/>
        <v>16071380</v>
      </c>
      <c r="BS26" s="348">
        <f t="shared" si="6"/>
        <v>19027192</v>
      </c>
      <c r="BT26" s="348">
        <f t="shared" si="6"/>
        <v>19572814</v>
      </c>
      <c r="BU26" s="348">
        <f t="shared" si="6"/>
        <v>14011466</v>
      </c>
      <c r="BV26" s="348">
        <f t="shared" si="6"/>
        <v>14252630</v>
      </c>
      <c r="BW26" s="348">
        <f t="shared" si="6"/>
        <v>15016911</v>
      </c>
      <c r="BX26" s="348">
        <f t="shared" si="6"/>
        <v>16660658</v>
      </c>
      <c r="BY26" s="348">
        <f t="shared" si="6"/>
        <v>19399484</v>
      </c>
      <c r="BZ26" s="348">
        <f t="shared" si="6"/>
        <v>17713667</v>
      </c>
      <c r="CA26" s="348">
        <f t="shared" si="6"/>
        <v>14765658</v>
      </c>
      <c r="CB26" s="348">
        <f t="shared" si="6"/>
        <v>13376421</v>
      </c>
      <c r="CC26" s="348">
        <f t="shared" si="6"/>
        <v>15932211</v>
      </c>
      <c r="CD26" s="348">
        <f t="shared" si="6"/>
        <v>20152115</v>
      </c>
      <c r="CE26" s="348">
        <f t="shared" si="6"/>
        <v>26679930</v>
      </c>
      <c r="CF26" s="348">
        <f t="shared" si="6"/>
        <v>27338827</v>
      </c>
      <c r="CG26" s="348">
        <f t="shared" si="6"/>
        <v>22642740</v>
      </c>
      <c r="CH26" s="348">
        <f t="shared" si="6"/>
        <v>13607951</v>
      </c>
      <c r="CI26" s="348">
        <f t="shared" si="6"/>
        <v>24421524</v>
      </c>
      <c r="CJ26" s="348">
        <f t="shared" si="6"/>
        <v>24165998</v>
      </c>
      <c r="CK26" s="348">
        <f t="shared" si="6"/>
        <v>25839468</v>
      </c>
      <c r="CL26" s="348">
        <f t="shared" si="6"/>
        <v>26027224</v>
      </c>
      <c r="CM26" s="348">
        <f t="shared" si="6"/>
        <v>26871604</v>
      </c>
      <c r="CN26" s="348">
        <f t="shared" si="6"/>
        <v>20012018</v>
      </c>
      <c r="CO26" s="348">
        <f t="shared" si="6"/>
        <v>23117485</v>
      </c>
      <c r="CP26" s="348">
        <f t="shared" si="6"/>
        <v>28076298</v>
      </c>
      <c r="CQ26" s="348">
        <f t="shared" si="6"/>
        <v>34996918</v>
      </c>
      <c r="CR26" s="348">
        <f t="shared" si="6"/>
        <v>34225514</v>
      </c>
      <c r="CS26" s="348">
        <f t="shared" si="6"/>
        <v>29812656</v>
      </c>
      <c r="CT26" s="348">
        <f t="shared" si="6"/>
        <v>27928424</v>
      </c>
      <c r="CU26" s="348">
        <f t="shared" si="6"/>
        <v>29916430</v>
      </c>
      <c r="CV26" s="348">
        <f t="shared" si="6"/>
        <v>30076010</v>
      </c>
      <c r="CW26" s="348">
        <f t="shared" si="6"/>
        <v>31421414</v>
      </c>
      <c r="CX26" s="348">
        <f t="shared" si="6"/>
        <v>27105622</v>
      </c>
      <c r="CY26" s="348">
        <f t="shared" si="6"/>
        <v>23623392</v>
      </c>
      <c r="CZ26" s="348">
        <f t="shared" si="6"/>
        <v>24955104</v>
      </c>
      <c r="DA26" s="348">
        <f t="shared" si="6"/>
        <v>27589841</v>
      </c>
      <c r="DB26" s="348">
        <f t="shared" si="6"/>
        <v>33589084</v>
      </c>
      <c r="DC26" s="348">
        <f t="shared" si="6"/>
        <v>39877800</v>
      </c>
      <c r="DD26" s="348">
        <f t="shared" si="6"/>
        <v>39984914</v>
      </c>
      <c r="DE26" s="348">
        <f t="shared" si="6"/>
        <v>31791802</v>
      </c>
      <c r="DF26" s="348">
        <f t="shared" si="6"/>
        <v>17255894</v>
      </c>
      <c r="DG26" s="348">
        <f t="shared" si="6"/>
        <v>32681616</v>
      </c>
      <c r="DH26" s="348">
        <f t="shared" si="6"/>
        <v>31539598</v>
      </c>
      <c r="DI26" s="348">
        <f t="shared" si="6"/>
        <v>31810594</v>
      </c>
      <c r="DJ26" s="348">
        <f t="shared" si="6"/>
        <v>29969072</v>
      </c>
      <c r="DK26" s="348">
        <f t="shared" si="6"/>
        <v>34377242</v>
      </c>
      <c r="DL26" s="348">
        <f t="shared" si="6"/>
        <v>26606722</v>
      </c>
      <c r="DM26" s="348">
        <f t="shared" ref="DM26:FX26" si="7">+SUM(DM19,DM11)-DM3</f>
        <v>23544785</v>
      </c>
      <c r="DN26" s="348">
        <f t="shared" si="7"/>
        <v>33870228</v>
      </c>
      <c r="DO26" s="348">
        <f t="shared" si="7"/>
        <v>39673560</v>
      </c>
      <c r="DP26" s="348">
        <f t="shared" si="7"/>
        <v>40123564</v>
      </c>
      <c r="DQ26" s="348">
        <f t="shared" si="7"/>
        <v>32552096</v>
      </c>
      <c r="DR26" s="348">
        <f t="shared" si="7"/>
        <v>30763952</v>
      </c>
      <c r="DS26" s="348">
        <f t="shared" si="7"/>
        <v>33645374</v>
      </c>
      <c r="DT26" s="348">
        <f t="shared" si="7"/>
        <v>31395132</v>
      </c>
      <c r="DU26" s="348">
        <f t="shared" si="7"/>
        <v>32307090</v>
      </c>
      <c r="DV26" s="348">
        <f t="shared" si="7"/>
        <v>30404894</v>
      </c>
      <c r="DW26" s="348">
        <f t="shared" si="7"/>
        <v>32615494</v>
      </c>
      <c r="DX26" s="348">
        <f t="shared" si="7"/>
        <v>22679667</v>
      </c>
      <c r="DY26" s="348">
        <f t="shared" si="7"/>
        <v>26715086</v>
      </c>
      <c r="DZ26" s="348">
        <f t="shared" si="7"/>
        <v>32697772</v>
      </c>
      <c r="EA26" s="348">
        <f t="shared" si="7"/>
        <v>38096242</v>
      </c>
      <c r="EB26" s="348">
        <f t="shared" si="7"/>
        <v>39127680</v>
      </c>
      <c r="EC26" s="348">
        <f t="shared" si="7"/>
        <v>31936882</v>
      </c>
      <c r="ED26" s="348">
        <f t="shared" si="7"/>
        <v>19872186</v>
      </c>
      <c r="EE26" s="348">
        <f t="shared" si="7"/>
        <v>26522056</v>
      </c>
      <c r="EF26" s="348">
        <f t="shared" si="7"/>
        <v>30068624</v>
      </c>
      <c r="EG26" s="348">
        <f t="shared" si="7"/>
        <v>31867492</v>
      </c>
      <c r="EH26" s="348">
        <f t="shared" si="7"/>
        <v>32675926</v>
      </c>
      <c r="EI26" s="348">
        <f t="shared" si="7"/>
        <v>23620216</v>
      </c>
      <c r="EJ26" s="348">
        <f t="shared" si="7"/>
        <v>21644986</v>
      </c>
      <c r="EK26" s="348">
        <f t="shared" si="7"/>
        <v>27874519</v>
      </c>
      <c r="EL26" s="348">
        <f t="shared" si="7"/>
        <v>31883472</v>
      </c>
      <c r="EM26" s="348">
        <f t="shared" si="7"/>
        <v>38759200</v>
      </c>
      <c r="EN26" s="348">
        <f t="shared" si="7"/>
        <v>39203570</v>
      </c>
      <c r="EO26" s="348">
        <f t="shared" si="7"/>
        <v>33300722</v>
      </c>
      <c r="EP26" s="348">
        <f t="shared" si="7"/>
        <v>30895554</v>
      </c>
      <c r="EQ26" s="348">
        <f t="shared" si="7"/>
        <v>32522770</v>
      </c>
      <c r="ER26" s="348">
        <f t="shared" si="7"/>
        <v>31160958</v>
      </c>
      <c r="ES26" s="348">
        <f t="shared" si="7"/>
        <v>32754114</v>
      </c>
      <c r="ET26" s="348">
        <f t="shared" si="7"/>
        <v>30866472</v>
      </c>
      <c r="EU26" s="348">
        <f t="shared" si="7"/>
        <v>31368066</v>
      </c>
      <c r="EV26" s="348">
        <f t="shared" si="7"/>
        <v>25627982</v>
      </c>
      <c r="EW26" s="348">
        <f t="shared" si="7"/>
        <v>29697310</v>
      </c>
      <c r="EX26" s="348">
        <f t="shared" si="7"/>
        <v>32469216</v>
      </c>
      <c r="EY26" s="348">
        <f t="shared" si="7"/>
        <v>39580402</v>
      </c>
      <c r="EZ26" s="348">
        <f t="shared" si="7"/>
        <v>39058154</v>
      </c>
      <c r="FA26" s="348">
        <f t="shared" si="7"/>
        <v>34150636</v>
      </c>
      <c r="FB26" s="348">
        <f t="shared" si="7"/>
        <v>18503044</v>
      </c>
      <c r="FC26" s="348">
        <f t="shared" si="7"/>
        <v>19345316</v>
      </c>
      <c r="FD26" s="348">
        <f t="shared" si="7"/>
        <v>32200626</v>
      </c>
      <c r="FE26" s="348">
        <f t="shared" si="7"/>
        <v>32470790</v>
      </c>
      <c r="FF26" s="348">
        <f t="shared" si="7"/>
        <v>31069880</v>
      </c>
      <c r="FG26" s="348">
        <f t="shared" si="7"/>
        <v>29646642</v>
      </c>
      <c r="FH26" s="348">
        <f t="shared" si="7"/>
        <v>21726773</v>
      </c>
      <c r="FI26" s="348">
        <f t="shared" si="7"/>
        <v>29808908</v>
      </c>
      <c r="FJ26" s="348">
        <f t="shared" si="7"/>
        <v>34270240</v>
      </c>
      <c r="FK26" s="348">
        <f t="shared" si="7"/>
        <v>40828728</v>
      </c>
      <c r="FL26" s="348">
        <f t="shared" si="7"/>
        <v>39679396</v>
      </c>
      <c r="FM26" s="348">
        <f t="shared" si="7"/>
        <v>35301080</v>
      </c>
      <c r="FN26" s="348">
        <f t="shared" si="7"/>
        <v>33123646</v>
      </c>
      <c r="FO26" s="348">
        <f t="shared" si="7"/>
        <v>33929206</v>
      </c>
      <c r="FP26" s="348">
        <f t="shared" si="7"/>
        <v>33641500</v>
      </c>
      <c r="FQ26" s="348">
        <f t="shared" si="7"/>
        <v>33113584</v>
      </c>
      <c r="FR26" s="348">
        <f t="shared" si="7"/>
        <v>32097144</v>
      </c>
      <c r="FS26" s="348">
        <f t="shared" si="7"/>
        <v>19025230</v>
      </c>
      <c r="FT26" s="348">
        <f t="shared" si="7"/>
        <v>28881301</v>
      </c>
      <c r="FU26" s="348">
        <f t="shared" si="7"/>
        <v>26013128</v>
      </c>
      <c r="FV26" s="348">
        <f t="shared" si="7"/>
        <v>35763366</v>
      </c>
      <c r="FW26" s="348">
        <f t="shared" si="7"/>
        <v>40650046</v>
      </c>
      <c r="FX26" s="348">
        <f t="shared" si="7"/>
        <v>40151514</v>
      </c>
      <c r="FY26" s="348">
        <f t="shared" ref="FY26:GB26" si="8">+SUM(FY19,FY11)-FY3</f>
        <v>33413544</v>
      </c>
      <c r="FZ26" s="348">
        <f t="shared" si="8"/>
        <v>27246800</v>
      </c>
      <c r="GA26" s="348">
        <f t="shared" si="8"/>
        <v>29817476</v>
      </c>
      <c r="GB26" s="348">
        <f t="shared" si="8"/>
        <v>35174698</v>
      </c>
    </row>
    <row r="27" spans="1:184" s="32" customFormat="1">
      <c r="A27"/>
      <c r="B27" s="7"/>
      <c r="C27" s="7"/>
      <c r="D27" s="41" t="s">
        <v>69</v>
      </c>
      <c r="E27" s="619">
        <f t="shared" ref="E27:P30" si="9">+SUM(E20,E12)-E4</f>
        <v>479377.25</v>
      </c>
      <c r="F27" s="348">
        <f t="shared" si="9"/>
        <v>501936.62000000011</v>
      </c>
      <c r="G27" s="348">
        <f t="shared" si="9"/>
        <v>562840.87999999989</v>
      </c>
      <c r="H27" s="348">
        <f t="shared" si="9"/>
        <v>263167.87999999989</v>
      </c>
      <c r="I27" s="348">
        <f t="shared" si="9"/>
        <v>406587.37000000011</v>
      </c>
      <c r="J27" s="348">
        <f t="shared" si="9"/>
        <v>477802.25</v>
      </c>
      <c r="K27" s="348">
        <f t="shared" si="9"/>
        <v>394717.75</v>
      </c>
      <c r="L27" s="348">
        <f t="shared" si="9"/>
        <v>1011549.1200000001</v>
      </c>
      <c r="M27" s="348">
        <f t="shared" si="9"/>
        <v>2687435</v>
      </c>
      <c r="N27" s="348">
        <f t="shared" si="9"/>
        <v>1178528.75</v>
      </c>
      <c r="O27" s="348">
        <f t="shared" si="9"/>
        <v>2378012.12</v>
      </c>
      <c r="P27" s="348">
        <f t="shared" si="9"/>
        <v>2656716.75</v>
      </c>
      <c r="Q27" s="348">
        <f t="shared" ref="Q27:AZ27" si="10">+SUM(Q20,Q12)-Q4</f>
        <v>2615320</v>
      </c>
      <c r="R27" s="348">
        <f t="shared" si="10"/>
        <v>2298007</v>
      </c>
      <c r="S27" s="348">
        <f t="shared" si="10"/>
        <v>2059300</v>
      </c>
      <c r="T27" s="348">
        <f t="shared" si="10"/>
        <v>1846518.3100000005</v>
      </c>
      <c r="U27" s="348">
        <f t="shared" si="10"/>
        <v>2409506.5</v>
      </c>
      <c r="V27" s="348">
        <f t="shared" si="10"/>
        <v>2554696.38</v>
      </c>
      <c r="W27" s="348">
        <f t="shared" si="10"/>
        <v>2479866.38</v>
      </c>
      <c r="X27" s="348">
        <f t="shared" si="10"/>
        <v>2705559.12</v>
      </c>
      <c r="Y27" s="348">
        <f t="shared" si="10"/>
        <v>2410006.62</v>
      </c>
      <c r="Z27" s="348">
        <f t="shared" si="10"/>
        <v>2125644.25</v>
      </c>
      <c r="AA27" s="348">
        <f t="shared" si="10"/>
        <v>3149309.75</v>
      </c>
      <c r="AB27" s="348">
        <f t="shared" si="10"/>
        <v>2124312</v>
      </c>
      <c r="AC27" s="348">
        <f t="shared" si="10"/>
        <v>2839676</v>
      </c>
      <c r="AD27" s="348">
        <f t="shared" si="10"/>
        <v>2406481.75</v>
      </c>
      <c r="AE27" s="348">
        <f t="shared" si="10"/>
        <v>2439283.12</v>
      </c>
      <c r="AF27" s="348">
        <f t="shared" si="10"/>
        <v>1936352.25</v>
      </c>
      <c r="AG27" s="348">
        <f t="shared" si="10"/>
        <v>2575244.5</v>
      </c>
      <c r="AH27" s="348">
        <f t="shared" si="10"/>
        <v>2605867.87</v>
      </c>
      <c r="AI27" s="348">
        <f t="shared" si="10"/>
        <v>2817290.62</v>
      </c>
      <c r="AJ27" s="348">
        <f t="shared" si="10"/>
        <v>3104924.88</v>
      </c>
      <c r="AK27" s="348">
        <f t="shared" si="10"/>
        <v>2478468.63</v>
      </c>
      <c r="AL27" s="348">
        <f t="shared" si="10"/>
        <v>1605018.88</v>
      </c>
      <c r="AM27" s="348">
        <f t="shared" si="10"/>
        <v>2533881</v>
      </c>
      <c r="AN27" s="348">
        <f t="shared" si="10"/>
        <v>1939746.63</v>
      </c>
      <c r="AO27" s="348">
        <f t="shared" si="10"/>
        <v>3474593</v>
      </c>
      <c r="AP27" s="348">
        <f t="shared" si="10"/>
        <v>2610138.12</v>
      </c>
      <c r="AQ27" s="348">
        <f t="shared" si="10"/>
        <v>1456952.87</v>
      </c>
      <c r="AR27" s="348">
        <f t="shared" si="10"/>
        <v>1675595.12</v>
      </c>
      <c r="AS27" s="348">
        <f t="shared" si="10"/>
        <v>2650207.87</v>
      </c>
      <c r="AT27" s="348">
        <f t="shared" si="10"/>
        <v>2492623.5</v>
      </c>
      <c r="AU27" s="348">
        <f t="shared" si="10"/>
        <v>3923263.5</v>
      </c>
      <c r="AV27" s="348">
        <f t="shared" si="10"/>
        <v>2802855.5</v>
      </c>
      <c r="AW27" s="348">
        <f t="shared" si="10"/>
        <v>2603890.88</v>
      </c>
      <c r="AX27" s="348">
        <f t="shared" si="10"/>
        <v>2648675.88</v>
      </c>
      <c r="AY27" s="348">
        <f t="shared" si="10"/>
        <v>2918781.37</v>
      </c>
      <c r="AZ27" s="348">
        <f t="shared" si="10"/>
        <v>2509983.25</v>
      </c>
      <c r="BA27" s="348">
        <f t="shared" ref="BA27:DL27" si="11">+SUM(BA20,BA12)-BA4</f>
        <v>3324309.5</v>
      </c>
      <c r="BB27" s="348">
        <f t="shared" si="11"/>
        <v>2925806.12</v>
      </c>
      <c r="BC27" s="348">
        <f t="shared" si="11"/>
        <v>2202176.25</v>
      </c>
      <c r="BD27" s="348">
        <f t="shared" si="11"/>
        <v>2832422</v>
      </c>
      <c r="BE27" s="348">
        <f t="shared" si="11"/>
        <v>2530134.13</v>
      </c>
      <c r="BF27" s="348">
        <f t="shared" si="11"/>
        <v>2754432.75</v>
      </c>
      <c r="BG27" s="348">
        <f t="shared" si="11"/>
        <v>4270884.5</v>
      </c>
      <c r="BH27" s="348">
        <f t="shared" si="11"/>
        <v>2556181.38</v>
      </c>
      <c r="BI27" s="348">
        <f t="shared" si="11"/>
        <v>2841819.75</v>
      </c>
      <c r="BJ27" s="348">
        <f t="shared" si="11"/>
        <v>1190947.8799999999</v>
      </c>
      <c r="BK27" s="348">
        <f t="shared" si="11"/>
        <v>2007932.38</v>
      </c>
      <c r="BL27" s="348">
        <f t="shared" si="11"/>
        <v>3162653.5</v>
      </c>
      <c r="BM27" s="348">
        <f t="shared" si="11"/>
        <v>3014658.88</v>
      </c>
      <c r="BN27" s="348">
        <f t="shared" si="11"/>
        <v>3010738</v>
      </c>
      <c r="BO27" s="348">
        <f t="shared" si="11"/>
        <v>2476326.87</v>
      </c>
      <c r="BP27" s="348">
        <f t="shared" si="11"/>
        <v>2580299.75</v>
      </c>
      <c r="BQ27" s="348">
        <f t="shared" si="11"/>
        <v>3181022.25</v>
      </c>
      <c r="BR27" s="348">
        <f t="shared" si="11"/>
        <v>3783877.25</v>
      </c>
      <c r="BS27" s="348">
        <f t="shared" si="11"/>
        <v>4177962.75</v>
      </c>
      <c r="BT27" s="348">
        <f t="shared" si="11"/>
        <v>3702554.5</v>
      </c>
      <c r="BU27" s="348">
        <f t="shared" si="11"/>
        <v>4054886.5</v>
      </c>
      <c r="BV27" s="348">
        <f t="shared" si="11"/>
        <v>2476312.62</v>
      </c>
      <c r="BW27" s="348">
        <f t="shared" si="11"/>
        <v>3755950.75</v>
      </c>
      <c r="BX27" s="348">
        <f t="shared" si="11"/>
        <v>4733395</v>
      </c>
      <c r="BY27" s="348">
        <f t="shared" si="11"/>
        <v>3891932</v>
      </c>
      <c r="BZ27" s="348">
        <f t="shared" si="11"/>
        <v>3433681.25</v>
      </c>
      <c r="CA27" s="348">
        <f t="shared" si="11"/>
        <v>3005555.5</v>
      </c>
      <c r="CB27" s="348">
        <f t="shared" si="11"/>
        <v>2443709</v>
      </c>
      <c r="CC27" s="348">
        <f t="shared" si="11"/>
        <v>3447113.12</v>
      </c>
      <c r="CD27" s="348">
        <f t="shared" si="11"/>
        <v>4924104</v>
      </c>
      <c r="CE27" s="348">
        <f t="shared" si="11"/>
        <v>5090270.5</v>
      </c>
      <c r="CF27" s="348">
        <f t="shared" si="11"/>
        <v>4969591.75</v>
      </c>
      <c r="CG27" s="348">
        <f t="shared" si="11"/>
        <v>4778962.75</v>
      </c>
      <c r="CH27" s="348">
        <f t="shared" si="11"/>
        <v>2093038.5</v>
      </c>
      <c r="CI27" s="348">
        <f t="shared" si="11"/>
        <v>5522401.75</v>
      </c>
      <c r="CJ27" s="348">
        <f t="shared" si="11"/>
        <v>5471103.25</v>
      </c>
      <c r="CK27" s="348">
        <f t="shared" si="11"/>
        <v>4359391.75</v>
      </c>
      <c r="CL27" s="348">
        <f t="shared" si="11"/>
        <v>4743071.75</v>
      </c>
      <c r="CM27" s="348">
        <f t="shared" si="11"/>
        <v>4888443</v>
      </c>
      <c r="CN27" s="348">
        <f t="shared" si="11"/>
        <v>3400541.5</v>
      </c>
      <c r="CO27" s="348">
        <f t="shared" si="11"/>
        <v>5055694</v>
      </c>
      <c r="CP27" s="348">
        <f t="shared" si="11"/>
        <v>4740883.5</v>
      </c>
      <c r="CQ27" s="348">
        <f t="shared" si="11"/>
        <v>5469650.25</v>
      </c>
      <c r="CR27" s="348">
        <f t="shared" si="11"/>
        <v>6769408</v>
      </c>
      <c r="CS27" s="348">
        <f t="shared" si="11"/>
        <v>4856246.25</v>
      </c>
      <c r="CT27" s="348">
        <f t="shared" si="11"/>
        <v>4392246.25</v>
      </c>
      <c r="CU27" s="348">
        <f t="shared" si="11"/>
        <v>5916782.75</v>
      </c>
      <c r="CV27" s="348">
        <f t="shared" si="11"/>
        <v>5280600.75</v>
      </c>
      <c r="CW27" s="348">
        <f t="shared" si="11"/>
        <v>4639305.25</v>
      </c>
      <c r="CX27" s="348">
        <f t="shared" si="11"/>
        <v>3184832.5</v>
      </c>
      <c r="CY27" s="348">
        <f t="shared" si="11"/>
        <v>2582237.25</v>
      </c>
      <c r="CZ27" s="348">
        <f t="shared" si="11"/>
        <v>3155719.25</v>
      </c>
      <c r="DA27" s="348">
        <f t="shared" si="11"/>
        <v>4691855.5</v>
      </c>
      <c r="DB27" s="348">
        <f t="shared" si="11"/>
        <v>3431830.5</v>
      </c>
      <c r="DC27" s="348">
        <f t="shared" si="11"/>
        <v>5513899.5</v>
      </c>
      <c r="DD27" s="348">
        <f t="shared" si="11"/>
        <v>4526994</v>
      </c>
      <c r="DE27" s="348">
        <f t="shared" si="11"/>
        <v>4311797.5</v>
      </c>
      <c r="DF27" s="348">
        <f t="shared" si="11"/>
        <v>3434876.5</v>
      </c>
      <c r="DG27" s="348">
        <f t="shared" si="11"/>
        <v>4769100.25</v>
      </c>
      <c r="DH27" s="348">
        <f t="shared" si="11"/>
        <v>3814767.5</v>
      </c>
      <c r="DI27" s="348">
        <f t="shared" si="11"/>
        <v>4982938.75</v>
      </c>
      <c r="DJ27" s="348">
        <f t="shared" si="11"/>
        <v>3978960</v>
      </c>
      <c r="DK27" s="348">
        <f t="shared" si="11"/>
        <v>4018432.25</v>
      </c>
      <c r="DL27" s="348">
        <f t="shared" si="11"/>
        <v>3543571</v>
      </c>
      <c r="DM27" s="348">
        <f t="shared" ref="DM27:FX27" si="12">+SUM(DM20,DM12)-DM4</f>
        <v>3801632</v>
      </c>
      <c r="DN27" s="348">
        <f t="shared" si="12"/>
        <v>3874784.5</v>
      </c>
      <c r="DO27" s="348">
        <f t="shared" si="12"/>
        <v>5971216.25</v>
      </c>
      <c r="DP27" s="348">
        <f t="shared" si="12"/>
        <v>3762999.75</v>
      </c>
      <c r="DQ27" s="348">
        <f t="shared" si="12"/>
        <v>3934016.25</v>
      </c>
      <c r="DR27" s="348">
        <f t="shared" si="12"/>
        <v>4258473</v>
      </c>
      <c r="DS27" s="348">
        <f t="shared" si="12"/>
        <v>4997682</v>
      </c>
      <c r="DT27" s="348">
        <f t="shared" si="12"/>
        <v>5016228.75</v>
      </c>
      <c r="DU27" s="348">
        <f t="shared" si="12"/>
        <v>4645401.25</v>
      </c>
      <c r="DV27" s="348">
        <f t="shared" si="12"/>
        <v>3702147</v>
      </c>
      <c r="DW27" s="348">
        <f t="shared" si="12"/>
        <v>3592625.25</v>
      </c>
      <c r="DX27" s="348">
        <f t="shared" si="12"/>
        <v>3507036</v>
      </c>
      <c r="DY27" s="348">
        <f t="shared" si="12"/>
        <v>3646407.75</v>
      </c>
      <c r="DZ27" s="348">
        <f t="shared" si="12"/>
        <v>3872560.25</v>
      </c>
      <c r="EA27" s="348">
        <f t="shared" si="12"/>
        <v>6020863.75</v>
      </c>
      <c r="EB27" s="348">
        <f t="shared" si="12"/>
        <v>3451351</v>
      </c>
      <c r="EC27" s="348">
        <f t="shared" si="12"/>
        <v>4876304.25</v>
      </c>
      <c r="ED27" s="348">
        <f t="shared" si="12"/>
        <v>2509935</v>
      </c>
      <c r="EE27" s="348">
        <f t="shared" si="12"/>
        <v>4469317.25</v>
      </c>
      <c r="EF27" s="348">
        <f t="shared" si="12"/>
        <v>5840507.5</v>
      </c>
      <c r="EG27" s="348">
        <f t="shared" si="12"/>
        <v>4320904.25</v>
      </c>
      <c r="EH27" s="348">
        <f t="shared" si="12"/>
        <v>4142299.25</v>
      </c>
      <c r="EI27" s="348">
        <f t="shared" si="12"/>
        <v>3707988</v>
      </c>
      <c r="EJ27" s="348">
        <f t="shared" si="12"/>
        <v>2721013.75</v>
      </c>
      <c r="EK27" s="348">
        <f t="shared" si="12"/>
        <v>4047717.75</v>
      </c>
      <c r="EL27" s="348">
        <f t="shared" si="12"/>
        <v>4167722.25</v>
      </c>
      <c r="EM27" s="348">
        <f t="shared" si="12"/>
        <v>5260856.5</v>
      </c>
      <c r="EN27" s="348">
        <f t="shared" si="12"/>
        <v>4763837.5</v>
      </c>
      <c r="EO27" s="348">
        <f t="shared" si="12"/>
        <v>5127046.5</v>
      </c>
      <c r="EP27" s="348">
        <f t="shared" si="12"/>
        <v>4257679</v>
      </c>
      <c r="EQ27" s="348">
        <f t="shared" si="12"/>
        <v>5701187.5</v>
      </c>
      <c r="ER27" s="348">
        <f t="shared" si="12"/>
        <v>5792846.25</v>
      </c>
      <c r="ES27" s="348">
        <f t="shared" si="12"/>
        <v>4356903.5</v>
      </c>
      <c r="ET27" s="348">
        <f t="shared" si="12"/>
        <v>3705924.25</v>
      </c>
      <c r="EU27" s="348">
        <f t="shared" si="12"/>
        <v>4625555.5</v>
      </c>
      <c r="EV27" s="348">
        <f t="shared" si="12"/>
        <v>3370073.25</v>
      </c>
      <c r="EW27" s="348">
        <f t="shared" si="12"/>
        <v>4802609</v>
      </c>
      <c r="EX27" s="348">
        <f t="shared" si="12"/>
        <v>4070483.25</v>
      </c>
      <c r="EY27" s="348">
        <f t="shared" si="12"/>
        <v>4896491.75</v>
      </c>
      <c r="EZ27" s="348">
        <f t="shared" si="12"/>
        <v>4734372</v>
      </c>
      <c r="FA27" s="348">
        <f t="shared" si="12"/>
        <v>4032416.25</v>
      </c>
      <c r="FB27" s="348">
        <f t="shared" si="12"/>
        <v>2063310.25</v>
      </c>
      <c r="FC27" s="348">
        <f t="shared" si="12"/>
        <v>4467733.75</v>
      </c>
      <c r="FD27" s="348">
        <f t="shared" si="12"/>
        <v>4601084</v>
      </c>
      <c r="FE27" s="348">
        <f t="shared" si="12"/>
        <v>5118761.5</v>
      </c>
      <c r="FF27" s="348">
        <f t="shared" si="12"/>
        <v>4345205</v>
      </c>
      <c r="FG27" s="348">
        <f t="shared" si="12"/>
        <v>3374612.5</v>
      </c>
      <c r="FH27" s="348">
        <f t="shared" si="12"/>
        <v>2888619.25</v>
      </c>
      <c r="FI27" s="348">
        <f t="shared" si="12"/>
        <v>5471265</v>
      </c>
      <c r="FJ27" s="348">
        <f t="shared" si="12"/>
        <v>3417246.75</v>
      </c>
      <c r="FK27" s="348">
        <f t="shared" si="12"/>
        <v>4559619.25</v>
      </c>
      <c r="FL27" s="348">
        <f t="shared" si="12"/>
        <v>5423115.75</v>
      </c>
      <c r="FM27" s="348">
        <f t="shared" si="12"/>
        <v>4187334.25</v>
      </c>
      <c r="FN27" s="348">
        <f t="shared" si="12"/>
        <v>4679915.75</v>
      </c>
      <c r="FO27" s="348">
        <f t="shared" si="12"/>
        <v>6163111.75</v>
      </c>
      <c r="FP27" s="348">
        <f t="shared" si="12"/>
        <v>4882666.25</v>
      </c>
      <c r="FQ27" s="348">
        <f t="shared" si="12"/>
        <v>5595661.5</v>
      </c>
      <c r="FR27" s="348">
        <f t="shared" si="12"/>
        <v>4201598.5</v>
      </c>
      <c r="FS27" s="348">
        <f t="shared" si="12"/>
        <v>1380013.25</v>
      </c>
      <c r="FT27" s="348">
        <f t="shared" si="12"/>
        <v>3868184.879999999</v>
      </c>
      <c r="FU27" s="348">
        <f t="shared" si="12"/>
        <v>4810667</v>
      </c>
      <c r="FV27" s="348">
        <f t="shared" si="12"/>
        <v>3504373.5</v>
      </c>
      <c r="FW27" s="348">
        <f t="shared" si="12"/>
        <v>5916701.75</v>
      </c>
      <c r="FX27" s="348">
        <f t="shared" si="12"/>
        <v>5378055.75</v>
      </c>
      <c r="FY27" s="348">
        <f t="shared" ref="FY27:GB27" si="13">+SUM(FY20,FY12)-FY4</f>
        <v>4111793.75</v>
      </c>
      <c r="FZ27" s="348">
        <f t="shared" si="13"/>
        <v>4400117</v>
      </c>
      <c r="GA27" s="348">
        <f t="shared" si="13"/>
        <v>4791086</v>
      </c>
      <c r="GB27" s="348">
        <f t="shared" si="13"/>
        <v>4380757.5</v>
      </c>
    </row>
    <row r="28" spans="1:184" s="32" customFormat="1">
      <c r="A28"/>
      <c r="B28" s="7"/>
      <c r="C28" s="7"/>
      <c r="D28" s="41" t="s">
        <v>70</v>
      </c>
      <c r="E28" s="619">
        <f t="shared" si="9"/>
        <v>-44923.819999999832</v>
      </c>
      <c r="F28" s="348">
        <f t="shared" si="9"/>
        <v>44839.840000000084</v>
      </c>
      <c r="G28" s="348">
        <f t="shared" si="9"/>
        <v>1529.6299999998882</v>
      </c>
      <c r="H28" s="348">
        <f t="shared" si="9"/>
        <v>-121189.18999999994</v>
      </c>
      <c r="I28" s="348">
        <f t="shared" si="9"/>
        <v>-90369.530000000028</v>
      </c>
      <c r="J28" s="348">
        <f t="shared" si="9"/>
        <v>-52570.180000000168</v>
      </c>
      <c r="K28" s="348">
        <f t="shared" si="9"/>
        <v>-62317.34999999986</v>
      </c>
      <c r="L28" s="348">
        <f t="shared" si="9"/>
        <v>60464.310000000056</v>
      </c>
      <c r="M28" s="348">
        <f t="shared" si="9"/>
        <v>524733.16</v>
      </c>
      <c r="N28" s="348">
        <f t="shared" si="9"/>
        <v>222821.34999999998</v>
      </c>
      <c r="O28" s="348">
        <f t="shared" si="9"/>
        <v>533341.78</v>
      </c>
      <c r="P28" s="348">
        <f t="shared" si="9"/>
        <v>627639.37999999989</v>
      </c>
      <c r="Q28" s="348">
        <f t="shared" ref="Q28:AZ28" si="14">+SUM(Q21,Q13)-Q5</f>
        <v>755137.62999999989</v>
      </c>
      <c r="R28" s="348">
        <f t="shared" si="14"/>
        <v>757664.87999999989</v>
      </c>
      <c r="S28" s="348">
        <f t="shared" si="14"/>
        <v>608084.44999999972</v>
      </c>
      <c r="T28" s="348">
        <f t="shared" si="14"/>
        <v>390731.56999999995</v>
      </c>
      <c r="U28" s="348">
        <f t="shared" si="14"/>
        <v>460895.25</v>
      </c>
      <c r="V28" s="348">
        <f t="shared" si="14"/>
        <v>371049.68999999994</v>
      </c>
      <c r="W28" s="348">
        <f t="shared" si="14"/>
        <v>329653.5</v>
      </c>
      <c r="X28" s="348">
        <f t="shared" si="14"/>
        <v>401633.7100000002</v>
      </c>
      <c r="Y28" s="348">
        <f t="shared" si="14"/>
        <v>513982.2899999998</v>
      </c>
      <c r="Z28" s="348">
        <f t="shared" si="14"/>
        <v>458044.33999999997</v>
      </c>
      <c r="AA28" s="348">
        <f t="shared" si="14"/>
        <v>679777.78</v>
      </c>
      <c r="AB28" s="348">
        <f t="shared" si="14"/>
        <v>434573.72</v>
      </c>
      <c r="AC28" s="348">
        <f t="shared" si="14"/>
        <v>683511.50999999978</v>
      </c>
      <c r="AD28" s="348">
        <f t="shared" si="14"/>
        <v>637160.13999999966</v>
      </c>
      <c r="AE28" s="348">
        <f t="shared" si="14"/>
        <v>713129.75</v>
      </c>
      <c r="AF28" s="348">
        <f t="shared" si="14"/>
        <v>452600.90999999992</v>
      </c>
      <c r="AG28" s="348">
        <f t="shared" si="14"/>
        <v>456218.30000000028</v>
      </c>
      <c r="AH28" s="348">
        <f t="shared" si="14"/>
        <v>332247.12000000011</v>
      </c>
      <c r="AI28" s="348">
        <f t="shared" si="14"/>
        <v>296223.65000000002</v>
      </c>
      <c r="AJ28" s="348">
        <f t="shared" si="14"/>
        <v>394961.37000000011</v>
      </c>
      <c r="AK28" s="348">
        <f t="shared" si="14"/>
        <v>512888.97</v>
      </c>
      <c r="AL28" s="348">
        <f t="shared" si="14"/>
        <v>320698.00000000012</v>
      </c>
      <c r="AM28" s="348">
        <f t="shared" si="14"/>
        <v>620751.49000000022</v>
      </c>
      <c r="AN28" s="348">
        <f t="shared" si="14"/>
        <v>451990.43000000017</v>
      </c>
      <c r="AO28" s="348">
        <f t="shared" si="14"/>
        <v>929713.12999999989</v>
      </c>
      <c r="AP28" s="348">
        <f t="shared" si="14"/>
        <v>776630.43000000017</v>
      </c>
      <c r="AQ28" s="348">
        <f t="shared" si="14"/>
        <v>396407.93000000017</v>
      </c>
      <c r="AR28" s="348">
        <f t="shared" si="14"/>
        <v>368690.12999999989</v>
      </c>
      <c r="AS28" s="348">
        <f t="shared" si="14"/>
        <v>521140.5</v>
      </c>
      <c r="AT28" s="348">
        <f t="shared" si="14"/>
        <v>344478.68999999994</v>
      </c>
      <c r="AU28" s="348">
        <f t="shared" si="14"/>
        <v>461179.56999999983</v>
      </c>
      <c r="AV28" s="348">
        <f t="shared" si="14"/>
        <v>347906.68999999994</v>
      </c>
      <c r="AW28" s="348">
        <f t="shared" si="14"/>
        <v>470868.18000000005</v>
      </c>
      <c r="AX28" s="348">
        <f t="shared" si="14"/>
        <v>567545.06000000006</v>
      </c>
      <c r="AY28" s="348">
        <f t="shared" si="14"/>
        <v>652939.56000000006</v>
      </c>
      <c r="AZ28" s="348">
        <f t="shared" si="14"/>
        <v>622447.87999999989</v>
      </c>
      <c r="BA28" s="348">
        <f t="shared" ref="BA28:DL28" si="15">+SUM(BA21,BA13)-BA5</f>
        <v>766782.18000000017</v>
      </c>
      <c r="BB28" s="348">
        <f t="shared" si="15"/>
        <v>687744.25</v>
      </c>
      <c r="BC28" s="348">
        <f t="shared" si="15"/>
        <v>346838.15999999992</v>
      </c>
      <c r="BD28" s="348">
        <f t="shared" si="15"/>
        <v>344123.2100000002</v>
      </c>
      <c r="BE28" s="348">
        <f t="shared" si="15"/>
        <v>382745.66999999993</v>
      </c>
      <c r="BF28" s="348">
        <f t="shared" si="15"/>
        <v>250502.71999999997</v>
      </c>
      <c r="BG28" s="348">
        <f t="shared" si="15"/>
        <v>272980.62999999989</v>
      </c>
      <c r="BH28" s="348">
        <f t="shared" si="15"/>
        <v>200431.04000000004</v>
      </c>
      <c r="BI28" s="348">
        <f t="shared" si="15"/>
        <v>347673.53999999992</v>
      </c>
      <c r="BJ28" s="348">
        <f t="shared" si="15"/>
        <v>3702.3300000000745</v>
      </c>
      <c r="BK28" s="348">
        <f t="shared" si="15"/>
        <v>181117.93000000017</v>
      </c>
      <c r="BL28" s="348">
        <f t="shared" si="15"/>
        <v>461999.47</v>
      </c>
      <c r="BM28" s="348">
        <f t="shared" si="15"/>
        <v>614759.40000000037</v>
      </c>
      <c r="BN28" s="348">
        <f t="shared" si="15"/>
        <v>686966.18000000017</v>
      </c>
      <c r="BO28" s="348">
        <f t="shared" si="15"/>
        <v>472451.7100000002</v>
      </c>
      <c r="BP28" s="348">
        <f t="shared" si="15"/>
        <v>256135.87999999989</v>
      </c>
      <c r="BQ28" s="348">
        <f t="shared" si="15"/>
        <v>362394.00000000012</v>
      </c>
      <c r="BR28" s="348">
        <f t="shared" si="15"/>
        <v>347273.97000000009</v>
      </c>
      <c r="BS28" s="348">
        <f t="shared" si="15"/>
        <v>313632.59000000008</v>
      </c>
      <c r="BT28" s="348">
        <f t="shared" si="15"/>
        <v>303596.84999999998</v>
      </c>
      <c r="BU28" s="348">
        <f t="shared" si="15"/>
        <v>468570.22999999975</v>
      </c>
      <c r="BV28" s="348">
        <f t="shared" si="15"/>
        <v>380601.10999999987</v>
      </c>
      <c r="BW28" s="348">
        <f t="shared" si="15"/>
        <v>459945.31999999983</v>
      </c>
      <c r="BX28" s="348">
        <f t="shared" si="15"/>
        <v>645985.37000000011</v>
      </c>
      <c r="BY28" s="348">
        <f t="shared" si="15"/>
        <v>1120986.6299999999</v>
      </c>
      <c r="BZ28" s="348">
        <f t="shared" si="15"/>
        <v>1118300.5</v>
      </c>
      <c r="CA28" s="348">
        <f t="shared" si="15"/>
        <v>924529.12999999989</v>
      </c>
      <c r="CB28" s="348">
        <f t="shared" si="15"/>
        <v>278689.98</v>
      </c>
      <c r="CC28" s="348">
        <f t="shared" si="15"/>
        <v>426716.74000000022</v>
      </c>
      <c r="CD28" s="348">
        <f t="shared" si="15"/>
        <v>415919.03</v>
      </c>
      <c r="CE28" s="348">
        <f t="shared" si="15"/>
        <v>449812.18000000017</v>
      </c>
      <c r="CF28" s="348">
        <f t="shared" si="15"/>
        <v>517913</v>
      </c>
      <c r="CG28" s="348">
        <f t="shared" si="15"/>
        <v>617580.28</v>
      </c>
      <c r="CH28" s="348">
        <f t="shared" si="15"/>
        <v>100945.2899999998</v>
      </c>
      <c r="CI28" s="348">
        <f t="shared" si="15"/>
        <v>1473458.3199999998</v>
      </c>
      <c r="CJ28" s="348">
        <f t="shared" si="15"/>
        <v>1229699</v>
      </c>
      <c r="CK28" s="348">
        <f t="shared" si="15"/>
        <v>1534954.63</v>
      </c>
      <c r="CL28" s="348">
        <f t="shared" si="15"/>
        <v>1825371.63</v>
      </c>
      <c r="CM28" s="348">
        <f t="shared" si="15"/>
        <v>1761588.75</v>
      </c>
      <c r="CN28" s="348">
        <f t="shared" si="15"/>
        <v>653481.68999999994</v>
      </c>
      <c r="CO28" s="348">
        <f t="shared" si="15"/>
        <v>659033.58999999985</v>
      </c>
      <c r="CP28" s="348">
        <f t="shared" si="15"/>
        <v>468032.87999999989</v>
      </c>
      <c r="CQ28" s="348">
        <f t="shared" si="15"/>
        <v>596782.65999999992</v>
      </c>
      <c r="CR28" s="348">
        <f t="shared" si="15"/>
        <v>774213.21</v>
      </c>
      <c r="CS28" s="348">
        <f t="shared" si="15"/>
        <v>658509.06999999983</v>
      </c>
      <c r="CT28" s="348">
        <f t="shared" si="15"/>
        <v>724685.69</v>
      </c>
      <c r="CU28" s="348">
        <f t="shared" si="15"/>
        <v>1602395.62</v>
      </c>
      <c r="CV28" s="348">
        <f t="shared" si="15"/>
        <v>1105483.6800000002</v>
      </c>
      <c r="CW28" s="348">
        <f t="shared" si="15"/>
        <v>2632366</v>
      </c>
      <c r="CX28" s="348">
        <f t="shared" si="15"/>
        <v>1732830.25</v>
      </c>
      <c r="CY28" s="348">
        <f t="shared" si="15"/>
        <v>1567656.12</v>
      </c>
      <c r="CZ28" s="348">
        <f t="shared" si="15"/>
        <v>1737330.88</v>
      </c>
      <c r="DA28" s="348">
        <f t="shared" si="15"/>
        <v>2349207.75</v>
      </c>
      <c r="DB28" s="348">
        <f t="shared" si="15"/>
        <v>1919780.25</v>
      </c>
      <c r="DC28" s="348">
        <f t="shared" si="15"/>
        <v>2691663.88</v>
      </c>
      <c r="DD28" s="348">
        <f t="shared" si="15"/>
        <v>2645518.12</v>
      </c>
      <c r="DE28" s="348">
        <f t="shared" si="15"/>
        <v>2234778.5</v>
      </c>
      <c r="DF28" s="348">
        <f t="shared" si="15"/>
        <v>1713534.13</v>
      </c>
      <c r="DG28" s="348">
        <f t="shared" si="15"/>
        <v>2194133.25</v>
      </c>
      <c r="DH28" s="348">
        <f t="shared" si="15"/>
        <v>2044394.25</v>
      </c>
      <c r="DI28" s="348">
        <f t="shared" si="15"/>
        <v>2407849</v>
      </c>
      <c r="DJ28" s="348">
        <f t="shared" si="15"/>
        <v>2300756.25</v>
      </c>
      <c r="DK28" s="348">
        <f t="shared" si="15"/>
        <v>2319054.63</v>
      </c>
      <c r="DL28" s="348">
        <f t="shared" si="15"/>
        <v>1947120</v>
      </c>
      <c r="DM28" s="348">
        <f t="shared" ref="DM28:FX28" si="16">+SUM(DM21,DM13)-DM5</f>
        <v>1843928.13</v>
      </c>
      <c r="DN28" s="348">
        <f t="shared" si="16"/>
        <v>2189435.13</v>
      </c>
      <c r="DO28" s="348">
        <f t="shared" si="16"/>
        <v>3291747.5</v>
      </c>
      <c r="DP28" s="348">
        <f t="shared" si="16"/>
        <v>2356044.62</v>
      </c>
      <c r="DQ28" s="348">
        <f t="shared" si="16"/>
        <v>2147642.62</v>
      </c>
      <c r="DR28" s="348">
        <f t="shared" si="16"/>
        <v>2193910.25</v>
      </c>
      <c r="DS28" s="348">
        <f t="shared" si="16"/>
        <v>2522164.12</v>
      </c>
      <c r="DT28" s="348">
        <f t="shared" si="16"/>
        <v>2551878.75</v>
      </c>
      <c r="DU28" s="348">
        <f t="shared" si="16"/>
        <v>2569816.38</v>
      </c>
      <c r="DV28" s="348">
        <f t="shared" si="16"/>
        <v>2166277.75</v>
      </c>
      <c r="DW28" s="348">
        <f t="shared" si="16"/>
        <v>1925455.75</v>
      </c>
      <c r="DX28" s="348">
        <f t="shared" si="16"/>
        <v>2019632.87</v>
      </c>
      <c r="DY28" s="348">
        <f t="shared" si="16"/>
        <v>1835557</v>
      </c>
      <c r="DZ28" s="348">
        <f t="shared" si="16"/>
        <v>2172345.25</v>
      </c>
      <c r="EA28" s="348">
        <f t="shared" si="16"/>
        <v>3331555.87</v>
      </c>
      <c r="EB28" s="348">
        <f t="shared" si="16"/>
        <v>2216071.38</v>
      </c>
      <c r="EC28" s="348">
        <f t="shared" si="16"/>
        <v>2526065</v>
      </c>
      <c r="ED28" s="348">
        <f t="shared" si="16"/>
        <v>1317859</v>
      </c>
      <c r="EE28" s="348">
        <f t="shared" si="16"/>
        <v>2140504.37</v>
      </c>
      <c r="EF28" s="348">
        <f t="shared" si="16"/>
        <v>3056238.88</v>
      </c>
      <c r="EG28" s="348">
        <f t="shared" si="16"/>
        <v>2441098.25</v>
      </c>
      <c r="EH28" s="348">
        <f t="shared" si="16"/>
        <v>2264769.62</v>
      </c>
      <c r="EI28" s="348">
        <f t="shared" si="16"/>
        <v>2187246.13</v>
      </c>
      <c r="EJ28" s="348">
        <f t="shared" si="16"/>
        <v>1603534.75</v>
      </c>
      <c r="EK28" s="348">
        <f t="shared" si="16"/>
        <v>2085334.5600000005</v>
      </c>
      <c r="EL28" s="348">
        <f t="shared" si="16"/>
        <v>2660377.5</v>
      </c>
      <c r="EM28" s="348">
        <f t="shared" si="16"/>
        <v>2532616.88</v>
      </c>
      <c r="EN28" s="348">
        <f t="shared" si="16"/>
        <v>2999268.5</v>
      </c>
      <c r="EO28" s="348">
        <f t="shared" si="16"/>
        <v>2658725.63</v>
      </c>
      <c r="EP28" s="348">
        <f t="shared" si="16"/>
        <v>2074711.75</v>
      </c>
      <c r="EQ28" s="348">
        <f t="shared" si="16"/>
        <v>2755607.38</v>
      </c>
      <c r="ER28" s="348">
        <f t="shared" si="16"/>
        <v>2827170.37</v>
      </c>
      <c r="ES28" s="348">
        <f t="shared" si="16"/>
        <v>2404685.25</v>
      </c>
      <c r="ET28" s="348">
        <f t="shared" si="16"/>
        <v>2394875</v>
      </c>
      <c r="EU28" s="348">
        <f t="shared" si="16"/>
        <v>2670491</v>
      </c>
      <c r="EV28" s="348">
        <f t="shared" si="16"/>
        <v>1814721.88</v>
      </c>
      <c r="EW28" s="348">
        <f t="shared" si="16"/>
        <v>2541352.62</v>
      </c>
      <c r="EX28" s="348">
        <f t="shared" si="16"/>
        <v>2335956.25</v>
      </c>
      <c r="EY28" s="348">
        <f t="shared" si="16"/>
        <v>2585065.25</v>
      </c>
      <c r="EZ28" s="348">
        <f t="shared" si="16"/>
        <v>2994600.63</v>
      </c>
      <c r="FA28" s="348">
        <f t="shared" si="16"/>
        <v>2589895</v>
      </c>
      <c r="FB28" s="348">
        <f t="shared" si="16"/>
        <v>1210273.8799999999</v>
      </c>
      <c r="FC28" s="348">
        <f t="shared" si="16"/>
        <v>2094066.88</v>
      </c>
      <c r="FD28" s="348">
        <f t="shared" si="16"/>
        <v>2336380.87</v>
      </c>
      <c r="FE28" s="348">
        <f t="shared" si="16"/>
        <v>2702621.12</v>
      </c>
      <c r="FF28" s="348">
        <f t="shared" si="16"/>
        <v>2345982.75</v>
      </c>
      <c r="FG28" s="348">
        <f t="shared" si="16"/>
        <v>2020761.88</v>
      </c>
      <c r="FH28" s="348">
        <f t="shared" si="16"/>
        <v>1418854.31</v>
      </c>
      <c r="FI28" s="348">
        <f t="shared" si="16"/>
        <v>2846955</v>
      </c>
      <c r="FJ28" s="348">
        <f t="shared" si="16"/>
        <v>1969543.25</v>
      </c>
      <c r="FK28" s="348">
        <f t="shared" si="16"/>
        <v>2302144.25</v>
      </c>
      <c r="FL28" s="348">
        <f t="shared" si="16"/>
        <v>3311615.13</v>
      </c>
      <c r="FM28" s="348">
        <f t="shared" si="16"/>
        <v>2523490.88</v>
      </c>
      <c r="FN28" s="348">
        <f t="shared" si="16"/>
        <v>2240387.75</v>
      </c>
      <c r="FO28" s="348">
        <f t="shared" si="16"/>
        <v>2931593.5</v>
      </c>
      <c r="FP28" s="348">
        <f t="shared" si="16"/>
        <v>2277155.75</v>
      </c>
      <c r="FQ28" s="348">
        <f t="shared" si="16"/>
        <v>2875705.62</v>
      </c>
      <c r="FR28" s="348">
        <f t="shared" si="16"/>
        <v>2281733.13</v>
      </c>
      <c r="FS28" s="348">
        <f t="shared" si="16"/>
        <v>1031466.1200000001</v>
      </c>
      <c r="FT28" s="348">
        <f t="shared" si="16"/>
        <v>1865925.75</v>
      </c>
      <c r="FU28" s="348">
        <f t="shared" si="16"/>
        <v>2389589.12</v>
      </c>
      <c r="FV28" s="348">
        <f t="shared" si="16"/>
        <v>2000116.88</v>
      </c>
      <c r="FW28" s="348">
        <f t="shared" si="16"/>
        <v>3204018.62</v>
      </c>
      <c r="FX28" s="348">
        <f t="shared" si="16"/>
        <v>3118403</v>
      </c>
      <c r="FY28" s="348">
        <f t="shared" ref="FY28:GB28" si="17">+SUM(FY21,FY13)-FY5</f>
        <v>2347884.5</v>
      </c>
      <c r="FZ28" s="348">
        <f t="shared" si="17"/>
        <v>2097125.62</v>
      </c>
      <c r="GA28" s="348">
        <f t="shared" si="17"/>
        <v>2205295.5</v>
      </c>
      <c r="GB28" s="348">
        <f t="shared" si="17"/>
        <v>2103016.25</v>
      </c>
    </row>
    <row r="29" spans="1:184" s="32" customFormat="1">
      <c r="A29"/>
      <c r="B29" s="7"/>
      <c r="C29" s="7"/>
      <c r="D29" s="41" t="s">
        <v>71</v>
      </c>
      <c r="E29" s="619">
        <f t="shared" si="9"/>
        <v>1702080.5</v>
      </c>
      <c r="F29" s="348">
        <f t="shared" si="9"/>
        <v>1457240</v>
      </c>
      <c r="G29" s="348">
        <f t="shared" si="9"/>
        <v>2421654.5</v>
      </c>
      <c r="H29" s="348">
        <f t="shared" si="9"/>
        <v>1508314.5</v>
      </c>
      <c r="I29" s="348">
        <f t="shared" si="9"/>
        <v>420145</v>
      </c>
      <c r="J29" s="348">
        <f t="shared" si="9"/>
        <v>739786</v>
      </c>
      <c r="K29" s="348">
        <f t="shared" si="9"/>
        <v>2068149.5</v>
      </c>
      <c r="L29" s="348">
        <f t="shared" si="9"/>
        <v>4001049</v>
      </c>
      <c r="M29" s="348">
        <f t="shared" si="9"/>
        <v>7094245.5</v>
      </c>
      <c r="N29" s="348">
        <f t="shared" si="9"/>
        <v>5444492.5</v>
      </c>
      <c r="O29" s="348">
        <f t="shared" si="9"/>
        <v>5472550.5</v>
      </c>
      <c r="P29" s="348">
        <f t="shared" si="9"/>
        <v>7949852</v>
      </c>
      <c r="Q29" s="348">
        <f t="shared" ref="Q29:AZ29" si="18">+SUM(Q22,Q14)-Q6</f>
        <v>9096350.5</v>
      </c>
      <c r="R29" s="348">
        <f t="shared" si="18"/>
        <v>8061805.5</v>
      </c>
      <c r="S29" s="348">
        <f t="shared" si="18"/>
        <v>7528120.5</v>
      </c>
      <c r="T29" s="348">
        <f t="shared" si="18"/>
        <v>7388028</v>
      </c>
      <c r="U29" s="348">
        <f t="shared" si="18"/>
        <v>6749194.5</v>
      </c>
      <c r="V29" s="348">
        <f t="shared" si="18"/>
        <v>7450896</v>
      </c>
      <c r="W29" s="348">
        <f t="shared" si="18"/>
        <v>8558537.5</v>
      </c>
      <c r="X29" s="348">
        <f t="shared" si="18"/>
        <v>8215395</v>
      </c>
      <c r="Y29" s="348">
        <f t="shared" si="18"/>
        <v>7472029</v>
      </c>
      <c r="Z29" s="348">
        <f t="shared" si="18"/>
        <v>8396045</v>
      </c>
      <c r="AA29" s="348">
        <f t="shared" si="18"/>
        <v>7590122.5</v>
      </c>
      <c r="AB29" s="348">
        <f t="shared" si="18"/>
        <v>8612745.5</v>
      </c>
      <c r="AC29" s="348">
        <f t="shared" si="18"/>
        <v>8257101</v>
      </c>
      <c r="AD29" s="348">
        <f t="shared" si="18"/>
        <v>8330843</v>
      </c>
      <c r="AE29" s="348">
        <f t="shared" si="18"/>
        <v>8984074</v>
      </c>
      <c r="AF29" s="348">
        <f t="shared" si="18"/>
        <v>7598066.5</v>
      </c>
      <c r="AG29" s="348">
        <f t="shared" si="18"/>
        <v>5886128.75</v>
      </c>
      <c r="AH29" s="348">
        <f t="shared" si="18"/>
        <v>8574957.5</v>
      </c>
      <c r="AI29" s="348">
        <f t="shared" si="18"/>
        <v>10409962</v>
      </c>
      <c r="AJ29" s="348">
        <f t="shared" si="18"/>
        <v>9846579.5</v>
      </c>
      <c r="AK29" s="348">
        <f t="shared" si="18"/>
        <v>8325022.5</v>
      </c>
      <c r="AL29" s="348">
        <f t="shared" si="18"/>
        <v>6113611.5</v>
      </c>
      <c r="AM29" s="348">
        <f t="shared" si="18"/>
        <v>8651022.5</v>
      </c>
      <c r="AN29" s="348">
        <f t="shared" si="18"/>
        <v>7944046</v>
      </c>
      <c r="AO29" s="348">
        <f t="shared" si="18"/>
        <v>7732548</v>
      </c>
      <c r="AP29" s="348">
        <f t="shared" si="18"/>
        <v>8761278.5</v>
      </c>
      <c r="AQ29" s="348">
        <f t="shared" si="18"/>
        <v>7236607.5</v>
      </c>
      <c r="AR29" s="348">
        <f t="shared" si="18"/>
        <v>6073012.5</v>
      </c>
      <c r="AS29" s="348">
        <f t="shared" si="18"/>
        <v>7068140.75</v>
      </c>
      <c r="AT29" s="348">
        <f t="shared" si="18"/>
        <v>9320180.5</v>
      </c>
      <c r="AU29" s="348">
        <f t="shared" si="18"/>
        <v>9625622</v>
      </c>
      <c r="AV29" s="348">
        <f t="shared" si="18"/>
        <v>10987343</v>
      </c>
      <c r="AW29" s="348">
        <f t="shared" si="18"/>
        <v>8569292</v>
      </c>
      <c r="AX29" s="348">
        <f t="shared" si="18"/>
        <v>7882216</v>
      </c>
      <c r="AY29" s="348">
        <f t="shared" si="18"/>
        <v>8491586</v>
      </c>
      <c r="AZ29" s="348">
        <f t="shared" si="18"/>
        <v>7410003.5</v>
      </c>
      <c r="BA29" s="348">
        <f t="shared" ref="BA29:DL29" si="19">+SUM(BA22,BA14)-BA6</f>
        <v>8456467</v>
      </c>
      <c r="BB29" s="348">
        <f t="shared" si="19"/>
        <v>8394685.5</v>
      </c>
      <c r="BC29" s="348">
        <f t="shared" si="19"/>
        <v>8415398.5</v>
      </c>
      <c r="BD29" s="348">
        <f t="shared" si="19"/>
        <v>6910964.5</v>
      </c>
      <c r="BE29" s="348">
        <f t="shared" si="19"/>
        <v>7966545.75</v>
      </c>
      <c r="BF29" s="348">
        <f t="shared" si="19"/>
        <v>9521774.5</v>
      </c>
      <c r="BG29" s="348">
        <f t="shared" si="19"/>
        <v>9663925.5</v>
      </c>
      <c r="BH29" s="348">
        <f t="shared" si="19"/>
        <v>11752554.5</v>
      </c>
      <c r="BI29" s="348">
        <f t="shared" si="19"/>
        <v>8110782</v>
      </c>
      <c r="BJ29" s="348">
        <f t="shared" si="19"/>
        <v>4549158</v>
      </c>
      <c r="BK29" s="348">
        <f t="shared" si="19"/>
        <v>5935106.5</v>
      </c>
      <c r="BL29" s="348">
        <f t="shared" si="19"/>
        <v>7520090.5</v>
      </c>
      <c r="BM29" s="348">
        <f t="shared" si="19"/>
        <v>9487575.5</v>
      </c>
      <c r="BN29" s="348">
        <f t="shared" si="19"/>
        <v>8901876</v>
      </c>
      <c r="BO29" s="348">
        <f t="shared" si="19"/>
        <v>8369845</v>
      </c>
      <c r="BP29" s="348">
        <f t="shared" si="19"/>
        <v>7909024</v>
      </c>
      <c r="BQ29" s="348">
        <f t="shared" si="19"/>
        <v>8296837</v>
      </c>
      <c r="BR29" s="348">
        <f t="shared" si="19"/>
        <v>9182021</v>
      </c>
      <c r="BS29" s="348">
        <f t="shared" si="19"/>
        <v>10935690</v>
      </c>
      <c r="BT29" s="348">
        <f t="shared" si="19"/>
        <v>11660553</v>
      </c>
      <c r="BU29" s="348">
        <f t="shared" si="19"/>
        <v>7216821.5</v>
      </c>
      <c r="BV29" s="348">
        <f t="shared" si="19"/>
        <v>8710593.25</v>
      </c>
      <c r="BW29" s="348">
        <f t="shared" si="19"/>
        <v>7752641</v>
      </c>
      <c r="BX29" s="348">
        <f t="shared" si="19"/>
        <v>7726174.5</v>
      </c>
      <c r="BY29" s="348">
        <f t="shared" si="19"/>
        <v>9956866</v>
      </c>
      <c r="BZ29" s="348">
        <f t="shared" si="19"/>
        <v>9154178</v>
      </c>
      <c r="CA29" s="348">
        <f t="shared" si="19"/>
        <v>7723019</v>
      </c>
      <c r="CB29" s="348">
        <f t="shared" si="19"/>
        <v>7750357.5</v>
      </c>
      <c r="CC29" s="348">
        <f t="shared" si="19"/>
        <v>8999715</v>
      </c>
      <c r="CD29" s="348">
        <f t="shared" si="19"/>
        <v>10987060.5</v>
      </c>
      <c r="CE29" s="348">
        <f t="shared" si="19"/>
        <v>15377595</v>
      </c>
      <c r="CF29" s="348">
        <f t="shared" si="19"/>
        <v>16079262</v>
      </c>
      <c r="CG29" s="348">
        <f t="shared" si="19"/>
        <v>12745410</v>
      </c>
      <c r="CH29" s="348">
        <f t="shared" si="19"/>
        <v>8456327</v>
      </c>
      <c r="CI29" s="348">
        <f t="shared" si="19"/>
        <v>12687442.5</v>
      </c>
      <c r="CJ29" s="348">
        <f t="shared" si="19"/>
        <v>12831482</v>
      </c>
      <c r="CK29" s="348">
        <f t="shared" si="19"/>
        <v>14618609</v>
      </c>
      <c r="CL29" s="348">
        <f t="shared" si="19"/>
        <v>14330027</v>
      </c>
      <c r="CM29" s="348">
        <f t="shared" si="19"/>
        <v>15148336</v>
      </c>
      <c r="CN29" s="348">
        <f t="shared" si="19"/>
        <v>11940743</v>
      </c>
      <c r="CO29" s="348">
        <f t="shared" si="19"/>
        <v>13225761.5</v>
      </c>
      <c r="CP29" s="348">
        <f t="shared" si="19"/>
        <v>17664439</v>
      </c>
      <c r="CQ29" s="348">
        <f t="shared" si="19"/>
        <v>22370703</v>
      </c>
      <c r="CR29" s="348">
        <f t="shared" si="19"/>
        <v>20341092</v>
      </c>
      <c r="CS29" s="348">
        <f t="shared" si="19"/>
        <v>18984652</v>
      </c>
      <c r="CT29" s="348">
        <f t="shared" si="19"/>
        <v>17759085</v>
      </c>
      <c r="CU29" s="348">
        <f t="shared" si="19"/>
        <v>17367763</v>
      </c>
      <c r="CV29" s="348">
        <f t="shared" si="19"/>
        <v>18464348</v>
      </c>
      <c r="CW29" s="348">
        <f t="shared" si="19"/>
        <v>19399115</v>
      </c>
      <c r="CX29" s="348">
        <f t="shared" si="19"/>
        <v>17882565</v>
      </c>
      <c r="CY29" s="348">
        <f t="shared" si="19"/>
        <v>15539222</v>
      </c>
      <c r="CZ29" s="348">
        <f t="shared" si="19"/>
        <v>16791608</v>
      </c>
      <c r="DA29" s="348">
        <f t="shared" si="19"/>
        <v>17509701</v>
      </c>
      <c r="DB29" s="348">
        <f t="shared" si="19"/>
        <v>24097630</v>
      </c>
      <c r="DC29" s="348">
        <f t="shared" si="19"/>
        <v>27318608</v>
      </c>
      <c r="DD29" s="348">
        <f t="shared" si="19"/>
        <v>27741233</v>
      </c>
      <c r="DE29" s="348">
        <f t="shared" si="19"/>
        <v>21654505</v>
      </c>
      <c r="DF29" s="348">
        <f t="shared" si="19"/>
        <v>10622660</v>
      </c>
      <c r="DG29" s="348">
        <f t="shared" si="19"/>
        <v>20960216</v>
      </c>
      <c r="DH29" s="348">
        <f t="shared" si="19"/>
        <v>21322107</v>
      </c>
      <c r="DI29" s="348">
        <f t="shared" si="19"/>
        <v>19901149</v>
      </c>
      <c r="DJ29" s="348">
        <f t="shared" si="19"/>
        <v>19144237</v>
      </c>
      <c r="DK29" s="348">
        <f t="shared" si="19"/>
        <v>22682254</v>
      </c>
      <c r="DL29" s="348">
        <f t="shared" si="19"/>
        <v>17547382</v>
      </c>
      <c r="DM29" s="348">
        <f t="shared" ref="DM29:FX29" si="20">+SUM(DM22,DM14)-DM6</f>
        <v>15370816</v>
      </c>
      <c r="DN29" s="348">
        <f t="shared" si="20"/>
        <v>24090527</v>
      </c>
      <c r="DO29" s="348">
        <f t="shared" si="20"/>
        <v>26176605</v>
      </c>
      <c r="DP29" s="348">
        <f t="shared" si="20"/>
        <v>28815274</v>
      </c>
      <c r="DQ29" s="348">
        <f t="shared" si="20"/>
        <v>22933047</v>
      </c>
      <c r="DR29" s="348">
        <f t="shared" si="20"/>
        <v>20378919</v>
      </c>
      <c r="DS29" s="348">
        <f t="shared" si="20"/>
        <v>21378751</v>
      </c>
      <c r="DT29" s="348">
        <f t="shared" si="20"/>
        <v>19803283</v>
      </c>
      <c r="DU29" s="348">
        <f t="shared" si="20"/>
        <v>20350776</v>
      </c>
      <c r="DV29" s="348">
        <f t="shared" si="20"/>
        <v>19915628</v>
      </c>
      <c r="DW29" s="348">
        <f t="shared" si="20"/>
        <v>22091226</v>
      </c>
      <c r="DX29" s="348">
        <f t="shared" si="20"/>
        <v>14236551</v>
      </c>
      <c r="DY29" s="348">
        <f t="shared" si="20"/>
        <v>17925939</v>
      </c>
      <c r="DZ29" s="348">
        <f t="shared" si="20"/>
        <v>23285484</v>
      </c>
      <c r="EA29" s="348">
        <f t="shared" si="20"/>
        <v>24677906</v>
      </c>
      <c r="EB29" s="348">
        <f t="shared" si="20"/>
        <v>28525918</v>
      </c>
      <c r="EC29" s="348">
        <f t="shared" si="20"/>
        <v>20969706</v>
      </c>
      <c r="ED29" s="348">
        <f t="shared" si="20"/>
        <v>13828078</v>
      </c>
      <c r="EE29" s="348">
        <f t="shared" si="20"/>
        <v>16500601</v>
      </c>
      <c r="EF29" s="348">
        <f t="shared" si="20"/>
        <v>17534522</v>
      </c>
      <c r="EG29" s="348">
        <f t="shared" si="20"/>
        <v>20107303</v>
      </c>
      <c r="EH29" s="348">
        <f t="shared" si="20"/>
        <v>21224195</v>
      </c>
      <c r="EI29" s="348">
        <f t="shared" si="20"/>
        <v>14324979</v>
      </c>
      <c r="EJ29" s="348">
        <f t="shared" si="20"/>
        <v>14277531</v>
      </c>
      <c r="EK29" s="348">
        <f t="shared" si="20"/>
        <v>18474100</v>
      </c>
      <c r="EL29" s="348">
        <f t="shared" si="20"/>
        <v>21715768</v>
      </c>
      <c r="EM29" s="348">
        <f t="shared" si="20"/>
        <v>26129740</v>
      </c>
      <c r="EN29" s="348">
        <f t="shared" si="20"/>
        <v>26937536</v>
      </c>
      <c r="EO29" s="348">
        <f t="shared" si="20"/>
        <v>21882606</v>
      </c>
      <c r="EP29" s="348">
        <f t="shared" si="20"/>
        <v>20679434</v>
      </c>
      <c r="EQ29" s="348">
        <f t="shared" si="20"/>
        <v>19899591</v>
      </c>
      <c r="ER29" s="348">
        <f t="shared" si="20"/>
        <v>18469683</v>
      </c>
      <c r="ES29" s="348">
        <f t="shared" si="20"/>
        <v>21103640</v>
      </c>
      <c r="ET29" s="348">
        <f t="shared" si="20"/>
        <v>20004080</v>
      </c>
      <c r="EU29" s="348">
        <f t="shared" si="20"/>
        <v>19588594</v>
      </c>
      <c r="EV29" s="348">
        <f t="shared" si="20"/>
        <v>17218171</v>
      </c>
      <c r="EW29" s="348">
        <f t="shared" si="20"/>
        <v>18946421</v>
      </c>
      <c r="EX29" s="348">
        <f t="shared" si="20"/>
        <v>22520399</v>
      </c>
      <c r="EY29" s="348">
        <f t="shared" si="20"/>
        <v>27573506</v>
      </c>
      <c r="EZ29" s="348">
        <f t="shared" si="20"/>
        <v>26568138</v>
      </c>
      <c r="FA29" s="348">
        <f t="shared" si="20"/>
        <v>23896153</v>
      </c>
      <c r="FB29" s="348">
        <f t="shared" si="20"/>
        <v>13357390</v>
      </c>
      <c r="FC29" s="348">
        <f t="shared" si="20"/>
        <v>10777844</v>
      </c>
      <c r="FD29" s="348">
        <f t="shared" si="20"/>
        <v>21015867</v>
      </c>
      <c r="FE29" s="348">
        <f t="shared" si="20"/>
        <v>20118439</v>
      </c>
      <c r="FF29" s="348">
        <f t="shared" si="20"/>
        <v>19844991</v>
      </c>
      <c r="FG29" s="348">
        <f t="shared" si="20"/>
        <v>20024525</v>
      </c>
      <c r="FH29" s="348">
        <f t="shared" si="20"/>
        <v>14745622</v>
      </c>
      <c r="FI29" s="348">
        <f t="shared" si="20"/>
        <v>18576172</v>
      </c>
      <c r="FJ29" s="348">
        <f t="shared" si="20"/>
        <v>25174489</v>
      </c>
      <c r="FK29" s="348">
        <f t="shared" si="20"/>
        <v>28916536</v>
      </c>
      <c r="FL29" s="348">
        <f t="shared" si="20"/>
        <v>26120778</v>
      </c>
      <c r="FM29" s="348">
        <f t="shared" si="20"/>
        <v>24906002</v>
      </c>
      <c r="FN29" s="348">
        <f t="shared" si="20"/>
        <v>22062749</v>
      </c>
      <c r="FO29" s="348">
        <f t="shared" si="20"/>
        <v>20673408</v>
      </c>
      <c r="FP29" s="348">
        <f t="shared" si="20"/>
        <v>22373215</v>
      </c>
      <c r="FQ29" s="348">
        <f t="shared" si="20"/>
        <v>20175000</v>
      </c>
      <c r="FR29" s="348">
        <f t="shared" si="20"/>
        <v>20981817</v>
      </c>
      <c r="FS29" s="348">
        <f t="shared" si="20"/>
        <v>14393352</v>
      </c>
      <c r="FT29" s="348">
        <f t="shared" si="20"/>
        <v>19530977</v>
      </c>
      <c r="FU29" s="348">
        <f t="shared" si="20"/>
        <v>16604330</v>
      </c>
      <c r="FV29" s="348">
        <f t="shared" si="20"/>
        <v>26632578</v>
      </c>
      <c r="FW29" s="348">
        <f t="shared" si="20"/>
        <v>26835266</v>
      </c>
      <c r="FX29" s="348">
        <f t="shared" si="20"/>
        <v>27138902</v>
      </c>
      <c r="FY29" s="348">
        <f t="shared" ref="FY29:GB29" si="21">+SUM(FY22,FY14)-FY6</f>
        <v>23625089</v>
      </c>
      <c r="FZ29" s="348">
        <f t="shared" si="21"/>
        <v>17698546</v>
      </c>
      <c r="GA29" s="348">
        <f t="shared" si="21"/>
        <v>19486413</v>
      </c>
      <c r="GB29" s="348">
        <f t="shared" si="21"/>
        <v>24128811</v>
      </c>
    </row>
    <row r="30" spans="1:184" s="32" customFormat="1">
      <c r="A30"/>
      <c r="B30" s="7"/>
      <c r="C30" s="7"/>
      <c r="D30" s="29" t="s">
        <v>72</v>
      </c>
      <c r="E30" s="619">
        <f t="shared" si="9"/>
        <v>701652.5</v>
      </c>
      <c r="F30" s="348">
        <f t="shared" si="9"/>
        <v>749267.75</v>
      </c>
      <c r="G30" s="348">
        <f t="shared" si="9"/>
        <v>510718.87999999989</v>
      </c>
      <c r="H30" s="348">
        <f t="shared" si="9"/>
        <v>9417.1299999998882</v>
      </c>
      <c r="I30" s="348">
        <f t="shared" si="9"/>
        <v>-129739.12000000011</v>
      </c>
      <c r="J30" s="348">
        <f t="shared" si="9"/>
        <v>114323.87999999989</v>
      </c>
      <c r="K30" s="348">
        <f t="shared" si="9"/>
        <v>257322.62000000011</v>
      </c>
      <c r="L30" s="348">
        <f t="shared" si="9"/>
        <v>1120152.6200000001</v>
      </c>
      <c r="M30" s="348">
        <f t="shared" si="9"/>
        <v>2095151.63</v>
      </c>
      <c r="N30" s="348">
        <f t="shared" si="9"/>
        <v>1486431</v>
      </c>
      <c r="O30" s="348">
        <f t="shared" si="9"/>
        <v>1416003</v>
      </c>
      <c r="P30" s="348">
        <f t="shared" si="9"/>
        <v>2156909.12</v>
      </c>
      <c r="Q30" s="348">
        <f t="shared" ref="Q30:AZ30" si="22">+SUM(Q23,Q15)-Q7</f>
        <v>3300192</v>
      </c>
      <c r="R30" s="348">
        <f t="shared" si="22"/>
        <v>3110686.75</v>
      </c>
      <c r="S30" s="348">
        <f t="shared" si="22"/>
        <v>2032245.5</v>
      </c>
      <c r="T30" s="348">
        <f t="shared" si="22"/>
        <v>2048756.37</v>
      </c>
      <c r="U30" s="348">
        <f t="shared" si="22"/>
        <v>1730677.3100000005</v>
      </c>
      <c r="V30" s="348">
        <f t="shared" si="22"/>
        <v>2230964.62</v>
      </c>
      <c r="W30" s="348">
        <f t="shared" si="22"/>
        <v>2512372.88</v>
      </c>
      <c r="X30" s="348">
        <f t="shared" si="22"/>
        <v>2467819.88</v>
      </c>
      <c r="Y30" s="348">
        <f t="shared" si="22"/>
        <v>1970240.25</v>
      </c>
      <c r="Z30" s="348">
        <f t="shared" si="22"/>
        <v>2346529.38</v>
      </c>
      <c r="AA30" s="348">
        <f t="shared" si="22"/>
        <v>2288250.87</v>
      </c>
      <c r="AB30" s="348">
        <f t="shared" si="22"/>
        <v>2210158.5</v>
      </c>
      <c r="AC30" s="348">
        <f t="shared" si="22"/>
        <v>2904313.75</v>
      </c>
      <c r="AD30" s="348">
        <f t="shared" si="22"/>
        <v>2727392.5</v>
      </c>
      <c r="AE30" s="348">
        <f t="shared" si="22"/>
        <v>2408433.37</v>
      </c>
      <c r="AF30" s="348">
        <f t="shared" si="22"/>
        <v>2061793.75</v>
      </c>
      <c r="AG30" s="348">
        <f t="shared" si="22"/>
        <v>1503960</v>
      </c>
      <c r="AH30" s="348">
        <f t="shared" si="22"/>
        <v>2409403.25</v>
      </c>
      <c r="AI30" s="348">
        <f t="shared" si="22"/>
        <v>2573656.38</v>
      </c>
      <c r="AJ30" s="348">
        <f t="shared" si="22"/>
        <v>2470140.38</v>
      </c>
      <c r="AK30" s="348">
        <f t="shared" si="22"/>
        <v>2061307.75</v>
      </c>
      <c r="AL30" s="348">
        <f t="shared" si="22"/>
        <v>1411075.5</v>
      </c>
      <c r="AM30" s="348">
        <f t="shared" si="22"/>
        <v>2219267.75</v>
      </c>
      <c r="AN30" s="348">
        <f t="shared" si="22"/>
        <v>2057234.63</v>
      </c>
      <c r="AO30" s="348">
        <f t="shared" si="22"/>
        <v>2955029.88</v>
      </c>
      <c r="AP30" s="348">
        <f t="shared" si="22"/>
        <v>3364180.25</v>
      </c>
      <c r="AQ30" s="348">
        <f t="shared" si="22"/>
        <v>1879131.5</v>
      </c>
      <c r="AR30" s="348">
        <f t="shared" si="22"/>
        <v>1514439.5</v>
      </c>
      <c r="AS30" s="348">
        <f t="shared" si="22"/>
        <v>2003232.62</v>
      </c>
      <c r="AT30" s="348">
        <f t="shared" si="22"/>
        <v>2620522.13</v>
      </c>
      <c r="AU30" s="348">
        <f t="shared" si="22"/>
        <v>2506946.87</v>
      </c>
      <c r="AV30" s="348">
        <f t="shared" si="22"/>
        <v>3024438.38</v>
      </c>
      <c r="AW30" s="348">
        <f t="shared" si="22"/>
        <v>2453408.75</v>
      </c>
      <c r="AX30" s="348">
        <f t="shared" si="22"/>
        <v>2272228.87</v>
      </c>
      <c r="AY30" s="348">
        <f t="shared" si="22"/>
        <v>2586201.75</v>
      </c>
      <c r="AZ30" s="348">
        <f t="shared" si="22"/>
        <v>1963948</v>
      </c>
      <c r="BA30" s="348">
        <f t="shared" ref="BA30:DL30" si="23">+SUM(BA23,BA15)-BA7</f>
        <v>3229849.25</v>
      </c>
      <c r="BB30" s="348">
        <f t="shared" si="23"/>
        <v>3090535.75</v>
      </c>
      <c r="BC30" s="348">
        <f t="shared" si="23"/>
        <v>2075492.75</v>
      </c>
      <c r="BD30" s="348">
        <f t="shared" si="23"/>
        <v>1609226.37</v>
      </c>
      <c r="BE30" s="348">
        <f t="shared" si="23"/>
        <v>1767942.9399999995</v>
      </c>
      <c r="BF30" s="348">
        <f t="shared" si="23"/>
        <v>2195039.37</v>
      </c>
      <c r="BG30" s="348">
        <f t="shared" si="23"/>
        <v>2192445.13</v>
      </c>
      <c r="BH30" s="348">
        <f t="shared" si="23"/>
        <v>2657776.12</v>
      </c>
      <c r="BI30" s="348">
        <f t="shared" si="23"/>
        <v>1720133.75</v>
      </c>
      <c r="BJ30" s="348">
        <f t="shared" si="23"/>
        <v>638863.75</v>
      </c>
      <c r="BK30" s="348">
        <f t="shared" si="23"/>
        <v>1180927.3700000001</v>
      </c>
      <c r="BL30" s="348">
        <f t="shared" si="23"/>
        <v>1874620.25</v>
      </c>
      <c r="BM30" s="348">
        <f t="shared" si="23"/>
        <v>3552780</v>
      </c>
      <c r="BN30" s="348">
        <f t="shared" si="23"/>
        <v>3526130.25</v>
      </c>
      <c r="BO30" s="348">
        <f t="shared" si="23"/>
        <v>2249307.88</v>
      </c>
      <c r="BP30" s="348">
        <f t="shared" si="23"/>
        <v>2143472.37</v>
      </c>
      <c r="BQ30" s="348">
        <f t="shared" si="23"/>
        <v>2233386.75</v>
      </c>
      <c r="BR30" s="348">
        <f t="shared" si="23"/>
        <v>2758218.62</v>
      </c>
      <c r="BS30" s="348">
        <f t="shared" si="23"/>
        <v>3599932.75</v>
      </c>
      <c r="BT30" s="348">
        <f t="shared" si="23"/>
        <v>3906106.5</v>
      </c>
      <c r="BU30" s="348">
        <f t="shared" si="23"/>
        <v>2271166.75</v>
      </c>
      <c r="BV30" s="348">
        <f t="shared" si="23"/>
        <v>2685139</v>
      </c>
      <c r="BW30" s="348">
        <f t="shared" si="23"/>
        <v>3048390.5</v>
      </c>
      <c r="BX30" s="348">
        <f t="shared" si="23"/>
        <v>3555135.75</v>
      </c>
      <c r="BY30" s="348">
        <f t="shared" si="23"/>
        <v>4429674.75</v>
      </c>
      <c r="BZ30" s="348">
        <f t="shared" si="23"/>
        <v>4007466.5</v>
      </c>
      <c r="CA30" s="348">
        <f t="shared" si="23"/>
        <v>3112520</v>
      </c>
      <c r="CB30" s="348">
        <f t="shared" si="23"/>
        <v>2903651.25</v>
      </c>
      <c r="CC30" s="348">
        <f t="shared" si="23"/>
        <v>3058642</v>
      </c>
      <c r="CD30" s="348">
        <f t="shared" si="23"/>
        <v>3825055.25</v>
      </c>
      <c r="CE30" s="348">
        <f t="shared" si="23"/>
        <v>5762241</v>
      </c>
      <c r="CF30" s="348">
        <f t="shared" si="23"/>
        <v>5772079.5</v>
      </c>
      <c r="CG30" s="348">
        <f t="shared" si="23"/>
        <v>4500779.25</v>
      </c>
      <c r="CH30" s="348">
        <f t="shared" si="23"/>
        <v>2957627.75</v>
      </c>
      <c r="CI30" s="348">
        <f t="shared" si="23"/>
        <v>4738240</v>
      </c>
      <c r="CJ30" s="348">
        <f t="shared" si="23"/>
        <v>4633735.5</v>
      </c>
      <c r="CK30" s="348">
        <f t="shared" si="23"/>
        <v>5326528.5</v>
      </c>
      <c r="CL30" s="348">
        <f t="shared" si="23"/>
        <v>5128733.25</v>
      </c>
      <c r="CM30" s="348">
        <f t="shared" si="23"/>
        <v>5073251</v>
      </c>
      <c r="CN30" s="348">
        <f t="shared" si="23"/>
        <v>4017263.5</v>
      </c>
      <c r="CO30" s="348">
        <f t="shared" si="23"/>
        <v>4177063.5</v>
      </c>
      <c r="CP30" s="348">
        <f t="shared" si="23"/>
        <v>5202998.25</v>
      </c>
      <c r="CQ30" s="348">
        <f t="shared" si="23"/>
        <v>6559738</v>
      </c>
      <c r="CR30" s="348">
        <f t="shared" si="23"/>
        <v>6340866</v>
      </c>
      <c r="CS30" s="348">
        <f t="shared" si="23"/>
        <v>5313221</v>
      </c>
      <c r="CT30" s="348">
        <f t="shared" si="23"/>
        <v>5052374</v>
      </c>
      <c r="CU30" s="348">
        <f t="shared" si="23"/>
        <v>5029439.5</v>
      </c>
      <c r="CV30" s="348">
        <f t="shared" si="23"/>
        <v>5225570.25</v>
      </c>
      <c r="CW30" s="348">
        <f t="shared" si="23"/>
        <v>4750550.5</v>
      </c>
      <c r="CX30" s="348">
        <f t="shared" si="23"/>
        <v>4305419.5</v>
      </c>
      <c r="CY30" s="348">
        <f t="shared" si="23"/>
        <v>3934277.25</v>
      </c>
      <c r="CZ30" s="348">
        <f t="shared" si="23"/>
        <v>3270416.75</v>
      </c>
      <c r="DA30" s="348">
        <f t="shared" si="23"/>
        <v>3039051.38</v>
      </c>
      <c r="DB30" s="348">
        <f t="shared" si="23"/>
        <v>4139876.75</v>
      </c>
      <c r="DC30" s="348">
        <f t="shared" si="23"/>
        <v>4353715.75</v>
      </c>
      <c r="DD30" s="348">
        <f t="shared" si="23"/>
        <v>5071246.25</v>
      </c>
      <c r="DE30" s="348">
        <f t="shared" si="23"/>
        <v>3590680.25</v>
      </c>
      <c r="DF30" s="348">
        <f t="shared" si="23"/>
        <v>1484835.5</v>
      </c>
      <c r="DG30" s="348">
        <f t="shared" si="23"/>
        <v>4758099</v>
      </c>
      <c r="DH30" s="348">
        <f t="shared" si="23"/>
        <v>4358332.25</v>
      </c>
      <c r="DI30" s="348">
        <f t="shared" si="23"/>
        <v>4518716</v>
      </c>
      <c r="DJ30" s="348">
        <f t="shared" si="23"/>
        <v>4545030.5</v>
      </c>
      <c r="DK30" s="348">
        <f t="shared" si="23"/>
        <v>5357547.25</v>
      </c>
      <c r="DL30" s="348">
        <f t="shared" si="23"/>
        <v>3568598.5</v>
      </c>
      <c r="DM30" s="348">
        <f t="shared" ref="DM30:FX30" si="24">+SUM(DM23,DM15)-DM7</f>
        <v>2528430.12</v>
      </c>
      <c r="DN30" s="348">
        <f t="shared" si="24"/>
        <v>3715407</v>
      </c>
      <c r="DO30" s="348">
        <f t="shared" si="24"/>
        <v>4234019</v>
      </c>
      <c r="DP30" s="348">
        <f t="shared" si="24"/>
        <v>5189291.5</v>
      </c>
      <c r="DQ30" s="348">
        <f t="shared" si="24"/>
        <v>3537431</v>
      </c>
      <c r="DR30" s="348">
        <f t="shared" si="24"/>
        <v>3932675.5</v>
      </c>
      <c r="DS30" s="348">
        <f t="shared" si="24"/>
        <v>4746779.75</v>
      </c>
      <c r="DT30" s="348">
        <f t="shared" si="24"/>
        <v>4023722.25</v>
      </c>
      <c r="DU30" s="348">
        <f t="shared" si="24"/>
        <v>4740995.25</v>
      </c>
      <c r="DV30" s="348">
        <f t="shared" si="24"/>
        <v>4620819</v>
      </c>
      <c r="DW30" s="348">
        <f t="shared" si="24"/>
        <v>5006238.25</v>
      </c>
      <c r="DX30" s="348">
        <f t="shared" si="24"/>
        <v>2916438</v>
      </c>
      <c r="DY30" s="348">
        <f t="shared" si="24"/>
        <v>3307222.879999999</v>
      </c>
      <c r="DZ30" s="348">
        <f t="shared" si="24"/>
        <v>3367329.5</v>
      </c>
      <c r="EA30" s="348">
        <f t="shared" si="24"/>
        <v>4065896</v>
      </c>
      <c r="EB30" s="348">
        <f t="shared" si="24"/>
        <v>4934325.25</v>
      </c>
      <c r="EC30" s="348">
        <f t="shared" si="24"/>
        <v>3564745</v>
      </c>
      <c r="ED30" s="348">
        <f t="shared" si="24"/>
        <v>2216339.75</v>
      </c>
      <c r="EE30" s="348">
        <f t="shared" si="24"/>
        <v>3411620.75</v>
      </c>
      <c r="EF30" s="348">
        <f t="shared" si="24"/>
        <v>3637356.75</v>
      </c>
      <c r="EG30" s="348">
        <f t="shared" si="24"/>
        <v>4998167.5</v>
      </c>
      <c r="EH30" s="348">
        <f t="shared" si="24"/>
        <v>5044628.25</v>
      </c>
      <c r="EI30" s="348">
        <f t="shared" si="24"/>
        <v>3399986</v>
      </c>
      <c r="EJ30" s="348">
        <f t="shared" si="24"/>
        <v>3042897</v>
      </c>
      <c r="EK30" s="348">
        <f t="shared" si="24"/>
        <v>3267377.25</v>
      </c>
      <c r="EL30" s="348">
        <f t="shared" si="24"/>
        <v>3339545.75</v>
      </c>
      <c r="EM30" s="348">
        <f t="shared" si="24"/>
        <v>4835966.25</v>
      </c>
      <c r="EN30" s="348">
        <f t="shared" si="24"/>
        <v>4503044</v>
      </c>
      <c r="EO30" s="348">
        <f t="shared" si="24"/>
        <v>3632368.25</v>
      </c>
      <c r="EP30" s="348">
        <f t="shared" si="24"/>
        <v>3883762.5</v>
      </c>
      <c r="EQ30" s="348">
        <f t="shared" si="24"/>
        <v>4166411</v>
      </c>
      <c r="ER30" s="348">
        <f t="shared" si="24"/>
        <v>4071259.25</v>
      </c>
      <c r="ES30" s="348">
        <f t="shared" si="24"/>
        <v>4888917</v>
      </c>
      <c r="ET30" s="348">
        <f t="shared" si="24"/>
        <v>4761602.25</v>
      </c>
      <c r="EU30" s="348">
        <f t="shared" si="24"/>
        <v>4483418.25</v>
      </c>
      <c r="EV30" s="348">
        <f t="shared" si="24"/>
        <v>3224985.5</v>
      </c>
      <c r="EW30" s="348">
        <f t="shared" si="24"/>
        <v>3406869</v>
      </c>
      <c r="EX30" s="348">
        <f t="shared" si="24"/>
        <v>3542359.25</v>
      </c>
      <c r="EY30" s="348">
        <f t="shared" si="24"/>
        <v>4525335.75</v>
      </c>
      <c r="EZ30" s="348">
        <f t="shared" si="24"/>
        <v>4761008.25</v>
      </c>
      <c r="FA30" s="348">
        <f t="shared" si="24"/>
        <v>3632150.5</v>
      </c>
      <c r="FB30" s="348">
        <f t="shared" si="24"/>
        <v>1872076.75</v>
      </c>
      <c r="FC30" s="348">
        <f t="shared" si="24"/>
        <v>2005673.75</v>
      </c>
      <c r="FD30" s="348">
        <f t="shared" si="24"/>
        <v>4247282</v>
      </c>
      <c r="FE30" s="348">
        <f t="shared" si="24"/>
        <v>4530994.5</v>
      </c>
      <c r="FF30" s="348">
        <f t="shared" si="24"/>
        <v>4533685</v>
      </c>
      <c r="FG30" s="348">
        <f t="shared" si="24"/>
        <v>4226699.5</v>
      </c>
      <c r="FH30" s="348">
        <f t="shared" si="24"/>
        <v>2673682.120000001</v>
      </c>
      <c r="FI30" s="348">
        <f t="shared" si="24"/>
        <v>2914541.25</v>
      </c>
      <c r="FJ30" s="348">
        <f t="shared" si="24"/>
        <v>3708961.75</v>
      </c>
      <c r="FK30" s="348">
        <f t="shared" si="24"/>
        <v>5050500.75</v>
      </c>
      <c r="FL30" s="348">
        <f t="shared" si="24"/>
        <v>4823839</v>
      </c>
      <c r="FM30" s="348">
        <f t="shared" si="24"/>
        <v>3684286</v>
      </c>
      <c r="FN30" s="348">
        <f t="shared" si="24"/>
        <v>4140556</v>
      </c>
      <c r="FO30" s="348">
        <f t="shared" si="24"/>
        <v>4161075</v>
      </c>
      <c r="FP30" s="348">
        <f t="shared" si="24"/>
        <v>4108488.25</v>
      </c>
      <c r="FQ30" s="348">
        <f t="shared" si="24"/>
        <v>4467210.5</v>
      </c>
      <c r="FR30" s="348">
        <f t="shared" si="24"/>
        <v>4632047</v>
      </c>
      <c r="FS30" s="348">
        <f t="shared" si="24"/>
        <v>2220372.25</v>
      </c>
      <c r="FT30" s="348">
        <f t="shared" si="24"/>
        <v>3616225.5</v>
      </c>
      <c r="FU30" s="348">
        <f t="shared" si="24"/>
        <v>2208595.12</v>
      </c>
      <c r="FV30" s="348">
        <f t="shared" si="24"/>
        <v>3626214.25</v>
      </c>
      <c r="FW30" s="348">
        <f t="shared" si="24"/>
        <v>4694050</v>
      </c>
      <c r="FX30" s="348">
        <f t="shared" si="24"/>
        <v>4516150.5</v>
      </c>
      <c r="FY30" s="348">
        <f t="shared" ref="FY30:GB30" si="25">+SUM(FY23,FY15)-FY7</f>
        <v>3328793.75</v>
      </c>
      <c r="FZ30" s="348">
        <f t="shared" si="25"/>
        <v>3051006</v>
      </c>
      <c r="GA30" s="348">
        <f t="shared" si="25"/>
        <v>3334658.75</v>
      </c>
      <c r="GB30" s="348">
        <f t="shared" si="25"/>
        <v>4562128</v>
      </c>
    </row>
    <row r="31" spans="1:184" ht="15.75" thickBot="1">
      <c r="B31" s="2"/>
      <c r="C31" s="41"/>
      <c r="D31" s="3" t="s">
        <v>174</v>
      </c>
      <c r="E31" s="620">
        <f>+E26-E29</f>
        <v>1136133.5</v>
      </c>
      <c r="F31" s="621">
        <f t="shared" ref="F31:P31" si="26">+F26-F29</f>
        <v>1296030</v>
      </c>
      <c r="G31" s="621">
        <f t="shared" si="26"/>
        <v>1075067.5</v>
      </c>
      <c r="H31" s="621">
        <f t="shared" si="26"/>
        <v>151427.5</v>
      </c>
      <c r="I31" s="621">
        <f t="shared" si="26"/>
        <v>186479.5</v>
      </c>
      <c r="J31" s="621">
        <f t="shared" si="26"/>
        <v>539565</v>
      </c>
      <c r="K31" s="621">
        <f t="shared" si="26"/>
        <v>589769.5</v>
      </c>
      <c r="L31" s="621">
        <f t="shared" si="26"/>
        <v>2192151</v>
      </c>
      <c r="M31" s="621">
        <f t="shared" si="26"/>
        <v>5307321</v>
      </c>
      <c r="N31" s="621">
        <f t="shared" si="26"/>
        <v>2887791.5</v>
      </c>
      <c r="O31" s="621">
        <f t="shared" si="26"/>
        <v>4327364.5</v>
      </c>
      <c r="P31" s="621">
        <f t="shared" si="26"/>
        <v>5441267</v>
      </c>
      <c r="Q31" s="621">
        <f t="shared" ref="Q31:AZ31" si="27">+Q26-Q29</f>
        <v>6670653.5</v>
      </c>
      <c r="R31" s="621">
        <f t="shared" si="27"/>
        <v>6166380.5</v>
      </c>
      <c r="S31" s="621">
        <f t="shared" si="27"/>
        <v>4699628.5</v>
      </c>
      <c r="T31" s="621">
        <f t="shared" si="27"/>
        <v>4286009</v>
      </c>
      <c r="U31" s="621">
        <f t="shared" si="27"/>
        <v>4601056</v>
      </c>
      <c r="V31" s="621">
        <f t="shared" si="27"/>
        <v>5156695</v>
      </c>
      <c r="W31" s="621">
        <f t="shared" si="27"/>
        <v>5321857.5</v>
      </c>
      <c r="X31" s="621">
        <f t="shared" si="27"/>
        <v>5575031</v>
      </c>
      <c r="Y31" s="621">
        <f t="shared" si="27"/>
        <v>4894211</v>
      </c>
      <c r="Z31" s="621">
        <f t="shared" si="27"/>
        <v>4930173</v>
      </c>
      <c r="AA31" s="621">
        <f t="shared" si="27"/>
        <v>6117380.5</v>
      </c>
      <c r="AB31" s="621">
        <f t="shared" si="27"/>
        <v>4769035.5</v>
      </c>
      <c r="AC31" s="621">
        <f t="shared" si="27"/>
        <v>6427466</v>
      </c>
      <c r="AD31" s="621">
        <f t="shared" si="27"/>
        <v>5771030</v>
      </c>
      <c r="AE31" s="621">
        <f t="shared" si="27"/>
        <v>5560835</v>
      </c>
      <c r="AF31" s="621">
        <f t="shared" si="27"/>
        <v>4450764.5</v>
      </c>
      <c r="AG31" s="621">
        <f t="shared" si="27"/>
        <v>4535432.75</v>
      </c>
      <c r="AH31" s="621">
        <f t="shared" si="27"/>
        <v>5347509.5</v>
      </c>
      <c r="AI31" s="621">
        <f t="shared" si="27"/>
        <v>5687172</v>
      </c>
      <c r="AJ31" s="621">
        <f t="shared" si="27"/>
        <v>5970017.5</v>
      </c>
      <c r="AK31" s="621">
        <f t="shared" si="27"/>
        <v>5052669.5</v>
      </c>
      <c r="AL31" s="621">
        <f t="shared" si="27"/>
        <v>3336787.5</v>
      </c>
      <c r="AM31" s="621">
        <f t="shared" si="27"/>
        <v>5373886.5</v>
      </c>
      <c r="AN31" s="621">
        <f t="shared" si="27"/>
        <v>4448971</v>
      </c>
      <c r="AO31" s="621">
        <f t="shared" si="27"/>
        <v>7359347</v>
      </c>
      <c r="AP31" s="621">
        <f t="shared" si="27"/>
        <v>6750928.5</v>
      </c>
      <c r="AQ31" s="621">
        <f t="shared" si="27"/>
        <v>3732501.5</v>
      </c>
      <c r="AR31" s="621">
        <f t="shared" si="27"/>
        <v>3558715.5</v>
      </c>
      <c r="AS31" s="621">
        <f t="shared" si="27"/>
        <v>5174567.75</v>
      </c>
      <c r="AT31" s="621">
        <f t="shared" si="27"/>
        <v>5457650.5</v>
      </c>
      <c r="AU31" s="621">
        <f t="shared" si="27"/>
        <v>6891394</v>
      </c>
      <c r="AV31" s="621">
        <f t="shared" si="27"/>
        <v>6175193</v>
      </c>
      <c r="AW31" s="621">
        <f t="shared" si="27"/>
        <v>5528158</v>
      </c>
      <c r="AX31" s="621">
        <f t="shared" si="27"/>
        <v>5488444</v>
      </c>
      <c r="AY31" s="621">
        <f t="shared" si="27"/>
        <v>6157921</v>
      </c>
      <c r="AZ31" s="621">
        <f t="shared" si="27"/>
        <v>5096379.5</v>
      </c>
      <c r="BA31" s="621">
        <f t="shared" ref="BA31:DL31" si="28">+BA26-BA29</f>
        <v>7320903</v>
      </c>
      <c r="BB31" s="621">
        <f t="shared" si="28"/>
        <v>6704134.5</v>
      </c>
      <c r="BC31" s="621">
        <f t="shared" si="28"/>
        <v>4624504.5</v>
      </c>
      <c r="BD31" s="621">
        <f t="shared" si="28"/>
        <v>4785769.5</v>
      </c>
      <c r="BE31" s="621">
        <f t="shared" si="28"/>
        <v>4680790.75</v>
      </c>
      <c r="BF31" s="621">
        <f t="shared" si="28"/>
        <v>5199977.5</v>
      </c>
      <c r="BG31" s="621">
        <f t="shared" si="28"/>
        <v>6736289.5</v>
      </c>
      <c r="BH31" s="621">
        <f t="shared" si="28"/>
        <v>5414354.5</v>
      </c>
      <c r="BI31" s="621">
        <f t="shared" si="28"/>
        <v>4909616</v>
      </c>
      <c r="BJ31" s="621">
        <f t="shared" si="28"/>
        <v>1833522</v>
      </c>
      <c r="BK31" s="621">
        <f t="shared" si="28"/>
        <v>3369980.5</v>
      </c>
      <c r="BL31" s="621">
        <f t="shared" si="28"/>
        <v>5499256.5</v>
      </c>
      <c r="BM31" s="621">
        <f t="shared" si="28"/>
        <v>7182251.5</v>
      </c>
      <c r="BN31" s="621">
        <f t="shared" si="28"/>
        <v>7223831</v>
      </c>
      <c r="BO31" s="621">
        <f t="shared" si="28"/>
        <v>5198120</v>
      </c>
      <c r="BP31" s="621">
        <f t="shared" si="28"/>
        <v>4979895</v>
      </c>
      <c r="BQ31" s="621">
        <f t="shared" si="28"/>
        <v>5776777</v>
      </c>
      <c r="BR31" s="621">
        <f t="shared" si="28"/>
        <v>6889359</v>
      </c>
      <c r="BS31" s="621">
        <f t="shared" si="28"/>
        <v>8091502</v>
      </c>
      <c r="BT31" s="621">
        <f t="shared" si="28"/>
        <v>7912261</v>
      </c>
      <c r="BU31" s="621">
        <f t="shared" si="28"/>
        <v>6794644.5</v>
      </c>
      <c r="BV31" s="621">
        <f t="shared" si="28"/>
        <v>5542036.75</v>
      </c>
      <c r="BW31" s="621">
        <f t="shared" si="28"/>
        <v>7264270</v>
      </c>
      <c r="BX31" s="621">
        <f t="shared" si="28"/>
        <v>8934483.5</v>
      </c>
      <c r="BY31" s="621">
        <f t="shared" si="28"/>
        <v>9442618</v>
      </c>
      <c r="BZ31" s="621">
        <f t="shared" si="28"/>
        <v>8559489</v>
      </c>
      <c r="CA31" s="621">
        <f t="shared" si="28"/>
        <v>7042639</v>
      </c>
      <c r="CB31" s="621">
        <f t="shared" si="28"/>
        <v>5626063.5</v>
      </c>
      <c r="CC31" s="621">
        <f t="shared" si="28"/>
        <v>6932496</v>
      </c>
      <c r="CD31" s="621">
        <f t="shared" si="28"/>
        <v>9165054.5</v>
      </c>
      <c r="CE31" s="621">
        <f t="shared" si="28"/>
        <v>11302335</v>
      </c>
      <c r="CF31" s="621">
        <f t="shared" si="28"/>
        <v>11259565</v>
      </c>
      <c r="CG31" s="621">
        <f t="shared" si="28"/>
        <v>9897330</v>
      </c>
      <c r="CH31" s="621">
        <f t="shared" si="28"/>
        <v>5151624</v>
      </c>
      <c r="CI31" s="621">
        <f t="shared" si="28"/>
        <v>11734081.5</v>
      </c>
      <c r="CJ31" s="621">
        <f t="shared" si="28"/>
        <v>11334516</v>
      </c>
      <c r="CK31" s="621">
        <f t="shared" si="28"/>
        <v>11220859</v>
      </c>
      <c r="CL31" s="621">
        <f t="shared" si="28"/>
        <v>11697197</v>
      </c>
      <c r="CM31" s="621">
        <f t="shared" si="28"/>
        <v>11723268</v>
      </c>
      <c r="CN31" s="621">
        <f t="shared" si="28"/>
        <v>8071275</v>
      </c>
      <c r="CO31" s="621">
        <f t="shared" si="28"/>
        <v>9891723.5</v>
      </c>
      <c r="CP31" s="621">
        <f t="shared" si="28"/>
        <v>10411859</v>
      </c>
      <c r="CQ31" s="621">
        <f t="shared" si="28"/>
        <v>12626215</v>
      </c>
      <c r="CR31" s="621">
        <f t="shared" si="28"/>
        <v>13884422</v>
      </c>
      <c r="CS31" s="621">
        <f t="shared" si="28"/>
        <v>10828004</v>
      </c>
      <c r="CT31" s="621">
        <f t="shared" si="28"/>
        <v>10169339</v>
      </c>
      <c r="CU31" s="621">
        <f t="shared" si="28"/>
        <v>12548667</v>
      </c>
      <c r="CV31" s="621">
        <f t="shared" si="28"/>
        <v>11611662</v>
      </c>
      <c r="CW31" s="621">
        <f t="shared" si="28"/>
        <v>12022299</v>
      </c>
      <c r="CX31" s="621">
        <f t="shared" si="28"/>
        <v>9223057</v>
      </c>
      <c r="CY31" s="621">
        <f t="shared" si="28"/>
        <v>8084170</v>
      </c>
      <c r="CZ31" s="621">
        <f t="shared" si="28"/>
        <v>8163496</v>
      </c>
      <c r="DA31" s="621">
        <f t="shared" si="28"/>
        <v>10080140</v>
      </c>
      <c r="DB31" s="621">
        <f t="shared" si="28"/>
        <v>9491454</v>
      </c>
      <c r="DC31" s="621">
        <f t="shared" si="28"/>
        <v>12559192</v>
      </c>
      <c r="DD31" s="621">
        <f t="shared" si="28"/>
        <v>12243681</v>
      </c>
      <c r="DE31" s="621">
        <f t="shared" si="28"/>
        <v>10137297</v>
      </c>
      <c r="DF31" s="621">
        <f t="shared" si="28"/>
        <v>6633234</v>
      </c>
      <c r="DG31" s="621">
        <f t="shared" si="28"/>
        <v>11721400</v>
      </c>
      <c r="DH31" s="621">
        <f t="shared" si="28"/>
        <v>10217491</v>
      </c>
      <c r="DI31" s="621">
        <f t="shared" si="28"/>
        <v>11909445</v>
      </c>
      <c r="DJ31" s="621">
        <f t="shared" si="28"/>
        <v>10824835</v>
      </c>
      <c r="DK31" s="621">
        <f t="shared" si="28"/>
        <v>11694988</v>
      </c>
      <c r="DL31" s="621">
        <f t="shared" si="28"/>
        <v>9059340</v>
      </c>
      <c r="DM31" s="621">
        <f t="shared" ref="DM31:FX31" si="29">+DM26-DM29</f>
        <v>8173969</v>
      </c>
      <c r="DN31" s="621">
        <f t="shared" si="29"/>
        <v>9779701</v>
      </c>
      <c r="DO31" s="621">
        <f t="shared" si="29"/>
        <v>13496955</v>
      </c>
      <c r="DP31" s="621">
        <f t="shared" si="29"/>
        <v>11308290</v>
      </c>
      <c r="DQ31" s="621">
        <f t="shared" si="29"/>
        <v>9619049</v>
      </c>
      <c r="DR31" s="621">
        <f t="shared" si="29"/>
        <v>10385033</v>
      </c>
      <c r="DS31" s="621">
        <f t="shared" si="29"/>
        <v>12266623</v>
      </c>
      <c r="DT31" s="621">
        <f t="shared" si="29"/>
        <v>11591849</v>
      </c>
      <c r="DU31" s="621">
        <f t="shared" si="29"/>
        <v>11956314</v>
      </c>
      <c r="DV31" s="621">
        <f t="shared" si="29"/>
        <v>10489266</v>
      </c>
      <c r="DW31" s="621">
        <f t="shared" si="29"/>
        <v>10524268</v>
      </c>
      <c r="DX31" s="621">
        <f t="shared" si="29"/>
        <v>8443116</v>
      </c>
      <c r="DY31" s="621">
        <f t="shared" si="29"/>
        <v>8789147</v>
      </c>
      <c r="DZ31" s="621">
        <f t="shared" si="29"/>
        <v>9412288</v>
      </c>
      <c r="EA31" s="621">
        <f t="shared" si="29"/>
        <v>13418336</v>
      </c>
      <c r="EB31" s="621">
        <f t="shared" si="29"/>
        <v>10601762</v>
      </c>
      <c r="EC31" s="621">
        <f t="shared" si="29"/>
        <v>10967176</v>
      </c>
      <c r="ED31" s="621">
        <f t="shared" si="29"/>
        <v>6044108</v>
      </c>
      <c r="EE31" s="621">
        <f t="shared" si="29"/>
        <v>10021455</v>
      </c>
      <c r="EF31" s="621">
        <f t="shared" si="29"/>
        <v>12534102</v>
      </c>
      <c r="EG31" s="621">
        <f t="shared" si="29"/>
        <v>11760189</v>
      </c>
      <c r="EH31" s="621">
        <f t="shared" si="29"/>
        <v>11451731</v>
      </c>
      <c r="EI31" s="621">
        <f t="shared" si="29"/>
        <v>9295237</v>
      </c>
      <c r="EJ31" s="621">
        <f t="shared" si="29"/>
        <v>7367455</v>
      </c>
      <c r="EK31" s="621">
        <f t="shared" si="29"/>
        <v>9400419</v>
      </c>
      <c r="EL31" s="621">
        <f t="shared" si="29"/>
        <v>10167704</v>
      </c>
      <c r="EM31" s="621">
        <f t="shared" si="29"/>
        <v>12629460</v>
      </c>
      <c r="EN31" s="621">
        <f t="shared" si="29"/>
        <v>12266034</v>
      </c>
      <c r="EO31" s="621">
        <f t="shared" si="29"/>
        <v>11418116</v>
      </c>
      <c r="EP31" s="621">
        <f t="shared" si="29"/>
        <v>10216120</v>
      </c>
      <c r="EQ31" s="621">
        <f t="shared" si="29"/>
        <v>12623179</v>
      </c>
      <c r="ER31" s="621">
        <f t="shared" si="29"/>
        <v>12691275</v>
      </c>
      <c r="ES31" s="621">
        <f t="shared" si="29"/>
        <v>11650474</v>
      </c>
      <c r="ET31" s="621">
        <f t="shared" si="29"/>
        <v>10862392</v>
      </c>
      <c r="EU31" s="621">
        <f t="shared" si="29"/>
        <v>11779472</v>
      </c>
      <c r="EV31" s="621">
        <f t="shared" si="29"/>
        <v>8409811</v>
      </c>
      <c r="EW31" s="621">
        <f t="shared" si="29"/>
        <v>10750889</v>
      </c>
      <c r="EX31" s="621">
        <f t="shared" si="29"/>
        <v>9948817</v>
      </c>
      <c r="EY31" s="621">
        <f t="shared" si="29"/>
        <v>12006896</v>
      </c>
      <c r="EZ31" s="621">
        <f t="shared" si="29"/>
        <v>12490016</v>
      </c>
      <c r="FA31" s="621">
        <f t="shared" si="29"/>
        <v>10254483</v>
      </c>
      <c r="FB31" s="621">
        <f t="shared" si="29"/>
        <v>5145654</v>
      </c>
      <c r="FC31" s="621">
        <f t="shared" si="29"/>
        <v>8567472</v>
      </c>
      <c r="FD31" s="621">
        <f t="shared" si="29"/>
        <v>11184759</v>
      </c>
      <c r="FE31" s="621">
        <f t="shared" si="29"/>
        <v>12352351</v>
      </c>
      <c r="FF31" s="621">
        <f t="shared" si="29"/>
        <v>11224889</v>
      </c>
      <c r="FG31" s="621">
        <f t="shared" si="29"/>
        <v>9622117</v>
      </c>
      <c r="FH31" s="621">
        <f t="shared" si="29"/>
        <v>6981151</v>
      </c>
      <c r="FI31" s="621">
        <f t="shared" si="29"/>
        <v>11232736</v>
      </c>
      <c r="FJ31" s="621">
        <f t="shared" si="29"/>
        <v>9095751</v>
      </c>
      <c r="FK31" s="621">
        <f t="shared" si="29"/>
        <v>11912192</v>
      </c>
      <c r="FL31" s="621">
        <f t="shared" si="29"/>
        <v>13558618</v>
      </c>
      <c r="FM31" s="621">
        <f t="shared" si="29"/>
        <v>10395078</v>
      </c>
      <c r="FN31" s="621">
        <f t="shared" si="29"/>
        <v>11060897</v>
      </c>
      <c r="FO31" s="621">
        <f t="shared" si="29"/>
        <v>13255798</v>
      </c>
      <c r="FP31" s="621">
        <f t="shared" si="29"/>
        <v>11268285</v>
      </c>
      <c r="FQ31" s="621">
        <f t="shared" si="29"/>
        <v>12938584</v>
      </c>
      <c r="FR31" s="621">
        <f t="shared" si="29"/>
        <v>11115327</v>
      </c>
      <c r="FS31" s="621">
        <f t="shared" si="29"/>
        <v>4631878</v>
      </c>
      <c r="FT31" s="621">
        <f t="shared" si="29"/>
        <v>9350324</v>
      </c>
      <c r="FU31" s="621">
        <f t="shared" si="29"/>
        <v>9408798</v>
      </c>
      <c r="FV31" s="621">
        <f t="shared" si="29"/>
        <v>9130788</v>
      </c>
      <c r="FW31" s="621">
        <f t="shared" si="29"/>
        <v>13814780</v>
      </c>
      <c r="FX31" s="621">
        <f t="shared" si="29"/>
        <v>13012612</v>
      </c>
      <c r="FY31" s="621">
        <f t="shared" ref="FY31:GB31" si="30">+FY26-FY29</f>
        <v>9788455</v>
      </c>
      <c r="FZ31" s="621">
        <f t="shared" si="30"/>
        <v>9548254</v>
      </c>
      <c r="GA31" s="621">
        <f t="shared" si="30"/>
        <v>10331063</v>
      </c>
      <c r="GB31" s="621">
        <f t="shared" si="30"/>
        <v>11045887</v>
      </c>
    </row>
    <row r="32" spans="1:184">
      <c r="B32" s="1"/>
      <c r="C32" s="7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2:52">
      <c r="B33" s="1"/>
      <c r="C33" s="7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2:52">
      <c r="B34" s="2"/>
      <c r="C34" s="7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2:52">
      <c r="B35" s="1"/>
      <c r="C35" s="7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2:52">
      <c r="B36" s="1"/>
      <c r="C36" s="7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2:5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5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B38"/>
  <sheetViews>
    <sheetView showGridLines="0" zoomScale="80" zoomScaleNormal="80" workbookViewId="0">
      <selection activeCell="C48" sqref="C48"/>
    </sheetView>
  </sheetViews>
  <sheetFormatPr defaultColWidth="9.140625" defaultRowHeight="15"/>
  <cols>
    <col min="1" max="1" width="9.140625" style="19"/>
    <col min="2" max="2" width="24.140625" style="19" customWidth="1"/>
    <col min="3" max="3" width="18.7109375" style="19" customWidth="1"/>
    <col min="4" max="4" width="9.140625" style="19"/>
    <col min="5" max="39" width="11.85546875" style="19" customWidth="1"/>
    <col min="40" max="50" width="9.140625" style="19"/>
    <col min="51" max="56" width="9.140625" style="42" customWidth="1"/>
    <col min="57" max="182" width="9.140625" style="19"/>
    <col min="183" max="183" width="9.5703125" style="19" bestFit="1" customWidth="1"/>
    <col min="184" max="16384" width="9.140625" style="19"/>
  </cols>
  <sheetData>
    <row r="2" spans="2:184">
      <c r="B2" s="242" t="s">
        <v>65</v>
      </c>
      <c r="C2" s="242" t="s">
        <v>33</v>
      </c>
      <c r="D2" s="242" t="s">
        <v>66</v>
      </c>
      <c r="E2" s="243">
        <f>+'Monthly Interactions-$'!E2</f>
        <v>41275</v>
      </c>
      <c r="F2" s="243">
        <f>+'Monthly Interactions-$'!F2</f>
        <v>41306</v>
      </c>
      <c r="G2" s="243">
        <f>+'Monthly Interactions-$'!G2</f>
        <v>41334</v>
      </c>
      <c r="H2" s="243">
        <f>+'Monthly Interactions-$'!H2</f>
        <v>41365</v>
      </c>
      <c r="I2" s="243">
        <f>+'Monthly Interactions-$'!I2</f>
        <v>41395</v>
      </c>
      <c r="J2" s="243">
        <f>+'Monthly Interactions-$'!J2</f>
        <v>41426</v>
      </c>
      <c r="K2" s="243">
        <f>+'Monthly Interactions-$'!K2</f>
        <v>41456</v>
      </c>
      <c r="L2" s="243">
        <f>+'Monthly Interactions-$'!L2</f>
        <v>41487</v>
      </c>
      <c r="M2" s="243">
        <f>+'Monthly Interactions-$'!M2</f>
        <v>41518</v>
      </c>
      <c r="N2" s="243">
        <f>+'Monthly Interactions-$'!N2</f>
        <v>41548</v>
      </c>
      <c r="O2" s="243">
        <f>+'Monthly Interactions-$'!O2</f>
        <v>41579</v>
      </c>
      <c r="P2" s="243">
        <f>+'Monthly Interactions-$'!P2</f>
        <v>41609</v>
      </c>
      <c r="Q2" s="243">
        <f>+'Monthly Interactions-$'!Q2</f>
        <v>41640</v>
      </c>
      <c r="R2" s="243">
        <f>+'Monthly Interactions-$'!R2</f>
        <v>41671</v>
      </c>
      <c r="S2" s="243">
        <f>+'Monthly Interactions-$'!S2</f>
        <v>41699</v>
      </c>
      <c r="T2" s="243">
        <f>+'Monthly Interactions-$'!T2</f>
        <v>41730</v>
      </c>
      <c r="U2" s="243">
        <f>+'Monthly Interactions-$'!U2</f>
        <v>41760</v>
      </c>
      <c r="V2" s="243">
        <f>+'Monthly Interactions-$'!V2</f>
        <v>41791</v>
      </c>
      <c r="W2" s="243">
        <f>+'Monthly Interactions-$'!W2</f>
        <v>41821</v>
      </c>
      <c r="X2" s="243">
        <f>+'Monthly Interactions-$'!X2</f>
        <v>41852</v>
      </c>
      <c r="Y2" s="243">
        <f>+'Monthly Interactions-$'!Y2</f>
        <v>41883</v>
      </c>
      <c r="Z2" s="243">
        <f>+'Monthly Interactions-$'!Z2</f>
        <v>41913</v>
      </c>
      <c r="AA2" s="243">
        <f>+'Monthly Interactions-$'!AA2</f>
        <v>41944</v>
      </c>
      <c r="AB2" s="243">
        <f>+'Monthly Interactions-$'!AB2</f>
        <v>41974</v>
      </c>
      <c r="AC2" s="243">
        <f>+'Monthly Interactions-$'!AC2</f>
        <v>42005</v>
      </c>
      <c r="AD2" s="243">
        <f>+'Monthly Interactions-$'!AD2</f>
        <v>42036</v>
      </c>
      <c r="AE2" s="243">
        <f>+'Monthly Interactions-$'!AE2</f>
        <v>42064</v>
      </c>
      <c r="AF2" s="243">
        <f>+'Monthly Interactions-$'!AF2</f>
        <v>42095</v>
      </c>
      <c r="AG2" s="243">
        <f>+'Monthly Interactions-$'!AG2</f>
        <v>42125</v>
      </c>
      <c r="AH2" s="243">
        <f>+'Monthly Interactions-$'!AH2</f>
        <v>42156</v>
      </c>
      <c r="AI2" s="243">
        <f>+'Monthly Interactions-$'!AI2</f>
        <v>42186</v>
      </c>
      <c r="AJ2" s="243">
        <f>+'Monthly Interactions-$'!AJ2</f>
        <v>42217</v>
      </c>
      <c r="AK2" s="243">
        <f>+'Monthly Interactions-$'!AK2</f>
        <v>42248</v>
      </c>
      <c r="AL2" s="243">
        <f>+'Monthly Interactions-$'!AL2</f>
        <v>42278</v>
      </c>
      <c r="AM2" s="243">
        <f>+'Monthly Interactions-$'!AM2</f>
        <v>42309</v>
      </c>
      <c r="AN2" s="243">
        <f>+'Monthly Interactions-$'!AN2</f>
        <v>42339</v>
      </c>
      <c r="AO2" s="243">
        <f>+'Monthly Interactions-$'!AO2</f>
        <v>42370</v>
      </c>
      <c r="AP2" s="243">
        <f>+'Monthly Interactions-$'!AP2</f>
        <v>42401</v>
      </c>
      <c r="AQ2" s="243">
        <f>+'Monthly Interactions-$'!AQ2</f>
        <v>42430</v>
      </c>
      <c r="AR2" s="243">
        <f>+'Monthly Interactions-$'!AR2</f>
        <v>42461</v>
      </c>
      <c r="AS2" s="243">
        <f>+'Monthly Interactions-$'!AS2</f>
        <v>42491</v>
      </c>
      <c r="AT2" s="243">
        <f>+'Monthly Interactions-$'!AT2</f>
        <v>42522</v>
      </c>
      <c r="AU2" s="243">
        <f>+'Monthly Interactions-$'!AU2</f>
        <v>42552</v>
      </c>
      <c r="AV2" s="243">
        <f>+'Monthly Interactions-$'!AV2</f>
        <v>42583</v>
      </c>
      <c r="AW2" s="243">
        <f>+'Monthly Interactions-$'!AW2</f>
        <v>42614</v>
      </c>
      <c r="AX2" s="243">
        <f>+'Monthly Interactions-$'!AX2</f>
        <v>42644</v>
      </c>
      <c r="AY2" s="243">
        <f>+'Monthly Interactions-$'!AY2</f>
        <v>42675</v>
      </c>
      <c r="AZ2" s="243">
        <f>+'Monthly Interactions-$'!AZ2</f>
        <v>42705</v>
      </c>
      <c r="BA2" s="243">
        <f>+'Monthly Interactions-$'!BA2</f>
        <v>42736</v>
      </c>
      <c r="BB2" s="243">
        <f>+'Monthly Interactions-$'!BB2</f>
        <v>42767</v>
      </c>
      <c r="BC2" s="243">
        <f>+'Monthly Interactions-$'!BC2</f>
        <v>42795</v>
      </c>
      <c r="BD2" s="243">
        <f>+'Monthly Interactions-$'!BD2</f>
        <v>42826</v>
      </c>
      <c r="BE2" s="243">
        <f>+'Monthly Interactions-$'!BE2</f>
        <v>42856</v>
      </c>
      <c r="BF2" s="243">
        <f>+'Monthly Interactions-$'!BF2</f>
        <v>42887</v>
      </c>
      <c r="BG2" s="243">
        <f>+'Monthly Interactions-$'!BG2</f>
        <v>42917</v>
      </c>
      <c r="BH2" s="243">
        <f>+'Monthly Interactions-$'!BH2</f>
        <v>42948</v>
      </c>
      <c r="BI2" s="243">
        <f>+'Monthly Interactions-$'!BI2</f>
        <v>42979</v>
      </c>
      <c r="BJ2" s="243">
        <f>+'Monthly Interactions-$'!BJ2</f>
        <v>43009</v>
      </c>
      <c r="BK2" s="243">
        <f>+'Monthly Interactions-$'!BK2</f>
        <v>43040</v>
      </c>
      <c r="BL2" s="243">
        <f>+'Monthly Interactions-$'!BL2</f>
        <v>43070</v>
      </c>
      <c r="BM2" s="243">
        <f>+'Monthly Interactions-$'!BM2</f>
        <v>43101</v>
      </c>
      <c r="BN2" s="243">
        <f>+'Monthly Interactions-$'!BN2</f>
        <v>43132</v>
      </c>
      <c r="BO2" s="243">
        <f>+'Monthly Interactions-$'!BO2</f>
        <v>43160</v>
      </c>
      <c r="BP2" s="243">
        <f>+'Monthly Interactions-$'!BP2</f>
        <v>43191</v>
      </c>
      <c r="BQ2" s="243">
        <f>+'Monthly Interactions-$'!BQ2</f>
        <v>43221</v>
      </c>
      <c r="BR2" s="243">
        <f>+'Monthly Interactions-$'!BR2</f>
        <v>43252</v>
      </c>
      <c r="BS2" s="243">
        <f>+'Monthly Interactions-$'!BS2</f>
        <v>43282</v>
      </c>
      <c r="BT2" s="243">
        <f>+'Monthly Interactions-$'!BT2</f>
        <v>43313</v>
      </c>
      <c r="BU2" s="243">
        <f>+'Monthly Interactions-$'!BU2</f>
        <v>43344</v>
      </c>
      <c r="BV2" s="243">
        <f>+'Monthly Interactions-$'!BV2</f>
        <v>43374</v>
      </c>
      <c r="BW2" s="243">
        <f>+'Monthly Interactions-$'!BW2</f>
        <v>43405</v>
      </c>
      <c r="BX2" s="243">
        <f>+'Monthly Interactions-$'!BX2</f>
        <v>43435</v>
      </c>
      <c r="BY2" s="243">
        <f>+'Monthly Interactions-$'!BY2</f>
        <v>43466</v>
      </c>
      <c r="BZ2" s="243">
        <f>+'Monthly Interactions-$'!BZ2</f>
        <v>43497</v>
      </c>
      <c r="CA2" s="243">
        <f>+'Monthly Interactions-$'!CA2</f>
        <v>43525</v>
      </c>
      <c r="CB2" s="243">
        <f>+'Monthly Interactions-$'!CB2</f>
        <v>43556</v>
      </c>
      <c r="CC2" s="243">
        <f>+'Monthly Interactions-$'!CC2</f>
        <v>43586</v>
      </c>
      <c r="CD2" s="243">
        <f>+'Monthly Interactions-$'!CD2</f>
        <v>43617</v>
      </c>
      <c r="CE2" s="243">
        <f>+'Monthly Interactions-$'!CE2</f>
        <v>43647</v>
      </c>
      <c r="CF2" s="243">
        <f>+'Monthly Interactions-$'!CF2</f>
        <v>43678</v>
      </c>
      <c r="CG2" s="243">
        <f>+'Monthly Interactions-$'!CG2</f>
        <v>43709</v>
      </c>
      <c r="CH2" s="243">
        <f>+'Monthly Interactions-$'!CH2</f>
        <v>43739</v>
      </c>
      <c r="CI2" s="243">
        <f>+'Monthly Interactions-$'!CI2</f>
        <v>43770</v>
      </c>
      <c r="CJ2" s="243">
        <f>+'Monthly Interactions-$'!CJ2</f>
        <v>43800</v>
      </c>
      <c r="CK2" s="243">
        <f>+'Monthly Interactions-$'!CK2</f>
        <v>43831</v>
      </c>
      <c r="CL2" s="243">
        <f>+'Monthly Interactions-$'!CL2</f>
        <v>43862</v>
      </c>
      <c r="CM2" s="243">
        <f>+'Monthly Interactions-$'!CM2</f>
        <v>43891</v>
      </c>
      <c r="CN2" s="243">
        <f>+'Monthly Interactions-$'!CN2</f>
        <v>43922</v>
      </c>
      <c r="CO2" s="243">
        <f>+'Monthly Interactions-$'!CO2</f>
        <v>43952</v>
      </c>
      <c r="CP2" s="243">
        <f>+'Monthly Interactions-$'!CP2</f>
        <v>43983</v>
      </c>
      <c r="CQ2" s="243">
        <f>+'Monthly Interactions-$'!CQ2</f>
        <v>44013</v>
      </c>
      <c r="CR2" s="243">
        <f>+'Monthly Interactions-$'!CR2</f>
        <v>44044</v>
      </c>
      <c r="CS2" s="243">
        <f>+'Monthly Interactions-$'!CS2</f>
        <v>44075</v>
      </c>
      <c r="CT2" s="243">
        <f>+'Monthly Interactions-$'!CT2</f>
        <v>44105</v>
      </c>
      <c r="CU2" s="243">
        <f>+'Monthly Interactions-$'!CU2</f>
        <v>44136</v>
      </c>
      <c r="CV2" s="243">
        <f>+'Monthly Interactions-$'!CV2</f>
        <v>44166</v>
      </c>
      <c r="CW2" s="243">
        <f>+'Monthly Interactions-$'!CW2</f>
        <v>44197</v>
      </c>
      <c r="CX2" s="243">
        <f>+'Monthly Interactions-$'!CX2</f>
        <v>44228</v>
      </c>
      <c r="CY2" s="243">
        <f>+'Monthly Interactions-$'!CY2</f>
        <v>44256</v>
      </c>
      <c r="CZ2" s="243">
        <f>+'Monthly Interactions-$'!CZ2</f>
        <v>44287</v>
      </c>
      <c r="DA2" s="243">
        <f>+'Monthly Interactions-$'!DA2</f>
        <v>44317</v>
      </c>
      <c r="DB2" s="243">
        <f>+'Monthly Interactions-$'!DB2</f>
        <v>44348</v>
      </c>
      <c r="DC2" s="243">
        <f>+'Monthly Interactions-$'!DC2</f>
        <v>44378</v>
      </c>
      <c r="DD2" s="243">
        <f>+'Monthly Interactions-$'!DD2</f>
        <v>44409</v>
      </c>
      <c r="DE2" s="243">
        <f>+'Monthly Interactions-$'!DE2</f>
        <v>44440</v>
      </c>
      <c r="DF2" s="243">
        <f>+'Monthly Interactions-$'!DF2</f>
        <v>44470</v>
      </c>
      <c r="DG2" s="243">
        <f>+'Monthly Interactions-$'!DG2</f>
        <v>44501</v>
      </c>
      <c r="DH2" s="243">
        <f>+'Monthly Interactions-$'!DH2</f>
        <v>44531</v>
      </c>
      <c r="DI2" s="243">
        <f>+'Monthly Interactions-$'!DI2</f>
        <v>44562</v>
      </c>
      <c r="DJ2" s="243">
        <f>+'Monthly Interactions-$'!DJ2</f>
        <v>44593</v>
      </c>
      <c r="DK2" s="243">
        <f>+'Monthly Interactions-$'!DK2</f>
        <v>44621</v>
      </c>
      <c r="DL2" s="243">
        <f>+'Monthly Interactions-$'!DL2</f>
        <v>44652</v>
      </c>
      <c r="DM2" s="243">
        <f>+'Monthly Interactions-$'!DM2</f>
        <v>44682</v>
      </c>
      <c r="DN2" s="243">
        <f>+'Monthly Interactions-$'!DN2</f>
        <v>44713</v>
      </c>
      <c r="DO2" s="243">
        <f>+'Monthly Interactions-$'!DO2</f>
        <v>44743</v>
      </c>
      <c r="DP2" s="243">
        <f>+'Monthly Interactions-$'!DP2</f>
        <v>44774</v>
      </c>
      <c r="DQ2" s="243">
        <f>+'Monthly Interactions-$'!DQ2</f>
        <v>44805</v>
      </c>
      <c r="DR2" s="243">
        <f>+'Monthly Interactions-$'!DR2</f>
        <v>44835</v>
      </c>
      <c r="DS2" s="243">
        <f>+'Monthly Interactions-$'!DS2</f>
        <v>44866</v>
      </c>
      <c r="DT2" s="243">
        <f>+'Monthly Interactions-$'!DT2</f>
        <v>44896</v>
      </c>
      <c r="DU2" s="243">
        <f>+'Monthly Interactions-$'!DU2</f>
        <v>44927</v>
      </c>
      <c r="DV2" s="243">
        <f>+'Monthly Interactions-$'!DV2</f>
        <v>44958</v>
      </c>
      <c r="DW2" s="243">
        <f>+'Monthly Interactions-$'!DW2</f>
        <v>44986</v>
      </c>
      <c r="DX2" s="243">
        <f>+'Monthly Interactions-$'!DX2</f>
        <v>45017</v>
      </c>
      <c r="DY2" s="243">
        <f>+'Monthly Interactions-$'!DY2</f>
        <v>45047</v>
      </c>
      <c r="DZ2" s="243">
        <f>+'Monthly Interactions-$'!DZ2</f>
        <v>45078</v>
      </c>
      <c r="EA2" s="243">
        <f>+'Monthly Interactions-$'!EA2</f>
        <v>45108</v>
      </c>
      <c r="EB2" s="243">
        <f>+'Monthly Interactions-$'!EB2</f>
        <v>45139</v>
      </c>
      <c r="EC2" s="243">
        <f>+'Monthly Interactions-$'!EC2</f>
        <v>45170</v>
      </c>
      <c r="ED2" s="243">
        <f>+'Monthly Interactions-$'!ED2</f>
        <v>45200</v>
      </c>
      <c r="EE2" s="243">
        <f>+'Monthly Interactions-$'!EE2</f>
        <v>45231</v>
      </c>
      <c r="EF2" s="243">
        <f>+'Monthly Interactions-$'!EF2</f>
        <v>45261</v>
      </c>
      <c r="EG2" s="243">
        <f>+'Monthly Interactions-$'!EG2</f>
        <v>45292</v>
      </c>
      <c r="EH2" s="243">
        <f>+'Monthly Interactions-$'!EH2</f>
        <v>45323</v>
      </c>
      <c r="EI2" s="243">
        <f>+'Monthly Interactions-$'!EI2</f>
        <v>45352</v>
      </c>
      <c r="EJ2" s="243">
        <f>+'Monthly Interactions-$'!EJ2</f>
        <v>45383</v>
      </c>
      <c r="EK2" s="243">
        <f>+'Monthly Interactions-$'!EK2</f>
        <v>45413</v>
      </c>
      <c r="EL2" s="243">
        <f>+'Monthly Interactions-$'!EL2</f>
        <v>45444</v>
      </c>
      <c r="EM2" s="243">
        <f>+'Monthly Interactions-$'!EM2</f>
        <v>45474</v>
      </c>
      <c r="EN2" s="243">
        <f>+'Monthly Interactions-$'!EN2</f>
        <v>45505</v>
      </c>
      <c r="EO2" s="243">
        <f>+'Monthly Interactions-$'!EO2</f>
        <v>45536</v>
      </c>
      <c r="EP2" s="243">
        <f>+'Monthly Interactions-$'!EP2</f>
        <v>45566</v>
      </c>
      <c r="EQ2" s="243">
        <f>+'Monthly Interactions-$'!EQ2</f>
        <v>45597</v>
      </c>
      <c r="ER2" s="243">
        <f>+'Monthly Interactions-$'!ER2</f>
        <v>45627</v>
      </c>
      <c r="ES2" s="243">
        <f>+'Monthly Interactions-$'!ES2</f>
        <v>45658</v>
      </c>
      <c r="ET2" s="243">
        <f>+'Monthly Interactions-$'!ET2</f>
        <v>45689</v>
      </c>
      <c r="EU2" s="243">
        <f>+'Monthly Interactions-$'!EU2</f>
        <v>45717</v>
      </c>
      <c r="EV2" s="243">
        <f>+'Monthly Interactions-$'!EV2</f>
        <v>45748</v>
      </c>
      <c r="EW2" s="243">
        <f>+'Monthly Interactions-$'!EW2</f>
        <v>45778</v>
      </c>
      <c r="EX2" s="243">
        <f>+'Monthly Interactions-$'!EX2</f>
        <v>45809</v>
      </c>
      <c r="EY2" s="243">
        <f>+'Monthly Interactions-$'!EY2</f>
        <v>45839</v>
      </c>
      <c r="EZ2" s="243">
        <f>+'Monthly Interactions-$'!EZ2</f>
        <v>45870</v>
      </c>
      <c r="FA2" s="243">
        <f>+'Monthly Interactions-$'!FA2</f>
        <v>45901</v>
      </c>
      <c r="FB2" s="243">
        <f>+'Monthly Interactions-$'!FB2</f>
        <v>45931</v>
      </c>
      <c r="FC2" s="243">
        <f>+'Monthly Interactions-$'!FC2</f>
        <v>45962</v>
      </c>
      <c r="FD2" s="243">
        <f>+'Monthly Interactions-$'!FD2</f>
        <v>45992</v>
      </c>
      <c r="FE2" s="243">
        <f>+'Monthly Interactions-$'!FE2</f>
        <v>46023</v>
      </c>
      <c r="FF2" s="243">
        <f>+'Monthly Interactions-$'!FF2</f>
        <v>46054</v>
      </c>
      <c r="FG2" s="243">
        <f>+'Monthly Interactions-$'!FG2</f>
        <v>46082</v>
      </c>
      <c r="FH2" s="243">
        <f>+'Monthly Interactions-$'!FH2</f>
        <v>46113</v>
      </c>
      <c r="FI2" s="243">
        <f>+'Monthly Interactions-$'!FI2</f>
        <v>46143</v>
      </c>
      <c r="FJ2" s="243">
        <f>+'Monthly Interactions-$'!FJ2</f>
        <v>46174</v>
      </c>
      <c r="FK2" s="243">
        <f>+'Monthly Interactions-$'!FK2</f>
        <v>46204</v>
      </c>
      <c r="FL2" s="243">
        <f>+'Monthly Interactions-$'!FL2</f>
        <v>46235</v>
      </c>
      <c r="FM2" s="243">
        <f>+'Monthly Interactions-$'!FM2</f>
        <v>46266</v>
      </c>
      <c r="FN2" s="243">
        <f>+'Monthly Interactions-$'!FN2</f>
        <v>46296</v>
      </c>
      <c r="FO2" s="243">
        <f>+'Monthly Interactions-$'!FO2</f>
        <v>46327</v>
      </c>
      <c r="FP2" s="243">
        <f>+'Monthly Interactions-$'!FP2</f>
        <v>46357</v>
      </c>
      <c r="FQ2" s="243">
        <f>+'Monthly Interactions-$'!FQ2</f>
        <v>46388</v>
      </c>
      <c r="FR2" s="243">
        <f>+'Monthly Interactions-$'!FR2</f>
        <v>46419</v>
      </c>
      <c r="FS2" s="243">
        <f>+'Monthly Interactions-$'!FS2</f>
        <v>46447</v>
      </c>
      <c r="FT2" s="243">
        <f>+'Monthly Interactions-$'!FT2</f>
        <v>46478</v>
      </c>
      <c r="FU2" s="243">
        <f>+'Monthly Interactions-$'!FU2</f>
        <v>46508</v>
      </c>
      <c r="FV2" s="243">
        <f>+'Monthly Interactions-$'!FV2</f>
        <v>46539</v>
      </c>
      <c r="FW2" s="243">
        <f>+'Monthly Interactions-$'!FW2</f>
        <v>46569</v>
      </c>
      <c r="FX2" s="243">
        <f>+'Monthly Interactions-$'!FX2</f>
        <v>46600</v>
      </c>
      <c r="FY2" s="243">
        <f>+'Monthly Interactions-$'!FY2</f>
        <v>46631</v>
      </c>
      <c r="FZ2" s="243">
        <f>+'Monthly Interactions-$'!FZ2</f>
        <v>46661</v>
      </c>
      <c r="GA2" s="243">
        <f>+'Monthly Interactions-$'!GA2</f>
        <v>46692</v>
      </c>
      <c r="GB2" s="243">
        <f>+'Monthly Interactions-$'!GB2</f>
        <v>46722</v>
      </c>
    </row>
    <row r="3" spans="2:184">
      <c r="B3" s="19" t="s">
        <v>67</v>
      </c>
      <c r="C3" s="21" t="s">
        <v>61</v>
      </c>
      <c r="D3" s="19" t="s">
        <v>68</v>
      </c>
      <c r="E3" s="241">
        <f>+'Monthly Interactions-$'!E3/'Monthly Interactions-Energy'!E3</f>
        <v>32.687900569908706</v>
      </c>
      <c r="F3" s="241">
        <f>+'Monthly Interactions-$'!F3/'Monthly Interactions-Energy'!F3</f>
        <v>31.486864461401982</v>
      </c>
      <c r="G3" s="241">
        <f>+'Monthly Interactions-$'!G3/'Monthly Interactions-Energy'!G3</f>
        <v>29.591815894710788</v>
      </c>
      <c r="H3" s="241">
        <f>+'Monthly Interactions-$'!H3/'Monthly Interactions-Energy'!H3</f>
        <v>29.386660561201836</v>
      </c>
      <c r="I3" s="241">
        <f>+'Monthly Interactions-$'!I3/'Monthly Interactions-Energy'!I3</f>
        <v>28.974018475105257</v>
      </c>
      <c r="J3" s="241">
        <f>+'Monthly Interactions-$'!J3/'Monthly Interactions-Energy'!J3</f>
        <v>29.553623335051597</v>
      </c>
      <c r="K3" s="241">
        <f>+'Monthly Interactions-$'!K3/'Monthly Interactions-Energy'!K3</f>
        <v>35.63273257302685</v>
      </c>
      <c r="L3" s="241">
        <f>+'Monthly Interactions-$'!L3/'Monthly Interactions-Energy'!L3</f>
        <v>32.795236864706176</v>
      </c>
      <c r="M3" s="241">
        <f>+'Monthly Interactions-$'!M3/'Monthly Interactions-Energy'!M3</f>
        <v>29.730199547055221</v>
      </c>
      <c r="N3" s="241">
        <f>+'Monthly Interactions-$'!N3/'Monthly Interactions-Energy'!N3</f>
        <v>28.962994272670034</v>
      </c>
      <c r="O3" s="241">
        <f>+'Monthly Interactions-$'!O3/'Monthly Interactions-Energy'!O3</f>
        <v>28.946631698003888</v>
      </c>
      <c r="P3" s="241">
        <f>+'Monthly Interactions-$'!P3/'Monthly Interactions-Energy'!P3</f>
        <v>30.487113841051684</v>
      </c>
      <c r="Q3" s="241">
        <f>+'Monthly Interactions-$'!Q3/'Monthly Interactions-Energy'!Q3</f>
        <v>34.916808594261759</v>
      </c>
      <c r="R3" s="241">
        <f>+'Monthly Interactions-$'!R3/'Monthly Interactions-Energy'!R3</f>
        <v>34.136819372437387</v>
      </c>
      <c r="S3" s="241">
        <f>+'Monthly Interactions-$'!S3/'Monthly Interactions-Energy'!S3</f>
        <v>30.96114659411322</v>
      </c>
      <c r="T3" s="241">
        <f>+'Monthly Interactions-$'!T3/'Monthly Interactions-Energy'!T3</f>
        <v>31.227115251443699</v>
      </c>
      <c r="U3" s="241">
        <f>+'Monthly Interactions-$'!U3/'Monthly Interactions-Energy'!U3</f>
        <v>30.451253632686175</v>
      </c>
      <c r="V3" s="241">
        <f>+'Monthly Interactions-$'!V3/'Monthly Interactions-Energy'!V3</f>
        <v>31.760560962555047</v>
      </c>
      <c r="W3" s="241">
        <f>+'Monthly Interactions-$'!W3/'Monthly Interactions-Energy'!W3</f>
        <v>35.567698029502701</v>
      </c>
      <c r="X3" s="241">
        <f>+'Monthly Interactions-$'!X3/'Monthly Interactions-Energy'!X3</f>
        <v>35.295950588119851</v>
      </c>
      <c r="Y3" s="241">
        <f>+'Monthly Interactions-$'!Y3/'Monthly Interactions-Energy'!Y3</f>
        <v>30.840896546614715</v>
      </c>
      <c r="Z3" s="241">
        <f>+'Monthly Interactions-$'!Z3/'Monthly Interactions-Energy'!Z3</f>
        <v>29.811172349623696</v>
      </c>
      <c r="AA3" s="241">
        <f>+'Monthly Interactions-$'!AA3/'Monthly Interactions-Energy'!AA3</f>
        <v>29.783951908775844</v>
      </c>
      <c r="AB3" s="241">
        <f>+'Monthly Interactions-$'!AB3/'Monthly Interactions-Energy'!AB3</f>
        <v>30.963176015853126</v>
      </c>
      <c r="AC3" s="241">
        <f>+'Monthly Interactions-$'!AC3/'Monthly Interactions-Energy'!AC3</f>
        <v>34.541635551645442</v>
      </c>
      <c r="AD3" s="241">
        <f>+'Monthly Interactions-$'!AD3/'Monthly Interactions-Energy'!AD3</f>
        <v>35.18796135894339</v>
      </c>
      <c r="AE3" s="241">
        <f>+'Monthly Interactions-$'!AE3/'Monthly Interactions-Energy'!AE3</f>
        <v>32.454799497056747</v>
      </c>
      <c r="AF3" s="241">
        <f>+'Monthly Interactions-$'!AF3/'Monthly Interactions-Energy'!AF3</f>
        <v>31.656022699881373</v>
      </c>
      <c r="AG3" s="241">
        <f>+'Monthly Interactions-$'!AG3/'Monthly Interactions-Energy'!AG3</f>
        <v>31.044010775834831</v>
      </c>
      <c r="AH3" s="241">
        <f>+'Monthly Interactions-$'!AH3/'Monthly Interactions-Energy'!AH3</f>
        <v>33.952210214398519</v>
      </c>
      <c r="AI3" s="241">
        <f>+'Monthly Interactions-$'!AI3/'Monthly Interactions-Energy'!AI3</f>
        <v>37.287949541217301</v>
      </c>
      <c r="AJ3" s="241">
        <f>+'Monthly Interactions-$'!AJ3/'Monthly Interactions-Energy'!AJ3</f>
        <v>36.636905904304477</v>
      </c>
      <c r="AK3" s="241">
        <f>+'Monthly Interactions-$'!AK3/'Monthly Interactions-Energy'!AK3</f>
        <v>31.788108161689244</v>
      </c>
      <c r="AL3" s="241">
        <f>+'Monthly Interactions-$'!AL3/'Monthly Interactions-Energy'!AL3</f>
        <v>31.022921016121288</v>
      </c>
      <c r="AM3" s="241">
        <f>+'Monthly Interactions-$'!AM3/'Monthly Interactions-Energy'!AM3</f>
        <v>31.37483277499636</v>
      </c>
      <c r="AN3" s="241">
        <f>+'Monthly Interactions-$'!AN3/'Monthly Interactions-Energy'!AN3</f>
        <v>31.522636295874641</v>
      </c>
      <c r="AO3" s="241">
        <f>+'Monthly Interactions-$'!AO3/'Monthly Interactions-Energy'!AO3</f>
        <v>36.031234327954067</v>
      </c>
      <c r="AP3" s="241">
        <f>+'Monthly Interactions-$'!AP3/'Monthly Interactions-Energy'!AP3</f>
        <v>36.921379995008877</v>
      </c>
      <c r="AQ3" s="241">
        <f>+'Monthly Interactions-$'!AQ3/'Monthly Interactions-Energy'!AQ3</f>
        <v>34.063595809328547</v>
      </c>
      <c r="AR3" s="241">
        <f>+'Monthly Interactions-$'!AR3/'Monthly Interactions-Energy'!AR3</f>
        <v>32.758961339093432</v>
      </c>
      <c r="AS3" s="241">
        <f>+'Monthly Interactions-$'!AS3/'Monthly Interactions-Energy'!AS3</f>
        <v>32.568495894644954</v>
      </c>
      <c r="AT3" s="241">
        <f>+'Monthly Interactions-$'!AT3/'Monthly Interactions-Energy'!AT3</f>
        <v>35.354134422702863</v>
      </c>
      <c r="AU3" s="241">
        <f>+'Monthly Interactions-$'!AU3/'Monthly Interactions-Energy'!AU3</f>
        <v>38.112778877009468</v>
      </c>
      <c r="AV3" s="241">
        <f>+'Monthly Interactions-$'!AV3/'Monthly Interactions-Energy'!AV3</f>
        <v>39.151895783302713</v>
      </c>
      <c r="AW3" s="241">
        <f>+'Monthly Interactions-$'!AW3/'Monthly Interactions-Energy'!AW3</f>
        <v>33.035205423774933</v>
      </c>
      <c r="AX3" s="241">
        <f>+'Monthly Interactions-$'!AX3/'Monthly Interactions-Energy'!AX3</f>
        <v>31.920292036396216</v>
      </c>
      <c r="AY3" s="241">
        <f>+'Monthly Interactions-$'!AY3/'Monthly Interactions-Energy'!AY3</f>
        <v>32.737420771004068</v>
      </c>
      <c r="AZ3" s="241">
        <f>+'Monthly Interactions-$'!AZ3/'Monthly Interactions-Energy'!AZ3</f>
        <v>32.806845992168498</v>
      </c>
      <c r="BA3" s="241">
        <f>+'Monthly Interactions-$'!BA3/'Monthly Interactions-Energy'!BA3</f>
        <v>38.060574961988173</v>
      </c>
      <c r="BB3" s="241">
        <f>+'Monthly Interactions-$'!BB3/'Monthly Interactions-Energy'!BB3</f>
        <v>38.70856829352843</v>
      </c>
      <c r="BC3" s="241">
        <f>+'Monthly Interactions-$'!BC3/'Monthly Interactions-Energy'!BC3</f>
        <v>35.322627685172918</v>
      </c>
      <c r="BD3" s="241">
        <f>+'Monthly Interactions-$'!BD3/'Monthly Interactions-Energy'!BD3</f>
        <v>33.793188424910547</v>
      </c>
      <c r="BE3" s="241">
        <f>+'Monthly Interactions-$'!BE3/'Monthly Interactions-Energy'!BE3</f>
        <v>33.353911966710655</v>
      </c>
      <c r="BF3" s="241">
        <f>+'Monthly Interactions-$'!BF3/'Monthly Interactions-Energy'!BF3</f>
        <v>36.848723220329184</v>
      </c>
      <c r="BG3" s="241">
        <f>+'Monthly Interactions-$'!BG3/'Monthly Interactions-Energy'!BG3</f>
        <v>39.350820678999412</v>
      </c>
      <c r="BH3" s="241">
        <f>+'Monthly Interactions-$'!BH3/'Monthly Interactions-Energy'!BH3</f>
        <v>40.52110007026446</v>
      </c>
      <c r="BI3" s="241">
        <f>+'Monthly Interactions-$'!BI3/'Monthly Interactions-Energy'!BI3</f>
        <v>33.497659154375746</v>
      </c>
      <c r="BJ3" s="241">
        <f>+'Monthly Interactions-$'!BJ3/'Monthly Interactions-Energy'!BJ3</f>
        <v>33.197644779275471</v>
      </c>
      <c r="BK3" s="241">
        <f>+'Monthly Interactions-$'!BK3/'Monthly Interactions-Energy'!BK3</f>
        <v>33.832783229935671</v>
      </c>
      <c r="BL3" s="241">
        <f>+'Monthly Interactions-$'!BL3/'Monthly Interactions-Energy'!BL3</f>
        <v>33.994496785764056</v>
      </c>
      <c r="BM3" s="241">
        <f>+'Monthly Interactions-$'!BM3/'Monthly Interactions-Energy'!BM3</f>
        <v>39.967067273078996</v>
      </c>
      <c r="BN3" s="241">
        <f>+'Monthly Interactions-$'!BN3/'Monthly Interactions-Energy'!BN3</f>
        <v>40.591534436923453</v>
      </c>
      <c r="BO3" s="241">
        <f>+'Monthly Interactions-$'!BO3/'Monthly Interactions-Energy'!BO3</f>
        <v>37.17447985787296</v>
      </c>
      <c r="BP3" s="241">
        <f>+'Monthly Interactions-$'!BP3/'Monthly Interactions-Energy'!BP3</f>
        <v>36.201354238964704</v>
      </c>
      <c r="BQ3" s="241">
        <f>+'Monthly Interactions-$'!BQ3/'Monthly Interactions-Energy'!BQ3</f>
        <v>35.858596372495285</v>
      </c>
      <c r="BR3" s="241">
        <f>+'Monthly Interactions-$'!BR3/'Monthly Interactions-Energy'!BR3</f>
        <v>39.593970999632432</v>
      </c>
      <c r="BS3" s="241">
        <f>+'Monthly Interactions-$'!BS3/'Monthly Interactions-Energy'!BS3</f>
        <v>43.792234855627399</v>
      </c>
      <c r="BT3" s="241">
        <f>+'Monthly Interactions-$'!BT3/'Monthly Interactions-Energy'!BT3</f>
        <v>44.654989369897741</v>
      </c>
      <c r="BU3" s="241">
        <f>+'Monthly Interactions-$'!BU3/'Monthly Interactions-Energy'!BU3</f>
        <v>37.375835564292203</v>
      </c>
      <c r="BV3" s="241">
        <f>+'Monthly Interactions-$'!BV3/'Monthly Interactions-Energy'!BV3</f>
        <v>36.612680582135262</v>
      </c>
      <c r="BW3" s="241">
        <f>+'Monthly Interactions-$'!BW3/'Monthly Interactions-Energy'!BW3</f>
        <v>37.664421478447117</v>
      </c>
      <c r="BX3" s="241">
        <f>+'Monthly Interactions-$'!BX3/'Monthly Interactions-Energy'!BX3</f>
        <v>38.422909148834336</v>
      </c>
      <c r="BY3" s="241">
        <f>+'Monthly Interactions-$'!BY3/'Monthly Interactions-Energy'!BY3</f>
        <v>43.911435643273308</v>
      </c>
      <c r="BZ3" s="241">
        <f>+'Monthly Interactions-$'!BZ3/'Monthly Interactions-Energy'!BZ3</f>
        <v>45.432004194386543</v>
      </c>
      <c r="CA3" s="241">
        <f>+'Monthly Interactions-$'!CA3/'Monthly Interactions-Energy'!CA3</f>
        <v>42.925829137577757</v>
      </c>
      <c r="CB3" s="241">
        <f>+'Monthly Interactions-$'!CB3/'Monthly Interactions-Energy'!CB3</f>
        <v>42.691715252552321</v>
      </c>
      <c r="CC3" s="241">
        <f>+'Monthly Interactions-$'!CC3/'Monthly Interactions-Energy'!CC3</f>
        <v>42.63077335260121</v>
      </c>
      <c r="CD3" s="241">
        <f>+'Monthly Interactions-$'!CD3/'Monthly Interactions-Energy'!CD3</f>
        <v>47.48140042430591</v>
      </c>
      <c r="CE3" s="241">
        <f>+'Monthly Interactions-$'!CE3/'Monthly Interactions-Energy'!CE3</f>
        <v>55.878282418612287</v>
      </c>
      <c r="CF3" s="241">
        <f>+'Monthly Interactions-$'!CF3/'Monthly Interactions-Energy'!CF3</f>
        <v>57.162859880776388</v>
      </c>
      <c r="CG3" s="241">
        <f>+'Monthly Interactions-$'!CG3/'Monthly Interactions-Energy'!CG3</f>
        <v>48.84344487545485</v>
      </c>
      <c r="CH3" s="241">
        <f>+'Monthly Interactions-$'!CH3/'Monthly Interactions-Energy'!CH3</f>
        <v>48.111303272904891</v>
      </c>
      <c r="CI3" s="241">
        <f>+'Monthly Interactions-$'!CI3/'Monthly Interactions-Energy'!CI3</f>
        <v>49.405867116171393</v>
      </c>
      <c r="CJ3" s="241">
        <f>+'Monthly Interactions-$'!CJ3/'Monthly Interactions-Energy'!CJ3</f>
        <v>51.545060602499689</v>
      </c>
      <c r="CK3" s="241">
        <f>+'Monthly Interactions-$'!CK3/'Monthly Interactions-Energy'!CK3</f>
        <v>56.046633513564061</v>
      </c>
      <c r="CL3" s="241">
        <f>+'Monthly Interactions-$'!CL3/'Monthly Interactions-Energy'!CL3</f>
        <v>57.326561752120071</v>
      </c>
      <c r="CM3" s="241">
        <f>+'Monthly Interactions-$'!CM3/'Monthly Interactions-Energy'!CM3</f>
        <v>55.032956468424281</v>
      </c>
      <c r="CN3" s="241">
        <f>+'Monthly Interactions-$'!CN3/'Monthly Interactions-Energy'!CN3</f>
        <v>54.117138551102371</v>
      </c>
      <c r="CO3" s="241">
        <f>+'Monthly Interactions-$'!CO3/'Monthly Interactions-Energy'!CO3</f>
        <v>53.624177732798131</v>
      </c>
      <c r="CP3" s="241">
        <f>+'Monthly Interactions-$'!CP3/'Monthly Interactions-Energy'!CP3</f>
        <v>62.186081709178524</v>
      </c>
      <c r="CQ3" s="241">
        <f>+'Monthly Interactions-$'!CQ3/'Monthly Interactions-Energy'!CQ3</f>
        <v>72.141142447912088</v>
      </c>
      <c r="CR3" s="241">
        <f>+'Monthly Interactions-$'!CR3/'Monthly Interactions-Energy'!CR3</f>
        <v>71.719606291870377</v>
      </c>
      <c r="CS3" s="241">
        <f>+'Monthly Interactions-$'!CS3/'Monthly Interactions-Energy'!CS3</f>
        <v>62.382003840479392</v>
      </c>
      <c r="CT3" s="241">
        <f>+'Monthly Interactions-$'!CT3/'Monthly Interactions-Energy'!CT3</f>
        <v>59.602493477456754</v>
      </c>
      <c r="CU3" s="241">
        <f>+'Monthly Interactions-$'!CU3/'Monthly Interactions-Energy'!CU3</f>
        <v>59.821957413529383</v>
      </c>
      <c r="CV3" s="241">
        <f>+'Monthly Interactions-$'!CV3/'Monthly Interactions-Energy'!CV3</f>
        <v>63.365224121909186</v>
      </c>
      <c r="CW3" s="241">
        <f>+'Monthly Interactions-$'!CW3/'Monthly Interactions-Energy'!CW3</f>
        <v>66.32567756742084</v>
      </c>
      <c r="CX3" s="241">
        <f>+'Monthly Interactions-$'!CX3/'Monthly Interactions-Energy'!CX3</f>
        <v>68.844407931403182</v>
      </c>
      <c r="CY3" s="241">
        <f>+'Monthly Interactions-$'!CY3/'Monthly Interactions-Energy'!CY3</f>
        <v>65.23679317966193</v>
      </c>
      <c r="CZ3" s="241">
        <f>+'Monthly Interactions-$'!CZ3/'Monthly Interactions-Energy'!CZ3</f>
        <v>64.864045014635522</v>
      </c>
      <c r="DA3" s="241">
        <f>+'Monthly Interactions-$'!DA3/'Monthly Interactions-Energy'!DA3</f>
        <v>62.426024872849574</v>
      </c>
      <c r="DB3" s="241">
        <f>+'Monthly Interactions-$'!DB3/'Monthly Interactions-Energy'!DB3</f>
        <v>72.697153005557652</v>
      </c>
      <c r="DC3" s="241">
        <f>+'Monthly Interactions-$'!DC3/'Monthly Interactions-Energy'!DC3</f>
        <v>80.891909022738517</v>
      </c>
      <c r="DD3" s="241">
        <f>+'Monthly Interactions-$'!DD3/'Monthly Interactions-Energy'!DD3</f>
        <v>81.613157744964724</v>
      </c>
      <c r="DE3" s="241">
        <f>+'Monthly Interactions-$'!DE3/'Monthly Interactions-Energy'!DE3</f>
        <v>67.770112938272931</v>
      </c>
      <c r="DF3" s="241">
        <f>+'Monthly Interactions-$'!DF3/'Monthly Interactions-Energy'!DF3</f>
        <v>62.996630556358909</v>
      </c>
      <c r="DG3" s="241">
        <f>+'Monthly Interactions-$'!DG3/'Monthly Interactions-Energy'!DG3</f>
        <v>64.52802529787995</v>
      </c>
      <c r="DH3" s="241">
        <f>+'Monthly Interactions-$'!DH3/'Monthly Interactions-Energy'!DH3</f>
        <v>67.007600220466657</v>
      </c>
      <c r="DI3" s="241">
        <f>+'Monthly Interactions-$'!DI3/'Monthly Interactions-Energy'!DI3</f>
        <v>69.326662416222604</v>
      </c>
      <c r="DJ3" s="241">
        <f>+'Monthly Interactions-$'!DJ3/'Monthly Interactions-Energy'!DJ3</f>
        <v>70.258000769305369</v>
      </c>
      <c r="DK3" s="241">
        <f>+'Monthly Interactions-$'!DK3/'Monthly Interactions-Energy'!DK3</f>
        <v>66.952395484291628</v>
      </c>
      <c r="DL3" s="241">
        <f>+'Monthly Interactions-$'!DL3/'Monthly Interactions-Energy'!DL3</f>
        <v>64.403597226929477</v>
      </c>
      <c r="DM3" s="241">
        <f>+'Monthly Interactions-$'!DM3/'Monthly Interactions-Energy'!DM3</f>
        <v>63.862937488020627</v>
      </c>
      <c r="DN3" s="241">
        <f>+'Monthly Interactions-$'!DN3/'Monthly Interactions-Energy'!DN3</f>
        <v>75.249965563350202</v>
      </c>
      <c r="DO3" s="241">
        <f>+'Monthly Interactions-$'!DO3/'Monthly Interactions-Energy'!DO3</f>
        <v>80.773616382501942</v>
      </c>
      <c r="DP3" s="241">
        <f>+'Monthly Interactions-$'!DP3/'Monthly Interactions-Energy'!DP3</f>
        <v>82.694035404965845</v>
      </c>
      <c r="DQ3" s="241">
        <f>+'Monthly Interactions-$'!DQ3/'Monthly Interactions-Energy'!DQ3</f>
        <v>69.4761683205504</v>
      </c>
      <c r="DR3" s="241">
        <f>+'Monthly Interactions-$'!DR3/'Monthly Interactions-Energy'!DR3</f>
        <v>65.063329390840892</v>
      </c>
      <c r="DS3" s="241">
        <f>+'Monthly Interactions-$'!DS3/'Monthly Interactions-Energy'!DS3</f>
        <v>67.342235508194861</v>
      </c>
      <c r="DT3" s="241">
        <f>+'Monthly Interactions-$'!DT3/'Monthly Interactions-Energy'!DT3</f>
        <v>68.007131387603891</v>
      </c>
      <c r="DU3" s="241">
        <f>+'Monthly Interactions-$'!DU3/'Monthly Interactions-Energy'!DU3</f>
        <v>71.051567017952692</v>
      </c>
      <c r="DV3" s="241">
        <f>+'Monthly Interactions-$'!DV3/'Monthly Interactions-Energy'!DV3</f>
        <v>71.491607801731902</v>
      </c>
      <c r="DW3" s="241">
        <f>+'Monthly Interactions-$'!DW3/'Monthly Interactions-Energy'!DW3</f>
        <v>68.355022711528122</v>
      </c>
      <c r="DX3" s="241">
        <f>+'Monthly Interactions-$'!DX3/'Monthly Interactions-Energy'!DX3</f>
        <v>65.18038007133508</v>
      </c>
      <c r="DY3" s="241">
        <f>+'Monthly Interactions-$'!DY3/'Monthly Interactions-Energy'!DY3</f>
        <v>67.27196161283392</v>
      </c>
      <c r="DZ3" s="241">
        <f>+'Monthly Interactions-$'!DZ3/'Monthly Interactions-Energy'!DZ3</f>
        <v>76.336002949424554</v>
      </c>
      <c r="EA3" s="241">
        <f>+'Monthly Interactions-$'!EA3/'Monthly Interactions-Energy'!EA3</f>
        <v>80.527497860297885</v>
      </c>
      <c r="EB3" s="241">
        <f>+'Monthly Interactions-$'!EB3/'Monthly Interactions-Energy'!EB3</f>
        <v>82.537245535644686</v>
      </c>
      <c r="EC3" s="241">
        <f>+'Monthly Interactions-$'!EC3/'Monthly Interactions-Energy'!EC3</f>
        <v>69.52073674369808</v>
      </c>
      <c r="ED3" s="241">
        <f>+'Monthly Interactions-$'!ED3/'Monthly Interactions-Energy'!ED3</f>
        <v>66.508621608639004</v>
      </c>
      <c r="EE3" s="241">
        <f>+'Monthly Interactions-$'!EE3/'Monthly Interactions-Energy'!EE3</f>
        <v>67.40920719618083</v>
      </c>
      <c r="EF3" s="241">
        <f>+'Monthly Interactions-$'!EF3/'Monthly Interactions-Energy'!EF3</f>
        <v>67.668895511584012</v>
      </c>
      <c r="EG3" s="241">
        <f>+'Monthly Interactions-$'!EG3/'Monthly Interactions-Energy'!EG3</f>
        <v>71.140437079082062</v>
      </c>
      <c r="EH3" s="241">
        <f>+'Monthly Interactions-$'!EH3/'Monthly Interactions-Energy'!EH3</f>
        <v>73.360418652408541</v>
      </c>
      <c r="EI3" s="241">
        <f>+'Monthly Interactions-$'!EI3/'Monthly Interactions-Energy'!EI3</f>
        <v>68.260412210134135</v>
      </c>
      <c r="EJ3" s="241">
        <f>+'Monthly Interactions-$'!EJ3/'Monthly Interactions-Energy'!EJ3</f>
        <v>67.413752549306977</v>
      </c>
      <c r="EK3" s="241">
        <f>+'Monthly Interactions-$'!EK3/'Monthly Interactions-Energy'!EK3</f>
        <v>67.728549771002804</v>
      </c>
      <c r="EL3" s="241">
        <f>+'Monthly Interactions-$'!EL3/'Monthly Interactions-Energy'!EL3</f>
        <v>73.170344485049014</v>
      </c>
      <c r="EM3" s="241">
        <f>+'Monthly Interactions-$'!EM3/'Monthly Interactions-Energy'!EM3</f>
        <v>83.93782659625542</v>
      </c>
      <c r="EN3" s="241">
        <f>+'Monthly Interactions-$'!EN3/'Monthly Interactions-Energy'!EN3</f>
        <v>85.642294047892207</v>
      </c>
      <c r="EO3" s="241">
        <f>+'Monthly Interactions-$'!EO3/'Monthly Interactions-Energy'!EO3</f>
        <v>72.487887289387913</v>
      </c>
      <c r="EP3" s="241">
        <f>+'Monthly Interactions-$'!EP3/'Monthly Interactions-Energy'!EP3</f>
        <v>68.667211225368973</v>
      </c>
      <c r="EQ3" s="241">
        <f>+'Monthly Interactions-$'!EQ3/'Monthly Interactions-Energy'!EQ3</f>
        <v>67.332565940035849</v>
      </c>
      <c r="ER3" s="241">
        <f>+'Monthly Interactions-$'!ER3/'Monthly Interactions-Energy'!ER3</f>
        <v>70.473543485497132</v>
      </c>
      <c r="ES3" s="241">
        <f>+'Monthly Interactions-$'!ES3/'Monthly Interactions-Energy'!ES3</f>
        <v>74.664233763312083</v>
      </c>
      <c r="ET3" s="241">
        <f>+'Monthly Interactions-$'!ET3/'Monthly Interactions-Energy'!ET3</f>
        <v>74.917367339452852</v>
      </c>
      <c r="EU3" s="241">
        <f>+'Monthly Interactions-$'!EU3/'Monthly Interactions-Energy'!EU3</f>
        <v>70.746661473957005</v>
      </c>
      <c r="EV3" s="241">
        <f>+'Monthly Interactions-$'!EV3/'Monthly Interactions-Energy'!EV3</f>
        <v>70.118858968632964</v>
      </c>
      <c r="EW3" s="241">
        <f>+'Monthly Interactions-$'!EW3/'Monthly Interactions-Energy'!EW3</f>
        <v>68.993005124397868</v>
      </c>
      <c r="EX3" s="241">
        <f>+'Monthly Interactions-$'!EX3/'Monthly Interactions-Energy'!EX3</f>
        <v>76.510444972281562</v>
      </c>
      <c r="EY3" s="241">
        <f>+'Monthly Interactions-$'!EY3/'Monthly Interactions-Energy'!EY3</f>
        <v>86.836303923078631</v>
      </c>
      <c r="EZ3" s="241">
        <f>+'Monthly Interactions-$'!EZ3/'Monthly Interactions-Energy'!EZ3</f>
        <v>86.33895808440721</v>
      </c>
      <c r="FA3" s="241">
        <f>+'Monthly Interactions-$'!FA3/'Monthly Interactions-Energy'!FA3</f>
        <v>75.831384462130771</v>
      </c>
      <c r="FB3" s="241">
        <f>+'Monthly Interactions-$'!FB3/'Monthly Interactions-Energy'!FB3</f>
        <v>72.084452021242143</v>
      </c>
      <c r="FC3" s="241">
        <f>+'Monthly Interactions-$'!FC3/'Monthly Interactions-Energy'!FC3</f>
        <v>69.216565893806333</v>
      </c>
      <c r="FD3" s="241">
        <f>+'Monthly Interactions-$'!FD3/'Monthly Interactions-Energy'!FD3</f>
        <v>73.470668483246172</v>
      </c>
      <c r="FE3" s="241">
        <f>+'Monthly Interactions-$'!FE3/'Monthly Interactions-Energy'!FE3</f>
        <v>77.39700764463386</v>
      </c>
      <c r="FF3" s="241">
        <f>+'Monthly Interactions-$'!FF3/'Monthly Interactions-Energy'!FF3</f>
        <v>78.961056361986138</v>
      </c>
      <c r="FG3" s="241">
        <f>+'Monthly Interactions-$'!FG3/'Monthly Interactions-Energy'!FG3</f>
        <v>75.326338593702431</v>
      </c>
      <c r="FH3" s="241">
        <f>+'Monthly Interactions-$'!FH3/'Monthly Interactions-Energy'!FH3</f>
        <v>73.657535328156968</v>
      </c>
      <c r="FI3" s="241">
        <f>+'Monthly Interactions-$'!FI3/'Monthly Interactions-Energy'!FI3</f>
        <v>72.881425248948943</v>
      </c>
      <c r="FJ3" s="241">
        <f>+'Monthly Interactions-$'!FJ3/'Monthly Interactions-Energy'!FJ3</f>
        <v>82.428046986134035</v>
      </c>
      <c r="FK3" s="241">
        <f>+'Monthly Interactions-$'!FK3/'Monthly Interactions-Energy'!FK3</f>
        <v>91.628364588755161</v>
      </c>
      <c r="FL3" s="241">
        <f>+'Monthly Interactions-$'!FL3/'Monthly Interactions-Energy'!FL3</f>
        <v>90.419087409881655</v>
      </c>
      <c r="FM3" s="241">
        <f>+'Monthly Interactions-$'!FM3/'Monthly Interactions-Energy'!FM3</f>
        <v>80.531906556745909</v>
      </c>
      <c r="FN3" s="241">
        <f>+'Monthly Interactions-$'!FN3/'Monthly Interactions-Energy'!FN3</f>
        <v>75.031652817385748</v>
      </c>
      <c r="FO3" s="241">
        <f>+'Monthly Interactions-$'!FO3/'Monthly Interactions-Energy'!FO3</f>
        <v>73.78025943541553</v>
      </c>
      <c r="FP3" s="241">
        <f>+'Monthly Interactions-$'!FP3/'Monthly Interactions-Energy'!FP3</f>
        <v>77.837979465246363</v>
      </c>
      <c r="FQ3" s="241">
        <f>+'Monthly Interactions-$'!FQ3/'Monthly Interactions-Energy'!FQ3</f>
        <v>80.536847964984645</v>
      </c>
      <c r="FR3" s="241">
        <f>+'Monthly Interactions-$'!FR3/'Monthly Interactions-Energy'!FR3</f>
        <v>82.830023882354766</v>
      </c>
      <c r="FS3" s="241">
        <f>+'Monthly Interactions-$'!FS3/'Monthly Interactions-Energy'!FS3</f>
        <v>79.9185731489478</v>
      </c>
      <c r="FT3" s="241">
        <f>+'Monthly Interactions-$'!FT3/'Monthly Interactions-Energy'!FT3</f>
        <v>78.184134057991756</v>
      </c>
      <c r="FU3" s="241">
        <f>+'Monthly Interactions-$'!FU3/'Monthly Interactions-Energy'!FU3</f>
        <v>76.524180755676966</v>
      </c>
      <c r="FV3" s="241">
        <f>+'Monthly Interactions-$'!FV3/'Monthly Interactions-Energy'!FV3</f>
        <v>86.656849239244437</v>
      </c>
      <c r="FW3" s="241">
        <f>+'Monthly Interactions-$'!FW3/'Monthly Interactions-Energy'!FW3</f>
        <v>92.446531475299366</v>
      </c>
      <c r="FX3" s="241">
        <f>+'Monthly Interactions-$'!FX3/'Monthly Interactions-Energy'!FX3</f>
        <v>94.604740790247732</v>
      </c>
      <c r="FY3" s="241">
        <f>+'Monthly Interactions-$'!FY3/'Monthly Interactions-Energy'!FY3</f>
        <v>83.007631221119041</v>
      </c>
      <c r="FZ3" s="241">
        <f>+'Monthly Interactions-$'!FZ3/'Monthly Interactions-Energy'!FZ3</f>
        <v>77.931594234394225</v>
      </c>
      <c r="GA3" s="241">
        <f>+'Monthly Interactions-$'!GA3/'Monthly Interactions-Energy'!GA3</f>
        <v>79.275217819934824</v>
      </c>
      <c r="GB3" s="241">
        <f>+'Monthly Interactions-$'!GB3/'Monthly Interactions-Energy'!GB3</f>
        <v>82.020364320778867</v>
      </c>
    </row>
    <row r="4" spans="2:184">
      <c r="B4" s="19" t="s">
        <v>67</v>
      </c>
      <c r="C4" s="21" t="s">
        <v>61</v>
      </c>
      <c r="D4" s="19" t="s">
        <v>69</v>
      </c>
      <c r="E4" s="241">
        <f>+'Monthly Interactions-$'!E4/'Monthly Interactions-Energy'!E4</f>
        <v>30.34473279797426</v>
      </c>
      <c r="F4" s="241">
        <f>+'Monthly Interactions-$'!F4/'Monthly Interactions-Energy'!F4</f>
        <v>30.58527596559199</v>
      </c>
      <c r="G4" s="241">
        <f>+'Monthly Interactions-$'!G4/'Monthly Interactions-Energy'!G4</f>
        <v>28.546080858492708</v>
      </c>
      <c r="H4" s="241">
        <f>+'Monthly Interactions-$'!H4/'Monthly Interactions-Energy'!H4</f>
        <v>27.808120155436569</v>
      </c>
      <c r="I4" s="241">
        <f>+'Monthly Interactions-$'!I4/'Monthly Interactions-Energy'!I4</f>
        <v>26.987611179498423</v>
      </c>
      <c r="J4" s="241">
        <f>+'Monthly Interactions-$'!J4/'Monthly Interactions-Energy'!J4</f>
        <v>28.556955529779678</v>
      </c>
      <c r="K4" s="241">
        <f>+'Monthly Interactions-$'!K4/'Monthly Interactions-Energy'!K4</f>
        <v>31.808949524587852</v>
      </c>
      <c r="L4" s="241">
        <f>+'Monthly Interactions-$'!L4/'Monthly Interactions-Energy'!L4</f>
        <v>30.711169323234639</v>
      </c>
      <c r="M4" s="241">
        <f>+'Monthly Interactions-$'!M4/'Monthly Interactions-Energy'!M4</f>
        <v>28.53517345688654</v>
      </c>
      <c r="N4" s="241">
        <f>+'Monthly Interactions-$'!N4/'Monthly Interactions-Energy'!N4</f>
        <v>28.419798008923358</v>
      </c>
      <c r="O4" s="241">
        <f>+'Monthly Interactions-$'!O4/'Monthly Interactions-Energy'!O4</f>
        <v>28.058114944079076</v>
      </c>
      <c r="P4" s="241">
        <f>+'Monthly Interactions-$'!P4/'Monthly Interactions-Energy'!P4</f>
        <v>29.008639499675695</v>
      </c>
      <c r="Q4" s="241">
        <f>+'Monthly Interactions-$'!Q4/'Monthly Interactions-Energy'!Q4</f>
        <v>31.805742324254709</v>
      </c>
      <c r="R4" s="241">
        <f>+'Monthly Interactions-$'!R4/'Monthly Interactions-Energy'!R4</f>
        <v>32.036853838638734</v>
      </c>
      <c r="S4" s="241">
        <f>+'Monthly Interactions-$'!S4/'Monthly Interactions-Energy'!S4</f>
        <v>28.2162077708563</v>
      </c>
      <c r="T4" s="241">
        <f>+'Monthly Interactions-$'!T4/'Monthly Interactions-Energy'!T4</f>
        <v>28.784025643152102</v>
      </c>
      <c r="U4" s="241">
        <f>+'Monthly Interactions-$'!U4/'Monthly Interactions-Energy'!U4</f>
        <v>28.153334241616538</v>
      </c>
      <c r="V4" s="241">
        <f>+'Monthly Interactions-$'!V4/'Monthly Interactions-Energy'!V4</f>
        <v>31.036275542234954</v>
      </c>
      <c r="W4" s="241">
        <f>+'Monthly Interactions-$'!W4/'Monthly Interactions-Energy'!W4</f>
        <v>33.882606834183456</v>
      </c>
      <c r="X4" s="241">
        <f>+'Monthly Interactions-$'!X4/'Monthly Interactions-Energy'!X4</f>
        <v>32.766081322060167</v>
      </c>
      <c r="Y4" s="241">
        <f>+'Monthly Interactions-$'!Y4/'Monthly Interactions-Energy'!Y4</f>
        <v>28.638549817570642</v>
      </c>
      <c r="Z4" s="241">
        <f>+'Monthly Interactions-$'!Z4/'Monthly Interactions-Energy'!Z4</f>
        <v>28.727946511066147</v>
      </c>
      <c r="AA4" s="241">
        <f>+'Monthly Interactions-$'!AA4/'Monthly Interactions-Energy'!AA4</f>
        <v>28.951303578521649</v>
      </c>
      <c r="AB4" s="241">
        <f>+'Monthly Interactions-$'!AB4/'Monthly Interactions-Energy'!AB4</f>
        <v>28.265794112249747</v>
      </c>
      <c r="AC4" s="241">
        <f>+'Monthly Interactions-$'!AC4/'Monthly Interactions-Energy'!AC4</f>
        <v>32.721888565713385</v>
      </c>
      <c r="AD4" s="241">
        <f>+'Monthly Interactions-$'!AD4/'Monthly Interactions-Energy'!AD4</f>
        <v>32.960982283535323</v>
      </c>
      <c r="AE4" s="241">
        <f>+'Monthly Interactions-$'!AE4/'Monthly Interactions-Energy'!AE4</f>
        <v>29.225633403300137</v>
      </c>
      <c r="AF4" s="241">
        <f>+'Monthly Interactions-$'!AF4/'Monthly Interactions-Energy'!AF4</f>
        <v>29.824014183255681</v>
      </c>
      <c r="AG4" s="241">
        <f>+'Monthly Interactions-$'!AG4/'Monthly Interactions-Energy'!AG4</f>
        <v>29.624278653417974</v>
      </c>
      <c r="AH4" s="241">
        <f>+'Monthly Interactions-$'!AH4/'Monthly Interactions-Energy'!AH4</f>
        <v>33.141003534844238</v>
      </c>
      <c r="AI4" s="241">
        <f>+'Monthly Interactions-$'!AI4/'Monthly Interactions-Energy'!AI4</f>
        <v>35.930833796096685</v>
      </c>
      <c r="AJ4" s="241">
        <f>+'Monthly Interactions-$'!AJ4/'Monthly Interactions-Energy'!AJ4</f>
        <v>34.701187811926012</v>
      </c>
      <c r="AK4" s="241">
        <f>+'Monthly Interactions-$'!AK4/'Monthly Interactions-Energy'!AK4</f>
        <v>29.86888194759128</v>
      </c>
      <c r="AL4" s="241">
        <f>+'Monthly Interactions-$'!AL4/'Monthly Interactions-Energy'!AL4</f>
        <v>29.83203596067592</v>
      </c>
      <c r="AM4" s="241">
        <f>+'Monthly Interactions-$'!AM4/'Monthly Interactions-Energy'!AM4</f>
        <v>30.120685381875919</v>
      </c>
      <c r="AN4" s="241">
        <f>+'Monthly Interactions-$'!AN4/'Monthly Interactions-Energy'!AN4</f>
        <v>29.914797167746052</v>
      </c>
      <c r="AO4" s="241">
        <f>+'Monthly Interactions-$'!AO4/'Monthly Interactions-Energy'!AO4</f>
        <v>35.086515264571062</v>
      </c>
      <c r="AP4" s="241">
        <f>+'Monthly Interactions-$'!AP4/'Monthly Interactions-Energy'!AP4</f>
        <v>35.365098697035101</v>
      </c>
      <c r="AQ4" s="241">
        <f>+'Monthly Interactions-$'!AQ4/'Monthly Interactions-Energy'!AQ4</f>
        <v>31.030258796517153</v>
      </c>
      <c r="AR4" s="241">
        <f>+'Monthly Interactions-$'!AR4/'Monthly Interactions-Energy'!AR4</f>
        <v>31.636243385044146</v>
      </c>
      <c r="AS4" s="241">
        <f>+'Monthly Interactions-$'!AS4/'Monthly Interactions-Energy'!AS4</f>
        <v>31.317894208398073</v>
      </c>
      <c r="AT4" s="241">
        <f>+'Monthly Interactions-$'!AT4/'Monthly Interactions-Energy'!AT4</f>
        <v>34.696778223036716</v>
      </c>
      <c r="AU4" s="241">
        <f>+'Monthly Interactions-$'!AU4/'Monthly Interactions-Energy'!AU4</f>
        <v>38.673463998486426</v>
      </c>
      <c r="AV4" s="241">
        <f>+'Monthly Interactions-$'!AV4/'Monthly Interactions-Energy'!AV4</f>
        <v>37.351822713551911</v>
      </c>
      <c r="AW4" s="241">
        <f>+'Monthly Interactions-$'!AW4/'Monthly Interactions-Energy'!AW4</f>
        <v>32.267550541407104</v>
      </c>
      <c r="AX4" s="241">
        <f>+'Monthly Interactions-$'!AX4/'Monthly Interactions-Energy'!AX4</f>
        <v>31.929551726457241</v>
      </c>
      <c r="AY4" s="241">
        <f>+'Monthly Interactions-$'!AY4/'Monthly Interactions-Energy'!AY4</f>
        <v>32.27058964257958</v>
      </c>
      <c r="AZ4" s="241">
        <f>+'Monthly Interactions-$'!AZ4/'Monthly Interactions-Energy'!AZ4</f>
        <v>31.971440638139292</v>
      </c>
      <c r="BA4" s="241">
        <f>+'Monthly Interactions-$'!BA4/'Monthly Interactions-Energy'!BA4</f>
        <v>36.467296864898152</v>
      </c>
      <c r="BB4" s="241">
        <f>+'Monthly Interactions-$'!BB4/'Monthly Interactions-Energy'!BB4</f>
        <v>37.00373779647564</v>
      </c>
      <c r="BC4" s="241">
        <f>+'Monthly Interactions-$'!BC4/'Monthly Interactions-Energy'!BC4</f>
        <v>32.749541647517212</v>
      </c>
      <c r="BD4" s="241">
        <f>+'Monthly Interactions-$'!BD4/'Monthly Interactions-Energy'!BD4</f>
        <v>33.371560518669789</v>
      </c>
      <c r="BE4" s="241">
        <f>+'Monthly Interactions-$'!BE4/'Monthly Interactions-Energy'!BE4</f>
        <v>32.062781020059276</v>
      </c>
      <c r="BF4" s="241">
        <f>+'Monthly Interactions-$'!BF4/'Monthly Interactions-Energy'!BF4</f>
        <v>35.736015306317192</v>
      </c>
      <c r="BG4" s="241">
        <f>+'Monthly Interactions-$'!BG4/'Monthly Interactions-Energy'!BG4</f>
        <v>39.179914990497906</v>
      </c>
      <c r="BH4" s="241">
        <f>+'Monthly Interactions-$'!BH4/'Monthly Interactions-Energy'!BH4</f>
        <v>37.908637184721577</v>
      </c>
      <c r="BI4" s="241">
        <f>+'Monthly Interactions-$'!BI4/'Monthly Interactions-Energy'!BI4</f>
        <v>32.746041927849916</v>
      </c>
      <c r="BJ4" s="241">
        <f>+'Monthly Interactions-$'!BJ4/'Monthly Interactions-Energy'!BJ4</f>
        <v>32.797766860016573</v>
      </c>
      <c r="BK4" s="241">
        <f>+'Monthly Interactions-$'!BK4/'Monthly Interactions-Energy'!BK4</f>
        <v>33.168927624994502</v>
      </c>
      <c r="BL4" s="241">
        <f>+'Monthly Interactions-$'!BL4/'Monthly Interactions-Energy'!BL4</f>
        <v>33.627630224413004</v>
      </c>
      <c r="BM4" s="241">
        <f>+'Monthly Interactions-$'!BM4/'Monthly Interactions-Energy'!BM4</f>
        <v>38.258110459864554</v>
      </c>
      <c r="BN4" s="241">
        <f>+'Monthly Interactions-$'!BN4/'Monthly Interactions-Energy'!BN4</f>
        <v>38.852117908255231</v>
      </c>
      <c r="BO4" s="241">
        <f>+'Monthly Interactions-$'!BO4/'Monthly Interactions-Energy'!BO4</f>
        <v>35.076493707242477</v>
      </c>
      <c r="BP4" s="241">
        <f>+'Monthly Interactions-$'!BP4/'Monthly Interactions-Energy'!BP4</f>
        <v>36.218791238319099</v>
      </c>
      <c r="BQ4" s="241">
        <f>+'Monthly Interactions-$'!BQ4/'Monthly Interactions-Energy'!BQ4</f>
        <v>35.788910434606464</v>
      </c>
      <c r="BR4" s="241">
        <f>+'Monthly Interactions-$'!BR4/'Monthly Interactions-Energy'!BR4</f>
        <v>40.557047773201646</v>
      </c>
      <c r="BS4" s="241">
        <f>+'Monthly Interactions-$'!BS4/'Monthly Interactions-Energy'!BS4</f>
        <v>46.222264607113189</v>
      </c>
      <c r="BT4" s="241">
        <f>+'Monthly Interactions-$'!BT4/'Monthly Interactions-Energy'!BT4</f>
        <v>45.522572223148373</v>
      </c>
      <c r="BU4" s="241">
        <f>+'Monthly Interactions-$'!BU4/'Monthly Interactions-Energy'!BU4</f>
        <v>39.84896002727627</v>
      </c>
      <c r="BV4" s="241">
        <f>+'Monthly Interactions-$'!BV4/'Monthly Interactions-Energy'!BV4</f>
        <v>38.22546126203347</v>
      </c>
      <c r="BW4" s="241">
        <f>+'Monthly Interactions-$'!BW4/'Monthly Interactions-Energy'!BW4</f>
        <v>39.60558289995047</v>
      </c>
      <c r="BX4" s="241">
        <f>+'Monthly Interactions-$'!BX4/'Monthly Interactions-Energy'!BX4</f>
        <v>41.030453427435994</v>
      </c>
      <c r="BY4" s="241">
        <f>+'Monthly Interactions-$'!BY4/'Monthly Interactions-Energy'!BY4</f>
        <v>43.579951929946652</v>
      </c>
      <c r="BZ4" s="241">
        <f>+'Monthly Interactions-$'!BZ4/'Monthly Interactions-Energy'!BZ4</f>
        <v>44.490297151078401</v>
      </c>
      <c r="CA4" s="241">
        <f>+'Monthly Interactions-$'!CA4/'Monthly Interactions-Energy'!CA4</f>
        <v>41.755371928528099</v>
      </c>
      <c r="CB4" s="241">
        <f>+'Monthly Interactions-$'!CB4/'Monthly Interactions-Energy'!CB4</f>
        <v>42.77729465076856</v>
      </c>
      <c r="CC4" s="241">
        <f>+'Monthly Interactions-$'!CC4/'Monthly Interactions-Energy'!CC4</f>
        <v>41.954360536703838</v>
      </c>
      <c r="CD4" s="241">
        <f>+'Monthly Interactions-$'!CD4/'Monthly Interactions-Energy'!CD4</f>
        <v>47.840857366095634</v>
      </c>
      <c r="CE4" s="241">
        <f>+'Monthly Interactions-$'!CE4/'Monthly Interactions-Energy'!CE4</f>
        <v>58.773567078829643</v>
      </c>
      <c r="CF4" s="241">
        <f>+'Monthly Interactions-$'!CF4/'Monthly Interactions-Energy'!CF4</f>
        <v>57.570715517167613</v>
      </c>
      <c r="CG4" s="241">
        <f>+'Monthly Interactions-$'!CG4/'Monthly Interactions-Energy'!CG4</f>
        <v>48.003315396593301</v>
      </c>
      <c r="CH4" s="241">
        <f>+'Monthly Interactions-$'!CH4/'Monthly Interactions-Energy'!CH4</f>
        <v>45.58003487958571</v>
      </c>
      <c r="CI4" s="241">
        <f>+'Monthly Interactions-$'!CI4/'Monthly Interactions-Energy'!CI4</f>
        <v>47.893402241579579</v>
      </c>
      <c r="CJ4" s="241">
        <f>+'Monthly Interactions-$'!CJ4/'Monthly Interactions-Energy'!CJ4</f>
        <v>49.44139344136736</v>
      </c>
      <c r="CK4" s="241">
        <f>+'Monthly Interactions-$'!CK4/'Monthly Interactions-Energy'!CK4</f>
        <v>49.577222183714817</v>
      </c>
      <c r="CL4" s="241">
        <f>+'Monthly Interactions-$'!CL4/'Monthly Interactions-Energy'!CL4</f>
        <v>50.051980980903267</v>
      </c>
      <c r="CM4" s="241">
        <f>+'Monthly Interactions-$'!CM4/'Monthly Interactions-Energy'!CM4</f>
        <v>47.694153079385437</v>
      </c>
      <c r="CN4" s="241">
        <f>+'Monthly Interactions-$'!CN4/'Monthly Interactions-Energy'!CN4</f>
        <v>48.353413194752051</v>
      </c>
      <c r="CO4" s="241">
        <f>+'Monthly Interactions-$'!CO4/'Monthly Interactions-Energy'!CO4</f>
        <v>48.054577216880631</v>
      </c>
      <c r="CP4" s="241">
        <f>+'Monthly Interactions-$'!CP4/'Monthly Interactions-Energy'!CP4</f>
        <v>54.850334312952278</v>
      </c>
      <c r="CQ4" s="241">
        <f>+'Monthly Interactions-$'!CQ4/'Monthly Interactions-Energy'!CQ4</f>
        <v>67.289882773169467</v>
      </c>
      <c r="CR4" s="241">
        <f>+'Monthly Interactions-$'!CR4/'Monthly Interactions-Energy'!CR4</f>
        <v>64.523969957939883</v>
      </c>
      <c r="CS4" s="241">
        <f>+'Monthly Interactions-$'!CS4/'Monthly Interactions-Energy'!CS4</f>
        <v>52.248860301999031</v>
      </c>
      <c r="CT4" s="241">
        <f>+'Monthly Interactions-$'!CT4/'Monthly Interactions-Energy'!CT4</f>
        <v>49.429180503568872</v>
      </c>
      <c r="CU4" s="241">
        <f>+'Monthly Interactions-$'!CU4/'Monthly Interactions-Energy'!CU4</f>
        <v>50.303274097987519</v>
      </c>
      <c r="CV4" s="241">
        <f>+'Monthly Interactions-$'!CV4/'Monthly Interactions-Energy'!CV4</f>
        <v>51.524601696122481</v>
      </c>
      <c r="CW4" s="241">
        <f>+'Monthly Interactions-$'!CW4/'Monthly Interactions-Energy'!CW4</f>
        <v>48.488241390365559</v>
      </c>
      <c r="CX4" s="241">
        <f>+'Monthly Interactions-$'!CX4/'Monthly Interactions-Energy'!CX4</f>
        <v>48.1729445811267</v>
      </c>
      <c r="CY4" s="241">
        <f>+'Monthly Interactions-$'!CY4/'Monthly Interactions-Energy'!CY4</f>
        <v>45.90167955917569</v>
      </c>
      <c r="CZ4" s="241">
        <f>+'Monthly Interactions-$'!CZ4/'Monthly Interactions-Energy'!CZ4</f>
        <v>45.212218124321915</v>
      </c>
      <c r="DA4" s="241">
        <f>+'Monthly Interactions-$'!DA4/'Monthly Interactions-Energy'!DA4</f>
        <v>43.851100549099726</v>
      </c>
      <c r="DB4" s="241">
        <f>+'Monthly Interactions-$'!DB4/'Monthly Interactions-Energy'!DB4</f>
        <v>46.517954718417208</v>
      </c>
      <c r="DC4" s="241">
        <f>+'Monthly Interactions-$'!DC4/'Monthly Interactions-Energy'!DC4</f>
        <v>57.59058707732752</v>
      </c>
      <c r="DD4" s="241">
        <f>+'Monthly Interactions-$'!DD4/'Monthly Interactions-Energy'!DD4</f>
        <v>53.650442900373122</v>
      </c>
      <c r="DE4" s="241">
        <f>+'Monthly Interactions-$'!DE4/'Monthly Interactions-Energy'!DE4</f>
        <v>45.846240845802939</v>
      </c>
      <c r="DF4" s="241">
        <f>+'Monthly Interactions-$'!DF4/'Monthly Interactions-Energy'!DF4</f>
        <v>44.350775929826128</v>
      </c>
      <c r="DG4" s="241">
        <f>+'Monthly Interactions-$'!DG4/'Monthly Interactions-Energy'!DG4</f>
        <v>47.45540867484732</v>
      </c>
      <c r="DH4" s="241">
        <f>+'Monthly Interactions-$'!DH4/'Monthly Interactions-Energy'!DH4</f>
        <v>47.668924604290375</v>
      </c>
      <c r="DI4" s="241">
        <f>+'Monthly Interactions-$'!DI4/'Monthly Interactions-Energy'!DI4</f>
        <v>49.664527180661693</v>
      </c>
      <c r="DJ4" s="241">
        <f>+'Monthly Interactions-$'!DJ4/'Monthly Interactions-Energy'!DJ4</f>
        <v>49.222550096489506</v>
      </c>
      <c r="DK4" s="241">
        <f>+'Monthly Interactions-$'!DK4/'Monthly Interactions-Energy'!DK4</f>
        <v>47.214770759671829</v>
      </c>
      <c r="DL4" s="241">
        <f>+'Monthly Interactions-$'!DL4/'Monthly Interactions-Energy'!DL4</f>
        <v>46.253848391634648</v>
      </c>
      <c r="DM4" s="241">
        <f>+'Monthly Interactions-$'!DM4/'Monthly Interactions-Energy'!DM4</f>
        <v>44.820528725174235</v>
      </c>
      <c r="DN4" s="241">
        <f>+'Monthly Interactions-$'!DN4/'Monthly Interactions-Energy'!DN4</f>
        <v>47.608649471289731</v>
      </c>
      <c r="DO4" s="241">
        <f>+'Monthly Interactions-$'!DO4/'Monthly Interactions-Energy'!DO4</f>
        <v>58.354557436575277</v>
      </c>
      <c r="DP4" s="241">
        <f>+'Monthly Interactions-$'!DP4/'Monthly Interactions-Energy'!DP4</f>
        <v>53.211935864138567</v>
      </c>
      <c r="DQ4" s="241">
        <f>+'Monthly Interactions-$'!DQ4/'Monthly Interactions-Energy'!DQ4</f>
        <v>47.08122306134333</v>
      </c>
      <c r="DR4" s="241">
        <f>+'Monthly Interactions-$'!DR4/'Monthly Interactions-Energy'!DR4</f>
        <v>46.147436549556325</v>
      </c>
      <c r="DS4" s="241">
        <f>+'Monthly Interactions-$'!DS4/'Monthly Interactions-Energy'!DS4</f>
        <v>49.056225465764726</v>
      </c>
      <c r="DT4" s="241">
        <f>+'Monthly Interactions-$'!DT4/'Monthly Interactions-Energy'!DT4</f>
        <v>49.50818987940923</v>
      </c>
      <c r="DU4" s="241">
        <f>+'Monthly Interactions-$'!DU4/'Monthly Interactions-Energy'!DU4</f>
        <v>51.08940581084132</v>
      </c>
      <c r="DV4" s="241">
        <f>+'Monthly Interactions-$'!DV4/'Monthly Interactions-Energy'!DV4</f>
        <v>50.202425536732697</v>
      </c>
      <c r="DW4" s="241">
        <f>+'Monthly Interactions-$'!DW4/'Monthly Interactions-Energy'!DW4</f>
        <v>48.620699055420857</v>
      </c>
      <c r="DX4" s="241">
        <f>+'Monthly Interactions-$'!DX4/'Monthly Interactions-Energy'!DX4</f>
        <v>48.075030342156126</v>
      </c>
      <c r="DY4" s="241">
        <f>+'Monthly Interactions-$'!DY4/'Monthly Interactions-Energy'!DY4</f>
        <v>46.635587149295212</v>
      </c>
      <c r="DZ4" s="241">
        <f>+'Monthly Interactions-$'!DZ4/'Monthly Interactions-Energy'!DZ4</f>
        <v>48.23502682198518</v>
      </c>
      <c r="EA4" s="241">
        <f>+'Monthly Interactions-$'!EA4/'Monthly Interactions-Energy'!EA4</f>
        <v>58.110879809575607</v>
      </c>
      <c r="EB4" s="241">
        <f>+'Monthly Interactions-$'!EB4/'Monthly Interactions-Energy'!EB4</f>
        <v>53.508444443868434</v>
      </c>
      <c r="EC4" s="241">
        <f>+'Monthly Interactions-$'!EC4/'Monthly Interactions-Energy'!EC4</f>
        <v>48.671812237607632</v>
      </c>
      <c r="ED4" s="241">
        <f>+'Monthly Interactions-$'!ED4/'Monthly Interactions-Energy'!ED4</f>
        <v>46.437387806320721</v>
      </c>
      <c r="EE4" s="241">
        <f>+'Monthly Interactions-$'!EE4/'Monthly Interactions-Energy'!EE4</f>
        <v>49.333983888680443</v>
      </c>
      <c r="EF4" s="241">
        <f>+'Monthly Interactions-$'!EF4/'Monthly Interactions-Energy'!EF4</f>
        <v>50.217754575791282</v>
      </c>
      <c r="EG4" s="241">
        <f>+'Monthly Interactions-$'!EG4/'Monthly Interactions-Energy'!EG4</f>
        <v>51.516405062205678</v>
      </c>
      <c r="EH4" s="241">
        <f>+'Monthly Interactions-$'!EH4/'Monthly Interactions-Energy'!EH4</f>
        <v>51.243198901126995</v>
      </c>
      <c r="EI4" s="241">
        <f>+'Monthly Interactions-$'!EI4/'Monthly Interactions-Energy'!EI4</f>
        <v>49.907561953819638</v>
      </c>
      <c r="EJ4" s="241">
        <f>+'Monthly Interactions-$'!EJ4/'Monthly Interactions-Energy'!EJ4</f>
        <v>48.815085202293425</v>
      </c>
      <c r="EK4" s="241">
        <f>+'Monthly Interactions-$'!EK4/'Monthly Interactions-Energy'!EK4</f>
        <v>48.013771727938845</v>
      </c>
      <c r="EL4" s="241">
        <f>+'Monthly Interactions-$'!EL4/'Monthly Interactions-Energy'!EL4</f>
        <v>48.510776397481692</v>
      </c>
      <c r="EM4" s="241">
        <f>+'Monthly Interactions-$'!EM4/'Monthly Interactions-Energy'!EM4</f>
        <v>59.29522027697034</v>
      </c>
      <c r="EN4" s="241">
        <f>+'Monthly Interactions-$'!EN4/'Monthly Interactions-Energy'!EN4</f>
        <v>56.728232293817655</v>
      </c>
      <c r="EO4" s="241">
        <f>+'Monthly Interactions-$'!EO4/'Monthly Interactions-Energy'!EO4</f>
        <v>50.335129220083999</v>
      </c>
      <c r="EP4" s="241">
        <f>+'Monthly Interactions-$'!EP4/'Monthly Interactions-Energy'!EP4</f>
        <v>48.018330434620616</v>
      </c>
      <c r="EQ4" s="241">
        <f>+'Monthly Interactions-$'!EQ4/'Monthly Interactions-Energy'!EQ4</f>
        <v>50.597732401937691</v>
      </c>
      <c r="ER4" s="241">
        <f>+'Monthly Interactions-$'!ER4/'Monthly Interactions-Energy'!ER4</f>
        <v>51.811983609278933</v>
      </c>
      <c r="ES4" s="241">
        <f>+'Monthly Interactions-$'!ES4/'Monthly Interactions-Energy'!ES4</f>
        <v>53.980796929311438</v>
      </c>
      <c r="ET4" s="241">
        <f>+'Monthly Interactions-$'!ET4/'Monthly Interactions-Energy'!ET4</f>
        <v>53.266702746392959</v>
      </c>
      <c r="EU4" s="241">
        <f>+'Monthly Interactions-$'!EU4/'Monthly Interactions-Energy'!EU4</f>
        <v>51.670954212224089</v>
      </c>
      <c r="EV4" s="241">
        <f>+'Monthly Interactions-$'!EV4/'Monthly Interactions-Energy'!EV4</f>
        <v>50.620522734346551</v>
      </c>
      <c r="EW4" s="241">
        <f>+'Monthly Interactions-$'!EW4/'Monthly Interactions-Energy'!EW4</f>
        <v>49.599853241037771</v>
      </c>
      <c r="EX4" s="241">
        <f>+'Monthly Interactions-$'!EX4/'Monthly Interactions-Energy'!EX4</f>
        <v>50.794941173862064</v>
      </c>
      <c r="EY4" s="241">
        <f>+'Monthly Interactions-$'!EY4/'Monthly Interactions-Energy'!EY4</f>
        <v>61.430710552258311</v>
      </c>
      <c r="EZ4" s="241">
        <f>+'Monthly Interactions-$'!EZ4/'Monthly Interactions-Energy'!EZ4</f>
        <v>58.581230770251672</v>
      </c>
      <c r="FA4" s="241">
        <f>+'Monthly Interactions-$'!FA4/'Monthly Interactions-Energy'!FA4</f>
        <v>50.931455303909821</v>
      </c>
      <c r="FB4" s="241">
        <f>+'Monthly Interactions-$'!FB4/'Monthly Interactions-Energy'!FB4</f>
        <v>50.542013056597106</v>
      </c>
      <c r="FC4" s="241">
        <f>+'Monthly Interactions-$'!FC4/'Monthly Interactions-Energy'!FC4</f>
        <v>52.90908695246852</v>
      </c>
      <c r="FD4" s="241">
        <f>+'Monthly Interactions-$'!FD4/'Monthly Interactions-Energy'!FD4</f>
        <v>54.083246651984474</v>
      </c>
      <c r="FE4" s="241">
        <f>+'Monthly Interactions-$'!FE4/'Monthly Interactions-Energy'!FE4</f>
        <v>57.543195595271435</v>
      </c>
      <c r="FF4" s="241">
        <f>+'Monthly Interactions-$'!FF4/'Monthly Interactions-Energy'!FF4</f>
        <v>56.998431138524815</v>
      </c>
      <c r="FG4" s="241">
        <f>+'Monthly Interactions-$'!FG4/'Monthly Interactions-Energy'!FG4</f>
        <v>55.936886786108261</v>
      </c>
      <c r="FH4" s="241">
        <f>+'Monthly Interactions-$'!FH4/'Monthly Interactions-Energy'!FH4</f>
        <v>54.747691365476975</v>
      </c>
      <c r="FI4" s="241">
        <f>+'Monthly Interactions-$'!FI4/'Monthly Interactions-Energy'!FI4</f>
        <v>53.601054298801266</v>
      </c>
      <c r="FJ4" s="241">
        <f>+'Monthly Interactions-$'!FJ4/'Monthly Interactions-Energy'!FJ4</f>
        <v>55.094988245845464</v>
      </c>
      <c r="FK4" s="241">
        <f>+'Monthly Interactions-$'!FK4/'Monthly Interactions-Energy'!FK4</f>
        <v>65.584493933386085</v>
      </c>
      <c r="FL4" s="241">
        <f>+'Monthly Interactions-$'!FL4/'Monthly Interactions-Energy'!FL4</f>
        <v>62.709248235759659</v>
      </c>
      <c r="FM4" s="241">
        <f>+'Monthly Interactions-$'!FM4/'Monthly Interactions-Energy'!FM4</f>
        <v>55.402647329006555</v>
      </c>
      <c r="FN4" s="241">
        <f>+'Monthly Interactions-$'!FN4/'Monthly Interactions-Energy'!FN4</f>
        <v>55.356260927494532</v>
      </c>
      <c r="FO4" s="241">
        <f>+'Monthly Interactions-$'!FO4/'Monthly Interactions-Energy'!FO4</f>
        <v>57.159689965180455</v>
      </c>
      <c r="FP4" s="241">
        <f>+'Monthly Interactions-$'!FP4/'Monthly Interactions-Energy'!FP4</f>
        <v>58.10770492090991</v>
      </c>
      <c r="FQ4" s="241">
        <f>+'Monthly Interactions-$'!FQ4/'Monthly Interactions-Energy'!FQ4</f>
        <v>60.908333034199721</v>
      </c>
      <c r="FR4" s="241">
        <f>+'Monthly Interactions-$'!FR4/'Monthly Interactions-Energy'!FR4</f>
        <v>60.355435405678314</v>
      </c>
      <c r="FS4" s="241">
        <f>+'Monthly Interactions-$'!FS4/'Monthly Interactions-Energy'!FS4</f>
        <v>59.340995465351561</v>
      </c>
      <c r="FT4" s="241">
        <f>+'Monthly Interactions-$'!FT4/'Monthly Interactions-Energy'!FT4</f>
        <v>57.419120545052685</v>
      </c>
      <c r="FU4" s="241">
        <f>+'Monthly Interactions-$'!FU4/'Monthly Interactions-Energy'!FU4</f>
        <v>56.515155818564665</v>
      </c>
      <c r="FV4" s="241">
        <f>+'Monthly Interactions-$'!FV4/'Monthly Interactions-Energy'!FV4</f>
        <v>58.16417616443367</v>
      </c>
      <c r="FW4" s="241">
        <f>+'Monthly Interactions-$'!FW4/'Monthly Interactions-Energy'!FW4</f>
        <v>68.478910920034565</v>
      </c>
      <c r="FX4" s="241">
        <f>+'Monthly Interactions-$'!FX4/'Monthly Interactions-Energy'!FX4</f>
        <v>64.913185308112872</v>
      </c>
      <c r="FY4" s="241">
        <f>+'Monthly Interactions-$'!FY4/'Monthly Interactions-Energy'!FY4</f>
        <v>57.913083724316529</v>
      </c>
      <c r="FZ4" s="241">
        <f>+'Monthly Interactions-$'!FZ4/'Monthly Interactions-Energy'!FZ4</f>
        <v>58.207360144049737</v>
      </c>
      <c r="GA4" s="241">
        <f>+'Monthly Interactions-$'!GA4/'Monthly Interactions-Energy'!GA4</f>
        <v>60.521942251919889</v>
      </c>
      <c r="GB4" s="241">
        <f>+'Monthly Interactions-$'!GB4/'Monthly Interactions-Energy'!GB4</f>
        <v>61.402644443252214</v>
      </c>
    </row>
    <row r="5" spans="2:184">
      <c r="B5" s="19" t="s">
        <v>67</v>
      </c>
      <c r="C5" s="21" t="s">
        <v>61</v>
      </c>
      <c r="D5" s="19" t="s">
        <v>70</v>
      </c>
      <c r="E5" s="241">
        <f>+'Monthly Interactions-$'!E5/'Monthly Interactions-Energy'!E5</f>
        <v>22.666909642103018</v>
      </c>
      <c r="F5" s="241">
        <f>+'Monthly Interactions-$'!F5/'Monthly Interactions-Energy'!F5</f>
        <v>23.171208620021009</v>
      </c>
      <c r="G5" s="241">
        <f>+'Monthly Interactions-$'!G5/'Monthly Interactions-Energy'!G5</f>
        <v>22.018666936035814</v>
      </c>
      <c r="H5" s="241">
        <f>+'Monthly Interactions-$'!H5/'Monthly Interactions-Energy'!H5</f>
        <v>18.176164286533542</v>
      </c>
      <c r="I5" s="241">
        <f>+'Monthly Interactions-$'!I5/'Monthly Interactions-Energy'!I5</f>
        <v>15.937145776620639</v>
      </c>
      <c r="J5" s="241">
        <f>+'Monthly Interactions-$'!J5/'Monthly Interactions-Energy'!J5</f>
        <v>12.429274993834827</v>
      </c>
      <c r="K5" s="241">
        <f>+'Monthly Interactions-$'!K5/'Monthly Interactions-Energy'!K5</f>
        <v>12.43723426763629</v>
      </c>
      <c r="L5" s="241">
        <f>+'Monthly Interactions-$'!L5/'Monthly Interactions-Energy'!L5</f>
        <v>13.143341796622227</v>
      </c>
      <c r="M5" s="241">
        <f>+'Monthly Interactions-$'!M5/'Monthly Interactions-Energy'!M5</f>
        <v>15.187556584892429</v>
      </c>
      <c r="N5" s="241">
        <f>+'Monthly Interactions-$'!N5/'Monthly Interactions-Energy'!N5</f>
        <v>17.468477242751664</v>
      </c>
      <c r="O5" s="241">
        <f>+'Monthly Interactions-$'!O5/'Monthly Interactions-Energy'!O5</f>
        <v>18.815455861403976</v>
      </c>
      <c r="P5" s="241">
        <f>+'Monthly Interactions-$'!P5/'Monthly Interactions-Energy'!P5</f>
        <v>18.638615514990097</v>
      </c>
      <c r="Q5" s="241">
        <f>+'Monthly Interactions-$'!Q5/'Monthly Interactions-Energy'!Q5</f>
        <v>23.726403893086005</v>
      </c>
      <c r="R5" s="241">
        <f>+'Monthly Interactions-$'!R5/'Monthly Interactions-Energy'!R5</f>
        <v>24.241136667787508</v>
      </c>
      <c r="S5" s="241">
        <f>+'Monthly Interactions-$'!S5/'Monthly Interactions-Energy'!S5</f>
        <v>21.733162295523982</v>
      </c>
      <c r="T5" s="241">
        <f>+'Monthly Interactions-$'!T5/'Monthly Interactions-Energy'!T5</f>
        <v>18.794486216101685</v>
      </c>
      <c r="U5" s="241">
        <f>+'Monthly Interactions-$'!U5/'Monthly Interactions-Energy'!U5</f>
        <v>16.62135405390001</v>
      </c>
      <c r="V5" s="241">
        <f>+'Monthly Interactions-$'!V5/'Monthly Interactions-Energy'!V5</f>
        <v>13.480203714417167</v>
      </c>
      <c r="W5" s="241">
        <f>+'Monthly Interactions-$'!W5/'Monthly Interactions-Energy'!W5</f>
        <v>13.210968433096351</v>
      </c>
      <c r="X5" s="241">
        <f>+'Monthly Interactions-$'!X5/'Monthly Interactions-Energy'!X5</f>
        <v>13.967346420892412</v>
      </c>
      <c r="Y5" s="241">
        <f>+'Monthly Interactions-$'!Y5/'Monthly Interactions-Energy'!Y5</f>
        <v>15.248183030513349</v>
      </c>
      <c r="Z5" s="241">
        <f>+'Monthly Interactions-$'!Z5/'Monthly Interactions-Energy'!Z5</f>
        <v>17.646094522308697</v>
      </c>
      <c r="AA5" s="241">
        <f>+'Monthly Interactions-$'!AA5/'Monthly Interactions-Energy'!AA5</f>
        <v>19.41275625339734</v>
      </c>
      <c r="AB5" s="241">
        <f>+'Monthly Interactions-$'!AB5/'Monthly Interactions-Energy'!AB5</f>
        <v>18.159140730564094</v>
      </c>
      <c r="AC5" s="241">
        <f>+'Monthly Interactions-$'!AC5/'Monthly Interactions-Energy'!AC5</f>
        <v>24.411474252776376</v>
      </c>
      <c r="AD5" s="241">
        <f>+'Monthly Interactions-$'!AD5/'Monthly Interactions-Energy'!AD5</f>
        <v>24.931150576761336</v>
      </c>
      <c r="AE5" s="241">
        <f>+'Monthly Interactions-$'!AE5/'Monthly Interactions-Energy'!AE5</f>
        <v>22.511564883808116</v>
      </c>
      <c r="AF5" s="241">
        <f>+'Monthly Interactions-$'!AF5/'Monthly Interactions-Energy'!AF5</f>
        <v>19.471316009630488</v>
      </c>
      <c r="AG5" s="241">
        <f>+'Monthly Interactions-$'!AG5/'Monthly Interactions-Energy'!AG5</f>
        <v>17.488468578723314</v>
      </c>
      <c r="AH5" s="241">
        <f>+'Monthly Interactions-$'!AH5/'Monthly Interactions-Energy'!AH5</f>
        <v>14.38806743927333</v>
      </c>
      <c r="AI5" s="241">
        <f>+'Monthly Interactions-$'!AI5/'Monthly Interactions-Energy'!AI5</f>
        <v>14.005888079115651</v>
      </c>
      <c r="AJ5" s="241">
        <f>+'Monthly Interactions-$'!AJ5/'Monthly Interactions-Energy'!AJ5</f>
        <v>14.795107824302738</v>
      </c>
      <c r="AK5" s="241">
        <f>+'Monthly Interactions-$'!AK5/'Monthly Interactions-Energy'!AK5</f>
        <v>15.877944717099743</v>
      </c>
      <c r="AL5" s="241">
        <f>+'Monthly Interactions-$'!AL5/'Monthly Interactions-Energy'!AL5</f>
        <v>18.327210481981687</v>
      </c>
      <c r="AM5" s="241">
        <f>+'Monthly Interactions-$'!AM5/'Monthly Interactions-Energy'!AM5</f>
        <v>20.191644758220598</v>
      </c>
      <c r="AN5" s="241">
        <f>+'Monthly Interactions-$'!AN5/'Monthly Interactions-Energy'!AN5</f>
        <v>19.219480746940789</v>
      </c>
      <c r="AO5" s="241">
        <f>+'Monthly Interactions-$'!AO5/'Monthly Interactions-Energy'!AO5</f>
        <v>26.177423936942258</v>
      </c>
      <c r="AP5" s="241">
        <f>+'Monthly Interactions-$'!AP5/'Monthly Interactions-Energy'!AP5</f>
        <v>26.744757717432144</v>
      </c>
      <c r="AQ5" s="241">
        <f>+'Monthly Interactions-$'!AQ5/'Monthly Interactions-Energy'!AQ5</f>
        <v>23.89325623212558</v>
      </c>
      <c r="AR5" s="241">
        <f>+'Monthly Interactions-$'!AR5/'Monthly Interactions-Energy'!AR5</f>
        <v>20.65123145291227</v>
      </c>
      <c r="AS5" s="241">
        <f>+'Monthly Interactions-$'!AS5/'Monthly Interactions-Energy'!AS5</f>
        <v>18.482261190533933</v>
      </c>
      <c r="AT5" s="241">
        <f>+'Monthly Interactions-$'!AT5/'Monthly Interactions-Energy'!AT5</f>
        <v>15.073957074431014</v>
      </c>
      <c r="AU5" s="241">
        <f>+'Monthly Interactions-$'!AU5/'Monthly Interactions-Energy'!AU5</f>
        <v>15.071684869349196</v>
      </c>
      <c r="AV5" s="241">
        <f>+'Monthly Interactions-$'!AV5/'Monthly Interactions-Energy'!AV5</f>
        <v>15.915419230819985</v>
      </c>
      <c r="AW5" s="241">
        <f>+'Monthly Interactions-$'!AW5/'Monthly Interactions-Energy'!AW5</f>
        <v>17.155924992415365</v>
      </c>
      <c r="AX5" s="241">
        <f>+'Monthly Interactions-$'!AX5/'Monthly Interactions-Energy'!AX5</f>
        <v>19.615608006363466</v>
      </c>
      <c r="AY5" s="241">
        <f>+'Monthly Interactions-$'!AY5/'Monthly Interactions-Energy'!AY5</f>
        <v>21.630025025426573</v>
      </c>
      <c r="AZ5" s="241">
        <f>+'Monthly Interactions-$'!AZ5/'Monthly Interactions-Energy'!AZ5</f>
        <v>21.532820381894027</v>
      </c>
      <c r="BA5" s="241">
        <f>+'Monthly Interactions-$'!BA5/'Monthly Interactions-Energy'!BA5</f>
        <v>27.930409337380521</v>
      </c>
      <c r="BB5" s="241">
        <f>+'Monthly Interactions-$'!BB5/'Monthly Interactions-Energy'!BB5</f>
        <v>27.985050280774828</v>
      </c>
      <c r="BC5" s="241">
        <f>+'Monthly Interactions-$'!BC5/'Monthly Interactions-Energy'!BC5</f>
        <v>25.210034471782858</v>
      </c>
      <c r="BD5" s="241">
        <f>+'Monthly Interactions-$'!BD5/'Monthly Interactions-Energy'!BD5</f>
        <v>21.779682860469475</v>
      </c>
      <c r="BE5" s="241">
        <f>+'Monthly Interactions-$'!BE5/'Monthly Interactions-Energy'!BE5</f>
        <v>18.918650095815313</v>
      </c>
      <c r="BF5" s="241">
        <f>+'Monthly Interactions-$'!BF5/'Monthly Interactions-Energy'!BF5</f>
        <v>15.520008210789667</v>
      </c>
      <c r="BG5" s="241">
        <f>+'Monthly Interactions-$'!BG5/'Monthly Interactions-Energy'!BG5</f>
        <v>15.282259591726298</v>
      </c>
      <c r="BH5" s="241">
        <f>+'Monthly Interactions-$'!BH5/'Monthly Interactions-Energy'!BH5</f>
        <v>16.13676422675988</v>
      </c>
      <c r="BI5" s="241">
        <f>+'Monthly Interactions-$'!BI5/'Monthly Interactions-Energy'!BI5</f>
        <v>17.424770316476174</v>
      </c>
      <c r="BJ5" s="241">
        <f>+'Monthly Interactions-$'!BJ5/'Monthly Interactions-Energy'!BJ5</f>
        <v>20.149343326036956</v>
      </c>
      <c r="BK5" s="241">
        <f>+'Monthly Interactions-$'!BK5/'Monthly Interactions-Energy'!BK5</f>
        <v>22.244124966883245</v>
      </c>
      <c r="BL5" s="241">
        <f>+'Monthly Interactions-$'!BL5/'Monthly Interactions-Energy'!BL5</f>
        <v>21.603656009108278</v>
      </c>
      <c r="BM5" s="241">
        <f>+'Monthly Interactions-$'!BM5/'Monthly Interactions-Energy'!BM5</f>
        <v>28.530957836993604</v>
      </c>
      <c r="BN5" s="241">
        <f>+'Monthly Interactions-$'!BN5/'Monthly Interactions-Energy'!BN5</f>
        <v>29.38103126004259</v>
      </c>
      <c r="BO5" s="241">
        <f>+'Monthly Interactions-$'!BO5/'Monthly Interactions-Energy'!BO5</f>
        <v>26.991007415403214</v>
      </c>
      <c r="BP5" s="241">
        <f>+'Monthly Interactions-$'!BP5/'Monthly Interactions-Energy'!BP5</f>
        <v>23.641459126618788</v>
      </c>
      <c r="BQ5" s="241">
        <f>+'Monthly Interactions-$'!BQ5/'Monthly Interactions-Energy'!BQ5</f>
        <v>21.118257879785681</v>
      </c>
      <c r="BR5" s="241">
        <f>+'Monthly Interactions-$'!BR5/'Monthly Interactions-Energy'!BR5</f>
        <v>17.599389372812201</v>
      </c>
      <c r="BS5" s="241">
        <f>+'Monthly Interactions-$'!BS5/'Monthly Interactions-Energy'!BS5</f>
        <v>18.024546808038984</v>
      </c>
      <c r="BT5" s="241">
        <f>+'Monthly Interactions-$'!BT5/'Monthly Interactions-Energy'!BT5</f>
        <v>19.367314206429359</v>
      </c>
      <c r="BU5" s="241">
        <f>+'Monthly Interactions-$'!BU5/'Monthly Interactions-Energy'!BU5</f>
        <v>21.203049760879505</v>
      </c>
      <c r="BV5" s="241">
        <f>+'Monthly Interactions-$'!BV5/'Monthly Interactions-Energy'!BV5</f>
        <v>23.493107386318215</v>
      </c>
      <c r="BW5" s="241">
        <f>+'Monthly Interactions-$'!BW5/'Monthly Interactions-Energy'!BW5</f>
        <v>26.559517140296055</v>
      </c>
      <c r="BX5" s="241">
        <f>+'Monthly Interactions-$'!BX5/'Monthly Interactions-Energy'!BX5</f>
        <v>26.35888735871599</v>
      </c>
      <c r="BY5" s="241">
        <f>+'Monthly Interactions-$'!BY5/'Monthly Interactions-Energy'!BY5</f>
        <v>32.498191845683735</v>
      </c>
      <c r="BZ5" s="241">
        <f>+'Monthly Interactions-$'!BZ5/'Monthly Interactions-Energy'!BZ5</f>
        <v>33.645071875250402</v>
      </c>
      <c r="CA5" s="241">
        <f>+'Monthly Interactions-$'!CA5/'Monthly Interactions-Energy'!CA5</f>
        <v>32.128717062114021</v>
      </c>
      <c r="CB5" s="241">
        <f>+'Monthly Interactions-$'!CB5/'Monthly Interactions-Energy'!CB5</f>
        <v>27.914684546425775</v>
      </c>
      <c r="CC5" s="241">
        <f>+'Monthly Interactions-$'!CC5/'Monthly Interactions-Energy'!CC5</f>
        <v>24.756213377477597</v>
      </c>
      <c r="CD5" s="241">
        <f>+'Monthly Interactions-$'!CD5/'Monthly Interactions-Energy'!CD5</f>
        <v>20.750354222856149</v>
      </c>
      <c r="CE5" s="241">
        <f>+'Monthly Interactions-$'!CE5/'Monthly Interactions-Energy'!CE5</f>
        <v>22.918170739258628</v>
      </c>
      <c r="CF5" s="241">
        <f>+'Monthly Interactions-$'!CF5/'Monthly Interactions-Energy'!CF5</f>
        <v>24.481714657682737</v>
      </c>
      <c r="CG5" s="241">
        <f>+'Monthly Interactions-$'!CG5/'Monthly Interactions-Energy'!CG5</f>
        <v>25.54752433051123</v>
      </c>
      <c r="CH5" s="241">
        <f>+'Monthly Interactions-$'!CH5/'Monthly Interactions-Energy'!CH5</f>
        <v>28.012855768701762</v>
      </c>
      <c r="CI5" s="241">
        <f>+'Monthly Interactions-$'!CI5/'Monthly Interactions-Energy'!CI5</f>
        <v>32.120041836687662</v>
      </c>
      <c r="CJ5" s="241">
        <f>+'Monthly Interactions-$'!CJ5/'Monthly Interactions-Energy'!CJ5</f>
        <v>31.748488061798824</v>
      </c>
      <c r="CK5" s="241">
        <f>+'Monthly Interactions-$'!CK5/'Monthly Interactions-Energy'!CK5</f>
        <v>36.979766525214501</v>
      </c>
      <c r="CL5" s="241">
        <f>+'Monthly Interactions-$'!CL5/'Monthly Interactions-Energy'!CL5</f>
        <v>37.849439883532945</v>
      </c>
      <c r="CM5" s="241">
        <f>+'Monthly Interactions-$'!CM5/'Monthly Interactions-Energy'!CM5</f>
        <v>36.714836255473024</v>
      </c>
      <c r="CN5" s="241">
        <f>+'Monthly Interactions-$'!CN5/'Monthly Interactions-Energy'!CN5</f>
        <v>31.55432338279714</v>
      </c>
      <c r="CO5" s="241">
        <f>+'Monthly Interactions-$'!CO5/'Monthly Interactions-Energy'!CO5</f>
        <v>28.365824738822955</v>
      </c>
      <c r="CP5" s="241">
        <f>+'Monthly Interactions-$'!CP5/'Monthly Interactions-Energy'!CP5</f>
        <v>23.806289917343626</v>
      </c>
      <c r="CQ5" s="241">
        <f>+'Monthly Interactions-$'!CQ5/'Monthly Interactions-Energy'!CQ5</f>
        <v>26.224795813646526</v>
      </c>
      <c r="CR5" s="241">
        <f>+'Monthly Interactions-$'!CR5/'Monthly Interactions-Energy'!CR5</f>
        <v>27.457234655015274</v>
      </c>
      <c r="CS5" s="241">
        <f>+'Monthly Interactions-$'!CS5/'Monthly Interactions-Energy'!CS5</f>
        <v>27.788623061641839</v>
      </c>
      <c r="CT5" s="241">
        <f>+'Monthly Interactions-$'!CT5/'Monthly Interactions-Energy'!CT5</f>
        <v>30.358644565478343</v>
      </c>
      <c r="CU5" s="241">
        <f>+'Monthly Interactions-$'!CU5/'Monthly Interactions-Energy'!CU5</f>
        <v>33.714425613115587</v>
      </c>
      <c r="CV5" s="241">
        <f>+'Monthly Interactions-$'!CV5/'Monthly Interactions-Energy'!CV5</f>
        <v>33.08499189415668</v>
      </c>
      <c r="CW5" s="241">
        <f>+'Monthly Interactions-$'!CW5/'Monthly Interactions-Energy'!CW5</f>
        <v>47.150932928201229</v>
      </c>
      <c r="CX5" s="241">
        <f>+'Monthly Interactions-$'!CX5/'Monthly Interactions-Energy'!CX5</f>
        <v>47.852374991484751</v>
      </c>
      <c r="CY5" s="241">
        <f>+'Monthly Interactions-$'!CY5/'Monthly Interactions-Energy'!CY5</f>
        <v>45.846169996944901</v>
      </c>
      <c r="CZ5" s="241">
        <f>+'Monthly Interactions-$'!CZ5/'Monthly Interactions-Energy'!CZ5</f>
        <v>45.374150324360109</v>
      </c>
      <c r="DA5" s="241">
        <f>+'Monthly Interactions-$'!DA5/'Monthly Interactions-Energy'!DA5</f>
        <v>41.9926729246543</v>
      </c>
      <c r="DB5" s="241">
        <f>+'Monthly Interactions-$'!DB5/'Monthly Interactions-Energy'!DB5</f>
        <v>46.17770547156357</v>
      </c>
      <c r="DC5" s="241">
        <f>+'Monthly Interactions-$'!DC5/'Monthly Interactions-Energy'!DC5</f>
        <v>52.820515576179226</v>
      </c>
      <c r="DD5" s="241">
        <f>+'Monthly Interactions-$'!DD5/'Monthly Interactions-Energy'!DD5</f>
        <v>52.804970187494668</v>
      </c>
      <c r="DE5" s="241">
        <f>+'Monthly Interactions-$'!DE5/'Monthly Interactions-Energy'!DE5</f>
        <v>42.646589746744901</v>
      </c>
      <c r="DF5" s="241">
        <f>+'Monthly Interactions-$'!DF5/'Monthly Interactions-Energy'!DF5</f>
        <v>44.365951418859837</v>
      </c>
      <c r="DG5" s="241">
        <f>+'Monthly Interactions-$'!DG5/'Monthly Interactions-Energy'!DG5</f>
        <v>45.392850484721407</v>
      </c>
      <c r="DH5" s="241">
        <f>+'Monthly Interactions-$'!DH5/'Monthly Interactions-Energy'!DH5</f>
        <v>45.338436567085118</v>
      </c>
      <c r="DI5" s="241">
        <f>+'Monthly Interactions-$'!DI5/'Monthly Interactions-Energy'!DI5</f>
        <v>48.410180665757771</v>
      </c>
      <c r="DJ5" s="241">
        <f>+'Monthly Interactions-$'!DJ5/'Monthly Interactions-Energy'!DJ5</f>
        <v>48.892964481180492</v>
      </c>
      <c r="DK5" s="241">
        <f>+'Monthly Interactions-$'!DK5/'Monthly Interactions-Energy'!DK5</f>
        <v>47.155613994569379</v>
      </c>
      <c r="DL5" s="241">
        <f>+'Monthly Interactions-$'!DL5/'Monthly Interactions-Energy'!DL5</f>
        <v>46.399019514969638</v>
      </c>
      <c r="DM5" s="241">
        <f>+'Monthly Interactions-$'!DM5/'Monthly Interactions-Energy'!DM5</f>
        <v>42.721005987904455</v>
      </c>
      <c r="DN5" s="241">
        <f>+'Monthly Interactions-$'!DN5/'Monthly Interactions-Energy'!DN5</f>
        <v>47.251655596341543</v>
      </c>
      <c r="DO5" s="241">
        <f>+'Monthly Interactions-$'!DO5/'Monthly Interactions-Energy'!DO5</f>
        <v>53.850479110413097</v>
      </c>
      <c r="DP5" s="241">
        <f>+'Monthly Interactions-$'!DP5/'Monthly Interactions-Energy'!DP5</f>
        <v>52.344310063560862</v>
      </c>
      <c r="DQ5" s="241">
        <f>+'Monthly Interactions-$'!DQ5/'Monthly Interactions-Energy'!DQ5</f>
        <v>43.784770831832653</v>
      </c>
      <c r="DR5" s="241">
        <f>+'Monthly Interactions-$'!DR5/'Monthly Interactions-Energy'!DR5</f>
        <v>46.16078549512244</v>
      </c>
      <c r="DS5" s="241">
        <f>+'Monthly Interactions-$'!DS5/'Monthly Interactions-Energy'!DS5</f>
        <v>46.920182806161819</v>
      </c>
      <c r="DT5" s="241">
        <f>+'Monthly Interactions-$'!DT5/'Monthly Interactions-Energy'!DT5</f>
        <v>47.53046774858776</v>
      </c>
      <c r="DU5" s="241">
        <f>+'Monthly Interactions-$'!DU5/'Monthly Interactions-Energy'!DU5</f>
        <v>49.812624914947371</v>
      </c>
      <c r="DV5" s="241">
        <f>+'Monthly Interactions-$'!DV5/'Monthly Interactions-Energy'!DV5</f>
        <v>49.864604758943123</v>
      </c>
      <c r="DW5" s="241">
        <f>+'Monthly Interactions-$'!DW5/'Monthly Interactions-Energy'!DW5</f>
        <v>48.552216108522799</v>
      </c>
      <c r="DX5" s="241">
        <f>+'Monthly Interactions-$'!DX5/'Monthly Interactions-Energy'!DX5</f>
        <v>48.221582810328236</v>
      </c>
      <c r="DY5" s="241">
        <f>+'Monthly Interactions-$'!DY5/'Monthly Interactions-Energy'!DY5</f>
        <v>44.198432900829673</v>
      </c>
      <c r="DZ5" s="241">
        <f>+'Monthly Interactions-$'!DZ5/'Monthly Interactions-Energy'!DZ5</f>
        <v>47.860404559171094</v>
      </c>
      <c r="EA5" s="241">
        <f>+'Monthly Interactions-$'!EA5/'Monthly Interactions-Energy'!EA5</f>
        <v>53.639150306261776</v>
      </c>
      <c r="EB5" s="241">
        <f>+'Monthly Interactions-$'!EB5/'Monthly Interactions-Energy'!EB5</f>
        <v>52.614895645270906</v>
      </c>
      <c r="EC5" s="241">
        <f>+'Monthly Interactions-$'!EC5/'Monthly Interactions-Energy'!EC5</f>
        <v>45.559722843522813</v>
      </c>
      <c r="ED5" s="241">
        <f>+'Monthly Interactions-$'!ED5/'Monthly Interactions-Energy'!ED5</f>
        <v>46.448568558609772</v>
      </c>
      <c r="EE5" s="241">
        <f>+'Monthly Interactions-$'!EE5/'Monthly Interactions-Energy'!EE5</f>
        <v>47.211005680647901</v>
      </c>
      <c r="EF5" s="241">
        <f>+'Monthly Interactions-$'!EF5/'Monthly Interactions-Energy'!EF5</f>
        <v>48.268896053057773</v>
      </c>
      <c r="EG5" s="241">
        <f>+'Monthly Interactions-$'!EG5/'Monthly Interactions-Energy'!EG5</f>
        <v>50.090937051799997</v>
      </c>
      <c r="EH5" s="241">
        <f>+'Monthly Interactions-$'!EH5/'Monthly Interactions-Energy'!EH5</f>
        <v>50.890710115045593</v>
      </c>
      <c r="EI5" s="241">
        <f>+'Monthly Interactions-$'!EI5/'Monthly Interactions-Energy'!EI5</f>
        <v>49.832849402019917</v>
      </c>
      <c r="EJ5" s="241">
        <f>+'Monthly Interactions-$'!EJ5/'Monthly Interactions-Energy'!EJ5</f>
        <v>48.95203486625244</v>
      </c>
      <c r="EK5" s="241">
        <f>+'Monthly Interactions-$'!EK5/'Monthly Interactions-Energy'!EK5</f>
        <v>45.504848995269356</v>
      </c>
      <c r="EL5" s="241">
        <f>+'Monthly Interactions-$'!EL5/'Monthly Interactions-Energy'!EL5</f>
        <v>48.07644783577507</v>
      </c>
      <c r="EM5" s="241">
        <f>+'Monthly Interactions-$'!EM5/'Monthly Interactions-Energy'!EM5</f>
        <v>53.857501342956525</v>
      </c>
      <c r="EN5" s="241">
        <f>+'Monthly Interactions-$'!EN5/'Monthly Interactions-Energy'!EN5</f>
        <v>55.780963494490898</v>
      </c>
      <c r="EO5" s="241">
        <f>+'Monthly Interactions-$'!EO5/'Monthly Interactions-Energy'!EO5</f>
        <v>46.986031944697558</v>
      </c>
      <c r="EP5" s="241">
        <f>+'Monthly Interactions-$'!EP5/'Monthly Interactions-Energy'!EP5</f>
        <v>48.03598880925491</v>
      </c>
      <c r="EQ5" s="241">
        <f>+'Monthly Interactions-$'!EQ5/'Monthly Interactions-Energy'!EQ5</f>
        <v>48.467254414915622</v>
      </c>
      <c r="ER5" s="241">
        <f>+'Monthly Interactions-$'!ER5/'Monthly Interactions-Energy'!ER5</f>
        <v>49.688265991993667</v>
      </c>
      <c r="ES5" s="241">
        <f>+'Monthly Interactions-$'!ES5/'Monthly Interactions-Energy'!ES5</f>
        <v>52.378386588792559</v>
      </c>
      <c r="ET5" s="241">
        <f>+'Monthly Interactions-$'!ET5/'Monthly Interactions-Energy'!ET5</f>
        <v>53.033575450633769</v>
      </c>
      <c r="EU5" s="241">
        <f>+'Monthly Interactions-$'!EU5/'Monthly Interactions-Energy'!EU5</f>
        <v>51.559611444895211</v>
      </c>
      <c r="EV5" s="241">
        <f>+'Monthly Interactions-$'!EV5/'Monthly Interactions-Energy'!EV5</f>
        <v>50.821112302397395</v>
      </c>
      <c r="EW5" s="241">
        <f>+'Monthly Interactions-$'!EW5/'Monthly Interactions-Energy'!EW5</f>
        <v>49.663754747675029</v>
      </c>
      <c r="EX5" s="241">
        <f>+'Monthly Interactions-$'!EX5/'Monthly Interactions-Energy'!EX5</f>
        <v>50.407539910077105</v>
      </c>
      <c r="EY5" s="241">
        <f>+'Monthly Interactions-$'!EY5/'Monthly Interactions-Energy'!EY5</f>
        <v>55.675490301428887</v>
      </c>
      <c r="EZ5" s="241">
        <f>+'Monthly Interactions-$'!EZ5/'Monthly Interactions-Energy'!EZ5</f>
        <v>57.631071202595969</v>
      </c>
      <c r="FA5" s="241">
        <f>+'Monthly Interactions-$'!FA5/'Monthly Interactions-Energy'!FA5</f>
        <v>50.467932396474936</v>
      </c>
      <c r="FB5" s="241">
        <f>+'Monthly Interactions-$'!FB5/'Monthly Interactions-Energy'!FB5</f>
        <v>50.544389249165818</v>
      </c>
      <c r="FC5" s="241">
        <f>+'Monthly Interactions-$'!FC5/'Monthly Interactions-Energy'!FC5</f>
        <v>51.033675849850638</v>
      </c>
      <c r="FD5" s="241">
        <f>+'Monthly Interactions-$'!FD5/'Monthly Interactions-Energy'!FD5</f>
        <v>51.301518412128083</v>
      </c>
      <c r="FE5" s="241">
        <f>+'Monthly Interactions-$'!FE5/'Monthly Interactions-Energy'!FE5</f>
        <v>55.821373345436243</v>
      </c>
      <c r="FF5" s="241">
        <f>+'Monthly Interactions-$'!FF5/'Monthly Interactions-Energy'!FF5</f>
        <v>56.661546911853797</v>
      </c>
      <c r="FG5" s="241">
        <f>+'Monthly Interactions-$'!FG5/'Monthly Interactions-Energy'!FG5</f>
        <v>55.8486277640176</v>
      </c>
      <c r="FH5" s="241">
        <f>+'Monthly Interactions-$'!FH5/'Monthly Interactions-Energy'!FH5</f>
        <v>54.965841915686092</v>
      </c>
      <c r="FI5" s="241">
        <f>+'Monthly Interactions-$'!FI5/'Monthly Interactions-Energy'!FI5</f>
        <v>53.663446022919551</v>
      </c>
      <c r="FJ5" s="241">
        <f>+'Monthly Interactions-$'!FJ5/'Monthly Interactions-Energy'!FJ5</f>
        <v>54.639276886836299</v>
      </c>
      <c r="FK5" s="241">
        <f>+'Monthly Interactions-$'!FK5/'Monthly Interactions-Energy'!FK5</f>
        <v>58.982130979712522</v>
      </c>
      <c r="FL5" s="241">
        <f>+'Monthly Interactions-$'!FL5/'Monthly Interactions-Energy'!FL5</f>
        <v>61.677063204917289</v>
      </c>
      <c r="FM5" s="241">
        <f>+'Monthly Interactions-$'!FM5/'Monthly Interactions-Energy'!FM5</f>
        <v>54.821891354342064</v>
      </c>
      <c r="FN5" s="241">
        <f>+'Monthly Interactions-$'!FN5/'Monthly Interactions-Energy'!FN5</f>
        <v>55.361907278656332</v>
      </c>
      <c r="FO5" s="241">
        <f>+'Monthly Interactions-$'!FO5/'Monthly Interactions-Energy'!FO5</f>
        <v>54.930179406463125</v>
      </c>
      <c r="FP5" s="241">
        <f>+'Monthly Interactions-$'!FP5/'Monthly Interactions-Energy'!FP5</f>
        <v>55.363240069996003</v>
      </c>
      <c r="FQ5" s="241">
        <f>+'Monthly Interactions-$'!FQ5/'Monthly Interactions-Energy'!FQ5</f>
        <v>59.222437679590186</v>
      </c>
      <c r="FR5" s="241">
        <f>+'Monthly Interactions-$'!FR5/'Monthly Interactions-Energy'!FR5</f>
        <v>59.929165064894647</v>
      </c>
      <c r="FS5" s="241">
        <f>+'Monthly Interactions-$'!FS5/'Monthly Interactions-Energy'!FS5</f>
        <v>59.257266057277207</v>
      </c>
      <c r="FT5" s="241">
        <f>+'Monthly Interactions-$'!FT5/'Monthly Interactions-Energy'!FT5</f>
        <v>57.652102814481104</v>
      </c>
      <c r="FU5" s="241">
        <f>+'Monthly Interactions-$'!FU5/'Monthly Interactions-Energy'!FU5</f>
        <v>56.553055538779631</v>
      </c>
      <c r="FV5" s="241">
        <f>+'Monthly Interactions-$'!FV5/'Monthly Interactions-Energy'!FV5</f>
        <v>57.726500941336923</v>
      </c>
      <c r="FW5" s="241">
        <f>+'Monthly Interactions-$'!FW5/'Monthly Interactions-Energy'!FW5</f>
        <v>62.794182558379241</v>
      </c>
      <c r="FX5" s="241">
        <f>+'Monthly Interactions-$'!FX5/'Monthly Interactions-Energy'!FX5</f>
        <v>63.806573340633271</v>
      </c>
      <c r="FY5" s="241">
        <f>+'Monthly Interactions-$'!FY5/'Monthly Interactions-Energy'!FY5</f>
        <v>57.303640365152845</v>
      </c>
      <c r="FZ5" s="241">
        <f>+'Monthly Interactions-$'!FZ5/'Monthly Interactions-Energy'!FZ5</f>
        <v>58.224025266360954</v>
      </c>
      <c r="GA5" s="241">
        <f>+'Monthly Interactions-$'!GA5/'Monthly Interactions-Energy'!GA5</f>
        <v>58.078557452061638</v>
      </c>
      <c r="GB5" s="241">
        <f>+'Monthly Interactions-$'!GB5/'Monthly Interactions-Energy'!GB5</f>
        <v>58.38731271910089</v>
      </c>
    </row>
    <row r="6" spans="2:184">
      <c r="B6" s="19" t="s">
        <v>67</v>
      </c>
      <c r="C6" s="21" t="s">
        <v>61</v>
      </c>
      <c r="D6" s="19" t="s">
        <v>71</v>
      </c>
      <c r="E6" s="241">
        <f>+'Monthly Interactions-$'!E6/'Monthly Interactions-Energy'!E6</f>
        <v>37.966943314644993</v>
      </c>
      <c r="F6" s="241">
        <f>+'Monthly Interactions-$'!F6/'Monthly Interactions-Energy'!F6</f>
        <v>34.978007005403683</v>
      </c>
      <c r="G6" s="241">
        <f>+'Monthly Interactions-$'!G6/'Monthly Interactions-Energy'!G6</f>
        <v>33.300006680709274</v>
      </c>
      <c r="H6" s="241">
        <f>+'Monthly Interactions-$'!H6/'Monthly Interactions-Energy'!H6</f>
        <v>34.102218413644202</v>
      </c>
      <c r="I6" s="241">
        <f>+'Monthly Interactions-$'!I6/'Monthly Interactions-Energy'!I6</f>
        <v>34.709516727076377</v>
      </c>
      <c r="J6" s="241">
        <f>+'Monthly Interactions-$'!J6/'Monthly Interactions-Energy'!J6</f>
        <v>36.680749332653363</v>
      </c>
      <c r="K6" s="241">
        <f>+'Monthly Interactions-$'!K6/'Monthly Interactions-Energy'!K6</f>
        <v>46.171890327500776</v>
      </c>
      <c r="L6" s="241">
        <f>+'Monthly Interactions-$'!L6/'Monthly Interactions-Energy'!L6</f>
        <v>40.822447844276809</v>
      </c>
      <c r="M6" s="241">
        <f>+'Monthly Interactions-$'!M6/'Monthly Interactions-Energy'!M6</f>
        <v>35.73484826322931</v>
      </c>
      <c r="N6" s="241">
        <f>+'Monthly Interactions-$'!N6/'Monthly Interactions-Energy'!N6</f>
        <v>32.827969433738438</v>
      </c>
      <c r="O6" s="241">
        <f>+'Monthly Interactions-$'!O6/'Monthly Interactions-Energy'!O6</f>
        <v>33.503340142329293</v>
      </c>
      <c r="P6" s="241">
        <f>+'Monthly Interactions-$'!P6/'Monthly Interactions-Energy'!P6</f>
        <v>35.955310737363462</v>
      </c>
      <c r="Q6" s="241">
        <f>+'Monthly Interactions-$'!Q6/'Monthly Interactions-Energy'!Q6</f>
        <v>40.952525680409984</v>
      </c>
      <c r="R6" s="241">
        <f>+'Monthly Interactions-$'!R6/'Monthly Interactions-Energy'!R6</f>
        <v>38.882074209465976</v>
      </c>
      <c r="S6" s="241">
        <f>+'Monthly Interactions-$'!S6/'Monthly Interactions-Energy'!S6</f>
        <v>36.485919980124422</v>
      </c>
      <c r="T6" s="241">
        <f>+'Monthly Interactions-$'!T6/'Monthly Interactions-Energy'!T6</f>
        <v>36.702401228733386</v>
      </c>
      <c r="U6" s="241">
        <f>+'Monthly Interactions-$'!U6/'Monthly Interactions-Energy'!U6</f>
        <v>36.914811100457548</v>
      </c>
      <c r="V6" s="241">
        <f>+'Monthly Interactions-$'!V6/'Monthly Interactions-Energy'!V6</f>
        <v>38.139480005253155</v>
      </c>
      <c r="W6" s="241">
        <f>+'Monthly Interactions-$'!W6/'Monthly Interactions-Energy'!W6</f>
        <v>44.010736048322393</v>
      </c>
      <c r="X6" s="241">
        <f>+'Monthly Interactions-$'!X6/'Monthly Interactions-Energy'!X6</f>
        <v>44.31135878797852</v>
      </c>
      <c r="Y6" s="241">
        <f>+'Monthly Interactions-$'!Y6/'Monthly Interactions-Energy'!Y6</f>
        <v>37.270999337126213</v>
      </c>
      <c r="Z6" s="241">
        <f>+'Monthly Interactions-$'!Z6/'Monthly Interactions-Energy'!Z6</f>
        <v>34.198794365651366</v>
      </c>
      <c r="AA6" s="241">
        <f>+'Monthly Interactions-$'!AA6/'Monthly Interactions-Energy'!AA6</f>
        <v>34.811578106758418</v>
      </c>
      <c r="AB6" s="241">
        <f>+'Monthly Interactions-$'!AB6/'Monthly Interactions-Energy'!AB6</f>
        <v>37.228598623954952</v>
      </c>
      <c r="AC6" s="241">
        <f>+'Monthly Interactions-$'!AC6/'Monthly Interactions-Energy'!AC6</f>
        <v>39.788523556173786</v>
      </c>
      <c r="AD6" s="241">
        <f>+'Monthly Interactions-$'!AD6/'Monthly Interactions-Energy'!AD6</f>
        <v>40.108220591797526</v>
      </c>
      <c r="AE6" s="241">
        <f>+'Monthly Interactions-$'!AE6/'Monthly Interactions-Energy'!AE6</f>
        <v>38.094042903723619</v>
      </c>
      <c r="AF6" s="241">
        <f>+'Monthly Interactions-$'!AF6/'Monthly Interactions-Energy'!AF6</f>
        <v>36.634787046484185</v>
      </c>
      <c r="AG6" s="241">
        <f>+'Monthly Interactions-$'!AG6/'Monthly Interactions-Energy'!AG6</f>
        <v>37.279844814974382</v>
      </c>
      <c r="AH6" s="241">
        <f>+'Monthly Interactions-$'!AH6/'Monthly Interactions-Energy'!AH6</f>
        <v>40.223303041508231</v>
      </c>
      <c r="AI6" s="241">
        <f>+'Monthly Interactions-$'!AI6/'Monthly Interactions-Energy'!AI6</f>
        <v>45.146256153171493</v>
      </c>
      <c r="AJ6" s="241">
        <f>+'Monthly Interactions-$'!AJ6/'Monthly Interactions-Energy'!AJ6</f>
        <v>45.432734584618082</v>
      </c>
      <c r="AK6" s="241">
        <f>+'Monthly Interactions-$'!AK6/'Monthly Interactions-Energy'!AK6</f>
        <v>38.10645897563289</v>
      </c>
      <c r="AL6" s="241">
        <f>+'Monthly Interactions-$'!AL6/'Monthly Interactions-Energy'!AL6</f>
        <v>36.059839145000069</v>
      </c>
      <c r="AM6" s="241">
        <f>+'Monthly Interactions-$'!AM6/'Monthly Interactions-Energy'!AM6</f>
        <v>36.597565624501257</v>
      </c>
      <c r="AN6" s="241">
        <f>+'Monthly Interactions-$'!AN6/'Monthly Interactions-Energy'!AN6</f>
        <v>36.785862229816054</v>
      </c>
      <c r="AO6" s="241">
        <f>+'Monthly Interactions-$'!AO6/'Monthly Interactions-Energy'!AO6</f>
        <v>40.890048725342055</v>
      </c>
      <c r="AP6" s="241">
        <f>+'Monthly Interactions-$'!AP6/'Monthly Interactions-Energy'!AP6</f>
        <v>41.182034445988343</v>
      </c>
      <c r="AQ6" s="241">
        <f>+'Monthly Interactions-$'!AQ6/'Monthly Interactions-Energy'!AQ6</f>
        <v>39.190124359284653</v>
      </c>
      <c r="AR6" s="241">
        <f>+'Monthly Interactions-$'!AR6/'Monthly Interactions-Energy'!AR6</f>
        <v>37.659864685481125</v>
      </c>
      <c r="AS6" s="241">
        <f>+'Monthly Interactions-$'!AS6/'Monthly Interactions-Energy'!AS6</f>
        <v>38.281019722777685</v>
      </c>
      <c r="AT6" s="241">
        <f>+'Monthly Interactions-$'!AT6/'Monthly Interactions-Energy'!AT6</f>
        <v>41.764771736033303</v>
      </c>
      <c r="AU6" s="241">
        <f>+'Monthly Interactions-$'!AU6/'Monthly Interactions-Energy'!AU6</f>
        <v>46.590546744286421</v>
      </c>
      <c r="AV6" s="241">
        <f>+'Monthly Interactions-$'!AV6/'Monthly Interactions-Energy'!AV6</f>
        <v>46.928875855470231</v>
      </c>
      <c r="AW6" s="241">
        <f>+'Monthly Interactions-$'!AW6/'Monthly Interactions-Energy'!AW6</f>
        <v>38.634844285671399</v>
      </c>
      <c r="AX6" s="241">
        <f>+'Monthly Interactions-$'!AX6/'Monthly Interactions-Energy'!AX6</f>
        <v>36.354709424489855</v>
      </c>
      <c r="AY6" s="241">
        <f>+'Monthly Interactions-$'!AY6/'Monthly Interactions-Energy'!AY6</f>
        <v>36.885661768653925</v>
      </c>
      <c r="AZ6" s="241">
        <f>+'Monthly Interactions-$'!AZ6/'Monthly Interactions-Energy'!AZ6</f>
        <v>37.570407010902507</v>
      </c>
      <c r="BA6" s="241">
        <f>+'Monthly Interactions-$'!BA6/'Monthly Interactions-Energy'!BA6</f>
        <v>43.101412805119175</v>
      </c>
      <c r="BB6" s="241">
        <f>+'Monthly Interactions-$'!BB6/'Monthly Interactions-Energy'!BB6</f>
        <v>43.363344403704204</v>
      </c>
      <c r="BC6" s="241">
        <f>+'Monthly Interactions-$'!BC6/'Monthly Interactions-Energy'!BC6</f>
        <v>40.138074145095338</v>
      </c>
      <c r="BD6" s="241">
        <f>+'Monthly Interactions-$'!BD6/'Monthly Interactions-Energy'!BD6</f>
        <v>38.560563604976657</v>
      </c>
      <c r="BE6" s="241">
        <f>+'Monthly Interactions-$'!BE6/'Monthly Interactions-Energy'!BE6</f>
        <v>38.719226719504753</v>
      </c>
      <c r="BF6" s="241">
        <f>+'Monthly Interactions-$'!BF6/'Monthly Interactions-Energy'!BF6</f>
        <v>43.795976781011341</v>
      </c>
      <c r="BG6" s="241">
        <f>+'Monthly Interactions-$'!BG6/'Monthly Interactions-Energy'!BG6</f>
        <v>48.782986395002382</v>
      </c>
      <c r="BH6" s="241">
        <f>+'Monthly Interactions-$'!BH6/'Monthly Interactions-Energy'!BH6</f>
        <v>49.107725744571852</v>
      </c>
      <c r="BI6" s="241">
        <f>+'Monthly Interactions-$'!BI6/'Monthly Interactions-Energy'!BI6</f>
        <v>39.701465652690587</v>
      </c>
      <c r="BJ6" s="241">
        <f>+'Monthly Interactions-$'!BJ6/'Monthly Interactions-Energy'!BJ6</f>
        <v>37.774454488137785</v>
      </c>
      <c r="BK6" s="241">
        <f>+'Monthly Interactions-$'!BK6/'Monthly Interactions-Energy'!BK6</f>
        <v>38.315234572514427</v>
      </c>
      <c r="BL6" s="241">
        <f>+'Monthly Interactions-$'!BL6/'Monthly Interactions-Energy'!BL6</f>
        <v>39.218628052480973</v>
      </c>
      <c r="BM6" s="241">
        <f>+'Monthly Interactions-$'!BM6/'Monthly Interactions-Energy'!BM6</f>
        <v>45.165782924378156</v>
      </c>
      <c r="BN6" s="241">
        <f>+'Monthly Interactions-$'!BN6/'Monthly Interactions-Energy'!BN6</f>
        <v>45.447302915063112</v>
      </c>
      <c r="BO6" s="241">
        <f>+'Monthly Interactions-$'!BO6/'Monthly Interactions-Energy'!BO6</f>
        <v>42.071908253197037</v>
      </c>
      <c r="BP6" s="241">
        <f>+'Monthly Interactions-$'!BP6/'Monthly Interactions-Energy'!BP6</f>
        <v>40.399668781665127</v>
      </c>
      <c r="BQ6" s="241">
        <f>+'Monthly Interactions-$'!BQ6/'Monthly Interactions-Energy'!BQ6</f>
        <v>40.515970092366878</v>
      </c>
      <c r="BR6" s="241">
        <f>+'Monthly Interactions-$'!BR6/'Monthly Interactions-Energy'!BR6</f>
        <v>45.914635087360139</v>
      </c>
      <c r="BS6" s="241">
        <f>+'Monthly Interactions-$'!BS6/'Monthly Interactions-Energy'!BS6</f>
        <v>51.081012089958158</v>
      </c>
      <c r="BT6" s="241">
        <f>+'Monthly Interactions-$'!BT6/'Monthly Interactions-Energy'!BT6</f>
        <v>51.400503732120086</v>
      </c>
      <c r="BU6" s="241">
        <f>+'Monthly Interactions-$'!BU6/'Monthly Interactions-Energy'!BU6</f>
        <v>41.550260141095457</v>
      </c>
      <c r="BV6" s="241">
        <f>+'Monthly Interactions-$'!BV6/'Monthly Interactions-Energy'!BV6</f>
        <v>39.553728949355985</v>
      </c>
      <c r="BW6" s="241">
        <f>+'Monthly Interactions-$'!BW6/'Monthly Interactions-Energy'!BW6</f>
        <v>40.115231156963318</v>
      </c>
      <c r="BX6" s="241">
        <f>+'Monthly Interactions-$'!BX6/'Monthly Interactions-Energy'!BX6</f>
        <v>41.063642929064095</v>
      </c>
      <c r="BY6" s="241">
        <f>+'Monthly Interactions-$'!BY6/'Monthly Interactions-Energy'!BY6</f>
        <v>48.111338241353884</v>
      </c>
      <c r="BZ6" s="241">
        <f>+'Monthly Interactions-$'!BZ6/'Monthly Interactions-Energy'!BZ6</f>
        <v>49.952306649319077</v>
      </c>
      <c r="CA6" s="241">
        <f>+'Monthly Interactions-$'!CA6/'Monthly Interactions-Energy'!CA6</f>
        <v>47.74516593749857</v>
      </c>
      <c r="CB6" s="241">
        <f>+'Monthly Interactions-$'!CB6/'Monthly Interactions-Energy'!CB6</f>
        <v>47.170765266342926</v>
      </c>
      <c r="CC6" s="241">
        <f>+'Monthly Interactions-$'!CC6/'Monthly Interactions-Energy'!CC6</f>
        <v>48.647430267537182</v>
      </c>
      <c r="CD6" s="241">
        <f>+'Monthly Interactions-$'!CD6/'Monthly Interactions-Energy'!CD6</f>
        <v>56.406642094561242</v>
      </c>
      <c r="CE6" s="241">
        <f>+'Monthly Interactions-$'!CE6/'Monthly Interactions-Energy'!CE6</f>
        <v>64.578815661564363</v>
      </c>
      <c r="CF6" s="241">
        <f>+'Monthly Interactions-$'!CF6/'Monthly Interactions-Energy'!CF6</f>
        <v>67.051257622146508</v>
      </c>
      <c r="CG6" s="241">
        <f>+'Monthly Interactions-$'!CG6/'Monthly Interactions-Energy'!CG6</f>
        <v>57.649418072193086</v>
      </c>
      <c r="CH6" s="241">
        <f>+'Monthly Interactions-$'!CH6/'Monthly Interactions-Energy'!CH6</f>
        <v>55.789195846964823</v>
      </c>
      <c r="CI6" s="241">
        <f>+'Monthly Interactions-$'!CI6/'Monthly Interactions-Energy'!CI6</f>
        <v>57.210700739488814</v>
      </c>
      <c r="CJ6" s="241">
        <f>+'Monthly Interactions-$'!CJ6/'Monthly Interactions-Energy'!CJ6</f>
        <v>60.353006605924328</v>
      </c>
      <c r="CK6" s="241">
        <f>+'Monthly Interactions-$'!CK6/'Monthly Interactions-Energy'!CK6</f>
        <v>67.130294265432539</v>
      </c>
      <c r="CL6" s="241">
        <f>+'Monthly Interactions-$'!CL6/'Monthly Interactions-Energy'!CL6</f>
        <v>69.508776193429753</v>
      </c>
      <c r="CM6" s="241">
        <f>+'Monthly Interactions-$'!CM6/'Monthly Interactions-Energy'!CM6</f>
        <v>66.270696141992843</v>
      </c>
      <c r="CN6" s="241">
        <f>+'Monthly Interactions-$'!CN6/'Monthly Interactions-Energy'!CN6</f>
        <v>64.789822614515543</v>
      </c>
      <c r="CO6" s="241">
        <f>+'Monthly Interactions-$'!CO6/'Monthly Interactions-Energy'!CO6</f>
        <v>67.587494839763679</v>
      </c>
      <c r="CP6" s="241">
        <f>+'Monthly Interactions-$'!CP6/'Monthly Interactions-Energy'!CP6</f>
        <v>78.026000804128799</v>
      </c>
      <c r="CQ6" s="241">
        <f>+'Monthly Interactions-$'!CQ6/'Monthly Interactions-Energy'!CQ6</f>
        <v>89.454639708936796</v>
      </c>
      <c r="CR6" s="241">
        <f>+'Monthly Interactions-$'!CR6/'Monthly Interactions-Energy'!CR6</f>
        <v>91.643114519041916</v>
      </c>
      <c r="CS6" s="241">
        <f>+'Monthly Interactions-$'!CS6/'Monthly Interactions-Energy'!CS6</f>
        <v>80.252794430456888</v>
      </c>
      <c r="CT6" s="241">
        <f>+'Monthly Interactions-$'!CT6/'Monthly Interactions-Energy'!CT6</f>
        <v>76.206230709884039</v>
      </c>
      <c r="CU6" s="241">
        <f>+'Monthly Interactions-$'!CU6/'Monthly Interactions-Energy'!CU6</f>
        <v>77.175618707029088</v>
      </c>
      <c r="CV6" s="241">
        <f>+'Monthly Interactions-$'!CV6/'Monthly Interactions-Energy'!CV6</f>
        <v>81.679690869660448</v>
      </c>
      <c r="CW6" s="241">
        <f>+'Monthly Interactions-$'!CW6/'Monthly Interactions-Energy'!CW6</f>
        <v>91.152453236757751</v>
      </c>
      <c r="CX6" s="241">
        <f>+'Monthly Interactions-$'!CX6/'Monthly Interactions-Energy'!CX6</f>
        <v>91.361665958182272</v>
      </c>
      <c r="CY6" s="241">
        <f>+'Monthly Interactions-$'!CY6/'Monthly Interactions-Energy'!CY6</f>
        <v>84.729362244454251</v>
      </c>
      <c r="CZ6" s="241">
        <f>+'Monthly Interactions-$'!CZ6/'Monthly Interactions-Energy'!CZ6</f>
        <v>85.955786181529859</v>
      </c>
      <c r="DA6" s="241">
        <f>+'Monthly Interactions-$'!DA6/'Monthly Interactions-Energy'!DA6</f>
        <v>87.236325613500654</v>
      </c>
      <c r="DB6" s="241">
        <f>+'Monthly Interactions-$'!DB6/'Monthly Interactions-Energy'!DB6</f>
        <v>100.34588079362284</v>
      </c>
      <c r="DC6" s="241">
        <f>+'Monthly Interactions-$'!DC6/'Monthly Interactions-Energy'!DC6</f>
        <v>114.35628797104545</v>
      </c>
      <c r="DD6" s="241">
        <f>+'Monthly Interactions-$'!DD6/'Monthly Interactions-Energy'!DD6</f>
        <v>112.78230968526779</v>
      </c>
      <c r="DE6" s="241">
        <f>+'Monthly Interactions-$'!DE6/'Monthly Interactions-Energy'!DE6</f>
        <v>93.587912115463368</v>
      </c>
      <c r="DF6" s="241">
        <f>+'Monthly Interactions-$'!DF6/'Monthly Interactions-Energy'!DF6</f>
        <v>86.156007089647403</v>
      </c>
      <c r="DG6" s="241">
        <f>+'Monthly Interactions-$'!DG6/'Monthly Interactions-Energy'!DG6</f>
        <v>85.429568543764802</v>
      </c>
      <c r="DH6" s="241">
        <f>+'Monthly Interactions-$'!DH6/'Monthly Interactions-Energy'!DH6</f>
        <v>88.653110835960732</v>
      </c>
      <c r="DI6" s="241">
        <f>+'Monthly Interactions-$'!DI6/'Monthly Interactions-Energy'!DI6</f>
        <v>94.132890722407097</v>
      </c>
      <c r="DJ6" s="241">
        <f>+'Monthly Interactions-$'!DJ6/'Monthly Interactions-Energy'!DJ6</f>
        <v>93.15425246151041</v>
      </c>
      <c r="DK6" s="241">
        <f>+'Monthly Interactions-$'!DK6/'Monthly Interactions-Energy'!DK6</f>
        <v>87.09138247013523</v>
      </c>
      <c r="DL6" s="241">
        <f>+'Monthly Interactions-$'!DL6/'Monthly Interactions-Energy'!DL6</f>
        <v>85.594739250658108</v>
      </c>
      <c r="DM6" s="241">
        <f>+'Monthly Interactions-$'!DM6/'Monthly Interactions-Energy'!DM6</f>
        <v>87.239864842695525</v>
      </c>
      <c r="DN6" s="241">
        <f>+'Monthly Interactions-$'!DN6/'Monthly Interactions-Energy'!DN6</f>
        <v>104.50279544258059</v>
      </c>
      <c r="DO6" s="241">
        <f>+'Monthly Interactions-$'!DO6/'Monthly Interactions-Energy'!DO6</f>
        <v>115.4157466835175</v>
      </c>
      <c r="DP6" s="241">
        <f>+'Monthly Interactions-$'!DP6/'Monthly Interactions-Energy'!DP6</f>
        <v>112.72712076697664</v>
      </c>
      <c r="DQ6" s="241">
        <f>+'Monthly Interactions-$'!DQ6/'Monthly Interactions-Energy'!DQ6</f>
        <v>96.270642883474693</v>
      </c>
      <c r="DR6" s="241">
        <f>+'Monthly Interactions-$'!DR6/'Monthly Interactions-Energy'!DR6</f>
        <v>88.520485857567323</v>
      </c>
      <c r="DS6" s="241">
        <f>+'Monthly Interactions-$'!DS6/'Monthly Interactions-Energy'!DS6</f>
        <v>89.557816627472633</v>
      </c>
      <c r="DT6" s="241">
        <f>+'Monthly Interactions-$'!DT6/'Monthly Interactions-Energy'!DT6</f>
        <v>92.306163757980201</v>
      </c>
      <c r="DU6" s="241">
        <f>+'Monthly Interactions-$'!DU6/'Monthly Interactions-Energy'!DU6</f>
        <v>96.229437409902047</v>
      </c>
      <c r="DV6" s="241">
        <f>+'Monthly Interactions-$'!DV6/'Monthly Interactions-Energy'!DV6</f>
        <v>94.581142397469691</v>
      </c>
      <c r="DW6" s="241">
        <f>+'Monthly Interactions-$'!DW6/'Monthly Interactions-Energy'!DW6</f>
        <v>88.747460098162151</v>
      </c>
      <c r="DX6" s="241">
        <f>+'Monthly Interactions-$'!DX6/'Monthly Interactions-Energy'!DX6</f>
        <v>86.909165154195449</v>
      </c>
      <c r="DY6" s="241">
        <f>+'Monthly Interactions-$'!DY6/'Monthly Interactions-Energy'!DY6</f>
        <v>90.517280812798973</v>
      </c>
      <c r="DZ6" s="241">
        <f>+'Monthly Interactions-$'!DZ6/'Monthly Interactions-Energy'!DZ6</f>
        <v>106.32439506322459</v>
      </c>
      <c r="EA6" s="241">
        <f>+'Monthly Interactions-$'!EA6/'Monthly Interactions-Energy'!EA6</f>
        <v>114.31273933312184</v>
      </c>
      <c r="EB6" s="241">
        <f>+'Monthly Interactions-$'!EB6/'Monthly Interactions-Energy'!EB6</f>
        <v>112.65075809268161</v>
      </c>
      <c r="EC6" s="241">
        <f>+'Monthly Interactions-$'!EC6/'Monthly Interactions-Energy'!EC6</f>
        <v>96.671087186625797</v>
      </c>
      <c r="ED6" s="241">
        <f>+'Monthly Interactions-$'!ED6/'Monthly Interactions-Energy'!ED6</f>
        <v>89.351019035681162</v>
      </c>
      <c r="EE6" s="241">
        <f>+'Monthly Interactions-$'!EE6/'Monthly Interactions-Energy'!EE6</f>
        <v>89.78380653330774</v>
      </c>
      <c r="EF6" s="241">
        <f>+'Monthly Interactions-$'!EF6/'Monthly Interactions-Energy'!EF6</f>
        <v>92.415462262724645</v>
      </c>
      <c r="EG6" s="241">
        <f>+'Monthly Interactions-$'!EG6/'Monthly Interactions-Energy'!EG6</f>
        <v>94.143648225010367</v>
      </c>
      <c r="EH6" s="241">
        <f>+'Monthly Interactions-$'!EH6/'Monthly Interactions-Energy'!EH6</f>
        <v>96.87671025191743</v>
      </c>
      <c r="EI6" s="241">
        <f>+'Monthly Interactions-$'!EI6/'Monthly Interactions-Energy'!EI6</f>
        <v>90.347905367007854</v>
      </c>
      <c r="EJ6" s="241">
        <f>+'Monthly Interactions-$'!EJ6/'Monthly Interactions-Energy'!EJ6</f>
        <v>87.069198564726094</v>
      </c>
      <c r="EK6" s="241">
        <f>+'Monthly Interactions-$'!EK6/'Monthly Interactions-Energy'!EK6</f>
        <v>90.615703974910019</v>
      </c>
      <c r="EL6" s="241">
        <f>+'Monthly Interactions-$'!EL6/'Monthly Interactions-Energy'!EL6</f>
        <v>103.7955097067091</v>
      </c>
      <c r="EM6" s="241">
        <f>+'Monthly Interactions-$'!EM6/'Monthly Interactions-Energy'!EM6</f>
        <v>115.09647711184164</v>
      </c>
      <c r="EN6" s="241">
        <f>+'Monthly Interactions-$'!EN6/'Monthly Interactions-Energy'!EN6</f>
        <v>119.06575736732346</v>
      </c>
      <c r="EO6" s="241">
        <f>+'Monthly Interactions-$'!EO6/'Monthly Interactions-Energy'!EO6</f>
        <v>100.85306076294654</v>
      </c>
      <c r="EP6" s="241">
        <f>+'Monthly Interactions-$'!EP6/'Monthly Interactions-Energy'!EP6</f>
        <v>90.672637392254913</v>
      </c>
      <c r="EQ6" s="241">
        <f>+'Monthly Interactions-$'!EQ6/'Monthly Interactions-Energy'!EQ6</f>
        <v>90.46385129814405</v>
      </c>
      <c r="ER6" s="241">
        <f>+'Monthly Interactions-$'!ER6/'Monthly Interactions-Energy'!ER6</f>
        <v>94.461064167812722</v>
      </c>
      <c r="ES6" s="241">
        <f>+'Monthly Interactions-$'!ES6/'Monthly Interactions-Energy'!ES6</f>
        <v>98.426477339142082</v>
      </c>
      <c r="ET6" s="241">
        <f>+'Monthly Interactions-$'!ET6/'Monthly Interactions-Energy'!ET6</f>
        <v>98.662313975871598</v>
      </c>
      <c r="EU6" s="241">
        <f>+'Monthly Interactions-$'!EU6/'Monthly Interactions-Energy'!EU6</f>
        <v>93.5592565165</v>
      </c>
      <c r="EV6" s="241">
        <f>+'Monthly Interactions-$'!EV6/'Monthly Interactions-Energy'!EV6</f>
        <v>91.280847353954272</v>
      </c>
      <c r="EW6" s="241">
        <f>+'Monthly Interactions-$'!EW6/'Monthly Interactions-Energy'!EW6</f>
        <v>92.751998095934667</v>
      </c>
      <c r="EX6" s="241">
        <f>+'Monthly Interactions-$'!EX6/'Monthly Interactions-Energy'!EX6</f>
        <v>106.2075652460499</v>
      </c>
      <c r="EY6" s="241">
        <f>+'Monthly Interactions-$'!EY6/'Monthly Interactions-Energy'!EY6</f>
        <v>120.23639945894325</v>
      </c>
      <c r="EZ6" s="241">
        <f>+'Monthly Interactions-$'!EZ6/'Monthly Interactions-Energy'!EZ6</f>
        <v>119.78711925084338</v>
      </c>
      <c r="FA6" s="241">
        <f>+'Monthly Interactions-$'!FA6/'Monthly Interactions-Energy'!FA6</f>
        <v>104.21970794666761</v>
      </c>
      <c r="FB6" s="241">
        <f>+'Monthly Interactions-$'!FB6/'Monthly Interactions-Energy'!FB6</f>
        <v>94.814035916182732</v>
      </c>
      <c r="FC6" s="241">
        <f>+'Monthly Interactions-$'!FC6/'Monthly Interactions-Energy'!FC6</f>
        <v>93.220176416483142</v>
      </c>
      <c r="FD6" s="241">
        <f>+'Monthly Interactions-$'!FD6/'Monthly Interactions-Energy'!FD6</f>
        <v>97.553275232290488</v>
      </c>
      <c r="FE6" s="241">
        <f>+'Monthly Interactions-$'!FE6/'Monthly Interactions-Energy'!FE6</f>
        <v>102.81385654760768</v>
      </c>
      <c r="FF6" s="241">
        <f>+'Monthly Interactions-$'!FF6/'Monthly Interactions-Energy'!FF6</f>
        <v>102.97713380669832</v>
      </c>
      <c r="FG6" s="241">
        <f>+'Monthly Interactions-$'!FG6/'Monthly Interactions-Energy'!FG6</f>
        <v>96.944945826984821</v>
      </c>
      <c r="FH6" s="241">
        <f>+'Monthly Interactions-$'!FH6/'Monthly Interactions-Energy'!FH6</f>
        <v>94.071287306309316</v>
      </c>
      <c r="FI6" s="241">
        <f>+'Monthly Interactions-$'!FI6/'Monthly Interactions-Energy'!FI6</f>
        <v>98.796865057922574</v>
      </c>
      <c r="FJ6" s="241">
        <f>+'Monthly Interactions-$'!FJ6/'Monthly Interactions-Energy'!FJ6</f>
        <v>111.95188742873266</v>
      </c>
      <c r="FK6" s="241">
        <f>+'Monthly Interactions-$'!FK6/'Monthly Interactions-Energy'!FK6</f>
        <v>123.15240265993749</v>
      </c>
      <c r="FL6" s="241">
        <f>+'Monthly Interactions-$'!FL6/'Monthly Interactions-Energy'!FL6</f>
        <v>124.18177184904364</v>
      </c>
      <c r="FM6" s="241">
        <f>+'Monthly Interactions-$'!FM6/'Monthly Interactions-Energy'!FM6</f>
        <v>109.78495921734228</v>
      </c>
      <c r="FN6" s="241">
        <f>+'Monthly Interactions-$'!FN6/'Monthly Interactions-Energy'!FN6</f>
        <v>97.794600359512089</v>
      </c>
      <c r="FO6" s="241">
        <f>+'Monthly Interactions-$'!FO6/'Monthly Interactions-Energy'!FO6</f>
        <v>96.423351348275702</v>
      </c>
      <c r="FP6" s="241">
        <f>+'Monthly Interactions-$'!FP6/'Monthly Interactions-Energy'!FP6</f>
        <v>102.09732271479217</v>
      </c>
      <c r="FQ6" s="241">
        <f>+'Monthly Interactions-$'!FQ6/'Monthly Interactions-Energy'!FQ6</f>
        <v>108.01514754997854</v>
      </c>
      <c r="FR6" s="241">
        <f>+'Monthly Interactions-$'!FR6/'Monthly Interactions-Energy'!FR6</f>
        <v>107.28334284395426</v>
      </c>
      <c r="FS6" s="241">
        <f>+'Monthly Interactions-$'!FS6/'Monthly Interactions-Energy'!FS6</f>
        <v>101.24546778365466</v>
      </c>
      <c r="FT6" s="241">
        <f>+'Monthly Interactions-$'!FT6/'Monthly Interactions-Energy'!FT6</f>
        <v>100.1512094495735</v>
      </c>
      <c r="FU6" s="241">
        <f>+'Monthly Interactions-$'!FU6/'Monthly Interactions-Energy'!FU6</f>
        <v>103.24452150579555</v>
      </c>
      <c r="FV6" s="241">
        <f>+'Monthly Interactions-$'!FV6/'Monthly Interactions-Energy'!FV6</f>
        <v>118.20529877676194</v>
      </c>
      <c r="FW6" s="241">
        <f>+'Monthly Interactions-$'!FW6/'Monthly Interactions-Energy'!FW6</f>
        <v>126.60221840036913</v>
      </c>
      <c r="FX6" s="241">
        <f>+'Monthly Interactions-$'!FX6/'Monthly Interactions-Energy'!FX6</f>
        <v>128.43639850473372</v>
      </c>
      <c r="FY6" s="241">
        <f>+'Monthly Interactions-$'!FY6/'Monthly Interactions-Energy'!FY6</f>
        <v>112.07538135162036</v>
      </c>
      <c r="FZ6" s="241">
        <f>+'Monthly Interactions-$'!FZ6/'Monthly Interactions-Energy'!FZ6</f>
        <v>102.83549281057017</v>
      </c>
      <c r="GA6" s="241">
        <f>+'Monthly Interactions-$'!GA6/'Monthly Interactions-Energy'!GA6</f>
        <v>102.84226911927324</v>
      </c>
      <c r="GB6" s="241">
        <f>+'Monthly Interactions-$'!GB6/'Monthly Interactions-Energy'!GB6</f>
        <v>105.47189966562408</v>
      </c>
    </row>
    <row r="7" spans="2:184">
      <c r="B7" s="19" t="s">
        <v>67</v>
      </c>
      <c r="C7" s="21" t="s">
        <v>61</v>
      </c>
      <c r="D7" s="19" t="s">
        <v>72</v>
      </c>
      <c r="E7" s="241">
        <f>+'Monthly Interactions-$'!E7/'Monthly Interactions-Energy'!E7</f>
        <v>27.748819561388704</v>
      </c>
      <c r="F7" s="241">
        <f>+'Monthly Interactions-$'!F7/'Monthly Interactions-Energy'!F7</f>
        <v>28.128092874559961</v>
      </c>
      <c r="G7" s="241">
        <f>+'Monthly Interactions-$'!G7/'Monthly Interactions-Energy'!G7</f>
        <v>26.377518079089612</v>
      </c>
      <c r="H7" s="241">
        <f>+'Monthly Interactions-$'!H7/'Monthly Interactions-Energy'!H7</f>
        <v>24.62663875131965</v>
      </c>
      <c r="I7" s="241">
        <f>+'Monthly Interactions-$'!I7/'Monthly Interactions-Energy'!I7</f>
        <v>23.311212699873835</v>
      </c>
      <c r="J7" s="241">
        <f>+'Monthly Interactions-$'!J7/'Monthly Interactions-Energy'!J7</f>
        <v>23.082158255216701</v>
      </c>
      <c r="K7" s="241">
        <f>+'Monthly Interactions-$'!K7/'Monthly Interactions-Energy'!K7</f>
        <v>25.120114662692181</v>
      </c>
      <c r="L7" s="241">
        <f>+'Monthly Interactions-$'!L7/'Monthly Interactions-Energy'!L7</f>
        <v>24.645489706940936</v>
      </c>
      <c r="M7" s="241">
        <f>+'Monthly Interactions-$'!M7/'Monthly Interactions-Energy'!M7</f>
        <v>23.898056899519421</v>
      </c>
      <c r="N7" s="241">
        <f>+'Monthly Interactions-$'!N7/'Monthly Interactions-Energy'!N7</f>
        <v>24.794384376102343</v>
      </c>
      <c r="O7" s="241">
        <f>+'Monthly Interactions-$'!O7/'Monthly Interactions-Energy'!O7</f>
        <v>24.996317202323286</v>
      </c>
      <c r="P7" s="241">
        <f>+'Monthly Interactions-$'!P7/'Monthly Interactions-Energy'!P7</f>
        <v>25.490033846216928</v>
      </c>
      <c r="Q7" s="241">
        <f>+'Monthly Interactions-$'!Q7/'Monthly Interactions-Energy'!Q7</f>
        <v>29.065996336093033</v>
      </c>
      <c r="R7" s="241">
        <f>+'Monthly Interactions-$'!R7/'Monthly Interactions-Energy'!R7</f>
        <v>29.459333004462803</v>
      </c>
      <c r="S7" s="241">
        <f>+'Monthly Interactions-$'!S7/'Monthly Interactions-Energy'!S7</f>
        <v>26.070905065872481</v>
      </c>
      <c r="T7" s="241">
        <f>+'Monthly Interactions-$'!T7/'Monthly Interactions-Energy'!T7</f>
        <v>25.501279028058189</v>
      </c>
      <c r="U7" s="241">
        <f>+'Monthly Interactions-$'!U7/'Monthly Interactions-Energy'!U7</f>
        <v>24.344781710310016</v>
      </c>
      <c r="V7" s="241">
        <f>+'Monthly Interactions-$'!V7/'Monthly Interactions-Energy'!V7</f>
        <v>25.046272224151831</v>
      </c>
      <c r="W7" s="241">
        <f>+'Monthly Interactions-$'!W7/'Monthly Interactions-Energy'!W7</f>
        <v>26.672244640384168</v>
      </c>
      <c r="X7" s="241">
        <f>+'Monthly Interactions-$'!X7/'Monthly Interactions-Energy'!X7</f>
        <v>26.198040492691771</v>
      </c>
      <c r="Y7" s="241">
        <f>+'Monthly Interactions-$'!Y7/'Monthly Interactions-Energy'!Y7</f>
        <v>23.997313465065343</v>
      </c>
      <c r="Z7" s="241">
        <f>+'Monthly Interactions-$'!Z7/'Monthly Interactions-Energy'!Z7</f>
        <v>25.018958477059897</v>
      </c>
      <c r="AA7" s="241">
        <f>+'Monthly Interactions-$'!AA7/'Monthly Interactions-Energy'!AA7</f>
        <v>25.784645249391971</v>
      </c>
      <c r="AB7" s="241">
        <f>+'Monthly Interactions-$'!AB7/'Monthly Interactions-Energy'!AB7</f>
        <v>24.875748622726459</v>
      </c>
      <c r="AC7" s="241">
        <f>+'Monthly Interactions-$'!AC7/'Monthly Interactions-Energy'!AC7</f>
        <v>29.896471042379517</v>
      </c>
      <c r="AD7" s="241">
        <f>+'Monthly Interactions-$'!AD7/'Monthly Interactions-Energy'!AD7</f>
        <v>30.309340549299666</v>
      </c>
      <c r="AE7" s="241">
        <f>+'Monthly Interactions-$'!AE7/'Monthly Interactions-Energy'!AE7</f>
        <v>27.003772824249854</v>
      </c>
      <c r="AF7" s="241">
        <f>+'Monthly Interactions-$'!AF7/'Monthly Interactions-Energy'!AF7</f>
        <v>26.417887367208355</v>
      </c>
      <c r="AG7" s="241">
        <f>+'Monthly Interactions-$'!AG7/'Monthly Interactions-Energy'!AG7</f>
        <v>25.614093369077874</v>
      </c>
      <c r="AH7" s="241">
        <f>+'Monthly Interactions-$'!AH7/'Monthly Interactions-Energy'!AH7</f>
        <v>26.732526664010734</v>
      </c>
      <c r="AI7" s="241">
        <f>+'Monthly Interactions-$'!AI7/'Monthly Interactions-Energy'!AI7</f>
        <v>28.255833447336013</v>
      </c>
      <c r="AJ7" s="241">
        <f>+'Monthly Interactions-$'!AJ7/'Monthly Interactions-Energy'!AJ7</f>
        <v>27.745910384629788</v>
      </c>
      <c r="AK7" s="241">
        <f>+'Monthly Interactions-$'!AK7/'Monthly Interactions-Energy'!AK7</f>
        <v>24.987529931672611</v>
      </c>
      <c r="AL7" s="241">
        <f>+'Monthly Interactions-$'!AL7/'Monthly Interactions-Energy'!AL7</f>
        <v>25.992491648114463</v>
      </c>
      <c r="AM7" s="241">
        <f>+'Monthly Interactions-$'!AM7/'Monthly Interactions-Energy'!AM7</f>
        <v>26.820266096934418</v>
      </c>
      <c r="AN7" s="241">
        <f>+'Monthly Interactions-$'!AN7/'Monthly Interactions-Energy'!AN7</f>
        <v>26.330684029603141</v>
      </c>
      <c r="AO7" s="241">
        <f>+'Monthly Interactions-$'!AO7/'Monthly Interactions-Energy'!AO7</f>
        <v>32.0791949581509</v>
      </c>
      <c r="AP7" s="241">
        <f>+'Monthly Interactions-$'!AP7/'Monthly Interactions-Energy'!AP7</f>
        <v>32.533782019020748</v>
      </c>
      <c r="AQ7" s="241">
        <f>+'Monthly Interactions-$'!AQ7/'Monthly Interactions-Energy'!AQ7</f>
        <v>28.657216780121601</v>
      </c>
      <c r="AR7" s="241">
        <f>+'Monthly Interactions-$'!AR7/'Monthly Interactions-Energy'!AR7</f>
        <v>28.021600600718351</v>
      </c>
      <c r="AS7" s="241">
        <f>+'Monthly Interactions-$'!AS7/'Monthly Interactions-Energy'!AS7</f>
        <v>27.074665723393494</v>
      </c>
      <c r="AT7" s="241">
        <f>+'Monthly Interactions-$'!AT7/'Monthly Interactions-Energy'!AT7</f>
        <v>28.007915966570206</v>
      </c>
      <c r="AU7" s="241">
        <f>+'Monthly Interactions-$'!AU7/'Monthly Interactions-Energy'!AU7</f>
        <v>30.391353716214535</v>
      </c>
      <c r="AV7" s="241">
        <f>+'Monthly Interactions-$'!AV7/'Monthly Interactions-Energy'!AV7</f>
        <v>29.862320515360668</v>
      </c>
      <c r="AW7" s="241">
        <f>+'Monthly Interactions-$'!AW7/'Monthly Interactions-Energy'!AW7</f>
        <v>26.996946457725521</v>
      </c>
      <c r="AX7" s="241">
        <f>+'Monthly Interactions-$'!AX7/'Monthly Interactions-Energy'!AX7</f>
        <v>27.829336165058439</v>
      </c>
      <c r="AY7" s="241">
        <f>+'Monthly Interactions-$'!AY7/'Monthly Interactions-Energy'!AY7</f>
        <v>28.732079425568738</v>
      </c>
      <c r="AZ7" s="241">
        <f>+'Monthly Interactions-$'!AZ7/'Monthly Interactions-Energy'!AZ7</f>
        <v>28.459608659687678</v>
      </c>
      <c r="BA7" s="241">
        <f>+'Monthly Interactions-$'!BA7/'Monthly Interactions-Energy'!BA7</f>
        <v>33.569515198066021</v>
      </c>
      <c r="BB7" s="241">
        <f>+'Monthly Interactions-$'!BB7/'Monthly Interactions-Energy'!BB7</f>
        <v>34.047443499311314</v>
      </c>
      <c r="BC7" s="241">
        <f>+'Monthly Interactions-$'!BC7/'Monthly Interactions-Energy'!BC7</f>
        <v>30.241668665807655</v>
      </c>
      <c r="BD7" s="241">
        <f>+'Monthly Interactions-$'!BD7/'Monthly Interactions-Energy'!BD7</f>
        <v>29.558289389320372</v>
      </c>
      <c r="BE7" s="241">
        <f>+'Monthly Interactions-$'!BE7/'Monthly Interactions-Energy'!BE7</f>
        <v>27.704340111205241</v>
      </c>
      <c r="BF7" s="241">
        <f>+'Monthly Interactions-$'!BF7/'Monthly Interactions-Energy'!BF7</f>
        <v>28.835246302154406</v>
      </c>
      <c r="BG7" s="241">
        <f>+'Monthly Interactions-$'!BG7/'Monthly Interactions-Energy'!BG7</f>
        <v>30.835790524127489</v>
      </c>
      <c r="BH7" s="241">
        <f>+'Monthly Interactions-$'!BH7/'Monthly Interactions-Energy'!BH7</f>
        <v>30.274575542595901</v>
      </c>
      <c r="BI7" s="241">
        <f>+'Monthly Interactions-$'!BI7/'Monthly Interactions-Energy'!BI7</f>
        <v>27.418715010945863</v>
      </c>
      <c r="BJ7" s="241">
        <f>+'Monthly Interactions-$'!BJ7/'Monthly Interactions-Energy'!BJ7</f>
        <v>28.593771030464175</v>
      </c>
      <c r="BK7" s="241">
        <f>+'Monthly Interactions-$'!BK7/'Monthly Interactions-Energy'!BK7</f>
        <v>29.538951586908588</v>
      </c>
      <c r="BL7" s="241">
        <f>+'Monthly Interactions-$'!BL7/'Monthly Interactions-Energy'!BL7</f>
        <v>29.561388955435028</v>
      </c>
      <c r="BM7" s="241">
        <f>+'Monthly Interactions-$'!BM7/'Monthly Interactions-Energy'!BM7</f>
        <v>34.949179455401591</v>
      </c>
      <c r="BN7" s="241">
        <f>+'Monthly Interactions-$'!BN7/'Monthly Interactions-Energy'!BN7</f>
        <v>35.737736868831071</v>
      </c>
      <c r="BO7" s="241">
        <f>+'Monthly Interactions-$'!BO7/'Monthly Interactions-Energy'!BO7</f>
        <v>32.395062511030211</v>
      </c>
      <c r="BP7" s="241">
        <f>+'Monthly Interactions-$'!BP7/'Monthly Interactions-Energy'!BP7</f>
        <v>32.086725251746998</v>
      </c>
      <c r="BQ7" s="241">
        <f>+'Monthly Interactions-$'!BQ7/'Monthly Interactions-Energy'!BQ7</f>
        <v>30.917659939406697</v>
      </c>
      <c r="BR7" s="241">
        <f>+'Monthly Interactions-$'!BR7/'Monthly Interactions-Energy'!BR7</f>
        <v>32.705496928659663</v>
      </c>
      <c r="BS7" s="241">
        <f>+'Monthly Interactions-$'!BS7/'Monthly Interactions-Energy'!BS7</f>
        <v>36.361259836738931</v>
      </c>
      <c r="BT7" s="241">
        <f>+'Monthly Interactions-$'!BT7/'Monthly Interactions-Energy'!BT7</f>
        <v>36.32719900080415</v>
      </c>
      <c r="BU7" s="241">
        <f>+'Monthly Interactions-$'!BU7/'Monthly Interactions-Energy'!BU7</f>
        <v>33.364809675017945</v>
      </c>
      <c r="BV7" s="241">
        <f>+'Monthly Interactions-$'!BV7/'Monthly Interactions-Energy'!BV7</f>
        <v>33.348702413239089</v>
      </c>
      <c r="BW7" s="241">
        <f>+'Monthly Interactions-$'!BW7/'Monthly Interactions-Energy'!BW7</f>
        <v>35.268331977637494</v>
      </c>
      <c r="BX7" s="241">
        <f>+'Monthly Interactions-$'!BX7/'Monthly Interactions-Energy'!BX7</f>
        <v>36.104585122268766</v>
      </c>
      <c r="BY7" s="241">
        <f>+'Monthly Interactions-$'!BY7/'Monthly Interactions-Energy'!BY7</f>
        <v>39.80225337567034</v>
      </c>
      <c r="BZ7" s="241">
        <f>+'Monthly Interactions-$'!BZ7/'Monthly Interactions-Energy'!BZ7</f>
        <v>40.913676844903563</v>
      </c>
      <c r="CA7" s="241">
        <f>+'Monthly Interactions-$'!CA7/'Monthly Interactions-Energy'!CA7</f>
        <v>38.562075405681995</v>
      </c>
      <c r="CB7" s="241">
        <f>+'Monthly Interactions-$'!CB7/'Monthly Interactions-Energy'!CB7</f>
        <v>37.899455479873382</v>
      </c>
      <c r="CC7" s="241">
        <f>+'Monthly Interactions-$'!CC7/'Monthly Interactions-Energy'!CC7</f>
        <v>36.24544464341465</v>
      </c>
      <c r="CD7" s="241">
        <f>+'Monthly Interactions-$'!CD7/'Monthly Interactions-Energy'!CD7</f>
        <v>38.558944040251227</v>
      </c>
      <c r="CE7" s="241">
        <f>+'Monthly Interactions-$'!CE7/'Monthly Interactions-Energy'!CE7</f>
        <v>46.228683944329731</v>
      </c>
      <c r="CF7" s="241">
        <f>+'Monthly Interactions-$'!CF7/'Monthly Interactions-Energy'!CF7</f>
        <v>45.930916244385536</v>
      </c>
      <c r="CG7" s="241">
        <f>+'Monthly Interactions-$'!CG7/'Monthly Interactions-Energy'!CG7</f>
        <v>40.199667524932686</v>
      </c>
      <c r="CH7" s="241">
        <f>+'Monthly Interactions-$'!CH7/'Monthly Interactions-Energy'!CH7</f>
        <v>39.772967328555545</v>
      </c>
      <c r="CI7" s="241">
        <f>+'Monthly Interactions-$'!CI7/'Monthly Interactions-Energy'!CI7</f>
        <v>42.664190749237576</v>
      </c>
      <c r="CJ7" s="241">
        <f>+'Monthly Interactions-$'!CJ7/'Monthly Interactions-Energy'!CJ7</f>
        <v>43.423729868092899</v>
      </c>
      <c r="CK7" s="241">
        <f>+'Monthly Interactions-$'!CK7/'Monthly Interactions-Energy'!CK7</f>
        <v>45.304146498218572</v>
      </c>
      <c r="CL7" s="241">
        <f>+'Monthly Interactions-$'!CL7/'Monthly Interactions-Energy'!CL7</f>
        <v>46.014581454608837</v>
      </c>
      <c r="CM7" s="241">
        <f>+'Monthly Interactions-$'!CM7/'Monthly Interactions-Energy'!CM7</f>
        <v>44.061733088586678</v>
      </c>
      <c r="CN7" s="241">
        <f>+'Monthly Interactions-$'!CN7/'Monthly Interactions-Energy'!CN7</f>
        <v>42.82817293806459</v>
      </c>
      <c r="CO7" s="241">
        <f>+'Monthly Interactions-$'!CO7/'Monthly Interactions-Energy'!CO7</f>
        <v>41.550536910683654</v>
      </c>
      <c r="CP7" s="241">
        <f>+'Monthly Interactions-$'!CP7/'Monthly Interactions-Energy'!CP7</f>
        <v>44.234572259545516</v>
      </c>
      <c r="CQ7" s="241">
        <f>+'Monthly Interactions-$'!CQ7/'Monthly Interactions-Energy'!CQ7</f>
        <v>51.730192816733272</v>
      </c>
      <c r="CR7" s="241">
        <f>+'Monthly Interactions-$'!CR7/'Monthly Interactions-Energy'!CR7</f>
        <v>51.495794559022109</v>
      </c>
      <c r="CS7" s="241">
        <f>+'Monthly Interactions-$'!CS7/'Monthly Interactions-Energy'!CS7</f>
        <v>43.7305975606114</v>
      </c>
      <c r="CT7" s="241">
        <f>+'Monthly Interactions-$'!CT7/'Monthly Interactions-Energy'!CT7</f>
        <v>43.063785711129157</v>
      </c>
      <c r="CU7" s="241">
        <f>+'Monthly Interactions-$'!CU7/'Monthly Interactions-Energy'!CU7</f>
        <v>44.78394908576</v>
      </c>
      <c r="CV7" s="241">
        <f>+'Monthly Interactions-$'!CV7/'Monthly Interactions-Energy'!CV7</f>
        <v>45.335335600908792</v>
      </c>
      <c r="CW7" s="241">
        <f>+'Monthly Interactions-$'!CW7/'Monthly Interactions-Energy'!CW7</f>
        <v>44.375504336930952</v>
      </c>
      <c r="CX7" s="241">
        <f>+'Monthly Interactions-$'!CX7/'Monthly Interactions-Energy'!CX7</f>
        <v>44.446563106314123</v>
      </c>
      <c r="CY7" s="241">
        <f>+'Monthly Interactions-$'!CY7/'Monthly Interactions-Energy'!CY7</f>
        <v>43.271810107724733</v>
      </c>
      <c r="CZ7" s="241">
        <f>+'Monthly Interactions-$'!CZ7/'Monthly Interactions-Energy'!CZ7</f>
        <v>39.949607949224998</v>
      </c>
      <c r="DA7" s="241">
        <f>+'Monthly Interactions-$'!DA7/'Monthly Interactions-Energy'!DA7</f>
        <v>37.842989441585914</v>
      </c>
      <c r="DB7" s="241">
        <f>+'Monthly Interactions-$'!DB7/'Monthly Interactions-Energy'!DB7</f>
        <v>38.535537830730199</v>
      </c>
      <c r="DC7" s="241">
        <f>+'Monthly Interactions-$'!DC7/'Monthly Interactions-Energy'!DC7</f>
        <v>42.200160163419788</v>
      </c>
      <c r="DD7" s="241">
        <f>+'Monthly Interactions-$'!DD7/'Monthly Interactions-Energy'!DD7</f>
        <v>43.774198745873235</v>
      </c>
      <c r="DE7" s="241">
        <f>+'Monthly Interactions-$'!DE7/'Monthly Interactions-Energy'!DE7</f>
        <v>37.537154634532101</v>
      </c>
      <c r="DF7" s="241">
        <f>+'Monthly Interactions-$'!DF7/'Monthly Interactions-Energy'!DF7</f>
        <v>38.852123666860933</v>
      </c>
      <c r="DG7" s="241">
        <f>+'Monthly Interactions-$'!DG7/'Monthly Interactions-Energy'!DG7</f>
        <v>42.241901985759405</v>
      </c>
      <c r="DH7" s="241">
        <f>+'Monthly Interactions-$'!DH7/'Monthly Interactions-Energy'!DH7</f>
        <v>41.409335872673921</v>
      </c>
      <c r="DI7" s="241">
        <f>+'Monthly Interactions-$'!DI7/'Monthly Interactions-Energy'!DI7</f>
        <v>45.649050970003856</v>
      </c>
      <c r="DJ7" s="241">
        <f>+'Monthly Interactions-$'!DJ7/'Monthly Interactions-Energy'!DJ7</f>
        <v>45.420665340776495</v>
      </c>
      <c r="DK7" s="241">
        <f>+'Monthly Interactions-$'!DK7/'Monthly Interactions-Energy'!DK7</f>
        <v>44.182008357128034</v>
      </c>
      <c r="DL7" s="241">
        <f>+'Monthly Interactions-$'!DL7/'Monthly Interactions-Energy'!DL7</f>
        <v>41.168765254535124</v>
      </c>
      <c r="DM7" s="241">
        <f>+'Monthly Interactions-$'!DM7/'Monthly Interactions-Energy'!DM7</f>
        <v>38.877679324656818</v>
      </c>
      <c r="DN7" s="241">
        <f>+'Monthly Interactions-$'!DN7/'Monthly Interactions-Energy'!DN7</f>
        <v>38.433039591593428</v>
      </c>
      <c r="DO7" s="241">
        <f>+'Monthly Interactions-$'!DO7/'Monthly Interactions-Energy'!DO7</f>
        <v>43.59554657826633</v>
      </c>
      <c r="DP7" s="241">
        <f>+'Monthly Interactions-$'!DP7/'Monthly Interactions-Energy'!DP7</f>
        <v>43.783056309106968</v>
      </c>
      <c r="DQ7" s="241">
        <f>+'Monthly Interactions-$'!DQ7/'Monthly Interactions-Energy'!DQ7</f>
        <v>37.767607716843536</v>
      </c>
      <c r="DR7" s="241">
        <f>+'Monthly Interactions-$'!DR7/'Monthly Interactions-Energy'!DR7</f>
        <v>41.058925727593319</v>
      </c>
      <c r="DS7" s="241">
        <f>+'Monthly Interactions-$'!DS7/'Monthly Interactions-Energy'!DS7</f>
        <v>43.695810179667269</v>
      </c>
      <c r="DT7" s="241">
        <f>+'Monthly Interactions-$'!DT7/'Monthly Interactions-Energy'!DT7</f>
        <v>42.600637499527735</v>
      </c>
      <c r="DU7" s="241">
        <f>+'Monthly Interactions-$'!DU7/'Monthly Interactions-Energy'!DU7</f>
        <v>46.96460824305327</v>
      </c>
      <c r="DV7" s="241">
        <f>+'Monthly Interactions-$'!DV7/'Monthly Interactions-Energy'!DV7</f>
        <v>46.339605131883424</v>
      </c>
      <c r="DW7" s="241">
        <f>+'Monthly Interactions-$'!DW7/'Monthly Interactions-Energy'!DW7</f>
        <v>45.138743025422201</v>
      </c>
      <c r="DX7" s="241">
        <f>+'Monthly Interactions-$'!DX7/'Monthly Interactions-Energy'!DX7</f>
        <v>43.167729998154307</v>
      </c>
      <c r="DY7" s="241">
        <f>+'Monthly Interactions-$'!DY7/'Monthly Interactions-Energy'!DY7</f>
        <v>40.618934886666068</v>
      </c>
      <c r="DZ7" s="241">
        <f>+'Monthly Interactions-$'!DZ7/'Monthly Interactions-Energy'!DZ7</f>
        <v>37.935318425771044</v>
      </c>
      <c r="EA7" s="241">
        <f>+'Monthly Interactions-$'!EA7/'Monthly Interactions-Energy'!EA7</f>
        <v>44.906042305081414</v>
      </c>
      <c r="EB7" s="241">
        <f>+'Monthly Interactions-$'!EB7/'Monthly Interactions-Energy'!EB7</f>
        <v>42.967415797690393</v>
      </c>
      <c r="EC7" s="241">
        <f>+'Monthly Interactions-$'!EC7/'Monthly Interactions-Energy'!EC7</f>
        <v>39.587732311131241</v>
      </c>
      <c r="ED7" s="241">
        <f>+'Monthly Interactions-$'!ED7/'Monthly Interactions-Energy'!ED7</f>
        <v>41.539654072946874</v>
      </c>
      <c r="EE7" s="241">
        <f>+'Monthly Interactions-$'!EE7/'Monthly Interactions-Energy'!EE7</f>
        <v>43.393328780224529</v>
      </c>
      <c r="EF7" s="241">
        <f>+'Monthly Interactions-$'!EF7/'Monthly Interactions-Energy'!EF7</f>
        <v>43.562722279668613</v>
      </c>
      <c r="EG7" s="241">
        <f>+'Monthly Interactions-$'!EG7/'Monthly Interactions-Energy'!EG7</f>
        <v>47.461694000569025</v>
      </c>
      <c r="EH7" s="241">
        <f>+'Monthly Interactions-$'!EH7/'Monthly Interactions-Energy'!EH7</f>
        <v>47.039210321238023</v>
      </c>
      <c r="EI7" s="241">
        <f>+'Monthly Interactions-$'!EI7/'Monthly Interactions-Energy'!EI7</f>
        <v>46.379047458750875</v>
      </c>
      <c r="EJ7" s="241">
        <f>+'Monthly Interactions-$'!EJ7/'Monthly Interactions-Energy'!EJ7</f>
        <v>44.383938695850837</v>
      </c>
      <c r="EK7" s="241">
        <f>+'Monthly Interactions-$'!EK7/'Monthly Interactions-Energy'!EK7</f>
        <v>40.432322664214546</v>
      </c>
      <c r="EL7" s="241">
        <f>+'Monthly Interactions-$'!EL7/'Monthly Interactions-Energy'!EL7</f>
        <v>39.258052155476946</v>
      </c>
      <c r="EM7" s="241">
        <f>+'Monthly Interactions-$'!EM7/'Monthly Interactions-Energy'!EM7</f>
        <v>46.613263135073474</v>
      </c>
      <c r="EN7" s="241">
        <f>+'Monthly Interactions-$'!EN7/'Monthly Interactions-Energy'!EN7</f>
        <v>43.877976670534281</v>
      </c>
      <c r="EO7" s="241">
        <f>+'Monthly Interactions-$'!EO7/'Monthly Interactions-Energy'!EO7</f>
        <v>41.774984287756901</v>
      </c>
      <c r="EP7" s="241">
        <f>+'Monthly Interactions-$'!EP7/'Monthly Interactions-Energy'!EP7</f>
        <v>42.568852555189913</v>
      </c>
      <c r="EQ7" s="241">
        <f>+'Monthly Interactions-$'!EQ7/'Monthly Interactions-Energy'!EQ7</f>
        <v>44.232650171329126</v>
      </c>
      <c r="ER7" s="241">
        <f>+'Monthly Interactions-$'!ER7/'Monthly Interactions-Energy'!ER7</f>
        <v>45.794299339123313</v>
      </c>
      <c r="ES7" s="241">
        <f>+'Monthly Interactions-$'!ES7/'Monthly Interactions-Energy'!ES7</f>
        <v>49.946091984368614</v>
      </c>
      <c r="ET7" s="241">
        <f>+'Monthly Interactions-$'!ET7/'Monthly Interactions-Energy'!ET7</f>
        <v>49.607063628628588</v>
      </c>
      <c r="EU7" s="241">
        <f>+'Monthly Interactions-$'!EU7/'Monthly Interactions-Energy'!EU7</f>
        <v>48.289466128026838</v>
      </c>
      <c r="EV7" s="241">
        <f>+'Monthly Interactions-$'!EV7/'Monthly Interactions-Energy'!EV7</f>
        <v>44.826303791423072</v>
      </c>
      <c r="EW7" s="241">
        <f>+'Monthly Interactions-$'!EW7/'Monthly Interactions-Energy'!EW7</f>
        <v>43.009688024173542</v>
      </c>
      <c r="EX7" s="241">
        <f>+'Monthly Interactions-$'!EX7/'Monthly Interactions-Energy'!EX7</f>
        <v>41.624731898732811</v>
      </c>
      <c r="EY7" s="241">
        <f>+'Monthly Interactions-$'!EY7/'Monthly Interactions-Energy'!EY7</f>
        <v>45.494353685617327</v>
      </c>
      <c r="EZ7" s="241">
        <f>+'Monthly Interactions-$'!EZ7/'Monthly Interactions-Energy'!EZ7</f>
        <v>47.637082861131731</v>
      </c>
      <c r="FA7" s="241">
        <f>+'Monthly Interactions-$'!FA7/'Monthly Interactions-Energy'!FA7</f>
        <v>41.868450908502858</v>
      </c>
      <c r="FB7" s="241">
        <f>+'Monthly Interactions-$'!FB7/'Monthly Interactions-Energy'!FB7</f>
        <v>44.779668789831341</v>
      </c>
      <c r="FC7" s="241">
        <f>+'Monthly Interactions-$'!FC7/'Monthly Interactions-Energy'!FC7</f>
        <v>46.989930772015001</v>
      </c>
      <c r="FD7" s="241">
        <f>+'Monthly Interactions-$'!FD7/'Monthly Interactions-Energy'!FD7</f>
        <v>46.569067834858878</v>
      </c>
      <c r="FE7" s="241">
        <f>+'Monthly Interactions-$'!FE7/'Monthly Interactions-Energy'!FE7</f>
        <v>53.02004930711724</v>
      </c>
      <c r="FF7" s="241">
        <f>+'Monthly Interactions-$'!FF7/'Monthly Interactions-Energy'!FF7</f>
        <v>53.028448749361452</v>
      </c>
      <c r="FG7" s="241">
        <f>+'Monthly Interactions-$'!FG7/'Monthly Interactions-Energy'!FG7</f>
        <v>52.055181070048377</v>
      </c>
      <c r="FH7" s="241">
        <f>+'Monthly Interactions-$'!FH7/'Monthly Interactions-Energy'!FH7</f>
        <v>49.197788761177762</v>
      </c>
      <c r="FI7" s="241">
        <f>+'Monthly Interactions-$'!FI7/'Monthly Interactions-Energy'!FI7</f>
        <v>46.101089995561885</v>
      </c>
      <c r="FJ7" s="241">
        <f>+'Monthly Interactions-$'!FJ7/'Monthly Interactions-Energy'!FJ7</f>
        <v>44.382880767761222</v>
      </c>
      <c r="FK7" s="241">
        <f>+'Monthly Interactions-$'!FK7/'Monthly Interactions-Energy'!FK7</f>
        <v>50.369149121860964</v>
      </c>
      <c r="FL7" s="241">
        <f>+'Monthly Interactions-$'!FL7/'Monthly Interactions-Energy'!FL7</f>
        <v>50.964221757258301</v>
      </c>
      <c r="FM7" s="241">
        <f>+'Monthly Interactions-$'!FM7/'Monthly Interactions-Energy'!FM7</f>
        <v>44.595935726489067</v>
      </c>
      <c r="FN7" s="241">
        <f>+'Monthly Interactions-$'!FN7/'Monthly Interactions-Energy'!FN7</f>
        <v>49.50288718662889</v>
      </c>
      <c r="FO7" s="241">
        <f>+'Monthly Interactions-$'!FO7/'Monthly Interactions-Energy'!FO7</f>
        <v>50.978603570910145</v>
      </c>
      <c r="FP7" s="241">
        <f>+'Monthly Interactions-$'!FP7/'Monthly Interactions-Energy'!FP7</f>
        <v>50.184914426546769</v>
      </c>
      <c r="FQ7" s="241">
        <f>+'Monthly Interactions-$'!FQ7/'Monthly Interactions-Energy'!FQ7</f>
        <v>56.026691146541495</v>
      </c>
      <c r="FR7" s="241">
        <f>+'Monthly Interactions-$'!FR7/'Monthly Interactions-Energy'!FR7</f>
        <v>56.114168549048856</v>
      </c>
      <c r="FS7" s="241">
        <f>+'Monthly Interactions-$'!FS7/'Monthly Interactions-Energy'!FS7</f>
        <v>55.00787970416377</v>
      </c>
      <c r="FT7" s="241">
        <f>+'Monthly Interactions-$'!FT7/'Monthly Interactions-Energy'!FT7</f>
        <v>52.304378252101984</v>
      </c>
      <c r="FU7" s="241">
        <f>+'Monthly Interactions-$'!FU7/'Monthly Interactions-Energy'!FU7</f>
        <v>48.606415364885066</v>
      </c>
      <c r="FV7" s="241">
        <f>+'Monthly Interactions-$'!FV7/'Monthly Interactions-Energy'!FV7</f>
        <v>45.687259425729792</v>
      </c>
      <c r="FW7" s="241">
        <f>+'Monthly Interactions-$'!FW7/'Monthly Interactions-Energy'!FW7</f>
        <v>53.281077734597041</v>
      </c>
      <c r="FX7" s="241">
        <f>+'Monthly Interactions-$'!FX7/'Monthly Interactions-Energy'!FX7</f>
        <v>51.953963209330588</v>
      </c>
      <c r="FY7" s="241">
        <f>+'Monthly Interactions-$'!FY7/'Monthly Interactions-Energy'!FY7</f>
        <v>47.585566001465132</v>
      </c>
      <c r="FZ7" s="241">
        <f>+'Monthly Interactions-$'!FZ7/'Monthly Interactions-Energy'!FZ7</f>
        <v>51.750413337670565</v>
      </c>
      <c r="GA7" s="241">
        <f>+'Monthly Interactions-$'!GA7/'Monthly Interactions-Energy'!GA7</f>
        <v>53.475081038036393</v>
      </c>
      <c r="GB7" s="241">
        <f>+'Monthly Interactions-$'!GB7/'Monthly Interactions-Energy'!GB7</f>
        <v>53.884584898872312</v>
      </c>
    </row>
    <row r="8" spans="2:184">
      <c r="B8" s="42" t="s">
        <v>67</v>
      </c>
      <c r="C8" s="21" t="s">
        <v>61</v>
      </c>
      <c r="D8" s="42" t="s">
        <v>174</v>
      </c>
      <c r="E8" s="241">
        <f>+('Monthly Interactions-$'!E3-'Monthly Interactions-$'!E6)/('Monthly Interactions-Energy'!E3-'Monthly Interactions-Energy'!E6)</f>
        <v>27.818839953630199</v>
      </c>
      <c r="F8" s="241">
        <f>+('Monthly Interactions-$'!F3-'Monthly Interactions-$'!F6)/('Monthly Interactions-Energy'!F3-'Monthly Interactions-Energy'!F6)</f>
        <v>28.144943247745271</v>
      </c>
      <c r="G8" s="241">
        <f>+('Monthly Interactions-$'!G3-'Monthly Interactions-$'!G6)/('Monthly Interactions-Energy'!G3-'Monthly Interactions-Energy'!G6)</f>
        <v>26.399408856490805</v>
      </c>
      <c r="H8" s="241">
        <f>+('Monthly Interactions-$'!H3-'Monthly Interactions-$'!H6)/('Monthly Interactions-Energy'!H3-'Monthly Interactions-Energy'!H6)</f>
        <v>24.664210310149734</v>
      </c>
      <c r="I8" s="241">
        <f>+('Monthly Interactions-$'!I3-'Monthly Interactions-$'!I6)/('Monthly Interactions-Energy'!I3-'Monthly Interactions-Energy'!I6)</f>
        <v>23.410698063087125</v>
      </c>
      <c r="J8" s="241">
        <f>+('Monthly Interactions-$'!J3-'Monthly Interactions-$'!J6)/('Monthly Interactions-Energy'!J3-'Monthly Interactions-Energy'!J6)</f>
        <v>23.338436381920189</v>
      </c>
      <c r="K8" s="241">
        <f>+('Monthly Interactions-$'!K3-'Monthly Interactions-$'!K6)/('Monthly Interactions-Energy'!K3-'Monthly Interactions-Energy'!K6)</f>
        <v>25.505375350647586</v>
      </c>
      <c r="L8" s="241">
        <f>+('Monthly Interactions-$'!L3-'Monthly Interactions-$'!L6)/('Monthly Interactions-Energy'!L3-'Monthly Interactions-Energy'!L6)</f>
        <v>25.026940644985594</v>
      </c>
      <c r="M8" s="241">
        <f>+('Monthly Interactions-$'!M3-'Monthly Interactions-$'!M6)/('Monthly Interactions-Energy'!M3-'Monthly Interactions-Energy'!M6)</f>
        <v>24.262140086634346</v>
      </c>
      <c r="N8" s="241">
        <f>+('Monthly Interactions-$'!N3-'Monthly Interactions-$'!N6)/('Monthly Interactions-Energy'!N3-'Monthly Interactions-Energy'!N6)</f>
        <v>24.863928321009421</v>
      </c>
      <c r="O8" s="241">
        <f>+('Monthly Interactions-$'!O3-'Monthly Interactions-$'!O6)/('Monthly Interactions-Energy'!O3-'Monthly Interactions-Energy'!O6)</f>
        <v>25.060780967524874</v>
      </c>
      <c r="P8" s="241">
        <f>+('Monthly Interactions-$'!P3-'Monthly Interactions-$'!P6)/('Monthly Interactions-Energy'!P3-'Monthly Interactions-Energy'!P6)</f>
        <v>25.61131876044454</v>
      </c>
      <c r="Q8" s="241">
        <f>+('Monthly Interactions-$'!Q3-'Monthly Interactions-$'!Q6)/('Monthly Interactions-Energy'!Q3-'Monthly Interactions-Energy'!Q6)</f>
        <v>29.167467621165581</v>
      </c>
      <c r="R8" s="241">
        <f>+('Monthly Interactions-$'!R3-'Monthly Interactions-$'!R6)/('Monthly Interactions-Energy'!R3-'Monthly Interactions-Energy'!R6)</f>
        <v>29.51387964456196</v>
      </c>
      <c r="S8" s="241">
        <f>+('Monthly Interactions-$'!S3-'Monthly Interactions-$'!S6)/('Monthly Interactions-Energy'!S3-'Monthly Interactions-Energy'!S6)</f>
        <v>26.095007470676357</v>
      </c>
      <c r="T8" s="241">
        <f>+('Monthly Interactions-$'!T3-'Monthly Interactions-$'!T6)/('Monthly Interactions-Energy'!T3-'Monthly Interactions-Energy'!T6)</f>
        <v>25.572252124052763</v>
      </c>
      <c r="U8" s="241">
        <f>+('Monthly Interactions-$'!U3-'Monthly Interactions-$'!U6)/('Monthly Interactions-Energy'!U3-'Monthly Interactions-Energy'!U6)</f>
        <v>24.502437723813848</v>
      </c>
      <c r="V8" s="241">
        <f>+('Monthly Interactions-$'!V3-'Monthly Interactions-$'!V6)/('Monthly Interactions-Energy'!V3-'Monthly Interactions-Energy'!V6)</f>
        <v>25.443465743217853</v>
      </c>
      <c r="W8" s="241">
        <f>+('Monthly Interactions-$'!W3-'Monthly Interactions-$'!W6)/('Monthly Interactions-Energy'!W3-'Monthly Interactions-Energy'!W6)</f>
        <v>27.226714882892871</v>
      </c>
      <c r="X8" s="241">
        <f>+('Monthly Interactions-$'!X3-'Monthly Interactions-$'!X6)/('Monthly Interactions-Energy'!X3-'Monthly Interactions-Energy'!X6)</f>
        <v>26.795300664068733</v>
      </c>
      <c r="Y8" s="241">
        <f>+('Monthly Interactions-$'!Y3-'Monthly Interactions-$'!Y6)/('Monthly Interactions-Energy'!Y3-'Monthly Interactions-Energy'!Y6)</f>
        <v>24.34542036732007</v>
      </c>
      <c r="Z8" s="241">
        <f>+('Monthly Interactions-$'!Z3-'Monthly Interactions-$'!Z6)/('Monthly Interactions-Energy'!Z3-'Monthly Interactions-Energy'!Z6)</f>
        <v>25.135587657768415</v>
      </c>
      <c r="AA8" s="241">
        <f>+('Monthly Interactions-$'!AA3-'Monthly Interactions-$'!AA6)/('Monthly Interactions-Energy'!AA3-'Monthly Interactions-Energy'!AA6)</f>
        <v>25.849215099244944</v>
      </c>
      <c r="AB8" s="241">
        <f>+('Monthly Interactions-$'!AB3-'Monthly Interactions-$'!AB6)/('Monthly Interactions-Energy'!AB3-'Monthly Interactions-Energy'!AB6)</f>
        <v>24.958559509166651</v>
      </c>
      <c r="AC8" s="241">
        <f>+('Monthly Interactions-$'!AC3-'Monthly Interactions-$'!AC6)/('Monthly Interactions-Energy'!AC3-'Monthly Interactions-Energy'!AC6)</f>
        <v>30.021964134267733</v>
      </c>
      <c r="AD8" s="241">
        <f>+('Monthly Interactions-$'!AD3-'Monthly Interactions-$'!AD6)/('Monthly Interactions-Energy'!AD3-'Monthly Interactions-Energy'!AD6)</f>
        <v>30.349553598172157</v>
      </c>
      <c r="AE8" s="241">
        <f>+('Monthly Interactions-$'!AE3-'Monthly Interactions-$'!AE6)/('Monthly Interactions-Energy'!AE3-'Monthly Interactions-Energy'!AE6)</f>
        <v>27.032164910056864</v>
      </c>
      <c r="AF8" s="241">
        <f>+('Monthly Interactions-$'!AF3-'Monthly Interactions-$'!AF6)/('Monthly Interactions-Energy'!AF3-'Monthly Interactions-Energy'!AF6)</f>
        <v>26.496674383218043</v>
      </c>
      <c r="AG8" s="241">
        <f>+('Monthly Interactions-$'!AG3-'Monthly Interactions-$'!AG6)/('Monthly Interactions-Energy'!AG3-'Monthly Interactions-Energy'!AG6)</f>
        <v>25.788641683602293</v>
      </c>
      <c r="AH8" s="241">
        <f>+('Monthly Interactions-$'!AH3-'Monthly Interactions-$'!AH6)/('Monthly Interactions-Energy'!AH3-'Monthly Interactions-Energy'!AH6)</f>
        <v>27.147581053006142</v>
      </c>
      <c r="AI8" s="241">
        <f>+('Monthly Interactions-$'!AI3-'Monthly Interactions-$'!AI6)/('Monthly Interactions-Energy'!AI3-'Monthly Interactions-Energy'!AI6)</f>
        <v>28.819813611153737</v>
      </c>
      <c r="AJ8" s="241">
        <f>+('Monthly Interactions-$'!AJ3-'Monthly Interactions-$'!AJ6)/('Monthly Interactions-Energy'!AJ3-'Monthly Interactions-Energy'!AJ6)</f>
        <v>28.373507698966268</v>
      </c>
      <c r="AK8" s="241">
        <f>+('Monthly Interactions-$'!AK3-'Monthly Interactions-$'!AK6)/('Monthly Interactions-Energy'!AK3-'Monthly Interactions-Energy'!AK6)</f>
        <v>25.382241802478049</v>
      </c>
      <c r="AL8" s="241">
        <f>+('Monthly Interactions-$'!AL3-'Monthly Interactions-$'!AL6)/('Monthly Interactions-Energy'!AL3-'Monthly Interactions-Energy'!AL6)</f>
        <v>26.111313939663432</v>
      </c>
      <c r="AM8" s="241">
        <f>+('Monthly Interactions-$'!AM3-'Monthly Interactions-$'!AM6)/('Monthly Interactions-Energy'!AM3-'Monthly Interactions-Energy'!AM6)</f>
        <v>26.890622758073363</v>
      </c>
      <c r="AN8" s="241">
        <f>+('Monthly Interactions-$'!AN3-'Monthly Interactions-$'!AN6)/('Monthly Interactions-Energy'!AN3-'Monthly Interactions-Energy'!AN6)</f>
        <v>26.410828382635955</v>
      </c>
      <c r="AO8" s="241">
        <f>+('Monthly Interactions-$'!AO3-'Monthly Interactions-$'!AO6)/('Monthly Interactions-Energy'!AO3-'Monthly Interactions-Energy'!AO6)</f>
        <v>32.200795063269538</v>
      </c>
      <c r="AP8" s="241">
        <f>+('Monthly Interactions-$'!AP3-'Monthly Interactions-$'!AP6)/('Monthly Interactions-Energy'!AP3-'Monthly Interactions-Energy'!AP6)</f>
        <v>32.557042532795933</v>
      </c>
      <c r="AQ8" s="241">
        <f>+('Monthly Interactions-$'!AQ3-'Monthly Interactions-$'!AQ6)/('Monthly Interactions-Energy'!AQ3-'Monthly Interactions-Energy'!AQ6)</f>
        <v>28.693650234770548</v>
      </c>
      <c r="AR8" s="241">
        <f>+('Monthly Interactions-$'!AR3-'Monthly Interactions-$'!AR6)/('Monthly Interactions-Energy'!AR3-'Monthly Interactions-Energy'!AR6)</f>
        <v>28.113632070770656</v>
      </c>
      <c r="AS8" s="241">
        <f>+('Monthly Interactions-$'!AS3-'Monthly Interactions-$'!AS6)/('Monthly Interactions-Energy'!AS3-'Monthly Interactions-Energy'!AS6)</f>
        <v>27.253419853488698</v>
      </c>
      <c r="AT8" s="241">
        <f>+('Monthly Interactions-$'!AT3-'Monthly Interactions-$'!AT6)/('Monthly Interactions-Energy'!AT3-'Monthly Interactions-Energy'!AT6)</f>
        <v>28.399235560666824</v>
      </c>
      <c r="AU8" s="241">
        <f>+('Monthly Interactions-$'!AU3-'Monthly Interactions-$'!AU6)/('Monthly Interactions-Energy'!AU3-'Monthly Interactions-Energy'!AU6)</f>
        <v>31.136604836484587</v>
      </c>
      <c r="AV8" s="241">
        <f>+('Monthly Interactions-$'!AV3-'Monthly Interactions-$'!AV6)/('Monthly Interactions-Energy'!AV3-'Monthly Interactions-Energy'!AV6)</f>
        <v>30.458721587130036</v>
      </c>
      <c r="AW8" s="241">
        <f>+('Monthly Interactions-$'!AW3-'Monthly Interactions-$'!AW6)/('Monthly Interactions-Energy'!AW3-'Monthly Interactions-Energy'!AW6)</f>
        <v>27.418520109459543</v>
      </c>
      <c r="AX8" s="241">
        <f>+('Monthly Interactions-$'!AX3-'Monthly Interactions-$'!AX6)/('Monthly Interactions-Energy'!AX3-'Monthly Interactions-Energy'!AX6)</f>
        <v>27.952171231902895</v>
      </c>
      <c r="AY8" s="241">
        <f>+('Monthly Interactions-$'!AY3-'Monthly Interactions-$'!AY6)/('Monthly Interactions-Energy'!AY3-'Monthly Interactions-Energy'!AY6)</f>
        <v>28.808298916884212</v>
      </c>
      <c r="AZ8" s="241">
        <f>+('Monthly Interactions-$'!AZ3-'Monthly Interactions-$'!AZ6)/('Monthly Interactions-Energy'!AZ3-'Monthly Interactions-Energy'!AZ6)</f>
        <v>28.56205959619081</v>
      </c>
      <c r="BA8" s="241">
        <f>+('Monthly Interactions-$'!BA3-'Monthly Interactions-$'!BA6)/('Monthly Interactions-Energy'!BA3-'Monthly Interactions-Energy'!BA6)</f>
        <v>33.695106342645957</v>
      </c>
      <c r="BB8" s="241">
        <f>+('Monthly Interactions-$'!BB3-'Monthly Interactions-$'!BB6)/('Monthly Interactions-Energy'!BB3-'Monthly Interactions-Energy'!BB6)</f>
        <v>34.070954914355198</v>
      </c>
      <c r="BC8" s="241">
        <f>+('Monthly Interactions-$'!BC3-'Monthly Interactions-$'!BC6)/('Monthly Interactions-Energy'!BC3-'Monthly Interactions-Energy'!BC6)</f>
        <v>30.282745778040468</v>
      </c>
      <c r="BD8" s="241">
        <f>+('Monthly Interactions-$'!BD3-'Monthly Interactions-$'!BD6)/('Monthly Interactions-Energy'!BD3-'Monthly Interactions-Energy'!BD6)</f>
        <v>29.659606875297367</v>
      </c>
      <c r="BE8" s="241">
        <f>+('Monthly Interactions-$'!BE3-'Monthly Interactions-$'!BE6)/('Monthly Interactions-Energy'!BE3-'Monthly Interactions-Energy'!BE6)</f>
        <v>27.899105739371983</v>
      </c>
      <c r="BF8" s="241">
        <f>+('Monthly Interactions-$'!BF3-'Monthly Interactions-$'!BF6)/('Monthly Interactions-Energy'!BF3-'Monthly Interactions-Energy'!BF6)</f>
        <v>29.25806602043205</v>
      </c>
      <c r="BG8" s="241">
        <f>+('Monthly Interactions-$'!BG3-'Monthly Interactions-$'!BG6)/('Monthly Interactions-Energy'!BG3-'Monthly Interactions-Energy'!BG6)</f>
        <v>31.554569327353207</v>
      </c>
      <c r="BH8" s="241">
        <f>+('Monthly Interactions-$'!BH3-'Monthly Interactions-$'!BH6)/('Monthly Interactions-Energy'!BH3-'Monthly Interactions-Energy'!BH6)</f>
        <v>30.909589582997466</v>
      </c>
      <c r="BI8" s="241">
        <f>+('Monthly Interactions-$'!BI3-'Monthly Interactions-$'!BI6)/('Monthly Interactions-Energy'!BI3-'Monthly Interactions-Energy'!BI6)</f>
        <v>27.843419833758951</v>
      </c>
      <c r="BJ8" s="241">
        <f>+('Monthly Interactions-$'!BJ3-'Monthly Interactions-$'!BJ6)/('Monthly Interactions-Energy'!BJ3-'Monthly Interactions-Energy'!BJ6)</f>
        <v>28.70493786467684</v>
      </c>
      <c r="BK8" s="241">
        <f>+('Monthly Interactions-$'!BK3-'Monthly Interactions-$'!BK6)/('Monthly Interactions-Energy'!BK3-'Monthly Interactions-Energy'!BK6)</f>
        <v>29.60797796983579</v>
      </c>
      <c r="BL8" s="241">
        <f>+('Monthly Interactions-$'!BL3-'Monthly Interactions-$'!BL6)/('Monthly Interactions-Energy'!BL3-'Monthly Interactions-Energy'!BL6)</f>
        <v>29.706137709521137</v>
      </c>
      <c r="BM8" s="241">
        <f>+('Monthly Interactions-$'!BM3-'Monthly Interactions-$'!BM6)/('Monthly Interactions-Energy'!BM3-'Monthly Interactions-Energy'!BM6)</f>
        <v>35.089704576499209</v>
      </c>
      <c r="BN8" s="241">
        <f>+('Monthly Interactions-$'!BN3-'Monthly Interactions-$'!BN6)/('Monthly Interactions-Energy'!BN3-'Monthly Interactions-Energy'!BN6)</f>
        <v>35.767498813024517</v>
      </c>
      <c r="BO8" s="241">
        <f>+('Monthly Interactions-$'!BO3-'Monthly Interactions-$'!BO6)/('Monthly Interactions-Energy'!BO3-'Monthly Interactions-Energy'!BO6)</f>
        <v>32.43979268092999</v>
      </c>
      <c r="BP8" s="241">
        <f>+('Monthly Interactions-$'!BP3-'Monthly Interactions-$'!BP6)/('Monthly Interactions-Energy'!BP3-'Monthly Interactions-Energy'!BP6)</f>
        <v>32.191384503954559</v>
      </c>
      <c r="BQ8" s="241">
        <f>+('Monthly Interactions-$'!BQ3-'Monthly Interactions-$'!BQ6)/('Monthly Interactions-Energy'!BQ3-'Monthly Interactions-Energy'!BQ6)</f>
        <v>31.13031034581196</v>
      </c>
      <c r="BR8" s="241">
        <f>+('Monthly Interactions-$'!BR3-'Monthly Interactions-$'!BR6)/('Monthly Interactions-Energy'!BR3-'Monthly Interactions-Energy'!BR6)</f>
        <v>33.249916987232091</v>
      </c>
      <c r="BS8" s="241">
        <f>+('Monthly Interactions-$'!BS3-'Monthly Interactions-$'!BS6)/('Monthly Interactions-Energy'!BS3-'Monthly Interactions-Energy'!BS6)</f>
        <v>37.196425255633102</v>
      </c>
      <c r="BT8" s="241">
        <f>+('Monthly Interactions-$'!BT3-'Monthly Interactions-$'!BT6)/('Monthly Interactions-Energy'!BT3-'Monthly Interactions-Energy'!BT6)</f>
        <v>37.117110274051704</v>
      </c>
      <c r="BU8" s="241">
        <f>+('Monthly Interactions-$'!BU3-'Monthly Interactions-$'!BU6)/('Monthly Interactions-Energy'!BU3-'Monthly Interactions-Energy'!BU6)</f>
        <v>33.911497204756486</v>
      </c>
      <c r="BV8" s="241">
        <f>+('Monthly Interactions-$'!BV3-'Monthly Interactions-$'!BV6)/('Monthly Interactions-Energy'!BV3-'Monthly Interactions-Energy'!BV6)</f>
        <v>33.446414089530641</v>
      </c>
      <c r="BW8" s="241">
        <f>+('Monthly Interactions-$'!BW3-'Monthly Interactions-$'!BW6)/('Monthly Interactions-Energy'!BW3-'Monthly Interactions-Energy'!BW6)</f>
        <v>35.351135114072264</v>
      </c>
      <c r="BX8" s="241">
        <f>+('Monthly Interactions-$'!BX3-'Monthly Interactions-$'!BX6)/('Monthly Interactions-Energy'!BX3-'Monthly Interactions-Energy'!BX6)</f>
        <v>36.250171461034057</v>
      </c>
      <c r="BY8" s="241">
        <f>+('Monthly Interactions-$'!BY3-'Monthly Interactions-$'!BY6)/('Monthly Interactions-Energy'!BY3-'Monthly Interactions-Energy'!BY6)</f>
        <v>39.96811233359103</v>
      </c>
      <c r="BZ8" s="241">
        <f>+('Monthly Interactions-$'!BZ3-'Monthly Interactions-$'!BZ6)/('Monthly Interactions-Energy'!BZ3-'Monthly Interactions-Energy'!BZ6)</f>
        <v>40.95393850241139</v>
      </c>
      <c r="CA8" s="241">
        <f>+('Monthly Interactions-$'!CA3-'Monthly Interactions-$'!CA6)/('Monthly Interactions-Energy'!CA3-'Monthly Interactions-Energy'!CA6)</f>
        <v>38.622319574311632</v>
      </c>
      <c r="CB8" s="241">
        <f>+('Monthly Interactions-$'!CB3-'Monthly Interactions-$'!CB6)/('Monthly Interactions-Energy'!CB3-'Monthly Interactions-Energy'!CB6)</f>
        <v>38.016753312569229</v>
      </c>
      <c r="CC8" s="241">
        <f>+('Monthly Interactions-$'!CC3-'Monthly Interactions-$'!CC6)/('Monthly Interactions-Energy'!CC3-'Monthly Interactions-Energy'!CC6)</f>
        <v>36.497601516164309</v>
      </c>
      <c r="CD8" s="241">
        <f>+('Monthly Interactions-$'!CD3-'Monthly Interactions-$'!CD6)/('Monthly Interactions-Energy'!CD3-'Monthly Interactions-Energy'!CD6)</f>
        <v>39.265225659727726</v>
      </c>
      <c r="CE8" s="241">
        <f>+('Monthly Interactions-$'!CE3-'Monthly Interactions-$'!CE6)/('Monthly Interactions-Energy'!CE3-'Monthly Interactions-Energy'!CE6)</f>
        <v>47.253385095843058</v>
      </c>
      <c r="CF8" s="241">
        <f>+('Monthly Interactions-$'!CF3-'Monthly Interactions-$'!CF6)/('Monthly Interactions-Energy'!CF3-'Monthly Interactions-Energy'!CF6)</f>
        <v>47.016792381172159</v>
      </c>
      <c r="CG8" s="241">
        <f>+('Monthly Interactions-$'!CG3-'Monthly Interactions-$'!CG6)/('Monthly Interactions-Energy'!CG3-'Monthly Interactions-Energy'!CG6)</f>
        <v>40.815364560360578</v>
      </c>
      <c r="CH8" s="241">
        <f>+('Monthly Interactions-$'!CH3-'Monthly Interactions-$'!CH6)/('Monthly Interactions-Energy'!CH3-'Monthly Interactions-Energy'!CH6)</f>
        <v>39.885041331553793</v>
      </c>
      <c r="CI8" s="241">
        <f>+('Monthly Interactions-$'!CI3-'Monthly Interactions-$'!CI6)/('Monthly Interactions-Energy'!CI3-'Monthly Interactions-Energy'!CI6)</f>
        <v>42.770435825868127</v>
      </c>
      <c r="CJ8" s="241">
        <f>+('Monthly Interactions-$'!CJ3-'Monthly Interactions-$'!CJ6)/('Monthly Interactions-Energy'!CJ3-'Monthly Interactions-Energy'!CJ6)</f>
        <v>43.647614469232465</v>
      </c>
      <c r="CK8" s="241">
        <f>+('Monthly Interactions-$'!CK3-'Monthly Interactions-$'!CK6)/('Monthly Interactions-Energy'!CK3-'Monthly Interactions-Energy'!CK6)</f>
        <v>45.465155991642249</v>
      </c>
      <c r="CL8" s="241">
        <f>+('Monthly Interactions-$'!CL3-'Monthly Interactions-$'!CL6)/('Monthly Interactions-Energy'!CL3-'Monthly Interactions-Energy'!CL6)</f>
        <v>46.101850455351538</v>
      </c>
      <c r="CM8" s="241">
        <f>+('Monthly Interactions-$'!CM3-'Monthly Interactions-$'!CM6)/('Monthly Interactions-Energy'!CM3-'Monthly Interactions-Energy'!CM6)</f>
        <v>44.112886514253333</v>
      </c>
      <c r="CN8" s="241">
        <f>+('Monthly Interactions-$'!CN3-'Monthly Interactions-$'!CN6)/('Monthly Interactions-Energy'!CN3-'Monthly Interactions-Energy'!CN6)</f>
        <v>42.971739752701531</v>
      </c>
      <c r="CO8" s="241">
        <f>+('Monthly Interactions-$'!CO3-'Monthly Interactions-$'!CO6)/('Monthly Interactions-Energy'!CO3-'Monthly Interactions-Energy'!CO6)</f>
        <v>41.836469258286179</v>
      </c>
      <c r="CP8" s="241">
        <f>+('Monthly Interactions-$'!CP3-'Monthly Interactions-$'!CP6)/('Monthly Interactions-Energy'!CP3-'Monthly Interactions-Energy'!CP6)</f>
        <v>44.939946053649578</v>
      </c>
      <c r="CQ8" s="241">
        <f>+('Monthly Interactions-$'!CQ3-'Monthly Interactions-$'!CQ6)/('Monthly Interactions-Energy'!CQ3-'Monthly Interactions-Energy'!CQ6)</f>
        <v>53.436525099262617</v>
      </c>
      <c r="CR8" s="241">
        <f>+('Monthly Interactions-$'!CR3-'Monthly Interactions-$'!CR6)/('Monthly Interactions-Energy'!CR3-'Monthly Interactions-Energy'!CR6)</f>
        <v>52.769892460233301</v>
      </c>
      <c r="CS8" s="241">
        <f>+('Monthly Interactions-$'!CS3-'Monthly Interactions-$'!CS6)/('Monthly Interactions-Energy'!CS3-'Monthly Interactions-Energy'!CS6)</f>
        <v>44.384424837618646</v>
      </c>
      <c r="CT8" s="241">
        <f>+('Monthly Interactions-$'!CT3-'Monthly Interactions-$'!CT6)/('Monthly Interactions-Energy'!CT3-'Monthly Interactions-Energy'!CT6)</f>
        <v>43.2745650306626</v>
      </c>
      <c r="CU8" s="241">
        <f>+('Monthly Interactions-$'!CU3-'Monthly Interactions-$'!CU6)/('Monthly Interactions-Energy'!CU3-'Monthly Interactions-Energy'!CU6)</f>
        <v>44.904347075633886</v>
      </c>
      <c r="CV8" s="241">
        <f>+('Monthly Interactions-$'!CV3-'Monthly Interactions-$'!CV6)/('Monthly Interactions-Energy'!CV3-'Monthly Interactions-Energy'!CV6)</f>
        <v>45.487031379639895</v>
      </c>
      <c r="CW8" s="241">
        <f>+('Monthly Interactions-$'!CW3-'Monthly Interactions-$'!CW6)/('Monthly Interactions-Energy'!CW3-'Monthly Interactions-Energy'!CW6)</f>
        <v>46.72528511909173</v>
      </c>
      <c r="CX8" s="241">
        <f>+('Monthly Interactions-$'!CX3-'Monthly Interactions-$'!CX6)/('Monthly Interactions-Energy'!CX3-'Monthly Interactions-Energy'!CX6)</f>
        <v>46.414639503987701</v>
      </c>
      <c r="CY8" s="241">
        <f>+('Monthly Interactions-$'!CY3-'Monthly Interactions-$'!CY6)/('Monthly Interactions-Energy'!CY3-'Monthly Interactions-Energy'!CY6)</f>
        <v>44.584234126500419</v>
      </c>
      <c r="CZ8" s="241">
        <f>+('Monthly Interactions-$'!CZ3-'Monthly Interactions-$'!CZ6)/('Monthly Interactions-Energy'!CZ3-'Monthly Interactions-Energy'!CZ6)</f>
        <v>42.798358066510168</v>
      </c>
      <c r="DA8" s="241">
        <f>+('Monthly Interactions-$'!DA3-'Monthly Interactions-$'!DA6)/('Monthly Interactions-Energy'!DA3-'Monthly Interactions-Energy'!DA6)</f>
        <v>41.282977019734041</v>
      </c>
      <c r="DB8" s="241">
        <f>+('Monthly Interactions-$'!DB3-'Monthly Interactions-$'!DB6)/('Monthly Interactions-Energy'!DB3-'Monthly Interactions-Energy'!DB6)</f>
        <v>42.795404181500139</v>
      </c>
      <c r="DC8" s="241">
        <f>+('Monthly Interactions-$'!DC3-'Monthly Interactions-$'!DC6)/('Monthly Interactions-Energy'!DC3-'Monthly Interactions-Energy'!DC6)</f>
        <v>50.672989899541385</v>
      </c>
      <c r="DD8" s="241">
        <f>+('Monthly Interactions-$'!DD3-'Monthly Interactions-$'!DD6)/('Monthly Interactions-Energy'!DD3-'Monthly Interactions-Energy'!DD6)</f>
        <v>49.325669058879114</v>
      </c>
      <c r="DE8" s="241">
        <f>+('Monthly Interactions-$'!DE3-'Monthly Interactions-$'!DE6)/('Monthly Interactions-Energy'!DE3-'Monthly Interactions-Energy'!DE6)</f>
        <v>41.79139189241463</v>
      </c>
      <c r="DF8" s="241">
        <f>+('Monthly Interactions-$'!DF3-'Monthly Interactions-$'!DF6)/('Monthly Interactions-Energy'!DF3-'Monthly Interactions-Energy'!DF6)</f>
        <v>42.129703443745541</v>
      </c>
      <c r="DG8" s="241">
        <f>+('Monthly Interactions-$'!DG3-'Monthly Interactions-$'!DG6)/('Monthly Interactions-Energy'!DG3-'Monthly Interactions-Energy'!DG6)</f>
        <v>44.81160267792378</v>
      </c>
      <c r="DH8" s="241">
        <f>+('Monthly Interactions-$'!DH3-'Monthly Interactions-$'!DH6)/('Monthly Interactions-Energy'!DH3-'Monthly Interactions-Energy'!DH6)</f>
        <v>44.215550585817674</v>
      </c>
      <c r="DI8" s="241">
        <f>+('Monthly Interactions-$'!DI3-'Monthly Interactions-$'!DI6)/('Monthly Interactions-Energy'!DI3-'Monthly Interactions-Energy'!DI6)</f>
        <v>47.827324673347107</v>
      </c>
      <c r="DJ8" s="241">
        <f>+('Monthly Interactions-$'!DJ3-'Monthly Interactions-$'!DJ6)/('Monthly Interactions-Energy'!DJ3-'Monthly Interactions-Energy'!DJ6)</f>
        <v>47.430596837289727</v>
      </c>
      <c r="DK8" s="241">
        <f>+('Monthly Interactions-$'!DK3-'Monthly Interactions-$'!DK6)/('Monthly Interactions-Energy'!DK3-'Monthly Interactions-Energy'!DK6)</f>
        <v>45.699054502137059</v>
      </c>
      <c r="DL8" s="241">
        <f>+('Monthly Interactions-$'!DL3-'Monthly Interactions-$'!DL6)/('Monthly Interactions-Energy'!DL3-'Monthly Interactions-Energy'!DL6)</f>
        <v>44.128442213646686</v>
      </c>
      <c r="DM8" s="241">
        <f>+('Monthly Interactions-$'!DM3-'Monthly Interactions-$'!DM6)/('Monthly Interactions-Energy'!DM3-'Monthly Interactions-Energy'!DM6)</f>
        <v>42.051443778344257</v>
      </c>
      <c r="DN8" s="241">
        <f>+('Monthly Interactions-$'!DN3-'Monthly Interactions-$'!DN6)/('Monthly Interactions-Energy'!DN3-'Monthly Interactions-Energy'!DN6)</f>
        <v>43.32593954366412</v>
      </c>
      <c r="DO8" s="241">
        <f>+('Monthly Interactions-$'!DO3-'Monthly Interactions-$'!DO6)/('Monthly Interactions-Energy'!DO3-'Monthly Interactions-Energy'!DO6)</f>
        <v>52.182536387643815</v>
      </c>
      <c r="DP8" s="241">
        <f>+('Monthly Interactions-$'!DP3-'Monthly Interactions-$'!DP6)/('Monthly Interactions-Energy'!DP3-'Monthly Interactions-Energy'!DP6)</f>
        <v>48.725412443487734</v>
      </c>
      <c r="DQ8" s="241">
        <f>+('Monthly Interactions-$'!DQ3-'Monthly Interactions-$'!DQ6)/('Monthly Interactions-Energy'!DQ3-'Monthly Interactions-Energy'!DQ6)</f>
        <v>42.598245205386576</v>
      </c>
      <c r="DR8" s="241">
        <f>+('Monthly Interactions-$'!DR3-'Monthly Interactions-$'!DR6)/('Monthly Interactions-Energy'!DR3-'Monthly Interactions-Energy'!DR6)</f>
        <v>44.091866112284265</v>
      </c>
      <c r="DS8" s="241">
        <f>+('Monthly Interactions-$'!DS3-'Monthly Interactions-$'!DS6)/('Monthly Interactions-Energy'!DS3-'Monthly Interactions-Energy'!DS6)</f>
        <v>46.324767956459382</v>
      </c>
      <c r="DT8" s="241">
        <f>+('Monthly Interactions-$'!DT3-'Monthly Interactions-$'!DT6)/('Monthly Interactions-Energy'!DT3-'Monthly Interactions-Energy'!DT6)</f>
        <v>46.255592628999423</v>
      </c>
      <c r="DU8" s="241">
        <f>+('Monthly Interactions-$'!DU3-'Monthly Interactions-$'!DU6)/('Monthly Interactions-Energy'!DU3-'Monthly Interactions-Energy'!DU6)</f>
        <v>49.201424298080717</v>
      </c>
      <c r="DV8" s="241">
        <f>+('Monthly Interactions-$'!DV3-'Monthly Interactions-$'!DV6)/('Monthly Interactions-Energy'!DV3-'Monthly Interactions-Energy'!DV6)</f>
        <v>48.37759628673237</v>
      </c>
      <c r="DW8" s="241">
        <f>+('Monthly Interactions-$'!DW3-'Monthly Interactions-$'!DW6)/('Monthly Interactions-Energy'!DW3-'Monthly Interactions-Energy'!DW6)</f>
        <v>46.888263140576754</v>
      </c>
      <c r="DX8" s="241">
        <f>+('Monthly Interactions-$'!DX3-'Monthly Interactions-$'!DX6)/('Monthly Interactions-Energy'!DX3-'Monthly Interactions-Energy'!DX6)</f>
        <v>46.21011042332379</v>
      </c>
      <c r="DY8" s="241">
        <f>+('Monthly Interactions-$'!DY3-'Monthly Interactions-$'!DY6)/('Monthly Interactions-Energy'!DY3-'Monthly Interactions-Energy'!DY6)</f>
        <v>43.585879383977904</v>
      </c>
      <c r="DZ8" s="241">
        <f>+('Monthly Interactions-$'!DZ3-'Monthly Interactions-$'!DZ6)/('Monthly Interactions-Energy'!DZ3-'Monthly Interactions-Energy'!DZ6)</f>
        <v>43.428768919818651</v>
      </c>
      <c r="EA8" s="241">
        <f>+('Monthly Interactions-$'!EA3-'Monthly Interactions-$'!EA6)/('Monthly Interactions-Energy'!EA3-'Monthly Interactions-Energy'!EA6)</f>
        <v>52.510087463452869</v>
      </c>
      <c r="EB8" s="241">
        <f>+('Monthly Interactions-$'!EB3-'Monthly Interactions-$'!EB6)/('Monthly Interactions-Energy'!EB3-'Monthly Interactions-Energy'!EB6)</f>
        <v>48.516186251730552</v>
      </c>
      <c r="EC8" s="241">
        <f>+('Monthly Interactions-$'!EC3-'Monthly Interactions-$'!EC6)/('Monthly Interactions-Energy'!EC3-'Monthly Interactions-Energy'!EC6)</f>
        <v>44.610186297640119</v>
      </c>
      <c r="ED8" s="241">
        <f>+('Monthly Interactions-$'!ED3-'Monthly Interactions-$'!ED6)/('Monthly Interactions-Energy'!ED3-'Monthly Interactions-Energy'!ED6)</f>
        <v>44.272528840669757</v>
      </c>
      <c r="EE8" s="241">
        <f>+('Monthly Interactions-$'!EE3-'Monthly Interactions-$'!EE6)/('Monthly Interactions-Energy'!EE3-'Monthly Interactions-Energy'!EE6)</f>
        <v>46.34089202998301</v>
      </c>
      <c r="EF8" s="241">
        <f>+('Monthly Interactions-$'!EF3-'Monthly Interactions-$'!EF6)/('Monthly Interactions-Energy'!EF3-'Monthly Interactions-Energy'!EF6)</f>
        <v>47.274065921329118</v>
      </c>
      <c r="EG8" s="241">
        <f>+('Monthly Interactions-$'!EG3-'Monthly Interactions-$'!EG6)/('Monthly Interactions-Energy'!EG3-'Monthly Interactions-Energy'!EG6)</f>
        <v>49.512995995595311</v>
      </c>
      <c r="EH8" s="241">
        <f>+('Monthly Interactions-$'!EH3-'Monthly Interactions-$'!EH6)/('Monthly Interactions-Energy'!EH3-'Monthly Interactions-Energy'!EH6)</f>
        <v>49.200293025078309</v>
      </c>
      <c r="EI8" s="241">
        <f>+('Monthly Interactions-$'!EI3-'Monthly Interactions-$'!EI6)/('Monthly Interactions-Energy'!EI3-'Monthly Interactions-Energy'!EI6)</f>
        <v>48.423731630661514</v>
      </c>
      <c r="EJ8" s="241">
        <f>+('Monthly Interactions-$'!EJ3-'Monthly Interactions-$'!EJ6)/('Monthly Interactions-Energy'!EJ3-'Monthly Interactions-Energy'!EJ6)</f>
        <v>46.773825236255533</v>
      </c>
      <c r="EK8" s="241">
        <f>+('Monthly Interactions-$'!EK3-'Monthly Interactions-$'!EK6)/('Monthly Interactions-Energy'!EK3-'Monthly Interactions-Energy'!EK6)</f>
        <v>44.273686885555819</v>
      </c>
      <c r="EL8" s="241">
        <f>+('Monthly Interactions-$'!EL3-'Monthly Interactions-$'!EL6)/('Monthly Interactions-Energy'!EL3-'Monthly Interactions-Energy'!EL6)</f>
        <v>44.883742605122194</v>
      </c>
      <c r="EM8" s="241">
        <f>+('Monthly Interactions-$'!EM3-'Monthly Interactions-$'!EM6)/('Monthly Interactions-Energy'!EM3-'Monthly Interactions-Energy'!EM6)</f>
        <v>52.946992587890463</v>
      </c>
      <c r="EN8" s="241">
        <f>+('Monthly Interactions-$'!EN3-'Monthly Interactions-$'!EN6)/('Monthly Interactions-Energy'!EN3-'Monthly Interactions-Energy'!EN6)</f>
        <v>51.159814268474257</v>
      </c>
      <c r="EO8" s="241">
        <f>+('Monthly Interactions-$'!EO3-'Monthly Interactions-$'!EO6)/('Monthly Interactions-Energy'!EO3-'Monthly Interactions-Energy'!EO6)</f>
        <v>46.431120713072239</v>
      </c>
      <c r="EP8" s="241">
        <f>+('Monthly Interactions-$'!EP3-'Monthly Interactions-$'!EP6)/('Monthly Interactions-Energy'!EP3-'Monthly Interactions-Energy'!EP6)</f>
        <v>45.378312587033477</v>
      </c>
      <c r="EQ8" s="241">
        <f>+('Monthly Interactions-$'!EQ3-'Monthly Interactions-$'!EQ6)/('Monthly Interactions-Energy'!EQ3-'Monthly Interactions-Energy'!EQ6)</f>
        <v>47.658899485603037</v>
      </c>
      <c r="ER8" s="241">
        <f>+('Monthly Interactions-$'!ER3-'Monthly Interactions-$'!ER6)/('Monthly Interactions-Energy'!ER3-'Monthly Interactions-Energy'!ER6)</f>
        <v>48.893957827830121</v>
      </c>
      <c r="ES8" s="241">
        <f>+('Monthly Interactions-$'!ES3-'Monthly Interactions-$'!ES6)/('Monthly Interactions-Energy'!ES3-'Monthly Interactions-Energy'!ES6)</f>
        <v>51.929479315925086</v>
      </c>
      <c r="ET8" s="241">
        <f>+('Monthly Interactions-$'!ET3-'Monthly Interactions-$'!ET6)/('Monthly Interactions-Energy'!ET3-'Monthly Interactions-Energy'!ET6)</f>
        <v>51.585103832612916</v>
      </c>
      <c r="EU8" s="241">
        <f>+('Monthly Interactions-$'!EU3-'Monthly Interactions-$'!EU6)/('Monthly Interactions-Energy'!EU3-'Monthly Interactions-Energy'!EU6)</f>
        <v>50.226594647178565</v>
      </c>
      <c r="EV8" s="241">
        <f>+('Monthly Interactions-$'!EV3-'Monthly Interactions-$'!EV6)/('Monthly Interactions-Energy'!EV3-'Monthly Interactions-Energy'!EV6)</f>
        <v>47.967440281203508</v>
      </c>
      <c r="EW8" s="241">
        <f>+('Monthly Interactions-$'!EW3-'Monthly Interactions-$'!EW6)/('Monthly Interactions-Energy'!EW3-'Monthly Interactions-Energy'!EW6)</f>
        <v>46.982834387824077</v>
      </c>
      <c r="EX8" s="241">
        <f>+('Monthly Interactions-$'!EX3-'Monthly Interactions-$'!EX6)/('Monthly Interactions-Energy'!EX3-'Monthly Interactions-Energy'!EX6)</f>
        <v>46.904872080021477</v>
      </c>
      <c r="EY8" s="241">
        <f>+('Monthly Interactions-$'!EY3-'Monthly Interactions-$'!EY6)/('Monthly Interactions-Energy'!EY3-'Monthly Interactions-Energy'!EY6)</f>
        <v>53.637155769188659</v>
      </c>
      <c r="EZ8" s="241">
        <f>+('Monthly Interactions-$'!EZ3-'Monthly Interactions-$'!EZ6)/('Monthly Interactions-Energy'!EZ3-'Monthly Interactions-Energy'!EZ6)</f>
        <v>54.169197177966289</v>
      </c>
      <c r="FA8" s="241">
        <f>+('Monthly Interactions-$'!FA3-'Monthly Interactions-$'!FA6)/('Monthly Interactions-Energy'!FA3-'Monthly Interactions-Energy'!FA6)</f>
        <v>47.052307254102267</v>
      </c>
      <c r="FB8" s="241">
        <f>+('Monthly Interactions-$'!FB3-'Monthly Interactions-$'!FB6)/('Monthly Interactions-Energy'!FB3-'Monthly Interactions-Energy'!FB6)</f>
        <v>47.759089047551228</v>
      </c>
      <c r="FC8" s="241">
        <f>+('Monthly Interactions-$'!FC3-'Monthly Interactions-$'!FC6)/('Monthly Interactions-Energy'!FC3-'Monthly Interactions-Energy'!FC6)</f>
        <v>50.375742323330073</v>
      </c>
      <c r="FD8" s="241">
        <f>+('Monthly Interactions-$'!FD3-'Monthly Interactions-$'!FD6)/('Monthly Interactions-Energy'!FD3-'Monthly Interactions-Energy'!FD6)</f>
        <v>50.229424101275889</v>
      </c>
      <c r="FE8" s="241">
        <f>+('Monthly Interactions-$'!FE3-'Monthly Interactions-$'!FE6)/('Monthly Interactions-Energy'!FE3-'Monthly Interactions-Energy'!FE6)</f>
        <v>55.423619416018454</v>
      </c>
      <c r="FF8" s="241">
        <f>+('Monthly Interactions-$'!FF3-'Monthly Interactions-$'!FF6)/('Monthly Interactions-Energy'!FF3-'Monthly Interactions-Energy'!FF6)</f>
        <v>55.1419713013468</v>
      </c>
      <c r="FG8" s="241">
        <f>+('Monthly Interactions-$'!FG3-'Monthly Interactions-$'!FG6)/('Monthly Interactions-Energy'!FG3-'Monthly Interactions-Energy'!FG6)</f>
        <v>54.140834284082182</v>
      </c>
      <c r="FH8" s="241">
        <f>+('Monthly Interactions-$'!FH3-'Monthly Interactions-$'!FH6)/('Monthly Interactions-Energy'!FH3-'Monthly Interactions-Energy'!FH6)</f>
        <v>52.216110438828196</v>
      </c>
      <c r="FI8" s="241">
        <f>+('Monthly Interactions-$'!FI3-'Monthly Interactions-$'!FI6)/('Monthly Interactions-Energy'!FI3-'Monthly Interactions-Energy'!FI6)</f>
        <v>50.877108257291809</v>
      </c>
      <c r="FJ8" s="241">
        <f>+('Monthly Interactions-$'!FJ3-'Monthly Interactions-$'!FJ6)/('Monthly Interactions-Energy'!FJ3-'Monthly Interactions-Energy'!FJ6)</f>
        <v>50.15091239229308</v>
      </c>
      <c r="FK8" s="241">
        <f>+('Monthly Interactions-$'!FK3-'Monthly Interactions-$'!FK6)/('Monthly Interactions-Energy'!FK3-'Monthly Interactions-Energy'!FK6)</f>
        <v>57.426865721805221</v>
      </c>
      <c r="FL8" s="241">
        <f>+('Monthly Interactions-$'!FL3-'Monthly Interactions-$'!FL6)/('Monthly Interactions-Energy'!FL3-'Monthly Interactions-Energy'!FL6)</f>
        <v>57.979958910355499</v>
      </c>
      <c r="FM8" s="241">
        <f>+('Monthly Interactions-$'!FM3-'Monthly Interactions-$'!FM6)/('Monthly Interactions-Energy'!FM3-'Monthly Interactions-Energy'!FM6)</f>
        <v>50.762988838615122</v>
      </c>
      <c r="FN8" s="241">
        <f>+('Monthly Interactions-$'!FN3-'Monthly Interactions-$'!FN6)/('Monthly Interactions-Energy'!FN3-'Monthly Interactions-Energy'!FN6)</f>
        <v>52.773184002423832</v>
      </c>
      <c r="FO8" s="241">
        <f>+('Monthly Interactions-$'!FO3-'Monthly Interactions-$'!FO6)/('Monthly Interactions-Energy'!FO3-'Monthly Interactions-Energy'!FO6)</f>
        <v>54.270808299903763</v>
      </c>
      <c r="FP8" s="241">
        <f>+('Monthly Interactions-$'!FP3-'Monthly Interactions-$'!FP6)/('Monthly Interactions-Energy'!FP3-'Monthly Interactions-Energy'!FP6)</f>
        <v>54.039369173888886</v>
      </c>
      <c r="FQ8" s="241">
        <f>+('Monthly Interactions-$'!FQ3-'Monthly Interactions-$'!FQ6)/('Monthly Interactions-Energy'!FQ3-'Monthly Interactions-Energy'!FQ6)</f>
        <v>58.799858356830164</v>
      </c>
      <c r="FR8" s="241">
        <f>+('Monthly Interactions-$'!FR3-'Monthly Interactions-$'!FR6)/('Monthly Interactions-Energy'!FR3-'Monthly Interactions-Energy'!FR6)</f>
        <v>58.341921698988394</v>
      </c>
      <c r="FS8" s="241">
        <f>+('Monthly Interactions-$'!FS3-'Monthly Interactions-$'!FS6)/('Monthly Interactions-Energy'!FS3-'Monthly Interactions-Energy'!FS6)</f>
        <v>57.16644395153147</v>
      </c>
      <c r="FT8" s="241">
        <f>+('Monthly Interactions-$'!FT3-'Monthly Interactions-$'!FT6)/('Monthly Interactions-Energy'!FT3-'Monthly Interactions-Energy'!FT6)</f>
        <v>55.09378352902182</v>
      </c>
      <c r="FU8" s="241">
        <f>+('Monthly Interactions-$'!FU3-'Monthly Interactions-$'!FU6)/('Monthly Interactions-Energy'!FU3-'Monthly Interactions-Energy'!FU6)</f>
        <v>53.623414096801454</v>
      </c>
      <c r="FV8" s="241">
        <f>+('Monthly Interactions-$'!FV3-'Monthly Interactions-$'!FV6)/('Monthly Interactions-Energy'!FV3-'Monthly Interactions-Energy'!FV6)</f>
        <v>52.371081125738357</v>
      </c>
      <c r="FW8" s="241">
        <f>+('Monthly Interactions-$'!FW3-'Monthly Interactions-$'!FW6)/('Monthly Interactions-Energy'!FW3-'Monthly Interactions-Energy'!FW6)</f>
        <v>61.487122610128814</v>
      </c>
      <c r="FX8" s="241">
        <f>+('Monthly Interactions-$'!FX3-'Monthly Interactions-$'!FX6)/('Monthly Interactions-Energy'!FX3-'Monthly Interactions-Energy'!FX6)</f>
        <v>59.265684923426448</v>
      </c>
      <c r="FY8" s="241">
        <f>+('Monthly Interactions-$'!FY3-'Monthly Interactions-$'!FY6)/('Monthly Interactions-Energy'!FY3-'Monthly Interactions-Energy'!FY6)</f>
        <v>53.47670012019973</v>
      </c>
      <c r="FZ8" s="241">
        <f>+('Monthly Interactions-$'!FZ3-'Monthly Interactions-$'!FZ6)/('Monthly Interactions-Energy'!FZ3-'Monthly Interactions-Energy'!FZ6)</f>
        <v>55.596536032539909</v>
      </c>
      <c r="GA8" s="241">
        <f>+('Monthly Interactions-$'!GA3-'Monthly Interactions-$'!GA6)/('Monthly Interactions-Energy'!GA3-'Monthly Interactions-Energy'!GA6)</f>
        <v>57.010941301602642</v>
      </c>
      <c r="GB8" s="241">
        <f>+('Monthly Interactions-$'!GB3-'Monthly Interactions-$'!GB6)/('Monthly Interactions-Energy'!GB3-'Monthly Interactions-Energy'!GB6)</f>
        <v>57.22011743218529</v>
      </c>
    </row>
    <row r="9" spans="2:184"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pans="2:184">
      <c r="B10" s="242" t="s">
        <v>65</v>
      </c>
      <c r="C10" s="242" t="s">
        <v>33</v>
      </c>
      <c r="D10" s="242" t="s">
        <v>66</v>
      </c>
      <c r="E10" s="243">
        <f t="shared" ref="E10:P10" si="0">+E2</f>
        <v>41275</v>
      </c>
      <c r="F10" s="243">
        <f t="shared" si="0"/>
        <v>41306</v>
      </c>
      <c r="G10" s="243">
        <f t="shared" si="0"/>
        <v>41334</v>
      </c>
      <c r="H10" s="243">
        <f t="shared" si="0"/>
        <v>41365</v>
      </c>
      <c r="I10" s="243">
        <f t="shared" si="0"/>
        <v>41395</v>
      </c>
      <c r="J10" s="243">
        <f t="shared" si="0"/>
        <v>41426</v>
      </c>
      <c r="K10" s="243">
        <f t="shared" si="0"/>
        <v>41456</v>
      </c>
      <c r="L10" s="243">
        <f t="shared" si="0"/>
        <v>41487</v>
      </c>
      <c r="M10" s="243">
        <f t="shared" si="0"/>
        <v>41518</v>
      </c>
      <c r="N10" s="243">
        <f t="shared" si="0"/>
        <v>41548</v>
      </c>
      <c r="O10" s="243">
        <f t="shared" si="0"/>
        <v>41579</v>
      </c>
      <c r="P10" s="243">
        <f t="shared" si="0"/>
        <v>41609</v>
      </c>
      <c r="Q10" s="243">
        <f t="shared" ref="Q10:AI10" si="1">+Q2</f>
        <v>41640</v>
      </c>
      <c r="R10" s="243">
        <f t="shared" si="1"/>
        <v>41671</v>
      </c>
      <c r="S10" s="243">
        <f t="shared" si="1"/>
        <v>41699</v>
      </c>
      <c r="T10" s="243">
        <f t="shared" si="1"/>
        <v>41730</v>
      </c>
      <c r="U10" s="243">
        <f t="shared" si="1"/>
        <v>41760</v>
      </c>
      <c r="V10" s="243">
        <f t="shared" si="1"/>
        <v>41791</v>
      </c>
      <c r="W10" s="243">
        <f t="shared" si="1"/>
        <v>41821</v>
      </c>
      <c r="X10" s="243">
        <f t="shared" si="1"/>
        <v>41852</v>
      </c>
      <c r="Y10" s="243">
        <f t="shared" si="1"/>
        <v>41883</v>
      </c>
      <c r="Z10" s="243">
        <f t="shared" si="1"/>
        <v>41913</v>
      </c>
      <c r="AA10" s="243">
        <f t="shared" si="1"/>
        <v>41944</v>
      </c>
      <c r="AB10" s="243">
        <f t="shared" si="1"/>
        <v>41974</v>
      </c>
      <c r="AC10" s="243">
        <f t="shared" si="1"/>
        <v>42005</v>
      </c>
      <c r="AD10" s="243">
        <f t="shared" si="1"/>
        <v>42036</v>
      </c>
      <c r="AE10" s="243">
        <f t="shared" si="1"/>
        <v>42064</v>
      </c>
      <c r="AF10" s="243">
        <f t="shared" si="1"/>
        <v>42095</v>
      </c>
      <c r="AG10" s="243">
        <f t="shared" si="1"/>
        <v>42125</v>
      </c>
      <c r="AH10" s="243">
        <f t="shared" si="1"/>
        <v>42156</v>
      </c>
      <c r="AI10" s="243">
        <f t="shared" si="1"/>
        <v>42186</v>
      </c>
      <c r="AJ10" s="243">
        <f t="shared" ref="AJ10:AX10" si="2">+AJ2</f>
        <v>42217</v>
      </c>
      <c r="AK10" s="243">
        <f t="shared" si="2"/>
        <v>42248</v>
      </c>
      <c r="AL10" s="243">
        <f t="shared" si="2"/>
        <v>42278</v>
      </c>
      <c r="AM10" s="243">
        <f t="shared" si="2"/>
        <v>42309</v>
      </c>
      <c r="AN10" s="243">
        <f t="shared" si="2"/>
        <v>42339</v>
      </c>
      <c r="AO10" s="243">
        <f t="shared" si="2"/>
        <v>42370</v>
      </c>
      <c r="AP10" s="243">
        <f t="shared" si="2"/>
        <v>42401</v>
      </c>
      <c r="AQ10" s="243">
        <f t="shared" si="2"/>
        <v>42430</v>
      </c>
      <c r="AR10" s="243">
        <f t="shared" si="2"/>
        <v>42461</v>
      </c>
      <c r="AS10" s="243">
        <f t="shared" si="2"/>
        <v>42491</v>
      </c>
      <c r="AT10" s="243">
        <f t="shared" si="2"/>
        <v>42522</v>
      </c>
      <c r="AU10" s="243">
        <f t="shared" si="2"/>
        <v>42552</v>
      </c>
      <c r="AV10" s="243">
        <f t="shared" si="2"/>
        <v>42583</v>
      </c>
      <c r="AW10" s="243">
        <f t="shared" si="2"/>
        <v>42614</v>
      </c>
      <c r="AX10" s="243">
        <f t="shared" si="2"/>
        <v>42644</v>
      </c>
      <c r="AY10" s="243">
        <f t="shared" ref="AY10:AZ10" si="3">+AY2</f>
        <v>42675</v>
      </c>
      <c r="AZ10" s="243">
        <f t="shared" si="3"/>
        <v>42705</v>
      </c>
      <c r="BA10" s="243">
        <f t="shared" ref="BA10:DL10" si="4">+BA2</f>
        <v>42736</v>
      </c>
      <c r="BB10" s="243">
        <f t="shared" si="4"/>
        <v>42767</v>
      </c>
      <c r="BC10" s="243">
        <f t="shared" si="4"/>
        <v>42795</v>
      </c>
      <c r="BD10" s="243">
        <f t="shared" si="4"/>
        <v>42826</v>
      </c>
      <c r="BE10" s="243">
        <f t="shared" si="4"/>
        <v>42856</v>
      </c>
      <c r="BF10" s="243">
        <f t="shared" si="4"/>
        <v>42887</v>
      </c>
      <c r="BG10" s="243">
        <f t="shared" si="4"/>
        <v>42917</v>
      </c>
      <c r="BH10" s="243">
        <f t="shared" si="4"/>
        <v>42948</v>
      </c>
      <c r="BI10" s="243">
        <f t="shared" si="4"/>
        <v>42979</v>
      </c>
      <c r="BJ10" s="243">
        <f t="shared" si="4"/>
        <v>43009</v>
      </c>
      <c r="BK10" s="243">
        <f t="shared" si="4"/>
        <v>43040</v>
      </c>
      <c r="BL10" s="243">
        <f t="shared" si="4"/>
        <v>43070</v>
      </c>
      <c r="BM10" s="243">
        <f t="shared" si="4"/>
        <v>43101</v>
      </c>
      <c r="BN10" s="243">
        <f t="shared" si="4"/>
        <v>43132</v>
      </c>
      <c r="BO10" s="243">
        <f t="shared" si="4"/>
        <v>43160</v>
      </c>
      <c r="BP10" s="243">
        <f t="shared" si="4"/>
        <v>43191</v>
      </c>
      <c r="BQ10" s="243">
        <f t="shared" si="4"/>
        <v>43221</v>
      </c>
      <c r="BR10" s="243">
        <f t="shared" si="4"/>
        <v>43252</v>
      </c>
      <c r="BS10" s="243">
        <f t="shared" si="4"/>
        <v>43282</v>
      </c>
      <c r="BT10" s="243">
        <f t="shared" si="4"/>
        <v>43313</v>
      </c>
      <c r="BU10" s="243">
        <f t="shared" si="4"/>
        <v>43344</v>
      </c>
      <c r="BV10" s="243">
        <f t="shared" si="4"/>
        <v>43374</v>
      </c>
      <c r="BW10" s="243">
        <f t="shared" si="4"/>
        <v>43405</v>
      </c>
      <c r="BX10" s="243">
        <f t="shared" si="4"/>
        <v>43435</v>
      </c>
      <c r="BY10" s="243">
        <f t="shared" si="4"/>
        <v>43466</v>
      </c>
      <c r="BZ10" s="243">
        <f t="shared" si="4"/>
        <v>43497</v>
      </c>
      <c r="CA10" s="243">
        <f t="shared" si="4"/>
        <v>43525</v>
      </c>
      <c r="CB10" s="243">
        <f t="shared" si="4"/>
        <v>43556</v>
      </c>
      <c r="CC10" s="243">
        <f t="shared" si="4"/>
        <v>43586</v>
      </c>
      <c r="CD10" s="243">
        <f t="shared" si="4"/>
        <v>43617</v>
      </c>
      <c r="CE10" s="243">
        <f t="shared" si="4"/>
        <v>43647</v>
      </c>
      <c r="CF10" s="243">
        <f t="shared" si="4"/>
        <v>43678</v>
      </c>
      <c r="CG10" s="243">
        <f t="shared" si="4"/>
        <v>43709</v>
      </c>
      <c r="CH10" s="243">
        <f t="shared" si="4"/>
        <v>43739</v>
      </c>
      <c r="CI10" s="243">
        <f t="shared" si="4"/>
        <v>43770</v>
      </c>
      <c r="CJ10" s="243">
        <f t="shared" si="4"/>
        <v>43800</v>
      </c>
      <c r="CK10" s="243">
        <f t="shared" si="4"/>
        <v>43831</v>
      </c>
      <c r="CL10" s="243">
        <f t="shared" si="4"/>
        <v>43862</v>
      </c>
      <c r="CM10" s="243">
        <f t="shared" si="4"/>
        <v>43891</v>
      </c>
      <c r="CN10" s="243">
        <f t="shared" si="4"/>
        <v>43922</v>
      </c>
      <c r="CO10" s="243">
        <f t="shared" si="4"/>
        <v>43952</v>
      </c>
      <c r="CP10" s="243">
        <f t="shared" si="4"/>
        <v>43983</v>
      </c>
      <c r="CQ10" s="243">
        <f t="shared" si="4"/>
        <v>44013</v>
      </c>
      <c r="CR10" s="243">
        <f t="shared" si="4"/>
        <v>44044</v>
      </c>
      <c r="CS10" s="243">
        <f t="shared" si="4"/>
        <v>44075</v>
      </c>
      <c r="CT10" s="243">
        <f t="shared" si="4"/>
        <v>44105</v>
      </c>
      <c r="CU10" s="243">
        <f t="shared" si="4"/>
        <v>44136</v>
      </c>
      <c r="CV10" s="243">
        <f t="shared" si="4"/>
        <v>44166</v>
      </c>
      <c r="CW10" s="243">
        <f t="shared" si="4"/>
        <v>44197</v>
      </c>
      <c r="CX10" s="243">
        <f t="shared" si="4"/>
        <v>44228</v>
      </c>
      <c r="CY10" s="243">
        <f t="shared" si="4"/>
        <v>44256</v>
      </c>
      <c r="CZ10" s="243">
        <f t="shared" si="4"/>
        <v>44287</v>
      </c>
      <c r="DA10" s="243">
        <f t="shared" si="4"/>
        <v>44317</v>
      </c>
      <c r="DB10" s="243">
        <f t="shared" si="4"/>
        <v>44348</v>
      </c>
      <c r="DC10" s="243">
        <f t="shared" si="4"/>
        <v>44378</v>
      </c>
      <c r="DD10" s="243">
        <f t="shared" si="4"/>
        <v>44409</v>
      </c>
      <c r="DE10" s="243">
        <f t="shared" si="4"/>
        <v>44440</v>
      </c>
      <c r="DF10" s="243">
        <f t="shared" si="4"/>
        <v>44470</v>
      </c>
      <c r="DG10" s="243">
        <f t="shared" si="4"/>
        <v>44501</v>
      </c>
      <c r="DH10" s="243">
        <f t="shared" si="4"/>
        <v>44531</v>
      </c>
      <c r="DI10" s="243">
        <f t="shared" si="4"/>
        <v>44562</v>
      </c>
      <c r="DJ10" s="243">
        <f t="shared" si="4"/>
        <v>44593</v>
      </c>
      <c r="DK10" s="243">
        <f t="shared" si="4"/>
        <v>44621</v>
      </c>
      <c r="DL10" s="243">
        <f t="shared" si="4"/>
        <v>44652</v>
      </c>
      <c r="DM10" s="243">
        <f t="shared" ref="DM10:FX10" si="5">+DM2</f>
        <v>44682</v>
      </c>
      <c r="DN10" s="243">
        <f t="shared" si="5"/>
        <v>44713</v>
      </c>
      <c r="DO10" s="243">
        <f t="shared" si="5"/>
        <v>44743</v>
      </c>
      <c r="DP10" s="243">
        <f t="shared" si="5"/>
        <v>44774</v>
      </c>
      <c r="DQ10" s="243">
        <f t="shared" si="5"/>
        <v>44805</v>
      </c>
      <c r="DR10" s="243">
        <f t="shared" si="5"/>
        <v>44835</v>
      </c>
      <c r="DS10" s="243">
        <f t="shared" si="5"/>
        <v>44866</v>
      </c>
      <c r="DT10" s="243">
        <f t="shared" si="5"/>
        <v>44896</v>
      </c>
      <c r="DU10" s="243">
        <f t="shared" si="5"/>
        <v>44927</v>
      </c>
      <c r="DV10" s="243">
        <f t="shared" si="5"/>
        <v>44958</v>
      </c>
      <c r="DW10" s="243">
        <f t="shared" si="5"/>
        <v>44986</v>
      </c>
      <c r="DX10" s="243">
        <f t="shared" si="5"/>
        <v>45017</v>
      </c>
      <c r="DY10" s="243">
        <f t="shared" si="5"/>
        <v>45047</v>
      </c>
      <c r="DZ10" s="243">
        <f t="shared" si="5"/>
        <v>45078</v>
      </c>
      <c r="EA10" s="243">
        <f t="shared" si="5"/>
        <v>45108</v>
      </c>
      <c r="EB10" s="243">
        <f t="shared" si="5"/>
        <v>45139</v>
      </c>
      <c r="EC10" s="243">
        <f t="shared" si="5"/>
        <v>45170</v>
      </c>
      <c r="ED10" s="243">
        <f t="shared" si="5"/>
        <v>45200</v>
      </c>
      <c r="EE10" s="243">
        <f t="shared" si="5"/>
        <v>45231</v>
      </c>
      <c r="EF10" s="243">
        <f t="shared" si="5"/>
        <v>45261</v>
      </c>
      <c r="EG10" s="243">
        <f t="shared" si="5"/>
        <v>45292</v>
      </c>
      <c r="EH10" s="243">
        <f t="shared" si="5"/>
        <v>45323</v>
      </c>
      <c r="EI10" s="243">
        <f t="shared" si="5"/>
        <v>45352</v>
      </c>
      <c r="EJ10" s="243">
        <f t="shared" si="5"/>
        <v>45383</v>
      </c>
      <c r="EK10" s="243">
        <f t="shared" si="5"/>
        <v>45413</v>
      </c>
      <c r="EL10" s="243">
        <f t="shared" si="5"/>
        <v>45444</v>
      </c>
      <c r="EM10" s="243">
        <f t="shared" si="5"/>
        <v>45474</v>
      </c>
      <c r="EN10" s="243">
        <f t="shared" si="5"/>
        <v>45505</v>
      </c>
      <c r="EO10" s="243">
        <f t="shared" si="5"/>
        <v>45536</v>
      </c>
      <c r="EP10" s="243">
        <f t="shared" si="5"/>
        <v>45566</v>
      </c>
      <c r="EQ10" s="243">
        <f t="shared" si="5"/>
        <v>45597</v>
      </c>
      <c r="ER10" s="243">
        <f t="shared" si="5"/>
        <v>45627</v>
      </c>
      <c r="ES10" s="243">
        <f t="shared" si="5"/>
        <v>45658</v>
      </c>
      <c r="ET10" s="243">
        <f t="shared" si="5"/>
        <v>45689</v>
      </c>
      <c r="EU10" s="243">
        <f t="shared" si="5"/>
        <v>45717</v>
      </c>
      <c r="EV10" s="243">
        <f t="shared" si="5"/>
        <v>45748</v>
      </c>
      <c r="EW10" s="243">
        <f t="shared" si="5"/>
        <v>45778</v>
      </c>
      <c r="EX10" s="243">
        <f t="shared" si="5"/>
        <v>45809</v>
      </c>
      <c r="EY10" s="243">
        <f t="shared" si="5"/>
        <v>45839</v>
      </c>
      <c r="EZ10" s="243">
        <f t="shared" si="5"/>
        <v>45870</v>
      </c>
      <c r="FA10" s="243">
        <f t="shared" si="5"/>
        <v>45901</v>
      </c>
      <c r="FB10" s="243">
        <f t="shared" si="5"/>
        <v>45931</v>
      </c>
      <c r="FC10" s="243">
        <f t="shared" si="5"/>
        <v>45962</v>
      </c>
      <c r="FD10" s="243">
        <f t="shared" si="5"/>
        <v>45992</v>
      </c>
      <c r="FE10" s="243">
        <f t="shared" si="5"/>
        <v>46023</v>
      </c>
      <c r="FF10" s="243">
        <f t="shared" si="5"/>
        <v>46054</v>
      </c>
      <c r="FG10" s="243">
        <f t="shared" si="5"/>
        <v>46082</v>
      </c>
      <c r="FH10" s="243">
        <f t="shared" si="5"/>
        <v>46113</v>
      </c>
      <c r="FI10" s="243">
        <f t="shared" si="5"/>
        <v>46143</v>
      </c>
      <c r="FJ10" s="243">
        <f t="shared" si="5"/>
        <v>46174</v>
      </c>
      <c r="FK10" s="243">
        <f t="shared" si="5"/>
        <v>46204</v>
      </c>
      <c r="FL10" s="243">
        <f t="shared" si="5"/>
        <v>46235</v>
      </c>
      <c r="FM10" s="243">
        <f t="shared" si="5"/>
        <v>46266</v>
      </c>
      <c r="FN10" s="243">
        <f t="shared" si="5"/>
        <v>46296</v>
      </c>
      <c r="FO10" s="243">
        <f t="shared" si="5"/>
        <v>46327</v>
      </c>
      <c r="FP10" s="243">
        <f t="shared" si="5"/>
        <v>46357</v>
      </c>
      <c r="FQ10" s="243">
        <f t="shared" si="5"/>
        <v>46388</v>
      </c>
      <c r="FR10" s="243">
        <f t="shared" si="5"/>
        <v>46419</v>
      </c>
      <c r="FS10" s="243">
        <f t="shared" si="5"/>
        <v>46447</v>
      </c>
      <c r="FT10" s="243">
        <f t="shared" si="5"/>
        <v>46478</v>
      </c>
      <c r="FU10" s="243">
        <f t="shared" si="5"/>
        <v>46508</v>
      </c>
      <c r="FV10" s="243">
        <f t="shared" si="5"/>
        <v>46539</v>
      </c>
      <c r="FW10" s="243">
        <f t="shared" si="5"/>
        <v>46569</v>
      </c>
      <c r="FX10" s="243">
        <f t="shared" si="5"/>
        <v>46600</v>
      </c>
      <c r="FY10" s="243">
        <f t="shared" ref="FY10:GA10" si="6">+FY2</f>
        <v>46631</v>
      </c>
      <c r="FZ10" s="243">
        <f t="shared" si="6"/>
        <v>46661</v>
      </c>
      <c r="GA10" s="243">
        <f t="shared" si="6"/>
        <v>46692</v>
      </c>
      <c r="GB10" s="243">
        <f t="shared" ref="GB10" si="7">+GB2</f>
        <v>46722</v>
      </c>
    </row>
    <row r="11" spans="2:184">
      <c r="B11" s="214" t="s">
        <v>73</v>
      </c>
      <c r="C11" s="21" t="s">
        <v>61</v>
      </c>
      <c r="D11" s="19" t="s">
        <v>68</v>
      </c>
      <c r="E11" s="241">
        <f>+'Monthly Interactions-$'!E11/'Monthly Interactions-Energy'!E11</f>
        <v>33.399166157871782</v>
      </c>
      <c r="F11" s="241">
        <f>+'Monthly Interactions-$'!F11/'Monthly Interactions-Energy'!F11</f>
        <v>32.301315889052859</v>
      </c>
      <c r="G11" s="241">
        <f>+'Monthly Interactions-$'!G11/'Monthly Interactions-Energy'!G11</f>
        <v>30.810643750241713</v>
      </c>
      <c r="H11" s="241">
        <f>+'Monthly Interactions-$'!H11/'Monthly Interactions-Energy'!H11</f>
        <v>30.561633246472699</v>
      </c>
      <c r="I11" s="241">
        <f>+'Monthly Interactions-$'!I11/'Monthly Interactions-Energy'!I11</f>
        <v>30.02074389524287</v>
      </c>
      <c r="J11" s="241">
        <f>+'Monthly Interactions-$'!J11/'Monthly Interactions-Energy'!J11</f>
        <v>30.408005612048711</v>
      </c>
      <c r="K11" s="241">
        <f>+'Monthly Interactions-$'!K11/'Monthly Interactions-Energy'!K11</f>
        <v>36.681798631763527</v>
      </c>
      <c r="L11" s="241">
        <f>+'Monthly Interactions-$'!L11/'Monthly Interactions-Energy'!L11</f>
        <v>33.8620828877553</v>
      </c>
      <c r="M11" s="241">
        <f>+'Monthly Interactions-$'!M11/'Monthly Interactions-Energy'!M11</f>
        <v>31.159698764120549</v>
      </c>
      <c r="N11" s="241">
        <f>+'Monthly Interactions-$'!N11/'Monthly Interactions-Energy'!N11</f>
        <v>30.442751042468277</v>
      </c>
      <c r="O11" s="241">
        <f>+'Monthly Interactions-$'!O11/'Monthly Interactions-Energy'!O11</f>
        <v>30.213584982438405</v>
      </c>
      <c r="P11" s="241">
        <f>+'Monthly Interactions-$'!P11/'Monthly Interactions-Energy'!P11</f>
        <v>31.29345454852777</v>
      </c>
      <c r="Q11" s="241">
        <f>+'Monthly Interactions-$'!Q11/'Monthly Interactions-Energy'!Q11</f>
        <v>35.552289956869338</v>
      </c>
      <c r="R11" s="241">
        <f>+'Monthly Interactions-$'!R11/'Monthly Interactions-Energy'!R11</f>
        <v>34.800551994867035</v>
      </c>
      <c r="S11" s="241">
        <f>+'Monthly Interactions-$'!S11/'Monthly Interactions-Energy'!S11</f>
        <v>32.160959093918471</v>
      </c>
      <c r="T11" s="241">
        <f>+'Monthly Interactions-$'!T11/'Monthly Interactions-Energy'!T11</f>
        <v>32.386970851661196</v>
      </c>
      <c r="U11" s="241">
        <f>+'Monthly Interactions-$'!U11/'Monthly Interactions-Energy'!U11</f>
        <v>31.469971879555406</v>
      </c>
      <c r="V11" s="241">
        <f>+'Monthly Interactions-$'!V11/'Monthly Interactions-Energy'!V11</f>
        <v>32.444615408373281</v>
      </c>
      <c r="W11" s="241">
        <f>+'Monthly Interactions-$'!W11/'Monthly Interactions-Energy'!W11</f>
        <v>36.308726031493521</v>
      </c>
      <c r="X11" s="241">
        <f>+'Monthly Interactions-$'!X11/'Monthly Interactions-Energy'!X11</f>
        <v>35.495090971843517</v>
      </c>
      <c r="Y11" s="241">
        <f>+'Monthly Interactions-$'!Y11/'Monthly Interactions-Energy'!Y11</f>
        <v>32.009867689200128</v>
      </c>
      <c r="Z11" s="241">
        <f>+'Monthly Interactions-$'!Z11/'Monthly Interactions-Energy'!Z11</f>
        <v>31.258347296432397</v>
      </c>
      <c r="AA11" s="241">
        <f>+'Monthly Interactions-$'!AA11/'Monthly Interactions-Energy'!AA11</f>
        <v>31.148979532091889</v>
      </c>
      <c r="AB11" s="241">
        <f>+'Monthly Interactions-$'!AB11/'Monthly Interactions-Energy'!AB11</f>
        <v>32.208581921094598</v>
      </c>
      <c r="AC11" s="241">
        <f>+'Monthly Interactions-$'!AC11/'Monthly Interactions-Energy'!AC11</f>
        <v>35.309680763073167</v>
      </c>
      <c r="AD11" s="241">
        <f>+'Monthly Interactions-$'!AD11/'Monthly Interactions-Energy'!AD11</f>
        <v>35.889136206702439</v>
      </c>
      <c r="AE11" s="241">
        <f>+'Monthly Interactions-$'!AE11/'Monthly Interactions-Energy'!AE11</f>
        <v>33.652575603975237</v>
      </c>
      <c r="AF11" s="241">
        <f>+'Monthly Interactions-$'!AF11/'Monthly Interactions-Energy'!AF11</f>
        <v>32.957635643085112</v>
      </c>
      <c r="AG11" s="241">
        <f>+'Monthly Interactions-$'!AG11/'Monthly Interactions-Energy'!AG11</f>
        <v>32.060019568124609</v>
      </c>
      <c r="AH11" s="241">
        <f>+'Monthly Interactions-$'!AH11/'Monthly Interactions-Energy'!AH11</f>
        <v>34.302416073736723</v>
      </c>
      <c r="AI11" s="241">
        <f>+'Monthly Interactions-$'!AI11/'Monthly Interactions-Energy'!AI11</f>
        <v>37.735575665120521</v>
      </c>
      <c r="AJ11" s="241">
        <f>+'Monthly Interactions-$'!AJ11/'Monthly Interactions-Energy'!AJ11</f>
        <v>36.903430309047771</v>
      </c>
      <c r="AK11" s="241">
        <f>+'Monthly Interactions-$'!AK11/'Monthly Interactions-Energy'!AK11</f>
        <v>33.353185078195516</v>
      </c>
      <c r="AL11" s="241">
        <f>+'Monthly Interactions-$'!AL11/'Monthly Interactions-Energy'!AL11</f>
        <v>32.708367749232927</v>
      </c>
      <c r="AM11" s="241">
        <f>+'Monthly Interactions-$'!AM11/'Monthly Interactions-Energy'!AM11</f>
        <v>33.022526396119908</v>
      </c>
      <c r="AN11" s="241">
        <f>+'Monthly Interactions-$'!AN11/'Monthly Interactions-Energy'!AN11</f>
        <v>32.289490985976528</v>
      </c>
      <c r="AO11" s="241">
        <f>+'Monthly Interactions-$'!AO11/'Monthly Interactions-Energy'!AO11</f>
        <v>36.878957982715889</v>
      </c>
      <c r="AP11" s="241">
        <f>+'Monthly Interactions-$'!AP11/'Monthly Interactions-Energy'!AP11</f>
        <v>37.714198973503009</v>
      </c>
      <c r="AQ11" s="241">
        <f>+'Monthly Interactions-$'!AQ11/'Monthly Interactions-Energy'!AQ11</f>
        <v>35.486395300978096</v>
      </c>
      <c r="AR11" s="241">
        <f>+'Monthly Interactions-$'!AR11/'Monthly Interactions-Energy'!AR11</f>
        <v>34.071605312945778</v>
      </c>
      <c r="AS11" s="241">
        <f>+'Monthly Interactions-$'!AS11/'Monthly Interactions-Energy'!AS11</f>
        <v>33.509191676682114</v>
      </c>
      <c r="AT11" s="241">
        <f>+'Monthly Interactions-$'!AT11/'Monthly Interactions-Energy'!AT11</f>
        <v>36.012869676298791</v>
      </c>
      <c r="AU11" s="241">
        <f>+'Monthly Interactions-$'!AU11/'Monthly Interactions-Energy'!AU11</f>
        <v>38.997980859298117</v>
      </c>
      <c r="AV11" s="241">
        <f>+'Monthly Interactions-$'!AV11/'Monthly Interactions-Energy'!AV11</f>
        <v>39.721893082664231</v>
      </c>
      <c r="AW11" s="241">
        <f>+'Monthly Interactions-$'!AW11/'Monthly Interactions-Energy'!AW11</f>
        <v>34.6140037187769</v>
      </c>
      <c r="AX11" s="241">
        <f>+'Monthly Interactions-$'!AX11/'Monthly Interactions-Energy'!AX11</f>
        <v>33.515893820895784</v>
      </c>
      <c r="AY11" s="241">
        <f>+'Monthly Interactions-$'!AY11/'Monthly Interactions-Energy'!AY11</f>
        <v>33.993282697724823</v>
      </c>
      <c r="AZ11" s="241">
        <f>+'Monthly Interactions-$'!AZ11/'Monthly Interactions-Energy'!AZ11</f>
        <v>33.355035119079382</v>
      </c>
      <c r="BA11" s="241">
        <f>+'Monthly Interactions-$'!BA11/'Monthly Interactions-Energy'!BA11</f>
        <v>38.876128766765682</v>
      </c>
      <c r="BB11" s="241">
        <f>+'Monthly Interactions-$'!BB11/'Monthly Interactions-Energy'!BB11</f>
        <v>39.289148335462215</v>
      </c>
      <c r="BC11" s="241">
        <f>+'Monthly Interactions-$'!BC11/'Monthly Interactions-Energy'!BC11</f>
        <v>37.284711421008183</v>
      </c>
      <c r="BD11" s="241">
        <f>+'Monthly Interactions-$'!BD11/'Monthly Interactions-Energy'!BD11</f>
        <v>36.270240547839613</v>
      </c>
      <c r="BE11" s="241">
        <f>+'Monthly Interactions-$'!BE11/'Monthly Interactions-Energy'!BE11</f>
        <v>35.469370623873509</v>
      </c>
      <c r="BF11" s="241">
        <f>+'Monthly Interactions-$'!BF11/'Monthly Interactions-Energy'!BF11</f>
        <v>38.72097551477389</v>
      </c>
      <c r="BG11" s="241">
        <f>+'Monthly Interactions-$'!BG11/'Monthly Interactions-Energy'!BG11</f>
        <v>41.352979259363892</v>
      </c>
      <c r="BH11" s="241">
        <f>+'Monthly Interactions-$'!BH11/'Monthly Interactions-Energy'!BH11</f>
        <v>42.311368280694076</v>
      </c>
      <c r="BI11" s="241">
        <f>+'Monthly Interactions-$'!BI11/'Monthly Interactions-Energy'!BI11</f>
        <v>36.248654980398371</v>
      </c>
      <c r="BJ11" s="241">
        <f>+'Monthly Interactions-$'!BJ11/'Monthly Interactions-Energy'!BJ11</f>
        <v>35.972089768738179</v>
      </c>
      <c r="BK11" s="241">
        <f>+'Monthly Interactions-$'!BK11/'Monthly Interactions-Energy'!BK11</f>
        <v>36.264166305835062</v>
      </c>
      <c r="BL11" s="241">
        <f>+'Monthly Interactions-$'!BL11/'Monthly Interactions-Energy'!BL11</f>
        <v>35.522072985320854</v>
      </c>
      <c r="BM11" s="241">
        <f>+'Monthly Interactions-$'!BM11/'Monthly Interactions-Energy'!BM11</f>
        <v>40.724510647641509</v>
      </c>
      <c r="BN11" s="241">
        <f>+'Monthly Interactions-$'!BN11/'Monthly Interactions-Energy'!BN11</f>
        <v>41.175574534437999</v>
      </c>
      <c r="BO11" s="241">
        <f>+'Monthly Interactions-$'!BO11/'Monthly Interactions-Energy'!BO11</f>
        <v>38.942257669784212</v>
      </c>
      <c r="BP11" s="241">
        <f>+'Monthly Interactions-$'!BP11/'Monthly Interactions-Energy'!BP11</f>
        <v>38.417005039562795</v>
      </c>
      <c r="BQ11" s="241">
        <f>+'Monthly Interactions-$'!BQ11/'Monthly Interactions-Energy'!BQ11</f>
        <v>38.055652131081395</v>
      </c>
      <c r="BR11" s="241">
        <f>+'Monthly Interactions-$'!BR11/'Monthly Interactions-Energy'!BR11</f>
        <v>40.923635651826416</v>
      </c>
      <c r="BS11" s="241">
        <f>+'Monthly Interactions-$'!BS11/'Monthly Interactions-Energy'!BS11</f>
        <v>45.409215676841939</v>
      </c>
      <c r="BT11" s="241">
        <f>+'Monthly Interactions-$'!BT11/'Monthly Interactions-Energy'!BT11</f>
        <v>45.701233859687058</v>
      </c>
      <c r="BU11" s="241">
        <f>+'Monthly Interactions-$'!BU11/'Monthly Interactions-Energy'!BU11</f>
        <v>40.094305274460829</v>
      </c>
      <c r="BV11" s="241">
        <f>+'Monthly Interactions-$'!BV11/'Monthly Interactions-Energy'!BV11</f>
        <v>39.148134099669385</v>
      </c>
      <c r="BW11" s="241">
        <f>+'Monthly Interactions-$'!BW11/'Monthly Interactions-Energy'!BW11</f>
        <v>39.34554660250339</v>
      </c>
      <c r="BX11" s="241">
        <f>+'Monthly Interactions-$'!BX11/'Monthly Interactions-Energy'!BX11</f>
        <v>39.026997145365051</v>
      </c>
      <c r="BY11" s="241">
        <f>+'Monthly Interactions-$'!BY11/'Monthly Interactions-Energy'!BY11</f>
        <v>44.085198042436453</v>
      </c>
      <c r="BZ11" s="241">
        <f>+'Monthly Interactions-$'!BZ11/'Monthly Interactions-Energy'!BZ11</f>
        <v>45.430755612505656</v>
      </c>
      <c r="CA11" s="241">
        <f>+'Monthly Interactions-$'!CA11/'Monthly Interactions-Energy'!CA11</f>
        <v>43.865694287101469</v>
      </c>
      <c r="CB11" s="241">
        <f>+'Monthly Interactions-$'!CB11/'Monthly Interactions-Energy'!CB11</f>
        <v>44.222441822602249</v>
      </c>
      <c r="CC11" s="241">
        <f>+'Monthly Interactions-$'!CC11/'Monthly Interactions-Energy'!CC11</f>
        <v>44.326391251653448</v>
      </c>
      <c r="CD11" s="241">
        <f>+'Monthly Interactions-$'!CD11/'Monthly Interactions-Energy'!CD11</f>
        <v>48.575486393103134</v>
      </c>
      <c r="CE11" s="241">
        <f>+'Monthly Interactions-$'!CE11/'Monthly Interactions-Energy'!CE11</f>
        <v>56.436739625382373</v>
      </c>
      <c r="CF11" s="241">
        <f>+'Monthly Interactions-$'!CF11/'Monthly Interactions-Energy'!CF11</f>
        <v>57.462765782361089</v>
      </c>
      <c r="CG11" s="241">
        <f>+'Monthly Interactions-$'!CG11/'Monthly Interactions-Energy'!CG11</f>
        <v>51.035797406370321</v>
      </c>
      <c r="CH11" s="241">
        <f>+'Monthly Interactions-$'!CH11/'Monthly Interactions-Energy'!CH11</f>
        <v>50.340443254689511</v>
      </c>
      <c r="CI11" s="241">
        <f>+'Monthly Interactions-$'!CI11/'Monthly Interactions-Energy'!CI11</f>
        <v>51.034463697455244</v>
      </c>
      <c r="CJ11" s="241">
        <f>+'Monthly Interactions-$'!CJ11/'Monthly Interactions-Energy'!CJ11</f>
        <v>51.567724734926607</v>
      </c>
      <c r="CK11" s="241">
        <f>+'Monthly Interactions-$'!CK11/'Monthly Interactions-Energy'!CK11</f>
        <v>55.90589459061777</v>
      </c>
      <c r="CL11" s="241">
        <f>+'Monthly Interactions-$'!CL11/'Monthly Interactions-Energy'!CL11</f>
        <v>57.205528128612613</v>
      </c>
      <c r="CM11" s="241">
        <f>+'Monthly Interactions-$'!CM11/'Monthly Interactions-Energy'!CM11</f>
        <v>55.226310669401059</v>
      </c>
      <c r="CN11" s="241">
        <f>+'Monthly Interactions-$'!CN11/'Monthly Interactions-Energy'!CN11</f>
        <v>55.462139348979534</v>
      </c>
      <c r="CO11" s="241">
        <f>+'Monthly Interactions-$'!CO11/'Monthly Interactions-Energy'!CO11</f>
        <v>55.347819310479956</v>
      </c>
      <c r="CP11" s="241">
        <f>+'Monthly Interactions-$'!CP11/'Monthly Interactions-Energy'!CP11</f>
        <v>62.410017279091051</v>
      </c>
      <c r="CQ11" s="241">
        <f>+'Monthly Interactions-$'!CQ11/'Monthly Interactions-Energy'!CQ11</f>
        <v>72.05880931003523</v>
      </c>
      <c r="CR11" s="241">
        <f>+'Monthly Interactions-$'!CR11/'Monthly Interactions-Energy'!CR11</f>
        <v>70.923848432016968</v>
      </c>
      <c r="CS11" s="241">
        <f>+'Monthly Interactions-$'!CS11/'Monthly Interactions-Energy'!CS11</f>
        <v>64.720024068399766</v>
      </c>
      <c r="CT11" s="241">
        <f>+'Monthly Interactions-$'!CT11/'Monthly Interactions-Energy'!CT11</f>
        <v>62.491982542997796</v>
      </c>
      <c r="CU11" s="241">
        <f>+'Monthly Interactions-$'!CU11/'Monthly Interactions-Energy'!CU11</f>
        <v>61.222851560500061</v>
      </c>
      <c r="CV11" s="241">
        <f>+'Monthly Interactions-$'!CV11/'Monthly Interactions-Energy'!CV11</f>
        <v>63.041550422921482</v>
      </c>
      <c r="CW11" s="241">
        <f>+'Monthly Interactions-$'!CW11/'Monthly Interactions-Energy'!CW11</f>
        <v>66.75223710873324</v>
      </c>
      <c r="CX11" s="241">
        <f>+'Monthly Interactions-$'!CX11/'Monthly Interactions-Energy'!CX11</f>
        <v>68.126198597673863</v>
      </c>
      <c r="CY11" s="241">
        <f>+'Monthly Interactions-$'!CY11/'Monthly Interactions-Energy'!CY11</f>
        <v>65.59169274580448</v>
      </c>
      <c r="CZ11" s="241">
        <f>+'Monthly Interactions-$'!CZ11/'Monthly Interactions-Energy'!CZ11</f>
        <v>66.262203361869567</v>
      </c>
      <c r="DA11" s="241">
        <f>+'Monthly Interactions-$'!DA11/'Monthly Interactions-Energy'!DA11</f>
        <v>64.636927599584368</v>
      </c>
      <c r="DB11" s="241">
        <f>+'Monthly Interactions-$'!DB11/'Monthly Interactions-Energy'!DB11</f>
        <v>73.787059305288679</v>
      </c>
      <c r="DC11" s="241">
        <f>+'Monthly Interactions-$'!DC11/'Monthly Interactions-Energy'!DC11</f>
        <v>82.136827034766682</v>
      </c>
      <c r="DD11" s="241">
        <f>+'Monthly Interactions-$'!DD11/'Monthly Interactions-Energy'!DD11</f>
        <v>81.354739681422771</v>
      </c>
      <c r="DE11" s="241">
        <f>+'Monthly Interactions-$'!DE11/'Monthly Interactions-Energy'!DE11</f>
        <v>70.163231236741026</v>
      </c>
      <c r="DF11" s="241">
        <f>+'Monthly Interactions-$'!DF11/'Monthly Interactions-Energy'!DF11</f>
        <v>65.564616352653644</v>
      </c>
      <c r="DG11" s="241">
        <f>+'Monthly Interactions-$'!DG11/'Monthly Interactions-Energy'!DG11</f>
        <v>66.206727982498805</v>
      </c>
      <c r="DH11" s="241">
        <f>+'Monthly Interactions-$'!DH11/'Monthly Interactions-Energy'!DH11</f>
        <v>67.001297193499738</v>
      </c>
      <c r="DI11" s="241">
        <f>+'Monthly Interactions-$'!DI11/'Monthly Interactions-Energy'!DI11</f>
        <v>68.510255628331251</v>
      </c>
      <c r="DJ11" s="241">
        <f>+'Monthly Interactions-$'!DJ11/'Monthly Interactions-Energy'!DJ11</f>
        <v>69.53811657007212</v>
      </c>
      <c r="DK11" s="241">
        <f>+'Monthly Interactions-$'!DK11/'Monthly Interactions-Energy'!DK11</f>
        <v>67.863876575758795</v>
      </c>
      <c r="DL11" s="241">
        <f>+'Monthly Interactions-$'!DL11/'Monthly Interactions-Energy'!DL11</f>
        <v>66.676006166204715</v>
      </c>
      <c r="DM11" s="241">
        <f>+'Monthly Interactions-$'!DM11/'Monthly Interactions-Energy'!DM11</f>
        <v>65.232512549710592</v>
      </c>
      <c r="DN11" s="241">
        <f>+'Monthly Interactions-$'!DN11/'Monthly Interactions-Energy'!DN11</f>
        <v>76.303225925859806</v>
      </c>
      <c r="DO11" s="241">
        <f>+'Monthly Interactions-$'!DO11/'Monthly Interactions-Energy'!DO11</f>
        <v>81.624182468261296</v>
      </c>
      <c r="DP11" s="241">
        <f>+'Monthly Interactions-$'!DP11/'Monthly Interactions-Energy'!DP11</f>
        <v>82.203422901354074</v>
      </c>
      <c r="DQ11" s="241">
        <f>+'Monthly Interactions-$'!DQ11/'Monthly Interactions-Energy'!DQ11</f>
        <v>73.342123818042893</v>
      </c>
      <c r="DR11" s="241">
        <f>+'Monthly Interactions-$'!DR11/'Monthly Interactions-Energy'!DR11</f>
        <v>68.651991945729264</v>
      </c>
      <c r="DS11" s="241">
        <f>+'Monthly Interactions-$'!DS11/'Monthly Interactions-Energy'!DS11</f>
        <v>69.037095476128229</v>
      </c>
      <c r="DT11" s="241">
        <f>+'Monthly Interactions-$'!DT11/'Monthly Interactions-Energy'!DT11</f>
        <v>68.21117906258867</v>
      </c>
      <c r="DU11" s="241">
        <f>+'Monthly Interactions-$'!DU11/'Monthly Interactions-Energy'!DU11</f>
        <v>70.904644144127531</v>
      </c>
      <c r="DV11" s="241">
        <f>+'Monthly Interactions-$'!DV11/'Monthly Interactions-Energy'!DV11</f>
        <v>71.510620514449784</v>
      </c>
      <c r="DW11" s="241">
        <f>+'Monthly Interactions-$'!DW11/'Monthly Interactions-Energy'!DW11</f>
        <v>68.952870227081021</v>
      </c>
      <c r="DX11" s="241">
        <f>+'Monthly Interactions-$'!DX11/'Monthly Interactions-Energy'!DX11</f>
        <v>67.764446884149919</v>
      </c>
      <c r="DY11" s="241">
        <f>+'Monthly Interactions-$'!DY11/'Monthly Interactions-Energy'!DY11</f>
        <v>69.167409454591478</v>
      </c>
      <c r="DZ11" s="241">
        <f>+'Monthly Interactions-$'!DZ11/'Monthly Interactions-Energy'!DZ11</f>
        <v>76.85488080485608</v>
      </c>
      <c r="EA11" s="241">
        <f>+'Monthly Interactions-$'!EA11/'Monthly Interactions-Energy'!EA11</f>
        <v>81.282112100308964</v>
      </c>
      <c r="EB11" s="241">
        <f>+'Monthly Interactions-$'!EB11/'Monthly Interactions-Energy'!EB11</f>
        <v>82.890376616264135</v>
      </c>
      <c r="EC11" s="241">
        <f>+'Monthly Interactions-$'!EC11/'Monthly Interactions-Energy'!EC11</f>
        <v>72.542585582732556</v>
      </c>
      <c r="ED11" s="241">
        <f>+'Monthly Interactions-$'!ED11/'Monthly Interactions-Energy'!ED11</f>
        <v>69.339662824953962</v>
      </c>
      <c r="EE11" s="241">
        <f>+'Monthly Interactions-$'!EE11/'Monthly Interactions-Energy'!EE11</f>
        <v>70.11633986209867</v>
      </c>
      <c r="EF11" s="241">
        <f>+'Monthly Interactions-$'!EF11/'Monthly Interactions-Energy'!EF11</f>
        <v>67.3894843868257</v>
      </c>
      <c r="EG11" s="241">
        <f>+'Monthly Interactions-$'!EG11/'Monthly Interactions-Energy'!EG11</f>
        <v>70.227108954330916</v>
      </c>
      <c r="EH11" s="241">
        <f>+'Monthly Interactions-$'!EH11/'Monthly Interactions-Energy'!EH11</f>
        <v>72.681675053118198</v>
      </c>
      <c r="EI11" s="241">
        <f>+'Monthly Interactions-$'!EI11/'Monthly Interactions-Energy'!EI11</f>
        <v>68.710916114999407</v>
      </c>
      <c r="EJ11" s="241">
        <f>+'Monthly Interactions-$'!EJ11/'Monthly Interactions-Energy'!EJ11</f>
        <v>69.716212353100687</v>
      </c>
      <c r="EK11" s="241">
        <f>+'Monthly Interactions-$'!EK11/'Monthly Interactions-Energy'!EK11</f>
        <v>69.972672502218174</v>
      </c>
      <c r="EL11" s="241">
        <f>+'Monthly Interactions-$'!EL11/'Monthly Interactions-Energy'!EL11</f>
        <v>73.694175683810258</v>
      </c>
      <c r="EM11" s="241">
        <f>+'Monthly Interactions-$'!EM11/'Monthly Interactions-Energy'!EM11</f>
        <v>84.181662477633353</v>
      </c>
      <c r="EN11" s="241">
        <f>+'Monthly Interactions-$'!EN11/'Monthly Interactions-Energy'!EN11</f>
        <v>84.763231892832493</v>
      </c>
      <c r="EO11" s="241">
        <f>+'Monthly Interactions-$'!EO11/'Monthly Interactions-Energy'!EO11</f>
        <v>75.489496068909162</v>
      </c>
      <c r="EP11" s="241">
        <f>+'Monthly Interactions-$'!EP11/'Monthly Interactions-Energy'!EP11</f>
        <v>72.038842230522135</v>
      </c>
      <c r="EQ11" s="241">
        <f>+'Monthly Interactions-$'!EQ11/'Monthly Interactions-Energy'!EQ11</f>
        <v>69.757677015409058</v>
      </c>
      <c r="ER11" s="241">
        <f>+'Monthly Interactions-$'!ER11/'Monthly Interactions-Energy'!ER11</f>
        <v>70.038139114007265</v>
      </c>
      <c r="ES11" s="241">
        <f>+'Monthly Interactions-$'!ES11/'Monthly Interactions-Energy'!ES11</f>
        <v>74.725909247091721</v>
      </c>
      <c r="ET11" s="241">
        <f>+'Monthly Interactions-$'!ET11/'Monthly Interactions-Energy'!ET11</f>
        <v>74.462739351774317</v>
      </c>
      <c r="EU11" s="241">
        <f>+'Monthly Interactions-$'!EU11/'Monthly Interactions-Energy'!EU11</f>
        <v>71.655762593969882</v>
      </c>
      <c r="EV11" s="241">
        <f>+'Monthly Interactions-$'!EV11/'Monthly Interactions-Energy'!EV11</f>
        <v>72.887176395347936</v>
      </c>
      <c r="EW11" s="241">
        <f>+'Monthly Interactions-$'!EW11/'Monthly Interactions-Energy'!EW11</f>
        <v>71.660474692311439</v>
      </c>
      <c r="EX11" s="241">
        <f>+'Monthly Interactions-$'!EX11/'Monthly Interactions-Energy'!EX11</f>
        <v>77.976816853139809</v>
      </c>
      <c r="EY11" s="241">
        <f>+'Monthly Interactions-$'!EY11/'Monthly Interactions-Energy'!EY11</f>
        <v>87.38472210973346</v>
      </c>
      <c r="EZ11" s="241">
        <f>+'Monthly Interactions-$'!EZ11/'Monthly Interactions-Energy'!EZ11</f>
        <v>86.085989994882468</v>
      </c>
      <c r="FA11" s="241">
        <f>+'Monthly Interactions-$'!FA11/'Monthly Interactions-Energy'!FA11</f>
        <v>79.422850171463793</v>
      </c>
      <c r="FB11" s="241">
        <f>+'Monthly Interactions-$'!FB11/'Monthly Interactions-Energy'!FB11</f>
        <v>76.080129243997945</v>
      </c>
      <c r="FC11" s="241">
        <f>+'Monthly Interactions-$'!FC11/'Monthly Interactions-Energy'!FC11</f>
        <v>72.593911826452057</v>
      </c>
      <c r="FD11" s="241">
        <f>+'Monthly Interactions-$'!FD11/'Monthly Interactions-Energy'!FD11</f>
        <v>73.991757607691014</v>
      </c>
      <c r="FE11" s="241">
        <f>+'Monthly Interactions-$'!FE11/'Monthly Interactions-Energy'!FE11</f>
        <v>78.025468355589837</v>
      </c>
      <c r="FF11" s="241">
        <f>+'Monthly Interactions-$'!FF11/'Monthly Interactions-Energy'!FF11</f>
        <v>79.320952965515303</v>
      </c>
      <c r="FG11" s="241">
        <f>+'Monthly Interactions-$'!FG11/'Monthly Interactions-Energy'!FG11</f>
        <v>77.771691030401001</v>
      </c>
      <c r="FH11" s="241">
        <f>+'Monthly Interactions-$'!FH11/'Monthly Interactions-Energy'!FH11</f>
        <v>77.896703336669717</v>
      </c>
      <c r="FI11" s="241">
        <f>+'Monthly Interactions-$'!FI11/'Monthly Interactions-Energy'!FI11</f>
        <v>77.320973417309801</v>
      </c>
      <c r="FJ11" s="241">
        <f>+'Monthly Interactions-$'!FJ11/'Monthly Interactions-Energy'!FJ11</f>
        <v>85.982446580218053</v>
      </c>
      <c r="FK11" s="241">
        <f>+'Monthly Interactions-$'!FK11/'Monthly Interactions-Energy'!FK11</f>
        <v>92.45203790183426</v>
      </c>
      <c r="FL11" s="241">
        <f>+'Monthly Interactions-$'!FL11/'Monthly Interactions-Energy'!FL11</f>
        <v>90.024048181188419</v>
      </c>
      <c r="FM11" s="241">
        <f>+'Monthly Interactions-$'!FM11/'Monthly Interactions-Energy'!FM11</f>
        <v>86.303291560818252</v>
      </c>
      <c r="FN11" s="241">
        <f>+'Monthly Interactions-$'!FN11/'Monthly Interactions-Energy'!FN11</f>
        <v>79.941400238418197</v>
      </c>
      <c r="FO11" s="241">
        <f>+'Monthly Interactions-$'!FO11/'Monthly Interactions-Energy'!FO11</f>
        <v>77.930770514026605</v>
      </c>
      <c r="FP11" s="241">
        <f>+'Monthly Interactions-$'!FP11/'Monthly Interactions-Energy'!FP11</f>
        <v>79.792239371459061</v>
      </c>
      <c r="FQ11" s="241">
        <f>+'Monthly Interactions-$'!FQ11/'Monthly Interactions-Energy'!FQ11</f>
        <v>81.791010683768079</v>
      </c>
      <c r="FR11" s="241">
        <f>+'Monthly Interactions-$'!FR11/'Monthly Interactions-Energy'!FR11</f>
        <v>83.201056234550748</v>
      </c>
      <c r="FS11" s="241">
        <f>+'Monthly Interactions-$'!FS11/'Monthly Interactions-Energy'!FS11</f>
        <v>82.466081661475343</v>
      </c>
      <c r="FT11" s="241">
        <f>+'Monthly Interactions-$'!FT11/'Monthly Interactions-Energy'!FT11</f>
        <v>83.644378228871375</v>
      </c>
      <c r="FU11" s="241">
        <f>+'Monthly Interactions-$'!FU11/'Monthly Interactions-Energy'!FU11</f>
        <v>81.273940604695284</v>
      </c>
      <c r="FV11" s="241">
        <f>+'Monthly Interactions-$'!FV11/'Monthly Interactions-Energy'!FV11</f>
        <v>90.723040401549511</v>
      </c>
      <c r="FW11" s="241">
        <f>+'Monthly Interactions-$'!FW11/'Monthly Interactions-Energy'!FW11</f>
        <v>94.977637351649236</v>
      </c>
      <c r="FX11" s="241">
        <f>+'Monthly Interactions-$'!FX11/'Monthly Interactions-Energy'!FX11</f>
        <v>95.512667549813386</v>
      </c>
      <c r="FY11" s="241">
        <f>+'Monthly Interactions-$'!FY11/'Monthly Interactions-Energy'!FY11</f>
        <v>89.200048362842224</v>
      </c>
      <c r="FZ11" s="241">
        <f>+'Monthly Interactions-$'!FZ11/'Monthly Interactions-Energy'!FZ11</f>
        <v>82.96623526618788</v>
      </c>
      <c r="GA11" s="241">
        <f>+'Monthly Interactions-$'!GA11/'Monthly Interactions-Energy'!GA11</f>
        <v>84.361030163500729</v>
      </c>
      <c r="GB11" s="241">
        <f>+'Monthly Interactions-$'!GB11/'Monthly Interactions-Energy'!GB11</f>
        <v>83.722818623730461</v>
      </c>
    </row>
    <row r="12" spans="2:184">
      <c r="B12" s="214" t="s">
        <v>73</v>
      </c>
      <c r="C12" s="21" t="s">
        <v>61</v>
      </c>
      <c r="D12" s="19" t="s">
        <v>69</v>
      </c>
      <c r="E12" s="241">
        <f>+'Monthly Interactions-$'!E12/'Monthly Interactions-Energy'!E12</f>
        <v>31.479805407300635</v>
      </c>
      <c r="F12" s="241">
        <f>+'Monthly Interactions-$'!F12/'Monthly Interactions-Energy'!F12</f>
        <v>32.417624327333456</v>
      </c>
      <c r="G12" s="241">
        <f>+'Monthly Interactions-$'!G12/'Monthly Interactions-Energy'!G12</f>
        <v>30.374077688035765</v>
      </c>
      <c r="H12" s="241">
        <f>+'Monthly Interactions-$'!H12/'Monthly Interactions-Energy'!H12</f>
        <v>29.016673848060631</v>
      </c>
      <c r="I12" s="241">
        <f>+'Monthly Interactions-$'!I12/'Monthly Interactions-Energy'!I12</f>
        <v>28.160546214584304</v>
      </c>
      <c r="J12" s="241">
        <f>+'Monthly Interactions-$'!J12/'Monthly Interactions-Energy'!J12</f>
        <v>30.028519452243167</v>
      </c>
      <c r="K12" s="241">
        <f>+'Monthly Interactions-$'!K12/'Monthly Interactions-Energy'!K12</f>
        <v>33.881257714991087</v>
      </c>
      <c r="L12" s="241">
        <f>+'Monthly Interactions-$'!L12/'Monthly Interactions-Energy'!L12</f>
        <v>32.637615353037766</v>
      </c>
      <c r="M12" s="241">
        <f>+'Monthly Interactions-$'!M12/'Monthly Interactions-Energy'!M12</f>
        <v>30.628074369189907</v>
      </c>
      <c r="N12" s="241">
        <f>+'Monthly Interactions-$'!N12/'Monthly Interactions-Energy'!N12</f>
        <v>29.950852969399723</v>
      </c>
      <c r="O12" s="241">
        <f>+'Monthly Interactions-$'!O12/'Monthly Interactions-Energy'!O12</f>
        <v>29.337815861440294</v>
      </c>
      <c r="P12" s="241">
        <f>+'Monthly Interactions-$'!P12/'Monthly Interactions-Energy'!P12</f>
        <v>30.074434598145551</v>
      </c>
      <c r="Q12" s="241">
        <f>+'Monthly Interactions-$'!Q12/'Monthly Interactions-Energy'!Q12</f>
        <v>32.826003814594799</v>
      </c>
      <c r="R12" s="241">
        <f>+'Monthly Interactions-$'!R12/'Monthly Interactions-Energy'!R12</f>
        <v>33.699348157681492</v>
      </c>
      <c r="S12" s="241">
        <f>+'Monthly Interactions-$'!S12/'Monthly Interactions-Energy'!S12</f>
        <v>30.217534736085604</v>
      </c>
      <c r="T12" s="241">
        <f>+'Monthly Interactions-$'!T12/'Monthly Interactions-Energy'!T12</f>
        <v>29.907774360236221</v>
      </c>
      <c r="U12" s="241">
        <f>+'Monthly Interactions-$'!U12/'Monthly Interactions-Energy'!U12</f>
        <v>29.231031284353243</v>
      </c>
      <c r="V12" s="241">
        <f>+'Monthly Interactions-$'!V12/'Monthly Interactions-Energy'!V12</f>
        <v>32.49321144308901</v>
      </c>
      <c r="W12" s="241">
        <f>+'Monthly Interactions-$'!W12/'Monthly Interactions-Energy'!W12</f>
        <v>35.64224944793613</v>
      </c>
      <c r="X12" s="241">
        <f>+'Monthly Interactions-$'!X12/'Monthly Interactions-Energy'!X12</f>
        <v>34.505132405424696</v>
      </c>
      <c r="Y12" s="241">
        <f>+'Monthly Interactions-$'!Y12/'Monthly Interactions-Energy'!Y12</f>
        <v>30.736298458980261</v>
      </c>
      <c r="Z12" s="241">
        <f>+'Monthly Interactions-$'!Z12/'Monthly Interactions-Energy'!Z12</f>
        <v>30.311370028123743</v>
      </c>
      <c r="AA12" s="241">
        <f>+'Monthly Interactions-$'!AA12/'Monthly Interactions-Energy'!AA12</f>
        <v>30.221017046911047</v>
      </c>
      <c r="AB12" s="241">
        <f>+'Monthly Interactions-$'!AB12/'Monthly Interactions-Energy'!AB12</f>
        <v>30.105728186533252</v>
      </c>
      <c r="AC12" s="241">
        <f>+'Monthly Interactions-$'!AC12/'Monthly Interactions-Energy'!AC12</f>
        <v>33.938765436375284</v>
      </c>
      <c r="AD12" s="241">
        <f>+'Monthly Interactions-$'!AD12/'Monthly Interactions-Energy'!AD12</f>
        <v>34.742736063708762</v>
      </c>
      <c r="AE12" s="241">
        <f>+'Monthly Interactions-$'!AE12/'Monthly Interactions-Energy'!AE12</f>
        <v>31.443869240348693</v>
      </c>
      <c r="AF12" s="241">
        <f>+'Monthly Interactions-$'!AF12/'Monthly Interactions-Energy'!AF12</f>
        <v>31.398838268792712</v>
      </c>
      <c r="AG12" s="241">
        <f>+'Monthly Interactions-$'!AG12/'Monthly Interactions-Energy'!AG12</f>
        <v>30.869044467972472</v>
      </c>
      <c r="AH12" s="241">
        <f>+'Monthly Interactions-$'!AH12/'Monthly Interactions-Energy'!AH12</f>
        <v>34.367509856770546</v>
      </c>
      <c r="AI12" s="241">
        <f>+'Monthly Interactions-$'!AI12/'Monthly Interactions-Energy'!AI12</f>
        <v>37.779505133741687</v>
      </c>
      <c r="AJ12" s="241">
        <f>+'Monthly Interactions-$'!AJ12/'Monthly Interactions-Energy'!AJ12</f>
        <v>36.327323805520528</v>
      </c>
      <c r="AK12" s="241">
        <f>+'Monthly Interactions-$'!AK12/'Monthly Interactions-Energy'!AK12</f>
        <v>32.1494358704932</v>
      </c>
      <c r="AL12" s="241">
        <f>+'Monthly Interactions-$'!AL12/'Monthly Interactions-Energy'!AL12</f>
        <v>31.527392212442187</v>
      </c>
      <c r="AM12" s="241">
        <f>+'Monthly Interactions-$'!AM12/'Monthly Interactions-Energy'!AM12</f>
        <v>31.74403828929691</v>
      </c>
      <c r="AN12" s="241">
        <f>+'Monthly Interactions-$'!AN12/'Monthly Interactions-Energy'!AN12</f>
        <v>31.333163286737761</v>
      </c>
      <c r="AO12" s="241">
        <f>+'Monthly Interactions-$'!AO12/'Monthly Interactions-Energy'!AO12</f>
        <v>36.236808298044437</v>
      </c>
      <c r="AP12" s="241">
        <f>+'Monthly Interactions-$'!AP12/'Monthly Interactions-Energy'!AP12</f>
        <v>37.543334094333595</v>
      </c>
      <c r="AQ12" s="241">
        <f>+'Monthly Interactions-$'!AQ12/'Monthly Interactions-Energy'!AQ12</f>
        <v>33.268340293393301</v>
      </c>
      <c r="AR12" s="241">
        <f>+'Monthly Interactions-$'!AR12/'Monthly Interactions-Energy'!AR12</f>
        <v>33.00909414713513</v>
      </c>
      <c r="AS12" s="241">
        <f>+'Monthly Interactions-$'!AS12/'Monthly Interactions-Energy'!AS12</f>
        <v>32.374195978239328</v>
      </c>
      <c r="AT12" s="241">
        <f>+'Monthly Interactions-$'!AT12/'Monthly Interactions-Energy'!AT12</f>
        <v>36.243357666027627</v>
      </c>
      <c r="AU12" s="241">
        <f>+'Monthly Interactions-$'!AU12/'Monthly Interactions-Energy'!AU12</f>
        <v>41.116442942568831</v>
      </c>
      <c r="AV12" s="241">
        <f>+'Monthly Interactions-$'!AV12/'Monthly Interactions-Energy'!AV12</f>
        <v>39.746297889683909</v>
      </c>
      <c r="AW12" s="241">
        <f>+'Monthly Interactions-$'!AW12/'Monthly Interactions-Energy'!AW12</f>
        <v>34.184719554686836</v>
      </c>
      <c r="AX12" s="241">
        <f>+'Monthly Interactions-$'!AX12/'Monthly Interactions-Energy'!AX12</f>
        <v>33.489125045837916</v>
      </c>
      <c r="AY12" s="241">
        <f>+'Monthly Interactions-$'!AY12/'Monthly Interactions-Energy'!AY12</f>
        <v>33.437300265594722</v>
      </c>
      <c r="AZ12" s="241">
        <f>+'Monthly Interactions-$'!AZ12/'Monthly Interactions-Energy'!AZ12</f>
        <v>33.319055478103984</v>
      </c>
      <c r="BA12" s="241">
        <f>+'Monthly Interactions-$'!BA12/'Monthly Interactions-Energy'!BA12</f>
        <v>37.201990184518309</v>
      </c>
      <c r="BB12" s="241">
        <f>+'Monthly Interactions-$'!BB12/'Monthly Interactions-Energy'!BB12</f>
        <v>37.97707934743778</v>
      </c>
      <c r="BC12" s="241">
        <f>+'Monthly Interactions-$'!BC12/'Monthly Interactions-Energy'!BC12</f>
        <v>33.846881358747559</v>
      </c>
      <c r="BD12" s="241">
        <f>+'Monthly Interactions-$'!BD12/'Monthly Interactions-Energy'!BD12</f>
        <v>34.263565159186847</v>
      </c>
      <c r="BE12" s="241">
        <f>+'Monthly Interactions-$'!BE12/'Monthly Interactions-Energy'!BE12</f>
        <v>32.783284676519479</v>
      </c>
      <c r="BF12" s="241">
        <f>+'Monthly Interactions-$'!BF12/'Monthly Interactions-Energy'!BF12</f>
        <v>35.78963667709597</v>
      </c>
      <c r="BG12" s="241">
        <f>+'Monthly Interactions-$'!BG12/'Monthly Interactions-Energy'!BG12</f>
        <v>39.491398362005462</v>
      </c>
      <c r="BH12" s="241">
        <f>+'Monthly Interactions-$'!BH12/'Monthly Interactions-Energy'!BH12</f>
        <v>38.165431588632963</v>
      </c>
      <c r="BI12" s="241">
        <f>+'Monthly Interactions-$'!BI12/'Monthly Interactions-Energy'!BI12</f>
        <v>34.032540960091801</v>
      </c>
      <c r="BJ12" s="241">
        <f>+'Monthly Interactions-$'!BJ12/'Monthly Interactions-Energy'!BJ12</f>
        <v>33.86723057390472</v>
      </c>
      <c r="BK12" s="241">
        <f>+'Monthly Interactions-$'!BK12/'Monthly Interactions-Energy'!BK12</f>
        <v>34.341864555179107</v>
      </c>
      <c r="BL12" s="241">
        <f>+'Monthly Interactions-$'!BL12/'Monthly Interactions-Energy'!BL12</f>
        <v>34.172567574047733</v>
      </c>
      <c r="BM12" s="241">
        <f>+'Monthly Interactions-$'!BM12/'Monthly Interactions-Energy'!BM12</f>
        <v>38.890237138186365</v>
      </c>
      <c r="BN12" s="241">
        <f>+'Monthly Interactions-$'!BN12/'Monthly Interactions-Energy'!BN12</f>
        <v>39.902972807034914</v>
      </c>
      <c r="BO12" s="241">
        <f>+'Monthly Interactions-$'!BO12/'Monthly Interactions-Energy'!BO12</f>
        <v>36.192162952071868</v>
      </c>
      <c r="BP12" s="241">
        <f>+'Monthly Interactions-$'!BP12/'Monthly Interactions-Energy'!BP12</f>
        <v>37.014096098620158</v>
      </c>
      <c r="BQ12" s="241">
        <f>+'Monthly Interactions-$'!BQ12/'Monthly Interactions-Energy'!BQ12</f>
        <v>36.519193958166568</v>
      </c>
      <c r="BR12" s="241">
        <f>+'Monthly Interactions-$'!BR12/'Monthly Interactions-Energy'!BR12</f>
        <v>40.446813432023511</v>
      </c>
      <c r="BS12" s="241">
        <f>+'Monthly Interactions-$'!BS12/'Monthly Interactions-Energy'!BS12</f>
        <v>45.955165355391948</v>
      </c>
      <c r="BT12" s="241">
        <f>+'Monthly Interactions-$'!BT12/'Monthly Interactions-Energy'!BT12</f>
        <v>45.303258336834865</v>
      </c>
      <c r="BU12" s="241">
        <f>+'Monthly Interactions-$'!BU12/'Monthly Interactions-Energy'!BU12</f>
        <v>41.235355221705646</v>
      </c>
      <c r="BV12" s="241">
        <f>+'Monthly Interactions-$'!BV12/'Monthly Interactions-Energy'!BV12</f>
        <v>39.23832240794566</v>
      </c>
      <c r="BW12" s="241">
        <f>+'Monthly Interactions-$'!BW12/'Monthly Interactions-Energy'!BW12</f>
        <v>40.543386432081157</v>
      </c>
      <c r="BX12" s="241">
        <f>+'Monthly Interactions-$'!BX12/'Monthly Interactions-Energy'!BX12</f>
        <v>40.771548500881835</v>
      </c>
      <c r="BY12" s="241">
        <f>+'Monthly Interactions-$'!BY12/'Monthly Interactions-Energy'!BY12</f>
        <v>43.819610608565966</v>
      </c>
      <c r="BZ12" s="241">
        <f>+'Monthly Interactions-$'!BZ12/'Monthly Interactions-Energy'!BZ12</f>
        <v>44.995120047787886</v>
      </c>
      <c r="CA12" s="241">
        <f>+'Monthly Interactions-$'!CA12/'Monthly Interactions-Energy'!CA12</f>
        <v>42.562144892211919</v>
      </c>
      <c r="CB12" s="241">
        <f>+'Monthly Interactions-$'!CB12/'Monthly Interactions-Energy'!CB12</f>
        <v>43.393079374715434</v>
      </c>
      <c r="CC12" s="241">
        <f>+'Monthly Interactions-$'!CC12/'Monthly Interactions-Energy'!CC12</f>
        <v>42.691044052674478</v>
      </c>
      <c r="CD12" s="241">
        <f>+'Monthly Interactions-$'!CD12/'Monthly Interactions-Energy'!CD12</f>
        <v>47.709653346172367</v>
      </c>
      <c r="CE12" s="241">
        <f>+'Monthly Interactions-$'!CE12/'Monthly Interactions-Energy'!CE12</f>
        <v>58.515685938778226</v>
      </c>
      <c r="CF12" s="241">
        <f>+'Monthly Interactions-$'!CF12/'Monthly Interactions-Energy'!CF12</f>
        <v>57.195920479881089</v>
      </c>
      <c r="CG12" s="241">
        <f>+'Monthly Interactions-$'!CG12/'Monthly Interactions-Energy'!CG12</f>
        <v>49.229769186915455</v>
      </c>
      <c r="CH12" s="241">
        <f>+'Monthly Interactions-$'!CH12/'Monthly Interactions-Energy'!CH12</f>
        <v>46.86958919462662</v>
      </c>
      <c r="CI12" s="241">
        <f>+'Monthly Interactions-$'!CI12/'Monthly Interactions-Energy'!CI12</f>
        <v>48.816339736375014</v>
      </c>
      <c r="CJ12" s="241">
        <f>+'Monthly Interactions-$'!CJ12/'Monthly Interactions-Energy'!CJ12</f>
        <v>48.669806981711595</v>
      </c>
      <c r="CK12" s="241">
        <f>+'Monthly Interactions-$'!CK12/'Monthly Interactions-Energy'!CK12</f>
        <v>49.783296318441955</v>
      </c>
      <c r="CL12" s="241">
        <f>+'Monthly Interactions-$'!CL12/'Monthly Interactions-Energy'!CL12</f>
        <v>50.512478524692035</v>
      </c>
      <c r="CM12" s="241">
        <f>+'Monthly Interactions-$'!CM12/'Monthly Interactions-Energy'!CM12</f>
        <v>48.200609044551371</v>
      </c>
      <c r="CN12" s="241">
        <f>+'Monthly Interactions-$'!CN12/'Monthly Interactions-Energy'!CN12</f>
        <v>49.007516312876845</v>
      </c>
      <c r="CO12" s="241">
        <f>+'Monthly Interactions-$'!CO12/'Monthly Interactions-Energy'!CO12</f>
        <v>48.869842172139371</v>
      </c>
      <c r="CP12" s="241">
        <f>+'Monthly Interactions-$'!CP12/'Monthly Interactions-Energy'!CP12</f>
        <v>54.572014051522245</v>
      </c>
      <c r="CQ12" s="241">
        <f>+'Monthly Interactions-$'!CQ12/'Monthly Interactions-Energy'!CQ12</f>
        <v>67.234172412500939</v>
      </c>
      <c r="CR12" s="241">
        <f>+'Monthly Interactions-$'!CR12/'Monthly Interactions-Energy'!CR12</f>
        <v>63.611244037603619</v>
      </c>
      <c r="CS12" s="241">
        <f>+'Monthly Interactions-$'!CS12/'Monthly Interactions-Energy'!CS12</f>
        <v>53.665756932900983</v>
      </c>
      <c r="CT12" s="241">
        <f>+'Monthly Interactions-$'!CT12/'Monthly Interactions-Energy'!CT12</f>
        <v>50.826764335104777</v>
      </c>
      <c r="CU12" s="241">
        <f>+'Monthly Interactions-$'!CU12/'Monthly Interactions-Energy'!CU12</f>
        <v>51.456286185712813</v>
      </c>
      <c r="CV12" s="241">
        <f>+'Monthly Interactions-$'!CV12/'Monthly Interactions-Energy'!CV12</f>
        <v>50.955814559954234</v>
      </c>
      <c r="CW12" s="241">
        <f>+'Monthly Interactions-$'!CW12/'Monthly Interactions-Energy'!CW12</f>
        <v>49.375308745502224</v>
      </c>
      <c r="CX12" s="241">
        <f>+'Monthly Interactions-$'!CX12/'Monthly Interactions-Energy'!CX12</f>
        <v>48.872047283601262</v>
      </c>
      <c r="CY12" s="241">
        <f>+'Monthly Interactions-$'!CY12/'Monthly Interactions-Energy'!CY12</f>
        <v>46.765716197087514</v>
      </c>
      <c r="CZ12" s="241">
        <f>+'Monthly Interactions-$'!CZ12/'Monthly Interactions-Energy'!CZ12</f>
        <v>46.260204950607474</v>
      </c>
      <c r="DA12" s="241">
        <f>+'Monthly Interactions-$'!DA12/'Monthly Interactions-Energy'!DA12</f>
        <v>45.148648651294913</v>
      </c>
      <c r="DB12" s="241">
        <f>+'Monthly Interactions-$'!DB12/'Monthly Interactions-Energy'!DB12</f>
        <v>46.580596237861329</v>
      </c>
      <c r="DC12" s="241">
        <f>+'Monthly Interactions-$'!DC12/'Monthly Interactions-Energy'!DC12</f>
        <v>56.628785262939815</v>
      </c>
      <c r="DD12" s="241">
        <f>+'Monthly Interactions-$'!DD12/'Monthly Interactions-Energy'!DD12</f>
        <v>53.265651841954572</v>
      </c>
      <c r="DE12" s="241">
        <f>+'Monthly Interactions-$'!DE12/'Monthly Interactions-Energy'!DE12</f>
        <v>47.228399685211137</v>
      </c>
      <c r="DF12" s="241">
        <f>+'Monthly Interactions-$'!DF12/'Monthly Interactions-Energy'!DF12</f>
        <v>45.892572657219546</v>
      </c>
      <c r="DG12" s="241">
        <f>+'Monthly Interactions-$'!DG12/'Monthly Interactions-Energy'!DG12</f>
        <v>48.63353469935236</v>
      </c>
      <c r="DH12" s="241">
        <f>+'Monthly Interactions-$'!DH12/'Monthly Interactions-Energy'!DH12</f>
        <v>47.616419232472609</v>
      </c>
      <c r="DI12" s="241">
        <f>+'Monthly Interactions-$'!DI12/'Monthly Interactions-Energy'!DI12</f>
        <v>50.595615790023736</v>
      </c>
      <c r="DJ12" s="241">
        <f>+'Monthly Interactions-$'!DJ12/'Monthly Interactions-Energy'!DJ12</f>
        <v>50.023281618224665</v>
      </c>
      <c r="DK12" s="241">
        <f>+'Monthly Interactions-$'!DK12/'Monthly Interactions-Energy'!DK12</f>
        <v>48.378107783231492</v>
      </c>
      <c r="DL12" s="241">
        <f>+'Monthly Interactions-$'!DL12/'Monthly Interactions-Energy'!DL12</f>
        <v>47.252113512944327</v>
      </c>
      <c r="DM12" s="241">
        <f>+'Monthly Interactions-$'!DM12/'Monthly Interactions-Energy'!DM12</f>
        <v>46.078761581098028</v>
      </c>
      <c r="DN12" s="241">
        <f>+'Monthly Interactions-$'!DN12/'Monthly Interactions-Energy'!DN12</f>
        <v>47.903425001044845</v>
      </c>
      <c r="DO12" s="241">
        <f>+'Monthly Interactions-$'!DO12/'Monthly Interactions-Energy'!DO12</f>
        <v>57.22982395808944</v>
      </c>
      <c r="DP12" s="241">
        <f>+'Monthly Interactions-$'!DP12/'Monthly Interactions-Energy'!DP12</f>
        <v>52.726228589747919</v>
      </c>
      <c r="DQ12" s="241">
        <f>+'Monthly Interactions-$'!DQ12/'Monthly Interactions-Energy'!DQ12</f>
        <v>48.580782679897673</v>
      </c>
      <c r="DR12" s="241">
        <f>+'Monthly Interactions-$'!DR12/'Monthly Interactions-Energy'!DR12</f>
        <v>47.721923778633695</v>
      </c>
      <c r="DS12" s="241">
        <f>+'Monthly Interactions-$'!DS12/'Monthly Interactions-Energy'!DS12</f>
        <v>50.235186843604986</v>
      </c>
      <c r="DT12" s="241">
        <f>+'Monthly Interactions-$'!DT12/'Monthly Interactions-Energy'!DT12</f>
        <v>49.346413371936656</v>
      </c>
      <c r="DU12" s="241">
        <f>+'Monthly Interactions-$'!DU12/'Monthly Interactions-Energy'!DU12</f>
        <v>52.123186005274746</v>
      </c>
      <c r="DV12" s="241">
        <f>+'Monthly Interactions-$'!DV12/'Monthly Interactions-Energy'!DV12</f>
        <v>51.175772402888768</v>
      </c>
      <c r="DW12" s="241">
        <f>+'Monthly Interactions-$'!DW12/'Monthly Interactions-Energy'!DW12</f>
        <v>49.788404603741462</v>
      </c>
      <c r="DX12" s="241">
        <f>+'Monthly Interactions-$'!DX12/'Monthly Interactions-Energy'!DX12</f>
        <v>49.242832181049913</v>
      </c>
      <c r="DY12" s="241">
        <f>+'Monthly Interactions-$'!DY12/'Monthly Interactions-Energy'!DY12</f>
        <v>47.948219836111896</v>
      </c>
      <c r="DZ12" s="241">
        <f>+'Monthly Interactions-$'!DZ12/'Monthly Interactions-Energy'!DZ12</f>
        <v>48.350164045160668</v>
      </c>
      <c r="EA12" s="241">
        <f>+'Monthly Interactions-$'!EA12/'Monthly Interactions-Energy'!EA12</f>
        <v>57.631312669918401</v>
      </c>
      <c r="EB12" s="241">
        <f>+'Monthly Interactions-$'!EB12/'Monthly Interactions-Energy'!EB12</f>
        <v>53.113171603237475</v>
      </c>
      <c r="EC12" s="241">
        <f>+'Monthly Interactions-$'!EC12/'Monthly Interactions-Energy'!EC12</f>
        <v>50.437497130965681</v>
      </c>
      <c r="ED12" s="241">
        <f>+'Monthly Interactions-$'!ED12/'Monthly Interactions-Energy'!ED12</f>
        <v>48.082353912182235</v>
      </c>
      <c r="EE12" s="241">
        <f>+'Monthly Interactions-$'!EE12/'Monthly Interactions-Energy'!EE12</f>
        <v>50.607678769914784</v>
      </c>
      <c r="EF12" s="241">
        <f>+'Monthly Interactions-$'!EF12/'Monthly Interactions-Energy'!EF12</f>
        <v>50.199038177769431</v>
      </c>
      <c r="EG12" s="241">
        <f>+'Monthly Interactions-$'!EG12/'Monthly Interactions-Energy'!EG12</f>
        <v>52.580829248366015</v>
      </c>
      <c r="EH12" s="241">
        <f>+'Monthly Interactions-$'!EH12/'Monthly Interactions-Energy'!EH12</f>
        <v>52.301726016002533</v>
      </c>
      <c r="EI12" s="241">
        <f>+'Monthly Interactions-$'!EI12/'Monthly Interactions-Energy'!EI12</f>
        <v>51.186761156155228</v>
      </c>
      <c r="EJ12" s="241">
        <f>+'Monthly Interactions-$'!EJ12/'Monthly Interactions-Energy'!EJ12</f>
        <v>50.027250487753513</v>
      </c>
      <c r="EK12" s="241">
        <f>+'Monthly Interactions-$'!EK12/'Monthly Interactions-Energy'!EK12</f>
        <v>49.526832535666031</v>
      </c>
      <c r="EL12" s="241">
        <f>+'Monthly Interactions-$'!EL12/'Monthly Interactions-Energy'!EL12</f>
        <v>48.6515813104401</v>
      </c>
      <c r="EM12" s="241">
        <f>+'Monthly Interactions-$'!EM12/'Monthly Interactions-Energy'!EM12</f>
        <v>58.788666715052983</v>
      </c>
      <c r="EN12" s="241">
        <f>+'Monthly Interactions-$'!EN12/'Monthly Interactions-Energy'!EN12</f>
        <v>56.26004495878778</v>
      </c>
      <c r="EO12" s="241">
        <f>+'Monthly Interactions-$'!EO12/'Monthly Interactions-Energy'!EO12</f>
        <v>52.183465496267537</v>
      </c>
      <c r="EP12" s="241">
        <f>+'Monthly Interactions-$'!EP12/'Monthly Interactions-Energy'!EP12</f>
        <v>49.745991820781008</v>
      </c>
      <c r="EQ12" s="241">
        <f>+'Monthly Interactions-$'!EQ12/'Monthly Interactions-Energy'!EQ12</f>
        <v>51.752882552081807</v>
      </c>
      <c r="ER12" s="241">
        <f>+'Monthly Interactions-$'!ER12/'Monthly Interactions-Energy'!ER12</f>
        <v>51.506449008015885</v>
      </c>
      <c r="ES12" s="241">
        <f>+'Monthly Interactions-$'!ES12/'Monthly Interactions-Energy'!ES12</f>
        <v>54.925639340860755</v>
      </c>
      <c r="ET12" s="241">
        <f>+'Monthly Interactions-$'!ET12/'Monthly Interactions-Energy'!ET12</f>
        <v>54.322187820692228</v>
      </c>
      <c r="EU12" s="241">
        <f>+'Monthly Interactions-$'!EU12/'Monthly Interactions-Energy'!EU12</f>
        <v>53.055694491907175</v>
      </c>
      <c r="EV12" s="241">
        <f>+'Monthly Interactions-$'!EV12/'Monthly Interactions-Energy'!EV12</f>
        <v>52.145508048289742</v>
      </c>
      <c r="EW12" s="241">
        <f>+'Monthly Interactions-$'!EW12/'Monthly Interactions-Energy'!EW12</f>
        <v>50.9864421842599</v>
      </c>
      <c r="EX12" s="241">
        <f>+'Monthly Interactions-$'!EX12/'Monthly Interactions-Energy'!EX12</f>
        <v>50.784698710477144</v>
      </c>
      <c r="EY12" s="241">
        <f>+'Monthly Interactions-$'!EY12/'Monthly Interactions-Energy'!EY12</f>
        <v>61.158066026071289</v>
      </c>
      <c r="EZ12" s="241">
        <f>+'Monthly Interactions-$'!EZ12/'Monthly Interactions-Energy'!EZ12</f>
        <v>58.067400482509044</v>
      </c>
      <c r="FA12" s="241">
        <f>+'Monthly Interactions-$'!FA12/'Monthly Interactions-Energy'!FA12</f>
        <v>53.120947709846618</v>
      </c>
      <c r="FB12" s="241">
        <f>+'Monthly Interactions-$'!FB12/'Monthly Interactions-Energy'!FB12</f>
        <v>52.408201407211962</v>
      </c>
      <c r="FC12" s="241">
        <f>+'Monthly Interactions-$'!FC12/'Monthly Interactions-Energy'!FC12</f>
        <v>54.393450210576894</v>
      </c>
      <c r="FD12" s="241">
        <f>+'Monthly Interactions-$'!FD12/'Monthly Interactions-Energy'!FD12</f>
        <v>53.805242141036537</v>
      </c>
      <c r="FE12" s="241">
        <f>+'Monthly Interactions-$'!FE12/'Monthly Interactions-Energy'!FE12</f>
        <v>58.90112777751154</v>
      </c>
      <c r="FF12" s="241">
        <f>+'Monthly Interactions-$'!FF12/'Monthly Interactions-Energy'!FF12</f>
        <v>58.444452285420489</v>
      </c>
      <c r="FG12" s="241">
        <f>+'Monthly Interactions-$'!FG12/'Monthly Interactions-Energy'!FG12</f>
        <v>57.702856635211432</v>
      </c>
      <c r="FH12" s="241">
        <f>+'Monthly Interactions-$'!FH12/'Monthly Interactions-Energy'!FH12</f>
        <v>56.777891475890094</v>
      </c>
      <c r="FI12" s="241">
        <f>+'Monthly Interactions-$'!FI12/'Monthly Interactions-Energy'!FI12</f>
        <v>55.259396930670164</v>
      </c>
      <c r="FJ12" s="241">
        <f>+'Monthly Interactions-$'!FJ12/'Monthly Interactions-Energy'!FJ12</f>
        <v>55.098281123349068</v>
      </c>
      <c r="FK12" s="241">
        <f>+'Monthly Interactions-$'!FK12/'Monthly Interactions-Energy'!FK12</f>
        <v>65.221338997095643</v>
      </c>
      <c r="FL12" s="241">
        <f>+'Monthly Interactions-$'!FL12/'Monthly Interactions-Energy'!FL12</f>
        <v>62.050943563749072</v>
      </c>
      <c r="FM12" s="241">
        <f>+'Monthly Interactions-$'!FM12/'Monthly Interactions-Energy'!FM12</f>
        <v>57.783361973013612</v>
      </c>
      <c r="FN12" s="241">
        <f>+'Monthly Interactions-$'!FN12/'Monthly Interactions-Energy'!FN12</f>
        <v>57.410605065437835</v>
      </c>
      <c r="FO12" s="241">
        <f>+'Monthly Interactions-$'!FO12/'Monthly Interactions-Energy'!FO12</f>
        <v>58.628824331525657</v>
      </c>
      <c r="FP12" s="241">
        <f>+'Monthly Interactions-$'!FP12/'Monthly Interactions-Energy'!FP12</f>
        <v>58.437482137753641</v>
      </c>
      <c r="FQ12" s="241">
        <f>+'Monthly Interactions-$'!FQ12/'Monthly Interactions-Energy'!FQ12</f>
        <v>62.451918641526838</v>
      </c>
      <c r="FR12" s="241">
        <f>+'Monthly Interactions-$'!FR12/'Monthly Interactions-Energy'!FR12</f>
        <v>62.010953569037909</v>
      </c>
      <c r="FS12" s="241">
        <f>+'Monthly Interactions-$'!FS12/'Monthly Interactions-Energy'!FS12</f>
        <v>61.242382374906647</v>
      </c>
      <c r="FT12" s="241">
        <f>+'Monthly Interactions-$'!FT12/'Monthly Interactions-Energy'!FT12</f>
        <v>59.387422017235096</v>
      </c>
      <c r="FU12" s="241">
        <f>+'Monthly Interactions-$'!FU12/'Monthly Interactions-Energy'!FU12</f>
        <v>58.318235743209364</v>
      </c>
      <c r="FV12" s="241">
        <f>+'Monthly Interactions-$'!FV12/'Monthly Interactions-Energy'!FV12</f>
        <v>58.612369638636338</v>
      </c>
      <c r="FW12" s="241">
        <f>+'Monthly Interactions-$'!FW12/'Monthly Interactions-Energy'!FW12</f>
        <v>67.884288596241504</v>
      </c>
      <c r="FX12" s="241">
        <f>+'Monthly Interactions-$'!FX12/'Monthly Interactions-Energy'!FX12</f>
        <v>64.56714178585176</v>
      </c>
      <c r="FY12" s="241">
        <f>+'Monthly Interactions-$'!FY12/'Monthly Interactions-Energy'!FY12</f>
        <v>60.075651142862839</v>
      </c>
      <c r="FZ12" s="241">
        <f>+'Monthly Interactions-$'!FZ12/'Monthly Interactions-Energy'!FZ12</f>
        <v>60.49759803461334</v>
      </c>
      <c r="GA12" s="241">
        <f>+'Monthly Interactions-$'!GA12/'Monthly Interactions-Energy'!GA12</f>
        <v>62.457486451630849</v>
      </c>
      <c r="GB12" s="241">
        <f>+'Monthly Interactions-$'!GB12/'Monthly Interactions-Energy'!GB12</f>
        <v>61.99326338137427</v>
      </c>
    </row>
    <row r="13" spans="2:184">
      <c r="B13" s="214" t="s">
        <v>73</v>
      </c>
      <c r="C13" s="21" t="s">
        <v>61</v>
      </c>
      <c r="D13" s="19" t="s">
        <v>70</v>
      </c>
      <c r="E13" s="241">
        <f>+'Monthly Interactions-$'!E13/'Monthly Interactions-Energy'!E13</f>
        <v>23.062628874663076</v>
      </c>
      <c r="F13" s="241">
        <f>+'Monthly Interactions-$'!F13/'Monthly Interactions-Energy'!F13</f>
        <v>23.563272477064221</v>
      </c>
      <c r="G13" s="241">
        <f>+'Monthly Interactions-$'!G13/'Monthly Interactions-Energy'!G13</f>
        <v>22.50661821893836</v>
      </c>
      <c r="H13" s="241">
        <f>+'Monthly Interactions-$'!H13/'Monthly Interactions-Energy'!H13</f>
        <v>18.498670076726341</v>
      </c>
      <c r="I13" s="241">
        <f>+'Monthly Interactions-$'!I13/'Monthly Interactions-Energy'!I13</f>
        <v>16.226686725663718</v>
      </c>
      <c r="J13" s="241">
        <f>+'Monthly Interactions-$'!J13/'Monthly Interactions-Energy'!J13</f>
        <v>12.2839752</v>
      </c>
      <c r="K13" s="241">
        <f>+'Monthly Interactions-$'!K13/'Monthly Interactions-Energy'!K13</f>
        <v>12.256033934707903</v>
      </c>
      <c r="L13" s="241">
        <f>+'Monthly Interactions-$'!L13/'Monthly Interactions-Energy'!L13</f>
        <v>13.007643482266237</v>
      </c>
      <c r="M13" s="241">
        <f>+'Monthly Interactions-$'!M13/'Monthly Interactions-Energy'!M13</f>
        <v>15.603518772221678</v>
      </c>
      <c r="N13" s="241">
        <f>+'Monthly Interactions-$'!N13/'Monthly Interactions-Energy'!N13</f>
        <v>17.997</v>
      </c>
      <c r="O13" s="241">
        <f>+'Monthly Interactions-$'!O13/'Monthly Interactions-Energy'!O13</f>
        <v>19.35584212614042</v>
      </c>
      <c r="P13" s="241">
        <f>+'Monthly Interactions-$'!P13/'Monthly Interactions-Energy'!P13</f>
        <v>18.76596220571092</v>
      </c>
      <c r="Q13" s="241">
        <f>+'Monthly Interactions-$'!Q13/'Monthly Interactions-Energy'!Q13</f>
        <v>24.234292607083919</v>
      </c>
      <c r="R13" s="241">
        <f>+'Monthly Interactions-$'!R13/'Monthly Interactions-Energy'!R13</f>
        <v>24.649138887593828</v>
      </c>
      <c r="S13" s="241">
        <f>+'Monthly Interactions-$'!S13/'Monthly Interactions-Energy'!S13</f>
        <v>22.145864652266198</v>
      </c>
      <c r="T13" s="241">
        <f>+'Monthly Interactions-$'!T13/'Monthly Interactions-Energy'!T13</f>
        <v>19.064978422619049</v>
      </c>
      <c r="U13" s="241">
        <f>+'Monthly Interactions-$'!U13/'Monthly Interactions-Energy'!U13</f>
        <v>16.881807284198452</v>
      </c>
      <c r="V13" s="241">
        <f>+'Monthly Interactions-$'!V13/'Monthly Interactions-Energy'!V13</f>
        <v>13.250544988344988</v>
      </c>
      <c r="W13" s="241">
        <f>+'Monthly Interactions-$'!W13/'Monthly Interactions-Energy'!W13</f>
        <v>13.132303834893763</v>
      </c>
      <c r="X13" s="241">
        <f>+'Monthly Interactions-$'!X13/'Monthly Interactions-Energy'!X13</f>
        <v>13.807667971808929</v>
      </c>
      <c r="Y13" s="241">
        <f>+'Monthly Interactions-$'!Y13/'Monthly Interactions-Energy'!Y13</f>
        <v>15.667947480698903</v>
      </c>
      <c r="Z13" s="241">
        <f>+'Monthly Interactions-$'!Z13/'Monthly Interactions-Energy'!Z13</f>
        <v>18.161481751824816</v>
      </c>
      <c r="AA13" s="241">
        <f>+'Monthly Interactions-$'!AA13/'Monthly Interactions-Energy'!AA13</f>
        <v>19.931687775014346</v>
      </c>
      <c r="AB13" s="241">
        <f>+'Monthly Interactions-$'!AB13/'Monthly Interactions-Energy'!AB13</f>
        <v>18.354651811838849</v>
      </c>
      <c r="AC13" s="241">
        <f>+'Monthly Interactions-$'!AC13/'Monthly Interactions-Energy'!AC13</f>
        <v>24.749174106280194</v>
      </c>
      <c r="AD13" s="241">
        <f>+'Monthly Interactions-$'!AD13/'Monthly Interactions-Energy'!AD13</f>
        <v>25.243771182383917</v>
      </c>
      <c r="AE13" s="241">
        <f>+'Monthly Interactions-$'!AE13/'Monthly Interactions-Energy'!AE13</f>
        <v>22.986536706219844</v>
      </c>
      <c r="AF13" s="241">
        <f>+'Monthly Interactions-$'!AF13/'Monthly Interactions-Energy'!AF13</f>
        <v>19.823465042532845</v>
      </c>
      <c r="AG13" s="241">
        <f>+'Monthly Interactions-$'!AG13/'Monthly Interactions-Energy'!AG13</f>
        <v>17.82241708663307</v>
      </c>
      <c r="AH13" s="241">
        <f>+'Monthly Interactions-$'!AH13/'Monthly Interactions-Energy'!AH13</f>
        <v>14.062757696127111</v>
      </c>
      <c r="AI13" s="241">
        <f>+'Monthly Interactions-$'!AI13/'Monthly Interactions-Energy'!AI13</f>
        <v>13.674508889956753</v>
      </c>
      <c r="AJ13" s="241">
        <f>+'Monthly Interactions-$'!AJ13/'Monthly Interactions-Energy'!AJ13</f>
        <v>14.524061332809122</v>
      </c>
      <c r="AK13" s="241">
        <f>+'Monthly Interactions-$'!AK13/'Monthly Interactions-Energy'!AK13</f>
        <v>16.384189474273768</v>
      </c>
      <c r="AL13" s="241">
        <f>+'Monthly Interactions-$'!AL13/'Monthly Interactions-Energy'!AL13</f>
        <v>18.932408463661453</v>
      </c>
      <c r="AM13" s="241">
        <f>+'Monthly Interactions-$'!AM13/'Monthly Interactions-Energy'!AM13</f>
        <v>20.771304633046331</v>
      </c>
      <c r="AN13" s="241">
        <f>+'Monthly Interactions-$'!AN13/'Monthly Interactions-Energy'!AN13</f>
        <v>19.157105969458584</v>
      </c>
      <c r="AO13" s="241">
        <f>+'Monthly Interactions-$'!AO13/'Monthly Interactions-Energy'!AO13</f>
        <v>26.538284772806104</v>
      </c>
      <c r="AP13" s="241">
        <f>+'Monthly Interactions-$'!AP13/'Monthly Interactions-Energy'!AP13</f>
        <v>27.219390888847649</v>
      </c>
      <c r="AQ13" s="241">
        <f>+'Monthly Interactions-$'!AQ13/'Monthly Interactions-Energy'!AQ13</f>
        <v>24.180655756300787</v>
      </c>
      <c r="AR13" s="241">
        <f>+'Monthly Interactions-$'!AR13/'Monthly Interactions-Energy'!AR13</f>
        <v>20.888917014371813</v>
      </c>
      <c r="AS13" s="241">
        <f>+'Monthly Interactions-$'!AS13/'Monthly Interactions-Energy'!AS13</f>
        <v>18.681260021097046</v>
      </c>
      <c r="AT13" s="241">
        <f>+'Monthly Interactions-$'!AT13/'Monthly Interactions-Energy'!AT13</f>
        <v>14.849938542673447</v>
      </c>
      <c r="AU13" s="241">
        <f>+'Monthly Interactions-$'!AU13/'Monthly Interactions-Energy'!AU13</f>
        <v>14.988489916021472</v>
      </c>
      <c r="AV13" s="241">
        <f>+'Monthly Interactions-$'!AV13/'Monthly Interactions-Energy'!AV13</f>
        <v>15.925559179379274</v>
      </c>
      <c r="AW13" s="241">
        <f>+'Monthly Interactions-$'!AW13/'Monthly Interactions-Energy'!AW13</f>
        <v>17.462944346462866</v>
      </c>
      <c r="AX13" s="241">
        <f>+'Monthly Interactions-$'!AX13/'Monthly Interactions-Energy'!AX13</f>
        <v>20.048200722942802</v>
      </c>
      <c r="AY13" s="241">
        <f>+'Monthly Interactions-$'!AY13/'Monthly Interactions-Energy'!AY13</f>
        <v>22.026877568867512</v>
      </c>
      <c r="AZ13" s="241">
        <f>+'Monthly Interactions-$'!AZ13/'Monthly Interactions-Energy'!AZ13</f>
        <v>21.616309491747142</v>
      </c>
      <c r="BA13" s="241">
        <f>+'Monthly Interactions-$'!BA13/'Monthly Interactions-Energy'!BA13</f>
        <v>29.424533212742439</v>
      </c>
      <c r="BB13" s="241">
        <f>+'Monthly Interactions-$'!BB13/'Monthly Interactions-Energy'!BB13</f>
        <v>29.086830789728683</v>
      </c>
      <c r="BC13" s="241">
        <f>+'Monthly Interactions-$'!BC13/'Monthly Interactions-Energy'!BC13</f>
        <v>26.059562988281247</v>
      </c>
      <c r="BD13" s="241">
        <f>+'Monthly Interactions-$'!BD13/'Monthly Interactions-Energy'!BD13</f>
        <v>22.199770992366414</v>
      </c>
      <c r="BE13" s="241">
        <f>+'Monthly Interactions-$'!BE13/'Monthly Interactions-Energy'!BE13</f>
        <v>19.230983146067416</v>
      </c>
      <c r="BF13" s="241">
        <f>+'Monthly Interactions-$'!BF13/'Monthly Interactions-Energy'!BF13</f>
        <v>15.493173540439207</v>
      </c>
      <c r="BG13" s="241">
        <f>+'Monthly Interactions-$'!BG13/'Monthly Interactions-Energy'!BG13</f>
        <v>15.519306948317807</v>
      </c>
      <c r="BH13" s="241">
        <f>+'Monthly Interactions-$'!BH13/'Monthly Interactions-Energy'!BH13</f>
        <v>16.256908795962509</v>
      </c>
      <c r="BI13" s="241">
        <f>+'Monthly Interactions-$'!BI13/'Monthly Interactions-Energy'!BI13</f>
        <v>17.845018854748606</v>
      </c>
      <c r="BJ13" s="241">
        <f>+'Monthly Interactions-$'!BJ13/'Monthly Interactions-Energy'!BJ13</f>
        <v>20.622385442514474</v>
      </c>
      <c r="BK13" s="241">
        <f>+'Monthly Interactions-$'!BK13/'Monthly Interactions-Energy'!BK13</f>
        <v>22.845477360477361</v>
      </c>
      <c r="BL13" s="241">
        <f>+'Monthly Interactions-$'!BL13/'Monthly Interactions-Energy'!BL13</f>
        <v>21.758166000773294</v>
      </c>
      <c r="BM13" s="241">
        <f>+'Monthly Interactions-$'!BM13/'Monthly Interactions-Energy'!BM13</f>
        <v>29.645878222836096</v>
      </c>
      <c r="BN13" s="241">
        <f>+'Monthly Interactions-$'!BN13/'Monthly Interactions-Energy'!BN13</f>
        <v>30.620156100398734</v>
      </c>
      <c r="BO13" s="241">
        <f>+'Monthly Interactions-$'!BO13/'Monthly Interactions-Energy'!BO13</f>
        <v>27.981159994801146</v>
      </c>
      <c r="BP13" s="241">
        <f>+'Monthly Interactions-$'!BP13/'Monthly Interactions-Energy'!BP13</f>
        <v>24.144790257104194</v>
      </c>
      <c r="BQ13" s="241">
        <f>+'Monthly Interactions-$'!BQ13/'Monthly Interactions-Energy'!BQ13</f>
        <v>21.597045908183631</v>
      </c>
      <c r="BR13" s="241">
        <f>+'Monthly Interactions-$'!BR13/'Monthly Interactions-Energy'!BR13</f>
        <v>17.634397617956939</v>
      </c>
      <c r="BS13" s="241">
        <f>+'Monthly Interactions-$'!BS13/'Monthly Interactions-Energy'!BS13</f>
        <v>18.201121373836894</v>
      </c>
      <c r="BT13" s="241">
        <f>+'Monthly Interactions-$'!BT13/'Monthly Interactions-Energy'!BT13</f>
        <v>19.627031748564136</v>
      </c>
      <c r="BU13" s="241">
        <f>+'Monthly Interactions-$'!BU13/'Monthly Interactions-Energy'!BU13</f>
        <v>21.827006055712552</v>
      </c>
      <c r="BV13" s="241">
        <f>+'Monthly Interactions-$'!BV13/'Monthly Interactions-Energy'!BV13</f>
        <v>24.183450807635833</v>
      </c>
      <c r="BW13" s="241">
        <f>+'Monthly Interactions-$'!BW13/'Monthly Interactions-Energy'!BW13</f>
        <v>27.626147939595597</v>
      </c>
      <c r="BX13" s="241">
        <f>+'Monthly Interactions-$'!BX13/'Monthly Interactions-Energy'!BX13</f>
        <v>26.91927781950853</v>
      </c>
      <c r="BY13" s="241">
        <f>+'Monthly Interactions-$'!BY13/'Monthly Interactions-Energy'!BY13</f>
        <v>33.590442697558956</v>
      </c>
      <c r="BZ13" s="241">
        <f>+'Monthly Interactions-$'!BZ13/'Monthly Interactions-Energy'!BZ13</f>
        <v>34.302582426506419</v>
      </c>
      <c r="CA13" s="241">
        <f>+'Monthly Interactions-$'!CA13/'Monthly Interactions-Energy'!CA13</f>
        <v>33.097366998687363</v>
      </c>
      <c r="CB13" s="241">
        <f>+'Monthly Interactions-$'!CB13/'Monthly Interactions-Energy'!CB13</f>
        <v>28.727672217153287</v>
      </c>
      <c r="CC13" s="241">
        <f>+'Monthly Interactions-$'!CC13/'Monthly Interactions-Energy'!CC13</f>
        <v>25.303421654593976</v>
      </c>
      <c r="CD13" s="241">
        <f>+'Monthly Interactions-$'!CD13/'Monthly Interactions-Energy'!CD13</f>
        <v>20.859946823204421</v>
      </c>
      <c r="CE13" s="241">
        <f>+'Monthly Interactions-$'!CE13/'Monthly Interactions-Energy'!CE13</f>
        <v>24.91483645340465</v>
      </c>
      <c r="CF13" s="241">
        <f>+'Monthly Interactions-$'!CF13/'Monthly Interactions-Energy'!CF13</f>
        <v>25.520749530705285</v>
      </c>
      <c r="CG13" s="241">
        <f>+'Monthly Interactions-$'!CG13/'Monthly Interactions-Energy'!CG13</f>
        <v>26.746690881763527</v>
      </c>
      <c r="CH13" s="241">
        <f>+'Monthly Interactions-$'!CH13/'Monthly Interactions-Energy'!CH13</f>
        <v>29.25352867733125</v>
      </c>
      <c r="CI13" s="241">
        <f>+'Monthly Interactions-$'!CI13/'Monthly Interactions-Energy'!CI13</f>
        <v>33.093085789219408</v>
      </c>
      <c r="CJ13" s="241">
        <f>+'Monthly Interactions-$'!CJ13/'Monthly Interactions-Energy'!CJ13</f>
        <v>32.356632314410483</v>
      </c>
      <c r="CK13" s="241">
        <f>+'Monthly Interactions-$'!CK13/'Monthly Interactions-Energy'!CK13</f>
        <v>37.426864598025382</v>
      </c>
      <c r="CL13" s="241">
        <f>+'Monthly Interactions-$'!CL13/'Monthly Interactions-Energy'!CL13</f>
        <v>38.227863925180266</v>
      </c>
      <c r="CM13" s="241">
        <f>+'Monthly Interactions-$'!CM13/'Monthly Interactions-Energy'!CM13</f>
        <v>37.393061175910496</v>
      </c>
      <c r="CN13" s="241">
        <f>+'Monthly Interactions-$'!CN13/'Monthly Interactions-Energy'!CN13</f>
        <v>32.622500605033878</v>
      </c>
      <c r="CO13" s="241">
        <f>+'Monthly Interactions-$'!CO13/'Monthly Interactions-Energy'!CO13</f>
        <v>29.422078289473685</v>
      </c>
      <c r="CP13" s="241">
        <f>+'Monthly Interactions-$'!CP13/'Monthly Interactions-Energy'!CP13</f>
        <v>24.452646017699116</v>
      </c>
      <c r="CQ13" s="241">
        <f>+'Monthly Interactions-$'!CQ13/'Monthly Interactions-Energy'!CQ13</f>
        <v>28.695072892173329</v>
      </c>
      <c r="CR13" s="241">
        <f>+'Monthly Interactions-$'!CR13/'Monthly Interactions-Energy'!CR13</f>
        <v>29.067223294358044</v>
      </c>
      <c r="CS13" s="241">
        <f>+'Monthly Interactions-$'!CS13/'Monthly Interactions-Energy'!CS13</f>
        <v>29.311736702498955</v>
      </c>
      <c r="CT13" s="241">
        <f>+'Monthly Interactions-$'!CT13/'Monthly Interactions-Energy'!CT13</f>
        <v>31.86398194289734</v>
      </c>
      <c r="CU13" s="241">
        <f>+'Monthly Interactions-$'!CU13/'Monthly Interactions-Energy'!CU13</f>
        <v>34.731358789349343</v>
      </c>
      <c r="CV13" s="241">
        <f>+'Monthly Interactions-$'!CV13/'Monthly Interactions-Energy'!CV13</f>
        <v>33.760719184606593</v>
      </c>
      <c r="CW13" s="241">
        <f>+'Monthly Interactions-$'!CW13/'Monthly Interactions-Energy'!CW13</f>
        <v>47.620361849916883</v>
      </c>
      <c r="CX13" s="241">
        <f>+'Monthly Interactions-$'!CX13/'Monthly Interactions-Energy'!CX13</f>
        <v>48.594332434650099</v>
      </c>
      <c r="CY13" s="241">
        <f>+'Monthly Interactions-$'!CY13/'Monthly Interactions-Energy'!CY13</f>
        <v>46.572276453335341</v>
      </c>
      <c r="CZ13" s="241">
        <f>+'Monthly Interactions-$'!CZ13/'Monthly Interactions-Energy'!CZ13</f>
        <v>45.93886556183115</v>
      </c>
      <c r="DA13" s="241">
        <f>+'Monthly Interactions-$'!DA13/'Monthly Interactions-Energy'!DA13</f>
        <v>43.341196463249368</v>
      </c>
      <c r="DB13" s="241">
        <f>+'Monthly Interactions-$'!DB13/'Monthly Interactions-Energy'!DB13</f>
        <v>45.588571603277487</v>
      </c>
      <c r="DC13" s="241">
        <f>+'Monthly Interactions-$'!DC13/'Monthly Interactions-Energy'!DC13</f>
        <v>53.33680715460526</v>
      </c>
      <c r="DD13" s="241">
        <f>+'Monthly Interactions-$'!DD13/'Monthly Interactions-Energy'!DD13</f>
        <v>52.135369176677415</v>
      </c>
      <c r="DE13" s="241">
        <f>+'Monthly Interactions-$'!DE13/'Monthly Interactions-Energy'!DE13</f>
        <v>45.223268154394127</v>
      </c>
      <c r="DF13" s="241">
        <f>+'Monthly Interactions-$'!DF13/'Monthly Interactions-Energy'!DF13</f>
        <v>45.622773123708974</v>
      </c>
      <c r="DG13" s="241">
        <f>+'Monthly Interactions-$'!DG13/'Monthly Interactions-Energy'!DG13</f>
        <v>46.708624349493292</v>
      </c>
      <c r="DH13" s="241">
        <f>+'Monthly Interactions-$'!DH13/'Monthly Interactions-Energy'!DH13</f>
        <v>45.56727069263389</v>
      </c>
      <c r="DI13" s="241">
        <f>+'Monthly Interactions-$'!DI13/'Monthly Interactions-Energy'!DI13</f>
        <v>48.58526937269373</v>
      </c>
      <c r="DJ13" s="241">
        <f>+'Monthly Interactions-$'!DJ13/'Monthly Interactions-Energy'!DJ13</f>
        <v>49.238855906986196</v>
      </c>
      <c r="DK13" s="241">
        <f>+'Monthly Interactions-$'!DK13/'Monthly Interactions-Energy'!DK13</f>
        <v>47.66487801038879</v>
      </c>
      <c r="DL13" s="241">
        <f>+'Monthly Interactions-$'!DL13/'Monthly Interactions-Energy'!DL13</f>
        <v>47.175810780163289</v>
      </c>
      <c r="DM13" s="241">
        <f>+'Monthly Interactions-$'!DM13/'Monthly Interactions-Energy'!DM13</f>
        <v>44.297139368895564</v>
      </c>
      <c r="DN13" s="241">
        <f>+'Monthly Interactions-$'!DN13/'Monthly Interactions-Energy'!DN13</f>
        <v>46.350284532671623</v>
      </c>
      <c r="DO13" s="241">
        <f>+'Monthly Interactions-$'!DO13/'Monthly Interactions-Energy'!DO13</f>
        <v>54.19895007197087</v>
      </c>
      <c r="DP13" s="241">
        <f>+'Monthly Interactions-$'!DP13/'Monthly Interactions-Energy'!DP13</f>
        <v>51.891914448350917</v>
      </c>
      <c r="DQ13" s="241">
        <f>+'Monthly Interactions-$'!DQ13/'Monthly Interactions-Energy'!DQ13</f>
        <v>46.454949960906966</v>
      </c>
      <c r="DR13" s="241">
        <f>+'Monthly Interactions-$'!DR13/'Monthly Interactions-Energy'!DR13</f>
        <v>47.598910824775146</v>
      </c>
      <c r="DS13" s="241">
        <f>+'Monthly Interactions-$'!DS13/'Monthly Interactions-Energy'!DS13</f>
        <v>48.474256078444455</v>
      </c>
      <c r="DT13" s="241">
        <f>+'Monthly Interactions-$'!DT13/'Monthly Interactions-Energy'!DT13</f>
        <v>47.554161747343564</v>
      </c>
      <c r="DU13" s="241">
        <f>+'Monthly Interactions-$'!DU13/'Monthly Interactions-Energy'!DU13</f>
        <v>49.986020951399617</v>
      </c>
      <c r="DV13" s="241">
        <f>+'Monthly Interactions-$'!DV13/'Monthly Interactions-Energy'!DV13</f>
        <v>50.320503993390254</v>
      </c>
      <c r="DW13" s="241">
        <f>+'Monthly Interactions-$'!DW13/'Monthly Interactions-Energy'!DW13</f>
        <v>49.388559639909978</v>
      </c>
      <c r="DX13" s="241">
        <f>+'Monthly Interactions-$'!DX13/'Monthly Interactions-Energy'!DX13</f>
        <v>48.91413873295911</v>
      </c>
      <c r="DY13" s="241">
        <f>+'Monthly Interactions-$'!DY13/'Monthly Interactions-Energy'!DY13</f>
        <v>46.25995109746389</v>
      </c>
      <c r="DZ13" s="241">
        <f>+'Monthly Interactions-$'!DZ13/'Monthly Interactions-Energy'!DZ13</f>
        <v>47.251953567383921</v>
      </c>
      <c r="EA13" s="241">
        <f>+'Monthly Interactions-$'!EA13/'Monthly Interactions-Energy'!EA13</f>
        <v>54.490061360347326</v>
      </c>
      <c r="EB13" s="241">
        <f>+'Monthly Interactions-$'!EB13/'Monthly Interactions-Energy'!EB13</f>
        <v>52.117815325095727</v>
      </c>
      <c r="EC13" s="241">
        <f>+'Monthly Interactions-$'!EC13/'Monthly Interactions-Energy'!EC13</f>
        <v>48.37648689045276</v>
      </c>
      <c r="ED13" s="241">
        <f>+'Monthly Interactions-$'!ED13/'Monthly Interactions-Energy'!ED13</f>
        <v>47.876927619922569</v>
      </c>
      <c r="EE13" s="241">
        <f>+'Monthly Interactions-$'!EE13/'Monthly Interactions-Energy'!EE13</f>
        <v>48.966074999169635</v>
      </c>
      <c r="EF13" s="241">
        <f>+'Monthly Interactions-$'!EF13/'Monthly Interactions-Energy'!EF13</f>
        <v>48.443403923316986</v>
      </c>
      <c r="EG13" s="241">
        <f>+'Monthly Interactions-$'!EG13/'Monthly Interactions-Energy'!EG13</f>
        <v>50.390904070684762</v>
      </c>
      <c r="EH13" s="241">
        <f>+'Monthly Interactions-$'!EH13/'Monthly Interactions-Energy'!EH13</f>
        <v>51.51722103557487</v>
      </c>
      <c r="EI13" s="241">
        <f>+'Monthly Interactions-$'!EI13/'Monthly Interactions-Energy'!EI13</f>
        <v>50.474988050529184</v>
      </c>
      <c r="EJ13" s="241">
        <f>+'Monthly Interactions-$'!EJ13/'Monthly Interactions-Energy'!EJ13</f>
        <v>49.617750596658709</v>
      </c>
      <c r="EK13" s="241">
        <f>+'Monthly Interactions-$'!EK13/'Monthly Interactions-Energy'!EK13</f>
        <v>47.221858433435919</v>
      </c>
      <c r="EL13" s="241">
        <f>+'Monthly Interactions-$'!EL13/'Monthly Interactions-Energy'!EL13</f>
        <v>48.032001704135808</v>
      </c>
      <c r="EM13" s="241">
        <f>+'Monthly Interactions-$'!EM13/'Monthly Interactions-Energy'!EM13</f>
        <v>53.856002740318736</v>
      </c>
      <c r="EN13" s="241">
        <f>+'Monthly Interactions-$'!EN13/'Monthly Interactions-Energy'!EN13</f>
        <v>55.076575110648271</v>
      </c>
      <c r="EO13" s="241">
        <f>+'Monthly Interactions-$'!EO13/'Monthly Interactions-Energy'!EO13</f>
        <v>49.744811463046751</v>
      </c>
      <c r="EP13" s="241">
        <f>+'Monthly Interactions-$'!EP13/'Monthly Interactions-Energy'!EP13</f>
        <v>49.62918542998257</v>
      </c>
      <c r="EQ13" s="241">
        <f>+'Monthly Interactions-$'!EQ13/'Monthly Interactions-Energy'!EQ13</f>
        <v>50.328108091714178</v>
      </c>
      <c r="ER13" s="241">
        <f>+'Monthly Interactions-$'!ER13/'Monthly Interactions-Energy'!ER13</f>
        <v>49.761224155320228</v>
      </c>
      <c r="ES13" s="241">
        <f>+'Monthly Interactions-$'!ES13/'Monthly Interactions-Energy'!ES13</f>
        <v>53.292808919803598</v>
      </c>
      <c r="ET13" s="241">
        <f>+'Monthly Interactions-$'!ET13/'Monthly Interactions-Energy'!ET13</f>
        <v>53.428032015065916</v>
      </c>
      <c r="EU13" s="241">
        <f>+'Monthly Interactions-$'!EU13/'Monthly Interactions-Energy'!EU13</f>
        <v>52.42495242277851</v>
      </c>
      <c r="EV13" s="241">
        <f>+'Monthly Interactions-$'!EV13/'Monthly Interactions-Energy'!EV13</f>
        <v>52.061004428913897</v>
      </c>
      <c r="EW13" s="241">
        <f>+'Monthly Interactions-$'!EW13/'Monthly Interactions-Energy'!EW13</f>
        <v>50.815570223076286</v>
      </c>
      <c r="EX13" s="241">
        <f>+'Monthly Interactions-$'!EX13/'Monthly Interactions-Energy'!EX13</f>
        <v>50.797782551983424</v>
      </c>
      <c r="EY13" s="241">
        <f>+'Monthly Interactions-$'!EY13/'Monthly Interactions-Energy'!EY13</f>
        <v>55.812014638169195</v>
      </c>
      <c r="EZ13" s="241">
        <f>+'Monthly Interactions-$'!EZ13/'Monthly Interactions-Energy'!EZ13</f>
        <v>56.684316884434857</v>
      </c>
      <c r="FA13" s="241">
        <f>+'Monthly Interactions-$'!FA13/'Monthly Interactions-Energy'!FA13</f>
        <v>52.292686823165397</v>
      </c>
      <c r="FB13" s="241">
        <f>+'Monthly Interactions-$'!FB13/'Monthly Interactions-Energy'!FB13</f>
        <v>52.168969871510853</v>
      </c>
      <c r="FC13" s="241">
        <f>+'Monthly Interactions-$'!FC13/'Monthly Interactions-Energy'!FC13</f>
        <v>53.082015234210999</v>
      </c>
      <c r="FD13" s="241">
        <f>+'Monthly Interactions-$'!FD13/'Monthly Interactions-Energy'!FD13</f>
        <v>52.007275346412406</v>
      </c>
      <c r="FE13" s="241">
        <f>+'Monthly Interactions-$'!FE13/'Monthly Interactions-Energy'!FE13</f>
        <v>56.762806745613496</v>
      </c>
      <c r="FF13" s="241">
        <f>+'Monthly Interactions-$'!FF13/'Monthly Interactions-Energy'!FF13</f>
        <v>57.758282017304545</v>
      </c>
      <c r="FG13" s="241">
        <f>+'Monthly Interactions-$'!FG13/'Monthly Interactions-Energy'!FG13</f>
        <v>56.884982965161001</v>
      </c>
      <c r="FH13" s="241">
        <f>+'Monthly Interactions-$'!FH13/'Monthly Interactions-Energy'!FH13</f>
        <v>57.599313101205802</v>
      </c>
      <c r="FI13" s="241">
        <f>+'Monthly Interactions-$'!FI13/'Monthly Interactions-Energy'!FI13</f>
        <v>56.168445772843725</v>
      </c>
      <c r="FJ13" s="241">
        <f>+'Monthly Interactions-$'!FJ13/'Monthly Interactions-Energy'!FJ13</f>
        <v>56.004760065216963</v>
      </c>
      <c r="FK13" s="241">
        <f>+'Monthly Interactions-$'!FK13/'Monthly Interactions-Energy'!FK13</f>
        <v>59.907198557772936</v>
      </c>
      <c r="FL13" s="241">
        <f>+'Monthly Interactions-$'!FL13/'Monthly Interactions-Energy'!FL13</f>
        <v>61.14300335019378</v>
      </c>
      <c r="FM13" s="241">
        <f>+'Monthly Interactions-$'!FM13/'Monthly Interactions-Energy'!FM13</f>
        <v>57.437075866424564</v>
      </c>
      <c r="FN13" s="241">
        <f>+'Monthly Interactions-$'!FN13/'Monthly Interactions-Energy'!FN13</f>
        <v>57.508425285206656</v>
      </c>
      <c r="FO13" s="241">
        <f>+'Monthly Interactions-$'!FO13/'Monthly Interactions-Energy'!FO13</f>
        <v>57.484974213171121</v>
      </c>
      <c r="FP13" s="241">
        <f>+'Monthly Interactions-$'!FP13/'Monthly Interactions-Energy'!FP13</f>
        <v>55.883835349685114</v>
      </c>
      <c r="FQ13" s="241">
        <f>+'Monthly Interactions-$'!FQ13/'Monthly Interactions-Energy'!FQ13</f>
        <v>60.588236241130524</v>
      </c>
      <c r="FR13" s="241">
        <f>+'Monthly Interactions-$'!FR13/'Monthly Interactions-Energy'!FR13</f>
        <v>60.87564390927335</v>
      </c>
      <c r="FS13" s="241">
        <f>+'Monthly Interactions-$'!FS13/'Monthly Interactions-Energy'!FS13</f>
        <v>60.327271004421988</v>
      </c>
      <c r="FT13" s="241">
        <f>+'Monthly Interactions-$'!FT13/'Monthly Interactions-Energy'!FT13</f>
        <v>61.408227848101269</v>
      </c>
      <c r="FU13" s="241">
        <f>+'Monthly Interactions-$'!FU13/'Monthly Interactions-Energy'!FU13</f>
        <v>60.081636710239657</v>
      </c>
      <c r="FV13" s="241">
        <f>+'Monthly Interactions-$'!FV13/'Monthly Interactions-Energy'!FV13</f>
        <v>60.008303055326174</v>
      </c>
      <c r="FW13" s="241">
        <f>+'Monthly Interactions-$'!FW13/'Monthly Interactions-Energy'!FW13</f>
        <v>64.04687483248459</v>
      </c>
      <c r="FX13" s="241">
        <f>+'Monthly Interactions-$'!FX13/'Monthly Interactions-Energy'!FX13</f>
        <v>64.713111781323974</v>
      </c>
      <c r="FY13" s="241">
        <f>+'Monthly Interactions-$'!FY13/'Monthly Interactions-Energy'!FY13</f>
        <v>60.593661305581833</v>
      </c>
      <c r="FZ13" s="241">
        <f>+'Monthly Interactions-$'!FZ13/'Monthly Interactions-Energy'!FZ13</f>
        <v>60.733535201124795</v>
      </c>
      <c r="GA13" s="241">
        <f>+'Monthly Interactions-$'!GA13/'Monthly Interactions-Energy'!GA13</f>
        <v>60.585844395836475</v>
      </c>
      <c r="GB13" s="241">
        <f>+'Monthly Interactions-$'!GB13/'Monthly Interactions-Energy'!GB13</f>
        <v>58.889658984607536</v>
      </c>
    </row>
    <row r="14" spans="2:184">
      <c r="B14" s="214" t="s">
        <v>73</v>
      </c>
      <c r="C14" s="21" t="s">
        <v>61</v>
      </c>
      <c r="D14" s="19" t="s">
        <v>71</v>
      </c>
      <c r="E14" s="241">
        <f>+'Monthly Interactions-$'!E14/'Monthly Interactions-Energy'!E14</f>
        <v>38.268831929083646</v>
      </c>
      <c r="F14" s="241">
        <f>+'Monthly Interactions-$'!F14/'Monthly Interactions-Energy'!F14</f>
        <v>35.637487167337916</v>
      </c>
      <c r="G14" s="241">
        <f>+'Monthly Interactions-$'!G14/'Monthly Interactions-Energy'!G14</f>
        <v>34.056235105475302</v>
      </c>
      <c r="H14" s="241">
        <f>+'Monthly Interactions-$'!H14/'Monthly Interactions-Energy'!H14</f>
        <v>34.78314900367814</v>
      </c>
      <c r="I14" s="241">
        <f>+'Monthly Interactions-$'!I14/'Monthly Interactions-Energy'!I14</f>
        <v>35.509575175254746</v>
      </c>
      <c r="J14" s="241">
        <f>+'Monthly Interactions-$'!J14/'Monthly Interactions-Energy'!J14</f>
        <v>37.028120250480562</v>
      </c>
      <c r="K14" s="241">
        <f>+'Monthly Interactions-$'!K14/'Monthly Interactions-Energy'!K14</f>
        <v>46.631615598885794</v>
      </c>
      <c r="L14" s="241">
        <f>+'Monthly Interactions-$'!L14/'Monthly Interactions-Energy'!L14</f>
        <v>41.234397581204554</v>
      </c>
      <c r="M14" s="241">
        <f>+'Monthly Interactions-$'!M14/'Monthly Interactions-Energy'!M14</f>
        <v>36.819133960028921</v>
      </c>
      <c r="N14" s="241">
        <f>+'Monthly Interactions-$'!N14/'Monthly Interactions-Energy'!N14</f>
        <v>34.058581105883135</v>
      </c>
      <c r="O14" s="241">
        <f>+'Monthly Interactions-$'!O14/'Monthly Interactions-Energy'!O14</f>
        <v>34.519484173827102</v>
      </c>
      <c r="P14" s="241">
        <f>+'Monthly Interactions-$'!P14/'Monthly Interactions-Energy'!P14</f>
        <v>36.294302193159695</v>
      </c>
      <c r="Q14" s="241">
        <f>+'Monthly Interactions-$'!Q14/'Monthly Interactions-Energy'!Q14</f>
        <v>41.151707993286266</v>
      </c>
      <c r="R14" s="241">
        <f>+'Monthly Interactions-$'!R14/'Monthly Interactions-Energy'!R14</f>
        <v>39.178625134589552</v>
      </c>
      <c r="S14" s="241">
        <f>+'Monthly Interactions-$'!S14/'Monthly Interactions-Energy'!S14</f>
        <v>37.025833573288047</v>
      </c>
      <c r="T14" s="241">
        <f>+'Monthly Interactions-$'!T14/'Monthly Interactions-Energy'!T14</f>
        <v>37.365777415077822</v>
      </c>
      <c r="U14" s="241">
        <f>+'Monthly Interactions-$'!U14/'Monthly Interactions-Energy'!U14</f>
        <v>37.538498677062798</v>
      </c>
      <c r="V14" s="241">
        <f>+'Monthly Interactions-$'!V14/'Monthly Interactions-Energy'!V14</f>
        <v>38.418808786481002</v>
      </c>
      <c r="W14" s="241">
        <f>+'Monthly Interactions-$'!W14/'Monthly Interactions-Energy'!W14</f>
        <v>44.14935933069232</v>
      </c>
      <c r="X14" s="241">
        <f>+'Monthly Interactions-$'!X14/'Monthly Interactions-Energy'!X14</f>
        <v>44.261688321380639</v>
      </c>
      <c r="Y14" s="241">
        <f>+'Monthly Interactions-$'!Y14/'Monthly Interactions-Energy'!Y14</f>
        <v>38.148987119612102</v>
      </c>
      <c r="Z14" s="241">
        <f>+'Monthly Interactions-$'!Z14/'Monthly Interactions-Energy'!Z14</f>
        <v>35.365932936433779</v>
      </c>
      <c r="AA14" s="241">
        <f>+'Monthly Interactions-$'!AA14/'Monthly Interactions-Energy'!AA14</f>
        <v>35.760395697177046</v>
      </c>
      <c r="AB14" s="241">
        <f>+'Monthly Interactions-$'!AB14/'Monthly Interactions-Energy'!AB14</f>
        <v>37.810853556562705</v>
      </c>
      <c r="AC14" s="241">
        <f>+'Monthly Interactions-$'!AC14/'Monthly Interactions-Energy'!AC14</f>
        <v>40.297255319621023</v>
      </c>
      <c r="AD14" s="241">
        <f>+'Monthly Interactions-$'!AD14/'Monthly Interactions-Energy'!AD14</f>
        <v>40.538633870494259</v>
      </c>
      <c r="AE14" s="241">
        <f>+'Monthly Interactions-$'!AE14/'Monthly Interactions-Energy'!AE14</f>
        <v>38.719758923477585</v>
      </c>
      <c r="AF14" s="241">
        <f>+'Monthly Interactions-$'!AF14/'Monthly Interactions-Energy'!AF14</f>
        <v>37.519094204173555</v>
      </c>
      <c r="AG14" s="241">
        <f>+'Monthly Interactions-$'!AG14/'Monthly Interactions-Energy'!AG14</f>
        <v>38.209112274045019</v>
      </c>
      <c r="AH14" s="241">
        <f>+'Monthly Interactions-$'!AH14/'Monthly Interactions-Energy'!AH14</f>
        <v>40.437531497292071</v>
      </c>
      <c r="AI14" s="241">
        <f>+'Monthly Interactions-$'!AI14/'Monthly Interactions-Energy'!AI14</f>
        <v>45.369719146790672</v>
      </c>
      <c r="AJ14" s="241">
        <f>+'Monthly Interactions-$'!AJ14/'Monthly Interactions-Energy'!AJ14</f>
        <v>45.482429624031738</v>
      </c>
      <c r="AK14" s="241">
        <f>+'Monthly Interactions-$'!AK14/'Monthly Interactions-Energy'!AK14</f>
        <v>39.274305580730996</v>
      </c>
      <c r="AL14" s="241">
        <f>+'Monthly Interactions-$'!AL14/'Monthly Interactions-Energy'!AL14</f>
        <v>37.459746918497657</v>
      </c>
      <c r="AM14" s="241">
        <f>+'Monthly Interactions-$'!AM14/'Monthly Interactions-Energy'!AM14</f>
        <v>37.767186508807271</v>
      </c>
      <c r="AN14" s="241">
        <f>+'Monthly Interactions-$'!AN14/'Monthly Interactions-Energy'!AN14</f>
        <v>37.081127265794358</v>
      </c>
      <c r="AO14" s="241">
        <f>+'Monthly Interactions-$'!AO14/'Monthly Interactions-Energy'!AO14</f>
        <v>41.710960759912417</v>
      </c>
      <c r="AP14" s="241">
        <f>+'Monthly Interactions-$'!AP14/'Monthly Interactions-Energy'!AP14</f>
        <v>41.89576493256002</v>
      </c>
      <c r="AQ14" s="241">
        <f>+'Monthly Interactions-$'!AQ14/'Monthly Interactions-Energy'!AQ14</f>
        <v>40.029340426938077</v>
      </c>
      <c r="AR14" s="241">
        <f>+'Monthly Interactions-$'!AR14/'Monthly Interactions-Energy'!AR14</f>
        <v>38.645733138580802</v>
      </c>
      <c r="AS14" s="241">
        <f>+'Monthly Interactions-$'!AS14/'Monthly Interactions-Energy'!AS14</f>
        <v>39.307897887136392</v>
      </c>
      <c r="AT14" s="241">
        <f>+'Monthly Interactions-$'!AT14/'Monthly Interactions-Energy'!AT14</f>
        <v>41.999405501301894</v>
      </c>
      <c r="AU14" s="241">
        <f>+'Monthly Interactions-$'!AU14/'Monthly Interactions-Energy'!AU14</f>
        <v>46.930281049487576</v>
      </c>
      <c r="AV14" s="241">
        <f>+'Monthly Interactions-$'!AV14/'Monthly Interactions-Energy'!AV14</f>
        <v>47.069394540917912</v>
      </c>
      <c r="AW14" s="241">
        <f>+'Monthly Interactions-$'!AW14/'Monthly Interactions-Energy'!AW14</f>
        <v>40.032057836077939</v>
      </c>
      <c r="AX14" s="241">
        <f>+'Monthly Interactions-$'!AX14/'Monthly Interactions-Energy'!AX14</f>
        <v>37.858451375881828</v>
      </c>
      <c r="AY14" s="241">
        <f>+'Monthly Interactions-$'!AY14/'Monthly Interactions-Energy'!AY14</f>
        <v>38.149829932984076</v>
      </c>
      <c r="AZ14" s="241">
        <f>+'Monthly Interactions-$'!AZ14/'Monthly Interactions-Energy'!AZ14</f>
        <v>37.724468338785776</v>
      </c>
      <c r="BA14" s="241">
        <f>+'Monthly Interactions-$'!BA14/'Monthly Interactions-Energy'!BA14</f>
        <v>43.43096503514036</v>
      </c>
      <c r="BB14" s="241">
        <f>+'Monthly Interactions-$'!BB14/'Monthly Interactions-Energy'!BB14</f>
        <v>43.480877240954463</v>
      </c>
      <c r="BC14" s="241">
        <f>+'Monthly Interactions-$'!BC14/'Monthly Interactions-Energy'!BC14</f>
        <v>41.167424186596882</v>
      </c>
      <c r="BD14" s="241">
        <f>+'Monthly Interactions-$'!BD14/'Monthly Interactions-Energy'!BD14</f>
        <v>39.839744185254339</v>
      </c>
      <c r="BE14" s="241">
        <f>+'Monthly Interactions-$'!BE14/'Monthly Interactions-Energy'!BE14</f>
        <v>40.009856510314293</v>
      </c>
      <c r="BF14" s="241">
        <f>+'Monthly Interactions-$'!BF14/'Monthly Interactions-Energy'!BF14</f>
        <v>44.152622425436718</v>
      </c>
      <c r="BG14" s="241">
        <f>+'Monthly Interactions-$'!BG14/'Monthly Interactions-Energy'!BG14</f>
        <v>49.004893526780357</v>
      </c>
      <c r="BH14" s="241">
        <f>+'Monthly Interactions-$'!BH14/'Monthly Interactions-Energy'!BH14</f>
        <v>49.148353225461925</v>
      </c>
      <c r="BI14" s="241">
        <f>+'Monthly Interactions-$'!BI14/'Monthly Interactions-Energy'!BI14</f>
        <v>41.437167711538216</v>
      </c>
      <c r="BJ14" s="241">
        <f>+'Monthly Interactions-$'!BJ14/'Monthly Interactions-Energy'!BJ14</f>
        <v>39.493188010899182</v>
      </c>
      <c r="BK14" s="241">
        <f>+'Monthly Interactions-$'!BK14/'Monthly Interactions-Energy'!BK14</f>
        <v>39.795070808582196</v>
      </c>
      <c r="BL14" s="241">
        <f>+'Monthly Interactions-$'!BL14/'Monthly Interactions-Energy'!BL14</f>
        <v>39.559399923683181</v>
      </c>
      <c r="BM14" s="241">
        <f>+'Monthly Interactions-$'!BM14/'Monthly Interactions-Energy'!BM14</f>
        <v>45.31524017801798</v>
      </c>
      <c r="BN14" s="241">
        <f>+'Monthly Interactions-$'!BN14/'Monthly Interactions-Energy'!BN14</f>
        <v>45.635549801890861</v>
      </c>
      <c r="BO14" s="241">
        <f>+'Monthly Interactions-$'!BO14/'Monthly Interactions-Energy'!BO14</f>
        <v>43.106743116646776</v>
      </c>
      <c r="BP14" s="241">
        <f>+'Monthly Interactions-$'!BP14/'Monthly Interactions-Energy'!BP14</f>
        <v>41.648591005731582</v>
      </c>
      <c r="BQ14" s="241">
        <f>+'Monthly Interactions-$'!BQ14/'Monthly Interactions-Energy'!BQ14</f>
        <v>41.809806124937694</v>
      </c>
      <c r="BR14" s="241">
        <f>+'Monthly Interactions-$'!BR14/'Monthly Interactions-Energy'!BR14</f>
        <v>46.031676258737569</v>
      </c>
      <c r="BS14" s="241">
        <f>+'Monthly Interactions-$'!BS14/'Monthly Interactions-Energy'!BS14</f>
        <v>51.354558123586813</v>
      </c>
      <c r="BT14" s="241">
        <f>+'Monthly Interactions-$'!BT14/'Monthly Interactions-Energy'!BT14</f>
        <v>51.542578738521222</v>
      </c>
      <c r="BU14" s="241">
        <f>+'Monthly Interactions-$'!BU14/'Monthly Interactions-Energy'!BU14</f>
        <v>43.308383263233075</v>
      </c>
      <c r="BV14" s="241">
        <f>+'Monthly Interactions-$'!BV14/'Monthly Interactions-Energy'!BV14</f>
        <v>41.388045150086825</v>
      </c>
      <c r="BW14" s="241">
        <f>+'Monthly Interactions-$'!BW14/'Monthly Interactions-Energy'!BW14</f>
        <v>41.7232315608601</v>
      </c>
      <c r="BX14" s="241">
        <f>+'Monthly Interactions-$'!BX14/'Monthly Interactions-Energy'!BX14</f>
        <v>41.290800222248798</v>
      </c>
      <c r="BY14" s="241">
        <f>+'Monthly Interactions-$'!BY14/'Monthly Interactions-Energy'!BY14</f>
        <v>48.017359397463686</v>
      </c>
      <c r="BZ14" s="241">
        <f>+'Monthly Interactions-$'!BZ14/'Monthly Interactions-Energy'!BZ14</f>
        <v>49.813233494686131</v>
      </c>
      <c r="CA14" s="241">
        <f>+'Monthly Interactions-$'!CA14/'Monthly Interactions-Energy'!CA14</f>
        <v>48.802344485325577</v>
      </c>
      <c r="CB14" s="241">
        <f>+'Monthly Interactions-$'!CB14/'Monthly Interactions-Energy'!CB14</f>
        <v>48.428725209618058</v>
      </c>
      <c r="CC14" s="241">
        <f>+'Monthly Interactions-$'!CC14/'Monthly Interactions-Energy'!CC14</f>
        <v>49.91315421793383</v>
      </c>
      <c r="CD14" s="241">
        <f>+'Monthly Interactions-$'!CD14/'Monthly Interactions-Energy'!CD14</f>
        <v>56.50610464980916</v>
      </c>
      <c r="CE14" s="241">
        <f>+'Monthly Interactions-$'!CE14/'Monthly Interactions-Energy'!CE14</f>
        <v>64.59781416973145</v>
      </c>
      <c r="CF14" s="241">
        <f>+'Monthly Interactions-$'!CF14/'Monthly Interactions-Energy'!CF14</f>
        <v>66.926239858413098</v>
      </c>
      <c r="CG14" s="241">
        <f>+'Monthly Interactions-$'!CG14/'Monthly Interactions-Energy'!CG14</f>
        <v>59.573069195688504</v>
      </c>
      <c r="CH14" s="241">
        <f>+'Monthly Interactions-$'!CH14/'Monthly Interactions-Energy'!CH14</f>
        <v>58.148835916508943</v>
      </c>
      <c r="CI14" s="241">
        <f>+'Monthly Interactions-$'!CI14/'Monthly Interactions-Energy'!CI14</f>
        <v>59.590329159206732</v>
      </c>
      <c r="CJ14" s="241">
        <f>+'Monthly Interactions-$'!CJ14/'Monthly Interactions-Energy'!CJ14</f>
        <v>60.262470078718337</v>
      </c>
      <c r="CK14" s="241">
        <f>+'Monthly Interactions-$'!CK14/'Monthly Interactions-Energy'!CK14</f>
        <v>66.87105717817218</v>
      </c>
      <c r="CL14" s="241">
        <f>+'Monthly Interactions-$'!CL14/'Monthly Interactions-Energy'!CL14</f>
        <v>69.156469164623871</v>
      </c>
      <c r="CM14" s="241">
        <f>+'Monthly Interactions-$'!CM14/'Monthly Interactions-Energy'!CM14</f>
        <v>67.668375214163333</v>
      </c>
      <c r="CN14" s="241">
        <f>+'Monthly Interactions-$'!CN14/'Monthly Interactions-Energy'!CN14</f>
        <v>66.670912771181804</v>
      </c>
      <c r="CO14" s="241">
        <f>+'Monthly Interactions-$'!CO14/'Monthly Interactions-Energy'!CO14</f>
        <v>69.496942654926997</v>
      </c>
      <c r="CP14" s="241">
        <f>+'Monthly Interactions-$'!CP14/'Monthly Interactions-Energy'!CP14</f>
        <v>77.849123760090961</v>
      </c>
      <c r="CQ14" s="241">
        <f>+'Monthly Interactions-$'!CQ14/'Monthly Interactions-Energy'!CQ14</f>
        <v>88.413243014394581</v>
      </c>
      <c r="CR14" s="241">
        <f>+'Monthly Interactions-$'!CR14/'Monthly Interactions-Energy'!CR14</f>
        <v>90.276692939477854</v>
      </c>
      <c r="CS14" s="241">
        <f>+'Monthly Interactions-$'!CS14/'Monthly Interactions-Energy'!CS14</f>
        <v>82.877026016623461</v>
      </c>
      <c r="CT14" s="241">
        <f>+'Monthly Interactions-$'!CT14/'Monthly Interactions-Energy'!CT14</f>
        <v>79.521539581339553</v>
      </c>
      <c r="CU14" s="241">
        <f>+'Monthly Interactions-$'!CU14/'Monthly Interactions-Energy'!CU14</f>
        <v>80.372908002106385</v>
      </c>
      <c r="CV14" s="241">
        <f>+'Monthly Interactions-$'!CV14/'Monthly Interactions-Energy'!CV14</f>
        <v>81.264161735380924</v>
      </c>
      <c r="CW14" s="241">
        <f>+'Monthly Interactions-$'!CW14/'Monthly Interactions-Energy'!CW14</f>
        <v>90.58459560714023</v>
      </c>
      <c r="CX14" s="241">
        <f>+'Monthly Interactions-$'!CX14/'Monthly Interactions-Energy'!CX14</f>
        <v>90.910264681982937</v>
      </c>
      <c r="CY14" s="241">
        <f>+'Monthly Interactions-$'!CY14/'Monthly Interactions-Energy'!CY14</f>
        <v>86.639079800693594</v>
      </c>
      <c r="CZ14" s="241">
        <f>+'Monthly Interactions-$'!CZ14/'Monthly Interactions-Energy'!CZ14</f>
        <v>88.472096658358325</v>
      </c>
      <c r="DA14" s="241">
        <f>+'Monthly Interactions-$'!DA14/'Monthly Interactions-Energy'!DA14</f>
        <v>89.570947823402278</v>
      </c>
      <c r="DB14" s="241">
        <f>+'Monthly Interactions-$'!DB14/'Monthly Interactions-Energy'!DB14</f>
        <v>99.497412323900932</v>
      </c>
      <c r="DC14" s="241">
        <f>+'Monthly Interactions-$'!DC14/'Monthly Interactions-Energy'!DC14</f>
        <v>113.10329145908563</v>
      </c>
      <c r="DD14" s="241">
        <f>+'Monthly Interactions-$'!DD14/'Monthly Interactions-Energy'!DD14</f>
        <v>111.12382627921242</v>
      </c>
      <c r="DE14" s="241">
        <f>+'Monthly Interactions-$'!DE14/'Monthly Interactions-Energy'!DE14</f>
        <v>96.228390091066146</v>
      </c>
      <c r="DF14" s="241">
        <f>+'Monthly Interactions-$'!DF14/'Monthly Interactions-Energy'!DF14</f>
        <v>90.401730207844054</v>
      </c>
      <c r="DG14" s="241">
        <f>+'Monthly Interactions-$'!DG14/'Monthly Interactions-Energy'!DG14</f>
        <v>88.816422176758223</v>
      </c>
      <c r="DH14" s="241">
        <f>+'Monthly Interactions-$'!DH14/'Monthly Interactions-Energy'!DH14</f>
        <v>88.151235679323548</v>
      </c>
      <c r="DI14" s="241">
        <f>+'Monthly Interactions-$'!DI14/'Monthly Interactions-Energy'!DI14</f>
        <v>93.382682560680152</v>
      </c>
      <c r="DJ14" s="241">
        <f>+'Monthly Interactions-$'!DJ14/'Monthly Interactions-Energy'!DJ14</f>
        <v>92.915814253070991</v>
      </c>
      <c r="DK14" s="241">
        <f>+'Monthly Interactions-$'!DK14/'Monthly Interactions-Energy'!DK14</f>
        <v>89.091859044995743</v>
      </c>
      <c r="DL14" s="241">
        <f>+'Monthly Interactions-$'!DL14/'Monthly Interactions-Energy'!DL14</f>
        <v>87.758557200844521</v>
      </c>
      <c r="DM14" s="241">
        <f>+'Monthly Interactions-$'!DM14/'Monthly Interactions-Energy'!DM14</f>
        <v>89.542285154933424</v>
      </c>
      <c r="DN14" s="241">
        <f>+'Monthly Interactions-$'!DN14/'Monthly Interactions-Energy'!DN14</f>
        <v>104.17644797198587</v>
      </c>
      <c r="DO14" s="241">
        <f>+'Monthly Interactions-$'!DO14/'Monthly Interactions-Energy'!DO14</f>
        <v>114.78609194482014</v>
      </c>
      <c r="DP14" s="241">
        <f>+'Monthly Interactions-$'!DP14/'Monthly Interactions-Energy'!DP14</f>
        <v>110.94442308068332</v>
      </c>
      <c r="DQ14" s="241">
        <f>+'Monthly Interactions-$'!DQ14/'Monthly Interactions-Energy'!DQ14</f>
        <v>99.550469275092539</v>
      </c>
      <c r="DR14" s="241">
        <f>+'Monthly Interactions-$'!DR14/'Monthly Interactions-Energy'!DR14</f>
        <v>92.509990533103306</v>
      </c>
      <c r="DS14" s="241">
        <f>+'Monthly Interactions-$'!DS14/'Monthly Interactions-Energy'!DS14</f>
        <v>93.644713176287993</v>
      </c>
      <c r="DT14" s="241">
        <f>+'Monthly Interactions-$'!DT14/'Monthly Interactions-Energy'!DT14</f>
        <v>91.445093599788592</v>
      </c>
      <c r="DU14" s="241">
        <f>+'Monthly Interactions-$'!DU14/'Monthly Interactions-Energy'!DU14</f>
        <v>95.9535366890169</v>
      </c>
      <c r="DV14" s="241">
        <f>+'Monthly Interactions-$'!DV14/'Monthly Interactions-Energy'!DV14</f>
        <v>94.045487061114017</v>
      </c>
      <c r="DW14" s="241">
        <f>+'Monthly Interactions-$'!DW14/'Monthly Interactions-Energy'!DW14</f>
        <v>90.848692340416918</v>
      </c>
      <c r="DX14" s="241">
        <f>+'Monthly Interactions-$'!DX14/'Monthly Interactions-Energy'!DX14</f>
        <v>89.630022748571065</v>
      </c>
      <c r="DY14" s="241">
        <f>+'Monthly Interactions-$'!DY14/'Monthly Interactions-Energy'!DY14</f>
        <v>92.658959721573794</v>
      </c>
      <c r="DZ14" s="241">
        <f>+'Monthly Interactions-$'!DZ14/'Monthly Interactions-Energy'!DZ14</f>
        <v>106.00591637969336</v>
      </c>
      <c r="EA14" s="241">
        <f>+'Monthly Interactions-$'!EA14/'Monthly Interactions-Energy'!EA14</f>
        <v>114.01019646095929</v>
      </c>
      <c r="EB14" s="241">
        <f>+'Monthly Interactions-$'!EB14/'Monthly Interactions-Energy'!EB14</f>
        <v>111.2142971614965</v>
      </c>
      <c r="EC14" s="241">
        <f>+'Monthly Interactions-$'!EC14/'Monthly Interactions-Energy'!EC14</f>
        <v>100.76022372249196</v>
      </c>
      <c r="ED14" s="241">
        <f>+'Monthly Interactions-$'!ED14/'Monthly Interactions-Energy'!ED14</f>
        <v>93.77218422818305</v>
      </c>
      <c r="EE14" s="241">
        <f>+'Monthly Interactions-$'!EE14/'Monthly Interactions-Energy'!EE14</f>
        <v>94.21699975632923</v>
      </c>
      <c r="EF14" s="241">
        <f>+'Monthly Interactions-$'!EF14/'Monthly Interactions-Energy'!EF14</f>
        <v>92.44435639278889</v>
      </c>
      <c r="EG14" s="241">
        <f>+'Monthly Interactions-$'!EG14/'Monthly Interactions-Energy'!EG14</f>
        <v>93.714747133164252</v>
      </c>
      <c r="EH14" s="241">
        <f>+'Monthly Interactions-$'!EH14/'Monthly Interactions-Energy'!EH14</f>
        <v>96.725750910218011</v>
      </c>
      <c r="EI14" s="241">
        <f>+'Monthly Interactions-$'!EI14/'Monthly Interactions-Energy'!EI14</f>
        <v>92.51266072284335</v>
      </c>
      <c r="EJ14" s="241">
        <f>+'Monthly Interactions-$'!EJ14/'Monthly Interactions-Energy'!EJ14</f>
        <v>90.013984236407609</v>
      </c>
      <c r="EK14" s="241">
        <f>+'Monthly Interactions-$'!EK14/'Monthly Interactions-Energy'!EK14</f>
        <v>92.999253455438222</v>
      </c>
      <c r="EL14" s="241">
        <f>+'Monthly Interactions-$'!EL14/'Monthly Interactions-Energy'!EL14</f>
        <v>102.75462780622293</v>
      </c>
      <c r="EM14" s="241">
        <f>+'Monthly Interactions-$'!EM14/'Monthly Interactions-Energy'!EM14</f>
        <v>113.916258277686</v>
      </c>
      <c r="EN14" s="241">
        <f>+'Monthly Interactions-$'!EN14/'Monthly Interactions-Energy'!EN14</f>
        <v>117.77354774872551</v>
      </c>
      <c r="EO14" s="241">
        <f>+'Monthly Interactions-$'!EO14/'Monthly Interactions-Energy'!EO14</f>
        <v>104.89342164661437</v>
      </c>
      <c r="EP14" s="241">
        <f>+'Monthly Interactions-$'!EP14/'Monthly Interactions-Energy'!EP14</f>
        <v>95.348907923493556</v>
      </c>
      <c r="EQ14" s="241">
        <f>+'Monthly Interactions-$'!EQ14/'Monthly Interactions-Energy'!EQ14</f>
        <v>94.553819431041802</v>
      </c>
      <c r="ER14" s="241">
        <f>+'Monthly Interactions-$'!ER14/'Monthly Interactions-Energy'!ER14</f>
        <v>94.058767843326237</v>
      </c>
      <c r="ES14" s="241">
        <f>+'Monthly Interactions-$'!ES14/'Monthly Interactions-Energy'!ES14</f>
        <v>98.173807032345835</v>
      </c>
      <c r="ET14" s="241">
        <f>+'Monthly Interactions-$'!ET14/'Monthly Interactions-Energy'!ET14</f>
        <v>98.152382563755495</v>
      </c>
      <c r="EU14" s="241">
        <f>+'Monthly Interactions-$'!EU14/'Monthly Interactions-Energy'!EU14</f>
        <v>96.194082910208934</v>
      </c>
      <c r="EV14" s="241">
        <f>+'Monthly Interactions-$'!EV14/'Monthly Interactions-Energy'!EV14</f>
        <v>93.66958500395755</v>
      </c>
      <c r="EW14" s="241">
        <f>+'Monthly Interactions-$'!EW14/'Monthly Interactions-Energy'!EW14</f>
        <v>95.823015440291854</v>
      </c>
      <c r="EX14" s="241">
        <f>+'Monthly Interactions-$'!EX14/'Monthly Interactions-Energy'!EX14</f>
        <v>105.30753636153757</v>
      </c>
      <c r="EY14" s="241">
        <f>+'Monthly Interactions-$'!EY14/'Monthly Interactions-Energy'!EY14</f>
        <v>119.16753010262418</v>
      </c>
      <c r="EZ14" s="241">
        <f>+'Monthly Interactions-$'!EZ14/'Monthly Interactions-Energy'!EZ14</f>
        <v>118.63827569206967</v>
      </c>
      <c r="FA14" s="241">
        <f>+'Monthly Interactions-$'!FA14/'Monthly Interactions-Energy'!FA14</f>
        <v>108.17441407827958</v>
      </c>
      <c r="FB14" s="241">
        <f>+'Monthly Interactions-$'!FB14/'Monthly Interactions-Energy'!FB14</f>
        <v>99.836235809935559</v>
      </c>
      <c r="FC14" s="241">
        <f>+'Monthly Interactions-$'!FC14/'Monthly Interactions-Energy'!FC14</f>
        <v>97.983319932522974</v>
      </c>
      <c r="FD14" s="241">
        <f>+'Monthly Interactions-$'!FD14/'Monthly Interactions-Energy'!FD14</f>
        <v>97.431319766617008</v>
      </c>
      <c r="FE14" s="241">
        <f>+'Monthly Interactions-$'!FE14/'Monthly Interactions-Energy'!FE14</f>
        <v>102.63319184063903</v>
      </c>
      <c r="FF14" s="241">
        <f>+'Monthly Interactions-$'!FF14/'Monthly Interactions-Energy'!FF14</f>
        <v>102.69574491869452</v>
      </c>
      <c r="FG14" s="241">
        <f>+'Monthly Interactions-$'!FG14/'Monthly Interactions-Energy'!FG14</f>
        <v>99.191045544098628</v>
      </c>
      <c r="FH14" s="241">
        <f>+'Monthly Interactions-$'!FH14/'Monthly Interactions-Energy'!FH14</f>
        <v>96.804579491943997</v>
      </c>
      <c r="FI14" s="241">
        <f>+'Monthly Interactions-$'!FI14/'Monthly Interactions-Energy'!FI14</f>
        <v>102.15981178906976</v>
      </c>
      <c r="FJ14" s="241">
        <f>+'Monthly Interactions-$'!FJ14/'Monthly Interactions-Energy'!FJ14</f>
        <v>111.81816747064838</v>
      </c>
      <c r="FK14" s="241">
        <f>+'Monthly Interactions-$'!FK14/'Monthly Interactions-Energy'!FK14</f>
        <v>121.78084678639387</v>
      </c>
      <c r="FL14" s="241">
        <f>+'Monthly Interactions-$'!FL14/'Monthly Interactions-Energy'!FL14</f>
        <v>122.76752918188645</v>
      </c>
      <c r="FM14" s="241">
        <f>+'Monthly Interactions-$'!FM14/'Monthly Interactions-Energy'!FM14</f>
        <v>114.06225018881186</v>
      </c>
      <c r="FN14" s="241">
        <f>+'Monthly Interactions-$'!FN14/'Monthly Interactions-Energy'!FN14</f>
        <v>102.92583864802472</v>
      </c>
      <c r="FO14" s="241">
        <f>+'Monthly Interactions-$'!FO14/'Monthly Interactions-Energy'!FO14</f>
        <v>101.47073125009318</v>
      </c>
      <c r="FP14" s="241">
        <f>+'Monthly Interactions-$'!FP14/'Monthly Interactions-Energy'!FP14</f>
        <v>101.89036032639432</v>
      </c>
      <c r="FQ14" s="241">
        <f>+'Monthly Interactions-$'!FQ14/'Monthly Interactions-Energy'!FQ14</f>
        <v>108.21772132350102</v>
      </c>
      <c r="FR14" s="241">
        <f>+'Monthly Interactions-$'!FR14/'Monthly Interactions-Energy'!FR14</f>
        <v>106.80817388318469</v>
      </c>
      <c r="FS14" s="241">
        <f>+'Monthly Interactions-$'!FS14/'Monthly Interactions-Energy'!FS14</f>
        <v>103.61859296222397</v>
      </c>
      <c r="FT14" s="241">
        <f>+'Monthly Interactions-$'!FT14/'Monthly Interactions-Energy'!FT14</f>
        <v>103.58680511084562</v>
      </c>
      <c r="FU14" s="241">
        <f>+'Monthly Interactions-$'!FU14/'Monthly Interactions-Energy'!FU14</f>
        <v>107.24706000401365</v>
      </c>
      <c r="FV14" s="241">
        <f>+'Monthly Interactions-$'!FV14/'Monthly Interactions-Energy'!FV14</f>
        <v>117.74881789238256</v>
      </c>
      <c r="FW14" s="241">
        <f>+'Monthly Interactions-$'!FW14/'Monthly Interactions-Energy'!FW14</f>
        <v>127.17770428098949</v>
      </c>
      <c r="FX14" s="241">
        <f>+'Monthly Interactions-$'!FX14/'Monthly Interactions-Energy'!FX14</f>
        <v>127.1439110775132</v>
      </c>
      <c r="FY14" s="241">
        <f>+'Monthly Interactions-$'!FY14/'Monthly Interactions-Energy'!FY14</f>
        <v>116.49250545889977</v>
      </c>
      <c r="FZ14" s="241">
        <f>+'Monthly Interactions-$'!FZ14/'Monthly Interactions-Energy'!FZ14</f>
        <v>107.97689127589091</v>
      </c>
      <c r="GA14" s="241">
        <f>+'Monthly Interactions-$'!GA14/'Monthly Interactions-Energy'!GA14</f>
        <v>108.5635396259696</v>
      </c>
      <c r="GB14" s="241">
        <f>+'Monthly Interactions-$'!GB14/'Monthly Interactions-Energy'!GB14</f>
        <v>105.24356731300482</v>
      </c>
    </row>
    <row r="15" spans="2:184">
      <c r="B15" s="214" t="s">
        <v>73</v>
      </c>
      <c r="C15" s="21" t="s">
        <v>61</v>
      </c>
      <c r="D15" s="19" t="s">
        <v>72</v>
      </c>
      <c r="E15" s="241">
        <f>+'Monthly Interactions-$'!E15/'Monthly Interactions-Energy'!E15</f>
        <v>28.185349008082291</v>
      </c>
      <c r="F15" s="241">
        <f>+'Monthly Interactions-$'!F15/'Monthly Interactions-Energy'!F15</f>
        <v>28.488763168225081</v>
      </c>
      <c r="G15" s="241">
        <f>+'Monthly Interactions-$'!G15/'Monthly Interactions-Energy'!G15</f>
        <v>27.266381713374418</v>
      </c>
      <c r="H15" s="241">
        <f>+'Monthly Interactions-$'!H15/'Monthly Interactions-Energy'!H15</f>
        <v>25.68448369612274</v>
      </c>
      <c r="I15" s="241">
        <f>+'Monthly Interactions-$'!I15/'Monthly Interactions-Energy'!I15</f>
        <v>24.194356797772741</v>
      </c>
      <c r="J15" s="241">
        <f>+'Monthly Interactions-$'!J15/'Monthly Interactions-Energy'!J15</f>
        <v>23.324439069919034</v>
      </c>
      <c r="K15" s="241">
        <f>+'Monthly Interactions-$'!K15/'Monthly Interactions-Energy'!K15</f>
        <v>25.399305353579763</v>
      </c>
      <c r="L15" s="241">
        <f>+'Monthly Interactions-$'!L15/'Monthly Interactions-Energy'!L15</f>
        <v>24.94679487390939</v>
      </c>
      <c r="M15" s="241">
        <f>+'Monthly Interactions-$'!M15/'Monthly Interactions-Energy'!M15</f>
        <v>25.169480694673894</v>
      </c>
      <c r="N15" s="241">
        <f>+'Monthly Interactions-$'!N15/'Monthly Interactions-Energy'!N15</f>
        <v>26.105910644725334</v>
      </c>
      <c r="O15" s="241">
        <f>+'Monthly Interactions-$'!O15/'Monthly Interactions-Energy'!O15</f>
        <v>25.961623629415335</v>
      </c>
      <c r="P15" s="241">
        <f>+'Monthly Interactions-$'!P15/'Monthly Interactions-Energy'!P15</f>
        <v>26.085012491325472</v>
      </c>
      <c r="Q15" s="241">
        <f>+'Monthly Interactions-$'!Q15/'Monthly Interactions-Energy'!Q15</f>
        <v>29.36632586776626</v>
      </c>
      <c r="R15" s="241">
        <f>+'Monthly Interactions-$'!R15/'Monthly Interactions-Energy'!R15</f>
        <v>29.806889867001413</v>
      </c>
      <c r="S15" s="241">
        <f>+'Monthly Interactions-$'!S15/'Monthly Interactions-Energy'!S15</f>
        <v>26.822182895711581</v>
      </c>
      <c r="T15" s="241">
        <f>+'Monthly Interactions-$'!T15/'Monthly Interactions-Energy'!T15</f>
        <v>26.563629212197498</v>
      </c>
      <c r="U15" s="241">
        <f>+'Monthly Interactions-$'!U15/'Monthly Interactions-Energy'!U15</f>
        <v>25.22174045385929</v>
      </c>
      <c r="V15" s="241">
        <f>+'Monthly Interactions-$'!V15/'Monthly Interactions-Energy'!V15</f>
        <v>25.232534941155372</v>
      </c>
      <c r="W15" s="241">
        <f>+'Monthly Interactions-$'!W15/'Monthly Interactions-Energy'!W15</f>
        <v>26.846119983684225</v>
      </c>
      <c r="X15" s="241">
        <f>+'Monthly Interactions-$'!X15/'Monthly Interactions-Energy'!X15</f>
        <v>26.346246930491287</v>
      </c>
      <c r="Y15" s="241">
        <f>+'Monthly Interactions-$'!Y15/'Monthly Interactions-Energy'!Y15</f>
        <v>25.203292178070612</v>
      </c>
      <c r="Z15" s="241">
        <f>+'Monthly Interactions-$'!Z15/'Monthly Interactions-Energy'!Z15</f>
        <v>26.254025877083851</v>
      </c>
      <c r="AA15" s="241">
        <f>+'Monthly Interactions-$'!AA15/'Monthly Interactions-Energy'!AA15</f>
        <v>26.698730680697143</v>
      </c>
      <c r="AB15" s="241">
        <f>+'Monthly Interactions-$'!AB15/'Monthly Interactions-Energy'!AB15</f>
        <v>25.474114863762441</v>
      </c>
      <c r="AC15" s="241">
        <f>+'Monthly Interactions-$'!AC15/'Monthly Interactions-Energy'!AC15</f>
        <v>30.189941002480758</v>
      </c>
      <c r="AD15" s="241">
        <f>+'Monthly Interactions-$'!AD15/'Monthly Interactions-Energy'!AD15</f>
        <v>30.540213603531562</v>
      </c>
      <c r="AE15" s="241">
        <f>+'Monthly Interactions-$'!AE15/'Monthly Interactions-Energy'!AE15</f>
        <v>27.880585247168295</v>
      </c>
      <c r="AF15" s="241">
        <f>+'Monthly Interactions-$'!AF15/'Monthly Interactions-Energy'!AF15</f>
        <v>27.517468255051885</v>
      </c>
      <c r="AG15" s="241">
        <f>+'Monthly Interactions-$'!AG15/'Monthly Interactions-Energy'!AG15</f>
        <v>26.461748151139606</v>
      </c>
      <c r="AH15" s="241">
        <f>+'Monthly Interactions-$'!AH15/'Monthly Interactions-Energy'!AH15</f>
        <v>26.778717597770026</v>
      </c>
      <c r="AI15" s="241">
        <f>+'Monthly Interactions-$'!AI15/'Monthly Interactions-Energy'!AI15</f>
        <v>28.406738162750287</v>
      </c>
      <c r="AJ15" s="241">
        <f>+'Monthly Interactions-$'!AJ15/'Monthly Interactions-Energy'!AJ15</f>
        <v>27.716231873118421</v>
      </c>
      <c r="AK15" s="241">
        <f>+'Monthly Interactions-$'!AK15/'Monthly Interactions-Energy'!AK15</f>
        <v>26.34005426069799</v>
      </c>
      <c r="AL15" s="241">
        <f>+'Monthly Interactions-$'!AL15/'Monthly Interactions-Energy'!AL15</f>
        <v>27.432748215829534</v>
      </c>
      <c r="AM15" s="241">
        <f>+'Monthly Interactions-$'!AM15/'Monthly Interactions-Energy'!AM15</f>
        <v>28.012771130415778</v>
      </c>
      <c r="AN15" s="241">
        <f>+'Monthly Interactions-$'!AN15/'Monthly Interactions-Energy'!AN15</f>
        <v>26.547363996364577</v>
      </c>
      <c r="AO15" s="241">
        <f>+'Monthly Interactions-$'!AO15/'Monthly Interactions-Energy'!AO15</f>
        <v>32.502322818973617</v>
      </c>
      <c r="AP15" s="241">
        <f>+'Monthly Interactions-$'!AP15/'Monthly Interactions-Energy'!AP15</f>
        <v>32.824401027889046</v>
      </c>
      <c r="AQ15" s="241">
        <f>+'Monthly Interactions-$'!AQ15/'Monthly Interactions-Energy'!AQ15</f>
        <v>29.478757660340875</v>
      </c>
      <c r="AR15" s="241">
        <f>+'Monthly Interactions-$'!AR15/'Monthly Interactions-Energy'!AR15</f>
        <v>28.986335105919274</v>
      </c>
      <c r="AS15" s="241">
        <f>+'Monthly Interactions-$'!AS15/'Monthly Interactions-Energy'!AS15</f>
        <v>27.799232791811441</v>
      </c>
      <c r="AT15" s="241">
        <f>+'Monthly Interactions-$'!AT15/'Monthly Interactions-Energy'!AT15</f>
        <v>28.615298925141509</v>
      </c>
      <c r="AU15" s="241">
        <f>+'Monthly Interactions-$'!AU15/'Monthly Interactions-Energy'!AU15</f>
        <v>30.890983770506185</v>
      </c>
      <c r="AV15" s="241">
        <f>+'Monthly Interactions-$'!AV15/'Monthly Interactions-Energy'!AV15</f>
        <v>30.403042386605058</v>
      </c>
      <c r="AW15" s="241">
        <f>+'Monthly Interactions-$'!AW15/'Monthly Interactions-Energy'!AW15</f>
        <v>28.123801028403356</v>
      </c>
      <c r="AX15" s="241">
        <f>+'Monthly Interactions-$'!AX15/'Monthly Interactions-Energy'!AX15</f>
        <v>29.037550853421049</v>
      </c>
      <c r="AY15" s="241">
        <f>+'Monthly Interactions-$'!AY15/'Monthly Interactions-Energy'!AY15</f>
        <v>29.629144664655055</v>
      </c>
      <c r="AZ15" s="241">
        <f>+'Monthly Interactions-$'!AZ15/'Monthly Interactions-Energy'!AZ15</f>
        <v>28.750084653934714</v>
      </c>
      <c r="BA15" s="241">
        <f>+'Monthly Interactions-$'!BA15/'Monthly Interactions-Energy'!BA15</f>
        <v>34.057041476230452</v>
      </c>
      <c r="BB15" s="241">
        <f>+'Monthly Interactions-$'!BB15/'Monthly Interactions-Energy'!BB15</f>
        <v>34.342502647779177</v>
      </c>
      <c r="BC15" s="241">
        <f>+'Monthly Interactions-$'!BC15/'Monthly Interactions-Energy'!BC15</f>
        <v>32.157458941517923</v>
      </c>
      <c r="BD15" s="241">
        <f>+'Monthly Interactions-$'!BD15/'Monthly Interactions-Energy'!BD15</f>
        <v>32.335710945491748</v>
      </c>
      <c r="BE15" s="241">
        <f>+'Monthly Interactions-$'!BE15/'Monthly Interactions-Energy'!BE15</f>
        <v>29.833202441355979</v>
      </c>
      <c r="BF15" s="241">
        <f>+'Monthly Interactions-$'!BF15/'Monthly Interactions-Energy'!BF15</f>
        <v>30.485921196484018</v>
      </c>
      <c r="BG15" s="241">
        <f>+'Monthly Interactions-$'!BG15/'Monthly Interactions-Energy'!BG15</f>
        <v>32.408149348426406</v>
      </c>
      <c r="BH15" s="241">
        <f>+'Monthly Interactions-$'!BH15/'Monthly Interactions-Energy'!BH15</f>
        <v>31.840403742952905</v>
      </c>
      <c r="BI15" s="241">
        <f>+'Monthly Interactions-$'!BI15/'Monthly Interactions-Energy'!BI15</f>
        <v>29.739065312592352</v>
      </c>
      <c r="BJ15" s="241">
        <f>+'Monthly Interactions-$'!BJ15/'Monthly Interactions-Energy'!BJ15</f>
        <v>31.420442882641677</v>
      </c>
      <c r="BK15" s="241">
        <f>+'Monthly Interactions-$'!BK15/'Monthly Interactions-Energy'!BK15</f>
        <v>31.260055450167812</v>
      </c>
      <c r="BL15" s="241">
        <f>+'Monthly Interactions-$'!BL15/'Monthly Interactions-Energy'!BL15</f>
        <v>30.635041817359856</v>
      </c>
      <c r="BM15" s="241">
        <f>+'Monthly Interactions-$'!BM15/'Monthly Interactions-Energy'!BM15</f>
        <v>35.37561049401392</v>
      </c>
      <c r="BN15" s="241">
        <f>+'Monthly Interactions-$'!BN15/'Monthly Interactions-Energy'!BN15</f>
        <v>36.009209537527006</v>
      </c>
      <c r="BO15" s="241">
        <f>+'Monthly Interactions-$'!BO15/'Monthly Interactions-Energy'!BO15</f>
        <v>34.146066628593182</v>
      </c>
      <c r="BP15" s="241">
        <f>+'Monthly Interactions-$'!BP15/'Monthly Interactions-Energy'!BP15</f>
        <v>34.73520468882824</v>
      </c>
      <c r="BQ15" s="241">
        <f>+'Monthly Interactions-$'!BQ15/'Monthly Interactions-Energy'!BQ15</f>
        <v>33.30495130373648</v>
      </c>
      <c r="BR15" s="241">
        <f>+'Monthly Interactions-$'!BR15/'Monthly Interactions-Energy'!BR15</f>
        <v>34.094303500749341</v>
      </c>
      <c r="BS15" s="241">
        <f>+'Monthly Interactions-$'!BS15/'Monthly Interactions-Energy'!BS15</f>
        <v>37.462771233725974</v>
      </c>
      <c r="BT15" s="241">
        <f>+'Monthly Interactions-$'!BT15/'Monthly Interactions-Energy'!BT15</f>
        <v>37.384835825883535</v>
      </c>
      <c r="BU15" s="241">
        <f>+'Monthly Interactions-$'!BU15/'Monthly Interactions-Energy'!BU15</f>
        <v>35.919944401344715</v>
      </c>
      <c r="BV15" s="241">
        <f>+'Monthly Interactions-$'!BV15/'Monthly Interactions-Energy'!BV15</f>
        <v>35.99714687508451</v>
      </c>
      <c r="BW15" s="241">
        <f>+'Monthly Interactions-$'!BW15/'Monthly Interactions-Energy'!BW15</f>
        <v>36.132003279584588</v>
      </c>
      <c r="BX15" s="241">
        <f>+'Monthly Interactions-$'!BX15/'Monthly Interactions-Energy'!BX15</f>
        <v>36.036248029342687</v>
      </c>
      <c r="BY15" s="241">
        <f>+'Monthly Interactions-$'!BY15/'Monthly Interactions-Energy'!BY15</f>
        <v>40.066246408045977</v>
      </c>
      <c r="BZ15" s="241">
        <f>+'Monthly Interactions-$'!BZ15/'Monthly Interactions-Energy'!BZ15</f>
        <v>41.216821745658102</v>
      </c>
      <c r="CA15" s="241">
        <f>+'Monthly Interactions-$'!CA15/'Monthly Interactions-Energy'!CA15</f>
        <v>39.071502330584437</v>
      </c>
      <c r="CB15" s="241">
        <f>+'Monthly Interactions-$'!CB15/'Monthly Interactions-Energy'!CB15</f>
        <v>38.652208490784297</v>
      </c>
      <c r="CC15" s="241">
        <f>+'Monthly Interactions-$'!CC15/'Monthly Interactions-Energy'!CC15</f>
        <v>37.634889180626239</v>
      </c>
      <c r="CD15" s="241">
        <f>+'Monthly Interactions-$'!CD15/'Monthly Interactions-Energy'!CD15</f>
        <v>38.851980401915192</v>
      </c>
      <c r="CE15" s="241">
        <f>+'Monthly Interactions-$'!CE15/'Monthly Interactions-Energy'!CE15</f>
        <v>45.444785398583527</v>
      </c>
      <c r="CF15" s="241">
        <f>+'Monthly Interactions-$'!CF15/'Monthly Interactions-Energy'!CF15</f>
        <v>45.318296984798003</v>
      </c>
      <c r="CG15" s="241">
        <f>+'Monthly Interactions-$'!CG15/'Monthly Interactions-Energy'!CG15</f>
        <v>41.254397401858526</v>
      </c>
      <c r="CH15" s="241">
        <f>+'Monthly Interactions-$'!CH15/'Monthly Interactions-Energy'!CH15</f>
        <v>40.772057769728868</v>
      </c>
      <c r="CI15" s="241">
        <f>+'Monthly Interactions-$'!CI15/'Monthly Interactions-Energy'!CI15</f>
        <v>43.62408982438965</v>
      </c>
      <c r="CJ15" s="241">
        <f>+'Monthly Interactions-$'!CJ15/'Monthly Interactions-Energy'!CJ15</f>
        <v>43.097127925997768</v>
      </c>
      <c r="CK15" s="241">
        <f>+'Monthly Interactions-$'!CK15/'Monthly Interactions-Energy'!CK15</f>
        <v>45.640444255198354</v>
      </c>
      <c r="CL15" s="241">
        <f>+'Monthly Interactions-$'!CL15/'Monthly Interactions-Energy'!CL15</f>
        <v>46.372742489979132</v>
      </c>
      <c r="CM15" s="241">
        <f>+'Monthly Interactions-$'!CM15/'Monthly Interactions-Energy'!CM15</f>
        <v>44.44149775710251</v>
      </c>
      <c r="CN15" s="241">
        <f>+'Monthly Interactions-$'!CN15/'Monthly Interactions-Energy'!CN15</f>
        <v>43.351849382057438</v>
      </c>
      <c r="CO15" s="241">
        <f>+'Monthly Interactions-$'!CO15/'Monthly Interactions-Energy'!CO15</f>
        <v>42.15656948513594</v>
      </c>
      <c r="CP15" s="241">
        <f>+'Monthly Interactions-$'!CP15/'Monthly Interactions-Energy'!CP15</f>
        <v>43.74304975228317</v>
      </c>
      <c r="CQ15" s="241">
        <f>+'Monthly Interactions-$'!CQ15/'Monthly Interactions-Energy'!CQ15</f>
        <v>51.551385383592496</v>
      </c>
      <c r="CR15" s="241">
        <f>+'Monthly Interactions-$'!CR15/'Monthly Interactions-Energy'!CR15</f>
        <v>50.611446084384689</v>
      </c>
      <c r="CS15" s="241">
        <f>+'Monthly Interactions-$'!CS15/'Monthly Interactions-Energy'!CS15</f>
        <v>44.839937227500606</v>
      </c>
      <c r="CT15" s="241">
        <f>+'Monthly Interactions-$'!CT15/'Monthly Interactions-Energy'!CT15</f>
        <v>44.179451783355347</v>
      </c>
      <c r="CU15" s="241">
        <f>+'Monthly Interactions-$'!CU15/'Monthly Interactions-Energy'!CU15</f>
        <v>45.755666079073279</v>
      </c>
      <c r="CV15" s="241">
        <f>+'Monthly Interactions-$'!CV15/'Monthly Interactions-Energy'!CV15</f>
        <v>45.009712436392107</v>
      </c>
      <c r="CW15" s="241">
        <f>+'Monthly Interactions-$'!CW15/'Monthly Interactions-Energy'!CW15</f>
        <v>44.994128604425903</v>
      </c>
      <c r="CX15" s="241">
        <f>+'Monthly Interactions-$'!CX15/'Monthly Interactions-Energy'!CX15</f>
        <v>45.050222442660896</v>
      </c>
      <c r="CY15" s="241">
        <f>+'Monthly Interactions-$'!CY15/'Monthly Interactions-Energy'!CY15</f>
        <v>43.989186664750683</v>
      </c>
      <c r="CZ15" s="241">
        <f>+'Monthly Interactions-$'!CZ15/'Monthly Interactions-Energy'!CZ15</f>
        <v>41.698582880499359</v>
      </c>
      <c r="DA15" s="241">
        <f>+'Monthly Interactions-$'!DA15/'Monthly Interactions-Energy'!DA15</f>
        <v>40.751774813122921</v>
      </c>
      <c r="DB15" s="241">
        <f>+'Monthly Interactions-$'!DB15/'Monthly Interactions-Energy'!DB15</f>
        <v>41.539253276997805</v>
      </c>
      <c r="DC15" s="241">
        <f>+'Monthly Interactions-$'!DC15/'Monthly Interactions-Energy'!DC15</f>
        <v>46.41755291282481</v>
      </c>
      <c r="DD15" s="241">
        <f>+'Monthly Interactions-$'!DD15/'Monthly Interactions-Energy'!DD15</f>
        <v>46.652452034202405</v>
      </c>
      <c r="DE15" s="241">
        <f>+'Monthly Interactions-$'!DE15/'Monthly Interactions-Energy'!DE15</f>
        <v>41.764406203487624</v>
      </c>
      <c r="DF15" s="241">
        <f>+'Monthly Interactions-$'!DF15/'Monthly Interactions-Energy'!DF15</f>
        <v>41.427278320530988</v>
      </c>
      <c r="DG15" s="241">
        <f>+'Monthly Interactions-$'!DG15/'Monthly Interactions-Energy'!DG15</f>
        <v>43.613092561238645</v>
      </c>
      <c r="DH15" s="241">
        <f>+'Monthly Interactions-$'!DH15/'Monthly Interactions-Energy'!DH15</f>
        <v>42.60111601760309</v>
      </c>
      <c r="DI15" s="241">
        <f>+'Monthly Interactions-$'!DI15/'Monthly Interactions-Energy'!DI15</f>
        <v>46.301157281670591</v>
      </c>
      <c r="DJ15" s="241">
        <f>+'Monthly Interactions-$'!DJ15/'Monthly Interactions-Energy'!DJ15</f>
        <v>46.164338177840285</v>
      </c>
      <c r="DK15" s="241">
        <f>+'Monthly Interactions-$'!DK15/'Monthly Interactions-Energy'!DK15</f>
        <v>44.772636905236844</v>
      </c>
      <c r="DL15" s="241">
        <f>+'Monthly Interactions-$'!DL15/'Monthly Interactions-Energy'!DL15</f>
        <v>43.342045454545456</v>
      </c>
      <c r="DM15" s="241">
        <f>+'Monthly Interactions-$'!DM15/'Monthly Interactions-Energy'!DM15</f>
        <v>41.957190807221416</v>
      </c>
      <c r="DN15" s="241">
        <f>+'Monthly Interactions-$'!DN15/'Monthly Interactions-Energy'!DN15</f>
        <v>41.48104579788081</v>
      </c>
      <c r="DO15" s="241">
        <f>+'Monthly Interactions-$'!DO15/'Monthly Interactions-Energy'!DO15</f>
        <v>47.730032196749292</v>
      </c>
      <c r="DP15" s="241">
        <f>+'Monthly Interactions-$'!DP15/'Monthly Interactions-Energy'!DP15</f>
        <v>46.834973096414942</v>
      </c>
      <c r="DQ15" s="241">
        <f>+'Monthly Interactions-$'!DQ15/'Monthly Interactions-Energy'!DQ15</f>
        <v>41.967309312119795</v>
      </c>
      <c r="DR15" s="241">
        <f>+'Monthly Interactions-$'!DR15/'Monthly Interactions-Energy'!DR15</f>
        <v>43.75940793191716</v>
      </c>
      <c r="DS15" s="241">
        <f>+'Monthly Interactions-$'!DS15/'Monthly Interactions-Energy'!DS15</f>
        <v>45.244459539458703</v>
      </c>
      <c r="DT15" s="241">
        <f>+'Monthly Interactions-$'!DT15/'Monthly Interactions-Energy'!DT15</f>
        <v>43.886639521243133</v>
      </c>
      <c r="DU15" s="241">
        <f>+'Monthly Interactions-$'!DU15/'Monthly Interactions-Energy'!DU15</f>
        <v>47.490552021740427</v>
      </c>
      <c r="DV15" s="241">
        <f>+'Monthly Interactions-$'!DV15/'Monthly Interactions-Energy'!DV15</f>
        <v>47.232106853275269</v>
      </c>
      <c r="DW15" s="241">
        <f>+'Monthly Interactions-$'!DW15/'Monthly Interactions-Energy'!DW15</f>
        <v>45.654958249232727</v>
      </c>
      <c r="DX15" s="241">
        <f>+'Monthly Interactions-$'!DX15/'Monthly Interactions-Energy'!DX15</f>
        <v>45.300667831090102</v>
      </c>
      <c r="DY15" s="241">
        <f>+'Monthly Interactions-$'!DY15/'Monthly Interactions-Energy'!DY15</f>
        <v>43.807009937696307</v>
      </c>
      <c r="DZ15" s="241">
        <f>+'Monthly Interactions-$'!DZ15/'Monthly Interactions-Energy'!DZ15</f>
        <v>41.585133149493771</v>
      </c>
      <c r="EA15" s="241">
        <f>+'Monthly Interactions-$'!EA15/'Monthly Interactions-Energy'!EA15</f>
        <v>48.417627906976747</v>
      </c>
      <c r="EB15" s="241">
        <f>+'Monthly Interactions-$'!EB15/'Monthly Interactions-Energy'!EB15</f>
        <v>46.640742580708213</v>
      </c>
      <c r="EC15" s="241">
        <f>+'Monthly Interactions-$'!EC15/'Monthly Interactions-Energy'!EC15</f>
        <v>43.610211731751527</v>
      </c>
      <c r="ED15" s="241">
        <f>+'Monthly Interactions-$'!ED15/'Monthly Interactions-Energy'!ED15</f>
        <v>44.424347433208872</v>
      </c>
      <c r="EE15" s="241">
        <f>+'Monthly Interactions-$'!EE15/'Monthly Interactions-Energy'!EE15</f>
        <v>45.391322700150809</v>
      </c>
      <c r="EF15" s="241">
        <f>+'Monthly Interactions-$'!EF15/'Monthly Interactions-Energy'!EF15</f>
        <v>45.155968584427015</v>
      </c>
      <c r="EG15" s="241">
        <f>+'Monthly Interactions-$'!EG15/'Monthly Interactions-Energy'!EG15</f>
        <v>48.065237075470343</v>
      </c>
      <c r="EH15" s="241">
        <f>+'Monthly Interactions-$'!EH15/'Monthly Interactions-Energy'!EH15</f>
        <v>47.750957132298595</v>
      </c>
      <c r="EI15" s="241">
        <f>+'Monthly Interactions-$'!EI15/'Monthly Interactions-Energy'!EI15</f>
        <v>47.073103500075106</v>
      </c>
      <c r="EJ15" s="241">
        <f>+'Monthly Interactions-$'!EJ15/'Monthly Interactions-Energy'!EJ15</f>
        <v>46.330472947537729</v>
      </c>
      <c r="EK15" s="241">
        <f>+'Monthly Interactions-$'!EK15/'Monthly Interactions-Energy'!EK15</f>
        <v>44.035061785007478</v>
      </c>
      <c r="EL15" s="241">
        <f>+'Monthly Interactions-$'!EL15/'Monthly Interactions-Energy'!EL15</f>
        <v>42.510351745488613</v>
      </c>
      <c r="EM15" s="241">
        <f>+'Monthly Interactions-$'!EM15/'Monthly Interactions-Energy'!EM15</f>
        <v>50.326888980944489</v>
      </c>
      <c r="EN15" s="241">
        <f>+'Monthly Interactions-$'!EN15/'Monthly Interactions-Energy'!EN15</f>
        <v>47.997752098943756</v>
      </c>
      <c r="EO15" s="241">
        <f>+'Monthly Interactions-$'!EO15/'Monthly Interactions-Energy'!EO15</f>
        <v>46.135290018984527</v>
      </c>
      <c r="EP15" s="241">
        <f>+'Monthly Interactions-$'!EP15/'Monthly Interactions-Energy'!EP15</f>
        <v>45.892568525909553</v>
      </c>
      <c r="EQ15" s="241">
        <f>+'Monthly Interactions-$'!EQ15/'Monthly Interactions-Energy'!EQ15</f>
        <v>46.468507220356877</v>
      </c>
      <c r="ER15" s="241">
        <f>+'Monthly Interactions-$'!ER15/'Monthly Interactions-Energy'!ER15</f>
        <v>47.077157093925884</v>
      </c>
      <c r="ES15" s="241">
        <f>+'Monthly Interactions-$'!ES15/'Monthly Interactions-Energy'!ES15</f>
        <v>50.651928560708392</v>
      </c>
      <c r="ET15" s="241">
        <f>+'Monthly Interactions-$'!ET15/'Monthly Interactions-Energy'!ET15</f>
        <v>50.513892023471755</v>
      </c>
      <c r="EU15" s="241">
        <f>+'Monthly Interactions-$'!EU15/'Monthly Interactions-Energy'!EU15</f>
        <v>49.171931560218418</v>
      </c>
      <c r="EV15" s="241">
        <f>+'Monthly Interactions-$'!EV15/'Monthly Interactions-Energy'!EV15</f>
        <v>47.78263888888889</v>
      </c>
      <c r="EW15" s="241">
        <f>+'Monthly Interactions-$'!EW15/'Monthly Interactions-Energy'!EW15</f>
        <v>46.457090181713021</v>
      </c>
      <c r="EX15" s="241">
        <f>+'Monthly Interactions-$'!EX15/'Monthly Interactions-Energy'!EX15</f>
        <v>45.213508811200192</v>
      </c>
      <c r="EY15" s="241">
        <f>+'Monthly Interactions-$'!EY15/'Monthly Interactions-Energy'!EY15</f>
        <v>50.279506371396756</v>
      </c>
      <c r="EZ15" s="241">
        <f>+'Monthly Interactions-$'!EZ15/'Monthly Interactions-Energy'!EZ15</f>
        <v>50.661821358179537</v>
      </c>
      <c r="FA15" s="241">
        <f>+'Monthly Interactions-$'!FA15/'Monthly Interactions-Energy'!FA15</f>
        <v>46.791374903900099</v>
      </c>
      <c r="FB15" s="241">
        <f>+'Monthly Interactions-$'!FB15/'Monthly Interactions-Energy'!FB15</f>
        <v>48.224319448444092</v>
      </c>
      <c r="FC15" s="241">
        <f>+'Monthly Interactions-$'!FC15/'Monthly Interactions-Energy'!FC15</f>
        <v>49.208910791786714</v>
      </c>
      <c r="FD15" s="241">
        <f>+'Monthly Interactions-$'!FD15/'Monthly Interactions-Energy'!FD15</f>
        <v>48.445976849734372</v>
      </c>
      <c r="FE15" s="241">
        <f>+'Monthly Interactions-$'!FE15/'Monthly Interactions-Energy'!FE15</f>
        <v>54.507252901979406</v>
      </c>
      <c r="FF15" s="241">
        <f>+'Monthly Interactions-$'!FF15/'Monthly Interactions-Energy'!FF15</f>
        <v>54.434872021482718</v>
      </c>
      <c r="FG15" s="241">
        <f>+'Monthly Interactions-$'!FG15/'Monthly Interactions-Energy'!FG15</f>
        <v>53.989443522847232</v>
      </c>
      <c r="FH15" s="241">
        <f>+'Monthly Interactions-$'!FH15/'Monthly Interactions-Energy'!FH15</f>
        <v>53.138062416555414</v>
      </c>
      <c r="FI15" s="241">
        <f>+'Monthly Interactions-$'!FI15/'Monthly Interactions-Energy'!FI15</f>
        <v>50.430171840354767</v>
      </c>
      <c r="FJ15" s="241">
        <f>+'Monthly Interactions-$'!FJ15/'Monthly Interactions-Energy'!FJ15</f>
        <v>48.389799761671703</v>
      </c>
      <c r="FK15" s="241">
        <f>+'Monthly Interactions-$'!FK15/'Monthly Interactions-Energy'!FK15</f>
        <v>55.397460617000327</v>
      </c>
      <c r="FL15" s="241">
        <f>+'Monthly Interactions-$'!FL15/'Monthly Interactions-Energy'!FL15</f>
        <v>54.827950845774872</v>
      </c>
      <c r="FM15" s="241">
        <f>+'Monthly Interactions-$'!FM15/'Monthly Interactions-Energy'!FM15</f>
        <v>50.264432414562584</v>
      </c>
      <c r="FN15" s="241">
        <f>+'Monthly Interactions-$'!FN15/'Monthly Interactions-Energy'!FN15</f>
        <v>53.920555079908674</v>
      </c>
      <c r="FO15" s="241">
        <f>+'Monthly Interactions-$'!FO15/'Monthly Interactions-Energy'!FO15</f>
        <v>54.507452568608436</v>
      </c>
      <c r="FP15" s="241">
        <f>+'Monthly Interactions-$'!FP15/'Monthly Interactions-Energy'!FP15</f>
        <v>52.374182356198517</v>
      </c>
      <c r="FQ15" s="241">
        <f>+'Monthly Interactions-$'!FQ15/'Monthly Interactions-Energy'!FQ15</f>
        <v>57.560363739296584</v>
      </c>
      <c r="FR15" s="241">
        <f>+'Monthly Interactions-$'!FR15/'Monthly Interactions-Energy'!FR15</f>
        <v>57.759049714034319</v>
      </c>
      <c r="FS15" s="241">
        <f>+'Monthly Interactions-$'!FS15/'Monthly Interactions-Energy'!FS15</f>
        <v>57.258612041424229</v>
      </c>
      <c r="FT15" s="241">
        <f>+'Monthly Interactions-$'!FT15/'Monthly Interactions-Energy'!FT15</f>
        <v>56.784664080049012</v>
      </c>
      <c r="FU15" s="241">
        <f>+'Monthly Interactions-$'!FU15/'Monthly Interactions-Energy'!FU15</f>
        <v>53.224141692789971</v>
      </c>
      <c r="FV15" s="241">
        <f>+'Monthly Interactions-$'!FV15/'Monthly Interactions-Energy'!FV15</f>
        <v>50.459899518208253</v>
      </c>
      <c r="FW15" s="241">
        <f>+'Monthly Interactions-$'!FW15/'Monthly Interactions-Energy'!FW15</f>
        <v>57.788595980192248</v>
      </c>
      <c r="FX15" s="241">
        <f>+'Monthly Interactions-$'!FX15/'Monthly Interactions-Energy'!FX15</f>
        <v>56.477354576058872</v>
      </c>
      <c r="FY15" s="241">
        <f>+'Monthly Interactions-$'!FY15/'Monthly Interactions-Energy'!FY15</f>
        <v>53.406807432074153</v>
      </c>
      <c r="FZ15" s="241">
        <f>+'Monthly Interactions-$'!FZ15/'Monthly Interactions-Energy'!FZ15</f>
        <v>56.552030992290284</v>
      </c>
      <c r="GA15" s="241">
        <f>+'Monthly Interactions-$'!GA15/'Monthly Interactions-Energy'!GA15</f>
        <v>57.445687505771538</v>
      </c>
      <c r="GB15" s="241">
        <f>+'Monthly Interactions-$'!GB15/'Monthly Interactions-Energy'!GB15</f>
        <v>56.081947116612469</v>
      </c>
    </row>
    <row r="16" spans="2:184">
      <c r="B16" s="214" t="s">
        <v>73</v>
      </c>
      <c r="C16" s="21" t="s">
        <v>61</v>
      </c>
      <c r="D16" s="42" t="s">
        <v>174</v>
      </c>
      <c r="E16" s="241">
        <f>+('Monthly Interactions-$'!E11-'Monthly Interactions-$'!E14)/('Monthly Interactions-Energy'!E11-'Monthly Interactions-Energy'!E14)</f>
        <v>28.517218371852557</v>
      </c>
      <c r="F16" s="241">
        <f>+('Monthly Interactions-$'!F11-'Monthly Interactions-$'!F14)/('Monthly Interactions-Energy'!F11-'Monthly Interactions-Energy'!F14)</f>
        <v>28.976675701114036</v>
      </c>
      <c r="G16" s="241">
        <f>+('Monthly Interactions-$'!G11-'Monthly Interactions-$'!G14)/('Monthly Interactions-Energy'!G11-'Monthly Interactions-Energy'!G14)</f>
        <v>27.598105228349848</v>
      </c>
      <c r="H16" s="241">
        <f>+('Monthly Interactions-$'!H11-'Monthly Interactions-$'!H14)/('Monthly Interactions-Energy'!H11-'Monthly Interactions-Energy'!H14)</f>
        <v>25.687384586251905</v>
      </c>
      <c r="I16" s="241">
        <f>+('Monthly Interactions-$'!I11-'Monthly Interactions-$'!I14)/('Monthly Interactions-Energy'!I11-'Monthly Interactions-Energy'!I14)</f>
        <v>24.53793914655915</v>
      </c>
      <c r="J16" s="241">
        <f>+('Monthly Interactions-$'!J11-'Monthly Interactions-$'!J14)/('Monthly Interactions-Energy'!J11-'Monthly Interactions-Energy'!J14)</f>
        <v>23.89548914193665</v>
      </c>
      <c r="K16" s="241">
        <f>+('Monthly Interactions-$'!K11-'Monthly Interactions-$'!K14)/('Monthly Interactions-Energy'!K11-'Monthly Interactions-Energy'!K14)</f>
        <v>26.350331572440147</v>
      </c>
      <c r="L16" s="241">
        <f>+('Monthly Interactions-$'!L11-'Monthly Interactions-$'!L14)/('Monthly Interactions-Energy'!L11-'Monthly Interactions-Energy'!L14)</f>
        <v>25.828041904151501</v>
      </c>
      <c r="M16" s="241">
        <f>+('Monthly Interactions-$'!M11-'Monthly Interactions-$'!M14)/('Monthly Interactions-Energy'!M11-'Monthly Interactions-Energy'!M14)</f>
        <v>25.71476974572585</v>
      </c>
      <c r="N16" s="241">
        <f>+('Monthly Interactions-$'!N11-'Monthly Interactions-$'!N14)/('Monthly Interactions-Energy'!N11-'Monthly Interactions-Energy'!N14)</f>
        <v>26.260752605171749</v>
      </c>
      <c r="O16" s="241">
        <f>+('Monthly Interactions-$'!O11-'Monthly Interactions-$'!O14)/('Monthly Interactions-Energy'!O11-'Monthly Interactions-Energy'!O14)</f>
        <v>26.224242636620307</v>
      </c>
      <c r="P16" s="241">
        <f>+('Monthly Interactions-$'!P11-'Monthly Interactions-$'!P14)/('Monthly Interactions-Energy'!P11-'Monthly Interactions-Energy'!P14)</f>
        <v>26.458446902390211</v>
      </c>
      <c r="Q16" s="241">
        <f>+('Monthly Interactions-$'!Q11-'Monthly Interactions-$'!Q14)/('Monthly Interactions-Energy'!Q11-'Monthly Interactions-Energy'!Q14)</f>
        <v>29.794948282046704</v>
      </c>
      <c r="R16" s="241">
        <f>+('Monthly Interactions-$'!R11-'Monthly Interactions-$'!R14)/('Monthly Interactions-Energy'!R11-'Monthly Interactions-Energy'!R14)</f>
        <v>30.223978945702072</v>
      </c>
      <c r="S16" s="241">
        <f>+('Monthly Interactions-$'!S11-'Monthly Interactions-$'!S14)/('Monthly Interactions-Energy'!S11-'Monthly Interactions-Energy'!S14)</f>
        <v>27.25017087587063</v>
      </c>
      <c r="T16" s="241">
        <f>+('Monthly Interactions-$'!T11-'Monthly Interactions-$'!T14)/('Monthly Interactions-Energy'!T11-'Monthly Interactions-Energy'!T14)</f>
        <v>26.654016917323812</v>
      </c>
      <c r="U16" s="241">
        <f>+('Monthly Interactions-$'!U11-'Monthly Interactions-$'!U14)/('Monthly Interactions-Energy'!U11-'Monthly Interactions-Energy'!U14)</f>
        <v>25.513910233676167</v>
      </c>
      <c r="V16" s="241">
        <f>+('Monthly Interactions-$'!V11-'Monthly Interactions-$'!V14)/('Monthly Interactions-Energy'!V11-'Monthly Interactions-Energy'!V14)</f>
        <v>25.892923371948697</v>
      </c>
      <c r="W16" s="241">
        <f>+('Monthly Interactions-$'!W11-'Monthly Interactions-$'!W14)/('Monthly Interactions-Energy'!W11-'Monthly Interactions-Energy'!W14)</f>
        <v>27.837468443388087</v>
      </c>
      <c r="X16" s="241">
        <f>+('Monthly Interactions-$'!X11-'Monthly Interactions-$'!X14)/('Monthly Interactions-Energy'!X11-'Monthly Interactions-Energy'!X14)</f>
        <v>27.31483353718459</v>
      </c>
      <c r="Y16" s="241">
        <f>+('Monthly Interactions-$'!Y11-'Monthly Interactions-$'!Y14)/('Monthly Interactions-Energy'!Y11-'Monthly Interactions-Energy'!Y14)</f>
        <v>25.67078096963445</v>
      </c>
      <c r="Z16" s="241">
        <f>+('Monthly Interactions-$'!Z11-'Monthly Interactions-$'!Z14)/('Monthly Interactions-Energy'!Z11-'Monthly Interactions-Energy'!Z14)</f>
        <v>26.461008995525621</v>
      </c>
      <c r="AA16" s="241">
        <f>+('Monthly Interactions-$'!AA11-'Monthly Interactions-$'!AA14)/('Monthly Interactions-Energy'!AA11-'Monthly Interactions-Energy'!AA14)</f>
        <v>26.998798023490849</v>
      </c>
      <c r="AB16" s="241">
        <f>+('Monthly Interactions-$'!AB11-'Monthly Interactions-$'!AB14)/('Monthly Interactions-Energy'!AB11-'Monthly Interactions-Energy'!AB14)</f>
        <v>25.817684275135932</v>
      </c>
      <c r="AC16" s="241">
        <f>+('Monthly Interactions-$'!AC11-'Monthly Interactions-$'!AC14)/('Monthly Interactions-Energy'!AC11-'Monthly Interactions-Energy'!AC14)</f>
        <v>30.706449322848407</v>
      </c>
      <c r="AD16" s="241">
        <f>+('Monthly Interactions-$'!AD11-'Monthly Interactions-$'!AD14)/('Monthly Interactions-Energy'!AD11-'Monthly Interactions-Energy'!AD14)</f>
        <v>31.126283185560577</v>
      </c>
      <c r="AE16" s="241">
        <f>+('Monthly Interactions-$'!AE11-'Monthly Interactions-$'!AE14)/('Monthly Interactions-Energy'!AE11-'Monthly Interactions-Energy'!AE14)</f>
        <v>28.328157193067501</v>
      </c>
      <c r="AF16" s="241">
        <f>+('Monthly Interactions-$'!AF11-'Monthly Interactions-$'!AF14)/('Monthly Interactions-Energy'!AF11-'Monthly Interactions-Energy'!AF14)</f>
        <v>27.660805498573868</v>
      </c>
      <c r="AG16" s="241">
        <f>+('Monthly Interactions-$'!AG11-'Monthly Interactions-$'!AG14)/('Monthly Interactions-Energy'!AG11-'Monthly Interactions-Energy'!AG14)</f>
        <v>26.79449976270444</v>
      </c>
      <c r="AH16" s="241">
        <f>+('Monthly Interactions-$'!AH11-'Monthly Interactions-$'!AH14)/('Monthly Interactions-Energy'!AH11-'Monthly Interactions-Energy'!AH14)</f>
        <v>27.455672141119216</v>
      </c>
      <c r="AI16" s="241">
        <f>+('Monthly Interactions-$'!AI11-'Monthly Interactions-$'!AI14)/('Monthly Interactions-Energy'!AI11-'Monthly Interactions-Energy'!AI14)</f>
        <v>29.318517029208497</v>
      </c>
      <c r="AJ16" s="241">
        <f>+('Monthly Interactions-$'!AJ11-'Monthly Interactions-$'!AJ14)/('Monthly Interactions-Energy'!AJ11-'Monthly Interactions-Energy'!AJ14)</f>
        <v>28.826900694883328</v>
      </c>
      <c r="AK16" s="241">
        <f>+('Monthly Interactions-$'!AK11-'Monthly Interactions-$'!AK14)/('Monthly Interactions-Energy'!AK11-'Monthly Interactions-Energy'!AK14)</f>
        <v>26.760389696938532</v>
      </c>
      <c r="AL16" s="241">
        <f>+('Monthly Interactions-$'!AL11-'Monthly Interactions-$'!AL14)/('Monthly Interactions-Energy'!AL11-'Monthly Interactions-Energy'!AL14)</f>
        <v>27.691515016188458</v>
      </c>
      <c r="AM16" s="241">
        <f>+('Monthly Interactions-$'!AM11-'Monthly Interactions-$'!AM14)/('Monthly Interactions-Energy'!AM11-'Monthly Interactions-Energy'!AM14)</f>
        <v>28.188443912680309</v>
      </c>
      <c r="AN16" s="241">
        <f>+('Monthly Interactions-$'!AN11-'Monthly Interactions-$'!AN14)/('Monthly Interactions-Energy'!AN11-'Monthly Interactions-Energy'!AN14)</f>
        <v>26.907247158482516</v>
      </c>
      <c r="AO16" s="241">
        <f>+('Monthly Interactions-$'!AO11-'Monthly Interactions-$'!AO14)/('Monthly Interactions-Energy'!AO11-'Monthly Interactions-Energy'!AO14)</f>
        <v>32.912932171394587</v>
      </c>
      <c r="AP16" s="241">
        <f>+('Monthly Interactions-$'!AP11-'Monthly Interactions-$'!AP14)/('Monthly Interactions-Energy'!AP11-'Monthly Interactions-Energy'!AP14)</f>
        <v>33.477416681240634</v>
      </c>
      <c r="AQ16" s="241">
        <f>+('Monthly Interactions-$'!AQ11-'Monthly Interactions-$'!AQ14)/('Monthly Interactions-Energy'!AQ11-'Monthly Interactions-Energy'!AQ14)</f>
        <v>29.799793860674871</v>
      </c>
      <c r="AR16" s="241">
        <f>+('Monthly Interactions-$'!AR11-'Monthly Interactions-$'!AR14)/('Monthly Interactions-Energy'!AR11-'Monthly Interactions-Energy'!AR14)</f>
        <v>29.05304765808998</v>
      </c>
      <c r="AS16" s="241">
        <f>+('Monthly Interactions-$'!AS11-'Monthly Interactions-$'!AS14)/('Monthly Interactions-Energy'!AS11-'Monthly Interactions-Energy'!AS14)</f>
        <v>28.124952084443571</v>
      </c>
      <c r="AT16" s="241">
        <f>+('Monthly Interactions-$'!AT11-'Monthly Interactions-$'!AT14)/('Monthly Interactions-Energy'!AT11-'Monthly Interactions-Energy'!AT14)</f>
        <v>29.009192141946048</v>
      </c>
      <c r="AU16" s="241">
        <f>+('Monthly Interactions-$'!AU11-'Monthly Interactions-$'!AU14)/('Monthly Interactions-Energy'!AU11-'Monthly Interactions-Energy'!AU14)</f>
        <v>32.370604211019533</v>
      </c>
      <c r="AV16" s="241">
        <f>+('Monthly Interactions-$'!AV11-'Monthly Interactions-$'!AV14)/('Monthly Interactions-Energy'!AV11-'Monthly Interactions-Energy'!AV14)</f>
        <v>31.456212686710138</v>
      </c>
      <c r="AW16" s="241">
        <f>+('Monthly Interactions-$'!AW11-'Monthly Interactions-$'!AW14)/('Monthly Interactions-Energy'!AW11-'Monthly Interactions-Energy'!AW14)</f>
        <v>28.662716758240638</v>
      </c>
      <c r="AX16" s="241">
        <f>+('Monthly Interactions-$'!AX11-'Monthly Interactions-$'!AX14)/('Monthly Interactions-Energy'!AX11-'Monthly Interactions-Energy'!AX14)</f>
        <v>29.263182477975302</v>
      </c>
      <c r="AY16" s="241">
        <f>+('Monthly Interactions-$'!AY11-'Monthly Interactions-$'!AY14)/('Monthly Interactions-Energy'!AY11-'Monthly Interactions-Energy'!AY14)</f>
        <v>29.90919135779432</v>
      </c>
      <c r="AZ16" s="241">
        <f>+('Monthly Interactions-$'!AZ11-'Monthly Interactions-$'!AZ14)/('Monthly Interactions-Energy'!AZ11-'Monthly Interactions-Energy'!AZ14)</f>
        <v>29.029847344785587</v>
      </c>
      <c r="BA16" s="241">
        <f>+('Monthly Interactions-$'!BA11-'Monthly Interactions-$'!BA14)/('Monthly Interactions-Energy'!BA11-'Monthly Interactions-Energy'!BA14)</f>
        <v>34.772610996965696</v>
      </c>
      <c r="BB16" s="241">
        <f>+('Monthly Interactions-$'!BB11-'Monthly Interactions-$'!BB14)/('Monthly Interactions-Energy'!BB11-'Monthly Interactions-Energy'!BB14)</f>
        <v>35.099355198466924</v>
      </c>
      <c r="BC16" s="241">
        <f>+('Monthly Interactions-$'!BC11-'Monthly Interactions-$'!BC14)/('Monthly Interactions-Energy'!BC11-'Monthly Interactions-Energy'!BC14)</f>
        <v>32.214712736582179</v>
      </c>
      <c r="BD16" s="241">
        <f>+('Monthly Interactions-$'!BD11-'Monthly Interactions-$'!BD14)/('Monthly Interactions-Energy'!BD11-'Monthly Interactions-Energy'!BD14)</f>
        <v>32.078473431039129</v>
      </c>
      <c r="BE16" s="241">
        <f>+('Monthly Interactions-$'!BE11-'Monthly Interactions-$'!BE14)/('Monthly Interactions-Energy'!BE11-'Monthly Interactions-Energy'!BE14)</f>
        <v>30.079888868422668</v>
      </c>
      <c r="BF16" s="241">
        <f>+('Monthly Interactions-$'!BF11-'Monthly Interactions-$'!BF14)/('Monthly Interactions-Energy'!BF11-'Monthly Interactions-Energy'!BF14)</f>
        <v>31.267703692298809</v>
      </c>
      <c r="BG16" s="241">
        <f>+('Monthly Interactions-$'!BG11-'Monthly Interactions-$'!BG14)/('Monthly Interactions-Energy'!BG11-'Monthly Interactions-Energy'!BG14)</f>
        <v>33.992059337495476</v>
      </c>
      <c r="BH16" s="241">
        <f>+('Monthly Interactions-$'!BH11-'Monthly Interactions-$'!BH14)/('Monthly Interactions-Energy'!BH11-'Monthly Interactions-Energy'!BH14)</f>
        <v>32.971510578654694</v>
      </c>
      <c r="BI16" s="241">
        <f>+('Monthly Interactions-$'!BI11-'Monthly Interactions-$'!BI14)/('Monthly Interactions-Energy'!BI11-'Monthly Interactions-Energy'!BI14)</f>
        <v>30.605935215114428</v>
      </c>
      <c r="BJ16" s="241">
        <f>+('Monthly Interactions-$'!BJ11-'Monthly Interactions-$'!BJ14)/('Monthly Interactions-Energy'!BJ11-'Monthly Interactions-Energy'!BJ14)</f>
        <v>31.442264306964955</v>
      </c>
      <c r="BK16" s="241">
        <f>+('Monthly Interactions-$'!BK11-'Monthly Interactions-$'!BK14)/('Monthly Interactions-Energy'!BK11-'Monthly Interactions-Energy'!BK14)</f>
        <v>31.8500201063402</v>
      </c>
      <c r="BL16" s="241">
        <f>+('Monthly Interactions-$'!BL11-'Monthly Interactions-$'!BL14)/('Monthly Interactions-Energy'!BL11-'Monthly Interactions-Energy'!BL14)</f>
        <v>31.318234998795365</v>
      </c>
      <c r="BM16" s="241">
        <f>+('Monthly Interactions-$'!BM11-'Monthly Interactions-$'!BM14)/('Monthly Interactions-Energy'!BM11-'Monthly Interactions-Energy'!BM14)</f>
        <v>35.975036388004206</v>
      </c>
      <c r="BN16" s="241">
        <f>+('Monthly Interactions-$'!BN11-'Monthly Interactions-$'!BN14)/('Monthly Interactions-Energy'!BN11-'Monthly Interactions-Energy'!BN14)</f>
        <v>36.831887592918619</v>
      </c>
      <c r="BO16" s="241">
        <f>+('Monthly Interactions-$'!BO11-'Monthly Interactions-$'!BO14)/('Monthly Interactions-Energy'!BO11-'Monthly Interactions-Energy'!BO14)</f>
        <v>34.30173257120682</v>
      </c>
      <c r="BP16" s="241">
        <f>+('Monthly Interactions-$'!BP11-'Monthly Interactions-$'!BP14)/('Monthly Interactions-Energy'!BP11-'Monthly Interactions-Energy'!BP14)</f>
        <v>34.642052957120022</v>
      </c>
      <c r="BQ16" s="241">
        <f>+('Monthly Interactions-$'!BQ11-'Monthly Interactions-$'!BQ14)/('Monthly Interactions-Energy'!BQ11-'Monthly Interactions-Energy'!BQ14)</f>
        <v>33.57592993024997</v>
      </c>
      <c r="BR16" s="241">
        <f>+('Monthly Interactions-$'!BR11-'Monthly Interactions-$'!BR14)/('Monthly Interactions-Energy'!BR11-'Monthly Interactions-Energy'!BR14)</f>
        <v>35.213177456637787</v>
      </c>
      <c r="BS16" s="241">
        <f>+('Monthly Interactions-$'!BS11-'Monthly Interactions-$'!BS14)/('Monthly Interactions-Energy'!BS11-'Monthly Interactions-Energy'!BS14)</f>
        <v>39.168959119207521</v>
      </c>
      <c r="BT16" s="241">
        <f>+('Monthly Interactions-$'!BT11-'Monthly Interactions-$'!BT14)/('Monthly Interactions-Energy'!BT11-'Monthly Interactions-Energy'!BT14)</f>
        <v>38.923889080399874</v>
      </c>
      <c r="BU16" s="241">
        <f>+('Monthly Interactions-$'!BU11-'Monthly Interactions-$'!BU14)/('Monthly Interactions-Energy'!BU11-'Monthly Interactions-Energy'!BU14)</f>
        <v>37.061477324890468</v>
      </c>
      <c r="BV16" s="241">
        <f>+('Monthly Interactions-$'!BV11-'Monthly Interactions-$'!BV14)/('Monthly Interactions-Energy'!BV11-'Monthly Interactions-Energy'!BV14)</f>
        <v>36.196234156361861</v>
      </c>
      <c r="BW16" s="241">
        <f>+('Monthly Interactions-$'!BW11-'Monthly Interactions-$'!BW14)/('Monthly Interactions-Energy'!BW11-'Monthly Interactions-Energy'!BW14)</f>
        <v>37.163690093292701</v>
      </c>
      <c r="BX16" s="241">
        <f>+('Monthly Interactions-$'!BX11-'Monthly Interactions-$'!BX14)/('Monthly Interactions-Energy'!BX11-'Monthly Interactions-Energy'!BX14)</f>
        <v>37.128629446423552</v>
      </c>
      <c r="BY16" s="241">
        <f>+('Monthly Interactions-$'!BY11-'Monthly Interactions-$'!BY14)/('Monthly Interactions-Energy'!BY11-'Monthly Interactions-Energy'!BY14)</f>
        <v>40.54881767188143</v>
      </c>
      <c r="BZ16" s="241">
        <f>+('Monthly Interactions-$'!BZ11-'Monthly Interactions-$'!BZ14)/('Monthly Interactions-Energy'!BZ11-'Monthly Interactions-Energy'!BZ14)</f>
        <v>41.399526663291923</v>
      </c>
      <c r="CA16" s="241">
        <f>+('Monthly Interactions-$'!CA11-'Monthly Interactions-$'!CA14)/('Monthly Interactions-Energy'!CA11-'Monthly Interactions-Energy'!CA14)</f>
        <v>39.437523984956634</v>
      </c>
      <c r="CB16" s="241">
        <f>+('Monthly Interactions-$'!CB11-'Monthly Interactions-$'!CB14)/('Monthly Interactions-Energy'!CB11-'Monthly Interactions-Energy'!CB14)</f>
        <v>39.391371046619618</v>
      </c>
      <c r="CC16" s="241">
        <f>+('Monthly Interactions-$'!CC11-'Monthly Interactions-$'!CC14)/('Monthly Interactions-Energy'!CC11-'Monthly Interactions-Energy'!CC14)</f>
        <v>38.67461310617081</v>
      </c>
      <c r="CD16" s="241">
        <f>+('Monthly Interactions-$'!CD11-'Monthly Interactions-$'!CD14)/('Monthly Interactions-Energy'!CD11-'Monthly Interactions-Energy'!CD14)</f>
        <v>41.009417301028215</v>
      </c>
      <c r="CE16" s="241">
        <f>+('Monthly Interactions-$'!CE11-'Monthly Interactions-$'!CE14)/('Monthly Interactions-Energy'!CE11-'Monthly Interactions-Energy'!CE14)</f>
        <v>48.169651769270779</v>
      </c>
      <c r="CF16" s="241">
        <f>+('Monthly Interactions-$'!CF11-'Monthly Interactions-$'!CF14)/('Monthly Interactions-Energy'!CF11-'Monthly Interactions-Energy'!CF14)</f>
        <v>47.949624828513031</v>
      </c>
      <c r="CG16" s="241">
        <f>+('Monthly Interactions-$'!CG11-'Monthly Interactions-$'!CG14)/('Monthly Interactions-Energy'!CG11-'Monthly Interactions-Energy'!CG14)</f>
        <v>43.238294772624776</v>
      </c>
      <c r="CH16" s="241">
        <f>+('Monthly Interactions-$'!CH11-'Monthly Interactions-$'!CH14)/('Monthly Interactions-Energy'!CH11-'Monthly Interactions-Energy'!CH14)</f>
        <v>41.916762197094414</v>
      </c>
      <c r="CI16" s="241">
        <f>+('Monthly Interactions-$'!CI11-'Monthly Interactions-$'!CI14)/('Monthly Interactions-Energy'!CI11-'Monthly Interactions-Energy'!CI14)</f>
        <v>43.77763349189992</v>
      </c>
      <c r="CJ16" s="241">
        <f>+('Monthly Interactions-$'!CJ11-'Monthly Interactions-$'!CJ14)/('Monthly Interactions-Energy'!CJ11-'Monthly Interactions-Energy'!CJ14)</f>
        <v>43.811091610192285</v>
      </c>
      <c r="CK16" s="241">
        <f>+('Monthly Interactions-$'!CK11-'Monthly Interactions-$'!CK14)/('Monthly Interactions-Energy'!CK11-'Monthly Interactions-Energy'!CK14)</f>
        <v>45.701220209723544</v>
      </c>
      <c r="CL16" s="241">
        <f>+('Monthly Interactions-$'!CL11-'Monthly Interactions-$'!CL14)/('Monthly Interactions-Energy'!CL11-'Monthly Interactions-Energy'!CL14)</f>
        <v>46.361693864295319</v>
      </c>
      <c r="CM16" s="241">
        <f>+('Monthly Interactions-$'!CM11-'Monthly Interactions-$'!CM14)/('Monthly Interactions-Energy'!CM11-'Monthly Interactions-Energy'!CM14)</f>
        <v>44.611393977782107</v>
      </c>
      <c r="CN16" s="241">
        <f>+('Monthly Interactions-$'!CN11-'Monthly Interactions-$'!CN14)/('Monthly Interactions-Energy'!CN11-'Monthly Interactions-Energy'!CN14)</f>
        <v>44.080863806525606</v>
      </c>
      <c r="CO16" s="241">
        <f>+('Monthly Interactions-$'!CO11-'Monthly Interactions-$'!CO14)/('Monthly Interactions-Energy'!CO11-'Monthly Interactions-Energy'!CO14)</f>
        <v>43.836065772364947</v>
      </c>
      <c r="CP16" s="241">
        <f>+('Monthly Interactions-$'!CP11-'Monthly Interactions-$'!CP14)/('Monthly Interactions-Energy'!CP11-'Monthly Interactions-Energy'!CP14)</f>
        <v>46.185504938733473</v>
      </c>
      <c r="CQ16" s="241">
        <f>+('Monthly Interactions-$'!CQ11-'Monthly Interactions-$'!CQ14)/('Monthly Interactions-Energy'!CQ11-'Monthly Interactions-Energy'!CQ14)</f>
        <v>55.051142967841919</v>
      </c>
      <c r="CR16" s="241">
        <f>+('Monthly Interactions-$'!CR11-'Monthly Interactions-$'!CR14)/('Monthly Interactions-Energy'!CR11-'Monthly Interactions-Energy'!CR14)</f>
        <v>53.646927579599435</v>
      </c>
      <c r="CS16" s="241">
        <f>+('Monthly Interactions-$'!CS11-'Monthly Interactions-$'!CS14)/('Monthly Interactions-Energy'!CS11-'Monthly Interactions-Energy'!CS14)</f>
        <v>46.780375171364582</v>
      </c>
      <c r="CT16" s="241">
        <f>+('Monthly Interactions-$'!CT11-'Monthly Interactions-$'!CT14)/('Monthly Interactions-Energy'!CT11-'Monthly Interactions-Energy'!CT14)</f>
        <v>45.154869289209756</v>
      </c>
      <c r="CU16" s="241">
        <f>+('Monthly Interactions-$'!CU11-'Monthly Interactions-$'!CU14)/('Monthly Interactions-Energy'!CU11-'Monthly Interactions-Energy'!CU14)</f>
        <v>46.011656845093611</v>
      </c>
      <c r="CV16" s="241">
        <f>+('Monthly Interactions-$'!CV11-'Monthly Interactions-$'!CV14)/('Monthly Interactions-Energy'!CV11-'Monthly Interactions-Energy'!CV14)</f>
        <v>45.781265422959237</v>
      </c>
      <c r="CW16" s="241">
        <f>+('Monthly Interactions-$'!CW11-'Monthly Interactions-$'!CW14)/('Monthly Interactions-Energy'!CW11-'Monthly Interactions-Energy'!CW14)</f>
        <v>47.253021679158074</v>
      </c>
      <c r="CX16" s="241">
        <f>+('Monthly Interactions-$'!CX11-'Monthly Interactions-$'!CX14)/('Monthly Interactions-Energy'!CX11-'Monthly Interactions-Energy'!CX14)</f>
        <v>47.03075271079031</v>
      </c>
      <c r="CY16" s="241">
        <f>+('Monthly Interactions-$'!CY11-'Monthly Interactions-$'!CY14)/('Monthly Interactions-Energy'!CY11-'Monthly Interactions-Energy'!CY14)</f>
        <v>45.358674715927442</v>
      </c>
      <c r="CZ16" s="241">
        <f>+('Monthly Interactions-$'!CZ11-'Monthly Interactions-$'!CZ14)/('Monthly Interactions-Energy'!CZ11-'Monthly Interactions-Energy'!CZ14)</f>
        <v>44.184286964129484</v>
      </c>
      <c r="DA16" s="241">
        <f>+('Monthly Interactions-$'!DA11-'Monthly Interactions-$'!DA14)/('Monthly Interactions-Energy'!DA11-'Monthly Interactions-Energy'!DA14)</f>
        <v>43.275420959016508</v>
      </c>
      <c r="DB16" s="241">
        <f>+('Monthly Interactions-$'!DB11-'Monthly Interactions-$'!DB14)/('Monthly Interactions-Energy'!DB11-'Monthly Interactions-Energy'!DB14)</f>
        <v>44.03913866981307</v>
      </c>
      <c r="DC16" s="241">
        <f>+('Monthly Interactions-$'!DC11-'Monthly Interactions-$'!DC14)/('Monthly Interactions-Energy'!DC11-'Monthly Interactions-Energy'!DC14)</f>
        <v>51.913195262173581</v>
      </c>
      <c r="DD16" s="241">
        <f>+('Monthly Interactions-$'!DD11-'Monthly Interactions-$'!DD14)/('Monthly Interactions-Energy'!DD11-'Monthly Interactions-Energy'!DD14)</f>
        <v>50.157352660690442</v>
      </c>
      <c r="DE16" s="241">
        <f>+('Monthly Interactions-$'!DE11-'Monthly Interactions-$'!DE14)/('Monthly Interactions-Energy'!DE11-'Monthly Interactions-Energy'!DE14)</f>
        <v>44.708269212264177</v>
      </c>
      <c r="DF16" s="241">
        <f>+('Monthly Interactions-$'!DF11-'Monthly Interactions-$'!DF14)/('Monthly Interactions-Energy'!DF11-'Monthly Interactions-Energy'!DF14)</f>
        <v>44.314975600481652</v>
      </c>
      <c r="DG16" s="241">
        <f>+('Monthly Interactions-$'!DG11-'Monthly Interactions-$'!DG14)/('Monthly Interactions-Energy'!DG11-'Monthly Interactions-Energy'!DG14)</f>
        <v>46.13379609975911</v>
      </c>
      <c r="DH16" s="241">
        <f>+('Monthly Interactions-$'!DH11-'Monthly Interactions-$'!DH14)/('Monthly Interactions-Energy'!DH11-'Monthly Interactions-Energy'!DH14)</f>
        <v>44.9384360674212</v>
      </c>
      <c r="DI16" s="241">
        <f>+('Monthly Interactions-$'!DI11-'Monthly Interactions-$'!DI14)/('Monthly Interactions-Energy'!DI11-'Monthly Interactions-Energy'!DI14)</f>
        <v>48.485221085382634</v>
      </c>
      <c r="DJ16" s="241">
        <f>+('Monthly Interactions-$'!DJ11-'Monthly Interactions-$'!DJ14)/('Monthly Interactions-Energy'!DJ11-'Monthly Interactions-Energy'!DJ14)</f>
        <v>48.138248532872723</v>
      </c>
      <c r="DK16" s="241">
        <f>+('Monthly Interactions-$'!DK11-'Monthly Interactions-$'!DK14)/('Monthly Interactions-Energy'!DK11-'Monthly Interactions-Energy'!DK14)</f>
        <v>46.456535459226039</v>
      </c>
      <c r="DL16" s="241">
        <f>+('Monthly Interactions-$'!DL11-'Monthly Interactions-$'!DL14)/('Monthly Interactions-Energy'!DL11-'Monthly Interactions-Energy'!DL14)</f>
        <v>45.54638358786648</v>
      </c>
      <c r="DM16" s="241">
        <f>+('Monthly Interactions-$'!DM11-'Monthly Interactions-$'!DM14)/('Monthly Interactions-Energy'!DM11-'Monthly Interactions-Energy'!DM14)</f>
        <v>44.277552046773671</v>
      </c>
      <c r="DN16" s="241">
        <f>+('Monthly Interactions-$'!DN11-'Monthly Interactions-$'!DN14)/('Monthly Interactions-Energy'!DN11-'Monthly Interactions-Energy'!DN14)</f>
        <v>44.787376035468426</v>
      </c>
      <c r="DO16" s="241">
        <f>+('Monthly Interactions-$'!DO11-'Monthly Interactions-$'!DO14)/('Monthly Interactions-Energy'!DO11-'Monthly Interactions-Energy'!DO14)</f>
        <v>53.384986319008533</v>
      </c>
      <c r="DP16" s="241">
        <f>+('Monthly Interactions-$'!DP11-'Monthly Interactions-$'!DP14)/('Monthly Interactions-Energy'!DP11-'Monthly Interactions-Energy'!DP14)</f>
        <v>49.813230922148726</v>
      </c>
      <c r="DQ16" s="241">
        <f>+('Monthly Interactions-$'!DQ11-'Monthly Interactions-$'!DQ14)/('Monthly Interactions-Energy'!DQ11-'Monthly Interactions-Energy'!DQ14)</f>
        <v>45.503940536987066</v>
      </c>
      <c r="DR16" s="241">
        <f>+('Monthly Interactions-$'!DR11-'Monthly Interactions-$'!DR14)/('Monthly Interactions-Energy'!DR11-'Monthly Interactions-Energy'!DR14)</f>
        <v>46.114582780402351</v>
      </c>
      <c r="DS16" s="241">
        <f>+('Monthly Interactions-$'!DS11-'Monthly Interactions-$'!DS14)/('Monthly Interactions-Energy'!DS11-'Monthly Interactions-Energy'!DS14)</f>
        <v>47.808929468390154</v>
      </c>
      <c r="DT16" s="241">
        <f>+('Monthly Interactions-$'!DT11-'Monthly Interactions-$'!DT14)/('Monthly Interactions-Energy'!DT11-'Monthly Interactions-Energy'!DT14)</f>
        <v>46.882525341271197</v>
      </c>
      <c r="DU16" s="241">
        <f>+('Monthly Interactions-$'!DU11-'Monthly Interactions-$'!DU14)/('Monthly Interactions-Energy'!DU11-'Monthly Interactions-Energy'!DU14)</f>
        <v>49.78035837500056</v>
      </c>
      <c r="DV16" s="241">
        <f>+('Monthly Interactions-$'!DV11-'Monthly Interactions-$'!DV14)/('Monthly Interactions-Energy'!DV11-'Monthly Interactions-Energy'!DV14)</f>
        <v>49.156629749519716</v>
      </c>
      <c r="DW16" s="241">
        <f>+('Monthly Interactions-$'!DW11-'Monthly Interactions-$'!DW14)/('Monthly Interactions-Energy'!DW11-'Monthly Interactions-Energy'!DW14)</f>
        <v>47.7649849382829</v>
      </c>
      <c r="DX16" s="241">
        <f>+('Monthly Interactions-$'!DX11-'Monthly Interactions-$'!DX14)/('Monthly Interactions-Energy'!DX11-'Monthly Interactions-Energy'!DX14)</f>
        <v>47.59251747701979</v>
      </c>
      <c r="DY16" s="241">
        <f>+('Monthly Interactions-$'!DY11-'Monthly Interactions-$'!DY14)/('Monthly Interactions-Energy'!DY11-'Monthly Interactions-Energy'!DY14)</f>
        <v>45.95005086149942</v>
      </c>
      <c r="DZ16" s="241">
        <f>+('Monthly Interactions-$'!DZ11-'Monthly Interactions-$'!DZ14)/('Monthly Interactions-Energy'!DZ11-'Monthly Interactions-Energy'!DZ14)</f>
        <v>45.496913724938679</v>
      </c>
      <c r="EA16" s="241">
        <f>+('Monthly Interactions-$'!EA11-'Monthly Interactions-$'!EA14)/('Monthly Interactions-Energy'!EA11-'Monthly Interactions-Energy'!EA14)</f>
        <v>53.762354958240188</v>
      </c>
      <c r="EB16" s="241">
        <f>+('Monthly Interactions-$'!EB11-'Monthly Interactions-$'!EB14)/('Monthly Interactions-Energy'!EB11-'Monthly Interactions-Energy'!EB14)</f>
        <v>49.940021474534653</v>
      </c>
      <c r="EC16" s="241">
        <f>+('Monthly Interactions-$'!EC11-'Monthly Interactions-$'!EC14)/('Monthly Interactions-Energy'!EC11-'Monthly Interactions-Energy'!EC14)</f>
        <v>47.714177450480918</v>
      </c>
      <c r="ED16" s="241">
        <f>+('Monthly Interactions-$'!ED11-'Monthly Interactions-$'!ED14)/('Monthly Interactions-Energy'!ED11-'Monthly Interactions-Energy'!ED14)</f>
        <v>46.607209891056762</v>
      </c>
      <c r="EE16" s="241">
        <f>+('Monthly Interactions-$'!EE11-'Monthly Interactions-$'!EE14)/('Monthly Interactions-Energy'!EE11-'Monthly Interactions-Energy'!EE14)</f>
        <v>48.164690021903269</v>
      </c>
      <c r="EF16" s="241">
        <f>+('Monthly Interactions-$'!EF11-'Monthly Interactions-$'!EF14)/('Monthly Interactions-Energy'!EF11-'Monthly Interactions-Energy'!EF14)</f>
        <v>48.170387729382426</v>
      </c>
      <c r="EG16" s="241">
        <f>+('Monthly Interactions-$'!EG11-'Monthly Interactions-$'!EG14)/('Monthly Interactions-Energy'!EG11-'Monthly Interactions-Energy'!EG14)</f>
        <v>50.219816947441636</v>
      </c>
      <c r="EH16" s="241">
        <f>+('Monthly Interactions-$'!EH11-'Monthly Interactions-$'!EH14)/('Monthly Interactions-Energy'!EH11-'Monthly Interactions-Energy'!EH14)</f>
        <v>50.036332727673155</v>
      </c>
      <c r="EI16" s="241">
        <f>+('Monthly Interactions-$'!EI11-'Monthly Interactions-$'!EI14)/('Monthly Interactions-Energy'!EI11-'Monthly Interactions-Energy'!EI14)</f>
        <v>49.390072499489015</v>
      </c>
      <c r="EJ16" s="241">
        <f>+('Monthly Interactions-$'!EJ11-'Monthly Interactions-$'!EJ14)/('Monthly Interactions-Energy'!EJ11-'Monthly Interactions-Energy'!EJ14)</f>
        <v>48.317538240479479</v>
      </c>
      <c r="EK16" s="241">
        <f>+('Monthly Interactions-$'!EK11-'Monthly Interactions-$'!EK14)/('Monthly Interactions-Energy'!EK11-'Monthly Interactions-Energy'!EK14)</f>
        <v>46.923548259503818</v>
      </c>
      <c r="EL16" s="241">
        <f>+('Monthly Interactions-$'!EL11-'Monthly Interactions-$'!EL14)/('Monthly Interactions-Energy'!EL11-'Monthly Interactions-Energy'!EL14)</f>
        <v>46.369701458523245</v>
      </c>
      <c r="EM16" s="241">
        <f>+('Monthly Interactions-$'!EM11-'Monthly Interactions-$'!EM14)/('Monthly Interactions-Energy'!EM11-'Monthly Interactions-Energy'!EM14)</f>
        <v>54.267242101734688</v>
      </c>
      <c r="EN16" s="241">
        <f>+('Monthly Interactions-$'!EN11-'Monthly Interactions-$'!EN14)/('Monthly Interactions-Energy'!EN11-'Monthly Interactions-Energy'!EN14)</f>
        <v>52.880343166767005</v>
      </c>
      <c r="EO16" s="241">
        <f>+('Monthly Interactions-$'!EO11-'Monthly Interactions-$'!EO14)/('Monthly Interactions-Energy'!EO11-'Monthly Interactions-Energy'!EO14)</f>
        <v>49.628512806600838</v>
      </c>
      <c r="EP16" s="241">
        <f>+('Monthly Interactions-$'!EP11-'Monthly Interactions-$'!EP14)/('Monthly Interactions-Energy'!EP11-'Monthly Interactions-Energy'!EP14)</f>
        <v>48.094637179987728</v>
      </c>
      <c r="EQ16" s="241">
        <f>+('Monthly Interactions-$'!EQ11-'Monthly Interactions-$'!EQ14)/('Monthly Interactions-Energy'!EQ11-'Monthly Interactions-Energy'!EQ14)</f>
        <v>49.544362087728786</v>
      </c>
      <c r="ER16" s="241">
        <f>+('Monthly Interactions-$'!ER11-'Monthly Interactions-$'!ER14)/('Monthly Interactions-Energy'!ER11-'Monthly Interactions-Energy'!ER14)</f>
        <v>49.518688261991628</v>
      </c>
      <c r="ES16" s="241">
        <f>+('Monthly Interactions-$'!ES11-'Monthly Interactions-$'!ES14)/('Monthly Interactions-Energy'!ES11-'Monthly Interactions-Energy'!ES14)</f>
        <v>52.762606394392378</v>
      </c>
      <c r="ET16" s="241">
        <f>+('Monthly Interactions-$'!ET11-'Monthly Interactions-$'!ET14)/('Monthly Interactions-Energy'!ET11-'Monthly Interactions-Energy'!ET14)</f>
        <v>52.465690455241358</v>
      </c>
      <c r="EU16" s="241">
        <f>+('Monthly Interactions-$'!EU11-'Monthly Interactions-$'!EU14)/('Monthly Interactions-Energy'!EU11-'Monthly Interactions-Energy'!EU14)</f>
        <v>51.377691184823703</v>
      </c>
      <c r="EV16" s="241">
        <f>+('Monthly Interactions-$'!EV11-'Monthly Interactions-$'!EV14)/('Monthly Interactions-Energy'!EV11-'Monthly Interactions-Energy'!EV14)</f>
        <v>50.365733576027779</v>
      </c>
      <c r="EW16" s="241">
        <f>+('Monthly Interactions-$'!EW11-'Monthly Interactions-$'!EW14)/('Monthly Interactions-Energy'!EW11-'Monthly Interactions-Energy'!EW14)</f>
        <v>49.331967685213513</v>
      </c>
      <c r="EX16" s="241">
        <f>+('Monthly Interactions-$'!EX11-'Monthly Interactions-$'!EX14)/('Monthly Interactions-Energy'!EX11-'Monthly Interactions-Energy'!EX14)</f>
        <v>48.669330568857873</v>
      </c>
      <c r="EY16" s="241">
        <f>+('Monthly Interactions-$'!EY11-'Monthly Interactions-$'!EY14)/('Monthly Interactions-Energy'!EY11-'Monthly Interactions-Energy'!EY14)</f>
        <v>55.739277707892647</v>
      </c>
      <c r="EZ16" s="241">
        <f>+('Monthly Interactions-$'!EZ11-'Monthly Interactions-$'!EZ14)/('Monthly Interactions-Energy'!EZ11-'Monthly Interactions-Energy'!EZ14)</f>
        <v>54.959776916275587</v>
      </c>
      <c r="FA16" s="241">
        <f>+('Monthly Interactions-$'!FA11-'Monthly Interactions-$'!FA14)/('Monthly Interactions-Energy'!FA11-'Monthly Interactions-Energy'!FA14)</f>
        <v>50.705579603917634</v>
      </c>
      <c r="FB16" s="241">
        <f>+('Monthly Interactions-$'!FB11-'Monthly Interactions-$'!FB14)/('Monthly Interactions-Energy'!FB11-'Monthly Interactions-Energy'!FB14)</f>
        <v>50.577088405493463</v>
      </c>
      <c r="FC16" s="241">
        <f>+('Monthly Interactions-$'!FC11-'Monthly Interactions-$'!FC14)/('Monthly Interactions-Energy'!FC11-'Monthly Interactions-Energy'!FC14)</f>
        <v>52.329604509821195</v>
      </c>
      <c r="FD16" s="241">
        <f>+('Monthly Interactions-$'!FD11-'Monthly Interactions-$'!FD14)/('Monthly Interactions-Energy'!FD11-'Monthly Interactions-Energy'!FD14)</f>
        <v>51.340119570320041</v>
      </c>
      <c r="FE16" s="241">
        <f>+('Monthly Interactions-$'!FE11-'Monthly Interactions-$'!FE14)/('Monthly Interactions-Energy'!FE11-'Monthly Interactions-Energy'!FE14)</f>
        <v>56.737671382216</v>
      </c>
      <c r="FF16" s="241">
        <f>+('Monthly Interactions-$'!FF11-'Monthly Interactions-$'!FF14)/('Monthly Interactions-Energy'!FF11-'Monthly Interactions-Energy'!FF14)</f>
        <v>56.5539704946545</v>
      </c>
      <c r="FG16" s="241">
        <f>+('Monthly Interactions-$'!FG11-'Monthly Interactions-$'!FG14)/('Monthly Interactions-Energy'!FG11-'Monthly Interactions-Energy'!FG14)</f>
        <v>55.841280734224775</v>
      </c>
      <c r="FH16" s="241">
        <f>+('Monthly Interactions-$'!FH11-'Monthly Interactions-$'!FH14)/('Monthly Interactions-Energy'!FH11-'Monthly Interactions-Energy'!FH14)</f>
        <v>55.374013855767636</v>
      </c>
      <c r="FI16" s="241">
        <f>+('Monthly Interactions-$'!FI11-'Monthly Interactions-$'!FI14)/('Monthly Interactions-Energy'!FI11-'Monthly Interactions-Energy'!FI14)</f>
        <v>53.885999568996482</v>
      </c>
      <c r="FJ16" s="241">
        <f>+('Monthly Interactions-$'!FJ11-'Monthly Interactions-$'!FJ14)/('Monthly Interactions-Energy'!FJ11-'Monthly Interactions-Energy'!FJ14)</f>
        <v>52.44455976724273</v>
      </c>
      <c r="FK16" s="241">
        <f>+('Monthly Interactions-$'!FK11-'Monthly Interactions-$'!FK14)/('Monthly Interactions-Energy'!FK11-'Monthly Interactions-Energy'!FK14)</f>
        <v>59.789342147048366</v>
      </c>
      <c r="FL16" s="241">
        <f>+('Monthly Interactions-$'!FL11-'Monthly Interactions-$'!FL14)/('Monthly Interactions-Energy'!FL11-'Monthly Interactions-Energy'!FL14)</f>
        <v>59.216312810838623</v>
      </c>
      <c r="FM16" s="241">
        <f>+('Monthly Interactions-$'!FM11-'Monthly Interactions-$'!FM14)/('Monthly Interactions-Energy'!FM11-'Monthly Interactions-Energy'!FM14)</f>
        <v>54.800364966424674</v>
      </c>
      <c r="FN16" s="241">
        <f>+('Monthly Interactions-$'!FN11-'Monthly Interactions-$'!FN14)/('Monthly Interactions-Energy'!FN11-'Monthly Interactions-Energy'!FN14)</f>
        <v>56.035095451857046</v>
      </c>
      <c r="FO16" s="241">
        <f>+('Monthly Interactions-$'!FO11-'Monthly Interactions-$'!FO14)/('Monthly Interactions-Energy'!FO11-'Monthly Interactions-Energy'!FO14)</f>
        <v>56.894950055118578</v>
      </c>
      <c r="FP16" s="241">
        <f>+('Monthly Interactions-$'!FP11-'Monthly Interactions-$'!FP14)/('Monthly Interactions-Energy'!FP11-'Monthly Interactions-Energy'!FP14)</f>
        <v>55.372162578398765</v>
      </c>
      <c r="FQ16" s="241">
        <f>+('Monthly Interactions-$'!FQ11-'Monthly Interactions-$'!FQ14)/('Monthly Interactions-Energy'!FQ11-'Monthly Interactions-Energy'!FQ14)</f>
        <v>60.325668912053587</v>
      </c>
      <c r="FR16" s="241">
        <f>+('Monthly Interactions-$'!FR11-'Monthly Interactions-$'!FR14)/('Monthly Interactions-Energy'!FR11-'Monthly Interactions-Energy'!FR14)</f>
        <v>59.961546178049709</v>
      </c>
      <c r="FS16" s="241">
        <f>+('Monthly Interactions-$'!FS11-'Monthly Interactions-$'!FS14)/('Monthly Interactions-Energy'!FS11-'Monthly Interactions-Energy'!FS14)</f>
        <v>59.189026615858545</v>
      </c>
      <c r="FT16" s="241">
        <f>+('Monthly Interactions-$'!FT11-'Monthly Interactions-$'!FT14)/('Monthly Interactions-Energy'!FT11-'Monthly Interactions-Energy'!FT14)</f>
        <v>58.606895094289278</v>
      </c>
      <c r="FU16" s="241">
        <f>+('Monthly Interactions-$'!FU11-'Monthly Interactions-$'!FU14)/('Monthly Interactions-Energy'!FU11-'Monthly Interactions-Energy'!FU14)</f>
        <v>57.166611407688315</v>
      </c>
      <c r="FV16" s="241">
        <f>+('Monthly Interactions-$'!FV11-'Monthly Interactions-$'!FV14)/('Monthly Interactions-Energy'!FV11-'Monthly Interactions-Energy'!FV14)</f>
        <v>55.478541383527421</v>
      </c>
      <c r="FW16" s="241">
        <f>+('Monthly Interactions-$'!FW11-'Monthly Interactions-$'!FW14)/('Monthly Interactions-Energy'!FW11-'Monthly Interactions-Energy'!FW14)</f>
        <v>63.161841311880472</v>
      </c>
      <c r="FX16" s="241">
        <f>+('Monthly Interactions-$'!FX11-'Monthly Interactions-$'!FX14)/('Monthly Interactions-Energy'!FX11-'Monthly Interactions-Energy'!FX14)</f>
        <v>61.483776554449101</v>
      </c>
      <c r="FY16" s="241">
        <f>+('Monthly Interactions-$'!FY11-'Monthly Interactions-$'!FY14)/('Monthly Interactions-Energy'!FY11-'Monthly Interactions-Energy'!FY14)</f>
        <v>57.620289169981092</v>
      </c>
      <c r="FZ16" s="241">
        <f>+('Monthly Interactions-$'!FZ11-'Monthly Interactions-$'!FZ14)/('Monthly Interactions-Energy'!FZ11-'Monthly Interactions-Energy'!FZ14)</f>
        <v>59.128111893890889</v>
      </c>
      <c r="GA16" s="241">
        <f>+('Monthly Interactions-$'!GA11-'Monthly Interactions-$'!GA14)/('Monthly Interactions-Energy'!GA11-'Monthly Interactions-Energy'!GA14)</f>
        <v>60.134806038311339</v>
      </c>
      <c r="GB16" s="241">
        <f>+('Monthly Interactions-$'!GB11-'Monthly Interactions-$'!GB14)/('Monthly Interactions-Energy'!GB11-'Monthly Interactions-Energy'!GB14)</f>
        <v>58.791369811867078</v>
      </c>
    </row>
    <row r="17" spans="2:184">
      <c r="B17" s="2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pans="2:184">
      <c r="B18" s="242" t="s">
        <v>65</v>
      </c>
      <c r="C18" s="242" t="s">
        <v>33</v>
      </c>
      <c r="D18" s="242" t="s">
        <v>66</v>
      </c>
      <c r="E18" s="243">
        <f t="shared" ref="E18:P18" si="8">+E2</f>
        <v>41275</v>
      </c>
      <c r="F18" s="243">
        <f t="shared" si="8"/>
        <v>41306</v>
      </c>
      <c r="G18" s="243">
        <f t="shared" si="8"/>
        <v>41334</v>
      </c>
      <c r="H18" s="243">
        <f t="shared" si="8"/>
        <v>41365</v>
      </c>
      <c r="I18" s="243">
        <f t="shared" si="8"/>
        <v>41395</v>
      </c>
      <c r="J18" s="243">
        <f t="shared" si="8"/>
        <v>41426</v>
      </c>
      <c r="K18" s="243">
        <f t="shared" si="8"/>
        <v>41456</v>
      </c>
      <c r="L18" s="243">
        <f t="shared" si="8"/>
        <v>41487</v>
      </c>
      <c r="M18" s="243">
        <f t="shared" si="8"/>
        <v>41518</v>
      </c>
      <c r="N18" s="243">
        <f t="shared" si="8"/>
        <v>41548</v>
      </c>
      <c r="O18" s="243">
        <f t="shared" si="8"/>
        <v>41579</v>
      </c>
      <c r="P18" s="243">
        <f t="shared" si="8"/>
        <v>41609</v>
      </c>
      <c r="Q18" s="243">
        <f t="shared" ref="Q18:AI18" si="9">+Q2</f>
        <v>41640</v>
      </c>
      <c r="R18" s="243">
        <f t="shared" si="9"/>
        <v>41671</v>
      </c>
      <c r="S18" s="243">
        <f t="shared" si="9"/>
        <v>41699</v>
      </c>
      <c r="T18" s="243">
        <f t="shared" si="9"/>
        <v>41730</v>
      </c>
      <c r="U18" s="243">
        <f t="shared" si="9"/>
        <v>41760</v>
      </c>
      <c r="V18" s="243">
        <f t="shared" si="9"/>
        <v>41791</v>
      </c>
      <c r="W18" s="243">
        <f t="shared" si="9"/>
        <v>41821</v>
      </c>
      <c r="X18" s="243">
        <f t="shared" si="9"/>
        <v>41852</v>
      </c>
      <c r="Y18" s="243">
        <f t="shared" si="9"/>
        <v>41883</v>
      </c>
      <c r="Z18" s="243">
        <f t="shared" si="9"/>
        <v>41913</v>
      </c>
      <c r="AA18" s="243">
        <f t="shared" si="9"/>
        <v>41944</v>
      </c>
      <c r="AB18" s="243">
        <f t="shared" si="9"/>
        <v>41974</v>
      </c>
      <c r="AC18" s="243">
        <f t="shared" si="9"/>
        <v>42005</v>
      </c>
      <c r="AD18" s="243">
        <f t="shared" si="9"/>
        <v>42036</v>
      </c>
      <c r="AE18" s="243">
        <f t="shared" si="9"/>
        <v>42064</v>
      </c>
      <c r="AF18" s="243">
        <f t="shared" si="9"/>
        <v>42095</v>
      </c>
      <c r="AG18" s="243">
        <f t="shared" si="9"/>
        <v>42125</v>
      </c>
      <c r="AH18" s="243">
        <f t="shared" si="9"/>
        <v>42156</v>
      </c>
      <c r="AI18" s="243">
        <f t="shared" si="9"/>
        <v>42186</v>
      </c>
      <c r="AJ18" s="243">
        <f t="shared" ref="AJ18:AX18" si="10">+AJ2</f>
        <v>42217</v>
      </c>
      <c r="AK18" s="243">
        <f t="shared" si="10"/>
        <v>42248</v>
      </c>
      <c r="AL18" s="243">
        <f t="shared" si="10"/>
        <v>42278</v>
      </c>
      <c r="AM18" s="243">
        <f t="shared" si="10"/>
        <v>42309</v>
      </c>
      <c r="AN18" s="243">
        <f t="shared" si="10"/>
        <v>42339</v>
      </c>
      <c r="AO18" s="243">
        <f t="shared" si="10"/>
        <v>42370</v>
      </c>
      <c r="AP18" s="243">
        <f t="shared" si="10"/>
        <v>42401</v>
      </c>
      <c r="AQ18" s="243">
        <f t="shared" si="10"/>
        <v>42430</v>
      </c>
      <c r="AR18" s="243">
        <f t="shared" si="10"/>
        <v>42461</v>
      </c>
      <c r="AS18" s="243">
        <f t="shared" si="10"/>
        <v>42491</v>
      </c>
      <c r="AT18" s="243">
        <f t="shared" si="10"/>
        <v>42522</v>
      </c>
      <c r="AU18" s="243">
        <f t="shared" si="10"/>
        <v>42552</v>
      </c>
      <c r="AV18" s="243">
        <f t="shared" si="10"/>
        <v>42583</v>
      </c>
      <c r="AW18" s="243">
        <f t="shared" si="10"/>
        <v>42614</v>
      </c>
      <c r="AX18" s="243">
        <f t="shared" si="10"/>
        <v>42644</v>
      </c>
      <c r="AY18" s="243">
        <f t="shared" ref="AY18:AZ18" si="11">+AY2</f>
        <v>42675</v>
      </c>
      <c r="AZ18" s="243">
        <f t="shared" si="11"/>
        <v>42705</v>
      </c>
      <c r="BA18" s="243">
        <f t="shared" ref="BA18:DL18" si="12">+BA2</f>
        <v>42736</v>
      </c>
      <c r="BB18" s="243">
        <f t="shared" si="12"/>
        <v>42767</v>
      </c>
      <c r="BC18" s="243">
        <f t="shared" si="12"/>
        <v>42795</v>
      </c>
      <c r="BD18" s="243">
        <f t="shared" si="12"/>
        <v>42826</v>
      </c>
      <c r="BE18" s="243">
        <f t="shared" si="12"/>
        <v>42856</v>
      </c>
      <c r="BF18" s="243">
        <f t="shared" si="12"/>
        <v>42887</v>
      </c>
      <c r="BG18" s="243">
        <f t="shared" si="12"/>
        <v>42917</v>
      </c>
      <c r="BH18" s="243">
        <f t="shared" si="12"/>
        <v>42948</v>
      </c>
      <c r="BI18" s="243">
        <f t="shared" si="12"/>
        <v>42979</v>
      </c>
      <c r="BJ18" s="243">
        <f t="shared" si="12"/>
        <v>43009</v>
      </c>
      <c r="BK18" s="243">
        <f t="shared" si="12"/>
        <v>43040</v>
      </c>
      <c r="BL18" s="243">
        <f t="shared" si="12"/>
        <v>43070</v>
      </c>
      <c r="BM18" s="243">
        <f t="shared" si="12"/>
        <v>43101</v>
      </c>
      <c r="BN18" s="243">
        <f t="shared" si="12"/>
        <v>43132</v>
      </c>
      <c r="BO18" s="243">
        <f t="shared" si="12"/>
        <v>43160</v>
      </c>
      <c r="BP18" s="243">
        <f t="shared" si="12"/>
        <v>43191</v>
      </c>
      <c r="BQ18" s="243">
        <f t="shared" si="12"/>
        <v>43221</v>
      </c>
      <c r="BR18" s="243">
        <f t="shared" si="12"/>
        <v>43252</v>
      </c>
      <c r="BS18" s="243">
        <f t="shared" si="12"/>
        <v>43282</v>
      </c>
      <c r="BT18" s="243">
        <f t="shared" si="12"/>
        <v>43313</v>
      </c>
      <c r="BU18" s="243">
        <f t="shared" si="12"/>
        <v>43344</v>
      </c>
      <c r="BV18" s="243">
        <f t="shared" si="12"/>
        <v>43374</v>
      </c>
      <c r="BW18" s="243">
        <f t="shared" si="12"/>
        <v>43405</v>
      </c>
      <c r="BX18" s="243">
        <f t="shared" si="12"/>
        <v>43435</v>
      </c>
      <c r="BY18" s="243">
        <f t="shared" si="12"/>
        <v>43466</v>
      </c>
      <c r="BZ18" s="243">
        <f t="shared" si="12"/>
        <v>43497</v>
      </c>
      <c r="CA18" s="243">
        <f t="shared" si="12"/>
        <v>43525</v>
      </c>
      <c r="CB18" s="243">
        <f t="shared" si="12"/>
        <v>43556</v>
      </c>
      <c r="CC18" s="243">
        <f t="shared" si="12"/>
        <v>43586</v>
      </c>
      <c r="CD18" s="243">
        <f t="shared" si="12"/>
        <v>43617</v>
      </c>
      <c r="CE18" s="243">
        <f t="shared" si="12"/>
        <v>43647</v>
      </c>
      <c r="CF18" s="243">
        <f t="shared" si="12"/>
        <v>43678</v>
      </c>
      <c r="CG18" s="243">
        <f t="shared" si="12"/>
        <v>43709</v>
      </c>
      <c r="CH18" s="243">
        <f t="shared" si="12"/>
        <v>43739</v>
      </c>
      <c r="CI18" s="243">
        <f t="shared" si="12"/>
        <v>43770</v>
      </c>
      <c r="CJ18" s="243">
        <f t="shared" si="12"/>
        <v>43800</v>
      </c>
      <c r="CK18" s="243">
        <f t="shared" si="12"/>
        <v>43831</v>
      </c>
      <c r="CL18" s="243">
        <f t="shared" si="12"/>
        <v>43862</v>
      </c>
      <c r="CM18" s="243">
        <f t="shared" si="12"/>
        <v>43891</v>
      </c>
      <c r="CN18" s="243">
        <f t="shared" si="12"/>
        <v>43922</v>
      </c>
      <c r="CO18" s="243">
        <f t="shared" si="12"/>
        <v>43952</v>
      </c>
      <c r="CP18" s="243">
        <f t="shared" si="12"/>
        <v>43983</v>
      </c>
      <c r="CQ18" s="243">
        <f t="shared" si="12"/>
        <v>44013</v>
      </c>
      <c r="CR18" s="243">
        <f t="shared" si="12"/>
        <v>44044</v>
      </c>
      <c r="CS18" s="243">
        <f t="shared" si="12"/>
        <v>44075</v>
      </c>
      <c r="CT18" s="243">
        <f t="shared" si="12"/>
        <v>44105</v>
      </c>
      <c r="CU18" s="243">
        <f t="shared" si="12"/>
        <v>44136</v>
      </c>
      <c r="CV18" s="243">
        <f t="shared" si="12"/>
        <v>44166</v>
      </c>
      <c r="CW18" s="243">
        <f t="shared" si="12"/>
        <v>44197</v>
      </c>
      <c r="CX18" s="243">
        <f t="shared" si="12"/>
        <v>44228</v>
      </c>
      <c r="CY18" s="243">
        <f t="shared" si="12"/>
        <v>44256</v>
      </c>
      <c r="CZ18" s="243">
        <f t="shared" si="12"/>
        <v>44287</v>
      </c>
      <c r="DA18" s="243">
        <f t="shared" si="12"/>
        <v>44317</v>
      </c>
      <c r="DB18" s="243">
        <f t="shared" si="12"/>
        <v>44348</v>
      </c>
      <c r="DC18" s="243">
        <f t="shared" si="12"/>
        <v>44378</v>
      </c>
      <c r="DD18" s="243">
        <f t="shared" si="12"/>
        <v>44409</v>
      </c>
      <c r="DE18" s="243">
        <f t="shared" si="12"/>
        <v>44440</v>
      </c>
      <c r="DF18" s="243">
        <f t="shared" si="12"/>
        <v>44470</v>
      </c>
      <c r="DG18" s="243">
        <f t="shared" si="12"/>
        <v>44501</v>
      </c>
      <c r="DH18" s="243">
        <f t="shared" si="12"/>
        <v>44531</v>
      </c>
      <c r="DI18" s="243">
        <f t="shared" si="12"/>
        <v>44562</v>
      </c>
      <c r="DJ18" s="243">
        <f t="shared" si="12"/>
        <v>44593</v>
      </c>
      <c r="DK18" s="243">
        <f t="shared" si="12"/>
        <v>44621</v>
      </c>
      <c r="DL18" s="243">
        <f t="shared" si="12"/>
        <v>44652</v>
      </c>
      <c r="DM18" s="243">
        <f t="shared" ref="DM18:FX18" si="13">+DM2</f>
        <v>44682</v>
      </c>
      <c r="DN18" s="243">
        <f t="shared" si="13"/>
        <v>44713</v>
      </c>
      <c r="DO18" s="243">
        <f t="shared" si="13"/>
        <v>44743</v>
      </c>
      <c r="DP18" s="243">
        <f t="shared" si="13"/>
        <v>44774</v>
      </c>
      <c r="DQ18" s="243">
        <f t="shared" si="13"/>
        <v>44805</v>
      </c>
      <c r="DR18" s="243">
        <f t="shared" si="13"/>
        <v>44835</v>
      </c>
      <c r="DS18" s="243">
        <f t="shared" si="13"/>
        <v>44866</v>
      </c>
      <c r="DT18" s="243">
        <f t="shared" si="13"/>
        <v>44896</v>
      </c>
      <c r="DU18" s="243">
        <f t="shared" si="13"/>
        <v>44927</v>
      </c>
      <c r="DV18" s="243">
        <f t="shared" si="13"/>
        <v>44958</v>
      </c>
      <c r="DW18" s="243">
        <f t="shared" si="13"/>
        <v>44986</v>
      </c>
      <c r="DX18" s="243">
        <f t="shared" si="13"/>
        <v>45017</v>
      </c>
      <c r="DY18" s="243">
        <f t="shared" si="13"/>
        <v>45047</v>
      </c>
      <c r="DZ18" s="243">
        <f t="shared" si="13"/>
        <v>45078</v>
      </c>
      <c r="EA18" s="243">
        <f t="shared" si="13"/>
        <v>45108</v>
      </c>
      <c r="EB18" s="243">
        <f t="shared" si="13"/>
        <v>45139</v>
      </c>
      <c r="EC18" s="243">
        <f t="shared" si="13"/>
        <v>45170</v>
      </c>
      <c r="ED18" s="243">
        <f t="shared" si="13"/>
        <v>45200</v>
      </c>
      <c r="EE18" s="243">
        <f t="shared" si="13"/>
        <v>45231</v>
      </c>
      <c r="EF18" s="243">
        <f t="shared" si="13"/>
        <v>45261</v>
      </c>
      <c r="EG18" s="243">
        <f t="shared" si="13"/>
        <v>45292</v>
      </c>
      <c r="EH18" s="243">
        <f t="shared" si="13"/>
        <v>45323</v>
      </c>
      <c r="EI18" s="243">
        <f t="shared" si="13"/>
        <v>45352</v>
      </c>
      <c r="EJ18" s="243">
        <f t="shared" si="13"/>
        <v>45383</v>
      </c>
      <c r="EK18" s="243">
        <f t="shared" si="13"/>
        <v>45413</v>
      </c>
      <c r="EL18" s="243">
        <f t="shared" si="13"/>
        <v>45444</v>
      </c>
      <c r="EM18" s="243">
        <f t="shared" si="13"/>
        <v>45474</v>
      </c>
      <c r="EN18" s="243">
        <f t="shared" si="13"/>
        <v>45505</v>
      </c>
      <c r="EO18" s="243">
        <f t="shared" si="13"/>
        <v>45536</v>
      </c>
      <c r="EP18" s="243">
        <f t="shared" si="13"/>
        <v>45566</v>
      </c>
      <c r="EQ18" s="243">
        <f t="shared" si="13"/>
        <v>45597</v>
      </c>
      <c r="ER18" s="243">
        <f t="shared" si="13"/>
        <v>45627</v>
      </c>
      <c r="ES18" s="243">
        <f t="shared" si="13"/>
        <v>45658</v>
      </c>
      <c r="ET18" s="243">
        <f t="shared" si="13"/>
        <v>45689</v>
      </c>
      <c r="EU18" s="243">
        <f t="shared" si="13"/>
        <v>45717</v>
      </c>
      <c r="EV18" s="243">
        <f t="shared" si="13"/>
        <v>45748</v>
      </c>
      <c r="EW18" s="243">
        <f t="shared" si="13"/>
        <v>45778</v>
      </c>
      <c r="EX18" s="243">
        <f t="shared" si="13"/>
        <v>45809</v>
      </c>
      <c r="EY18" s="243">
        <f t="shared" si="13"/>
        <v>45839</v>
      </c>
      <c r="EZ18" s="243">
        <f t="shared" si="13"/>
        <v>45870</v>
      </c>
      <c r="FA18" s="243">
        <f t="shared" si="13"/>
        <v>45901</v>
      </c>
      <c r="FB18" s="243">
        <f t="shared" si="13"/>
        <v>45931</v>
      </c>
      <c r="FC18" s="243">
        <f t="shared" si="13"/>
        <v>45962</v>
      </c>
      <c r="FD18" s="243">
        <f t="shared" si="13"/>
        <v>45992</v>
      </c>
      <c r="FE18" s="243">
        <f t="shared" si="13"/>
        <v>46023</v>
      </c>
      <c r="FF18" s="243">
        <f t="shared" si="13"/>
        <v>46054</v>
      </c>
      <c r="FG18" s="243">
        <f t="shared" si="13"/>
        <v>46082</v>
      </c>
      <c r="FH18" s="243">
        <f t="shared" si="13"/>
        <v>46113</v>
      </c>
      <c r="FI18" s="243">
        <f t="shared" si="13"/>
        <v>46143</v>
      </c>
      <c r="FJ18" s="243">
        <f t="shared" si="13"/>
        <v>46174</v>
      </c>
      <c r="FK18" s="243">
        <f t="shared" si="13"/>
        <v>46204</v>
      </c>
      <c r="FL18" s="243">
        <f t="shared" si="13"/>
        <v>46235</v>
      </c>
      <c r="FM18" s="243">
        <f t="shared" si="13"/>
        <v>46266</v>
      </c>
      <c r="FN18" s="243">
        <f t="shared" si="13"/>
        <v>46296</v>
      </c>
      <c r="FO18" s="243">
        <f t="shared" si="13"/>
        <v>46327</v>
      </c>
      <c r="FP18" s="243">
        <f t="shared" si="13"/>
        <v>46357</v>
      </c>
      <c r="FQ18" s="243">
        <f t="shared" si="13"/>
        <v>46388</v>
      </c>
      <c r="FR18" s="243">
        <f t="shared" si="13"/>
        <v>46419</v>
      </c>
      <c r="FS18" s="243">
        <f t="shared" si="13"/>
        <v>46447</v>
      </c>
      <c r="FT18" s="243">
        <f t="shared" si="13"/>
        <v>46478</v>
      </c>
      <c r="FU18" s="243">
        <f t="shared" si="13"/>
        <v>46508</v>
      </c>
      <c r="FV18" s="243">
        <f t="shared" si="13"/>
        <v>46539</v>
      </c>
      <c r="FW18" s="243">
        <f t="shared" si="13"/>
        <v>46569</v>
      </c>
      <c r="FX18" s="243">
        <f t="shared" si="13"/>
        <v>46600</v>
      </c>
      <c r="FY18" s="243">
        <f t="shared" ref="FY18:GA18" si="14">+FY2</f>
        <v>46631</v>
      </c>
      <c r="FZ18" s="243">
        <f t="shared" si="14"/>
        <v>46661</v>
      </c>
      <c r="GA18" s="243">
        <f t="shared" si="14"/>
        <v>46692</v>
      </c>
      <c r="GB18" s="243">
        <f t="shared" ref="GB18" si="15">+GB2</f>
        <v>46722</v>
      </c>
    </row>
    <row r="19" spans="2:184">
      <c r="B19" s="17" t="s">
        <v>74</v>
      </c>
      <c r="C19" s="21" t="s">
        <v>61</v>
      </c>
      <c r="D19" s="19" t="s">
        <v>68</v>
      </c>
      <c r="E19" s="241">
        <f>+'Monthly Interactions-$'!E19/'Monthly Interactions-Energy'!E19</f>
        <v>32.358610655688253</v>
      </c>
      <c r="F19" s="241">
        <f>+'Monthly Interactions-$'!F19/'Monthly Interactions-Energy'!F19</f>
        <v>31.175709793301404</v>
      </c>
      <c r="G19" s="241">
        <f>+'Monthly Interactions-$'!G19/'Monthly Interactions-Energy'!G19</f>
        <v>29.379738596716564</v>
      </c>
      <c r="H19" s="241">
        <f>+'Monthly Interactions-$'!H19/'Monthly Interactions-Energy'!H19</f>
        <v>29.281607628398</v>
      </c>
      <c r="I19" s="241">
        <f>+'Monthly Interactions-$'!I19/'Monthly Interactions-Energy'!I19</f>
        <v>28.608481200257742</v>
      </c>
      <c r="J19" s="241">
        <f>+'Monthly Interactions-$'!J19/'Monthly Interactions-Energy'!J19</f>
        <v>29.923109878685032</v>
      </c>
      <c r="K19" s="241">
        <f>+'Monthly Interactions-$'!K19/'Monthly Interactions-Energy'!K19</f>
        <v>36.383580628023296</v>
      </c>
      <c r="L19" s="241">
        <f>+'Monthly Interactions-$'!L19/'Monthly Interactions-Energy'!L19</f>
        <v>33.13821259819732</v>
      </c>
      <c r="M19" s="241">
        <f>+'Monthly Interactions-$'!M19/'Monthly Interactions-Energy'!M19</f>
        <v>28.855162324490212</v>
      </c>
      <c r="N19" s="241">
        <f>+'Monthly Interactions-$'!N19/'Monthly Interactions-Energy'!N19</f>
        <v>28.470332196677049</v>
      </c>
      <c r="O19" s="241">
        <f>+'Monthly Interactions-$'!O19/'Monthly Interactions-Energy'!O19</f>
        <v>28.232433526220102</v>
      </c>
      <c r="P19" s="241">
        <f>+'Monthly Interactions-$'!P19/'Monthly Interactions-Energy'!P19</f>
        <v>30.507256040482289</v>
      </c>
      <c r="Q19" s="241">
        <f>+'Monthly Interactions-$'!Q19/'Monthly Interactions-Energy'!Q19</f>
        <v>34.43894092709747</v>
      </c>
      <c r="R19" s="241">
        <f>+'Monthly Interactions-$'!R19/'Monthly Interactions-Energy'!R19</f>
        <v>33.70490333201721</v>
      </c>
      <c r="S19" s="241">
        <f>+'Monthly Interactions-$'!S19/'Monthly Interactions-Energy'!S19</f>
        <v>30.765855543529536</v>
      </c>
      <c r="T19" s="241">
        <f>+'Monthly Interactions-$'!T19/'Monthly Interactions-Energy'!T19</f>
        <v>30.954969597473596</v>
      </c>
      <c r="U19" s="241">
        <f>+'Monthly Interactions-$'!U19/'Monthly Interactions-Energy'!U19</f>
        <v>29.989008125413342</v>
      </c>
      <c r="V19" s="241">
        <f>+'Monthly Interactions-$'!V19/'Monthly Interactions-Energy'!V19</f>
        <v>32.014619677426545</v>
      </c>
      <c r="W19" s="241">
        <f>+'Monthly Interactions-$'!W19/'Monthly Interactions-Energy'!W19</f>
        <v>35.745244999684331</v>
      </c>
      <c r="X19" s="241">
        <f>+'Monthly Interactions-$'!X19/'Monthly Interactions-Energy'!X19</f>
        <v>35.344756513857241</v>
      </c>
      <c r="Y19" s="241">
        <f>+'Monthly Interactions-$'!Y19/'Monthly Interactions-Energy'!Y19</f>
        <v>29.770197860055745</v>
      </c>
      <c r="Z19" s="241">
        <f>+'Monthly Interactions-$'!Z19/'Monthly Interactions-Energy'!Z19</f>
        <v>29.07480495435388</v>
      </c>
      <c r="AA19" s="241">
        <f>+'Monthly Interactions-$'!AA19/'Monthly Interactions-Energy'!AA19</f>
        <v>28.968528622375853</v>
      </c>
      <c r="AB19" s="241">
        <f>+'Monthly Interactions-$'!AB19/'Monthly Interactions-Energy'!AB19</f>
        <v>31.216668784715115</v>
      </c>
      <c r="AC19" s="241">
        <f>+'Monthly Interactions-$'!AC19/'Monthly Interactions-Energy'!AC19</f>
        <v>34.557732422962289</v>
      </c>
      <c r="AD19" s="241">
        <f>+'Monthly Interactions-$'!AD19/'Monthly Interactions-Energy'!AD19</f>
        <v>35.223955239002386</v>
      </c>
      <c r="AE19" s="241">
        <f>+'Monthly Interactions-$'!AE19/'Monthly Interactions-Energy'!AE19</f>
        <v>32.503063311715415</v>
      </c>
      <c r="AF19" s="241">
        <f>+'Monthly Interactions-$'!AF19/'Monthly Interactions-Energy'!AF19</f>
        <v>31.610622432355399</v>
      </c>
      <c r="AG19" s="241">
        <f>+'Monthly Interactions-$'!AG19/'Monthly Interactions-Energy'!AG19</f>
        <v>30.898350110402365</v>
      </c>
      <c r="AH19" s="241">
        <f>+'Monthly Interactions-$'!AH19/'Monthly Interactions-Energy'!AH19</f>
        <v>34.339003916274308</v>
      </c>
      <c r="AI19" s="241">
        <f>+'Monthly Interactions-$'!AI19/'Monthly Interactions-Energy'!AI19</f>
        <v>38.060839363484746</v>
      </c>
      <c r="AJ19" s="241">
        <f>+'Monthly Interactions-$'!AJ19/'Monthly Interactions-Energy'!AJ19</f>
        <v>37.29786398065589</v>
      </c>
      <c r="AK19" s="241">
        <f>+'Monthly Interactions-$'!AK19/'Monthly Interactions-Energy'!AK19</f>
        <v>31.245670019643246</v>
      </c>
      <c r="AL19" s="241">
        <f>+'Monthly Interactions-$'!AL19/'Monthly Interactions-Energy'!AL19</f>
        <v>30.765906566670019</v>
      </c>
      <c r="AM19" s="241">
        <f>+'Monthly Interactions-$'!AM19/'Monthly Interactions-Energy'!AM19</f>
        <v>30.999429199094351</v>
      </c>
      <c r="AN19" s="241">
        <f>+'Monthly Interactions-$'!AN19/'Monthly Interactions-Energy'!AN19</f>
        <v>31.756252894061138</v>
      </c>
      <c r="AO19" s="241">
        <f>+'Monthly Interactions-$'!AO19/'Monthly Interactions-Energy'!AO19</f>
        <v>36.064150950461887</v>
      </c>
      <c r="AP19" s="241">
        <f>+'Monthly Interactions-$'!AP19/'Monthly Interactions-Energy'!AP19</f>
        <v>36.866448887436981</v>
      </c>
      <c r="AQ19" s="241">
        <f>+'Monthly Interactions-$'!AQ19/'Monthly Interactions-Energy'!AQ19</f>
        <v>34.047941317049371</v>
      </c>
      <c r="AR19" s="241">
        <f>+'Monthly Interactions-$'!AR19/'Monthly Interactions-Energy'!AR19</f>
        <v>32.820841209843209</v>
      </c>
      <c r="AS19" s="241">
        <f>+'Monthly Interactions-$'!AS19/'Monthly Interactions-Energy'!AS19</f>
        <v>32.389098502047553</v>
      </c>
      <c r="AT19" s="241">
        <f>+'Monthly Interactions-$'!AT19/'Monthly Interactions-Energy'!AT19</f>
        <v>35.979181376866286</v>
      </c>
      <c r="AU19" s="241">
        <f>+'Monthly Interactions-$'!AU19/'Monthly Interactions-Energy'!AU19</f>
        <v>39.061929240491779</v>
      </c>
      <c r="AV19" s="241">
        <f>+'Monthly Interactions-$'!AV19/'Monthly Interactions-Energy'!AV19</f>
        <v>39.753554030328417</v>
      </c>
      <c r="AW19" s="241">
        <f>+'Monthly Interactions-$'!AW19/'Monthly Interactions-Energy'!AW19</f>
        <v>32.570372282141996</v>
      </c>
      <c r="AX19" s="241">
        <f>+'Monthly Interactions-$'!AX19/'Monthly Interactions-Energy'!AX19</f>
        <v>31.601247462190965</v>
      </c>
      <c r="AY19" s="241">
        <f>+'Monthly Interactions-$'!AY19/'Monthly Interactions-Energy'!AY19</f>
        <v>32.224525181824966</v>
      </c>
      <c r="AZ19" s="241">
        <f>+'Monthly Interactions-$'!AZ19/'Monthly Interactions-Energy'!AZ19</f>
        <v>32.857116465295796</v>
      </c>
      <c r="BA19" s="241">
        <f>+'Monthly Interactions-$'!BA19/'Monthly Interactions-Energy'!BA19</f>
        <v>38.01251440097375</v>
      </c>
      <c r="BB19" s="241">
        <f>+'Monthly Interactions-$'!BB19/'Monthly Interactions-Energy'!BB19</f>
        <v>38.58668253261478</v>
      </c>
      <c r="BC19" s="241">
        <f>+'Monthly Interactions-$'!BC19/'Monthly Interactions-Energy'!BC19</f>
        <v>35.208423060215573</v>
      </c>
      <c r="BD19" s="241">
        <f>+'Monthly Interactions-$'!BD19/'Monthly Interactions-Energy'!BD19</f>
        <v>33.727825165683399</v>
      </c>
      <c r="BE19" s="241">
        <f>+'Monthly Interactions-$'!BE19/'Monthly Interactions-Energy'!BE19</f>
        <v>33.16731371906527</v>
      </c>
      <c r="BF19" s="241">
        <f>+'Monthly Interactions-$'!BF19/'Monthly Interactions-Energy'!BF19</f>
        <v>37.446476896588457</v>
      </c>
      <c r="BG19" s="241">
        <f>+'Monthly Interactions-$'!BG19/'Monthly Interactions-Energy'!BG19</f>
        <v>40.444550713622817</v>
      </c>
      <c r="BH19" s="241">
        <f>+'Monthly Interactions-$'!BH19/'Monthly Interactions-Energy'!BH19</f>
        <v>41.260426524106876</v>
      </c>
      <c r="BI19" s="241">
        <f>+'Monthly Interactions-$'!BI19/'Monthly Interactions-Energy'!BI19</f>
        <v>33.048166597510232</v>
      </c>
      <c r="BJ19" s="241">
        <f>+'Monthly Interactions-$'!BJ19/'Monthly Interactions-Energy'!BJ19</f>
        <v>32.767502341531063</v>
      </c>
      <c r="BK19" s="241">
        <f>+'Monthly Interactions-$'!BK19/'Monthly Interactions-Energy'!BK19</f>
        <v>33.242035035921994</v>
      </c>
      <c r="BL19" s="241">
        <f>+'Monthly Interactions-$'!BL19/'Monthly Interactions-Energy'!BL19</f>
        <v>34.597920718252311</v>
      </c>
      <c r="BM19" s="241">
        <f>+'Monthly Interactions-$'!BM19/'Monthly Interactions-Energy'!BM19</f>
        <v>39.878568313975244</v>
      </c>
      <c r="BN19" s="241">
        <f>+'Monthly Interactions-$'!BN19/'Monthly Interactions-Energy'!BN19</f>
        <v>40.449985612833693</v>
      </c>
      <c r="BO19" s="241">
        <f>+'Monthly Interactions-$'!BO19/'Monthly Interactions-Energy'!BO19</f>
        <v>37.019724878477845</v>
      </c>
      <c r="BP19" s="241">
        <f>+'Monthly Interactions-$'!BP19/'Monthly Interactions-Energy'!BP19</f>
        <v>36.158570965480678</v>
      </c>
      <c r="BQ19" s="241">
        <f>+'Monthly Interactions-$'!BQ19/'Monthly Interactions-Energy'!BQ19</f>
        <v>35.51542115979187</v>
      </c>
      <c r="BR19" s="241">
        <f>+'Monthly Interactions-$'!BR19/'Monthly Interactions-Energy'!BR19</f>
        <v>40.138574587268558</v>
      </c>
      <c r="BS19" s="241">
        <f>+'Monthly Interactions-$'!BS19/'Monthly Interactions-Energy'!BS19</f>
        <v>44.616137033170283</v>
      </c>
      <c r="BT19" s="241">
        <f>+'Monthly Interactions-$'!BT19/'Monthly Interactions-Energy'!BT19</f>
        <v>45.012958508196135</v>
      </c>
      <c r="BU19" s="241">
        <f>+'Monthly Interactions-$'!BU19/'Monthly Interactions-Energy'!BU19</f>
        <v>36.646409881936094</v>
      </c>
      <c r="BV19" s="241">
        <f>+'Monthly Interactions-$'!BV19/'Monthly Interactions-Energy'!BV19</f>
        <v>35.914110818111538</v>
      </c>
      <c r="BW19" s="241">
        <f>+'Monthly Interactions-$'!BW19/'Monthly Interactions-Energy'!BW19</f>
        <v>36.826723432046407</v>
      </c>
      <c r="BX19" s="241">
        <f>+'Monthly Interactions-$'!BX19/'Monthly Interactions-Energy'!BX19</f>
        <v>38.766989733132775</v>
      </c>
      <c r="BY19" s="241">
        <f>+'Monthly Interactions-$'!BY19/'Monthly Interactions-Energy'!BY19</f>
        <v>43.527579999081397</v>
      </c>
      <c r="BZ19" s="241">
        <f>+'Monthly Interactions-$'!BZ19/'Monthly Interactions-Energy'!BZ19</f>
        <v>44.903618610127076</v>
      </c>
      <c r="CA19" s="241">
        <f>+'Monthly Interactions-$'!CA19/'Monthly Interactions-Energy'!CA19</f>
        <v>42.249719043852615</v>
      </c>
      <c r="CB19" s="241">
        <f>+'Monthly Interactions-$'!CB19/'Monthly Interactions-Energy'!CB19</f>
        <v>42.150895986333829</v>
      </c>
      <c r="CC19" s="241">
        <f>+'Monthly Interactions-$'!CC19/'Monthly Interactions-Energy'!CC19</f>
        <v>41.936386099808331</v>
      </c>
      <c r="CD19" s="241">
        <f>+'Monthly Interactions-$'!CD19/'Monthly Interactions-Energy'!CD19</f>
        <v>47.75766276453578</v>
      </c>
      <c r="CE19" s="241">
        <f>+'Monthly Interactions-$'!CE19/'Monthly Interactions-Energy'!CE19</f>
        <v>56.71624706822243</v>
      </c>
      <c r="CF19" s="241">
        <f>+'Monthly Interactions-$'!CF19/'Monthly Interactions-Energy'!CF19</f>
        <v>57.504651331585976</v>
      </c>
      <c r="CG19" s="241">
        <f>+'Monthly Interactions-$'!CG19/'Monthly Interactions-Energy'!CG19</f>
        <v>47.259747854017881</v>
      </c>
      <c r="CH19" s="241">
        <f>+'Monthly Interactions-$'!CH19/'Monthly Interactions-Energy'!CH19</f>
        <v>47.046477677433799</v>
      </c>
      <c r="CI19" s="241">
        <f>+'Monthly Interactions-$'!CI19/'Monthly Interactions-Energy'!CI19</f>
        <v>47.773606740504199</v>
      </c>
      <c r="CJ19" s="241">
        <f>+'Monthly Interactions-$'!CJ19/'Monthly Interactions-Energy'!CJ19</f>
        <v>51.420903747104333</v>
      </c>
      <c r="CK19" s="241">
        <f>+'Monthly Interactions-$'!CK19/'Monthly Interactions-Energy'!CK19</f>
        <v>55.168941235284933</v>
      </c>
      <c r="CL19" s="241">
        <f>+'Monthly Interactions-$'!CL19/'Monthly Interactions-Energy'!CL19</f>
        <v>56.198051860151111</v>
      </c>
      <c r="CM19" s="241">
        <f>+'Monthly Interactions-$'!CM19/'Monthly Interactions-Energy'!CM19</f>
        <v>53.70245258914089</v>
      </c>
      <c r="CN19" s="241">
        <f>+'Monthly Interactions-$'!CN19/'Monthly Interactions-Energy'!CN19</f>
        <v>52.986744301490184</v>
      </c>
      <c r="CO19" s="241">
        <f>+'Monthly Interactions-$'!CO19/'Monthly Interactions-Energy'!CO19</f>
        <v>52.785434018402178</v>
      </c>
      <c r="CP19" s="241">
        <f>+'Monthly Interactions-$'!CP19/'Monthly Interactions-Energy'!CP19</f>
        <v>62.100433133380179</v>
      </c>
      <c r="CQ19" s="241">
        <f>+'Monthly Interactions-$'!CQ19/'Monthly Interactions-Energy'!CQ19</f>
        <v>72.743090735187693</v>
      </c>
      <c r="CR19" s="241">
        <f>+'Monthly Interactions-$'!CR19/'Monthly Interactions-Energy'!CR19</f>
        <v>71.546857150181737</v>
      </c>
      <c r="CS19" s="241">
        <f>+'Monthly Interactions-$'!CS19/'Monthly Interactions-Energy'!CS19</f>
        <v>60.248348047133319</v>
      </c>
      <c r="CT19" s="241">
        <f>+'Monthly Interactions-$'!CT19/'Monthly Interactions-Energy'!CT19</f>
        <v>57.756570116458434</v>
      </c>
      <c r="CU19" s="241">
        <f>+'Monthly Interactions-$'!CU19/'Monthly Interactions-Energy'!CU19</f>
        <v>57.803604515220641</v>
      </c>
      <c r="CV19" s="241">
        <f>+'Monthly Interactions-$'!CV19/'Monthly Interactions-Energy'!CV19</f>
        <v>63.275616305260748</v>
      </c>
      <c r="CW19" s="241">
        <f>+'Monthly Interactions-$'!CW19/'Monthly Interactions-Energy'!CW19</f>
        <v>65.916262103018468</v>
      </c>
      <c r="CX19" s="241">
        <f>+'Monthly Interactions-$'!CX19/'Monthly Interactions-Energy'!CX19</f>
        <v>68.413354114764232</v>
      </c>
      <c r="CY19" s="241">
        <f>+'Monthly Interactions-$'!CY19/'Monthly Interactions-Energy'!CY19</f>
        <v>64.245842958847589</v>
      </c>
      <c r="CZ19" s="241">
        <f>+'Monthly Interactions-$'!CZ19/'Monthly Interactions-Energy'!CZ19</f>
        <v>63.997669896415339</v>
      </c>
      <c r="DA19" s="241">
        <f>+'Monthly Interactions-$'!DA19/'Monthly Interactions-Energy'!DA19</f>
        <v>61.26698384816001</v>
      </c>
      <c r="DB19" s="241">
        <f>+'Monthly Interactions-$'!DB19/'Monthly Interactions-Energy'!DB19</f>
        <v>72.939869096700306</v>
      </c>
      <c r="DC19" s="241">
        <f>+'Monthly Interactions-$'!DC19/'Monthly Interactions-Energy'!DC19</f>
        <v>81.910664542685751</v>
      </c>
      <c r="DD19" s="241">
        <f>+'Monthly Interactions-$'!DD19/'Monthly Interactions-Energy'!DD19</f>
        <v>81.221511843165302</v>
      </c>
      <c r="DE19" s="241">
        <f>+'Monthly Interactions-$'!DE19/'Monthly Interactions-Energy'!DE19</f>
        <v>65.645022106049524</v>
      </c>
      <c r="DF19" s="241">
        <f>+'Monthly Interactions-$'!DF19/'Monthly Interactions-Energy'!DF19</f>
        <v>61.078211906387246</v>
      </c>
      <c r="DG19" s="241">
        <f>+'Monthly Interactions-$'!DG19/'Monthly Interactions-Energy'!DG19</f>
        <v>62.61173710843817</v>
      </c>
      <c r="DH19" s="241">
        <f>+'Monthly Interactions-$'!DH19/'Monthly Interactions-Energy'!DH19</f>
        <v>67.492815472909669</v>
      </c>
      <c r="DI19" s="241">
        <f>+'Monthly Interactions-$'!DI19/'Monthly Interactions-Energy'!DI19</f>
        <v>68.800428708769488</v>
      </c>
      <c r="DJ19" s="241">
        <f>+'Monthly Interactions-$'!DJ19/'Monthly Interactions-Energy'!DJ19</f>
        <v>69.353580728032455</v>
      </c>
      <c r="DK19" s="241">
        <f>+'Monthly Interactions-$'!DK19/'Monthly Interactions-Energy'!DK19</f>
        <v>65.668947286584327</v>
      </c>
      <c r="DL19" s="241">
        <f>+'Monthly Interactions-$'!DL19/'Monthly Interactions-Energy'!DL19</f>
        <v>63.449136985872983</v>
      </c>
      <c r="DM19" s="241">
        <f>+'Monthly Interactions-$'!DM19/'Monthly Interactions-Energy'!DM19</f>
        <v>63.153249734750453</v>
      </c>
      <c r="DN19" s="241">
        <f>+'Monthly Interactions-$'!DN19/'Monthly Interactions-Energy'!DN19</f>
        <v>75.282861248216875</v>
      </c>
      <c r="DO19" s="241">
        <f>+'Monthly Interactions-$'!DO19/'Monthly Interactions-Energy'!DO19</f>
        <v>81.813854010362917</v>
      </c>
      <c r="DP19" s="241">
        <f>+'Monthly Interactions-$'!DP19/'Monthly Interactions-Energy'!DP19</f>
        <v>82.587609223242552</v>
      </c>
      <c r="DQ19" s="241">
        <f>+'Monthly Interactions-$'!DQ19/'Monthly Interactions-Energy'!DQ19</f>
        <v>67.694775171024261</v>
      </c>
      <c r="DR19" s="241">
        <f>+'Monthly Interactions-$'!DR19/'Monthly Interactions-Energy'!DR19</f>
        <v>63.526104137845202</v>
      </c>
      <c r="DS19" s="241">
        <f>+'Monthly Interactions-$'!DS19/'Monthly Interactions-Energy'!DS19</f>
        <v>65.146467211055082</v>
      </c>
      <c r="DT19" s="241">
        <f>+'Monthly Interactions-$'!DT19/'Monthly Interactions-Energy'!DT19</f>
        <v>68.194264317450006</v>
      </c>
      <c r="DU19" s="241">
        <f>+'Monthly Interactions-$'!DU19/'Monthly Interactions-Energy'!DU19</f>
        <v>70.422055348897132</v>
      </c>
      <c r="DV19" s="241">
        <f>+'Monthly Interactions-$'!DV19/'Monthly Interactions-Energy'!DV19</f>
        <v>70.696251549366877</v>
      </c>
      <c r="DW19" s="241">
        <f>+'Monthly Interactions-$'!DW19/'Monthly Interactions-Energy'!DW19</f>
        <v>67.68503933316164</v>
      </c>
      <c r="DX19" s="241">
        <f>+'Monthly Interactions-$'!DX19/'Monthly Interactions-Energy'!DX19</f>
        <v>64.092859748811335</v>
      </c>
      <c r="DY19" s="241">
        <f>+'Monthly Interactions-$'!DY19/'Monthly Interactions-Energy'!DY19</f>
        <v>66.198467730788892</v>
      </c>
      <c r="DZ19" s="241">
        <f>+'Monthly Interactions-$'!DZ19/'Monthly Interactions-Energy'!DZ19</f>
        <v>76.355504551128703</v>
      </c>
      <c r="EA19" s="241">
        <f>+'Monthly Interactions-$'!EA19/'Monthly Interactions-Energy'!EA19</f>
        <v>81.420103745024974</v>
      </c>
      <c r="EB19" s="241">
        <f>+'Monthly Interactions-$'!EB19/'Monthly Interactions-Energy'!EB19</f>
        <v>83.036856867798974</v>
      </c>
      <c r="EC19" s="241">
        <f>+'Monthly Interactions-$'!EC19/'Monthly Interactions-Energy'!EC19</f>
        <v>67.414552840579034</v>
      </c>
      <c r="ED19" s="241">
        <f>+'Monthly Interactions-$'!ED19/'Monthly Interactions-Energy'!ED19</f>
        <v>65.751841533616428</v>
      </c>
      <c r="EE19" s="241">
        <f>+'Monthly Interactions-$'!EE19/'Monthly Interactions-Energy'!EE19</f>
        <v>64.86365970175909</v>
      </c>
      <c r="EF19" s="241">
        <f>+'Monthly Interactions-$'!EF19/'Monthly Interactions-Energy'!EF19</f>
        <v>67.624267953644861</v>
      </c>
      <c r="EG19" s="241">
        <f>+'Monthly Interactions-$'!EG19/'Monthly Interactions-Energy'!EG19</f>
        <v>70.593492684938695</v>
      </c>
      <c r="EH19" s="241">
        <f>+'Monthly Interactions-$'!EH19/'Monthly Interactions-Energy'!EH19</f>
        <v>72.515887090429345</v>
      </c>
      <c r="EI19" s="241">
        <f>+'Monthly Interactions-$'!EI19/'Monthly Interactions-Energy'!EI19</f>
        <v>66.970293808379182</v>
      </c>
      <c r="EJ19" s="241">
        <f>+'Monthly Interactions-$'!EJ19/'Monthly Interactions-Energy'!EJ19</f>
        <v>66.186266211796294</v>
      </c>
      <c r="EK19" s="241">
        <f>+'Monthly Interactions-$'!EK19/'Monthly Interactions-Energy'!EK19</f>
        <v>66.366381387593691</v>
      </c>
      <c r="EL19" s="241">
        <f>+'Monthly Interactions-$'!EL19/'Monthly Interactions-Energy'!EL19</f>
        <v>73.688788055154703</v>
      </c>
      <c r="EM19" s="241">
        <f>+'Monthly Interactions-$'!EM19/'Monthly Interactions-Energy'!EM19</f>
        <v>84.462156835845292</v>
      </c>
      <c r="EN19" s="241">
        <f>+'Monthly Interactions-$'!EN19/'Monthly Interactions-Energy'!EN19</f>
        <v>85.620050746908902</v>
      </c>
      <c r="EO19" s="241">
        <f>+'Monthly Interactions-$'!EO19/'Monthly Interactions-Energy'!EO19</f>
        <v>70.150940932360427</v>
      </c>
      <c r="EP19" s="241">
        <f>+'Monthly Interactions-$'!EP19/'Monthly Interactions-Energy'!EP19</f>
        <v>66.623961628028226</v>
      </c>
      <c r="EQ19" s="241">
        <f>+'Monthly Interactions-$'!EQ19/'Monthly Interactions-Energy'!EQ19</f>
        <v>65.127820073886795</v>
      </c>
      <c r="ER19" s="241">
        <f>+'Monthly Interactions-$'!ER19/'Monthly Interactions-Energy'!ER19</f>
        <v>70.225900662483525</v>
      </c>
      <c r="ES19" s="241">
        <f>+'Monthly Interactions-$'!ES19/'Monthly Interactions-Energy'!ES19</f>
        <v>73.988676960888554</v>
      </c>
      <c r="ET19" s="241">
        <f>+'Monthly Interactions-$'!ET19/'Monthly Interactions-Energy'!ET19</f>
        <v>74.295857105031772</v>
      </c>
      <c r="EU19" s="241">
        <f>+'Monthly Interactions-$'!EU19/'Monthly Interactions-Energy'!EU19</f>
        <v>69.711788378630018</v>
      </c>
      <c r="EV19" s="241">
        <f>+'Monthly Interactions-$'!EV19/'Monthly Interactions-Energy'!EV19</f>
        <v>69.152197519349386</v>
      </c>
      <c r="EW19" s="241">
        <f>+'Monthly Interactions-$'!EW19/'Monthly Interactions-Energy'!EW19</f>
        <v>67.735879115114884</v>
      </c>
      <c r="EX19" s="241">
        <f>+'Monthly Interactions-$'!EX19/'Monthly Interactions-Energy'!EX19</f>
        <v>76.97768542081397</v>
      </c>
      <c r="EY19" s="241">
        <f>+'Monthly Interactions-$'!EY19/'Monthly Interactions-Energy'!EY19</f>
        <v>88.167396770798604</v>
      </c>
      <c r="EZ19" s="241">
        <f>+'Monthly Interactions-$'!EZ19/'Monthly Interactions-Energy'!EZ19</f>
        <v>86.366131447249856</v>
      </c>
      <c r="FA19" s="241">
        <f>+'Monthly Interactions-$'!FA19/'Monthly Interactions-Energy'!FA19</f>
        <v>73.892491873036434</v>
      </c>
      <c r="FB19" s="241">
        <f>+'Monthly Interactions-$'!FB19/'Monthly Interactions-Energy'!FB19</f>
        <v>70.886907872809957</v>
      </c>
      <c r="FC19" s="241">
        <f>+'Monthly Interactions-$'!FC19/'Monthly Interactions-Energy'!FC19</f>
        <v>66.245410895295308</v>
      </c>
      <c r="FD19" s="241">
        <f>+'Monthly Interactions-$'!FD19/'Monthly Interactions-Energy'!FD19</f>
        <v>74.067086017194384</v>
      </c>
      <c r="FE19" s="241">
        <f>+'Monthly Interactions-$'!FE19/'Monthly Interactions-Energy'!FE19</f>
        <v>76.957040171727385</v>
      </c>
      <c r="FF19" s="241">
        <f>+'Monthly Interactions-$'!FF19/'Monthly Interactions-Energy'!FF19</f>
        <v>78.145791939335382</v>
      </c>
      <c r="FG19" s="241">
        <f>+'Monthly Interactions-$'!FG19/'Monthly Interactions-Energy'!FG19</f>
        <v>74.737939072385984</v>
      </c>
      <c r="FH19" s="241">
        <f>+'Monthly Interactions-$'!FH19/'Monthly Interactions-Energy'!FH19</f>
        <v>72.754235839087627</v>
      </c>
      <c r="FI19" s="241">
        <f>+'Monthly Interactions-$'!FI19/'Monthly Interactions-Energy'!FI19</f>
        <v>71.465827101308875</v>
      </c>
      <c r="FJ19" s="241">
        <f>+'Monthly Interactions-$'!FJ19/'Monthly Interactions-Energy'!FJ19</f>
        <v>83.262826080646974</v>
      </c>
      <c r="FK19" s="241">
        <f>+'Monthly Interactions-$'!FK19/'Monthly Interactions-Energy'!FK19</f>
        <v>93.149321142779726</v>
      </c>
      <c r="FL19" s="241">
        <f>+'Monthly Interactions-$'!FL19/'Monthly Interactions-Energy'!FL19</f>
        <v>90.450629389657053</v>
      </c>
      <c r="FM19" s="241">
        <f>+'Monthly Interactions-$'!FM19/'Monthly Interactions-Energy'!FM19</f>
        <v>78.09039442885981</v>
      </c>
      <c r="FN19" s="241">
        <f>+'Monthly Interactions-$'!FN19/'Monthly Interactions-Energy'!FN19</f>
        <v>73.138548172818005</v>
      </c>
      <c r="FO19" s="241">
        <f>+'Monthly Interactions-$'!FO19/'Monthly Interactions-Energy'!FO19</f>
        <v>71.335717722707173</v>
      </c>
      <c r="FP19" s="241">
        <f>+'Monthly Interactions-$'!FP19/'Monthly Interactions-Energy'!FP19</f>
        <v>78.705764517383287</v>
      </c>
      <c r="FQ19" s="241">
        <f>+'Monthly Interactions-$'!FQ19/'Monthly Interactions-Energy'!FQ19</f>
        <v>80.170792177597619</v>
      </c>
      <c r="FR19" s="241">
        <f>+'Monthly Interactions-$'!FR19/'Monthly Interactions-Energy'!FR19</f>
        <v>82.168893573939528</v>
      </c>
      <c r="FS19" s="241">
        <f>+'Monthly Interactions-$'!FS19/'Monthly Interactions-Energy'!FS19</f>
        <v>80.468368137655986</v>
      </c>
      <c r="FT19" s="241">
        <f>+'Monthly Interactions-$'!FT19/'Monthly Interactions-Energy'!FT19</f>
        <v>77.031651748176458</v>
      </c>
      <c r="FU19" s="241">
        <f>+'Monthly Interactions-$'!FU19/'Monthly Interactions-Energy'!FU19</f>
        <v>75.486862811011406</v>
      </c>
      <c r="FV19" s="241">
        <f>+'Monthly Interactions-$'!FV19/'Monthly Interactions-Energy'!FV19</f>
        <v>88.142422883028146</v>
      </c>
      <c r="FW19" s="241">
        <f>+'Monthly Interactions-$'!FW19/'Monthly Interactions-Energy'!FW19</f>
        <v>93.624762705940739</v>
      </c>
      <c r="FX19" s="241">
        <f>+'Monthly Interactions-$'!FX19/'Monthly Interactions-Energy'!FX19</f>
        <v>94.550445351858741</v>
      </c>
      <c r="FY19" s="241">
        <f>+'Monthly Interactions-$'!FY19/'Monthly Interactions-Energy'!FY19</f>
        <v>80.562149192838405</v>
      </c>
      <c r="FZ19" s="241">
        <f>+'Monthly Interactions-$'!FZ19/'Monthly Interactions-Energy'!FZ19</f>
        <v>75.81052508543759</v>
      </c>
      <c r="GA19" s="241">
        <f>+'Monthly Interactions-$'!GA19/'Monthly Interactions-Energy'!GA19</f>
        <v>76.895170079819778</v>
      </c>
      <c r="GB19" s="241">
        <f>+'Monthly Interactions-$'!GB19/'Monthly Interactions-Energy'!GB19</f>
        <v>83.125467395536589</v>
      </c>
    </row>
    <row r="20" spans="2:184">
      <c r="B20" s="17" t="s">
        <v>74</v>
      </c>
      <c r="C20" s="21" t="s">
        <v>61</v>
      </c>
      <c r="D20" s="19" t="s">
        <v>69</v>
      </c>
      <c r="E20" s="241">
        <f>+'Monthly Interactions-$'!E20/'Monthly Interactions-Energy'!E20</f>
        <v>30.418314344993373</v>
      </c>
      <c r="F20" s="241">
        <f>+'Monthly Interactions-$'!F20/'Monthly Interactions-Energy'!F20</f>
        <v>30.811661575976181</v>
      </c>
      <c r="G20" s="241">
        <f>+'Monthly Interactions-$'!G20/'Monthly Interactions-Energy'!G20</f>
        <v>28.452398587939811</v>
      </c>
      <c r="H20" s="241">
        <f>+'Monthly Interactions-$'!H20/'Monthly Interactions-Energy'!H20</f>
        <v>27.567441392639363</v>
      </c>
      <c r="I20" s="241">
        <f>+'Monthly Interactions-$'!I20/'Monthly Interactions-Energy'!I20</f>
        <v>26.595457292835647</v>
      </c>
      <c r="J20" s="241">
        <f>+'Monthly Interactions-$'!J20/'Monthly Interactions-Energy'!J20</f>
        <v>29.05538950540469</v>
      </c>
      <c r="K20" s="241">
        <f>+'Monthly Interactions-$'!K20/'Monthly Interactions-Energy'!K20</f>
        <v>32.57297231302249</v>
      </c>
      <c r="L20" s="241">
        <f>+'Monthly Interactions-$'!L20/'Monthly Interactions-Energy'!L20</f>
        <v>31.327382315552871</v>
      </c>
      <c r="M20" s="241">
        <f>+'Monthly Interactions-$'!M20/'Monthly Interactions-Energy'!M20</f>
        <v>27.780336123552463</v>
      </c>
      <c r="N20" s="241">
        <f>+'Monthly Interactions-$'!N20/'Monthly Interactions-Energy'!N20</f>
        <v>27.775952577113788</v>
      </c>
      <c r="O20" s="241">
        <f>+'Monthly Interactions-$'!O20/'Monthly Interactions-Energy'!O20</f>
        <v>27.556046922099689</v>
      </c>
      <c r="P20" s="241">
        <f>+'Monthly Interactions-$'!P20/'Monthly Interactions-Energy'!P20</f>
        <v>28.914260630653462</v>
      </c>
      <c r="Q20" s="241">
        <f>+'Monthly Interactions-$'!Q20/'Monthly Interactions-Energy'!Q20</f>
        <v>31.553646001566243</v>
      </c>
      <c r="R20" s="241">
        <f>+'Monthly Interactions-$'!R20/'Monthly Interactions-Energy'!R20</f>
        <v>32.094103373783177</v>
      </c>
      <c r="S20" s="241">
        <f>+'Monthly Interactions-$'!S20/'Monthly Interactions-Energy'!S20</f>
        <v>28.089613286339503</v>
      </c>
      <c r="T20" s="241">
        <f>+'Monthly Interactions-$'!T20/'Monthly Interactions-Energy'!T20</f>
        <v>28.392818802146831</v>
      </c>
      <c r="U20" s="241">
        <f>+'Monthly Interactions-$'!U20/'Monthly Interactions-Energy'!U20</f>
        <v>27.595981583743743</v>
      </c>
      <c r="V20" s="241">
        <f>+'Monthly Interactions-$'!V20/'Monthly Interactions-Energy'!V20</f>
        <v>31.626835167810629</v>
      </c>
      <c r="W20" s="241">
        <f>+'Monthly Interactions-$'!W20/'Monthly Interactions-Energy'!W20</f>
        <v>34.210122438940047</v>
      </c>
      <c r="X20" s="241">
        <f>+'Monthly Interactions-$'!X20/'Monthly Interactions-Energy'!X20</f>
        <v>33.269284632799113</v>
      </c>
      <c r="Y20" s="241">
        <f>+'Monthly Interactions-$'!Y20/'Monthly Interactions-Energy'!Y20</f>
        <v>27.636889633297745</v>
      </c>
      <c r="Z20" s="241">
        <f>+'Monthly Interactions-$'!Z20/'Monthly Interactions-Energy'!Z20</f>
        <v>27.771869601549749</v>
      </c>
      <c r="AA20" s="241">
        <f>+'Monthly Interactions-$'!AA20/'Monthly Interactions-Energy'!AA20</f>
        <v>28.131540579702875</v>
      </c>
      <c r="AB20" s="241">
        <f>+'Monthly Interactions-$'!AB20/'Monthly Interactions-Energy'!AB20</f>
        <v>28.775650250317256</v>
      </c>
      <c r="AC20" s="241">
        <f>+'Monthly Interactions-$'!AC20/'Monthly Interactions-Energy'!AC20</f>
        <v>32.845191828768726</v>
      </c>
      <c r="AD20" s="241">
        <f>+'Monthly Interactions-$'!AD20/'Monthly Interactions-Energy'!AD20</f>
        <v>33.330840680858401</v>
      </c>
      <c r="AE20" s="241">
        <f>+'Monthly Interactions-$'!AE20/'Monthly Interactions-Energy'!AE20</f>
        <v>29.374716169103827</v>
      </c>
      <c r="AF20" s="241">
        <f>+'Monthly Interactions-$'!AF20/'Monthly Interactions-Energy'!AF20</f>
        <v>29.752236031389494</v>
      </c>
      <c r="AG20" s="241">
        <f>+'Monthly Interactions-$'!AG20/'Monthly Interactions-Energy'!AG20</f>
        <v>29.341545974300868</v>
      </c>
      <c r="AH20" s="241">
        <f>+'Monthly Interactions-$'!AH20/'Monthly Interactions-Energy'!AH20</f>
        <v>33.527523197360821</v>
      </c>
      <c r="AI20" s="241">
        <f>+'Monthly Interactions-$'!AI20/'Monthly Interactions-Energy'!AI20</f>
        <v>36.441159549842332</v>
      </c>
      <c r="AJ20" s="241">
        <f>+'Monthly Interactions-$'!AJ20/'Monthly Interactions-Energy'!AJ20</f>
        <v>35.355072353460869</v>
      </c>
      <c r="AK20" s="241">
        <f>+'Monthly Interactions-$'!AK20/'Monthly Interactions-Energy'!AK20</f>
        <v>29.338811243513859</v>
      </c>
      <c r="AL20" s="241">
        <f>+'Monthly Interactions-$'!AL20/'Monthly Interactions-Energy'!AL20</f>
        <v>29.456485639442416</v>
      </c>
      <c r="AM20" s="241">
        <f>+'Monthly Interactions-$'!AM20/'Monthly Interactions-Energy'!AM20</f>
        <v>29.73831982430767</v>
      </c>
      <c r="AN20" s="241">
        <f>+'Monthly Interactions-$'!AN20/'Monthly Interactions-Energy'!AN20</f>
        <v>30.198312516841586</v>
      </c>
      <c r="AO20" s="241">
        <f>+'Monthly Interactions-$'!AO20/'Monthly Interactions-Energy'!AO20</f>
        <v>35.31704969870335</v>
      </c>
      <c r="AP20" s="241">
        <f>+'Monthly Interactions-$'!AP20/'Monthly Interactions-Energy'!AP20</f>
        <v>35.679497128853583</v>
      </c>
      <c r="AQ20" s="241">
        <f>+'Monthly Interactions-$'!AQ20/'Monthly Interactions-Energy'!AQ20</f>
        <v>31.108393613226276</v>
      </c>
      <c r="AR20" s="241">
        <f>+'Monthly Interactions-$'!AR20/'Monthly Interactions-Energy'!AR20</f>
        <v>31.463445319876797</v>
      </c>
      <c r="AS20" s="241">
        <f>+'Monthly Interactions-$'!AS20/'Monthly Interactions-Energy'!AS20</f>
        <v>31.038277315687449</v>
      </c>
      <c r="AT20" s="241">
        <f>+'Monthly Interactions-$'!AT20/'Monthly Interactions-Energy'!AT20</f>
        <v>35.341636934341018</v>
      </c>
      <c r="AU20" s="241">
        <f>+'Monthly Interactions-$'!AU20/'Monthly Interactions-Energy'!AU20</f>
        <v>39.301970400532475</v>
      </c>
      <c r="AV20" s="241">
        <f>+'Monthly Interactions-$'!AV20/'Monthly Interactions-Energy'!AV20</f>
        <v>37.946945844430601</v>
      </c>
      <c r="AW20" s="241">
        <f>+'Monthly Interactions-$'!AW20/'Monthly Interactions-Energy'!AW20</f>
        <v>31.78305925725272</v>
      </c>
      <c r="AX20" s="241">
        <f>+'Monthly Interactions-$'!AX20/'Monthly Interactions-Energy'!AX20</f>
        <v>31.470858627914474</v>
      </c>
      <c r="AY20" s="241">
        <f>+'Monthly Interactions-$'!AY20/'Monthly Interactions-Energy'!AY20</f>
        <v>31.829421989807273</v>
      </c>
      <c r="AZ20" s="241">
        <f>+'Monthly Interactions-$'!AZ20/'Monthly Interactions-Energy'!AZ20</f>
        <v>31.975025039099879</v>
      </c>
      <c r="BA20" s="241">
        <f>+'Monthly Interactions-$'!BA20/'Monthly Interactions-Energy'!BA20</f>
        <v>36.509787135576147</v>
      </c>
      <c r="BB20" s="241">
        <f>+'Monthly Interactions-$'!BB20/'Monthly Interactions-Energy'!BB20</f>
        <v>37.200211020070846</v>
      </c>
      <c r="BC20" s="241">
        <f>+'Monthly Interactions-$'!BC20/'Monthly Interactions-Energy'!BC20</f>
        <v>32.702159362222105</v>
      </c>
      <c r="BD20" s="241">
        <f>+'Monthly Interactions-$'!BD20/'Monthly Interactions-Energy'!BD20</f>
        <v>33.121647232239212</v>
      </c>
      <c r="BE20" s="241">
        <f>+'Monthly Interactions-$'!BE20/'Monthly Interactions-Energy'!BE20</f>
        <v>31.629228510370329</v>
      </c>
      <c r="BF20" s="241">
        <f>+'Monthly Interactions-$'!BF20/'Monthly Interactions-Energy'!BF20</f>
        <v>36.400738529385329</v>
      </c>
      <c r="BG20" s="241">
        <f>+'Monthly Interactions-$'!BG20/'Monthly Interactions-Energy'!BG20</f>
        <v>40.264102100109582</v>
      </c>
      <c r="BH20" s="241">
        <f>+'Monthly Interactions-$'!BH20/'Monthly Interactions-Energy'!BH20</f>
        <v>38.674291827382731</v>
      </c>
      <c r="BI20" s="241">
        <f>+'Monthly Interactions-$'!BI20/'Monthly Interactions-Energy'!BI20</f>
        <v>32.049226904995855</v>
      </c>
      <c r="BJ20" s="241">
        <f>+'Monthly Interactions-$'!BJ20/'Monthly Interactions-Energy'!BJ20</f>
        <v>32.229358826667493</v>
      </c>
      <c r="BK20" s="241">
        <f>+'Monthly Interactions-$'!BK20/'Monthly Interactions-Energy'!BK20</f>
        <v>32.624997616525597</v>
      </c>
      <c r="BL20" s="241">
        <f>+'Monthly Interactions-$'!BL20/'Monthly Interactions-Energy'!BL20</f>
        <v>34.469387698279007</v>
      </c>
      <c r="BM20" s="241">
        <f>+'Monthly Interactions-$'!BM20/'Monthly Interactions-Energy'!BM20</f>
        <v>38.261279071009284</v>
      </c>
      <c r="BN20" s="241">
        <f>+'Monthly Interactions-$'!BN20/'Monthly Interactions-Energy'!BN20</f>
        <v>38.931188891931697</v>
      </c>
      <c r="BO20" s="241">
        <f>+'Monthly Interactions-$'!BO20/'Monthly Interactions-Energy'!BO20</f>
        <v>35.007440580865513</v>
      </c>
      <c r="BP20" s="241">
        <f>+'Monthly Interactions-$'!BP20/'Monthly Interactions-Energy'!BP20</f>
        <v>35.82746176084715</v>
      </c>
      <c r="BQ20" s="241">
        <f>+'Monthly Interactions-$'!BQ20/'Monthly Interactions-Energy'!BQ20</f>
        <v>35.292811360396932</v>
      </c>
      <c r="BR20" s="241">
        <f>+'Monthly Interactions-$'!BR20/'Monthly Interactions-Energy'!BR20</f>
        <v>41.223820652240605</v>
      </c>
      <c r="BS20" s="241">
        <f>+'Monthly Interactions-$'!BS20/'Monthly Interactions-Energy'!BS20</f>
        <v>47.326947470249891</v>
      </c>
      <c r="BT20" s="241">
        <f>+'Monthly Interactions-$'!BT20/'Monthly Interactions-Energy'!BT20</f>
        <v>46.261250280766724</v>
      </c>
      <c r="BU20" s="241">
        <f>+'Monthly Interactions-$'!BU20/'Monthly Interactions-Energy'!BU20</f>
        <v>38.771236217821418</v>
      </c>
      <c r="BV20" s="241">
        <f>+'Monthly Interactions-$'!BV20/'Monthly Interactions-Energy'!BV20</f>
        <v>37.233144976430005</v>
      </c>
      <c r="BW20" s="241">
        <f>+'Monthly Interactions-$'!BW20/'Monthly Interactions-Energy'!BW20</f>
        <v>38.651603564751689</v>
      </c>
      <c r="BX20" s="241">
        <f>+'Monthly Interactions-$'!BX20/'Monthly Interactions-Energy'!BX20</f>
        <v>41.271349763905668</v>
      </c>
      <c r="BY20" s="241">
        <f>+'Monthly Interactions-$'!BY20/'Monthly Interactions-Energy'!BY20</f>
        <v>43.327780205374701</v>
      </c>
      <c r="BZ20" s="241">
        <f>+'Monthly Interactions-$'!BZ20/'Monthly Interactions-Energy'!BZ20</f>
        <v>44.314931285270681</v>
      </c>
      <c r="CA20" s="241">
        <f>+'Monthly Interactions-$'!CA20/'Monthly Interactions-Energy'!CA20</f>
        <v>41.211523803519952</v>
      </c>
      <c r="CB20" s="241">
        <f>+'Monthly Interactions-$'!CB20/'Monthly Interactions-Energy'!CB20</f>
        <v>41.91148664902574</v>
      </c>
      <c r="CC20" s="241">
        <f>+'Monthly Interactions-$'!CC20/'Monthly Interactions-Energy'!CC20</f>
        <v>41.125733440970308</v>
      </c>
      <c r="CD20" s="241">
        <f>+'Monthly Interactions-$'!CD20/'Monthly Interactions-Energy'!CD20</f>
        <v>48.415278129577217</v>
      </c>
      <c r="CE20" s="241">
        <f>+'Monthly Interactions-$'!CE20/'Monthly Interactions-Energy'!CE20</f>
        <v>60.072000479168828</v>
      </c>
      <c r="CF20" s="241">
        <f>+'Monthly Interactions-$'!CF20/'Monthly Interactions-Energy'!CF20</f>
        <v>58.643370432567089</v>
      </c>
      <c r="CG20" s="241">
        <f>+'Monthly Interactions-$'!CG20/'Monthly Interactions-Energy'!CG20</f>
        <v>46.029058574369124</v>
      </c>
      <c r="CH20" s="241">
        <f>+'Monthly Interactions-$'!CH20/'Monthly Interactions-Energy'!CH20</f>
        <v>44.210451780780843</v>
      </c>
      <c r="CI20" s="241">
        <f>+'Monthly Interactions-$'!CI20/'Monthly Interactions-Energy'!CI20</f>
        <v>46.286535725473009</v>
      </c>
      <c r="CJ20" s="241">
        <f>+'Monthly Interactions-$'!CJ20/'Monthly Interactions-Energy'!CJ20</f>
        <v>49.553463877114012</v>
      </c>
      <c r="CK20" s="241">
        <f>+'Monthly Interactions-$'!CK20/'Monthly Interactions-Energy'!CK20</f>
        <v>48.869401818360366</v>
      </c>
      <c r="CL20" s="241">
        <f>+'Monthly Interactions-$'!CL20/'Monthly Interactions-Energy'!CL20</f>
        <v>49.576926113024172</v>
      </c>
      <c r="CM20" s="241">
        <f>+'Monthly Interactions-$'!CM20/'Monthly Interactions-Energy'!CM20</f>
        <v>46.681964095396729</v>
      </c>
      <c r="CN20" s="241">
        <f>+'Monthly Interactions-$'!CN20/'Monthly Interactions-Energy'!CN20</f>
        <v>47.222897729009063</v>
      </c>
      <c r="CO20" s="241">
        <f>+'Monthly Interactions-$'!CO20/'Monthly Interactions-Energy'!CO20</f>
        <v>47.113289312380815</v>
      </c>
      <c r="CP20" s="241">
        <f>+'Monthly Interactions-$'!CP20/'Monthly Interactions-Energy'!CP20</f>
        <v>55.576667513490335</v>
      </c>
      <c r="CQ20" s="241">
        <f>+'Monthly Interactions-$'!CQ20/'Monthly Interactions-Energy'!CQ20</f>
        <v>68.583283719271378</v>
      </c>
      <c r="CR20" s="241">
        <f>+'Monthly Interactions-$'!CR20/'Monthly Interactions-Energy'!CR20</f>
        <v>65.57581187965674</v>
      </c>
      <c r="CS20" s="241">
        <f>+'Monthly Interactions-$'!CS20/'Monthly Interactions-Energy'!CS20</f>
        <v>50.176568293317231</v>
      </c>
      <c r="CT20" s="241">
        <f>+'Monthly Interactions-$'!CT20/'Monthly Interactions-Energy'!CT20</f>
        <v>47.577050314026287</v>
      </c>
      <c r="CU20" s="241">
        <f>+'Monthly Interactions-$'!CU20/'Monthly Interactions-Energy'!CU20</f>
        <v>48.481863005514356</v>
      </c>
      <c r="CV20" s="241">
        <f>+'Monthly Interactions-$'!CV20/'Monthly Interactions-Energy'!CV20</f>
        <v>51.671296432069731</v>
      </c>
      <c r="CW20" s="241">
        <f>+'Monthly Interactions-$'!CW20/'Monthly Interactions-Energy'!CW20</f>
        <v>48.444167665868726</v>
      </c>
      <c r="CX20" s="241">
        <f>+'Monthly Interactions-$'!CX20/'Monthly Interactions-Energy'!CX20</f>
        <v>47.885447271363383</v>
      </c>
      <c r="CY20" s="241">
        <f>+'Monthly Interactions-$'!CY20/'Monthly Interactions-Energy'!CY20</f>
        <v>45.394315196998122</v>
      </c>
      <c r="CZ20" s="241">
        <f>+'Monthly Interactions-$'!CZ20/'Monthly Interactions-Energy'!CZ20</f>
        <v>44.657444486632812</v>
      </c>
      <c r="DA20" s="241">
        <f>+'Monthly Interactions-$'!DA20/'Monthly Interactions-Energy'!DA20</f>
        <v>43.156305921587766</v>
      </c>
      <c r="DB20" s="241">
        <f>+'Monthly Interactions-$'!DB20/'Monthly Interactions-Energy'!DB20</f>
        <v>47.502523545693393</v>
      </c>
      <c r="DC20" s="241">
        <f>+'Monthly Interactions-$'!DC20/'Monthly Interactions-Energy'!DC20</f>
        <v>58.337214249219322</v>
      </c>
      <c r="DD20" s="241">
        <f>+'Monthly Interactions-$'!DD20/'Monthly Interactions-Energy'!DD20</f>
        <v>54.072523681531699</v>
      </c>
      <c r="DE20" s="241">
        <f>+'Monthly Interactions-$'!DE20/'Monthly Interactions-Energy'!DE20</f>
        <v>44.459854439066476</v>
      </c>
      <c r="DF20" s="241">
        <f>+'Monthly Interactions-$'!DF20/'Monthly Interactions-Energy'!DF20</f>
        <v>42.97713101622378</v>
      </c>
      <c r="DG20" s="241">
        <f>+'Monthly Interactions-$'!DG20/'Monthly Interactions-Energy'!DG20</f>
        <v>45.742866947444938</v>
      </c>
      <c r="DH20" s="241">
        <f>+'Monthly Interactions-$'!DH20/'Monthly Interactions-Energy'!DH20</f>
        <v>48.204188389086561</v>
      </c>
      <c r="DI20" s="241">
        <f>+'Monthly Interactions-$'!DI20/'Monthly Interactions-Energy'!DI20</f>
        <v>49.481551721313387</v>
      </c>
      <c r="DJ20" s="241">
        <f>+'Monthly Interactions-$'!DJ20/'Monthly Interactions-Energy'!DJ20</f>
        <v>49.044590694051763</v>
      </c>
      <c r="DK20" s="241">
        <f>+'Monthly Interactions-$'!DK20/'Monthly Interactions-Energy'!DK20</f>
        <v>46.556535202321321</v>
      </c>
      <c r="DL20" s="241">
        <f>+'Monthly Interactions-$'!DL20/'Monthly Interactions-Energy'!DL20</f>
        <v>45.561855219443956</v>
      </c>
      <c r="DM20" s="241">
        <f>+'Monthly Interactions-$'!DM20/'Monthly Interactions-Energy'!DM20</f>
        <v>44.194599312984984</v>
      </c>
      <c r="DN20" s="241">
        <f>+'Monthly Interactions-$'!DN20/'Monthly Interactions-Energy'!DN20</f>
        <v>48.387702015900359</v>
      </c>
      <c r="DO20" s="241">
        <f>+'Monthly Interactions-$'!DO20/'Monthly Interactions-Energy'!DO20</f>
        <v>59.184182787529984</v>
      </c>
      <c r="DP20" s="241">
        <f>+'Monthly Interactions-$'!DP20/'Monthly Interactions-Energy'!DP20</f>
        <v>53.391666733003134</v>
      </c>
      <c r="DQ20" s="241">
        <f>+'Monthly Interactions-$'!DQ20/'Monthly Interactions-Energy'!DQ20</f>
        <v>45.577041169208094</v>
      </c>
      <c r="DR20" s="241">
        <f>+'Monthly Interactions-$'!DR20/'Monthly Interactions-Energy'!DR20</f>
        <v>44.669167049643832</v>
      </c>
      <c r="DS20" s="241">
        <f>+'Monthly Interactions-$'!DS20/'Monthly Interactions-Energy'!DS20</f>
        <v>47.385272686079666</v>
      </c>
      <c r="DT20" s="241">
        <f>+'Monthly Interactions-$'!DT20/'Monthly Interactions-Energy'!DT20</f>
        <v>49.995462474497266</v>
      </c>
      <c r="DU20" s="241">
        <f>+'Monthly Interactions-$'!DU20/'Monthly Interactions-Energy'!DU20</f>
        <v>50.84332108907936</v>
      </c>
      <c r="DV20" s="241">
        <f>+'Monthly Interactions-$'!DV20/'Monthly Interactions-Energy'!DV20</f>
        <v>49.913783336082211</v>
      </c>
      <c r="DW20" s="241">
        <f>+'Monthly Interactions-$'!DW20/'Monthly Interactions-Energy'!DW20</f>
        <v>47.8676307659332</v>
      </c>
      <c r="DX20" s="241">
        <f>+'Monthly Interactions-$'!DX20/'Monthly Interactions-Energy'!DX20</f>
        <v>47.328369402887311</v>
      </c>
      <c r="DY20" s="241">
        <f>+'Monthly Interactions-$'!DY20/'Monthly Interactions-Energy'!DY20</f>
        <v>45.924512716133364</v>
      </c>
      <c r="DZ20" s="241">
        <f>+'Monthly Interactions-$'!DZ20/'Monthly Interactions-Energy'!DZ20</f>
        <v>48.927235216989168</v>
      </c>
      <c r="EA20" s="241">
        <f>+'Monthly Interactions-$'!EA20/'Monthly Interactions-Energy'!EA20</f>
        <v>59.029163721952052</v>
      </c>
      <c r="EB20" s="241">
        <f>+'Monthly Interactions-$'!EB20/'Monthly Interactions-Energy'!EB20</f>
        <v>54.229986815152273</v>
      </c>
      <c r="EC20" s="241">
        <f>+'Monthly Interactions-$'!EC20/'Monthly Interactions-Energy'!EC20</f>
        <v>47.053267151864361</v>
      </c>
      <c r="ED20" s="241">
        <f>+'Monthly Interactions-$'!ED20/'Monthly Interactions-Energy'!ED20</f>
        <v>44.92470001259543</v>
      </c>
      <c r="EE20" s="241">
        <f>+'Monthly Interactions-$'!EE20/'Monthly Interactions-Energy'!EE20</f>
        <v>47.753823965279985</v>
      </c>
      <c r="EF20" s="241">
        <f>+'Monthly Interactions-$'!EF20/'Monthly Interactions-Energy'!EF20</f>
        <v>50.815294132527228</v>
      </c>
      <c r="EG20" s="241">
        <f>+'Monthly Interactions-$'!EG20/'Monthly Interactions-Energy'!EG20</f>
        <v>51.455530334550346</v>
      </c>
      <c r="EH20" s="241">
        <f>+'Monthly Interactions-$'!EH20/'Monthly Interactions-Energy'!EH20</f>
        <v>50.923371852597619</v>
      </c>
      <c r="EI20" s="241">
        <f>+'Monthly Interactions-$'!EI20/'Monthly Interactions-Energy'!EI20</f>
        <v>49.051494018294129</v>
      </c>
      <c r="EJ20" s="241">
        <f>+'Monthly Interactions-$'!EJ20/'Monthly Interactions-Energy'!EJ20</f>
        <v>47.996751791081401</v>
      </c>
      <c r="EK20" s="241">
        <f>+'Monthly Interactions-$'!EK20/'Monthly Interactions-Energy'!EK20</f>
        <v>47.072049146007991</v>
      </c>
      <c r="EL20" s="241">
        <f>+'Monthly Interactions-$'!EL20/'Monthly Interactions-Energy'!EL20</f>
        <v>49.150304900257495</v>
      </c>
      <c r="EM20" s="241">
        <f>+'Monthly Interactions-$'!EM20/'Monthly Interactions-Energy'!EM20</f>
        <v>60.511702252702563</v>
      </c>
      <c r="EN20" s="241">
        <f>+'Monthly Interactions-$'!EN20/'Monthly Interactions-Energy'!EN20</f>
        <v>57.319414604890802</v>
      </c>
      <c r="EO20" s="241">
        <f>+'Monthly Interactions-$'!EO20/'Monthly Interactions-Energy'!EO20</f>
        <v>48.594706076548768</v>
      </c>
      <c r="EP20" s="241">
        <f>+'Monthly Interactions-$'!EP20/'Monthly Interactions-Energy'!EP20</f>
        <v>46.400711825658384</v>
      </c>
      <c r="EQ20" s="241">
        <f>+'Monthly Interactions-$'!EQ20/'Monthly Interactions-Energy'!EQ20</f>
        <v>48.82347942894561</v>
      </c>
      <c r="ER20" s="241">
        <f>+'Monthly Interactions-$'!ER20/'Monthly Interactions-Energy'!ER20</f>
        <v>52.357868374672293</v>
      </c>
      <c r="ES20" s="241">
        <f>+'Monthly Interactions-$'!ES20/'Monthly Interactions-Energy'!ES20</f>
        <v>53.882917323006232</v>
      </c>
      <c r="ET20" s="241">
        <f>+'Monthly Interactions-$'!ET20/'Monthly Interactions-Energy'!ET20</f>
        <v>53.247153851918391</v>
      </c>
      <c r="EU20" s="241">
        <f>+'Monthly Interactions-$'!EU20/'Monthly Interactions-Energy'!EU20</f>
        <v>51.015114357994733</v>
      </c>
      <c r="EV20" s="241">
        <f>+'Monthly Interactions-$'!EV20/'Monthly Interactions-Energy'!EV20</f>
        <v>50.058303101704759</v>
      </c>
      <c r="EW20" s="241">
        <f>+'Monthly Interactions-$'!EW20/'Monthly Interactions-Energy'!EW20</f>
        <v>48.78384619452558</v>
      </c>
      <c r="EX20" s="241">
        <f>+'Monthly Interactions-$'!EX20/'Monthly Interactions-Energy'!EX20</f>
        <v>51.844819840846085</v>
      </c>
      <c r="EY20" s="241">
        <f>+'Monthly Interactions-$'!EY20/'Monthly Interactions-Energy'!EY20</f>
        <v>62.535252284914506</v>
      </c>
      <c r="EZ20" s="241">
        <f>+'Monthly Interactions-$'!EZ20/'Monthly Interactions-Energy'!EZ20</f>
        <v>59.389292712320248</v>
      </c>
      <c r="FA20" s="241">
        <f>+'Monthly Interactions-$'!FA20/'Monthly Interactions-Energy'!FA20</f>
        <v>49.168737784178582</v>
      </c>
      <c r="FB20" s="241">
        <f>+'Monthly Interactions-$'!FB20/'Monthly Interactions-Energy'!FB20</f>
        <v>48.83605744037996</v>
      </c>
      <c r="FC20" s="241">
        <f>+'Monthly Interactions-$'!FC20/'Monthly Interactions-Energy'!FC20</f>
        <v>51.281071929206504</v>
      </c>
      <c r="FD20" s="241">
        <f>+'Monthly Interactions-$'!FD20/'Monthly Interactions-Energy'!FD20</f>
        <v>54.733259968796858</v>
      </c>
      <c r="FE20" s="241">
        <f>+'Monthly Interactions-$'!FE20/'Monthly Interactions-Energy'!FE20</f>
        <v>57.566942562016585</v>
      </c>
      <c r="FF20" s="241">
        <f>+'Monthly Interactions-$'!FF20/'Monthly Interactions-Energy'!FF20</f>
        <v>57.054869382780502</v>
      </c>
      <c r="FG20" s="241">
        <f>+'Monthly Interactions-$'!FG20/'Monthly Interactions-Energy'!FG20</f>
        <v>55.280452351421594</v>
      </c>
      <c r="FH20" s="241">
        <f>+'Monthly Interactions-$'!FH20/'Monthly Interactions-Energy'!FH20</f>
        <v>54.302858647549101</v>
      </c>
      <c r="FI20" s="241">
        <f>+'Monthly Interactions-$'!FI20/'Monthly Interactions-Energy'!FI20</f>
        <v>52.771091017791598</v>
      </c>
      <c r="FJ20" s="241">
        <f>+'Monthly Interactions-$'!FJ20/'Monthly Interactions-Energy'!FJ20</f>
        <v>55.981160352694857</v>
      </c>
      <c r="FK20" s="241">
        <f>+'Monthly Interactions-$'!FK20/'Monthly Interactions-Energy'!FK20</f>
        <v>66.656771262098957</v>
      </c>
      <c r="FL20" s="241">
        <f>+'Monthly Interactions-$'!FL20/'Monthly Interactions-Energy'!FL20</f>
        <v>63.501558189262667</v>
      </c>
      <c r="FM20" s="241">
        <f>+'Monthly Interactions-$'!FM20/'Monthly Interactions-Energy'!FM20</f>
        <v>53.480048922183151</v>
      </c>
      <c r="FN20" s="241">
        <f>+'Monthly Interactions-$'!FN20/'Monthly Interactions-Energy'!FN20</f>
        <v>53.527255795474105</v>
      </c>
      <c r="FO20" s="241">
        <f>+'Monthly Interactions-$'!FO20/'Monthly Interactions-Energy'!FO20</f>
        <v>55.256978495038801</v>
      </c>
      <c r="FP20" s="241">
        <f>+'Monthly Interactions-$'!FP20/'Monthly Interactions-Energy'!FP20</f>
        <v>59.070943460811698</v>
      </c>
      <c r="FQ20" s="241">
        <f>+'Monthly Interactions-$'!FQ20/'Monthly Interactions-Energy'!FQ20</f>
        <v>60.89237077170889</v>
      </c>
      <c r="FR20" s="241">
        <f>+'Monthly Interactions-$'!FR20/'Monthly Interactions-Energy'!FR20</f>
        <v>60.10429837529437</v>
      </c>
      <c r="FS20" s="241">
        <f>+'Monthly Interactions-$'!FS20/'Monthly Interactions-Energy'!FS20</f>
        <v>58.815432507782518</v>
      </c>
      <c r="FT20" s="241">
        <f>+'Monthly Interactions-$'!FT20/'Monthly Interactions-Energy'!FT20</f>
        <v>56.877017625569444</v>
      </c>
      <c r="FU20" s="241">
        <f>+'Monthly Interactions-$'!FU20/'Monthly Interactions-Energy'!FU20</f>
        <v>55.692511365674726</v>
      </c>
      <c r="FV20" s="241">
        <f>+'Monthly Interactions-$'!FV20/'Monthly Interactions-Energy'!FV20</f>
        <v>59.199486522228256</v>
      </c>
      <c r="FW20" s="241">
        <f>+'Monthly Interactions-$'!FW20/'Monthly Interactions-Energy'!FW20</f>
        <v>69.753214821092712</v>
      </c>
      <c r="FX20" s="241">
        <f>+'Monthly Interactions-$'!FX20/'Monthly Interactions-Energy'!FX20</f>
        <v>65.717324418840263</v>
      </c>
      <c r="FY20" s="241">
        <f>+'Monthly Interactions-$'!FY20/'Monthly Interactions-Energy'!FY20</f>
        <v>55.979165282606118</v>
      </c>
      <c r="FZ20" s="241">
        <f>+'Monthly Interactions-$'!FZ20/'Monthly Interactions-Energy'!FZ20</f>
        <v>56.121608228374221</v>
      </c>
      <c r="GA20" s="241">
        <f>+'Monthly Interactions-$'!GA20/'Monthly Interactions-Energy'!GA20</f>
        <v>58.444437361871096</v>
      </c>
      <c r="GB20" s="241">
        <f>+'Monthly Interactions-$'!GB20/'Monthly Interactions-Energy'!GB20</f>
        <v>62.449855635147493</v>
      </c>
    </row>
    <row r="21" spans="2:184">
      <c r="B21" s="17" t="s">
        <v>74</v>
      </c>
      <c r="C21" s="21" t="s">
        <v>61</v>
      </c>
      <c r="D21" s="19" t="s">
        <v>70</v>
      </c>
      <c r="E21" s="241">
        <f>+'Monthly Interactions-$'!E21/'Monthly Interactions-Energy'!E21</f>
        <v>22.646400644123954</v>
      </c>
      <c r="F21" s="241">
        <f>+'Monthly Interactions-$'!F21/'Monthly Interactions-Energy'!F21</f>
        <v>23.137167077183395</v>
      </c>
      <c r="G21" s="241">
        <f>+'Monthly Interactions-$'!G21/'Monthly Interactions-Energy'!G21</f>
        <v>21.710989472912225</v>
      </c>
      <c r="H21" s="241">
        <f>+'Monthly Interactions-$'!H21/'Monthly Interactions-Energy'!H21</f>
        <v>17.815452454010767</v>
      </c>
      <c r="I21" s="241">
        <f>+'Monthly Interactions-$'!I21/'Monthly Interactions-Energy'!I21</f>
        <v>15.574333129148133</v>
      </c>
      <c r="J21" s="241">
        <f>+'Monthly Interactions-$'!J21/'Monthly Interactions-Energy'!J21</f>
        <v>12.403953888287006</v>
      </c>
      <c r="K21" s="241">
        <f>+'Monthly Interactions-$'!K21/'Monthly Interactions-Energy'!K21</f>
        <v>12.367018880427652</v>
      </c>
      <c r="L21" s="241">
        <f>+'Monthly Interactions-$'!L21/'Monthly Interactions-Energy'!L21</f>
        <v>13.122492675340567</v>
      </c>
      <c r="M21" s="241">
        <f>+'Monthly Interactions-$'!M21/'Monthly Interactions-Energy'!M21</f>
        <v>14.609587630213094</v>
      </c>
      <c r="N21" s="241">
        <f>+'Monthly Interactions-$'!N21/'Monthly Interactions-Energy'!N21</f>
        <v>16.912056103420348</v>
      </c>
      <c r="O21" s="241">
        <f>+'Monthly Interactions-$'!O21/'Monthly Interactions-Energy'!O21</f>
        <v>18.262648139413002</v>
      </c>
      <c r="P21" s="241">
        <f>+'Monthly Interactions-$'!P21/'Monthly Interactions-Energy'!P21</f>
        <v>18.40359324224076</v>
      </c>
      <c r="Q21" s="241">
        <f>+'Monthly Interactions-$'!Q21/'Monthly Interactions-Energy'!Q21</f>
        <v>23.498172682401076</v>
      </c>
      <c r="R21" s="241">
        <f>+'Monthly Interactions-$'!R21/'Monthly Interactions-Energy'!R21</f>
        <v>24.034222971547774</v>
      </c>
      <c r="S21" s="241">
        <f>+'Monthly Interactions-$'!S21/'Monthly Interactions-Energy'!S21</f>
        <v>21.309153743787089</v>
      </c>
      <c r="T21" s="241">
        <f>+'Monthly Interactions-$'!T21/'Monthly Interactions-Energy'!T21</f>
        <v>18.338443641778635</v>
      </c>
      <c r="U21" s="241">
        <f>+'Monthly Interactions-$'!U21/'Monthly Interactions-Energy'!U21</f>
        <v>16.139491116367953</v>
      </c>
      <c r="V21" s="241">
        <f>+'Monthly Interactions-$'!V21/'Monthly Interactions-Energy'!V21</f>
        <v>13.524223145401368</v>
      </c>
      <c r="W21" s="241">
        <f>+'Monthly Interactions-$'!W21/'Monthly Interactions-Energy'!W21</f>
        <v>13.077547945795756</v>
      </c>
      <c r="X21" s="241">
        <f>+'Monthly Interactions-$'!X21/'Monthly Interactions-Energy'!X21</f>
        <v>13.992452650353224</v>
      </c>
      <c r="Y21" s="241">
        <f>+'Monthly Interactions-$'!Y21/'Monthly Interactions-Energy'!Y21</f>
        <v>14.486271073005048</v>
      </c>
      <c r="Z21" s="241">
        <f>+'Monthly Interactions-$'!Z21/'Monthly Interactions-Energy'!Z21</f>
        <v>16.887828209782565</v>
      </c>
      <c r="AA21" s="241">
        <f>+'Monthly Interactions-$'!AA21/'Monthly Interactions-Energy'!AA21</f>
        <v>18.672798421221017</v>
      </c>
      <c r="AB21" s="241">
        <f>+'Monthly Interactions-$'!AB21/'Monthly Interactions-Energy'!AB21</f>
        <v>18.210887547998531</v>
      </c>
      <c r="AC21" s="241">
        <f>+'Monthly Interactions-$'!AC21/'Monthly Interactions-Energy'!AC21</f>
        <v>24.339910108119003</v>
      </c>
      <c r="AD21" s="241">
        <f>+'Monthly Interactions-$'!AD21/'Monthly Interactions-Energy'!AD21</f>
        <v>24.905620470292202</v>
      </c>
      <c r="AE21" s="241">
        <f>+'Monthly Interactions-$'!AE21/'Monthly Interactions-Energy'!AE21</f>
        <v>22.212299337113649</v>
      </c>
      <c r="AF21" s="241">
        <f>+'Monthly Interactions-$'!AF21/'Monthly Interactions-Energy'!AF21</f>
        <v>19.133776718543878</v>
      </c>
      <c r="AG21" s="241">
        <f>+'Monthly Interactions-$'!AG21/'Monthly Interactions-Energy'!AG21</f>
        <v>17.154633408692789</v>
      </c>
      <c r="AH21" s="241">
        <f>+'Monthly Interactions-$'!AH21/'Monthly Interactions-Energy'!AH21</f>
        <v>14.220960625656135</v>
      </c>
      <c r="AI21" s="241">
        <f>+'Monthly Interactions-$'!AI21/'Monthly Interactions-Energy'!AI21</f>
        <v>13.882415380244341</v>
      </c>
      <c r="AJ21" s="241">
        <f>+'Monthly Interactions-$'!AJ21/'Monthly Interactions-Energy'!AJ21</f>
        <v>14.6505697387722</v>
      </c>
      <c r="AK21" s="241">
        <f>+'Monthly Interactions-$'!AK21/'Monthly Interactions-Energy'!AK21</f>
        <v>15.366251062669425</v>
      </c>
      <c r="AL21" s="241">
        <f>+'Monthly Interactions-$'!AL21/'Monthly Interactions-Energy'!AL21</f>
        <v>17.827736755540169</v>
      </c>
      <c r="AM21" s="241">
        <f>+'Monthly Interactions-$'!AM21/'Monthly Interactions-Energy'!AM21</f>
        <v>19.675861991660316</v>
      </c>
      <c r="AN21" s="241">
        <f>+'Monthly Interactions-$'!AN21/'Monthly Interactions-Energy'!AN21</f>
        <v>18.974715226844939</v>
      </c>
      <c r="AO21" s="241">
        <f>+'Monthly Interactions-$'!AO21/'Monthly Interactions-Energy'!AO21</f>
        <v>26.148185237653266</v>
      </c>
      <c r="AP21" s="241">
        <f>+'Monthly Interactions-$'!AP21/'Monthly Interactions-Energy'!AP21</f>
        <v>26.680737042565241</v>
      </c>
      <c r="AQ21" s="241">
        <f>+'Monthly Interactions-$'!AQ21/'Monthly Interactions-Energy'!AQ21</f>
        <v>23.585142050467621</v>
      </c>
      <c r="AR21" s="241">
        <f>+'Monthly Interactions-$'!AR21/'Monthly Interactions-Energy'!AR21</f>
        <v>20.297191780821919</v>
      </c>
      <c r="AS21" s="241">
        <f>+'Monthly Interactions-$'!AS21/'Monthly Interactions-Energy'!AS21</f>
        <v>18.149083167495714</v>
      </c>
      <c r="AT21" s="241">
        <f>+'Monthly Interactions-$'!AT21/'Monthly Interactions-Energy'!AT21</f>
        <v>15.045050957554038</v>
      </c>
      <c r="AU21" s="241">
        <f>+'Monthly Interactions-$'!AU21/'Monthly Interactions-Energy'!AU21</f>
        <v>14.834239274364407</v>
      </c>
      <c r="AV21" s="241">
        <f>+'Monthly Interactions-$'!AV21/'Monthly Interactions-Energy'!AV21</f>
        <v>15.756831975842406</v>
      </c>
      <c r="AW21" s="241">
        <f>+'Monthly Interactions-$'!AW21/'Monthly Interactions-Energy'!AW21</f>
        <v>16.596116295885249</v>
      </c>
      <c r="AX21" s="241">
        <f>+'Monthly Interactions-$'!AX21/'Monthly Interactions-Energy'!AX21</f>
        <v>19.082175711354179</v>
      </c>
      <c r="AY21" s="241">
        <f>+'Monthly Interactions-$'!AY21/'Monthly Interactions-Energy'!AY21</f>
        <v>21.07748196774455</v>
      </c>
      <c r="AZ21" s="241">
        <f>+'Monthly Interactions-$'!AZ21/'Monthly Interactions-Energy'!AZ21</f>
        <v>21.2699308204377</v>
      </c>
      <c r="BA21" s="241">
        <f>+'Monthly Interactions-$'!BA21/'Monthly Interactions-Energy'!BA21</f>
        <v>28.00577862370319</v>
      </c>
      <c r="BB21" s="241">
        <f>+'Monthly Interactions-$'!BB21/'Monthly Interactions-Energy'!BB21</f>
        <v>27.868233321096017</v>
      </c>
      <c r="BC21" s="241">
        <f>+'Monthly Interactions-$'!BC21/'Monthly Interactions-Energy'!BC21</f>
        <v>24.820060726310725</v>
      </c>
      <c r="BD21" s="241">
        <f>+'Monthly Interactions-$'!BD21/'Monthly Interactions-Energy'!BD21</f>
        <v>21.330141390535015</v>
      </c>
      <c r="BE21" s="241">
        <f>+'Monthly Interactions-$'!BE21/'Monthly Interactions-Energy'!BE21</f>
        <v>18.487276119402985</v>
      </c>
      <c r="BF21" s="241">
        <f>+'Monthly Interactions-$'!BF21/'Monthly Interactions-Energy'!BF21</f>
        <v>15.463352550285604</v>
      </c>
      <c r="BG21" s="241">
        <f>+'Monthly Interactions-$'!BG21/'Monthly Interactions-Energy'!BG21</f>
        <v>15.312945223325405</v>
      </c>
      <c r="BH21" s="241">
        <f>+'Monthly Interactions-$'!BH21/'Monthly Interactions-Energy'!BH21</f>
        <v>15.993604691405499</v>
      </c>
      <c r="BI21" s="241">
        <f>+'Monthly Interactions-$'!BI21/'Monthly Interactions-Energy'!BI21</f>
        <v>16.745184541300635</v>
      </c>
      <c r="BJ21" s="241">
        <f>+'Monthly Interactions-$'!BJ21/'Monthly Interactions-Energy'!BJ21</f>
        <v>19.481106022267209</v>
      </c>
      <c r="BK21" s="241">
        <f>+'Monthly Interactions-$'!BK21/'Monthly Interactions-Energy'!BK21</f>
        <v>21.545020101279523</v>
      </c>
      <c r="BL21" s="241">
        <f>+'Monthly Interactions-$'!BL21/'Monthly Interactions-Energy'!BL21</f>
        <v>21.688324503259835</v>
      </c>
      <c r="BM21" s="241">
        <f>+'Monthly Interactions-$'!BM21/'Monthly Interactions-Energy'!BM21</f>
        <v>28.345328615523602</v>
      </c>
      <c r="BN21" s="241">
        <f>+'Monthly Interactions-$'!BN21/'Monthly Interactions-Energy'!BN21</f>
        <v>29.28690068434851</v>
      </c>
      <c r="BO21" s="241">
        <f>+'Monthly Interactions-$'!BO21/'Monthly Interactions-Energy'!BO21</f>
        <v>26.553449871076051</v>
      </c>
      <c r="BP21" s="241">
        <f>+'Monthly Interactions-$'!BP21/'Monthly Interactions-Energy'!BP21</f>
        <v>23.133831731038718</v>
      </c>
      <c r="BQ21" s="241">
        <f>+'Monthly Interactions-$'!BQ21/'Monthly Interactions-Energy'!BQ21</f>
        <v>20.630719970725458</v>
      </c>
      <c r="BR21" s="241">
        <f>+'Monthly Interactions-$'!BR21/'Monthly Interactions-Energy'!BR21</f>
        <v>17.515653820681653</v>
      </c>
      <c r="BS21" s="241">
        <f>+'Monthly Interactions-$'!BS21/'Monthly Interactions-Energy'!BS21</f>
        <v>18.069890860749936</v>
      </c>
      <c r="BT21" s="241">
        <f>+'Monthly Interactions-$'!BT21/'Monthly Interactions-Energy'!BT21</f>
        <v>19.316831406191721</v>
      </c>
      <c r="BU21" s="241">
        <f>+'Monthly Interactions-$'!BU21/'Monthly Interactions-Energy'!BU21</f>
        <v>20.367551828000135</v>
      </c>
      <c r="BV21" s="241">
        <f>+'Monthly Interactions-$'!BV21/'Monthly Interactions-Energy'!BV21</f>
        <v>22.68987399147856</v>
      </c>
      <c r="BW21" s="241">
        <f>+'Monthly Interactions-$'!BW21/'Monthly Interactions-Energy'!BW21</f>
        <v>25.765034668176028</v>
      </c>
      <c r="BX21" s="241">
        <f>+'Monthly Interactions-$'!BX21/'Monthly Interactions-Energy'!BX21</f>
        <v>26.618256746427601</v>
      </c>
      <c r="BY21" s="241">
        <f>+'Monthly Interactions-$'!BY21/'Monthly Interactions-Energy'!BY21</f>
        <v>32.340432060458127</v>
      </c>
      <c r="BZ21" s="241">
        <f>+'Monthly Interactions-$'!BZ21/'Monthly Interactions-Energy'!BZ21</f>
        <v>33.471493560686639</v>
      </c>
      <c r="CA21" s="241">
        <f>+'Monthly Interactions-$'!CA21/'Monthly Interactions-Energy'!CA21</f>
        <v>31.69429232691099</v>
      </c>
      <c r="CB21" s="241">
        <f>+'Monthly Interactions-$'!CB21/'Monthly Interactions-Energy'!CB21</f>
        <v>27.391258346656638</v>
      </c>
      <c r="CC21" s="241">
        <f>+'Monthly Interactions-$'!CC21/'Monthly Interactions-Energy'!CC21</f>
        <v>24.107184573767082</v>
      </c>
      <c r="CD21" s="241">
        <f>+'Monthly Interactions-$'!CD21/'Monthly Interactions-Energy'!CD21</f>
        <v>20.71421034559976</v>
      </c>
      <c r="CE21" s="241">
        <f>+'Monthly Interactions-$'!CE21/'Monthly Interactions-Energy'!CE21</f>
        <v>23.304943433029912</v>
      </c>
      <c r="CF21" s="241">
        <f>+'Monthly Interactions-$'!CF21/'Monthly Interactions-Energy'!CF21</f>
        <v>24.71673259788437</v>
      </c>
      <c r="CG21" s="241">
        <f>+'Monthly Interactions-$'!CG21/'Monthly Interactions-Energy'!CG21</f>
        <v>24.524243668098855</v>
      </c>
      <c r="CH21" s="241">
        <f>+'Monthly Interactions-$'!CH21/'Monthly Interactions-Energy'!CH21</f>
        <v>27.040718133836517</v>
      </c>
      <c r="CI21" s="241">
        <f>+'Monthly Interactions-$'!CI21/'Monthly Interactions-Energy'!CI21</f>
        <v>31.209569124365803</v>
      </c>
      <c r="CJ21" s="241">
        <f>+'Monthly Interactions-$'!CJ21/'Monthly Interactions-Energy'!CJ21</f>
        <v>32.096505033850455</v>
      </c>
      <c r="CK21" s="241">
        <f>+'Monthly Interactions-$'!CK21/'Monthly Interactions-Energy'!CK21</f>
        <v>36.749474047957293</v>
      </c>
      <c r="CL21" s="241">
        <f>+'Monthly Interactions-$'!CL21/'Monthly Interactions-Energy'!CL21</f>
        <v>37.531036881341578</v>
      </c>
      <c r="CM21" s="241">
        <f>+'Monthly Interactions-$'!CM21/'Monthly Interactions-Energy'!CM21</f>
        <v>36.095084263931774</v>
      </c>
      <c r="CN21" s="241">
        <f>+'Monthly Interactions-$'!CN21/'Monthly Interactions-Energy'!CN21</f>
        <v>30.956455315824265</v>
      </c>
      <c r="CO21" s="241">
        <f>+'Monthly Interactions-$'!CO21/'Monthly Interactions-Energy'!CO21</f>
        <v>27.76737559784268</v>
      </c>
      <c r="CP21" s="241">
        <f>+'Monthly Interactions-$'!CP21/'Monthly Interactions-Energy'!CP21</f>
        <v>23.877739405213678</v>
      </c>
      <c r="CQ21" s="241">
        <f>+'Monthly Interactions-$'!CQ21/'Monthly Interactions-Energy'!CQ21</f>
        <v>26.725797707558861</v>
      </c>
      <c r="CR21" s="241">
        <f>+'Monthly Interactions-$'!CR21/'Monthly Interactions-Energy'!CR21</f>
        <v>27.896425152735155</v>
      </c>
      <c r="CS21" s="241">
        <f>+'Monthly Interactions-$'!CS21/'Monthly Interactions-Energy'!CS21</f>
        <v>26.689108540102946</v>
      </c>
      <c r="CT21" s="241">
        <f>+'Monthly Interactions-$'!CT21/'Monthly Interactions-Energy'!CT21</f>
        <v>29.276005837871054</v>
      </c>
      <c r="CU21" s="241">
        <f>+'Monthly Interactions-$'!CU21/'Monthly Interactions-Energy'!CU21</f>
        <v>32.711343585695914</v>
      </c>
      <c r="CV21" s="241">
        <f>+'Monthly Interactions-$'!CV21/'Monthly Interactions-Energy'!CV21</f>
        <v>33.556427545820547</v>
      </c>
      <c r="CW21" s="241">
        <f>+'Monthly Interactions-$'!CW21/'Monthly Interactions-Energy'!CW21</f>
        <v>46.630844511954749</v>
      </c>
      <c r="CX21" s="241">
        <f>+'Monthly Interactions-$'!CX21/'Monthly Interactions-Energy'!CX21</f>
        <v>47.277659186308327</v>
      </c>
      <c r="CY21" s="241">
        <f>+'Monthly Interactions-$'!CY21/'Monthly Interactions-Energy'!CY21</f>
        <v>44.737816686913504</v>
      </c>
      <c r="CZ21" s="241">
        <f>+'Monthly Interactions-$'!CZ21/'Monthly Interactions-Energy'!CZ21</f>
        <v>44.474500772046703</v>
      </c>
      <c r="DA21" s="241">
        <f>+'Monthly Interactions-$'!DA21/'Monthly Interactions-Energy'!DA21</f>
        <v>41.423135508538088</v>
      </c>
      <c r="DB21" s="241">
        <f>+'Monthly Interactions-$'!DB21/'Monthly Interactions-Energy'!DB21</f>
        <v>46.260520857848903</v>
      </c>
      <c r="DC21" s="241">
        <f>+'Monthly Interactions-$'!DC21/'Monthly Interactions-Energy'!DC21</f>
        <v>53.263864094442845</v>
      </c>
      <c r="DD21" s="241">
        <f>+'Monthly Interactions-$'!DD21/'Monthly Interactions-Energy'!DD21</f>
        <v>52.651585599960107</v>
      </c>
      <c r="DE21" s="241">
        <f>+'Monthly Interactions-$'!DE21/'Monthly Interactions-Energy'!DE21</f>
        <v>41.544809793867827</v>
      </c>
      <c r="DF21" s="241">
        <f>+'Monthly Interactions-$'!DF21/'Monthly Interactions-Energy'!DF21</f>
        <v>43.098449326376141</v>
      </c>
      <c r="DG21" s="241">
        <f>+'Monthly Interactions-$'!DG21/'Monthly Interactions-Energy'!DG21</f>
        <v>44.029698985446551</v>
      </c>
      <c r="DH21" s="241">
        <f>+'Monthly Interactions-$'!DH21/'Monthly Interactions-Energy'!DH21</f>
        <v>45.763397541649567</v>
      </c>
      <c r="DI21" s="241">
        <f>+'Monthly Interactions-$'!DI21/'Monthly Interactions-Energy'!DI21</f>
        <v>47.650095330354809</v>
      </c>
      <c r="DJ21" s="241">
        <f>+'Monthly Interactions-$'!DJ21/'Monthly Interactions-Energy'!DJ21</f>
        <v>48.247978217580361</v>
      </c>
      <c r="DK21" s="241">
        <f>+'Monthly Interactions-$'!DK21/'Monthly Interactions-Energy'!DK21</f>
        <v>46.203320516826757</v>
      </c>
      <c r="DL21" s="241">
        <f>+'Monthly Interactions-$'!DL21/'Monthly Interactions-Energy'!DL21</f>
        <v>45.535865852396235</v>
      </c>
      <c r="DM21" s="241">
        <f>+'Monthly Interactions-$'!DM21/'Monthly Interactions-Energy'!DM21</f>
        <v>42.266361457826079</v>
      </c>
      <c r="DN21" s="241">
        <f>+'Monthly Interactions-$'!DN21/'Monthly Interactions-Energy'!DN21</f>
        <v>47.451716605531054</v>
      </c>
      <c r="DO21" s="241">
        <f>+'Monthly Interactions-$'!DO21/'Monthly Interactions-Energy'!DO21</f>
        <v>54.006766810019769</v>
      </c>
      <c r="DP21" s="241">
        <f>+'Monthly Interactions-$'!DP21/'Monthly Interactions-Energy'!DP21</f>
        <v>52.071834806797213</v>
      </c>
      <c r="DQ21" s="241">
        <f>+'Monthly Interactions-$'!DQ21/'Monthly Interactions-Energy'!DQ21</f>
        <v>42.577284792645315</v>
      </c>
      <c r="DR21" s="241">
        <f>+'Monthly Interactions-$'!DR21/'Monthly Interactions-Energy'!DR21</f>
        <v>44.690020396464611</v>
      </c>
      <c r="DS21" s="241">
        <f>+'Monthly Interactions-$'!DS21/'Monthly Interactions-Energy'!DS21</f>
        <v>45.397722928627495</v>
      </c>
      <c r="DT21" s="241">
        <f>+'Monthly Interactions-$'!DT21/'Monthly Interactions-Energy'!DT21</f>
        <v>47.74365940818172</v>
      </c>
      <c r="DU21" s="241">
        <f>+'Monthly Interactions-$'!DU21/'Monthly Interactions-Energy'!DU21</f>
        <v>49.153944834924545</v>
      </c>
      <c r="DV21" s="241">
        <f>+'Monthly Interactions-$'!DV21/'Monthly Interactions-Energy'!DV21</f>
        <v>49.278932228404749</v>
      </c>
      <c r="DW21" s="241">
        <f>+'Monthly Interactions-$'!DW21/'Monthly Interactions-Energy'!DW21</f>
        <v>47.563903858076209</v>
      </c>
      <c r="DX21" s="241">
        <f>+'Monthly Interactions-$'!DX21/'Monthly Interactions-Energy'!DX21</f>
        <v>47.268939761604457</v>
      </c>
      <c r="DY21" s="241">
        <f>+'Monthly Interactions-$'!DY21/'Monthly Interactions-Energy'!DY21</f>
        <v>43.706369859329193</v>
      </c>
      <c r="DZ21" s="241">
        <f>+'Monthly Interactions-$'!DZ21/'Monthly Interactions-Energy'!DZ21</f>
        <v>48.44568879143857</v>
      </c>
      <c r="EA21" s="241">
        <f>+'Monthly Interactions-$'!EA21/'Monthly Interactions-Energy'!EA21</f>
        <v>54.199400156742961</v>
      </c>
      <c r="EB21" s="241">
        <f>+'Monthly Interactions-$'!EB21/'Monthly Interactions-Energy'!EB21</f>
        <v>52.689095518625983</v>
      </c>
      <c r="EC21" s="241">
        <f>+'Monthly Interactions-$'!EC21/'Monthly Interactions-Energy'!EC21</f>
        <v>44.39926952819107</v>
      </c>
      <c r="ED21" s="241">
        <f>+'Monthly Interactions-$'!ED21/'Monthly Interactions-Energy'!ED21</f>
        <v>45.481479447129786</v>
      </c>
      <c r="EE21" s="241">
        <f>+'Monthly Interactions-$'!EE21/'Monthly Interactions-Energy'!EE21</f>
        <v>45.684073407550009</v>
      </c>
      <c r="EF21" s="241">
        <f>+'Monthly Interactions-$'!EF21/'Monthly Interactions-Energy'!EF21</f>
        <v>48.638224762360736</v>
      </c>
      <c r="EG21" s="241">
        <f>+'Monthly Interactions-$'!EG21/'Monthly Interactions-Energy'!EG21</f>
        <v>49.25814100556579</v>
      </c>
      <c r="EH21" s="241">
        <f>+'Monthly Interactions-$'!EH21/'Monthly Interactions-Energy'!EH21</f>
        <v>50.432075377294865</v>
      </c>
      <c r="EI21" s="241">
        <f>+'Monthly Interactions-$'!EI21/'Monthly Interactions-Energy'!EI21</f>
        <v>48.655703414059872</v>
      </c>
      <c r="EJ21" s="241">
        <f>+'Monthly Interactions-$'!EJ21/'Monthly Interactions-Energy'!EJ21</f>
        <v>47.945754542768505</v>
      </c>
      <c r="EK21" s="241">
        <f>+'Monthly Interactions-$'!EK21/'Monthly Interactions-Energy'!EK21</f>
        <v>45.035206743753115</v>
      </c>
      <c r="EL21" s="241">
        <f>+'Monthly Interactions-$'!EL21/'Monthly Interactions-Energy'!EL21</f>
        <v>48.254292091106784</v>
      </c>
      <c r="EM21" s="241">
        <f>+'Monthly Interactions-$'!EM21/'Monthly Interactions-Energy'!EM21</f>
        <v>54.964254980284366</v>
      </c>
      <c r="EN21" s="241">
        <f>+'Monthly Interactions-$'!EN21/'Monthly Interactions-Energy'!EN21</f>
        <v>55.777955251938224</v>
      </c>
      <c r="EO21" s="241">
        <f>+'Monthly Interactions-$'!EO21/'Monthly Interactions-Energy'!EO21</f>
        <v>46.027657876700879</v>
      </c>
      <c r="EP21" s="241">
        <f>+'Monthly Interactions-$'!EP21/'Monthly Interactions-Energy'!EP21</f>
        <v>46.569169288661911</v>
      </c>
      <c r="EQ21" s="241">
        <f>+'Monthly Interactions-$'!EQ21/'Monthly Interactions-Energy'!EQ21</f>
        <v>46.979519122321335</v>
      </c>
      <c r="ER21" s="241">
        <f>+'Monthly Interactions-$'!ER21/'Monthly Interactions-Energy'!ER21</f>
        <v>50.057768650682512</v>
      </c>
      <c r="ES21" s="241">
        <f>+'Monthly Interactions-$'!ES21/'Monthly Interactions-Energy'!ES21</f>
        <v>51.683186200774294</v>
      </c>
      <c r="ET21" s="241">
        <f>+'Monthly Interactions-$'!ET21/'Monthly Interactions-Energy'!ET21</f>
        <v>52.373973783127298</v>
      </c>
      <c r="EU21" s="241">
        <f>+'Monthly Interactions-$'!EU21/'Monthly Interactions-Energy'!EU21</f>
        <v>50.398212293964555</v>
      </c>
      <c r="EV21" s="241">
        <f>+'Monthly Interactions-$'!EV21/'Monthly Interactions-Energy'!EV21</f>
        <v>49.857387052103171</v>
      </c>
      <c r="EW21" s="241">
        <f>+'Monthly Interactions-$'!EW21/'Monthly Interactions-Energy'!EW21</f>
        <v>48.806816851275087</v>
      </c>
      <c r="EX21" s="241">
        <f>+'Monthly Interactions-$'!EX21/'Monthly Interactions-Energy'!EX21</f>
        <v>50.802103151491622</v>
      </c>
      <c r="EY21" s="241">
        <f>+'Monthly Interactions-$'!EY21/'Monthly Interactions-Energy'!EY21</f>
        <v>56.44816631251139</v>
      </c>
      <c r="EZ21" s="241">
        <f>+'Monthly Interactions-$'!EZ21/'Monthly Interactions-Energy'!EZ21</f>
        <v>57.399519983058227</v>
      </c>
      <c r="FA21" s="241">
        <f>+'Monthly Interactions-$'!FA21/'Monthly Interactions-Energy'!FA21</f>
        <v>48.678184619276337</v>
      </c>
      <c r="FB21" s="241">
        <f>+'Monthly Interactions-$'!FB21/'Monthly Interactions-Energy'!FB21</f>
        <v>49.359160519189466</v>
      </c>
      <c r="FC21" s="241">
        <f>+'Monthly Interactions-$'!FC21/'Monthly Interactions-Energy'!FC21</f>
        <v>49.225979343132103</v>
      </c>
      <c r="FD21" s="241">
        <f>+'Monthly Interactions-$'!FD21/'Monthly Interactions-Energy'!FD21</f>
        <v>52.063125072776906</v>
      </c>
      <c r="FE21" s="241">
        <f>+'Monthly Interactions-$'!FE21/'Monthly Interactions-Energy'!FE21</f>
        <v>55.298345693744622</v>
      </c>
      <c r="FF21" s="241">
        <f>+'Monthly Interactions-$'!FF21/'Monthly Interactions-Energy'!FF21</f>
        <v>56.199360083997846</v>
      </c>
      <c r="FG21" s="241">
        <f>+'Monthly Interactions-$'!FG21/'Monthly Interactions-Energy'!FG21</f>
        <v>54.648511548725502</v>
      </c>
      <c r="FH21" s="241">
        <f>+'Monthly Interactions-$'!FH21/'Monthly Interactions-Energy'!FH21</f>
        <v>54.337012477096238</v>
      </c>
      <c r="FI21" s="241">
        <f>+'Monthly Interactions-$'!FI21/'Monthly Interactions-Energy'!FI21</f>
        <v>52.787220480308719</v>
      </c>
      <c r="FJ21" s="241">
        <f>+'Monthly Interactions-$'!FJ21/'Monthly Interactions-Energy'!FJ21</f>
        <v>55.457520121851061</v>
      </c>
      <c r="FK21" s="241">
        <f>+'Monthly Interactions-$'!FK21/'Monthly Interactions-Energy'!FK21</f>
        <v>60.421618898011204</v>
      </c>
      <c r="FL21" s="241">
        <f>+'Monthly Interactions-$'!FL21/'Monthly Interactions-Energy'!FL21</f>
        <v>61.571076838901618</v>
      </c>
      <c r="FM21" s="241">
        <f>+'Monthly Interactions-$'!FM21/'Monthly Interactions-Energy'!FM21</f>
        <v>53.043962665881061</v>
      </c>
      <c r="FN21" s="241">
        <f>+'Monthly Interactions-$'!FN21/'Monthly Interactions-Energy'!FN21</f>
        <v>54.001165150717881</v>
      </c>
      <c r="FO21" s="241">
        <f>+'Monthly Interactions-$'!FO21/'Monthly Interactions-Energy'!FO21</f>
        <v>53.30574753619522</v>
      </c>
      <c r="FP21" s="241">
        <f>+'Monthly Interactions-$'!FP21/'Monthly Interactions-Energy'!FP21</f>
        <v>56.216382539067546</v>
      </c>
      <c r="FQ21" s="241">
        <f>+'Monthly Interactions-$'!FQ21/'Monthly Interactions-Energy'!FQ21</f>
        <v>58.555881256537276</v>
      </c>
      <c r="FR21" s="241">
        <f>+'Monthly Interactions-$'!FR21/'Monthly Interactions-Energy'!FR21</f>
        <v>59.46316142248196</v>
      </c>
      <c r="FS21" s="241">
        <f>+'Monthly Interactions-$'!FS21/'Monthly Interactions-Energy'!FS21</f>
        <v>58.637722561785807</v>
      </c>
      <c r="FT21" s="241">
        <f>+'Monthly Interactions-$'!FT21/'Monthly Interactions-Energy'!FT21</f>
        <v>56.923827317267786</v>
      </c>
      <c r="FU21" s="241">
        <f>+'Monthly Interactions-$'!FU21/'Monthly Interactions-Energy'!FU21</f>
        <v>55.661038182581073</v>
      </c>
      <c r="FV21" s="241">
        <f>+'Monthly Interactions-$'!FV21/'Monthly Interactions-Energy'!FV21</f>
        <v>58.795530849878674</v>
      </c>
      <c r="FW21" s="241">
        <f>+'Monthly Interactions-$'!FW21/'Monthly Interactions-Energy'!FW21</f>
        <v>63.341325201871818</v>
      </c>
      <c r="FX21" s="241">
        <f>+'Monthly Interactions-$'!FX21/'Monthly Interactions-Energy'!FX21</f>
        <v>64.134223204033745</v>
      </c>
      <c r="FY21" s="241">
        <f>+'Monthly Interactions-$'!FY21/'Monthly Interactions-Energy'!FY21</f>
        <v>55.646697078184545</v>
      </c>
      <c r="FZ21" s="241">
        <f>+'Monthly Interactions-$'!FZ21/'Monthly Interactions-Energy'!FZ21</f>
        <v>56.283518331397893</v>
      </c>
      <c r="GA21" s="241">
        <f>+'Monthly Interactions-$'!GA21/'Monthly Interactions-Energy'!GA21</f>
        <v>55.879859599556021</v>
      </c>
      <c r="GB21" s="241">
        <f>+'Monthly Interactions-$'!GB21/'Monthly Interactions-Energy'!GB21</f>
        <v>58.91591525575295</v>
      </c>
    </row>
    <row r="22" spans="2:184">
      <c r="B22" s="17" t="s">
        <v>74</v>
      </c>
      <c r="C22" s="21" t="s">
        <v>61</v>
      </c>
      <c r="D22" s="19" t="s">
        <v>71</v>
      </c>
      <c r="E22" s="241">
        <f>+'Monthly Interactions-$'!E22/'Monthly Interactions-Energy'!E22</f>
        <v>37.116948629852885</v>
      </c>
      <c r="F22" s="241">
        <f>+'Monthly Interactions-$'!F22/'Monthly Interactions-Energy'!F22</f>
        <v>34.253586875165652</v>
      </c>
      <c r="G22" s="241">
        <f>+'Monthly Interactions-$'!G22/'Monthly Interactions-Energy'!G22</f>
        <v>32.661797038817404</v>
      </c>
      <c r="H22" s="241">
        <f>+'Monthly Interactions-$'!H22/'Monthly Interactions-Energy'!H22</f>
        <v>33.419764978476294</v>
      </c>
      <c r="I22" s="241">
        <f>+'Monthly Interactions-$'!I22/'Monthly Interactions-Energy'!I22</f>
        <v>33.861017644150174</v>
      </c>
      <c r="J22" s="241">
        <f>+'Monthly Interactions-$'!J22/'Monthly Interactions-Energy'!J22</f>
        <v>36.769309529159422</v>
      </c>
      <c r="K22" s="241">
        <f>+'Monthly Interactions-$'!K22/'Monthly Interactions-Energy'!K22</f>
        <v>46.259365115730816</v>
      </c>
      <c r="L22" s="241">
        <f>+'Monthly Interactions-$'!L22/'Monthly Interactions-Energy'!L22</f>
        <v>40.578520598491764</v>
      </c>
      <c r="M22" s="241">
        <f>+'Monthly Interactions-$'!M22/'Monthly Interactions-Energy'!M22</f>
        <v>34.403526913757766</v>
      </c>
      <c r="N22" s="241">
        <f>+'Monthly Interactions-$'!N22/'Monthly Interactions-Energy'!N22</f>
        <v>31.730938413861043</v>
      </c>
      <c r="O22" s="241">
        <f>+'Monthly Interactions-$'!O22/'Monthly Interactions-Energy'!O22</f>
        <v>32.184167817321608</v>
      </c>
      <c r="P22" s="241">
        <f>+'Monthly Interactions-$'!P22/'Monthly Interactions-Energy'!P22</f>
        <v>35.625145134822233</v>
      </c>
      <c r="Q22" s="241">
        <f>+'Monthly Interactions-$'!Q22/'Monthly Interactions-Energy'!Q22</f>
        <v>40.267033189700548</v>
      </c>
      <c r="R22" s="241">
        <f>+'Monthly Interactions-$'!R22/'Monthly Interactions-Energy'!R22</f>
        <v>38.200901537426695</v>
      </c>
      <c r="S22" s="241">
        <f>+'Monthly Interactions-$'!S22/'Monthly Interactions-Energy'!S22</f>
        <v>35.638662310553165</v>
      </c>
      <c r="T22" s="241">
        <f>+'Monthly Interactions-$'!T22/'Monthly Interactions-Energy'!T22</f>
        <v>35.937788910363913</v>
      </c>
      <c r="U22" s="241">
        <f>+'Monthly Interactions-$'!U22/'Monthly Interactions-Energy'!U22</f>
        <v>36.032894659838142</v>
      </c>
      <c r="V22" s="241">
        <f>+'Monthly Interactions-$'!V22/'Monthly Interactions-Energy'!V22</f>
        <v>38.108773655605347</v>
      </c>
      <c r="W22" s="241">
        <f>+'Monthly Interactions-$'!W22/'Monthly Interactions-Energy'!W22</f>
        <v>43.825487127782367</v>
      </c>
      <c r="X22" s="241">
        <f>+'Monthly Interactions-$'!X22/'Monthly Interactions-Energy'!X22</f>
        <v>43.704005963201325</v>
      </c>
      <c r="Y22" s="241">
        <f>+'Monthly Interactions-$'!Y22/'Monthly Interactions-Energy'!Y22</f>
        <v>35.917436243292137</v>
      </c>
      <c r="Z22" s="241">
        <f>+'Monthly Interactions-$'!Z22/'Monthly Interactions-Energy'!Z22</f>
        <v>33.02685310199309</v>
      </c>
      <c r="AA22" s="241">
        <f>+'Monthly Interactions-$'!AA22/'Monthly Interactions-Energy'!AA22</f>
        <v>33.398354734150857</v>
      </c>
      <c r="AB22" s="241">
        <f>+'Monthly Interactions-$'!AB22/'Monthly Interactions-Energy'!AB22</f>
        <v>36.564968679997186</v>
      </c>
      <c r="AC22" s="241">
        <f>+'Monthly Interactions-$'!AC22/'Monthly Interactions-Energy'!AC22</f>
        <v>39.422931590139306</v>
      </c>
      <c r="AD22" s="241">
        <f>+'Monthly Interactions-$'!AD22/'Monthly Interactions-Energy'!AD22</f>
        <v>39.714123637646431</v>
      </c>
      <c r="AE22" s="241">
        <f>+'Monthly Interactions-$'!AE22/'Monthly Interactions-Energy'!AE22</f>
        <v>37.572504500134585</v>
      </c>
      <c r="AF22" s="241">
        <f>+'Monthly Interactions-$'!AF22/'Monthly Interactions-Energy'!AF22</f>
        <v>36.057486793928646</v>
      </c>
      <c r="AG22" s="241">
        <f>+'Monthly Interactions-$'!AG22/'Monthly Interactions-Energy'!AG22</f>
        <v>36.627077068354367</v>
      </c>
      <c r="AH22" s="241">
        <f>+'Monthly Interactions-$'!AH22/'Monthly Interactions-Energy'!AH22</f>
        <v>40.421250168107719</v>
      </c>
      <c r="AI22" s="241">
        <f>+'Monthly Interactions-$'!AI22/'Monthly Interactions-Energy'!AI22</f>
        <v>45.443784513044022</v>
      </c>
      <c r="AJ22" s="241">
        <f>+'Monthly Interactions-$'!AJ22/'Monthly Interactions-Energy'!AJ22</f>
        <v>45.429487884500418</v>
      </c>
      <c r="AK22" s="241">
        <f>+'Monthly Interactions-$'!AK22/'Monthly Interactions-Energy'!AK22</f>
        <v>37.173204580594515</v>
      </c>
      <c r="AL22" s="241">
        <f>+'Monthly Interactions-$'!AL22/'Monthly Interactions-Energy'!AL22</f>
        <v>35.069936129458611</v>
      </c>
      <c r="AM22" s="241">
        <f>+'Monthly Interactions-$'!AM22/'Monthly Interactions-Energy'!AM22</f>
        <v>35.39042011129505</v>
      </c>
      <c r="AN22" s="241">
        <f>+'Monthly Interactions-$'!AN22/'Monthly Interactions-Energy'!AN22</f>
        <v>36.556079880188456</v>
      </c>
      <c r="AO22" s="241">
        <f>+'Monthly Interactions-$'!AO22/'Monthly Interactions-Energy'!AO22</f>
        <v>40.649887328937005</v>
      </c>
      <c r="AP22" s="241">
        <f>+'Monthly Interactions-$'!AP22/'Monthly Interactions-Energy'!AP22</f>
        <v>40.875776197542947</v>
      </c>
      <c r="AQ22" s="241">
        <f>+'Monthly Interactions-$'!AQ22/'Monthly Interactions-Energy'!AQ22</f>
        <v>38.605671265001462</v>
      </c>
      <c r="AR22" s="241">
        <f>+'Monthly Interactions-$'!AR22/'Monthly Interactions-Energy'!AR22</f>
        <v>37.199627336511625</v>
      </c>
      <c r="AS22" s="241">
        <f>+'Monthly Interactions-$'!AS22/'Monthly Interactions-Energy'!AS22</f>
        <v>37.704279369394541</v>
      </c>
      <c r="AT22" s="241">
        <f>+'Monthly Interactions-$'!AT22/'Monthly Interactions-Energy'!AT22</f>
        <v>42.066211209326092</v>
      </c>
      <c r="AU22" s="241">
        <f>+'Monthly Interactions-$'!AU22/'Monthly Interactions-Energy'!AU22</f>
        <v>47.01240981477288</v>
      </c>
      <c r="AV22" s="241">
        <f>+'Monthly Interactions-$'!AV22/'Monthly Interactions-Energy'!AV22</f>
        <v>47.026376032838066</v>
      </c>
      <c r="AW22" s="241">
        <f>+'Monthly Interactions-$'!AW22/'Monthly Interactions-Energy'!AW22</f>
        <v>37.791414724411567</v>
      </c>
      <c r="AX22" s="241">
        <f>+'Monthly Interactions-$'!AX22/'Monthly Interactions-Energy'!AX22</f>
        <v>35.459199224126131</v>
      </c>
      <c r="AY22" s="241">
        <f>+'Monthly Interactions-$'!AY22/'Monthly Interactions-Energy'!AY22</f>
        <v>35.825206387707865</v>
      </c>
      <c r="AZ22" s="241">
        <f>+'Monthly Interactions-$'!AZ22/'Monthly Interactions-Energy'!AZ22</f>
        <v>37.181931993812746</v>
      </c>
      <c r="BA22" s="241">
        <f>+'Monthly Interactions-$'!BA22/'Monthly Interactions-Energy'!BA22</f>
        <v>42.846690323520036</v>
      </c>
      <c r="BB22" s="241">
        <f>+'Monthly Interactions-$'!BB22/'Monthly Interactions-Energy'!BB22</f>
        <v>43.011018115392822</v>
      </c>
      <c r="BC22" s="241">
        <f>+'Monthly Interactions-$'!BC22/'Monthly Interactions-Energy'!BC22</f>
        <v>39.563122756492994</v>
      </c>
      <c r="BD22" s="241">
        <f>+'Monthly Interactions-$'!BD22/'Monthly Interactions-Energy'!BD22</f>
        <v>38.081762218455388</v>
      </c>
      <c r="BE22" s="241">
        <f>+'Monthly Interactions-$'!BE22/'Monthly Interactions-Energy'!BE22</f>
        <v>38.139412951632224</v>
      </c>
      <c r="BF22" s="241">
        <f>+'Monthly Interactions-$'!BF22/'Monthly Interactions-Energy'!BF22</f>
        <v>44.116965891346936</v>
      </c>
      <c r="BG22" s="241">
        <f>+'Monthly Interactions-$'!BG22/'Monthly Interactions-Energy'!BG22</f>
        <v>49.122803560550956</v>
      </c>
      <c r="BH22" s="241">
        <f>+'Monthly Interactions-$'!BH22/'Monthly Interactions-Energy'!BH22</f>
        <v>49.20415404344751</v>
      </c>
      <c r="BI22" s="241">
        <f>+'Monthly Interactions-$'!BI22/'Monthly Interactions-Energy'!BI22</f>
        <v>38.845002804731038</v>
      </c>
      <c r="BJ22" s="241">
        <f>+'Monthly Interactions-$'!BJ22/'Monthly Interactions-Energy'!BJ22</f>
        <v>36.801021531012729</v>
      </c>
      <c r="BK22" s="241">
        <f>+'Monthly Interactions-$'!BK22/'Monthly Interactions-Energy'!BK22</f>
        <v>37.278031618303594</v>
      </c>
      <c r="BL22" s="241">
        <f>+'Monthly Interactions-$'!BL22/'Monthly Interactions-Energy'!BL22</f>
        <v>39.36573920785348</v>
      </c>
      <c r="BM22" s="241">
        <f>+'Monthly Interactions-$'!BM22/'Monthly Interactions-Energy'!BM22</f>
        <v>44.840064035283525</v>
      </c>
      <c r="BN22" s="241">
        <f>+'Monthly Interactions-$'!BN22/'Monthly Interactions-Energy'!BN22</f>
        <v>45.15244416732763</v>
      </c>
      <c r="BO22" s="241">
        <f>+'Monthly Interactions-$'!BO22/'Monthly Interactions-Energy'!BO22</f>
        <v>41.425775622542908</v>
      </c>
      <c r="BP22" s="241">
        <f>+'Monthly Interactions-$'!BP22/'Monthly Interactions-Energy'!BP22</f>
        <v>39.894867371685201</v>
      </c>
      <c r="BQ22" s="241">
        <f>+'Monthly Interactions-$'!BQ22/'Monthly Interactions-Energy'!BQ22</f>
        <v>39.792993845038723</v>
      </c>
      <c r="BR22" s="241">
        <f>+'Monthly Interactions-$'!BR22/'Monthly Interactions-Energy'!BR22</f>
        <v>46.271661579624642</v>
      </c>
      <c r="BS22" s="241">
        <f>+'Monthly Interactions-$'!BS22/'Monthly Interactions-Energy'!BS22</f>
        <v>51.516284618226358</v>
      </c>
      <c r="BT22" s="241">
        <f>+'Monthly Interactions-$'!BT22/'Monthly Interactions-Energy'!BT22</f>
        <v>51.378511396103988</v>
      </c>
      <c r="BU22" s="241">
        <f>+'Monthly Interactions-$'!BU22/'Monthly Interactions-Energy'!BU22</f>
        <v>40.655463210933981</v>
      </c>
      <c r="BV22" s="241">
        <f>+'Monthly Interactions-$'!BV22/'Monthly Interactions-Energy'!BV22</f>
        <v>38.504481795379057</v>
      </c>
      <c r="BW22" s="241">
        <f>+'Monthly Interactions-$'!BW22/'Monthly Interactions-Energy'!BW22</f>
        <v>38.916743492039608</v>
      </c>
      <c r="BX22" s="241">
        <f>+'Monthly Interactions-$'!BX22/'Monthly Interactions-Energy'!BX22</f>
        <v>41.135759545668563</v>
      </c>
      <c r="BY22" s="241">
        <f>+'Monthly Interactions-$'!BY22/'Monthly Interactions-Energy'!BY22</f>
        <v>47.66314585638024</v>
      </c>
      <c r="BZ22" s="241">
        <f>+'Monthly Interactions-$'!BZ22/'Monthly Interactions-Energy'!BZ22</f>
        <v>49.301375011802634</v>
      </c>
      <c r="CA22" s="241">
        <f>+'Monthly Interactions-$'!CA22/'Monthly Interactions-Energy'!CA22</f>
        <v>46.883095172909734</v>
      </c>
      <c r="CB22" s="241">
        <f>+'Monthly Interactions-$'!CB22/'Monthly Interactions-Energy'!CB22</f>
        <v>46.357038186110231</v>
      </c>
      <c r="CC22" s="241">
        <f>+'Monthly Interactions-$'!CC22/'Monthly Interactions-Energy'!CC22</f>
        <v>47.608362902801716</v>
      </c>
      <c r="CD22" s="241">
        <f>+'Monthly Interactions-$'!CD22/'Monthly Interactions-Energy'!CD22</f>
        <v>56.382739200683581</v>
      </c>
      <c r="CE22" s="241">
        <f>+'Monthly Interactions-$'!CE22/'Monthly Interactions-Energy'!CE22</f>
        <v>65.160062368434168</v>
      </c>
      <c r="CF22" s="241">
        <f>+'Monthly Interactions-$'!CF22/'Monthly Interactions-Energy'!CF22</f>
        <v>67.004873373854466</v>
      </c>
      <c r="CG22" s="241">
        <f>+'Monthly Interactions-$'!CG22/'Monthly Interactions-Energy'!CG22</f>
        <v>55.650472977059891</v>
      </c>
      <c r="CH22" s="241">
        <f>+'Monthly Interactions-$'!CH22/'Monthly Interactions-Energy'!CH22</f>
        <v>54.034846467720264</v>
      </c>
      <c r="CI22" s="241">
        <f>+'Monthly Interactions-$'!CI22/'Monthly Interactions-Energy'!CI22</f>
        <v>55.267139817360501</v>
      </c>
      <c r="CJ22" s="241">
        <f>+'Monthly Interactions-$'!CJ22/'Monthly Interactions-Energy'!CJ22</f>
        <v>59.948804314564867</v>
      </c>
      <c r="CK22" s="241">
        <f>+'Monthly Interactions-$'!CK22/'Monthly Interactions-Energy'!CK22</f>
        <v>66.265118803462087</v>
      </c>
      <c r="CL22" s="241">
        <f>+'Monthly Interactions-$'!CL22/'Monthly Interactions-Energy'!CL22</f>
        <v>68.482090751912864</v>
      </c>
      <c r="CM22" s="241">
        <f>+'Monthly Interactions-$'!CM22/'Monthly Interactions-Energy'!CM22</f>
        <v>64.737709475122088</v>
      </c>
      <c r="CN22" s="241">
        <f>+'Monthly Interactions-$'!CN22/'Monthly Interactions-Energy'!CN22</f>
        <v>63.435613861304965</v>
      </c>
      <c r="CO22" s="241">
        <f>+'Monthly Interactions-$'!CO22/'Monthly Interactions-Energy'!CO22</f>
        <v>66.08271905091776</v>
      </c>
      <c r="CP22" s="241">
        <f>+'Monthly Interactions-$'!CP22/'Monthly Interactions-Energy'!CP22</f>
        <v>77.612823139708553</v>
      </c>
      <c r="CQ22" s="241">
        <f>+'Monthly Interactions-$'!CQ22/'Monthly Interactions-Energy'!CQ22</f>
        <v>89.150813089363567</v>
      </c>
      <c r="CR22" s="241">
        <f>+'Monthly Interactions-$'!CR22/'Monthly Interactions-Energy'!CR22</f>
        <v>90.722920250748572</v>
      </c>
      <c r="CS22" s="241">
        <f>+'Monthly Interactions-$'!CS22/'Monthly Interactions-Energy'!CS22</f>
        <v>77.501374980034626</v>
      </c>
      <c r="CT22" s="241">
        <f>+'Monthly Interactions-$'!CT22/'Monthly Interactions-Energy'!CT22</f>
        <v>73.747542862359367</v>
      </c>
      <c r="CU22" s="241">
        <f>+'Monthly Interactions-$'!CU22/'Monthly Interactions-Energy'!CU22</f>
        <v>74.575345501410993</v>
      </c>
      <c r="CV22" s="241">
        <f>+'Monthly Interactions-$'!CV22/'Monthly Interactions-Energy'!CV22</f>
        <v>81.545101907899777</v>
      </c>
      <c r="CW22" s="241">
        <f>+'Monthly Interactions-$'!CW22/'Monthly Interactions-Energy'!CW22</f>
        <v>90.039930727737016</v>
      </c>
      <c r="CX22" s="241">
        <f>+'Monthly Interactions-$'!CX22/'Monthly Interactions-Energy'!CX22</f>
        <v>90.215559570584418</v>
      </c>
      <c r="CY22" s="241">
        <f>+'Monthly Interactions-$'!CY22/'Monthly Interactions-Energy'!CY22</f>
        <v>83.147363667966346</v>
      </c>
      <c r="CZ22" s="241">
        <f>+'Monthly Interactions-$'!CZ22/'Monthly Interactions-Energy'!CZ22</f>
        <v>84.260562073991196</v>
      </c>
      <c r="DA22" s="241">
        <f>+'Monthly Interactions-$'!DA22/'Monthly Interactions-Energy'!DA22</f>
        <v>85.157358653630681</v>
      </c>
      <c r="DB22" s="241">
        <f>+'Monthly Interactions-$'!DB22/'Monthly Interactions-Energy'!DB22</f>
        <v>99.440251395831751</v>
      </c>
      <c r="DC22" s="241">
        <f>+'Monthly Interactions-$'!DC22/'Monthly Interactions-Energy'!DC22</f>
        <v>113.76671706294319</v>
      </c>
      <c r="DD22" s="241">
        <f>+'Monthly Interactions-$'!DD22/'Monthly Interactions-Energy'!DD22</f>
        <v>111.13315810059468</v>
      </c>
      <c r="DE22" s="241">
        <f>+'Monthly Interactions-$'!DE22/'Monthly Interactions-Energy'!DE22</f>
        <v>90.047074029856631</v>
      </c>
      <c r="DF22" s="241">
        <f>+'Monthly Interactions-$'!DF22/'Monthly Interactions-Energy'!DF22</f>
        <v>83.881482877847091</v>
      </c>
      <c r="DG22" s="241">
        <f>+'Monthly Interactions-$'!DG22/'Monthly Interactions-Energy'!DG22</f>
        <v>82.438435693803555</v>
      </c>
      <c r="DH22" s="241">
        <f>+'Monthly Interactions-$'!DH22/'Monthly Interactions-Energy'!DH22</f>
        <v>88.473873782734259</v>
      </c>
      <c r="DI22" s="241">
        <f>+'Monthly Interactions-$'!DI22/'Monthly Interactions-Energy'!DI22</f>
        <v>92.828437781242712</v>
      </c>
      <c r="DJ22" s="241">
        <f>+'Monthly Interactions-$'!DJ22/'Monthly Interactions-Energy'!DJ22</f>
        <v>92.01690556250729</v>
      </c>
      <c r="DK22" s="241">
        <f>+'Monthly Interactions-$'!DK22/'Monthly Interactions-Energy'!DK22</f>
        <v>85.29887047757407</v>
      </c>
      <c r="DL22" s="241">
        <f>+'Monthly Interactions-$'!DL22/'Monthly Interactions-Energy'!DL22</f>
        <v>83.87986368892723</v>
      </c>
      <c r="DM22" s="241">
        <f>+'Monthly Interactions-$'!DM22/'Monthly Interactions-Energy'!DM22</f>
        <v>85.324592984294171</v>
      </c>
      <c r="DN22" s="241">
        <f>+'Monthly Interactions-$'!DN22/'Monthly Interactions-Energy'!DN22</f>
        <v>103.68266563588921</v>
      </c>
      <c r="DO22" s="241">
        <f>+'Monthly Interactions-$'!DO22/'Monthly Interactions-Energy'!DO22</f>
        <v>114.33952064143098</v>
      </c>
      <c r="DP22" s="241">
        <f>+'Monthly Interactions-$'!DP22/'Monthly Interactions-Energy'!DP22</f>
        <v>111.2940803790332</v>
      </c>
      <c r="DQ22" s="241">
        <f>+'Monthly Interactions-$'!DQ22/'Monthly Interactions-Energy'!DQ22</f>
        <v>92.83283346376183</v>
      </c>
      <c r="DR22" s="241">
        <f>+'Monthly Interactions-$'!DR22/'Monthly Interactions-Energy'!DR22</f>
        <v>85.687707122606739</v>
      </c>
      <c r="DS22" s="241">
        <f>+'Monthly Interactions-$'!DS22/'Monthly Interactions-Energy'!DS22</f>
        <v>86.491605417848959</v>
      </c>
      <c r="DT22" s="241">
        <f>+'Monthly Interactions-$'!DT22/'Monthly Interactions-Energy'!DT22</f>
        <v>92.286093161285208</v>
      </c>
      <c r="DU22" s="241">
        <f>+'Monthly Interactions-$'!DU22/'Monthly Interactions-Energy'!DU22</f>
        <v>94.790982093376485</v>
      </c>
      <c r="DV22" s="241">
        <f>+'Monthly Interactions-$'!DV22/'Monthly Interactions-Energy'!DV22</f>
        <v>93.410765279220271</v>
      </c>
      <c r="DW22" s="241">
        <f>+'Monthly Interactions-$'!DW22/'Monthly Interactions-Energy'!DW22</f>
        <v>86.979876051817158</v>
      </c>
      <c r="DX22" s="241">
        <f>+'Monthly Interactions-$'!DX22/'Monthly Interactions-Energy'!DX22</f>
        <v>85.378443784644148</v>
      </c>
      <c r="DY22" s="241">
        <f>+'Monthly Interactions-$'!DY22/'Monthly Interactions-Energy'!DY22</f>
        <v>88.486289838557397</v>
      </c>
      <c r="DZ22" s="241">
        <f>+'Monthly Interactions-$'!DZ22/'Monthly Interactions-Energy'!DZ22</f>
        <v>105.01844045748537</v>
      </c>
      <c r="EA22" s="241">
        <f>+'Monthly Interactions-$'!EA22/'Monthly Interactions-Energy'!EA22</f>
        <v>114.00880538652055</v>
      </c>
      <c r="EB22" s="241">
        <f>+'Monthly Interactions-$'!EB22/'Monthly Interactions-Energy'!EB22</f>
        <v>111.24653467234879</v>
      </c>
      <c r="EC22" s="241">
        <f>+'Monthly Interactions-$'!EC22/'Monthly Interactions-Energy'!EC22</f>
        <v>93.096782215991084</v>
      </c>
      <c r="ED22" s="241">
        <f>+'Monthly Interactions-$'!ED22/'Monthly Interactions-Energy'!ED22</f>
        <v>86.532130919766345</v>
      </c>
      <c r="EE22" s="241">
        <f>+'Monthly Interactions-$'!EE22/'Monthly Interactions-Energy'!EE22</f>
        <v>86.262645113830132</v>
      </c>
      <c r="EF22" s="241">
        <f>+'Monthly Interactions-$'!EF22/'Monthly Interactions-Energy'!EF22</f>
        <v>92.134991083483897</v>
      </c>
      <c r="EG22" s="241">
        <f>+'Monthly Interactions-$'!EG22/'Monthly Interactions-Energy'!EG22</f>
        <v>92.934125007184193</v>
      </c>
      <c r="EH22" s="241">
        <f>+'Monthly Interactions-$'!EH22/'Monthly Interactions-Energy'!EH22</f>
        <v>95.689214267282907</v>
      </c>
      <c r="EI22" s="241">
        <f>+'Monthly Interactions-$'!EI22/'Monthly Interactions-Energy'!EI22</f>
        <v>88.650414833883701</v>
      </c>
      <c r="EJ22" s="241">
        <f>+'Monthly Interactions-$'!EJ22/'Monthly Interactions-Energy'!EJ22</f>
        <v>85.520372787473931</v>
      </c>
      <c r="EK22" s="241">
        <f>+'Monthly Interactions-$'!EK22/'Monthly Interactions-Energy'!EK22</f>
        <v>88.33113942361625</v>
      </c>
      <c r="EL22" s="241">
        <f>+'Monthly Interactions-$'!EL22/'Monthly Interactions-Energy'!EL22</f>
        <v>102.7825347929731</v>
      </c>
      <c r="EM22" s="241">
        <f>+'Monthly Interactions-$'!EM22/'Monthly Interactions-Energy'!EM22</f>
        <v>114.61614764425784</v>
      </c>
      <c r="EN22" s="241">
        <f>+'Monthly Interactions-$'!EN22/'Monthly Interactions-Energy'!EN22</f>
        <v>117.52110006222101</v>
      </c>
      <c r="EO22" s="241">
        <f>+'Monthly Interactions-$'!EO22/'Monthly Interactions-Energy'!EO22</f>
        <v>96.942453830564475</v>
      </c>
      <c r="EP22" s="241">
        <f>+'Monthly Interactions-$'!EP22/'Monthly Interactions-Energy'!EP22</f>
        <v>87.586268172796139</v>
      </c>
      <c r="EQ22" s="241">
        <f>+'Monthly Interactions-$'!EQ22/'Monthly Interactions-Energy'!EQ22</f>
        <v>86.911850696806667</v>
      </c>
      <c r="ER22" s="241">
        <f>+'Monthly Interactions-$'!ER22/'Monthly Interactions-Energy'!ER22</f>
        <v>94.24052631662498</v>
      </c>
      <c r="ES22" s="241">
        <f>+'Monthly Interactions-$'!ES22/'Monthly Interactions-Energy'!ES22</f>
        <v>97.158750302550658</v>
      </c>
      <c r="ET22" s="241">
        <f>+'Monthly Interactions-$'!ET22/'Monthly Interactions-Energy'!ET22</f>
        <v>97.241848716899611</v>
      </c>
      <c r="EU22" s="241">
        <f>+'Monthly Interactions-$'!EU22/'Monthly Interactions-Energy'!EU22</f>
        <v>91.452395103107904</v>
      </c>
      <c r="EV22" s="241">
        <f>+'Monthly Interactions-$'!EV22/'Monthly Interactions-Energy'!EV22</f>
        <v>89.322780788205804</v>
      </c>
      <c r="EW22" s="241">
        <f>+'Monthly Interactions-$'!EW22/'Monthly Interactions-Energy'!EW22</f>
        <v>90.643960179368378</v>
      </c>
      <c r="EX22" s="241">
        <f>+'Monthly Interactions-$'!EX22/'Monthly Interactions-Energy'!EX22</f>
        <v>105.37418233901492</v>
      </c>
      <c r="EY22" s="241">
        <f>+'Monthly Interactions-$'!EY22/'Monthly Interactions-Energy'!EY22</f>
        <v>119.91455478741291</v>
      </c>
      <c r="EZ22" s="241">
        <f>+'Monthly Interactions-$'!EZ22/'Monthly Interactions-Energy'!EZ22</f>
        <v>118.07286755864588</v>
      </c>
      <c r="FA22" s="241">
        <f>+'Monthly Interactions-$'!FA22/'Monthly Interactions-Energy'!FA22</f>
        <v>100.21039445045928</v>
      </c>
      <c r="FB22" s="241">
        <f>+'Monthly Interactions-$'!FB22/'Monthly Interactions-Energy'!FB22</f>
        <v>91.187915661505087</v>
      </c>
      <c r="FC22" s="241">
        <f>+'Monthly Interactions-$'!FC22/'Monthly Interactions-Energy'!FC22</f>
        <v>89.683269514908631</v>
      </c>
      <c r="FD22" s="241">
        <f>+'Monthly Interactions-$'!FD22/'Monthly Interactions-Energy'!FD22</f>
        <v>97.198294299838864</v>
      </c>
      <c r="FE22" s="241">
        <f>+'Monthly Interactions-$'!FE22/'Monthly Interactions-Energy'!FE22</f>
        <v>101.5747661264066</v>
      </c>
      <c r="FF22" s="241">
        <f>+'Monthly Interactions-$'!FF22/'Monthly Interactions-Energy'!FF22</f>
        <v>101.52683003819352</v>
      </c>
      <c r="FG22" s="241">
        <f>+'Monthly Interactions-$'!FG22/'Monthly Interactions-Energy'!FG22</f>
        <v>94.666243087658316</v>
      </c>
      <c r="FH22" s="241">
        <f>+'Monthly Interactions-$'!FH22/'Monthly Interactions-Energy'!FH22</f>
        <v>91.855532564841866</v>
      </c>
      <c r="FI22" s="241">
        <f>+'Monthly Interactions-$'!FI22/'Monthly Interactions-Energy'!FI22</f>
        <v>96.585023256140701</v>
      </c>
      <c r="FJ22" s="241">
        <f>+'Monthly Interactions-$'!FJ22/'Monthly Interactions-Energy'!FJ22</f>
        <v>111.16901045995573</v>
      </c>
      <c r="FK22" s="241">
        <f>+'Monthly Interactions-$'!FK22/'Monthly Interactions-Energy'!FK22</f>
        <v>123.05272099659561</v>
      </c>
      <c r="FL22" s="241">
        <f>+'Monthly Interactions-$'!FL22/'Monthly Interactions-Energy'!FL22</f>
        <v>123.0728734032656</v>
      </c>
      <c r="FM22" s="241">
        <f>+'Monthly Interactions-$'!FM22/'Monthly Interactions-Energy'!FM22</f>
        <v>105.29465026890831</v>
      </c>
      <c r="FN22" s="241">
        <f>+'Monthly Interactions-$'!FN22/'Monthly Interactions-Energy'!FN22</f>
        <v>93.918067579741347</v>
      </c>
      <c r="FO22" s="241">
        <f>+'Monthly Interactions-$'!FO22/'Monthly Interactions-Energy'!FO22</f>
        <v>92.55164272896937</v>
      </c>
      <c r="FP22" s="241">
        <f>+'Monthly Interactions-$'!FP22/'Monthly Interactions-Energy'!FP22</f>
        <v>101.9754534007934</v>
      </c>
      <c r="FQ22" s="241">
        <f>+'Monthly Interactions-$'!FQ22/'Monthly Interactions-Energy'!FQ22</f>
        <v>106.53143205505604</v>
      </c>
      <c r="FR22" s="241">
        <f>+'Monthly Interactions-$'!FR22/'Monthly Interactions-Energy'!FR22</f>
        <v>105.29035634660202</v>
      </c>
      <c r="FS22" s="241">
        <f>+'Monthly Interactions-$'!FS22/'Monthly Interactions-Energy'!FS22</f>
        <v>98.935892822145192</v>
      </c>
      <c r="FT22" s="241">
        <f>+'Monthly Interactions-$'!FT22/'Monthly Interactions-Energy'!FT22</f>
        <v>97.932996600311753</v>
      </c>
      <c r="FU22" s="241">
        <f>+'Monthly Interactions-$'!FU22/'Monthly Interactions-Energy'!FU22</f>
        <v>100.73866954417652</v>
      </c>
      <c r="FV22" s="241">
        <f>+'Monthly Interactions-$'!FV22/'Monthly Interactions-Energy'!FV22</f>
        <v>117.29627950105323</v>
      </c>
      <c r="FW22" s="241">
        <f>+'Monthly Interactions-$'!FW22/'Monthly Interactions-Energy'!FW22</f>
        <v>126.45585066738478</v>
      </c>
      <c r="FX22" s="241">
        <f>+'Monthly Interactions-$'!FX22/'Monthly Interactions-Energy'!FX22</f>
        <v>127.7520566488771</v>
      </c>
      <c r="FY22" s="241">
        <f>+'Monthly Interactions-$'!FY22/'Monthly Interactions-Energy'!FY22</f>
        <v>107.30412594737027</v>
      </c>
      <c r="FZ22" s="241">
        <f>+'Monthly Interactions-$'!FZ22/'Monthly Interactions-Energy'!FZ22</f>
        <v>98.987609663111925</v>
      </c>
      <c r="GA22" s="241">
        <f>+'Monthly Interactions-$'!GA22/'Monthly Interactions-Energy'!GA22</f>
        <v>98.62651628456814</v>
      </c>
      <c r="GB22" s="241">
        <f>+'Monthly Interactions-$'!GB22/'Monthly Interactions-Energy'!GB22</f>
        <v>105.15207444284077</v>
      </c>
    </row>
    <row r="23" spans="2:184">
      <c r="B23" s="17" t="s">
        <v>74</v>
      </c>
      <c r="C23" s="21" t="s">
        <v>61</v>
      </c>
      <c r="D23" s="19" t="s">
        <v>72</v>
      </c>
      <c r="E23" s="241">
        <f>+'Monthly Interactions-$'!E23/'Monthly Interactions-Energy'!E23</f>
        <v>27.617487086234892</v>
      </c>
      <c r="F23" s="241">
        <f>+'Monthly Interactions-$'!F23/'Monthly Interactions-Energy'!F23</f>
        <v>27.9523417260726</v>
      </c>
      <c r="G23" s="241">
        <f>+'Monthly Interactions-$'!G23/'Monthly Interactions-Energy'!G23</f>
        <v>26.249195801728707</v>
      </c>
      <c r="H23" s="241">
        <f>+'Monthly Interactions-$'!H23/'Monthly Interactions-Energy'!H23</f>
        <v>24.717422381708083</v>
      </c>
      <c r="I23" s="241">
        <f>+'Monthly Interactions-$'!I23/'Monthly Interactions-Energy'!I23</f>
        <v>23.25346404970545</v>
      </c>
      <c r="J23" s="241">
        <f>+'Monthly Interactions-$'!J23/'Monthly Interactions-Energy'!J23</f>
        <v>23.564564066544833</v>
      </c>
      <c r="K23" s="241">
        <f>+'Monthly Interactions-$'!K23/'Monthly Interactions-Energy'!K23</f>
        <v>25.614259080672486</v>
      </c>
      <c r="L23" s="241">
        <f>+'Monthly Interactions-$'!L23/'Monthly Interactions-Energy'!L23</f>
        <v>25.141216613467204</v>
      </c>
      <c r="M23" s="241">
        <f>+'Monthly Interactions-$'!M23/'Monthly Interactions-Energy'!M23</f>
        <v>23.473573995368699</v>
      </c>
      <c r="N23" s="241">
        <f>+'Monthly Interactions-$'!N23/'Monthly Interactions-Energy'!N23</f>
        <v>24.497036472537935</v>
      </c>
      <c r="O23" s="241">
        <f>+'Monthly Interactions-$'!O23/'Monthly Interactions-Energy'!O23</f>
        <v>24.496127790381458</v>
      </c>
      <c r="P23" s="241">
        <f>+'Monthly Interactions-$'!P23/'Monthly Interactions-Energy'!P23</f>
        <v>25.452420557025903</v>
      </c>
      <c r="Q23" s="241">
        <f>+'Monthly Interactions-$'!Q23/'Monthly Interactions-Energy'!Q23</f>
        <v>28.656637129334996</v>
      </c>
      <c r="R23" s="241">
        <f>+'Monthly Interactions-$'!R23/'Monthly Interactions-Energy'!R23</f>
        <v>28.986096707924407</v>
      </c>
      <c r="S23" s="241">
        <f>+'Monthly Interactions-$'!S23/'Monthly Interactions-Energy'!S23</f>
        <v>25.841789421822181</v>
      </c>
      <c r="T23" s="241">
        <f>+'Monthly Interactions-$'!T23/'Monthly Interactions-Energy'!T23</f>
        <v>25.401330185501994</v>
      </c>
      <c r="U23" s="241">
        <f>+'Monthly Interactions-$'!U23/'Monthly Interactions-Energy'!U23</f>
        <v>24.140290987810967</v>
      </c>
      <c r="V23" s="241">
        <f>+'Monthly Interactions-$'!V23/'Monthly Interactions-Energy'!V23</f>
        <v>25.485572287719343</v>
      </c>
      <c r="W23" s="241">
        <f>+'Monthly Interactions-$'!W23/'Monthly Interactions-Energy'!W23</f>
        <v>27.248002068926546</v>
      </c>
      <c r="X23" s="241">
        <f>+'Monthly Interactions-$'!X23/'Monthly Interactions-Energy'!X23</f>
        <v>26.593202768129569</v>
      </c>
      <c r="Y23" s="241">
        <f>+'Monthly Interactions-$'!Y23/'Monthly Interactions-Energy'!Y23</f>
        <v>23.280967610371519</v>
      </c>
      <c r="Z23" s="241">
        <f>+'Monthly Interactions-$'!Z23/'Monthly Interactions-Energy'!Z23</f>
        <v>24.43114521746249</v>
      </c>
      <c r="AA23" s="241">
        <f>+'Monthly Interactions-$'!AA23/'Monthly Interactions-Energy'!AA23</f>
        <v>25.005139820428035</v>
      </c>
      <c r="AB23" s="241">
        <f>+'Monthly Interactions-$'!AB23/'Monthly Interactions-Energy'!AB23</f>
        <v>25.189951025199189</v>
      </c>
      <c r="AC23" s="241">
        <f>+'Monthly Interactions-$'!AC23/'Monthly Interactions-Energy'!AC23</f>
        <v>29.757962574909488</v>
      </c>
      <c r="AD23" s="241">
        <f>+'Monthly Interactions-$'!AD23/'Monthly Interactions-Energy'!AD23</f>
        <v>30.12990947695749</v>
      </c>
      <c r="AE23" s="241">
        <f>+'Monthly Interactions-$'!AE23/'Monthly Interactions-Energy'!AE23</f>
        <v>27.040938466781231</v>
      </c>
      <c r="AF23" s="241">
        <f>+'Monthly Interactions-$'!AF23/'Monthly Interactions-Energy'!AF23</f>
        <v>26.590855790813791</v>
      </c>
      <c r="AG23" s="241">
        <f>+'Monthly Interactions-$'!AG23/'Monthly Interactions-Energy'!AG23</f>
        <v>25.590051272312952</v>
      </c>
      <c r="AH23" s="241">
        <f>+'Monthly Interactions-$'!AH23/'Monthly Interactions-Energy'!AH23</f>
        <v>26.939438534993354</v>
      </c>
      <c r="AI23" s="241">
        <f>+'Monthly Interactions-$'!AI23/'Monthly Interactions-Energy'!AI23</f>
        <v>28.60173222044363</v>
      </c>
      <c r="AJ23" s="241">
        <f>+'Monthly Interactions-$'!AJ23/'Monthly Interactions-Energy'!AJ23</f>
        <v>28.053376661954179</v>
      </c>
      <c r="AK23" s="241">
        <f>+'Monthly Interactions-$'!AK23/'Monthly Interactions-Energy'!AK23</f>
        <v>24.677074390269031</v>
      </c>
      <c r="AL23" s="241">
        <f>+'Monthly Interactions-$'!AL23/'Monthly Interactions-Energy'!AL23</f>
        <v>25.819040740772117</v>
      </c>
      <c r="AM23" s="241">
        <f>+'Monthly Interactions-$'!AM23/'Monthly Interactions-Energy'!AM23</f>
        <v>26.427148277218798</v>
      </c>
      <c r="AN23" s="241">
        <f>+'Monthly Interactions-$'!AN23/'Monthly Interactions-Energy'!AN23</f>
        <v>26.308752565238546</v>
      </c>
      <c r="AO23" s="241">
        <f>+'Monthly Interactions-$'!AO23/'Monthly Interactions-Energy'!AO23</f>
        <v>31.949908751027039</v>
      </c>
      <c r="AP23" s="241">
        <f>+'Monthly Interactions-$'!AP23/'Monthly Interactions-Energy'!AP23</f>
        <v>32.395829384165992</v>
      </c>
      <c r="AQ23" s="241">
        <f>+'Monthly Interactions-$'!AQ23/'Monthly Interactions-Energy'!AQ23</f>
        <v>28.706577249294345</v>
      </c>
      <c r="AR23" s="241">
        <f>+'Monthly Interactions-$'!AR23/'Monthly Interactions-Energy'!AR23</f>
        <v>28.233220062284289</v>
      </c>
      <c r="AS23" s="241">
        <f>+'Monthly Interactions-$'!AS23/'Monthly Interactions-Energy'!AS23</f>
        <v>27.074700956140234</v>
      </c>
      <c r="AT23" s="241">
        <f>+'Monthly Interactions-$'!AT23/'Monthly Interactions-Energy'!AT23</f>
        <v>28.472533394245414</v>
      </c>
      <c r="AU23" s="241">
        <f>+'Monthly Interactions-$'!AU23/'Monthly Interactions-Energy'!AU23</f>
        <v>30.979796276964773</v>
      </c>
      <c r="AV23" s="241">
        <f>+'Monthly Interactions-$'!AV23/'Monthly Interactions-Energy'!AV23</f>
        <v>30.416110047710195</v>
      </c>
      <c r="AW23" s="241">
        <f>+'Monthly Interactions-$'!AW23/'Monthly Interactions-Energy'!AW23</f>
        <v>26.667855430740726</v>
      </c>
      <c r="AX23" s="241">
        <f>+'Monthly Interactions-$'!AX23/'Monthly Interactions-Energy'!AX23</f>
        <v>27.673682087627938</v>
      </c>
      <c r="AY23" s="241">
        <f>+'Monthly Interactions-$'!AY23/'Monthly Interactions-Energy'!AY23</f>
        <v>28.324086101317498</v>
      </c>
      <c r="AZ23" s="241">
        <f>+'Monthly Interactions-$'!AZ23/'Monthly Interactions-Energy'!AZ23</f>
        <v>28.373769598321488</v>
      </c>
      <c r="BA23" s="241">
        <f>+'Monthly Interactions-$'!BA23/'Monthly Interactions-Energy'!BA23</f>
        <v>33.382039081025482</v>
      </c>
      <c r="BB23" s="241">
        <f>+'Monthly Interactions-$'!BB23/'Monthly Interactions-Energy'!BB23</f>
        <v>33.867439028839314</v>
      </c>
      <c r="BC23" s="241">
        <f>+'Monthly Interactions-$'!BC23/'Monthly Interactions-Energy'!BC23</f>
        <v>30.139251569427895</v>
      </c>
      <c r="BD23" s="241">
        <f>+'Monthly Interactions-$'!BD23/'Monthly Interactions-Energy'!BD23</f>
        <v>29.744457447766202</v>
      </c>
      <c r="BE23" s="241">
        <f>+'Monthly Interactions-$'!BE23/'Monthly Interactions-Energy'!BE23</f>
        <v>27.608556075892608</v>
      </c>
      <c r="BF23" s="241">
        <f>+'Monthly Interactions-$'!BF23/'Monthly Interactions-Energy'!BF23</f>
        <v>29.344696300537894</v>
      </c>
      <c r="BG23" s="241">
        <f>+'Monthly Interactions-$'!BG23/'Monthly Interactions-Energy'!BG23</f>
        <v>31.367444046668556</v>
      </c>
      <c r="BH23" s="241">
        <f>+'Monthly Interactions-$'!BH23/'Monthly Interactions-Energy'!BH23</f>
        <v>30.812766777581896</v>
      </c>
      <c r="BI23" s="241">
        <f>+'Monthly Interactions-$'!BI23/'Monthly Interactions-Energy'!BI23</f>
        <v>26.881142899091806</v>
      </c>
      <c r="BJ23" s="241">
        <f>+'Monthly Interactions-$'!BJ23/'Monthly Interactions-Energy'!BJ23</f>
        <v>28.154464658307333</v>
      </c>
      <c r="BK23" s="241">
        <f>+'Monthly Interactions-$'!BK23/'Monthly Interactions-Energy'!BK23</f>
        <v>28.956579634601038</v>
      </c>
      <c r="BL23" s="241">
        <f>+'Monthly Interactions-$'!BL23/'Monthly Interactions-Energy'!BL23</f>
        <v>30.054379575880105</v>
      </c>
      <c r="BM23" s="241">
        <f>+'Monthly Interactions-$'!BM23/'Monthly Interactions-Energy'!BM23</f>
        <v>34.749672372448849</v>
      </c>
      <c r="BN23" s="241">
        <f>+'Monthly Interactions-$'!BN23/'Monthly Interactions-Energy'!BN23</f>
        <v>35.432639209053356</v>
      </c>
      <c r="BO23" s="241">
        <f>+'Monthly Interactions-$'!BO23/'Monthly Interactions-Energy'!BO23</f>
        <v>32.221236513785108</v>
      </c>
      <c r="BP23" s="241">
        <f>+'Monthly Interactions-$'!BP23/'Monthly Interactions-Energy'!BP23</f>
        <v>32.147554032523324</v>
      </c>
      <c r="BQ23" s="241">
        <f>+'Monthly Interactions-$'!BQ23/'Monthly Interactions-Energy'!BQ23</f>
        <v>30.861894012493366</v>
      </c>
      <c r="BR23" s="241">
        <f>+'Monthly Interactions-$'!BR23/'Monthly Interactions-Energy'!BR23</f>
        <v>33.266734254608977</v>
      </c>
      <c r="BS23" s="241">
        <f>+'Monthly Interactions-$'!BS23/'Monthly Interactions-Energy'!BS23</f>
        <v>36.697713804225302</v>
      </c>
      <c r="BT23" s="241">
        <f>+'Monthly Interactions-$'!BT23/'Monthly Interactions-Energy'!BT23</f>
        <v>36.690992171035752</v>
      </c>
      <c r="BU23" s="241">
        <f>+'Monthly Interactions-$'!BU23/'Monthly Interactions-Energy'!BU23</f>
        <v>32.706363700465381</v>
      </c>
      <c r="BV23" s="241">
        <f>+'Monthly Interactions-$'!BV23/'Monthly Interactions-Energy'!BV23</f>
        <v>32.88349754874563</v>
      </c>
      <c r="BW23" s="241">
        <f>+'Monthly Interactions-$'!BW23/'Monthly Interactions-Energy'!BW23</f>
        <v>34.432582391238519</v>
      </c>
      <c r="BX23" s="241">
        <f>+'Monthly Interactions-$'!BX23/'Monthly Interactions-Energy'!BX23</f>
        <v>36.40228832951945</v>
      </c>
      <c r="BY23" s="241">
        <f>+'Monthly Interactions-$'!BY23/'Monthly Interactions-Energy'!BY23</f>
        <v>39.362302202493517</v>
      </c>
      <c r="BZ23" s="241">
        <f>+'Monthly Interactions-$'!BZ23/'Monthly Interactions-Energy'!BZ23</f>
        <v>40.342315833658731</v>
      </c>
      <c r="CA23" s="241">
        <f>+'Monthly Interactions-$'!CA23/'Monthly Interactions-Energy'!CA23</f>
        <v>37.942744083887519</v>
      </c>
      <c r="CB23" s="241">
        <f>+'Monthly Interactions-$'!CB23/'Monthly Interactions-Energy'!CB23</f>
        <v>37.438387371957226</v>
      </c>
      <c r="CC23" s="241">
        <f>+'Monthly Interactions-$'!CC23/'Monthly Interactions-Energy'!CC23</f>
        <v>35.829165684443396</v>
      </c>
      <c r="CD23" s="241">
        <f>+'Monthly Interactions-$'!CD23/'Monthly Interactions-Energy'!CD23</f>
        <v>38.722697889072258</v>
      </c>
      <c r="CE23" s="241">
        <f>+'Monthly Interactions-$'!CE23/'Monthly Interactions-Energy'!CE23</f>
        <v>45.958906361317339</v>
      </c>
      <c r="CF23" s="241">
        <f>+'Monthly Interactions-$'!CF23/'Monthly Interactions-Energy'!CF23</f>
        <v>45.689321829219203</v>
      </c>
      <c r="CG23" s="241">
        <f>+'Monthly Interactions-$'!CG23/'Monthly Interactions-Energy'!CG23</f>
        <v>38.894485356282836</v>
      </c>
      <c r="CH23" s="241">
        <f>+'Monthly Interactions-$'!CH23/'Monthly Interactions-Energy'!CH23</f>
        <v>38.822418756901719</v>
      </c>
      <c r="CI23" s="241">
        <f>+'Monthly Interactions-$'!CI23/'Monthly Interactions-Energy'!CI23</f>
        <v>41.312996775474069</v>
      </c>
      <c r="CJ23" s="241">
        <f>+'Monthly Interactions-$'!CJ23/'Monthly Interactions-Energy'!CJ23</f>
        <v>43.561388298437379</v>
      </c>
      <c r="CK23" s="241">
        <f>+'Monthly Interactions-$'!CK23/'Monthly Interactions-Energy'!CK23</f>
        <v>44.673404169304284</v>
      </c>
      <c r="CL23" s="241">
        <f>+'Monthly Interactions-$'!CL23/'Monthly Interactions-Energy'!CL23</f>
        <v>45.353749267073049</v>
      </c>
      <c r="CM23" s="241">
        <f>+'Monthly Interactions-$'!CM23/'Monthly Interactions-Energy'!CM23</f>
        <v>43.181201919471789</v>
      </c>
      <c r="CN23" s="241">
        <f>+'Monthly Interactions-$'!CN23/'Monthly Interactions-Energy'!CN23</f>
        <v>42.003258513027561</v>
      </c>
      <c r="CO23" s="241">
        <f>+'Monthly Interactions-$'!CO23/'Monthly Interactions-Energy'!CO23</f>
        <v>40.703584038289726</v>
      </c>
      <c r="CP23" s="241">
        <f>+'Monthly Interactions-$'!CP23/'Monthly Interactions-Energy'!CP23</f>
        <v>44.139007099614176</v>
      </c>
      <c r="CQ23" s="241">
        <f>+'Monthly Interactions-$'!CQ23/'Monthly Interactions-Energy'!CQ23</f>
        <v>51.982189858774795</v>
      </c>
      <c r="CR23" s="241">
        <f>+'Monthly Interactions-$'!CR23/'Monthly Interactions-Energy'!CR23</f>
        <v>51.18595852816744</v>
      </c>
      <c r="CS23" s="241">
        <f>+'Monthly Interactions-$'!CS23/'Monthly Interactions-Energy'!CS23</f>
        <v>42.20994074857493</v>
      </c>
      <c r="CT23" s="241">
        <f>+'Monthly Interactions-$'!CT23/'Monthly Interactions-Energy'!CT23</f>
        <v>41.667187400184673</v>
      </c>
      <c r="CU23" s="241">
        <f>+'Monthly Interactions-$'!CU23/'Monthly Interactions-Energy'!CU23</f>
        <v>43.306375342328799</v>
      </c>
      <c r="CV23" s="241">
        <f>+'Monthly Interactions-$'!CV23/'Monthly Interactions-Energy'!CV23</f>
        <v>45.453417349132685</v>
      </c>
      <c r="CW23" s="241">
        <f>+'Monthly Interactions-$'!CW23/'Monthly Interactions-Energy'!CW23</f>
        <v>44.037384936123729</v>
      </c>
      <c r="CX23" s="241">
        <f>+'Monthly Interactions-$'!CX23/'Monthly Interactions-Energy'!CX23</f>
        <v>44.074830313403766</v>
      </c>
      <c r="CY23" s="241">
        <f>+'Monthly Interactions-$'!CY23/'Monthly Interactions-Energy'!CY23</f>
        <v>42.506743838451328</v>
      </c>
      <c r="CZ23" s="241">
        <f>+'Monthly Interactions-$'!CZ23/'Monthly Interactions-Energy'!CZ23</f>
        <v>39.594870662846006</v>
      </c>
      <c r="DA23" s="241">
        <f>+'Monthly Interactions-$'!DA23/'Monthly Interactions-Energy'!DA23</f>
        <v>37.776249443648709</v>
      </c>
      <c r="DB23" s="241">
        <f>+'Monthly Interactions-$'!DB23/'Monthly Interactions-Energy'!DB23</f>
        <v>39.686485040054855</v>
      </c>
      <c r="DC23" s="241">
        <f>+'Monthly Interactions-$'!DC23/'Monthly Interactions-Energy'!DC23</f>
        <v>43.832375158463009</v>
      </c>
      <c r="DD23" s="241">
        <f>+'Monthly Interactions-$'!DD23/'Monthly Interactions-Energy'!DD23</f>
        <v>45.086069852475177</v>
      </c>
      <c r="DE23" s="241">
        <f>+'Monthly Interactions-$'!DE23/'Monthly Interactions-Energy'!DE23</f>
        <v>36.999919498200526</v>
      </c>
      <c r="DF23" s="241">
        <f>+'Monthly Interactions-$'!DF23/'Monthly Interactions-Energy'!DF23</f>
        <v>37.998653543456413</v>
      </c>
      <c r="DG23" s="241">
        <f>+'Monthly Interactions-$'!DG23/'Monthly Interactions-Energy'!DG23</f>
        <v>41.273680589475376</v>
      </c>
      <c r="DH23" s="241">
        <f>+'Monthly Interactions-$'!DH23/'Monthly Interactions-Energy'!DH23</f>
        <v>42.216808876075611</v>
      </c>
      <c r="DI23" s="241">
        <f>+'Monthly Interactions-$'!DI23/'Monthly Interactions-Energy'!DI23</f>
        <v>45.136843926247465</v>
      </c>
      <c r="DJ23" s="241">
        <f>+'Monthly Interactions-$'!DJ23/'Monthly Interactions-Energy'!DJ23</f>
        <v>45.051082307856333</v>
      </c>
      <c r="DK23" s="241">
        <f>+'Monthly Interactions-$'!DK23/'Monthly Interactions-Energy'!DK23</f>
        <v>43.472150488632337</v>
      </c>
      <c r="DL23" s="241">
        <f>+'Monthly Interactions-$'!DL23/'Monthly Interactions-Energy'!DL23</f>
        <v>40.772288423367662</v>
      </c>
      <c r="DM23" s="241">
        <f>+'Monthly Interactions-$'!DM23/'Monthly Interactions-Energy'!DM23</f>
        <v>38.885124167709485</v>
      </c>
      <c r="DN23" s="241">
        <f>+'Monthly Interactions-$'!DN23/'Monthly Interactions-Energy'!DN23</f>
        <v>39.721273990331326</v>
      </c>
      <c r="DO23" s="241">
        <f>+'Monthly Interactions-$'!DO23/'Monthly Interactions-Energy'!DO23</f>
        <v>45.710033943109174</v>
      </c>
      <c r="DP23" s="241">
        <f>+'Monthly Interactions-$'!DP23/'Monthly Interactions-Energy'!DP23</f>
        <v>45.229942010409992</v>
      </c>
      <c r="DQ23" s="241">
        <f>+'Monthly Interactions-$'!DQ23/'Monthly Interactions-Energy'!DQ23</f>
        <v>37.355730968456619</v>
      </c>
      <c r="DR23" s="241">
        <f>+'Monthly Interactions-$'!DR23/'Monthly Interactions-Energy'!DR23</f>
        <v>40.295581878794792</v>
      </c>
      <c r="DS23" s="241">
        <f>+'Monthly Interactions-$'!DS23/'Monthly Interactions-Energy'!DS23</f>
        <v>42.41977754158485</v>
      </c>
      <c r="DT23" s="241">
        <f>+'Monthly Interactions-$'!DT23/'Monthly Interactions-Energy'!DT23</f>
        <v>43.354130203280448</v>
      </c>
      <c r="DU23" s="241">
        <f>+'Monthly Interactions-$'!DU23/'Monthly Interactions-Energy'!DU23</f>
        <v>46.548940656402785</v>
      </c>
      <c r="DV23" s="241">
        <f>+'Monthly Interactions-$'!DV23/'Monthly Interactions-Energy'!DV23</f>
        <v>45.933583452129504</v>
      </c>
      <c r="DW23" s="241">
        <f>+'Monthly Interactions-$'!DW23/'Monthly Interactions-Energy'!DW23</f>
        <v>44.325558321816764</v>
      </c>
      <c r="DX23" s="241">
        <f>+'Monthly Interactions-$'!DX23/'Monthly Interactions-Energy'!DX23</f>
        <v>42.582092567375462</v>
      </c>
      <c r="DY23" s="241">
        <f>+'Monthly Interactions-$'!DY23/'Monthly Interactions-Energy'!DY23</f>
        <v>40.548595522299422</v>
      </c>
      <c r="DZ23" s="241">
        <f>+'Monthly Interactions-$'!DZ23/'Monthly Interactions-Energy'!DZ23</f>
        <v>39.108038418828016</v>
      </c>
      <c r="EA23" s="241">
        <f>+'Monthly Interactions-$'!EA23/'Monthly Interactions-Energy'!EA23</f>
        <v>46.093905259218978</v>
      </c>
      <c r="EB23" s="241">
        <f>+'Monthly Interactions-$'!EB23/'Monthly Interactions-Energy'!EB23</f>
        <v>44.861036954100037</v>
      </c>
      <c r="EC23" s="241">
        <f>+'Monthly Interactions-$'!EC23/'Monthly Interactions-Energy'!EC23</f>
        <v>39.164540953101842</v>
      </c>
      <c r="ED23" s="241">
        <f>+'Monthly Interactions-$'!ED23/'Monthly Interactions-Energy'!ED23</f>
        <v>40.681325692920424</v>
      </c>
      <c r="EE23" s="241">
        <f>+'Monthly Interactions-$'!EE23/'Monthly Interactions-Energy'!EE23</f>
        <v>42.740142510117614</v>
      </c>
      <c r="EF23" s="241">
        <f>+'Monthly Interactions-$'!EF23/'Monthly Interactions-Energy'!EF23</f>
        <v>44.246294842655296</v>
      </c>
      <c r="EG23" s="241">
        <f>+'Monthly Interactions-$'!EG23/'Monthly Interactions-Energy'!EG23</f>
        <v>47.054328206035194</v>
      </c>
      <c r="EH23" s="241">
        <f>+'Monthly Interactions-$'!EH23/'Monthly Interactions-Energy'!EH23</f>
        <v>46.710358586172177</v>
      </c>
      <c r="EI23" s="241">
        <f>+'Monthly Interactions-$'!EI23/'Monthly Interactions-Energy'!EI23</f>
        <v>45.414343210702917</v>
      </c>
      <c r="EJ23" s="241">
        <f>+'Monthly Interactions-$'!EJ23/'Monthly Interactions-Energy'!EJ23</f>
        <v>43.656294945738239</v>
      </c>
      <c r="EK23" s="241">
        <f>+'Monthly Interactions-$'!EK23/'Monthly Interactions-Energy'!EK23</f>
        <v>40.327365845365456</v>
      </c>
      <c r="EL23" s="241">
        <f>+'Monthly Interactions-$'!EL23/'Monthly Interactions-Energy'!EL23</f>
        <v>40.738714939073141</v>
      </c>
      <c r="EM23" s="241">
        <f>+'Monthly Interactions-$'!EM23/'Monthly Interactions-Energy'!EM23</f>
        <v>47.844722780818856</v>
      </c>
      <c r="EN23" s="241">
        <f>+'Monthly Interactions-$'!EN23/'Monthly Interactions-Energy'!EN23</f>
        <v>45.589771423775282</v>
      </c>
      <c r="EO23" s="241">
        <f>+'Monthly Interactions-$'!EO23/'Monthly Interactions-Energy'!EO23</f>
        <v>40.892901532199978</v>
      </c>
      <c r="EP23" s="241">
        <f>+'Monthly Interactions-$'!EP23/'Monthly Interactions-Energy'!EP23</f>
        <v>41.946279040197631</v>
      </c>
      <c r="EQ23" s="241">
        <f>+'Monthly Interactions-$'!EQ23/'Monthly Interactions-Energy'!EQ23</f>
        <v>43.361895234410888</v>
      </c>
      <c r="ER23" s="241">
        <f>+'Monthly Interactions-$'!ER23/'Monthly Interactions-Energy'!ER23</f>
        <v>46.754706504924592</v>
      </c>
      <c r="ES23" s="241">
        <f>+'Monthly Interactions-$'!ES23/'Monthly Interactions-Energy'!ES23</f>
        <v>49.27749803238833</v>
      </c>
      <c r="ET23" s="241">
        <f>+'Monthly Interactions-$'!ET23/'Monthly Interactions-Energy'!ET23</f>
        <v>49.119752650446053</v>
      </c>
      <c r="EU23" s="241">
        <f>+'Monthly Interactions-$'!EU23/'Monthly Interactions-Energy'!EU23</f>
        <v>47.580291693700907</v>
      </c>
      <c r="EV23" s="241">
        <f>+'Monthly Interactions-$'!EV23/'Monthly Interactions-Energy'!EV23</f>
        <v>44.604609760082788</v>
      </c>
      <c r="EW23" s="241">
        <f>+'Monthly Interactions-$'!EW23/'Monthly Interactions-Energy'!EW23</f>
        <v>42.817931433458256</v>
      </c>
      <c r="EX23" s="241">
        <f>+'Monthly Interactions-$'!EX23/'Monthly Interactions-Energy'!EX23</f>
        <v>42.990561127585146</v>
      </c>
      <c r="EY23" s="241">
        <f>+'Monthly Interactions-$'!EY23/'Monthly Interactions-Energy'!EY23</f>
        <v>47.208281372430001</v>
      </c>
      <c r="EZ23" s="241">
        <f>+'Monthly Interactions-$'!EZ23/'Monthly Interactions-Energy'!EZ23</f>
        <v>48.877345940996598</v>
      </c>
      <c r="FA23" s="241">
        <f>+'Monthly Interactions-$'!FA23/'Monthly Interactions-Energy'!FA23</f>
        <v>41.324531568857829</v>
      </c>
      <c r="FB23" s="241">
        <f>+'Monthly Interactions-$'!FB23/'Monthly Interactions-Energy'!FB23</f>
        <v>43.935274318699577</v>
      </c>
      <c r="FC23" s="241">
        <f>+'Monthly Interactions-$'!FC23/'Monthly Interactions-Energy'!FC23</f>
        <v>45.823229291254499</v>
      </c>
      <c r="FD23" s="241">
        <f>+'Monthly Interactions-$'!FD23/'Monthly Interactions-Energy'!FD23</f>
        <v>47.588041787578305</v>
      </c>
      <c r="FE23" s="241">
        <f>+'Monthly Interactions-$'!FE23/'Monthly Interactions-Energy'!FE23</f>
        <v>52.584579745062683</v>
      </c>
      <c r="FF23" s="241">
        <f>+'Monthly Interactions-$'!FF23/'Monthly Interactions-Energy'!FF23</f>
        <v>52.567432537723562</v>
      </c>
      <c r="FG23" s="241">
        <f>+'Monthly Interactions-$'!FG23/'Monthly Interactions-Energy'!FG23</f>
        <v>51.476995525314152</v>
      </c>
      <c r="FH23" s="241">
        <f>+'Monthly Interactions-$'!FH23/'Monthly Interactions-Energy'!FH23</f>
        <v>48.94266223677274</v>
      </c>
      <c r="FI23" s="241">
        <f>+'Monthly Interactions-$'!FI23/'Monthly Interactions-Energy'!FI23</f>
        <v>45.820493499482659</v>
      </c>
      <c r="FJ23" s="241">
        <f>+'Monthly Interactions-$'!FJ23/'Monthly Interactions-Energy'!FJ23</f>
        <v>45.747369130348169</v>
      </c>
      <c r="FK23" s="241">
        <f>+'Monthly Interactions-$'!FK23/'Monthly Interactions-Energy'!FK23</f>
        <v>52.159161929223359</v>
      </c>
      <c r="FL23" s="241">
        <f>+'Monthly Interactions-$'!FL23/'Monthly Interactions-Energy'!FL23</f>
        <v>52.610500275426205</v>
      </c>
      <c r="FM23" s="241">
        <f>+'Monthly Interactions-$'!FM23/'Monthly Interactions-Energy'!FM23</f>
        <v>43.770227845542578</v>
      </c>
      <c r="FN23" s="241">
        <f>+'Monthly Interactions-$'!FN23/'Monthly Interactions-Energy'!FN23</f>
        <v>48.953846243127913</v>
      </c>
      <c r="FO23" s="241">
        <f>+'Monthly Interactions-$'!FO23/'Monthly Interactions-Energy'!FO23</f>
        <v>49.852027179780343</v>
      </c>
      <c r="FP23" s="241">
        <f>+'Monthly Interactions-$'!FP23/'Monthly Interactions-Energy'!FP23</f>
        <v>51.39079878152544</v>
      </c>
      <c r="FQ23" s="241">
        <f>+'Monthly Interactions-$'!FQ23/'Monthly Interactions-Energy'!FQ23</f>
        <v>55.513645992692766</v>
      </c>
      <c r="FR23" s="241">
        <f>+'Monthly Interactions-$'!FR23/'Monthly Interactions-Energy'!FR23</f>
        <v>55.727893340945045</v>
      </c>
      <c r="FS23" s="241">
        <f>+'Monthly Interactions-$'!FS23/'Monthly Interactions-Energy'!FS23</f>
        <v>54.396583459644624</v>
      </c>
      <c r="FT23" s="241">
        <f>+'Monthly Interactions-$'!FT23/'Monthly Interactions-Energy'!FT23</f>
        <v>51.789391132518219</v>
      </c>
      <c r="FU23" s="241">
        <f>+'Monthly Interactions-$'!FU23/'Monthly Interactions-Energy'!FU23</f>
        <v>48.185365035562093</v>
      </c>
      <c r="FV23" s="241">
        <f>+'Monthly Interactions-$'!FV23/'Monthly Interactions-Energy'!FV23</f>
        <v>47.574157485822255</v>
      </c>
      <c r="FW23" s="241">
        <f>+'Monthly Interactions-$'!FW23/'Monthly Interactions-Energy'!FW23</f>
        <v>55.571183733654443</v>
      </c>
      <c r="FX23" s="241">
        <f>+'Monthly Interactions-$'!FX23/'Monthly Interactions-Energy'!FX23</f>
        <v>53.292007320942076</v>
      </c>
      <c r="FY23" s="241">
        <f>+'Monthly Interactions-$'!FY23/'Monthly Interactions-Energy'!FY23</f>
        <v>46.468643839309784</v>
      </c>
      <c r="FZ23" s="241">
        <f>+'Monthly Interactions-$'!FZ23/'Monthly Interactions-Energy'!FZ23</f>
        <v>50.616805068255985</v>
      </c>
      <c r="GA23" s="241">
        <f>+'Monthly Interactions-$'!GA23/'Monthly Interactions-Energy'!GA23</f>
        <v>52.213635967210735</v>
      </c>
      <c r="GB23" s="241">
        <f>+'Monthly Interactions-$'!GB23/'Monthly Interactions-Energy'!GB23</f>
        <v>55.231778382812273</v>
      </c>
    </row>
    <row r="24" spans="2:184">
      <c r="B24" s="17" t="s">
        <v>74</v>
      </c>
      <c r="C24" s="21" t="s">
        <v>61</v>
      </c>
      <c r="D24" s="42" t="s">
        <v>174</v>
      </c>
      <c r="E24" s="241">
        <f>+('Monthly Interactions-$'!E19-'Monthly Interactions-$'!E22)/('Monthly Interactions-Energy'!E19-'Monthly Interactions-Energy'!E22)</f>
        <v>27.88344274099104</v>
      </c>
      <c r="F24" s="241">
        <f>+('Monthly Interactions-$'!F19-'Monthly Interactions-$'!F22)/('Monthly Interactions-Energy'!F19-'Monthly Interactions-Energy'!F22)</f>
        <v>28.211495590505155</v>
      </c>
      <c r="G24" s="241">
        <f>+('Monthly Interactions-$'!G19-'Monthly Interactions-$'!G22)/('Monthly Interactions-Energy'!G19-'Monthly Interactions-Energy'!G22)</f>
        <v>26.326286772873232</v>
      </c>
      <c r="H24" s="241">
        <f>+('Monthly Interactions-$'!H19-'Monthly Interactions-$'!H22)/('Monthly Interactions-Energy'!H19-'Monthly Interactions-Energy'!H22)</f>
        <v>24.751365431834248</v>
      </c>
      <c r="I24" s="241">
        <f>+('Monthly Interactions-$'!I19-'Monthly Interactions-$'!I22)/('Monthly Interactions-Energy'!I19-'Monthly Interactions-Energy'!I22)</f>
        <v>23.345151959636631</v>
      </c>
      <c r="J24" s="241">
        <f>+('Monthly Interactions-$'!J19-'Monthly Interactions-$'!J22)/('Monthly Interactions-Energy'!J19-'Monthly Interactions-Energy'!J22)</f>
        <v>24.020898663522832</v>
      </c>
      <c r="K24" s="241">
        <f>+('Monthly Interactions-$'!K19-'Monthly Interactions-$'!K22)/('Monthly Interactions-Energy'!K19-'Monthly Interactions-Energy'!K22)</f>
        <v>26.253483588999767</v>
      </c>
      <c r="L24" s="241">
        <f>+('Monthly Interactions-$'!L19-'Monthly Interactions-$'!L22)/('Monthly Interactions-Energy'!L19-'Monthly Interactions-Energy'!L22)</f>
        <v>25.701777091763507</v>
      </c>
      <c r="M24" s="241">
        <f>+('Monthly Interactions-$'!M19-'Monthly Interactions-$'!M22)/('Monthly Interactions-Energy'!M19-'Monthly Interactions-Energy'!M22)</f>
        <v>23.77545663860716</v>
      </c>
      <c r="N24" s="241">
        <f>+('Monthly Interactions-$'!N19-'Monthly Interactions-$'!N22)/('Monthly Interactions-Energy'!N19-'Monthly Interactions-Energy'!N22)</f>
        <v>24.511022735873279</v>
      </c>
      <c r="O24" s="241">
        <f>+('Monthly Interactions-$'!O19-'Monthly Interactions-$'!O22)/('Monthly Interactions-Energy'!O19-'Monthly Interactions-Energy'!O22)</f>
        <v>24.687451876330258</v>
      </c>
      <c r="P24" s="241">
        <f>+('Monthly Interactions-$'!P19-'Monthly Interactions-$'!P22)/('Monthly Interactions-Energy'!P19-'Monthly Interactions-Energy'!P22)</f>
        <v>25.602597853184044</v>
      </c>
      <c r="Q24" s="241">
        <f>+('Monthly Interactions-$'!Q19-'Monthly Interactions-$'!Q22)/('Monthly Interactions-Energy'!Q19-'Monthly Interactions-Energy'!Q22)</f>
        <v>28.9042924128217</v>
      </c>
      <c r="R24" s="241">
        <f>+('Monthly Interactions-$'!R19-'Monthly Interactions-$'!R22)/('Monthly Interactions-Energy'!R19-'Monthly Interactions-Energy'!R22)</f>
        <v>29.31579328392916</v>
      </c>
      <c r="S24" s="241">
        <f>+('Monthly Interactions-$'!S19-'Monthly Interactions-$'!S22)/('Monthly Interactions-Energy'!S19-'Monthly Interactions-Energy'!S22)</f>
        <v>25.931449236708787</v>
      </c>
      <c r="T24" s="241">
        <f>+('Monthly Interactions-$'!T19-'Monthly Interactions-$'!T22)/('Monthly Interactions-Energy'!T19-'Monthly Interactions-Energy'!T22)</f>
        <v>25.434163388271706</v>
      </c>
      <c r="U24" s="241">
        <f>+('Monthly Interactions-$'!U19-'Monthly Interactions-$'!U22)/('Monthly Interactions-Energy'!U19-'Monthly Interactions-Energy'!U22)</f>
        <v>24.252016787668627</v>
      </c>
      <c r="V24" s="241">
        <f>+('Monthly Interactions-$'!V19-'Monthly Interactions-$'!V22)/('Monthly Interactions-Energy'!V19-'Monthly Interactions-Energy'!V22)</f>
        <v>26.10319213671119</v>
      </c>
      <c r="W24" s="241">
        <f>+('Monthly Interactions-$'!W19-'Monthly Interactions-$'!W22)/('Monthly Interactions-Energy'!W19-'Monthly Interactions-Energy'!W22)</f>
        <v>27.749554578496568</v>
      </c>
      <c r="X24" s="241">
        <f>+('Monthly Interactions-$'!X19-'Monthly Interactions-$'!X22)/('Monthly Interactions-Energy'!X19-'Monthly Interactions-Energy'!X22)</f>
        <v>27.335410033104075</v>
      </c>
      <c r="Y24" s="241">
        <f>+('Monthly Interactions-$'!Y19-'Monthly Interactions-$'!Y22)/('Monthly Interactions-Energy'!Y19-'Monthly Interactions-Energy'!Y22)</f>
        <v>23.560839641425979</v>
      </c>
      <c r="Z24" s="241">
        <f>+('Monthly Interactions-$'!Z19-'Monthly Interactions-$'!Z22)/('Monthly Interactions-Energy'!Z19-'Monthly Interactions-Energy'!Z22)</f>
        <v>24.514438495641077</v>
      </c>
      <c r="AA24" s="241">
        <f>+('Monthly Interactions-$'!AA19-'Monthly Interactions-$'!AA22)/('Monthly Interactions-Energy'!AA19-'Monthly Interactions-Energy'!AA22)</f>
        <v>25.245831308527151</v>
      </c>
      <c r="AB24" s="241">
        <f>+('Monthly Interactions-$'!AB19-'Monthly Interactions-$'!AB22)/('Monthly Interactions-Energy'!AB19-'Monthly Interactions-Energy'!AB22)</f>
        <v>25.503314744753535</v>
      </c>
      <c r="AC24" s="241">
        <f>+('Monthly Interactions-$'!AC19-'Monthly Interactions-$'!AC22)/('Monthly Interactions-Energy'!AC19-'Monthly Interactions-Energy'!AC22)</f>
        <v>30.134452098550319</v>
      </c>
      <c r="AD24" s="241">
        <f>+('Monthly Interactions-$'!AD19-'Monthly Interactions-$'!AD22)/('Monthly Interactions-Energy'!AD19-'Monthly Interactions-Energy'!AD22)</f>
        <v>30.518066446653187</v>
      </c>
      <c r="AE24" s="241">
        <f>+('Monthly Interactions-$'!AE19-'Monthly Interactions-$'!AE22)/('Monthly Interactions-Energy'!AE19-'Monthly Interactions-Energy'!AE22)</f>
        <v>27.126529305776547</v>
      </c>
      <c r="AF24" s="241">
        <f>+('Monthly Interactions-$'!AF19-'Monthly Interactions-$'!AF22)/('Monthly Interactions-Energy'!AF19-'Monthly Interactions-Energy'!AF22)</f>
        <v>26.609318655123072</v>
      </c>
      <c r="AG24" s="241">
        <f>+('Monthly Interactions-$'!AG19-'Monthly Interactions-$'!AG22)/('Monthly Interactions-Energy'!AG19-'Monthly Interactions-Energy'!AG22)</f>
        <v>25.828645792763343</v>
      </c>
      <c r="AH24" s="241">
        <f>+('Monthly Interactions-$'!AH19-'Monthly Interactions-$'!AH22)/('Monthly Interactions-Energy'!AH19-'Monthly Interactions-Energy'!AH22)</f>
        <v>27.698678758868322</v>
      </c>
      <c r="AI24" s="241">
        <f>+('Monthly Interactions-$'!AI19-'Monthly Interactions-$'!AI22)/('Monthly Interactions-Energy'!AI19-'Monthly Interactions-Energy'!AI22)</f>
        <v>29.617838211321537</v>
      </c>
      <c r="AJ24" s="241">
        <f>+('Monthly Interactions-$'!AJ19-'Monthly Interactions-$'!AJ22)/('Monthly Interactions-Energy'!AJ19-'Monthly Interactions-Energy'!AJ22)</f>
        <v>29.051848945853013</v>
      </c>
      <c r="AK24" s="241">
        <f>+('Monthly Interactions-$'!AK19-'Monthly Interactions-$'!AK22)/('Monthly Interactions-Energy'!AK19-'Monthly Interactions-Energy'!AK22)</f>
        <v>25.049766981048524</v>
      </c>
      <c r="AL24" s="241">
        <f>+('Monthly Interactions-$'!AL19-'Monthly Interactions-$'!AL22)/('Monthly Interactions-Energy'!AL19-'Monthly Interactions-Energy'!AL22)</f>
        <v>25.891110398064441</v>
      </c>
      <c r="AM24" s="241">
        <f>+('Monthly Interactions-$'!AM19-'Monthly Interactions-$'!AM22)/('Monthly Interactions-Energy'!AM19-'Monthly Interactions-Energy'!AM22)</f>
        <v>26.599049659830403</v>
      </c>
      <c r="AN24" s="241">
        <f>+('Monthly Interactions-$'!AN19-'Monthly Interactions-$'!AN22)/('Monthly Interactions-Energy'!AN19-'Monthly Interactions-Energy'!AN22)</f>
        <v>26.587729756527445</v>
      </c>
      <c r="AO24" s="241">
        <f>+('Monthly Interactions-$'!AO19-'Monthly Interactions-$'!AO22)/('Monthly Interactions-Energy'!AO19-'Monthly Interactions-Energy'!AO22)</f>
        <v>32.366643375821369</v>
      </c>
      <c r="AP24" s="241">
        <f>+('Monthly Interactions-$'!AP19-'Monthly Interactions-$'!AP22)/('Monthly Interactions-Energy'!AP19-'Monthly Interactions-Energy'!AP22)</f>
        <v>32.67718138465537</v>
      </c>
      <c r="AQ24" s="241">
        <f>+('Monthly Interactions-$'!AQ19-'Monthly Interactions-$'!AQ22)/('Monthly Interactions-Energy'!AQ19-'Monthly Interactions-Energy'!AQ22)</f>
        <v>28.790708809522162</v>
      </c>
      <c r="AR24" s="241">
        <f>+('Monthly Interactions-$'!AR19-'Monthly Interactions-$'!AR22)/('Monthly Interactions-Energy'!AR19-'Monthly Interactions-Energy'!AR22)</f>
        <v>28.231689461068747</v>
      </c>
      <c r="AS24" s="241">
        <f>+('Monthly Interactions-$'!AS19-'Monthly Interactions-$'!AS22)/('Monthly Interactions-Energy'!AS19-'Monthly Interactions-Energy'!AS22)</f>
        <v>27.245312058508063</v>
      </c>
      <c r="AT24" s="241">
        <f>+('Monthly Interactions-$'!AT19-'Monthly Interactions-$'!AT22)/('Monthly Interactions-Energy'!AT19-'Monthly Interactions-Energy'!AT22)</f>
        <v>29.144643327873091</v>
      </c>
      <c r="AU24" s="241">
        <f>+('Monthly Interactions-$'!AU19-'Monthly Interactions-$'!AU22)/('Monthly Interactions-Energy'!AU19-'Monthly Interactions-Energy'!AU22)</f>
        <v>31.921945769129806</v>
      </c>
      <c r="AV24" s="241">
        <f>+('Monthly Interactions-$'!AV19-'Monthly Interactions-$'!AV22)/('Monthly Interactions-Energy'!AV19-'Monthly Interactions-Energy'!AV22)</f>
        <v>31.22424570381618</v>
      </c>
      <c r="AW24" s="241">
        <f>+('Monthly Interactions-$'!AW19-'Monthly Interactions-$'!AW22)/('Monthly Interactions-Energy'!AW19-'Monthly Interactions-Energy'!AW22)</f>
        <v>27.147811302911236</v>
      </c>
      <c r="AX24" s="241">
        <f>+('Monthly Interactions-$'!AX19-'Monthly Interactions-$'!AX22)/('Monthly Interactions-Energy'!AX19-'Monthly Interactions-Energy'!AX22)</f>
        <v>27.753231318741832</v>
      </c>
      <c r="AY24" s="241">
        <f>+('Monthly Interactions-$'!AY19-'Monthly Interactions-$'!AY22)/('Monthly Interactions-Energy'!AY19-'Monthly Interactions-Energy'!AY22)</f>
        <v>28.516513576666185</v>
      </c>
      <c r="AZ24" s="241">
        <f>+('Monthly Interactions-$'!AZ19-'Monthly Interactions-$'!AZ22)/('Monthly Interactions-Energy'!AZ19-'Monthly Interactions-Energy'!AZ22)</f>
        <v>28.655591695872484</v>
      </c>
      <c r="BA24" s="241">
        <f>+('Monthly Interactions-$'!BA19-'Monthly Interactions-$'!BA22)/('Monthly Interactions-Energy'!BA19-'Monthly Interactions-Energy'!BA22)</f>
        <v>33.728855762219496</v>
      </c>
      <c r="BB24" s="241">
        <f>+('Monthly Interactions-$'!BB19-'Monthly Interactions-$'!BB22)/('Monthly Interactions-Energy'!BB19-'Monthly Interactions-Energy'!BB22)</f>
        <v>34.127561449283753</v>
      </c>
      <c r="BC24" s="241">
        <f>+('Monthly Interactions-$'!BC19-'Monthly Interactions-$'!BC22)/('Monthly Interactions-Energy'!BC19-'Monthly Interactions-Energy'!BC22)</f>
        <v>30.259090550417696</v>
      </c>
      <c r="BD24" s="241">
        <f>+('Monthly Interactions-$'!BD19-'Monthly Interactions-$'!BD22)/('Monthly Interactions-Energy'!BD19-'Monthly Interactions-Energy'!BD22)</f>
        <v>29.771843381428486</v>
      </c>
      <c r="BE24" s="241">
        <f>+('Monthly Interactions-$'!BE19-'Monthly Interactions-$'!BE22)/('Monthly Interactions-Energy'!BE19-'Monthly Interactions-Energy'!BE22)</f>
        <v>27.730314100749972</v>
      </c>
      <c r="BF24" s="241">
        <f>+('Monthly Interactions-$'!BF19-'Monthly Interactions-$'!BF22)/('Monthly Interactions-Energy'!BF19-'Monthly Interactions-Energy'!BF22)</f>
        <v>30.010326660286829</v>
      </c>
      <c r="BG24" s="241">
        <f>+('Monthly Interactions-$'!BG19-'Monthly Interactions-$'!BG22)/('Monthly Interactions-Energy'!BG19-'Monthly Interactions-Energy'!BG22)</f>
        <v>32.801468707428228</v>
      </c>
      <c r="BH24" s="241">
        <f>+('Monthly Interactions-$'!BH19-'Monthly Interactions-$'!BH22)/('Monthly Interactions-Energy'!BH19-'Monthly Interactions-Energy'!BH22)</f>
        <v>31.647598290875592</v>
      </c>
      <c r="BI24" s="241">
        <f>+('Monthly Interactions-$'!BI19-'Monthly Interactions-$'!BI22)/('Monthly Interactions-Energy'!BI19-'Monthly Interactions-Energy'!BI22)</f>
        <v>27.294153581236511</v>
      </c>
      <c r="BJ24" s="241">
        <f>+('Monthly Interactions-$'!BJ19-'Monthly Interactions-$'!BJ22)/('Monthly Interactions-Energy'!BJ19-'Monthly Interactions-Energy'!BJ22)</f>
        <v>28.267908207674498</v>
      </c>
      <c r="BK24" s="241">
        <f>+('Monthly Interactions-$'!BK19-'Monthly Interactions-$'!BK22)/('Monthly Interactions-Energy'!BK19-'Monthly Interactions-Energy'!BK22)</f>
        <v>29.16897759209149</v>
      </c>
      <c r="BL24" s="241">
        <f>+('Monthly Interactions-$'!BL19-'Monthly Interactions-$'!BL22)/('Monthly Interactions-Energy'!BL19-'Monthly Interactions-Energy'!BL22)</f>
        <v>30.408885986871876</v>
      </c>
      <c r="BM24" s="241">
        <f>+('Monthly Interactions-$'!BM19-'Monthly Interactions-$'!BM22)/('Monthly Interactions-Energy'!BM19-'Monthly Interactions-Energy'!BM22)</f>
        <v>35.098231738843971</v>
      </c>
      <c r="BN24" s="241">
        <f>+('Monthly Interactions-$'!BN19-'Monthly Interactions-$'!BN22)/('Monthly Interactions-Energy'!BN19-'Monthly Interactions-Energy'!BN22)</f>
        <v>35.737221706057539</v>
      </c>
      <c r="BO24" s="241">
        <f>+('Monthly Interactions-$'!BO19-'Monthly Interactions-$'!BO22)/('Monthly Interactions-Energy'!BO19-'Monthly Interactions-Energy'!BO22)</f>
        <v>32.323176825975708</v>
      </c>
      <c r="BP24" s="241">
        <f>+('Monthly Interactions-$'!BP19-'Monthly Interactions-$'!BP22)/('Monthly Interactions-Energy'!BP19-'Monthly Interactions-Energy'!BP22)</f>
        <v>32.206450360054014</v>
      </c>
      <c r="BQ24" s="241">
        <f>+('Monthly Interactions-$'!BQ19-'Monthly Interactions-$'!BQ22)/('Monthly Interactions-Energy'!BQ19-'Monthly Interactions-Energy'!BQ22)</f>
        <v>31.096420470614554</v>
      </c>
      <c r="BR24" s="241">
        <f>+('Monthly Interactions-$'!BR19-'Monthly Interactions-$'!BR22)/('Monthly Interactions-Energy'!BR19-'Monthly Interactions-Energy'!BR22)</f>
        <v>34.108059167133895</v>
      </c>
      <c r="BS24" s="241">
        <f>+('Monthly Interactions-$'!BS19-'Monthly Interactions-$'!BS22)/('Monthly Interactions-Energy'!BS19-'Monthly Interactions-Energy'!BS22)</f>
        <v>38.195867530095235</v>
      </c>
      <c r="BT24" s="241">
        <f>+('Monthly Interactions-$'!BT19-'Monthly Interactions-$'!BT22)/('Monthly Interactions-Energy'!BT19-'Monthly Interactions-Energy'!BT22)</f>
        <v>37.91203521574473</v>
      </c>
      <c r="BU24" s="241">
        <f>+('Monthly Interactions-$'!BU19-'Monthly Interactions-$'!BU22)/('Monthly Interactions-Energy'!BU19-'Monthly Interactions-Energy'!BU22)</f>
        <v>33.313683452963531</v>
      </c>
      <c r="BV24" s="241">
        <f>+('Monthly Interactions-$'!BV19-'Monthly Interactions-$'!BV22)/('Monthly Interactions-Energy'!BV19-'Monthly Interactions-Energy'!BV22)</f>
        <v>32.908106696565667</v>
      </c>
      <c r="BW24" s="241">
        <f>+('Monthly Interactions-$'!BW19-'Monthly Interactions-$'!BW22)/('Monthly Interactions-Energy'!BW19-'Monthly Interactions-Energy'!BW22)</f>
        <v>34.797524556195683</v>
      </c>
      <c r="BX24" s="241">
        <f>+('Monthly Interactions-$'!BX19-'Monthly Interactions-$'!BX22)/('Monthly Interactions-Energy'!BX19-'Monthly Interactions-Energy'!BX22)</f>
        <v>36.86552617913771</v>
      </c>
      <c r="BY24" s="241">
        <f>+('Monthly Interactions-$'!BY19-'Monthly Interactions-$'!BY22)/('Monthly Interactions-Energy'!BY19-'Monthly Interactions-Energy'!BY22)</f>
        <v>39.695884720440631</v>
      </c>
      <c r="BZ24" s="241">
        <f>+('Monthly Interactions-$'!BZ19-'Monthly Interactions-$'!BZ22)/('Monthly Interactions-Energy'!BZ19-'Monthly Interactions-Energy'!BZ22)</f>
        <v>40.664080702666048</v>
      </c>
      <c r="CA24" s="241">
        <f>+('Monthly Interactions-$'!CA19-'Monthly Interactions-$'!CA22)/('Monthly Interactions-Energy'!CA19-'Monthly Interactions-Energy'!CA22)</f>
        <v>38.116534839596881</v>
      </c>
      <c r="CB24" s="241">
        <f>+('Monthly Interactions-$'!CB19-'Monthly Interactions-$'!CB22)/('Monthly Interactions-Energy'!CB19-'Monthly Interactions-Energy'!CB22)</f>
        <v>37.710421100479039</v>
      </c>
      <c r="CC24" s="241">
        <f>+('Monthly Interactions-$'!CC19-'Monthly Interactions-$'!CC22)/('Monthly Interactions-Energy'!CC19-'Monthly Interactions-Energy'!CC22)</f>
        <v>36.151259382227622</v>
      </c>
      <c r="CD24" s="241">
        <f>+('Monthly Interactions-$'!CD19-'Monthly Interactions-$'!CD22)/('Monthly Interactions-Energy'!CD19-'Monthly Interactions-Energy'!CD22)</f>
        <v>40.055543658460877</v>
      </c>
      <c r="CE24" s="241">
        <f>+('Monthly Interactions-$'!CE19-'Monthly Interactions-$'!CE22)/('Monthly Interactions-Energy'!CE19-'Monthly Interactions-Energy'!CE22)</f>
        <v>48.235851342012786</v>
      </c>
      <c r="CF24" s="241">
        <f>+('Monthly Interactions-$'!CF19-'Monthly Interactions-$'!CF22)/('Monthly Interactions-Energy'!CF19-'Monthly Interactions-Energy'!CF22)</f>
        <v>47.619735460660564</v>
      </c>
      <c r="CG24" s="241">
        <f>+('Monthly Interactions-$'!CG19-'Monthly Interactions-$'!CG22)/('Monthly Interactions-Energy'!CG19-'Monthly Interactions-Energy'!CG22)</f>
        <v>39.519916135895492</v>
      </c>
      <c r="CH24" s="241">
        <f>+('Monthly Interactions-$'!CH19-'Monthly Interactions-$'!CH22)/('Monthly Interactions-Energy'!CH19-'Monthly Interactions-Energy'!CH22)</f>
        <v>39.098721731541637</v>
      </c>
      <c r="CI24" s="241">
        <f>+('Monthly Interactions-$'!CI19-'Monthly Interactions-$'!CI22)/('Monthly Interactions-Energy'!CI19-'Monthly Interactions-Energy'!CI22)</f>
        <v>41.598440509524785</v>
      </c>
      <c r="CJ24" s="241">
        <f>+('Monthly Interactions-$'!CJ19-'Monthly Interactions-$'!CJ22)/('Monthly Interactions-Energy'!CJ19-'Monthly Interactions-Energy'!CJ22)</f>
        <v>44.013852683077197</v>
      </c>
      <c r="CK24" s="241">
        <f>+('Monthly Interactions-$'!CK19-'Monthly Interactions-$'!CK22)/('Monthly Interactions-Energy'!CK19-'Monthly Interactions-Energy'!CK22)</f>
        <v>44.893951854793812</v>
      </c>
      <c r="CL24" s="241">
        <f>+('Monthly Interactions-$'!CL19-'Monthly Interactions-$'!CL22)/('Monthly Interactions-Energy'!CL19-'Monthly Interactions-Energy'!CL22)</f>
        <v>45.549995415450901</v>
      </c>
      <c r="CM24" s="241">
        <f>+('Monthly Interactions-$'!CM19-'Monthly Interactions-$'!CM22)/('Monthly Interactions-Energy'!CM19-'Monthly Interactions-Energy'!CM22)</f>
        <v>43.247091691757056</v>
      </c>
      <c r="CN24" s="241">
        <f>+('Monthly Interactions-$'!CN19-'Monthly Interactions-$'!CN22)/('Monthly Interactions-Energy'!CN19-'Monthly Interactions-Energy'!CN22)</f>
        <v>42.290814184461574</v>
      </c>
      <c r="CO24" s="241">
        <f>+('Monthly Interactions-$'!CO19-'Monthly Interactions-$'!CO22)/('Monthly Interactions-Energy'!CO19-'Monthly Interactions-Energy'!CO22)</f>
        <v>41.368562545530985</v>
      </c>
      <c r="CP24" s="241">
        <f>+('Monthly Interactions-$'!CP19-'Monthly Interactions-$'!CP22)/('Monthly Interactions-Energy'!CP19-'Monthly Interactions-Energy'!CP22)</f>
        <v>45.540743699946134</v>
      </c>
      <c r="CQ24" s="241">
        <f>+('Monthly Interactions-$'!CQ19-'Monthly Interactions-$'!CQ22)/('Monthly Interactions-Energy'!CQ19-'Monthly Interactions-Energy'!CQ22)</f>
        <v>54.370359677081211</v>
      </c>
      <c r="CR24" s="241">
        <f>+('Monthly Interactions-$'!CR19-'Monthly Interactions-$'!CR22)/('Monthly Interactions-Energy'!CR19-'Monthly Interactions-Energy'!CR22)</f>
        <v>53.509905683266268</v>
      </c>
      <c r="CS24" s="241">
        <f>+('Monthly Interactions-$'!CS19-'Monthly Interactions-$'!CS22)/('Monthly Interactions-Energy'!CS19-'Monthly Interactions-Energy'!CS22)</f>
        <v>42.974924697987937</v>
      </c>
      <c r="CT24" s="241">
        <f>+('Monthly Interactions-$'!CT19-'Monthly Interactions-$'!CT22)/('Monthly Interactions-Energy'!CT19-'Monthly Interactions-Energy'!CT22)</f>
        <v>42.094550472699886</v>
      </c>
      <c r="CU24" s="241">
        <f>+('Monthly Interactions-$'!CU19-'Monthly Interactions-$'!CU22)/('Monthly Interactions-Energy'!CU19-'Monthly Interactions-Energy'!CU22)</f>
        <v>43.578194913824952</v>
      </c>
      <c r="CV24" s="241">
        <f>+('Monthly Interactions-$'!CV19-'Monthly Interactions-$'!CV22)/('Monthly Interactions-Energy'!CV19-'Monthly Interactions-Energy'!CV22)</f>
        <v>45.941685332449801</v>
      </c>
      <c r="CW24" s="241">
        <f>+('Monthly Interactions-$'!CW19-'Monthly Interactions-$'!CW22)/('Monthly Interactions-Energy'!CW19-'Monthly Interactions-Energy'!CW22)</f>
        <v>46.399294110426709</v>
      </c>
      <c r="CX24" s="241">
        <f>+('Monthly Interactions-$'!CX19-'Monthly Interactions-$'!CX22)/('Monthly Interactions-Energy'!CX19-'Monthly Interactions-Energy'!CX22)</f>
        <v>45.991815917982272</v>
      </c>
      <c r="CY24" s="241">
        <f>+('Monthly Interactions-$'!CY19-'Monthly Interactions-$'!CY22)/('Monthly Interactions-Energy'!CY19-'Monthly Interactions-Energy'!CY22)</f>
        <v>43.831970457759802</v>
      </c>
      <c r="CZ24" s="241">
        <f>+('Monthly Interactions-$'!CZ19-'Monthly Interactions-$'!CZ22)/('Monthly Interactions-Energy'!CZ19-'Monthly Interactions-Energy'!CZ22)</f>
        <v>42.345748655404414</v>
      </c>
      <c r="DA24" s="241">
        <f>+('Monthly Interactions-$'!DA19-'Monthly Interactions-$'!DA22)/('Monthly Interactions-Energy'!DA19-'Monthly Interactions-Energy'!DA22)</f>
        <v>40.915101724311072</v>
      </c>
      <c r="DB24" s="241">
        <f>+('Monthly Interactions-$'!DB19-'Monthly Interactions-$'!DB22)/('Monthly Interactions-Energy'!DB19-'Monthly Interactions-Energy'!DB22)</f>
        <v>43.694712412842684</v>
      </c>
      <c r="DC24" s="241">
        <f>+('Monthly Interactions-$'!DC19-'Monthly Interactions-$'!DC22)/('Monthly Interactions-Energy'!DC19-'Monthly Interactions-Energy'!DC22)</f>
        <v>51.733707925969362</v>
      </c>
      <c r="DD24" s="241">
        <f>+('Monthly Interactions-$'!DD19-'Monthly Interactions-$'!DD22)/('Monthly Interactions-Energy'!DD19-'Monthly Interactions-Energy'!DD22)</f>
        <v>49.952523183216407</v>
      </c>
      <c r="DE24" s="241">
        <f>+('Monthly Interactions-$'!DE19-'Monthly Interactions-$'!DE22)/('Monthly Interactions-Energy'!DE19-'Monthly Interactions-Energy'!DE22)</f>
        <v>40.85891650575946</v>
      </c>
      <c r="DF24" s="241">
        <f>+('Monthly Interactions-$'!DF19-'Monthly Interactions-$'!DF22)/('Monthly Interactions-Energy'!DF19-'Monthly Interactions-Energy'!DF22)</f>
        <v>41.249916323456581</v>
      </c>
      <c r="DG24" s="241">
        <f>+('Monthly Interactions-$'!DG19-'Monthly Interactions-$'!DG22)/('Monthly Interactions-Energy'!DG19-'Monthly Interactions-Energy'!DG22)</f>
        <v>43.498703459753777</v>
      </c>
      <c r="DH24" s="241">
        <f>+('Monthly Interactions-$'!DH19-'Monthly Interactions-$'!DH22)/('Monthly Interactions-Energy'!DH19-'Monthly Interactions-Energy'!DH22)</f>
        <v>44.909643186664894</v>
      </c>
      <c r="DI24" s="241">
        <f>+('Monthly Interactions-$'!DI19-'Monthly Interactions-$'!DI22)/('Monthly Interactions-Energy'!DI19-'Monthly Interactions-Energy'!DI22)</f>
        <v>47.394083961888533</v>
      </c>
      <c r="DJ24" s="241">
        <f>+('Monthly Interactions-$'!DJ19-'Monthly Interactions-$'!DJ22)/('Monthly Interactions-Energy'!DJ19-'Monthly Interactions-Energy'!DJ22)</f>
        <v>47.102918792653597</v>
      </c>
      <c r="DK24" s="241">
        <f>+('Monthly Interactions-$'!DK19-'Monthly Interactions-$'!DK22)/('Monthly Interactions-Energy'!DK19-'Monthly Interactions-Energy'!DK22)</f>
        <v>45.006001318686245</v>
      </c>
      <c r="DL24" s="241">
        <f>+('Monthly Interactions-$'!DL19-'Monthly Interactions-$'!DL22)/('Monthly Interactions-Energy'!DL19-'Monthly Interactions-Energy'!DL22)</f>
        <v>43.575204755095662</v>
      </c>
      <c r="DM24" s="241">
        <f>+('Monthly Interactions-$'!DM19-'Monthly Interactions-$'!DM22)/('Monthly Interactions-Energy'!DM19-'Monthly Interactions-Energy'!DM22)</f>
        <v>41.804311939352061</v>
      </c>
      <c r="DN24" s="241">
        <f>+('Monthly Interactions-$'!DN19-'Monthly Interactions-$'!DN22)/('Monthly Interactions-Energy'!DN19-'Monthly Interactions-Energy'!DN22)</f>
        <v>44.408401755656463</v>
      </c>
      <c r="DO24" s="241">
        <f>+('Monthly Interactions-$'!DO19-'Monthly Interactions-$'!DO22)/('Monthly Interactions-Energy'!DO19-'Monthly Interactions-Energy'!DO22)</f>
        <v>53.255270562967674</v>
      </c>
      <c r="DP24" s="241">
        <f>+('Monthly Interactions-$'!DP19-'Monthly Interactions-$'!DP22)/('Monthly Interactions-Energy'!DP19-'Monthly Interactions-Energy'!DP22)</f>
        <v>49.327450543138404</v>
      </c>
      <c r="DQ24" s="241">
        <f>+('Monthly Interactions-$'!DQ19-'Monthly Interactions-$'!DQ22)/('Monthly Interactions-Energy'!DQ19-'Monthly Interactions-Energy'!DQ22)</f>
        <v>41.610249637221315</v>
      </c>
      <c r="DR24" s="241">
        <f>+('Monthly Interactions-$'!DR19-'Monthly Interactions-$'!DR22)/('Monthly Interactions-Energy'!DR19-'Monthly Interactions-Energy'!DR22)</f>
        <v>42.916945671818276</v>
      </c>
      <c r="DS24" s="241">
        <f>+('Monthly Interactions-$'!DS19-'Monthly Interactions-$'!DS22)/('Monthly Interactions-Energy'!DS19-'Monthly Interactions-Energy'!DS22)</f>
        <v>44.889937706052429</v>
      </c>
      <c r="DT24" s="241">
        <f>+('Monthly Interactions-$'!DT19-'Monthly Interactions-$'!DT22)/('Monthly Interactions-Energy'!DT19-'Monthly Interactions-Energy'!DT22)</f>
        <v>46.875096079844795</v>
      </c>
      <c r="DU24" s="241">
        <f>+('Monthly Interactions-$'!DU19-'Monthly Interactions-$'!DU22)/('Monthly Interactions-Energy'!DU19-'Monthly Interactions-Energy'!DU22)</f>
        <v>48.776398599391435</v>
      </c>
      <c r="DV24" s="241">
        <f>+('Monthly Interactions-$'!DV19-'Monthly Interactions-$'!DV22)/('Monthly Interactions-Energy'!DV19-'Monthly Interactions-Energy'!DV22)</f>
        <v>47.991414579717322</v>
      </c>
      <c r="DW24" s="241">
        <f>+('Monthly Interactions-$'!DW19-'Monthly Interactions-$'!DW22)/('Monthly Interactions-Energy'!DW19-'Monthly Interactions-Energy'!DW22)</f>
        <v>46.029629273244971</v>
      </c>
      <c r="DX24" s="241">
        <f>+('Monthly Interactions-$'!DX19-'Monthly Interactions-$'!DX22)/('Monthly Interactions-Energy'!DX19-'Monthly Interactions-Energy'!DX22)</f>
        <v>45.563314614890487</v>
      </c>
      <c r="DY24" s="241">
        <f>+('Monthly Interactions-$'!DY19-'Monthly Interactions-$'!DY22)/('Monthly Interactions-Energy'!DY19-'Monthly Interactions-Energy'!DY22)</f>
        <v>43.237089617266271</v>
      </c>
      <c r="DZ24" s="241">
        <f>+('Monthly Interactions-$'!DZ19-'Monthly Interactions-$'!DZ22)/('Monthly Interactions-Energy'!DZ19-'Monthly Interactions-Energy'!DZ22)</f>
        <v>44.443736258889516</v>
      </c>
      <c r="EA24" s="241">
        <f>+('Monthly Interactions-$'!EA19-'Monthly Interactions-$'!EA22)/('Monthly Interactions-Energy'!EA19-'Monthly Interactions-Energy'!EA22)</f>
        <v>53.448596855876033</v>
      </c>
      <c r="EB24" s="241">
        <f>+('Monthly Interactions-$'!EB19-'Monthly Interactions-$'!EB22)/('Monthly Interactions-Energy'!EB19-'Monthly Interactions-Energy'!EB22)</f>
        <v>49.509065711650202</v>
      </c>
      <c r="EC24" s="241">
        <f>+('Monthly Interactions-$'!EC19-'Monthly Interactions-$'!EC22)/('Monthly Interactions-Energy'!EC19-'Monthly Interactions-Energy'!EC22)</f>
        <v>43.505105216280505</v>
      </c>
      <c r="ED24" s="241">
        <f>+('Monthly Interactions-$'!ED19-'Monthly Interactions-$'!ED22)/('Monthly Interactions-Energy'!ED19-'Monthly Interactions-Energy'!ED22)</f>
        <v>43.15648910038832</v>
      </c>
      <c r="EE24" s="241">
        <f>+('Monthly Interactions-$'!EE19-'Monthly Interactions-$'!EE22)/('Monthly Interactions-Energy'!EE19-'Monthly Interactions-Energy'!EE22)</f>
        <v>45.32607903056175</v>
      </c>
      <c r="EF24" s="241">
        <f>+('Monthly Interactions-$'!EF19-'Monthly Interactions-$'!EF22)/('Monthly Interactions-Energy'!EF19-'Monthly Interactions-Energy'!EF22)</f>
        <v>47.956641942500106</v>
      </c>
      <c r="EG24" s="241">
        <f>+('Monthly Interactions-$'!EG19-'Monthly Interactions-$'!EG22)/('Monthly Interactions-Energy'!EG19-'Monthly Interactions-Energy'!EG22)</f>
        <v>49.105809089453018</v>
      </c>
      <c r="EH24" s="241">
        <f>+('Monthly Interactions-$'!EH19-'Monthly Interactions-$'!EH22)/('Monthly Interactions-Energy'!EH19-'Monthly Interactions-Energy'!EH22)</f>
        <v>48.865175960072506</v>
      </c>
      <c r="EI24" s="241">
        <f>+('Monthly Interactions-$'!EI19-'Monthly Interactions-$'!EI22)/('Monthly Interactions-Energy'!EI19-'Monthly Interactions-Energy'!EI22)</f>
        <v>47.491880482173279</v>
      </c>
      <c r="EJ24" s="241">
        <f>+('Monthly Interactions-$'!EJ19-'Monthly Interactions-$'!EJ22)/('Monthly Interactions-Energy'!EJ19-'Monthly Interactions-Energy'!EJ22)</f>
        <v>45.997241588079426</v>
      </c>
      <c r="EK24" s="241">
        <f>+('Monthly Interactions-$'!EK19-'Monthly Interactions-$'!EK22)/('Monthly Interactions-Energy'!EK19-'Monthly Interactions-Energy'!EK22)</f>
        <v>43.896612388847089</v>
      </c>
      <c r="EL24" s="241">
        <f>+('Monthly Interactions-$'!EL19-'Monthly Interactions-$'!EL22)/('Monthly Interactions-Energy'!EL19-'Monthly Interactions-Energy'!EL22)</f>
        <v>45.778661646098435</v>
      </c>
      <c r="EM24" s="241">
        <f>+('Monthly Interactions-$'!EM19-'Monthly Interactions-$'!EM22)/('Monthly Interactions-Energy'!EM19-'Monthly Interactions-Energy'!EM22)</f>
        <v>54.14196768573693</v>
      </c>
      <c r="EN24" s="241">
        <f>+('Monthly Interactions-$'!EN19-'Monthly Interactions-$'!EN22)/('Monthly Interactions-Energy'!EN19-'Monthly Interactions-Energy'!EN22)</f>
        <v>52.061681394830138</v>
      </c>
      <c r="EO24" s="241">
        <f>+('Monthly Interactions-$'!EO19-'Monthly Interactions-$'!EO22)/('Monthly Interactions-Energy'!EO19-'Monthly Interactions-Energy'!EO22)</f>
        <v>45.174113047402848</v>
      </c>
      <c r="EP24" s="241">
        <f>+('Monthly Interactions-$'!EP19-'Monthly Interactions-$'!EP22)/('Monthly Interactions-Energy'!EP19-'Monthly Interactions-Energy'!EP22)</f>
        <v>44.404020598683665</v>
      </c>
      <c r="EQ24" s="241">
        <f>+('Monthly Interactions-$'!EQ19-'Monthly Interactions-$'!EQ22)/('Monthly Interactions-Energy'!EQ19-'Monthly Interactions-Energy'!EQ22)</f>
        <v>46.373200445514819</v>
      </c>
      <c r="ER24" s="241">
        <f>+('Monthly Interactions-$'!ER19-'Monthly Interactions-$'!ER22)/('Monthly Interactions-Energy'!ER19-'Monthly Interactions-Energy'!ER22)</f>
        <v>49.709163433241294</v>
      </c>
      <c r="ES24" s="241">
        <f>+('Monthly Interactions-$'!ES19-'Monthly Interactions-$'!ES22)/('Monthly Interactions-Energy'!ES19-'Monthly Interactions-Energy'!ES22)</f>
        <v>51.440053478024062</v>
      </c>
      <c r="ET24" s="241">
        <f>+('Monthly Interactions-$'!ET19-'Monthly Interactions-$'!ET22)/('Monthly Interactions-Energy'!ET19-'Monthly Interactions-Energy'!ET22)</f>
        <v>51.199394695271756</v>
      </c>
      <c r="EU24" s="241">
        <f>+('Monthly Interactions-$'!EU19-'Monthly Interactions-$'!EU22)/('Monthly Interactions-Energy'!EU19-'Monthly Interactions-Energy'!EU22)</f>
        <v>49.461878165094703</v>
      </c>
      <c r="EV24" s="241">
        <f>+('Monthly Interactions-$'!EV19-'Monthly Interactions-$'!EV22)/('Monthly Interactions-Energy'!EV19-'Monthly Interactions-Energy'!EV22)</f>
        <v>47.543547092537622</v>
      </c>
      <c r="EW24" s="241">
        <f>+('Monthly Interactions-$'!EW19-'Monthly Interactions-$'!EW22)/('Monthly Interactions-Energy'!EW19-'Monthly Interactions-Energy'!EW22)</f>
        <v>46.538405453977774</v>
      </c>
      <c r="EX24" s="241">
        <f>+('Monthly Interactions-$'!EX19-'Monthly Interactions-$'!EX22)/('Monthly Interactions-Energy'!EX19-'Monthly Interactions-Energy'!EX22)</f>
        <v>48.00253403171547</v>
      </c>
      <c r="EY24" s="241">
        <f>+('Monthly Interactions-$'!EY19-'Monthly Interactions-$'!EY22)/('Monthly Interactions-Energy'!EY19-'Monthly Interactions-Energy'!EY22)</f>
        <v>54.817486961792035</v>
      </c>
      <c r="EZ24" s="241">
        <f>+('Monthly Interactions-$'!EZ19-'Monthly Interactions-$'!EZ22)/('Monthly Interactions-Energy'!EZ19-'Monthly Interactions-Energy'!EZ22)</f>
        <v>54.768321761061507</v>
      </c>
      <c r="FA24" s="241">
        <f>+('Monthly Interactions-$'!FA19-'Monthly Interactions-$'!FA22)/('Monthly Interactions-Energy'!FA19-'Monthly Interactions-Energy'!FA22)</f>
        <v>45.765842675547631</v>
      </c>
      <c r="FB24" s="241">
        <f>+('Monthly Interactions-$'!FB19-'Monthly Interactions-$'!FB22)/('Monthly Interactions-Energy'!FB19-'Monthly Interactions-Energy'!FB22)</f>
        <v>46.630476030021129</v>
      </c>
      <c r="FC24" s="241">
        <f>+('Monthly Interactions-$'!FC19-'Monthly Interactions-$'!FC22)/('Monthly Interactions-Energy'!FC19-'Monthly Interactions-Energy'!FC22)</f>
        <v>49.106424201042458</v>
      </c>
      <c r="FD24" s="241">
        <f>+('Monthly Interactions-$'!FD19-'Monthly Interactions-$'!FD22)/('Monthly Interactions-Energy'!FD19-'Monthly Interactions-Energy'!FD22)</f>
        <v>51.083035469105816</v>
      </c>
      <c r="FE24" s="241">
        <f>+('Monthly Interactions-$'!FE19-'Monthly Interactions-$'!FE22)/('Monthly Interactions-Energy'!FE19-'Monthly Interactions-Energy'!FE22)</f>
        <v>55.161359228769903</v>
      </c>
      <c r="FF24" s="241">
        <f>+('Monthly Interactions-$'!FF19-'Monthly Interactions-$'!FF22)/('Monthly Interactions-Energy'!FF19-'Monthly Interactions-Energy'!FF22)</f>
        <v>54.912312820652254</v>
      </c>
      <c r="FG24" s="241">
        <f>+('Monthly Interactions-$'!FG19-'Monthly Interactions-$'!FG22)/('Monthly Interactions-Energy'!FG19-'Monthly Interactions-Energy'!FG22)</f>
        <v>53.431557071761588</v>
      </c>
      <c r="FH24" s="241">
        <f>+('Monthly Interactions-$'!FH19-'Monthly Interactions-$'!FH22)/('Monthly Interactions-Energy'!FH19-'Monthly Interactions-Energy'!FH22)</f>
        <v>51.911269127575636</v>
      </c>
      <c r="FI24" s="241">
        <f>+('Monthly Interactions-$'!FI19-'Monthly Interactions-$'!FI22)/('Monthly Interactions-Energy'!FI19-'Monthly Interactions-Energy'!FI22)</f>
        <v>50.467827943946105</v>
      </c>
      <c r="FJ24" s="241">
        <f>+('Monthly Interactions-$'!FJ19-'Monthly Interactions-$'!FJ22)/('Monthly Interactions-Energy'!FJ19-'Monthly Interactions-Energy'!FJ22)</f>
        <v>51.192887100233797</v>
      </c>
      <c r="FK24" s="241">
        <f>+('Monthly Interactions-$'!FK19-'Monthly Interactions-$'!FK22)/('Monthly Interactions-Energy'!FK19-'Monthly Interactions-Energy'!FK22)</f>
        <v>58.856284334033923</v>
      </c>
      <c r="FL24" s="241">
        <f>+('Monthly Interactions-$'!FL19-'Monthly Interactions-$'!FL22)/('Monthly Interactions-Energy'!FL19-'Monthly Interactions-Energy'!FL22)</f>
        <v>58.863420821543563</v>
      </c>
      <c r="FM24" s="241">
        <f>+('Monthly Interactions-$'!FM19-'Monthly Interactions-$'!FM22)/('Monthly Interactions-Energy'!FM19-'Monthly Interactions-Energy'!FM22)</f>
        <v>49.386248823119793</v>
      </c>
      <c r="FN24" s="241">
        <f>+('Monthly Interactions-$'!FN19-'Monthly Interactions-$'!FN22)/('Monthly Interactions-Energy'!FN19-'Monthly Interactions-Energy'!FN22)</f>
        <v>51.667785900127789</v>
      </c>
      <c r="FO24" s="241">
        <f>+('Monthly Interactions-$'!FO19-'Monthly Interactions-$'!FO22)/('Monthly Interactions-Energy'!FO19-'Monthly Interactions-Energy'!FO22)</f>
        <v>52.864649996377509</v>
      </c>
      <c r="FP24" s="241">
        <f>+('Monthly Interactions-$'!FP19-'Monthly Interactions-$'!FP22)/('Monthly Interactions-Energy'!FP19-'Monthly Interactions-Energy'!FP22)</f>
        <v>55.255003502227524</v>
      </c>
      <c r="FQ24" s="241">
        <f>+('Monthly Interactions-$'!FQ19-'Monthly Interactions-$'!FQ22)/('Monthly Interactions-Energy'!FQ19-'Monthly Interactions-Energy'!FQ22)</f>
        <v>58.435834950847529</v>
      </c>
      <c r="FR24" s="241">
        <f>+('Monthly Interactions-$'!FR19-'Monthly Interactions-$'!FR22)/('Monthly Interactions-Energy'!FR19-'Monthly Interactions-Energy'!FR22)</f>
        <v>57.995427481701803</v>
      </c>
      <c r="FS24" s="241">
        <f>+('Monthly Interactions-$'!FS19-'Monthly Interactions-$'!FS22)/('Monthly Interactions-Energy'!FS19-'Monthly Interactions-Energy'!FS22)</f>
        <v>56.523946164284723</v>
      </c>
      <c r="FT24" s="241">
        <f>+('Monthly Interactions-$'!FT19-'Monthly Interactions-$'!FT22)/('Monthly Interactions-Energy'!FT19-'Monthly Interactions-Energy'!FT22)</f>
        <v>54.629011093831473</v>
      </c>
      <c r="FU24" s="241">
        <f>+('Monthly Interactions-$'!FU19-'Monthly Interactions-$'!FU22)/('Monthly Interactions-Energy'!FU19-'Monthly Interactions-Energy'!FU22)</f>
        <v>53.163381550149204</v>
      </c>
      <c r="FV24" s="241">
        <f>+('Monthly Interactions-$'!FV19-'Monthly Interactions-$'!FV22)/('Monthly Interactions-Energy'!FV19-'Monthly Interactions-Energy'!FV22)</f>
        <v>53.790778609021459</v>
      </c>
      <c r="FW24" s="241">
        <f>+('Monthly Interactions-$'!FW19-'Monthly Interactions-$'!FW22)/('Monthly Interactions-Energy'!FW19-'Monthly Interactions-Energy'!FW22)</f>
        <v>63.086052341033017</v>
      </c>
      <c r="FX24" s="241">
        <f>+('Monthly Interactions-$'!FX19-'Monthly Interactions-$'!FX22)/('Monthly Interactions-Energy'!FX19-'Monthly Interactions-Energy'!FX22)</f>
        <v>60.309584074714515</v>
      </c>
      <c r="FY24" s="241">
        <f>+('Monthly Interactions-$'!FY19-'Monthly Interactions-$'!FY22)/('Monthly Interactions-Energy'!FY19-'Monthly Interactions-Energy'!FY22)</f>
        <v>52.055110216739365</v>
      </c>
      <c r="FZ24" s="241">
        <f>+('Monthly Interactions-$'!FZ19-'Monthly Interactions-$'!FZ22)/('Monthly Interactions-Energy'!FZ19-'Monthly Interactions-Energy'!FZ22)</f>
        <v>54.023452240822515</v>
      </c>
      <c r="GA24" s="241">
        <f>+('Monthly Interactions-$'!GA19-'Monthly Interactions-$'!GA22)/('Monthly Interactions-Energy'!GA19-'Monthly Interactions-Energy'!GA22)</f>
        <v>55.444365911918482</v>
      </c>
      <c r="GB24" s="241">
        <f>+('Monthly Interactions-$'!GB19-'Monthly Interactions-$'!GB22)/('Monthly Interactions-Energy'!GB19-'Monthly Interactions-Energy'!GB22)</f>
        <v>58.404360994621321</v>
      </c>
    </row>
    <row r="25" spans="2:184">
      <c r="B25" s="20"/>
    </row>
    <row r="26" spans="2:184" s="20" customFormat="1" ht="15.75" customHeight="1"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</row>
    <row r="27" spans="2:184" s="20" customFormat="1">
      <c r="B27" s="17"/>
      <c r="C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</row>
    <row r="28" spans="2:184" s="20" customFormat="1">
      <c r="B28" s="17"/>
      <c r="C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</row>
    <row r="29" spans="2:184" s="20" customFormat="1">
      <c r="B29" s="17"/>
      <c r="C29" s="448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</row>
    <row r="30" spans="2:184" s="20" customFormat="1">
      <c r="B30" s="17"/>
      <c r="C30" s="448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</row>
    <row r="31" spans="2:184" s="20" customFormat="1">
      <c r="B31" s="17"/>
      <c r="C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</row>
    <row r="32" spans="2:184" s="20" customFormat="1">
      <c r="C32" s="448"/>
      <c r="D32" s="17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</row>
    <row r="33" spans="2:39">
      <c r="B33" s="20"/>
    </row>
    <row r="34" spans="2:39">
      <c r="B34" s="17"/>
      <c r="C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2:39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2:39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2:39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:39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AZ217"/>
  <sheetViews>
    <sheetView topLeftCell="A4" zoomScale="80" zoomScaleNormal="80" workbookViewId="0">
      <selection activeCell="E26" sqref="E26"/>
    </sheetView>
  </sheetViews>
  <sheetFormatPr defaultRowHeight="15"/>
  <cols>
    <col min="2" max="2" width="23.7109375" customWidth="1"/>
    <col min="3" max="3" width="19.140625" customWidth="1"/>
    <col min="4" max="4" width="16" customWidth="1"/>
    <col min="5" max="8" width="13.140625" style="45" customWidth="1"/>
    <col min="9" max="19" width="13.140625" style="462" customWidth="1"/>
    <col min="20" max="26" width="13.140625" style="73" customWidth="1"/>
    <col min="34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10.5703125" style="41" bestFit="1" customWidth="1"/>
    <col min="39" max="43" width="9.140625" style="41"/>
    <col min="45" max="45" width="10.5703125" style="45" bestFit="1" customWidth="1"/>
    <col min="46" max="51" width="9.140625" style="45"/>
  </cols>
  <sheetData>
    <row r="1" spans="1:52">
      <c r="E1" s="271">
        <f>+AI2</f>
        <v>41275</v>
      </c>
      <c r="F1" s="271">
        <f>+DATE(YEAR(E1)+1,1,1)</f>
        <v>41640</v>
      </c>
      <c r="G1" s="271">
        <f t="shared" ref="G1:H1" si="0">+DATE(YEAR(F1)+1,1,1)</f>
        <v>42005</v>
      </c>
      <c r="H1" s="271">
        <f t="shared" si="0"/>
        <v>42370</v>
      </c>
      <c r="I1" s="271">
        <f t="shared" ref="I1" si="1">+DATE(YEAR(H1)+1,1,1)</f>
        <v>42736</v>
      </c>
      <c r="J1" s="271">
        <f t="shared" ref="J1" si="2">+DATE(YEAR(I1)+1,1,1)</f>
        <v>43101</v>
      </c>
      <c r="K1" s="271">
        <f t="shared" ref="K1" si="3">+DATE(YEAR(J1)+1,1,1)</f>
        <v>43466</v>
      </c>
      <c r="L1" s="271">
        <f t="shared" ref="L1" si="4">+DATE(YEAR(K1)+1,1,1)</f>
        <v>43831</v>
      </c>
      <c r="M1" s="271">
        <f t="shared" ref="M1" si="5">+DATE(YEAR(L1)+1,1,1)</f>
        <v>44197</v>
      </c>
      <c r="N1" s="271">
        <f t="shared" ref="N1" si="6">+DATE(YEAR(M1)+1,1,1)</f>
        <v>44562</v>
      </c>
      <c r="O1" s="271">
        <f t="shared" ref="O1" si="7">+DATE(YEAR(N1)+1,1,1)</f>
        <v>44927</v>
      </c>
      <c r="P1" s="271">
        <f t="shared" ref="P1" si="8">+DATE(YEAR(O1)+1,1,1)</f>
        <v>45292</v>
      </c>
      <c r="Q1" s="271">
        <f t="shared" ref="Q1" si="9">+DATE(YEAR(P1)+1,1,1)</f>
        <v>45658</v>
      </c>
      <c r="R1" s="271">
        <f t="shared" ref="R1" si="10">+DATE(YEAR(Q1)+1,1,1)</f>
        <v>46023</v>
      </c>
      <c r="S1" s="271">
        <f t="shared" ref="S1" si="11">+DATE(YEAR(R1)+1,1,1)</f>
        <v>46388</v>
      </c>
      <c r="T1" s="272"/>
      <c r="U1" s="272"/>
      <c r="V1" s="272"/>
      <c r="W1" s="272"/>
      <c r="X1" s="272"/>
      <c r="Y1" s="272"/>
      <c r="Z1" s="272"/>
      <c r="AH1" s="41" t="s">
        <v>131</v>
      </c>
      <c r="AL1" s="27">
        <f>+AI2</f>
        <v>41275</v>
      </c>
      <c r="AM1" s="41" t="str">
        <f>+VLOOKUP(AN1,$AP$1:$AQ$197,2,FALSE)</f>
        <v>e</v>
      </c>
      <c r="AN1" s="41">
        <v>5</v>
      </c>
      <c r="AO1" s="41">
        <f>+MATCH(AL1,$AS$1:$AS$205,0)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ht="15.75" thickBot="1">
      <c r="B2" s="47" t="s">
        <v>65</v>
      </c>
      <c r="C2" s="47" t="s">
        <v>33</v>
      </c>
      <c r="D2" s="47" t="s">
        <v>66</v>
      </c>
      <c r="E2" s="117">
        <f>+YEAR(E1)</f>
        <v>2013</v>
      </c>
      <c r="F2" s="46">
        <f t="shared" ref="F2:H2" si="12">+YEAR(F1)</f>
        <v>2014</v>
      </c>
      <c r="G2" s="46">
        <f t="shared" si="12"/>
        <v>2015</v>
      </c>
      <c r="H2" s="46">
        <f t="shared" si="12"/>
        <v>2016</v>
      </c>
      <c r="I2" s="46">
        <f t="shared" ref="I2:S2" si="13">+YEAR(I1)</f>
        <v>2017</v>
      </c>
      <c r="J2" s="46">
        <f t="shared" si="13"/>
        <v>2018</v>
      </c>
      <c r="K2" s="46">
        <f t="shared" si="13"/>
        <v>2019</v>
      </c>
      <c r="L2" s="46">
        <f t="shared" si="13"/>
        <v>2020</v>
      </c>
      <c r="M2" s="46">
        <f t="shared" si="13"/>
        <v>2021</v>
      </c>
      <c r="N2" s="46">
        <f t="shared" si="13"/>
        <v>2022</v>
      </c>
      <c r="O2" s="46">
        <f t="shared" si="13"/>
        <v>2023</v>
      </c>
      <c r="P2" s="46">
        <f t="shared" si="13"/>
        <v>2024</v>
      </c>
      <c r="Q2" s="46">
        <f t="shared" si="13"/>
        <v>2025</v>
      </c>
      <c r="R2" s="46">
        <f t="shared" si="13"/>
        <v>2026</v>
      </c>
      <c r="S2" s="46">
        <f t="shared" si="13"/>
        <v>2027</v>
      </c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L2" s="27">
        <f>+EDATE(AL1,1)</f>
        <v>41306</v>
      </c>
      <c r="AM2" s="41" t="str">
        <f t="shared" ref="AM2:AM65" si="14">+VLOOKUP(AN2,$AP$1:$AQ$197,2,FALSE)</f>
        <v>f</v>
      </c>
      <c r="AN2" s="41">
        <f>+AN1+1</f>
        <v>6</v>
      </c>
      <c r="AO2" s="461">
        <f t="shared" ref="AO2:AO65" si="15">+MATCH(AL2,$AS$1:$AS$205,0)</f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+ROW(B3)</f>
        <v>3</v>
      </c>
      <c r="B3" s="124" t="s">
        <v>67</v>
      </c>
      <c r="C3" s="127" t="s">
        <v>36</v>
      </c>
      <c r="D3" s="128" t="s">
        <v>68</v>
      </c>
      <c r="E3" s="129">
        <f ca="1">+SUM(INDIRECT("'Monthly Interactions-Energy'!"&amp;VLOOKUP(E$1,$AL$1:$AM$197,2,FALSE)&amp;$A3&amp;":"&amp;VLOOKUP(DATE(YEAR(E$1),12,1),$AL$1:$AM$197,2,FALSE)&amp;$A3))</f>
        <v>9908158.129999999</v>
      </c>
      <c r="F3" s="129">
        <f t="shared" ref="F3:S7" ca="1" si="16">+SUM(INDIRECT("'Monthly Interactions-Energy'!"&amp;VLOOKUP(F$1,$AL$1:$AM$197,2,FALSE)&amp;$A3&amp;":"&amp;VLOOKUP(DATE(YEAR(F$1),12,1),$AL$1:$AM$197,2,FALSE)&amp;$A3))</f>
        <v>7255473.0699999994</v>
      </c>
      <c r="G3" s="129">
        <f t="shared" ca="1" si="16"/>
        <v>7289456.1799999997</v>
      </c>
      <c r="H3" s="129">
        <f t="shared" ca="1" si="16"/>
        <v>7344049.0199999996</v>
      </c>
      <c r="I3" s="129">
        <f t="shared" ca="1" si="16"/>
        <v>7371199.7400000002</v>
      </c>
      <c r="J3" s="129">
        <f t="shared" ca="1" si="16"/>
        <v>7401727.7799999984</v>
      </c>
      <c r="K3" s="129">
        <f t="shared" ca="1" si="16"/>
        <v>7432240.8700000001</v>
      </c>
      <c r="L3" s="129">
        <f t="shared" ca="1" si="16"/>
        <v>7475269.7599999998</v>
      </c>
      <c r="M3" s="129">
        <f t="shared" ca="1" si="16"/>
        <v>7506624.8800000008</v>
      </c>
      <c r="N3" s="129">
        <f t="shared" ca="1" si="16"/>
        <v>7544134.8100000005</v>
      </c>
      <c r="O3" s="129">
        <f t="shared" ca="1" si="16"/>
        <v>7585515.370000001</v>
      </c>
      <c r="P3" s="129">
        <f t="shared" ca="1" si="16"/>
        <v>7633805.1300000008</v>
      </c>
      <c r="Q3" s="129">
        <f t="shared" ca="1" si="16"/>
        <v>7665321.1100000013</v>
      </c>
      <c r="R3" s="129">
        <f t="shared" ca="1" si="16"/>
        <v>7703507.8100000005</v>
      </c>
      <c r="S3" s="129">
        <f t="shared" ca="1" si="16"/>
        <v>7747817.7599999988</v>
      </c>
      <c r="T3" s="131"/>
      <c r="U3" s="131"/>
      <c r="V3" s="131"/>
      <c r="W3" s="131"/>
      <c r="X3" s="131"/>
      <c r="Y3" s="131"/>
      <c r="Z3" s="131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17">+EDATE(AL2,1)</f>
        <v>41334</v>
      </c>
      <c r="AM3" s="41" t="str">
        <f t="shared" si="14"/>
        <v>g</v>
      </c>
      <c r="AN3" s="41">
        <f t="shared" ref="AN3:AN66" si="18">+AN2+1</f>
        <v>7</v>
      </c>
      <c r="AO3" s="461">
        <f t="shared" si="15"/>
        <v>28</v>
      </c>
      <c r="AP3" s="41">
        <f t="shared" ref="AP3:AP66" si="1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13" si="20">+AT3+AU3</f>
        <v>672</v>
      </c>
    </row>
    <row r="4" spans="1:52">
      <c r="A4" s="60">
        <f t="shared" ref="A4:A7" si="21">+ROW(B4)</f>
        <v>4</v>
      </c>
      <c r="B4" s="130" t="s">
        <v>67</v>
      </c>
      <c r="C4" s="73" t="s">
        <v>36</v>
      </c>
      <c r="D4" s="29" t="s">
        <v>69</v>
      </c>
      <c r="E4" s="131">
        <f t="shared" ref="E4:E7" ca="1" si="22">+SUM(INDIRECT("'Monthly Interactions-Energy'!"&amp;VLOOKUP(E$1,$AL$1:$AM$197,2,FALSE)&amp;$A4&amp;":"&amp;VLOOKUP(DATE(YEAR(E$1),12,1),$AL$1:$AM$197,2,FALSE)&amp;$A4))</f>
        <v>1994194.7999999998</v>
      </c>
      <c r="F4" s="131">
        <f t="shared" ca="1" si="16"/>
        <v>1467275.9399999997</v>
      </c>
      <c r="G4" s="131">
        <f t="shared" ca="1" si="16"/>
        <v>1458152.5699999998</v>
      </c>
      <c r="H4" s="132">
        <f t="shared" ca="1" si="16"/>
        <v>1491854.0099999998</v>
      </c>
      <c r="I4" s="132">
        <f t="shared" ref="I4:S7" ca="1" si="23">+SUM(INDIRECT("'Monthly Interactions-Energy'!"&amp;VLOOKUP(I$1,$AL$1:$AM$197,2,FALSE)&amp;$A4&amp;":"&amp;VLOOKUP(DATE(YEAR(I$1),12,1),$AL$1:$AM$197,2,FALSE)&amp;$A4))</f>
        <v>1500106.9199999997</v>
      </c>
      <c r="J4" s="132">
        <f t="shared" ca="1" si="23"/>
        <v>1492813.23</v>
      </c>
      <c r="K4" s="132">
        <f t="shared" ca="1" si="23"/>
        <v>1500595.13</v>
      </c>
      <c r="L4" s="132">
        <f t="shared" ca="1" si="23"/>
        <v>1488060.0500000003</v>
      </c>
      <c r="M4" s="132">
        <f t="shared" ca="1" si="23"/>
        <v>1501101.5699999998</v>
      </c>
      <c r="N4" s="132">
        <f t="shared" ca="1" si="23"/>
        <v>1521248.85</v>
      </c>
      <c r="O4" s="132">
        <f t="shared" ca="1" si="23"/>
        <v>1543992.03</v>
      </c>
      <c r="P4" s="132">
        <f t="shared" ca="1" si="23"/>
        <v>1537010.79</v>
      </c>
      <c r="Q4" s="132">
        <f t="shared" ca="1" si="23"/>
        <v>1548806.9200000002</v>
      </c>
      <c r="R4" s="132">
        <f t="shared" ca="1" si="23"/>
        <v>1539999.92</v>
      </c>
      <c r="S4" s="132">
        <f t="shared" ca="1" si="23"/>
        <v>1549646.9599999997</v>
      </c>
      <c r="T4" s="132"/>
      <c r="U4" s="132"/>
      <c r="V4" s="132"/>
      <c r="W4" s="132"/>
      <c r="X4" s="132"/>
      <c r="Y4" s="132"/>
      <c r="Z4" s="132"/>
      <c r="AH4" s="41">
        <f t="shared" ref="AH4:AH16" si="24">+AH3+1</f>
        <v>2015</v>
      </c>
      <c r="AI4" s="27">
        <f t="shared" ref="AI4:AI7" si="25">+DATE(YEAR(AJ3)+1,1,1)</f>
        <v>42005</v>
      </c>
      <c r="AJ4" s="27">
        <f t="shared" ref="AJ4:AJ7" si="26">+DATE(YEAR(AI4),12,1)</f>
        <v>42339</v>
      </c>
      <c r="AL4" s="27">
        <f t="shared" si="17"/>
        <v>41365</v>
      </c>
      <c r="AM4" s="41" t="str">
        <f t="shared" si="14"/>
        <v>h</v>
      </c>
      <c r="AN4" s="41">
        <f t="shared" si="18"/>
        <v>8</v>
      </c>
      <c r="AO4" s="461">
        <f t="shared" si="15"/>
        <v>29</v>
      </c>
      <c r="AP4" s="41">
        <f t="shared" si="1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20"/>
        <v>744</v>
      </c>
    </row>
    <row r="5" spans="1:52">
      <c r="A5" s="60">
        <f t="shared" si="21"/>
        <v>5</v>
      </c>
      <c r="B5" s="130" t="s">
        <v>67</v>
      </c>
      <c r="C5" s="73" t="s">
        <v>36</v>
      </c>
      <c r="D5" s="29" t="s">
        <v>70</v>
      </c>
      <c r="E5" s="131">
        <f t="shared" ca="1" si="22"/>
        <v>927331.65</v>
      </c>
      <c r="F5" s="131">
        <f t="shared" ca="1" si="16"/>
        <v>664277.56000000006</v>
      </c>
      <c r="G5" s="131">
        <f t="shared" ca="1" si="16"/>
        <v>659590.97000000009</v>
      </c>
      <c r="H5" s="132">
        <f t="shared" ca="1" si="16"/>
        <v>675594.58000000007</v>
      </c>
      <c r="I5" s="132">
        <f t="shared" ca="1" si="23"/>
        <v>678459.49</v>
      </c>
      <c r="J5" s="132">
        <f t="shared" ca="1" si="23"/>
        <v>674504.82</v>
      </c>
      <c r="K5" s="132">
        <f t="shared" ca="1" si="23"/>
        <v>676438.72</v>
      </c>
      <c r="L5" s="132">
        <f t="shared" ca="1" si="23"/>
        <v>671090.99000000011</v>
      </c>
      <c r="M5" s="132">
        <f t="shared" ca="1" si="23"/>
        <v>676931</v>
      </c>
      <c r="N5" s="132">
        <f t="shared" ca="1" si="23"/>
        <v>685905.73999999987</v>
      </c>
      <c r="O5" s="132">
        <f t="shared" ca="1" si="23"/>
        <v>695702.39</v>
      </c>
      <c r="P5" s="132">
        <f t="shared" ca="1" si="23"/>
        <v>690458.87000000011</v>
      </c>
      <c r="Q5" s="132">
        <f t="shared" ca="1" si="23"/>
        <v>696061.2300000001</v>
      </c>
      <c r="R5" s="132">
        <f t="shared" ca="1" si="23"/>
        <v>690733.82000000007</v>
      </c>
      <c r="S5" s="132">
        <f t="shared" ca="1" si="23"/>
        <v>695452.72</v>
      </c>
      <c r="T5" s="132"/>
      <c r="U5" s="132"/>
      <c r="V5" s="132"/>
      <c r="W5" s="132"/>
      <c r="X5" s="132"/>
      <c r="Y5" s="132"/>
      <c r="Z5" s="132"/>
      <c r="AH5" s="41">
        <f t="shared" si="24"/>
        <v>2016</v>
      </c>
      <c r="AI5" s="27">
        <f t="shared" si="25"/>
        <v>42370</v>
      </c>
      <c r="AJ5" s="27">
        <f t="shared" si="26"/>
        <v>42705</v>
      </c>
      <c r="AL5" s="27">
        <f t="shared" si="17"/>
        <v>41395</v>
      </c>
      <c r="AM5" s="41" t="str">
        <f t="shared" si="14"/>
        <v>i</v>
      </c>
      <c r="AN5" s="41">
        <f t="shared" si="18"/>
        <v>9</v>
      </c>
      <c r="AO5" s="461">
        <f t="shared" si="15"/>
        <v>30</v>
      </c>
      <c r="AP5" s="41">
        <f t="shared" si="1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20"/>
        <v>720</v>
      </c>
    </row>
    <row r="6" spans="1:52">
      <c r="A6" s="60">
        <f t="shared" si="21"/>
        <v>6</v>
      </c>
      <c r="B6" s="130" t="s">
        <v>67</v>
      </c>
      <c r="C6" s="73" t="s">
        <v>36</v>
      </c>
      <c r="D6" s="29" t="s">
        <v>71</v>
      </c>
      <c r="E6" s="131">
        <f t="shared" ca="1" si="22"/>
        <v>4784172.33</v>
      </c>
      <c r="F6" s="131">
        <f t="shared" ca="1" si="16"/>
        <v>3544847.1300000004</v>
      </c>
      <c r="G6" s="131">
        <f t="shared" ca="1" si="16"/>
        <v>3578717.35</v>
      </c>
      <c r="H6" s="132">
        <f t="shared" ca="1" si="16"/>
        <v>3581789.5599999996</v>
      </c>
      <c r="I6" s="132">
        <f t="shared" ca="1" si="23"/>
        <v>3593812.2200000007</v>
      </c>
      <c r="J6" s="132">
        <f t="shared" ca="1" si="23"/>
        <v>3624233.15</v>
      </c>
      <c r="K6" s="132">
        <f t="shared" ca="1" si="23"/>
        <v>3639278.46</v>
      </c>
      <c r="L6" s="132">
        <f t="shared" ca="1" si="23"/>
        <v>3684894.38</v>
      </c>
      <c r="M6" s="132">
        <f t="shared" ca="1" si="23"/>
        <v>3691103.29</v>
      </c>
      <c r="N6" s="132">
        <f t="shared" ca="1" si="23"/>
        <v>3698045.0999999992</v>
      </c>
      <c r="O6" s="132">
        <f t="shared" ca="1" si="23"/>
        <v>3704660.42</v>
      </c>
      <c r="P6" s="132">
        <f t="shared" ca="1" si="23"/>
        <v>3748527.5300000003</v>
      </c>
      <c r="Q6" s="132">
        <f t="shared" ca="1" si="23"/>
        <v>3761773.19</v>
      </c>
      <c r="R6" s="132">
        <f t="shared" ca="1" si="23"/>
        <v>3799722.4699999997</v>
      </c>
      <c r="S6" s="132">
        <f t="shared" ca="1" si="23"/>
        <v>3818238.36</v>
      </c>
      <c r="T6" s="132"/>
      <c r="U6" s="132"/>
      <c r="V6" s="132"/>
      <c r="W6" s="132"/>
      <c r="X6" s="132"/>
      <c r="Y6" s="132"/>
      <c r="Z6" s="132"/>
      <c r="AH6" s="41">
        <f t="shared" si="24"/>
        <v>2017</v>
      </c>
      <c r="AI6" s="27">
        <f t="shared" si="25"/>
        <v>42736</v>
      </c>
      <c r="AJ6" s="27">
        <f t="shared" si="26"/>
        <v>43070</v>
      </c>
      <c r="AL6" s="27">
        <f t="shared" si="17"/>
        <v>41426</v>
      </c>
      <c r="AM6" s="41" t="str">
        <f t="shared" si="14"/>
        <v>j</v>
      </c>
      <c r="AN6" s="41">
        <f t="shared" si="18"/>
        <v>10</v>
      </c>
      <c r="AO6" s="461">
        <f t="shared" si="15"/>
        <v>31</v>
      </c>
      <c r="AP6" s="41">
        <f t="shared" si="1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20"/>
        <v>744</v>
      </c>
    </row>
    <row r="7" spans="1:52" ht="15.75" thickBot="1">
      <c r="A7" s="60">
        <f t="shared" si="21"/>
        <v>7</v>
      </c>
      <c r="B7" s="133" t="s">
        <v>67</v>
      </c>
      <c r="C7" s="46" t="s">
        <v>36</v>
      </c>
      <c r="D7" s="47" t="s">
        <v>72</v>
      </c>
      <c r="E7" s="134">
        <f t="shared" ca="1" si="22"/>
        <v>2202459.6299999994</v>
      </c>
      <c r="F7" s="134">
        <f t="shared" ca="1" si="16"/>
        <v>1579072.3300000003</v>
      </c>
      <c r="G7" s="134">
        <f t="shared" ca="1" si="16"/>
        <v>1592995.33</v>
      </c>
      <c r="H7" s="135">
        <f t="shared" ca="1" si="16"/>
        <v>1594811.0999999999</v>
      </c>
      <c r="I7" s="135">
        <f t="shared" ca="1" si="23"/>
        <v>1598821.31</v>
      </c>
      <c r="J7" s="135">
        <f t="shared" ca="1" si="23"/>
        <v>1610176.7699999998</v>
      </c>
      <c r="K7" s="135">
        <f t="shared" ca="1" si="23"/>
        <v>1615928.71</v>
      </c>
      <c r="L7" s="135">
        <f t="shared" ca="1" si="23"/>
        <v>1631224.5899999999</v>
      </c>
      <c r="M7" s="135">
        <f t="shared" ca="1" si="23"/>
        <v>1637489.12</v>
      </c>
      <c r="N7" s="135">
        <f t="shared" ca="1" si="23"/>
        <v>1638934.6999999997</v>
      </c>
      <c r="O7" s="135">
        <f t="shared" ca="1" si="23"/>
        <v>1641160.6199999999</v>
      </c>
      <c r="P7" s="135">
        <f t="shared" ca="1" si="23"/>
        <v>1657808.3099999998</v>
      </c>
      <c r="Q7" s="135">
        <f t="shared" ca="1" si="23"/>
        <v>1658679.63</v>
      </c>
      <c r="R7" s="135">
        <f t="shared" ca="1" si="23"/>
        <v>1673051.58</v>
      </c>
      <c r="S7" s="135">
        <f t="shared" ca="1" si="23"/>
        <v>1684479.75</v>
      </c>
      <c r="T7" s="132"/>
      <c r="U7" s="132"/>
      <c r="V7" s="132"/>
      <c r="W7" s="132"/>
      <c r="X7" s="132"/>
      <c r="Y7" s="132"/>
      <c r="Z7" s="132"/>
      <c r="AH7" s="41">
        <f t="shared" si="24"/>
        <v>2018</v>
      </c>
      <c r="AI7" s="27">
        <f t="shared" si="25"/>
        <v>43101</v>
      </c>
      <c r="AJ7" s="27">
        <f t="shared" si="26"/>
        <v>43435</v>
      </c>
      <c r="AL7" s="27">
        <f t="shared" si="17"/>
        <v>41456</v>
      </c>
      <c r="AM7" s="41" t="str">
        <f t="shared" si="14"/>
        <v>k</v>
      </c>
      <c r="AN7" s="41">
        <f t="shared" si="18"/>
        <v>11</v>
      </c>
      <c r="AO7" s="461">
        <f t="shared" si="15"/>
        <v>32</v>
      </c>
      <c r="AP7" s="41">
        <f t="shared" si="1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20"/>
        <v>720</v>
      </c>
    </row>
    <row r="8" spans="1:52">
      <c r="A8" s="60"/>
      <c r="B8" s="45"/>
      <c r="C8" s="45"/>
      <c r="D8" s="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8"/>
      <c r="U8" s="8"/>
      <c r="V8" s="8"/>
      <c r="W8" s="8"/>
      <c r="X8" s="8"/>
      <c r="Y8" s="8"/>
      <c r="Z8" s="8"/>
      <c r="AH8" s="41">
        <f t="shared" si="24"/>
        <v>2019</v>
      </c>
      <c r="AI8" s="27">
        <f t="shared" ref="AI8:AI16" si="27">+DATE(YEAR(AJ7)+1,1,1)</f>
        <v>43466</v>
      </c>
      <c r="AJ8" s="27">
        <f t="shared" ref="AJ8:AJ16" si="28">+DATE(YEAR(AI8),12,1)</f>
        <v>43800</v>
      </c>
      <c r="AL8" s="27">
        <f t="shared" si="17"/>
        <v>41487</v>
      </c>
      <c r="AM8" s="41" t="str">
        <f t="shared" si="14"/>
        <v>l</v>
      </c>
      <c r="AN8" s="41">
        <f t="shared" si="18"/>
        <v>12</v>
      </c>
      <c r="AO8" s="461">
        <f t="shared" si="15"/>
        <v>33</v>
      </c>
      <c r="AP8" s="41">
        <f t="shared" si="1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20"/>
        <v>744</v>
      </c>
    </row>
    <row r="9" spans="1:52">
      <c r="A9" s="60"/>
      <c r="B9" s="45"/>
      <c r="C9" s="45"/>
      <c r="D9" s="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8"/>
      <c r="U9" s="8"/>
      <c r="V9" s="8"/>
      <c r="W9" s="8"/>
      <c r="X9" s="8"/>
      <c r="Y9" s="8"/>
      <c r="Z9" s="8"/>
      <c r="AH9" s="41">
        <f t="shared" si="24"/>
        <v>2020</v>
      </c>
      <c r="AI9" s="27">
        <f t="shared" si="27"/>
        <v>43831</v>
      </c>
      <c r="AJ9" s="27">
        <f t="shared" si="28"/>
        <v>44166</v>
      </c>
      <c r="AL9" s="27">
        <f t="shared" si="17"/>
        <v>41518</v>
      </c>
      <c r="AM9" s="41" t="str">
        <f t="shared" si="14"/>
        <v>m</v>
      </c>
      <c r="AN9" s="41">
        <f t="shared" si="18"/>
        <v>13</v>
      </c>
      <c r="AO9" s="461">
        <f t="shared" si="15"/>
        <v>34</v>
      </c>
      <c r="AP9" s="41">
        <f t="shared" si="1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20"/>
        <v>744</v>
      </c>
    </row>
    <row r="10" spans="1:52" ht="15.75" thickBot="1">
      <c r="A10" s="60"/>
      <c r="B10" s="46" t="s">
        <v>65</v>
      </c>
      <c r="C10" s="46" t="s">
        <v>33</v>
      </c>
      <c r="D10" s="47" t="s">
        <v>66</v>
      </c>
      <c r="E10" s="118">
        <f>+E2</f>
        <v>2013</v>
      </c>
      <c r="F10" s="118">
        <f>+F2</f>
        <v>2014</v>
      </c>
      <c r="G10" s="118">
        <f t="shared" ref="G10:H10" si="29">+G2</f>
        <v>2015</v>
      </c>
      <c r="H10" s="119">
        <f t="shared" si="29"/>
        <v>2016</v>
      </c>
      <c r="I10" s="119">
        <f t="shared" ref="I10:S10" si="30">+I2</f>
        <v>2017</v>
      </c>
      <c r="J10" s="119">
        <f t="shared" si="30"/>
        <v>2018</v>
      </c>
      <c r="K10" s="119">
        <f t="shared" si="30"/>
        <v>2019</v>
      </c>
      <c r="L10" s="119">
        <f t="shared" si="30"/>
        <v>2020</v>
      </c>
      <c r="M10" s="119">
        <f t="shared" si="30"/>
        <v>2021</v>
      </c>
      <c r="N10" s="119">
        <f t="shared" si="30"/>
        <v>2022</v>
      </c>
      <c r="O10" s="119">
        <f t="shared" si="30"/>
        <v>2023</v>
      </c>
      <c r="P10" s="119">
        <f t="shared" si="30"/>
        <v>2024</v>
      </c>
      <c r="Q10" s="119">
        <f t="shared" si="30"/>
        <v>2025</v>
      </c>
      <c r="R10" s="119">
        <f t="shared" si="30"/>
        <v>2026</v>
      </c>
      <c r="S10" s="119">
        <f t="shared" si="30"/>
        <v>2027</v>
      </c>
      <c r="T10" s="327"/>
      <c r="U10" s="327"/>
      <c r="V10" s="327"/>
      <c r="W10" s="327"/>
      <c r="X10" s="327"/>
      <c r="Y10" s="327"/>
      <c r="Z10" s="327"/>
      <c r="AH10" s="41">
        <f t="shared" si="24"/>
        <v>2021</v>
      </c>
      <c r="AI10" s="27">
        <f t="shared" si="27"/>
        <v>44197</v>
      </c>
      <c r="AJ10" s="27">
        <f t="shared" si="28"/>
        <v>44531</v>
      </c>
      <c r="AL10" s="27">
        <f t="shared" si="17"/>
        <v>41548</v>
      </c>
      <c r="AM10" s="41" t="str">
        <f t="shared" si="14"/>
        <v>n</v>
      </c>
      <c r="AN10" s="41">
        <f t="shared" si="18"/>
        <v>14</v>
      </c>
      <c r="AO10" s="461">
        <f t="shared" si="15"/>
        <v>35</v>
      </c>
      <c r="AP10" s="41">
        <f t="shared" si="1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20"/>
        <v>720</v>
      </c>
    </row>
    <row r="11" spans="1:52">
      <c r="A11" s="60">
        <f>+ROW(B11)</f>
        <v>11</v>
      </c>
      <c r="B11" s="136" t="s">
        <v>73</v>
      </c>
      <c r="C11" s="127" t="s">
        <v>36</v>
      </c>
      <c r="D11" s="128" t="s">
        <v>68</v>
      </c>
      <c r="E11" s="129">
        <f ca="1">+SUM(INDIRECT("'Monthly Interactions-Energy'!"&amp;VLOOKUP(E$1,$AL$1:$AM$197,2,FALSE)&amp;$A11&amp;":"&amp;VLOOKUP(DATE(YEAR(E$1),12,1),$AL$1:$AM$197,2,FALSE)&amp;$A11))</f>
        <v>3179623.6799999997</v>
      </c>
      <c r="F11" s="129">
        <f t="shared" ref="F11:S15" ca="1" si="31">+SUM(INDIRECT("'Monthly Interactions-Energy'!"&amp;VLOOKUP(F$1,$AL$1:$AM$197,2,FALSE)&amp;$A11&amp;":"&amp;VLOOKUP(DATE(YEAR(F$1),12,1),$AL$1:$AM$197,2,FALSE)&amp;$A11))</f>
        <v>3108979.54</v>
      </c>
      <c r="G11" s="129">
        <f t="shared" ca="1" si="31"/>
        <v>3161321.78</v>
      </c>
      <c r="H11" s="129">
        <f t="shared" ca="1" si="31"/>
        <v>3178658.37</v>
      </c>
      <c r="I11" s="129">
        <f t="shared" ca="1" si="31"/>
        <v>2965592.43</v>
      </c>
      <c r="J11" s="129">
        <f t="shared" ca="1" si="31"/>
        <v>3037950.51</v>
      </c>
      <c r="K11" s="129">
        <f t="shared" ca="1" si="31"/>
        <v>3260682.21</v>
      </c>
      <c r="L11" s="129">
        <f t="shared" ca="1" si="31"/>
        <v>3401922.15</v>
      </c>
      <c r="M11" s="129">
        <f t="shared" ca="1" si="31"/>
        <v>3383979.1700000004</v>
      </c>
      <c r="N11" s="129">
        <f t="shared" ca="1" si="31"/>
        <v>3364318.1399999997</v>
      </c>
      <c r="O11" s="129">
        <f t="shared" ca="1" si="31"/>
        <v>3278613.2099999995</v>
      </c>
      <c r="P11" s="129">
        <f t="shared" ca="1" si="31"/>
        <v>3362314.08</v>
      </c>
      <c r="Q11" s="129">
        <f t="shared" ca="1" si="31"/>
        <v>3319704.58</v>
      </c>
      <c r="R11" s="129">
        <f t="shared" ca="1" si="31"/>
        <v>3242580.3699999996</v>
      </c>
      <c r="S11" s="129">
        <f t="shared" ca="1" si="31"/>
        <v>3149637.21</v>
      </c>
      <c r="T11" s="131"/>
      <c r="U11" s="131"/>
      <c r="V11" s="131"/>
      <c r="W11" s="131"/>
      <c r="X11" s="131"/>
      <c r="Y11" s="131"/>
      <c r="Z11" s="131"/>
      <c r="AH11" s="41">
        <f t="shared" si="24"/>
        <v>2022</v>
      </c>
      <c r="AI11" s="27">
        <f t="shared" si="27"/>
        <v>44562</v>
      </c>
      <c r="AJ11" s="27">
        <f t="shared" si="28"/>
        <v>44896</v>
      </c>
      <c r="AL11" s="27">
        <f t="shared" si="17"/>
        <v>41579</v>
      </c>
      <c r="AM11" s="41" t="str">
        <f t="shared" si="14"/>
        <v>o</v>
      </c>
      <c r="AN11" s="41">
        <f t="shared" si="18"/>
        <v>15</v>
      </c>
      <c r="AO11" s="461">
        <f t="shared" si="15"/>
        <v>36</v>
      </c>
      <c r="AP11" s="41">
        <f t="shared" si="1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20"/>
        <v>744</v>
      </c>
    </row>
    <row r="12" spans="1:52">
      <c r="A12" s="60">
        <f t="shared" ref="A12:A15" si="32">+ROW(B12)</f>
        <v>12</v>
      </c>
      <c r="B12" s="137" t="s">
        <v>73</v>
      </c>
      <c r="C12" s="73" t="s">
        <v>36</v>
      </c>
      <c r="D12" s="29" t="s">
        <v>69</v>
      </c>
      <c r="E12" s="131">
        <f t="shared" ref="E12:E15" ca="1" si="33">+SUM(INDIRECT("'Monthly Interactions-Energy'!"&amp;VLOOKUP(E$1,$AL$1:$AM$197,2,FALSE)&amp;$A12&amp;":"&amp;VLOOKUP(DATE(YEAR(E$1),12,1),$AL$1:$AM$197,2,FALSE)&amp;$A12))</f>
        <v>606518.39</v>
      </c>
      <c r="F12" s="131">
        <f t="shared" ca="1" si="31"/>
        <v>571092.99</v>
      </c>
      <c r="G12" s="131">
        <f t="shared" ca="1" si="31"/>
        <v>586004</v>
      </c>
      <c r="H12" s="132">
        <f t="shared" ca="1" si="31"/>
        <v>590268</v>
      </c>
      <c r="I12" s="132">
        <f t="shared" ref="I12:S15" ca="1" si="34">+SUM(INDIRECT("'Monthly Interactions-Energy'!"&amp;VLOOKUP(I$1,$AL$1:$AM$197,2,FALSE)&amp;$A12&amp;":"&amp;VLOOKUP(DATE(YEAR(I$1),12,1),$AL$1:$AM$197,2,FALSE)&amp;$A12))</f>
        <v>656149</v>
      </c>
      <c r="J12" s="132">
        <f t="shared" ca="1" si="34"/>
        <v>661410.94999999995</v>
      </c>
      <c r="K12" s="132">
        <f t="shared" ca="1" si="34"/>
        <v>668240.4</v>
      </c>
      <c r="L12" s="132">
        <f t="shared" ca="1" si="34"/>
        <v>693348.4</v>
      </c>
      <c r="M12" s="132">
        <f t="shared" ca="1" si="34"/>
        <v>664498.59</v>
      </c>
      <c r="N12" s="132">
        <f t="shared" ca="1" si="34"/>
        <v>672258.6</v>
      </c>
      <c r="O12" s="132">
        <f t="shared" ca="1" si="34"/>
        <v>675760.79</v>
      </c>
      <c r="P12" s="132">
        <f t="shared" ca="1" si="34"/>
        <v>702196.84</v>
      </c>
      <c r="Q12" s="132">
        <f t="shared" ca="1" si="34"/>
        <v>684714.8</v>
      </c>
      <c r="R12" s="132">
        <f t="shared" ca="1" si="34"/>
        <v>643438.4</v>
      </c>
      <c r="S12" s="132">
        <f t="shared" ca="1" si="34"/>
        <v>630736.99</v>
      </c>
      <c r="T12" s="132"/>
      <c r="U12" s="132"/>
      <c r="V12" s="132"/>
      <c r="W12" s="132"/>
      <c r="X12" s="132"/>
      <c r="Y12" s="132"/>
      <c r="Z12" s="132"/>
      <c r="AH12" s="41">
        <f t="shared" si="24"/>
        <v>2023</v>
      </c>
      <c r="AI12" s="27">
        <f t="shared" si="27"/>
        <v>44927</v>
      </c>
      <c r="AJ12" s="27">
        <f t="shared" si="28"/>
        <v>45261</v>
      </c>
      <c r="AL12" s="27">
        <f t="shared" si="17"/>
        <v>41609</v>
      </c>
      <c r="AM12" s="41" t="str">
        <f t="shared" si="14"/>
        <v>p</v>
      </c>
      <c r="AN12" s="41">
        <f t="shared" si="18"/>
        <v>16</v>
      </c>
      <c r="AO12" s="461">
        <f t="shared" si="15"/>
        <v>37</v>
      </c>
      <c r="AP12" s="41">
        <f t="shared" si="1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20"/>
        <v>720</v>
      </c>
    </row>
    <row r="13" spans="1:52">
      <c r="A13" s="60">
        <f t="shared" si="32"/>
        <v>13</v>
      </c>
      <c r="B13" s="137" t="s">
        <v>73</v>
      </c>
      <c r="C13" s="73" t="s">
        <v>36</v>
      </c>
      <c r="D13" s="29" t="s">
        <v>70</v>
      </c>
      <c r="E13" s="131">
        <f t="shared" ca="1" si="33"/>
        <v>270895.39</v>
      </c>
      <c r="F13" s="131">
        <f t="shared" ca="1" si="31"/>
        <v>257173.39</v>
      </c>
      <c r="G13" s="131">
        <f t="shared" ca="1" si="31"/>
        <v>266024.59999999998</v>
      </c>
      <c r="H13" s="132">
        <f t="shared" ca="1" si="31"/>
        <v>268605.40000000002</v>
      </c>
      <c r="I13" s="132">
        <f t="shared" ca="1" si="34"/>
        <v>164863</v>
      </c>
      <c r="J13" s="132">
        <f t="shared" ca="1" si="34"/>
        <v>169986.2</v>
      </c>
      <c r="K13" s="132">
        <f t="shared" ca="1" si="34"/>
        <v>218600</v>
      </c>
      <c r="L13" s="132">
        <f t="shared" ca="1" si="34"/>
        <v>247273</v>
      </c>
      <c r="M13" s="132">
        <f t="shared" ca="1" si="34"/>
        <v>334678.39</v>
      </c>
      <c r="N13" s="132">
        <f t="shared" ca="1" si="34"/>
        <v>335508.2</v>
      </c>
      <c r="O13" s="132">
        <f t="shared" ca="1" si="34"/>
        <v>343334.40000000002</v>
      </c>
      <c r="P13" s="132">
        <f t="shared" ca="1" si="34"/>
        <v>352314</v>
      </c>
      <c r="Q13" s="132">
        <f t="shared" ca="1" si="34"/>
        <v>344602</v>
      </c>
      <c r="R13" s="132">
        <f t="shared" ca="1" si="34"/>
        <v>309130.99</v>
      </c>
      <c r="S13" s="132">
        <f t="shared" ca="1" si="34"/>
        <v>300406</v>
      </c>
      <c r="T13" s="132"/>
      <c r="U13" s="132"/>
      <c r="V13" s="132"/>
      <c r="W13" s="132"/>
      <c r="X13" s="132"/>
      <c r="Y13" s="132"/>
      <c r="Z13" s="132"/>
      <c r="AH13" s="41">
        <f t="shared" si="24"/>
        <v>2024</v>
      </c>
      <c r="AI13" s="27">
        <f t="shared" si="27"/>
        <v>45292</v>
      </c>
      <c r="AJ13" s="27">
        <f t="shared" si="28"/>
        <v>45627</v>
      </c>
      <c r="AL13" s="27">
        <f t="shared" si="17"/>
        <v>41640</v>
      </c>
      <c r="AM13" s="41" t="str">
        <f t="shared" si="14"/>
        <v>q</v>
      </c>
      <c r="AN13" s="41">
        <f t="shared" si="18"/>
        <v>17</v>
      </c>
      <c r="AO13" s="461">
        <f t="shared" si="15"/>
        <v>38</v>
      </c>
      <c r="AP13" s="41">
        <f t="shared" si="1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20"/>
        <v>744</v>
      </c>
    </row>
    <row r="14" spans="1:52">
      <c r="A14" s="60">
        <f t="shared" si="32"/>
        <v>14</v>
      </c>
      <c r="B14" s="137" t="s">
        <v>73</v>
      </c>
      <c r="C14" s="73" t="s">
        <v>36</v>
      </c>
      <c r="D14" s="29" t="s">
        <v>71</v>
      </c>
      <c r="E14" s="131">
        <f t="shared" ca="1" si="33"/>
        <v>1605678.0999999999</v>
      </c>
      <c r="F14" s="131">
        <f t="shared" ca="1" si="31"/>
        <v>1587060.79</v>
      </c>
      <c r="G14" s="131">
        <f t="shared" ca="1" si="31"/>
        <v>1611512.1800000002</v>
      </c>
      <c r="H14" s="132">
        <f t="shared" ca="1" si="31"/>
        <v>1602981.3699999999</v>
      </c>
      <c r="I14" s="132">
        <f t="shared" ca="1" si="34"/>
        <v>1584261.0100000002</v>
      </c>
      <c r="J14" s="132">
        <f t="shared" ca="1" si="34"/>
        <v>1559317.3800000001</v>
      </c>
      <c r="K14" s="132">
        <f t="shared" ca="1" si="34"/>
        <v>1593417.37</v>
      </c>
      <c r="L14" s="132">
        <f t="shared" ca="1" si="34"/>
        <v>1643835.7600000002</v>
      </c>
      <c r="M14" s="132">
        <f t="shared" ca="1" si="34"/>
        <v>1653200.19</v>
      </c>
      <c r="N14" s="132">
        <f t="shared" ca="1" si="34"/>
        <v>1641509.37</v>
      </c>
      <c r="O14" s="132">
        <f t="shared" ca="1" si="34"/>
        <v>1581780.8</v>
      </c>
      <c r="P14" s="132">
        <f t="shared" ca="1" si="34"/>
        <v>1613530.2300000002</v>
      </c>
      <c r="Q14" s="132">
        <f t="shared" ca="1" si="34"/>
        <v>1624258.81</v>
      </c>
      <c r="R14" s="132">
        <f t="shared" ca="1" si="34"/>
        <v>1645351.9600000002</v>
      </c>
      <c r="S14" s="132">
        <f t="shared" ca="1" si="34"/>
        <v>1609908.22</v>
      </c>
      <c r="T14" s="132"/>
      <c r="U14" s="132"/>
      <c r="V14" s="132"/>
      <c r="W14" s="132"/>
      <c r="X14" s="132"/>
      <c r="Y14" s="132"/>
      <c r="Z14" s="132"/>
      <c r="AH14" s="41">
        <f t="shared" si="24"/>
        <v>2025</v>
      </c>
      <c r="AI14" s="27">
        <f t="shared" si="27"/>
        <v>45658</v>
      </c>
      <c r="AJ14" s="27">
        <f t="shared" si="28"/>
        <v>45992</v>
      </c>
      <c r="AL14" s="27">
        <f t="shared" si="17"/>
        <v>41671</v>
      </c>
      <c r="AM14" s="41" t="str">
        <f t="shared" si="14"/>
        <v>r</v>
      </c>
      <c r="AN14" s="41">
        <f t="shared" si="18"/>
        <v>18</v>
      </c>
      <c r="AO14" s="461">
        <f t="shared" si="15"/>
        <v>39</v>
      </c>
      <c r="AP14" s="41">
        <f t="shared" si="19"/>
        <v>14</v>
      </c>
      <c r="AQ14" s="41" t="s">
        <v>105</v>
      </c>
      <c r="AS14" s="140">
        <v>40909</v>
      </c>
      <c r="AT14" s="143">
        <v>336</v>
      </c>
      <c r="AU14" s="143">
        <f>+AW14+AX14+AY14</f>
        <v>408</v>
      </c>
      <c r="AV14" s="143">
        <f>+AT14+AW14</f>
        <v>496</v>
      </c>
      <c r="AW14" s="143">
        <v>160</v>
      </c>
      <c r="AX14" s="143">
        <v>80</v>
      </c>
      <c r="AY14" s="143">
        <v>168</v>
      </c>
      <c r="AZ14" s="143">
        <v>744</v>
      </c>
    </row>
    <row r="15" spans="1:52" ht="15.75" thickBot="1">
      <c r="A15" s="60">
        <f t="shared" si="32"/>
        <v>15</v>
      </c>
      <c r="B15" s="138" t="s">
        <v>73</v>
      </c>
      <c r="C15" s="46" t="s">
        <v>36</v>
      </c>
      <c r="D15" s="47" t="s">
        <v>72</v>
      </c>
      <c r="E15" s="134">
        <f t="shared" ca="1" si="33"/>
        <v>696531.8</v>
      </c>
      <c r="F15" s="134">
        <f t="shared" ca="1" si="31"/>
        <v>693652.39999999991</v>
      </c>
      <c r="G15" s="134">
        <f t="shared" ca="1" si="31"/>
        <v>697780.99</v>
      </c>
      <c r="H15" s="135">
        <f t="shared" ca="1" si="31"/>
        <v>716803.6</v>
      </c>
      <c r="I15" s="135">
        <f t="shared" ca="1" si="34"/>
        <v>560319.4</v>
      </c>
      <c r="J15" s="135">
        <f t="shared" ca="1" si="34"/>
        <v>647236</v>
      </c>
      <c r="K15" s="135">
        <f t="shared" ca="1" si="34"/>
        <v>780424.44</v>
      </c>
      <c r="L15" s="135">
        <f t="shared" ca="1" si="34"/>
        <v>817465</v>
      </c>
      <c r="M15" s="135">
        <f t="shared" ca="1" si="34"/>
        <v>731601.99</v>
      </c>
      <c r="N15" s="135">
        <f t="shared" ca="1" si="34"/>
        <v>715042</v>
      </c>
      <c r="O15" s="135">
        <f t="shared" ca="1" si="34"/>
        <v>677737.2</v>
      </c>
      <c r="P15" s="135">
        <f t="shared" ca="1" si="34"/>
        <v>694273.01</v>
      </c>
      <c r="Q15" s="135">
        <f t="shared" ca="1" si="34"/>
        <v>666129</v>
      </c>
      <c r="R15" s="135">
        <f t="shared" ca="1" si="34"/>
        <v>644658.99</v>
      </c>
      <c r="S15" s="135">
        <f t="shared" ca="1" si="34"/>
        <v>608586</v>
      </c>
      <c r="T15" s="132"/>
      <c r="U15" s="132"/>
      <c r="V15" s="132"/>
      <c r="W15" s="132"/>
      <c r="X15" s="132"/>
      <c r="Y15" s="132"/>
      <c r="Z15" s="132"/>
      <c r="AH15" s="41">
        <f t="shared" si="24"/>
        <v>2026</v>
      </c>
      <c r="AI15" s="27">
        <f t="shared" si="27"/>
        <v>46023</v>
      </c>
      <c r="AJ15" s="27">
        <f t="shared" si="28"/>
        <v>46357</v>
      </c>
      <c r="AL15" s="27">
        <f t="shared" si="17"/>
        <v>41699</v>
      </c>
      <c r="AM15" s="41" t="str">
        <f t="shared" si="14"/>
        <v>s</v>
      </c>
      <c r="AN15" s="41">
        <f t="shared" si="18"/>
        <v>19</v>
      </c>
      <c r="AO15" s="461">
        <f t="shared" si="15"/>
        <v>40</v>
      </c>
      <c r="AP15" s="41">
        <f t="shared" si="1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v>696</v>
      </c>
    </row>
    <row r="16" spans="1:52">
      <c r="A16" s="60"/>
      <c r="B16" s="45"/>
      <c r="C16" s="45"/>
      <c r="D16" s="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  <c r="U16" s="8"/>
      <c r="V16" s="8"/>
      <c r="W16" s="8"/>
      <c r="X16" s="8"/>
      <c r="Y16" s="8"/>
      <c r="Z16" s="8"/>
      <c r="AH16" s="41">
        <f t="shared" si="24"/>
        <v>2027</v>
      </c>
      <c r="AI16" s="27">
        <f t="shared" si="27"/>
        <v>46388</v>
      </c>
      <c r="AJ16" s="27">
        <f t="shared" si="28"/>
        <v>46722</v>
      </c>
      <c r="AL16" s="27">
        <f t="shared" si="17"/>
        <v>41730</v>
      </c>
      <c r="AM16" s="41" t="str">
        <f t="shared" si="14"/>
        <v>t</v>
      </c>
      <c r="AN16" s="41">
        <f t="shared" si="18"/>
        <v>20</v>
      </c>
      <c r="AO16" s="461">
        <f t="shared" si="15"/>
        <v>41</v>
      </c>
      <c r="AP16" s="41">
        <f t="shared" si="1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v>744</v>
      </c>
    </row>
    <row r="17" spans="1:52">
      <c r="A17" s="60"/>
      <c r="B17" s="45"/>
      <c r="C17" s="45"/>
      <c r="D17" s="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  <c r="U17" s="8"/>
      <c r="V17" s="8"/>
      <c r="W17" s="8"/>
      <c r="X17" s="8"/>
      <c r="Y17" s="8"/>
      <c r="Z17" s="8"/>
      <c r="AL17" s="27">
        <f t="shared" si="17"/>
        <v>41760</v>
      </c>
      <c r="AM17" s="41" t="str">
        <f t="shared" si="14"/>
        <v>u</v>
      </c>
      <c r="AN17" s="41">
        <f t="shared" si="18"/>
        <v>21</v>
      </c>
      <c r="AO17" s="461">
        <f t="shared" si="15"/>
        <v>42</v>
      </c>
      <c r="AP17" s="41">
        <f t="shared" si="1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v>720</v>
      </c>
    </row>
    <row r="18" spans="1:52" ht="15.75" thickBot="1">
      <c r="A18" s="60"/>
      <c r="B18" s="46" t="s">
        <v>65</v>
      </c>
      <c r="C18" s="46" t="s">
        <v>33</v>
      </c>
      <c r="D18" s="47" t="s">
        <v>66</v>
      </c>
      <c r="E18" s="117">
        <f>+E10</f>
        <v>2013</v>
      </c>
      <c r="F18" s="117">
        <f>+F10</f>
        <v>2014</v>
      </c>
      <c r="G18" s="118">
        <f t="shared" ref="G18:H18" si="35">+G10</f>
        <v>2015</v>
      </c>
      <c r="H18" s="119">
        <f t="shared" si="35"/>
        <v>2016</v>
      </c>
      <c r="I18" s="119">
        <f t="shared" ref="I18:S18" si="36">+I10</f>
        <v>2017</v>
      </c>
      <c r="J18" s="119">
        <f t="shared" si="36"/>
        <v>2018</v>
      </c>
      <c r="K18" s="119">
        <f t="shared" si="36"/>
        <v>2019</v>
      </c>
      <c r="L18" s="119">
        <f t="shared" si="36"/>
        <v>2020</v>
      </c>
      <c r="M18" s="119">
        <f t="shared" si="36"/>
        <v>2021</v>
      </c>
      <c r="N18" s="119">
        <f t="shared" si="36"/>
        <v>2022</v>
      </c>
      <c r="O18" s="119">
        <f t="shared" si="36"/>
        <v>2023</v>
      </c>
      <c r="P18" s="119">
        <f t="shared" si="36"/>
        <v>2024</v>
      </c>
      <c r="Q18" s="119">
        <f t="shared" si="36"/>
        <v>2025</v>
      </c>
      <c r="R18" s="119">
        <f t="shared" si="36"/>
        <v>2026</v>
      </c>
      <c r="S18" s="119">
        <f t="shared" si="36"/>
        <v>2027</v>
      </c>
      <c r="T18" s="327"/>
      <c r="U18" s="327"/>
      <c r="V18" s="327"/>
      <c r="W18" s="327"/>
      <c r="X18" s="327"/>
      <c r="Y18" s="327"/>
      <c r="Z18" s="327"/>
      <c r="AL18" s="27">
        <f t="shared" si="17"/>
        <v>41791</v>
      </c>
      <c r="AM18" s="41" t="str">
        <f t="shared" si="14"/>
        <v>v</v>
      </c>
      <c r="AN18" s="41">
        <f t="shared" si="18"/>
        <v>22</v>
      </c>
      <c r="AO18" s="461">
        <f t="shared" si="15"/>
        <v>43</v>
      </c>
      <c r="AP18" s="41">
        <f t="shared" si="1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v>744</v>
      </c>
    </row>
    <row r="19" spans="1:52">
      <c r="A19" s="60">
        <f>+ROW(B19)</f>
        <v>19</v>
      </c>
      <c r="B19" s="124" t="s">
        <v>74</v>
      </c>
      <c r="C19" s="127" t="s">
        <v>36</v>
      </c>
      <c r="D19" s="128" t="s">
        <v>68</v>
      </c>
      <c r="E19" s="129">
        <f ca="1">+SUM(INDIRECT("'Monthly Interactions-Energy'!"&amp;VLOOKUP(E$1,$AL$1:$AM$197,2,FALSE)&amp;$A19&amp;":"&amp;VLOOKUP(DATE(YEAR(E$1),12,1),$AL$1:$AM$197,2,FALSE)&amp;$A19))</f>
        <v>8820723.2100000009</v>
      </c>
      <c r="F19" s="129">
        <f t="shared" ref="F19:S23" ca="1" si="37">+SUM(INDIRECT("'Monthly Interactions-Energy'!"&amp;VLOOKUP(F$1,$AL$1:$AM$197,2,FALSE)&amp;$A19&amp;":"&amp;VLOOKUP(DATE(YEAR(F$1),12,1),$AL$1:$AM$197,2,FALSE)&amp;$A19))</f>
        <v>9070198.7699999996</v>
      </c>
      <c r="G19" s="129">
        <f t="shared" ca="1" si="37"/>
        <v>8844982.620000001</v>
      </c>
      <c r="H19" s="129">
        <f t="shared" ca="1" si="37"/>
        <v>8849558.5800000001</v>
      </c>
      <c r="I19" s="129">
        <f t="shared" ca="1" si="37"/>
        <v>8597932.4700000007</v>
      </c>
      <c r="J19" s="129">
        <f t="shared" ca="1" si="37"/>
        <v>9065891.7599999998</v>
      </c>
      <c r="K19" s="129">
        <f t="shared" ca="1" si="37"/>
        <v>9145791.7999999989</v>
      </c>
      <c r="L19" s="129">
        <f t="shared" ca="1" si="37"/>
        <v>9722259.3699999992</v>
      </c>
      <c r="M19" s="129">
        <f t="shared" ca="1" si="37"/>
        <v>9388066.9399999995</v>
      </c>
      <c r="N19" s="129">
        <f t="shared" ca="1" si="37"/>
        <v>9736271.0099999998</v>
      </c>
      <c r="O19" s="129">
        <f t="shared" ca="1" si="37"/>
        <v>9415206.2000000011</v>
      </c>
      <c r="P19" s="129">
        <f t="shared" ca="1" si="37"/>
        <v>9509982.5600000005</v>
      </c>
      <c r="Q19" s="129">
        <f t="shared" ca="1" si="37"/>
        <v>9200529.5999999996</v>
      </c>
      <c r="R19" s="129">
        <f t="shared" ca="1" si="37"/>
        <v>9408148.75</v>
      </c>
      <c r="S19" s="129">
        <f t="shared" ca="1" si="37"/>
        <v>9106918.9899999984</v>
      </c>
      <c r="T19" s="131"/>
      <c r="U19" s="131"/>
      <c r="V19" s="131"/>
      <c r="W19" s="131"/>
      <c r="X19" s="131"/>
      <c r="Y19" s="131"/>
      <c r="Z19" s="131"/>
      <c r="AL19" s="27">
        <f t="shared" si="17"/>
        <v>41821</v>
      </c>
      <c r="AM19" s="41" t="str">
        <f t="shared" si="14"/>
        <v>w</v>
      </c>
      <c r="AN19" s="41">
        <f t="shared" si="18"/>
        <v>23</v>
      </c>
      <c r="AO19" s="461">
        <f t="shared" si="15"/>
        <v>44</v>
      </c>
      <c r="AP19" s="41">
        <f t="shared" si="1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v>720</v>
      </c>
    </row>
    <row r="20" spans="1:52">
      <c r="A20" s="60">
        <f t="shared" ref="A20:A23" si="38">+ROW(B20)</f>
        <v>20</v>
      </c>
      <c r="B20" s="130" t="s">
        <v>74</v>
      </c>
      <c r="C20" s="73" t="s">
        <v>36</v>
      </c>
      <c r="D20" s="29" t="s">
        <v>69</v>
      </c>
      <c r="E20" s="131">
        <f t="shared" ref="E20:E23" ca="1" si="39">+SUM(INDIRECT("'Monthly Interactions-Energy'!"&amp;VLOOKUP(E$1,$AL$1:$AM$197,2,FALSE)&amp;$A20&amp;":"&amp;VLOOKUP(DATE(YEAR(E$1),12,1),$AL$1:$AM$197,2,FALSE)&amp;$A20))</f>
        <v>1808134.94</v>
      </c>
      <c r="F20" s="131">
        <f t="shared" ca="1" si="37"/>
        <v>1835033.4300000002</v>
      </c>
      <c r="G20" s="131">
        <f t="shared" ca="1" si="37"/>
        <v>1765535.8</v>
      </c>
      <c r="H20" s="132">
        <f t="shared" ca="1" si="37"/>
        <v>1808407.24</v>
      </c>
      <c r="I20" s="132">
        <f t="shared" ref="I20:S23" ca="1" si="40">+SUM(INDIRECT("'Monthly Interactions-Energy'!"&amp;VLOOKUP(I$1,$AL$1:$AM$197,2,FALSE)&amp;$A20&amp;":"&amp;VLOOKUP(DATE(YEAR(I$1),12,1),$AL$1:$AM$197,2,FALSE)&amp;$A20))</f>
        <v>1755583.46</v>
      </c>
      <c r="J20" s="132">
        <f t="shared" ca="1" si="40"/>
        <v>1855694.84</v>
      </c>
      <c r="K20" s="132">
        <f t="shared" ca="1" si="40"/>
        <v>1867090.01</v>
      </c>
      <c r="L20" s="132">
        <f t="shared" ca="1" si="40"/>
        <v>1948411.52</v>
      </c>
      <c r="M20" s="132">
        <f t="shared" ca="1" si="40"/>
        <v>1840461.46</v>
      </c>
      <c r="N20" s="132">
        <f t="shared" ca="1" si="40"/>
        <v>1916247.96</v>
      </c>
      <c r="O20" s="132">
        <f t="shared" ca="1" si="40"/>
        <v>1869391.6400000001</v>
      </c>
      <c r="P20" s="132">
        <f t="shared" ca="1" si="40"/>
        <v>1892066.2</v>
      </c>
      <c r="Q20" s="132">
        <f t="shared" ca="1" si="40"/>
        <v>1794615.5</v>
      </c>
      <c r="R20" s="132">
        <f t="shared" ca="1" si="40"/>
        <v>1845550.6199999999</v>
      </c>
      <c r="S20" s="132">
        <f t="shared" ca="1" si="40"/>
        <v>1778902.76</v>
      </c>
      <c r="T20" s="132"/>
      <c r="U20" s="132"/>
      <c r="V20" s="132"/>
      <c r="W20" s="132"/>
      <c r="X20" s="132"/>
      <c r="Y20" s="132"/>
      <c r="Z20" s="132"/>
      <c r="AL20" s="27">
        <f t="shared" si="17"/>
        <v>41852</v>
      </c>
      <c r="AM20" s="41" t="str">
        <f t="shared" si="14"/>
        <v>x</v>
      </c>
      <c r="AN20" s="41">
        <f t="shared" si="18"/>
        <v>24</v>
      </c>
      <c r="AO20" s="461">
        <f t="shared" si="15"/>
        <v>45</v>
      </c>
      <c r="AP20" s="41">
        <f t="shared" si="1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v>744</v>
      </c>
    </row>
    <row r="21" spans="1:52">
      <c r="A21" s="60">
        <f t="shared" si="38"/>
        <v>21</v>
      </c>
      <c r="B21" s="130" t="s">
        <v>74</v>
      </c>
      <c r="C21" s="73" t="s">
        <v>36</v>
      </c>
      <c r="D21" s="29" t="s">
        <v>70</v>
      </c>
      <c r="E21" s="131">
        <f t="shared" ca="1" si="39"/>
        <v>756293.24</v>
      </c>
      <c r="F21" s="131">
        <f t="shared" ca="1" si="37"/>
        <v>757560.4</v>
      </c>
      <c r="G21" s="131">
        <f t="shared" ca="1" si="37"/>
        <v>711331.75</v>
      </c>
      <c r="H21" s="132">
        <f t="shared" ca="1" si="37"/>
        <v>733208.37000000011</v>
      </c>
      <c r="I21" s="132">
        <f t="shared" ca="1" si="40"/>
        <v>716688.59000000008</v>
      </c>
      <c r="J21" s="132">
        <f t="shared" ca="1" si="40"/>
        <v>733326.81</v>
      </c>
      <c r="K21" s="132">
        <f t="shared" ca="1" si="40"/>
        <v>755354.97</v>
      </c>
      <c r="L21" s="132">
        <f t="shared" ca="1" si="40"/>
        <v>804801.28</v>
      </c>
      <c r="M21" s="132">
        <f t="shared" ca="1" si="40"/>
        <v>894681.48</v>
      </c>
      <c r="N21" s="132">
        <f t="shared" ca="1" si="40"/>
        <v>945469.16</v>
      </c>
      <c r="O21" s="132">
        <f t="shared" ca="1" si="40"/>
        <v>914759.86</v>
      </c>
      <c r="P21" s="132">
        <f t="shared" ca="1" si="40"/>
        <v>927073.08</v>
      </c>
      <c r="Q21" s="132">
        <f t="shared" ca="1" si="40"/>
        <v>892265.73</v>
      </c>
      <c r="R21" s="132">
        <f t="shared" ca="1" si="40"/>
        <v>895966.8</v>
      </c>
      <c r="S21" s="132">
        <f t="shared" ca="1" si="40"/>
        <v>857565.49</v>
      </c>
      <c r="T21" s="132"/>
      <c r="U21" s="132"/>
      <c r="V21" s="132"/>
      <c r="W21" s="132"/>
      <c r="X21" s="132"/>
      <c r="Y21" s="132"/>
      <c r="Z21" s="132"/>
      <c r="AL21" s="27">
        <f t="shared" si="17"/>
        <v>41883</v>
      </c>
      <c r="AM21" s="41" t="str">
        <f t="shared" si="14"/>
        <v>y</v>
      </c>
      <c r="AN21" s="41">
        <f t="shared" si="18"/>
        <v>25</v>
      </c>
      <c r="AO21" s="461">
        <f t="shared" si="15"/>
        <v>46</v>
      </c>
      <c r="AP21" s="41">
        <f t="shared" si="1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v>744</v>
      </c>
    </row>
    <row r="22" spans="1:52">
      <c r="A22" s="60">
        <f t="shared" si="38"/>
        <v>22</v>
      </c>
      <c r="B22" s="130" t="s">
        <v>74</v>
      </c>
      <c r="C22" s="73" t="s">
        <v>36</v>
      </c>
      <c r="D22" s="29" t="s">
        <v>71</v>
      </c>
      <c r="E22" s="131">
        <f t="shared" ca="1" si="39"/>
        <v>4354801.2200000007</v>
      </c>
      <c r="F22" s="131">
        <f t="shared" ca="1" si="37"/>
        <v>4519146.9499999993</v>
      </c>
      <c r="G22" s="131">
        <f t="shared" ca="1" si="37"/>
        <v>4507921.87</v>
      </c>
      <c r="H22" s="132">
        <f t="shared" ca="1" si="37"/>
        <v>4452562.79</v>
      </c>
      <c r="I22" s="132">
        <f t="shared" ca="1" si="40"/>
        <v>4322352.7</v>
      </c>
      <c r="J22" s="132">
        <f t="shared" ca="1" si="40"/>
        <v>4500749.9000000004</v>
      </c>
      <c r="K22" s="132">
        <f t="shared" ca="1" si="40"/>
        <v>4464834.9899999993</v>
      </c>
      <c r="L22" s="132">
        <f t="shared" ca="1" si="40"/>
        <v>4755044.63</v>
      </c>
      <c r="M22" s="132">
        <f t="shared" ca="1" si="40"/>
        <v>4654390.24</v>
      </c>
      <c r="N22" s="132">
        <f t="shared" ca="1" si="40"/>
        <v>4816476.46</v>
      </c>
      <c r="O22" s="132">
        <f t="shared" ca="1" si="40"/>
        <v>4649143.49</v>
      </c>
      <c r="P22" s="132">
        <f t="shared" ca="1" si="40"/>
        <v>4680868.08</v>
      </c>
      <c r="Q22" s="132">
        <f t="shared" ca="1" si="40"/>
        <v>4580588.42</v>
      </c>
      <c r="R22" s="132">
        <f t="shared" ca="1" si="40"/>
        <v>4712156.7</v>
      </c>
      <c r="S22" s="132">
        <f t="shared" ca="1" si="40"/>
        <v>4596470.9400000004</v>
      </c>
      <c r="T22" s="132"/>
      <c r="U22" s="132"/>
      <c r="V22" s="132"/>
      <c r="W22" s="132"/>
      <c r="X22" s="132"/>
      <c r="Y22" s="132"/>
      <c r="Z22" s="132"/>
      <c r="AL22" s="27">
        <f t="shared" si="17"/>
        <v>41913</v>
      </c>
      <c r="AM22" s="41" t="str">
        <f t="shared" si="14"/>
        <v>z</v>
      </c>
      <c r="AN22" s="41">
        <f t="shared" si="18"/>
        <v>26</v>
      </c>
      <c r="AO22" s="461">
        <f t="shared" si="15"/>
        <v>47</v>
      </c>
      <c r="AP22" s="41">
        <f t="shared" si="1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v>720</v>
      </c>
    </row>
    <row r="23" spans="1:52" ht="15.75" thickBot="1">
      <c r="A23" s="60">
        <f t="shared" si="38"/>
        <v>23</v>
      </c>
      <c r="B23" s="133" t="s">
        <v>74</v>
      </c>
      <c r="C23" s="46" t="s">
        <v>36</v>
      </c>
      <c r="D23" s="47" t="s">
        <v>72</v>
      </c>
      <c r="E23" s="134">
        <f t="shared" ca="1" si="39"/>
        <v>1901493.49</v>
      </c>
      <c r="F23" s="134">
        <f t="shared" ca="1" si="37"/>
        <v>1958457.7399999998</v>
      </c>
      <c r="G23" s="134">
        <f t="shared" ca="1" si="37"/>
        <v>1860193.1600000001</v>
      </c>
      <c r="H23" s="135">
        <f t="shared" ca="1" si="37"/>
        <v>1855380.35</v>
      </c>
      <c r="I23" s="135">
        <f t="shared" ca="1" si="40"/>
        <v>1803307.5999999999</v>
      </c>
      <c r="J23" s="135">
        <f t="shared" ca="1" si="40"/>
        <v>1976120.29</v>
      </c>
      <c r="K23" s="135">
        <f t="shared" ca="1" si="40"/>
        <v>2058511.8599999999</v>
      </c>
      <c r="L23" s="135">
        <f t="shared" ca="1" si="40"/>
        <v>2214001.98</v>
      </c>
      <c r="M23" s="135">
        <f t="shared" ca="1" si="40"/>
        <v>1998533.6400000001</v>
      </c>
      <c r="N23" s="135">
        <f t="shared" ca="1" si="40"/>
        <v>2058077.51</v>
      </c>
      <c r="O23" s="135">
        <f t="shared" ca="1" si="40"/>
        <v>1981911.44</v>
      </c>
      <c r="P23" s="135">
        <f t="shared" ca="1" si="40"/>
        <v>2009975.2</v>
      </c>
      <c r="Q23" s="135">
        <f t="shared" ca="1" si="40"/>
        <v>1933060.1800000002</v>
      </c>
      <c r="R23" s="135">
        <f t="shared" ca="1" si="40"/>
        <v>1954474.6300000001</v>
      </c>
      <c r="S23" s="135">
        <f t="shared" ca="1" si="40"/>
        <v>1873979.85</v>
      </c>
      <c r="T23" s="132"/>
      <c r="U23" s="132"/>
      <c r="V23" s="132"/>
      <c r="W23" s="132"/>
      <c r="X23" s="132"/>
      <c r="Y23" s="132"/>
      <c r="Z23" s="132"/>
      <c r="AL23" s="27">
        <f t="shared" si="17"/>
        <v>41944</v>
      </c>
      <c r="AM23" s="41" t="str">
        <f t="shared" si="14"/>
        <v>aa</v>
      </c>
      <c r="AN23" s="41">
        <f t="shared" si="18"/>
        <v>27</v>
      </c>
      <c r="AO23" s="461">
        <f t="shared" si="15"/>
        <v>48</v>
      </c>
      <c r="AP23" s="41">
        <f t="shared" si="1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v>744</v>
      </c>
    </row>
    <row r="24" spans="1:52" ht="15.75" thickBot="1">
      <c r="B24" s="45"/>
      <c r="C24" s="45"/>
      <c r="D24" s="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H24" s="32"/>
      <c r="AI24" s="32"/>
      <c r="AJ24" s="32"/>
      <c r="AK24" s="32"/>
      <c r="AL24" s="27">
        <f t="shared" si="17"/>
        <v>41974</v>
      </c>
      <c r="AM24" s="41" t="str">
        <f t="shared" si="14"/>
        <v>ab</v>
      </c>
      <c r="AN24" s="41">
        <f t="shared" si="18"/>
        <v>28</v>
      </c>
      <c r="AO24" s="461">
        <f t="shared" si="15"/>
        <v>49</v>
      </c>
      <c r="AP24" s="41">
        <f t="shared" si="1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v>720</v>
      </c>
    </row>
    <row r="25" spans="1:52" ht="15.75" thickBot="1">
      <c r="B25" s="45"/>
      <c r="C25" s="121" t="s">
        <v>91</v>
      </c>
      <c r="D25" s="47" t="s">
        <v>66</v>
      </c>
      <c r="E25" s="624">
        <f>+E18</f>
        <v>2013</v>
      </c>
      <c r="F25" s="625">
        <f t="shared" ref="F25:H25" si="41">+F18</f>
        <v>2014</v>
      </c>
      <c r="G25" s="625">
        <f t="shared" si="41"/>
        <v>2015</v>
      </c>
      <c r="H25" s="625">
        <f t="shared" si="41"/>
        <v>2016</v>
      </c>
      <c r="I25" s="625">
        <f t="shared" ref="I25:S25" si="42">+I18</f>
        <v>2017</v>
      </c>
      <c r="J25" s="625">
        <f t="shared" si="42"/>
        <v>2018</v>
      </c>
      <c r="K25" s="625">
        <f t="shared" si="42"/>
        <v>2019</v>
      </c>
      <c r="L25" s="625">
        <f t="shared" si="42"/>
        <v>2020</v>
      </c>
      <c r="M25" s="625">
        <f t="shared" si="42"/>
        <v>2021</v>
      </c>
      <c r="N25" s="625">
        <f t="shared" si="42"/>
        <v>2022</v>
      </c>
      <c r="O25" s="625">
        <f t="shared" si="42"/>
        <v>2023</v>
      </c>
      <c r="P25" s="625">
        <f t="shared" si="42"/>
        <v>2024</v>
      </c>
      <c r="Q25" s="625">
        <f t="shared" si="42"/>
        <v>2025</v>
      </c>
      <c r="R25" s="625">
        <f t="shared" si="42"/>
        <v>2026</v>
      </c>
      <c r="S25" s="625">
        <f t="shared" si="42"/>
        <v>2027</v>
      </c>
      <c r="T25" s="638"/>
      <c r="U25" s="638"/>
      <c r="V25" s="638"/>
      <c r="W25" s="638"/>
      <c r="X25" s="638"/>
      <c r="Y25" s="638"/>
      <c r="Z25" s="638"/>
      <c r="AH25" s="32"/>
      <c r="AI25" s="32"/>
      <c r="AJ25" s="32"/>
      <c r="AK25" s="32"/>
      <c r="AL25" s="27">
        <f t="shared" si="17"/>
        <v>42005</v>
      </c>
      <c r="AM25" s="41" t="str">
        <f t="shared" si="14"/>
        <v>ac</v>
      </c>
      <c r="AN25" s="41">
        <f t="shared" si="18"/>
        <v>29</v>
      </c>
      <c r="AO25" s="461">
        <f t="shared" si="15"/>
        <v>50</v>
      </c>
      <c r="AP25" s="41">
        <f t="shared" si="1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v>744</v>
      </c>
    </row>
    <row r="26" spans="1:52">
      <c r="A26" s="60">
        <f t="shared" ref="A26:A30" si="43">+ROW(B26)</f>
        <v>26</v>
      </c>
      <c r="B26" s="45"/>
      <c r="C26" s="124" t="s">
        <v>132</v>
      </c>
      <c r="D26" s="122" t="s">
        <v>68</v>
      </c>
      <c r="E26" s="52">
        <f ca="1">+SUM(E19,E11)-E3</f>
        <v>2092188.7600000016</v>
      </c>
      <c r="F26" s="53">
        <f ca="1">+SUM(F19,F11)-F3</f>
        <v>4923705.2399999993</v>
      </c>
      <c r="G26" s="53">
        <f t="shared" ref="G26:H30" ca="1" si="44">+SUM(G19,G11)-G3</f>
        <v>4716848.2200000007</v>
      </c>
      <c r="H26" s="53">
        <f t="shared" ca="1" si="44"/>
        <v>4684167.93</v>
      </c>
      <c r="I26" s="53">
        <f t="shared" ref="I26:S26" ca="1" si="45">+SUM(I19,I11)-I3</f>
        <v>4192325.16</v>
      </c>
      <c r="J26" s="53">
        <f t="shared" ca="1" si="45"/>
        <v>4702114.4900000012</v>
      </c>
      <c r="K26" s="53">
        <f t="shared" ca="1" si="45"/>
        <v>4974233.1399999978</v>
      </c>
      <c r="L26" s="53">
        <f t="shared" ca="1" si="45"/>
        <v>5648911.7599999998</v>
      </c>
      <c r="M26" s="53">
        <f t="shared" ca="1" si="45"/>
        <v>5265421.2299999986</v>
      </c>
      <c r="N26" s="53">
        <f t="shared" ca="1" si="45"/>
        <v>5556454.339999998</v>
      </c>
      <c r="O26" s="53">
        <f t="shared" ca="1" si="45"/>
        <v>5108304.0399999991</v>
      </c>
      <c r="P26" s="53">
        <f t="shared" ca="1" si="45"/>
        <v>5238491.51</v>
      </c>
      <c r="Q26" s="53">
        <f t="shared" ca="1" si="45"/>
        <v>4854913.0699999984</v>
      </c>
      <c r="R26" s="53">
        <f t="shared" ca="1" si="45"/>
        <v>4947221.3099999987</v>
      </c>
      <c r="S26" s="53">
        <f t="shared" ca="1" si="45"/>
        <v>4508738.4400000004</v>
      </c>
      <c r="T26" s="55"/>
      <c r="U26" s="55"/>
      <c r="V26" s="55"/>
      <c r="W26" s="55"/>
      <c r="X26" s="55"/>
      <c r="Y26" s="55"/>
      <c r="Z26" s="55"/>
      <c r="AL26" s="27">
        <f t="shared" si="17"/>
        <v>42036</v>
      </c>
      <c r="AM26" s="41" t="str">
        <f t="shared" si="14"/>
        <v>ad</v>
      </c>
      <c r="AN26" s="41">
        <f t="shared" si="18"/>
        <v>30</v>
      </c>
      <c r="AO26" s="461">
        <f t="shared" si="15"/>
        <v>51</v>
      </c>
      <c r="AP26" s="41">
        <f t="shared" si="1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v>744</v>
      </c>
    </row>
    <row r="27" spans="1:52">
      <c r="A27" s="60">
        <f t="shared" si="43"/>
        <v>27</v>
      </c>
      <c r="B27" s="73"/>
      <c r="C27" s="125" t="s">
        <v>132</v>
      </c>
      <c r="D27" s="123" t="s">
        <v>69</v>
      </c>
      <c r="E27" s="54">
        <f t="shared" ref="E27" ca="1" si="46">+SUM(E20,E12)-E4</f>
        <v>420458.53000000026</v>
      </c>
      <c r="F27" s="55">
        <f t="shared" ref="F27:G30" ca="1" si="47">+SUM(F20,F12)-F4</f>
        <v>938850.48000000021</v>
      </c>
      <c r="G27" s="55">
        <f t="shared" ca="1" si="47"/>
        <v>893387.23</v>
      </c>
      <c r="H27" s="55">
        <f t="shared" ref="H27:S27" ca="1" si="48">+SUM(H20,H12)-H4</f>
        <v>906821.23000000045</v>
      </c>
      <c r="I27" s="55">
        <f t="shared" ca="1" si="48"/>
        <v>911625.54000000027</v>
      </c>
      <c r="J27" s="55">
        <f t="shared" ca="1" si="48"/>
        <v>1024292.56</v>
      </c>
      <c r="K27" s="55">
        <f t="shared" ca="1" si="48"/>
        <v>1034735.2800000003</v>
      </c>
      <c r="L27" s="55">
        <f t="shared" ca="1" si="48"/>
        <v>1153699.8699999996</v>
      </c>
      <c r="M27" s="55">
        <f t="shared" ca="1" si="48"/>
        <v>1003858.48</v>
      </c>
      <c r="N27" s="55">
        <f t="shared" ca="1" si="48"/>
        <v>1067257.71</v>
      </c>
      <c r="O27" s="55">
        <f t="shared" ca="1" si="48"/>
        <v>1001160.4000000001</v>
      </c>
      <c r="P27" s="55">
        <f t="shared" ca="1" si="48"/>
        <v>1057252.25</v>
      </c>
      <c r="Q27" s="55">
        <f t="shared" ca="1" si="48"/>
        <v>930523.37999999966</v>
      </c>
      <c r="R27" s="55">
        <f t="shared" ca="1" si="48"/>
        <v>948989.10000000009</v>
      </c>
      <c r="S27" s="55">
        <f t="shared" ca="1" si="48"/>
        <v>859992.79000000027</v>
      </c>
      <c r="T27" s="55"/>
      <c r="U27" s="55"/>
      <c r="V27" s="55"/>
      <c r="W27" s="55"/>
      <c r="X27" s="55"/>
      <c r="Y27" s="55"/>
      <c r="Z27" s="55"/>
      <c r="AL27" s="27">
        <f t="shared" si="17"/>
        <v>42064</v>
      </c>
      <c r="AM27" s="41" t="str">
        <f t="shared" si="14"/>
        <v>ae</v>
      </c>
      <c r="AN27" s="41">
        <f t="shared" si="18"/>
        <v>31</v>
      </c>
      <c r="AO27" s="461">
        <f t="shared" si="15"/>
        <v>52</v>
      </c>
      <c r="AP27" s="41">
        <f t="shared" si="1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v>672</v>
      </c>
    </row>
    <row r="28" spans="1:52">
      <c r="A28" s="60">
        <f t="shared" si="43"/>
        <v>28</v>
      </c>
      <c r="B28" s="73"/>
      <c r="C28" s="125" t="s">
        <v>132</v>
      </c>
      <c r="D28" s="123" t="s">
        <v>70</v>
      </c>
      <c r="E28" s="54">
        <f t="shared" ref="E28" ca="1" si="49">+SUM(E21,E13)-E5</f>
        <v>99856.979999999981</v>
      </c>
      <c r="F28" s="55">
        <f t="shared" ca="1" si="47"/>
        <v>350456.23</v>
      </c>
      <c r="G28" s="55">
        <f t="shared" ca="1" si="44"/>
        <v>317765.37999999989</v>
      </c>
      <c r="H28" s="55">
        <f t="shared" ca="1" si="44"/>
        <v>326219.19000000006</v>
      </c>
      <c r="I28" s="55">
        <f t="shared" ref="I28:S28" ca="1" si="50">+SUM(I21,I13)-I5</f>
        <v>203092.10000000009</v>
      </c>
      <c r="J28" s="55">
        <f t="shared" ca="1" si="50"/>
        <v>228808.19000000006</v>
      </c>
      <c r="K28" s="55">
        <f t="shared" ca="1" si="50"/>
        <v>297516.25</v>
      </c>
      <c r="L28" s="55">
        <f t="shared" ca="1" si="50"/>
        <v>380983.28999999992</v>
      </c>
      <c r="M28" s="55">
        <f t="shared" ca="1" si="50"/>
        <v>552428.87000000011</v>
      </c>
      <c r="N28" s="55">
        <f t="shared" ca="1" si="50"/>
        <v>595071.62000000023</v>
      </c>
      <c r="O28" s="55">
        <f t="shared" ca="1" si="50"/>
        <v>562391.87</v>
      </c>
      <c r="P28" s="55">
        <f t="shared" ca="1" si="50"/>
        <v>588928.21</v>
      </c>
      <c r="Q28" s="55">
        <f t="shared" ca="1" si="50"/>
        <v>540806.49999999988</v>
      </c>
      <c r="R28" s="55">
        <f t="shared" ca="1" si="50"/>
        <v>514363.97</v>
      </c>
      <c r="S28" s="55">
        <f t="shared" ca="1" si="50"/>
        <v>462518.77</v>
      </c>
      <c r="T28" s="55"/>
      <c r="U28" s="55"/>
      <c r="V28" s="55"/>
      <c r="W28" s="55"/>
      <c r="X28" s="55"/>
      <c r="Y28" s="55"/>
      <c r="Z28" s="55"/>
      <c r="AL28" s="27">
        <f t="shared" si="17"/>
        <v>42095</v>
      </c>
      <c r="AM28" s="41" t="str">
        <f t="shared" si="14"/>
        <v>af</v>
      </c>
      <c r="AN28" s="41">
        <f t="shared" si="18"/>
        <v>32</v>
      </c>
      <c r="AO28" s="461">
        <f t="shared" si="15"/>
        <v>53</v>
      </c>
      <c r="AP28" s="41">
        <f t="shared" si="19"/>
        <v>28</v>
      </c>
      <c r="AQ28" s="41" t="str">
        <f t="shared" ref="AQ28:AQ51" si="51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v>744</v>
      </c>
    </row>
    <row r="29" spans="1:52">
      <c r="A29" s="60">
        <f t="shared" si="43"/>
        <v>29</v>
      </c>
      <c r="B29" s="73"/>
      <c r="C29" s="125" t="s">
        <v>132</v>
      </c>
      <c r="D29" s="123" t="s">
        <v>71</v>
      </c>
      <c r="E29" s="54">
        <f t="shared" ref="E29" ca="1" si="52">+SUM(E22,E14)-E6</f>
        <v>1176306.9900000002</v>
      </c>
      <c r="F29" s="55">
        <f t="shared" ca="1" si="47"/>
        <v>2561360.6099999989</v>
      </c>
      <c r="G29" s="55">
        <f t="shared" ca="1" si="44"/>
        <v>2540716.7000000007</v>
      </c>
      <c r="H29" s="55">
        <f t="shared" ca="1" si="44"/>
        <v>2473754.6000000006</v>
      </c>
      <c r="I29" s="55">
        <f t="shared" ref="I29:S29" ca="1" si="53">+SUM(I22,I14)-I6</f>
        <v>2312801.4900000002</v>
      </c>
      <c r="J29" s="55">
        <f t="shared" ca="1" si="53"/>
        <v>2435834.1300000004</v>
      </c>
      <c r="K29" s="55">
        <f t="shared" ca="1" si="53"/>
        <v>2418973.8999999994</v>
      </c>
      <c r="L29" s="55">
        <f t="shared" ca="1" si="53"/>
        <v>2713986.0100000007</v>
      </c>
      <c r="M29" s="55">
        <f t="shared" ca="1" si="53"/>
        <v>2616487.1399999997</v>
      </c>
      <c r="N29" s="55">
        <f t="shared" ca="1" si="53"/>
        <v>2759940.7300000009</v>
      </c>
      <c r="O29" s="55">
        <f t="shared" ca="1" si="53"/>
        <v>2526263.87</v>
      </c>
      <c r="P29" s="55">
        <f t="shared" ca="1" si="53"/>
        <v>2545870.7800000003</v>
      </c>
      <c r="Q29" s="55">
        <f t="shared" ca="1" si="53"/>
        <v>2443074.0400000005</v>
      </c>
      <c r="R29" s="55">
        <f t="shared" ca="1" si="53"/>
        <v>2557786.1900000004</v>
      </c>
      <c r="S29" s="55">
        <f t="shared" ca="1" si="53"/>
        <v>2388140.8000000003</v>
      </c>
      <c r="T29" s="55"/>
      <c r="U29" s="55"/>
      <c r="V29" s="55"/>
      <c r="W29" s="55"/>
      <c r="X29" s="55"/>
      <c r="Y29" s="55"/>
      <c r="Z29" s="55"/>
      <c r="AL29" s="27">
        <f t="shared" si="17"/>
        <v>42125</v>
      </c>
      <c r="AM29" s="41" t="str">
        <f t="shared" si="14"/>
        <v>ag</v>
      </c>
      <c r="AN29" s="41">
        <f t="shared" si="18"/>
        <v>33</v>
      </c>
      <c r="AO29" s="461">
        <f t="shared" si="15"/>
        <v>54</v>
      </c>
      <c r="AP29" s="41">
        <f t="shared" si="19"/>
        <v>29</v>
      </c>
      <c r="AQ29" s="41" t="str">
        <f t="shared" si="5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v>720</v>
      </c>
    </row>
    <row r="30" spans="1:52">
      <c r="A30" s="60">
        <f t="shared" si="43"/>
        <v>30</v>
      </c>
      <c r="B30" s="73"/>
      <c r="C30" s="125" t="s">
        <v>132</v>
      </c>
      <c r="D30" s="123" t="s">
        <v>72</v>
      </c>
      <c r="E30" s="54">
        <f t="shared" ref="E30" ca="1" si="54">+SUM(E23,E15)-E7</f>
        <v>395565.66000000061</v>
      </c>
      <c r="F30" s="55">
        <f t="shared" ca="1" si="47"/>
        <v>1073037.8099999994</v>
      </c>
      <c r="G30" s="55">
        <f t="shared" ca="1" si="44"/>
        <v>964978.8200000003</v>
      </c>
      <c r="H30" s="55">
        <f t="shared" ca="1" si="44"/>
        <v>977372.85000000033</v>
      </c>
      <c r="I30" s="55">
        <f t="shared" ref="I30:S30" ca="1" si="55">+SUM(I23,I15)-I7</f>
        <v>764805.69</v>
      </c>
      <c r="J30" s="55">
        <f t="shared" ca="1" si="55"/>
        <v>1013179.5200000003</v>
      </c>
      <c r="K30" s="55">
        <f t="shared" ca="1" si="55"/>
        <v>1223007.5899999999</v>
      </c>
      <c r="L30" s="55">
        <f t="shared" ca="1" si="55"/>
        <v>1400242.3900000001</v>
      </c>
      <c r="M30" s="55">
        <f t="shared" ca="1" si="55"/>
        <v>1092646.5099999998</v>
      </c>
      <c r="N30" s="55">
        <f t="shared" ca="1" si="55"/>
        <v>1134184.81</v>
      </c>
      <c r="O30" s="55">
        <f t="shared" ca="1" si="55"/>
        <v>1018488.0199999998</v>
      </c>
      <c r="P30" s="55">
        <f t="shared" ca="1" si="55"/>
        <v>1046439.9000000001</v>
      </c>
      <c r="Q30" s="55">
        <f t="shared" ca="1" si="55"/>
        <v>940509.55000000028</v>
      </c>
      <c r="R30" s="55">
        <f t="shared" ca="1" si="55"/>
        <v>926082.04</v>
      </c>
      <c r="S30" s="55">
        <f t="shared" ca="1" si="55"/>
        <v>798086.10000000009</v>
      </c>
      <c r="T30" s="55"/>
      <c r="U30" s="55"/>
      <c r="V30" s="55"/>
      <c r="W30" s="55"/>
      <c r="X30" s="55"/>
      <c r="Y30" s="55"/>
      <c r="Z30" s="55"/>
      <c r="AL30" s="27">
        <f t="shared" si="17"/>
        <v>42156</v>
      </c>
      <c r="AM30" s="41" t="str">
        <f t="shared" si="14"/>
        <v>ah</v>
      </c>
      <c r="AN30" s="41">
        <f t="shared" si="18"/>
        <v>34</v>
      </c>
      <c r="AO30" s="461">
        <f t="shared" si="15"/>
        <v>55</v>
      </c>
      <c r="AP30" s="41">
        <f t="shared" si="19"/>
        <v>30</v>
      </c>
      <c r="AQ30" s="41" t="str">
        <f t="shared" si="5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v>744</v>
      </c>
    </row>
    <row r="31" spans="1:52" ht="15.75" thickBot="1">
      <c r="B31" s="73"/>
      <c r="C31" s="126" t="s">
        <v>132</v>
      </c>
      <c r="D31" s="48" t="s">
        <v>174</v>
      </c>
      <c r="E31" s="56">
        <f ca="1">+E26-E29</f>
        <v>915881.77000000142</v>
      </c>
      <c r="F31" s="57">
        <f t="shared" ref="F31:H31" ca="1" si="56">+F26-F29</f>
        <v>2362344.6300000004</v>
      </c>
      <c r="G31" s="57">
        <f t="shared" ca="1" si="56"/>
        <v>2176131.52</v>
      </c>
      <c r="H31" s="57">
        <f t="shared" ca="1" si="56"/>
        <v>2210413.3299999991</v>
      </c>
      <c r="I31" s="57">
        <f t="shared" ref="I31:S31" ca="1" si="57">+I26-I29</f>
        <v>1879523.67</v>
      </c>
      <c r="J31" s="57">
        <f t="shared" ca="1" si="57"/>
        <v>2266280.3600000008</v>
      </c>
      <c r="K31" s="57">
        <f t="shared" ca="1" si="57"/>
        <v>2555259.2399999984</v>
      </c>
      <c r="L31" s="57">
        <f t="shared" ca="1" si="57"/>
        <v>2934925.7499999991</v>
      </c>
      <c r="M31" s="57">
        <f t="shared" ca="1" si="57"/>
        <v>2648934.0899999989</v>
      </c>
      <c r="N31" s="57">
        <f t="shared" ca="1" si="57"/>
        <v>2796513.6099999971</v>
      </c>
      <c r="O31" s="57">
        <f t="shared" ca="1" si="57"/>
        <v>2582040.169999999</v>
      </c>
      <c r="P31" s="57">
        <f t="shared" ca="1" si="57"/>
        <v>2692620.7299999995</v>
      </c>
      <c r="Q31" s="57">
        <f t="shared" ca="1" si="57"/>
        <v>2411839.0299999979</v>
      </c>
      <c r="R31" s="57">
        <f t="shared" ca="1" si="57"/>
        <v>2389435.1199999982</v>
      </c>
      <c r="S31" s="57">
        <f t="shared" ca="1" si="57"/>
        <v>2120597.64</v>
      </c>
      <c r="T31" s="55"/>
      <c r="U31" s="55"/>
      <c r="V31" s="55"/>
      <c r="W31" s="55"/>
      <c r="X31" s="55"/>
      <c r="Y31" s="55"/>
      <c r="Z31" s="55"/>
      <c r="AL31" s="27">
        <f t="shared" si="17"/>
        <v>42186</v>
      </c>
      <c r="AM31" s="41" t="str">
        <f t="shared" si="14"/>
        <v>ai</v>
      </c>
      <c r="AN31" s="41">
        <f t="shared" si="18"/>
        <v>35</v>
      </c>
      <c r="AO31" s="461">
        <f t="shared" si="15"/>
        <v>56</v>
      </c>
      <c r="AP31" s="41">
        <f t="shared" si="19"/>
        <v>31</v>
      </c>
      <c r="AQ31" s="41" t="str">
        <f t="shared" si="5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v>720</v>
      </c>
    </row>
    <row r="32" spans="1:52" ht="15.75" thickBot="1">
      <c r="B32" s="73"/>
      <c r="C32" s="2"/>
      <c r="D32" s="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75"/>
      <c r="U32" s="575"/>
      <c r="V32" s="575"/>
      <c r="W32" s="575"/>
      <c r="X32" s="575"/>
      <c r="Y32" s="575"/>
      <c r="Z32" s="575"/>
      <c r="AL32" s="27">
        <f t="shared" si="17"/>
        <v>42217</v>
      </c>
      <c r="AM32" s="41" t="str">
        <f t="shared" si="14"/>
        <v>aj</v>
      </c>
      <c r="AN32" s="41">
        <f t="shared" si="18"/>
        <v>36</v>
      </c>
      <c r="AO32" s="461">
        <f t="shared" si="15"/>
        <v>57</v>
      </c>
      <c r="AP32" s="41">
        <f t="shared" si="19"/>
        <v>32</v>
      </c>
      <c r="AQ32" s="41" t="str">
        <f t="shared" si="5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v>744</v>
      </c>
    </row>
    <row r="33" spans="1:52" ht="15.75" thickBot="1">
      <c r="A33" s="60">
        <f t="shared" ref="A33" si="58">+ROW(B34)</f>
        <v>34</v>
      </c>
      <c r="B33" s="1"/>
      <c r="C33" s="121" t="s">
        <v>91</v>
      </c>
      <c r="D33" s="47" t="s">
        <v>66</v>
      </c>
      <c r="E33" s="624">
        <f>+E25</f>
        <v>2013</v>
      </c>
      <c r="F33" s="625">
        <f t="shared" ref="F33:H33" si="59">+F25</f>
        <v>2014</v>
      </c>
      <c r="G33" s="625">
        <f t="shared" si="59"/>
        <v>2015</v>
      </c>
      <c r="H33" s="625">
        <f t="shared" si="59"/>
        <v>2016</v>
      </c>
      <c r="I33" s="625">
        <f t="shared" ref="I33:S33" si="60">+I25</f>
        <v>2017</v>
      </c>
      <c r="J33" s="625">
        <f t="shared" si="60"/>
        <v>2018</v>
      </c>
      <c r="K33" s="625">
        <f t="shared" si="60"/>
        <v>2019</v>
      </c>
      <c r="L33" s="625">
        <f t="shared" si="60"/>
        <v>2020</v>
      </c>
      <c r="M33" s="625">
        <f t="shared" si="60"/>
        <v>2021</v>
      </c>
      <c r="N33" s="625">
        <f t="shared" si="60"/>
        <v>2022</v>
      </c>
      <c r="O33" s="625">
        <f t="shared" si="60"/>
        <v>2023</v>
      </c>
      <c r="P33" s="625">
        <f t="shared" si="60"/>
        <v>2024</v>
      </c>
      <c r="Q33" s="625">
        <f t="shared" si="60"/>
        <v>2025</v>
      </c>
      <c r="R33" s="625">
        <f t="shared" si="60"/>
        <v>2026</v>
      </c>
      <c r="S33" s="625">
        <f t="shared" si="60"/>
        <v>2027</v>
      </c>
      <c r="T33" s="638"/>
      <c r="U33" s="638"/>
      <c r="V33" s="638"/>
      <c r="W33" s="638"/>
      <c r="X33" s="638"/>
      <c r="Y33" s="638"/>
      <c r="Z33" s="638"/>
      <c r="AL33" s="27">
        <f t="shared" si="17"/>
        <v>42248</v>
      </c>
      <c r="AM33" s="41" t="str">
        <f t="shared" si="14"/>
        <v>ak</v>
      </c>
      <c r="AN33" s="41">
        <f t="shared" si="18"/>
        <v>37</v>
      </c>
      <c r="AO33" s="461">
        <f t="shared" si="15"/>
        <v>58</v>
      </c>
      <c r="AP33" s="41">
        <f t="shared" si="19"/>
        <v>33</v>
      </c>
      <c r="AQ33" s="41" t="str">
        <f t="shared" si="5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v>744</v>
      </c>
    </row>
    <row r="34" spans="1:52">
      <c r="A34" s="60">
        <f>+ROW(B37)</f>
        <v>37</v>
      </c>
      <c r="B34" s="60" t="s">
        <v>135</v>
      </c>
      <c r="C34" s="124" t="s">
        <v>134</v>
      </c>
      <c r="D34" s="122" t="s">
        <v>68</v>
      </c>
      <c r="E34" s="664">
        <f t="shared" ref="E34:S38" ca="1" si="61">+SUM(INDIRECT(HLOOKUP($B34,$AT$215:$AZ$217,3,FALSE)&amp;VLOOKUP(E$1,$AL$1:$AO$197,4,FALSE)&amp;":"&amp;HLOOKUP($B34,$AT$215:$AZ$217,3,FALSE)&amp;VLOOKUP(DATE(E$2,12,1),$AL$1:$AO$197,4,FALSE)))</f>
        <v>8760</v>
      </c>
      <c r="F34" s="665">
        <f t="shared" ca="1" si="61"/>
        <v>8760</v>
      </c>
      <c r="G34" s="665">
        <f t="shared" ca="1" si="61"/>
        <v>8760</v>
      </c>
      <c r="H34" s="665">
        <f t="shared" ca="1" si="61"/>
        <v>8784</v>
      </c>
      <c r="I34" s="665">
        <f t="shared" ca="1" si="61"/>
        <v>8760</v>
      </c>
      <c r="J34" s="665">
        <f t="shared" ca="1" si="61"/>
        <v>8760</v>
      </c>
      <c r="K34" s="665">
        <f t="shared" ca="1" si="61"/>
        <v>8760</v>
      </c>
      <c r="L34" s="665">
        <f t="shared" ca="1" si="61"/>
        <v>8784</v>
      </c>
      <c r="M34" s="665">
        <f t="shared" ca="1" si="61"/>
        <v>8760</v>
      </c>
      <c r="N34" s="665">
        <f t="shared" ca="1" si="61"/>
        <v>8760</v>
      </c>
      <c r="O34" s="665">
        <f t="shared" ca="1" si="61"/>
        <v>8760</v>
      </c>
      <c r="P34" s="665">
        <f t="shared" ca="1" si="61"/>
        <v>8784</v>
      </c>
      <c r="Q34" s="665">
        <f t="shared" ca="1" si="61"/>
        <v>8760</v>
      </c>
      <c r="R34" s="665">
        <f t="shared" ca="1" si="61"/>
        <v>8760</v>
      </c>
      <c r="S34" s="665">
        <f t="shared" ca="1" si="61"/>
        <v>8760</v>
      </c>
      <c r="T34" s="144"/>
      <c r="U34" s="144"/>
      <c r="V34" s="144"/>
      <c r="W34" s="144"/>
      <c r="X34" s="144"/>
      <c r="Y34" s="144"/>
      <c r="Z34" s="144"/>
      <c r="AL34" s="27">
        <f t="shared" si="17"/>
        <v>42278</v>
      </c>
      <c r="AM34" s="41" t="str">
        <f t="shared" si="14"/>
        <v>al</v>
      </c>
      <c r="AN34" s="41">
        <f t="shared" si="18"/>
        <v>38</v>
      </c>
      <c r="AO34" s="461">
        <f t="shared" si="15"/>
        <v>59</v>
      </c>
      <c r="AP34" s="41">
        <f t="shared" si="19"/>
        <v>34</v>
      </c>
      <c r="AQ34" s="41" t="str">
        <f t="shared" si="5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v>720</v>
      </c>
    </row>
    <row r="35" spans="1:52">
      <c r="A35" s="60">
        <f>+ROW(B42)</f>
        <v>42</v>
      </c>
      <c r="B35" s="146" t="s">
        <v>143</v>
      </c>
      <c r="C35" s="125" t="s">
        <v>134</v>
      </c>
      <c r="D35" s="123" t="s">
        <v>69</v>
      </c>
      <c r="E35" s="666">
        <f t="shared" ca="1" si="61"/>
        <v>1760</v>
      </c>
      <c r="F35" s="327">
        <f t="shared" ca="1" si="61"/>
        <v>1760</v>
      </c>
      <c r="G35" s="327">
        <f t="shared" ca="1" si="61"/>
        <v>1744</v>
      </c>
      <c r="H35" s="327">
        <f t="shared" ca="1" si="61"/>
        <v>1776</v>
      </c>
      <c r="I35" s="327">
        <f t="shared" ca="1" si="61"/>
        <v>1776</v>
      </c>
      <c r="J35" s="327">
        <f t="shared" ca="1" si="61"/>
        <v>1760</v>
      </c>
      <c r="K35" s="327">
        <f t="shared" ca="1" si="61"/>
        <v>1760</v>
      </c>
      <c r="L35" s="327">
        <f t="shared" ca="1" si="61"/>
        <v>1744</v>
      </c>
      <c r="M35" s="327">
        <f t="shared" ca="1" si="61"/>
        <v>1744</v>
      </c>
      <c r="N35" s="327">
        <f t="shared" ca="1" si="61"/>
        <v>1760</v>
      </c>
      <c r="O35" s="327">
        <f t="shared" ca="1" si="61"/>
        <v>1776</v>
      </c>
      <c r="P35" s="327">
        <f t="shared" ca="1" si="61"/>
        <v>1760</v>
      </c>
      <c r="Q35" s="327">
        <f t="shared" ca="1" si="61"/>
        <v>1760</v>
      </c>
      <c r="R35" s="327">
        <f t="shared" ca="1" si="61"/>
        <v>1744</v>
      </c>
      <c r="S35" s="327">
        <f t="shared" ca="1" si="61"/>
        <v>1744</v>
      </c>
      <c r="T35" s="144"/>
      <c r="U35" s="144"/>
      <c r="V35" s="144"/>
      <c r="W35" s="144"/>
      <c r="X35" s="144"/>
      <c r="Y35" s="144"/>
      <c r="Z35" s="144"/>
      <c r="AL35" s="27">
        <f t="shared" si="17"/>
        <v>42309</v>
      </c>
      <c r="AM35" s="41" t="str">
        <f t="shared" si="14"/>
        <v>am</v>
      </c>
      <c r="AN35" s="41">
        <f t="shared" si="18"/>
        <v>39</v>
      </c>
      <c r="AO35" s="461">
        <f t="shared" si="15"/>
        <v>60</v>
      </c>
      <c r="AP35" s="41">
        <f t="shared" si="19"/>
        <v>35</v>
      </c>
      <c r="AQ35" s="41" t="str">
        <f t="shared" si="5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v>744</v>
      </c>
    </row>
    <row r="36" spans="1:52">
      <c r="A36" s="60">
        <f>+ROW(B43)</f>
        <v>43</v>
      </c>
      <c r="B36" s="146" t="s">
        <v>144</v>
      </c>
      <c r="C36" s="125" t="s">
        <v>134</v>
      </c>
      <c r="D36" s="123" t="s">
        <v>70</v>
      </c>
      <c r="E36" s="666">
        <f t="shared" ca="1" si="61"/>
        <v>880</v>
      </c>
      <c r="F36" s="327">
        <f t="shared" ca="1" si="61"/>
        <v>880</v>
      </c>
      <c r="G36" s="327">
        <f t="shared" ca="1" si="61"/>
        <v>872</v>
      </c>
      <c r="H36" s="327">
        <f t="shared" ca="1" si="61"/>
        <v>888</v>
      </c>
      <c r="I36" s="327">
        <f t="shared" ca="1" si="61"/>
        <v>888</v>
      </c>
      <c r="J36" s="327">
        <f t="shared" ca="1" si="61"/>
        <v>880</v>
      </c>
      <c r="K36" s="327">
        <f t="shared" ca="1" si="61"/>
        <v>880</v>
      </c>
      <c r="L36" s="327">
        <f t="shared" ca="1" si="61"/>
        <v>872</v>
      </c>
      <c r="M36" s="327">
        <f t="shared" ca="1" si="61"/>
        <v>872</v>
      </c>
      <c r="N36" s="327">
        <f t="shared" ca="1" si="61"/>
        <v>880</v>
      </c>
      <c r="O36" s="327">
        <f t="shared" ca="1" si="61"/>
        <v>888</v>
      </c>
      <c r="P36" s="327">
        <f t="shared" ca="1" si="61"/>
        <v>880</v>
      </c>
      <c r="Q36" s="327">
        <f t="shared" ca="1" si="61"/>
        <v>880</v>
      </c>
      <c r="R36" s="327">
        <f t="shared" ca="1" si="61"/>
        <v>872</v>
      </c>
      <c r="S36" s="327">
        <f t="shared" ca="1" si="61"/>
        <v>872</v>
      </c>
      <c r="T36" s="144"/>
      <c r="U36" s="144"/>
      <c r="V36" s="144"/>
      <c r="W36" s="144"/>
      <c r="X36" s="144"/>
      <c r="Y36" s="144"/>
      <c r="Z36" s="144"/>
      <c r="AL36" s="27">
        <f t="shared" si="17"/>
        <v>42339</v>
      </c>
      <c r="AM36" s="41" t="str">
        <f t="shared" si="14"/>
        <v>an</v>
      </c>
      <c r="AN36" s="41">
        <f t="shared" si="18"/>
        <v>40</v>
      </c>
      <c r="AO36" s="461">
        <f t="shared" si="15"/>
        <v>61</v>
      </c>
      <c r="AP36" s="41">
        <f t="shared" si="19"/>
        <v>36</v>
      </c>
      <c r="AQ36" s="41" t="str">
        <f t="shared" si="5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v>720</v>
      </c>
    </row>
    <row r="37" spans="1:52">
      <c r="A37" s="60">
        <f>+ROW(B35)</f>
        <v>35</v>
      </c>
      <c r="B37" s="147" t="s">
        <v>140</v>
      </c>
      <c r="C37" s="125" t="s">
        <v>134</v>
      </c>
      <c r="D37" s="123" t="s">
        <v>71</v>
      </c>
      <c r="E37" s="666">
        <f t="shared" ca="1" si="61"/>
        <v>4080</v>
      </c>
      <c r="F37" s="327">
        <f t="shared" ca="1" si="61"/>
        <v>4080</v>
      </c>
      <c r="G37" s="327">
        <f t="shared" ca="1" si="61"/>
        <v>4096</v>
      </c>
      <c r="H37" s="327">
        <f t="shared" ca="1" si="61"/>
        <v>4080</v>
      </c>
      <c r="I37" s="327">
        <f t="shared" ca="1" si="61"/>
        <v>4064</v>
      </c>
      <c r="J37" s="327">
        <f t="shared" ca="1" si="61"/>
        <v>4080</v>
      </c>
      <c r="K37" s="327">
        <f t="shared" ca="1" si="61"/>
        <v>4080</v>
      </c>
      <c r="L37" s="327">
        <f t="shared" ca="1" si="61"/>
        <v>4112</v>
      </c>
      <c r="M37" s="327">
        <f t="shared" ca="1" si="61"/>
        <v>4096</v>
      </c>
      <c r="N37" s="327">
        <f t="shared" ca="1" si="61"/>
        <v>4080</v>
      </c>
      <c r="O37" s="327">
        <f t="shared" ca="1" si="61"/>
        <v>4064</v>
      </c>
      <c r="P37" s="327">
        <f t="shared" ca="1" si="61"/>
        <v>4096</v>
      </c>
      <c r="Q37" s="327">
        <f t="shared" ca="1" si="61"/>
        <v>4080</v>
      </c>
      <c r="R37" s="327">
        <f t="shared" ca="1" si="61"/>
        <v>4096</v>
      </c>
      <c r="S37" s="327">
        <f t="shared" ca="1" si="61"/>
        <v>4096</v>
      </c>
      <c r="T37" s="144"/>
      <c r="U37" s="144"/>
      <c r="V37" s="144"/>
      <c r="W37" s="144"/>
      <c r="X37" s="144"/>
      <c r="Y37" s="144"/>
      <c r="Z37" s="144"/>
      <c r="AL37" s="27">
        <f t="shared" si="17"/>
        <v>42370</v>
      </c>
      <c r="AM37" s="41" t="str">
        <f t="shared" si="14"/>
        <v>ao</v>
      </c>
      <c r="AN37" s="41">
        <f t="shared" si="18"/>
        <v>41</v>
      </c>
      <c r="AO37" s="461">
        <f t="shared" si="15"/>
        <v>62</v>
      </c>
      <c r="AP37" s="41">
        <f t="shared" si="19"/>
        <v>37</v>
      </c>
      <c r="AQ37" s="41" t="str">
        <f t="shared" si="5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v>744</v>
      </c>
    </row>
    <row r="38" spans="1:52">
      <c r="B38" s="146" t="s">
        <v>145</v>
      </c>
      <c r="C38" s="125" t="s">
        <v>134</v>
      </c>
      <c r="D38" s="123" t="s">
        <v>72</v>
      </c>
      <c r="E38" s="666">
        <f t="shared" ca="1" si="61"/>
        <v>2040</v>
      </c>
      <c r="F38" s="327">
        <f t="shared" ca="1" si="61"/>
        <v>2040</v>
      </c>
      <c r="G38" s="327">
        <f t="shared" ca="1" si="61"/>
        <v>2048</v>
      </c>
      <c r="H38" s="327">
        <f t="shared" ca="1" si="61"/>
        <v>2040</v>
      </c>
      <c r="I38" s="327">
        <f t="shared" ca="1" si="61"/>
        <v>2032</v>
      </c>
      <c r="J38" s="327">
        <f t="shared" ca="1" si="61"/>
        <v>2040</v>
      </c>
      <c r="K38" s="327">
        <f t="shared" ca="1" si="61"/>
        <v>2040</v>
      </c>
      <c r="L38" s="327">
        <f t="shared" ca="1" si="61"/>
        <v>2056</v>
      </c>
      <c r="M38" s="327">
        <f t="shared" ca="1" si="61"/>
        <v>2048</v>
      </c>
      <c r="N38" s="327">
        <f t="shared" ca="1" si="61"/>
        <v>2040</v>
      </c>
      <c r="O38" s="327">
        <f t="shared" ca="1" si="61"/>
        <v>2032</v>
      </c>
      <c r="P38" s="327">
        <f t="shared" ca="1" si="61"/>
        <v>2048</v>
      </c>
      <c r="Q38" s="327">
        <f t="shared" ca="1" si="61"/>
        <v>2040</v>
      </c>
      <c r="R38" s="327">
        <f t="shared" ca="1" si="61"/>
        <v>2048</v>
      </c>
      <c r="S38" s="327">
        <f t="shared" ca="1" si="61"/>
        <v>2048</v>
      </c>
      <c r="T38" s="144"/>
      <c r="U38" s="144"/>
      <c r="V38" s="144"/>
      <c r="W38" s="144"/>
      <c r="X38" s="144"/>
      <c r="Y38" s="144"/>
      <c r="Z38" s="144"/>
      <c r="AL38" s="27">
        <f t="shared" si="17"/>
        <v>42401</v>
      </c>
      <c r="AM38" s="41" t="str">
        <f t="shared" si="14"/>
        <v>ap</v>
      </c>
      <c r="AN38" s="41">
        <f t="shared" si="18"/>
        <v>42</v>
      </c>
      <c r="AO38" s="461">
        <f t="shared" si="15"/>
        <v>63</v>
      </c>
      <c r="AP38" s="41">
        <f t="shared" si="19"/>
        <v>38</v>
      </c>
      <c r="AQ38" s="41" t="str">
        <f t="shared" si="5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v>744</v>
      </c>
    </row>
    <row r="39" spans="1:52" ht="15.75" thickBot="1">
      <c r="C39" s="126" t="s">
        <v>132</v>
      </c>
      <c r="D39" s="48" t="s">
        <v>174</v>
      </c>
      <c r="E39" s="667">
        <f ca="1">+E34-E37</f>
        <v>4680</v>
      </c>
      <c r="F39" s="119">
        <f t="shared" ref="F39:H39" ca="1" si="62">+F34-F37</f>
        <v>4680</v>
      </c>
      <c r="G39" s="119">
        <f t="shared" ca="1" si="62"/>
        <v>4664</v>
      </c>
      <c r="H39" s="119">
        <f t="shared" ca="1" si="62"/>
        <v>4704</v>
      </c>
      <c r="I39" s="119">
        <f t="shared" ref="I39:S39" ca="1" si="63">+I34-I37</f>
        <v>4696</v>
      </c>
      <c r="J39" s="119">
        <f t="shared" ca="1" si="63"/>
        <v>4680</v>
      </c>
      <c r="K39" s="119">
        <f t="shared" ca="1" si="63"/>
        <v>4680</v>
      </c>
      <c r="L39" s="119">
        <f t="shared" ca="1" si="63"/>
        <v>4672</v>
      </c>
      <c r="M39" s="119">
        <f t="shared" ca="1" si="63"/>
        <v>4664</v>
      </c>
      <c r="N39" s="119">
        <f t="shared" ca="1" si="63"/>
        <v>4680</v>
      </c>
      <c r="O39" s="119">
        <f t="shared" ca="1" si="63"/>
        <v>4696</v>
      </c>
      <c r="P39" s="119">
        <f t="shared" ca="1" si="63"/>
        <v>4688</v>
      </c>
      <c r="Q39" s="119">
        <f t="shared" ca="1" si="63"/>
        <v>4680</v>
      </c>
      <c r="R39" s="119">
        <f t="shared" ca="1" si="63"/>
        <v>4664</v>
      </c>
      <c r="S39" s="119">
        <f t="shared" ca="1" si="63"/>
        <v>4664</v>
      </c>
      <c r="T39" s="55"/>
      <c r="U39" s="55"/>
      <c r="V39" s="55"/>
      <c r="W39" s="55"/>
      <c r="X39" s="55"/>
      <c r="Y39" s="55"/>
      <c r="Z39" s="55"/>
      <c r="AL39" s="27">
        <f t="shared" si="17"/>
        <v>42430</v>
      </c>
      <c r="AM39" s="41" t="str">
        <f t="shared" si="14"/>
        <v>aq</v>
      </c>
      <c r="AN39" s="41">
        <f t="shared" si="18"/>
        <v>43</v>
      </c>
      <c r="AO39" s="461">
        <f t="shared" si="15"/>
        <v>64</v>
      </c>
      <c r="AP39" s="41">
        <f t="shared" si="19"/>
        <v>39</v>
      </c>
      <c r="AQ39" s="41" t="str">
        <f t="shared" si="5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v>672</v>
      </c>
    </row>
    <row r="40" spans="1:52" ht="15.75" thickBot="1">
      <c r="C40" s="1"/>
      <c r="D40" s="1"/>
      <c r="E40" s="58"/>
      <c r="F40" s="58"/>
      <c r="G40" s="58"/>
      <c r="H40" s="58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81"/>
      <c r="U40" s="481"/>
      <c r="V40" s="481"/>
      <c r="W40" s="481"/>
      <c r="X40" s="481"/>
      <c r="Y40" s="481"/>
      <c r="Z40" s="481"/>
      <c r="AL40" s="27">
        <f t="shared" si="17"/>
        <v>42461</v>
      </c>
      <c r="AM40" s="41" t="str">
        <f t="shared" si="14"/>
        <v>ar</v>
      </c>
      <c r="AN40" s="41">
        <f t="shared" si="18"/>
        <v>44</v>
      </c>
      <c r="AO40" s="461">
        <f t="shared" si="15"/>
        <v>65</v>
      </c>
      <c r="AP40" s="41">
        <f t="shared" si="19"/>
        <v>40</v>
      </c>
      <c r="AQ40" s="41" t="str">
        <f t="shared" si="5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v>744</v>
      </c>
    </row>
    <row r="41" spans="1:52" ht="15.75" thickBot="1">
      <c r="C41" s="121" t="s">
        <v>91</v>
      </c>
      <c r="D41" s="47" t="s">
        <v>66</v>
      </c>
      <c r="E41" s="624">
        <f>+E33</f>
        <v>2013</v>
      </c>
      <c r="F41" s="625">
        <f t="shared" ref="F41:H41" si="64">+F33</f>
        <v>2014</v>
      </c>
      <c r="G41" s="625">
        <f t="shared" si="64"/>
        <v>2015</v>
      </c>
      <c r="H41" s="625">
        <f t="shared" si="64"/>
        <v>2016</v>
      </c>
      <c r="I41" s="625">
        <f t="shared" ref="I41:S41" si="65">+I33</f>
        <v>2017</v>
      </c>
      <c r="J41" s="625">
        <f t="shared" si="65"/>
        <v>2018</v>
      </c>
      <c r="K41" s="625">
        <f t="shared" si="65"/>
        <v>2019</v>
      </c>
      <c r="L41" s="625">
        <f t="shared" si="65"/>
        <v>2020</v>
      </c>
      <c r="M41" s="625">
        <f t="shared" si="65"/>
        <v>2021</v>
      </c>
      <c r="N41" s="625">
        <f t="shared" si="65"/>
        <v>2022</v>
      </c>
      <c r="O41" s="625">
        <f t="shared" si="65"/>
        <v>2023</v>
      </c>
      <c r="P41" s="625">
        <f t="shared" si="65"/>
        <v>2024</v>
      </c>
      <c r="Q41" s="625">
        <f t="shared" si="65"/>
        <v>2025</v>
      </c>
      <c r="R41" s="625">
        <f t="shared" si="65"/>
        <v>2026</v>
      </c>
      <c r="S41" s="625">
        <f t="shared" si="65"/>
        <v>2027</v>
      </c>
      <c r="T41" s="638"/>
      <c r="U41" s="638"/>
      <c r="V41" s="638"/>
      <c r="W41" s="638"/>
      <c r="X41" s="638"/>
      <c r="Y41" s="638"/>
      <c r="Z41" s="638"/>
      <c r="AL41" s="27">
        <f t="shared" si="17"/>
        <v>42491</v>
      </c>
      <c r="AM41" s="41" t="str">
        <f t="shared" si="14"/>
        <v>as</v>
      </c>
      <c r="AN41" s="41">
        <f t="shared" si="18"/>
        <v>45</v>
      </c>
      <c r="AO41" s="461">
        <f t="shared" si="15"/>
        <v>66</v>
      </c>
      <c r="AP41" s="41">
        <f t="shared" si="19"/>
        <v>41</v>
      </c>
      <c r="AQ41" s="41" t="str">
        <f t="shared" si="51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v>720</v>
      </c>
    </row>
    <row r="42" spans="1:52">
      <c r="B42" s="120"/>
      <c r="C42" s="124" t="s">
        <v>133</v>
      </c>
      <c r="D42" s="122" t="s">
        <v>68</v>
      </c>
      <c r="E42" s="145">
        <f t="shared" ref="E42:H42" ca="1" si="66">+E26/E34</f>
        <v>238.83433333333352</v>
      </c>
      <c r="F42" s="53">
        <f t="shared" ca="1" si="66"/>
        <v>562.06680821917803</v>
      </c>
      <c r="G42" s="53">
        <f t="shared" ca="1" si="66"/>
        <v>538.45299315068496</v>
      </c>
      <c r="H42" s="53">
        <f t="shared" ca="1" si="66"/>
        <v>533.2613763661202</v>
      </c>
      <c r="I42" s="53">
        <f t="shared" ref="I42:S42" ca="1" si="67">+I26/I34</f>
        <v>478.57593150684932</v>
      </c>
      <c r="J42" s="53">
        <f t="shared" ca="1" si="67"/>
        <v>536.77106050228326</v>
      </c>
      <c r="K42" s="53">
        <f t="shared" ca="1" si="67"/>
        <v>567.83483333333311</v>
      </c>
      <c r="L42" s="53">
        <f t="shared" ca="1" si="67"/>
        <v>643.0910473588342</v>
      </c>
      <c r="M42" s="53">
        <f t="shared" ca="1" si="67"/>
        <v>601.07548287671216</v>
      </c>
      <c r="N42" s="53">
        <f t="shared" ca="1" si="67"/>
        <v>634.29844063926919</v>
      </c>
      <c r="O42" s="53">
        <f t="shared" ca="1" si="67"/>
        <v>583.13973059360717</v>
      </c>
      <c r="P42" s="53">
        <f t="shared" ca="1" si="67"/>
        <v>596.36743055555553</v>
      </c>
      <c r="Q42" s="53">
        <f t="shared" ca="1" si="67"/>
        <v>554.21382077625549</v>
      </c>
      <c r="R42" s="53">
        <f t="shared" ca="1" si="67"/>
        <v>564.75129109589022</v>
      </c>
      <c r="S42" s="53">
        <f t="shared" ca="1" si="67"/>
        <v>514.69616894977173</v>
      </c>
      <c r="T42" s="55"/>
      <c r="U42" s="55"/>
      <c r="V42" s="55"/>
      <c r="W42" s="55"/>
      <c r="X42" s="55"/>
      <c r="Y42" s="55"/>
      <c r="Z42" s="55"/>
      <c r="AL42" s="27">
        <f t="shared" si="17"/>
        <v>42522</v>
      </c>
      <c r="AM42" s="41" t="str">
        <f t="shared" si="14"/>
        <v>at</v>
      </c>
      <c r="AN42" s="41">
        <f t="shared" si="18"/>
        <v>46</v>
      </c>
      <c r="AO42" s="461">
        <f t="shared" si="15"/>
        <v>67</v>
      </c>
      <c r="AP42" s="41">
        <f t="shared" si="19"/>
        <v>42</v>
      </c>
      <c r="AQ42" s="41" t="str">
        <f t="shared" si="51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v>744</v>
      </c>
    </row>
    <row r="43" spans="1:52">
      <c r="B43" s="120"/>
      <c r="C43" s="125" t="s">
        <v>133</v>
      </c>
      <c r="D43" s="123" t="s">
        <v>69</v>
      </c>
      <c r="E43" s="54">
        <f t="shared" ref="E43:H43" ca="1" si="68">+E27/E35</f>
        <v>238.89689204545471</v>
      </c>
      <c r="F43" s="55">
        <f t="shared" ca="1" si="68"/>
        <v>533.43777272727289</v>
      </c>
      <c r="G43" s="55">
        <f t="shared" ca="1" si="68"/>
        <v>512.26331995412841</v>
      </c>
      <c r="H43" s="55">
        <f t="shared" ca="1" si="68"/>
        <v>510.59753941441465</v>
      </c>
      <c r="I43" s="55">
        <f t="shared" ref="I43:S43" ca="1" si="69">+I27/I35</f>
        <v>513.30266891891904</v>
      </c>
      <c r="J43" s="55">
        <f t="shared" ca="1" si="69"/>
        <v>581.98440909090914</v>
      </c>
      <c r="K43" s="55">
        <f t="shared" ca="1" si="69"/>
        <v>587.9177727272729</v>
      </c>
      <c r="L43" s="55">
        <f t="shared" ca="1" si="69"/>
        <v>661.52515481651358</v>
      </c>
      <c r="M43" s="55">
        <f t="shared" ca="1" si="69"/>
        <v>575.60692660550455</v>
      </c>
      <c r="N43" s="55">
        <f t="shared" ca="1" si="69"/>
        <v>606.39642613636363</v>
      </c>
      <c r="O43" s="55">
        <f t="shared" ca="1" si="69"/>
        <v>563.71644144144148</v>
      </c>
      <c r="P43" s="55">
        <f t="shared" ca="1" si="69"/>
        <v>600.71150568181815</v>
      </c>
      <c r="Q43" s="55">
        <f t="shared" ca="1" si="69"/>
        <v>528.70646590909075</v>
      </c>
      <c r="R43" s="55">
        <f t="shared" ca="1" si="69"/>
        <v>544.14512614678904</v>
      </c>
      <c r="S43" s="55">
        <f t="shared" ca="1" si="69"/>
        <v>493.11513188073411</v>
      </c>
      <c r="T43" s="55"/>
      <c r="U43" s="55"/>
      <c r="V43" s="55"/>
      <c r="W43" s="55"/>
      <c r="X43" s="55"/>
      <c r="Y43" s="55"/>
      <c r="Z43" s="55"/>
      <c r="AL43" s="27">
        <f t="shared" si="17"/>
        <v>42552</v>
      </c>
      <c r="AM43" s="41" t="str">
        <f t="shared" si="14"/>
        <v>au</v>
      </c>
      <c r="AN43" s="41">
        <f t="shared" si="18"/>
        <v>47</v>
      </c>
      <c r="AO43" s="461">
        <f t="shared" si="15"/>
        <v>68</v>
      </c>
      <c r="AP43" s="41">
        <f t="shared" si="19"/>
        <v>43</v>
      </c>
      <c r="AQ43" s="41" t="str">
        <f t="shared" si="51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v>720</v>
      </c>
    </row>
    <row r="44" spans="1:52">
      <c r="C44" s="125" t="s">
        <v>133</v>
      </c>
      <c r="D44" s="123" t="s">
        <v>70</v>
      </c>
      <c r="E44" s="54">
        <f t="shared" ref="E44:H44" ca="1" si="70">+E28/E36</f>
        <v>113.47384090909088</v>
      </c>
      <c r="F44" s="55">
        <f t="shared" ca="1" si="70"/>
        <v>398.2457159090909</v>
      </c>
      <c r="G44" s="55">
        <f t="shared" ca="1" si="70"/>
        <v>364.40983944954115</v>
      </c>
      <c r="H44" s="55">
        <f t="shared" ca="1" si="70"/>
        <v>367.36395270270276</v>
      </c>
      <c r="I44" s="55">
        <f t="shared" ref="I44:S44" ca="1" si="71">+I28/I36</f>
        <v>228.70731981981993</v>
      </c>
      <c r="J44" s="55">
        <f t="shared" ca="1" si="71"/>
        <v>260.00930681818187</v>
      </c>
      <c r="K44" s="55">
        <f t="shared" ca="1" si="71"/>
        <v>338.08664772727275</v>
      </c>
      <c r="L44" s="55">
        <f t="shared" ca="1" si="71"/>
        <v>436.90744266055037</v>
      </c>
      <c r="M44" s="55">
        <f t="shared" ca="1" si="71"/>
        <v>633.51934633027531</v>
      </c>
      <c r="N44" s="55">
        <f t="shared" ca="1" si="71"/>
        <v>676.21775000000025</v>
      </c>
      <c r="O44" s="55">
        <f t="shared" ca="1" si="71"/>
        <v>633.32417792792796</v>
      </c>
      <c r="P44" s="55">
        <f t="shared" ca="1" si="71"/>
        <v>669.23660227272728</v>
      </c>
      <c r="Q44" s="55">
        <f t="shared" ca="1" si="71"/>
        <v>614.55284090909083</v>
      </c>
      <c r="R44" s="55">
        <f t="shared" ca="1" si="71"/>
        <v>589.86693807339441</v>
      </c>
      <c r="S44" s="55">
        <f t="shared" ca="1" si="71"/>
        <v>530.41143348623859</v>
      </c>
      <c r="T44" s="55"/>
      <c r="U44" s="55"/>
      <c r="V44" s="55"/>
      <c r="W44" s="55"/>
      <c r="X44" s="55"/>
      <c r="Y44" s="55"/>
      <c r="Z44" s="55"/>
      <c r="AL44" s="27">
        <f t="shared" si="17"/>
        <v>42583</v>
      </c>
      <c r="AM44" s="41" t="str">
        <f t="shared" si="14"/>
        <v>av</v>
      </c>
      <c r="AN44" s="41">
        <f t="shared" si="18"/>
        <v>48</v>
      </c>
      <c r="AO44" s="461">
        <f t="shared" si="15"/>
        <v>69</v>
      </c>
      <c r="AP44" s="41">
        <f t="shared" si="19"/>
        <v>44</v>
      </c>
      <c r="AQ44" s="41" t="str">
        <f t="shared" si="51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v>744</v>
      </c>
    </row>
    <row r="45" spans="1:52">
      <c r="C45" s="125" t="s">
        <v>133</v>
      </c>
      <c r="D45" s="123" t="s">
        <v>71</v>
      </c>
      <c r="E45" s="54">
        <f t="shared" ref="E45:H45" ca="1" si="72">+E29/E37</f>
        <v>288.31053676470594</v>
      </c>
      <c r="F45" s="55">
        <f t="shared" ca="1" si="72"/>
        <v>627.78446323529386</v>
      </c>
      <c r="G45" s="55">
        <f t="shared" ca="1" si="72"/>
        <v>620.29216308593766</v>
      </c>
      <c r="H45" s="55">
        <f t="shared" ca="1" si="72"/>
        <v>606.31240196078443</v>
      </c>
      <c r="I45" s="55">
        <f t="shared" ref="I45:S45" ca="1" si="73">+I29/I37</f>
        <v>569.09485482283469</v>
      </c>
      <c r="J45" s="55">
        <f t="shared" ca="1" si="73"/>
        <v>597.01816911764718</v>
      </c>
      <c r="K45" s="55">
        <f t="shared" ca="1" si="73"/>
        <v>592.88575980392147</v>
      </c>
      <c r="L45" s="55">
        <f t="shared" ca="1" si="73"/>
        <v>660.01605301556435</v>
      </c>
      <c r="M45" s="55">
        <f t="shared" ca="1" si="73"/>
        <v>638.79080566406242</v>
      </c>
      <c r="N45" s="55">
        <f t="shared" ca="1" si="73"/>
        <v>676.45606127451003</v>
      </c>
      <c r="O45" s="55">
        <f t="shared" ca="1" si="73"/>
        <v>621.62004675196852</v>
      </c>
      <c r="P45" s="55">
        <f t="shared" ca="1" si="73"/>
        <v>621.55048339843756</v>
      </c>
      <c r="Q45" s="55">
        <f t="shared" ca="1" si="73"/>
        <v>598.79265686274528</v>
      </c>
      <c r="R45" s="55">
        <f t="shared" ca="1" si="73"/>
        <v>624.45951904296885</v>
      </c>
      <c r="S45" s="55">
        <f t="shared" ca="1" si="73"/>
        <v>583.04218750000007</v>
      </c>
      <c r="T45" s="55"/>
      <c r="U45" s="55"/>
      <c r="V45" s="55"/>
      <c r="W45" s="55"/>
      <c r="X45" s="55"/>
      <c r="Y45" s="55"/>
      <c r="Z45" s="55"/>
      <c r="AL45" s="27">
        <f t="shared" si="17"/>
        <v>42614</v>
      </c>
      <c r="AM45" s="41" t="str">
        <f t="shared" si="14"/>
        <v>aw</v>
      </c>
      <c r="AN45" s="41">
        <f t="shared" si="18"/>
        <v>49</v>
      </c>
      <c r="AO45" s="461">
        <f t="shared" si="15"/>
        <v>70</v>
      </c>
      <c r="AP45" s="41">
        <f t="shared" si="19"/>
        <v>45</v>
      </c>
      <c r="AQ45" s="41" t="str">
        <f t="shared" si="51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v>744</v>
      </c>
    </row>
    <row r="46" spans="1:52">
      <c r="C46" s="125" t="s">
        <v>133</v>
      </c>
      <c r="D46" s="123" t="s">
        <v>72</v>
      </c>
      <c r="E46" s="54">
        <f t="shared" ref="E46:H46" ca="1" si="74">+E30/E38</f>
        <v>193.90473529411796</v>
      </c>
      <c r="F46" s="55">
        <f t="shared" ca="1" si="74"/>
        <v>525.99892647058789</v>
      </c>
      <c r="G46" s="55">
        <f t="shared" ca="1" si="74"/>
        <v>471.18106445312515</v>
      </c>
      <c r="H46" s="55">
        <f t="shared" ca="1" si="74"/>
        <v>479.10433823529428</v>
      </c>
      <c r="I46" s="55">
        <f t="shared" ref="I46:S46" ca="1" si="75">+I30/I38</f>
        <v>376.38075295275587</v>
      </c>
      <c r="J46" s="55">
        <f t="shared" ca="1" si="75"/>
        <v>496.65662745098052</v>
      </c>
      <c r="K46" s="55">
        <f t="shared" ca="1" si="75"/>
        <v>599.5135245098038</v>
      </c>
      <c r="L46" s="55">
        <f t="shared" ca="1" si="75"/>
        <v>681.05174610894949</v>
      </c>
      <c r="M46" s="55">
        <f t="shared" ca="1" si="75"/>
        <v>533.51880371093739</v>
      </c>
      <c r="N46" s="55">
        <f t="shared" ca="1" si="75"/>
        <v>555.97294607843139</v>
      </c>
      <c r="O46" s="55">
        <f t="shared" ca="1" si="75"/>
        <v>501.22441929133845</v>
      </c>
      <c r="P46" s="55">
        <f t="shared" ca="1" si="75"/>
        <v>510.95698242187507</v>
      </c>
      <c r="Q46" s="55">
        <f t="shared" ca="1" si="75"/>
        <v>461.03409313725501</v>
      </c>
      <c r="R46" s="55">
        <f t="shared" ca="1" si="75"/>
        <v>452.18849609375002</v>
      </c>
      <c r="S46" s="55">
        <f t="shared" ca="1" si="75"/>
        <v>389.69047851562505</v>
      </c>
      <c r="T46" s="55"/>
      <c r="U46" s="55"/>
      <c r="V46" s="55"/>
      <c r="W46" s="55"/>
      <c r="X46" s="55"/>
      <c r="Y46" s="55"/>
      <c r="Z46" s="55"/>
      <c r="AL46" s="27">
        <f t="shared" si="17"/>
        <v>42644</v>
      </c>
      <c r="AM46" s="41" t="str">
        <f t="shared" si="14"/>
        <v>ax</v>
      </c>
      <c r="AN46" s="41">
        <f t="shared" si="18"/>
        <v>50</v>
      </c>
      <c r="AO46" s="461">
        <f t="shared" si="15"/>
        <v>71</v>
      </c>
      <c r="AP46" s="41">
        <f t="shared" si="1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v>720</v>
      </c>
    </row>
    <row r="47" spans="1:52" ht="15.75" thickBot="1">
      <c r="C47" s="126" t="s">
        <v>132</v>
      </c>
      <c r="D47" s="48" t="s">
        <v>174</v>
      </c>
      <c r="E47" s="56">
        <f ca="1">+E31/E39</f>
        <v>195.7012329059832</v>
      </c>
      <c r="F47" s="57">
        <f ca="1">+F31/F39</f>
        <v>504.77449358974366</v>
      </c>
      <c r="G47" s="57">
        <f ca="1">+G31/G39</f>
        <v>466.58051457975989</v>
      </c>
      <c r="H47" s="57">
        <f ca="1">+H31/H39</f>
        <v>469.90079294217668</v>
      </c>
      <c r="I47" s="57">
        <f t="shared" ref="I47:S47" ca="1" si="76">+I31/I39</f>
        <v>400.23928236797275</v>
      </c>
      <c r="J47" s="57">
        <f t="shared" ca="1" si="76"/>
        <v>484.24794017094035</v>
      </c>
      <c r="K47" s="57">
        <f t="shared" ca="1" si="76"/>
        <v>545.99556410256378</v>
      </c>
      <c r="L47" s="57">
        <f t="shared" ca="1" si="76"/>
        <v>628.19472388698614</v>
      </c>
      <c r="M47" s="57">
        <f t="shared" ca="1" si="76"/>
        <v>567.9532783018866</v>
      </c>
      <c r="N47" s="57">
        <f t="shared" ca="1" si="76"/>
        <v>597.54564316239259</v>
      </c>
      <c r="O47" s="57">
        <f t="shared" ca="1" si="76"/>
        <v>549.83819633730809</v>
      </c>
      <c r="P47" s="57">
        <f t="shared" ca="1" si="76"/>
        <v>574.36449018771316</v>
      </c>
      <c r="Q47" s="57">
        <f t="shared" ca="1" si="76"/>
        <v>515.35022008546969</v>
      </c>
      <c r="R47" s="57">
        <f t="shared" ca="1" si="76"/>
        <v>512.3145626072037</v>
      </c>
      <c r="S47" s="57">
        <f t="shared" ca="1" si="76"/>
        <v>454.67359348198971</v>
      </c>
      <c r="T47" s="55"/>
      <c r="U47" s="55"/>
      <c r="V47" s="55"/>
      <c r="W47" s="55"/>
      <c r="X47" s="55"/>
      <c r="Y47" s="55"/>
      <c r="Z47" s="55"/>
      <c r="AL47" s="27">
        <f t="shared" si="17"/>
        <v>42675</v>
      </c>
      <c r="AM47" s="41" t="str">
        <f t="shared" si="14"/>
        <v>ay</v>
      </c>
      <c r="AN47" s="41">
        <f t="shared" si="18"/>
        <v>51</v>
      </c>
      <c r="AO47" s="461">
        <f t="shared" si="15"/>
        <v>72</v>
      </c>
      <c r="AP47" s="41">
        <f t="shared" si="19"/>
        <v>47</v>
      </c>
      <c r="AQ47" s="41" t="str">
        <f t="shared" si="51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v>744</v>
      </c>
    </row>
    <row r="48" spans="1:52">
      <c r="AL48" s="27">
        <f t="shared" si="17"/>
        <v>42705</v>
      </c>
      <c r="AM48" s="41" t="str">
        <f t="shared" si="14"/>
        <v>az</v>
      </c>
      <c r="AN48" s="41">
        <f t="shared" si="18"/>
        <v>52</v>
      </c>
      <c r="AO48" s="461">
        <f t="shared" si="15"/>
        <v>73</v>
      </c>
      <c r="AP48" s="41">
        <f t="shared" si="19"/>
        <v>48</v>
      </c>
      <c r="AQ48" s="41" t="str">
        <f t="shared" si="51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v>720</v>
      </c>
    </row>
    <row r="49" spans="38:52">
      <c r="AL49" s="27">
        <f t="shared" si="17"/>
        <v>42736</v>
      </c>
      <c r="AM49" s="41" t="str">
        <f t="shared" si="14"/>
        <v>ba</v>
      </c>
      <c r="AN49" s="41">
        <f t="shared" si="18"/>
        <v>53</v>
      </c>
      <c r="AO49" s="461">
        <f t="shared" si="15"/>
        <v>74</v>
      </c>
      <c r="AP49" s="41">
        <f t="shared" si="19"/>
        <v>49</v>
      </c>
      <c r="AQ49" s="41" t="str">
        <f t="shared" si="51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v>744</v>
      </c>
    </row>
    <row r="50" spans="38:52">
      <c r="AL50" s="27">
        <f t="shared" si="17"/>
        <v>42767</v>
      </c>
      <c r="AM50" s="41" t="str">
        <f t="shared" si="14"/>
        <v>bb</v>
      </c>
      <c r="AN50" s="41">
        <f t="shared" si="18"/>
        <v>54</v>
      </c>
      <c r="AO50" s="461">
        <f t="shared" si="15"/>
        <v>75</v>
      </c>
      <c r="AP50" s="41">
        <f t="shared" si="19"/>
        <v>50</v>
      </c>
      <c r="AQ50" s="41" t="str">
        <f t="shared" si="51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v>744</v>
      </c>
    </row>
    <row r="51" spans="38:52">
      <c r="AL51" s="27">
        <f t="shared" si="17"/>
        <v>42795</v>
      </c>
      <c r="AM51" s="41" t="str">
        <f t="shared" si="14"/>
        <v>bc</v>
      </c>
      <c r="AN51" s="41">
        <f t="shared" si="18"/>
        <v>55</v>
      </c>
      <c r="AO51" s="461">
        <f t="shared" si="15"/>
        <v>76</v>
      </c>
      <c r="AP51" s="41">
        <f t="shared" si="19"/>
        <v>51</v>
      </c>
      <c r="AQ51" s="41" t="str">
        <f t="shared" si="51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v>672</v>
      </c>
    </row>
    <row r="52" spans="38:52">
      <c r="AL52" s="27">
        <f t="shared" si="17"/>
        <v>42826</v>
      </c>
      <c r="AM52" s="41" t="str">
        <f t="shared" si="14"/>
        <v>bd</v>
      </c>
      <c r="AN52" s="41">
        <f t="shared" si="18"/>
        <v>56</v>
      </c>
      <c r="AO52" s="461">
        <f t="shared" si="15"/>
        <v>77</v>
      </c>
      <c r="AP52" s="41">
        <f t="shared" si="1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v>744</v>
      </c>
    </row>
    <row r="53" spans="38:52">
      <c r="AL53" s="27">
        <f t="shared" si="17"/>
        <v>42856</v>
      </c>
      <c r="AM53" s="41" t="str">
        <f t="shared" si="14"/>
        <v>be</v>
      </c>
      <c r="AN53" s="41">
        <f t="shared" si="18"/>
        <v>57</v>
      </c>
      <c r="AO53" s="461">
        <f t="shared" si="15"/>
        <v>78</v>
      </c>
      <c r="AP53" s="41">
        <f t="shared" si="19"/>
        <v>53</v>
      </c>
      <c r="AQ53" s="41" t="str">
        <f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v>720</v>
      </c>
    </row>
    <row r="54" spans="38:52">
      <c r="AL54" s="27">
        <f t="shared" si="17"/>
        <v>42887</v>
      </c>
      <c r="AM54" s="41" t="str">
        <f t="shared" si="14"/>
        <v>bf</v>
      </c>
      <c r="AN54" s="41">
        <f t="shared" si="18"/>
        <v>58</v>
      </c>
      <c r="AO54" s="461">
        <f t="shared" si="15"/>
        <v>79</v>
      </c>
      <c r="AP54" s="41">
        <f t="shared" si="19"/>
        <v>54</v>
      </c>
      <c r="AQ54" s="41" t="str">
        <f t="shared" ref="AQ54:AQ78" si="77">+"b"&amp;AQ2</f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v>744</v>
      </c>
    </row>
    <row r="55" spans="38:52">
      <c r="AL55" s="27">
        <f t="shared" si="17"/>
        <v>42917</v>
      </c>
      <c r="AM55" s="41" t="str">
        <f t="shared" si="14"/>
        <v>bg</v>
      </c>
      <c r="AN55" s="41">
        <f t="shared" si="18"/>
        <v>59</v>
      </c>
      <c r="AO55" s="461">
        <f t="shared" si="15"/>
        <v>80</v>
      </c>
      <c r="AP55" s="41">
        <f t="shared" si="19"/>
        <v>55</v>
      </c>
      <c r="AQ55" s="41" t="str">
        <f t="shared" si="77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v>720</v>
      </c>
    </row>
    <row r="56" spans="38:52">
      <c r="AL56" s="27">
        <f t="shared" si="17"/>
        <v>42948</v>
      </c>
      <c r="AM56" s="41" t="str">
        <f t="shared" si="14"/>
        <v>bh</v>
      </c>
      <c r="AN56" s="41">
        <f t="shared" si="18"/>
        <v>60</v>
      </c>
      <c r="AO56" s="461">
        <f t="shared" si="15"/>
        <v>81</v>
      </c>
      <c r="AP56" s="41">
        <f t="shared" si="19"/>
        <v>56</v>
      </c>
      <c r="AQ56" s="41" t="str">
        <f t="shared" si="77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v>744</v>
      </c>
    </row>
    <row r="57" spans="38:52">
      <c r="AL57" s="27">
        <f t="shared" si="17"/>
        <v>42979</v>
      </c>
      <c r="AM57" s="41" t="str">
        <f t="shared" si="14"/>
        <v>bi</v>
      </c>
      <c r="AN57" s="41">
        <f t="shared" si="18"/>
        <v>61</v>
      </c>
      <c r="AO57" s="461">
        <f t="shared" si="15"/>
        <v>82</v>
      </c>
      <c r="AP57" s="41">
        <f t="shared" si="19"/>
        <v>57</v>
      </c>
      <c r="AQ57" s="41" t="str">
        <f t="shared" si="77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v>744</v>
      </c>
    </row>
    <row r="58" spans="38:52">
      <c r="AL58" s="27">
        <f t="shared" si="17"/>
        <v>43009</v>
      </c>
      <c r="AM58" s="41" t="str">
        <f t="shared" si="14"/>
        <v>bj</v>
      </c>
      <c r="AN58" s="41">
        <f t="shared" si="18"/>
        <v>62</v>
      </c>
      <c r="AO58" s="461">
        <f t="shared" si="15"/>
        <v>83</v>
      </c>
      <c r="AP58" s="41">
        <f t="shared" si="19"/>
        <v>58</v>
      </c>
      <c r="AQ58" s="41" t="str">
        <f t="shared" si="77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v>720</v>
      </c>
    </row>
    <row r="59" spans="38:52">
      <c r="AL59" s="27">
        <f t="shared" si="17"/>
        <v>43040</v>
      </c>
      <c r="AM59" s="41" t="str">
        <f t="shared" si="14"/>
        <v>bk</v>
      </c>
      <c r="AN59" s="41">
        <f t="shared" si="18"/>
        <v>63</v>
      </c>
      <c r="AO59" s="461">
        <f t="shared" si="15"/>
        <v>84</v>
      </c>
      <c r="AP59" s="41">
        <f t="shared" si="19"/>
        <v>59</v>
      </c>
      <c r="AQ59" s="41" t="str">
        <f t="shared" si="77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v>744</v>
      </c>
    </row>
    <row r="60" spans="38:52">
      <c r="AL60" s="27">
        <f t="shared" si="17"/>
        <v>43070</v>
      </c>
      <c r="AM60" s="41" t="str">
        <f t="shared" si="14"/>
        <v>bl</v>
      </c>
      <c r="AN60" s="41">
        <f t="shared" si="18"/>
        <v>64</v>
      </c>
      <c r="AO60" s="461">
        <f t="shared" si="15"/>
        <v>85</v>
      </c>
      <c r="AP60" s="41">
        <f t="shared" si="19"/>
        <v>60</v>
      </c>
      <c r="AQ60" s="41" t="str">
        <f t="shared" si="77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v>720</v>
      </c>
    </row>
    <row r="61" spans="38:52">
      <c r="AL61" s="27">
        <f t="shared" si="17"/>
        <v>43101</v>
      </c>
      <c r="AM61" s="41" t="str">
        <f t="shared" si="14"/>
        <v>bm</v>
      </c>
      <c r="AN61" s="41">
        <f t="shared" si="18"/>
        <v>65</v>
      </c>
      <c r="AO61" s="461">
        <f t="shared" si="15"/>
        <v>86</v>
      </c>
      <c r="AP61" s="41">
        <f t="shared" si="19"/>
        <v>61</v>
      </c>
      <c r="AQ61" s="41" t="str">
        <f t="shared" si="77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v>744</v>
      </c>
    </row>
    <row r="62" spans="38:52">
      <c r="AL62" s="27">
        <f t="shared" si="17"/>
        <v>43132</v>
      </c>
      <c r="AM62" s="41" t="str">
        <f t="shared" si="14"/>
        <v>bn</v>
      </c>
      <c r="AN62" s="41">
        <f t="shared" si="18"/>
        <v>66</v>
      </c>
      <c r="AO62" s="461">
        <f t="shared" si="15"/>
        <v>87</v>
      </c>
      <c r="AP62" s="41">
        <f t="shared" si="19"/>
        <v>62</v>
      </c>
      <c r="AQ62" s="41" t="str">
        <f t="shared" si="77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v>744</v>
      </c>
    </row>
    <row r="63" spans="38:52">
      <c r="AL63" s="27">
        <f t="shared" si="17"/>
        <v>43160</v>
      </c>
      <c r="AM63" s="41" t="str">
        <f t="shared" si="14"/>
        <v>bo</v>
      </c>
      <c r="AN63" s="41">
        <f t="shared" si="18"/>
        <v>67</v>
      </c>
      <c r="AO63" s="461">
        <f t="shared" si="15"/>
        <v>88</v>
      </c>
      <c r="AP63" s="41">
        <f t="shared" si="19"/>
        <v>63</v>
      </c>
      <c r="AQ63" s="41" t="str">
        <f t="shared" si="77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v>696</v>
      </c>
    </row>
    <row r="64" spans="38:52">
      <c r="AL64" s="27">
        <f t="shared" si="17"/>
        <v>43191</v>
      </c>
      <c r="AM64" s="41" t="str">
        <f t="shared" si="14"/>
        <v>bp</v>
      </c>
      <c r="AN64" s="41">
        <f t="shared" si="18"/>
        <v>68</v>
      </c>
      <c r="AO64" s="461">
        <f t="shared" si="15"/>
        <v>89</v>
      </c>
      <c r="AP64" s="41">
        <f t="shared" si="19"/>
        <v>64</v>
      </c>
      <c r="AQ64" s="41" t="str">
        <f t="shared" si="77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v>744</v>
      </c>
    </row>
    <row r="65" spans="38:52">
      <c r="AL65" s="27">
        <f t="shared" si="17"/>
        <v>43221</v>
      </c>
      <c r="AM65" s="41" t="str">
        <f t="shared" si="14"/>
        <v>bq</v>
      </c>
      <c r="AN65" s="41">
        <f t="shared" si="18"/>
        <v>69</v>
      </c>
      <c r="AO65" s="461">
        <f t="shared" si="15"/>
        <v>90</v>
      </c>
      <c r="AP65" s="41">
        <f t="shared" si="19"/>
        <v>65</v>
      </c>
      <c r="AQ65" s="41" t="str">
        <f t="shared" si="77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v>720</v>
      </c>
    </row>
    <row r="66" spans="38:52">
      <c r="AL66" s="27">
        <f t="shared" si="17"/>
        <v>43252</v>
      </c>
      <c r="AM66" s="41" t="str">
        <f t="shared" ref="AM66:AM129" si="78">+VLOOKUP(AN66,$AP$1:$AQ$197,2,FALSE)</f>
        <v>br</v>
      </c>
      <c r="AN66" s="41">
        <f t="shared" si="18"/>
        <v>70</v>
      </c>
      <c r="AO66" s="461">
        <f t="shared" ref="AO66:AO129" si="79">+MATCH(AL66,$AS$1:$AS$205,0)</f>
        <v>91</v>
      </c>
      <c r="AP66" s="41">
        <f t="shared" si="19"/>
        <v>66</v>
      </c>
      <c r="AQ66" s="41" t="str">
        <f t="shared" si="77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v>744</v>
      </c>
    </row>
    <row r="67" spans="38:52">
      <c r="AL67" s="27">
        <f t="shared" ref="AL67:AL130" si="80">+EDATE(AL66,1)</f>
        <v>43282</v>
      </c>
      <c r="AM67" s="41" t="str">
        <f t="shared" si="78"/>
        <v>bs</v>
      </c>
      <c r="AN67" s="41">
        <f t="shared" ref="AN67:AN130" si="81">+AN66+1</f>
        <v>71</v>
      </c>
      <c r="AO67" s="461">
        <f t="shared" si="79"/>
        <v>92</v>
      </c>
      <c r="AP67" s="41">
        <f t="shared" ref="AP67:AP130" si="82">+AP66+1</f>
        <v>67</v>
      </c>
      <c r="AQ67" s="41" t="str">
        <f t="shared" si="77"/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v>720</v>
      </c>
    </row>
    <row r="68" spans="38:52">
      <c r="AL68" s="27">
        <f t="shared" si="80"/>
        <v>43313</v>
      </c>
      <c r="AM68" s="41" t="str">
        <f t="shared" si="78"/>
        <v>bt</v>
      </c>
      <c r="AN68" s="41">
        <f t="shared" si="81"/>
        <v>72</v>
      </c>
      <c r="AO68" s="461">
        <f t="shared" si="79"/>
        <v>93</v>
      </c>
      <c r="AP68" s="41">
        <f t="shared" si="82"/>
        <v>68</v>
      </c>
      <c r="AQ68" s="41" t="str">
        <f t="shared" si="7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v>744</v>
      </c>
    </row>
    <row r="69" spans="38:52">
      <c r="AL69" s="27">
        <f t="shared" si="80"/>
        <v>43344</v>
      </c>
      <c r="AM69" s="41" t="str">
        <f t="shared" si="78"/>
        <v>bu</v>
      </c>
      <c r="AN69" s="41">
        <f t="shared" si="81"/>
        <v>73</v>
      </c>
      <c r="AO69" s="461">
        <f t="shared" si="79"/>
        <v>94</v>
      </c>
      <c r="AP69" s="41">
        <f t="shared" si="82"/>
        <v>69</v>
      </c>
      <c r="AQ69" s="41" t="str">
        <f t="shared" si="7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v>744</v>
      </c>
    </row>
    <row r="70" spans="38:52">
      <c r="AL70" s="27">
        <f t="shared" si="80"/>
        <v>43374</v>
      </c>
      <c r="AM70" s="41" t="str">
        <f t="shared" si="78"/>
        <v>bv</v>
      </c>
      <c r="AN70" s="41">
        <f t="shared" si="81"/>
        <v>74</v>
      </c>
      <c r="AO70" s="461">
        <f t="shared" si="79"/>
        <v>95</v>
      </c>
      <c r="AP70" s="41">
        <f t="shared" si="82"/>
        <v>70</v>
      </c>
      <c r="AQ70" s="41" t="str">
        <f t="shared" si="7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v>720</v>
      </c>
    </row>
    <row r="71" spans="38:52">
      <c r="AL71" s="27">
        <f t="shared" si="80"/>
        <v>43405</v>
      </c>
      <c r="AM71" s="41" t="str">
        <f t="shared" si="78"/>
        <v>bw</v>
      </c>
      <c r="AN71" s="41">
        <f t="shared" si="81"/>
        <v>75</v>
      </c>
      <c r="AO71" s="461">
        <f t="shared" si="79"/>
        <v>96</v>
      </c>
      <c r="AP71" s="41">
        <f t="shared" si="82"/>
        <v>71</v>
      </c>
      <c r="AQ71" s="41" t="str">
        <f t="shared" si="7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v>744</v>
      </c>
    </row>
    <row r="72" spans="38:52">
      <c r="AL72" s="27">
        <f t="shared" si="80"/>
        <v>43435</v>
      </c>
      <c r="AM72" s="41" t="str">
        <f t="shared" si="78"/>
        <v>bx</v>
      </c>
      <c r="AN72" s="41">
        <f t="shared" si="81"/>
        <v>76</v>
      </c>
      <c r="AO72" s="461">
        <f t="shared" si="79"/>
        <v>97</v>
      </c>
      <c r="AP72" s="41">
        <f t="shared" si="82"/>
        <v>72</v>
      </c>
      <c r="AQ72" s="41" t="str">
        <f t="shared" si="7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v>720</v>
      </c>
    </row>
    <row r="73" spans="38:52">
      <c r="AL73" s="27">
        <f t="shared" si="80"/>
        <v>43466</v>
      </c>
      <c r="AM73" s="41" t="str">
        <f t="shared" si="78"/>
        <v>by</v>
      </c>
      <c r="AN73" s="41">
        <f t="shared" si="81"/>
        <v>77</v>
      </c>
      <c r="AO73" s="461">
        <f t="shared" si="79"/>
        <v>98</v>
      </c>
      <c r="AP73" s="41">
        <f t="shared" si="82"/>
        <v>73</v>
      </c>
      <c r="AQ73" s="41" t="str">
        <f t="shared" si="7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v>744</v>
      </c>
    </row>
    <row r="74" spans="38:52">
      <c r="AL74" s="27">
        <f t="shared" si="80"/>
        <v>43497</v>
      </c>
      <c r="AM74" s="41" t="str">
        <f t="shared" si="78"/>
        <v>bz</v>
      </c>
      <c r="AN74" s="41">
        <f t="shared" si="81"/>
        <v>78</v>
      </c>
      <c r="AO74" s="461">
        <f t="shared" si="79"/>
        <v>99</v>
      </c>
      <c r="AP74" s="41">
        <f t="shared" si="82"/>
        <v>74</v>
      </c>
      <c r="AQ74" s="41" t="str">
        <f t="shared" si="7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v>744</v>
      </c>
    </row>
    <row r="75" spans="38:52">
      <c r="AL75" s="27">
        <f t="shared" si="80"/>
        <v>43525</v>
      </c>
      <c r="AM75" s="41" t="str">
        <f t="shared" si="78"/>
        <v>ca</v>
      </c>
      <c r="AN75" s="41">
        <f t="shared" si="81"/>
        <v>79</v>
      </c>
      <c r="AO75" s="461">
        <f t="shared" si="79"/>
        <v>100</v>
      </c>
      <c r="AP75" s="41">
        <f t="shared" si="82"/>
        <v>75</v>
      </c>
      <c r="AQ75" s="41" t="str">
        <f t="shared" si="7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v>672</v>
      </c>
    </row>
    <row r="76" spans="38:52">
      <c r="AL76" s="27">
        <f t="shared" si="80"/>
        <v>43556</v>
      </c>
      <c r="AM76" s="41" t="str">
        <f t="shared" si="78"/>
        <v>cb</v>
      </c>
      <c r="AN76" s="41">
        <f t="shared" si="81"/>
        <v>80</v>
      </c>
      <c r="AO76" s="461">
        <f t="shared" si="79"/>
        <v>101</v>
      </c>
      <c r="AP76" s="41">
        <f t="shared" si="82"/>
        <v>76</v>
      </c>
      <c r="AQ76" s="41" t="str">
        <f t="shared" si="7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v>744</v>
      </c>
    </row>
    <row r="77" spans="38:52">
      <c r="AL77" s="27">
        <f t="shared" si="80"/>
        <v>43586</v>
      </c>
      <c r="AM77" s="41" t="str">
        <f t="shared" si="78"/>
        <v>cc</v>
      </c>
      <c r="AN77" s="41">
        <f t="shared" si="81"/>
        <v>81</v>
      </c>
      <c r="AO77" s="461">
        <f t="shared" si="79"/>
        <v>102</v>
      </c>
      <c r="AP77" s="41">
        <f t="shared" si="82"/>
        <v>77</v>
      </c>
      <c r="AQ77" s="41" t="str">
        <f t="shared" si="7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v>720</v>
      </c>
    </row>
    <row r="78" spans="38:52">
      <c r="AL78" s="27">
        <f t="shared" si="80"/>
        <v>43617</v>
      </c>
      <c r="AM78" s="41" t="str">
        <f t="shared" si="78"/>
        <v>cd</v>
      </c>
      <c r="AN78" s="41">
        <f t="shared" si="81"/>
        <v>82</v>
      </c>
      <c r="AO78" s="461">
        <f t="shared" si="79"/>
        <v>103</v>
      </c>
      <c r="AP78" s="41">
        <f t="shared" si="82"/>
        <v>78</v>
      </c>
      <c r="AQ78" s="41" t="str">
        <f t="shared" si="7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v>744</v>
      </c>
    </row>
    <row r="79" spans="38:52">
      <c r="AL79" s="27">
        <f t="shared" si="80"/>
        <v>43647</v>
      </c>
      <c r="AM79" s="41" t="str">
        <f t="shared" si="78"/>
        <v>ce</v>
      </c>
      <c r="AN79" s="41">
        <f t="shared" si="81"/>
        <v>83</v>
      </c>
      <c r="AO79" s="461">
        <f t="shared" si="79"/>
        <v>104</v>
      </c>
      <c r="AP79" s="41">
        <f t="shared" si="82"/>
        <v>79</v>
      </c>
      <c r="AQ79" s="41" t="str">
        <f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v>720</v>
      </c>
    </row>
    <row r="80" spans="38:52">
      <c r="AL80" s="27">
        <f t="shared" si="80"/>
        <v>43678</v>
      </c>
      <c r="AM80" s="41" t="str">
        <f t="shared" si="78"/>
        <v>cf</v>
      </c>
      <c r="AN80" s="41">
        <f t="shared" si="81"/>
        <v>84</v>
      </c>
      <c r="AO80" s="461">
        <f t="shared" si="79"/>
        <v>105</v>
      </c>
      <c r="AP80" s="41">
        <f t="shared" si="82"/>
        <v>80</v>
      </c>
      <c r="AQ80" s="41" t="str">
        <f t="shared" ref="AQ80:AQ104" si="83">+"c"&amp;AQ2</f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v>744</v>
      </c>
    </row>
    <row r="81" spans="38:52">
      <c r="AL81" s="27">
        <f t="shared" si="80"/>
        <v>43709</v>
      </c>
      <c r="AM81" s="41" t="str">
        <f t="shared" si="78"/>
        <v>cg</v>
      </c>
      <c r="AN81" s="41">
        <f t="shared" si="81"/>
        <v>85</v>
      </c>
      <c r="AO81" s="461">
        <f t="shared" si="79"/>
        <v>106</v>
      </c>
      <c r="AP81" s="41">
        <f t="shared" si="82"/>
        <v>81</v>
      </c>
      <c r="AQ81" s="41" t="str">
        <f t="shared" si="83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v>744</v>
      </c>
    </row>
    <row r="82" spans="38:52">
      <c r="AL82" s="27">
        <f t="shared" si="80"/>
        <v>43739</v>
      </c>
      <c r="AM82" s="41" t="str">
        <f t="shared" si="78"/>
        <v>ch</v>
      </c>
      <c r="AN82" s="41">
        <f t="shared" si="81"/>
        <v>86</v>
      </c>
      <c r="AO82" s="461">
        <f t="shared" si="79"/>
        <v>107</v>
      </c>
      <c r="AP82" s="41">
        <f t="shared" si="82"/>
        <v>82</v>
      </c>
      <c r="AQ82" s="41" t="str">
        <f t="shared" si="83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v>720</v>
      </c>
    </row>
    <row r="83" spans="38:52">
      <c r="AL83" s="27">
        <f t="shared" si="80"/>
        <v>43770</v>
      </c>
      <c r="AM83" s="41" t="str">
        <f t="shared" si="78"/>
        <v>ci</v>
      </c>
      <c r="AN83" s="41">
        <f t="shared" si="81"/>
        <v>87</v>
      </c>
      <c r="AO83" s="461">
        <f t="shared" si="79"/>
        <v>108</v>
      </c>
      <c r="AP83" s="41">
        <f t="shared" si="82"/>
        <v>83</v>
      </c>
      <c r="AQ83" s="41" t="str">
        <f t="shared" si="83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v>744</v>
      </c>
    </row>
    <row r="84" spans="38:52">
      <c r="AL84" s="27">
        <f t="shared" si="80"/>
        <v>43800</v>
      </c>
      <c r="AM84" s="41" t="str">
        <f t="shared" si="78"/>
        <v>cj</v>
      </c>
      <c r="AN84" s="41">
        <f t="shared" si="81"/>
        <v>88</v>
      </c>
      <c r="AO84" s="461">
        <f t="shared" si="79"/>
        <v>109</v>
      </c>
      <c r="AP84" s="41">
        <f t="shared" si="82"/>
        <v>84</v>
      </c>
      <c r="AQ84" s="41" t="str">
        <f t="shared" si="83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v>720</v>
      </c>
    </row>
    <row r="85" spans="38:52">
      <c r="AL85" s="27">
        <f t="shared" si="80"/>
        <v>43831</v>
      </c>
      <c r="AM85" s="41" t="str">
        <f t="shared" si="78"/>
        <v>ck</v>
      </c>
      <c r="AN85" s="41">
        <f t="shared" si="81"/>
        <v>89</v>
      </c>
      <c r="AO85" s="461">
        <f t="shared" si="79"/>
        <v>110</v>
      </c>
      <c r="AP85" s="41">
        <f t="shared" si="82"/>
        <v>85</v>
      </c>
      <c r="AQ85" s="41" t="str">
        <f t="shared" si="83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v>744</v>
      </c>
    </row>
    <row r="86" spans="38:52">
      <c r="AL86" s="27">
        <f t="shared" si="80"/>
        <v>43862</v>
      </c>
      <c r="AM86" s="41" t="str">
        <f t="shared" si="78"/>
        <v>cl</v>
      </c>
      <c r="AN86" s="41">
        <f t="shared" si="81"/>
        <v>90</v>
      </c>
      <c r="AO86" s="461">
        <f t="shared" si="79"/>
        <v>111</v>
      </c>
      <c r="AP86" s="41">
        <f t="shared" si="82"/>
        <v>86</v>
      </c>
      <c r="AQ86" s="41" t="str">
        <f t="shared" si="83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v>744</v>
      </c>
    </row>
    <row r="87" spans="38:52">
      <c r="AL87" s="27">
        <f t="shared" si="80"/>
        <v>43891</v>
      </c>
      <c r="AM87" s="41" t="str">
        <f t="shared" si="78"/>
        <v>cm</v>
      </c>
      <c r="AN87" s="41">
        <f t="shared" si="81"/>
        <v>91</v>
      </c>
      <c r="AO87" s="461">
        <f t="shared" si="79"/>
        <v>112</v>
      </c>
      <c r="AP87" s="41">
        <f t="shared" si="82"/>
        <v>87</v>
      </c>
      <c r="AQ87" s="41" t="str">
        <f t="shared" si="83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v>672</v>
      </c>
    </row>
    <row r="88" spans="38:52">
      <c r="AL88" s="27">
        <f t="shared" si="80"/>
        <v>43922</v>
      </c>
      <c r="AM88" s="41" t="str">
        <f t="shared" si="78"/>
        <v>cn</v>
      </c>
      <c r="AN88" s="41">
        <f t="shared" si="81"/>
        <v>92</v>
      </c>
      <c r="AO88" s="461">
        <f t="shared" si="79"/>
        <v>113</v>
      </c>
      <c r="AP88" s="41">
        <f t="shared" si="82"/>
        <v>88</v>
      </c>
      <c r="AQ88" s="41" t="str">
        <f t="shared" si="83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v>744</v>
      </c>
    </row>
    <row r="89" spans="38:52">
      <c r="AL89" s="27">
        <f t="shared" si="80"/>
        <v>43952</v>
      </c>
      <c r="AM89" s="41" t="str">
        <f t="shared" si="78"/>
        <v>co</v>
      </c>
      <c r="AN89" s="41">
        <f t="shared" si="81"/>
        <v>93</v>
      </c>
      <c r="AO89" s="461">
        <f t="shared" si="79"/>
        <v>114</v>
      </c>
      <c r="AP89" s="41">
        <f t="shared" si="82"/>
        <v>89</v>
      </c>
      <c r="AQ89" s="41" t="str">
        <f t="shared" si="83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v>720</v>
      </c>
    </row>
    <row r="90" spans="38:52">
      <c r="AL90" s="27">
        <f t="shared" si="80"/>
        <v>43983</v>
      </c>
      <c r="AM90" s="41" t="str">
        <f t="shared" si="78"/>
        <v>cp</v>
      </c>
      <c r="AN90" s="41">
        <f t="shared" si="81"/>
        <v>94</v>
      </c>
      <c r="AO90" s="461">
        <f t="shared" si="79"/>
        <v>115</v>
      </c>
      <c r="AP90" s="41">
        <f t="shared" si="82"/>
        <v>90</v>
      </c>
      <c r="AQ90" s="41" t="str">
        <f t="shared" si="83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v>744</v>
      </c>
    </row>
    <row r="91" spans="38:52">
      <c r="AL91" s="27">
        <f t="shared" si="80"/>
        <v>44013</v>
      </c>
      <c r="AM91" s="41" t="str">
        <f t="shared" si="78"/>
        <v>cq</v>
      </c>
      <c r="AN91" s="41">
        <f t="shared" si="81"/>
        <v>95</v>
      </c>
      <c r="AO91" s="461">
        <f t="shared" si="79"/>
        <v>116</v>
      </c>
      <c r="AP91" s="41">
        <f t="shared" si="82"/>
        <v>91</v>
      </c>
      <c r="AQ91" s="41" t="str">
        <f t="shared" si="83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v>720</v>
      </c>
    </row>
    <row r="92" spans="38:52">
      <c r="AL92" s="27">
        <f t="shared" si="80"/>
        <v>44044</v>
      </c>
      <c r="AM92" s="41" t="str">
        <f t="shared" si="78"/>
        <v>cr</v>
      </c>
      <c r="AN92" s="41">
        <f t="shared" si="81"/>
        <v>96</v>
      </c>
      <c r="AO92" s="461">
        <f t="shared" si="79"/>
        <v>117</v>
      </c>
      <c r="AP92" s="41">
        <f t="shared" si="82"/>
        <v>92</v>
      </c>
      <c r="AQ92" s="41" t="str">
        <f t="shared" si="83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v>744</v>
      </c>
    </row>
    <row r="93" spans="38:52">
      <c r="AL93" s="27">
        <f t="shared" si="80"/>
        <v>44075</v>
      </c>
      <c r="AM93" s="41" t="str">
        <f t="shared" si="78"/>
        <v>cs</v>
      </c>
      <c r="AN93" s="41">
        <f t="shared" si="81"/>
        <v>97</v>
      </c>
      <c r="AO93" s="461">
        <f t="shared" si="79"/>
        <v>118</v>
      </c>
      <c r="AP93" s="41">
        <f t="shared" si="82"/>
        <v>93</v>
      </c>
      <c r="AQ93" s="41" t="str">
        <f t="shared" si="83"/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v>744</v>
      </c>
    </row>
    <row r="94" spans="38:52">
      <c r="AL94" s="27">
        <f t="shared" si="80"/>
        <v>44105</v>
      </c>
      <c r="AM94" s="41" t="str">
        <f t="shared" si="78"/>
        <v>ct</v>
      </c>
      <c r="AN94" s="41">
        <f t="shared" si="81"/>
        <v>98</v>
      </c>
      <c r="AO94" s="461">
        <f t="shared" si="79"/>
        <v>119</v>
      </c>
      <c r="AP94" s="41">
        <f t="shared" si="82"/>
        <v>94</v>
      </c>
      <c r="AQ94" s="41" t="str">
        <f t="shared" si="83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v>720</v>
      </c>
    </row>
    <row r="95" spans="38:52">
      <c r="AL95" s="27">
        <f t="shared" si="80"/>
        <v>44136</v>
      </c>
      <c r="AM95" s="41" t="str">
        <f t="shared" si="78"/>
        <v>cu</v>
      </c>
      <c r="AN95" s="41">
        <f t="shared" si="81"/>
        <v>99</v>
      </c>
      <c r="AO95" s="461">
        <f t="shared" si="79"/>
        <v>120</v>
      </c>
      <c r="AP95" s="41">
        <f t="shared" si="82"/>
        <v>95</v>
      </c>
      <c r="AQ95" s="41" t="str">
        <f t="shared" si="83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v>744</v>
      </c>
    </row>
    <row r="96" spans="38:52">
      <c r="AL96" s="27">
        <f t="shared" si="80"/>
        <v>44166</v>
      </c>
      <c r="AM96" s="41" t="str">
        <f t="shared" si="78"/>
        <v>cv</v>
      </c>
      <c r="AN96" s="41">
        <f t="shared" si="81"/>
        <v>100</v>
      </c>
      <c r="AO96" s="461">
        <f t="shared" si="79"/>
        <v>121</v>
      </c>
      <c r="AP96" s="41">
        <f t="shared" si="82"/>
        <v>96</v>
      </c>
      <c r="AQ96" s="41" t="str">
        <f t="shared" si="83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v>720</v>
      </c>
    </row>
    <row r="97" spans="38:52">
      <c r="AL97" s="27">
        <f t="shared" si="80"/>
        <v>44197</v>
      </c>
      <c r="AM97" s="41" t="str">
        <f t="shared" si="78"/>
        <v>cw</v>
      </c>
      <c r="AN97" s="41">
        <f t="shared" si="81"/>
        <v>101</v>
      </c>
      <c r="AO97" s="461">
        <f t="shared" si="79"/>
        <v>122</v>
      </c>
      <c r="AP97" s="41">
        <f t="shared" si="82"/>
        <v>97</v>
      </c>
      <c r="AQ97" s="41" t="str">
        <f t="shared" si="83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v>744</v>
      </c>
    </row>
    <row r="98" spans="38:52">
      <c r="AL98" s="27">
        <f t="shared" si="80"/>
        <v>44228</v>
      </c>
      <c r="AM98" s="41" t="str">
        <f t="shared" si="78"/>
        <v>cx</v>
      </c>
      <c r="AN98" s="41">
        <f t="shared" si="81"/>
        <v>102</v>
      </c>
      <c r="AO98" s="461">
        <f t="shared" si="79"/>
        <v>123</v>
      </c>
      <c r="AP98" s="41">
        <f t="shared" si="82"/>
        <v>98</v>
      </c>
      <c r="AQ98" s="41" t="str">
        <f t="shared" si="83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v>744</v>
      </c>
    </row>
    <row r="99" spans="38:52">
      <c r="AL99" s="27">
        <f t="shared" si="80"/>
        <v>44256</v>
      </c>
      <c r="AM99" s="41" t="str">
        <f t="shared" si="78"/>
        <v>cy</v>
      </c>
      <c r="AN99" s="41">
        <f t="shared" si="81"/>
        <v>103</v>
      </c>
      <c r="AO99" s="461">
        <f t="shared" si="79"/>
        <v>124</v>
      </c>
      <c r="AP99" s="41">
        <f t="shared" si="82"/>
        <v>99</v>
      </c>
      <c r="AQ99" s="41" t="str">
        <f t="shared" si="83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v>672</v>
      </c>
    </row>
    <row r="100" spans="38:52">
      <c r="AL100" s="27">
        <f t="shared" si="80"/>
        <v>44287</v>
      </c>
      <c r="AM100" s="41" t="str">
        <f t="shared" si="78"/>
        <v>cz</v>
      </c>
      <c r="AN100" s="41">
        <f t="shared" si="81"/>
        <v>104</v>
      </c>
      <c r="AO100" s="461">
        <f t="shared" si="79"/>
        <v>125</v>
      </c>
      <c r="AP100" s="41">
        <f t="shared" si="82"/>
        <v>100</v>
      </c>
      <c r="AQ100" s="41" t="str">
        <f t="shared" si="83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v>744</v>
      </c>
    </row>
    <row r="101" spans="38:52">
      <c r="AL101" s="27">
        <f t="shared" si="80"/>
        <v>44317</v>
      </c>
      <c r="AM101" s="41" t="str">
        <f t="shared" si="78"/>
        <v>da</v>
      </c>
      <c r="AN101" s="41">
        <f t="shared" si="81"/>
        <v>105</v>
      </c>
      <c r="AO101" s="461">
        <f t="shared" si="79"/>
        <v>126</v>
      </c>
      <c r="AP101" s="41">
        <f t="shared" si="82"/>
        <v>101</v>
      </c>
      <c r="AQ101" s="41" t="str">
        <f t="shared" si="83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v>720</v>
      </c>
    </row>
    <row r="102" spans="38:52">
      <c r="AL102" s="27">
        <f t="shared" si="80"/>
        <v>44348</v>
      </c>
      <c r="AM102" s="41" t="str">
        <f t="shared" si="78"/>
        <v>db</v>
      </c>
      <c r="AN102" s="41">
        <f t="shared" si="81"/>
        <v>106</v>
      </c>
      <c r="AO102" s="461">
        <f t="shared" si="79"/>
        <v>127</v>
      </c>
      <c r="AP102" s="41">
        <f t="shared" si="82"/>
        <v>102</v>
      </c>
      <c r="AQ102" s="41" t="str">
        <f t="shared" si="83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v>744</v>
      </c>
    </row>
    <row r="103" spans="38:52">
      <c r="AL103" s="27">
        <f t="shared" si="80"/>
        <v>44378</v>
      </c>
      <c r="AM103" s="41" t="str">
        <f t="shared" si="78"/>
        <v>dc</v>
      </c>
      <c r="AN103" s="41">
        <f t="shared" si="81"/>
        <v>107</v>
      </c>
      <c r="AO103" s="461">
        <f t="shared" si="79"/>
        <v>128</v>
      </c>
      <c r="AP103" s="41">
        <f t="shared" si="82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v>720</v>
      </c>
    </row>
    <row r="104" spans="38:52">
      <c r="AL104" s="27">
        <f t="shared" si="80"/>
        <v>44409</v>
      </c>
      <c r="AM104" s="41" t="str">
        <f t="shared" si="78"/>
        <v>dd</v>
      </c>
      <c r="AN104" s="41">
        <f t="shared" si="81"/>
        <v>108</v>
      </c>
      <c r="AO104" s="461">
        <f t="shared" si="79"/>
        <v>129</v>
      </c>
      <c r="AP104" s="41">
        <f t="shared" si="82"/>
        <v>104</v>
      </c>
      <c r="AQ104" s="41" t="str">
        <f t="shared" si="83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v>744</v>
      </c>
    </row>
    <row r="105" spans="38:52">
      <c r="AL105" s="27">
        <f t="shared" si="80"/>
        <v>44440</v>
      </c>
      <c r="AM105" s="41" t="str">
        <f t="shared" si="78"/>
        <v>de</v>
      </c>
      <c r="AN105" s="41">
        <f t="shared" si="81"/>
        <v>109</v>
      </c>
      <c r="AO105" s="461">
        <f t="shared" si="79"/>
        <v>130</v>
      </c>
      <c r="AP105" s="41">
        <f t="shared" si="82"/>
        <v>105</v>
      </c>
      <c r="AQ105" s="41" t="str">
        <f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v>744</v>
      </c>
    </row>
    <row r="106" spans="38:52">
      <c r="AL106" s="27">
        <f t="shared" si="80"/>
        <v>44470</v>
      </c>
      <c r="AM106" s="41" t="str">
        <f t="shared" si="78"/>
        <v>df</v>
      </c>
      <c r="AN106" s="41">
        <f t="shared" si="81"/>
        <v>110</v>
      </c>
      <c r="AO106" s="461">
        <f t="shared" si="79"/>
        <v>131</v>
      </c>
      <c r="AP106" s="41">
        <f t="shared" si="82"/>
        <v>106</v>
      </c>
      <c r="AQ106" s="41" t="str">
        <f t="shared" ref="AQ106:AQ130" si="84">+"d"&amp;AQ2</f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v>720</v>
      </c>
    </row>
    <row r="107" spans="38:52">
      <c r="AL107" s="27">
        <f t="shared" si="80"/>
        <v>44501</v>
      </c>
      <c r="AM107" s="41" t="str">
        <f t="shared" si="78"/>
        <v>dg</v>
      </c>
      <c r="AN107" s="41">
        <f t="shared" si="81"/>
        <v>111</v>
      </c>
      <c r="AO107" s="461">
        <f t="shared" si="79"/>
        <v>132</v>
      </c>
      <c r="AP107" s="41">
        <f t="shared" si="82"/>
        <v>107</v>
      </c>
      <c r="AQ107" s="41" t="str">
        <f t="shared" si="84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v>744</v>
      </c>
    </row>
    <row r="108" spans="38:52">
      <c r="AL108" s="27">
        <f t="shared" si="80"/>
        <v>44531</v>
      </c>
      <c r="AM108" s="41" t="str">
        <f t="shared" si="78"/>
        <v>dh</v>
      </c>
      <c r="AN108" s="41">
        <f t="shared" si="81"/>
        <v>112</v>
      </c>
      <c r="AO108" s="461">
        <f t="shared" si="79"/>
        <v>133</v>
      </c>
      <c r="AP108" s="41">
        <f t="shared" si="82"/>
        <v>108</v>
      </c>
      <c r="AQ108" s="41" t="str">
        <f t="shared" si="84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v>720</v>
      </c>
    </row>
    <row r="109" spans="38:52">
      <c r="AL109" s="27">
        <f t="shared" si="80"/>
        <v>44562</v>
      </c>
      <c r="AM109" s="41" t="str">
        <f t="shared" si="78"/>
        <v>di</v>
      </c>
      <c r="AN109" s="41">
        <f t="shared" si="81"/>
        <v>113</v>
      </c>
      <c r="AO109" s="461">
        <f t="shared" si="79"/>
        <v>134</v>
      </c>
      <c r="AP109" s="41">
        <f t="shared" si="82"/>
        <v>109</v>
      </c>
      <c r="AQ109" s="41" t="str">
        <f t="shared" si="84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v>744</v>
      </c>
    </row>
    <row r="110" spans="38:52">
      <c r="AL110" s="27">
        <f t="shared" si="80"/>
        <v>44593</v>
      </c>
      <c r="AM110" s="41" t="str">
        <f t="shared" si="78"/>
        <v>dj</v>
      </c>
      <c r="AN110" s="41">
        <f t="shared" si="81"/>
        <v>114</v>
      </c>
      <c r="AO110" s="461">
        <f t="shared" si="79"/>
        <v>135</v>
      </c>
      <c r="AP110" s="41">
        <f t="shared" si="82"/>
        <v>110</v>
      </c>
      <c r="AQ110" s="41" t="str">
        <f t="shared" si="84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v>744</v>
      </c>
    </row>
    <row r="111" spans="38:52">
      <c r="AL111" s="27">
        <f t="shared" si="80"/>
        <v>44621</v>
      </c>
      <c r="AM111" s="41" t="str">
        <f t="shared" si="78"/>
        <v>dk</v>
      </c>
      <c r="AN111" s="41">
        <f t="shared" si="81"/>
        <v>115</v>
      </c>
      <c r="AO111" s="461">
        <f t="shared" si="79"/>
        <v>136</v>
      </c>
      <c r="AP111" s="41">
        <f t="shared" si="82"/>
        <v>111</v>
      </c>
      <c r="AQ111" s="41" t="str">
        <f t="shared" si="84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v>696</v>
      </c>
    </row>
    <row r="112" spans="38:52">
      <c r="AL112" s="27">
        <f t="shared" si="80"/>
        <v>44652</v>
      </c>
      <c r="AM112" s="41" t="str">
        <f t="shared" si="78"/>
        <v>dl</v>
      </c>
      <c r="AN112" s="41">
        <f t="shared" si="81"/>
        <v>116</v>
      </c>
      <c r="AO112" s="461">
        <f t="shared" si="79"/>
        <v>137</v>
      </c>
      <c r="AP112" s="41">
        <f t="shared" si="82"/>
        <v>112</v>
      </c>
      <c r="AQ112" s="41" t="str">
        <f t="shared" si="84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v>744</v>
      </c>
    </row>
    <row r="113" spans="38:52">
      <c r="AL113" s="27">
        <f t="shared" si="80"/>
        <v>44682</v>
      </c>
      <c r="AM113" s="41" t="str">
        <f t="shared" si="78"/>
        <v>dm</v>
      </c>
      <c r="AN113" s="41">
        <f t="shared" si="81"/>
        <v>117</v>
      </c>
      <c r="AO113" s="461">
        <f t="shared" si="79"/>
        <v>138</v>
      </c>
      <c r="AP113" s="41">
        <f t="shared" si="82"/>
        <v>113</v>
      </c>
      <c r="AQ113" s="41" t="str">
        <f t="shared" si="84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v>720</v>
      </c>
    </row>
    <row r="114" spans="38:52">
      <c r="AL114" s="27">
        <f t="shared" si="80"/>
        <v>44713</v>
      </c>
      <c r="AM114" s="41" t="str">
        <f t="shared" si="78"/>
        <v>dn</v>
      </c>
      <c r="AN114" s="41">
        <f t="shared" si="81"/>
        <v>118</v>
      </c>
      <c r="AO114" s="461">
        <f t="shared" si="79"/>
        <v>139</v>
      </c>
      <c r="AP114" s="41">
        <f t="shared" si="82"/>
        <v>114</v>
      </c>
      <c r="AQ114" s="41" t="str">
        <f t="shared" si="84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v>744</v>
      </c>
    </row>
    <row r="115" spans="38:52">
      <c r="AL115" s="27">
        <f t="shared" si="80"/>
        <v>44743</v>
      </c>
      <c r="AM115" s="41" t="str">
        <f t="shared" si="78"/>
        <v>do</v>
      </c>
      <c r="AN115" s="41">
        <f t="shared" si="81"/>
        <v>119</v>
      </c>
      <c r="AO115" s="461">
        <f t="shared" si="79"/>
        <v>140</v>
      </c>
      <c r="AP115" s="41">
        <f t="shared" si="82"/>
        <v>115</v>
      </c>
      <c r="AQ115" s="41" t="str">
        <f t="shared" si="84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v>720</v>
      </c>
    </row>
    <row r="116" spans="38:52">
      <c r="AL116" s="27">
        <f t="shared" si="80"/>
        <v>44774</v>
      </c>
      <c r="AM116" s="41" t="str">
        <f t="shared" si="78"/>
        <v>dp</v>
      </c>
      <c r="AN116" s="41">
        <f t="shared" si="81"/>
        <v>120</v>
      </c>
      <c r="AO116" s="461">
        <f t="shared" si="79"/>
        <v>141</v>
      </c>
      <c r="AP116" s="41">
        <f t="shared" si="82"/>
        <v>116</v>
      </c>
      <c r="AQ116" s="41" t="str">
        <f t="shared" si="84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v>744</v>
      </c>
    </row>
    <row r="117" spans="38:52">
      <c r="AL117" s="27">
        <f t="shared" si="80"/>
        <v>44805</v>
      </c>
      <c r="AM117" s="41" t="str">
        <f t="shared" si="78"/>
        <v>dq</v>
      </c>
      <c r="AN117" s="41">
        <f t="shared" si="81"/>
        <v>121</v>
      </c>
      <c r="AO117" s="461">
        <f t="shared" si="79"/>
        <v>142</v>
      </c>
      <c r="AP117" s="41">
        <f t="shared" si="82"/>
        <v>117</v>
      </c>
      <c r="AQ117" s="41" t="str">
        <f t="shared" si="84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v>744</v>
      </c>
    </row>
    <row r="118" spans="38:52">
      <c r="AL118" s="27">
        <f t="shared" si="80"/>
        <v>44835</v>
      </c>
      <c r="AM118" s="41" t="str">
        <f t="shared" si="78"/>
        <v>dr</v>
      </c>
      <c r="AN118" s="41">
        <f t="shared" si="81"/>
        <v>122</v>
      </c>
      <c r="AO118" s="461">
        <f t="shared" si="79"/>
        <v>143</v>
      </c>
      <c r="AP118" s="41">
        <f t="shared" si="82"/>
        <v>118</v>
      </c>
      <c r="AQ118" s="41" t="str">
        <f t="shared" si="84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v>720</v>
      </c>
    </row>
    <row r="119" spans="38:52">
      <c r="AL119" s="27">
        <f t="shared" si="80"/>
        <v>44866</v>
      </c>
      <c r="AM119" s="41" t="str">
        <f t="shared" si="78"/>
        <v>ds</v>
      </c>
      <c r="AN119" s="41">
        <f t="shared" si="81"/>
        <v>123</v>
      </c>
      <c r="AO119" s="461">
        <f t="shared" si="79"/>
        <v>144</v>
      </c>
      <c r="AP119" s="41">
        <f t="shared" si="82"/>
        <v>119</v>
      </c>
      <c r="AQ119" s="41" t="str">
        <f t="shared" si="84"/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v>744</v>
      </c>
    </row>
    <row r="120" spans="38:52">
      <c r="AL120" s="27">
        <f t="shared" si="80"/>
        <v>44896</v>
      </c>
      <c r="AM120" s="41" t="str">
        <f t="shared" si="78"/>
        <v>dt</v>
      </c>
      <c r="AN120" s="41">
        <f t="shared" si="81"/>
        <v>124</v>
      </c>
      <c r="AO120" s="461">
        <f t="shared" si="79"/>
        <v>145</v>
      </c>
      <c r="AP120" s="41">
        <f t="shared" si="82"/>
        <v>120</v>
      </c>
      <c r="AQ120" s="41" t="str">
        <f t="shared" si="84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v>720</v>
      </c>
    </row>
    <row r="121" spans="38:52">
      <c r="AL121" s="27">
        <f t="shared" si="80"/>
        <v>44927</v>
      </c>
      <c r="AM121" s="41" t="str">
        <f t="shared" si="78"/>
        <v>du</v>
      </c>
      <c r="AN121" s="41">
        <f t="shared" si="81"/>
        <v>125</v>
      </c>
      <c r="AO121" s="461">
        <f t="shared" si="79"/>
        <v>146</v>
      </c>
      <c r="AP121" s="41">
        <f t="shared" si="82"/>
        <v>121</v>
      </c>
      <c r="AQ121" s="41" t="str">
        <f t="shared" si="84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v>744</v>
      </c>
    </row>
    <row r="122" spans="38:52">
      <c r="AL122" s="27">
        <f t="shared" si="80"/>
        <v>44958</v>
      </c>
      <c r="AM122" s="41" t="str">
        <f t="shared" si="78"/>
        <v>dv</v>
      </c>
      <c r="AN122" s="41">
        <f t="shared" si="81"/>
        <v>126</v>
      </c>
      <c r="AO122" s="461">
        <f t="shared" si="79"/>
        <v>147</v>
      </c>
      <c r="AP122" s="41">
        <f t="shared" si="82"/>
        <v>122</v>
      </c>
      <c r="AQ122" s="41" t="str">
        <f t="shared" si="84"/>
        <v>dr</v>
      </c>
      <c r="AS122" s="139">
        <v>44197</v>
      </c>
      <c r="AT122" s="142">
        <v>320</v>
      </c>
      <c r="AU122" s="142">
        <v>392</v>
      </c>
      <c r="AV122" s="142">
        <v>528</v>
      </c>
      <c r="AW122" s="142">
        <v>176</v>
      </c>
      <c r="AX122" s="142">
        <v>88</v>
      </c>
      <c r="AY122" s="142">
        <v>160</v>
      </c>
      <c r="AZ122" s="142">
        <v>744</v>
      </c>
    </row>
    <row r="123" spans="38:52">
      <c r="AL123" s="27">
        <f t="shared" si="80"/>
        <v>44986</v>
      </c>
      <c r="AM123" s="41" t="str">
        <f t="shared" si="78"/>
        <v>dw</v>
      </c>
      <c r="AN123" s="41">
        <f t="shared" si="81"/>
        <v>127</v>
      </c>
      <c r="AO123" s="461">
        <f t="shared" si="79"/>
        <v>148</v>
      </c>
      <c r="AP123" s="41">
        <f t="shared" si="82"/>
        <v>123</v>
      </c>
      <c r="AQ123" s="41" t="str">
        <f t="shared" si="84"/>
        <v>ds</v>
      </c>
      <c r="AS123" s="139">
        <v>44228</v>
      </c>
      <c r="AT123" s="142">
        <v>320</v>
      </c>
      <c r="AU123" s="142">
        <v>376</v>
      </c>
      <c r="AV123" s="142">
        <v>480</v>
      </c>
      <c r="AW123" s="142">
        <v>128</v>
      </c>
      <c r="AX123" s="142">
        <v>64</v>
      </c>
      <c r="AY123" s="142">
        <v>160</v>
      </c>
      <c r="AZ123" s="142">
        <v>672</v>
      </c>
    </row>
    <row r="124" spans="38:52">
      <c r="AL124" s="27">
        <f t="shared" si="80"/>
        <v>45017</v>
      </c>
      <c r="AM124" s="41" t="str">
        <f t="shared" si="78"/>
        <v>dx</v>
      </c>
      <c r="AN124" s="41">
        <f t="shared" si="81"/>
        <v>128</v>
      </c>
      <c r="AO124" s="461">
        <f t="shared" si="79"/>
        <v>149</v>
      </c>
      <c r="AP124" s="41">
        <f t="shared" si="82"/>
        <v>124</v>
      </c>
      <c r="AQ124" s="41" t="str">
        <f t="shared" si="84"/>
        <v>dt</v>
      </c>
      <c r="AS124" s="139">
        <v>44256</v>
      </c>
      <c r="AT124" s="142">
        <v>368</v>
      </c>
      <c r="AU124" s="142">
        <v>392</v>
      </c>
      <c r="AV124" s="142">
        <v>528</v>
      </c>
      <c r="AW124" s="142">
        <v>128</v>
      </c>
      <c r="AX124" s="142">
        <v>64</v>
      </c>
      <c r="AY124" s="142">
        <v>184</v>
      </c>
      <c r="AZ124" s="142">
        <v>744</v>
      </c>
    </row>
    <row r="125" spans="38:52">
      <c r="AL125" s="27">
        <f t="shared" si="80"/>
        <v>45047</v>
      </c>
      <c r="AM125" s="41" t="str">
        <f t="shared" si="78"/>
        <v>dy</v>
      </c>
      <c r="AN125" s="41">
        <f t="shared" si="81"/>
        <v>129</v>
      </c>
      <c r="AO125" s="461">
        <f t="shared" si="79"/>
        <v>150</v>
      </c>
      <c r="AP125" s="41">
        <f t="shared" si="82"/>
        <v>125</v>
      </c>
      <c r="AQ125" s="41" t="str">
        <f t="shared" si="84"/>
        <v>du</v>
      </c>
      <c r="AS125" s="139">
        <v>44287</v>
      </c>
      <c r="AT125" s="142">
        <v>352</v>
      </c>
      <c r="AU125" s="142">
        <v>368</v>
      </c>
      <c r="AV125" s="142">
        <v>528</v>
      </c>
      <c r="AW125" s="142">
        <v>128</v>
      </c>
      <c r="AX125" s="142">
        <v>64</v>
      </c>
      <c r="AY125" s="142">
        <v>176</v>
      </c>
      <c r="AZ125" s="142">
        <v>720</v>
      </c>
    </row>
    <row r="126" spans="38:52">
      <c r="AL126" s="27">
        <f t="shared" si="80"/>
        <v>45078</v>
      </c>
      <c r="AM126" s="41" t="str">
        <f t="shared" si="78"/>
        <v>dz</v>
      </c>
      <c r="AN126" s="41">
        <f t="shared" si="81"/>
        <v>130</v>
      </c>
      <c r="AO126" s="461">
        <f t="shared" si="79"/>
        <v>151</v>
      </c>
      <c r="AP126" s="41">
        <f t="shared" si="82"/>
        <v>126</v>
      </c>
      <c r="AQ126" s="41" t="str">
        <f t="shared" si="84"/>
        <v>dv</v>
      </c>
      <c r="AS126" s="139">
        <v>44317</v>
      </c>
      <c r="AT126" s="142">
        <v>320</v>
      </c>
      <c r="AU126" s="142">
        <v>424</v>
      </c>
      <c r="AV126" s="142">
        <v>480</v>
      </c>
      <c r="AW126" s="142">
        <v>176</v>
      </c>
      <c r="AX126" s="142">
        <v>88</v>
      </c>
      <c r="AY126" s="142">
        <v>160</v>
      </c>
      <c r="AZ126" s="142">
        <v>744</v>
      </c>
    </row>
    <row r="127" spans="38:52">
      <c r="AL127" s="27">
        <f t="shared" si="80"/>
        <v>45108</v>
      </c>
      <c r="AM127" s="41" t="str">
        <f t="shared" si="78"/>
        <v>ea</v>
      </c>
      <c r="AN127" s="41">
        <f t="shared" si="81"/>
        <v>131</v>
      </c>
      <c r="AO127" s="461">
        <f t="shared" si="79"/>
        <v>152</v>
      </c>
      <c r="AP127" s="41">
        <f t="shared" si="82"/>
        <v>127</v>
      </c>
      <c r="AQ127" s="41" t="str">
        <f t="shared" si="84"/>
        <v>dw</v>
      </c>
      <c r="AS127" s="139">
        <v>44348</v>
      </c>
      <c r="AT127" s="142">
        <v>352</v>
      </c>
      <c r="AU127" s="142">
        <v>368</v>
      </c>
      <c r="AV127" s="142">
        <v>528</v>
      </c>
      <c r="AW127" s="142">
        <v>128</v>
      </c>
      <c r="AX127" s="142">
        <v>64</v>
      </c>
      <c r="AY127" s="142">
        <v>176</v>
      </c>
      <c r="AZ127" s="142">
        <v>720</v>
      </c>
    </row>
    <row r="128" spans="38:52">
      <c r="AL128" s="27">
        <f t="shared" si="80"/>
        <v>45139</v>
      </c>
      <c r="AM128" s="41" t="str">
        <f t="shared" si="78"/>
        <v>eb</v>
      </c>
      <c r="AN128" s="41">
        <f t="shared" si="81"/>
        <v>132</v>
      </c>
      <c r="AO128" s="461">
        <f t="shared" si="79"/>
        <v>153</v>
      </c>
      <c r="AP128" s="41">
        <f t="shared" si="82"/>
        <v>128</v>
      </c>
      <c r="AQ128" s="41" t="str">
        <f>+"d"&amp;AQ24</f>
        <v>dx</v>
      </c>
      <c r="AS128" s="139">
        <v>44378</v>
      </c>
      <c r="AT128" s="142">
        <v>336</v>
      </c>
      <c r="AU128" s="142">
        <v>376</v>
      </c>
      <c r="AV128" s="142">
        <v>552</v>
      </c>
      <c r="AW128" s="142">
        <v>160</v>
      </c>
      <c r="AX128" s="142">
        <v>80</v>
      </c>
      <c r="AY128" s="142">
        <v>168</v>
      </c>
      <c r="AZ128" s="142">
        <v>744</v>
      </c>
    </row>
    <row r="129" spans="38:52">
      <c r="AL129" s="27">
        <f t="shared" si="80"/>
        <v>45170</v>
      </c>
      <c r="AM129" s="41" t="str">
        <f t="shared" si="78"/>
        <v>ec</v>
      </c>
      <c r="AN129" s="41">
        <f t="shared" si="81"/>
        <v>133</v>
      </c>
      <c r="AO129" s="461">
        <f t="shared" si="79"/>
        <v>154</v>
      </c>
      <c r="AP129" s="41">
        <f t="shared" si="82"/>
        <v>129</v>
      </c>
      <c r="AQ129" s="41" t="str">
        <f t="shared" si="84"/>
        <v>dy</v>
      </c>
      <c r="AS129" s="139">
        <v>44409</v>
      </c>
      <c r="AT129" s="142">
        <v>352</v>
      </c>
      <c r="AU129" s="142">
        <v>408</v>
      </c>
      <c r="AV129" s="142">
        <v>504</v>
      </c>
      <c r="AW129" s="142">
        <v>144</v>
      </c>
      <c r="AX129" s="142">
        <v>72</v>
      </c>
      <c r="AY129" s="142">
        <v>176</v>
      </c>
      <c r="AZ129" s="142">
        <v>744</v>
      </c>
    </row>
    <row r="130" spans="38:52">
      <c r="AL130" s="27">
        <f t="shared" si="80"/>
        <v>45200</v>
      </c>
      <c r="AM130" s="41" t="str">
        <f t="shared" ref="AM130:AM193" si="85">+VLOOKUP(AN130,$AP$1:$AQ$197,2,FALSE)</f>
        <v>ed</v>
      </c>
      <c r="AN130" s="41">
        <f t="shared" si="81"/>
        <v>134</v>
      </c>
      <c r="AO130" s="461">
        <f t="shared" ref="AO130:AO193" si="86">+MATCH(AL130,$AS$1:$AS$205,0)</f>
        <v>155</v>
      </c>
      <c r="AP130" s="41">
        <f t="shared" si="82"/>
        <v>130</v>
      </c>
      <c r="AQ130" s="41" t="str">
        <f t="shared" si="84"/>
        <v>dz</v>
      </c>
      <c r="AS130" s="139">
        <v>44440</v>
      </c>
      <c r="AT130" s="142">
        <v>336</v>
      </c>
      <c r="AU130" s="142">
        <v>384</v>
      </c>
      <c r="AV130" s="142">
        <v>504</v>
      </c>
      <c r="AW130" s="142">
        <v>144</v>
      </c>
      <c r="AX130" s="142">
        <v>72</v>
      </c>
      <c r="AY130" s="142">
        <v>168</v>
      </c>
      <c r="AZ130" s="142">
        <v>720</v>
      </c>
    </row>
    <row r="131" spans="38:52">
      <c r="AL131" s="27">
        <f t="shared" ref="AL131:AL194" si="87">+EDATE(AL130,1)</f>
        <v>45231</v>
      </c>
      <c r="AM131" s="41" t="str">
        <f t="shared" si="85"/>
        <v>ee</v>
      </c>
      <c r="AN131" s="41">
        <f t="shared" ref="AN131:AN194" si="88">+AN130+1</f>
        <v>135</v>
      </c>
      <c r="AO131" s="461">
        <f t="shared" si="86"/>
        <v>156</v>
      </c>
      <c r="AP131" s="41">
        <f t="shared" ref="AP131:AP194" si="89">+AP130+1</f>
        <v>131</v>
      </c>
      <c r="AQ131" s="41" t="str">
        <f>+"e"&amp;AQ1</f>
        <v>ea</v>
      </c>
      <c r="AS131" s="139">
        <v>44470</v>
      </c>
      <c r="AT131" s="142">
        <v>336</v>
      </c>
      <c r="AU131" s="142">
        <v>392</v>
      </c>
      <c r="AV131" s="142">
        <v>528</v>
      </c>
      <c r="AW131" s="142">
        <v>160</v>
      </c>
      <c r="AX131" s="142">
        <v>80</v>
      </c>
      <c r="AY131" s="142">
        <v>168</v>
      </c>
      <c r="AZ131" s="142">
        <v>744</v>
      </c>
    </row>
    <row r="132" spans="38:52">
      <c r="AL132" s="27">
        <f t="shared" si="87"/>
        <v>45261</v>
      </c>
      <c r="AM132" s="41" t="str">
        <f t="shared" si="85"/>
        <v>ef</v>
      </c>
      <c r="AN132" s="41">
        <f t="shared" si="88"/>
        <v>136</v>
      </c>
      <c r="AO132" s="461">
        <f t="shared" si="86"/>
        <v>157</v>
      </c>
      <c r="AP132" s="41">
        <f t="shared" si="89"/>
        <v>132</v>
      </c>
      <c r="AQ132" s="41" t="str">
        <f t="shared" ref="AQ132:AQ153" si="90">+"e"&amp;AQ2</f>
        <v>eb</v>
      </c>
      <c r="AS132" s="139">
        <v>44501</v>
      </c>
      <c r="AT132" s="142">
        <v>336</v>
      </c>
      <c r="AU132" s="142">
        <v>400</v>
      </c>
      <c r="AV132" s="142">
        <v>480</v>
      </c>
      <c r="AW132" s="142">
        <v>144</v>
      </c>
      <c r="AX132" s="142">
        <v>72</v>
      </c>
      <c r="AY132" s="142">
        <v>168</v>
      </c>
      <c r="AZ132" s="142">
        <v>720</v>
      </c>
    </row>
    <row r="133" spans="38:52">
      <c r="AL133" s="27">
        <f t="shared" si="87"/>
        <v>45292</v>
      </c>
      <c r="AM133" s="41" t="str">
        <f t="shared" si="85"/>
        <v>eg</v>
      </c>
      <c r="AN133" s="41">
        <f t="shared" si="88"/>
        <v>137</v>
      </c>
      <c r="AO133" s="461">
        <f t="shared" si="86"/>
        <v>158</v>
      </c>
      <c r="AP133" s="41">
        <f t="shared" si="89"/>
        <v>133</v>
      </c>
      <c r="AQ133" s="41" t="str">
        <f t="shared" si="90"/>
        <v>ec</v>
      </c>
      <c r="AS133" s="139">
        <v>44531</v>
      </c>
      <c r="AT133" s="142">
        <v>368</v>
      </c>
      <c r="AU133" s="142">
        <v>392</v>
      </c>
      <c r="AV133" s="142">
        <v>528</v>
      </c>
      <c r="AW133" s="142">
        <v>128</v>
      </c>
      <c r="AX133" s="142">
        <v>64</v>
      </c>
      <c r="AY133" s="142">
        <v>184</v>
      </c>
      <c r="AZ133" s="142">
        <v>744</v>
      </c>
    </row>
    <row r="134" spans="38:52">
      <c r="AL134" s="27">
        <f t="shared" si="87"/>
        <v>45323</v>
      </c>
      <c r="AM134" s="41" t="str">
        <f t="shared" si="85"/>
        <v>eh</v>
      </c>
      <c r="AN134" s="41">
        <f t="shared" si="88"/>
        <v>138</v>
      </c>
      <c r="AO134" s="461">
        <f t="shared" si="86"/>
        <v>159</v>
      </c>
      <c r="AP134" s="41">
        <f t="shared" si="89"/>
        <v>134</v>
      </c>
      <c r="AQ134" s="41" t="str">
        <f t="shared" si="90"/>
        <v>ed</v>
      </c>
      <c r="AS134" s="140">
        <v>44562</v>
      </c>
      <c r="AT134" s="143">
        <v>336</v>
      </c>
      <c r="AU134" s="143">
        <v>392</v>
      </c>
      <c r="AV134" s="143">
        <v>528</v>
      </c>
      <c r="AW134" s="143">
        <v>160</v>
      </c>
      <c r="AX134" s="143">
        <v>80</v>
      </c>
      <c r="AY134" s="143">
        <v>168</v>
      </c>
      <c r="AZ134" s="143">
        <v>744</v>
      </c>
    </row>
    <row r="135" spans="38:52">
      <c r="AL135" s="27">
        <f t="shared" si="87"/>
        <v>45352</v>
      </c>
      <c r="AM135" s="41" t="str">
        <f t="shared" si="85"/>
        <v>ei</v>
      </c>
      <c r="AN135" s="41">
        <f t="shared" si="88"/>
        <v>139</v>
      </c>
      <c r="AO135" s="461">
        <f t="shared" si="86"/>
        <v>160</v>
      </c>
      <c r="AP135" s="41">
        <f t="shared" si="89"/>
        <v>135</v>
      </c>
      <c r="AQ135" s="41" t="str">
        <f t="shared" si="90"/>
        <v>ee</v>
      </c>
      <c r="AS135" s="140">
        <v>44593</v>
      </c>
      <c r="AT135" s="143">
        <v>320</v>
      </c>
      <c r="AU135" s="143">
        <v>376</v>
      </c>
      <c r="AV135" s="143">
        <v>480</v>
      </c>
      <c r="AW135" s="143">
        <v>128</v>
      </c>
      <c r="AX135" s="143">
        <v>64</v>
      </c>
      <c r="AY135" s="143">
        <v>160</v>
      </c>
      <c r="AZ135" s="143">
        <v>672</v>
      </c>
    </row>
    <row r="136" spans="38:52">
      <c r="AL136" s="27">
        <f t="shared" si="87"/>
        <v>45383</v>
      </c>
      <c r="AM136" s="41" t="str">
        <f t="shared" si="85"/>
        <v>ej</v>
      </c>
      <c r="AN136" s="41">
        <f t="shared" si="88"/>
        <v>140</v>
      </c>
      <c r="AO136" s="461">
        <f t="shared" si="86"/>
        <v>161</v>
      </c>
      <c r="AP136" s="41">
        <f t="shared" si="89"/>
        <v>136</v>
      </c>
      <c r="AQ136" s="41" t="str">
        <f t="shared" si="90"/>
        <v>ef</v>
      </c>
      <c r="AS136" s="140">
        <v>44621</v>
      </c>
      <c r="AT136" s="143">
        <v>368</v>
      </c>
      <c r="AU136" s="143">
        <v>392</v>
      </c>
      <c r="AV136" s="143">
        <v>528</v>
      </c>
      <c r="AW136" s="143">
        <v>128</v>
      </c>
      <c r="AX136" s="143">
        <v>64</v>
      </c>
      <c r="AY136" s="143">
        <v>184</v>
      </c>
      <c r="AZ136" s="143">
        <v>744</v>
      </c>
    </row>
    <row r="137" spans="38:52">
      <c r="AL137" s="27">
        <f t="shared" si="87"/>
        <v>45413</v>
      </c>
      <c r="AM137" s="41" t="str">
        <f t="shared" si="85"/>
        <v>ek</v>
      </c>
      <c r="AN137" s="41">
        <f t="shared" si="88"/>
        <v>141</v>
      </c>
      <c r="AO137" s="461">
        <f t="shared" si="86"/>
        <v>162</v>
      </c>
      <c r="AP137" s="41">
        <f t="shared" si="89"/>
        <v>137</v>
      </c>
      <c r="AQ137" s="41" t="str">
        <f t="shared" si="90"/>
        <v>eg</v>
      </c>
      <c r="AS137" s="140">
        <v>44652</v>
      </c>
      <c r="AT137" s="143">
        <v>336</v>
      </c>
      <c r="AU137" s="143">
        <v>368</v>
      </c>
      <c r="AV137" s="143">
        <v>528</v>
      </c>
      <c r="AW137" s="143">
        <v>144</v>
      </c>
      <c r="AX137" s="143">
        <v>72</v>
      </c>
      <c r="AY137" s="143">
        <v>168</v>
      </c>
      <c r="AZ137" s="143">
        <v>720</v>
      </c>
    </row>
    <row r="138" spans="38:52">
      <c r="AL138" s="27">
        <f t="shared" si="87"/>
        <v>45444</v>
      </c>
      <c r="AM138" s="41" t="str">
        <f t="shared" si="85"/>
        <v>el</v>
      </c>
      <c r="AN138" s="41">
        <f t="shared" si="88"/>
        <v>142</v>
      </c>
      <c r="AO138" s="461">
        <f t="shared" si="86"/>
        <v>163</v>
      </c>
      <c r="AP138" s="41">
        <f t="shared" si="89"/>
        <v>138</v>
      </c>
      <c r="AQ138" s="41" t="str">
        <f t="shared" si="90"/>
        <v>eh</v>
      </c>
      <c r="AS138" s="140">
        <v>44682</v>
      </c>
      <c r="AT138" s="143">
        <v>336</v>
      </c>
      <c r="AU138" s="143">
        <v>424</v>
      </c>
      <c r="AV138" s="143">
        <v>480</v>
      </c>
      <c r="AW138" s="143">
        <v>160</v>
      </c>
      <c r="AX138" s="143">
        <v>80</v>
      </c>
      <c r="AY138" s="143">
        <v>168</v>
      </c>
      <c r="AZ138" s="143">
        <v>744</v>
      </c>
    </row>
    <row r="139" spans="38:52">
      <c r="AL139" s="27">
        <f t="shared" si="87"/>
        <v>45474</v>
      </c>
      <c r="AM139" s="41" t="str">
        <f t="shared" si="85"/>
        <v>em</v>
      </c>
      <c r="AN139" s="41">
        <f t="shared" si="88"/>
        <v>143</v>
      </c>
      <c r="AO139" s="461">
        <f t="shared" si="86"/>
        <v>164</v>
      </c>
      <c r="AP139" s="41">
        <f t="shared" si="89"/>
        <v>139</v>
      </c>
      <c r="AQ139" s="41" t="str">
        <f t="shared" si="90"/>
        <v>ei</v>
      </c>
      <c r="AS139" s="140">
        <v>44713</v>
      </c>
      <c r="AT139" s="143">
        <v>352</v>
      </c>
      <c r="AU139" s="143">
        <v>368</v>
      </c>
      <c r="AV139" s="143">
        <v>528</v>
      </c>
      <c r="AW139" s="143">
        <v>128</v>
      </c>
      <c r="AX139" s="143">
        <v>64</v>
      </c>
      <c r="AY139" s="143">
        <v>176</v>
      </c>
      <c r="AZ139" s="143">
        <v>720</v>
      </c>
    </row>
    <row r="140" spans="38:52">
      <c r="AL140" s="27">
        <f t="shared" si="87"/>
        <v>45505</v>
      </c>
      <c r="AM140" s="41" t="str">
        <f t="shared" si="85"/>
        <v>en</v>
      </c>
      <c r="AN140" s="41">
        <f t="shared" si="88"/>
        <v>144</v>
      </c>
      <c r="AO140" s="461">
        <f t="shared" si="86"/>
        <v>165</v>
      </c>
      <c r="AP140" s="41">
        <f t="shared" si="89"/>
        <v>140</v>
      </c>
      <c r="AQ140" s="41" t="str">
        <f t="shared" si="90"/>
        <v>ej</v>
      </c>
      <c r="AS140" s="140">
        <v>44743</v>
      </c>
      <c r="AT140" s="143">
        <v>320</v>
      </c>
      <c r="AU140" s="143">
        <v>376</v>
      </c>
      <c r="AV140" s="143">
        <v>552</v>
      </c>
      <c r="AW140" s="143">
        <v>176</v>
      </c>
      <c r="AX140" s="143">
        <v>88</v>
      </c>
      <c r="AY140" s="143">
        <v>160</v>
      </c>
      <c r="AZ140" s="143">
        <v>744</v>
      </c>
    </row>
    <row r="141" spans="38:52">
      <c r="AL141" s="27">
        <f t="shared" si="87"/>
        <v>45536</v>
      </c>
      <c r="AM141" s="41" t="str">
        <f t="shared" si="85"/>
        <v>eo</v>
      </c>
      <c r="AN141" s="41">
        <f t="shared" si="88"/>
        <v>145</v>
      </c>
      <c r="AO141" s="461">
        <f t="shared" si="86"/>
        <v>166</v>
      </c>
      <c r="AP141" s="41">
        <f t="shared" si="89"/>
        <v>141</v>
      </c>
      <c r="AQ141" s="41" t="str">
        <f t="shared" si="90"/>
        <v>ek</v>
      </c>
      <c r="AS141" s="140">
        <v>44774</v>
      </c>
      <c r="AT141" s="143">
        <v>368</v>
      </c>
      <c r="AU141" s="143">
        <v>408</v>
      </c>
      <c r="AV141" s="143">
        <v>504</v>
      </c>
      <c r="AW141" s="143">
        <v>128</v>
      </c>
      <c r="AX141" s="143">
        <v>64</v>
      </c>
      <c r="AY141" s="143">
        <v>184</v>
      </c>
      <c r="AZ141" s="143">
        <v>744</v>
      </c>
    </row>
    <row r="142" spans="38:52">
      <c r="AL142" s="27">
        <f t="shared" si="87"/>
        <v>45566</v>
      </c>
      <c r="AM142" s="41" t="str">
        <f t="shared" si="85"/>
        <v>ep</v>
      </c>
      <c r="AN142" s="41">
        <f t="shared" si="88"/>
        <v>146</v>
      </c>
      <c r="AO142" s="461">
        <f t="shared" si="86"/>
        <v>167</v>
      </c>
      <c r="AP142" s="41">
        <f t="shared" si="89"/>
        <v>142</v>
      </c>
      <c r="AQ142" s="41" t="str">
        <f t="shared" si="90"/>
        <v>el</v>
      </c>
      <c r="AS142" s="140">
        <v>44805</v>
      </c>
      <c r="AT142" s="143">
        <v>336</v>
      </c>
      <c r="AU142" s="143">
        <v>384</v>
      </c>
      <c r="AV142" s="143">
        <v>504</v>
      </c>
      <c r="AW142" s="143">
        <v>144</v>
      </c>
      <c r="AX142" s="143">
        <v>72</v>
      </c>
      <c r="AY142" s="143">
        <v>168</v>
      </c>
      <c r="AZ142" s="143">
        <v>720</v>
      </c>
    </row>
    <row r="143" spans="38:52">
      <c r="AL143" s="27">
        <f t="shared" si="87"/>
        <v>45597</v>
      </c>
      <c r="AM143" s="41" t="str">
        <f t="shared" si="85"/>
        <v>eq</v>
      </c>
      <c r="AN143" s="41">
        <f t="shared" si="88"/>
        <v>147</v>
      </c>
      <c r="AO143" s="461">
        <f t="shared" si="86"/>
        <v>168</v>
      </c>
      <c r="AP143" s="41">
        <f t="shared" si="89"/>
        <v>143</v>
      </c>
      <c r="AQ143" s="41" t="str">
        <f t="shared" si="90"/>
        <v>em</v>
      </c>
      <c r="AS143" s="140">
        <v>44835</v>
      </c>
      <c r="AT143" s="143">
        <v>336</v>
      </c>
      <c r="AU143" s="143">
        <v>392</v>
      </c>
      <c r="AV143" s="143">
        <v>528</v>
      </c>
      <c r="AW143" s="143">
        <v>160</v>
      </c>
      <c r="AX143" s="143">
        <v>80</v>
      </c>
      <c r="AY143" s="143">
        <v>168</v>
      </c>
      <c r="AZ143" s="143">
        <v>744</v>
      </c>
    </row>
    <row r="144" spans="38:52">
      <c r="AL144" s="27">
        <f t="shared" si="87"/>
        <v>45627</v>
      </c>
      <c r="AM144" s="41" t="str">
        <f t="shared" si="85"/>
        <v>er</v>
      </c>
      <c r="AN144" s="41">
        <f t="shared" si="88"/>
        <v>148</v>
      </c>
      <c r="AO144" s="461">
        <f t="shared" si="86"/>
        <v>169</v>
      </c>
      <c r="AP144" s="41">
        <f t="shared" si="89"/>
        <v>144</v>
      </c>
      <c r="AQ144" s="41" t="str">
        <f t="shared" si="90"/>
        <v>en</v>
      </c>
      <c r="AS144" s="140">
        <v>44866</v>
      </c>
      <c r="AT144" s="143">
        <v>336</v>
      </c>
      <c r="AU144" s="143">
        <v>400</v>
      </c>
      <c r="AV144" s="143">
        <v>480</v>
      </c>
      <c r="AW144" s="143">
        <v>144</v>
      </c>
      <c r="AX144" s="143">
        <v>72</v>
      </c>
      <c r="AY144" s="143">
        <v>168</v>
      </c>
      <c r="AZ144" s="143">
        <v>720</v>
      </c>
    </row>
    <row r="145" spans="38:52">
      <c r="AL145" s="27">
        <f t="shared" si="87"/>
        <v>45658</v>
      </c>
      <c r="AM145" s="41" t="str">
        <f t="shared" si="85"/>
        <v>es</v>
      </c>
      <c r="AN145" s="41">
        <f t="shared" si="88"/>
        <v>149</v>
      </c>
      <c r="AO145" s="461">
        <f t="shared" si="86"/>
        <v>170</v>
      </c>
      <c r="AP145" s="41">
        <f t="shared" si="89"/>
        <v>145</v>
      </c>
      <c r="AQ145" s="41" t="str">
        <f t="shared" si="90"/>
        <v>eo</v>
      </c>
      <c r="AS145" s="140">
        <v>44896</v>
      </c>
      <c r="AT145" s="143">
        <v>336</v>
      </c>
      <c r="AU145" s="143">
        <v>392</v>
      </c>
      <c r="AV145" s="143">
        <v>528</v>
      </c>
      <c r="AW145" s="143">
        <v>160</v>
      </c>
      <c r="AX145" s="143">
        <v>80</v>
      </c>
      <c r="AY145" s="143">
        <v>168</v>
      </c>
      <c r="AZ145" s="143">
        <v>744</v>
      </c>
    </row>
    <row r="146" spans="38:52">
      <c r="AL146" s="27">
        <f t="shared" si="87"/>
        <v>45689</v>
      </c>
      <c r="AM146" s="41" t="str">
        <f t="shared" si="85"/>
        <v>et</v>
      </c>
      <c r="AN146" s="41">
        <f t="shared" si="88"/>
        <v>150</v>
      </c>
      <c r="AO146" s="461">
        <f t="shared" si="86"/>
        <v>171</v>
      </c>
      <c r="AP146" s="41">
        <f t="shared" si="89"/>
        <v>146</v>
      </c>
      <c r="AQ146" s="41" t="str">
        <f t="shared" si="90"/>
        <v>ep</v>
      </c>
      <c r="AS146" s="139">
        <v>44927</v>
      </c>
      <c r="AT146" s="142">
        <v>336</v>
      </c>
      <c r="AU146" s="142">
        <v>392</v>
      </c>
      <c r="AV146" s="142">
        <v>528</v>
      </c>
      <c r="AW146" s="142">
        <v>160</v>
      </c>
      <c r="AX146" s="142">
        <v>80</v>
      </c>
      <c r="AY146" s="142">
        <v>168</v>
      </c>
      <c r="AZ146" s="142">
        <v>744</v>
      </c>
    </row>
    <row r="147" spans="38:52">
      <c r="AL147" s="27">
        <f t="shared" si="87"/>
        <v>45717</v>
      </c>
      <c r="AM147" s="41" t="str">
        <f t="shared" si="85"/>
        <v>eu</v>
      </c>
      <c r="AN147" s="41">
        <f t="shared" si="88"/>
        <v>151</v>
      </c>
      <c r="AO147" s="461">
        <f t="shared" si="86"/>
        <v>172</v>
      </c>
      <c r="AP147" s="41">
        <f t="shared" si="89"/>
        <v>147</v>
      </c>
      <c r="AQ147" s="41" t="str">
        <f t="shared" si="90"/>
        <v>eq</v>
      </c>
      <c r="AS147" s="139">
        <v>44958</v>
      </c>
      <c r="AT147" s="142">
        <v>320</v>
      </c>
      <c r="AU147" s="142">
        <v>376</v>
      </c>
      <c r="AV147" s="142">
        <v>480</v>
      </c>
      <c r="AW147" s="142">
        <v>128</v>
      </c>
      <c r="AX147" s="142">
        <v>64</v>
      </c>
      <c r="AY147" s="142">
        <v>160</v>
      </c>
      <c r="AZ147" s="142">
        <v>672</v>
      </c>
    </row>
    <row r="148" spans="38:52">
      <c r="AL148" s="27">
        <f t="shared" si="87"/>
        <v>45748</v>
      </c>
      <c r="AM148" s="41" t="str">
        <f t="shared" si="85"/>
        <v>ev</v>
      </c>
      <c r="AN148" s="41">
        <f t="shared" si="88"/>
        <v>152</v>
      </c>
      <c r="AO148" s="461">
        <f t="shared" si="86"/>
        <v>173</v>
      </c>
      <c r="AP148" s="41">
        <f t="shared" si="89"/>
        <v>148</v>
      </c>
      <c r="AQ148" s="41" t="str">
        <f t="shared" si="90"/>
        <v>er</v>
      </c>
      <c r="AS148" s="139">
        <v>44986</v>
      </c>
      <c r="AT148" s="142">
        <v>368</v>
      </c>
      <c r="AU148" s="142">
        <v>392</v>
      </c>
      <c r="AV148" s="142">
        <v>528</v>
      </c>
      <c r="AW148" s="142">
        <v>128</v>
      </c>
      <c r="AX148" s="142">
        <v>64</v>
      </c>
      <c r="AY148" s="142">
        <v>184</v>
      </c>
      <c r="AZ148" s="142">
        <v>744</v>
      </c>
    </row>
    <row r="149" spans="38:52">
      <c r="AL149" s="27">
        <f t="shared" si="87"/>
        <v>45778</v>
      </c>
      <c r="AM149" s="41" t="str">
        <f t="shared" si="85"/>
        <v>ew</v>
      </c>
      <c r="AN149" s="41">
        <f t="shared" si="88"/>
        <v>153</v>
      </c>
      <c r="AO149" s="461">
        <f t="shared" si="86"/>
        <v>174</v>
      </c>
      <c r="AP149" s="41">
        <f t="shared" si="89"/>
        <v>149</v>
      </c>
      <c r="AQ149" s="41" t="str">
        <f t="shared" si="90"/>
        <v>es</v>
      </c>
      <c r="AS149" s="139">
        <v>45017</v>
      </c>
      <c r="AT149" s="142">
        <v>320</v>
      </c>
      <c r="AU149" s="142">
        <v>368</v>
      </c>
      <c r="AV149" s="142">
        <v>528</v>
      </c>
      <c r="AW149" s="142">
        <v>160</v>
      </c>
      <c r="AX149" s="142">
        <v>80</v>
      </c>
      <c r="AY149" s="142">
        <v>160</v>
      </c>
      <c r="AZ149" s="142">
        <v>720</v>
      </c>
    </row>
    <row r="150" spans="38:52">
      <c r="AL150" s="27">
        <f t="shared" si="87"/>
        <v>45809</v>
      </c>
      <c r="AM150" s="41" t="str">
        <f t="shared" si="85"/>
        <v>ex</v>
      </c>
      <c r="AN150" s="41">
        <f t="shared" si="88"/>
        <v>154</v>
      </c>
      <c r="AO150" s="461">
        <f t="shared" si="86"/>
        <v>175</v>
      </c>
      <c r="AP150" s="41">
        <f t="shared" si="89"/>
        <v>150</v>
      </c>
      <c r="AQ150" s="41" t="str">
        <f t="shared" si="90"/>
        <v>et</v>
      </c>
      <c r="AS150" s="139">
        <v>45047</v>
      </c>
      <c r="AT150" s="142">
        <v>352</v>
      </c>
      <c r="AU150" s="142">
        <v>424</v>
      </c>
      <c r="AV150" s="142">
        <v>480</v>
      </c>
      <c r="AW150" s="142">
        <v>144</v>
      </c>
      <c r="AX150" s="142">
        <v>72</v>
      </c>
      <c r="AY150" s="142">
        <v>176</v>
      </c>
      <c r="AZ150" s="142">
        <v>744</v>
      </c>
    </row>
    <row r="151" spans="38:52">
      <c r="AL151" s="27">
        <f t="shared" si="87"/>
        <v>45839</v>
      </c>
      <c r="AM151" s="41" t="str">
        <f t="shared" si="85"/>
        <v>ey</v>
      </c>
      <c r="AN151" s="41">
        <f t="shared" si="88"/>
        <v>155</v>
      </c>
      <c r="AO151" s="461">
        <f t="shared" si="86"/>
        <v>176</v>
      </c>
      <c r="AP151" s="41">
        <f t="shared" si="89"/>
        <v>151</v>
      </c>
      <c r="AQ151" s="41" t="str">
        <f t="shared" si="90"/>
        <v>eu</v>
      </c>
      <c r="AS151" s="139">
        <v>45078</v>
      </c>
      <c r="AT151" s="142">
        <v>352</v>
      </c>
      <c r="AU151" s="142">
        <v>368</v>
      </c>
      <c r="AV151" s="142">
        <v>528</v>
      </c>
      <c r="AW151" s="142">
        <v>128</v>
      </c>
      <c r="AX151" s="142">
        <v>64</v>
      </c>
      <c r="AY151" s="142">
        <v>176</v>
      </c>
      <c r="AZ151" s="142">
        <v>720</v>
      </c>
    </row>
    <row r="152" spans="38:52">
      <c r="AL152" s="27">
        <f t="shared" si="87"/>
        <v>45870</v>
      </c>
      <c r="AM152" s="41" t="str">
        <f t="shared" si="85"/>
        <v>ez</v>
      </c>
      <c r="AN152" s="41">
        <f t="shared" si="88"/>
        <v>156</v>
      </c>
      <c r="AO152" s="461">
        <f t="shared" si="86"/>
        <v>177</v>
      </c>
      <c r="AP152" s="41">
        <f t="shared" si="89"/>
        <v>152</v>
      </c>
      <c r="AQ152" s="41" t="str">
        <f t="shared" si="90"/>
        <v>ev</v>
      </c>
      <c r="AS152" s="139">
        <v>45108</v>
      </c>
      <c r="AT152" s="142">
        <v>320</v>
      </c>
      <c r="AU152" s="142">
        <v>376</v>
      </c>
      <c r="AV152" s="142">
        <v>552</v>
      </c>
      <c r="AW152" s="142">
        <v>176</v>
      </c>
      <c r="AX152" s="142">
        <v>88</v>
      </c>
      <c r="AY152" s="142">
        <v>160</v>
      </c>
      <c r="AZ152" s="142">
        <v>744</v>
      </c>
    </row>
    <row r="153" spans="38:52">
      <c r="AL153" s="27">
        <f t="shared" si="87"/>
        <v>45901</v>
      </c>
      <c r="AM153" s="41" t="str">
        <f t="shared" si="85"/>
        <v>fa</v>
      </c>
      <c r="AN153" s="41">
        <f t="shared" si="88"/>
        <v>157</v>
      </c>
      <c r="AO153" s="461">
        <f t="shared" si="86"/>
        <v>178</v>
      </c>
      <c r="AP153" s="41">
        <f t="shared" si="89"/>
        <v>153</v>
      </c>
      <c r="AQ153" s="41" t="str">
        <f t="shared" si="90"/>
        <v>ew</v>
      </c>
      <c r="AS153" s="139">
        <v>45139</v>
      </c>
      <c r="AT153" s="142">
        <v>368</v>
      </c>
      <c r="AU153" s="142">
        <v>408</v>
      </c>
      <c r="AV153" s="142">
        <v>504</v>
      </c>
      <c r="AW153" s="142">
        <v>128</v>
      </c>
      <c r="AX153" s="142">
        <v>64</v>
      </c>
      <c r="AY153" s="142">
        <v>184</v>
      </c>
      <c r="AZ153" s="142">
        <v>744</v>
      </c>
    </row>
    <row r="154" spans="38:52">
      <c r="AL154" s="27">
        <f t="shared" si="87"/>
        <v>45931</v>
      </c>
      <c r="AM154" s="41" t="str">
        <f t="shared" si="85"/>
        <v>fb</v>
      </c>
      <c r="AN154" s="41">
        <f t="shared" si="88"/>
        <v>158</v>
      </c>
      <c r="AO154" s="461">
        <f t="shared" si="86"/>
        <v>179</v>
      </c>
      <c r="AP154" s="41">
        <f t="shared" si="89"/>
        <v>154</v>
      </c>
      <c r="AQ154" s="41" t="str">
        <f>+"e"&amp;AQ24</f>
        <v>ex</v>
      </c>
      <c r="AS154" s="139">
        <v>45170</v>
      </c>
      <c r="AT154" s="142">
        <v>320</v>
      </c>
      <c r="AU154" s="142">
        <v>384</v>
      </c>
      <c r="AV154" s="142">
        <v>504</v>
      </c>
      <c r="AW154" s="142">
        <v>160</v>
      </c>
      <c r="AX154" s="142">
        <v>80</v>
      </c>
      <c r="AY154" s="142">
        <v>160</v>
      </c>
      <c r="AZ154" s="142">
        <v>720</v>
      </c>
    </row>
    <row r="155" spans="38:52">
      <c r="AL155" s="27">
        <f t="shared" si="87"/>
        <v>45962</v>
      </c>
      <c r="AM155" s="41" t="str">
        <f t="shared" si="85"/>
        <v>fc</v>
      </c>
      <c r="AN155" s="41">
        <f t="shared" si="88"/>
        <v>159</v>
      </c>
      <c r="AO155" s="461">
        <f t="shared" si="86"/>
        <v>180</v>
      </c>
      <c r="AP155" s="41">
        <f t="shared" si="89"/>
        <v>155</v>
      </c>
      <c r="AQ155" s="41" t="str">
        <f>+"e"&amp;AQ25</f>
        <v>ey</v>
      </c>
      <c r="AS155" s="139">
        <v>45200</v>
      </c>
      <c r="AT155" s="142">
        <v>352</v>
      </c>
      <c r="AU155" s="142">
        <v>392</v>
      </c>
      <c r="AV155" s="142">
        <v>528</v>
      </c>
      <c r="AW155" s="142">
        <v>144</v>
      </c>
      <c r="AX155" s="142">
        <v>72</v>
      </c>
      <c r="AY155" s="142">
        <v>176</v>
      </c>
      <c r="AZ155" s="142">
        <v>744</v>
      </c>
    </row>
    <row r="156" spans="38:52">
      <c r="AL156" s="27">
        <f t="shared" si="87"/>
        <v>45992</v>
      </c>
      <c r="AM156" s="41" t="str">
        <f t="shared" si="85"/>
        <v>fd</v>
      </c>
      <c r="AN156" s="41">
        <f t="shared" si="88"/>
        <v>160</v>
      </c>
      <c r="AO156" s="461">
        <f t="shared" si="86"/>
        <v>181</v>
      </c>
      <c r="AP156" s="41">
        <f t="shared" si="89"/>
        <v>156</v>
      </c>
      <c r="AQ156" s="41" t="str">
        <f t="shared" ref="AQ156" si="91">+"e"&amp;AQ26</f>
        <v>ez</v>
      </c>
      <c r="AS156" s="139">
        <v>45231</v>
      </c>
      <c r="AT156" s="142">
        <v>336</v>
      </c>
      <c r="AU156" s="142">
        <v>400</v>
      </c>
      <c r="AV156" s="142">
        <v>480</v>
      </c>
      <c r="AW156" s="142">
        <v>144</v>
      </c>
      <c r="AX156" s="142">
        <v>72</v>
      </c>
      <c r="AY156" s="142">
        <v>168</v>
      </c>
      <c r="AZ156" s="142">
        <v>720</v>
      </c>
    </row>
    <row r="157" spans="38:52">
      <c r="AL157" s="27">
        <f t="shared" si="87"/>
        <v>46023</v>
      </c>
      <c r="AM157" s="41" t="str">
        <f t="shared" si="85"/>
        <v>fe</v>
      </c>
      <c r="AN157" s="41">
        <f t="shared" si="88"/>
        <v>161</v>
      </c>
      <c r="AO157" s="461">
        <f t="shared" si="86"/>
        <v>182</v>
      </c>
      <c r="AP157" s="41">
        <f t="shared" si="89"/>
        <v>157</v>
      </c>
      <c r="AQ157" s="41" t="str">
        <f>+"f"&amp;AQ1</f>
        <v>fa</v>
      </c>
      <c r="AS157" s="139">
        <v>45261</v>
      </c>
      <c r="AT157" s="142">
        <v>320</v>
      </c>
      <c r="AU157" s="142">
        <v>392</v>
      </c>
      <c r="AV157" s="142">
        <v>528</v>
      </c>
      <c r="AW157" s="142">
        <v>176</v>
      </c>
      <c r="AX157" s="142">
        <v>88</v>
      </c>
      <c r="AY157" s="142">
        <v>160</v>
      </c>
      <c r="AZ157" s="142">
        <v>744</v>
      </c>
    </row>
    <row r="158" spans="38:52">
      <c r="AL158" s="27">
        <f t="shared" si="87"/>
        <v>46054</v>
      </c>
      <c r="AM158" s="41" t="str">
        <f t="shared" si="85"/>
        <v>ff</v>
      </c>
      <c r="AN158" s="41">
        <f t="shared" si="88"/>
        <v>162</v>
      </c>
      <c r="AO158" s="461">
        <f t="shared" si="86"/>
        <v>183</v>
      </c>
      <c r="AP158" s="41">
        <f t="shared" si="89"/>
        <v>158</v>
      </c>
      <c r="AQ158" s="41" t="str">
        <f t="shared" ref="AQ158:AQ182" si="92">+"f"&amp;AQ2</f>
        <v>fb</v>
      </c>
      <c r="AS158" s="140">
        <v>45292</v>
      </c>
      <c r="AT158" s="143">
        <v>352</v>
      </c>
      <c r="AU158" s="143">
        <v>392</v>
      </c>
      <c r="AV158" s="143">
        <v>528</v>
      </c>
      <c r="AW158" s="143">
        <v>144</v>
      </c>
      <c r="AX158" s="143">
        <v>72</v>
      </c>
      <c r="AY158" s="143">
        <v>176</v>
      </c>
      <c r="AZ158" s="143">
        <v>744</v>
      </c>
    </row>
    <row r="159" spans="38:52">
      <c r="AL159" s="27">
        <f t="shared" si="87"/>
        <v>46082</v>
      </c>
      <c r="AM159" s="41" t="str">
        <f t="shared" si="85"/>
        <v>fg</v>
      </c>
      <c r="AN159" s="41">
        <f t="shared" si="88"/>
        <v>163</v>
      </c>
      <c r="AO159" s="461">
        <f t="shared" si="86"/>
        <v>184</v>
      </c>
      <c r="AP159" s="41">
        <f t="shared" si="89"/>
        <v>159</v>
      </c>
      <c r="AQ159" s="41" t="str">
        <f t="shared" si="92"/>
        <v>fc</v>
      </c>
      <c r="AS159" s="140">
        <v>45323</v>
      </c>
      <c r="AT159" s="143">
        <v>336</v>
      </c>
      <c r="AU159" s="143">
        <v>376</v>
      </c>
      <c r="AV159" s="143">
        <v>480</v>
      </c>
      <c r="AW159" s="143">
        <v>128</v>
      </c>
      <c r="AX159" s="143">
        <v>64</v>
      </c>
      <c r="AY159" s="143">
        <v>168</v>
      </c>
      <c r="AZ159" s="143">
        <v>696</v>
      </c>
    </row>
    <row r="160" spans="38:52">
      <c r="AL160" s="27">
        <f t="shared" si="87"/>
        <v>46113</v>
      </c>
      <c r="AM160" s="41" t="str">
        <f t="shared" si="85"/>
        <v>fh</v>
      </c>
      <c r="AN160" s="41">
        <f t="shared" si="88"/>
        <v>164</v>
      </c>
      <c r="AO160" s="461">
        <f t="shared" si="86"/>
        <v>185</v>
      </c>
      <c r="AP160" s="41">
        <f t="shared" si="89"/>
        <v>160</v>
      </c>
      <c r="AQ160" s="41" t="str">
        <f t="shared" si="92"/>
        <v>fd</v>
      </c>
      <c r="AS160" s="140">
        <v>45352</v>
      </c>
      <c r="AT160" s="143">
        <v>336</v>
      </c>
      <c r="AU160" s="143">
        <v>392</v>
      </c>
      <c r="AV160" s="143">
        <v>528</v>
      </c>
      <c r="AW160" s="143">
        <v>160</v>
      </c>
      <c r="AX160" s="143">
        <v>80</v>
      </c>
      <c r="AY160" s="143">
        <v>168</v>
      </c>
      <c r="AZ160" s="143">
        <v>744</v>
      </c>
    </row>
    <row r="161" spans="38:52">
      <c r="AL161" s="27">
        <f t="shared" si="87"/>
        <v>46143</v>
      </c>
      <c r="AM161" s="41" t="str">
        <f t="shared" si="85"/>
        <v>fi</v>
      </c>
      <c r="AN161" s="41">
        <f t="shared" si="88"/>
        <v>165</v>
      </c>
      <c r="AO161" s="461">
        <f t="shared" si="86"/>
        <v>186</v>
      </c>
      <c r="AP161" s="41">
        <f t="shared" si="89"/>
        <v>161</v>
      </c>
      <c r="AQ161" s="41" t="str">
        <f t="shared" si="92"/>
        <v>fe</v>
      </c>
      <c r="AS161" s="140">
        <v>45383</v>
      </c>
      <c r="AT161" s="143">
        <v>352</v>
      </c>
      <c r="AU161" s="143">
        <v>368</v>
      </c>
      <c r="AV161" s="143">
        <v>528</v>
      </c>
      <c r="AW161" s="143">
        <v>128</v>
      </c>
      <c r="AX161" s="143">
        <v>64</v>
      </c>
      <c r="AY161" s="143">
        <v>176</v>
      </c>
      <c r="AZ161" s="143">
        <v>720</v>
      </c>
    </row>
    <row r="162" spans="38:52">
      <c r="AL162" s="27">
        <f t="shared" si="87"/>
        <v>46174</v>
      </c>
      <c r="AM162" s="41" t="str">
        <f t="shared" si="85"/>
        <v>fj</v>
      </c>
      <c r="AN162" s="41">
        <f t="shared" si="88"/>
        <v>166</v>
      </c>
      <c r="AO162" s="461">
        <f t="shared" si="86"/>
        <v>187</v>
      </c>
      <c r="AP162" s="41">
        <f t="shared" si="89"/>
        <v>162</v>
      </c>
      <c r="AQ162" s="41" t="str">
        <f t="shared" si="92"/>
        <v>ff</v>
      </c>
      <c r="AS162" s="140">
        <v>45413</v>
      </c>
      <c r="AT162" s="143">
        <v>352</v>
      </c>
      <c r="AU162" s="143">
        <v>424</v>
      </c>
      <c r="AV162" s="143">
        <v>480</v>
      </c>
      <c r="AW162" s="143">
        <v>144</v>
      </c>
      <c r="AX162" s="143">
        <v>72</v>
      </c>
      <c r="AY162" s="143">
        <v>176</v>
      </c>
      <c r="AZ162" s="143">
        <v>744</v>
      </c>
    </row>
    <row r="163" spans="38:52">
      <c r="AL163" s="27">
        <f t="shared" si="87"/>
        <v>46204</v>
      </c>
      <c r="AM163" s="41" t="str">
        <f t="shared" si="85"/>
        <v>fk</v>
      </c>
      <c r="AN163" s="41">
        <f t="shared" si="88"/>
        <v>167</v>
      </c>
      <c r="AO163" s="461">
        <f t="shared" si="86"/>
        <v>188</v>
      </c>
      <c r="AP163" s="41">
        <f t="shared" si="89"/>
        <v>163</v>
      </c>
      <c r="AQ163" s="41" t="str">
        <f t="shared" si="92"/>
        <v>fg</v>
      </c>
      <c r="AS163" s="140">
        <v>45444</v>
      </c>
      <c r="AT163" s="143">
        <v>320</v>
      </c>
      <c r="AU163" s="143">
        <v>368</v>
      </c>
      <c r="AV163" s="143">
        <v>528</v>
      </c>
      <c r="AW163" s="143">
        <v>160</v>
      </c>
      <c r="AX163" s="143">
        <v>80</v>
      </c>
      <c r="AY163" s="143">
        <v>160</v>
      </c>
      <c r="AZ163" s="143">
        <v>720</v>
      </c>
    </row>
    <row r="164" spans="38:52">
      <c r="AL164" s="27">
        <f t="shared" si="87"/>
        <v>46235</v>
      </c>
      <c r="AM164" s="41" t="str">
        <f t="shared" si="85"/>
        <v>fl</v>
      </c>
      <c r="AN164" s="41">
        <f t="shared" si="88"/>
        <v>168</v>
      </c>
      <c r="AO164" s="461">
        <f t="shared" si="86"/>
        <v>189</v>
      </c>
      <c r="AP164" s="41">
        <f t="shared" si="89"/>
        <v>164</v>
      </c>
      <c r="AQ164" s="41" t="str">
        <f t="shared" si="92"/>
        <v>fh</v>
      </c>
      <c r="AS164" s="140">
        <v>45474</v>
      </c>
      <c r="AT164" s="143">
        <v>352</v>
      </c>
      <c r="AU164" s="143">
        <v>376</v>
      </c>
      <c r="AV164" s="143">
        <v>552</v>
      </c>
      <c r="AW164" s="143">
        <v>144</v>
      </c>
      <c r="AX164" s="143">
        <v>72</v>
      </c>
      <c r="AY164" s="143">
        <v>176</v>
      </c>
      <c r="AZ164" s="143">
        <v>744</v>
      </c>
    </row>
    <row r="165" spans="38:52">
      <c r="AL165" s="27">
        <f t="shared" si="87"/>
        <v>46266</v>
      </c>
      <c r="AM165" s="41" t="str">
        <f t="shared" si="85"/>
        <v>fm</v>
      </c>
      <c r="AN165" s="41">
        <f t="shared" si="88"/>
        <v>169</v>
      </c>
      <c r="AO165" s="461">
        <f t="shared" si="86"/>
        <v>190</v>
      </c>
      <c r="AP165" s="41">
        <f t="shared" si="89"/>
        <v>165</v>
      </c>
      <c r="AQ165" s="41" t="str">
        <f t="shared" si="92"/>
        <v>fi</v>
      </c>
      <c r="AS165" s="140">
        <v>45505</v>
      </c>
      <c r="AT165" s="143">
        <v>352</v>
      </c>
      <c r="AU165" s="143">
        <v>408</v>
      </c>
      <c r="AV165" s="143">
        <v>504</v>
      </c>
      <c r="AW165" s="143">
        <v>144</v>
      </c>
      <c r="AX165" s="143">
        <v>72</v>
      </c>
      <c r="AY165" s="143">
        <v>176</v>
      </c>
      <c r="AZ165" s="143">
        <v>744</v>
      </c>
    </row>
    <row r="166" spans="38:52">
      <c r="AL166" s="27">
        <f t="shared" si="87"/>
        <v>46296</v>
      </c>
      <c r="AM166" s="41" t="str">
        <f t="shared" si="85"/>
        <v>fn</v>
      </c>
      <c r="AN166" s="41">
        <f t="shared" si="88"/>
        <v>170</v>
      </c>
      <c r="AO166" s="461">
        <f t="shared" si="86"/>
        <v>191</v>
      </c>
      <c r="AP166" s="41">
        <f t="shared" si="89"/>
        <v>166</v>
      </c>
      <c r="AQ166" s="41" t="str">
        <f t="shared" si="92"/>
        <v>fj</v>
      </c>
      <c r="AS166" s="140">
        <v>45536</v>
      </c>
      <c r="AT166" s="143">
        <v>320</v>
      </c>
      <c r="AU166" s="143">
        <v>384</v>
      </c>
      <c r="AV166" s="143">
        <v>504</v>
      </c>
      <c r="AW166" s="143">
        <v>160</v>
      </c>
      <c r="AX166" s="143">
        <v>80</v>
      </c>
      <c r="AY166" s="143">
        <v>160</v>
      </c>
      <c r="AZ166" s="143">
        <v>720</v>
      </c>
    </row>
    <row r="167" spans="38:52">
      <c r="AL167" s="27">
        <f t="shared" si="87"/>
        <v>46327</v>
      </c>
      <c r="AM167" s="41" t="str">
        <f t="shared" si="85"/>
        <v>fo</v>
      </c>
      <c r="AN167" s="41">
        <f t="shared" si="88"/>
        <v>171</v>
      </c>
      <c r="AO167" s="461">
        <f t="shared" si="86"/>
        <v>192</v>
      </c>
      <c r="AP167" s="41">
        <f t="shared" si="89"/>
        <v>167</v>
      </c>
      <c r="AQ167" s="41" t="str">
        <f t="shared" si="92"/>
        <v>fk</v>
      </c>
      <c r="AS167" s="140">
        <v>45566</v>
      </c>
      <c r="AT167" s="143">
        <v>368</v>
      </c>
      <c r="AU167" s="143">
        <v>392</v>
      </c>
      <c r="AV167" s="143">
        <v>528</v>
      </c>
      <c r="AW167" s="143">
        <v>128</v>
      </c>
      <c r="AX167" s="143">
        <v>64</v>
      </c>
      <c r="AY167" s="143">
        <v>184</v>
      </c>
      <c r="AZ167" s="143">
        <v>744</v>
      </c>
    </row>
    <row r="168" spans="38:52">
      <c r="AL168" s="27">
        <f t="shared" si="87"/>
        <v>46357</v>
      </c>
      <c r="AM168" s="41" t="str">
        <f t="shared" si="85"/>
        <v>fp</v>
      </c>
      <c r="AN168" s="41">
        <f t="shared" si="88"/>
        <v>172</v>
      </c>
      <c r="AO168" s="461">
        <f t="shared" si="86"/>
        <v>193</v>
      </c>
      <c r="AP168" s="41">
        <f t="shared" si="89"/>
        <v>168</v>
      </c>
      <c r="AQ168" s="41" t="str">
        <f t="shared" si="92"/>
        <v>fl</v>
      </c>
      <c r="AS168" s="140">
        <v>45597</v>
      </c>
      <c r="AT168" s="143">
        <v>320</v>
      </c>
      <c r="AU168" s="143">
        <v>400</v>
      </c>
      <c r="AV168" s="143">
        <v>480</v>
      </c>
      <c r="AW168" s="143">
        <v>160</v>
      </c>
      <c r="AX168" s="143">
        <v>80</v>
      </c>
      <c r="AY168" s="143">
        <v>160</v>
      </c>
      <c r="AZ168" s="143">
        <v>720</v>
      </c>
    </row>
    <row r="169" spans="38:52">
      <c r="AL169" s="27">
        <f t="shared" si="87"/>
        <v>46388</v>
      </c>
      <c r="AM169" s="41" t="str">
        <f t="shared" si="85"/>
        <v>fq</v>
      </c>
      <c r="AN169" s="41">
        <f t="shared" si="88"/>
        <v>173</v>
      </c>
      <c r="AO169" s="461">
        <f t="shared" si="86"/>
        <v>194</v>
      </c>
      <c r="AP169" s="41">
        <f t="shared" si="89"/>
        <v>169</v>
      </c>
      <c r="AQ169" s="41" t="str">
        <f t="shared" si="92"/>
        <v>fm</v>
      </c>
      <c r="AS169" s="140">
        <v>45627</v>
      </c>
      <c r="AT169" s="143">
        <v>336</v>
      </c>
      <c r="AU169" s="143">
        <v>392</v>
      </c>
      <c r="AV169" s="143">
        <v>528</v>
      </c>
      <c r="AW169" s="143">
        <v>160</v>
      </c>
      <c r="AX169" s="143">
        <v>80</v>
      </c>
      <c r="AY169" s="143">
        <v>168</v>
      </c>
      <c r="AZ169" s="143">
        <v>744</v>
      </c>
    </row>
    <row r="170" spans="38:52">
      <c r="AL170" s="27">
        <f t="shared" si="87"/>
        <v>46419</v>
      </c>
      <c r="AM170" s="41" t="str">
        <f t="shared" si="85"/>
        <v>fr</v>
      </c>
      <c r="AN170" s="41">
        <f t="shared" si="88"/>
        <v>174</v>
      </c>
      <c r="AO170" s="461">
        <f t="shared" si="86"/>
        <v>195</v>
      </c>
      <c r="AP170" s="41">
        <f t="shared" si="89"/>
        <v>170</v>
      </c>
      <c r="AQ170" s="41" t="str">
        <f t="shared" si="92"/>
        <v>fn</v>
      </c>
      <c r="AS170" s="139">
        <v>45658</v>
      </c>
      <c r="AT170" s="142">
        <v>352</v>
      </c>
      <c r="AU170" s="142">
        <v>392</v>
      </c>
      <c r="AV170" s="142">
        <v>528</v>
      </c>
      <c r="AW170" s="142">
        <v>144</v>
      </c>
      <c r="AX170" s="142">
        <v>72</v>
      </c>
      <c r="AY170" s="142">
        <v>176</v>
      </c>
      <c r="AZ170" s="142">
        <v>744</v>
      </c>
    </row>
    <row r="171" spans="38:52">
      <c r="AL171" s="27">
        <f t="shared" si="87"/>
        <v>46447</v>
      </c>
      <c r="AM171" s="41" t="str">
        <f t="shared" si="85"/>
        <v>fs</v>
      </c>
      <c r="AN171" s="41">
        <f t="shared" si="88"/>
        <v>175</v>
      </c>
      <c r="AO171" s="461">
        <f t="shared" si="86"/>
        <v>196</v>
      </c>
      <c r="AP171" s="41">
        <f t="shared" si="89"/>
        <v>171</v>
      </c>
      <c r="AQ171" s="41" t="str">
        <f t="shared" si="92"/>
        <v>fo</v>
      </c>
      <c r="AS171" s="139">
        <v>45689</v>
      </c>
      <c r="AT171" s="142">
        <v>320</v>
      </c>
      <c r="AU171" s="142">
        <v>376</v>
      </c>
      <c r="AV171" s="142">
        <v>480</v>
      </c>
      <c r="AW171" s="142">
        <v>128</v>
      </c>
      <c r="AX171" s="142">
        <v>64</v>
      </c>
      <c r="AY171" s="142">
        <v>160</v>
      </c>
      <c r="AZ171" s="142">
        <v>672</v>
      </c>
    </row>
    <row r="172" spans="38:52">
      <c r="AL172" s="27">
        <f t="shared" si="87"/>
        <v>46478</v>
      </c>
      <c r="AM172" s="41" t="str">
        <f t="shared" si="85"/>
        <v>ft</v>
      </c>
      <c r="AN172" s="41">
        <f t="shared" si="88"/>
        <v>176</v>
      </c>
      <c r="AO172" s="461">
        <f t="shared" si="86"/>
        <v>197</v>
      </c>
      <c r="AP172" s="41">
        <f t="shared" si="89"/>
        <v>172</v>
      </c>
      <c r="AQ172" s="41" t="str">
        <f t="shared" si="92"/>
        <v>fp</v>
      </c>
      <c r="AS172" s="139">
        <v>45717</v>
      </c>
      <c r="AT172" s="142">
        <v>336</v>
      </c>
      <c r="AU172" s="142">
        <v>392</v>
      </c>
      <c r="AV172" s="142">
        <v>528</v>
      </c>
      <c r="AW172" s="142">
        <v>160</v>
      </c>
      <c r="AX172" s="142">
        <v>80</v>
      </c>
      <c r="AY172" s="142">
        <v>168</v>
      </c>
      <c r="AZ172" s="142">
        <v>744</v>
      </c>
    </row>
    <row r="173" spans="38:52">
      <c r="AL173" s="27">
        <f t="shared" si="87"/>
        <v>46508</v>
      </c>
      <c r="AM173" s="41" t="str">
        <f t="shared" si="85"/>
        <v>fu</v>
      </c>
      <c r="AN173" s="41">
        <f t="shared" si="88"/>
        <v>177</v>
      </c>
      <c r="AO173" s="461">
        <f t="shared" si="86"/>
        <v>198</v>
      </c>
      <c r="AP173" s="41">
        <f t="shared" si="89"/>
        <v>173</v>
      </c>
      <c r="AQ173" s="41" t="str">
        <f t="shared" si="92"/>
        <v>fq</v>
      </c>
      <c r="AS173" s="139">
        <v>45748</v>
      </c>
      <c r="AT173" s="142">
        <v>352</v>
      </c>
      <c r="AU173" s="142">
        <v>368</v>
      </c>
      <c r="AV173" s="142">
        <v>528</v>
      </c>
      <c r="AW173" s="142">
        <v>128</v>
      </c>
      <c r="AX173" s="142">
        <v>64</v>
      </c>
      <c r="AY173" s="142">
        <v>176</v>
      </c>
      <c r="AZ173" s="142">
        <v>720</v>
      </c>
    </row>
    <row r="174" spans="38:52">
      <c r="AL174" s="27">
        <f t="shared" si="87"/>
        <v>46539</v>
      </c>
      <c r="AM174" s="41" t="str">
        <f t="shared" si="85"/>
        <v>fv</v>
      </c>
      <c r="AN174" s="41">
        <f t="shared" si="88"/>
        <v>178</v>
      </c>
      <c r="AO174" s="461">
        <f t="shared" si="86"/>
        <v>199</v>
      </c>
      <c r="AP174" s="41">
        <f t="shared" si="89"/>
        <v>174</v>
      </c>
      <c r="AQ174" s="41" t="str">
        <f t="shared" si="92"/>
        <v>fr</v>
      </c>
      <c r="AS174" s="139">
        <v>45778</v>
      </c>
      <c r="AT174" s="142">
        <v>336</v>
      </c>
      <c r="AU174" s="142">
        <v>424</v>
      </c>
      <c r="AV174" s="142">
        <v>480</v>
      </c>
      <c r="AW174" s="142">
        <v>160</v>
      </c>
      <c r="AX174" s="142">
        <v>80</v>
      </c>
      <c r="AY174" s="142">
        <v>168</v>
      </c>
      <c r="AZ174" s="142">
        <v>744</v>
      </c>
    </row>
    <row r="175" spans="38:52">
      <c r="AL175" s="27">
        <f t="shared" si="87"/>
        <v>46569</v>
      </c>
      <c r="AM175" s="41" t="str">
        <f t="shared" si="85"/>
        <v>fw</v>
      </c>
      <c r="AN175" s="41">
        <f t="shared" si="88"/>
        <v>179</v>
      </c>
      <c r="AO175" s="461">
        <f t="shared" si="86"/>
        <v>200</v>
      </c>
      <c r="AP175" s="41">
        <f t="shared" si="89"/>
        <v>175</v>
      </c>
      <c r="AQ175" s="41" t="str">
        <f t="shared" si="92"/>
        <v>fs</v>
      </c>
      <c r="AS175" s="139">
        <v>45809</v>
      </c>
      <c r="AT175" s="142">
        <v>336</v>
      </c>
      <c r="AU175" s="142">
        <v>368</v>
      </c>
      <c r="AV175" s="142">
        <v>528</v>
      </c>
      <c r="AW175" s="142">
        <v>144</v>
      </c>
      <c r="AX175" s="142">
        <v>72</v>
      </c>
      <c r="AY175" s="142">
        <v>168</v>
      </c>
      <c r="AZ175" s="142">
        <v>720</v>
      </c>
    </row>
    <row r="176" spans="38:52">
      <c r="AL176" s="27">
        <f t="shared" si="87"/>
        <v>46600</v>
      </c>
      <c r="AM176" s="41" t="str">
        <f t="shared" si="85"/>
        <v>fx</v>
      </c>
      <c r="AN176" s="41">
        <f t="shared" si="88"/>
        <v>180</v>
      </c>
      <c r="AO176" s="461">
        <f t="shared" si="86"/>
        <v>201</v>
      </c>
      <c r="AP176" s="41">
        <f t="shared" si="89"/>
        <v>176</v>
      </c>
      <c r="AQ176" s="41" t="str">
        <f t="shared" si="92"/>
        <v>ft</v>
      </c>
      <c r="AS176" s="139">
        <v>45839</v>
      </c>
      <c r="AT176" s="142">
        <v>352</v>
      </c>
      <c r="AU176" s="142">
        <v>376</v>
      </c>
      <c r="AV176" s="142">
        <v>552</v>
      </c>
      <c r="AW176" s="142">
        <v>144</v>
      </c>
      <c r="AX176" s="142">
        <v>72</v>
      </c>
      <c r="AY176" s="142">
        <v>176</v>
      </c>
      <c r="AZ176" s="142">
        <v>744</v>
      </c>
    </row>
    <row r="177" spans="38:52">
      <c r="AL177" s="27">
        <f t="shared" si="87"/>
        <v>46631</v>
      </c>
      <c r="AM177" s="41" t="str">
        <f t="shared" si="85"/>
        <v>fy</v>
      </c>
      <c r="AN177" s="41">
        <f t="shared" si="88"/>
        <v>181</v>
      </c>
      <c r="AO177" s="461">
        <f t="shared" si="86"/>
        <v>202</v>
      </c>
      <c r="AP177" s="41">
        <f t="shared" si="89"/>
        <v>177</v>
      </c>
      <c r="AQ177" s="41" t="str">
        <f t="shared" si="92"/>
        <v>fu</v>
      </c>
      <c r="AS177" s="139">
        <v>45870</v>
      </c>
      <c r="AT177" s="142">
        <v>336</v>
      </c>
      <c r="AU177" s="142">
        <v>408</v>
      </c>
      <c r="AV177" s="142">
        <v>504</v>
      </c>
      <c r="AW177" s="142">
        <v>160</v>
      </c>
      <c r="AX177" s="142">
        <v>80</v>
      </c>
      <c r="AY177" s="142">
        <v>168</v>
      </c>
      <c r="AZ177" s="142">
        <v>744</v>
      </c>
    </row>
    <row r="178" spans="38:52">
      <c r="AL178" s="27">
        <f t="shared" si="87"/>
        <v>46661</v>
      </c>
      <c r="AM178" s="41" t="str">
        <f t="shared" si="85"/>
        <v>fz</v>
      </c>
      <c r="AN178" s="41">
        <f t="shared" si="88"/>
        <v>182</v>
      </c>
      <c r="AO178" s="461">
        <f t="shared" si="86"/>
        <v>203</v>
      </c>
      <c r="AP178" s="41">
        <f t="shared" si="89"/>
        <v>178</v>
      </c>
      <c r="AQ178" s="41" t="str">
        <f>+"f"&amp;AQ22</f>
        <v>fv</v>
      </c>
      <c r="AS178" s="139">
        <v>45901</v>
      </c>
      <c r="AT178" s="142">
        <v>336</v>
      </c>
      <c r="AU178" s="142">
        <v>384</v>
      </c>
      <c r="AV178" s="142">
        <v>504</v>
      </c>
      <c r="AW178" s="142">
        <v>144</v>
      </c>
      <c r="AX178" s="142">
        <v>72</v>
      </c>
      <c r="AY178" s="142">
        <v>168</v>
      </c>
      <c r="AZ178" s="142">
        <v>720</v>
      </c>
    </row>
    <row r="179" spans="38:52">
      <c r="AL179" s="27">
        <f t="shared" si="87"/>
        <v>46692</v>
      </c>
      <c r="AM179" s="41" t="str">
        <f t="shared" si="85"/>
        <v>ga</v>
      </c>
      <c r="AN179" s="41">
        <f t="shared" si="88"/>
        <v>183</v>
      </c>
      <c r="AO179" s="461">
        <f t="shared" si="86"/>
        <v>204</v>
      </c>
      <c r="AP179" s="41">
        <f t="shared" si="89"/>
        <v>179</v>
      </c>
      <c r="AQ179" s="41" t="str">
        <f t="shared" si="92"/>
        <v>fw</v>
      </c>
      <c r="AS179" s="139">
        <v>45931</v>
      </c>
      <c r="AT179" s="142">
        <v>368</v>
      </c>
      <c r="AU179" s="142">
        <v>392</v>
      </c>
      <c r="AV179" s="142">
        <v>528</v>
      </c>
      <c r="AW179" s="142">
        <v>128</v>
      </c>
      <c r="AX179" s="142">
        <v>64</v>
      </c>
      <c r="AY179" s="142">
        <v>184</v>
      </c>
      <c r="AZ179" s="142">
        <v>744</v>
      </c>
    </row>
    <row r="180" spans="38:52">
      <c r="AL180" s="27">
        <f t="shared" si="87"/>
        <v>46722</v>
      </c>
      <c r="AM180" s="41" t="str">
        <f t="shared" si="85"/>
        <v>gb</v>
      </c>
      <c r="AN180" s="41">
        <f t="shared" si="88"/>
        <v>184</v>
      </c>
      <c r="AO180" s="461">
        <f t="shared" si="86"/>
        <v>205</v>
      </c>
      <c r="AP180" s="41">
        <f t="shared" si="89"/>
        <v>180</v>
      </c>
      <c r="AQ180" s="41" t="str">
        <f t="shared" si="92"/>
        <v>fx</v>
      </c>
      <c r="AS180" s="139">
        <v>45962</v>
      </c>
      <c r="AT180" s="142">
        <v>304</v>
      </c>
      <c r="AU180" s="142">
        <v>400</v>
      </c>
      <c r="AV180" s="142">
        <v>480</v>
      </c>
      <c r="AW180" s="142">
        <v>176</v>
      </c>
      <c r="AX180" s="142">
        <v>88</v>
      </c>
      <c r="AY180" s="142">
        <v>152</v>
      </c>
      <c r="AZ180" s="142">
        <v>720</v>
      </c>
    </row>
    <row r="181" spans="38:52">
      <c r="AL181" s="27">
        <f t="shared" si="87"/>
        <v>46753</v>
      </c>
      <c r="AM181" s="41" t="str">
        <f t="shared" si="85"/>
        <v>gc</v>
      </c>
      <c r="AN181" s="41">
        <f t="shared" si="88"/>
        <v>185</v>
      </c>
      <c r="AO181" s="461" t="e">
        <f t="shared" si="86"/>
        <v>#N/A</v>
      </c>
      <c r="AP181" s="41">
        <f t="shared" si="89"/>
        <v>181</v>
      </c>
      <c r="AQ181" s="41" t="str">
        <f t="shared" si="92"/>
        <v>fy</v>
      </c>
      <c r="AS181" s="139">
        <v>45992</v>
      </c>
      <c r="AT181" s="142">
        <v>352</v>
      </c>
      <c r="AU181" s="142">
        <v>392</v>
      </c>
      <c r="AV181" s="142">
        <v>528</v>
      </c>
      <c r="AW181" s="142">
        <v>144</v>
      </c>
      <c r="AX181" s="142">
        <v>72</v>
      </c>
      <c r="AY181" s="142">
        <v>176</v>
      </c>
      <c r="AZ181" s="142">
        <v>744</v>
      </c>
    </row>
    <row r="182" spans="38:52">
      <c r="AL182" s="27">
        <f t="shared" si="87"/>
        <v>46784</v>
      </c>
      <c r="AM182" s="41" t="str">
        <f t="shared" si="85"/>
        <v>gd</v>
      </c>
      <c r="AN182" s="41">
        <f t="shared" si="88"/>
        <v>186</v>
      </c>
      <c r="AO182" s="461" t="e">
        <f t="shared" si="86"/>
        <v>#N/A</v>
      </c>
      <c r="AP182" s="41">
        <f t="shared" si="89"/>
        <v>182</v>
      </c>
      <c r="AQ182" s="41" t="str">
        <f t="shared" si="92"/>
        <v>fz</v>
      </c>
      <c r="AS182" s="140">
        <v>46023</v>
      </c>
      <c r="AT182" s="143">
        <v>336</v>
      </c>
      <c r="AU182" s="143">
        <v>392</v>
      </c>
      <c r="AV182" s="143">
        <v>528</v>
      </c>
      <c r="AW182" s="143">
        <v>160</v>
      </c>
      <c r="AX182" s="143">
        <v>80</v>
      </c>
      <c r="AY182" s="143">
        <v>168</v>
      </c>
      <c r="AZ182" s="143">
        <v>744</v>
      </c>
    </row>
    <row r="183" spans="38:52">
      <c r="AL183" s="27">
        <f t="shared" si="87"/>
        <v>46813</v>
      </c>
      <c r="AM183" s="41" t="str">
        <f t="shared" si="85"/>
        <v>ge</v>
      </c>
      <c r="AN183" s="41">
        <f t="shared" si="88"/>
        <v>187</v>
      </c>
      <c r="AO183" s="461" t="e">
        <f t="shared" si="86"/>
        <v>#N/A</v>
      </c>
      <c r="AP183" s="41">
        <f t="shared" si="89"/>
        <v>183</v>
      </c>
      <c r="AQ183" s="41" t="str">
        <f>+"g"&amp;AQ1</f>
        <v>ga</v>
      </c>
      <c r="AS183" s="140">
        <v>46054</v>
      </c>
      <c r="AT183" s="143">
        <v>320</v>
      </c>
      <c r="AU183" s="143">
        <v>376</v>
      </c>
      <c r="AV183" s="143">
        <v>480</v>
      </c>
      <c r="AW183" s="143">
        <v>128</v>
      </c>
      <c r="AX183" s="143">
        <v>64</v>
      </c>
      <c r="AY183" s="143">
        <v>160</v>
      </c>
      <c r="AZ183" s="143">
        <v>672</v>
      </c>
    </row>
    <row r="184" spans="38:52">
      <c r="AL184" s="27">
        <f t="shared" si="87"/>
        <v>46844</v>
      </c>
      <c r="AM184" s="41" t="str">
        <f t="shared" si="85"/>
        <v>gf</v>
      </c>
      <c r="AN184" s="41">
        <f t="shared" si="88"/>
        <v>188</v>
      </c>
      <c r="AO184" s="461" t="e">
        <f t="shared" si="86"/>
        <v>#N/A</v>
      </c>
      <c r="AP184" s="41">
        <f t="shared" si="89"/>
        <v>184</v>
      </c>
      <c r="AQ184" s="41" t="str">
        <f t="shared" ref="AQ184:AQ197" si="93">+"g"&amp;AQ2</f>
        <v>gb</v>
      </c>
      <c r="AS184" s="140">
        <v>46082</v>
      </c>
      <c r="AT184" s="143">
        <v>352</v>
      </c>
      <c r="AU184" s="143">
        <v>392</v>
      </c>
      <c r="AV184" s="143">
        <v>528</v>
      </c>
      <c r="AW184" s="143">
        <v>144</v>
      </c>
      <c r="AX184" s="143">
        <v>72</v>
      </c>
      <c r="AY184" s="143">
        <v>176</v>
      </c>
      <c r="AZ184" s="143">
        <v>744</v>
      </c>
    </row>
    <row r="185" spans="38:52">
      <c r="AL185" s="27">
        <f t="shared" si="87"/>
        <v>46874</v>
      </c>
      <c r="AM185" s="41" t="str">
        <f t="shared" si="85"/>
        <v>gg</v>
      </c>
      <c r="AN185" s="41">
        <f t="shared" si="88"/>
        <v>189</v>
      </c>
      <c r="AO185" s="461" t="e">
        <f t="shared" si="86"/>
        <v>#N/A</v>
      </c>
      <c r="AP185" s="41">
        <f t="shared" si="89"/>
        <v>185</v>
      </c>
      <c r="AQ185" s="41" t="str">
        <f t="shared" si="93"/>
        <v>gc</v>
      </c>
      <c r="AS185" s="140">
        <v>46113</v>
      </c>
      <c r="AT185" s="143">
        <v>352</v>
      </c>
      <c r="AU185" s="143">
        <v>368</v>
      </c>
      <c r="AV185" s="143">
        <v>528</v>
      </c>
      <c r="AW185" s="143">
        <v>128</v>
      </c>
      <c r="AX185" s="143">
        <v>64</v>
      </c>
      <c r="AY185" s="143">
        <v>176</v>
      </c>
      <c r="AZ185" s="143">
        <v>720</v>
      </c>
    </row>
    <row r="186" spans="38:52">
      <c r="AL186" s="27">
        <f t="shared" si="87"/>
        <v>46905</v>
      </c>
      <c r="AM186" s="41" t="str">
        <f t="shared" si="85"/>
        <v>gh</v>
      </c>
      <c r="AN186" s="41">
        <f t="shared" si="88"/>
        <v>190</v>
      </c>
      <c r="AO186" s="461" t="e">
        <f t="shared" si="86"/>
        <v>#N/A</v>
      </c>
      <c r="AP186" s="41">
        <f t="shared" si="89"/>
        <v>186</v>
      </c>
      <c r="AQ186" s="41" t="str">
        <f t="shared" si="93"/>
        <v>gd</v>
      </c>
      <c r="AS186" s="140">
        <v>46143</v>
      </c>
      <c r="AT186" s="143">
        <v>320</v>
      </c>
      <c r="AU186" s="143">
        <v>424</v>
      </c>
      <c r="AV186" s="143">
        <v>480</v>
      </c>
      <c r="AW186" s="143">
        <v>176</v>
      </c>
      <c r="AX186" s="143">
        <v>88</v>
      </c>
      <c r="AY186" s="143">
        <v>160</v>
      </c>
      <c r="AZ186" s="143">
        <v>744</v>
      </c>
    </row>
    <row r="187" spans="38:52">
      <c r="AL187" s="27">
        <f t="shared" si="87"/>
        <v>46935</v>
      </c>
      <c r="AM187" s="41" t="str">
        <f t="shared" si="85"/>
        <v>gi</v>
      </c>
      <c r="AN187" s="41">
        <f t="shared" si="88"/>
        <v>191</v>
      </c>
      <c r="AO187" s="461" t="e">
        <f t="shared" si="86"/>
        <v>#N/A</v>
      </c>
      <c r="AP187" s="41">
        <f t="shared" si="89"/>
        <v>187</v>
      </c>
      <c r="AQ187" s="41" t="str">
        <f t="shared" si="93"/>
        <v>ge</v>
      </c>
      <c r="AS187" s="140">
        <v>46174</v>
      </c>
      <c r="AT187" s="143">
        <v>352</v>
      </c>
      <c r="AU187" s="143">
        <v>368</v>
      </c>
      <c r="AV187" s="143">
        <v>528</v>
      </c>
      <c r="AW187" s="143">
        <v>128</v>
      </c>
      <c r="AX187" s="143">
        <v>64</v>
      </c>
      <c r="AY187" s="143">
        <v>176</v>
      </c>
      <c r="AZ187" s="143">
        <v>720</v>
      </c>
    </row>
    <row r="188" spans="38:52">
      <c r="AL188" s="27">
        <f t="shared" si="87"/>
        <v>46966</v>
      </c>
      <c r="AM188" s="41" t="str">
        <f t="shared" si="85"/>
        <v>gj</v>
      </c>
      <c r="AN188" s="41">
        <f t="shared" si="88"/>
        <v>192</v>
      </c>
      <c r="AO188" s="461" t="e">
        <f t="shared" si="86"/>
        <v>#N/A</v>
      </c>
      <c r="AP188" s="41">
        <f t="shared" si="89"/>
        <v>188</v>
      </c>
      <c r="AQ188" s="41" t="str">
        <f t="shared" si="93"/>
        <v>gf</v>
      </c>
      <c r="AS188" s="140">
        <v>46204</v>
      </c>
      <c r="AT188" s="143">
        <v>368</v>
      </c>
      <c r="AU188" s="143">
        <v>376</v>
      </c>
      <c r="AV188" s="143">
        <v>552</v>
      </c>
      <c r="AW188" s="143">
        <v>128</v>
      </c>
      <c r="AX188" s="143">
        <v>64</v>
      </c>
      <c r="AY188" s="143">
        <v>184</v>
      </c>
      <c r="AZ188" s="143">
        <v>744</v>
      </c>
    </row>
    <row r="189" spans="38:52">
      <c r="AL189" s="27">
        <f t="shared" si="87"/>
        <v>46997</v>
      </c>
      <c r="AM189" s="41" t="str">
        <f t="shared" si="85"/>
        <v>gk</v>
      </c>
      <c r="AN189" s="41">
        <f t="shared" si="88"/>
        <v>193</v>
      </c>
      <c r="AO189" s="461" t="e">
        <f t="shared" si="86"/>
        <v>#N/A</v>
      </c>
      <c r="AP189" s="41">
        <f t="shared" si="89"/>
        <v>189</v>
      </c>
      <c r="AQ189" s="41" t="str">
        <f t="shared" si="93"/>
        <v>gg</v>
      </c>
      <c r="AS189" s="140">
        <v>46235</v>
      </c>
      <c r="AT189" s="143">
        <v>336</v>
      </c>
      <c r="AU189" s="143">
        <v>408</v>
      </c>
      <c r="AV189" s="143">
        <v>504</v>
      </c>
      <c r="AW189" s="143">
        <v>160</v>
      </c>
      <c r="AX189" s="143">
        <v>80</v>
      </c>
      <c r="AY189" s="143">
        <v>168</v>
      </c>
      <c r="AZ189" s="143">
        <v>744</v>
      </c>
    </row>
    <row r="190" spans="38:52">
      <c r="AL190" s="27">
        <f t="shared" si="87"/>
        <v>47027</v>
      </c>
      <c r="AM190" s="41" t="str">
        <f t="shared" si="85"/>
        <v>gl</v>
      </c>
      <c r="AN190" s="41">
        <f t="shared" si="88"/>
        <v>194</v>
      </c>
      <c r="AO190" s="461" t="e">
        <f t="shared" si="86"/>
        <v>#N/A</v>
      </c>
      <c r="AP190" s="41">
        <f t="shared" si="89"/>
        <v>190</v>
      </c>
      <c r="AQ190" s="41" t="str">
        <f t="shared" si="93"/>
        <v>gh</v>
      </c>
      <c r="AS190" s="140">
        <v>46266</v>
      </c>
      <c r="AT190" s="143">
        <v>336</v>
      </c>
      <c r="AU190" s="143">
        <v>384</v>
      </c>
      <c r="AV190" s="143">
        <v>504</v>
      </c>
      <c r="AW190" s="143">
        <v>144</v>
      </c>
      <c r="AX190" s="143">
        <v>72</v>
      </c>
      <c r="AY190" s="143">
        <v>168</v>
      </c>
      <c r="AZ190" s="143">
        <v>720</v>
      </c>
    </row>
    <row r="191" spans="38:52">
      <c r="AL191" s="27">
        <f t="shared" si="87"/>
        <v>47058</v>
      </c>
      <c r="AM191" s="41" t="str">
        <f t="shared" si="85"/>
        <v>gm</v>
      </c>
      <c r="AN191" s="41">
        <f t="shared" si="88"/>
        <v>195</v>
      </c>
      <c r="AO191" s="461" t="e">
        <f t="shared" si="86"/>
        <v>#N/A</v>
      </c>
      <c r="AP191" s="41">
        <f t="shared" si="89"/>
        <v>191</v>
      </c>
      <c r="AQ191" s="41" t="str">
        <f t="shared" si="93"/>
        <v>gi</v>
      </c>
      <c r="AS191" s="140">
        <v>46296</v>
      </c>
      <c r="AT191" s="143">
        <v>352</v>
      </c>
      <c r="AU191" s="143">
        <v>392</v>
      </c>
      <c r="AV191" s="143">
        <v>528</v>
      </c>
      <c r="AW191" s="143">
        <v>144</v>
      </c>
      <c r="AX191" s="143">
        <v>72</v>
      </c>
      <c r="AY191" s="143">
        <v>176</v>
      </c>
      <c r="AZ191" s="143">
        <v>744</v>
      </c>
    </row>
    <row r="192" spans="38:52">
      <c r="AL192" s="27">
        <f t="shared" si="87"/>
        <v>47088</v>
      </c>
      <c r="AM192" s="41" t="str">
        <f t="shared" si="85"/>
        <v>gn</v>
      </c>
      <c r="AN192" s="41">
        <f t="shared" si="88"/>
        <v>196</v>
      </c>
      <c r="AO192" s="461" t="e">
        <f t="shared" si="86"/>
        <v>#N/A</v>
      </c>
      <c r="AP192" s="41">
        <f t="shared" si="89"/>
        <v>192</v>
      </c>
      <c r="AQ192" s="41" t="str">
        <f t="shared" si="93"/>
        <v>gj</v>
      </c>
      <c r="AS192" s="140">
        <v>46327</v>
      </c>
      <c r="AT192" s="143">
        <v>320</v>
      </c>
      <c r="AU192" s="143">
        <v>400</v>
      </c>
      <c r="AV192" s="143">
        <v>480</v>
      </c>
      <c r="AW192" s="143">
        <v>160</v>
      </c>
      <c r="AX192" s="143">
        <v>80</v>
      </c>
      <c r="AY192" s="143">
        <v>160</v>
      </c>
      <c r="AZ192" s="143">
        <v>720</v>
      </c>
    </row>
    <row r="193" spans="38:52">
      <c r="AL193" s="27">
        <f t="shared" si="87"/>
        <v>47119</v>
      </c>
      <c r="AM193" s="41" t="str">
        <f t="shared" si="85"/>
        <v>go</v>
      </c>
      <c r="AN193" s="41">
        <f t="shared" si="88"/>
        <v>197</v>
      </c>
      <c r="AO193" s="461" t="e">
        <f t="shared" si="86"/>
        <v>#N/A</v>
      </c>
      <c r="AP193" s="41">
        <f t="shared" si="89"/>
        <v>193</v>
      </c>
      <c r="AQ193" s="41" t="str">
        <f t="shared" si="93"/>
        <v>gk</v>
      </c>
      <c r="AS193" s="140">
        <v>46357</v>
      </c>
      <c r="AT193" s="143">
        <v>352</v>
      </c>
      <c r="AU193" s="143">
        <v>392</v>
      </c>
      <c r="AV193" s="143">
        <v>528</v>
      </c>
      <c r="AW193" s="143">
        <v>144</v>
      </c>
      <c r="AX193" s="143">
        <v>72</v>
      </c>
      <c r="AY193" s="143">
        <v>176</v>
      </c>
      <c r="AZ193" s="143">
        <v>744</v>
      </c>
    </row>
    <row r="194" spans="38:52">
      <c r="AL194" s="27">
        <f t="shared" si="87"/>
        <v>47150</v>
      </c>
      <c r="AM194" s="41" t="e">
        <f t="shared" ref="AM194:AM197" si="94">+VLOOKUP(AN194,$AP$1:$AQ$197,2,FALSE)</f>
        <v>#N/A</v>
      </c>
      <c r="AN194" s="41">
        <f t="shared" si="88"/>
        <v>198</v>
      </c>
      <c r="AO194" s="461" t="e">
        <f t="shared" ref="AO194:AO197" si="95">+MATCH(AL194,$AS$1:$AS$205,0)</f>
        <v>#N/A</v>
      </c>
      <c r="AP194" s="41">
        <f t="shared" si="89"/>
        <v>194</v>
      </c>
      <c r="AQ194" s="41" t="str">
        <f t="shared" si="93"/>
        <v>gl</v>
      </c>
      <c r="AS194" s="139">
        <v>46388</v>
      </c>
      <c r="AT194" s="142">
        <v>320</v>
      </c>
      <c r="AU194" s="142">
        <v>424</v>
      </c>
      <c r="AV194" s="142">
        <v>496</v>
      </c>
      <c r="AW194" s="142">
        <v>176</v>
      </c>
      <c r="AX194" s="142">
        <v>88</v>
      </c>
      <c r="AY194" s="142">
        <v>160</v>
      </c>
      <c r="AZ194" s="142">
        <v>744</v>
      </c>
    </row>
    <row r="195" spans="38:52">
      <c r="AL195" s="27">
        <f t="shared" ref="AL195:AL197" si="96">+EDATE(AL194,1)</f>
        <v>47178</v>
      </c>
      <c r="AM195" s="41" t="e">
        <f t="shared" si="94"/>
        <v>#N/A</v>
      </c>
      <c r="AN195" s="41">
        <f t="shared" ref="AN195:AN197" si="97">+AN194+1</f>
        <v>199</v>
      </c>
      <c r="AO195" s="461" t="e">
        <f t="shared" si="95"/>
        <v>#N/A</v>
      </c>
      <c r="AP195" s="41">
        <f t="shared" ref="AP195:AP197" si="98">+AP194+1</f>
        <v>195</v>
      </c>
      <c r="AQ195" s="41" t="str">
        <f t="shared" si="93"/>
        <v>gm</v>
      </c>
      <c r="AS195" s="139">
        <v>46419</v>
      </c>
      <c r="AT195" s="142">
        <v>320</v>
      </c>
      <c r="AU195" s="142">
        <v>352</v>
      </c>
      <c r="AV195" s="142">
        <v>448</v>
      </c>
      <c r="AW195" s="142">
        <v>128</v>
      </c>
      <c r="AX195" s="142">
        <v>64</v>
      </c>
      <c r="AY195" s="142">
        <v>160</v>
      </c>
      <c r="AZ195" s="142">
        <v>672</v>
      </c>
    </row>
    <row r="196" spans="38:52">
      <c r="AL196" s="27">
        <f t="shared" si="96"/>
        <v>47209</v>
      </c>
      <c r="AM196" s="41" t="e">
        <f t="shared" si="94"/>
        <v>#N/A</v>
      </c>
      <c r="AN196" s="41">
        <f t="shared" si="97"/>
        <v>200</v>
      </c>
      <c r="AO196" s="461" t="e">
        <f t="shared" si="95"/>
        <v>#N/A</v>
      </c>
      <c r="AP196" s="41">
        <f t="shared" si="98"/>
        <v>196</v>
      </c>
      <c r="AQ196" s="41" t="str">
        <f t="shared" si="93"/>
        <v>gn</v>
      </c>
      <c r="AS196" s="139">
        <v>46447</v>
      </c>
      <c r="AT196" s="142">
        <v>368</v>
      </c>
      <c r="AU196" s="142">
        <v>376</v>
      </c>
      <c r="AV196" s="142">
        <v>496</v>
      </c>
      <c r="AW196" s="142">
        <v>128</v>
      </c>
      <c r="AX196" s="142">
        <v>64</v>
      </c>
      <c r="AY196" s="142">
        <v>184</v>
      </c>
      <c r="AZ196" s="142">
        <v>744</v>
      </c>
    </row>
    <row r="197" spans="38:52">
      <c r="AL197" s="27">
        <f t="shared" si="96"/>
        <v>47239</v>
      </c>
      <c r="AM197" s="41" t="e">
        <f t="shared" si="94"/>
        <v>#N/A</v>
      </c>
      <c r="AN197" s="41">
        <f t="shared" si="97"/>
        <v>201</v>
      </c>
      <c r="AO197" s="461" t="e">
        <f t="shared" si="95"/>
        <v>#N/A</v>
      </c>
      <c r="AP197" s="41">
        <f t="shared" si="98"/>
        <v>197</v>
      </c>
      <c r="AQ197" s="41" t="str">
        <f t="shared" si="93"/>
        <v>go</v>
      </c>
      <c r="AS197" s="139">
        <v>46478</v>
      </c>
      <c r="AT197" s="142">
        <v>352</v>
      </c>
      <c r="AU197" s="142">
        <v>368</v>
      </c>
      <c r="AV197" s="142">
        <v>480</v>
      </c>
      <c r="AW197" s="142">
        <v>128</v>
      </c>
      <c r="AX197" s="142">
        <v>64</v>
      </c>
      <c r="AY197" s="142">
        <v>176</v>
      </c>
      <c r="AZ197" s="142">
        <v>720</v>
      </c>
    </row>
    <row r="198" spans="38:52">
      <c r="AS198" s="139">
        <v>46508</v>
      </c>
      <c r="AT198" s="142">
        <v>320</v>
      </c>
      <c r="AU198" s="142">
        <v>424</v>
      </c>
      <c r="AV198" s="142">
        <v>496</v>
      </c>
      <c r="AW198" s="142">
        <v>176</v>
      </c>
      <c r="AX198" s="142">
        <v>88</v>
      </c>
      <c r="AY198" s="142">
        <v>160</v>
      </c>
      <c r="AZ198" s="142">
        <v>744</v>
      </c>
    </row>
    <row r="199" spans="38:52">
      <c r="AS199" s="139">
        <v>46539</v>
      </c>
      <c r="AT199" s="142">
        <v>352</v>
      </c>
      <c r="AU199" s="142">
        <v>368</v>
      </c>
      <c r="AV199" s="142">
        <v>480</v>
      </c>
      <c r="AW199" s="142">
        <v>128</v>
      </c>
      <c r="AX199" s="142">
        <v>64</v>
      </c>
      <c r="AY199" s="142">
        <v>176</v>
      </c>
      <c r="AZ199" s="142">
        <v>720</v>
      </c>
    </row>
    <row r="200" spans="38:52">
      <c r="AS200" s="139">
        <v>46569</v>
      </c>
      <c r="AT200" s="142">
        <v>336</v>
      </c>
      <c r="AU200" s="142">
        <v>408</v>
      </c>
      <c r="AV200" s="142">
        <v>496</v>
      </c>
      <c r="AW200" s="142">
        <v>160</v>
      </c>
      <c r="AX200" s="142">
        <v>80</v>
      </c>
      <c r="AY200" s="142">
        <v>168</v>
      </c>
      <c r="AZ200" s="142">
        <v>744</v>
      </c>
    </row>
    <row r="201" spans="38:52">
      <c r="AS201" s="139">
        <v>46600</v>
      </c>
      <c r="AT201" s="142">
        <v>352</v>
      </c>
      <c r="AU201" s="142">
        <v>392</v>
      </c>
      <c r="AV201" s="142">
        <v>496</v>
      </c>
      <c r="AW201" s="142">
        <v>144</v>
      </c>
      <c r="AX201" s="142">
        <v>72</v>
      </c>
      <c r="AY201" s="142">
        <v>176</v>
      </c>
      <c r="AZ201" s="142">
        <v>744</v>
      </c>
    </row>
    <row r="202" spans="38:52">
      <c r="AS202" s="139">
        <v>46631</v>
      </c>
      <c r="AT202" s="142">
        <v>336</v>
      </c>
      <c r="AU202" s="142">
        <v>384</v>
      </c>
      <c r="AV202" s="142">
        <v>480</v>
      </c>
      <c r="AW202" s="142">
        <v>144</v>
      </c>
      <c r="AX202" s="142">
        <v>72</v>
      </c>
      <c r="AY202" s="142">
        <v>168</v>
      </c>
      <c r="AZ202" s="142">
        <v>720</v>
      </c>
    </row>
    <row r="203" spans="38:52">
      <c r="AS203" s="139">
        <v>46661</v>
      </c>
      <c r="AT203" s="142">
        <v>336</v>
      </c>
      <c r="AU203" s="142">
        <v>408</v>
      </c>
      <c r="AV203" s="142">
        <v>496</v>
      </c>
      <c r="AW203" s="142">
        <v>160</v>
      </c>
      <c r="AX203" s="142">
        <v>80</v>
      </c>
      <c r="AY203" s="142">
        <v>168</v>
      </c>
      <c r="AZ203" s="142">
        <v>744</v>
      </c>
    </row>
    <row r="204" spans="38:52">
      <c r="AS204" s="139">
        <v>46692</v>
      </c>
      <c r="AT204" s="142">
        <v>336</v>
      </c>
      <c r="AU204" s="142">
        <v>384</v>
      </c>
      <c r="AV204" s="142">
        <v>480</v>
      </c>
      <c r="AW204" s="142">
        <v>144</v>
      </c>
      <c r="AX204" s="142">
        <v>72</v>
      </c>
      <c r="AY204" s="142">
        <v>168</v>
      </c>
      <c r="AZ204" s="142">
        <v>720</v>
      </c>
    </row>
    <row r="205" spans="38:52">
      <c r="AS205" s="139">
        <v>46722</v>
      </c>
      <c r="AT205" s="142">
        <v>368</v>
      </c>
      <c r="AU205" s="142">
        <v>376</v>
      </c>
      <c r="AV205" s="142">
        <v>496</v>
      </c>
      <c r="AW205" s="142">
        <v>128</v>
      </c>
      <c r="AX205" s="142">
        <v>64</v>
      </c>
      <c r="AY205" s="142">
        <v>184</v>
      </c>
      <c r="AZ205" s="142">
        <v>744</v>
      </c>
    </row>
    <row r="215" spans="46:52">
      <c r="AT215" s="141" t="s">
        <v>140</v>
      </c>
      <c r="AU215" s="141" t="s">
        <v>141</v>
      </c>
      <c r="AV215" s="141" t="s">
        <v>142</v>
      </c>
      <c r="AW215" s="141" t="s">
        <v>143</v>
      </c>
      <c r="AX215" s="141" t="s">
        <v>144</v>
      </c>
      <c r="AY215" s="141" t="s">
        <v>145</v>
      </c>
      <c r="AZ215" s="141" t="s">
        <v>135</v>
      </c>
    </row>
    <row r="216" spans="46:52">
      <c r="AT216" s="45">
        <v>2</v>
      </c>
      <c r="AU216" s="45">
        <v>3</v>
      </c>
      <c r="AV216" s="45">
        <v>4</v>
      </c>
      <c r="AW216" s="45">
        <v>5</v>
      </c>
      <c r="AX216" s="45">
        <v>6</v>
      </c>
      <c r="AY216" s="45">
        <v>7</v>
      </c>
      <c r="AZ216" s="45">
        <v>8</v>
      </c>
    </row>
    <row r="217" spans="46:52">
      <c r="AT217" s="45" t="s">
        <v>188</v>
      </c>
      <c r="AU217" s="45" t="s">
        <v>189</v>
      </c>
      <c r="AV217" s="45" t="s">
        <v>190</v>
      </c>
      <c r="AW217" s="45" t="s">
        <v>146</v>
      </c>
      <c r="AX217" s="45" t="s">
        <v>147</v>
      </c>
      <c r="AY217" s="45" t="s">
        <v>148</v>
      </c>
      <c r="AZ217" s="45" t="s">
        <v>136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D265"/>
  <sheetViews>
    <sheetView zoomScale="80" zoomScaleNormal="80" workbookViewId="0">
      <selection activeCell="G2" sqref="G2:GD96"/>
    </sheetView>
  </sheetViews>
  <sheetFormatPr defaultColWidth="9.140625" defaultRowHeight="15"/>
  <cols>
    <col min="1" max="1" width="9.140625" style="454"/>
    <col min="2" max="2" width="22.42578125" style="32" bestFit="1" customWidth="1"/>
    <col min="3" max="3" width="18.140625" style="32" customWidth="1"/>
    <col min="4" max="4" width="9.140625" style="32"/>
    <col min="5" max="5" width="10.85546875" style="32" customWidth="1"/>
    <col min="6" max="6" width="26.28515625" style="32" customWidth="1"/>
    <col min="7" max="9" width="9.7109375" style="32" bestFit="1" customWidth="1"/>
    <col min="10" max="10" width="10.5703125" style="32" bestFit="1" customWidth="1"/>
    <col min="11" max="11" width="10.42578125" style="32" customWidth="1"/>
    <col min="12" max="12" width="10.28515625" style="32" customWidth="1"/>
    <col min="13" max="13" width="11.140625" style="32" customWidth="1"/>
    <col min="14" max="14" width="11.85546875" style="32" customWidth="1"/>
    <col min="15" max="15" width="11.28515625" style="32" customWidth="1"/>
    <col min="16" max="16" width="10.42578125" style="32" customWidth="1"/>
    <col min="17" max="19" width="10.7109375" style="32" customWidth="1"/>
    <col min="20" max="24" width="9.140625" style="32"/>
    <col min="25" max="25" width="11.140625" style="32" customWidth="1"/>
    <col min="26" max="26" width="11.42578125" style="32" customWidth="1"/>
    <col min="27" max="27" width="11.140625" style="32" customWidth="1"/>
    <col min="28" max="29" width="11.42578125" style="32" customWidth="1"/>
    <col min="30" max="30" width="10.140625" style="32" customWidth="1"/>
    <col min="31" max="36" width="9.140625" style="32"/>
    <col min="37" max="37" width="11.140625" style="32" customWidth="1"/>
    <col min="38" max="39" width="11.5703125" style="32" customWidth="1"/>
    <col min="40" max="40" width="10.5703125" style="32" bestFit="1" customWidth="1"/>
    <col min="41" max="41" width="9.140625" style="32"/>
    <col min="42" max="42" width="10.5703125" style="32" bestFit="1" customWidth="1"/>
    <col min="43" max="48" width="9.140625" style="32"/>
    <col min="49" max="49" width="9.85546875" style="32" bestFit="1" customWidth="1"/>
    <col min="50" max="16384" width="9.140625" style="32"/>
  </cols>
  <sheetData>
    <row r="1" spans="1:186" s="41" customFormat="1">
      <c r="A1" s="60"/>
      <c r="B1" s="23"/>
      <c r="C1" s="458" t="s">
        <v>55</v>
      </c>
      <c r="D1" s="458" t="s">
        <v>33</v>
      </c>
      <c r="E1" s="458" t="s">
        <v>66</v>
      </c>
      <c r="F1" s="458" t="s">
        <v>75</v>
      </c>
      <c r="G1" s="38">
        <v>41275</v>
      </c>
      <c r="H1" s="38">
        <v>41306</v>
      </c>
      <c r="I1" s="38">
        <v>41334</v>
      </c>
      <c r="J1" s="38">
        <v>41365</v>
      </c>
      <c r="K1" s="38">
        <v>41395</v>
      </c>
      <c r="L1" s="38">
        <v>41426</v>
      </c>
      <c r="M1" s="38">
        <v>41456</v>
      </c>
      <c r="N1" s="38">
        <v>41487</v>
      </c>
      <c r="O1" s="38">
        <v>41518</v>
      </c>
      <c r="P1" s="38">
        <v>41548</v>
      </c>
      <c r="Q1" s="38">
        <v>41579</v>
      </c>
      <c r="R1" s="38">
        <v>41609</v>
      </c>
      <c r="S1" s="38">
        <v>41640</v>
      </c>
      <c r="T1" s="38">
        <v>41671</v>
      </c>
      <c r="U1" s="38">
        <v>41699</v>
      </c>
      <c r="V1" s="38">
        <v>41730</v>
      </c>
      <c r="W1" s="38">
        <v>41760</v>
      </c>
      <c r="X1" s="38">
        <v>41791</v>
      </c>
      <c r="Y1" s="38">
        <v>41821</v>
      </c>
      <c r="Z1" s="38">
        <v>41852</v>
      </c>
      <c r="AA1" s="38">
        <v>41883</v>
      </c>
      <c r="AB1" s="38">
        <v>41913</v>
      </c>
      <c r="AC1" s="38">
        <v>41944</v>
      </c>
      <c r="AD1" s="38">
        <v>41974</v>
      </c>
      <c r="AE1" s="38">
        <v>42005</v>
      </c>
      <c r="AF1" s="38">
        <v>42036</v>
      </c>
      <c r="AG1" s="38">
        <v>42064</v>
      </c>
      <c r="AH1" s="38">
        <v>42095</v>
      </c>
      <c r="AI1" s="38">
        <v>42125</v>
      </c>
      <c r="AJ1" s="38">
        <v>42156</v>
      </c>
      <c r="AK1" s="38">
        <v>42186</v>
      </c>
      <c r="AL1" s="38">
        <v>42217</v>
      </c>
      <c r="AM1" s="38">
        <v>42248</v>
      </c>
      <c r="AN1" s="38">
        <v>42278</v>
      </c>
      <c r="AO1" s="38">
        <v>42309</v>
      </c>
      <c r="AP1" s="38">
        <v>42339</v>
      </c>
      <c r="AQ1" s="38">
        <v>42370</v>
      </c>
      <c r="AR1" s="38">
        <v>42401</v>
      </c>
      <c r="AS1" s="38">
        <v>42430</v>
      </c>
      <c r="AT1" s="38">
        <v>42461</v>
      </c>
      <c r="AU1" s="38">
        <v>42491</v>
      </c>
      <c r="AV1" s="38">
        <v>42522</v>
      </c>
      <c r="AW1" s="38">
        <v>42552</v>
      </c>
      <c r="AX1" s="38">
        <v>42583</v>
      </c>
      <c r="AY1" s="38">
        <v>42614</v>
      </c>
      <c r="AZ1" s="38">
        <v>42644</v>
      </c>
      <c r="BA1" s="38">
        <v>42675</v>
      </c>
      <c r="BB1" s="38">
        <v>42705</v>
      </c>
      <c r="BC1" s="38">
        <v>42736</v>
      </c>
      <c r="BD1" s="38">
        <v>42767</v>
      </c>
      <c r="BE1" s="38">
        <v>42795</v>
      </c>
      <c r="BF1" s="38">
        <v>42826</v>
      </c>
      <c r="BG1" s="38">
        <v>42856</v>
      </c>
      <c r="BH1" s="38">
        <v>42887</v>
      </c>
      <c r="BI1" s="38">
        <v>42917</v>
      </c>
      <c r="BJ1" s="38">
        <v>42948</v>
      </c>
      <c r="BK1" s="38">
        <v>42979</v>
      </c>
      <c r="BL1" s="38">
        <v>43009</v>
      </c>
      <c r="BM1" s="38">
        <v>43040</v>
      </c>
      <c r="BN1" s="38">
        <v>43070</v>
      </c>
      <c r="BO1" s="38">
        <v>43101</v>
      </c>
      <c r="BP1" s="38">
        <v>43132</v>
      </c>
      <c r="BQ1" s="38">
        <v>43160</v>
      </c>
      <c r="BR1" s="38">
        <v>43191</v>
      </c>
      <c r="BS1" s="38">
        <v>43221</v>
      </c>
      <c r="BT1" s="38">
        <v>43252</v>
      </c>
      <c r="BU1" s="38">
        <v>43282</v>
      </c>
      <c r="BV1" s="38">
        <v>43313</v>
      </c>
      <c r="BW1" s="38">
        <v>43344</v>
      </c>
      <c r="BX1" s="38">
        <v>43374</v>
      </c>
      <c r="BY1" s="38">
        <v>43405</v>
      </c>
      <c r="BZ1" s="38">
        <v>43435</v>
      </c>
      <c r="CA1" s="38">
        <v>43466</v>
      </c>
      <c r="CB1" s="38">
        <v>43497</v>
      </c>
      <c r="CC1" s="38">
        <v>43525</v>
      </c>
      <c r="CD1" s="38">
        <v>43556</v>
      </c>
      <c r="CE1" s="38">
        <v>43586</v>
      </c>
      <c r="CF1" s="38">
        <v>43617</v>
      </c>
      <c r="CG1" s="38">
        <v>43647</v>
      </c>
      <c r="CH1" s="38">
        <v>43678</v>
      </c>
      <c r="CI1" s="38">
        <v>43709</v>
      </c>
      <c r="CJ1" s="38">
        <v>43739</v>
      </c>
      <c r="CK1" s="38">
        <v>43770</v>
      </c>
      <c r="CL1" s="38">
        <v>43800</v>
      </c>
      <c r="CM1" s="38">
        <v>43831</v>
      </c>
      <c r="CN1" s="38">
        <v>43862</v>
      </c>
      <c r="CO1" s="38">
        <v>43891</v>
      </c>
      <c r="CP1" s="38">
        <v>43922</v>
      </c>
      <c r="CQ1" s="38">
        <v>43952</v>
      </c>
      <c r="CR1" s="38">
        <v>43983</v>
      </c>
      <c r="CS1" s="38">
        <v>44013</v>
      </c>
      <c r="CT1" s="38">
        <v>44044</v>
      </c>
      <c r="CU1" s="38">
        <v>44075</v>
      </c>
      <c r="CV1" s="38">
        <v>44105</v>
      </c>
      <c r="CW1" s="38">
        <v>44136</v>
      </c>
      <c r="CX1" s="38">
        <v>44166</v>
      </c>
      <c r="CY1" s="38">
        <v>44197</v>
      </c>
      <c r="CZ1" s="38">
        <v>44228</v>
      </c>
      <c r="DA1" s="38">
        <v>44256</v>
      </c>
      <c r="DB1" s="38">
        <v>44287</v>
      </c>
      <c r="DC1" s="38">
        <v>44317</v>
      </c>
      <c r="DD1" s="38">
        <v>44348</v>
      </c>
      <c r="DE1" s="38">
        <v>44378</v>
      </c>
      <c r="DF1" s="38">
        <v>44409</v>
      </c>
      <c r="DG1" s="38">
        <v>44440</v>
      </c>
      <c r="DH1" s="38">
        <v>44470</v>
      </c>
      <c r="DI1" s="38">
        <v>44501</v>
      </c>
      <c r="DJ1" s="38">
        <v>44531</v>
      </c>
      <c r="DK1" s="38">
        <v>44562</v>
      </c>
      <c r="DL1" s="38">
        <v>44593</v>
      </c>
      <c r="DM1" s="38">
        <v>44621</v>
      </c>
      <c r="DN1" s="38">
        <v>44652</v>
      </c>
      <c r="DO1" s="38">
        <v>44682</v>
      </c>
      <c r="DP1" s="38">
        <v>44713</v>
      </c>
      <c r="DQ1" s="38">
        <v>44743</v>
      </c>
      <c r="DR1" s="38">
        <v>44774</v>
      </c>
      <c r="DS1" s="38">
        <v>44805</v>
      </c>
      <c r="DT1" s="38">
        <v>44835</v>
      </c>
      <c r="DU1" s="38">
        <v>44866</v>
      </c>
      <c r="DV1" s="38">
        <v>44896</v>
      </c>
      <c r="DW1" s="38">
        <v>44927</v>
      </c>
      <c r="DX1" s="38">
        <v>44958</v>
      </c>
      <c r="DY1" s="38">
        <v>44986</v>
      </c>
      <c r="DZ1" s="38">
        <v>45017</v>
      </c>
      <c r="EA1" s="38">
        <v>45047</v>
      </c>
      <c r="EB1" s="38">
        <v>45078</v>
      </c>
      <c r="EC1" s="38">
        <v>45108</v>
      </c>
      <c r="ED1" s="38">
        <v>45139</v>
      </c>
      <c r="EE1" s="38">
        <v>45170</v>
      </c>
      <c r="EF1" s="38">
        <v>45200</v>
      </c>
      <c r="EG1" s="38">
        <v>45231</v>
      </c>
      <c r="EH1" s="38">
        <v>45261</v>
      </c>
      <c r="EI1" s="38">
        <v>45292</v>
      </c>
      <c r="EJ1" s="38">
        <v>45323</v>
      </c>
      <c r="EK1" s="38">
        <v>45352</v>
      </c>
      <c r="EL1" s="38">
        <v>45383</v>
      </c>
      <c r="EM1" s="38">
        <v>45413</v>
      </c>
      <c r="EN1" s="38">
        <v>45444</v>
      </c>
      <c r="EO1" s="38">
        <v>45474</v>
      </c>
      <c r="EP1" s="38">
        <v>45505</v>
      </c>
      <c r="EQ1" s="38">
        <v>45536</v>
      </c>
      <c r="ER1" s="38">
        <v>45566</v>
      </c>
      <c r="ES1" s="38">
        <v>45597</v>
      </c>
      <c r="ET1" s="38">
        <v>45627</v>
      </c>
      <c r="EU1" s="38">
        <v>45658</v>
      </c>
      <c r="EV1" s="38">
        <v>45689</v>
      </c>
      <c r="EW1" s="38">
        <v>45717</v>
      </c>
      <c r="EX1" s="38">
        <v>45748</v>
      </c>
      <c r="EY1" s="38">
        <v>45778</v>
      </c>
      <c r="EZ1" s="38">
        <v>45809</v>
      </c>
      <c r="FA1" s="38">
        <v>45839</v>
      </c>
      <c r="FB1" s="38">
        <v>45870</v>
      </c>
      <c r="FC1" s="38">
        <v>45901</v>
      </c>
      <c r="FD1" s="38">
        <v>45931</v>
      </c>
      <c r="FE1" s="38">
        <v>45962</v>
      </c>
      <c r="FF1" s="38">
        <v>45992</v>
      </c>
      <c r="FG1" s="38">
        <v>46023</v>
      </c>
      <c r="FH1" s="38">
        <v>46054</v>
      </c>
      <c r="FI1" s="38">
        <v>46082</v>
      </c>
      <c r="FJ1" s="38">
        <v>46113</v>
      </c>
      <c r="FK1" s="38">
        <v>46143</v>
      </c>
      <c r="FL1" s="38">
        <v>46174</v>
      </c>
      <c r="FM1" s="38">
        <v>46204</v>
      </c>
      <c r="FN1" s="38">
        <v>46235</v>
      </c>
      <c r="FO1" s="38">
        <v>46266</v>
      </c>
      <c r="FP1" s="38">
        <v>46296</v>
      </c>
      <c r="FQ1" s="38">
        <v>46327</v>
      </c>
      <c r="FR1" s="38">
        <v>46357</v>
      </c>
      <c r="FS1" s="38">
        <v>46388</v>
      </c>
      <c r="FT1" s="38">
        <v>46419</v>
      </c>
      <c r="FU1" s="38">
        <v>46447</v>
      </c>
      <c r="FV1" s="38">
        <v>46478</v>
      </c>
      <c r="FW1" s="38">
        <v>46508</v>
      </c>
      <c r="FX1" s="38">
        <v>46539</v>
      </c>
      <c r="FY1" s="38">
        <v>46569</v>
      </c>
      <c r="FZ1" s="38">
        <v>46600</v>
      </c>
      <c r="GA1" s="38">
        <v>46631</v>
      </c>
      <c r="GB1" s="38">
        <v>46661</v>
      </c>
      <c r="GC1" s="38">
        <v>46692</v>
      </c>
      <c r="GD1" s="38">
        <v>46722</v>
      </c>
    </row>
    <row r="2" spans="1:186" s="41" customFormat="1">
      <c r="A2" s="453" t="s">
        <v>258</v>
      </c>
      <c r="B2" s="458"/>
      <c r="C2" s="458" t="s">
        <v>186</v>
      </c>
      <c r="D2" s="458" t="s">
        <v>76</v>
      </c>
      <c r="E2" s="458" t="s">
        <v>68</v>
      </c>
      <c r="F2" s="458" t="s">
        <v>77</v>
      </c>
      <c r="G2" s="26" t="s">
        <v>191</v>
      </c>
      <c r="H2" s="26" t="s">
        <v>191</v>
      </c>
      <c r="I2" s="26" t="s">
        <v>191</v>
      </c>
      <c r="J2" s="26" t="s">
        <v>191</v>
      </c>
      <c r="K2" s="26" t="s">
        <v>191</v>
      </c>
      <c r="L2" s="26" t="s">
        <v>191</v>
      </c>
      <c r="M2" s="26" t="s">
        <v>191</v>
      </c>
      <c r="N2" s="26" t="s">
        <v>191</v>
      </c>
      <c r="O2" s="26" t="s">
        <v>191</v>
      </c>
      <c r="P2" s="26" t="s">
        <v>191</v>
      </c>
      <c r="Q2" s="26" t="s">
        <v>191</v>
      </c>
      <c r="R2" s="26" t="s">
        <v>191</v>
      </c>
      <c r="S2" s="26" t="s">
        <v>191</v>
      </c>
      <c r="T2" s="26" t="s">
        <v>191</v>
      </c>
      <c r="U2" s="26" t="s">
        <v>191</v>
      </c>
      <c r="V2" s="26" t="s">
        <v>191</v>
      </c>
      <c r="W2" s="26" t="s">
        <v>191</v>
      </c>
      <c r="X2" s="26" t="s">
        <v>191</v>
      </c>
      <c r="Y2" s="26" t="s">
        <v>191</v>
      </c>
      <c r="Z2" s="26" t="s">
        <v>191</v>
      </c>
      <c r="AA2" s="26" t="s">
        <v>191</v>
      </c>
      <c r="AB2" s="26" t="s">
        <v>191</v>
      </c>
      <c r="AC2" s="26" t="s">
        <v>191</v>
      </c>
      <c r="AD2" s="26" t="s">
        <v>191</v>
      </c>
      <c r="AE2" s="26" t="s">
        <v>191</v>
      </c>
      <c r="AF2" s="26" t="s">
        <v>191</v>
      </c>
      <c r="AG2" s="26" t="s">
        <v>191</v>
      </c>
      <c r="AH2" s="26" t="s">
        <v>191</v>
      </c>
      <c r="AI2" s="26" t="s">
        <v>191</v>
      </c>
      <c r="AJ2" s="26" t="s">
        <v>191</v>
      </c>
      <c r="AK2" s="26" t="s">
        <v>191</v>
      </c>
      <c r="AL2" s="26" t="s">
        <v>191</v>
      </c>
      <c r="AM2" s="26" t="s">
        <v>191</v>
      </c>
      <c r="AN2" s="26" t="s">
        <v>191</v>
      </c>
      <c r="AO2" s="26" t="s">
        <v>191</v>
      </c>
      <c r="AP2" s="26" t="s">
        <v>191</v>
      </c>
      <c r="AQ2" s="26" t="s">
        <v>191</v>
      </c>
      <c r="AR2" s="26" t="s">
        <v>191</v>
      </c>
      <c r="AS2" s="26" t="s">
        <v>191</v>
      </c>
      <c r="AT2" s="26" t="s">
        <v>191</v>
      </c>
      <c r="AU2" s="26" t="s">
        <v>191</v>
      </c>
      <c r="AV2" s="26" t="s">
        <v>191</v>
      </c>
      <c r="AW2" s="26" t="s">
        <v>191</v>
      </c>
      <c r="AX2" s="26" t="s">
        <v>191</v>
      </c>
      <c r="AY2" s="26" t="s">
        <v>191</v>
      </c>
      <c r="AZ2" s="26" t="s">
        <v>191</v>
      </c>
      <c r="BA2" s="26" t="s">
        <v>191</v>
      </c>
      <c r="BB2" s="26" t="s">
        <v>191</v>
      </c>
      <c r="BC2" s="26" t="s">
        <v>191</v>
      </c>
      <c r="BD2" s="26" t="s">
        <v>191</v>
      </c>
      <c r="BE2" s="26" t="s">
        <v>191</v>
      </c>
      <c r="BF2" s="26" t="s">
        <v>191</v>
      </c>
      <c r="BG2" s="26" t="s">
        <v>191</v>
      </c>
      <c r="BH2" s="26" t="s">
        <v>191</v>
      </c>
      <c r="BI2" s="26" t="s">
        <v>191</v>
      </c>
      <c r="BJ2" s="26" t="s">
        <v>191</v>
      </c>
      <c r="BK2" s="26" t="s">
        <v>191</v>
      </c>
      <c r="BL2" s="26" t="s">
        <v>191</v>
      </c>
      <c r="BM2" s="26" t="s">
        <v>191</v>
      </c>
      <c r="BN2" s="26" t="s">
        <v>191</v>
      </c>
      <c r="BO2" s="26" t="s">
        <v>191</v>
      </c>
      <c r="BP2" s="26" t="s">
        <v>191</v>
      </c>
      <c r="BQ2" s="26" t="s">
        <v>191</v>
      </c>
      <c r="BR2" s="26" t="s">
        <v>191</v>
      </c>
      <c r="BS2" s="26" t="s">
        <v>191</v>
      </c>
      <c r="BT2" s="26" t="s">
        <v>191</v>
      </c>
      <c r="BU2" s="26" t="s">
        <v>191</v>
      </c>
      <c r="BV2" s="26" t="s">
        <v>191</v>
      </c>
      <c r="BW2" s="26" t="s">
        <v>191</v>
      </c>
      <c r="BX2" s="26" t="s">
        <v>191</v>
      </c>
      <c r="BY2" s="26" t="s">
        <v>191</v>
      </c>
      <c r="BZ2" s="26" t="s">
        <v>191</v>
      </c>
      <c r="CA2" s="26" t="s">
        <v>191</v>
      </c>
      <c r="CB2" s="26" t="s">
        <v>191</v>
      </c>
      <c r="CC2" s="26" t="s">
        <v>191</v>
      </c>
      <c r="CD2" s="26" t="s">
        <v>191</v>
      </c>
      <c r="CE2" s="26" t="s">
        <v>191</v>
      </c>
      <c r="CF2" s="26" t="s">
        <v>191</v>
      </c>
      <c r="CG2" s="26" t="s">
        <v>191</v>
      </c>
      <c r="CH2" s="26" t="s">
        <v>191</v>
      </c>
      <c r="CI2" s="26" t="s">
        <v>191</v>
      </c>
      <c r="CJ2" s="26" t="s">
        <v>191</v>
      </c>
      <c r="CK2" s="26" t="s">
        <v>191</v>
      </c>
      <c r="CL2" s="26" t="s">
        <v>191</v>
      </c>
      <c r="CM2" s="26" t="s">
        <v>191</v>
      </c>
      <c r="CN2" s="26" t="s">
        <v>191</v>
      </c>
      <c r="CO2" s="26" t="s">
        <v>191</v>
      </c>
      <c r="CP2" s="26" t="s">
        <v>191</v>
      </c>
      <c r="CQ2" s="26" t="s">
        <v>191</v>
      </c>
      <c r="CR2" s="26" t="s">
        <v>191</v>
      </c>
      <c r="CS2" s="26" t="s">
        <v>191</v>
      </c>
      <c r="CT2" s="26" t="s">
        <v>191</v>
      </c>
      <c r="CU2" s="26" t="s">
        <v>191</v>
      </c>
      <c r="CV2" s="26" t="s">
        <v>191</v>
      </c>
      <c r="CW2" s="26" t="s">
        <v>191</v>
      </c>
      <c r="CX2" s="26" t="s">
        <v>191</v>
      </c>
      <c r="CY2" s="26" t="s">
        <v>191</v>
      </c>
      <c r="CZ2" s="26" t="s">
        <v>191</v>
      </c>
      <c r="DA2" s="26" t="s">
        <v>191</v>
      </c>
      <c r="DB2" s="26" t="s">
        <v>191</v>
      </c>
      <c r="DC2" s="26" t="s">
        <v>191</v>
      </c>
      <c r="DD2" s="26" t="s">
        <v>191</v>
      </c>
      <c r="DE2" s="26" t="s">
        <v>191</v>
      </c>
      <c r="DF2" s="26" t="s">
        <v>191</v>
      </c>
      <c r="DG2" s="26" t="s">
        <v>191</v>
      </c>
      <c r="DH2" s="26" t="s">
        <v>191</v>
      </c>
      <c r="DI2" s="26" t="s">
        <v>191</v>
      </c>
      <c r="DJ2" s="26" t="s">
        <v>191</v>
      </c>
      <c r="DK2" s="26" t="s">
        <v>191</v>
      </c>
      <c r="DL2" s="26" t="s">
        <v>191</v>
      </c>
      <c r="DM2" s="26" t="s">
        <v>191</v>
      </c>
      <c r="DN2" s="26" t="s">
        <v>191</v>
      </c>
      <c r="DO2" s="26" t="s">
        <v>191</v>
      </c>
      <c r="DP2" s="26" t="s">
        <v>191</v>
      </c>
      <c r="DQ2" s="26" t="s">
        <v>191</v>
      </c>
      <c r="DR2" s="26" t="s">
        <v>191</v>
      </c>
      <c r="DS2" s="26" t="s">
        <v>191</v>
      </c>
      <c r="DT2" s="26" t="s">
        <v>191</v>
      </c>
      <c r="DU2" s="26" t="s">
        <v>191</v>
      </c>
      <c r="DV2" s="26" t="s">
        <v>191</v>
      </c>
      <c r="DW2" s="26" t="s">
        <v>191</v>
      </c>
      <c r="DX2" s="26" t="s">
        <v>191</v>
      </c>
      <c r="DY2" s="26" t="s">
        <v>191</v>
      </c>
      <c r="DZ2" s="26" t="s">
        <v>191</v>
      </c>
      <c r="EA2" s="26" t="s">
        <v>191</v>
      </c>
      <c r="EB2" s="26" t="s">
        <v>191</v>
      </c>
      <c r="EC2" s="26" t="s">
        <v>191</v>
      </c>
      <c r="ED2" s="26" t="s">
        <v>191</v>
      </c>
      <c r="EE2" s="26" t="s">
        <v>191</v>
      </c>
      <c r="EF2" s="26" t="s">
        <v>191</v>
      </c>
      <c r="EG2" s="26" t="s">
        <v>191</v>
      </c>
      <c r="EH2" s="26" t="s">
        <v>191</v>
      </c>
      <c r="EI2" s="26" t="s">
        <v>191</v>
      </c>
      <c r="EJ2" s="26" t="s">
        <v>191</v>
      </c>
      <c r="EK2" s="26" t="s">
        <v>191</v>
      </c>
      <c r="EL2" s="26" t="s">
        <v>191</v>
      </c>
      <c r="EM2" s="26" t="s">
        <v>191</v>
      </c>
      <c r="EN2" s="26" t="s">
        <v>191</v>
      </c>
      <c r="EO2" s="26" t="s">
        <v>191</v>
      </c>
      <c r="EP2" s="26" t="s">
        <v>191</v>
      </c>
      <c r="EQ2" s="26" t="s">
        <v>191</v>
      </c>
      <c r="ER2" s="26" t="s">
        <v>191</v>
      </c>
      <c r="ES2" s="26" t="s">
        <v>191</v>
      </c>
      <c r="ET2" s="26" t="s">
        <v>191</v>
      </c>
      <c r="EU2" s="26" t="s">
        <v>191</v>
      </c>
      <c r="EV2" s="26" t="s">
        <v>191</v>
      </c>
      <c r="EW2" s="26" t="s">
        <v>191</v>
      </c>
      <c r="EX2" s="26" t="s">
        <v>191</v>
      </c>
      <c r="EY2" s="26" t="s">
        <v>191</v>
      </c>
      <c r="EZ2" s="26" t="s">
        <v>191</v>
      </c>
      <c r="FA2" s="26" t="s">
        <v>191</v>
      </c>
      <c r="FB2" s="26" t="s">
        <v>191</v>
      </c>
      <c r="FC2" s="26" t="s">
        <v>191</v>
      </c>
      <c r="FD2" s="26" t="s">
        <v>191</v>
      </c>
      <c r="FE2" s="26" t="s">
        <v>191</v>
      </c>
      <c r="FF2" s="26" t="s">
        <v>191</v>
      </c>
      <c r="FG2" s="26" t="s">
        <v>191</v>
      </c>
      <c r="FH2" s="26" t="s">
        <v>191</v>
      </c>
      <c r="FI2" s="26" t="s">
        <v>191</v>
      </c>
      <c r="FJ2" s="26" t="s">
        <v>191</v>
      </c>
      <c r="FK2" s="26" t="s">
        <v>191</v>
      </c>
      <c r="FL2" s="26" t="s">
        <v>191</v>
      </c>
      <c r="FM2" s="26" t="s">
        <v>191</v>
      </c>
      <c r="FN2" s="26" t="s">
        <v>191</v>
      </c>
      <c r="FO2" s="26" t="s">
        <v>191</v>
      </c>
      <c r="FP2" s="26" t="s">
        <v>191</v>
      </c>
      <c r="FQ2" s="26" t="s">
        <v>191</v>
      </c>
      <c r="FR2" s="26" t="s">
        <v>191</v>
      </c>
      <c r="FS2" s="26" t="s">
        <v>191</v>
      </c>
      <c r="FT2" s="26" t="s">
        <v>191</v>
      </c>
      <c r="FU2" s="26" t="s">
        <v>191</v>
      </c>
      <c r="FV2" s="26" t="s">
        <v>191</v>
      </c>
      <c r="FW2" s="26" t="s">
        <v>191</v>
      </c>
      <c r="FX2" s="26" t="s">
        <v>191</v>
      </c>
      <c r="FY2" s="26" t="s">
        <v>191</v>
      </c>
      <c r="FZ2" s="26" t="s">
        <v>191</v>
      </c>
      <c r="GA2" s="26" t="s">
        <v>191</v>
      </c>
      <c r="GB2" s="26" t="s">
        <v>191</v>
      </c>
      <c r="GC2" s="26" t="s">
        <v>191</v>
      </c>
      <c r="GD2" s="26" t="s">
        <v>191</v>
      </c>
    </row>
    <row r="3" spans="1:186" s="41" customFormat="1">
      <c r="A3" s="453" t="s">
        <v>258</v>
      </c>
      <c r="B3" s="458"/>
      <c r="C3" s="458" t="s">
        <v>186</v>
      </c>
      <c r="D3" s="458" t="s">
        <v>76</v>
      </c>
      <c r="E3" s="458" t="s">
        <v>68</v>
      </c>
      <c r="F3" s="458" t="s">
        <v>78</v>
      </c>
      <c r="G3" s="26" t="s">
        <v>191</v>
      </c>
      <c r="H3" s="26" t="s">
        <v>191</v>
      </c>
      <c r="I3" s="26" t="s">
        <v>191</v>
      </c>
      <c r="J3" s="26" t="s">
        <v>191</v>
      </c>
      <c r="K3" s="26" t="s">
        <v>191</v>
      </c>
      <c r="L3" s="26" t="s">
        <v>191</v>
      </c>
      <c r="M3" s="26" t="s">
        <v>191</v>
      </c>
      <c r="N3" s="26" t="s">
        <v>191</v>
      </c>
      <c r="O3" s="26" t="s">
        <v>191</v>
      </c>
      <c r="P3" s="26" t="s">
        <v>191</v>
      </c>
      <c r="Q3" s="26" t="s">
        <v>191</v>
      </c>
      <c r="R3" s="26" t="s">
        <v>191</v>
      </c>
      <c r="S3" s="26" t="s">
        <v>191</v>
      </c>
      <c r="T3" s="26" t="s">
        <v>191</v>
      </c>
      <c r="U3" s="26" t="s">
        <v>191</v>
      </c>
      <c r="V3" s="26" t="s">
        <v>191</v>
      </c>
      <c r="W3" s="26" t="s">
        <v>191</v>
      </c>
      <c r="X3" s="26" t="s">
        <v>191</v>
      </c>
      <c r="Y3" s="26" t="s">
        <v>191</v>
      </c>
      <c r="Z3" s="26" t="s">
        <v>191</v>
      </c>
      <c r="AA3" s="26" t="s">
        <v>191</v>
      </c>
      <c r="AB3" s="26" t="s">
        <v>191</v>
      </c>
      <c r="AC3" s="26" t="s">
        <v>191</v>
      </c>
      <c r="AD3" s="26" t="s">
        <v>191</v>
      </c>
      <c r="AE3" s="26" t="s">
        <v>191</v>
      </c>
      <c r="AF3" s="26" t="s">
        <v>191</v>
      </c>
      <c r="AG3" s="26" t="s">
        <v>191</v>
      </c>
      <c r="AH3" s="26" t="s">
        <v>191</v>
      </c>
      <c r="AI3" s="26" t="s">
        <v>191</v>
      </c>
      <c r="AJ3" s="26" t="s">
        <v>191</v>
      </c>
      <c r="AK3" s="26" t="s">
        <v>191</v>
      </c>
      <c r="AL3" s="26" t="s">
        <v>191</v>
      </c>
      <c r="AM3" s="26" t="s">
        <v>191</v>
      </c>
      <c r="AN3" s="26" t="s">
        <v>191</v>
      </c>
      <c r="AO3" s="26" t="s">
        <v>191</v>
      </c>
      <c r="AP3" s="26" t="s">
        <v>191</v>
      </c>
      <c r="AQ3" s="26" t="s">
        <v>191</v>
      </c>
      <c r="AR3" s="26" t="s">
        <v>191</v>
      </c>
      <c r="AS3" s="26" t="s">
        <v>191</v>
      </c>
      <c r="AT3" s="26" t="s">
        <v>191</v>
      </c>
      <c r="AU3" s="26" t="s">
        <v>191</v>
      </c>
      <c r="AV3" s="26" t="s">
        <v>191</v>
      </c>
      <c r="AW3" s="26" t="s">
        <v>191</v>
      </c>
      <c r="AX3" s="26" t="s">
        <v>191</v>
      </c>
      <c r="AY3" s="26" t="s">
        <v>191</v>
      </c>
      <c r="AZ3" s="26" t="s">
        <v>191</v>
      </c>
      <c r="BA3" s="26" t="s">
        <v>191</v>
      </c>
      <c r="BB3" s="26" t="s">
        <v>191</v>
      </c>
      <c r="BC3" s="26" t="s">
        <v>191</v>
      </c>
      <c r="BD3" s="26" t="s">
        <v>191</v>
      </c>
      <c r="BE3" s="26" t="s">
        <v>191</v>
      </c>
      <c r="BF3" s="26" t="s">
        <v>191</v>
      </c>
      <c r="BG3" s="26" t="s">
        <v>191</v>
      </c>
      <c r="BH3" s="26" t="s">
        <v>191</v>
      </c>
      <c r="BI3" s="26" t="s">
        <v>191</v>
      </c>
      <c r="BJ3" s="26" t="s">
        <v>191</v>
      </c>
      <c r="BK3" s="26" t="s">
        <v>191</v>
      </c>
      <c r="BL3" s="26" t="s">
        <v>191</v>
      </c>
      <c r="BM3" s="26" t="s">
        <v>191</v>
      </c>
      <c r="BN3" s="26" t="s">
        <v>191</v>
      </c>
      <c r="BO3" s="26" t="s">
        <v>191</v>
      </c>
      <c r="BP3" s="26" t="s">
        <v>191</v>
      </c>
      <c r="BQ3" s="26" t="s">
        <v>191</v>
      </c>
      <c r="BR3" s="26" t="s">
        <v>191</v>
      </c>
      <c r="BS3" s="26" t="s">
        <v>191</v>
      </c>
      <c r="BT3" s="26" t="s">
        <v>191</v>
      </c>
      <c r="BU3" s="26" t="s">
        <v>191</v>
      </c>
      <c r="BV3" s="26" t="s">
        <v>191</v>
      </c>
      <c r="BW3" s="26" t="s">
        <v>191</v>
      </c>
      <c r="BX3" s="26" t="s">
        <v>191</v>
      </c>
      <c r="BY3" s="26" t="s">
        <v>191</v>
      </c>
      <c r="BZ3" s="26" t="s">
        <v>191</v>
      </c>
      <c r="CA3" s="26" t="s">
        <v>191</v>
      </c>
      <c r="CB3" s="26" t="s">
        <v>191</v>
      </c>
      <c r="CC3" s="26" t="s">
        <v>191</v>
      </c>
      <c r="CD3" s="26" t="s">
        <v>191</v>
      </c>
      <c r="CE3" s="26" t="s">
        <v>191</v>
      </c>
      <c r="CF3" s="26" t="s">
        <v>191</v>
      </c>
      <c r="CG3" s="26" t="s">
        <v>191</v>
      </c>
      <c r="CH3" s="26" t="s">
        <v>191</v>
      </c>
      <c r="CI3" s="26" t="s">
        <v>191</v>
      </c>
      <c r="CJ3" s="26" t="s">
        <v>191</v>
      </c>
      <c r="CK3" s="26" t="s">
        <v>191</v>
      </c>
      <c r="CL3" s="26" t="s">
        <v>191</v>
      </c>
      <c r="CM3" s="26" t="s">
        <v>191</v>
      </c>
      <c r="CN3" s="26" t="s">
        <v>191</v>
      </c>
      <c r="CO3" s="26" t="s">
        <v>191</v>
      </c>
      <c r="CP3" s="26" t="s">
        <v>191</v>
      </c>
      <c r="CQ3" s="26" t="s">
        <v>191</v>
      </c>
      <c r="CR3" s="26" t="s">
        <v>191</v>
      </c>
      <c r="CS3" s="26" t="s">
        <v>191</v>
      </c>
      <c r="CT3" s="26" t="s">
        <v>191</v>
      </c>
      <c r="CU3" s="26" t="s">
        <v>191</v>
      </c>
      <c r="CV3" s="26" t="s">
        <v>191</v>
      </c>
      <c r="CW3" s="26" t="s">
        <v>191</v>
      </c>
      <c r="CX3" s="26" t="s">
        <v>191</v>
      </c>
      <c r="CY3" s="26" t="s">
        <v>191</v>
      </c>
      <c r="CZ3" s="26" t="s">
        <v>191</v>
      </c>
      <c r="DA3" s="26" t="s">
        <v>191</v>
      </c>
      <c r="DB3" s="26" t="s">
        <v>191</v>
      </c>
      <c r="DC3" s="26" t="s">
        <v>191</v>
      </c>
      <c r="DD3" s="26" t="s">
        <v>191</v>
      </c>
      <c r="DE3" s="26" t="s">
        <v>191</v>
      </c>
      <c r="DF3" s="26" t="s">
        <v>191</v>
      </c>
      <c r="DG3" s="26" t="s">
        <v>191</v>
      </c>
      <c r="DH3" s="26" t="s">
        <v>191</v>
      </c>
      <c r="DI3" s="26" t="s">
        <v>191</v>
      </c>
      <c r="DJ3" s="26" t="s">
        <v>191</v>
      </c>
      <c r="DK3" s="26" t="s">
        <v>191</v>
      </c>
      <c r="DL3" s="26" t="s">
        <v>191</v>
      </c>
      <c r="DM3" s="26" t="s">
        <v>191</v>
      </c>
      <c r="DN3" s="26" t="s">
        <v>191</v>
      </c>
      <c r="DO3" s="26" t="s">
        <v>191</v>
      </c>
      <c r="DP3" s="26" t="s">
        <v>191</v>
      </c>
      <c r="DQ3" s="26" t="s">
        <v>191</v>
      </c>
      <c r="DR3" s="26" t="s">
        <v>191</v>
      </c>
      <c r="DS3" s="26" t="s">
        <v>191</v>
      </c>
      <c r="DT3" s="26" t="s">
        <v>191</v>
      </c>
      <c r="DU3" s="26" t="s">
        <v>191</v>
      </c>
      <c r="DV3" s="26" t="s">
        <v>191</v>
      </c>
      <c r="DW3" s="26" t="s">
        <v>191</v>
      </c>
      <c r="DX3" s="26" t="s">
        <v>191</v>
      </c>
      <c r="DY3" s="26" t="s">
        <v>191</v>
      </c>
      <c r="DZ3" s="26" t="s">
        <v>191</v>
      </c>
      <c r="EA3" s="26" t="s">
        <v>191</v>
      </c>
      <c r="EB3" s="26" t="s">
        <v>191</v>
      </c>
      <c r="EC3" s="26" t="s">
        <v>191</v>
      </c>
      <c r="ED3" s="26" t="s">
        <v>191</v>
      </c>
      <c r="EE3" s="26" t="s">
        <v>191</v>
      </c>
      <c r="EF3" s="26" t="s">
        <v>191</v>
      </c>
      <c r="EG3" s="26" t="s">
        <v>191</v>
      </c>
      <c r="EH3" s="26" t="s">
        <v>191</v>
      </c>
      <c r="EI3" s="26" t="s">
        <v>191</v>
      </c>
      <c r="EJ3" s="26" t="s">
        <v>191</v>
      </c>
      <c r="EK3" s="26" t="s">
        <v>191</v>
      </c>
      <c r="EL3" s="26" t="s">
        <v>191</v>
      </c>
      <c r="EM3" s="26" t="s">
        <v>191</v>
      </c>
      <c r="EN3" s="26" t="s">
        <v>191</v>
      </c>
      <c r="EO3" s="26" t="s">
        <v>191</v>
      </c>
      <c r="EP3" s="26" t="s">
        <v>191</v>
      </c>
      <c r="EQ3" s="26" t="s">
        <v>191</v>
      </c>
      <c r="ER3" s="26" t="s">
        <v>191</v>
      </c>
      <c r="ES3" s="26" t="s">
        <v>191</v>
      </c>
      <c r="ET3" s="26" t="s">
        <v>191</v>
      </c>
      <c r="EU3" s="26" t="s">
        <v>191</v>
      </c>
      <c r="EV3" s="26" t="s">
        <v>191</v>
      </c>
      <c r="EW3" s="26" t="s">
        <v>191</v>
      </c>
      <c r="EX3" s="26" t="s">
        <v>191</v>
      </c>
      <c r="EY3" s="26" t="s">
        <v>191</v>
      </c>
      <c r="EZ3" s="26" t="s">
        <v>191</v>
      </c>
      <c r="FA3" s="26" t="s">
        <v>191</v>
      </c>
      <c r="FB3" s="26" t="s">
        <v>191</v>
      </c>
      <c r="FC3" s="26" t="s">
        <v>191</v>
      </c>
      <c r="FD3" s="26" t="s">
        <v>191</v>
      </c>
      <c r="FE3" s="26" t="s">
        <v>191</v>
      </c>
      <c r="FF3" s="26" t="s">
        <v>191</v>
      </c>
      <c r="FG3" s="26" t="s">
        <v>191</v>
      </c>
      <c r="FH3" s="26" t="s">
        <v>191</v>
      </c>
      <c r="FI3" s="26" t="s">
        <v>191</v>
      </c>
      <c r="FJ3" s="26" t="s">
        <v>191</v>
      </c>
      <c r="FK3" s="26" t="s">
        <v>191</v>
      </c>
      <c r="FL3" s="26" t="s">
        <v>191</v>
      </c>
      <c r="FM3" s="26" t="s">
        <v>191</v>
      </c>
      <c r="FN3" s="26" t="s">
        <v>191</v>
      </c>
      <c r="FO3" s="26" t="s">
        <v>191</v>
      </c>
      <c r="FP3" s="26" t="s">
        <v>191</v>
      </c>
      <c r="FQ3" s="26" t="s">
        <v>191</v>
      </c>
      <c r="FR3" s="26" t="s">
        <v>191</v>
      </c>
      <c r="FS3" s="26" t="s">
        <v>191</v>
      </c>
      <c r="FT3" s="26" t="s">
        <v>191</v>
      </c>
      <c r="FU3" s="26" t="s">
        <v>191</v>
      </c>
      <c r="FV3" s="26" t="s">
        <v>191</v>
      </c>
      <c r="FW3" s="26" t="s">
        <v>191</v>
      </c>
      <c r="FX3" s="26" t="s">
        <v>191</v>
      </c>
      <c r="FY3" s="26" t="s">
        <v>191</v>
      </c>
      <c r="FZ3" s="26" t="s">
        <v>191</v>
      </c>
      <c r="GA3" s="26" t="s">
        <v>191</v>
      </c>
      <c r="GB3" s="26" t="s">
        <v>191</v>
      </c>
      <c r="GC3" s="26" t="s">
        <v>191</v>
      </c>
      <c r="GD3" s="26" t="s">
        <v>191</v>
      </c>
    </row>
    <row r="4" spans="1:186" s="41" customFormat="1">
      <c r="A4" s="453" t="s">
        <v>258</v>
      </c>
      <c r="B4" s="458"/>
      <c r="C4" s="458" t="s">
        <v>186</v>
      </c>
      <c r="D4" s="458" t="s">
        <v>76</v>
      </c>
      <c r="E4" s="458" t="s">
        <v>68</v>
      </c>
      <c r="F4" s="458" t="s">
        <v>79</v>
      </c>
      <c r="G4" s="26">
        <v>1.91</v>
      </c>
      <c r="H4" s="26">
        <v>1.91</v>
      </c>
      <c r="I4" s="26">
        <v>1.91</v>
      </c>
      <c r="J4" s="26">
        <v>1.94</v>
      </c>
      <c r="K4" s="26">
        <v>1.94</v>
      </c>
      <c r="L4" s="26">
        <v>1.94</v>
      </c>
      <c r="M4" s="26">
        <v>1.98</v>
      </c>
      <c r="N4" s="26">
        <v>1.98</v>
      </c>
      <c r="O4" s="26">
        <v>1.98</v>
      </c>
      <c r="P4" s="26">
        <v>2.0099999999999998</v>
      </c>
      <c r="Q4" s="26">
        <v>2.0099999999999998</v>
      </c>
      <c r="R4" s="26">
        <v>2.0099999999999998</v>
      </c>
      <c r="S4" s="26">
        <v>2.16</v>
      </c>
      <c r="T4" s="26">
        <v>2.16</v>
      </c>
      <c r="U4" s="26">
        <v>2.16</v>
      </c>
      <c r="V4" s="26">
        <v>2.1800000000000002</v>
      </c>
      <c r="W4" s="26">
        <v>2.1800000000000002</v>
      </c>
      <c r="X4" s="26">
        <v>2.1800000000000002</v>
      </c>
      <c r="Y4" s="26">
        <v>2.2000000000000002</v>
      </c>
      <c r="Z4" s="26">
        <v>2.2000000000000002</v>
      </c>
      <c r="AA4" s="26">
        <v>2.2000000000000002</v>
      </c>
      <c r="AB4" s="26">
        <v>2.2799999999999998</v>
      </c>
      <c r="AC4" s="26">
        <v>2.2799999999999998</v>
      </c>
      <c r="AD4" s="26">
        <v>2.2799999999999998</v>
      </c>
      <c r="AE4" s="26">
        <v>2.35</v>
      </c>
      <c r="AF4" s="26">
        <v>2.35</v>
      </c>
      <c r="AG4" s="26">
        <v>2.35</v>
      </c>
      <c r="AH4" s="26">
        <v>2.35</v>
      </c>
      <c r="AI4" s="26">
        <v>2.35</v>
      </c>
      <c r="AJ4" s="26">
        <v>2.35</v>
      </c>
      <c r="AK4" s="26">
        <v>2.35</v>
      </c>
      <c r="AL4" s="26">
        <v>2.35</v>
      </c>
      <c r="AM4" s="26">
        <v>2.35</v>
      </c>
      <c r="AN4" s="26">
        <v>2.37</v>
      </c>
      <c r="AO4" s="26">
        <v>2.37</v>
      </c>
      <c r="AP4" s="26">
        <v>2.37</v>
      </c>
      <c r="AQ4" s="26">
        <v>2.42</v>
      </c>
      <c r="AR4" s="26">
        <v>2.42</v>
      </c>
      <c r="AS4" s="26">
        <v>2.42</v>
      </c>
      <c r="AT4" s="26">
        <v>2.42</v>
      </c>
      <c r="AU4" s="26">
        <v>2.42</v>
      </c>
      <c r="AV4" s="26">
        <v>2.42</v>
      </c>
      <c r="AW4" s="26">
        <v>2.42</v>
      </c>
      <c r="AX4" s="26">
        <v>2.42</v>
      </c>
      <c r="AY4" s="26">
        <v>2.42</v>
      </c>
      <c r="AZ4" s="26">
        <v>2.42</v>
      </c>
      <c r="BA4" s="26">
        <v>2.42</v>
      </c>
      <c r="BB4" s="26">
        <v>2.42</v>
      </c>
      <c r="BC4" s="26">
        <v>2.58</v>
      </c>
      <c r="BD4" s="26">
        <v>2.58</v>
      </c>
      <c r="BE4" s="26">
        <v>2.58</v>
      </c>
      <c r="BF4" s="26">
        <v>2.58</v>
      </c>
      <c r="BG4" s="26">
        <v>2.58</v>
      </c>
      <c r="BH4" s="26">
        <v>2.58</v>
      </c>
      <c r="BI4" s="26">
        <v>2.58</v>
      </c>
      <c r="BJ4" s="26">
        <v>2.58</v>
      </c>
      <c r="BK4" s="26">
        <v>2.58</v>
      </c>
      <c r="BL4" s="26">
        <v>2.58</v>
      </c>
      <c r="BM4" s="26">
        <v>2.58</v>
      </c>
      <c r="BN4" s="26">
        <v>2.58</v>
      </c>
      <c r="BO4" s="26">
        <v>2.68</v>
      </c>
      <c r="BP4" s="26">
        <v>2.68</v>
      </c>
      <c r="BQ4" s="26">
        <v>2.68</v>
      </c>
      <c r="BR4" s="26">
        <v>2.68</v>
      </c>
      <c r="BS4" s="26">
        <v>2.68</v>
      </c>
      <c r="BT4" s="26">
        <v>2.68</v>
      </c>
      <c r="BU4" s="26">
        <v>2.68</v>
      </c>
      <c r="BV4" s="26">
        <v>2.68</v>
      </c>
      <c r="BW4" s="26">
        <v>2.68</v>
      </c>
      <c r="BX4" s="26">
        <v>2.68</v>
      </c>
      <c r="BY4" s="26">
        <v>2.68</v>
      </c>
      <c r="BZ4" s="26">
        <v>2.68</v>
      </c>
      <c r="CA4" s="26">
        <v>2.78</v>
      </c>
      <c r="CB4" s="26">
        <v>2.78</v>
      </c>
      <c r="CC4" s="26">
        <v>2.78</v>
      </c>
      <c r="CD4" s="26">
        <v>2.78</v>
      </c>
      <c r="CE4" s="26">
        <v>2.78</v>
      </c>
      <c r="CF4" s="26">
        <v>2.78</v>
      </c>
      <c r="CG4" s="26">
        <v>2.78</v>
      </c>
      <c r="CH4" s="26">
        <v>2.78</v>
      </c>
      <c r="CI4" s="26">
        <v>2.78</v>
      </c>
      <c r="CJ4" s="26">
        <v>2.78</v>
      </c>
      <c r="CK4" s="26">
        <v>2.78</v>
      </c>
      <c r="CL4" s="26">
        <v>2.78</v>
      </c>
      <c r="CM4" s="26">
        <v>2.94</v>
      </c>
      <c r="CN4" s="26">
        <v>2.94</v>
      </c>
      <c r="CO4" s="26">
        <v>2.94</v>
      </c>
      <c r="CP4" s="26">
        <v>2.94</v>
      </c>
      <c r="CQ4" s="26">
        <v>2.94</v>
      </c>
      <c r="CR4" s="26">
        <v>2.94</v>
      </c>
      <c r="CS4" s="26">
        <v>2.94</v>
      </c>
      <c r="CT4" s="26">
        <v>2.94</v>
      </c>
      <c r="CU4" s="26">
        <v>2.94</v>
      </c>
      <c r="CV4" s="26">
        <v>2.94</v>
      </c>
      <c r="CW4" s="26">
        <v>2.94</v>
      </c>
      <c r="CX4" s="26">
        <v>2.94</v>
      </c>
      <c r="CY4" s="26">
        <v>3.08</v>
      </c>
      <c r="CZ4" s="26">
        <v>3.08</v>
      </c>
      <c r="DA4" s="26">
        <v>3.08</v>
      </c>
      <c r="DB4" s="26">
        <v>3.08</v>
      </c>
      <c r="DC4" s="26">
        <v>3.08</v>
      </c>
      <c r="DD4" s="26">
        <v>3.08</v>
      </c>
      <c r="DE4" s="26">
        <v>3.08</v>
      </c>
      <c r="DF4" s="26">
        <v>3.08</v>
      </c>
      <c r="DG4" s="26">
        <v>3.08</v>
      </c>
      <c r="DH4" s="26">
        <v>3.08</v>
      </c>
      <c r="DI4" s="26">
        <v>3.08</v>
      </c>
      <c r="DJ4" s="26">
        <v>3.08</v>
      </c>
      <c r="DK4" s="26">
        <v>3.22</v>
      </c>
      <c r="DL4" s="26">
        <v>3.22</v>
      </c>
      <c r="DM4" s="26">
        <v>3.22</v>
      </c>
      <c r="DN4" s="26">
        <v>3.22</v>
      </c>
      <c r="DO4" s="26">
        <v>3.22</v>
      </c>
      <c r="DP4" s="26">
        <v>3.22</v>
      </c>
      <c r="DQ4" s="26">
        <v>3.22</v>
      </c>
      <c r="DR4" s="26">
        <v>3.22</v>
      </c>
      <c r="DS4" s="26">
        <v>3.22</v>
      </c>
      <c r="DT4" s="26">
        <v>3.22</v>
      </c>
      <c r="DU4" s="26">
        <v>3.22</v>
      </c>
      <c r="DV4" s="26">
        <v>3.22</v>
      </c>
      <c r="DW4" s="26">
        <v>3.11</v>
      </c>
      <c r="DX4" s="26">
        <v>3.11</v>
      </c>
      <c r="DY4" s="26">
        <v>3.11</v>
      </c>
      <c r="DZ4" s="26">
        <v>3.11</v>
      </c>
      <c r="EA4" s="26">
        <v>3.11</v>
      </c>
      <c r="EB4" s="26">
        <v>3.11</v>
      </c>
      <c r="EC4" s="26">
        <v>3.11</v>
      </c>
      <c r="ED4" s="26">
        <v>3.11</v>
      </c>
      <c r="EE4" s="26">
        <v>3.11</v>
      </c>
      <c r="EF4" s="26">
        <v>3.11</v>
      </c>
      <c r="EG4" s="26">
        <v>3.11</v>
      </c>
      <c r="EH4" s="26">
        <v>3.11</v>
      </c>
      <c r="EI4" s="26">
        <v>3.23</v>
      </c>
      <c r="EJ4" s="26">
        <v>3.23</v>
      </c>
      <c r="EK4" s="26">
        <v>3.23</v>
      </c>
      <c r="EL4" s="26">
        <v>3.23</v>
      </c>
      <c r="EM4" s="26">
        <v>3.23</v>
      </c>
      <c r="EN4" s="26">
        <v>3.23</v>
      </c>
      <c r="EO4" s="26">
        <v>3.23</v>
      </c>
      <c r="EP4" s="26">
        <v>3.23</v>
      </c>
      <c r="EQ4" s="26">
        <v>3.23</v>
      </c>
      <c r="ER4" s="26">
        <v>3.23</v>
      </c>
      <c r="ES4" s="26">
        <v>3.23</v>
      </c>
      <c r="ET4" s="26">
        <v>3.23</v>
      </c>
      <c r="EU4" s="26">
        <v>3.42</v>
      </c>
      <c r="EV4" s="26">
        <v>3.42</v>
      </c>
      <c r="EW4" s="26">
        <v>3.42</v>
      </c>
      <c r="EX4" s="26">
        <v>3.42</v>
      </c>
      <c r="EY4" s="26">
        <v>3.42</v>
      </c>
      <c r="EZ4" s="26">
        <v>3.42</v>
      </c>
      <c r="FA4" s="26">
        <v>3.42</v>
      </c>
      <c r="FB4" s="26">
        <v>3.42</v>
      </c>
      <c r="FC4" s="26">
        <v>3.42</v>
      </c>
      <c r="FD4" s="26">
        <v>3.42</v>
      </c>
      <c r="FE4" s="26">
        <v>3.42</v>
      </c>
      <c r="FF4" s="26">
        <v>3.42</v>
      </c>
      <c r="FG4" s="26">
        <v>3.81</v>
      </c>
      <c r="FH4" s="26">
        <v>3.81</v>
      </c>
      <c r="FI4" s="26">
        <v>3.81</v>
      </c>
      <c r="FJ4" s="26">
        <v>3.81</v>
      </c>
      <c r="FK4" s="26">
        <v>3.81</v>
      </c>
      <c r="FL4" s="26">
        <v>3.81</v>
      </c>
      <c r="FM4" s="26">
        <v>3.81</v>
      </c>
      <c r="FN4" s="26">
        <v>3.81</v>
      </c>
      <c r="FO4" s="26">
        <v>3.81</v>
      </c>
      <c r="FP4" s="26">
        <v>3.81</v>
      </c>
      <c r="FQ4" s="26">
        <v>3.81</v>
      </c>
      <c r="FR4" s="26">
        <v>3.81</v>
      </c>
      <c r="FS4" s="26">
        <v>3.93</v>
      </c>
      <c r="FT4" s="26">
        <v>3.93</v>
      </c>
      <c r="FU4" s="26">
        <v>3.93</v>
      </c>
      <c r="FV4" s="26">
        <v>3.93</v>
      </c>
      <c r="FW4" s="26">
        <v>3.93</v>
      </c>
      <c r="FX4" s="26">
        <v>3.93</v>
      </c>
      <c r="FY4" s="26">
        <v>3.93</v>
      </c>
      <c r="FZ4" s="26">
        <v>3.93</v>
      </c>
      <c r="GA4" s="26">
        <v>3.93</v>
      </c>
      <c r="GB4" s="26">
        <v>3.93</v>
      </c>
      <c r="GC4" s="26">
        <v>3.93</v>
      </c>
      <c r="GD4" s="26">
        <v>3.93</v>
      </c>
    </row>
    <row r="5" spans="1:186" s="41" customFormat="1">
      <c r="A5" s="60"/>
      <c r="B5" s="458"/>
      <c r="C5" s="458"/>
      <c r="D5" s="458"/>
      <c r="E5" s="458"/>
      <c r="F5" s="45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s="41" customFormat="1">
      <c r="A6" s="453" t="s">
        <v>259</v>
      </c>
      <c r="B6" s="458"/>
      <c r="C6" s="458" t="s">
        <v>187</v>
      </c>
      <c r="D6" s="458" t="s">
        <v>76</v>
      </c>
      <c r="E6" s="458" t="s">
        <v>68</v>
      </c>
      <c r="F6" s="458" t="s">
        <v>77</v>
      </c>
      <c r="G6" s="26" t="s">
        <v>191</v>
      </c>
      <c r="H6" s="26" t="s">
        <v>191</v>
      </c>
      <c r="I6" s="26" t="s">
        <v>191</v>
      </c>
      <c r="J6" s="26" t="s">
        <v>191</v>
      </c>
      <c r="K6" s="26" t="s">
        <v>191</v>
      </c>
      <c r="L6" s="26" t="s">
        <v>191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  <c r="R6" s="26" t="s">
        <v>191</v>
      </c>
      <c r="S6" s="26" t="s">
        <v>191</v>
      </c>
      <c r="T6" s="26" t="s">
        <v>191</v>
      </c>
      <c r="U6" s="26" t="s">
        <v>191</v>
      </c>
      <c r="V6" s="26" t="s">
        <v>191</v>
      </c>
      <c r="W6" s="26" t="s">
        <v>191</v>
      </c>
      <c r="X6" s="26" t="s">
        <v>191</v>
      </c>
      <c r="Y6" s="26" t="s">
        <v>191</v>
      </c>
      <c r="Z6" s="26" t="s">
        <v>191</v>
      </c>
      <c r="AA6" s="26" t="s">
        <v>191</v>
      </c>
      <c r="AB6" s="26" t="s">
        <v>191</v>
      </c>
      <c r="AC6" s="26" t="s">
        <v>191</v>
      </c>
      <c r="AD6" s="26" t="s">
        <v>191</v>
      </c>
      <c r="AE6" s="26" t="s">
        <v>191</v>
      </c>
      <c r="AF6" s="26" t="s">
        <v>191</v>
      </c>
      <c r="AG6" s="26" t="s">
        <v>191</v>
      </c>
      <c r="AH6" s="26" t="s">
        <v>191</v>
      </c>
      <c r="AI6" s="26" t="s">
        <v>191</v>
      </c>
      <c r="AJ6" s="26" t="s">
        <v>191</v>
      </c>
      <c r="AK6" s="26" t="s">
        <v>191</v>
      </c>
      <c r="AL6" s="26" t="s">
        <v>191</v>
      </c>
      <c r="AM6" s="26" t="s">
        <v>191</v>
      </c>
      <c r="AN6" s="26" t="s">
        <v>191</v>
      </c>
      <c r="AO6" s="26" t="s">
        <v>191</v>
      </c>
      <c r="AP6" s="26" t="s">
        <v>191</v>
      </c>
      <c r="AQ6" s="26" t="s">
        <v>191</v>
      </c>
      <c r="AR6" s="26" t="s">
        <v>191</v>
      </c>
      <c r="AS6" s="26" t="s">
        <v>191</v>
      </c>
      <c r="AT6" s="26" t="s">
        <v>191</v>
      </c>
      <c r="AU6" s="26" t="s">
        <v>191</v>
      </c>
      <c r="AV6" s="26" t="s">
        <v>191</v>
      </c>
      <c r="AW6" s="26" t="s">
        <v>191</v>
      </c>
      <c r="AX6" s="26" t="s">
        <v>191</v>
      </c>
      <c r="AY6" s="26" t="s">
        <v>191</v>
      </c>
      <c r="AZ6" s="26" t="s">
        <v>191</v>
      </c>
      <c r="BA6" s="26" t="s">
        <v>191</v>
      </c>
      <c r="BB6" s="26" t="s">
        <v>191</v>
      </c>
      <c r="BC6" s="26" t="s">
        <v>191</v>
      </c>
      <c r="BD6" s="26" t="s">
        <v>191</v>
      </c>
      <c r="BE6" s="26" t="s">
        <v>191</v>
      </c>
      <c r="BF6" s="26" t="s">
        <v>191</v>
      </c>
      <c r="BG6" s="26" t="s">
        <v>191</v>
      </c>
      <c r="BH6" s="26" t="s">
        <v>191</v>
      </c>
      <c r="BI6" s="26" t="s">
        <v>191</v>
      </c>
      <c r="BJ6" s="26" t="s">
        <v>191</v>
      </c>
      <c r="BK6" s="26" t="s">
        <v>191</v>
      </c>
      <c r="BL6" s="26" t="s">
        <v>191</v>
      </c>
      <c r="BM6" s="26" t="s">
        <v>191</v>
      </c>
      <c r="BN6" s="26" t="s">
        <v>191</v>
      </c>
      <c r="BO6" s="26" t="s">
        <v>191</v>
      </c>
      <c r="BP6" s="26" t="s">
        <v>191</v>
      </c>
      <c r="BQ6" s="26" t="s">
        <v>191</v>
      </c>
      <c r="BR6" s="26" t="s">
        <v>191</v>
      </c>
      <c r="BS6" s="26" t="s">
        <v>191</v>
      </c>
      <c r="BT6" s="26" t="s">
        <v>191</v>
      </c>
      <c r="BU6" s="26" t="s">
        <v>191</v>
      </c>
      <c r="BV6" s="26" t="s">
        <v>191</v>
      </c>
      <c r="BW6" s="26" t="s">
        <v>191</v>
      </c>
      <c r="BX6" s="26" t="s">
        <v>191</v>
      </c>
      <c r="BY6" s="26" t="s">
        <v>191</v>
      </c>
      <c r="BZ6" s="26" t="s">
        <v>191</v>
      </c>
      <c r="CA6" s="26" t="s">
        <v>191</v>
      </c>
      <c r="CB6" s="26" t="s">
        <v>191</v>
      </c>
      <c r="CC6" s="26" t="s">
        <v>191</v>
      </c>
      <c r="CD6" s="26" t="s">
        <v>191</v>
      </c>
      <c r="CE6" s="26" t="s">
        <v>191</v>
      </c>
      <c r="CF6" s="26" t="s">
        <v>191</v>
      </c>
      <c r="CG6" s="26" t="s">
        <v>191</v>
      </c>
      <c r="CH6" s="26" t="s">
        <v>191</v>
      </c>
      <c r="CI6" s="26" t="s">
        <v>191</v>
      </c>
      <c r="CJ6" s="26" t="s">
        <v>191</v>
      </c>
      <c r="CK6" s="26" t="s">
        <v>191</v>
      </c>
      <c r="CL6" s="26" t="s">
        <v>191</v>
      </c>
      <c r="CM6" s="26" t="s">
        <v>191</v>
      </c>
      <c r="CN6" s="26" t="s">
        <v>191</v>
      </c>
      <c r="CO6" s="26" t="s">
        <v>191</v>
      </c>
      <c r="CP6" s="26" t="s">
        <v>191</v>
      </c>
      <c r="CQ6" s="26" t="s">
        <v>191</v>
      </c>
      <c r="CR6" s="26" t="s">
        <v>191</v>
      </c>
      <c r="CS6" s="26" t="s">
        <v>191</v>
      </c>
      <c r="CT6" s="26" t="s">
        <v>191</v>
      </c>
      <c r="CU6" s="26" t="s">
        <v>191</v>
      </c>
      <c r="CV6" s="26" t="s">
        <v>191</v>
      </c>
      <c r="CW6" s="26" t="s">
        <v>191</v>
      </c>
      <c r="CX6" s="26" t="s">
        <v>191</v>
      </c>
      <c r="CY6" s="26" t="s">
        <v>191</v>
      </c>
      <c r="CZ6" s="26" t="s">
        <v>191</v>
      </c>
      <c r="DA6" s="26" t="s">
        <v>191</v>
      </c>
      <c r="DB6" s="26" t="s">
        <v>191</v>
      </c>
      <c r="DC6" s="26" t="s">
        <v>191</v>
      </c>
      <c r="DD6" s="26" t="s">
        <v>191</v>
      </c>
      <c r="DE6" s="26" t="s">
        <v>191</v>
      </c>
      <c r="DF6" s="26" t="s">
        <v>191</v>
      </c>
      <c r="DG6" s="26" t="s">
        <v>191</v>
      </c>
      <c r="DH6" s="26" t="s">
        <v>191</v>
      </c>
      <c r="DI6" s="26" t="s">
        <v>191</v>
      </c>
      <c r="DJ6" s="26" t="s">
        <v>191</v>
      </c>
      <c r="DK6" s="26" t="s">
        <v>191</v>
      </c>
      <c r="DL6" s="26" t="s">
        <v>191</v>
      </c>
      <c r="DM6" s="26" t="s">
        <v>191</v>
      </c>
      <c r="DN6" s="26" t="s">
        <v>191</v>
      </c>
      <c r="DO6" s="26" t="s">
        <v>191</v>
      </c>
      <c r="DP6" s="26" t="s">
        <v>191</v>
      </c>
      <c r="DQ6" s="26" t="s">
        <v>191</v>
      </c>
      <c r="DR6" s="26" t="s">
        <v>191</v>
      </c>
      <c r="DS6" s="26" t="s">
        <v>191</v>
      </c>
      <c r="DT6" s="26" t="s">
        <v>191</v>
      </c>
      <c r="DU6" s="26" t="s">
        <v>191</v>
      </c>
      <c r="DV6" s="26" t="s">
        <v>191</v>
      </c>
      <c r="DW6" s="26" t="s">
        <v>191</v>
      </c>
      <c r="DX6" s="26" t="s">
        <v>191</v>
      </c>
      <c r="DY6" s="26" t="s">
        <v>191</v>
      </c>
      <c r="DZ6" s="26" t="s">
        <v>191</v>
      </c>
      <c r="EA6" s="26" t="s">
        <v>191</v>
      </c>
      <c r="EB6" s="26" t="s">
        <v>191</v>
      </c>
      <c r="EC6" s="26" t="s">
        <v>191</v>
      </c>
      <c r="ED6" s="26" t="s">
        <v>191</v>
      </c>
      <c r="EE6" s="26" t="s">
        <v>191</v>
      </c>
      <c r="EF6" s="26" t="s">
        <v>191</v>
      </c>
      <c r="EG6" s="26" t="s">
        <v>191</v>
      </c>
      <c r="EH6" s="26" t="s">
        <v>191</v>
      </c>
      <c r="EI6" s="26" t="s">
        <v>191</v>
      </c>
      <c r="EJ6" s="26" t="s">
        <v>191</v>
      </c>
      <c r="EK6" s="26" t="s">
        <v>191</v>
      </c>
      <c r="EL6" s="26" t="s">
        <v>191</v>
      </c>
      <c r="EM6" s="26" t="s">
        <v>191</v>
      </c>
      <c r="EN6" s="26" t="s">
        <v>191</v>
      </c>
      <c r="EO6" s="26" t="s">
        <v>191</v>
      </c>
      <c r="EP6" s="26" t="s">
        <v>191</v>
      </c>
      <c r="EQ6" s="26" t="s">
        <v>191</v>
      </c>
      <c r="ER6" s="26" t="s">
        <v>191</v>
      </c>
      <c r="ES6" s="26" t="s">
        <v>191</v>
      </c>
      <c r="ET6" s="26" t="s">
        <v>191</v>
      </c>
      <c r="EU6" s="26" t="s">
        <v>191</v>
      </c>
      <c r="EV6" s="26" t="s">
        <v>191</v>
      </c>
      <c r="EW6" s="26" t="s">
        <v>191</v>
      </c>
      <c r="EX6" s="26" t="s">
        <v>191</v>
      </c>
      <c r="EY6" s="26" t="s">
        <v>191</v>
      </c>
      <c r="EZ6" s="26" t="s">
        <v>191</v>
      </c>
      <c r="FA6" s="26" t="s">
        <v>191</v>
      </c>
      <c r="FB6" s="26" t="s">
        <v>191</v>
      </c>
      <c r="FC6" s="26" t="s">
        <v>191</v>
      </c>
      <c r="FD6" s="26" t="s">
        <v>191</v>
      </c>
      <c r="FE6" s="26" t="s">
        <v>191</v>
      </c>
      <c r="FF6" s="26" t="s">
        <v>191</v>
      </c>
      <c r="FG6" s="26" t="s">
        <v>191</v>
      </c>
      <c r="FH6" s="26" t="s">
        <v>191</v>
      </c>
      <c r="FI6" s="26" t="s">
        <v>191</v>
      </c>
      <c r="FJ6" s="26" t="s">
        <v>191</v>
      </c>
      <c r="FK6" s="26" t="s">
        <v>191</v>
      </c>
      <c r="FL6" s="26" t="s">
        <v>191</v>
      </c>
      <c r="FM6" s="26" t="s">
        <v>191</v>
      </c>
      <c r="FN6" s="26" t="s">
        <v>191</v>
      </c>
      <c r="FO6" s="26" t="s">
        <v>191</v>
      </c>
      <c r="FP6" s="26" t="s">
        <v>191</v>
      </c>
      <c r="FQ6" s="26" t="s">
        <v>191</v>
      </c>
      <c r="FR6" s="26" t="s">
        <v>191</v>
      </c>
      <c r="FS6" s="26" t="s">
        <v>191</v>
      </c>
      <c r="FT6" s="26" t="s">
        <v>191</v>
      </c>
      <c r="FU6" s="26" t="s">
        <v>191</v>
      </c>
      <c r="FV6" s="26" t="s">
        <v>191</v>
      </c>
      <c r="FW6" s="26" t="s">
        <v>191</v>
      </c>
      <c r="FX6" s="26" t="s">
        <v>191</v>
      </c>
      <c r="FY6" s="26" t="s">
        <v>191</v>
      </c>
      <c r="FZ6" s="26" t="s">
        <v>191</v>
      </c>
      <c r="GA6" s="26" t="s">
        <v>191</v>
      </c>
      <c r="GB6" s="26" t="s">
        <v>191</v>
      </c>
      <c r="GC6" s="26" t="s">
        <v>191</v>
      </c>
      <c r="GD6" s="26" t="s">
        <v>191</v>
      </c>
    </row>
    <row r="7" spans="1:186" s="41" customFormat="1">
      <c r="A7" s="453" t="s">
        <v>259</v>
      </c>
      <c r="B7" s="458"/>
      <c r="C7" s="458" t="s">
        <v>187</v>
      </c>
      <c r="D7" s="458" t="s">
        <v>76</v>
      </c>
      <c r="E7" s="458" t="s">
        <v>68</v>
      </c>
      <c r="F7" s="458" t="s">
        <v>78</v>
      </c>
      <c r="G7" s="26" t="s">
        <v>191</v>
      </c>
      <c r="H7" s="26" t="s">
        <v>191</v>
      </c>
      <c r="I7" s="26" t="s">
        <v>191</v>
      </c>
      <c r="J7" s="26" t="s">
        <v>191</v>
      </c>
      <c r="K7" s="26" t="s">
        <v>191</v>
      </c>
      <c r="L7" s="26" t="s">
        <v>191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  <c r="R7" s="26" t="s">
        <v>191</v>
      </c>
      <c r="S7" s="26" t="s">
        <v>191</v>
      </c>
      <c r="T7" s="26" t="s">
        <v>191</v>
      </c>
      <c r="U7" s="26" t="s">
        <v>191</v>
      </c>
      <c r="V7" s="26" t="s">
        <v>191</v>
      </c>
      <c r="W7" s="26" t="s">
        <v>191</v>
      </c>
      <c r="X7" s="26" t="s">
        <v>191</v>
      </c>
      <c r="Y7" s="26" t="s">
        <v>191</v>
      </c>
      <c r="Z7" s="26" t="s">
        <v>191</v>
      </c>
      <c r="AA7" s="26" t="s">
        <v>191</v>
      </c>
      <c r="AB7" s="26" t="s">
        <v>191</v>
      </c>
      <c r="AC7" s="26" t="s">
        <v>191</v>
      </c>
      <c r="AD7" s="26" t="s">
        <v>191</v>
      </c>
      <c r="AE7" s="26" t="s">
        <v>191</v>
      </c>
      <c r="AF7" s="26" t="s">
        <v>191</v>
      </c>
      <c r="AG7" s="26" t="s">
        <v>191</v>
      </c>
      <c r="AH7" s="26" t="s">
        <v>191</v>
      </c>
      <c r="AI7" s="26" t="s">
        <v>191</v>
      </c>
      <c r="AJ7" s="26" t="s">
        <v>191</v>
      </c>
      <c r="AK7" s="26" t="s">
        <v>191</v>
      </c>
      <c r="AL7" s="26" t="s">
        <v>191</v>
      </c>
      <c r="AM7" s="26" t="s">
        <v>191</v>
      </c>
      <c r="AN7" s="26" t="s">
        <v>191</v>
      </c>
      <c r="AO7" s="26" t="s">
        <v>191</v>
      </c>
      <c r="AP7" s="26" t="s">
        <v>191</v>
      </c>
      <c r="AQ7" s="26" t="s">
        <v>191</v>
      </c>
      <c r="AR7" s="26" t="s">
        <v>191</v>
      </c>
      <c r="AS7" s="26" t="s">
        <v>191</v>
      </c>
      <c r="AT7" s="26" t="s">
        <v>191</v>
      </c>
      <c r="AU7" s="26" t="s">
        <v>191</v>
      </c>
      <c r="AV7" s="26" t="s">
        <v>191</v>
      </c>
      <c r="AW7" s="26" t="s">
        <v>191</v>
      </c>
      <c r="AX7" s="26" t="s">
        <v>191</v>
      </c>
      <c r="AY7" s="26" t="s">
        <v>191</v>
      </c>
      <c r="AZ7" s="26" t="s">
        <v>191</v>
      </c>
      <c r="BA7" s="26" t="s">
        <v>191</v>
      </c>
      <c r="BB7" s="26" t="s">
        <v>191</v>
      </c>
      <c r="BC7" s="26" t="s">
        <v>191</v>
      </c>
      <c r="BD7" s="26" t="s">
        <v>191</v>
      </c>
      <c r="BE7" s="26" t="s">
        <v>191</v>
      </c>
      <c r="BF7" s="26" t="s">
        <v>191</v>
      </c>
      <c r="BG7" s="26" t="s">
        <v>191</v>
      </c>
      <c r="BH7" s="26" t="s">
        <v>191</v>
      </c>
      <c r="BI7" s="26" t="s">
        <v>191</v>
      </c>
      <c r="BJ7" s="26" t="s">
        <v>191</v>
      </c>
      <c r="BK7" s="26" t="s">
        <v>191</v>
      </c>
      <c r="BL7" s="26" t="s">
        <v>191</v>
      </c>
      <c r="BM7" s="26" t="s">
        <v>191</v>
      </c>
      <c r="BN7" s="26" t="s">
        <v>191</v>
      </c>
      <c r="BO7" s="26" t="s">
        <v>191</v>
      </c>
      <c r="BP7" s="26" t="s">
        <v>191</v>
      </c>
      <c r="BQ7" s="26" t="s">
        <v>191</v>
      </c>
      <c r="BR7" s="26" t="s">
        <v>191</v>
      </c>
      <c r="BS7" s="26" t="s">
        <v>191</v>
      </c>
      <c r="BT7" s="26" t="s">
        <v>191</v>
      </c>
      <c r="BU7" s="26" t="s">
        <v>191</v>
      </c>
      <c r="BV7" s="26" t="s">
        <v>191</v>
      </c>
      <c r="BW7" s="26" t="s">
        <v>191</v>
      </c>
      <c r="BX7" s="26" t="s">
        <v>191</v>
      </c>
      <c r="BY7" s="26" t="s">
        <v>191</v>
      </c>
      <c r="BZ7" s="26" t="s">
        <v>191</v>
      </c>
      <c r="CA7" s="26" t="s">
        <v>191</v>
      </c>
      <c r="CB7" s="26" t="s">
        <v>191</v>
      </c>
      <c r="CC7" s="26" t="s">
        <v>191</v>
      </c>
      <c r="CD7" s="26" t="s">
        <v>191</v>
      </c>
      <c r="CE7" s="26" t="s">
        <v>191</v>
      </c>
      <c r="CF7" s="26" t="s">
        <v>191</v>
      </c>
      <c r="CG7" s="26" t="s">
        <v>191</v>
      </c>
      <c r="CH7" s="26" t="s">
        <v>191</v>
      </c>
      <c r="CI7" s="26" t="s">
        <v>191</v>
      </c>
      <c r="CJ7" s="26" t="s">
        <v>191</v>
      </c>
      <c r="CK7" s="26" t="s">
        <v>191</v>
      </c>
      <c r="CL7" s="26" t="s">
        <v>191</v>
      </c>
      <c r="CM7" s="26" t="s">
        <v>191</v>
      </c>
      <c r="CN7" s="26" t="s">
        <v>191</v>
      </c>
      <c r="CO7" s="26" t="s">
        <v>191</v>
      </c>
      <c r="CP7" s="26" t="s">
        <v>191</v>
      </c>
      <c r="CQ7" s="26" t="s">
        <v>191</v>
      </c>
      <c r="CR7" s="26" t="s">
        <v>191</v>
      </c>
      <c r="CS7" s="26" t="s">
        <v>191</v>
      </c>
      <c r="CT7" s="26" t="s">
        <v>191</v>
      </c>
      <c r="CU7" s="26" t="s">
        <v>191</v>
      </c>
      <c r="CV7" s="26" t="s">
        <v>191</v>
      </c>
      <c r="CW7" s="26" t="s">
        <v>191</v>
      </c>
      <c r="CX7" s="26" t="s">
        <v>191</v>
      </c>
      <c r="CY7" s="26" t="s">
        <v>191</v>
      </c>
      <c r="CZ7" s="26" t="s">
        <v>191</v>
      </c>
      <c r="DA7" s="26" t="s">
        <v>191</v>
      </c>
      <c r="DB7" s="26" t="s">
        <v>191</v>
      </c>
      <c r="DC7" s="26" t="s">
        <v>191</v>
      </c>
      <c r="DD7" s="26" t="s">
        <v>191</v>
      </c>
      <c r="DE7" s="26" t="s">
        <v>191</v>
      </c>
      <c r="DF7" s="26" t="s">
        <v>191</v>
      </c>
      <c r="DG7" s="26" t="s">
        <v>191</v>
      </c>
      <c r="DH7" s="26" t="s">
        <v>191</v>
      </c>
      <c r="DI7" s="26" t="s">
        <v>191</v>
      </c>
      <c r="DJ7" s="26" t="s">
        <v>191</v>
      </c>
      <c r="DK7" s="26" t="s">
        <v>191</v>
      </c>
      <c r="DL7" s="26" t="s">
        <v>191</v>
      </c>
      <c r="DM7" s="26" t="s">
        <v>191</v>
      </c>
      <c r="DN7" s="26" t="s">
        <v>191</v>
      </c>
      <c r="DO7" s="26" t="s">
        <v>191</v>
      </c>
      <c r="DP7" s="26" t="s">
        <v>191</v>
      </c>
      <c r="DQ7" s="26" t="s">
        <v>191</v>
      </c>
      <c r="DR7" s="26" t="s">
        <v>191</v>
      </c>
      <c r="DS7" s="26" t="s">
        <v>191</v>
      </c>
      <c r="DT7" s="26" t="s">
        <v>191</v>
      </c>
      <c r="DU7" s="26" t="s">
        <v>191</v>
      </c>
      <c r="DV7" s="26" t="s">
        <v>191</v>
      </c>
      <c r="DW7" s="26" t="s">
        <v>191</v>
      </c>
      <c r="DX7" s="26" t="s">
        <v>191</v>
      </c>
      <c r="DY7" s="26" t="s">
        <v>191</v>
      </c>
      <c r="DZ7" s="26" t="s">
        <v>191</v>
      </c>
      <c r="EA7" s="26" t="s">
        <v>191</v>
      </c>
      <c r="EB7" s="26" t="s">
        <v>191</v>
      </c>
      <c r="EC7" s="26" t="s">
        <v>191</v>
      </c>
      <c r="ED7" s="26" t="s">
        <v>191</v>
      </c>
      <c r="EE7" s="26" t="s">
        <v>191</v>
      </c>
      <c r="EF7" s="26" t="s">
        <v>191</v>
      </c>
      <c r="EG7" s="26" t="s">
        <v>191</v>
      </c>
      <c r="EH7" s="26" t="s">
        <v>191</v>
      </c>
      <c r="EI7" s="26" t="s">
        <v>191</v>
      </c>
      <c r="EJ7" s="26" t="s">
        <v>191</v>
      </c>
      <c r="EK7" s="26" t="s">
        <v>191</v>
      </c>
      <c r="EL7" s="26" t="s">
        <v>191</v>
      </c>
      <c r="EM7" s="26" t="s">
        <v>191</v>
      </c>
      <c r="EN7" s="26" t="s">
        <v>191</v>
      </c>
      <c r="EO7" s="26" t="s">
        <v>191</v>
      </c>
      <c r="EP7" s="26" t="s">
        <v>191</v>
      </c>
      <c r="EQ7" s="26" t="s">
        <v>191</v>
      </c>
      <c r="ER7" s="26" t="s">
        <v>191</v>
      </c>
      <c r="ES7" s="26" t="s">
        <v>191</v>
      </c>
      <c r="ET7" s="26" t="s">
        <v>191</v>
      </c>
      <c r="EU7" s="26" t="s">
        <v>191</v>
      </c>
      <c r="EV7" s="26" t="s">
        <v>191</v>
      </c>
      <c r="EW7" s="26" t="s">
        <v>191</v>
      </c>
      <c r="EX7" s="26" t="s">
        <v>191</v>
      </c>
      <c r="EY7" s="26" t="s">
        <v>191</v>
      </c>
      <c r="EZ7" s="26" t="s">
        <v>191</v>
      </c>
      <c r="FA7" s="26" t="s">
        <v>191</v>
      </c>
      <c r="FB7" s="26" t="s">
        <v>191</v>
      </c>
      <c r="FC7" s="26" t="s">
        <v>191</v>
      </c>
      <c r="FD7" s="26" t="s">
        <v>191</v>
      </c>
      <c r="FE7" s="26" t="s">
        <v>191</v>
      </c>
      <c r="FF7" s="26" t="s">
        <v>191</v>
      </c>
      <c r="FG7" s="26" t="s">
        <v>191</v>
      </c>
      <c r="FH7" s="26" t="s">
        <v>191</v>
      </c>
      <c r="FI7" s="26" t="s">
        <v>191</v>
      </c>
      <c r="FJ7" s="26" t="s">
        <v>191</v>
      </c>
      <c r="FK7" s="26" t="s">
        <v>191</v>
      </c>
      <c r="FL7" s="26" t="s">
        <v>191</v>
      </c>
      <c r="FM7" s="26" t="s">
        <v>191</v>
      </c>
      <c r="FN7" s="26" t="s">
        <v>191</v>
      </c>
      <c r="FO7" s="26" t="s">
        <v>191</v>
      </c>
      <c r="FP7" s="26" t="s">
        <v>191</v>
      </c>
      <c r="FQ7" s="26" t="s">
        <v>191</v>
      </c>
      <c r="FR7" s="26" t="s">
        <v>191</v>
      </c>
      <c r="FS7" s="26" t="s">
        <v>191</v>
      </c>
      <c r="FT7" s="26" t="s">
        <v>191</v>
      </c>
      <c r="FU7" s="26" t="s">
        <v>191</v>
      </c>
      <c r="FV7" s="26" t="s">
        <v>191</v>
      </c>
      <c r="FW7" s="26" t="s">
        <v>191</v>
      </c>
      <c r="FX7" s="26" t="s">
        <v>191</v>
      </c>
      <c r="FY7" s="26" t="s">
        <v>191</v>
      </c>
      <c r="FZ7" s="26" t="s">
        <v>191</v>
      </c>
      <c r="GA7" s="26" t="s">
        <v>191</v>
      </c>
      <c r="GB7" s="26" t="s">
        <v>191</v>
      </c>
      <c r="GC7" s="26" t="s">
        <v>191</v>
      </c>
      <c r="GD7" s="26" t="s">
        <v>191</v>
      </c>
    </row>
    <row r="8" spans="1:186" s="41" customFormat="1">
      <c r="A8" s="453" t="s">
        <v>259</v>
      </c>
      <c r="B8" s="458"/>
      <c r="C8" s="458" t="s">
        <v>187</v>
      </c>
      <c r="D8" s="458" t="s">
        <v>76</v>
      </c>
      <c r="E8" s="458" t="s">
        <v>68</v>
      </c>
      <c r="F8" s="458" t="s">
        <v>79</v>
      </c>
      <c r="G8" s="26">
        <v>1.6</v>
      </c>
      <c r="H8" s="26">
        <v>1.6</v>
      </c>
      <c r="I8" s="26">
        <v>1.6</v>
      </c>
      <c r="J8" s="26">
        <v>1.63</v>
      </c>
      <c r="K8" s="26">
        <v>1.63</v>
      </c>
      <c r="L8" s="26">
        <v>1.63</v>
      </c>
      <c r="M8" s="26">
        <v>1.66</v>
      </c>
      <c r="N8" s="26">
        <v>1.66</v>
      </c>
      <c r="O8" s="26">
        <v>1.66</v>
      </c>
      <c r="P8" s="26">
        <v>1.7</v>
      </c>
      <c r="Q8" s="26">
        <v>1.7</v>
      </c>
      <c r="R8" s="26">
        <v>1.7</v>
      </c>
      <c r="S8" s="26">
        <v>1.83</v>
      </c>
      <c r="T8" s="26">
        <v>1.83</v>
      </c>
      <c r="U8" s="26">
        <v>1.83</v>
      </c>
      <c r="V8" s="26">
        <v>1.85</v>
      </c>
      <c r="W8" s="26">
        <v>1.85</v>
      </c>
      <c r="X8" s="26">
        <v>1.85</v>
      </c>
      <c r="Y8" s="26">
        <v>1.85</v>
      </c>
      <c r="Z8" s="26">
        <v>1.85</v>
      </c>
      <c r="AA8" s="26">
        <v>1.85</v>
      </c>
      <c r="AB8" s="26">
        <v>2.0299999999999998</v>
      </c>
      <c r="AC8" s="26">
        <v>2.0299999999999998</v>
      </c>
      <c r="AD8" s="26">
        <v>2.0299999999999998</v>
      </c>
      <c r="AE8" s="26">
        <v>2.11</v>
      </c>
      <c r="AF8" s="26">
        <v>2.11</v>
      </c>
      <c r="AG8" s="26">
        <v>2.11</v>
      </c>
      <c r="AH8" s="26">
        <v>2.11</v>
      </c>
      <c r="AI8" s="26">
        <v>2.11</v>
      </c>
      <c r="AJ8" s="26">
        <v>2.11</v>
      </c>
      <c r="AK8" s="26">
        <v>2.11</v>
      </c>
      <c r="AL8" s="26">
        <v>2.11</v>
      </c>
      <c r="AM8" s="26">
        <v>2.11</v>
      </c>
      <c r="AN8" s="26">
        <v>2.17</v>
      </c>
      <c r="AO8" s="26">
        <v>2.17</v>
      </c>
      <c r="AP8" s="26">
        <v>2.17</v>
      </c>
      <c r="AQ8" s="26">
        <v>2.2799999999999998</v>
      </c>
      <c r="AR8" s="26">
        <v>2.2799999999999998</v>
      </c>
      <c r="AS8" s="26">
        <v>2.2799999999999998</v>
      </c>
      <c r="AT8" s="26">
        <v>2.2799999999999998</v>
      </c>
      <c r="AU8" s="26">
        <v>2.2799999999999998</v>
      </c>
      <c r="AV8" s="26">
        <v>2.2799999999999998</v>
      </c>
      <c r="AW8" s="26">
        <v>2.2799999999999998</v>
      </c>
      <c r="AX8" s="26">
        <v>2.2799999999999998</v>
      </c>
      <c r="AY8" s="26">
        <v>2.2799999999999998</v>
      </c>
      <c r="AZ8" s="26">
        <v>2.2799999999999998</v>
      </c>
      <c r="BA8" s="26">
        <v>2.2799999999999998</v>
      </c>
      <c r="BB8" s="26">
        <v>2.2799999999999998</v>
      </c>
      <c r="BC8" s="26">
        <v>2.42</v>
      </c>
      <c r="BD8" s="26">
        <v>2.42</v>
      </c>
      <c r="BE8" s="26">
        <v>2.42</v>
      </c>
      <c r="BF8" s="26">
        <v>2.42</v>
      </c>
      <c r="BG8" s="26">
        <v>2.42</v>
      </c>
      <c r="BH8" s="26">
        <v>2.42</v>
      </c>
      <c r="BI8" s="26">
        <v>2.42</v>
      </c>
      <c r="BJ8" s="26">
        <v>2.42</v>
      </c>
      <c r="BK8" s="26">
        <v>2.42</v>
      </c>
      <c r="BL8" s="26">
        <v>2.42</v>
      </c>
      <c r="BM8" s="26">
        <v>2.42</v>
      </c>
      <c r="BN8" s="26">
        <v>2.42</v>
      </c>
      <c r="BO8" s="26">
        <v>2.5299999999999998</v>
      </c>
      <c r="BP8" s="26">
        <v>2.5299999999999998</v>
      </c>
      <c r="BQ8" s="26">
        <v>2.5299999999999998</v>
      </c>
      <c r="BR8" s="26">
        <v>2.5299999999999998</v>
      </c>
      <c r="BS8" s="26">
        <v>2.5299999999999998</v>
      </c>
      <c r="BT8" s="26">
        <v>2.5299999999999998</v>
      </c>
      <c r="BU8" s="26">
        <v>2.5299999999999998</v>
      </c>
      <c r="BV8" s="26">
        <v>2.5299999999999998</v>
      </c>
      <c r="BW8" s="26">
        <v>2.5299999999999998</v>
      </c>
      <c r="BX8" s="26">
        <v>2.5299999999999998</v>
      </c>
      <c r="BY8" s="26">
        <v>2.5299999999999998</v>
      </c>
      <c r="BZ8" s="26">
        <v>2.5299999999999998</v>
      </c>
      <c r="CA8" s="26">
        <v>2.62</v>
      </c>
      <c r="CB8" s="26">
        <v>2.62</v>
      </c>
      <c r="CC8" s="26">
        <v>2.62</v>
      </c>
      <c r="CD8" s="26">
        <v>2.62</v>
      </c>
      <c r="CE8" s="26">
        <v>2.62</v>
      </c>
      <c r="CF8" s="26">
        <v>2.62</v>
      </c>
      <c r="CG8" s="26">
        <v>2.62</v>
      </c>
      <c r="CH8" s="26">
        <v>2.62</v>
      </c>
      <c r="CI8" s="26">
        <v>2.62</v>
      </c>
      <c r="CJ8" s="26">
        <v>2.62</v>
      </c>
      <c r="CK8" s="26">
        <v>2.62</v>
      </c>
      <c r="CL8" s="26">
        <v>2.62</v>
      </c>
      <c r="CM8" s="26">
        <v>2.79</v>
      </c>
      <c r="CN8" s="26">
        <v>2.79</v>
      </c>
      <c r="CO8" s="26">
        <v>2.79</v>
      </c>
      <c r="CP8" s="26">
        <v>2.79</v>
      </c>
      <c r="CQ8" s="26">
        <v>2.79</v>
      </c>
      <c r="CR8" s="26">
        <v>2.79</v>
      </c>
      <c r="CS8" s="26">
        <v>2.79</v>
      </c>
      <c r="CT8" s="26">
        <v>2.79</v>
      </c>
      <c r="CU8" s="26">
        <v>2.79</v>
      </c>
      <c r="CV8" s="26">
        <v>2.79</v>
      </c>
      <c r="CW8" s="26">
        <v>2.79</v>
      </c>
      <c r="CX8" s="26">
        <v>2.79</v>
      </c>
      <c r="CY8" s="26">
        <v>2.91</v>
      </c>
      <c r="CZ8" s="26">
        <v>2.91</v>
      </c>
      <c r="DA8" s="26">
        <v>2.91</v>
      </c>
      <c r="DB8" s="26">
        <v>2.91</v>
      </c>
      <c r="DC8" s="26">
        <v>2.91</v>
      </c>
      <c r="DD8" s="26">
        <v>2.91</v>
      </c>
      <c r="DE8" s="26">
        <v>2.91</v>
      </c>
      <c r="DF8" s="26">
        <v>2.91</v>
      </c>
      <c r="DG8" s="26">
        <v>2.91</v>
      </c>
      <c r="DH8" s="26">
        <v>2.91</v>
      </c>
      <c r="DI8" s="26">
        <v>2.91</v>
      </c>
      <c r="DJ8" s="26">
        <v>2.91</v>
      </c>
      <c r="DK8" s="26">
        <v>3.05</v>
      </c>
      <c r="DL8" s="26">
        <v>3.05</v>
      </c>
      <c r="DM8" s="26">
        <v>3.05</v>
      </c>
      <c r="DN8" s="26">
        <v>3.05</v>
      </c>
      <c r="DO8" s="26">
        <v>3.05</v>
      </c>
      <c r="DP8" s="26">
        <v>3.05</v>
      </c>
      <c r="DQ8" s="26">
        <v>3.05</v>
      </c>
      <c r="DR8" s="26">
        <v>3.05</v>
      </c>
      <c r="DS8" s="26">
        <v>3.05</v>
      </c>
      <c r="DT8" s="26">
        <v>3.05</v>
      </c>
      <c r="DU8" s="26">
        <v>3.05</v>
      </c>
      <c r="DV8" s="26">
        <v>3.05</v>
      </c>
      <c r="DW8" s="26">
        <v>2.94</v>
      </c>
      <c r="DX8" s="26">
        <v>2.94</v>
      </c>
      <c r="DY8" s="26">
        <v>2.94</v>
      </c>
      <c r="DZ8" s="26">
        <v>2.94</v>
      </c>
      <c r="EA8" s="26">
        <v>2.94</v>
      </c>
      <c r="EB8" s="26">
        <v>2.94</v>
      </c>
      <c r="EC8" s="26">
        <v>2.94</v>
      </c>
      <c r="ED8" s="26">
        <v>2.94</v>
      </c>
      <c r="EE8" s="26">
        <v>2.94</v>
      </c>
      <c r="EF8" s="26">
        <v>2.94</v>
      </c>
      <c r="EG8" s="26">
        <v>2.94</v>
      </c>
      <c r="EH8" s="26">
        <v>2.94</v>
      </c>
      <c r="EI8" s="26">
        <v>3.05</v>
      </c>
      <c r="EJ8" s="26">
        <v>3.05</v>
      </c>
      <c r="EK8" s="26">
        <v>3.05</v>
      </c>
      <c r="EL8" s="26">
        <v>3.05</v>
      </c>
      <c r="EM8" s="26">
        <v>3.05</v>
      </c>
      <c r="EN8" s="26">
        <v>3.05</v>
      </c>
      <c r="EO8" s="26">
        <v>3.05</v>
      </c>
      <c r="EP8" s="26">
        <v>3.05</v>
      </c>
      <c r="EQ8" s="26">
        <v>3.05</v>
      </c>
      <c r="ER8" s="26">
        <v>3.05</v>
      </c>
      <c r="ES8" s="26">
        <v>3.05</v>
      </c>
      <c r="ET8" s="26">
        <v>3.05</v>
      </c>
      <c r="EU8" s="26">
        <v>3.25</v>
      </c>
      <c r="EV8" s="26">
        <v>3.25</v>
      </c>
      <c r="EW8" s="26">
        <v>3.25</v>
      </c>
      <c r="EX8" s="26">
        <v>3.25</v>
      </c>
      <c r="EY8" s="26">
        <v>3.25</v>
      </c>
      <c r="EZ8" s="26">
        <v>3.25</v>
      </c>
      <c r="FA8" s="26">
        <v>3.25</v>
      </c>
      <c r="FB8" s="26">
        <v>3.25</v>
      </c>
      <c r="FC8" s="26">
        <v>3.25</v>
      </c>
      <c r="FD8" s="26">
        <v>3.25</v>
      </c>
      <c r="FE8" s="26">
        <v>3.25</v>
      </c>
      <c r="FF8" s="26">
        <v>3.25</v>
      </c>
      <c r="FG8" s="26">
        <v>3.66</v>
      </c>
      <c r="FH8" s="26">
        <v>3.66</v>
      </c>
      <c r="FI8" s="26">
        <v>3.66</v>
      </c>
      <c r="FJ8" s="26">
        <v>3.66</v>
      </c>
      <c r="FK8" s="26">
        <v>3.66</v>
      </c>
      <c r="FL8" s="26">
        <v>3.66</v>
      </c>
      <c r="FM8" s="26">
        <v>3.66</v>
      </c>
      <c r="FN8" s="26">
        <v>3.66</v>
      </c>
      <c r="FO8" s="26">
        <v>3.66</v>
      </c>
      <c r="FP8" s="26">
        <v>3.66</v>
      </c>
      <c r="FQ8" s="26">
        <v>3.66</v>
      </c>
      <c r="FR8" s="26">
        <v>3.66</v>
      </c>
      <c r="FS8" s="26">
        <v>3.78</v>
      </c>
      <c r="FT8" s="26">
        <v>3.78</v>
      </c>
      <c r="FU8" s="26">
        <v>3.78</v>
      </c>
      <c r="FV8" s="26">
        <v>3.78</v>
      </c>
      <c r="FW8" s="26">
        <v>3.78</v>
      </c>
      <c r="FX8" s="26">
        <v>3.78</v>
      </c>
      <c r="FY8" s="26">
        <v>3.78</v>
      </c>
      <c r="FZ8" s="26">
        <v>3.78</v>
      </c>
      <c r="GA8" s="26">
        <v>3.78</v>
      </c>
      <c r="GB8" s="26">
        <v>3.78</v>
      </c>
      <c r="GC8" s="26">
        <v>3.78</v>
      </c>
      <c r="GD8" s="26">
        <v>3.78</v>
      </c>
    </row>
    <row r="9" spans="1:186" s="41" customFormat="1">
      <c r="A9" s="60"/>
      <c r="B9" s="458"/>
      <c r="C9" s="458"/>
      <c r="D9" s="458"/>
      <c r="E9" s="458"/>
      <c r="F9" s="45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s="41" customFormat="1">
      <c r="A10" s="60"/>
      <c r="B10" s="458"/>
      <c r="C10" s="458" t="s">
        <v>80</v>
      </c>
      <c r="D10" s="458" t="s">
        <v>76</v>
      </c>
      <c r="E10" s="458" t="s">
        <v>68</v>
      </c>
      <c r="F10" s="458" t="s">
        <v>77</v>
      </c>
      <c r="G10" s="26" t="s">
        <v>191</v>
      </c>
      <c r="H10" s="26" t="s">
        <v>191</v>
      </c>
      <c r="I10" s="26" t="s">
        <v>191</v>
      </c>
      <c r="J10" s="26" t="s">
        <v>191</v>
      </c>
      <c r="K10" s="26" t="s">
        <v>191</v>
      </c>
      <c r="L10" s="26" t="s">
        <v>191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  <c r="R10" s="26" t="s">
        <v>191</v>
      </c>
      <c r="S10" s="26" t="s">
        <v>191</v>
      </c>
      <c r="T10" s="26" t="s">
        <v>191</v>
      </c>
      <c r="U10" s="26" t="s">
        <v>191</v>
      </c>
      <c r="V10" s="26" t="s">
        <v>191</v>
      </c>
      <c r="W10" s="26" t="s">
        <v>191</v>
      </c>
      <c r="X10" s="26" t="s">
        <v>191</v>
      </c>
      <c r="Y10" s="26" t="s">
        <v>191</v>
      </c>
      <c r="Z10" s="26" t="s">
        <v>191</v>
      </c>
      <c r="AA10" s="26" t="s">
        <v>191</v>
      </c>
      <c r="AB10" s="26" t="s">
        <v>191</v>
      </c>
      <c r="AC10" s="26" t="s">
        <v>191</v>
      </c>
      <c r="AD10" s="26" t="s">
        <v>191</v>
      </c>
      <c r="AE10" s="26" t="s">
        <v>191</v>
      </c>
      <c r="AF10" s="26" t="s">
        <v>191</v>
      </c>
      <c r="AG10" s="26" t="s">
        <v>191</v>
      </c>
      <c r="AH10" s="26" t="s">
        <v>191</v>
      </c>
      <c r="AI10" s="26" t="s">
        <v>191</v>
      </c>
      <c r="AJ10" s="26" t="s">
        <v>191</v>
      </c>
      <c r="AK10" s="26" t="s">
        <v>191</v>
      </c>
      <c r="AL10" s="26" t="s">
        <v>191</v>
      </c>
      <c r="AM10" s="26" t="s">
        <v>191</v>
      </c>
      <c r="AN10" s="26" t="s">
        <v>191</v>
      </c>
      <c r="AO10" s="26" t="s">
        <v>191</v>
      </c>
      <c r="AP10" s="26" t="s">
        <v>191</v>
      </c>
      <c r="AQ10" s="26" t="s">
        <v>191</v>
      </c>
      <c r="AR10" s="26" t="s">
        <v>191</v>
      </c>
      <c r="AS10" s="26" t="s">
        <v>191</v>
      </c>
      <c r="AT10" s="26" t="s">
        <v>191</v>
      </c>
      <c r="AU10" s="26" t="s">
        <v>191</v>
      </c>
      <c r="AV10" s="26" t="s">
        <v>191</v>
      </c>
      <c r="AW10" s="26" t="s">
        <v>191</v>
      </c>
      <c r="AX10" s="26" t="s">
        <v>191</v>
      </c>
      <c r="AY10" s="26" t="s">
        <v>191</v>
      </c>
      <c r="AZ10" s="26" t="s">
        <v>191</v>
      </c>
      <c r="BA10" s="26" t="s">
        <v>191</v>
      </c>
      <c r="BB10" s="26" t="s">
        <v>191</v>
      </c>
      <c r="BC10" s="26" t="s">
        <v>191</v>
      </c>
      <c r="BD10" s="26" t="s">
        <v>191</v>
      </c>
      <c r="BE10" s="26" t="s">
        <v>191</v>
      </c>
      <c r="BF10" s="26" t="s">
        <v>191</v>
      </c>
      <c r="BG10" s="26" t="s">
        <v>191</v>
      </c>
      <c r="BH10" s="26" t="s">
        <v>191</v>
      </c>
      <c r="BI10" s="26" t="s">
        <v>191</v>
      </c>
      <c r="BJ10" s="26" t="s">
        <v>191</v>
      </c>
      <c r="BK10" s="26" t="s">
        <v>191</v>
      </c>
      <c r="BL10" s="26" t="s">
        <v>191</v>
      </c>
      <c r="BM10" s="26" t="s">
        <v>191</v>
      </c>
      <c r="BN10" s="26" t="s">
        <v>191</v>
      </c>
      <c r="BO10" s="26" t="s">
        <v>191</v>
      </c>
      <c r="BP10" s="26" t="s">
        <v>191</v>
      </c>
      <c r="BQ10" s="26" t="s">
        <v>191</v>
      </c>
      <c r="BR10" s="26" t="s">
        <v>191</v>
      </c>
      <c r="BS10" s="26" t="s">
        <v>191</v>
      </c>
      <c r="BT10" s="26" t="s">
        <v>191</v>
      </c>
      <c r="BU10" s="26" t="s">
        <v>191</v>
      </c>
      <c r="BV10" s="26" t="s">
        <v>191</v>
      </c>
      <c r="BW10" s="26" t="s">
        <v>191</v>
      </c>
      <c r="BX10" s="26" t="s">
        <v>191</v>
      </c>
      <c r="BY10" s="26" t="s">
        <v>191</v>
      </c>
      <c r="BZ10" s="26" t="s">
        <v>191</v>
      </c>
      <c r="CA10" s="26" t="s">
        <v>191</v>
      </c>
      <c r="CB10" s="26" t="s">
        <v>191</v>
      </c>
      <c r="CC10" s="26" t="s">
        <v>191</v>
      </c>
      <c r="CD10" s="26" t="s">
        <v>191</v>
      </c>
      <c r="CE10" s="26" t="s">
        <v>191</v>
      </c>
      <c r="CF10" s="26" t="s">
        <v>191</v>
      </c>
      <c r="CG10" s="26" t="s">
        <v>191</v>
      </c>
      <c r="CH10" s="26" t="s">
        <v>191</v>
      </c>
      <c r="CI10" s="26" t="s">
        <v>191</v>
      </c>
      <c r="CJ10" s="26" t="s">
        <v>191</v>
      </c>
      <c r="CK10" s="26" t="s">
        <v>191</v>
      </c>
      <c r="CL10" s="26" t="s">
        <v>191</v>
      </c>
      <c r="CM10" s="26" t="s">
        <v>191</v>
      </c>
      <c r="CN10" s="26" t="s">
        <v>191</v>
      </c>
      <c r="CO10" s="26" t="s">
        <v>191</v>
      </c>
      <c r="CP10" s="26" t="s">
        <v>191</v>
      </c>
      <c r="CQ10" s="26" t="s">
        <v>191</v>
      </c>
      <c r="CR10" s="26" t="s">
        <v>191</v>
      </c>
      <c r="CS10" s="26" t="s">
        <v>191</v>
      </c>
      <c r="CT10" s="26" t="s">
        <v>191</v>
      </c>
      <c r="CU10" s="26" t="s">
        <v>191</v>
      </c>
      <c r="CV10" s="26" t="s">
        <v>191</v>
      </c>
      <c r="CW10" s="26" t="s">
        <v>191</v>
      </c>
      <c r="CX10" s="26" t="s">
        <v>191</v>
      </c>
      <c r="CY10" s="26" t="s">
        <v>191</v>
      </c>
      <c r="CZ10" s="26" t="s">
        <v>191</v>
      </c>
      <c r="DA10" s="26" t="s">
        <v>191</v>
      </c>
      <c r="DB10" s="26" t="s">
        <v>191</v>
      </c>
      <c r="DC10" s="26" t="s">
        <v>191</v>
      </c>
      <c r="DD10" s="26" t="s">
        <v>191</v>
      </c>
      <c r="DE10" s="26" t="s">
        <v>191</v>
      </c>
      <c r="DF10" s="26" t="s">
        <v>191</v>
      </c>
      <c r="DG10" s="26" t="s">
        <v>191</v>
      </c>
      <c r="DH10" s="26" t="s">
        <v>191</v>
      </c>
      <c r="DI10" s="26" t="s">
        <v>191</v>
      </c>
      <c r="DJ10" s="26" t="s">
        <v>191</v>
      </c>
      <c r="DK10" s="26" t="s">
        <v>191</v>
      </c>
      <c r="DL10" s="26" t="s">
        <v>191</v>
      </c>
      <c r="DM10" s="26" t="s">
        <v>191</v>
      </c>
      <c r="DN10" s="26" t="s">
        <v>191</v>
      </c>
      <c r="DO10" s="26" t="s">
        <v>191</v>
      </c>
      <c r="DP10" s="26" t="s">
        <v>191</v>
      </c>
      <c r="DQ10" s="26" t="s">
        <v>191</v>
      </c>
      <c r="DR10" s="26" t="s">
        <v>191</v>
      </c>
      <c r="DS10" s="26" t="s">
        <v>191</v>
      </c>
      <c r="DT10" s="26" t="s">
        <v>191</v>
      </c>
      <c r="DU10" s="26" t="s">
        <v>191</v>
      </c>
      <c r="DV10" s="26" t="s">
        <v>191</v>
      </c>
      <c r="DW10" s="26" t="s">
        <v>191</v>
      </c>
      <c r="DX10" s="26" t="s">
        <v>191</v>
      </c>
      <c r="DY10" s="26" t="s">
        <v>191</v>
      </c>
      <c r="DZ10" s="26" t="s">
        <v>191</v>
      </c>
      <c r="EA10" s="26" t="s">
        <v>191</v>
      </c>
      <c r="EB10" s="26" t="s">
        <v>191</v>
      </c>
      <c r="EC10" s="26" t="s">
        <v>191</v>
      </c>
      <c r="ED10" s="26" t="s">
        <v>191</v>
      </c>
      <c r="EE10" s="26" t="s">
        <v>191</v>
      </c>
      <c r="EF10" s="26" t="s">
        <v>191</v>
      </c>
      <c r="EG10" s="26" t="s">
        <v>191</v>
      </c>
      <c r="EH10" s="26" t="s">
        <v>191</v>
      </c>
      <c r="EI10" s="26" t="s">
        <v>191</v>
      </c>
      <c r="EJ10" s="26" t="s">
        <v>191</v>
      </c>
      <c r="EK10" s="26" t="s">
        <v>191</v>
      </c>
      <c r="EL10" s="26" t="s">
        <v>191</v>
      </c>
      <c r="EM10" s="26" t="s">
        <v>191</v>
      </c>
      <c r="EN10" s="26" t="s">
        <v>191</v>
      </c>
      <c r="EO10" s="26" t="s">
        <v>191</v>
      </c>
      <c r="EP10" s="26" t="s">
        <v>191</v>
      </c>
      <c r="EQ10" s="26" t="s">
        <v>191</v>
      </c>
      <c r="ER10" s="26" t="s">
        <v>191</v>
      </c>
      <c r="ES10" s="26" t="s">
        <v>191</v>
      </c>
      <c r="ET10" s="26" t="s">
        <v>191</v>
      </c>
      <c r="EU10" s="26" t="s">
        <v>191</v>
      </c>
      <c r="EV10" s="26" t="s">
        <v>191</v>
      </c>
      <c r="EW10" s="26" t="s">
        <v>191</v>
      </c>
      <c r="EX10" s="26" t="s">
        <v>191</v>
      </c>
      <c r="EY10" s="26" t="s">
        <v>191</v>
      </c>
      <c r="EZ10" s="26" t="s">
        <v>191</v>
      </c>
      <c r="FA10" s="26" t="s">
        <v>191</v>
      </c>
      <c r="FB10" s="26" t="s">
        <v>191</v>
      </c>
      <c r="FC10" s="26" t="s">
        <v>191</v>
      </c>
      <c r="FD10" s="26" t="s">
        <v>191</v>
      </c>
      <c r="FE10" s="26" t="s">
        <v>191</v>
      </c>
      <c r="FF10" s="26" t="s">
        <v>191</v>
      </c>
      <c r="FG10" s="26" t="s">
        <v>191</v>
      </c>
      <c r="FH10" s="26" t="s">
        <v>191</v>
      </c>
      <c r="FI10" s="26" t="s">
        <v>191</v>
      </c>
      <c r="FJ10" s="26" t="s">
        <v>191</v>
      </c>
      <c r="FK10" s="26" t="s">
        <v>191</v>
      </c>
      <c r="FL10" s="26" t="s">
        <v>191</v>
      </c>
      <c r="FM10" s="26" t="s">
        <v>191</v>
      </c>
      <c r="FN10" s="26" t="s">
        <v>191</v>
      </c>
      <c r="FO10" s="26" t="s">
        <v>191</v>
      </c>
      <c r="FP10" s="26" t="s">
        <v>191</v>
      </c>
      <c r="FQ10" s="26" t="s">
        <v>191</v>
      </c>
      <c r="FR10" s="26" t="s">
        <v>191</v>
      </c>
      <c r="FS10" s="26" t="s">
        <v>191</v>
      </c>
      <c r="FT10" s="26" t="s">
        <v>191</v>
      </c>
      <c r="FU10" s="26" t="s">
        <v>191</v>
      </c>
      <c r="FV10" s="26" t="s">
        <v>191</v>
      </c>
      <c r="FW10" s="26" t="s">
        <v>191</v>
      </c>
      <c r="FX10" s="26" t="s">
        <v>191</v>
      </c>
      <c r="FY10" s="26" t="s">
        <v>191</v>
      </c>
      <c r="FZ10" s="26" t="s">
        <v>191</v>
      </c>
      <c r="GA10" s="26" t="s">
        <v>191</v>
      </c>
      <c r="GB10" s="26" t="s">
        <v>191</v>
      </c>
      <c r="GC10" s="26" t="s">
        <v>191</v>
      </c>
      <c r="GD10" s="26" t="s">
        <v>191</v>
      </c>
    </row>
    <row r="11" spans="1:186" s="41" customFormat="1">
      <c r="A11" s="60"/>
      <c r="B11" s="458"/>
      <c r="C11" s="458" t="s">
        <v>80</v>
      </c>
      <c r="D11" s="458" t="s">
        <v>76</v>
      </c>
      <c r="E11" s="458" t="s">
        <v>68</v>
      </c>
      <c r="F11" s="458" t="s">
        <v>78</v>
      </c>
      <c r="G11" s="26" t="s">
        <v>191</v>
      </c>
      <c r="H11" s="26" t="s">
        <v>191</v>
      </c>
      <c r="I11" s="26" t="s">
        <v>191</v>
      </c>
      <c r="J11" s="26" t="s">
        <v>191</v>
      </c>
      <c r="K11" s="26" t="s">
        <v>191</v>
      </c>
      <c r="L11" s="26" t="s">
        <v>191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  <c r="R11" s="26" t="s">
        <v>191</v>
      </c>
      <c r="S11" s="26" t="s">
        <v>191</v>
      </c>
      <c r="T11" s="26" t="s">
        <v>191</v>
      </c>
      <c r="U11" s="26" t="s">
        <v>191</v>
      </c>
      <c r="V11" s="26" t="s">
        <v>191</v>
      </c>
      <c r="W11" s="26" t="s">
        <v>191</v>
      </c>
      <c r="X11" s="26" t="s">
        <v>191</v>
      </c>
      <c r="Y11" s="26" t="s">
        <v>191</v>
      </c>
      <c r="Z11" s="26" t="s">
        <v>191</v>
      </c>
      <c r="AA11" s="26" t="s">
        <v>191</v>
      </c>
      <c r="AB11" s="26" t="s">
        <v>191</v>
      </c>
      <c r="AC11" s="26" t="s">
        <v>191</v>
      </c>
      <c r="AD11" s="26" t="s">
        <v>191</v>
      </c>
      <c r="AE11" s="26" t="s">
        <v>191</v>
      </c>
      <c r="AF11" s="26" t="s">
        <v>191</v>
      </c>
      <c r="AG11" s="26" t="s">
        <v>191</v>
      </c>
      <c r="AH11" s="26" t="s">
        <v>191</v>
      </c>
      <c r="AI11" s="26" t="s">
        <v>191</v>
      </c>
      <c r="AJ11" s="26" t="s">
        <v>191</v>
      </c>
      <c r="AK11" s="26" t="s">
        <v>191</v>
      </c>
      <c r="AL11" s="26" t="s">
        <v>191</v>
      </c>
      <c r="AM11" s="26" t="s">
        <v>191</v>
      </c>
      <c r="AN11" s="26" t="s">
        <v>191</v>
      </c>
      <c r="AO11" s="26" t="s">
        <v>191</v>
      </c>
      <c r="AP11" s="26" t="s">
        <v>191</v>
      </c>
      <c r="AQ11" s="26" t="s">
        <v>191</v>
      </c>
      <c r="AR11" s="26" t="s">
        <v>191</v>
      </c>
      <c r="AS11" s="26" t="s">
        <v>191</v>
      </c>
      <c r="AT11" s="26" t="s">
        <v>191</v>
      </c>
      <c r="AU11" s="26" t="s">
        <v>191</v>
      </c>
      <c r="AV11" s="26" t="s">
        <v>191</v>
      </c>
      <c r="AW11" s="26" t="s">
        <v>191</v>
      </c>
      <c r="AX11" s="26" t="s">
        <v>191</v>
      </c>
      <c r="AY11" s="26" t="s">
        <v>191</v>
      </c>
      <c r="AZ11" s="26" t="s">
        <v>191</v>
      </c>
      <c r="BA11" s="26" t="s">
        <v>191</v>
      </c>
      <c r="BB11" s="26" t="s">
        <v>191</v>
      </c>
      <c r="BC11" s="26" t="s">
        <v>191</v>
      </c>
      <c r="BD11" s="26" t="s">
        <v>191</v>
      </c>
      <c r="BE11" s="26" t="s">
        <v>191</v>
      </c>
      <c r="BF11" s="26" t="s">
        <v>191</v>
      </c>
      <c r="BG11" s="26" t="s">
        <v>191</v>
      </c>
      <c r="BH11" s="26" t="s">
        <v>191</v>
      </c>
      <c r="BI11" s="26" t="s">
        <v>191</v>
      </c>
      <c r="BJ11" s="26" t="s">
        <v>191</v>
      </c>
      <c r="BK11" s="26" t="s">
        <v>191</v>
      </c>
      <c r="BL11" s="26" t="s">
        <v>191</v>
      </c>
      <c r="BM11" s="26" t="s">
        <v>191</v>
      </c>
      <c r="BN11" s="26" t="s">
        <v>191</v>
      </c>
      <c r="BO11" s="26" t="s">
        <v>191</v>
      </c>
      <c r="BP11" s="26" t="s">
        <v>191</v>
      </c>
      <c r="BQ11" s="26" t="s">
        <v>191</v>
      </c>
      <c r="BR11" s="26" t="s">
        <v>191</v>
      </c>
      <c r="BS11" s="26" t="s">
        <v>191</v>
      </c>
      <c r="BT11" s="26" t="s">
        <v>191</v>
      </c>
      <c r="BU11" s="26" t="s">
        <v>191</v>
      </c>
      <c r="BV11" s="26" t="s">
        <v>191</v>
      </c>
      <c r="BW11" s="26" t="s">
        <v>191</v>
      </c>
      <c r="BX11" s="26" t="s">
        <v>191</v>
      </c>
      <c r="BY11" s="26" t="s">
        <v>191</v>
      </c>
      <c r="BZ11" s="26" t="s">
        <v>191</v>
      </c>
      <c r="CA11" s="26" t="s">
        <v>191</v>
      </c>
      <c r="CB11" s="26" t="s">
        <v>191</v>
      </c>
      <c r="CC11" s="26" t="s">
        <v>191</v>
      </c>
      <c r="CD11" s="26" t="s">
        <v>191</v>
      </c>
      <c r="CE11" s="26" t="s">
        <v>191</v>
      </c>
      <c r="CF11" s="26" t="s">
        <v>191</v>
      </c>
      <c r="CG11" s="26" t="s">
        <v>191</v>
      </c>
      <c r="CH11" s="26" t="s">
        <v>191</v>
      </c>
      <c r="CI11" s="26" t="s">
        <v>191</v>
      </c>
      <c r="CJ11" s="26" t="s">
        <v>191</v>
      </c>
      <c r="CK11" s="26" t="s">
        <v>191</v>
      </c>
      <c r="CL11" s="26" t="s">
        <v>191</v>
      </c>
      <c r="CM11" s="26" t="s">
        <v>191</v>
      </c>
      <c r="CN11" s="26" t="s">
        <v>191</v>
      </c>
      <c r="CO11" s="26" t="s">
        <v>191</v>
      </c>
      <c r="CP11" s="26" t="s">
        <v>191</v>
      </c>
      <c r="CQ11" s="26" t="s">
        <v>191</v>
      </c>
      <c r="CR11" s="26" t="s">
        <v>191</v>
      </c>
      <c r="CS11" s="26" t="s">
        <v>191</v>
      </c>
      <c r="CT11" s="26" t="s">
        <v>191</v>
      </c>
      <c r="CU11" s="26" t="s">
        <v>191</v>
      </c>
      <c r="CV11" s="26" t="s">
        <v>191</v>
      </c>
      <c r="CW11" s="26" t="s">
        <v>191</v>
      </c>
      <c r="CX11" s="26" t="s">
        <v>191</v>
      </c>
      <c r="CY11" s="26" t="s">
        <v>191</v>
      </c>
      <c r="CZ11" s="26" t="s">
        <v>191</v>
      </c>
      <c r="DA11" s="26" t="s">
        <v>191</v>
      </c>
      <c r="DB11" s="26" t="s">
        <v>191</v>
      </c>
      <c r="DC11" s="26" t="s">
        <v>191</v>
      </c>
      <c r="DD11" s="26" t="s">
        <v>191</v>
      </c>
      <c r="DE11" s="26" t="s">
        <v>191</v>
      </c>
      <c r="DF11" s="26" t="s">
        <v>191</v>
      </c>
      <c r="DG11" s="26" t="s">
        <v>191</v>
      </c>
      <c r="DH11" s="26" t="s">
        <v>191</v>
      </c>
      <c r="DI11" s="26" t="s">
        <v>191</v>
      </c>
      <c r="DJ11" s="26" t="s">
        <v>191</v>
      </c>
      <c r="DK11" s="26" t="s">
        <v>191</v>
      </c>
      <c r="DL11" s="26" t="s">
        <v>191</v>
      </c>
      <c r="DM11" s="26" t="s">
        <v>191</v>
      </c>
      <c r="DN11" s="26" t="s">
        <v>191</v>
      </c>
      <c r="DO11" s="26" t="s">
        <v>191</v>
      </c>
      <c r="DP11" s="26" t="s">
        <v>191</v>
      </c>
      <c r="DQ11" s="26" t="s">
        <v>191</v>
      </c>
      <c r="DR11" s="26" t="s">
        <v>191</v>
      </c>
      <c r="DS11" s="26" t="s">
        <v>191</v>
      </c>
      <c r="DT11" s="26" t="s">
        <v>191</v>
      </c>
      <c r="DU11" s="26" t="s">
        <v>191</v>
      </c>
      <c r="DV11" s="26" t="s">
        <v>191</v>
      </c>
      <c r="DW11" s="26" t="s">
        <v>191</v>
      </c>
      <c r="DX11" s="26" t="s">
        <v>191</v>
      </c>
      <c r="DY11" s="26" t="s">
        <v>191</v>
      </c>
      <c r="DZ11" s="26" t="s">
        <v>191</v>
      </c>
      <c r="EA11" s="26" t="s">
        <v>191</v>
      </c>
      <c r="EB11" s="26" t="s">
        <v>191</v>
      </c>
      <c r="EC11" s="26" t="s">
        <v>191</v>
      </c>
      <c r="ED11" s="26" t="s">
        <v>191</v>
      </c>
      <c r="EE11" s="26" t="s">
        <v>191</v>
      </c>
      <c r="EF11" s="26" t="s">
        <v>191</v>
      </c>
      <c r="EG11" s="26" t="s">
        <v>191</v>
      </c>
      <c r="EH11" s="26" t="s">
        <v>191</v>
      </c>
      <c r="EI11" s="26" t="s">
        <v>191</v>
      </c>
      <c r="EJ11" s="26" t="s">
        <v>191</v>
      </c>
      <c r="EK11" s="26" t="s">
        <v>191</v>
      </c>
      <c r="EL11" s="26" t="s">
        <v>191</v>
      </c>
      <c r="EM11" s="26" t="s">
        <v>191</v>
      </c>
      <c r="EN11" s="26" t="s">
        <v>191</v>
      </c>
      <c r="EO11" s="26" t="s">
        <v>191</v>
      </c>
      <c r="EP11" s="26" t="s">
        <v>191</v>
      </c>
      <c r="EQ11" s="26" t="s">
        <v>191</v>
      </c>
      <c r="ER11" s="26" t="s">
        <v>191</v>
      </c>
      <c r="ES11" s="26" t="s">
        <v>191</v>
      </c>
      <c r="ET11" s="26" t="s">
        <v>191</v>
      </c>
      <c r="EU11" s="26" t="s">
        <v>191</v>
      </c>
      <c r="EV11" s="26" t="s">
        <v>191</v>
      </c>
      <c r="EW11" s="26" t="s">
        <v>191</v>
      </c>
      <c r="EX11" s="26" t="s">
        <v>191</v>
      </c>
      <c r="EY11" s="26" t="s">
        <v>191</v>
      </c>
      <c r="EZ11" s="26" t="s">
        <v>191</v>
      </c>
      <c r="FA11" s="26" t="s">
        <v>191</v>
      </c>
      <c r="FB11" s="26" t="s">
        <v>191</v>
      </c>
      <c r="FC11" s="26" t="s">
        <v>191</v>
      </c>
      <c r="FD11" s="26" t="s">
        <v>191</v>
      </c>
      <c r="FE11" s="26" t="s">
        <v>191</v>
      </c>
      <c r="FF11" s="26" t="s">
        <v>191</v>
      </c>
      <c r="FG11" s="26" t="s">
        <v>191</v>
      </c>
      <c r="FH11" s="26" t="s">
        <v>191</v>
      </c>
      <c r="FI11" s="26" t="s">
        <v>191</v>
      </c>
      <c r="FJ11" s="26" t="s">
        <v>191</v>
      </c>
      <c r="FK11" s="26" t="s">
        <v>191</v>
      </c>
      <c r="FL11" s="26" t="s">
        <v>191</v>
      </c>
      <c r="FM11" s="26" t="s">
        <v>191</v>
      </c>
      <c r="FN11" s="26" t="s">
        <v>191</v>
      </c>
      <c r="FO11" s="26" t="s">
        <v>191</v>
      </c>
      <c r="FP11" s="26" t="s">
        <v>191</v>
      </c>
      <c r="FQ11" s="26" t="s">
        <v>191</v>
      </c>
      <c r="FR11" s="26" t="s">
        <v>191</v>
      </c>
      <c r="FS11" s="26" t="s">
        <v>191</v>
      </c>
      <c r="FT11" s="26" t="s">
        <v>191</v>
      </c>
      <c r="FU11" s="26" t="s">
        <v>191</v>
      </c>
      <c r="FV11" s="26" t="s">
        <v>191</v>
      </c>
      <c r="FW11" s="26" t="s">
        <v>191</v>
      </c>
      <c r="FX11" s="26" t="s">
        <v>191</v>
      </c>
      <c r="FY11" s="26" t="s">
        <v>191</v>
      </c>
      <c r="FZ11" s="26" t="s">
        <v>191</v>
      </c>
      <c r="GA11" s="26" t="s">
        <v>191</v>
      </c>
      <c r="GB11" s="26" t="s">
        <v>191</v>
      </c>
      <c r="GC11" s="26" t="s">
        <v>191</v>
      </c>
      <c r="GD11" s="26" t="s">
        <v>191</v>
      </c>
    </row>
    <row r="12" spans="1:186" s="41" customFormat="1">
      <c r="A12" s="60"/>
      <c r="B12" s="458"/>
      <c r="C12" s="458" t="s">
        <v>80</v>
      </c>
      <c r="D12" s="458" t="s">
        <v>76</v>
      </c>
      <c r="E12" s="458" t="s">
        <v>68</v>
      </c>
      <c r="F12" s="458" t="s">
        <v>79</v>
      </c>
      <c r="G12" s="26">
        <v>32.479999999999997</v>
      </c>
      <c r="H12" s="26">
        <v>31.29</v>
      </c>
      <c r="I12" s="26">
        <v>29.42</v>
      </c>
      <c r="J12" s="26">
        <v>29.23</v>
      </c>
      <c r="K12" s="26">
        <v>28.64</v>
      </c>
      <c r="L12" s="26">
        <v>28.87</v>
      </c>
      <c r="M12" s="26">
        <v>34.71</v>
      </c>
      <c r="N12" s="26">
        <v>31.92</v>
      </c>
      <c r="O12" s="26">
        <v>28.96</v>
      </c>
      <c r="P12" s="26">
        <v>28.72</v>
      </c>
      <c r="Q12" s="26">
        <v>28.69</v>
      </c>
      <c r="R12" s="26">
        <v>30.08</v>
      </c>
      <c r="S12" s="26">
        <v>34.53</v>
      </c>
      <c r="T12" s="26">
        <v>33.770000000000003</v>
      </c>
      <c r="U12" s="26">
        <v>30.65</v>
      </c>
      <c r="V12" s="26">
        <v>30.92</v>
      </c>
      <c r="W12" s="26">
        <v>29.92</v>
      </c>
      <c r="X12" s="26">
        <v>30.74</v>
      </c>
      <c r="Y12" s="26">
        <v>34.369999999999997</v>
      </c>
      <c r="Z12" s="26">
        <v>33.799999999999997</v>
      </c>
      <c r="AA12" s="26">
        <v>29.96</v>
      </c>
      <c r="AB12" s="26">
        <v>29.52</v>
      </c>
      <c r="AC12" s="26">
        <v>29.51</v>
      </c>
      <c r="AD12" s="26">
        <v>30.56</v>
      </c>
      <c r="AE12" s="26">
        <v>34.21</v>
      </c>
      <c r="AF12" s="26">
        <v>34.79</v>
      </c>
      <c r="AG12" s="26">
        <v>32.119999999999997</v>
      </c>
      <c r="AH12" s="26">
        <v>31.35</v>
      </c>
      <c r="AI12" s="26">
        <v>30.52</v>
      </c>
      <c r="AJ12" s="26">
        <v>32.869999999999997</v>
      </c>
      <c r="AK12" s="26">
        <v>36.08</v>
      </c>
      <c r="AL12" s="26">
        <v>35.15</v>
      </c>
      <c r="AM12" s="26">
        <v>30.87</v>
      </c>
      <c r="AN12" s="26">
        <v>30.71</v>
      </c>
      <c r="AO12" s="26">
        <v>31.08</v>
      </c>
      <c r="AP12" s="26">
        <v>31.11</v>
      </c>
      <c r="AQ12" s="26">
        <v>35.71</v>
      </c>
      <c r="AR12" s="26">
        <v>36.520000000000003</v>
      </c>
      <c r="AS12" s="26">
        <v>33.72</v>
      </c>
      <c r="AT12" s="26">
        <v>32.450000000000003</v>
      </c>
      <c r="AU12" s="26">
        <v>32.020000000000003</v>
      </c>
      <c r="AV12" s="26">
        <v>34.28</v>
      </c>
      <c r="AW12" s="26">
        <v>36.869999999999997</v>
      </c>
      <c r="AX12" s="26">
        <v>37.67</v>
      </c>
      <c r="AY12" s="26">
        <v>32.19</v>
      </c>
      <c r="AZ12" s="26">
        <v>31.62</v>
      </c>
      <c r="BA12" s="26">
        <v>32.44</v>
      </c>
      <c r="BB12" s="26">
        <v>32.409999999999997</v>
      </c>
      <c r="BC12" s="26">
        <v>37.69</v>
      </c>
      <c r="BD12" s="26">
        <v>38.29</v>
      </c>
      <c r="BE12" s="26">
        <v>34.979999999999997</v>
      </c>
      <c r="BF12" s="26">
        <v>33.479999999999997</v>
      </c>
      <c r="BG12" s="26">
        <v>32.799999999999997</v>
      </c>
      <c r="BH12" s="26">
        <v>35.659999999999997</v>
      </c>
      <c r="BI12" s="26">
        <v>38.020000000000003</v>
      </c>
      <c r="BJ12" s="26">
        <v>38.93</v>
      </c>
      <c r="BK12" s="26">
        <v>32.65</v>
      </c>
      <c r="BL12" s="26">
        <v>32.880000000000003</v>
      </c>
      <c r="BM12" s="26">
        <v>33.54</v>
      </c>
      <c r="BN12" s="26">
        <v>33.549999999999997</v>
      </c>
      <c r="BO12" s="26">
        <v>39.58</v>
      </c>
      <c r="BP12" s="26">
        <v>40.15</v>
      </c>
      <c r="BQ12" s="26">
        <v>36.79</v>
      </c>
      <c r="BR12" s="26">
        <v>35.880000000000003</v>
      </c>
      <c r="BS12" s="26">
        <v>35.33</v>
      </c>
      <c r="BT12" s="26">
        <v>38.32</v>
      </c>
      <c r="BU12" s="26">
        <v>42.4</v>
      </c>
      <c r="BV12" s="26">
        <v>43.07</v>
      </c>
      <c r="BW12" s="26">
        <v>36.590000000000003</v>
      </c>
      <c r="BX12" s="26">
        <v>36.35</v>
      </c>
      <c r="BY12" s="26">
        <v>37.43</v>
      </c>
      <c r="BZ12" s="26">
        <v>38.049999999999997</v>
      </c>
      <c r="CA12" s="26">
        <v>43.51</v>
      </c>
      <c r="CB12" s="26">
        <v>44.99</v>
      </c>
      <c r="CC12" s="26">
        <v>42.5</v>
      </c>
      <c r="CD12" s="26">
        <v>42.33</v>
      </c>
      <c r="CE12" s="26">
        <v>41.96</v>
      </c>
      <c r="CF12" s="26">
        <v>45.82</v>
      </c>
      <c r="CG12" s="26">
        <v>54.1</v>
      </c>
      <c r="CH12" s="26">
        <v>55.01</v>
      </c>
      <c r="CI12" s="26">
        <v>47.63</v>
      </c>
      <c r="CJ12" s="26">
        <v>47.6</v>
      </c>
      <c r="CK12" s="26">
        <v>48.99</v>
      </c>
      <c r="CL12" s="26">
        <v>50.83</v>
      </c>
      <c r="CM12" s="26">
        <v>55.37</v>
      </c>
      <c r="CN12" s="26">
        <v>56.49</v>
      </c>
      <c r="CO12" s="26">
        <v>54.31</v>
      </c>
      <c r="CP12" s="26">
        <v>53.46</v>
      </c>
      <c r="CQ12" s="26">
        <v>52.57</v>
      </c>
      <c r="CR12" s="26">
        <v>59.88</v>
      </c>
      <c r="CS12" s="26">
        <v>69.63</v>
      </c>
      <c r="CT12" s="26">
        <v>68.39</v>
      </c>
      <c r="CU12" s="26">
        <v>60.31</v>
      </c>
      <c r="CV12" s="26">
        <v>58.65</v>
      </c>
      <c r="CW12" s="26">
        <v>59.01</v>
      </c>
      <c r="CX12" s="26">
        <v>62.16</v>
      </c>
      <c r="CY12" s="26">
        <v>65.44</v>
      </c>
      <c r="CZ12" s="26">
        <v>67.510000000000005</v>
      </c>
      <c r="DA12" s="26">
        <v>64.22</v>
      </c>
      <c r="DB12" s="26">
        <v>63.78</v>
      </c>
      <c r="DC12" s="26">
        <v>60.78</v>
      </c>
      <c r="DD12" s="26">
        <v>69.89</v>
      </c>
      <c r="DE12" s="26">
        <v>77.8</v>
      </c>
      <c r="DF12" s="26">
        <v>77.44</v>
      </c>
      <c r="DG12" s="26">
        <v>65.209999999999994</v>
      </c>
      <c r="DH12" s="26">
        <v>61.93</v>
      </c>
      <c r="DI12" s="26">
        <v>63.6</v>
      </c>
      <c r="DJ12" s="26">
        <v>65.8</v>
      </c>
      <c r="DK12" s="26">
        <v>68.319999999999993</v>
      </c>
      <c r="DL12" s="26">
        <v>68.900000000000006</v>
      </c>
      <c r="DM12" s="26">
        <v>65.930000000000007</v>
      </c>
      <c r="DN12" s="26">
        <v>63.36</v>
      </c>
      <c r="DO12" s="26">
        <v>62.18</v>
      </c>
      <c r="DP12" s="26">
        <v>72.09</v>
      </c>
      <c r="DQ12" s="26">
        <v>77.77</v>
      </c>
      <c r="DR12" s="26">
        <v>78.44</v>
      </c>
      <c r="DS12" s="26">
        <v>66.88</v>
      </c>
      <c r="DT12" s="26">
        <v>64.069999999999993</v>
      </c>
      <c r="DU12" s="26">
        <v>66.33</v>
      </c>
      <c r="DV12" s="26">
        <v>66.680000000000007</v>
      </c>
      <c r="DW12" s="26">
        <v>69.989999999999995</v>
      </c>
      <c r="DX12" s="26">
        <v>70.09</v>
      </c>
      <c r="DY12" s="26">
        <v>67.33</v>
      </c>
      <c r="DZ12" s="26">
        <v>64.180000000000007</v>
      </c>
      <c r="EA12" s="26">
        <v>65.489999999999995</v>
      </c>
      <c r="EB12" s="26">
        <v>72.989999999999995</v>
      </c>
      <c r="EC12" s="26">
        <v>77.489999999999995</v>
      </c>
      <c r="ED12" s="26">
        <v>78.260000000000005</v>
      </c>
      <c r="EE12" s="26">
        <v>67.02</v>
      </c>
      <c r="EF12" s="26">
        <v>65.52</v>
      </c>
      <c r="EG12" s="26">
        <v>66.44</v>
      </c>
      <c r="EH12" s="26">
        <v>66.34</v>
      </c>
      <c r="EI12" s="26">
        <v>70.150000000000006</v>
      </c>
      <c r="EJ12" s="26">
        <v>71.88</v>
      </c>
      <c r="EK12" s="26">
        <v>67.08</v>
      </c>
      <c r="EL12" s="26">
        <v>66.36</v>
      </c>
      <c r="EM12" s="26">
        <v>65.88</v>
      </c>
      <c r="EN12" s="26">
        <v>69.81</v>
      </c>
      <c r="EO12" s="26">
        <v>80.64</v>
      </c>
      <c r="EP12" s="26">
        <v>81.19</v>
      </c>
      <c r="EQ12" s="26">
        <v>69.86</v>
      </c>
      <c r="ER12" s="26">
        <v>67.69</v>
      </c>
      <c r="ES12" s="26">
        <v>66.5</v>
      </c>
      <c r="ET12" s="26">
        <v>69.09</v>
      </c>
      <c r="EU12" s="26">
        <v>73.56</v>
      </c>
      <c r="EV12" s="26">
        <v>73.5</v>
      </c>
      <c r="EW12" s="26">
        <v>69.44</v>
      </c>
      <c r="EX12" s="26">
        <v>68.97</v>
      </c>
      <c r="EY12" s="26">
        <v>67.41</v>
      </c>
      <c r="EZ12" s="26">
        <v>73.27</v>
      </c>
      <c r="FA12" s="26">
        <v>83.39</v>
      </c>
      <c r="FB12" s="26">
        <v>81.73</v>
      </c>
      <c r="FC12" s="26">
        <v>72.819999999999993</v>
      </c>
      <c r="FD12" s="26">
        <v>70.84</v>
      </c>
      <c r="FE12" s="26">
        <v>68.239999999999995</v>
      </c>
      <c r="FF12" s="26">
        <v>72.17</v>
      </c>
      <c r="FG12" s="26">
        <v>76.400000000000006</v>
      </c>
      <c r="FH12" s="26">
        <v>77.400000000000006</v>
      </c>
      <c r="FI12" s="26">
        <v>74.03</v>
      </c>
      <c r="FJ12" s="26">
        <v>72.489999999999995</v>
      </c>
      <c r="FK12" s="26">
        <v>71.22</v>
      </c>
      <c r="FL12" s="26">
        <v>78.86</v>
      </c>
      <c r="FM12" s="26">
        <v>88.13</v>
      </c>
      <c r="FN12" s="26">
        <v>85.7</v>
      </c>
      <c r="FO12" s="26">
        <v>77.33</v>
      </c>
      <c r="FP12" s="26">
        <v>73.89</v>
      </c>
      <c r="FQ12" s="26">
        <v>72.760000000000005</v>
      </c>
      <c r="FR12" s="26">
        <v>76.33</v>
      </c>
      <c r="FS12" s="26">
        <v>79.540000000000006</v>
      </c>
      <c r="FT12" s="26">
        <v>81.11</v>
      </c>
      <c r="FU12" s="26">
        <v>78.58</v>
      </c>
      <c r="FV12" s="26">
        <v>76.930000000000007</v>
      </c>
      <c r="FW12" s="26">
        <v>74.7</v>
      </c>
      <c r="FX12" s="26">
        <v>83.09</v>
      </c>
      <c r="FY12" s="26">
        <v>89.14</v>
      </c>
      <c r="FZ12" s="26">
        <v>89.75</v>
      </c>
      <c r="GA12" s="26">
        <v>79.790000000000006</v>
      </c>
      <c r="GB12" s="26">
        <v>76.73</v>
      </c>
      <c r="GC12" s="26">
        <v>78.11</v>
      </c>
      <c r="GD12" s="26">
        <v>80.599999999999994</v>
      </c>
    </row>
    <row r="13" spans="1:186" s="41" customFormat="1">
      <c r="A13" s="60"/>
      <c r="B13" s="458"/>
      <c r="C13" s="458"/>
      <c r="D13" s="458"/>
      <c r="E13" s="458"/>
      <c r="F13" s="45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s="41" customFormat="1">
      <c r="A14" s="60"/>
      <c r="B14" s="458"/>
      <c r="C14" s="458" t="s">
        <v>81</v>
      </c>
      <c r="D14" s="458" t="s">
        <v>76</v>
      </c>
      <c r="E14" s="458" t="s">
        <v>68</v>
      </c>
      <c r="F14" s="458" t="s">
        <v>77</v>
      </c>
      <c r="G14" s="26" t="s">
        <v>191</v>
      </c>
      <c r="H14" s="26" t="s">
        <v>191</v>
      </c>
      <c r="I14" s="26" t="s">
        <v>191</v>
      </c>
      <c r="J14" s="26" t="s">
        <v>191</v>
      </c>
      <c r="K14" s="26" t="s">
        <v>191</v>
      </c>
      <c r="L14" s="26" t="s">
        <v>191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  <c r="R14" s="26" t="s">
        <v>191</v>
      </c>
      <c r="S14" s="26" t="s">
        <v>191</v>
      </c>
      <c r="T14" s="26" t="s">
        <v>191</v>
      </c>
      <c r="U14" s="26" t="s">
        <v>191</v>
      </c>
      <c r="V14" s="26" t="s">
        <v>191</v>
      </c>
      <c r="W14" s="26" t="s">
        <v>191</v>
      </c>
      <c r="X14" s="26" t="s">
        <v>191</v>
      </c>
      <c r="Y14" s="26" t="s">
        <v>191</v>
      </c>
      <c r="Z14" s="26" t="s">
        <v>191</v>
      </c>
      <c r="AA14" s="26" t="s">
        <v>191</v>
      </c>
      <c r="AB14" s="26" t="s">
        <v>191</v>
      </c>
      <c r="AC14" s="26" t="s">
        <v>191</v>
      </c>
      <c r="AD14" s="26" t="s">
        <v>191</v>
      </c>
      <c r="AE14" s="26" t="s">
        <v>191</v>
      </c>
      <c r="AF14" s="26" t="s">
        <v>191</v>
      </c>
      <c r="AG14" s="26" t="s">
        <v>191</v>
      </c>
      <c r="AH14" s="26" t="s">
        <v>191</v>
      </c>
      <c r="AI14" s="26" t="s">
        <v>191</v>
      </c>
      <c r="AJ14" s="26" t="s">
        <v>191</v>
      </c>
      <c r="AK14" s="26" t="s">
        <v>191</v>
      </c>
      <c r="AL14" s="26" t="s">
        <v>191</v>
      </c>
      <c r="AM14" s="26" t="s">
        <v>191</v>
      </c>
      <c r="AN14" s="26" t="s">
        <v>191</v>
      </c>
      <c r="AO14" s="26" t="s">
        <v>191</v>
      </c>
      <c r="AP14" s="26" t="s">
        <v>191</v>
      </c>
      <c r="AQ14" s="26" t="s">
        <v>191</v>
      </c>
      <c r="AR14" s="26" t="s">
        <v>191</v>
      </c>
      <c r="AS14" s="26" t="s">
        <v>191</v>
      </c>
      <c r="AT14" s="26" t="s">
        <v>191</v>
      </c>
      <c r="AU14" s="26" t="s">
        <v>191</v>
      </c>
      <c r="AV14" s="26" t="s">
        <v>191</v>
      </c>
      <c r="AW14" s="26" t="s">
        <v>191</v>
      </c>
      <c r="AX14" s="26" t="s">
        <v>191</v>
      </c>
      <c r="AY14" s="26" t="s">
        <v>191</v>
      </c>
      <c r="AZ14" s="26" t="s">
        <v>191</v>
      </c>
      <c r="BA14" s="26" t="s">
        <v>191</v>
      </c>
      <c r="BB14" s="26" t="s">
        <v>191</v>
      </c>
      <c r="BC14" s="26" t="s">
        <v>191</v>
      </c>
      <c r="BD14" s="26" t="s">
        <v>191</v>
      </c>
      <c r="BE14" s="26" t="s">
        <v>191</v>
      </c>
      <c r="BF14" s="26" t="s">
        <v>191</v>
      </c>
      <c r="BG14" s="26" t="s">
        <v>191</v>
      </c>
      <c r="BH14" s="26" t="s">
        <v>191</v>
      </c>
      <c r="BI14" s="26" t="s">
        <v>191</v>
      </c>
      <c r="BJ14" s="26" t="s">
        <v>191</v>
      </c>
      <c r="BK14" s="26" t="s">
        <v>191</v>
      </c>
      <c r="BL14" s="26" t="s">
        <v>191</v>
      </c>
      <c r="BM14" s="26" t="s">
        <v>191</v>
      </c>
      <c r="BN14" s="26" t="s">
        <v>191</v>
      </c>
      <c r="BO14" s="26" t="s">
        <v>191</v>
      </c>
      <c r="BP14" s="26" t="s">
        <v>191</v>
      </c>
      <c r="BQ14" s="26" t="s">
        <v>191</v>
      </c>
      <c r="BR14" s="26" t="s">
        <v>191</v>
      </c>
      <c r="BS14" s="26" t="s">
        <v>191</v>
      </c>
      <c r="BT14" s="26" t="s">
        <v>191</v>
      </c>
      <c r="BU14" s="26" t="s">
        <v>191</v>
      </c>
      <c r="BV14" s="26" t="s">
        <v>191</v>
      </c>
      <c r="BW14" s="26" t="s">
        <v>191</v>
      </c>
      <c r="BX14" s="26" t="s">
        <v>191</v>
      </c>
      <c r="BY14" s="26" t="s">
        <v>191</v>
      </c>
      <c r="BZ14" s="26" t="s">
        <v>191</v>
      </c>
      <c r="CA14" s="26" t="s">
        <v>191</v>
      </c>
      <c r="CB14" s="26" t="s">
        <v>191</v>
      </c>
      <c r="CC14" s="26" t="s">
        <v>191</v>
      </c>
      <c r="CD14" s="26" t="s">
        <v>191</v>
      </c>
      <c r="CE14" s="26" t="s">
        <v>191</v>
      </c>
      <c r="CF14" s="26" t="s">
        <v>191</v>
      </c>
      <c r="CG14" s="26" t="s">
        <v>191</v>
      </c>
      <c r="CH14" s="26" t="s">
        <v>191</v>
      </c>
      <c r="CI14" s="26" t="s">
        <v>191</v>
      </c>
      <c r="CJ14" s="26" t="s">
        <v>191</v>
      </c>
      <c r="CK14" s="26" t="s">
        <v>191</v>
      </c>
      <c r="CL14" s="26" t="s">
        <v>191</v>
      </c>
      <c r="CM14" s="26" t="s">
        <v>191</v>
      </c>
      <c r="CN14" s="26" t="s">
        <v>191</v>
      </c>
      <c r="CO14" s="26" t="s">
        <v>191</v>
      </c>
      <c r="CP14" s="26" t="s">
        <v>191</v>
      </c>
      <c r="CQ14" s="26" t="s">
        <v>191</v>
      </c>
      <c r="CR14" s="26" t="s">
        <v>191</v>
      </c>
      <c r="CS14" s="26" t="s">
        <v>191</v>
      </c>
      <c r="CT14" s="26" t="s">
        <v>191</v>
      </c>
      <c r="CU14" s="26" t="s">
        <v>191</v>
      </c>
      <c r="CV14" s="26" t="s">
        <v>191</v>
      </c>
      <c r="CW14" s="26" t="s">
        <v>191</v>
      </c>
      <c r="CX14" s="26" t="s">
        <v>191</v>
      </c>
      <c r="CY14" s="26" t="s">
        <v>191</v>
      </c>
      <c r="CZ14" s="26" t="s">
        <v>191</v>
      </c>
      <c r="DA14" s="26" t="s">
        <v>191</v>
      </c>
      <c r="DB14" s="26" t="s">
        <v>191</v>
      </c>
      <c r="DC14" s="26" t="s">
        <v>191</v>
      </c>
      <c r="DD14" s="26" t="s">
        <v>191</v>
      </c>
      <c r="DE14" s="26" t="s">
        <v>191</v>
      </c>
      <c r="DF14" s="26" t="s">
        <v>191</v>
      </c>
      <c r="DG14" s="26" t="s">
        <v>191</v>
      </c>
      <c r="DH14" s="26" t="s">
        <v>191</v>
      </c>
      <c r="DI14" s="26" t="s">
        <v>191</v>
      </c>
      <c r="DJ14" s="26" t="s">
        <v>191</v>
      </c>
      <c r="DK14" s="26" t="s">
        <v>191</v>
      </c>
      <c r="DL14" s="26" t="s">
        <v>191</v>
      </c>
      <c r="DM14" s="26" t="s">
        <v>191</v>
      </c>
      <c r="DN14" s="26" t="s">
        <v>191</v>
      </c>
      <c r="DO14" s="26" t="s">
        <v>191</v>
      </c>
      <c r="DP14" s="26" t="s">
        <v>191</v>
      </c>
      <c r="DQ14" s="26" t="s">
        <v>191</v>
      </c>
      <c r="DR14" s="26" t="s">
        <v>191</v>
      </c>
      <c r="DS14" s="26" t="s">
        <v>191</v>
      </c>
      <c r="DT14" s="26" t="s">
        <v>191</v>
      </c>
      <c r="DU14" s="26" t="s">
        <v>191</v>
      </c>
      <c r="DV14" s="26" t="s">
        <v>191</v>
      </c>
      <c r="DW14" s="26" t="s">
        <v>191</v>
      </c>
      <c r="DX14" s="26" t="s">
        <v>191</v>
      </c>
      <c r="DY14" s="26" t="s">
        <v>191</v>
      </c>
      <c r="DZ14" s="26" t="s">
        <v>191</v>
      </c>
      <c r="EA14" s="26" t="s">
        <v>191</v>
      </c>
      <c r="EB14" s="26" t="s">
        <v>191</v>
      </c>
      <c r="EC14" s="26" t="s">
        <v>191</v>
      </c>
      <c r="ED14" s="26" t="s">
        <v>191</v>
      </c>
      <c r="EE14" s="26" t="s">
        <v>191</v>
      </c>
      <c r="EF14" s="26" t="s">
        <v>191</v>
      </c>
      <c r="EG14" s="26" t="s">
        <v>191</v>
      </c>
      <c r="EH14" s="26" t="s">
        <v>191</v>
      </c>
      <c r="EI14" s="26" t="s">
        <v>191</v>
      </c>
      <c r="EJ14" s="26" t="s">
        <v>191</v>
      </c>
      <c r="EK14" s="26" t="s">
        <v>191</v>
      </c>
      <c r="EL14" s="26" t="s">
        <v>191</v>
      </c>
      <c r="EM14" s="26" t="s">
        <v>191</v>
      </c>
      <c r="EN14" s="26" t="s">
        <v>191</v>
      </c>
      <c r="EO14" s="26" t="s">
        <v>191</v>
      </c>
      <c r="EP14" s="26" t="s">
        <v>191</v>
      </c>
      <c r="EQ14" s="26" t="s">
        <v>191</v>
      </c>
      <c r="ER14" s="26" t="s">
        <v>191</v>
      </c>
      <c r="ES14" s="26" t="s">
        <v>191</v>
      </c>
      <c r="ET14" s="26" t="s">
        <v>191</v>
      </c>
      <c r="EU14" s="26" t="s">
        <v>191</v>
      </c>
      <c r="EV14" s="26" t="s">
        <v>191</v>
      </c>
      <c r="EW14" s="26" t="s">
        <v>191</v>
      </c>
      <c r="EX14" s="26" t="s">
        <v>191</v>
      </c>
      <c r="EY14" s="26" t="s">
        <v>191</v>
      </c>
      <c r="EZ14" s="26" t="s">
        <v>191</v>
      </c>
      <c r="FA14" s="26" t="s">
        <v>191</v>
      </c>
      <c r="FB14" s="26" t="s">
        <v>191</v>
      </c>
      <c r="FC14" s="26" t="s">
        <v>191</v>
      </c>
      <c r="FD14" s="26" t="s">
        <v>191</v>
      </c>
      <c r="FE14" s="26" t="s">
        <v>191</v>
      </c>
      <c r="FF14" s="26" t="s">
        <v>191</v>
      </c>
      <c r="FG14" s="26" t="s">
        <v>191</v>
      </c>
      <c r="FH14" s="26" t="s">
        <v>191</v>
      </c>
      <c r="FI14" s="26" t="s">
        <v>191</v>
      </c>
      <c r="FJ14" s="26" t="s">
        <v>191</v>
      </c>
      <c r="FK14" s="26" t="s">
        <v>191</v>
      </c>
      <c r="FL14" s="26" t="s">
        <v>191</v>
      </c>
      <c r="FM14" s="26" t="s">
        <v>191</v>
      </c>
      <c r="FN14" s="26" t="s">
        <v>191</v>
      </c>
      <c r="FO14" s="26" t="s">
        <v>191</v>
      </c>
      <c r="FP14" s="26" t="s">
        <v>191</v>
      </c>
      <c r="FQ14" s="26" t="s">
        <v>191</v>
      </c>
      <c r="FR14" s="26" t="s">
        <v>191</v>
      </c>
      <c r="FS14" s="26" t="s">
        <v>191</v>
      </c>
      <c r="FT14" s="26" t="s">
        <v>191</v>
      </c>
      <c r="FU14" s="26" t="s">
        <v>191</v>
      </c>
      <c r="FV14" s="26" t="s">
        <v>191</v>
      </c>
      <c r="FW14" s="26" t="s">
        <v>191</v>
      </c>
      <c r="FX14" s="26" t="s">
        <v>191</v>
      </c>
      <c r="FY14" s="26" t="s">
        <v>191</v>
      </c>
      <c r="FZ14" s="26" t="s">
        <v>191</v>
      </c>
      <c r="GA14" s="26" t="s">
        <v>191</v>
      </c>
      <c r="GB14" s="26" t="s">
        <v>191</v>
      </c>
      <c r="GC14" s="26" t="s">
        <v>191</v>
      </c>
      <c r="GD14" s="26" t="s">
        <v>191</v>
      </c>
    </row>
    <row r="15" spans="1:186" s="41" customFormat="1">
      <c r="A15" s="60"/>
      <c r="B15" s="458"/>
      <c r="C15" s="458" t="s">
        <v>81</v>
      </c>
      <c r="D15" s="458" t="s">
        <v>76</v>
      </c>
      <c r="E15" s="458" t="s">
        <v>68</v>
      </c>
      <c r="F15" s="458" t="s">
        <v>78</v>
      </c>
      <c r="G15" s="26" t="s">
        <v>191</v>
      </c>
      <c r="H15" s="26" t="s">
        <v>191</v>
      </c>
      <c r="I15" s="26" t="s">
        <v>191</v>
      </c>
      <c r="J15" s="26" t="s">
        <v>191</v>
      </c>
      <c r="K15" s="26" t="s">
        <v>191</v>
      </c>
      <c r="L15" s="26" t="s">
        <v>191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  <c r="R15" s="26" t="s">
        <v>191</v>
      </c>
      <c r="S15" s="26" t="s">
        <v>191</v>
      </c>
      <c r="T15" s="26" t="s">
        <v>191</v>
      </c>
      <c r="U15" s="26" t="s">
        <v>191</v>
      </c>
      <c r="V15" s="26" t="s">
        <v>191</v>
      </c>
      <c r="W15" s="26" t="s">
        <v>191</v>
      </c>
      <c r="X15" s="26" t="s">
        <v>191</v>
      </c>
      <c r="Y15" s="26" t="s">
        <v>191</v>
      </c>
      <c r="Z15" s="26" t="s">
        <v>191</v>
      </c>
      <c r="AA15" s="26" t="s">
        <v>191</v>
      </c>
      <c r="AB15" s="26" t="s">
        <v>191</v>
      </c>
      <c r="AC15" s="26" t="s">
        <v>191</v>
      </c>
      <c r="AD15" s="26" t="s">
        <v>191</v>
      </c>
      <c r="AE15" s="26" t="s">
        <v>191</v>
      </c>
      <c r="AF15" s="26" t="s">
        <v>191</v>
      </c>
      <c r="AG15" s="26" t="s">
        <v>191</v>
      </c>
      <c r="AH15" s="26" t="s">
        <v>191</v>
      </c>
      <c r="AI15" s="26" t="s">
        <v>191</v>
      </c>
      <c r="AJ15" s="26" t="s">
        <v>191</v>
      </c>
      <c r="AK15" s="26" t="s">
        <v>191</v>
      </c>
      <c r="AL15" s="26" t="s">
        <v>191</v>
      </c>
      <c r="AM15" s="26" t="s">
        <v>191</v>
      </c>
      <c r="AN15" s="26" t="s">
        <v>191</v>
      </c>
      <c r="AO15" s="26" t="s">
        <v>191</v>
      </c>
      <c r="AP15" s="26" t="s">
        <v>191</v>
      </c>
      <c r="AQ15" s="26" t="s">
        <v>191</v>
      </c>
      <c r="AR15" s="26" t="s">
        <v>191</v>
      </c>
      <c r="AS15" s="26" t="s">
        <v>191</v>
      </c>
      <c r="AT15" s="26" t="s">
        <v>191</v>
      </c>
      <c r="AU15" s="26" t="s">
        <v>191</v>
      </c>
      <c r="AV15" s="26" t="s">
        <v>191</v>
      </c>
      <c r="AW15" s="26" t="s">
        <v>191</v>
      </c>
      <c r="AX15" s="26" t="s">
        <v>191</v>
      </c>
      <c r="AY15" s="26" t="s">
        <v>191</v>
      </c>
      <c r="AZ15" s="26" t="s">
        <v>191</v>
      </c>
      <c r="BA15" s="26" t="s">
        <v>191</v>
      </c>
      <c r="BB15" s="26" t="s">
        <v>191</v>
      </c>
      <c r="BC15" s="26" t="s">
        <v>191</v>
      </c>
      <c r="BD15" s="26" t="s">
        <v>191</v>
      </c>
      <c r="BE15" s="26" t="s">
        <v>191</v>
      </c>
      <c r="BF15" s="26" t="s">
        <v>191</v>
      </c>
      <c r="BG15" s="26" t="s">
        <v>191</v>
      </c>
      <c r="BH15" s="26" t="s">
        <v>191</v>
      </c>
      <c r="BI15" s="26" t="s">
        <v>191</v>
      </c>
      <c r="BJ15" s="26" t="s">
        <v>191</v>
      </c>
      <c r="BK15" s="26" t="s">
        <v>191</v>
      </c>
      <c r="BL15" s="26" t="s">
        <v>191</v>
      </c>
      <c r="BM15" s="26" t="s">
        <v>191</v>
      </c>
      <c r="BN15" s="26" t="s">
        <v>191</v>
      </c>
      <c r="BO15" s="26" t="s">
        <v>191</v>
      </c>
      <c r="BP15" s="26" t="s">
        <v>191</v>
      </c>
      <c r="BQ15" s="26" t="s">
        <v>191</v>
      </c>
      <c r="BR15" s="26" t="s">
        <v>191</v>
      </c>
      <c r="BS15" s="26" t="s">
        <v>191</v>
      </c>
      <c r="BT15" s="26" t="s">
        <v>191</v>
      </c>
      <c r="BU15" s="26" t="s">
        <v>191</v>
      </c>
      <c r="BV15" s="26" t="s">
        <v>191</v>
      </c>
      <c r="BW15" s="26" t="s">
        <v>191</v>
      </c>
      <c r="BX15" s="26" t="s">
        <v>191</v>
      </c>
      <c r="BY15" s="26" t="s">
        <v>191</v>
      </c>
      <c r="BZ15" s="26" t="s">
        <v>191</v>
      </c>
      <c r="CA15" s="26" t="s">
        <v>191</v>
      </c>
      <c r="CB15" s="26" t="s">
        <v>191</v>
      </c>
      <c r="CC15" s="26" t="s">
        <v>191</v>
      </c>
      <c r="CD15" s="26" t="s">
        <v>191</v>
      </c>
      <c r="CE15" s="26" t="s">
        <v>191</v>
      </c>
      <c r="CF15" s="26" t="s">
        <v>191</v>
      </c>
      <c r="CG15" s="26" t="s">
        <v>191</v>
      </c>
      <c r="CH15" s="26" t="s">
        <v>191</v>
      </c>
      <c r="CI15" s="26" t="s">
        <v>191</v>
      </c>
      <c r="CJ15" s="26" t="s">
        <v>191</v>
      </c>
      <c r="CK15" s="26" t="s">
        <v>191</v>
      </c>
      <c r="CL15" s="26" t="s">
        <v>191</v>
      </c>
      <c r="CM15" s="26" t="s">
        <v>191</v>
      </c>
      <c r="CN15" s="26" t="s">
        <v>191</v>
      </c>
      <c r="CO15" s="26" t="s">
        <v>191</v>
      </c>
      <c r="CP15" s="26" t="s">
        <v>191</v>
      </c>
      <c r="CQ15" s="26" t="s">
        <v>191</v>
      </c>
      <c r="CR15" s="26" t="s">
        <v>191</v>
      </c>
      <c r="CS15" s="26" t="s">
        <v>191</v>
      </c>
      <c r="CT15" s="26" t="s">
        <v>191</v>
      </c>
      <c r="CU15" s="26" t="s">
        <v>191</v>
      </c>
      <c r="CV15" s="26" t="s">
        <v>191</v>
      </c>
      <c r="CW15" s="26" t="s">
        <v>191</v>
      </c>
      <c r="CX15" s="26" t="s">
        <v>191</v>
      </c>
      <c r="CY15" s="26" t="s">
        <v>191</v>
      </c>
      <c r="CZ15" s="26" t="s">
        <v>191</v>
      </c>
      <c r="DA15" s="26" t="s">
        <v>191</v>
      </c>
      <c r="DB15" s="26" t="s">
        <v>191</v>
      </c>
      <c r="DC15" s="26" t="s">
        <v>191</v>
      </c>
      <c r="DD15" s="26" t="s">
        <v>191</v>
      </c>
      <c r="DE15" s="26" t="s">
        <v>191</v>
      </c>
      <c r="DF15" s="26" t="s">
        <v>191</v>
      </c>
      <c r="DG15" s="26" t="s">
        <v>191</v>
      </c>
      <c r="DH15" s="26" t="s">
        <v>191</v>
      </c>
      <c r="DI15" s="26" t="s">
        <v>191</v>
      </c>
      <c r="DJ15" s="26" t="s">
        <v>191</v>
      </c>
      <c r="DK15" s="26" t="s">
        <v>191</v>
      </c>
      <c r="DL15" s="26" t="s">
        <v>191</v>
      </c>
      <c r="DM15" s="26" t="s">
        <v>191</v>
      </c>
      <c r="DN15" s="26" t="s">
        <v>191</v>
      </c>
      <c r="DO15" s="26" t="s">
        <v>191</v>
      </c>
      <c r="DP15" s="26" t="s">
        <v>191</v>
      </c>
      <c r="DQ15" s="26" t="s">
        <v>191</v>
      </c>
      <c r="DR15" s="26" t="s">
        <v>191</v>
      </c>
      <c r="DS15" s="26" t="s">
        <v>191</v>
      </c>
      <c r="DT15" s="26" t="s">
        <v>191</v>
      </c>
      <c r="DU15" s="26" t="s">
        <v>191</v>
      </c>
      <c r="DV15" s="26" t="s">
        <v>191</v>
      </c>
      <c r="DW15" s="26" t="s">
        <v>191</v>
      </c>
      <c r="DX15" s="26" t="s">
        <v>191</v>
      </c>
      <c r="DY15" s="26" t="s">
        <v>191</v>
      </c>
      <c r="DZ15" s="26" t="s">
        <v>191</v>
      </c>
      <c r="EA15" s="26" t="s">
        <v>191</v>
      </c>
      <c r="EB15" s="26" t="s">
        <v>191</v>
      </c>
      <c r="EC15" s="26" t="s">
        <v>191</v>
      </c>
      <c r="ED15" s="26" t="s">
        <v>191</v>
      </c>
      <c r="EE15" s="26" t="s">
        <v>191</v>
      </c>
      <c r="EF15" s="26" t="s">
        <v>191</v>
      </c>
      <c r="EG15" s="26" t="s">
        <v>191</v>
      </c>
      <c r="EH15" s="26" t="s">
        <v>191</v>
      </c>
      <c r="EI15" s="26" t="s">
        <v>191</v>
      </c>
      <c r="EJ15" s="26" t="s">
        <v>191</v>
      </c>
      <c r="EK15" s="26" t="s">
        <v>191</v>
      </c>
      <c r="EL15" s="26" t="s">
        <v>191</v>
      </c>
      <c r="EM15" s="26" t="s">
        <v>191</v>
      </c>
      <c r="EN15" s="26" t="s">
        <v>191</v>
      </c>
      <c r="EO15" s="26" t="s">
        <v>191</v>
      </c>
      <c r="EP15" s="26" t="s">
        <v>191</v>
      </c>
      <c r="EQ15" s="26" t="s">
        <v>191</v>
      </c>
      <c r="ER15" s="26" t="s">
        <v>191</v>
      </c>
      <c r="ES15" s="26" t="s">
        <v>191</v>
      </c>
      <c r="ET15" s="26" t="s">
        <v>191</v>
      </c>
      <c r="EU15" s="26" t="s">
        <v>191</v>
      </c>
      <c r="EV15" s="26" t="s">
        <v>191</v>
      </c>
      <c r="EW15" s="26" t="s">
        <v>191</v>
      </c>
      <c r="EX15" s="26" t="s">
        <v>191</v>
      </c>
      <c r="EY15" s="26" t="s">
        <v>191</v>
      </c>
      <c r="EZ15" s="26" t="s">
        <v>191</v>
      </c>
      <c r="FA15" s="26" t="s">
        <v>191</v>
      </c>
      <c r="FB15" s="26" t="s">
        <v>191</v>
      </c>
      <c r="FC15" s="26" t="s">
        <v>191</v>
      </c>
      <c r="FD15" s="26" t="s">
        <v>191</v>
      </c>
      <c r="FE15" s="26" t="s">
        <v>191</v>
      </c>
      <c r="FF15" s="26" t="s">
        <v>191</v>
      </c>
      <c r="FG15" s="26" t="s">
        <v>191</v>
      </c>
      <c r="FH15" s="26" t="s">
        <v>191</v>
      </c>
      <c r="FI15" s="26" t="s">
        <v>191</v>
      </c>
      <c r="FJ15" s="26" t="s">
        <v>191</v>
      </c>
      <c r="FK15" s="26" t="s">
        <v>191</v>
      </c>
      <c r="FL15" s="26" t="s">
        <v>191</v>
      </c>
      <c r="FM15" s="26" t="s">
        <v>191</v>
      </c>
      <c r="FN15" s="26" t="s">
        <v>191</v>
      </c>
      <c r="FO15" s="26" t="s">
        <v>191</v>
      </c>
      <c r="FP15" s="26" t="s">
        <v>191</v>
      </c>
      <c r="FQ15" s="26" t="s">
        <v>191</v>
      </c>
      <c r="FR15" s="26" t="s">
        <v>191</v>
      </c>
      <c r="FS15" s="26" t="s">
        <v>191</v>
      </c>
      <c r="FT15" s="26" t="s">
        <v>191</v>
      </c>
      <c r="FU15" s="26" t="s">
        <v>191</v>
      </c>
      <c r="FV15" s="26" t="s">
        <v>191</v>
      </c>
      <c r="FW15" s="26" t="s">
        <v>191</v>
      </c>
      <c r="FX15" s="26" t="s">
        <v>191</v>
      </c>
      <c r="FY15" s="26" t="s">
        <v>191</v>
      </c>
      <c r="FZ15" s="26" t="s">
        <v>191</v>
      </c>
      <c r="GA15" s="26" t="s">
        <v>191</v>
      </c>
      <c r="GB15" s="26" t="s">
        <v>191</v>
      </c>
      <c r="GC15" s="26" t="s">
        <v>191</v>
      </c>
      <c r="GD15" s="26" t="s">
        <v>191</v>
      </c>
    </row>
    <row r="16" spans="1:186" s="41" customFormat="1">
      <c r="A16" s="60"/>
      <c r="B16" s="458"/>
      <c r="C16" s="458" t="s">
        <v>81</v>
      </c>
      <c r="D16" s="458" t="s">
        <v>76</v>
      </c>
      <c r="E16" s="458" t="s">
        <v>68</v>
      </c>
      <c r="F16" s="458" t="s">
        <v>79</v>
      </c>
      <c r="G16" s="26">
        <v>27.7</v>
      </c>
      <c r="H16" s="26">
        <v>28.07</v>
      </c>
      <c r="I16" s="26">
        <v>26.31</v>
      </c>
      <c r="J16" s="26">
        <v>24.55</v>
      </c>
      <c r="K16" s="26">
        <v>23.23</v>
      </c>
      <c r="L16" s="26">
        <v>22.93</v>
      </c>
      <c r="M16" s="26">
        <v>24.93</v>
      </c>
      <c r="N16" s="26">
        <v>24.44</v>
      </c>
      <c r="O16" s="26">
        <v>23.81</v>
      </c>
      <c r="P16" s="26">
        <v>24.71</v>
      </c>
      <c r="Q16" s="26">
        <v>24.91</v>
      </c>
      <c r="R16" s="26">
        <v>25.43</v>
      </c>
      <c r="S16" s="26">
        <v>28.97</v>
      </c>
      <c r="T16" s="26">
        <v>29.36</v>
      </c>
      <c r="U16" s="26">
        <v>25.97</v>
      </c>
      <c r="V16" s="26">
        <v>25.37</v>
      </c>
      <c r="W16" s="26">
        <v>24.2</v>
      </c>
      <c r="X16" s="26">
        <v>24.77</v>
      </c>
      <c r="Y16" s="26">
        <v>26.39</v>
      </c>
      <c r="Z16" s="26">
        <v>25.88</v>
      </c>
      <c r="AA16" s="26">
        <v>23.9</v>
      </c>
      <c r="AB16" s="26">
        <v>24.95</v>
      </c>
      <c r="AC16" s="26">
        <v>25.7</v>
      </c>
      <c r="AD16" s="26">
        <v>24.8</v>
      </c>
      <c r="AE16" s="26">
        <v>29.81</v>
      </c>
      <c r="AF16" s="26">
        <v>30.21</v>
      </c>
      <c r="AG16" s="26">
        <v>26.9</v>
      </c>
      <c r="AH16" s="26">
        <v>26.28</v>
      </c>
      <c r="AI16" s="26">
        <v>25.46</v>
      </c>
      <c r="AJ16" s="26">
        <v>26.43</v>
      </c>
      <c r="AK16" s="26">
        <v>27.96</v>
      </c>
      <c r="AL16" s="26">
        <v>27.42</v>
      </c>
      <c r="AM16" s="26">
        <v>24.89</v>
      </c>
      <c r="AN16" s="26">
        <v>25.92</v>
      </c>
      <c r="AO16" s="26">
        <v>26.73</v>
      </c>
      <c r="AP16" s="26">
        <v>26.25</v>
      </c>
      <c r="AQ16" s="26">
        <v>31.98</v>
      </c>
      <c r="AR16" s="26">
        <v>32.409999999999997</v>
      </c>
      <c r="AS16" s="26">
        <v>28.54</v>
      </c>
      <c r="AT16" s="26">
        <v>27.88</v>
      </c>
      <c r="AU16" s="26">
        <v>26.91</v>
      </c>
      <c r="AV16" s="26">
        <v>27.72</v>
      </c>
      <c r="AW16" s="26">
        <v>30.09</v>
      </c>
      <c r="AX16" s="26">
        <v>29.51</v>
      </c>
      <c r="AY16" s="26">
        <v>26.89</v>
      </c>
      <c r="AZ16" s="26">
        <v>27.74</v>
      </c>
      <c r="BA16" s="26">
        <v>28.63</v>
      </c>
      <c r="BB16" s="26">
        <v>28.38</v>
      </c>
      <c r="BC16" s="26">
        <v>33.47</v>
      </c>
      <c r="BD16" s="26">
        <v>33.92</v>
      </c>
      <c r="BE16" s="26">
        <v>30.11</v>
      </c>
      <c r="BF16" s="26">
        <v>29.4</v>
      </c>
      <c r="BG16" s="26">
        <v>27.54</v>
      </c>
      <c r="BH16" s="26">
        <v>28.53</v>
      </c>
      <c r="BI16" s="26">
        <v>30.51</v>
      </c>
      <c r="BJ16" s="26">
        <v>29.92</v>
      </c>
      <c r="BK16" s="26">
        <v>27.32</v>
      </c>
      <c r="BL16" s="26">
        <v>28.5</v>
      </c>
      <c r="BM16" s="26">
        <v>29.45</v>
      </c>
      <c r="BN16" s="26">
        <v>29.48</v>
      </c>
      <c r="BO16" s="26">
        <v>34.840000000000003</v>
      </c>
      <c r="BP16" s="26">
        <v>35.61</v>
      </c>
      <c r="BQ16" s="26">
        <v>32.24</v>
      </c>
      <c r="BR16" s="26">
        <v>31.91</v>
      </c>
      <c r="BS16" s="26">
        <v>30.74</v>
      </c>
      <c r="BT16" s="26">
        <v>32.340000000000003</v>
      </c>
      <c r="BU16" s="26">
        <v>35.97</v>
      </c>
      <c r="BV16" s="26">
        <v>35.9</v>
      </c>
      <c r="BW16" s="26">
        <v>33.24</v>
      </c>
      <c r="BX16" s="26">
        <v>33.229999999999997</v>
      </c>
      <c r="BY16" s="26">
        <v>35.159999999999997</v>
      </c>
      <c r="BZ16" s="26">
        <v>35.99</v>
      </c>
      <c r="CA16" s="26">
        <v>39.68</v>
      </c>
      <c r="CB16" s="26">
        <v>40.78</v>
      </c>
      <c r="CC16" s="26">
        <v>38.380000000000003</v>
      </c>
      <c r="CD16" s="26">
        <v>37.68</v>
      </c>
      <c r="CE16" s="26">
        <v>36.04</v>
      </c>
      <c r="CF16" s="26">
        <v>38.119999999999997</v>
      </c>
      <c r="CG16" s="26">
        <v>45.71</v>
      </c>
      <c r="CH16" s="26">
        <v>45.39</v>
      </c>
      <c r="CI16" s="26">
        <v>40.049999999999997</v>
      </c>
      <c r="CJ16" s="26">
        <v>39.630000000000003</v>
      </c>
      <c r="CK16" s="26">
        <v>42.53</v>
      </c>
      <c r="CL16" s="26">
        <v>43.31</v>
      </c>
      <c r="CM16" s="26">
        <v>45.16</v>
      </c>
      <c r="CN16" s="26">
        <v>45.85</v>
      </c>
      <c r="CO16" s="26">
        <v>43.86</v>
      </c>
      <c r="CP16" s="26">
        <v>42.59</v>
      </c>
      <c r="CQ16" s="26">
        <v>41.3</v>
      </c>
      <c r="CR16" s="26">
        <v>43.73</v>
      </c>
      <c r="CS16" s="26">
        <v>52.33</v>
      </c>
      <c r="CT16" s="26">
        <v>50.86</v>
      </c>
      <c r="CU16" s="26">
        <v>43.56</v>
      </c>
      <c r="CV16" s="26">
        <v>42.93</v>
      </c>
      <c r="CW16" s="26">
        <v>44.64</v>
      </c>
      <c r="CX16" s="26">
        <v>45.18</v>
      </c>
      <c r="CY16" s="26">
        <v>47.87</v>
      </c>
      <c r="CZ16" s="26">
        <v>47.89</v>
      </c>
      <c r="DA16" s="26">
        <v>45.73</v>
      </c>
      <c r="DB16" s="26">
        <v>45.2</v>
      </c>
      <c r="DC16" s="26">
        <v>43.1</v>
      </c>
      <c r="DD16" s="26">
        <v>45.81</v>
      </c>
      <c r="DE16" s="26">
        <v>54.94</v>
      </c>
      <c r="DF16" s="26">
        <v>52.35</v>
      </c>
      <c r="DG16" s="26">
        <v>44.43</v>
      </c>
      <c r="DH16" s="26">
        <v>44.33</v>
      </c>
      <c r="DI16" s="26">
        <v>46.66</v>
      </c>
      <c r="DJ16" s="26">
        <v>46.71</v>
      </c>
      <c r="DK16" s="26">
        <v>49.05</v>
      </c>
      <c r="DL16" s="26">
        <v>48.94</v>
      </c>
      <c r="DM16" s="26">
        <v>47.03</v>
      </c>
      <c r="DN16" s="26">
        <v>46.23</v>
      </c>
      <c r="DO16" s="26">
        <v>43.99</v>
      </c>
      <c r="DP16" s="26">
        <v>46.86</v>
      </c>
      <c r="DQ16" s="26">
        <v>55.75</v>
      </c>
      <c r="DR16" s="26">
        <v>51.92</v>
      </c>
      <c r="DS16" s="26">
        <v>45.61</v>
      </c>
      <c r="DT16" s="26">
        <v>46.13</v>
      </c>
      <c r="DU16" s="26">
        <v>48.23</v>
      </c>
      <c r="DV16" s="26">
        <v>48.63</v>
      </c>
      <c r="DW16" s="26">
        <v>50.44</v>
      </c>
      <c r="DX16" s="26">
        <v>49.91</v>
      </c>
      <c r="DY16" s="26">
        <v>48.42</v>
      </c>
      <c r="DZ16" s="26">
        <v>48.04</v>
      </c>
      <c r="EA16" s="26">
        <v>45.67</v>
      </c>
      <c r="EB16" s="26">
        <v>47.46</v>
      </c>
      <c r="EC16" s="26">
        <v>55.6</v>
      </c>
      <c r="ED16" s="26">
        <v>52.19</v>
      </c>
      <c r="EE16" s="26">
        <v>47.26</v>
      </c>
      <c r="EF16" s="26">
        <v>46.41</v>
      </c>
      <c r="EG16" s="26">
        <v>48.53</v>
      </c>
      <c r="EH16" s="26">
        <v>49.34</v>
      </c>
      <c r="EI16" s="26">
        <v>50.8</v>
      </c>
      <c r="EJ16" s="26">
        <v>50.94</v>
      </c>
      <c r="EK16" s="26">
        <v>49.67</v>
      </c>
      <c r="EL16" s="26">
        <v>48.82</v>
      </c>
      <c r="EM16" s="26">
        <v>47.02</v>
      </c>
      <c r="EN16" s="26">
        <v>47.66</v>
      </c>
      <c r="EO16" s="26">
        <v>56.35</v>
      </c>
      <c r="EP16" s="26">
        <v>55.33</v>
      </c>
      <c r="EQ16" s="26">
        <v>48.8</v>
      </c>
      <c r="ER16" s="26">
        <v>47.99</v>
      </c>
      <c r="ES16" s="26">
        <v>49.79</v>
      </c>
      <c r="ET16" s="26">
        <v>50.83</v>
      </c>
      <c r="EU16" s="26">
        <v>53.21</v>
      </c>
      <c r="EV16" s="26">
        <v>53.04</v>
      </c>
      <c r="EW16" s="26">
        <v>51.44</v>
      </c>
      <c r="EX16" s="26">
        <v>50.62</v>
      </c>
      <c r="EY16" s="26">
        <v>49.49</v>
      </c>
      <c r="EZ16" s="26">
        <v>49.96</v>
      </c>
      <c r="FA16" s="26">
        <v>58.4</v>
      </c>
      <c r="FB16" s="26">
        <v>57.11</v>
      </c>
      <c r="FC16" s="26">
        <v>50.43</v>
      </c>
      <c r="FD16" s="26">
        <v>50.52</v>
      </c>
      <c r="FE16" s="26">
        <v>52.18</v>
      </c>
      <c r="FF16" s="26">
        <v>52.94</v>
      </c>
      <c r="FG16" s="26">
        <v>56.69</v>
      </c>
      <c r="FH16" s="26">
        <v>56.69</v>
      </c>
      <c r="FI16" s="26">
        <v>55.7</v>
      </c>
      <c r="FJ16" s="26">
        <v>54.74</v>
      </c>
      <c r="FK16" s="26">
        <v>53.48</v>
      </c>
      <c r="FL16" s="26">
        <v>54.14</v>
      </c>
      <c r="FM16" s="26">
        <v>62.14</v>
      </c>
      <c r="FN16" s="26">
        <v>61.12</v>
      </c>
      <c r="FO16" s="26">
        <v>54.79</v>
      </c>
      <c r="FP16" s="26">
        <v>55.33</v>
      </c>
      <c r="FQ16" s="26">
        <v>56.3</v>
      </c>
      <c r="FR16" s="26">
        <v>56.99</v>
      </c>
      <c r="FS16" s="26">
        <v>60.12</v>
      </c>
      <c r="FT16" s="26">
        <v>59.99</v>
      </c>
      <c r="FU16" s="26">
        <v>59.1</v>
      </c>
      <c r="FV16" s="26">
        <v>57.41</v>
      </c>
      <c r="FW16" s="26">
        <v>56.38</v>
      </c>
      <c r="FX16" s="26">
        <v>57.24</v>
      </c>
      <c r="FY16" s="26">
        <v>65.260000000000005</v>
      </c>
      <c r="FZ16" s="26">
        <v>63.24</v>
      </c>
      <c r="GA16" s="26">
        <v>57.27</v>
      </c>
      <c r="GB16" s="26">
        <v>58.18</v>
      </c>
      <c r="GC16" s="26">
        <v>59.54</v>
      </c>
      <c r="GD16" s="26">
        <v>60.15</v>
      </c>
    </row>
    <row r="17" spans="1:186" s="41" customFormat="1">
      <c r="A17" s="60"/>
      <c r="B17" s="458"/>
      <c r="C17" s="458"/>
      <c r="D17" s="458"/>
      <c r="E17" s="458"/>
      <c r="F17" s="45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s="41" customFormat="1">
      <c r="A18" s="60"/>
      <c r="B18" s="458"/>
      <c r="C18" s="458" t="s">
        <v>82</v>
      </c>
      <c r="D18" s="458" t="s">
        <v>76</v>
      </c>
      <c r="E18" s="458" t="s">
        <v>68</v>
      </c>
      <c r="F18" s="458" t="s">
        <v>77</v>
      </c>
      <c r="G18" s="26" t="s">
        <v>191</v>
      </c>
      <c r="H18" s="26" t="s">
        <v>191</v>
      </c>
      <c r="I18" s="26" t="s">
        <v>191</v>
      </c>
      <c r="J18" s="26" t="s">
        <v>191</v>
      </c>
      <c r="K18" s="26" t="s">
        <v>191</v>
      </c>
      <c r="L18" s="26" t="s">
        <v>191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  <c r="R18" s="26" t="s">
        <v>191</v>
      </c>
      <c r="S18" s="26" t="s">
        <v>191</v>
      </c>
      <c r="T18" s="26" t="s">
        <v>191</v>
      </c>
      <c r="U18" s="26" t="s">
        <v>191</v>
      </c>
      <c r="V18" s="26" t="s">
        <v>191</v>
      </c>
      <c r="W18" s="26" t="s">
        <v>191</v>
      </c>
      <c r="X18" s="26" t="s">
        <v>191</v>
      </c>
      <c r="Y18" s="26" t="s">
        <v>191</v>
      </c>
      <c r="Z18" s="26" t="s">
        <v>191</v>
      </c>
      <c r="AA18" s="26" t="s">
        <v>191</v>
      </c>
      <c r="AB18" s="26" t="s">
        <v>191</v>
      </c>
      <c r="AC18" s="26" t="s">
        <v>191</v>
      </c>
      <c r="AD18" s="26" t="s">
        <v>191</v>
      </c>
      <c r="AE18" s="26" t="s">
        <v>191</v>
      </c>
      <c r="AF18" s="26" t="s">
        <v>191</v>
      </c>
      <c r="AG18" s="26" t="s">
        <v>191</v>
      </c>
      <c r="AH18" s="26" t="s">
        <v>191</v>
      </c>
      <c r="AI18" s="26" t="s">
        <v>191</v>
      </c>
      <c r="AJ18" s="26" t="s">
        <v>191</v>
      </c>
      <c r="AK18" s="26" t="s">
        <v>191</v>
      </c>
      <c r="AL18" s="26" t="s">
        <v>191</v>
      </c>
      <c r="AM18" s="26" t="s">
        <v>191</v>
      </c>
      <c r="AN18" s="26" t="s">
        <v>191</v>
      </c>
      <c r="AO18" s="26" t="s">
        <v>191</v>
      </c>
      <c r="AP18" s="26" t="s">
        <v>191</v>
      </c>
      <c r="AQ18" s="26" t="s">
        <v>191</v>
      </c>
      <c r="AR18" s="26" t="s">
        <v>191</v>
      </c>
      <c r="AS18" s="26" t="s">
        <v>191</v>
      </c>
      <c r="AT18" s="26" t="s">
        <v>191</v>
      </c>
      <c r="AU18" s="26" t="s">
        <v>191</v>
      </c>
      <c r="AV18" s="26" t="s">
        <v>191</v>
      </c>
      <c r="AW18" s="26" t="s">
        <v>191</v>
      </c>
      <c r="AX18" s="26" t="s">
        <v>191</v>
      </c>
      <c r="AY18" s="26" t="s">
        <v>191</v>
      </c>
      <c r="AZ18" s="26" t="s">
        <v>191</v>
      </c>
      <c r="BA18" s="26" t="s">
        <v>191</v>
      </c>
      <c r="BB18" s="26" t="s">
        <v>191</v>
      </c>
      <c r="BC18" s="26" t="s">
        <v>191</v>
      </c>
      <c r="BD18" s="26" t="s">
        <v>191</v>
      </c>
      <c r="BE18" s="26" t="s">
        <v>191</v>
      </c>
      <c r="BF18" s="26" t="s">
        <v>191</v>
      </c>
      <c r="BG18" s="26" t="s">
        <v>191</v>
      </c>
      <c r="BH18" s="26" t="s">
        <v>191</v>
      </c>
      <c r="BI18" s="26" t="s">
        <v>191</v>
      </c>
      <c r="BJ18" s="26" t="s">
        <v>191</v>
      </c>
      <c r="BK18" s="26" t="s">
        <v>191</v>
      </c>
      <c r="BL18" s="26" t="s">
        <v>191</v>
      </c>
      <c r="BM18" s="26" t="s">
        <v>191</v>
      </c>
      <c r="BN18" s="26" t="s">
        <v>191</v>
      </c>
      <c r="BO18" s="26" t="s">
        <v>191</v>
      </c>
      <c r="BP18" s="26" t="s">
        <v>191</v>
      </c>
      <c r="BQ18" s="26" t="s">
        <v>191</v>
      </c>
      <c r="BR18" s="26" t="s">
        <v>191</v>
      </c>
      <c r="BS18" s="26" t="s">
        <v>191</v>
      </c>
      <c r="BT18" s="26" t="s">
        <v>191</v>
      </c>
      <c r="BU18" s="26" t="s">
        <v>191</v>
      </c>
      <c r="BV18" s="26" t="s">
        <v>191</v>
      </c>
      <c r="BW18" s="26" t="s">
        <v>191</v>
      </c>
      <c r="BX18" s="26" t="s">
        <v>191</v>
      </c>
      <c r="BY18" s="26" t="s">
        <v>191</v>
      </c>
      <c r="BZ18" s="26" t="s">
        <v>191</v>
      </c>
      <c r="CA18" s="26" t="s">
        <v>191</v>
      </c>
      <c r="CB18" s="26" t="s">
        <v>191</v>
      </c>
      <c r="CC18" s="26" t="s">
        <v>191</v>
      </c>
      <c r="CD18" s="26" t="s">
        <v>191</v>
      </c>
      <c r="CE18" s="26" t="s">
        <v>191</v>
      </c>
      <c r="CF18" s="26" t="s">
        <v>191</v>
      </c>
      <c r="CG18" s="26" t="s">
        <v>191</v>
      </c>
      <c r="CH18" s="26" t="s">
        <v>191</v>
      </c>
      <c r="CI18" s="26" t="s">
        <v>191</v>
      </c>
      <c r="CJ18" s="26" t="s">
        <v>191</v>
      </c>
      <c r="CK18" s="26" t="s">
        <v>191</v>
      </c>
      <c r="CL18" s="26" t="s">
        <v>191</v>
      </c>
      <c r="CM18" s="26" t="s">
        <v>191</v>
      </c>
      <c r="CN18" s="26" t="s">
        <v>191</v>
      </c>
      <c r="CO18" s="26" t="s">
        <v>191</v>
      </c>
      <c r="CP18" s="26" t="s">
        <v>191</v>
      </c>
      <c r="CQ18" s="26" t="s">
        <v>191</v>
      </c>
      <c r="CR18" s="26" t="s">
        <v>191</v>
      </c>
      <c r="CS18" s="26" t="s">
        <v>191</v>
      </c>
      <c r="CT18" s="26" t="s">
        <v>191</v>
      </c>
      <c r="CU18" s="26" t="s">
        <v>191</v>
      </c>
      <c r="CV18" s="26" t="s">
        <v>191</v>
      </c>
      <c r="CW18" s="26" t="s">
        <v>191</v>
      </c>
      <c r="CX18" s="26" t="s">
        <v>191</v>
      </c>
      <c r="CY18" s="26" t="s">
        <v>191</v>
      </c>
      <c r="CZ18" s="26" t="s">
        <v>191</v>
      </c>
      <c r="DA18" s="26" t="s">
        <v>191</v>
      </c>
      <c r="DB18" s="26" t="s">
        <v>191</v>
      </c>
      <c r="DC18" s="26" t="s">
        <v>191</v>
      </c>
      <c r="DD18" s="26" t="s">
        <v>191</v>
      </c>
      <c r="DE18" s="26" t="s">
        <v>191</v>
      </c>
      <c r="DF18" s="26" t="s">
        <v>191</v>
      </c>
      <c r="DG18" s="26" t="s">
        <v>191</v>
      </c>
      <c r="DH18" s="26" t="s">
        <v>191</v>
      </c>
      <c r="DI18" s="26" t="s">
        <v>191</v>
      </c>
      <c r="DJ18" s="26" t="s">
        <v>191</v>
      </c>
      <c r="DK18" s="26" t="s">
        <v>191</v>
      </c>
      <c r="DL18" s="26" t="s">
        <v>191</v>
      </c>
      <c r="DM18" s="26" t="s">
        <v>191</v>
      </c>
      <c r="DN18" s="26" t="s">
        <v>191</v>
      </c>
      <c r="DO18" s="26" t="s">
        <v>191</v>
      </c>
      <c r="DP18" s="26" t="s">
        <v>191</v>
      </c>
      <c r="DQ18" s="26" t="s">
        <v>191</v>
      </c>
      <c r="DR18" s="26" t="s">
        <v>191</v>
      </c>
      <c r="DS18" s="26" t="s">
        <v>191</v>
      </c>
      <c r="DT18" s="26" t="s">
        <v>191</v>
      </c>
      <c r="DU18" s="26" t="s">
        <v>191</v>
      </c>
      <c r="DV18" s="26" t="s">
        <v>191</v>
      </c>
      <c r="DW18" s="26" t="s">
        <v>191</v>
      </c>
      <c r="DX18" s="26" t="s">
        <v>191</v>
      </c>
      <c r="DY18" s="26" t="s">
        <v>191</v>
      </c>
      <c r="DZ18" s="26" t="s">
        <v>191</v>
      </c>
      <c r="EA18" s="26" t="s">
        <v>191</v>
      </c>
      <c r="EB18" s="26" t="s">
        <v>191</v>
      </c>
      <c r="EC18" s="26" t="s">
        <v>191</v>
      </c>
      <c r="ED18" s="26" t="s">
        <v>191</v>
      </c>
      <c r="EE18" s="26" t="s">
        <v>191</v>
      </c>
      <c r="EF18" s="26" t="s">
        <v>191</v>
      </c>
      <c r="EG18" s="26" t="s">
        <v>191</v>
      </c>
      <c r="EH18" s="26" t="s">
        <v>191</v>
      </c>
      <c r="EI18" s="26" t="s">
        <v>191</v>
      </c>
      <c r="EJ18" s="26" t="s">
        <v>191</v>
      </c>
      <c r="EK18" s="26" t="s">
        <v>191</v>
      </c>
      <c r="EL18" s="26" t="s">
        <v>191</v>
      </c>
      <c r="EM18" s="26" t="s">
        <v>191</v>
      </c>
      <c r="EN18" s="26" t="s">
        <v>191</v>
      </c>
      <c r="EO18" s="26" t="s">
        <v>191</v>
      </c>
      <c r="EP18" s="26" t="s">
        <v>191</v>
      </c>
      <c r="EQ18" s="26" t="s">
        <v>191</v>
      </c>
      <c r="ER18" s="26" t="s">
        <v>191</v>
      </c>
      <c r="ES18" s="26" t="s">
        <v>191</v>
      </c>
      <c r="ET18" s="26" t="s">
        <v>191</v>
      </c>
      <c r="EU18" s="26" t="s">
        <v>191</v>
      </c>
      <c r="EV18" s="26" t="s">
        <v>191</v>
      </c>
      <c r="EW18" s="26" t="s">
        <v>191</v>
      </c>
      <c r="EX18" s="26" t="s">
        <v>191</v>
      </c>
      <c r="EY18" s="26" t="s">
        <v>191</v>
      </c>
      <c r="EZ18" s="26" t="s">
        <v>191</v>
      </c>
      <c r="FA18" s="26" t="s">
        <v>191</v>
      </c>
      <c r="FB18" s="26" t="s">
        <v>191</v>
      </c>
      <c r="FC18" s="26" t="s">
        <v>191</v>
      </c>
      <c r="FD18" s="26" t="s">
        <v>191</v>
      </c>
      <c r="FE18" s="26" t="s">
        <v>191</v>
      </c>
      <c r="FF18" s="26" t="s">
        <v>191</v>
      </c>
      <c r="FG18" s="26" t="s">
        <v>191</v>
      </c>
      <c r="FH18" s="26" t="s">
        <v>191</v>
      </c>
      <c r="FI18" s="26" t="s">
        <v>191</v>
      </c>
      <c r="FJ18" s="26" t="s">
        <v>191</v>
      </c>
      <c r="FK18" s="26" t="s">
        <v>191</v>
      </c>
      <c r="FL18" s="26" t="s">
        <v>191</v>
      </c>
      <c r="FM18" s="26" t="s">
        <v>191</v>
      </c>
      <c r="FN18" s="26" t="s">
        <v>191</v>
      </c>
      <c r="FO18" s="26" t="s">
        <v>191</v>
      </c>
      <c r="FP18" s="26" t="s">
        <v>191</v>
      </c>
      <c r="FQ18" s="26" t="s">
        <v>191</v>
      </c>
      <c r="FR18" s="26" t="s">
        <v>191</v>
      </c>
      <c r="FS18" s="26" t="s">
        <v>191</v>
      </c>
      <c r="FT18" s="26" t="s">
        <v>191</v>
      </c>
      <c r="FU18" s="26" t="s">
        <v>191</v>
      </c>
      <c r="FV18" s="26" t="s">
        <v>191</v>
      </c>
      <c r="FW18" s="26" t="s">
        <v>191</v>
      </c>
      <c r="FX18" s="26" t="s">
        <v>191</v>
      </c>
      <c r="FY18" s="26" t="s">
        <v>191</v>
      </c>
      <c r="FZ18" s="26" t="s">
        <v>191</v>
      </c>
      <c r="GA18" s="26" t="s">
        <v>191</v>
      </c>
      <c r="GB18" s="26" t="s">
        <v>191</v>
      </c>
      <c r="GC18" s="26" t="s">
        <v>191</v>
      </c>
      <c r="GD18" s="26" t="s">
        <v>191</v>
      </c>
    </row>
    <row r="19" spans="1:186" s="41" customFormat="1">
      <c r="A19" s="60"/>
      <c r="B19" s="458"/>
      <c r="C19" s="458" t="s">
        <v>82</v>
      </c>
      <c r="D19" s="458" t="s">
        <v>76</v>
      </c>
      <c r="E19" s="458" t="s">
        <v>68</v>
      </c>
      <c r="F19" s="458" t="s">
        <v>78</v>
      </c>
      <c r="G19" s="26" t="s">
        <v>191</v>
      </c>
      <c r="H19" s="26" t="s">
        <v>191</v>
      </c>
      <c r="I19" s="26" t="s">
        <v>191</v>
      </c>
      <c r="J19" s="26" t="s">
        <v>191</v>
      </c>
      <c r="K19" s="26" t="s">
        <v>191</v>
      </c>
      <c r="L19" s="26" t="s">
        <v>191</v>
      </c>
      <c r="M19" s="26" t="s">
        <v>191</v>
      </c>
      <c r="N19" s="26" t="s">
        <v>191</v>
      </c>
      <c r="O19" s="26" t="s">
        <v>191</v>
      </c>
      <c r="P19" s="26" t="s">
        <v>191</v>
      </c>
      <c r="Q19" s="26" t="s">
        <v>191</v>
      </c>
      <c r="R19" s="26" t="s">
        <v>191</v>
      </c>
      <c r="S19" s="26" t="s">
        <v>191</v>
      </c>
      <c r="T19" s="26" t="s">
        <v>191</v>
      </c>
      <c r="U19" s="26" t="s">
        <v>191</v>
      </c>
      <c r="V19" s="26" t="s">
        <v>191</v>
      </c>
      <c r="W19" s="26" t="s">
        <v>191</v>
      </c>
      <c r="X19" s="26" t="s">
        <v>191</v>
      </c>
      <c r="Y19" s="26" t="s">
        <v>191</v>
      </c>
      <c r="Z19" s="26" t="s">
        <v>191</v>
      </c>
      <c r="AA19" s="26" t="s">
        <v>191</v>
      </c>
      <c r="AB19" s="26" t="s">
        <v>191</v>
      </c>
      <c r="AC19" s="26" t="s">
        <v>191</v>
      </c>
      <c r="AD19" s="26" t="s">
        <v>191</v>
      </c>
      <c r="AE19" s="26" t="s">
        <v>191</v>
      </c>
      <c r="AF19" s="26" t="s">
        <v>191</v>
      </c>
      <c r="AG19" s="26" t="s">
        <v>191</v>
      </c>
      <c r="AH19" s="26" t="s">
        <v>191</v>
      </c>
      <c r="AI19" s="26" t="s">
        <v>191</v>
      </c>
      <c r="AJ19" s="26" t="s">
        <v>191</v>
      </c>
      <c r="AK19" s="26" t="s">
        <v>191</v>
      </c>
      <c r="AL19" s="26" t="s">
        <v>191</v>
      </c>
      <c r="AM19" s="26" t="s">
        <v>191</v>
      </c>
      <c r="AN19" s="26" t="s">
        <v>191</v>
      </c>
      <c r="AO19" s="26" t="s">
        <v>191</v>
      </c>
      <c r="AP19" s="26" t="s">
        <v>191</v>
      </c>
      <c r="AQ19" s="26" t="s">
        <v>191</v>
      </c>
      <c r="AR19" s="26" t="s">
        <v>191</v>
      </c>
      <c r="AS19" s="26" t="s">
        <v>191</v>
      </c>
      <c r="AT19" s="26" t="s">
        <v>191</v>
      </c>
      <c r="AU19" s="26" t="s">
        <v>191</v>
      </c>
      <c r="AV19" s="26" t="s">
        <v>191</v>
      </c>
      <c r="AW19" s="26" t="s">
        <v>191</v>
      </c>
      <c r="AX19" s="26" t="s">
        <v>191</v>
      </c>
      <c r="AY19" s="26" t="s">
        <v>191</v>
      </c>
      <c r="AZ19" s="26" t="s">
        <v>191</v>
      </c>
      <c r="BA19" s="26" t="s">
        <v>191</v>
      </c>
      <c r="BB19" s="26" t="s">
        <v>191</v>
      </c>
      <c r="BC19" s="26" t="s">
        <v>191</v>
      </c>
      <c r="BD19" s="26" t="s">
        <v>191</v>
      </c>
      <c r="BE19" s="26" t="s">
        <v>191</v>
      </c>
      <c r="BF19" s="26" t="s">
        <v>191</v>
      </c>
      <c r="BG19" s="26" t="s">
        <v>191</v>
      </c>
      <c r="BH19" s="26" t="s">
        <v>191</v>
      </c>
      <c r="BI19" s="26" t="s">
        <v>191</v>
      </c>
      <c r="BJ19" s="26" t="s">
        <v>191</v>
      </c>
      <c r="BK19" s="26" t="s">
        <v>191</v>
      </c>
      <c r="BL19" s="26" t="s">
        <v>191</v>
      </c>
      <c r="BM19" s="26" t="s">
        <v>191</v>
      </c>
      <c r="BN19" s="26" t="s">
        <v>191</v>
      </c>
      <c r="BO19" s="26" t="s">
        <v>191</v>
      </c>
      <c r="BP19" s="26" t="s">
        <v>191</v>
      </c>
      <c r="BQ19" s="26" t="s">
        <v>191</v>
      </c>
      <c r="BR19" s="26" t="s">
        <v>191</v>
      </c>
      <c r="BS19" s="26" t="s">
        <v>191</v>
      </c>
      <c r="BT19" s="26" t="s">
        <v>191</v>
      </c>
      <c r="BU19" s="26" t="s">
        <v>191</v>
      </c>
      <c r="BV19" s="26" t="s">
        <v>191</v>
      </c>
      <c r="BW19" s="26" t="s">
        <v>191</v>
      </c>
      <c r="BX19" s="26" t="s">
        <v>191</v>
      </c>
      <c r="BY19" s="26" t="s">
        <v>191</v>
      </c>
      <c r="BZ19" s="26" t="s">
        <v>191</v>
      </c>
      <c r="CA19" s="26" t="s">
        <v>191</v>
      </c>
      <c r="CB19" s="26" t="s">
        <v>191</v>
      </c>
      <c r="CC19" s="26" t="s">
        <v>191</v>
      </c>
      <c r="CD19" s="26" t="s">
        <v>191</v>
      </c>
      <c r="CE19" s="26" t="s">
        <v>191</v>
      </c>
      <c r="CF19" s="26" t="s">
        <v>191</v>
      </c>
      <c r="CG19" s="26" t="s">
        <v>191</v>
      </c>
      <c r="CH19" s="26" t="s">
        <v>191</v>
      </c>
      <c r="CI19" s="26" t="s">
        <v>191</v>
      </c>
      <c r="CJ19" s="26" t="s">
        <v>191</v>
      </c>
      <c r="CK19" s="26" t="s">
        <v>191</v>
      </c>
      <c r="CL19" s="26" t="s">
        <v>191</v>
      </c>
      <c r="CM19" s="26" t="s">
        <v>191</v>
      </c>
      <c r="CN19" s="26" t="s">
        <v>191</v>
      </c>
      <c r="CO19" s="26" t="s">
        <v>191</v>
      </c>
      <c r="CP19" s="26" t="s">
        <v>191</v>
      </c>
      <c r="CQ19" s="26" t="s">
        <v>191</v>
      </c>
      <c r="CR19" s="26" t="s">
        <v>191</v>
      </c>
      <c r="CS19" s="26" t="s">
        <v>191</v>
      </c>
      <c r="CT19" s="26" t="s">
        <v>191</v>
      </c>
      <c r="CU19" s="26" t="s">
        <v>191</v>
      </c>
      <c r="CV19" s="26" t="s">
        <v>191</v>
      </c>
      <c r="CW19" s="26" t="s">
        <v>191</v>
      </c>
      <c r="CX19" s="26" t="s">
        <v>191</v>
      </c>
      <c r="CY19" s="26" t="s">
        <v>191</v>
      </c>
      <c r="CZ19" s="26" t="s">
        <v>191</v>
      </c>
      <c r="DA19" s="26" t="s">
        <v>191</v>
      </c>
      <c r="DB19" s="26" t="s">
        <v>191</v>
      </c>
      <c r="DC19" s="26" t="s">
        <v>191</v>
      </c>
      <c r="DD19" s="26" t="s">
        <v>191</v>
      </c>
      <c r="DE19" s="26" t="s">
        <v>191</v>
      </c>
      <c r="DF19" s="26" t="s">
        <v>191</v>
      </c>
      <c r="DG19" s="26" t="s">
        <v>191</v>
      </c>
      <c r="DH19" s="26" t="s">
        <v>191</v>
      </c>
      <c r="DI19" s="26" t="s">
        <v>191</v>
      </c>
      <c r="DJ19" s="26" t="s">
        <v>191</v>
      </c>
      <c r="DK19" s="26" t="s">
        <v>191</v>
      </c>
      <c r="DL19" s="26" t="s">
        <v>191</v>
      </c>
      <c r="DM19" s="26" t="s">
        <v>191</v>
      </c>
      <c r="DN19" s="26" t="s">
        <v>191</v>
      </c>
      <c r="DO19" s="26" t="s">
        <v>191</v>
      </c>
      <c r="DP19" s="26" t="s">
        <v>191</v>
      </c>
      <c r="DQ19" s="26" t="s">
        <v>191</v>
      </c>
      <c r="DR19" s="26" t="s">
        <v>191</v>
      </c>
      <c r="DS19" s="26" t="s">
        <v>191</v>
      </c>
      <c r="DT19" s="26" t="s">
        <v>191</v>
      </c>
      <c r="DU19" s="26" t="s">
        <v>191</v>
      </c>
      <c r="DV19" s="26" t="s">
        <v>191</v>
      </c>
      <c r="DW19" s="26" t="s">
        <v>191</v>
      </c>
      <c r="DX19" s="26" t="s">
        <v>191</v>
      </c>
      <c r="DY19" s="26" t="s">
        <v>191</v>
      </c>
      <c r="DZ19" s="26" t="s">
        <v>191</v>
      </c>
      <c r="EA19" s="26" t="s">
        <v>191</v>
      </c>
      <c r="EB19" s="26" t="s">
        <v>191</v>
      </c>
      <c r="EC19" s="26" t="s">
        <v>191</v>
      </c>
      <c r="ED19" s="26" t="s">
        <v>191</v>
      </c>
      <c r="EE19" s="26" t="s">
        <v>191</v>
      </c>
      <c r="EF19" s="26" t="s">
        <v>191</v>
      </c>
      <c r="EG19" s="26" t="s">
        <v>191</v>
      </c>
      <c r="EH19" s="26" t="s">
        <v>191</v>
      </c>
      <c r="EI19" s="26" t="s">
        <v>191</v>
      </c>
      <c r="EJ19" s="26" t="s">
        <v>191</v>
      </c>
      <c r="EK19" s="26" t="s">
        <v>191</v>
      </c>
      <c r="EL19" s="26" t="s">
        <v>191</v>
      </c>
      <c r="EM19" s="26" t="s">
        <v>191</v>
      </c>
      <c r="EN19" s="26" t="s">
        <v>191</v>
      </c>
      <c r="EO19" s="26" t="s">
        <v>191</v>
      </c>
      <c r="EP19" s="26" t="s">
        <v>191</v>
      </c>
      <c r="EQ19" s="26" t="s">
        <v>191</v>
      </c>
      <c r="ER19" s="26" t="s">
        <v>191</v>
      </c>
      <c r="ES19" s="26" t="s">
        <v>191</v>
      </c>
      <c r="ET19" s="26" t="s">
        <v>191</v>
      </c>
      <c r="EU19" s="26" t="s">
        <v>191</v>
      </c>
      <c r="EV19" s="26" t="s">
        <v>191</v>
      </c>
      <c r="EW19" s="26" t="s">
        <v>191</v>
      </c>
      <c r="EX19" s="26" t="s">
        <v>191</v>
      </c>
      <c r="EY19" s="26" t="s">
        <v>191</v>
      </c>
      <c r="EZ19" s="26" t="s">
        <v>191</v>
      </c>
      <c r="FA19" s="26" t="s">
        <v>191</v>
      </c>
      <c r="FB19" s="26" t="s">
        <v>191</v>
      </c>
      <c r="FC19" s="26" t="s">
        <v>191</v>
      </c>
      <c r="FD19" s="26" t="s">
        <v>191</v>
      </c>
      <c r="FE19" s="26" t="s">
        <v>191</v>
      </c>
      <c r="FF19" s="26" t="s">
        <v>191</v>
      </c>
      <c r="FG19" s="26" t="s">
        <v>191</v>
      </c>
      <c r="FH19" s="26" t="s">
        <v>191</v>
      </c>
      <c r="FI19" s="26" t="s">
        <v>191</v>
      </c>
      <c r="FJ19" s="26" t="s">
        <v>191</v>
      </c>
      <c r="FK19" s="26" t="s">
        <v>191</v>
      </c>
      <c r="FL19" s="26" t="s">
        <v>191</v>
      </c>
      <c r="FM19" s="26" t="s">
        <v>191</v>
      </c>
      <c r="FN19" s="26" t="s">
        <v>191</v>
      </c>
      <c r="FO19" s="26" t="s">
        <v>191</v>
      </c>
      <c r="FP19" s="26" t="s">
        <v>191</v>
      </c>
      <c r="FQ19" s="26" t="s">
        <v>191</v>
      </c>
      <c r="FR19" s="26" t="s">
        <v>191</v>
      </c>
      <c r="FS19" s="26" t="s">
        <v>191</v>
      </c>
      <c r="FT19" s="26" t="s">
        <v>191</v>
      </c>
      <c r="FU19" s="26" t="s">
        <v>191</v>
      </c>
      <c r="FV19" s="26" t="s">
        <v>191</v>
      </c>
      <c r="FW19" s="26" t="s">
        <v>191</v>
      </c>
      <c r="FX19" s="26" t="s">
        <v>191</v>
      </c>
      <c r="FY19" s="26" t="s">
        <v>191</v>
      </c>
      <c r="FZ19" s="26" t="s">
        <v>191</v>
      </c>
      <c r="GA19" s="26" t="s">
        <v>191</v>
      </c>
      <c r="GB19" s="26" t="s">
        <v>191</v>
      </c>
      <c r="GC19" s="26" t="s">
        <v>191</v>
      </c>
      <c r="GD19" s="26" t="s">
        <v>191</v>
      </c>
    </row>
    <row r="20" spans="1:186" s="41" customFormat="1">
      <c r="A20" s="60"/>
      <c r="B20" s="458"/>
      <c r="C20" s="458" t="s">
        <v>82</v>
      </c>
      <c r="D20" s="458" t="s">
        <v>76</v>
      </c>
      <c r="E20" s="458" t="s">
        <v>68</v>
      </c>
      <c r="F20" s="458" t="s">
        <v>79</v>
      </c>
      <c r="G20" s="26">
        <v>37.799999999999997</v>
      </c>
      <c r="H20" s="26">
        <v>34.840000000000003</v>
      </c>
      <c r="I20" s="26">
        <v>33.21</v>
      </c>
      <c r="J20" s="26">
        <v>34.11</v>
      </c>
      <c r="K20" s="26">
        <v>34.659999999999997</v>
      </c>
      <c r="L20" s="26">
        <v>36.29</v>
      </c>
      <c r="M20" s="26">
        <v>45.61</v>
      </c>
      <c r="N20" s="26">
        <v>40.25</v>
      </c>
      <c r="O20" s="26">
        <v>35.409999999999997</v>
      </c>
      <c r="P20" s="26">
        <v>32.81</v>
      </c>
      <c r="Q20" s="26">
        <v>33.42</v>
      </c>
      <c r="R20" s="26">
        <v>35.729999999999997</v>
      </c>
      <c r="S20" s="26">
        <v>40.72</v>
      </c>
      <c r="T20" s="26">
        <v>38.630000000000003</v>
      </c>
      <c r="U20" s="26">
        <v>36.340000000000003</v>
      </c>
      <c r="V20" s="26">
        <v>36.72</v>
      </c>
      <c r="W20" s="26">
        <v>36.869999999999997</v>
      </c>
      <c r="X20" s="26">
        <v>37.56</v>
      </c>
      <c r="Y20" s="26">
        <v>43.26</v>
      </c>
      <c r="Z20" s="26">
        <v>43.41</v>
      </c>
      <c r="AA20" s="26">
        <v>36.880000000000003</v>
      </c>
      <c r="AB20" s="26">
        <v>34.18</v>
      </c>
      <c r="AC20" s="26">
        <v>34.729999999999997</v>
      </c>
      <c r="AD20" s="26">
        <v>36.97</v>
      </c>
      <c r="AE20" s="26">
        <v>39.56</v>
      </c>
      <c r="AF20" s="26">
        <v>39.840000000000003</v>
      </c>
      <c r="AG20" s="26">
        <v>37.94</v>
      </c>
      <c r="AH20" s="26">
        <v>36.65</v>
      </c>
      <c r="AI20" s="26">
        <v>37.229999999999997</v>
      </c>
      <c r="AJ20" s="26">
        <v>39.590000000000003</v>
      </c>
      <c r="AK20" s="26">
        <v>44.38</v>
      </c>
      <c r="AL20" s="26">
        <v>44.54</v>
      </c>
      <c r="AM20" s="26">
        <v>37.71</v>
      </c>
      <c r="AN20" s="26">
        <v>36.04</v>
      </c>
      <c r="AO20" s="26">
        <v>36.5</v>
      </c>
      <c r="AP20" s="26">
        <v>36.53</v>
      </c>
      <c r="AQ20" s="26">
        <v>40.64</v>
      </c>
      <c r="AR20" s="26">
        <v>40.909999999999997</v>
      </c>
      <c r="AS20" s="26">
        <v>39</v>
      </c>
      <c r="AT20" s="26">
        <v>37.68</v>
      </c>
      <c r="AU20" s="26">
        <v>38.22</v>
      </c>
      <c r="AV20" s="26">
        <v>41.14</v>
      </c>
      <c r="AW20" s="26">
        <v>45.86</v>
      </c>
      <c r="AX20" s="26">
        <v>46.01</v>
      </c>
      <c r="AY20" s="26">
        <v>38.26</v>
      </c>
      <c r="AZ20" s="26">
        <v>36.340000000000003</v>
      </c>
      <c r="BA20" s="26">
        <v>36.79</v>
      </c>
      <c r="BB20" s="26">
        <v>37.31</v>
      </c>
      <c r="BC20" s="26">
        <v>42.82</v>
      </c>
      <c r="BD20" s="26">
        <v>43.1</v>
      </c>
      <c r="BE20" s="26">
        <v>39.94</v>
      </c>
      <c r="BF20" s="26">
        <v>38.58</v>
      </c>
      <c r="BG20" s="26">
        <v>38.65</v>
      </c>
      <c r="BH20" s="26">
        <v>43.11</v>
      </c>
      <c r="BI20" s="26">
        <v>47.97</v>
      </c>
      <c r="BJ20" s="26">
        <v>48.14</v>
      </c>
      <c r="BK20" s="26">
        <v>39.33</v>
      </c>
      <c r="BL20" s="26">
        <v>37.75</v>
      </c>
      <c r="BM20" s="26">
        <v>38.22</v>
      </c>
      <c r="BN20" s="26">
        <v>38.950000000000003</v>
      </c>
      <c r="BO20" s="26">
        <v>44.86</v>
      </c>
      <c r="BP20" s="26">
        <v>45.15</v>
      </c>
      <c r="BQ20" s="26">
        <v>41.85</v>
      </c>
      <c r="BR20" s="26">
        <v>40.42</v>
      </c>
      <c r="BS20" s="26">
        <v>40.44</v>
      </c>
      <c r="BT20" s="26">
        <v>45.16</v>
      </c>
      <c r="BU20" s="26">
        <v>50.21</v>
      </c>
      <c r="BV20" s="26">
        <v>50.38</v>
      </c>
      <c r="BW20" s="26">
        <v>41.16</v>
      </c>
      <c r="BX20" s="26">
        <v>39.53</v>
      </c>
      <c r="BY20" s="26">
        <v>40.020000000000003</v>
      </c>
      <c r="BZ20" s="26">
        <v>40.79</v>
      </c>
      <c r="CA20" s="26">
        <v>47.76</v>
      </c>
      <c r="CB20" s="26">
        <v>49.62</v>
      </c>
      <c r="CC20" s="26">
        <v>47.51</v>
      </c>
      <c r="CD20" s="26">
        <v>47.19</v>
      </c>
      <c r="CE20" s="26">
        <v>48.55</v>
      </c>
      <c r="CF20" s="26">
        <v>55.45</v>
      </c>
      <c r="CG20" s="26">
        <v>63.44</v>
      </c>
      <c r="CH20" s="26">
        <v>65.72</v>
      </c>
      <c r="CI20" s="26">
        <v>57.11</v>
      </c>
      <c r="CJ20" s="26">
        <v>55.75</v>
      </c>
      <c r="CK20" s="26">
        <v>57.06</v>
      </c>
      <c r="CL20" s="26">
        <v>59.95</v>
      </c>
      <c r="CM20" s="26">
        <v>66.739999999999995</v>
      </c>
      <c r="CN20" s="26">
        <v>69</v>
      </c>
      <c r="CO20" s="26">
        <v>65.95</v>
      </c>
      <c r="CP20" s="26">
        <v>64.83</v>
      </c>
      <c r="CQ20" s="26">
        <v>67.5</v>
      </c>
      <c r="CR20" s="26">
        <v>76.77</v>
      </c>
      <c r="CS20" s="26">
        <v>86.93</v>
      </c>
      <c r="CT20" s="26">
        <v>89.67</v>
      </c>
      <c r="CU20" s="26">
        <v>79.45</v>
      </c>
      <c r="CV20" s="26">
        <v>76.16</v>
      </c>
      <c r="CW20" s="26">
        <v>76.97</v>
      </c>
      <c r="CX20" s="26">
        <v>81.06</v>
      </c>
      <c r="CY20" s="26">
        <v>87.28</v>
      </c>
      <c r="CZ20" s="26">
        <v>87.7</v>
      </c>
      <c r="DA20" s="26">
        <v>82.08</v>
      </c>
      <c r="DB20" s="26">
        <v>81.069999999999993</v>
      </c>
      <c r="DC20" s="26">
        <v>81.77</v>
      </c>
      <c r="DD20" s="26">
        <v>91.25</v>
      </c>
      <c r="DE20" s="26">
        <v>100.11</v>
      </c>
      <c r="DF20" s="26">
        <v>101.24</v>
      </c>
      <c r="DG20" s="26">
        <v>85.73</v>
      </c>
      <c r="DH20" s="26">
        <v>81</v>
      </c>
      <c r="DI20" s="26">
        <v>81.349999999999994</v>
      </c>
      <c r="DJ20" s="26">
        <v>83.18</v>
      </c>
      <c r="DK20" s="26">
        <v>90.29</v>
      </c>
      <c r="DL20" s="26">
        <v>89.45</v>
      </c>
      <c r="DM20" s="26">
        <v>84.05</v>
      </c>
      <c r="DN20" s="26">
        <v>80.989999999999995</v>
      </c>
      <c r="DO20" s="26">
        <v>82</v>
      </c>
      <c r="DP20" s="26">
        <v>94.03</v>
      </c>
      <c r="DQ20" s="26">
        <v>101.71</v>
      </c>
      <c r="DR20" s="26">
        <v>101.52</v>
      </c>
      <c r="DS20" s="26">
        <v>87.55</v>
      </c>
      <c r="DT20" s="26">
        <v>83.76</v>
      </c>
      <c r="DU20" s="26">
        <v>85.28</v>
      </c>
      <c r="DV20" s="26">
        <v>86.2</v>
      </c>
      <c r="DW20" s="26">
        <v>92.27</v>
      </c>
      <c r="DX20" s="26">
        <v>90.85</v>
      </c>
      <c r="DY20" s="26">
        <v>85.34</v>
      </c>
      <c r="DZ20" s="26">
        <v>82.56</v>
      </c>
      <c r="EA20" s="26">
        <v>85.29</v>
      </c>
      <c r="EB20" s="26">
        <v>94.73</v>
      </c>
      <c r="EC20" s="26">
        <v>101.82</v>
      </c>
      <c r="ED20" s="26">
        <v>100.5</v>
      </c>
      <c r="EE20" s="26">
        <v>88.34</v>
      </c>
      <c r="EF20" s="26">
        <v>84.75</v>
      </c>
      <c r="EG20" s="26">
        <v>85</v>
      </c>
      <c r="EH20" s="26">
        <v>86.61</v>
      </c>
      <c r="EI20" s="26">
        <v>90.38</v>
      </c>
      <c r="EJ20" s="26">
        <v>92.76</v>
      </c>
      <c r="EK20" s="26">
        <v>86.92</v>
      </c>
      <c r="EL20" s="26">
        <v>83.08</v>
      </c>
      <c r="EM20" s="26">
        <v>84.22</v>
      </c>
      <c r="EN20" s="26">
        <v>93.3</v>
      </c>
      <c r="EO20" s="26">
        <v>103.37</v>
      </c>
      <c r="EP20" s="26">
        <v>104.76</v>
      </c>
      <c r="EQ20" s="26">
        <v>92.97</v>
      </c>
      <c r="ER20" s="26">
        <v>85.65</v>
      </c>
      <c r="ES20" s="26">
        <v>85.42</v>
      </c>
      <c r="ET20" s="26">
        <v>89.3</v>
      </c>
      <c r="EU20" s="26">
        <v>94.83</v>
      </c>
      <c r="EV20" s="26">
        <v>94.56</v>
      </c>
      <c r="EW20" s="26">
        <v>90.1</v>
      </c>
      <c r="EX20" s="26">
        <v>86.06</v>
      </c>
      <c r="EY20" s="26">
        <v>86.66</v>
      </c>
      <c r="EZ20" s="26">
        <v>95.88</v>
      </c>
      <c r="FA20" s="26">
        <v>105.76</v>
      </c>
      <c r="FB20" s="26">
        <v>107.18</v>
      </c>
      <c r="FC20" s="26">
        <v>94.58</v>
      </c>
      <c r="FD20" s="26">
        <v>89.36</v>
      </c>
      <c r="FE20" s="26">
        <v>88.35</v>
      </c>
      <c r="FF20" s="26">
        <v>91.24</v>
      </c>
      <c r="FG20" s="26">
        <v>98.87</v>
      </c>
      <c r="FH20" s="26">
        <v>98.71</v>
      </c>
      <c r="FI20" s="26">
        <v>93.18</v>
      </c>
      <c r="FJ20" s="26">
        <v>89.22</v>
      </c>
      <c r="FK20" s="26">
        <v>92.01</v>
      </c>
      <c r="FL20" s="26">
        <v>100.34</v>
      </c>
      <c r="FM20" s="26">
        <v>109.95</v>
      </c>
      <c r="FN20" s="26">
        <v>111.12</v>
      </c>
      <c r="FO20" s="26">
        <v>98.88</v>
      </c>
      <c r="FP20" s="26">
        <v>92.56</v>
      </c>
      <c r="FQ20" s="26">
        <v>91.6</v>
      </c>
      <c r="FR20" s="26">
        <v>95.51</v>
      </c>
      <c r="FS20" s="26">
        <v>103.69</v>
      </c>
      <c r="FT20" s="26">
        <v>102.85</v>
      </c>
      <c r="FU20" s="26">
        <v>97.14</v>
      </c>
      <c r="FV20" s="26">
        <v>95.54</v>
      </c>
      <c r="FW20" s="26">
        <v>96.16</v>
      </c>
      <c r="FX20" s="26">
        <v>105.09</v>
      </c>
      <c r="FY20" s="26">
        <v>113.47</v>
      </c>
      <c r="FZ20" s="26">
        <v>114.41</v>
      </c>
      <c r="GA20" s="26">
        <v>101.67</v>
      </c>
      <c r="GB20" s="26">
        <v>97.09</v>
      </c>
      <c r="GC20" s="26">
        <v>97.33</v>
      </c>
      <c r="GD20" s="26">
        <v>99.44</v>
      </c>
    </row>
    <row r="21" spans="1:186" s="41" customFormat="1">
      <c r="A21" s="60"/>
      <c r="B21" s="458"/>
      <c r="C21" s="458"/>
      <c r="D21" s="458"/>
      <c r="E21" s="458"/>
      <c r="F21" s="458"/>
      <c r="G21" s="2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</row>
    <row r="22" spans="1:186" s="41" customFormat="1">
      <c r="A22" s="60"/>
      <c r="B22" s="458"/>
      <c r="C22" s="458" t="s">
        <v>83</v>
      </c>
      <c r="D22" s="458" t="s">
        <v>76</v>
      </c>
      <c r="E22" s="458" t="s">
        <v>68</v>
      </c>
      <c r="F22" s="458" t="s">
        <v>77</v>
      </c>
      <c r="G22" s="26" t="s">
        <v>191</v>
      </c>
      <c r="H22" s="26" t="s">
        <v>191</v>
      </c>
      <c r="I22" s="26" t="s">
        <v>191</v>
      </c>
      <c r="J22" s="26" t="s">
        <v>191</v>
      </c>
      <c r="K22" s="26" t="s">
        <v>191</v>
      </c>
      <c r="L22" s="26" t="s">
        <v>191</v>
      </c>
      <c r="M22" s="26" t="s">
        <v>191</v>
      </c>
      <c r="N22" s="26" t="s">
        <v>191</v>
      </c>
      <c r="O22" s="26" t="s">
        <v>191</v>
      </c>
      <c r="P22" s="26" t="s">
        <v>191</v>
      </c>
      <c r="Q22" s="26" t="s">
        <v>191</v>
      </c>
      <c r="R22" s="26" t="s">
        <v>191</v>
      </c>
      <c r="S22" s="26" t="s">
        <v>191</v>
      </c>
      <c r="T22" s="26" t="s">
        <v>191</v>
      </c>
      <c r="U22" s="26" t="s">
        <v>191</v>
      </c>
      <c r="V22" s="26" t="s">
        <v>191</v>
      </c>
      <c r="W22" s="26" t="s">
        <v>191</v>
      </c>
      <c r="X22" s="26" t="s">
        <v>191</v>
      </c>
      <c r="Y22" s="26" t="s">
        <v>191</v>
      </c>
      <c r="Z22" s="26" t="s">
        <v>191</v>
      </c>
      <c r="AA22" s="26" t="s">
        <v>191</v>
      </c>
      <c r="AB22" s="26" t="s">
        <v>191</v>
      </c>
      <c r="AC22" s="26" t="s">
        <v>191</v>
      </c>
      <c r="AD22" s="26" t="s">
        <v>191</v>
      </c>
      <c r="AE22" s="26" t="s">
        <v>191</v>
      </c>
      <c r="AF22" s="26" t="s">
        <v>191</v>
      </c>
      <c r="AG22" s="26" t="s">
        <v>191</v>
      </c>
      <c r="AH22" s="26" t="s">
        <v>191</v>
      </c>
      <c r="AI22" s="26" t="s">
        <v>191</v>
      </c>
      <c r="AJ22" s="26" t="s">
        <v>191</v>
      </c>
      <c r="AK22" s="26" t="s">
        <v>191</v>
      </c>
      <c r="AL22" s="26" t="s">
        <v>191</v>
      </c>
      <c r="AM22" s="26" t="s">
        <v>191</v>
      </c>
      <c r="AN22" s="26" t="s">
        <v>191</v>
      </c>
      <c r="AO22" s="26" t="s">
        <v>191</v>
      </c>
      <c r="AP22" s="26" t="s">
        <v>191</v>
      </c>
      <c r="AQ22" s="26" t="s">
        <v>191</v>
      </c>
      <c r="AR22" s="26" t="s">
        <v>191</v>
      </c>
      <c r="AS22" s="26" t="s">
        <v>191</v>
      </c>
      <c r="AT22" s="26" t="s">
        <v>191</v>
      </c>
      <c r="AU22" s="26" t="s">
        <v>191</v>
      </c>
      <c r="AV22" s="26" t="s">
        <v>191</v>
      </c>
      <c r="AW22" s="26" t="s">
        <v>191</v>
      </c>
      <c r="AX22" s="26" t="s">
        <v>191</v>
      </c>
      <c r="AY22" s="26" t="s">
        <v>191</v>
      </c>
      <c r="AZ22" s="26" t="s">
        <v>191</v>
      </c>
      <c r="BA22" s="26" t="s">
        <v>191</v>
      </c>
      <c r="BB22" s="26" t="s">
        <v>191</v>
      </c>
      <c r="BC22" s="26" t="s">
        <v>191</v>
      </c>
      <c r="BD22" s="26" t="s">
        <v>191</v>
      </c>
      <c r="BE22" s="26" t="s">
        <v>191</v>
      </c>
      <c r="BF22" s="26" t="s">
        <v>191</v>
      </c>
      <c r="BG22" s="26" t="s">
        <v>191</v>
      </c>
      <c r="BH22" s="26" t="s">
        <v>191</v>
      </c>
      <c r="BI22" s="26" t="s">
        <v>191</v>
      </c>
      <c r="BJ22" s="26" t="s">
        <v>191</v>
      </c>
      <c r="BK22" s="26" t="s">
        <v>191</v>
      </c>
      <c r="BL22" s="26" t="s">
        <v>191</v>
      </c>
      <c r="BM22" s="26" t="s">
        <v>191</v>
      </c>
      <c r="BN22" s="26" t="s">
        <v>191</v>
      </c>
      <c r="BO22" s="26" t="s">
        <v>191</v>
      </c>
      <c r="BP22" s="26" t="s">
        <v>191</v>
      </c>
      <c r="BQ22" s="26" t="s">
        <v>191</v>
      </c>
      <c r="BR22" s="26" t="s">
        <v>191</v>
      </c>
      <c r="BS22" s="26" t="s">
        <v>191</v>
      </c>
      <c r="BT22" s="26" t="s">
        <v>191</v>
      </c>
      <c r="BU22" s="26" t="s">
        <v>191</v>
      </c>
      <c r="BV22" s="26" t="s">
        <v>191</v>
      </c>
      <c r="BW22" s="26" t="s">
        <v>191</v>
      </c>
      <c r="BX22" s="26" t="s">
        <v>191</v>
      </c>
      <c r="BY22" s="26" t="s">
        <v>191</v>
      </c>
      <c r="BZ22" s="26" t="s">
        <v>191</v>
      </c>
      <c r="CA22" s="26" t="s">
        <v>191</v>
      </c>
      <c r="CB22" s="26" t="s">
        <v>191</v>
      </c>
      <c r="CC22" s="26" t="s">
        <v>191</v>
      </c>
      <c r="CD22" s="26" t="s">
        <v>191</v>
      </c>
      <c r="CE22" s="26" t="s">
        <v>191</v>
      </c>
      <c r="CF22" s="26" t="s">
        <v>191</v>
      </c>
      <c r="CG22" s="26" t="s">
        <v>191</v>
      </c>
      <c r="CH22" s="26" t="s">
        <v>191</v>
      </c>
      <c r="CI22" s="26" t="s">
        <v>191</v>
      </c>
      <c r="CJ22" s="26" t="s">
        <v>191</v>
      </c>
      <c r="CK22" s="26" t="s">
        <v>191</v>
      </c>
      <c r="CL22" s="26" t="s">
        <v>191</v>
      </c>
      <c r="CM22" s="26" t="s">
        <v>191</v>
      </c>
      <c r="CN22" s="26" t="s">
        <v>191</v>
      </c>
      <c r="CO22" s="26" t="s">
        <v>191</v>
      </c>
      <c r="CP22" s="26" t="s">
        <v>191</v>
      </c>
      <c r="CQ22" s="26" t="s">
        <v>191</v>
      </c>
      <c r="CR22" s="26" t="s">
        <v>191</v>
      </c>
      <c r="CS22" s="26" t="s">
        <v>191</v>
      </c>
      <c r="CT22" s="26" t="s">
        <v>191</v>
      </c>
      <c r="CU22" s="26" t="s">
        <v>191</v>
      </c>
      <c r="CV22" s="26" t="s">
        <v>191</v>
      </c>
      <c r="CW22" s="26" t="s">
        <v>191</v>
      </c>
      <c r="CX22" s="26" t="s">
        <v>191</v>
      </c>
      <c r="CY22" s="26" t="s">
        <v>191</v>
      </c>
      <c r="CZ22" s="26" t="s">
        <v>191</v>
      </c>
      <c r="DA22" s="26" t="s">
        <v>191</v>
      </c>
      <c r="DB22" s="26" t="s">
        <v>191</v>
      </c>
      <c r="DC22" s="26" t="s">
        <v>191</v>
      </c>
      <c r="DD22" s="26" t="s">
        <v>191</v>
      </c>
      <c r="DE22" s="26" t="s">
        <v>191</v>
      </c>
      <c r="DF22" s="26" t="s">
        <v>191</v>
      </c>
      <c r="DG22" s="26" t="s">
        <v>191</v>
      </c>
      <c r="DH22" s="26" t="s">
        <v>191</v>
      </c>
      <c r="DI22" s="26" t="s">
        <v>191</v>
      </c>
      <c r="DJ22" s="26" t="s">
        <v>191</v>
      </c>
      <c r="DK22" s="26" t="s">
        <v>191</v>
      </c>
      <c r="DL22" s="26" t="s">
        <v>191</v>
      </c>
      <c r="DM22" s="26" t="s">
        <v>191</v>
      </c>
      <c r="DN22" s="26" t="s">
        <v>191</v>
      </c>
      <c r="DO22" s="26" t="s">
        <v>191</v>
      </c>
      <c r="DP22" s="26" t="s">
        <v>191</v>
      </c>
      <c r="DQ22" s="26" t="s">
        <v>191</v>
      </c>
      <c r="DR22" s="26" t="s">
        <v>191</v>
      </c>
      <c r="DS22" s="26" t="s">
        <v>191</v>
      </c>
      <c r="DT22" s="26" t="s">
        <v>191</v>
      </c>
      <c r="DU22" s="26" t="s">
        <v>191</v>
      </c>
      <c r="DV22" s="26" t="s">
        <v>191</v>
      </c>
      <c r="DW22" s="26" t="s">
        <v>191</v>
      </c>
      <c r="DX22" s="26" t="s">
        <v>191</v>
      </c>
      <c r="DY22" s="26" t="s">
        <v>191</v>
      </c>
      <c r="DZ22" s="26" t="s">
        <v>191</v>
      </c>
      <c r="EA22" s="26" t="s">
        <v>191</v>
      </c>
      <c r="EB22" s="26" t="s">
        <v>191</v>
      </c>
      <c r="EC22" s="26" t="s">
        <v>191</v>
      </c>
      <c r="ED22" s="26" t="s">
        <v>191</v>
      </c>
      <c r="EE22" s="26" t="s">
        <v>191</v>
      </c>
      <c r="EF22" s="26" t="s">
        <v>191</v>
      </c>
      <c r="EG22" s="26" t="s">
        <v>191</v>
      </c>
      <c r="EH22" s="26" t="s">
        <v>191</v>
      </c>
      <c r="EI22" s="26" t="s">
        <v>191</v>
      </c>
      <c r="EJ22" s="26" t="s">
        <v>191</v>
      </c>
      <c r="EK22" s="26" t="s">
        <v>191</v>
      </c>
      <c r="EL22" s="26" t="s">
        <v>191</v>
      </c>
      <c r="EM22" s="26" t="s">
        <v>191</v>
      </c>
      <c r="EN22" s="26" t="s">
        <v>191</v>
      </c>
      <c r="EO22" s="26" t="s">
        <v>191</v>
      </c>
      <c r="EP22" s="26" t="s">
        <v>191</v>
      </c>
      <c r="EQ22" s="26" t="s">
        <v>191</v>
      </c>
      <c r="ER22" s="26" t="s">
        <v>191</v>
      </c>
      <c r="ES22" s="26" t="s">
        <v>191</v>
      </c>
      <c r="ET22" s="26" t="s">
        <v>191</v>
      </c>
      <c r="EU22" s="26" t="s">
        <v>191</v>
      </c>
      <c r="EV22" s="26" t="s">
        <v>191</v>
      </c>
      <c r="EW22" s="26" t="s">
        <v>191</v>
      </c>
      <c r="EX22" s="26" t="s">
        <v>191</v>
      </c>
      <c r="EY22" s="26" t="s">
        <v>191</v>
      </c>
      <c r="EZ22" s="26" t="s">
        <v>191</v>
      </c>
      <c r="FA22" s="26" t="s">
        <v>191</v>
      </c>
      <c r="FB22" s="26" t="s">
        <v>191</v>
      </c>
      <c r="FC22" s="26" t="s">
        <v>191</v>
      </c>
      <c r="FD22" s="26" t="s">
        <v>191</v>
      </c>
      <c r="FE22" s="26" t="s">
        <v>191</v>
      </c>
      <c r="FF22" s="26" t="s">
        <v>191</v>
      </c>
      <c r="FG22" s="26" t="s">
        <v>191</v>
      </c>
      <c r="FH22" s="26" t="s">
        <v>191</v>
      </c>
      <c r="FI22" s="26" t="s">
        <v>191</v>
      </c>
      <c r="FJ22" s="26" t="s">
        <v>191</v>
      </c>
      <c r="FK22" s="26" t="s">
        <v>191</v>
      </c>
      <c r="FL22" s="26" t="s">
        <v>191</v>
      </c>
      <c r="FM22" s="26" t="s">
        <v>191</v>
      </c>
      <c r="FN22" s="26" t="s">
        <v>191</v>
      </c>
      <c r="FO22" s="26" t="s">
        <v>191</v>
      </c>
      <c r="FP22" s="26" t="s">
        <v>191</v>
      </c>
      <c r="FQ22" s="26" t="s">
        <v>191</v>
      </c>
      <c r="FR22" s="26" t="s">
        <v>191</v>
      </c>
      <c r="FS22" s="26" t="s">
        <v>191</v>
      </c>
      <c r="FT22" s="26" t="s">
        <v>191</v>
      </c>
      <c r="FU22" s="26" t="s">
        <v>191</v>
      </c>
      <c r="FV22" s="26" t="s">
        <v>191</v>
      </c>
      <c r="FW22" s="26" t="s">
        <v>191</v>
      </c>
      <c r="FX22" s="26" t="s">
        <v>191</v>
      </c>
      <c r="FY22" s="26" t="s">
        <v>191</v>
      </c>
      <c r="FZ22" s="26" t="s">
        <v>191</v>
      </c>
      <c r="GA22" s="26" t="s">
        <v>191</v>
      </c>
      <c r="GB22" s="26" t="s">
        <v>191</v>
      </c>
      <c r="GC22" s="26" t="s">
        <v>191</v>
      </c>
      <c r="GD22" s="26" t="s">
        <v>191</v>
      </c>
    </row>
    <row r="23" spans="1:186" s="41" customFormat="1">
      <c r="A23" s="60"/>
      <c r="B23" s="458"/>
      <c r="C23" s="458" t="s">
        <v>83</v>
      </c>
      <c r="D23" s="458" t="s">
        <v>76</v>
      </c>
      <c r="E23" s="458" t="s">
        <v>68</v>
      </c>
      <c r="F23" s="458" t="s">
        <v>78</v>
      </c>
      <c r="G23" s="26" t="s">
        <v>191</v>
      </c>
      <c r="H23" s="26" t="s">
        <v>191</v>
      </c>
      <c r="I23" s="26" t="s">
        <v>191</v>
      </c>
      <c r="J23" s="26" t="s">
        <v>191</v>
      </c>
      <c r="K23" s="26" t="s">
        <v>191</v>
      </c>
      <c r="L23" s="26" t="s">
        <v>191</v>
      </c>
      <c r="M23" s="26" t="s">
        <v>191</v>
      </c>
      <c r="N23" s="26" t="s">
        <v>191</v>
      </c>
      <c r="O23" s="26" t="s">
        <v>191</v>
      </c>
      <c r="P23" s="26" t="s">
        <v>191</v>
      </c>
      <c r="Q23" s="26" t="s">
        <v>191</v>
      </c>
      <c r="R23" s="26" t="s">
        <v>191</v>
      </c>
      <c r="S23" s="26" t="s">
        <v>191</v>
      </c>
      <c r="T23" s="26" t="s">
        <v>191</v>
      </c>
      <c r="U23" s="26" t="s">
        <v>191</v>
      </c>
      <c r="V23" s="26" t="s">
        <v>191</v>
      </c>
      <c r="W23" s="26" t="s">
        <v>191</v>
      </c>
      <c r="X23" s="26" t="s">
        <v>191</v>
      </c>
      <c r="Y23" s="26" t="s">
        <v>191</v>
      </c>
      <c r="Z23" s="26" t="s">
        <v>191</v>
      </c>
      <c r="AA23" s="26" t="s">
        <v>191</v>
      </c>
      <c r="AB23" s="26" t="s">
        <v>191</v>
      </c>
      <c r="AC23" s="26" t="s">
        <v>191</v>
      </c>
      <c r="AD23" s="26" t="s">
        <v>191</v>
      </c>
      <c r="AE23" s="26" t="s">
        <v>191</v>
      </c>
      <c r="AF23" s="26" t="s">
        <v>191</v>
      </c>
      <c r="AG23" s="26" t="s">
        <v>191</v>
      </c>
      <c r="AH23" s="26" t="s">
        <v>191</v>
      </c>
      <c r="AI23" s="26" t="s">
        <v>191</v>
      </c>
      <c r="AJ23" s="26" t="s">
        <v>191</v>
      </c>
      <c r="AK23" s="26" t="s">
        <v>191</v>
      </c>
      <c r="AL23" s="26" t="s">
        <v>191</v>
      </c>
      <c r="AM23" s="26" t="s">
        <v>191</v>
      </c>
      <c r="AN23" s="26" t="s">
        <v>191</v>
      </c>
      <c r="AO23" s="26" t="s">
        <v>191</v>
      </c>
      <c r="AP23" s="26" t="s">
        <v>191</v>
      </c>
      <c r="AQ23" s="26" t="s">
        <v>191</v>
      </c>
      <c r="AR23" s="26" t="s">
        <v>191</v>
      </c>
      <c r="AS23" s="26" t="s">
        <v>191</v>
      </c>
      <c r="AT23" s="26" t="s">
        <v>191</v>
      </c>
      <c r="AU23" s="26" t="s">
        <v>191</v>
      </c>
      <c r="AV23" s="26" t="s">
        <v>191</v>
      </c>
      <c r="AW23" s="26" t="s">
        <v>191</v>
      </c>
      <c r="AX23" s="26" t="s">
        <v>191</v>
      </c>
      <c r="AY23" s="26" t="s">
        <v>191</v>
      </c>
      <c r="AZ23" s="26" t="s">
        <v>191</v>
      </c>
      <c r="BA23" s="26" t="s">
        <v>191</v>
      </c>
      <c r="BB23" s="26" t="s">
        <v>191</v>
      </c>
      <c r="BC23" s="26" t="s">
        <v>191</v>
      </c>
      <c r="BD23" s="26" t="s">
        <v>191</v>
      </c>
      <c r="BE23" s="26" t="s">
        <v>191</v>
      </c>
      <c r="BF23" s="26" t="s">
        <v>191</v>
      </c>
      <c r="BG23" s="26" t="s">
        <v>191</v>
      </c>
      <c r="BH23" s="26" t="s">
        <v>191</v>
      </c>
      <c r="BI23" s="26" t="s">
        <v>191</v>
      </c>
      <c r="BJ23" s="26" t="s">
        <v>191</v>
      </c>
      <c r="BK23" s="26" t="s">
        <v>191</v>
      </c>
      <c r="BL23" s="26" t="s">
        <v>191</v>
      </c>
      <c r="BM23" s="26" t="s">
        <v>191</v>
      </c>
      <c r="BN23" s="26" t="s">
        <v>191</v>
      </c>
      <c r="BO23" s="26" t="s">
        <v>191</v>
      </c>
      <c r="BP23" s="26" t="s">
        <v>191</v>
      </c>
      <c r="BQ23" s="26" t="s">
        <v>191</v>
      </c>
      <c r="BR23" s="26" t="s">
        <v>191</v>
      </c>
      <c r="BS23" s="26" t="s">
        <v>191</v>
      </c>
      <c r="BT23" s="26" t="s">
        <v>191</v>
      </c>
      <c r="BU23" s="26" t="s">
        <v>191</v>
      </c>
      <c r="BV23" s="26" t="s">
        <v>191</v>
      </c>
      <c r="BW23" s="26" t="s">
        <v>191</v>
      </c>
      <c r="BX23" s="26" t="s">
        <v>191</v>
      </c>
      <c r="BY23" s="26" t="s">
        <v>191</v>
      </c>
      <c r="BZ23" s="26" t="s">
        <v>191</v>
      </c>
      <c r="CA23" s="26" t="s">
        <v>191</v>
      </c>
      <c r="CB23" s="26" t="s">
        <v>191</v>
      </c>
      <c r="CC23" s="26" t="s">
        <v>191</v>
      </c>
      <c r="CD23" s="26" t="s">
        <v>191</v>
      </c>
      <c r="CE23" s="26" t="s">
        <v>191</v>
      </c>
      <c r="CF23" s="26" t="s">
        <v>191</v>
      </c>
      <c r="CG23" s="26" t="s">
        <v>191</v>
      </c>
      <c r="CH23" s="26" t="s">
        <v>191</v>
      </c>
      <c r="CI23" s="26" t="s">
        <v>191</v>
      </c>
      <c r="CJ23" s="26" t="s">
        <v>191</v>
      </c>
      <c r="CK23" s="26" t="s">
        <v>191</v>
      </c>
      <c r="CL23" s="26" t="s">
        <v>191</v>
      </c>
      <c r="CM23" s="26" t="s">
        <v>191</v>
      </c>
      <c r="CN23" s="26" t="s">
        <v>191</v>
      </c>
      <c r="CO23" s="26" t="s">
        <v>191</v>
      </c>
      <c r="CP23" s="26" t="s">
        <v>191</v>
      </c>
      <c r="CQ23" s="26" t="s">
        <v>191</v>
      </c>
      <c r="CR23" s="26" t="s">
        <v>191</v>
      </c>
      <c r="CS23" s="26" t="s">
        <v>191</v>
      </c>
      <c r="CT23" s="26" t="s">
        <v>191</v>
      </c>
      <c r="CU23" s="26" t="s">
        <v>191</v>
      </c>
      <c r="CV23" s="26" t="s">
        <v>191</v>
      </c>
      <c r="CW23" s="26" t="s">
        <v>191</v>
      </c>
      <c r="CX23" s="26" t="s">
        <v>191</v>
      </c>
      <c r="CY23" s="26" t="s">
        <v>191</v>
      </c>
      <c r="CZ23" s="26" t="s">
        <v>191</v>
      </c>
      <c r="DA23" s="26" t="s">
        <v>191</v>
      </c>
      <c r="DB23" s="26" t="s">
        <v>191</v>
      </c>
      <c r="DC23" s="26" t="s">
        <v>191</v>
      </c>
      <c r="DD23" s="26" t="s">
        <v>191</v>
      </c>
      <c r="DE23" s="26" t="s">
        <v>191</v>
      </c>
      <c r="DF23" s="26" t="s">
        <v>191</v>
      </c>
      <c r="DG23" s="26" t="s">
        <v>191</v>
      </c>
      <c r="DH23" s="26" t="s">
        <v>191</v>
      </c>
      <c r="DI23" s="26" t="s">
        <v>191</v>
      </c>
      <c r="DJ23" s="26" t="s">
        <v>191</v>
      </c>
      <c r="DK23" s="26" t="s">
        <v>191</v>
      </c>
      <c r="DL23" s="26" t="s">
        <v>191</v>
      </c>
      <c r="DM23" s="26" t="s">
        <v>191</v>
      </c>
      <c r="DN23" s="26" t="s">
        <v>191</v>
      </c>
      <c r="DO23" s="26" t="s">
        <v>191</v>
      </c>
      <c r="DP23" s="26" t="s">
        <v>191</v>
      </c>
      <c r="DQ23" s="26" t="s">
        <v>191</v>
      </c>
      <c r="DR23" s="26" t="s">
        <v>191</v>
      </c>
      <c r="DS23" s="26" t="s">
        <v>191</v>
      </c>
      <c r="DT23" s="26" t="s">
        <v>191</v>
      </c>
      <c r="DU23" s="26" t="s">
        <v>191</v>
      </c>
      <c r="DV23" s="26" t="s">
        <v>191</v>
      </c>
      <c r="DW23" s="26" t="s">
        <v>191</v>
      </c>
      <c r="DX23" s="26" t="s">
        <v>191</v>
      </c>
      <c r="DY23" s="26" t="s">
        <v>191</v>
      </c>
      <c r="DZ23" s="26" t="s">
        <v>191</v>
      </c>
      <c r="EA23" s="26" t="s">
        <v>191</v>
      </c>
      <c r="EB23" s="26" t="s">
        <v>191</v>
      </c>
      <c r="EC23" s="26" t="s">
        <v>191</v>
      </c>
      <c r="ED23" s="26" t="s">
        <v>191</v>
      </c>
      <c r="EE23" s="26" t="s">
        <v>191</v>
      </c>
      <c r="EF23" s="26" t="s">
        <v>191</v>
      </c>
      <c r="EG23" s="26" t="s">
        <v>191</v>
      </c>
      <c r="EH23" s="26" t="s">
        <v>191</v>
      </c>
      <c r="EI23" s="26" t="s">
        <v>191</v>
      </c>
      <c r="EJ23" s="26" t="s">
        <v>191</v>
      </c>
      <c r="EK23" s="26" t="s">
        <v>191</v>
      </c>
      <c r="EL23" s="26" t="s">
        <v>191</v>
      </c>
      <c r="EM23" s="26" t="s">
        <v>191</v>
      </c>
      <c r="EN23" s="26" t="s">
        <v>191</v>
      </c>
      <c r="EO23" s="26" t="s">
        <v>191</v>
      </c>
      <c r="EP23" s="26" t="s">
        <v>191</v>
      </c>
      <c r="EQ23" s="26" t="s">
        <v>191</v>
      </c>
      <c r="ER23" s="26" t="s">
        <v>191</v>
      </c>
      <c r="ES23" s="26" t="s">
        <v>191</v>
      </c>
      <c r="ET23" s="26" t="s">
        <v>191</v>
      </c>
      <c r="EU23" s="26" t="s">
        <v>191</v>
      </c>
      <c r="EV23" s="26" t="s">
        <v>191</v>
      </c>
      <c r="EW23" s="26" t="s">
        <v>191</v>
      </c>
      <c r="EX23" s="26" t="s">
        <v>191</v>
      </c>
      <c r="EY23" s="26" t="s">
        <v>191</v>
      </c>
      <c r="EZ23" s="26" t="s">
        <v>191</v>
      </c>
      <c r="FA23" s="26" t="s">
        <v>191</v>
      </c>
      <c r="FB23" s="26" t="s">
        <v>191</v>
      </c>
      <c r="FC23" s="26" t="s">
        <v>191</v>
      </c>
      <c r="FD23" s="26" t="s">
        <v>191</v>
      </c>
      <c r="FE23" s="26" t="s">
        <v>191</v>
      </c>
      <c r="FF23" s="26" t="s">
        <v>191</v>
      </c>
      <c r="FG23" s="26" t="s">
        <v>191</v>
      </c>
      <c r="FH23" s="26" t="s">
        <v>191</v>
      </c>
      <c r="FI23" s="26" t="s">
        <v>191</v>
      </c>
      <c r="FJ23" s="26" t="s">
        <v>191</v>
      </c>
      <c r="FK23" s="26" t="s">
        <v>191</v>
      </c>
      <c r="FL23" s="26" t="s">
        <v>191</v>
      </c>
      <c r="FM23" s="26" t="s">
        <v>191</v>
      </c>
      <c r="FN23" s="26" t="s">
        <v>191</v>
      </c>
      <c r="FO23" s="26" t="s">
        <v>191</v>
      </c>
      <c r="FP23" s="26" t="s">
        <v>191</v>
      </c>
      <c r="FQ23" s="26" t="s">
        <v>191</v>
      </c>
      <c r="FR23" s="26" t="s">
        <v>191</v>
      </c>
      <c r="FS23" s="26" t="s">
        <v>191</v>
      </c>
      <c r="FT23" s="26" t="s">
        <v>191</v>
      </c>
      <c r="FU23" s="26" t="s">
        <v>191</v>
      </c>
      <c r="FV23" s="26" t="s">
        <v>191</v>
      </c>
      <c r="FW23" s="26" t="s">
        <v>191</v>
      </c>
      <c r="FX23" s="26" t="s">
        <v>191</v>
      </c>
      <c r="FY23" s="26" t="s">
        <v>191</v>
      </c>
      <c r="FZ23" s="26" t="s">
        <v>191</v>
      </c>
      <c r="GA23" s="26" t="s">
        <v>191</v>
      </c>
      <c r="GB23" s="26" t="s">
        <v>191</v>
      </c>
      <c r="GC23" s="26" t="s">
        <v>191</v>
      </c>
      <c r="GD23" s="26" t="s">
        <v>191</v>
      </c>
    </row>
    <row r="24" spans="1:186" s="41" customFormat="1">
      <c r="A24" s="60"/>
      <c r="B24" s="458"/>
      <c r="C24" s="458" t="s">
        <v>83</v>
      </c>
      <c r="D24" s="458" t="s">
        <v>76</v>
      </c>
      <c r="E24" s="458" t="s">
        <v>68</v>
      </c>
      <c r="F24" s="458" t="s">
        <v>79</v>
      </c>
      <c r="G24" s="26">
        <v>31.92</v>
      </c>
      <c r="H24" s="26">
        <v>30.74</v>
      </c>
      <c r="I24" s="26">
        <v>28.82</v>
      </c>
      <c r="J24" s="26">
        <v>28.59</v>
      </c>
      <c r="K24" s="26">
        <v>27.97</v>
      </c>
      <c r="L24" s="26">
        <v>28.83</v>
      </c>
      <c r="M24" s="26">
        <v>34.65</v>
      </c>
      <c r="N24" s="26">
        <v>31.86</v>
      </c>
      <c r="O24" s="26">
        <v>27.93</v>
      </c>
      <c r="P24" s="26">
        <v>27.7</v>
      </c>
      <c r="Q24" s="26">
        <v>27.71</v>
      </c>
      <c r="R24" s="26">
        <v>29.82</v>
      </c>
      <c r="S24" s="26">
        <v>33.99</v>
      </c>
      <c r="T24" s="26">
        <v>33.22</v>
      </c>
      <c r="U24" s="26">
        <v>29.96</v>
      </c>
      <c r="V24" s="26">
        <v>30.19</v>
      </c>
      <c r="W24" s="26">
        <v>29.16</v>
      </c>
      <c r="X24" s="26">
        <v>30.74</v>
      </c>
      <c r="Y24" s="26">
        <v>34.35</v>
      </c>
      <c r="Z24" s="26">
        <v>33.770000000000003</v>
      </c>
      <c r="AA24" s="26">
        <v>28.74</v>
      </c>
      <c r="AB24" s="26">
        <v>28.33</v>
      </c>
      <c r="AC24" s="26">
        <v>28.36</v>
      </c>
      <c r="AD24" s="26">
        <v>30.34</v>
      </c>
      <c r="AE24" s="26">
        <v>33.82</v>
      </c>
      <c r="AF24" s="26">
        <v>34.380000000000003</v>
      </c>
      <c r="AG24" s="26">
        <v>31.56</v>
      </c>
      <c r="AH24" s="26">
        <v>30.78</v>
      </c>
      <c r="AI24" s="26">
        <v>29.93</v>
      </c>
      <c r="AJ24" s="26">
        <v>32.75</v>
      </c>
      <c r="AK24" s="26">
        <v>35.96</v>
      </c>
      <c r="AL24" s="26">
        <v>35.020000000000003</v>
      </c>
      <c r="AM24" s="26">
        <v>29.93</v>
      </c>
      <c r="AN24" s="26">
        <v>29.78</v>
      </c>
      <c r="AO24" s="26">
        <v>30.16</v>
      </c>
      <c r="AP24" s="26">
        <v>30.71</v>
      </c>
      <c r="AQ24" s="26">
        <v>35.340000000000003</v>
      </c>
      <c r="AR24" s="26">
        <v>36.119999999999997</v>
      </c>
      <c r="AS24" s="26">
        <v>33.17</v>
      </c>
      <c r="AT24" s="26">
        <v>31.91</v>
      </c>
      <c r="AU24" s="26">
        <v>31.44</v>
      </c>
      <c r="AV24" s="26">
        <v>34.25</v>
      </c>
      <c r="AW24" s="26">
        <v>36.86</v>
      </c>
      <c r="AX24" s="26">
        <v>37.619999999999997</v>
      </c>
      <c r="AY24" s="26">
        <v>31.28</v>
      </c>
      <c r="AZ24" s="26">
        <v>30.74</v>
      </c>
      <c r="BA24" s="26">
        <v>31.55</v>
      </c>
      <c r="BB24" s="26">
        <v>31.89</v>
      </c>
      <c r="BC24" s="26">
        <v>37.270000000000003</v>
      </c>
      <c r="BD24" s="26">
        <v>37.85</v>
      </c>
      <c r="BE24" s="26">
        <v>34.35</v>
      </c>
      <c r="BF24" s="26">
        <v>32.85</v>
      </c>
      <c r="BG24" s="26">
        <v>32.130000000000003</v>
      </c>
      <c r="BH24" s="26">
        <v>35.630000000000003</v>
      </c>
      <c r="BI24" s="26">
        <v>38.01</v>
      </c>
      <c r="BJ24" s="26">
        <v>38.880000000000003</v>
      </c>
      <c r="BK24" s="26">
        <v>31.6</v>
      </c>
      <c r="BL24" s="26">
        <v>31.84</v>
      </c>
      <c r="BM24" s="26">
        <v>32.51</v>
      </c>
      <c r="BN24" s="26">
        <v>33.590000000000003</v>
      </c>
      <c r="BO24" s="26">
        <v>39.130000000000003</v>
      </c>
      <c r="BP24" s="26">
        <v>39.68</v>
      </c>
      <c r="BQ24" s="26">
        <v>36.119999999999997</v>
      </c>
      <c r="BR24" s="26">
        <v>35.19</v>
      </c>
      <c r="BS24" s="26">
        <v>34.6</v>
      </c>
      <c r="BT24" s="26">
        <v>38.32</v>
      </c>
      <c r="BU24" s="26">
        <v>42.39</v>
      </c>
      <c r="BV24" s="26">
        <v>43.02</v>
      </c>
      <c r="BW24" s="26">
        <v>35.369999999999997</v>
      </c>
      <c r="BX24" s="26">
        <v>35.17</v>
      </c>
      <c r="BY24" s="26">
        <v>36.25</v>
      </c>
      <c r="BZ24" s="26">
        <v>38.11</v>
      </c>
      <c r="CA24" s="26">
        <v>43</v>
      </c>
      <c r="CB24" s="26">
        <v>44.44</v>
      </c>
      <c r="CC24" s="26">
        <v>41.7</v>
      </c>
      <c r="CD24" s="26">
        <v>41.49</v>
      </c>
      <c r="CE24" s="26">
        <v>41.06</v>
      </c>
      <c r="CF24" s="26">
        <v>45.81</v>
      </c>
      <c r="CG24" s="26">
        <v>54.08</v>
      </c>
      <c r="CH24" s="26">
        <v>54.96</v>
      </c>
      <c r="CI24" s="26">
        <v>46.02</v>
      </c>
      <c r="CJ24" s="26">
        <v>46.02</v>
      </c>
      <c r="CK24" s="26">
        <v>47.41</v>
      </c>
      <c r="CL24" s="26">
        <v>50.87</v>
      </c>
      <c r="CM24" s="26">
        <v>54.7</v>
      </c>
      <c r="CN24" s="26">
        <v>55.78</v>
      </c>
      <c r="CO24" s="26">
        <v>53.26</v>
      </c>
      <c r="CP24" s="26">
        <v>52.38</v>
      </c>
      <c r="CQ24" s="26">
        <v>51.42</v>
      </c>
      <c r="CR24" s="26">
        <v>59.82</v>
      </c>
      <c r="CS24" s="26">
        <v>69.56</v>
      </c>
      <c r="CT24" s="26">
        <v>68.31</v>
      </c>
      <c r="CU24" s="26">
        <v>58.24</v>
      </c>
      <c r="CV24" s="26">
        <v>56.66</v>
      </c>
      <c r="CW24" s="26">
        <v>57.05</v>
      </c>
      <c r="CX24" s="26">
        <v>62.16</v>
      </c>
      <c r="CY24" s="26">
        <v>64.62</v>
      </c>
      <c r="CZ24" s="26">
        <v>66.63</v>
      </c>
      <c r="DA24" s="26">
        <v>62.94</v>
      </c>
      <c r="DB24" s="26">
        <v>62.45</v>
      </c>
      <c r="DC24" s="26">
        <v>59.41</v>
      </c>
      <c r="DD24" s="26">
        <v>69.760000000000005</v>
      </c>
      <c r="DE24" s="26">
        <v>77.69</v>
      </c>
      <c r="DF24" s="26">
        <v>77.28</v>
      </c>
      <c r="DG24" s="26">
        <v>62.91</v>
      </c>
      <c r="DH24" s="26">
        <v>59.77</v>
      </c>
      <c r="DI24" s="26">
        <v>61.42</v>
      </c>
      <c r="DJ24" s="26">
        <v>65.790000000000006</v>
      </c>
      <c r="DK24" s="26">
        <v>67.45</v>
      </c>
      <c r="DL24" s="26">
        <v>67.98</v>
      </c>
      <c r="DM24" s="26">
        <v>64.58</v>
      </c>
      <c r="DN24" s="26">
        <v>62</v>
      </c>
      <c r="DO24" s="26">
        <v>60.75</v>
      </c>
      <c r="DP24" s="26">
        <v>71.95</v>
      </c>
      <c r="DQ24" s="26">
        <v>77.680000000000007</v>
      </c>
      <c r="DR24" s="26">
        <v>78.260000000000005</v>
      </c>
      <c r="DS24" s="26">
        <v>64.47</v>
      </c>
      <c r="DT24" s="26">
        <v>61.78</v>
      </c>
      <c r="DU24" s="26">
        <v>63.99</v>
      </c>
      <c r="DV24" s="26">
        <v>66.7</v>
      </c>
      <c r="DW24" s="26">
        <v>69.069999999999993</v>
      </c>
      <c r="DX24" s="26">
        <v>69.12</v>
      </c>
      <c r="DY24" s="26">
        <v>65.91</v>
      </c>
      <c r="DZ24" s="26">
        <v>62.77</v>
      </c>
      <c r="EA24" s="26">
        <v>63.93</v>
      </c>
      <c r="EB24" s="26">
        <v>72.84</v>
      </c>
      <c r="EC24" s="26">
        <v>77.400000000000006</v>
      </c>
      <c r="ED24" s="26">
        <v>78.069999999999993</v>
      </c>
      <c r="EE24" s="26">
        <v>64.53</v>
      </c>
      <c r="EF24" s="26">
        <v>63.11</v>
      </c>
      <c r="EG24" s="26">
        <v>64.040000000000006</v>
      </c>
      <c r="EH24" s="26">
        <v>66.37</v>
      </c>
      <c r="EI24" s="26">
        <v>69.2</v>
      </c>
      <c r="EJ24" s="26">
        <v>70.86</v>
      </c>
      <c r="EK24" s="26">
        <v>65.63</v>
      </c>
      <c r="EL24" s="26">
        <v>64.86</v>
      </c>
      <c r="EM24" s="26">
        <v>64.27</v>
      </c>
      <c r="EN24" s="26">
        <v>69.709999999999994</v>
      </c>
      <c r="EO24" s="26">
        <v>80.510000000000005</v>
      </c>
      <c r="EP24" s="26">
        <v>81.010000000000005</v>
      </c>
      <c r="EQ24" s="26">
        <v>67.19</v>
      </c>
      <c r="ER24" s="26">
        <v>65.13</v>
      </c>
      <c r="ES24" s="26">
        <v>64.03</v>
      </c>
      <c r="ET24" s="26">
        <v>69.11</v>
      </c>
      <c r="EU24" s="26">
        <v>72.53</v>
      </c>
      <c r="EV24" s="26">
        <v>72.430000000000007</v>
      </c>
      <c r="EW24" s="26">
        <v>67.900000000000006</v>
      </c>
      <c r="EX24" s="26">
        <v>67.36</v>
      </c>
      <c r="EY24" s="26">
        <v>65.709999999999994</v>
      </c>
      <c r="EZ24" s="26">
        <v>73.150000000000006</v>
      </c>
      <c r="FA24" s="26">
        <v>83.24</v>
      </c>
      <c r="FB24" s="26">
        <v>81.569999999999993</v>
      </c>
      <c r="FC24" s="26">
        <v>69.97</v>
      </c>
      <c r="FD24" s="26">
        <v>68.08</v>
      </c>
      <c r="FE24" s="26">
        <v>65.64</v>
      </c>
      <c r="FF24" s="26">
        <v>72.17</v>
      </c>
      <c r="FG24" s="26">
        <v>75.31</v>
      </c>
      <c r="FH24" s="26">
        <v>76.239999999999995</v>
      </c>
      <c r="FI24" s="26">
        <v>72.33</v>
      </c>
      <c r="FJ24" s="26">
        <v>70.75</v>
      </c>
      <c r="FK24" s="26">
        <v>69.39</v>
      </c>
      <c r="FL24" s="26">
        <v>78.7</v>
      </c>
      <c r="FM24" s="26">
        <v>87.96</v>
      </c>
      <c r="FN24" s="26">
        <v>85.53</v>
      </c>
      <c r="FO24" s="26">
        <v>74.22</v>
      </c>
      <c r="FP24" s="26">
        <v>70.930000000000007</v>
      </c>
      <c r="FQ24" s="26">
        <v>69.91</v>
      </c>
      <c r="FR24" s="26">
        <v>76.34</v>
      </c>
      <c r="FS24" s="26">
        <v>78.37</v>
      </c>
      <c r="FT24" s="26">
        <v>79.86</v>
      </c>
      <c r="FU24" s="26">
        <v>76.73</v>
      </c>
      <c r="FV24" s="26">
        <v>75.040000000000006</v>
      </c>
      <c r="FW24" s="26">
        <v>72.72</v>
      </c>
      <c r="FX24" s="26">
        <v>82.92</v>
      </c>
      <c r="FY24" s="26">
        <v>89.01</v>
      </c>
      <c r="FZ24" s="26">
        <v>89.55</v>
      </c>
      <c r="GA24" s="26">
        <v>76.48</v>
      </c>
      <c r="GB24" s="26">
        <v>73.569999999999993</v>
      </c>
      <c r="GC24" s="26">
        <v>74.95</v>
      </c>
      <c r="GD24" s="26">
        <v>80.599999999999994</v>
      </c>
    </row>
    <row r="25" spans="1:186" s="41" customFormat="1">
      <c r="A25" s="60"/>
      <c r="B25" s="458"/>
      <c r="C25" s="458"/>
      <c r="D25" s="458"/>
      <c r="E25" s="458"/>
      <c r="F25" s="45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s="41" customFormat="1">
      <c r="A26" s="60"/>
      <c r="B26" s="458"/>
      <c r="C26" s="458" t="s">
        <v>84</v>
      </c>
      <c r="D26" s="458" t="s">
        <v>76</v>
      </c>
      <c r="E26" s="458" t="s">
        <v>68</v>
      </c>
      <c r="F26" s="458" t="s">
        <v>77</v>
      </c>
      <c r="G26" s="26" t="s">
        <v>191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 t="s">
        <v>191</v>
      </c>
      <c r="AC26" s="26" t="s">
        <v>191</v>
      </c>
      <c r="AD26" s="26" t="s">
        <v>191</v>
      </c>
      <c r="AE26" s="26" t="s">
        <v>191</v>
      </c>
      <c r="AF26" s="26" t="s">
        <v>191</v>
      </c>
      <c r="AG26" s="26" t="s">
        <v>191</v>
      </c>
      <c r="AH26" s="26" t="s">
        <v>191</v>
      </c>
      <c r="AI26" s="26" t="s">
        <v>191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 t="s">
        <v>191</v>
      </c>
      <c r="AO26" s="26" t="s">
        <v>191</v>
      </c>
      <c r="AP26" s="26" t="s">
        <v>191</v>
      </c>
      <c r="AQ26" s="26" t="s">
        <v>191</v>
      </c>
      <c r="AR26" s="26" t="s">
        <v>191</v>
      </c>
      <c r="AS26" s="26" t="s">
        <v>191</v>
      </c>
      <c r="AT26" s="26" t="s">
        <v>191</v>
      </c>
      <c r="AU26" s="26" t="s">
        <v>191</v>
      </c>
      <c r="AV26" s="26" t="s">
        <v>191</v>
      </c>
      <c r="AW26" s="26" t="s">
        <v>191</v>
      </c>
      <c r="AX26" s="26" t="s">
        <v>191</v>
      </c>
      <c r="AY26" s="26" t="s">
        <v>191</v>
      </c>
      <c r="AZ26" s="26" t="s">
        <v>191</v>
      </c>
      <c r="BA26" s="26" t="s">
        <v>191</v>
      </c>
      <c r="BB26" s="26" t="s">
        <v>191</v>
      </c>
      <c r="BC26" s="26" t="s">
        <v>191</v>
      </c>
      <c r="BD26" s="26" t="s">
        <v>191</v>
      </c>
      <c r="BE26" s="26" t="s">
        <v>191</v>
      </c>
      <c r="BF26" s="26" t="s">
        <v>191</v>
      </c>
      <c r="BG26" s="26" t="s">
        <v>191</v>
      </c>
      <c r="BH26" s="26" t="s">
        <v>191</v>
      </c>
      <c r="BI26" s="26" t="s">
        <v>191</v>
      </c>
      <c r="BJ26" s="26" t="s">
        <v>191</v>
      </c>
      <c r="BK26" s="26" t="s">
        <v>191</v>
      </c>
      <c r="BL26" s="26" t="s">
        <v>191</v>
      </c>
      <c r="BM26" s="26" t="s">
        <v>191</v>
      </c>
      <c r="BN26" s="26" t="s">
        <v>191</v>
      </c>
      <c r="BO26" s="26" t="s">
        <v>191</v>
      </c>
      <c r="BP26" s="26" t="s">
        <v>191</v>
      </c>
      <c r="BQ26" s="26" t="s">
        <v>191</v>
      </c>
      <c r="BR26" s="26" t="s">
        <v>191</v>
      </c>
      <c r="BS26" s="26" t="s">
        <v>191</v>
      </c>
      <c r="BT26" s="26" t="s">
        <v>191</v>
      </c>
      <c r="BU26" s="26" t="s">
        <v>191</v>
      </c>
      <c r="BV26" s="26" t="s">
        <v>191</v>
      </c>
      <c r="BW26" s="26" t="s">
        <v>191</v>
      </c>
      <c r="BX26" s="26" t="s">
        <v>191</v>
      </c>
      <c r="BY26" s="26" t="s">
        <v>191</v>
      </c>
      <c r="BZ26" s="26" t="s">
        <v>191</v>
      </c>
      <c r="CA26" s="26" t="s">
        <v>191</v>
      </c>
      <c r="CB26" s="26" t="s">
        <v>191</v>
      </c>
      <c r="CC26" s="26" t="s">
        <v>191</v>
      </c>
      <c r="CD26" s="26" t="s">
        <v>191</v>
      </c>
      <c r="CE26" s="26" t="s">
        <v>191</v>
      </c>
      <c r="CF26" s="26" t="s">
        <v>191</v>
      </c>
      <c r="CG26" s="26" t="s">
        <v>191</v>
      </c>
      <c r="CH26" s="26" t="s">
        <v>191</v>
      </c>
      <c r="CI26" s="26" t="s">
        <v>191</v>
      </c>
      <c r="CJ26" s="26" t="s">
        <v>191</v>
      </c>
      <c r="CK26" s="26" t="s">
        <v>191</v>
      </c>
      <c r="CL26" s="26" t="s">
        <v>191</v>
      </c>
      <c r="CM26" s="26" t="s">
        <v>191</v>
      </c>
      <c r="CN26" s="26" t="s">
        <v>191</v>
      </c>
      <c r="CO26" s="26" t="s">
        <v>191</v>
      </c>
      <c r="CP26" s="26" t="s">
        <v>191</v>
      </c>
      <c r="CQ26" s="26" t="s">
        <v>191</v>
      </c>
      <c r="CR26" s="26" t="s">
        <v>191</v>
      </c>
      <c r="CS26" s="26" t="s">
        <v>191</v>
      </c>
      <c r="CT26" s="26" t="s">
        <v>191</v>
      </c>
      <c r="CU26" s="26" t="s">
        <v>191</v>
      </c>
      <c r="CV26" s="26" t="s">
        <v>191</v>
      </c>
      <c r="CW26" s="26" t="s">
        <v>191</v>
      </c>
      <c r="CX26" s="26" t="s">
        <v>191</v>
      </c>
      <c r="CY26" s="26" t="s">
        <v>191</v>
      </c>
      <c r="CZ26" s="26" t="s">
        <v>191</v>
      </c>
      <c r="DA26" s="26" t="s">
        <v>191</v>
      </c>
      <c r="DB26" s="26" t="s">
        <v>191</v>
      </c>
      <c r="DC26" s="26" t="s">
        <v>191</v>
      </c>
      <c r="DD26" s="26" t="s">
        <v>191</v>
      </c>
      <c r="DE26" s="26" t="s">
        <v>191</v>
      </c>
      <c r="DF26" s="26" t="s">
        <v>191</v>
      </c>
      <c r="DG26" s="26" t="s">
        <v>191</v>
      </c>
      <c r="DH26" s="26" t="s">
        <v>191</v>
      </c>
      <c r="DI26" s="26" t="s">
        <v>191</v>
      </c>
      <c r="DJ26" s="26" t="s">
        <v>191</v>
      </c>
      <c r="DK26" s="26" t="s">
        <v>191</v>
      </c>
      <c r="DL26" s="26" t="s">
        <v>191</v>
      </c>
      <c r="DM26" s="26" t="s">
        <v>191</v>
      </c>
      <c r="DN26" s="26" t="s">
        <v>191</v>
      </c>
      <c r="DO26" s="26" t="s">
        <v>191</v>
      </c>
      <c r="DP26" s="26" t="s">
        <v>191</v>
      </c>
      <c r="DQ26" s="26" t="s">
        <v>191</v>
      </c>
      <c r="DR26" s="26" t="s">
        <v>191</v>
      </c>
      <c r="DS26" s="26" t="s">
        <v>191</v>
      </c>
      <c r="DT26" s="26" t="s">
        <v>191</v>
      </c>
      <c r="DU26" s="26" t="s">
        <v>191</v>
      </c>
      <c r="DV26" s="26" t="s">
        <v>191</v>
      </c>
      <c r="DW26" s="26" t="s">
        <v>191</v>
      </c>
      <c r="DX26" s="26" t="s">
        <v>191</v>
      </c>
      <c r="DY26" s="26" t="s">
        <v>191</v>
      </c>
      <c r="DZ26" s="26" t="s">
        <v>191</v>
      </c>
      <c r="EA26" s="26" t="s">
        <v>191</v>
      </c>
      <c r="EB26" s="26" t="s">
        <v>191</v>
      </c>
      <c r="EC26" s="26" t="s">
        <v>191</v>
      </c>
      <c r="ED26" s="26" t="s">
        <v>191</v>
      </c>
      <c r="EE26" s="26" t="s">
        <v>191</v>
      </c>
      <c r="EF26" s="26" t="s">
        <v>191</v>
      </c>
      <c r="EG26" s="26" t="s">
        <v>191</v>
      </c>
      <c r="EH26" s="26" t="s">
        <v>191</v>
      </c>
      <c r="EI26" s="26" t="s">
        <v>191</v>
      </c>
      <c r="EJ26" s="26" t="s">
        <v>191</v>
      </c>
      <c r="EK26" s="26" t="s">
        <v>191</v>
      </c>
      <c r="EL26" s="26" t="s">
        <v>191</v>
      </c>
      <c r="EM26" s="26" t="s">
        <v>191</v>
      </c>
      <c r="EN26" s="26" t="s">
        <v>191</v>
      </c>
      <c r="EO26" s="26" t="s">
        <v>191</v>
      </c>
      <c r="EP26" s="26" t="s">
        <v>191</v>
      </c>
      <c r="EQ26" s="26" t="s">
        <v>191</v>
      </c>
      <c r="ER26" s="26" t="s">
        <v>191</v>
      </c>
      <c r="ES26" s="26" t="s">
        <v>191</v>
      </c>
      <c r="ET26" s="26" t="s">
        <v>191</v>
      </c>
      <c r="EU26" s="26" t="s">
        <v>191</v>
      </c>
      <c r="EV26" s="26" t="s">
        <v>191</v>
      </c>
      <c r="EW26" s="26" t="s">
        <v>191</v>
      </c>
      <c r="EX26" s="26" t="s">
        <v>191</v>
      </c>
      <c r="EY26" s="26" t="s">
        <v>191</v>
      </c>
      <c r="EZ26" s="26" t="s">
        <v>191</v>
      </c>
      <c r="FA26" s="26" t="s">
        <v>191</v>
      </c>
      <c r="FB26" s="26" t="s">
        <v>191</v>
      </c>
      <c r="FC26" s="26" t="s">
        <v>191</v>
      </c>
      <c r="FD26" s="26" t="s">
        <v>191</v>
      </c>
      <c r="FE26" s="26" t="s">
        <v>191</v>
      </c>
      <c r="FF26" s="26" t="s">
        <v>191</v>
      </c>
      <c r="FG26" s="26" t="s">
        <v>191</v>
      </c>
      <c r="FH26" s="26" t="s">
        <v>191</v>
      </c>
      <c r="FI26" s="26" t="s">
        <v>191</v>
      </c>
      <c r="FJ26" s="26" t="s">
        <v>191</v>
      </c>
      <c r="FK26" s="26" t="s">
        <v>191</v>
      </c>
      <c r="FL26" s="26" t="s">
        <v>191</v>
      </c>
      <c r="FM26" s="26" t="s">
        <v>191</v>
      </c>
      <c r="FN26" s="26" t="s">
        <v>191</v>
      </c>
      <c r="FO26" s="26" t="s">
        <v>191</v>
      </c>
      <c r="FP26" s="26" t="s">
        <v>191</v>
      </c>
      <c r="FQ26" s="26" t="s">
        <v>191</v>
      </c>
      <c r="FR26" s="26" t="s">
        <v>191</v>
      </c>
      <c r="FS26" s="26" t="s">
        <v>191</v>
      </c>
      <c r="FT26" s="26" t="s">
        <v>191</v>
      </c>
      <c r="FU26" s="26" t="s">
        <v>191</v>
      </c>
      <c r="FV26" s="26" t="s">
        <v>191</v>
      </c>
      <c r="FW26" s="26" t="s">
        <v>191</v>
      </c>
      <c r="FX26" s="26" t="s">
        <v>191</v>
      </c>
      <c r="FY26" s="26" t="s">
        <v>191</v>
      </c>
      <c r="FZ26" s="26" t="s">
        <v>191</v>
      </c>
      <c r="GA26" s="26" t="s">
        <v>191</v>
      </c>
      <c r="GB26" s="26" t="s">
        <v>191</v>
      </c>
      <c r="GC26" s="26" t="s">
        <v>191</v>
      </c>
      <c r="GD26" s="26" t="s">
        <v>191</v>
      </c>
    </row>
    <row r="27" spans="1:186" s="41" customFormat="1">
      <c r="A27" s="60"/>
      <c r="B27" s="458"/>
      <c r="C27" s="458" t="s">
        <v>84</v>
      </c>
      <c r="D27" s="458" t="s">
        <v>76</v>
      </c>
      <c r="E27" s="458" t="s">
        <v>68</v>
      </c>
      <c r="F27" s="458" t="s">
        <v>78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191</v>
      </c>
      <c r="AF27" s="26" t="s">
        <v>191</v>
      </c>
      <c r="AG27" s="26" t="s">
        <v>191</v>
      </c>
      <c r="AH27" s="26" t="s">
        <v>191</v>
      </c>
      <c r="AI27" s="26" t="s">
        <v>191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 t="s">
        <v>191</v>
      </c>
      <c r="AO27" s="26" t="s">
        <v>191</v>
      </c>
      <c r="AP27" s="26" t="s">
        <v>191</v>
      </c>
      <c r="AQ27" s="26" t="s">
        <v>191</v>
      </c>
      <c r="AR27" s="26" t="s">
        <v>191</v>
      </c>
      <c r="AS27" s="26" t="s">
        <v>191</v>
      </c>
      <c r="AT27" s="26" t="s">
        <v>191</v>
      </c>
      <c r="AU27" s="26" t="s">
        <v>191</v>
      </c>
      <c r="AV27" s="26" t="s">
        <v>191</v>
      </c>
      <c r="AW27" s="26" t="s">
        <v>191</v>
      </c>
      <c r="AX27" s="26" t="s">
        <v>191</v>
      </c>
      <c r="AY27" s="26" t="s">
        <v>191</v>
      </c>
      <c r="AZ27" s="26" t="s">
        <v>191</v>
      </c>
      <c r="BA27" s="26" t="s">
        <v>191</v>
      </c>
      <c r="BB27" s="26" t="s">
        <v>191</v>
      </c>
      <c r="BC27" s="26" t="s">
        <v>191</v>
      </c>
      <c r="BD27" s="26" t="s">
        <v>191</v>
      </c>
      <c r="BE27" s="26" t="s">
        <v>191</v>
      </c>
      <c r="BF27" s="26" t="s">
        <v>191</v>
      </c>
      <c r="BG27" s="26" t="s">
        <v>191</v>
      </c>
      <c r="BH27" s="26" t="s">
        <v>191</v>
      </c>
      <c r="BI27" s="26" t="s">
        <v>191</v>
      </c>
      <c r="BJ27" s="26" t="s">
        <v>191</v>
      </c>
      <c r="BK27" s="26" t="s">
        <v>191</v>
      </c>
      <c r="BL27" s="26" t="s">
        <v>191</v>
      </c>
      <c r="BM27" s="26" t="s">
        <v>191</v>
      </c>
      <c r="BN27" s="26" t="s">
        <v>191</v>
      </c>
      <c r="BO27" s="26" t="s">
        <v>191</v>
      </c>
      <c r="BP27" s="26" t="s">
        <v>191</v>
      </c>
      <c r="BQ27" s="26" t="s">
        <v>191</v>
      </c>
      <c r="BR27" s="26" t="s">
        <v>191</v>
      </c>
      <c r="BS27" s="26" t="s">
        <v>191</v>
      </c>
      <c r="BT27" s="26" t="s">
        <v>191</v>
      </c>
      <c r="BU27" s="26" t="s">
        <v>191</v>
      </c>
      <c r="BV27" s="26" t="s">
        <v>191</v>
      </c>
      <c r="BW27" s="26" t="s">
        <v>191</v>
      </c>
      <c r="BX27" s="26" t="s">
        <v>191</v>
      </c>
      <c r="BY27" s="26" t="s">
        <v>191</v>
      </c>
      <c r="BZ27" s="26" t="s">
        <v>191</v>
      </c>
      <c r="CA27" s="26" t="s">
        <v>191</v>
      </c>
      <c r="CB27" s="26" t="s">
        <v>191</v>
      </c>
      <c r="CC27" s="26" t="s">
        <v>191</v>
      </c>
      <c r="CD27" s="26" t="s">
        <v>191</v>
      </c>
      <c r="CE27" s="26" t="s">
        <v>191</v>
      </c>
      <c r="CF27" s="26" t="s">
        <v>191</v>
      </c>
      <c r="CG27" s="26" t="s">
        <v>191</v>
      </c>
      <c r="CH27" s="26" t="s">
        <v>191</v>
      </c>
      <c r="CI27" s="26" t="s">
        <v>191</v>
      </c>
      <c r="CJ27" s="26" t="s">
        <v>191</v>
      </c>
      <c r="CK27" s="26" t="s">
        <v>191</v>
      </c>
      <c r="CL27" s="26" t="s">
        <v>191</v>
      </c>
      <c r="CM27" s="26" t="s">
        <v>191</v>
      </c>
      <c r="CN27" s="26" t="s">
        <v>191</v>
      </c>
      <c r="CO27" s="26" t="s">
        <v>191</v>
      </c>
      <c r="CP27" s="26" t="s">
        <v>191</v>
      </c>
      <c r="CQ27" s="26" t="s">
        <v>191</v>
      </c>
      <c r="CR27" s="26" t="s">
        <v>191</v>
      </c>
      <c r="CS27" s="26" t="s">
        <v>191</v>
      </c>
      <c r="CT27" s="26" t="s">
        <v>191</v>
      </c>
      <c r="CU27" s="26" t="s">
        <v>191</v>
      </c>
      <c r="CV27" s="26" t="s">
        <v>191</v>
      </c>
      <c r="CW27" s="26" t="s">
        <v>191</v>
      </c>
      <c r="CX27" s="26" t="s">
        <v>191</v>
      </c>
      <c r="CY27" s="26" t="s">
        <v>191</v>
      </c>
      <c r="CZ27" s="26" t="s">
        <v>191</v>
      </c>
      <c r="DA27" s="26" t="s">
        <v>191</v>
      </c>
      <c r="DB27" s="26" t="s">
        <v>191</v>
      </c>
      <c r="DC27" s="26" t="s">
        <v>191</v>
      </c>
      <c r="DD27" s="26" t="s">
        <v>191</v>
      </c>
      <c r="DE27" s="26" t="s">
        <v>191</v>
      </c>
      <c r="DF27" s="26" t="s">
        <v>191</v>
      </c>
      <c r="DG27" s="26" t="s">
        <v>191</v>
      </c>
      <c r="DH27" s="26" t="s">
        <v>191</v>
      </c>
      <c r="DI27" s="26" t="s">
        <v>191</v>
      </c>
      <c r="DJ27" s="26" t="s">
        <v>191</v>
      </c>
      <c r="DK27" s="26" t="s">
        <v>191</v>
      </c>
      <c r="DL27" s="26" t="s">
        <v>191</v>
      </c>
      <c r="DM27" s="26" t="s">
        <v>191</v>
      </c>
      <c r="DN27" s="26" t="s">
        <v>191</v>
      </c>
      <c r="DO27" s="26" t="s">
        <v>191</v>
      </c>
      <c r="DP27" s="26" t="s">
        <v>191</v>
      </c>
      <c r="DQ27" s="26" t="s">
        <v>191</v>
      </c>
      <c r="DR27" s="26" t="s">
        <v>191</v>
      </c>
      <c r="DS27" s="26" t="s">
        <v>191</v>
      </c>
      <c r="DT27" s="26" t="s">
        <v>191</v>
      </c>
      <c r="DU27" s="26" t="s">
        <v>191</v>
      </c>
      <c r="DV27" s="26" t="s">
        <v>191</v>
      </c>
      <c r="DW27" s="26" t="s">
        <v>191</v>
      </c>
      <c r="DX27" s="26" t="s">
        <v>191</v>
      </c>
      <c r="DY27" s="26" t="s">
        <v>191</v>
      </c>
      <c r="DZ27" s="26" t="s">
        <v>191</v>
      </c>
      <c r="EA27" s="26" t="s">
        <v>191</v>
      </c>
      <c r="EB27" s="26" t="s">
        <v>191</v>
      </c>
      <c r="EC27" s="26" t="s">
        <v>191</v>
      </c>
      <c r="ED27" s="26" t="s">
        <v>191</v>
      </c>
      <c r="EE27" s="26" t="s">
        <v>191</v>
      </c>
      <c r="EF27" s="26" t="s">
        <v>191</v>
      </c>
      <c r="EG27" s="26" t="s">
        <v>191</v>
      </c>
      <c r="EH27" s="26" t="s">
        <v>191</v>
      </c>
      <c r="EI27" s="26" t="s">
        <v>191</v>
      </c>
      <c r="EJ27" s="26" t="s">
        <v>191</v>
      </c>
      <c r="EK27" s="26" t="s">
        <v>191</v>
      </c>
      <c r="EL27" s="26" t="s">
        <v>191</v>
      </c>
      <c r="EM27" s="26" t="s">
        <v>191</v>
      </c>
      <c r="EN27" s="26" t="s">
        <v>191</v>
      </c>
      <c r="EO27" s="26" t="s">
        <v>191</v>
      </c>
      <c r="EP27" s="26" t="s">
        <v>191</v>
      </c>
      <c r="EQ27" s="26" t="s">
        <v>191</v>
      </c>
      <c r="ER27" s="26" t="s">
        <v>191</v>
      </c>
      <c r="ES27" s="26" t="s">
        <v>191</v>
      </c>
      <c r="ET27" s="26" t="s">
        <v>191</v>
      </c>
      <c r="EU27" s="26" t="s">
        <v>191</v>
      </c>
      <c r="EV27" s="26" t="s">
        <v>191</v>
      </c>
      <c r="EW27" s="26" t="s">
        <v>191</v>
      </c>
      <c r="EX27" s="26" t="s">
        <v>191</v>
      </c>
      <c r="EY27" s="26" t="s">
        <v>191</v>
      </c>
      <c r="EZ27" s="26" t="s">
        <v>191</v>
      </c>
      <c r="FA27" s="26" t="s">
        <v>191</v>
      </c>
      <c r="FB27" s="26" t="s">
        <v>191</v>
      </c>
      <c r="FC27" s="26" t="s">
        <v>191</v>
      </c>
      <c r="FD27" s="26" t="s">
        <v>191</v>
      </c>
      <c r="FE27" s="26" t="s">
        <v>191</v>
      </c>
      <c r="FF27" s="26" t="s">
        <v>191</v>
      </c>
      <c r="FG27" s="26" t="s">
        <v>191</v>
      </c>
      <c r="FH27" s="26" t="s">
        <v>191</v>
      </c>
      <c r="FI27" s="26" t="s">
        <v>191</v>
      </c>
      <c r="FJ27" s="26" t="s">
        <v>191</v>
      </c>
      <c r="FK27" s="26" t="s">
        <v>191</v>
      </c>
      <c r="FL27" s="26" t="s">
        <v>191</v>
      </c>
      <c r="FM27" s="26" t="s">
        <v>191</v>
      </c>
      <c r="FN27" s="26" t="s">
        <v>191</v>
      </c>
      <c r="FO27" s="26" t="s">
        <v>191</v>
      </c>
      <c r="FP27" s="26" t="s">
        <v>191</v>
      </c>
      <c r="FQ27" s="26" t="s">
        <v>191</v>
      </c>
      <c r="FR27" s="26" t="s">
        <v>191</v>
      </c>
      <c r="FS27" s="26" t="s">
        <v>191</v>
      </c>
      <c r="FT27" s="26" t="s">
        <v>191</v>
      </c>
      <c r="FU27" s="26" t="s">
        <v>191</v>
      </c>
      <c r="FV27" s="26" t="s">
        <v>191</v>
      </c>
      <c r="FW27" s="26" t="s">
        <v>191</v>
      </c>
      <c r="FX27" s="26" t="s">
        <v>191</v>
      </c>
      <c r="FY27" s="26" t="s">
        <v>191</v>
      </c>
      <c r="FZ27" s="26" t="s">
        <v>191</v>
      </c>
      <c r="GA27" s="26" t="s">
        <v>191</v>
      </c>
      <c r="GB27" s="26" t="s">
        <v>191</v>
      </c>
      <c r="GC27" s="26" t="s">
        <v>191</v>
      </c>
      <c r="GD27" s="26" t="s">
        <v>191</v>
      </c>
    </row>
    <row r="28" spans="1:186" s="41" customFormat="1">
      <c r="A28" s="60"/>
      <c r="B28" s="458"/>
      <c r="C28" s="458" t="s">
        <v>84</v>
      </c>
      <c r="D28" s="458" t="s">
        <v>76</v>
      </c>
      <c r="E28" s="458" t="s">
        <v>68</v>
      </c>
      <c r="F28" s="458" t="s">
        <v>79</v>
      </c>
      <c r="G28" s="26">
        <v>27.46</v>
      </c>
      <c r="H28" s="26">
        <v>27.83</v>
      </c>
      <c r="I28" s="26">
        <v>25.84</v>
      </c>
      <c r="J28" s="26">
        <v>24.08</v>
      </c>
      <c r="K28" s="26">
        <v>22.75</v>
      </c>
      <c r="L28" s="26">
        <v>23.03</v>
      </c>
      <c r="M28" s="26">
        <v>25.04</v>
      </c>
      <c r="N28" s="26">
        <v>24.54</v>
      </c>
      <c r="O28" s="26">
        <v>23.02</v>
      </c>
      <c r="P28" s="26">
        <v>23.94</v>
      </c>
      <c r="Q28" s="26">
        <v>24.2</v>
      </c>
      <c r="R28" s="26">
        <v>25.13</v>
      </c>
      <c r="S28" s="26">
        <v>28.52</v>
      </c>
      <c r="T28" s="26">
        <v>28.9</v>
      </c>
      <c r="U28" s="26">
        <v>25.4</v>
      </c>
      <c r="V28" s="26">
        <v>24.78</v>
      </c>
      <c r="W28" s="26">
        <v>23.6</v>
      </c>
      <c r="X28" s="26">
        <v>24.96</v>
      </c>
      <c r="Y28" s="26">
        <v>26.57</v>
      </c>
      <c r="Z28" s="26">
        <v>26.06</v>
      </c>
      <c r="AA28" s="26">
        <v>22.84</v>
      </c>
      <c r="AB28" s="26">
        <v>23.91</v>
      </c>
      <c r="AC28" s="26">
        <v>24.72</v>
      </c>
      <c r="AD28" s="26">
        <v>24.85</v>
      </c>
      <c r="AE28" s="26">
        <v>29.5</v>
      </c>
      <c r="AF28" s="26">
        <v>29.89</v>
      </c>
      <c r="AG28" s="26">
        <v>26.5</v>
      </c>
      <c r="AH28" s="26">
        <v>25.87</v>
      </c>
      <c r="AI28" s="26">
        <v>25.04</v>
      </c>
      <c r="AJ28" s="26">
        <v>26.39</v>
      </c>
      <c r="AK28" s="26">
        <v>27.92</v>
      </c>
      <c r="AL28" s="26">
        <v>27.38</v>
      </c>
      <c r="AM28" s="26">
        <v>24.18</v>
      </c>
      <c r="AN28" s="26">
        <v>25.22</v>
      </c>
      <c r="AO28" s="26">
        <v>26.08</v>
      </c>
      <c r="AP28" s="26">
        <v>25.91</v>
      </c>
      <c r="AQ28" s="26">
        <v>31.69</v>
      </c>
      <c r="AR28" s="26">
        <v>32.119999999999997</v>
      </c>
      <c r="AS28" s="26">
        <v>28.14</v>
      </c>
      <c r="AT28" s="26">
        <v>27.46</v>
      </c>
      <c r="AU28" s="26">
        <v>26.47</v>
      </c>
      <c r="AV28" s="26">
        <v>27.84</v>
      </c>
      <c r="AW28" s="26">
        <v>30.21</v>
      </c>
      <c r="AX28" s="26">
        <v>29.63</v>
      </c>
      <c r="AY28" s="26">
        <v>26.14</v>
      </c>
      <c r="AZ28" s="26">
        <v>27.02</v>
      </c>
      <c r="BA28" s="26">
        <v>27.95</v>
      </c>
      <c r="BB28" s="26">
        <v>27.95</v>
      </c>
      <c r="BC28" s="26">
        <v>33.11</v>
      </c>
      <c r="BD28" s="26">
        <v>33.549999999999997</v>
      </c>
      <c r="BE28" s="26">
        <v>29.58</v>
      </c>
      <c r="BF28" s="26">
        <v>28.85</v>
      </c>
      <c r="BG28" s="26">
        <v>26.98</v>
      </c>
      <c r="BH28" s="26">
        <v>28.68</v>
      </c>
      <c r="BI28" s="26">
        <v>30.66</v>
      </c>
      <c r="BJ28" s="26">
        <v>30.06</v>
      </c>
      <c r="BK28" s="26">
        <v>26.37</v>
      </c>
      <c r="BL28" s="26">
        <v>27.58</v>
      </c>
      <c r="BM28" s="26">
        <v>28.58</v>
      </c>
      <c r="BN28" s="26">
        <v>29.64</v>
      </c>
      <c r="BO28" s="26">
        <v>34.47</v>
      </c>
      <c r="BP28" s="26">
        <v>35.22</v>
      </c>
      <c r="BQ28" s="26">
        <v>31.66</v>
      </c>
      <c r="BR28" s="26">
        <v>31.3</v>
      </c>
      <c r="BS28" s="26">
        <v>30.11</v>
      </c>
      <c r="BT28" s="26">
        <v>32.520000000000003</v>
      </c>
      <c r="BU28" s="26">
        <v>36.14</v>
      </c>
      <c r="BV28" s="26">
        <v>36.08</v>
      </c>
      <c r="BW28" s="26">
        <v>32.06</v>
      </c>
      <c r="BX28" s="26">
        <v>32.130000000000003</v>
      </c>
      <c r="BY28" s="26">
        <v>34.090000000000003</v>
      </c>
      <c r="BZ28" s="26">
        <v>36.18</v>
      </c>
      <c r="CA28" s="26">
        <v>39.24</v>
      </c>
      <c r="CB28" s="26">
        <v>40.32</v>
      </c>
      <c r="CC28" s="26">
        <v>37.659999999999997</v>
      </c>
      <c r="CD28" s="26">
        <v>36.94</v>
      </c>
      <c r="CE28" s="26">
        <v>35.270000000000003</v>
      </c>
      <c r="CF28" s="26">
        <v>38.33</v>
      </c>
      <c r="CG28" s="26">
        <v>45.94</v>
      </c>
      <c r="CH28" s="26">
        <v>45.62</v>
      </c>
      <c r="CI28" s="26">
        <v>38.590000000000003</v>
      </c>
      <c r="CJ28" s="26">
        <v>38.270000000000003</v>
      </c>
      <c r="CK28" s="26">
        <v>41.21</v>
      </c>
      <c r="CL28" s="26">
        <v>43.55</v>
      </c>
      <c r="CM28" s="26">
        <v>44.64</v>
      </c>
      <c r="CN28" s="26">
        <v>45.33</v>
      </c>
      <c r="CO28" s="26">
        <v>43.03</v>
      </c>
      <c r="CP28" s="26">
        <v>41.73</v>
      </c>
      <c r="CQ28" s="26">
        <v>40.4</v>
      </c>
      <c r="CR28" s="26">
        <v>43.98</v>
      </c>
      <c r="CS28" s="26">
        <v>52.6</v>
      </c>
      <c r="CT28" s="26">
        <v>51.13</v>
      </c>
      <c r="CU28" s="26">
        <v>41.93</v>
      </c>
      <c r="CV28" s="26">
        <v>41.42</v>
      </c>
      <c r="CW28" s="26">
        <v>43.21</v>
      </c>
      <c r="CX28" s="26">
        <v>45.44</v>
      </c>
      <c r="CY28" s="26">
        <v>47.3</v>
      </c>
      <c r="CZ28" s="26">
        <v>47.33</v>
      </c>
      <c r="DA28" s="26">
        <v>44.84</v>
      </c>
      <c r="DB28" s="26">
        <v>44.27</v>
      </c>
      <c r="DC28" s="26">
        <v>42.13</v>
      </c>
      <c r="DD28" s="26">
        <v>46.08</v>
      </c>
      <c r="DE28" s="26">
        <v>55.23</v>
      </c>
      <c r="DF28" s="26">
        <v>52.63</v>
      </c>
      <c r="DG28" s="26">
        <v>42.72</v>
      </c>
      <c r="DH28" s="26">
        <v>42.73</v>
      </c>
      <c r="DI28" s="26">
        <v>45.13</v>
      </c>
      <c r="DJ28" s="26">
        <v>46.99</v>
      </c>
      <c r="DK28" s="26">
        <v>48.46</v>
      </c>
      <c r="DL28" s="26">
        <v>48.34</v>
      </c>
      <c r="DM28" s="26">
        <v>46.09</v>
      </c>
      <c r="DN28" s="26">
        <v>45.24</v>
      </c>
      <c r="DO28" s="26">
        <v>42.98</v>
      </c>
      <c r="DP28" s="26">
        <v>47.15</v>
      </c>
      <c r="DQ28" s="26">
        <v>56.06</v>
      </c>
      <c r="DR28" s="26">
        <v>52.21</v>
      </c>
      <c r="DS28" s="26">
        <v>43.81</v>
      </c>
      <c r="DT28" s="26">
        <v>44.43</v>
      </c>
      <c r="DU28" s="26">
        <v>46.6</v>
      </c>
      <c r="DV28" s="26">
        <v>48.93</v>
      </c>
      <c r="DW28" s="26">
        <v>49.82</v>
      </c>
      <c r="DX28" s="26">
        <v>49.29</v>
      </c>
      <c r="DY28" s="26">
        <v>47.42</v>
      </c>
      <c r="DZ28" s="26">
        <v>46.99</v>
      </c>
      <c r="EA28" s="26">
        <v>44.6</v>
      </c>
      <c r="EB28" s="26">
        <v>47.75</v>
      </c>
      <c r="EC28" s="26">
        <v>55.91</v>
      </c>
      <c r="ED28" s="26">
        <v>52.48</v>
      </c>
      <c r="EE28" s="26">
        <v>45.34</v>
      </c>
      <c r="EF28" s="26">
        <v>44.66</v>
      </c>
      <c r="EG28" s="26">
        <v>46.85</v>
      </c>
      <c r="EH28" s="26">
        <v>49.64</v>
      </c>
      <c r="EI28" s="26">
        <v>50.15</v>
      </c>
      <c r="EJ28" s="26">
        <v>50.28</v>
      </c>
      <c r="EK28" s="26">
        <v>48.61</v>
      </c>
      <c r="EL28" s="26">
        <v>47.73</v>
      </c>
      <c r="EM28" s="26">
        <v>45.88</v>
      </c>
      <c r="EN28" s="26">
        <v>47.96</v>
      </c>
      <c r="EO28" s="26">
        <v>56.67</v>
      </c>
      <c r="EP28" s="26">
        <v>55.65</v>
      </c>
      <c r="EQ28" s="26">
        <v>46.77</v>
      </c>
      <c r="ER28" s="26">
        <v>46.12</v>
      </c>
      <c r="ES28" s="26">
        <v>48.02</v>
      </c>
      <c r="ET28" s="26">
        <v>51.16</v>
      </c>
      <c r="EU28" s="26">
        <v>52.51</v>
      </c>
      <c r="EV28" s="26">
        <v>52.34</v>
      </c>
      <c r="EW28" s="26">
        <v>50.31</v>
      </c>
      <c r="EX28" s="26">
        <v>49.45</v>
      </c>
      <c r="EY28" s="26">
        <v>48.25</v>
      </c>
      <c r="EZ28" s="26">
        <v>50.29</v>
      </c>
      <c r="FA28" s="26">
        <v>58.75</v>
      </c>
      <c r="FB28" s="26">
        <v>57.45</v>
      </c>
      <c r="FC28" s="26">
        <v>48.27</v>
      </c>
      <c r="FD28" s="26">
        <v>48.5</v>
      </c>
      <c r="FE28" s="26">
        <v>50.27</v>
      </c>
      <c r="FF28" s="26">
        <v>53.29</v>
      </c>
      <c r="FG28" s="26">
        <v>55.92</v>
      </c>
      <c r="FH28" s="26">
        <v>55.92</v>
      </c>
      <c r="FI28" s="26">
        <v>54.45</v>
      </c>
      <c r="FJ28" s="26">
        <v>53.44</v>
      </c>
      <c r="FK28" s="26">
        <v>52.11</v>
      </c>
      <c r="FL28" s="26">
        <v>54.5</v>
      </c>
      <c r="FM28" s="26">
        <v>62.52</v>
      </c>
      <c r="FN28" s="26">
        <v>61.49</v>
      </c>
      <c r="FO28" s="26">
        <v>52.38</v>
      </c>
      <c r="FP28" s="26">
        <v>53.05</v>
      </c>
      <c r="FQ28" s="26">
        <v>54.18</v>
      </c>
      <c r="FR28" s="26">
        <v>57.38</v>
      </c>
      <c r="FS28" s="26">
        <v>59.28</v>
      </c>
      <c r="FT28" s="26">
        <v>59.16</v>
      </c>
      <c r="FU28" s="26">
        <v>57.73</v>
      </c>
      <c r="FV28" s="26">
        <v>56.01</v>
      </c>
      <c r="FW28" s="26">
        <v>54.88</v>
      </c>
      <c r="FX28" s="26">
        <v>57.64</v>
      </c>
      <c r="FY28" s="26">
        <v>65.680000000000007</v>
      </c>
      <c r="FZ28" s="26">
        <v>63.63</v>
      </c>
      <c r="GA28" s="26">
        <v>54.68</v>
      </c>
      <c r="GB28" s="26">
        <v>55.71</v>
      </c>
      <c r="GC28" s="26">
        <v>57.24</v>
      </c>
      <c r="GD28" s="26">
        <v>60.56</v>
      </c>
    </row>
    <row r="29" spans="1:186" s="41" customFormat="1">
      <c r="A29" s="60"/>
      <c r="B29" s="458"/>
      <c r="C29" s="458"/>
      <c r="D29" s="458"/>
      <c r="E29" s="458"/>
      <c r="F29" s="45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s="41" customFormat="1">
      <c r="A30" s="60"/>
      <c r="B30" s="458"/>
      <c r="C30" s="458" t="s">
        <v>85</v>
      </c>
      <c r="D30" s="458" t="s">
        <v>76</v>
      </c>
      <c r="E30" s="458" t="s">
        <v>68</v>
      </c>
      <c r="F30" s="458" t="s">
        <v>77</v>
      </c>
      <c r="G30" s="26" t="s">
        <v>191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26" t="s">
        <v>191</v>
      </c>
      <c r="N30" s="26" t="s">
        <v>191</v>
      </c>
      <c r="O30" s="26" t="s">
        <v>191</v>
      </c>
      <c r="P30" s="26" t="s">
        <v>191</v>
      </c>
      <c r="Q30" s="26" t="s">
        <v>191</v>
      </c>
      <c r="R30" s="26" t="s">
        <v>191</v>
      </c>
      <c r="S30" s="26" t="s">
        <v>191</v>
      </c>
      <c r="T30" s="26" t="s">
        <v>191</v>
      </c>
      <c r="U30" s="26" t="s">
        <v>191</v>
      </c>
      <c r="V30" s="26" t="s">
        <v>191</v>
      </c>
      <c r="W30" s="26" t="s">
        <v>191</v>
      </c>
      <c r="X30" s="26" t="s">
        <v>191</v>
      </c>
      <c r="Y30" s="26" t="s">
        <v>191</v>
      </c>
      <c r="Z30" s="26" t="s">
        <v>191</v>
      </c>
      <c r="AA30" s="26" t="s">
        <v>191</v>
      </c>
      <c r="AB30" s="26" t="s">
        <v>191</v>
      </c>
      <c r="AC30" s="26" t="s">
        <v>191</v>
      </c>
      <c r="AD30" s="26" t="s">
        <v>191</v>
      </c>
      <c r="AE30" s="26" t="s">
        <v>191</v>
      </c>
      <c r="AF30" s="26" t="s">
        <v>191</v>
      </c>
      <c r="AG30" s="26" t="s">
        <v>191</v>
      </c>
      <c r="AH30" s="26" t="s">
        <v>191</v>
      </c>
      <c r="AI30" s="26" t="s">
        <v>191</v>
      </c>
      <c r="AJ30" s="26" t="s">
        <v>191</v>
      </c>
      <c r="AK30" s="26" t="s">
        <v>191</v>
      </c>
      <c r="AL30" s="26" t="s">
        <v>191</v>
      </c>
      <c r="AM30" s="26" t="s">
        <v>191</v>
      </c>
      <c r="AN30" s="26" t="s">
        <v>191</v>
      </c>
      <c r="AO30" s="26" t="s">
        <v>191</v>
      </c>
      <c r="AP30" s="26" t="s">
        <v>191</v>
      </c>
      <c r="AQ30" s="26" t="s">
        <v>191</v>
      </c>
      <c r="AR30" s="26" t="s">
        <v>191</v>
      </c>
      <c r="AS30" s="26" t="s">
        <v>191</v>
      </c>
      <c r="AT30" s="26" t="s">
        <v>191</v>
      </c>
      <c r="AU30" s="26" t="s">
        <v>191</v>
      </c>
      <c r="AV30" s="26" t="s">
        <v>191</v>
      </c>
      <c r="AW30" s="26" t="s">
        <v>191</v>
      </c>
      <c r="AX30" s="26" t="s">
        <v>191</v>
      </c>
      <c r="AY30" s="26" t="s">
        <v>191</v>
      </c>
      <c r="AZ30" s="26" t="s">
        <v>191</v>
      </c>
      <c r="BA30" s="26" t="s">
        <v>191</v>
      </c>
      <c r="BB30" s="26" t="s">
        <v>191</v>
      </c>
      <c r="BC30" s="26" t="s">
        <v>191</v>
      </c>
      <c r="BD30" s="26" t="s">
        <v>191</v>
      </c>
      <c r="BE30" s="26" t="s">
        <v>191</v>
      </c>
      <c r="BF30" s="26" t="s">
        <v>191</v>
      </c>
      <c r="BG30" s="26" t="s">
        <v>191</v>
      </c>
      <c r="BH30" s="26" t="s">
        <v>191</v>
      </c>
      <c r="BI30" s="26" t="s">
        <v>191</v>
      </c>
      <c r="BJ30" s="26" t="s">
        <v>191</v>
      </c>
      <c r="BK30" s="26" t="s">
        <v>191</v>
      </c>
      <c r="BL30" s="26" t="s">
        <v>191</v>
      </c>
      <c r="BM30" s="26" t="s">
        <v>191</v>
      </c>
      <c r="BN30" s="26" t="s">
        <v>191</v>
      </c>
      <c r="BO30" s="26" t="s">
        <v>191</v>
      </c>
      <c r="BP30" s="26" t="s">
        <v>191</v>
      </c>
      <c r="BQ30" s="26" t="s">
        <v>191</v>
      </c>
      <c r="BR30" s="26" t="s">
        <v>191</v>
      </c>
      <c r="BS30" s="26" t="s">
        <v>191</v>
      </c>
      <c r="BT30" s="26" t="s">
        <v>191</v>
      </c>
      <c r="BU30" s="26" t="s">
        <v>191</v>
      </c>
      <c r="BV30" s="26" t="s">
        <v>191</v>
      </c>
      <c r="BW30" s="26" t="s">
        <v>191</v>
      </c>
      <c r="BX30" s="26" t="s">
        <v>191</v>
      </c>
      <c r="BY30" s="26" t="s">
        <v>191</v>
      </c>
      <c r="BZ30" s="26" t="s">
        <v>191</v>
      </c>
      <c r="CA30" s="26" t="s">
        <v>191</v>
      </c>
      <c r="CB30" s="26" t="s">
        <v>191</v>
      </c>
      <c r="CC30" s="26" t="s">
        <v>191</v>
      </c>
      <c r="CD30" s="26" t="s">
        <v>191</v>
      </c>
      <c r="CE30" s="26" t="s">
        <v>191</v>
      </c>
      <c r="CF30" s="26" t="s">
        <v>191</v>
      </c>
      <c r="CG30" s="26" t="s">
        <v>191</v>
      </c>
      <c r="CH30" s="26" t="s">
        <v>191</v>
      </c>
      <c r="CI30" s="26" t="s">
        <v>191</v>
      </c>
      <c r="CJ30" s="26" t="s">
        <v>191</v>
      </c>
      <c r="CK30" s="26" t="s">
        <v>191</v>
      </c>
      <c r="CL30" s="26" t="s">
        <v>191</v>
      </c>
      <c r="CM30" s="26" t="s">
        <v>191</v>
      </c>
      <c r="CN30" s="26" t="s">
        <v>191</v>
      </c>
      <c r="CO30" s="26" t="s">
        <v>191</v>
      </c>
      <c r="CP30" s="26" t="s">
        <v>191</v>
      </c>
      <c r="CQ30" s="26" t="s">
        <v>191</v>
      </c>
      <c r="CR30" s="26" t="s">
        <v>191</v>
      </c>
      <c r="CS30" s="26" t="s">
        <v>191</v>
      </c>
      <c r="CT30" s="26" t="s">
        <v>191</v>
      </c>
      <c r="CU30" s="26" t="s">
        <v>191</v>
      </c>
      <c r="CV30" s="26" t="s">
        <v>191</v>
      </c>
      <c r="CW30" s="26" t="s">
        <v>191</v>
      </c>
      <c r="CX30" s="26" t="s">
        <v>191</v>
      </c>
      <c r="CY30" s="26" t="s">
        <v>191</v>
      </c>
      <c r="CZ30" s="26" t="s">
        <v>191</v>
      </c>
      <c r="DA30" s="26" t="s">
        <v>191</v>
      </c>
      <c r="DB30" s="26" t="s">
        <v>191</v>
      </c>
      <c r="DC30" s="26" t="s">
        <v>191</v>
      </c>
      <c r="DD30" s="26" t="s">
        <v>191</v>
      </c>
      <c r="DE30" s="26" t="s">
        <v>191</v>
      </c>
      <c r="DF30" s="26" t="s">
        <v>191</v>
      </c>
      <c r="DG30" s="26" t="s">
        <v>191</v>
      </c>
      <c r="DH30" s="26" t="s">
        <v>191</v>
      </c>
      <c r="DI30" s="26" t="s">
        <v>191</v>
      </c>
      <c r="DJ30" s="26" t="s">
        <v>191</v>
      </c>
      <c r="DK30" s="26" t="s">
        <v>191</v>
      </c>
      <c r="DL30" s="26" t="s">
        <v>191</v>
      </c>
      <c r="DM30" s="26" t="s">
        <v>191</v>
      </c>
      <c r="DN30" s="26" t="s">
        <v>191</v>
      </c>
      <c r="DO30" s="26" t="s">
        <v>191</v>
      </c>
      <c r="DP30" s="26" t="s">
        <v>191</v>
      </c>
      <c r="DQ30" s="26" t="s">
        <v>191</v>
      </c>
      <c r="DR30" s="26" t="s">
        <v>191</v>
      </c>
      <c r="DS30" s="26" t="s">
        <v>191</v>
      </c>
      <c r="DT30" s="26" t="s">
        <v>191</v>
      </c>
      <c r="DU30" s="26" t="s">
        <v>191</v>
      </c>
      <c r="DV30" s="26" t="s">
        <v>191</v>
      </c>
      <c r="DW30" s="26" t="s">
        <v>191</v>
      </c>
      <c r="DX30" s="26" t="s">
        <v>191</v>
      </c>
      <c r="DY30" s="26" t="s">
        <v>191</v>
      </c>
      <c r="DZ30" s="26" t="s">
        <v>191</v>
      </c>
      <c r="EA30" s="26" t="s">
        <v>191</v>
      </c>
      <c r="EB30" s="26" t="s">
        <v>191</v>
      </c>
      <c r="EC30" s="26" t="s">
        <v>191</v>
      </c>
      <c r="ED30" s="26" t="s">
        <v>191</v>
      </c>
      <c r="EE30" s="26" t="s">
        <v>191</v>
      </c>
      <c r="EF30" s="26" t="s">
        <v>191</v>
      </c>
      <c r="EG30" s="26" t="s">
        <v>191</v>
      </c>
      <c r="EH30" s="26" t="s">
        <v>191</v>
      </c>
      <c r="EI30" s="26" t="s">
        <v>191</v>
      </c>
      <c r="EJ30" s="26" t="s">
        <v>191</v>
      </c>
      <c r="EK30" s="26" t="s">
        <v>191</v>
      </c>
      <c r="EL30" s="26" t="s">
        <v>191</v>
      </c>
      <c r="EM30" s="26" t="s">
        <v>191</v>
      </c>
      <c r="EN30" s="26" t="s">
        <v>191</v>
      </c>
      <c r="EO30" s="26" t="s">
        <v>191</v>
      </c>
      <c r="EP30" s="26" t="s">
        <v>191</v>
      </c>
      <c r="EQ30" s="26" t="s">
        <v>191</v>
      </c>
      <c r="ER30" s="26" t="s">
        <v>191</v>
      </c>
      <c r="ES30" s="26" t="s">
        <v>191</v>
      </c>
      <c r="ET30" s="26" t="s">
        <v>191</v>
      </c>
      <c r="EU30" s="26" t="s">
        <v>191</v>
      </c>
      <c r="EV30" s="26" t="s">
        <v>191</v>
      </c>
      <c r="EW30" s="26" t="s">
        <v>191</v>
      </c>
      <c r="EX30" s="26" t="s">
        <v>191</v>
      </c>
      <c r="EY30" s="26" t="s">
        <v>191</v>
      </c>
      <c r="EZ30" s="26" t="s">
        <v>191</v>
      </c>
      <c r="FA30" s="26" t="s">
        <v>191</v>
      </c>
      <c r="FB30" s="26" t="s">
        <v>191</v>
      </c>
      <c r="FC30" s="26" t="s">
        <v>191</v>
      </c>
      <c r="FD30" s="26" t="s">
        <v>191</v>
      </c>
      <c r="FE30" s="26" t="s">
        <v>191</v>
      </c>
      <c r="FF30" s="26" t="s">
        <v>191</v>
      </c>
      <c r="FG30" s="26" t="s">
        <v>191</v>
      </c>
      <c r="FH30" s="26" t="s">
        <v>191</v>
      </c>
      <c r="FI30" s="26" t="s">
        <v>191</v>
      </c>
      <c r="FJ30" s="26" t="s">
        <v>191</v>
      </c>
      <c r="FK30" s="26" t="s">
        <v>191</v>
      </c>
      <c r="FL30" s="26" t="s">
        <v>191</v>
      </c>
      <c r="FM30" s="26" t="s">
        <v>191</v>
      </c>
      <c r="FN30" s="26" t="s">
        <v>191</v>
      </c>
      <c r="FO30" s="26" t="s">
        <v>191</v>
      </c>
      <c r="FP30" s="26" t="s">
        <v>191</v>
      </c>
      <c r="FQ30" s="26" t="s">
        <v>191</v>
      </c>
      <c r="FR30" s="26" t="s">
        <v>191</v>
      </c>
      <c r="FS30" s="26" t="s">
        <v>191</v>
      </c>
      <c r="FT30" s="26" t="s">
        <v>191</v>
      </c>
      <c r="FU30" s="26" t="s">
        <v>191</v>
      </c>
      <c r="FV30" s="26" t="s">
        <v>191</v>
      </c>
      <c r="FW30" s="26" t="s">
        <v>191</v>
      </c>
      <c r="FX30" s="26" t="s">
        <v>191</v>
      </c>
      <c r="FY30" s="26" t="s">
        <v>191</v>
      </c>
      <c r="FZ30" s="26" t="s">
        <v>191</v>
      </c>
      <c r="GA30" s="26" t="s">
        <v>191</v>
      </c>
      <c r="GB30" s="26" t="s">
        <v>191</v>
      </c>
      <c r="GC30" s="26" t="s">
        <v>191</v>
      </c>
      <c r="GD30" s="26" t="s">
        <v>191</v>
      </c>
    </row>
    <row r="31" spans="1:186" s="41" customFormat="1">
      <c r="A31" s="60"/>
      <c r="B31" s="458"/>
      <c r="C31" s="458" t="s">
        <v>85</v>
      </c>
      <c r="D31" s="458" t="s">
        <v>76</v>
      </c>
      <c r="E31" s="458" t="s">
        <v>68</v>
      </c>
      <c r="F31" s="458" t="s">
        <v>78</v>
      </c>
      <c r="G31" s="26" t="s">
        <v>191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26" t="s">
        <v>191</v>
      </c>
      <c r="N31" s="26" t="s">
        <v>191</v>
      </c>
      <c r="O31" s="26" t="s">
        <v>191</v>
      </c>
      <c r="P31" s="26" t="s">
        <v>191</v>
      </c>
      <c r="Q31" s="26" t="s">
        <v>191</v>
      </c>
      <c r="R31" s="26" t="s">
        <v>191</v>
      </c>
      <c r="S31" s="26" t="s">
        <v>191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191</v>
      </c>
      <c r="AF31" s="26" t="s">
        <v>191</v>
      </c>
      <c r="AG31" s="26" t="s">
        <v>191</v>
      </c>
      <c r="AH31" s="26" t="s">
        <v>191</v>
      </c>
      <c r="AI31" s="26" t="s">
        <v>191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 t="s">
        <v>191</v>
      </c>
      <c r="AO31" s="26" t="s">
        <v>191</v>
      </c>
      <c r="AP31" s="26" t="s">
        <v>191</v>
      </c>
      <c r="AQ31" s="26" t="s">
        <v>191</v>
      </c>
      <c r="AR31" s="26" t="s">
        <v>191</v>
      </c>
      <c r="AS31" s="26" t="s">
        <v>191</v>
      </c>
      <c r="AT31" s="26" t="s">
        <v>191</v>
      </c>
      <c r="AU31" s="26" t="s">
        <v>191</v>
      </c>
      <c r="AV31" s="26" t="s">
        <v>191</v>
      </c>
      <c r="AW31" s="26" t="s">
        <v>191</v>
      </c>
      <c r="AX31" s="26" t="s">
        <v>191</v>
      </c>
      <c r="AY31" s="26" t="s">
        <v>191</v>
      </c>
      <c r="AZ31" s="26" t="s">
        <v>191</v>
      </c>
      <c r="BA31" s="26" t="s">
        <v>191</v>
      </c>
      <c r="BB31" s="26" t="s">
        <v>191</v>
      </c>
      <c r="BC31" s="26" t="s">
        <v>191</v>
      </c>
      <c r="BD31" s="26" t="s">
        <v>191</v>
      </c>
      <c r="BE31" s="26" t="s">
        <v>191</v>
      </c>
      <c r="BF31" s="26" t="s">
        <v>191</v>
      </c>
      <c r="BG31" s="26" t="s">
        <v>191</v>
      </c>
      <c r="BH31" s="26" t="s">
        <v>191</v>
      </c>
      <c r="BI31" s="26" t="s">
        <v>191</v>
      </c>
      <c r="BJ31" s="26" t="s">
        <v>191</v>
      </c>
      <c r="BK31" s="26" t="s">
        <v>191</v>
      </c>
      <c r="BL31" s="26" t="s">
        <v>191</v>
      </c>
      <c r="BM31" s="26" t="s">
        <v>191</v>
      </c>
      <c r="BN31" s="26" t="s">
        <v>191</v>
      </c>
      <c r="BO31" s="26" t="s">
        <v>191</v>
      </c>
      <c r="BP31" s="26" t="s">
        <v>191</v>
      </c>
      <c r="BQ31" s="26" t="s">
        <v>191</v>
      </c>
      <c r="BR31" s="26" t="s">
        <v>191</v>
      </c>
      <c r="BS31" s="26" t="s">
        <v>191</v>
      </c>
      <c r="BT31" s="26" t="s">
        <v>191</v>
      </c>
      <c r="BU31" s="26" t="s">
        <v>191</v>
      </c>
      <c r="BV31" s="26" t="s">
        <v>191</v>
      </c>
      <c r="BW31" s="26" t="s">
        <v>191</v>
      </c>
      <c r="BX31" s="26" t="s">
        <v>191</v>
      </c>
      <c r="BY31" s="26" t="s">
        <v>191</v>
      </c>
      <c r="BZ31" s="26" t="s">
        <v>191</v>
      </c>
      <c r="CA31" s="26" t="s">
        <v>191</v>
      </c>
      <c r="CB31" s="26" t="s">
        <v>191</v>
      </c>
      <c r="CC31" s="26" t="s">
        <v>191</v>
      </c>
      <c r="CD31" s="26" t="s">
        <v>191</v>
      </c>
      <c r="CE31" s="26" t="s">
        <v>191</v>
      </c>
      <c r="CF31" s="26" t="s">
        <v>191</v>
      </c>
      <c r="CG31" s="26" t="s">
        <v>191</v>
      </c>
      <c r="CH31" s="26" t="s">
        <v>191</v>
      </c>
      <c r="CI31" s="26" t="s">
        <v>191</v>
      </c>
      <c r="CJ31" s="26" t="s">
        <v>191</v>
      </c>
      <c r="CK31" s="26" t="s">
        <v>191</v>
      </c>
      <c r="CL31" s="26" t="s">
        <v>191</v>
      </c>
      <c r="CM31" s="26" t="s">
        <v>191</v>
      </c>
      <c r="CN31" s="26" t="s">
        <v>191</v>
      </c>
      <c r="CO31" s="26" t="s">
        <v>191</v>
      </c>
      <c r="CP31" s="26" t="s">
        <v>191</v>
      </c>
      <c r="CQ31" s="26" t="s">
        <v>191</v>
      </c>
      <c r="CR31" s="26" t="s">
        <v>191</v>
      </c>
      <c r="CS31" s="26" t="s">
        <v>191</v>
      </c>
      <c r="CT31" s="26" t="s">
        <v>191</v>
      </c>
      <c r="CU31" s="26" t="s">
        <v>191</v>
      </c>
      <c r="CV31" s="26" t="s">
        <v>191</v>
      </c>
      <c r="CW31" s="26" t="s">
        <v>191</v>
      </c>
      <c r="CX31" s="26" t="s">
        <v>191</v>
      </c>
      <c r="CY31" s="26" t="s">
        <v>191</v>
      </c>
      <c r="CZ31" s="26" t="s">
        <v>191</v>
      </c>
      <c r="DA31" s="26" t="s">
        <v>191</v>
      </c>
      <c r="DB31" s="26" t="s">
        <v>191</v>
      </c>
      <c r="DC31" s="26" t="s">
        <v>191</v>
      </c>
      <c r="DD31" s="26" t="s">
        <v>191</v>
      </c>
      <c r="DE31" s="26" t="s">
        <v>191</v>
      </c>
      <c r="DF31" s="26" t="s">
        <v>191</v>
      </c>
      <c r="DG31" s="26" t="s">
        <v>191</v>
      </c>
      <c r="DH31" s="26" t="s">
        <v>191</v>
      </c>
      <c r="DI31" s="26" t="s">
        <v>191</v>
      </c>
      <c r="DJ31" s="26" t="s">
        <v>191</v>
      </c>
      <c r="DK31" s="26" t="s">
        <v>191</v>
      </c>
      <c r="DL31" s="26" t="s">
        <v>191</v>
      </c>
      <c r="DM31" s="26" t="s">
        <v>191</v>
      </c>
      <c r="DN31" s="26" t="s">
        <v>191</v>
      </c>
      <c r="DO31" s="26" t="s">
        <v>191</v>
      </c>
      <c r="DP31" s="26" t="s">
        <v>191</v>
      </c>
      <c r="DQ31" s="26" t="s">
        <v>191</v>
      </c>
      <c r="DR31" s="26" t="s">
        <v>191</v>
      </c>
      <c r="DS31" s="26" t="s">
        <v>191</v>
      </c>
      <c r="DT31" s="26" t="s">
        <v>191</v>
      </c>
      <c r="DU31" s="26" t="s">
        <v>191</v>
      </c>
      <c r="DV31" s="26" t="s">
        <v>191</v>
      </c>
      <c r="DW31" s="26" t="s">
        <v>191</v>
      </c>
      <c r="DX31" s="26" t="s">
        <v>191</v>
      </c>
      <c r="DY31" s="26" t="s">
        <v>191</v>
      </c>
      <c r="DZ31" s="26" t="s">
        <v>191</v>
      </c>
      <c r="EA31" s="26" t="s">
        <v>191</v>
      </c>
      <c r="EB31" s="26" t="s">
        <v>191</v>
      </c>
      <c r="EC31" s="26" t="s">
        <v>191</v>
      </c>
      <c r="ED31" s="26" t="s">
        <v>191</v>
      </c>
      <c r="EE31" s="26" t="s">
        <v>191</v>
      </c>
      <c r="EF31" s="26" t="s">
        <v>191</v>
      </c>
      <c r="EG31" s="26" t="s">
        <v>191</v>
      </c>
      <c r="EH31" s="26" t="s">
        <v>191</v>
      </c>
      <c r="EI31" s="26" t="s">
        <v>191</v>
      </c>
      <c r="EJ31" s="26" t="s">
        <v>191</v>
      </c>
      <c r="EK31" s="26" t="s">
        <v>191</v>
      </c>
      <c r="EL31" s="26" t="s">
        <v>191</v>
      </c>
      <c r="EM31" s="26" t="s">
        <v>191</v>
      </c>
      <c r="EN31" s="26" t="s">
        <v>191</v>
      </c>
      <c r="EO31" s="26" t="s">
        <v>191</v>
      </c>
      <c r="EP31" s="26" t="s">
        <v>191</v>
      </c>
      <c r="EQ31" s="26" t="s">
        <v>191</v>
      </c>
      <c r="ER31" s="26" t="s">
        <v>191</v>
      </c>
      <c r="ES31" s="26" t="s">
        <v>191</v>
      </c>
      <c r="ET31" s="26" t="s">
        <v>191</v>
      </c>
      <c r="EU31" s="26" t="s">
        <v>191</v>
      </c>
      <c r="EV31" s="26" t="s">
        <v>191</v>
      </c>
      <c r="EW31" s="26" t="s">
        <v>191</v>
      </c>
      <c r="EX31" s="26" t="s">
        <v>191</v>
      </c>
      <c r="EY31" s="26" t="s">
        <v>191</v>
      </c>
      <c r="EZ31" s="26" t="s">
        <v>191</v>
      </c>
      <c r="FA31" s="26" t="s">
        <v>191</v>
      </c>
      <c r="FB31" s="26" t="s">
        <v>191</v>
      </c>
      <c r="FC31" s="26" t="s">
        <v>191</v>
      </c>
      <c r="FD31" s="26" t="s">
        <v>191</v>
      </c>
      <c r="FE31" s="26" t="s">
        <v>191</v>
      </c>
      <c r="FF31" s="26" t="s">
        <v>191</v>
      </c>
      <c r="FG31" s="26" t="s">
        <v>191</v>
      </c>
      <c r="FH31" s="26" t="s">
        <v>191</v>
      </c>
      <c r="FI31" s="26" t="s">
        <v>191</v>
      </c>
      <c r="FJ31" s="26" t="s">
        <v>191</v>
      </c>
      <c r="FK31" s="26" t="s">
        <v>191</v>
      </c>
      <c r="FL31" s="26" t="s">
        <v>191</v>
      </c>
      <c r="FM31" s="26" t="s">
        <v>191</v>
      </c>
      <c r="FN31" s="26" t="s">
        <v>191</v>
      </c>
      <c r="FO31" s="26" t="s">
        <v>191</v>
      </c>
      <c r="FP31" s="26" t="s">
        <v>191</v>
      </c>
      <c r="FQ31" s="26" t="s">
        <v>191</v>
      </c>
      <c r="FR31" s="26" t="s">
        <v>191</v>
      </c>
      <c r="FS31" s="26" t="s">
        <v>191</v>
      </c>
      <c r="FT31" s="26" t="s">
        <v>191</v>
      </c>
      <c r="FU31" s="26" t="s">
        <v>191</v>
      </c>
      <c r="FV31" s="26" t="s">
        <v>191</v>
      </c>
      <c r="FW31" s="26" t="s">
        <v>191</v>
      </c>
      <c r="FX31" s="26" t="s">
        <v>191</v>
      </c>
      <c r="FY31" s="26" t="s">
        <v>191</v>
      </c>
      <c r="FZ31" s="26" t="s">
        <v>191</v>
      </c>
      <c r="GA31" s="26" t="s">
        <v>191</v>
      </c>
      <c r="GB31" s="26" t="s">
        <v>191</v>
      </c>
      <c r="GC31" s="26" t="s">
        <v>191</v>
      </c>
      <c r="GD31" s="26" t="s">
        <v>191</v>
      </c>
    </row>
    <row r="32" spans="1:186" s="41" customFormat="1">
      <c r="A32" s="60"/>
      <c r="B32" s="458"/>
      <c r="C32" s="458" t="s">
        <v>85</v>
      </c>
      <c r="D32" s="458" t="s">
        <v>76</v>
      </c>
      <c r="E32" s="458" t="s">
        <v>68</v>
      </c>
      <c r="F32" s="458" t="s">
        <v>79</v>
      </c>
      <c r="G32" s="26">
        <v>36.9</v>
      </c>
      <c r="H32" s="26">
        <v>33.950000000000003</v>
      </c>
      <c r="I32" s="26">
        <v>32.44</v>
      </c>
      <c r="J32" s="26">
        <v>33.29</v>
      </c>
      <c r="K32" s="26">
        <v>33.770000000000003</v>
      </c>
      <c r="L32" s="26">
        <v>36.07</v>
      </c>
      <c r="M32" s="26">
        <v>45.35</v>
      </c>
      <c r="N32" s="26">
        <v>40</v>
      </c>
      <c r="O32" s="26">
        <v>34.07</v>
      </c>
      <c r="P32" s="26">
        <v>31.54</v>
      </c>
      <c r="Q32" s="26">
        <v>32.090000000000003</v>
      </c>
      <c r="R32" s="26">
        <v>35.51</v>
      </c>
      <c r="S32" s="26">
        <v>40.08</v>
      </c>
      <c r="T32" s="26">
        <v>37.979999999999997</v>
      </c>
      <c r="U32" s="26">
        <v>35.5</v>
      </c>
      <c r="V32" s="26">
        <v>35.840000000000003</v>
      </c>
      <c r="W32" s="26">
        <v>35.909999999999997</v>
      </c>
      <c r="X32" s="26">
        <v>37.33</v>
      </c>
      <c r="Y32" s="26">
        <v>43</v>
      </c>
      <c r="Z32" s="26">
        <v>43.14</v>
      </c>
      <c r="AA32" s="26">
        <v>35.479999999999997</v>
      </c>
      <c r="AB32" s="26">
        <v>32.85</v>
      </c>
      <c r="AC32" s="26">
        <v>33.33</v>
      </c>
      <c r="AD32" s="26">
        <v>36.450000000000003</v>
      </c>
      <c r="AE32" s="26">
        <v>39.06</v>
      </c>
      <c r="AF32" s="26">
        <v>39.31</v>
      </c>
      <c r="AG32" s="26">
        <v>37.19</v>
      </c>
      <c r="AH32" s="26">
        <v>35.909999999999997</v>
      </c>
      <c r="AI32" s="26">
        <v>36.409999999999997</v>
      </c>
      <c r="AJ32" s="26">
        <v>39.39</v>
      </c>
      <c r="AK32" s="26">
        <v>44.16</v>
      </c>
      <c r="AL32" s="26">
        <v>44.3</v>
      </c>
      <c r="AM32" s="26">
        <v>36.5</v>
      </c>
      <c r="AN32" s="26">
        <v>34.85</v>
      </c>
      <c r="AO32" s="26">
        <v>35.270000000000003</v>
      </c>
      <c r="AP32" s="26">
        <v>36.04</v>
      </c>
      <c r="AQ32" s="26">
        <v>40.18</v>
      </c>
      <c r="AR32" s="26">
        <v>40.42</v>
      </c>
      <c r="AS32" s="26">
        <v>38.32</v>
      </c>
      <c r="AT32" s="26">
        <v>36.99</v>
      </c>
      <c r="AU32" s="26">
        <v>37.47</v>
      </c>
      <c r="AV32" s="26">
        <v>40.950000000000003</v>
      </c>
      <c r="AW32" s="26">
        <v>45.66</v>
      </c>
      <c r="AX32" s="26">
        <v>45.79</v>
      </c>
      <c r="AY32" s="26">
        <v>37.14</v>
      </c>
      <c r="AZ32" s="26">
        <v>35.25</v>
      </c>
      <c r="BA32" s="26">
        <v>35.659999999999997</v>
      </c>
      <c r="BB32" s="26">
        <v>36.67</v>
      </c>
      <c r="BC32" s="26">
        <v>42.32</v>
      </c>
      <c r="BD32" s="26">
        <v>42.56</v>
      </c>
      <c r="BE32" s="26">
        <v>39.22</v>
      </c>
      <c r="BF32" s="26">
        <v>37.85</v>
      </c>
      <c r="BG32" s="26">
        <v>37.86</v>
      </c>
      <c r="BH32" s="26">
        <v>42.9</v>
      </c>
      <c r="BI32" s="26">
        <v>47.75</v>
      </c>
      <c r="BJ32" s="26">
        <v>47.89</v>
      </c>
      <c r="BK32" s="26">
        <v>38.15</v>
      </c>
      <c r="BL32" s="26">
        <v>36.590000000000003</v>
      </c>
      <c r="BM32" s="26">
        <v>37.01</v>
      </c>
      <c r="BN32" s="26">
        <v>38.83</v>
      </c>
      <c r="BO32" s="26">
        <v>44.33</v>
      </c>
      <c r="BP32" s="26">
        <v>44.58</v>
      </c>
      <c r="BQ32" s="26">
        <v>41.08</v>
      </c>
      <c r="BR32" s="26">
        <v>39.64</v>
      </c>
      <c r="BS32" s="26">
        <v>39.6</v>
      </c>
      <c r="BT32" s="26">
        <v>44.94</v>
      </c>
      <c r="BU32" s="26">
        <v>49.98</v>
      </c>
      <c r="BV32" s="26">
        <v>50.12</v>
      </c>
      <c r="BW32" s="26">
        <v>39.89</v>
      </c>
      <c r="BX32" s="26">
        <v>38.28</v>
      </c>
      <c r="BY32" s="26">
        <v>38.72</v>
      </c>
      <c r="BZ32" s="26">
        <v>40.659999999999997</v>
      </c>
      <c r="CA32" s="26">
        <v>47.18</v>
      </c>
      <c r="CB32" s="26">
        <v>48.97</v>
      </c>
      <c r="CC32" s="26">
        <v>46.6</v>
      </c>
      <c r="CD32" s="26">
        <v>46.25</v>
      </c>
      <c r="CE32" s="26">
        <v>47.5</v>
      </c>
      <c r="CF32" s="26">
        <v>55.17</v>
      </c>
      <c r="CG32" s="26">
        <v>63.14</v>
      </c>
      <c r="CH32" s="26">
        <v>65.37</v>
      </c>
      <c r="CI32" s="26">
        <v>55.31</v>
      </c>
      <c r="CJ32" s="26">
        <v>53.94</v>
      </c>
      <c r="CK32" s="26">
        <v>55.16</v>
      </c>
      <c r="CL32" s="26">
        <v>59.76</v>
      </c>
      <c r="CM32" s="26">
        <v>65.900000000000006</v>
      </c>
      <c r="CN32" s="26">
        <v>68.069999999999993</v>
      </c>
      <c r="CO32" s="26">
        <v>64.650000000000006</v>
      </c>
      <c r="CP32" s="26">
        <v>63.51</v>
      </c>
      <c r="CQ32" s="26">
        <v>66.02</v>
      </c>
      <c r="CR32" s="26">
        <v>76.37</v>
      </c>
      <c r="CS32" s="26">
        <v>86.52</v>
      </c>
      <c r="CT32" s="26">
        <v>89.18</v>
      </c>
      <c r="CU32" s="26">
        <v>76.87</v>
      </c>
      <c r="CV32" s="26">
        <v>73.63</v>
      </c>
      <c r="CW32" s="26">
        <v>74.34</v>
      </c>
      <c r="CX32" s="26">
        <v>80.790000000000006</v>
      </c>
      <c r="CY32" s="26">
        <v>86.15</v>
      </c>
      <c r="CZ32" s="26">
        <v>86.5</v>
      </c>
      <c r="DA32" s="26">
        <v>80.430000000000007</v>
      </c>
      <c r="DB32" s="26">
        <v>79.37</v>
      </c>
      <c r="DC32" s="26">
        <v>79.92</v>
      </c>
      <c r="DD32" s="26">
        <v>90.76</v>
      </c>
      <c r="DE32" s="26">
        <v>99.61</v>
      </c>
      <c r="DF32" s="26">
        <v>100.66</v>
      </c>
      <c r="DG32" s="26">
        <v>82.86</v>
      </c>
      <c r="DH32" s="26">
        <v>78.22</v>
      </c>
      <c r="DI32" s="26">
        <v>78.48</v>
      </c>
      <c r="DJ32" s="26">
        <v>82.91</v>
      </c>
      <c r="DK32" s="26">
        <v>89.1</v>
      </c>
      <c r="DL32" s="26">
        <v>88.18</v>
      </c>
      <c r="DM32" s="26">
        <v>82.31</v>
      </c>
      <c r="DN32" s="26">
        <v>79.25</v>
      </c>
      <c r="DO32" s="26">
        <v>80.09</v>
      </c>
      <c r="DP32" s="26">
        <v>93.51</v>
      </c>
      <c r="DQ32" s="26">
        <v>101.19</v>
      </c>
      <c r="DR32" s="26">
        <v>100.93</v>
      </c>
      <c r="DS32" s="26">
        <v>84.55</v>
      </c>
      <c r="DT32" s="26">
        <v>80.81</v>
      </c>
      <c r="DU32" s="26">
        <v>82.2</v>
      </c>
      <c r="DV32" s="26">
        <v>85.91</v>
      </c>
      <c r="DW32" s="26">
        <v>91.02</v>
      </c>
      <c r="DX32" s="26">
        <v>89.53</v>
      </c>
      <c r="DY32" s="26">
        <v>83.52</v>
      </c>
      <c r="DZ32" s="26">
        <v>80.73</v>
      </c>
      <c r="EA32" s="26">
        <v>83.25</v>
      </c>
      <c r="EB32" s="26">
        <v>94.19</v>
      </c>
      <c r="EC32" s="26">
        <v>101.29</v>
      </c>
      <c r="ED32" s="26">
        <v>99.91</v>
      </c>
      <c r="EE32" s="26">
        <v>85.24</v>
      </c>
      <c r="EF32" s="26">
        <v>81.69</v>
      </c>
      <c r="EG32" s="26">
        <v>81.84</v>
      </c>
      <c r="EH32" s="26">
        <v>86.31</v>
      </c>
      <c r="EI32" s="26">
        <v>89.11</v>
      </c>
      <c r="EJ32" s="26">
        <v>91.37</v>
      </c>
      <c r="EK32" s="26">
        <v>85.03</v>
      </c>
      <c r="EL32" s="26">
        <v>81.19</v>
      </c>
      <c r="EM32" s="26">
        <v>82.16</v>
      </c>
      <c r="EN32" s="26">
        <v>92.76</v>
      </c>
      <c r="EO32" s="26">
        <v>102.81</v>
      </c>
      <c r="EP32" s="26">
        <v>104.12</v>
      </c>
      <c r="EQ32" s="26">
        <v>89.6</v>
      </c>
      <c r="ER32" s="26">
        <v>82.47</v>
      </c>
      <c r="ES32" s="26">
        <v>82.16</v>
      </c>
      <c r="ET32" s="26">
        <v>88.98</v>
      </c>
      <c r="EU32" s="26">
        <v>93.47</v>
      </c>
      <c r="EV32" s="26">
        <v>93.1</v>
      </c>
      <c r="EW32" s="26">
        <v>88.07</v>
      </c>
      <c r="EX32" s="26">
        <v>84.04</v>
      </c>
      <c r="EY32" s="26">
        <v>84.48</v>
      </c>
      <c r="EZ32" s="26">
        <v>95.32</v>
      </c>
      <c r="FA32" s="26">
        <v>105.17</v>
      </c>
      <c r="FB32" s="26">
        <v>106.51</v>
      </c>
      <c r="FC32" s="26">
        <v>91.06</v>
      </c>
      <c r="FD32" s="26">
        <v>85.94</v>
      </c>
      <c r="FE32" s="26">
        <v>84.89</v>
      </c>
      <c r="FF32" s="26">
        <v>90.9</v>
      </c>
      <c r="FG32" s="26">
        <v>97.41</v>
      </c>
      <c r="FH32" s="26">
        <v>97.15</v>
      </c>
      <c r="FI32" s="26">
        <v>91.03</v>
      </c>
      <c r="FJ32" s="26">
        <v>87.06</v>
      </c>
      <c r="FK32" s="26">
        <v>89.62</v>
      </c>
      <c r="FL32" s="26">
        <v>99.73</v>
      </c>
      <c r="FM32" s="26">
        <v>109.31</v>
      </c>
      <c r="FN32" s="26">
        <v>110.39</v>
      </c>
      <c r="FO32" s="26">
        <v>95.1</v>
      </c>
      <c r="FP32" s="26">
        <v>88.92</v>
      </c>
      <c r="FQ32" s="26">
        <v>87.91</v>
      </c>
      <c r="FR32" s="26">
        <v>95.15</v>
      </c>
      <c r="FS32" s="26">
        <v>102.11</v>
      </c>
      <c r="FT32" s="26">
        <v>101.18</v>
      </c>
      <c r="FU32" s="26">
        <v>94.83</v>
      </c>
      <c r="FV32" s="26">
        <v>93.17</v>
      </c>
      <c r="FW32" s="26">
        <v>93.6</v>
      </c>
      <c r="FX32" s="26">
        <v>104.44</v>
      </c>
      <c r="FY32" s="26">
        <v>112.8</v>
      </c>
      <c r="FZ32" s="26">
        <v>113.66</v>
      </c>
      <c r="GA32" s="26">
        <v>97.67</v>
      </c>
      <c r="GB32" s="26">
        <v>93.16</v>
      </c>
      <c r="GC32" s="26">
        <v>93.29</v>
      </c>
      <c r="GD32" s="26">
        <v>99.05</v>
      </c>
    </row>
    <row r="33" spans="1:186" s="41" customFormat="1">
      <c r="A33" s="60"/>
      <c r="B33" s="458"/>
      <c r="C33" s="458"/>
      <c r="D33" s="458"/>
      <c r="E33" s="458"/>
      <c r="F33" s="45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s="41" customFormat="1">
      <c r="A34" s="453" t="s">
        <v>260</v>
      </c>
      <c r="B34" s="458"/>
      <c r="C34" s="458" t="s">
        <v>184</v>
      </c>
      <c r="D34" s="458" t="s">
        <v>76</v>
      </c>
      <c r="E34" s="458" t="s">
        <v>68</v>
      </c>
      <c r="F34" s="458" t="s">
        <v>77</v>
      </c>
      <c r="G34" s="26" t="s">
        <v>191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 t="s">
        <v>191</v>
      </c>
      <c r="AA34" s="26" t="s">
        <v>191</v>
      </c>
      <c r="AB34" s="26" t="s">
        <v>191</v>
      </c>
      <c r="AC34" s="26" t="s">
        <v>191</v>
      </c>
      <c r="AD34" s="26" t="s">
        <v>191</v>
      </c>
      <c r="AE34" s="26" t="s">
        <v>191</v>
      </c>
      <c r="AF34" s="26" t="s">
        <v>191</v>
      </c>
      <c r="AG34" s="26" t="s">
        <v>191</v>
      </c>
      <c r="AH34" s="26" t="s">
        <v>191</v>
      </c>
      <c r="AI34" s="26" t="s">
        <v>191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 t="s">
        <v>191</v>
      </c>
      <c r="AO34" s="26" t="s">
        <v>191</v>
      </c>
      <c r="AP34" s="26" t="s">
        <v>191</v>
      </c>
      <c r="AQ34" s="26" t="s">
        <v>191</v>
      </c>
      <c r="AR34" s="26" t="s">
        <v>191</v>
      </c>
      <c r="AS34" s="26" t="s">
        <v>191</v>
      </c>
      <c r="AT34" s="26" t="s">
        <v>191</v>
      </c>
      <c r="AU34" s="26" t="s">
        <v>191</v>
      </c>
      <c r="AV34" s="26" t="s">
        <v>191</v>
      </c>
      <c r="AW34" s="26" t="s">
        <v>191</v>
      </c>
      <c r="AX34" s="26" t="s">
        <v>191</v>
      </c>
      <c r="AY34" s="26" t="s">
        <v>191</v>
      </c>
      <c r="AZ34" s="26" t="s">
        <v>191</v>
      </c>
      <c r="BA34" s="26" t="s">
        <v>191</v>
      </c>
      <c r="BB34" s="26" t="s">
        <v>191</v>
      </c>
      <c r="BC34" s="26" t="s">
        <v>191</v>
      </c>
      <c r="BD34" s="26" t="s">
        <v>191</v>
      </c>
      <c r="BE34" s="26" t="s">
        <v>191</v>
      </c>
      <c r="BF34" s="26" t="s">
        <v>191</v>
      </c>
      <c r="BG34" s="26" t="s">
        <v>191</v>
      </c>
      <c r="BH34" s="26" t="s">
        <v>191</v>
      </c>
      <c r="BI34" s="26" t="s">
        <v>191</v>
      </c>
      <c r="BJ34" s="26" t="s">
        <v>191</v>
      </c>
      <c r="BK34" s="26" t="s">
        <v>191</v>
      </c>
      <c r="BL34" s="26" t="s">
        <v>191</v>
      </c>
      <c r="BM34" s="26" t="s">
        <v>191</v>
      </c>
      <c r="BN34" s="26" t="s">
        <v>191</v>
      </c>
      <c r="BO34" s="26" t="s">
        <v>191</v>
      </c>
      <c r="BP34" s="26" t="s">
        <v>191</v>
      </c>
      <c r="BQ34" s="26" t="s">
        <v>191</v>
      </c>
      <c r="BR34" s="26" t="s">
        <v>191</v>
      </c>
      <c r="BS34" s="26" t="s">
        <v>191</v>
      </c>
      <c r="BT34" s="26" t="s">
        <v>191</v>
      </c>
      <c r="BU34" s="26" t="s">
        <v>191</v>
      </c>
      <c r="BV34" s="26" t="s">
        <v>191</v>
      </c>
      <c r="BW34" s="26" t="s">
        <v>191</v>
      </c>
      <c r="BX34" s="26" t="s">
        <v>191</v>
      </c>
      <c r="BY34" s="26" t="s">
        <v>191</v>
      </c>
      <c r="BZ34" s="26" t="s">
        <v>191</v>
      </c>
      <c r="CA34" s="26" t="s">
        <v>191</v>
      </c>
      <c r="CB34" s="26" t="s">
        <v>191</v>
      </c>
      <c r="CC34" s="26" t="s">
        <v>191</v>
      </c>
      <c r="CD34" s="26" t="s">
        <v>191</v>
      </c>
      <c r="CE34" s="26" t="s">
        <v>191</v>
      </c>
      <c r="CF34" s="26" t="s">
        <v>191</v>
      </c>
      <c r="CG34" s="26" t="s">
        <v>191</v>
      </c>
      <c r="CH34" s="26" t="s">
        <v>191</v>
      </c>
      <c r="CI34" s="26" t="s">
        <v>191</v>
      </c>
      <c r="CJ34" s="26" t="s">
        <v>191</v>
      </c>
      <c r="CK34" s="26" t="s">
        <v>191</v>
      </c>
      <c r="CL34" s="26" t="s">
        <v>191</v>
      </c>
      <c r="CM34" s="26" t="s">
        <v>191</v>
      </c>
      <c r="CN34" s="26" t="s">
        <v>191</v>
      </c>
      <c r="CO34" s="26" t="s">
        <v>191</v>
      </c>
      <c r="CP34" s="26" t="s">
        <v>191</v>
      </c>
      <c r="CQ34" s="26" t="s">
        <v>191</v>
      </c>
      <c r="CR34" s="26" t="s">
        <v>191</v>
      </c>
      <c r="CS34" s="26" t="s">
        <v>191</v>
      </c>
      <c r="CT34" s="26" t="s">
        <v>191</v>
      </c>
      <c r="CU34" s="26" t="s">
        <v>191</v>
      </c>
      <c r="CV34" s="26" t="s">
        <v>191</v>
      </c>
      <c r="CW34" s="26" t="s">
        <v>191</v>
      </c>
      <c r="CX34" s="26" t="s">
        <v>191</v>
      </c>
      <c r="CY34" s="26" t="s">
        <v>191</v>
      </c>
      <c r="CZ34" s="26" t="s">
        <v>191</v>
      </c>
      <c r="DA34" s="26" t="s">
        <v>191</v>
      </c>
      <c r="DB34" s="26" t="s">
        <v>191</v>
      </c>
      <c r="DC34" s="26" t="s">
        <v>191</v>
      </c>
      <c r="DD34" s="26" t="s">
        <v>191</v>
      </c>
      <c r="DE34" s="26" t="s">
        <v>191</v>
      </c>
      <c r="DF34" s="26" t="s">
        <v>191</v>
      </c>
      <c r="DG34" s="26" t="s">
        <v>191</v>
      </c>
      <c r="DH34" s="26" t="s">
        <v>191</v>
      </c>
      <c r="DI34" s="26" t="s">
        <v>191</v>
      </c>
      <c r="DJ34" s="26" t="s">
        <v>191</v>
      </c>
      <c r="DK34" s="26" t="s">
        <v>191</v>
      </c>
      <c r="DL34" s="26" t="s">
        <v>191</v>
      </c>
      <c r="DM34" s="26" t="s">
        <v>191</v>
      </c>
      <c r="DN34" s="26" t="s">
        <v>191</v>
      </c>
      <c r="DO34" s="26" t="s">
        <v>191</v>
      </c>
      <c r="DP34" s="26" t="s">
        <v>191</v>
      </c>
      <c r="DQ34" s="26" t="s">
        <v>191</v>
      </c>
      <c r="DR34" s="26" t="s">
        <v>191</v>
      </c>
      <c r="DS34" s="26" t="s">
        <v>191</v>
      </c>
      <c r="DT34" s="26" t="s">
        <v>191</v>
      </c>
      <c r="DU34" s="26" t="s">
        <v>191</v>
      </c>
      <c r="DV34" s="26" t="s">
        <v>191</v>
      </c>
      <c r="DW34" s="26" t="s">
        <v>191</v>
      </c>
      <c r="DX34" s="26" t="s">
        <v>191</v>
      </c>
      <c r="DY34" s="26" t="s">
        <v>191</v>
      </c>
      <c r="DZ34" s="26" t="s">
        <v>191</v>
      </c>
      <c r="EA34" s="26" t="s">
        <v>191</v>
      </c>
      <c r="EB34" s="26" t="s">
        <v>191</v>
      </c>
      <c r="EC34" s="26" t="s">
        <v>191</v>
      </c>
      <c r="ED34" s="26" t="s">
        <v>191</v>
      </c>
      <c r="EE34" s="26" t="s">
        <v>191</v>
      </c>
      <c r="EF34" s="26" t="s">
        <v>191</v>
      </c>
      <c r="EG34" s="26" t="s">
        <v>191</v>
      </c>
      <c r="EH34" s="26" t="s">
        <v>191</v>
      </c>
      <c r="EI34" s="26" t="s">
        <v>191</v>
      </c>
      <c r="EJ34" s="26" t="s">
        <v>191</v>
      </c>
      <c r="EK34" s="26" t="s">
        <v>191</v>
      </c>
      <c r="EL34" s="26" t="s">
        <v>191</v>
      </c>
      <c r="EM34" s="26" t="s">
        <v>191</v>
      </c>
      <c r="EN34" s="26" t="s">
        <v>191</v>
      </c>
      <c r="EO34" s="26" t="s">
        <v>191</v>
      </c>
      <c r="EP34" s="26" t="s">
        <v>191</v>
      </c>
      <c r="EQ34" s="26" t="s">
        <v>191</v>
      </c>
      <c r="ER34" s="26" t="s">
        <v>191</v>
      </c>
      <c r="ES34" s="26" t="s">
        <v>191</v>
      </c>
      <c r="ET34" s="26" t="s">
        <v>191</v>
      </c>
      <c r="EU34" s="26" t="s">
        <v>191</v>
      </c>
      <c r="EV34" s="26" t="s">
        <v>191</v>
      </c>
      <c r="EW34" s="26" t="s">
        <v>191</v>
      </c>
      <c r="EX34" s="26" t="s">
        <v>191</v>
      </c>
      <c r="EY34" s="26" t="s">
        <v>191</v>
      </c>
      <c r="EZ34" s="26" t="s">
        <v>191</v>
      </c>
      <c r="FA34" s="26" t="s">
        <v>191</v>
      </c>
      <c r="FB34" s="26" t="s">
        <v>191</v>
      </c>
      <c r="FC34" s="26" t="s">
        <v>191</v>
      </c>
      <c r="FD34" s="26" t="s">
        <v>191</v>
      </c>
      <c r="FE34" s="26" t="s">
        <v>191</v>
      </c>
      <c r="FF34" s="26" t="s">
        <v>191</v>
      </c>
      <c r="FG34" s="26" t="s">
        <v>191</v>
      </c>
      <c r="FH34" s="26" t="s">
        <v>191</v>
      </c>
      <c r="FI34" s="26" t="s">
        <v>191</v>
      </c>
      <c r="FJ34" s="26" t="s">
        <v>191</v>
      </c>
      <c r="FK34" s="26" t="s">
        <v>191</v>
      </c>
      <c r="FL34" s="26" t="s">
        <v>191</v>
      </c>
      <c r="FM34" s="26" t="s">
        <v>191</v>
      </c>
      <c r="FN34" s="26" t="s">
        <v>191</v>
      </c>
      <c r="FO34" s="26" t="s">
        <v>191</v>
      </c>
      <c r="FP34" s="26" t="s">
        <v>191</v>
      </c>
      <c r="FQ34" s="26" t="s">
        <v>191</v>
      </c>
      <c r="FR34" s="26" t="s">
        <v>191</v>
      </c>
      <c r="FS34" s="26" t="s">
        <v>191</v>
      </c>
      <c r="FT34" s="26" t="s">
        <v>191</v>
      </c>
      <c r="FU34" s="26" t="s">
        <v>191</v>
      </c>
      <c r="FV34" s="26" t="s">
        <v>191</v>
      </c>
      <c r="FW34" s="26" t="s">
        <v>191</v>
      </c>
      <c r="FX34" s="26" t="s">
        <v>191</v>
      </c>
      <c r="FY34" s="26" t="s">
        <v>191</v>
      </c>
      <c r="FZ34" s="26" t="s">
        <v>191</v>
      </c>
      <c r="GA34" s="26" t="s">
        <v>191</v>
      </c>
      <c r="GB34" s="26" t="s">
        <v>191</v>
      </c>
      <c r="GC34" s="26" t="s">
        <v>191</v>
      </c>
      <c r="GD34" s="26" t="s">
        <v>191</v>
      </c>
    </row>
    <row r="35" spans="1:186" s="41" customFormat="1">
      <c r="A35" s="453" t="s">
        <v>260</v>
      </c>
      <c r="B35" s="458"/>
      <c r="C35" s="458" t="s">
        <v>184</v>
      </c>
      <c r="D35" s="458" t="s">
        <v>76</v>
      </c>
      <c r="E35" s="458" t="s">
        <v>68</v>
      </c>
      <c r="F35" s="458" t="s">
        <v>78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191</v>
      </c>
      <c r="AF35" s="26" t="s">
        <v>191</v>
      </c>
      <c r="AG35" s="26" t="s">
        <v>191</v>
      </c>
      <c r="AH35" s="26" t="s">
        <v>191</v>
      </c>
      <c r="AI35" s="26" t="s">
        <v>191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 t="s">
        <v>191</v>
      </c>
      <c r="AO35" s="26" t="s">
        <v>191</v>
      </c>
      <c r="AP35" s="26" t="s">
        <v>191</v>
      </c>
      <c r="AQ35" s="26" t="s">
        <v>191</v>
      </c>
      <c r="AR35" s="26" t="s">
        <v>191</v>
      </c>
      <c r="AS35" s="26" t="s">
        <v>191</v>
      </c>
      <c r="AT35" s="26" t="s">
        <v>191</v>
      </c>
      <c r="AU35" s="26" t="s">
        <v>191</v>
      </c>
      <c r="AV35" s="26" t="s">
        <v>191</v>
      </c>
      <c r="AW35" s="26" t="s">
        <v>191</v>
      </c>
      <c r="AX35" s="26" t="s">
        <v>191</v>
      </c>
      <c r="AY35" s="26" t="s">
        <v>191</v>
      </c>
      <c r="AZ35" s="26" t="s">
        <v>191</v>
      </c>
      <c r="BA35" s="26" t="s">
        <v>191</v>
      </c>
      <c r="BB35" s="26" t="s">
        <v>191</v>
      </c>
      <c r="BC35" s="26" t="s">
        <v>191</v>
      </c>
      <c r="BD35" s="26" t="s">
        <v>191</v>
      </c>
      <c r="BE35" s="26" t="s">
        <v>191</v>
      </c>
      <c r="BF35" s="26" t="s">
        <v>191</v>
      </c>
      <c r="BG35" s="26" t="s">
        <v>191</v>
      </c>
      <c r="BH35" s="26" t="s">
        <v>191</v>
      </c>
      <c r="BI35" s="26" t="s">
        <v>191</v>
      </c>
      <c r="BJ35" s="26" t="s">
        <v>191</v>
      </c>
      <c r="BK35" s="26" t="s">
        <v>191</v>
      </c>
      <c r="BL35" s="26" t="s">
        <v>191</v>
      </c>
      <c r="BM35" s="26" t="s">
        <v>191</v>
      </c>
      <c r="BN35" s="26" t="s">
        <v>191</v>
      </c>
      <c r="BO35" s="26" t="s">
        <v>191</v>
      </c>
      <c r="BP35" s="26" t="s">
        <v>191</v>
      </c>
      <c r="BQ35" s="26" t="s">
        <v>191</v>
      </c>
      <c r="BR35" s="26" t="s">
        <v>191</v>
      </c>
      <c r="BS35" s="26" t="s">
        <v>191</v>
      </c>
      <c r="BT35" s="26" t="s">
        <v>191</v>
      </c>
      <c r="BU35" s="26" t="s">
        <v>191</v>
      </c>
      <c r="BV35" s="26" t="s">
        <v>191</v>
      </c>
      <c r="BW35" s="26" t="s">
        <v>191</v>
      </c>
      <c r="BX35" s="26" t="s">
        <v>191</v>
      </c>
      <c r="BY35" s="26" t="s">
        <v>191</v>
      </c>
      <c r="BZ35" s="26" t="s">
        <v>191</v>
      </c>
      <c r="CA35" s="26" t="s">
        <v>191</v>
      </c>
      <c r="CB35" s="26" t="s">
        <v>191</v>
      </c>
      <c r="CC35" s="26" t="s">
        <v>191</v>
      </c>
      <c r="CD35" s="26" t="s">
        <v>191</v>
      </c>
      <c r="CE35" s="26" t="s">
        <v>191</v>
      </c>
      <c r="CF35" s="26" t="s">
        <v>191</v>
      </c>
      <c r="CG35" s="26" t="s">
        <v>191</v>
      </c>
      <c r="CH35" s="26" t="s">
        <v>191</v>
      </c>
      <c r="CI35" s="26" t="s">
        <v>191</v>
      </c>
      <c r="CJ35" s="26" t="s">
        <v>191</v>
      </c>
      <c r="CK35" s="26" t="s">
        <v>191</v>
      </c>
      <c r="CL35" s="26" t="s">
        <v>191</v>
      </c>
      <c r="CM35" s="26" t="s">
        <v>191</v>
      </c>
      <c r="CN35" s="26" t="s">
        <v>191</v>
      </c>
      <c r="CO35" s="26" t="s">
        <v>191</v>
      </c>
      <c r="CP35" s="26" t="s">
        <v>191</v>
      </c>
      <c r="CQ35" s="26" t="s">
        <v>191</v>
      </c>
      <c r="CR35" s="26" t="s">
        <v>191</v>
      </c>
      <c r="CS35" s="26" t="s">
        <v>191</v>
      </c>
      <c r="CT35" s="26" t="s">
        <v>191</v>
      </c>
      <c r="CU35" s="26" t="s">
        <v>191</v>
      </c>
      <c r="CV35" s="26" t="s">
        <v>191</v>
      </c>
      <c r="CW35" s="26" t="s">
        <v>191</v>
      </c>
      <c r="CX35" s="26" t="s">
        <v>191</v>
      </c>
      <c r="CY35" s="26" t="s">
        <v>191</v>
      </c>
      <c r="CZ35" s="26" t="s">
        <v>191</v>
      </c>
      <c r="DA35" s="26" t="s">
        <v>191</v>
      </c>
      <c r="DB35" s="26" t="s">
        <v>191</v>
      </c>
      <c r="DC35" s="26" t="s">
        <v>191</v>
      </c>
      <c r="DD35" s="26" t="s">
        <v>191</v>
      </c>
      <c r="DE35" s="26" t="s">
        <v>191</v>
      </c>
      <c r="DF35" s="26" t="s">
        <v>191</v>
      </c>
      <c r="DG35" s="26" t="s">
        <v>191</v>
      </c>
      <c r="DH35" s="26" t="s">
        <v>191</v>
      </c>
      <c r="DI35" s="26" t="s">
        <v>191</v>
      </c>
      <c r="DJ35" s="26" t="s">
        <v>191</v>
      </c>
      <c r="DK35" s="26" t="s">
        <v>191</v>
      </c>
      <c r="DL35" s="26" t="s">
        <v>191</v>
      </c>
      <c r="DM35" s="26" t="s">
        <v>191</v>
      </c>
      <c r="DN35" s="26" t="s">
        <v>191</v>
      </c>
      <c r="DO35" s="26" t="s">
        <v>191</v>
      </c>
      <c r="DP35" s="26" t="s">
        <v>191</v>
      </c>
      <c r="DQ35" s="26" t="s">
        <v>191</v>
      </c>
      <c r="DR35" s="26" t="s">
        <v>191</v>
      </c>
      <c r="DS35" s="26" t="s">
        <v>191</v>
      </c>
      <c r="DT35" s="26" t="s">
        <v>191</v>
      </c>
      <c r="DU35" s="26" t="s">
        <v>191</v>
      </c>
      <c r="DV35" s="26" t="s">
        <v>191</v>
      </c>
      <c r="DW35" s="26" t="s">
        <v>191</v>
      </c>
      <c r="DX35" s="26" t="s">
        <v>191</v>
      </c>
      <c r="DY35" s="26" t="s">
        <v>191</v>
      </c>
      <c r="DZ35" s="26" t="s">
        <v>191</v>
      </c>
      <c r="EA35" s="26" t="s">
        <v>191</v>
      </c>
      <c r="EB35" s="26" t="s">
        <v>191</v>
      </c>
      <c r="EC35" s="26" t="s">
        <v>191</v>
      </c>
      <c r="ED35" s="26" t="s">
        <v>191</v>
      </c>
      <c r="EE35" s="26" t="s">
        <v>191</v>
      </c>
      <c r="EF35" s="26" t="s">
        <v>191</v>
      </c>
      <c r="EG35" s="26" t="s">
        <v>191</v>
      </c>
      <c r="EH35" s="26" t="s">
        <v>191</v>
      </c>
      <c r="EI35" s="26" t="s">
        <v>191</v>
      </c>
      <c r="EJ35" s="26" t="s">
        <v>191</v>
      </c>
      <c r="EK35" s="26" t="s">
        <v>191</v>
      </c>
      <c r="EL35" s="26" t="s">
        <v>191</v>
      </c>
      <c r="EM35" s="26" t="s">
        <v>191</v>
      </c>
      <c r="EN35" s="26" t="s">
        <v>191</v>
      </c>
      <c r="EO35" s="26" t="s">
        <v>191</v>
      </c>
      <c r="EP35" s="26" t="s">
        <v>191</v>
      </c>
      <c r="EQ35" s="26" t="s">
        <v>191</v>
      </c>
      <c r="ER35" s="26" t="s">
        <v>191</v>
      </c>
      <c r="ES35" s="26" t="s">
        <v>191</v>
      </c>
      <c r="ET35" s="26" t="s">
        <v>191</v>
      </c>
      <c r="EU35" s="26" t="s">
        <v>191</v>
      </c>
      <c r="EV35" s="26" t="s">
        <v>191</v>
      </c>
      <c r="EW35" s="26" t="s">
        <v>191</v>
      </c>
      <c r="EX35" s="26" t="s">
        <v>191</v>
      </c>
      <c r="EY35" s="26" t="s">
        <v>191</v>
      </c>
      <c r="EZ35" s="26" t="s">
        <v>191</v>
      </c>
      <c r="FA35" s="26" t="s">
        <v>191</v>
      </c>
      <c r="FB35" s="26" t="s">
        <v>191</v>
      </c>
      <c r="FC35" s="26" t="s">
        <v>191</v>
      </c>
      <c r="FD35" s="26" t="s">
        <v>191</v>
      </c>
      <c r="FE35" s="26" t="s">
        <v>191</v>
      </c>
      <c r="FF35" s="26" t="s">
        <v>191</v>
      </c>
      <c r="FG35" s="26" t="s">
        <v>191</v>
      </c>
      <c r="FH35" s="26" t="s">
        <v>191</v>
      </c>
      <c r="FI35" s="26" t="s">
        <v>191</v>
      </c>
      <c r="FJ35" s="26" t="s">
        <v>191</v>
      </c>
      <c r="FK35" s="26" t="s">
        <v>191</v>
      </c>
      <c r="FL35" s="26" t="s">
        <v>191</v>
      </c>
      <c r="FM35" s="26" t="s">
        <v>191</v>
      </c>
      <c r="FN35" s="26" t="s">
        <v>191</v>
      </c>
      <c r="FO35" s="26" t="s">
        <v>191</v>
      </c>
      <c r="FP35" s="26" t="s">
        <v>191</v>
      </c>
      <c r="FQ35" s="26" t="s">
        <v>191</v>
      </c>
      <c r="FR35" s="26" t="s">
        <v>191</v>
      </c>
      <c r="FS35" s="26" t="s">
        <v>191</v>
      </c>
      <c r="FT35" s="26" t="s">
        <v>191</v>
      </c>
      <c r="FU35" s="26" t="s">
        <v>191</v>
      </c>
      <c r="FV35" s="26" t="s">
        <v>191</v>
      </c>
      <c r="FW35" s="26" t="s">
        <v>191</v>
      </c>
      <c r="FX35" s="26" t="s">
        <v>191</v>
      </c>
      <c r="FY35" s="26" t="s">
        <v>191</v>
      </c>
      <c r="FZ35" s="26" t="s">
        <v>191</v>
      </c>
      <c r="GA35" s="26" t="s">
        <v>191</v>
      </c>
      <c r="GB35" s="26" t="s">
        <v>191</v>
      </c>
      <c r="GC35" s="26" t="s">
        <v>191</v>
      </c>
      <c r="GD35" s="26" t="s">
        <v>191</v>
      </c>
    </row>
    <row r="36" spans="1:186" s="41" customFormat="1">
      <c r="A36" s="453" t="s">
        <v>260</v>
      </c>
      <c r="B36" s="458"/>
      <c r="C36" s="458" t="s">
        <v>184</v>
      </c>
      <c r="D36" s="458" t="s">
        <v>76</v>
      </c>
      <c r="E36" s="458" t="s">
        <v>68</v>
      </c>
      <c r="F36" s="458" t="s">
        <v>79</v>
      </c>
      <c r="G36" s="26">
        <v>31.94</v>
      </c>
      <c r="H36" s="26">
        <v>30.76</v>
      </c>
      <c r="I36" s="26">
        <v>28.86</v>
      </c>
      <c r="J36" s="26">
        <v>28.62</v>
      </c>
      <c r="K36" s="26">
        <v>28.01</v>
      </c>
      <c r="L36" s="26">
        <v>28.82</v>
      </c>
      <c r="M36" s="26">
        <v>34.64</v>
      </c>
      <c r="N36" s="26">
        <v>31.85</v>
      </c>
      <c r="O36" s="26">
        <v>28</v>
      </c>
      <c r="P36" s="26">
        <v>27.76</v>
      </c>
      <c r="Q36" s="26">
        <v>27.77</v>
      </c>
      <c r="R36" s="26">
        <v>29.82</v>
      </c>
      <c r="S36" s="26">
        <v>34.15</v>
      </c>
      <c r="T36" s="26">
        <v>33.380000000000003</v>
      </c>
      <c r="U36" s="26">
        <v>30.18</v>
      </c>
      <c r="V36" s="26">
        <v>30.42</v>
      </c>
      <c r="W36" s="26">
        <v>29.4</v>
      </c>
      <c r="X36" s="26">
        <v>30.73</v>
      </c>
      <c r="Y36" s="26">
        <v>34.35</v>
      </c>
      <c r="Z36" s="26">
        <v>33.78</v>
      </c>
      <c r="AA36" s="26">
        <v>29.13</v>
      </c>
      <c r="AB36" s="26">
        <v>28.71</v>
      </c>
      <c r="AC36" s="26">
        <v>28.72</v>
      </c>
      <c r="AD36" s="26">
        <v>30.62</v>
      </c>
      <c r="AE36" s="26">
        <v>34</v>
      </c>
      <c r="AF36" s="26">
        <v>34.57</v>
      </c>
      <c r="AG36" s="26">
        <v>31.83</v>
      </c>
      <c r="AH36" s="26">
        <v>31.06</v>
      </c>
      <c r="AI36" s="26">
        <v>30.21</v>
      </c>
      <c r="AJ36" s="26">
        <v>32.78</v>
      </c>
      <c r="AK36" s="26">
        <v>35.99</v>
      </c>
      <c r="AL36" s="26">
        <v>35.06</v>
      </c>
      <c r="AM36" s="26">
        <v>30.38</v>
      </c>
      <c r="AN36" s="26">
        <v>30.22</v>
      </c>
      <c r="AO36" s="26">
        <v>30.6</v>
      </c>
      <c r="AP36" s="26">
        <v>31.02</v>
      </c>
      <c r="AQ36" s="26">
        <v>35.67</v>
      </c>
      <c r="AR36" s="26">
        <v>36.479999999999997</v>
      </c>
      <c r="AS36" s="26">
        <v>33.68</v>
      </c>
      <c r="AT36" s="26">
        <v>32.409999999999997</v>
      </c>
      <c r="AU36" s="26">
        <v>31.97</v>
      </c>
      <c r="AV36" s="26">
        <v>34.299999999999997</v>
      </c>
      <c r="AW36" s="26">
        <v>36.89</v>
      </c>
      <c r="AX36" s="26">
        <v>37.69</v>
      </c>
      <c r="AY36" s="26">
        <v>32.11</v>
      </c>
      <c r="AZ36" s="26">
        <v>31.54</v>
      </c>
      <c r="BA36" s="26">
        <v>32.369999999999997</v>
      </c>
      <c r="BB36" s="26">
        <v>32.380000000000003</v>
      </c>
      <c r="BC36" s="26">
        <v>37.770000000000003</v>
      </c>
      <c r="BD36" s="26">
        <v>38.380000000000003</v>
      </c>
      <c r="BE36" s="26">
        <v>35.1</v>
      </c>
      <c r="BF36" s="26">
        <v>33.6</v>
      </c>
      <c r="BG36" s="26">
        <v>32.93</v>
      </c>
      <c r="BH36" s="26">
        <v>35.659999999999997</v>
      </c>
      <c r="BI36" s="26">
        <v>38.020000000000003</v>
      </c>
      <c r="BJ36" s="26">
        <v>38.94</v>
      </c>
      <c r="BK36" s="26">
        <v>32.86</v>
      </c>
      <c r="BL36" s="26">
        <v>33.08</v>
      </c>
      <c r="BM36" s="26">
        <v>33.74</v>
      </c>
      <c r="BN36" s="26">
        <v>33.54</v>
      </c>
      <c r="BO36" s="26">
        <v>39.67</v>
      </c>
      <c r="BP36" s="26">
        <v>40.25</v>
      </c>
      <c r="BQ36" s="26">
        <v>36.92</v>
      </c>
      <c r="BR36" s="26">
        <v>36.020000000000003</v>
      </c>
      <c r="BS36" s="26">
        <v>35.47</v>
      </c>
      <c r="BT36" s="26">
        <v>38.33</v>
      </c>
      <c r="BU36" s="26">
        <v>42.4</v>
      </c>
      <c r="BV36" s="26">
        <v>43.07</v>
      </c>
      <c r="BW36" s="26">
        <v>36.82</v>
      </c>
      <c r="BX36" s="26">
        <v>36.57</v>
      </c>
      <c r="BY36" s="26">
        <v>37.65</v>
      </c>
      <c r="BZ36" s="26">
        <v>38.04</v>
      </c>
      <c r="CA36" s="26">
        <v>43.6</v>
      </c>
      <c r="CB36" s="26">
        <v>45.09</v>
      </c>
      <c r="CC36" s="26">
        <v>42.66</v>
      </c>
      <c r="CD36" s="26">
        <v>42.49</v>
      </c>
      <c r="CE36" s="26">
        <v>42.13</v>
      </c>
      <c r="CF36" s="26">
        <v>45.82</v>
      </c>
      <c r="CG36" s="26">
        <v>54.1</v>
      </c>
      <c r="CH36" s="26">
        <v>55.02</v>
      </c>
      <c r="CI36" s="26">
        <v>47.94</v>
      </c>
      <c r="CJ36" s="26">
        <v>47.9</v>
      </c>
      <c r="CK36" s="26">
        <v>49.29</v>
      </c>
      <c r="CL36" s="26">
        <v>50.82</v>
      </c>
      <c r="CM36" s="26">
        <v>55.49</v>
      </c>
      <c r="CN36" s="26">
        <v>56.63</v>
      </c>
      <c r="CO36" s="26">
        <v>54.51</v>
      </c>
      <c r="CP36" s="26">
        <v>53.67</v>
      </c>
      <c r="CQ36" s="26">
        <v>52.79</v>
      </c>
      <c r="CR36" s="26">
        <v>59.9</v>
      </c>
      <c r="CS36" s="26">
        <v>69.650000000000006</v>
      </c>
      <c r="CT36" s="26">
        <v>68.400000000000006</v>
      </c>
      <c r="CU36" s="26">
        <v>60.7</v>
      </c>
      <c r="CV36" s="26">
        <v>59.03</v>
      </c>
      <c r="CW36" s="26">
        <v>59.39</v>
      </c>
      <c r="CX36" s="26">
        <v>62.15</v>
      </c>
      <c r="CY36" s="26">
        <v>65.59</v>
      </c>
      <c r="CZ36" s="26">
        <v>67.680000000000007</v>
      </c>
      <c r="DA36" s="26">
        <v>64.47</v>
      </c>
      <c r="DB36" s="26">
        <v>64.03</v>
      </c>
      <c r="DC36" s="26">
        <v>61.04</v>
      </c>
      <c r="DD36" s="26">
        <v>69.91</v>
      </c>
      <c r="DE36" s="26">
        <v>77.819999999999993</v>
      </c>
      <c r="DF36" s="26">
        <v>77.47</v>
      </c>
      <c r="DG36" s="26">
        <v>65.64</v>
      </c>
      <c r="DH36" s="26">
        <v>62.34</v>
      </c>
      <c r="DI36" s="26">
        <v>64.02</v>
      </c>
      <c r="DJ36" s="26">
        <v>65.81</v>
      </c>
      <c r="DK36" s="26">
        <v>68.489999999999995</v>
      </c>
      <c r="DL36" s="26">
        <v>69.08</v>
      </c>
      <c r="DM36" s="26">
        <v>66.19</v>
      </c>
      <c r="DN36" s="26">
        <v>63.62</v>
      </c>
      <c r="DO36" s="26">
        <v>62.46</v>
      </c>
      <c r="DP36" s="26">
        <v>72.12</v>
      </c>
      <c r="DQ36" s="26">
        <v>77.790000000000006</v>
      </c>
      <c r="DR36" s="26">
        <v>78.47</v>
      </c>
      <c r="DS36" s="26">
        <v>67.34</v>
      </c>
      <c r="DT36" s="26">
        <v>64.510000000000005</v>
      </c>
      <c r="DU36" s="26">
        <v>66.77</v>
      </c>
      <c r="DV36" s="26">
        <v>66.680000000000007</v>
      </c>
      <c r="DW36" s="26">
        <v>70.16</v>
      </c>
      <c r="DX36" s="26">
        <v>70.27</v>
      </c>
      <c r="DY36" s="26">
        <v>67.599999999999994</v>
      </c>
      <c r="DZ36" s="26">
        <v>64.45</v>
      </c>
      <c r="EA36" s="26">
        <v>65.790000000000006</v>
      </c>
      <c r="EB36" s="26">
        <v>73.02</v>
      </c>
      <c r="EC36" s="26">
        <v>77.510000000000005</v>
      </c>
      <c r="ED36" s="26">
        <v>78.290000000000006</v>
      </c>
      <c r="EE36" s="26">
        <v>67.489999999999995</v>
      </c>
      <c r="EF36" s="26">
        <v>65.98</v>
      </c>
      <c r="EG36" s="26">
        <v>66.900000000000006</v>
      </c>
      <c r="EH36" s="26">
        <v>66.33</v>
      </c>
      <c r="EI36" s="26">
        <v>70.33</v>
      </c>
      <c r="EJ36" s="26">
        <v>72.08</v>
      </c>
      <c r="EK36" s="26">
        <v>67.36</v>
      </c>
      <c r="EL36" s="26">
        <v>66.650000000000006</v>
      </c>
      <c r="EM36" s="26">
        <v>66.19</v>
      </c>
      <c r="EN36" s="26">
        <v>69.83</v>
      </c>
      <c r="EO36" s="26">
        <v>80.67</v>
      </c>
      <c r="EP36" s="26">
        <v>81.23</v>
      </c>
      <c r="EQ36" s="26">
        <v>70.37</v>
      </c>
      <c r="ER36" s="26">
        <v>68.180000000000007</v>
      </c>
      <c r="ES36" s="26">
        <v>66.97</v>
      </c>
      <c r="ET36" s="26">
        <v>69.09</v>
      </c>
      <c r="EU36" s="26">
        <v>73.75</v>
      </c>
      <c r="EV36" s="26">
        <v>73.7</v>
      </c>
      <c r="EW36" s="26">
        <v>69.739999999999995</v>
      </c>
      <c r="EX36" s="26">
        <v>69.27</v>
      </c>
      <c r="EY36" s="26">
        <v>67.73</v>
      </c>
      <c r="EZ36" s="26">
        <v>73.3</v>
      </c>
      <c r="FA36" s="26">
        <v>83.42</v>
      </c>
      <c r="FB36" s="26">
        <v>81.760000000000005</v>
      </c>
      <c r="FC36" s="26">
        <v>73.36</v>
      </c>
      <c r="FD36" s="26">
        <v>71.36</v>
      </c>
      <c r="FE36" s="26">
        <v>68.739999999999995</v>
      </c>
      <c r="FF36" s="26">
        <v>72.17</v>
      </c>
      <c r="FG36" s="26">
        <v>76.61</v>
      </c>
      <c r="FH36" s="26">
        <v>77.62</v>
      </c>
      <c r="FI36" s="26">
        <v>74.349999999999994</v>
      </c>
      <c r="FJ36" s="26">
        <v>72.819999999999993</v>
      </c>
      <c r="FK36" s="26">
        <v>71.58</v>
      </c>
      <c r="FL36" s="26">
        <v>78.88</v>
      </c>
      <c r="FM36" s="26">
        <v>88.16</v>
      </c>
      <c r="FN36" s="26">
        <v>85.73</v>
      </c>
      <c r="FO36" s="26">
        <v>77.92</v>
      </c>
      <c r="FP36" s="26">
        <v>74.44</v>
      </c>
      <c r="FQ36" s="26">
        <v>73.3</v>
      </c>
      <c r="FR36" s="26">
        <v>76.33</v>
      </c>
      <c r="FS36" s="26">
        <v>79.760000000000005</v>
      </c>
      <c r="FT36" s="26">
        <v>81.349999999999994</v>
      </c>
      <c r="FU36" s="26">
        <v>78.94</v>
      </c>
      <c r="FV36" s="26">
        <v>77.3</v>
      </c>
      <c r="FW36" s="26">
        <v>75.08</v>
      </c>
      <c r="FX36" s="26">
        <v>83.12</v>
      </c>
      <c r="FY36" s="26">
        <v>89.16</v>
      </c>
      <c r="FZ36" s="26">
        <v>89.79</v>
      </c>
      <c r="GA36" s="26">
        <v>80.42</v>
      </c>
      <c r="GB36" s="26">
        <v>77.33</v>
      </c>
      <c r="GC36" s="26">
        <v>78.709999999999994</v>
      </c>
      <c r="GD36" s="26">
        <v>80.61</v>
      </c>
    </row>
    <row r="37" spans="1:186" s="41" customFormat="1">
      <c r="A37" s="60"/>
      <c r="B37" s="458"/>
      <c r="C37" s="458"/>
      <c r="D37" s="458"/>
      <c r="E37" s="458"/>
      <c r="F37" s="45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s="41" customFormat="1">
      <c r="A38" s="60"/>
      <c r="B38" s="458"/>
      <c r="C38" s="458" t="s">
        <v>86</v>
      </c>
      <c r="D38" s="458" t="s">
        <v>76</v>
      </c>
      <c r="E38" s="458" t="s">
        <v>68</v>
      </c>
      <c r="F38" s="458" t="s">
        <v>77</v>
      </c>
      <c r="G38" s="26" t="s">
        <v>191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26" t="s">
        <v>191</v>
      </c>
      <c r="N38" s="26" t="s">
        <v>191</v>
      </c>
      <c r="O38" s="26" t="s">
        <v>191</v>
      </c>
      <c r="P38" s="26" t="s">
        <v>191</v>
      </c>
      <c r="Q38" s="26" t="s">
        <v>191</v>
      </c>
      <c r="R38" s="26" t="s">
        <v>191</v>
      </c>
      <c r="S38" s="26" t="s">
        <v>191</v>
      </c>
      <c r="T38" s="26" t="s">
        <v>191</v>
      </c>
      <c r="U38" s="26" t="s">
        <v>191</v>
      </c>
      <c r="V38" s="26" t="s">
        <v>191</v>
      </c>
      <c r="W38" s="26" t="s">
        <v>191</v>
      </c>
      <c r="X38" s="26" t="s">
        <v>191</v>
      </c>
      <c r="Y38" s="26" t="s">
        <v>191</v>
      </c>
      <c r="Z38" s="26" t="s">
        <v>191</v>
      </c>
      <c r="AA38" s="26" t="s">
        <v>191</v>
      </c>
      <c r="AB38" s="26" t="s">
        <v>191</v>
      </c>
      <c r="AC38" s="26" t="s">
        <v>191</v>
      </c>
      <c r="AD38" s="26" t="s">
        <v>191</v>
      </c>
      <c r="AE38" s="26" t="s">
        <v>191</v>
      </c>
      <c r="AF38" s="26" t="s">
        <v>191</v>
      </c>
      <c r="AG38" s="26" t="s">
        <v>191</v>
      </c>
      <c r="AH38" s="26" t="s">
        <v>191</v>
      </c>
      <c r="AI38" s="26" t="s">
        <v>191</v>
      </c>
      <c r="AJ38" s="26" t="s">
        <v>191</v>
      </c>
      <c r="AK38" s="26" t="s">
        <v>191</v>
      </c>
      <c r="AL38" s="26" t="s">
        <v>191</v>
      </c>
      <c r="AM38" s="26" t="s">
        <v>191</v>
      </c>
      <c r="AN38" s="26" t="s">
        <v>191</v>
      </c>
      <c r="AO38" s="26" t="s">
        <v>191</v>
      </c>
      <c r="AP38" s="26" t="s">
        <v>191</v>
      </c>
      <c r="AQ38" s="26" t="s">
        <v>191</v>
      </c>
      <c r="AR38" s="26" t="s">
        <v>191</v>
      </c>
      <c r="AS38" s="26" t="s">
        <v>191</v>
      </c>
      <c r="AT38" s="26" t="s">
        <v>191</v>
      </c>
      <c r="AU38" s="26" t="s">
        <v>191</v>
      </c>
      <c r="AV38" s="26" t="s">
        <v>191</v>
      </c>
      <c r="AW38" s="26" t="s">
        <v>191</v>
      </c>
      <c r="AX38" s="26" t="s">
        <v>191</v>
      </c>
      <c r="AY38" s="26" t="s">
        <v>191</v>
      </c>
      <c r="AZ38" s="26" t="s">
        <v>191</v>
      </c>
      <c r="BA38" s="26" t="s">
        <v>191</v>
      </c>
      <c r="BB38" s="26" t="s">
        <v>191</v>
      </c>
      <c r="BC38" s="26" t="s">
        <v>191</v>
      </c>
      <c r="BD38" s="26" t="s">
        <v>191</v>
      </c>
      <c r="BE38" s="26" t="s">
        <v>191</v>
      </c>
      <c r="BF38" s="26" t="s">
        <v>191</v>
      </c>
      <c r="BG38" s="26" t="s">
        <v>191</v>
      </c>
      <c r="BH38" s="26" t="s">
        <v>191</v>
      </c>
      <c r="BI38" s="26" t="s">
        <v>191</v>
      </c>
      <c r="BJ38" s="26" t="s">
        <v>191</v>
      </c>
      <c r="BK38" s="26" t="s">
        <v>191</v>
      </c>
      <c r="BL38" s="26" t="s">
        <v>191</v>
      </c>
      <c r="BM38" s="26" t="s">
        <v>191</v>
      </c>
      <c r="BN38" s="26" t="s">
        <v>191</v>
      </c>
      <c r="BO38" s="26" t="s">
        <v>191</v>
      </c>
      <c r="BP38" s="26" t="s">
        <v>191</v>
      </c>
      <c r="BQ38" s="26" t="s">
        <v>191</v>
      </c>
      <c r="BR38" s="26" t="s">
        <v>191</v>
      </c>
      <c r="BS38" s="26" t="s">
        <v>191</v>
      </c>
      <c r="BT38" s="26" t="s">
        <v>191</v>
      </c>
      <c r="BU38" s="26" t="s">
        <v>191</v>
      </c>
      <c r="BV38" s="26" t="s">
        <v>191</v>
      </c>
      <c r="BW38" s="26" t="s">
        <v>191</v>
      </c>
      <c r="BX38" s="26" t="s">
        <v>191</v>
      </c>
      <c r="BY38" s="26" t="s">
        <v>191</v>
      </c>
      <c r="BZ38" s="26" t="s">
        <v>191</v>
      </c>
      <c r="CA38" s="26" t="s">
        <v>191</v>
      </c>
      <c r="CB38" s="26" t="s">
        <v>191</v>
      </c>
      <c r="CC38" s="26" t="s">
        <v>191</v>
      </c>
      <c r="CD38" s="26" t="s">
        <v>191</v>
      </c>
      <c r="CE38" s="26" t="s">
        <v>191</v>
      </c>
      <c r="CF38" s="26" t="s">
        <v>191</v>
      </c>
      <c r="CG38" s="26" t="s">
        <v>191</v>
      </c>
      <c r="CH38" s="26" t="s">
        <v>191</v>
      </c>
      <c r="CI38" s="26" t="s">
        <v>191</v>
      </c>
      <c r="CJ38" s="26" t="s">
        <v>191</v>
      </c>
      <c r="CK38" s="26" t="s">
        <v>191</v>
      </c>
      <c r="CL38" s="26" t="s">
        <v>191</v>
      </c>
      <c r="CM38" s="26" t="s">
        <v>191</v>
      </c>
      <c r="CN38" s="26" t="s">
        <v>191</v>
      </c>
      <c r="CO38" s="26" t="s">
        <v>191</v>
      </c>
      <c r="CP38" s="26" t="s">
        <v>191</v>
      </c>
      <c r="CQ38" s="26" t="s">
        <v>191</v>
      </c>
      <c r="CR38" s="26" t="s">
        <v>191</v>
      </c>
      <c r="CS38" s="26" t="s">
        <v>191</v>
      </c>
      <c r="CT38" s="26" t="s">
        <v>191</v>
      </c>
      <c r="CU38" s="26" t="s">
        <v>191</v>
      </c>
      <c r="CV38" s="26" t="s">
        <v>191</v>
      </c>
      <c r="CW38" s="26" t="s">
        <v>191</v>
      </c>
      <c r="CX38" s="26" t="s">
        <v>191</v>
      </c>
      <c r="CY38" s="26" t="s">
        <v>191</v>
      </c>
      <c r="CZ38" s="26" t="s">
        <v>191</v>
      </c>
      <c r="DA38" s="26" t="s">
        <v>191</v>
      </c>
      <c r="DB38" s="26" t="s">
        <v>191</v>
      </c>
      <c r="DC38" s="26" t="s">
        <v>191</v>
      </c>
      <c r="DD38" s="26" t="s">
        <v>191</v>
      </c>
      <c r="DE38" s="26" t="s">
        <v>191</v>
      </c>
      <c r="DF38" s="26" t="s">
        <v>191</v>
      </c>
      <c r="DG38" s="26" t="s">
        <v>191</v>
      </c>
      <c r="DH38" s="26" t="s">
        <v>191</v>
      </c>
      <c r="DI38" s="26" t="s">
        <v>191</v>
      </c>
      <c r="DJ38" s="26" t="s">
        <v>191</v>
      </c>
      <c r="DK38" s="26" t="s">
        <v>191</v>
      </c>
      <c r="DL38" s="26" t="s">
        <v>191</v>
      </c>
      <c r="DM38" s="26" t="s">
        <v>191</v>
      </c>
      <c r="DN38" s="26" t="s">
        <v>191</v>
      </c>
      <c r="DO38" s="26" t="s">
        <v>191</v>
      </c>
      <c r="DP38" s="26" t="s">
        <v>191</v>
      </c>
      <c r="DQ38" s="26" t="s">
        <v>191</v>
      </c>
      <c r="DR38" s="26" t="s">
        <v>191</v>
      </c>
      <c r="DS38" s="26" t="s">
        <v>191</v>
      </c>
      <c r="DT38" s="26" t="s">
        <v>191</v>
      </c>
      <c r="DU38" s="26" t="s">
        <v>191</v>
      </c>
      <c r="DV38" s="26" t="s">
        <v>191</v>
      </c>
      <c r="DW38" s="26" t="s">
        <v>191</v>
      </c>
      <c r="DX38" s="26" t="s">
        <v>191</v>
      </c>
      <c r="DY38" s="26" t="s">
        <v>191</v>
      </c>
      <c r="DZ38" s="26" t="s">
        <v>191</v>
      </c>
      <c r="EA38" s="26" t="s">
        <v>191</v>
      </c>
      <c r="EB38" s="26" t="s">
        <v>191</v>
      </c>
      <c r="EC38" s="26" t="s">
        <v>191</v>
      </c>
      <c r="ED38" s="26" t="s">
        <v>191</v>
      </c>
      <c r="EE38" s="26" t="s">
        <v>191</v>
      </c>
      <c r="EF38" s="26" t="s">
        <v>191</v>
      </c>
      <c r="EG38" s="26" t="s">
        <v>191</v>
      </c>
      <c r="EH38" s="26" t="s">
        <v>191</v>
      </c>
      <c r="EI38" s="26" t="s">
        <v>191</v>
      </c>
      <c r="EJ38" s="26" t="s">
        <v>191</v>
      </c>
      <c r="EK38" s="26" t="s">
        <v>191</v>
      </c>
      <c r="EL38" s="26" t="s">
        <v>191</v>
      </c>
      <c r="EM38" s="26" t="s">
        <v>191</v>
      </c>
      <c r="EN38" s="26" t="s">
        <v>191</v>
      </c>
      <c r="EO38" s="26" t="s">
        <v>191</v>
      </c>
      <c r="EP38" s="26" t="s">
        <v>191</v>
      </c>
      <c r="EQ38" s="26" t="s">
        <v>191</v>
      </c>
      <c r="ER38" s="26" t="s">
        <v>191</v>
      </c>
      <c r="ES38" s="26" t="s">
        <v>191</v>
      </c>
      <c r="ET38" s="26" t="s">
        <v>191</v>
      </c>
      <c r="EU38" s="26" t="s">
        <v>191</v>
      </c>
      <c r="EV38" s="26" t="s">
        <v>191</v>
      </c>
      <c r="EW38" s="26" t="s">
        <v>191</v>
      </c>
      <c r="EX38" s="26" t="s">
        <v>191</v>
      </c>
      <c r="EY38" s="26" t="s">
        <v>191</v>
      </c>
      <c r="EZ38" s="26" t="s">
        <v>191</v>
      </c>
      <c r="FA38" s="26" t="s">
        <v>191</v>
      </c>
      <c r="FB38" s="26" t="s">
        <v>191</v>
      </c>
      <c r="FC38" s="26" t="s">
        <v>191</v>
      </c>
      <c r="FD38" s="26" t="s">
        <v>191</v>
      </c>
      <c r="FE38" s="26" t="s">
        <v>191</v>
      </c>
      <c r="FF38" s="26" t="s">
        <v>191</v>
      </c>
      <c r="FG38" s="26" t="s">
        <v>191</v>
      </c>
      <c r="FH38" s="26" t="s">
        <v>191</v>
      </c>
      <c r="FI38" s="26" t="s">
        <v>191</v>
      </c>
      <c r="FJ38" s="26" t="s">
        <v>191</v>
      </c>
      <c r="FK38" s="26" t="s">
        <v>191</v>
      </c>
      <c r="FL38" s="26" t="s">
        <v>191</v>
      </c>
      <c r="FM38" s="26" t="s">
        <v>191</v>
      </c>
      <c r="FN38" s="26" t="s">
        <v>191</v>
      </c>
      <c r="FO38" s="26" t="s">
        <v>191</v>
      </c>
      <c r="FP38" s="26" t="s">
        <v>191</v>
      </c>
      <c r="FQ38" s="26" t="s">
        <v>191</v>
      </c>
      <c r="FR38" s="26" t="s">
        <v>191</v>
      </c>
      <c r="FS38" s="26" t="s">
        <v>191</v>
      </c>
      <c r="FT38" s="26" t="s">
        <v>191</v>
      </c>
      <c r="FU38" s="26" t="s">
        <v>191</v>
      </c>
      <c r="FV38" s="26" t="s">
        <v>191</v>
      </c>
      <c r="FW38" s="26" t="s">
        <v>191</v>
      </c>
      <c r="FX38" s="26" t="s">
        <v>191</v>
      </c>
      <c r="FY38" s="26" t="s">
        <v>191</v>
      </c>
      <c r="FZ38" s="26" t="s">
        <v>191</v>
      </c>
      <c r="GA38" s="26" t="s">
        <v>191</v>
      </c>
      <c r="GB38" s="26" t="s">
        <v>191</v>
      </c>
      <c r="GC38" s="26" t="s">
        <v>191</v>
      </c>
      <c r="GD38" s="26" t="s">
        <v>191</v>
      </c>
    </row>
    <row r="39" spans="1:186" s="41" customFormat="1">
      <c r="A39" s="60"/>
      <c r="B39" s="458"/>
      <c r="C39" s="458" t="s">
        <v>86</v>
      </c>
      <c r="D39" s="458" t="s">
        <v>76</v>
      </c>
      <c r="E39" s="458" t="s">
        <v>68</v>
      </c>
      <c r="F39" s="458" t="s">
        <v>78</v>
      </c>
      <c r="G39" s="26" t="s">
        <v>191</v>
      </c>
      <c r="H39" s="26" t="s">
        <v>191</v>
      </c>
      <c r="I39" s="26" t="s">
        <v>191</v>
      </c>
      <c r="J39" s="26" t="s">
        <v>191</v>
      </c>
      <c r="K39" s="26" t="s">
        <v>191</v>
      </c>
      <c r="L39" s="26" t="s">
        <v>191</v>
      </c>
      <c r="M39" s="26" t="s">
        <v>191</v>
      </c>
      <c r="N39" s="26" t="s">
        <v>191</v>
      </c>
      <c r="O39" s="26" t="s">
        <v>191</v>
      </c>
      <c r="P39" s="26" t="s">
        <v>191</v>
      </c>
      <c r="Q39" s="26" t="s">
        <v>191</v>
      </c>
      <c r="R39" s="26" t="s">
        <v>191</v>
      </c>
      <c r="S39" s="26" t="s">
        <v>191</v>
      </c>
      <c r="T39" s="26" t="s">
        <v>191</v>
      </c>
      <c r="U39" s="26" t="s">
        <v>191</v>
      </c>
      <c r="V39" s="26" t="s">
        <v>191</v>
      </c>
      <c r="W39" s="26" t="s">
        <v>191</v>
      </c>
      <c r="X39" s="26" t="s">
        <v>191</v>
      </c>
      <c r="Y39" s="26" t="s">
        <v>191</v>
      </c>
      <c r="Z39" s="26" t="s">
        <v>191</v>
      </c>
      <c r="AA39" s="26" t="s">
        <v>191</v>
      </c>
      <c r="AB39" s="26" t="s">
        <v>191</v>
      </c>
      <c r="AC39" s="26" t="s">
        <v>191</v>
      </c>
      <c r="AD39" s="26" t="s">
        <v>191</v>
      </c>
      <c r="AE39" s="26" t="s">
        <v>191</v>
      </c>
      <c r="AF39" s="26" t="s">
        <v>191</v>
      </c>
      <c r="AG39" s="26" t="s">
        <v>191</v>
      </c>
      <c r="AH39" s="26" t="s">
        <v>191</v>
      </c>
      <c r="AI39" s="26" t="s">
        <v>191</v>
      </c>
      <c r="AJ39" s="26" t="s">
        <v>191</v>
      </c>
      <c r="AK39" s="26" t="s">
        <v>191</v>
      </c>
      <c r="AL39" s="26" t="s">
        <v>191</v>
      </c>
      <c r="AM39" s="26" t="s">
        <v>191</v>
      </c>
      <c r="AN39" s="26" t="s">
        <v>191</v>
      </c>
      <c r="AO39" s="26" t="s">
        <v>191</v>
      </c>
      <c r="AP39" s="26" t="s">
        <v>191</v>
      </c>
      <c r="AQ39" s="26" t="s">
        <v>191</v>
      </c>
      <c r="AR39" s="26" t="s">
        <v>191</v>
      </c>
      <c r="AS39" s="26" t="s">
        <v>191</v>
      </c>
      <c r="AT39" s="26" t="s">
        <v>191</v>
      </c>
      <c r="AU39" s="26" t="s">
        <v>191</v>
      </c>
      <c r="AV39" s="26" t="s">
        <v>191</v>
      </c>
      <c r="AW39" s="26" t="s">
        <v>191</v>
      </c>
      <c r="AX39" s="26" t="s">
        <v>191</v>
      </c>
      <c r="AY39" s="26" t="s">
        <v>191</v>
      </c>
      <c r="AZ39" s="26" t="s">
        <v>191</v>
      </c>
      <c r="BA39" s="26" t="s">
        <v>191</v>
      </c>
      <c r="BB39" s="26" t="s">
        <v>191</v>
      </c>
      <c r="BC39" s="26" t="s">
        <v>191</v>
      </c>
      <c r="BD39" s="26" t="s">
        <v>191</v>
      </c>
      <c r="BE39" s="26" t="s">
        <v>191</v>
      </c>
      <c r="BF39" s="26" t="s">
        <v>191</v>
      </c>
      <c r="BG39" s="26" t="s">
        <v>191</v>
      </c>
      <c r="BH39" s="26" t="s">
        <v>191</v>
      </c>
      <c r="BI39" s="26" t="s">
        <v>191</v>
      </c>
      <c r="BJ39" s="26" t="s">
        <v>191</v>
      </c>
      <c r="BK39" s="26" t="s">
        <v>191</v>
      </c>
      <c r="BL39" s="26" t="s">
        <v>191</v>
      </c>
      <c r="BM39" s="26" t="s">
        <v>191</v>
      </c>
      <c r="BN39" s="26" t="s">
        <v>191</v>
      </c>
      <c r="BO39" s="26" t="s">
        <v>191</v>
      </c>
      <c r="BP39" s="26" t="s">
        <v>191</v>
      </c>
      <c r="BQ39" s="26" t="s">
        <v>191</v>
      </c>
      <c r="BR39" s="26" t="s">
        <v>191</v>
      </c>
      <c r="BS39" s="26" t="s">
        <v>191</v>
      </c>
      <c r="BT39" s="26" t="s">
        <v>191</v>
      </c>
      <c r="BU39" s="26" t="s">
        <v>191</v>
      </c>
      <c r="BV39" s="26" t="s">
        <v>191</v>
      </c>
      <c r="BW39" s="26" t="s">
        <v>191</v>
      </c>
      <c r="BX39" s="26" t="s">
        <v>191</v>
      </c>
      <c r="BY39" s="26" t="s">
        <v>191</v>
      </c>
      <c r="BZ39" s="26" t="s">
        <v>191</v>
      </c>
      <c r="CA39" s="26" t="s">
        <v>191</v>
      </c>
      <c r="CB39" s="26" t="s">
        <v>191</v>
      </c>
      <c r="CC39" s="26" t="s">
        <v>191</v>
      </c>
      <c r="CD39" s="26" t="s">
        <v>191</v>
      </c>
      <c r="CE39" s="26" t="s">
        <v>191</v>
      </c>
      <c r="CF39" s="26" t="s">
        <v>191</v>
      </c>
      <c r="CG39" s="26" t="s">
        <v>191</v>
      </c>
      <c r="CH39" s="26" t="s">
        <v>191</v>
      </c>
      <c r="CI39" s="26" t="s">
        <v>191</v>
      </c>
      <c r="CJ39" s="26" t="s">
        <v>191</v>
      </c>
      <c r="CK39" s="26" t="s">
        <v>191</v>
      </c>
      <c r="CL39" s="26" t="s">
        <v>191</v>
      </c>
      <c r="CM39" s="26" t="s">
        <v>191</v>
      </c>
      <c r="CN39" s="26" t="s">
        <v>191</v>
      </c>
      <c r="CO39" s="26" t="s">
        <v>191</v>
      </c>
      <c r="CP39" s="26" t="s">
        <v>191</v>
      </c>
      <c r="CQ39" s="26" t="s">
        <v>191</v>
      </c>
      <c r="CR39" s="26" t="s">
        <v>191</v>
      </c>
      <c r="CS39" s="26" t="s">
        <v>191</v>
      </c>
      <c r="CT39" s="26" t="s">
        <v>191</v>
      </c>
      <c r="CU39" s="26" t="s">
        <v>191</v>
      </c>
      <c r="CV39" s="26" t="s">
        <v>191</v>
      </c>
      <c r="CW39" s="26" t="s">
        <v>191</v>
      </c>
      <c r="CX39" s="26" t="s">
        <v>191</v>
      </c>
      <c r="CY39" s="26" t="s">
        <v>191</v>
      </c>
      <c r="CZ39" s="26" t="s">
        <v>191</v>
      </c>
      <c r="DA39" s="26" t="s">
        <v>191</v>
      </c>
      <c r="DB39" s="26" t="s">
        <v>191</v>
      </c>
      <c r="DC39" s="26" t="s">
        <v>191</v>
      </c>
      <c r="DD39" s="26" t="s">
        <v>191</v>
      </c>
      <c r="DE39" s="26" t="s">
        <v>191</v>
      </c>
      <c r="DF39" s="26" t="s">
        <v>191</v>
      </c>
      <c r="DG39" s="26" t="s">
        <v>191</v>
      </c>
      <c r="DH39" s="26" t="s">
        <v>191</v>
      </c>
      <c r="DI39" s="26" t="s">
        <v>191</v>
      </c>
      <c r="DJ39" s="26" t="s">
        <v>191</v>
      </c>
      <c r="DK39" s="26" t="s">
        <v>191</v>
      </c>
      <c r="DL39" s="26" t="s">
        <v>191</v>
      </c>
      <c r="DM39" s="26" t="s">
        <v>191</v>
      </c>
      <c r="DN39" s="26" t="s">
        <v>191</v>
      </c>
      <c r="DO39" s="26" t="s">
        <v>191</v>
      </c>
      <c r="DP39" s="26" t="s">
        <v>191</v>
      </c>
      <c r="DQ39" s="26" t="s">
        <v>191</v>
      </c>
      <c r="DR39" s="26" t="s">
        <v>191</v>
      </c>
      <c r="DS39" s="26" t="s">
        <v>191</v>
      </c>
      <c r="DT39" s="26" t="s">
        <v>191</v>
      </c>
      <c r="DU39" s="26" t="s">
        <v>191</v>
      </c>
      <c r="DV39" s="26" t="s">
        <v>191</v>
      </c>
      <c r="DW39" s="26" t="s">
        <v>191</v>
      </c>
      <c r="DX39" s="26" t="s">
        <v>191</v>
      </c>
      <c r="DY39" s="26" t="s">
        <v>191</v>
      </c>
      <c r="DZ39" s="26" t="s">
        <v>191</v>
      </c>
      <c r="EA39" s="26" t="s">
        <v>191</v>
      </c>
      <c r="EB39" s="26" t="s">
        <v>191</v>
      </c>
      <c r="EC39" s="26" t="s">
        <v>191</v>
      </c>
      <c r="ED39" s="26" t="s">
        <v>191</v>
      </c>
      <c r="EE39" s="26" t="s">
        <v>191</v>
      </c>
      <c r="EF39" s="26" t="s">
        <v>191</v>
      </c>
      <c r="EG39" s="26" t="s">
        <v>191</v>
      </c>
      <c r="EH39" s="26" t="s">
        <v>191</v>
      </c>
      <c r="EI39" s="26" t="s">
        <v>191</v>
      </c>
      <c r="EJ39" s="26" t="s">
        <v>191</v>
      </c>
      <c r="EK39" s="26" t="s">
        <v>191</v>
      </c>
      <c r="EL39" s="26" t="s">
        <v>191</v>
      </c>
      <c r="EM39" s="26" t="s">
        <v>191</v>
      </c>
      <c r="EN39" s="26" t="s">
        <v>191</v>
      </c>
      <c r="EO39" s="26" t="s">
        <v>191</v>
      </c>
      <c r="EP39" s="26" t="s">
        <v>191</v>
      </c>
      <c r="EQ39" s="26" t="s">
        <v>191</v>
      </c>
      <c r="ER39" s="26" t="s">
        <v>191</v>
      </c>
      <c r="ES39" s="26" t="s">
        <v>191</v>
      </c>
      <c r="ET39" s="26" t="s">
        <v>191</v>
      </c>
      <c r="EU39" s="26" t="s">
        <v>191</v>
      </c>
      <c r="EV39" s="26" t="s">
        <v>191</v>
      </c>
      <c r="EW39" s="26" t="s">
        <v>191</v>
      </c>
      <c r="EX39" s="26" t="s">
        <v>191</v>
      </c>
      <c r="EY39" s="26" t="s">
        <v>191</v>
      </c>
      <c r="EZ39" s="26" t="s">
        <v>191</v>
      </c>
      <c r="FA39" s="26" t="s">
        <v>191</v>
      </c>
      <c r="FB39" s="26" t="s">
        <v>191</v>
      </c>
      <c r="FC39" s="26" t="s">
        <v>191</v>
      </c>
      <c r="FD39" s="26" t="s">
        <v>191</v>
      </c>
      <c r="FE39" s="26" t="s">
        <v>191</v>
      </c>
      <c r="FF39" s="26" t="s">
        <v>191</v>
      </c>
      <c r="FG39" s="26" t="s">
        <v>191</v>
      </c>
      <c r="FH39" s="26" t="s">
        <v>191</v>
      </c>
      <c r="FI39" s="26" t="s">
        <v>191</v>
      </c>
      <c r="FJ39" s="26" t="s">
        <v>191</v>
      </c>
      <c r="FK39" s="26" t="s">
        <v>191</v>
      </c>
      <c r="FL39" s="26" t="s">
        <v>191</v>
      </c>
      <c r="FM39" s="26" t="s">
        <v>191</v>
      </c>
      <c r="FN39" s="26" t="s">
        <v>191</v>
      </c>
      <c r="FO39" s="26" t="s">
        <v>191</v>
      </c>
      <c r="FP39" s="26" t="s">
        <v>191</v>
      </c>
      <c r="FQ39" s="26" t="s">
        <v>191</v>
      </c>
      <c r="FR39" s="26" t="s">
        <v>191</v>
      </c>
      <c r="FS39" s="26" t="s">
        <v>191</v>
      </c>
      <c r="FT39" s="26" t="s">
        <v>191</v>
      </c>
      <c r="FU39" s="26" t="s">
        <v>191</v>
      </c>
      <c r="FV39" s="26" t="s">
        <v>191</v>
      </c>
      <c r="FW39" s="26" t="s">
        <v>191</v>
      </c>
      <c r="FX39" s="26" t="s">
        <v>191</v>
      </c>
      <c r="FY39" s="26" t="s">
        <v>191</v>
      </c>
      <c r="FZ39" s="26" t="s">
        <v>191</v>
      </c>
      <c r="GA39" s="26" t="s">
        <v>191</v>
      </c>
      <c r="GB39" s="26" t="s">
        <v>191</v>
      </c>
      <c r="GC39" s="26" t="s">
        <v>191</v>
      </c>
      <c r="GD39" s="26" t="s">
        <v>191</v>
      </c>
    </row>
    <row r="40" spans="1:186" s="41" customFormat="1">
      <c r="A40" s="60"/>
      <c r="B40" s="458"/>
      <c r="C40" s="458" t="s">
        <v>86</v>
      </c>
      <c r="D40" s="458" t="s">
        <v>76</v>
      </c>
      <c r="E40" s="458" t="s">
        <v>68</v>
      </c>
      <c r="F40" s="458" t="s">
        <v>79</v>
      </c>
      <c r="G40" s="26">
        <v>32.79</v>
      </c>
      <c r="H40" s="26">
        <v>31.61</v>
      </c>
      <c r="I40" s="26">
        <v>29.97</v>
      </c>
      <c r="J40" s="26">
        <v>29.8</v>
      </c>
      <c r="K40" s="26">
        <v>29.24</v>
      </c>
      <c r="L40" s="26">
        <v>28.89</v>
      </c>
      <c r="M40" s="26">
        <v>34.76</v>
      </c>
      <c r="N40" s="26">
        <v>31.97</v>
      </c>
      <c r="O40" s="26">
        <v>29.9</v>
      </c>
      <c r="P40" s="26">
        <v>29.63</v>
      </c>
      <c r="Q40" s="26">
        <v>29.58</v>
      </c>
      <c r="R40" s="26">
        <v>30.48</v>
      </c>
      <c r="S40" s="26">
        <v>34.909999999999997</v>
      </c>
      <c r="T40" s="26">
        <v>34.159999999999997</v>
      </c>
      <c r="U40" s="26">
        <v>31.15</v>
      </c>
      <c r="V40" s="26">
        <v>31.45</v>
      </c>
      <c r="W40" s="26">
        <v>30.48</v>
      </c>
      <c r="X40" s="26">
        <v>30.75</v>
      </c>
      <c r="Y40" s="26">
        <v>34.39</v>
      </c>
      <c r="Z40" s="26">
        <v>33.83</v>
      </c>
      <c r="AA40" s="26">
        <v>30.85</v>
      </c>
      <c r="AB40" s="26">
        <v>30.38</v>
      </c>
      <c r="AC40" s="26">
        <v>30.35</v>
      </c>
      <c r="AD40" s="26">
        <v>31.09</v>
      </c>
      <c r="AE40" s="26">
        <v>34.5</v>
      </c>
      <c r="AF40" s="26">
        <v>35.119999999999997</v>
      </c>
      <c r="AG40" s="26">
        <v>32.74</v>
      </c>
      <c r="AH40" s="26">
        <v>31.99</v>
      </c>
      <c r="AI40" s="26">
        <v>31.18</v>
      </c>
      <c r="AJ40" s="26">
        <v>32.81</v>
      </c>
      <c r="AK40" s="26">
        <v>36.04</v>
      </c>
      <c r="AL40" s="26">
        <v>35.1</v>
      </c>
      <c r="AM40" s="26">
        <v>31.92</v>
      </c>
      <c r="AN40" s="26">
        <v>31.74</v>
      </c>
      <c r="AO40" s="26">
        <v>32.090000000000003</v>
      </c>
      <c r="AP40" s="26">
        <v>31.18</v>
      </c>
      <c r="AQ40" s="26">
        <v>36.15</v>
      </c>
      <c r="AR40" s="26">
        <v>37</v>
      </c>
      <c r="AS40" s="26">
        <v>34.31</v>
      </c>
      <c r="AT40" s="26">
        <v>33.04</v>
      </c>
      <c r="AU40" s="26">
        <v>32.64</v>
      </c>
      <c r="AV40" s="26">
        <v>34.49</v>
      </c>
      <c r="AW40" s="26">
        <v>37.08</v>
      </c>
      <c r="AX40" s="26">
        <v>37.9</v>
      </c>
      <c r="AY40" s="26">
        <v>33.159999999999997</v>
      </c>
      <c r="AZ40" s="26">
        <v>32.56</v>
      </c>
      <c r="BA40" s="26">
        <v>33.39</v>
      </c>
      <c r="BB40" s="26">
        <v>32.380000000000003</v>
      </c>
      <c r="BC40" s="26">
        <v>37.9</v>
      </c>
      <c r="BD40" s="26">
        <v>38.5</v>
      </c>
      <c r="BE40" s="26">
        <v>35.67</v>
      </c>
      <c r="BF40" s="26">
        <v>34.159999999999997</v>
      </c>
      <c r="BG40" s="26">
        <v>33.53</v>
      </c>
      <c r="BH40" s="26">
        <v>35.729999999999997</v>
      </c>
      <c r="BI40" s="26">
        <v>38.08</v>
      </c>
      <c r="BJ40" s="26">
        <v>39.03</v>
      </c>
      <c r="BK40" s="26">
        <v>33.770000000000003</v>
      </c>
      <c r="BL40" s="26">
        <v>34</v>
      </c>
      <c r="BM40" s="26">
        <v>34.67</v>
      </c>
      <c r="BN40" s="26">
        <v>33.549999999999997</v>
      </c>
      <c r="BO40" s="26">
        <v>39.799999999999997</v>
      </c>
      <c r="BP40" s="26">
        <v>40.380000000000003</v>
      </c>
      <c r="BQ40" s="26">
        <v>37.53</v>
      </c>
      <c r="BR40" s="26">
        <v>36.630000000000003</v>
      </c>
      <c r="BS40" s="26">
        <v>36.130000000000003</v>
      </c>
      <c r="BT40" s="26">
        <v>38.39</v>
      </c>
      <c r="BU40" s="26">
        <v>42.46</v>
      </c>
      <c r="BV40" s="26">
        <v>43.16</v>
      </c>
      <c r="BW40" s="26">
        <v>37.840000000000003</v>
      </c>
      <c r="BX40" s="26">
        <v>37.619999999999997</v>
      </c>
      <c r="BY40" s="26">
        <v>38.69</v>
      </c>
      <c r="BZ40" s="26">
        <v>38.04</v>
      </c>
      <c r="CA40" s="26">
        <v>43.76</v>
      </c>
      <c r="CB40" s="26">
        <v>45.25</v>
      </c>
      <c r="CC40" s="26">
        <v>43.36</v>
      </c>
      <c r="CD40" s="26">
        <v>43.25</v>
      </c>
      <c r="CE40" s="26">
        <v>42.93</v>
      </c>
      <c r="CF40" s="26">
        <v>45.89</v>
      </c>
      <c r="CG40" s="26">
        <v>54.19</v>
      </c>
      <c r="CH40" s="26">
        <v>55.13</v>
      </c>
      <c r="CI40" s="26">
        <v>49.35</v>
      </c>
      <c r="CJ40" s="26">
        <v>49.34</v>
      </c>
      <c r="CK40" s="26">
        <v>50.7</v>
      </c>
      <c r="CL40" s="26">
        <v>50.84</v>
      </c>
      <c r="CM40" s="26">
        <v>55.67</v>
      </c>
      <c r="CN40" s="26">
        <v>56.82</v>
      </c>
      <c r="CO40" s="26">
        <v>55.48</v>
      </c>
      <c r="CP40" s="26">
        <v>54.68</v>
      </c>
      <c r="CQ40" s="26">
        <v>53.83</v>
      </c>
      <c r="CR40" s="26">
        <v>60.04</v>
      </c>
      <c r="CS40" s="26">
        <v>69.81</v>
      </c>
      <c r="CT40" s="26">
        <v>68.569999999999993</v>
      </c>
      <c r="CU40" s="26">
        <v>62.6</v>
      </c>
      <c r="CV40" s="26">
        <v>60.88</v>
      </c>
      <c r="CW40" s="26">
        <v>61.2</v>
      </c>
      <c r="CX40" s="26">
        <v>62.22</v>
      </c>
      <c r="CY40" s="26">
        <v>65.8</v>
      </c>
      <c r="CZ40" s="26">
        <v>67.87</v>
      </c>
      <c r="DA40" s="26">
        <v>65.7</v>
      </c>
      <c r="DB40" s="26">
        <v>65.31</v>
      </c>
      <c r="DC40" s="26">
        <v>62.32</v>
      </c>
      <c r="DD40" s="26">
        <v>70.13</v>
      </c>
      <c r="DE40" s="26">
        <v>78.03</v>
      </c>
      <c r="DF40" s="26">
        <v>77.709999999999994</v>
      </c>
      <c r="DG40" s="26">
        <v>67.790000000000006</v>
      </c>
      <c r="DH40" s="26">
        <v>64.36</v>
      </c>
      <c r="DI40" s="26">
        <v>66.08</v>
      </c>
      <c r="DJ40" s="26">
        <v>65.900000000000006</v>
      </c>
      <c r="DK40" s="26">
        <v>68.7</v>
      </c>
      <c r="DL40" s="26">
        <v>69.28</v>
      </c>
      <c r="DM40" s="26">
        <v>67.489999999999995</v>
      </c>
      <c r="DN40" s="26">
        <v>64.900000000000006</v>
      </c>
      <c r="DO40" s="26">
        <v>63.82</v>
      </c>
      <c r="DP40" s="26">
        <v>72.36</v>
      </c>
      <c r="DQ40" s="26">
        <v>77.98</v>
      </c>
      <c r="DR40" s="26">
        <v>78.739999999999995</v>
      </c>
      <c r="DS40" s="26">
        <v>69.61</v>
      </c>
      <c r="DT40" s="26">
        <v>66.650000000000006</v>
      </c>
      <c r="DU40" s="26">
        <v>69</v>
      </c>
      <c r="DV40" s="26">
        <v>66.760000000000005</v>
      </c>
      <c r="DW40" s="26">
        <v>70.38</v>
      </c>
      <c r="DX40" s="26">
        <v>70.48</v>
      </c>
      <c r="DY40" s="26">
        <v>68.959999999999994</v>
      </c>
      <c r="DZ40" s="26">
        <v>65.77</v>
      </c>
      <c r="EA40" s="26">
        <v>67.28</v>
      </c>
      <c r="EB40" s="26">
        <v>73.260000000000005</v>
      </c>
      <c r="EC40" s="26">
        <v>77.7</v>
      </c>
      <c r="ED40" s="26">
        <v>78.58</v>
      </c>
      <c r="EE40" s="26">
        <v>69.8</v>
      </c>
      <c r="EF40" s="26">
        <v>68.25</v>
      </c>
      <c r="EG40" s="26">
        <v>69.19</v>
      </c>
      <c r="EH40" s="26">
        <v>66.400000000000006</v>
      </c>
      <c r="EI40" s="26">
        <v>70.540000000000006</v>
      </c>
      <c r="EJ40" s="26">
        <v>72.290000000000006</v>
      </c>
      <c r="EK40" s="26">
        <v>68.72</v>
      </c>
      <c r="EL40" s="26">
        <v>68.08</v>
      </c>
      <c r="EM40" s="26">
        <v>67.73</v>
      </c>
      <c r="EN40" s="26">
        <v>70.040000000000006</v>
      </c>
      <c r="EO40" s="26">
        <v>80.91</v>
      </c>
      <c r="EP40" s="26">
        <v>81.510000000000005</v>
      </c>
      <c r="EQ40" s="26">
        <v>72.84</v>
      </c>
      <c r="ER40" s="26">
        <v>70.62</v>
      </c>
      <c r="ES40" s="26">
        <v>69.290000000000006</v>
      </c>
      <c r="ET40" s="26">
        <v>69.17</v>
      </c>
      <c r="EU40" s="26">
        <v>73.98</v>
      </c>
      <c r="EV40" s="26">
        <v>73.94</v>
      </c>
      <c r="EW40" s="26">
        <v>71.180000000000007</v>
      </c>
      <c r="EX40" s="26">
        <v>70.81</v>
      </c>
      <c r="EY40" s="26">
        <v>69.319999999999993</v>
      </c>
      <c r="EZ40" s="26">
        <v>73.53</v>
      </c>
      <c r="FA40" s="26">
        <v>83.67</v>
      </c>
      <c r="FB40" s="26">
        <v>82.02</v>
      </c>
      <c r="FC40" s="26">
        <v>76.040000000000006</v>
      </c>
      <c r="FD40" s="26">
        <v>73.97</v>
      </c>
      <c r="FE40" s="26">
        <v>71.14</v>
      </c>
      <c r="FF40" s="26">
        <v>72.260000000000005</v>
      </c>
      <c r="FG40" s="26">
        <v>76.87</v>
      </c>
      <c r="FH40" s="26">
        <v>77.88</v>
      </c>
      <c r="FI40" s="26">
        <v>75.94</v>
      </c>
      <c r="FJ40" s="26">
        <v>74.47</v>
      </c>
      <c r="FK40" s="26">
        <v>73.27</v>
      </c>
      <c r="FL40" s="26">
        <v>79.16</v>
      </c>
      <c r="FM40" s="26">
        <v>88.45</v>
      </c>
      <c r="FN40" s="26">
        <v>86.01</v>
      </c>
      <c r="FO40" s="26">
        <v>80.84</v>
      </c>
      <c r="FP40" s="26">
        <v>77.209999999999994</v>
      </c>
      <c r="FQ40" s="26">
        <v>75.95</v>
      </c>
      <c r="FR40" s="26">
        <v>76.430000000000007</v>
      </c>
      <c r="FS40" s="26">
        <v>80.06</v>
      </c>
      <c r="FT40" s="26">
        <v>81.63</v>
      </c>
      <c r="FU40" s="26">
        <v>80.69</v>
      </c>
      <c r="FV40" s="26">
        <v>79.09</v>
      </c>
      <c r="FW40" s="26">
        <v>76.91</v>
      </c>
      <c r="FX40" s="26">
        <v>83.42</v>
      </c>
      <c r="FY40" s="26">
        <v>89.42</v>
      </c>
      <c r="FZ40" s="26">
        <v>90.11</v>
      </c>
      <c r="GA40" s="26">
        <v>83.51</v>
      </c>
      <c r="GB40" s="26">
        <v>80.239999999999995</v>
      </c>
      <c r="GC40" s="26">
        <v>81.680000000000007</v>
      </c>
      <c r="GD40" s="26">
        <v>80.73</v>
      </c>
    </row>
    <row r="41" spans="1:186" s="41" customFormat="1">
      <c r="A41" s="60"/>
      <c r="B41" s="458"/>
      <c r="C41" s="458"/>
      <c r="D41" s="458"/>
      <c r="E41" s="458"/>
      <c r="F41" s="45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s="41" customFormat="1">
      <c r="A42" s="60"/>
      <c r="B42" s="458"/>
      <c r="C42" s="458" t="s">
        <v>87</v>
      </c>
      <c r="D42" s="458" t="s">
        <v>76</v>
      </c>
      <c r="E42" s="458" t="s">
        <v>68</v>
      </c>
      <c r="F42" s="458" t="s">
        <v>77</v>
      </c>
      <c r="G42" s="26" t="s">
        <v>191</v>
      </c>
      <c r="H42" s="26" t="s">
        <v>191</v>
      </c>
      <c r="I42" s="26" t="s">
        <v>191</v>
      </c>
      <c r="J42" s="26" t="s">
        <v>191</v>
      </c>
      <c r="K42" s="26" t="s">
        <v>191</v>
      </c>
      <c r="L42" s="26" t="s">
        <v>191</v>
      </c>
      <c r="M42" s="26" t="s">
        <v>191</v>
      </c>
      <c r="N42" s="26" t="s">
        <v>191</v>
      </c>
      <c r="O42" s="26" t="s">
        <v>191</v>
      </c>
      <c r="P42" s="26" t="s">
        <v>191</v>
      </c>
      <c r="Q42" s="26" t="s">
        <v>191</v>
      </c>
      <c r="R42" s="26" t="s">
        <v>191</v>
      </c>
      <c r="S42" s="26" t="s">
        <v>191</v>
      </c>
      <c r="T42" s="26" t="s">
        <v>191</v>
      </c>
      <c r="U42" s="26" t="s">
        <v>191</v>
      </c>
      <c r="V42" s="26" t="s">
        <v>191</v>
      </c>
      <c r="W42" s="26" t="s">
        <v>191</v>
      </c>
      <c r="X42" s="26" t="s">
        <v>191</v>
      </c>
      <c r="Y42" s="26" t="s">
        <v>191</v>
      </c>
      <c r="Z42" s="26" t="s">
        <v>191</v>
      </c>
      <c r="AA42" s="26" t="s">
        <v>191</v>
      </c>
      <c r="AB42" s="26" t="s">
        <v>191</v>
      </c>
      <c r="AC42" s="26" t="s">
        <v>191</v>
      </c>
      <c r="AD42" s="26" t="s">
        <v>191</v>
      </c>
      <c r="AE42" s="26" t="s">
        <v>191</v>
      </c>
      <c r="AF42" s="26" t="s">
        <v>191</v>
      </c>
      <c r="AG42" s="26" t="s">
        <v>191</v>
      </c>
      <c r="AH42" s="26" t="s">
        <v>191</v>
      </c>
      <c r="AI42" s="26" t="s">
        <v>191</v>
      </c>
      <c r="AJ42" s="26" t="s">
        <v>191</v>
      </c>
      <c r="AK42" s="26" t="s">
        <v>191</v>
      </c>
      <c r="AL42" s="26" t="s">
        <v>191</v>
      </c>
      <c r="AM42" s="26" t="s">
        <v>191</v>
      </c>
      <c r="AN42" s="26" t="s">
        <v>191</v>
      </c>
      <c r="AO42" s="26" t="s">
        <v>191</v>
      </c>
      <c r="AP42" s="26" t="s">
        <v>191</v>
      </c>
      <c r="AQ42" s="26" t="s">
        <v>191</v>
      </c>
      <c r="AR42" s="26" t="s">
        <v>191</v>
      </c>
      <c r="AS42" s="26" t="s">
        <v>191</v>
      </c>
      <c r="AT42" s="26" t="s">
        <v>191</v>
      </c>
      <c r="AU42" s="26" t="s">
        <v>191</v>
      </c>
      <c r="AV42" s="26" t="s">
        <v>191</v>
      </c>
      <c r="AW42" s="26" t="s">
        <v>191</v>
      </c>
      <c r="AX42" s="26" t="s">
        <v>191</v>
      </c>
      <c r="AY42" s="26" t="s">
        <v>191</v>
      </c>
      <c r="AZ42" s="26" t="s">
        <v>191</v>
      </c>
      <c r="BA42" s="26" t="s">
        <v>191</v>
      </c>
      <c r="BB42" s="26" t="s">
        <v>191</v>
      </c>
      <c r="BC42" s="26" t="s">
        <v>191</v>
      </c>
      <c r="BD42" s="26" t="s">
        <v>191</v>
      </c>
      <c r="BE42" s="26" t="s">
        <v>191</v>
      </c>
      <c r="BF42" s="26" t="s">
        <v>191</v>
      </c>
      <c r="BG42" s="26" t="s">
        <v>191</v>
      </c>
      <c r="BH42" s="26" t="s">
        <v>191</v>
      </c>
      <c r="BI42" s="26" t="s">
        <v>191</v>
      </c>
      <c r="BJ42" s="26" t="s">
        <v>191</v>
      </c>
      <c r="BK42" s="26" t="s">
        <v>191</v>
      </c>
      <c r="BL42" s="26" t="s">
        <v>191</v>
      </c>
      <c r="BM42" s="26" t="s">
        <v>191</v>
      </c>
      <c r="BN42" s="26" t="s">
        <v>191</v>
      </c>
      <c r="BO42" s="26" t="s">
        <v>191</v>
      </c>
      <c r="BP42" s="26" t="s">
        <v>191</v>
      </c>
      <c r="BQ42" s="26" t="s">
        <v>191</v>
      </c>
      <c r="BR42" s="26" t="s">
        <v>191</v>
      </c>
      <c r="BS42" s="26" t="s">
        <v>191</v>
      </c>
      <c r="BT42" s="26" t="s">
        <v>191</v>
      </c>
      <c r="BU42" s="26" t="s">
        <v>191</v>
      </c>
      <c r="BV42" s="26" t="s">
        <v>191</v>
      </c>
      <c r="BW42" s="26" t="s">
        <v>191</v>
      </c>
      <c r="BX42" s="26" t="s">
        <v>191</v>
      </c>
      <c r="BY42" s="26" t="s">
        <v>191</v>
      </c>
      <c r="BZ42" s="26" t="s">
        <v>191</v>
      </c>
      <c r="CA42" s="26" t="s">
        <v>191</v>
      </c>
      <c r="CB42" s="26" t="s">
        <v>191</v>
      </c>
      <c r="CC42" s="26" t="s">
        <v>191</v>
      </c>
      <c r="CD42" s="26" t="s">
        <v>191</v>
      </c>
      <c r="CE42" s="26" t="s">
        <v>191</v>
      </c>
      <c r="CF42" s="26" t="s">
        <v>191</v>
      </c>
      <c r="CG42" s="26" t="s">
        <v>191</v>
      </c>
      <c r="CH42" s="26" t="s">
        <v>191</v>
      </c>
      <c r="CI42" s="26" t="s">
        <v>191</v>
      </c>
      <c r="CJ42" s="26" t="s">
        <v>191</v>
      </c>
      <c r="CK42" s="26" t="s">
        <v>191</v>
      </c>
      <c r="CL42" s="26" t="s">
        <v>191</v>
      </c>
      <c r="CM42" s="26" t="s">
        <v>191</v>
      </c>
      <c r="CN42" s="26" t="s">
        <v>191</v>
      </c>
      <c r="CO42" s="26" t="s">
        <v>191</v>
      </c>
      <c r="CP42" s="26" t="s">
        <v>191</v>
      </c>
      <c r="CQ42" s="26" t="s">
        <v>191</v>
      </c>
      <c r="CR42" s="26" t="s">
        <v>191</v>
      </c>
      <c r="CS42" s="26" t="s">
        <v>191</v>
      </c>
      <c r="CT42" s="26" t="s">
        <v>191</v>
      </c>
      <c r="CU42" s="26" t="s">
        <v>191</v>
      </c>
      <c r="CV42" s="26" t="s">
        <v>191</v>
      </c>
      <c r="CW42" s="26" t="s">
        <v>191</v>
      </c>
      <c r="CX42" s="26" t="s">
        <v>191</v>
      </c>
      <c r="CY42" s="26" t="s">
        <v>191</v>
      </c>
      <c r="CZ42" s="26" t="s">
        <v>191</v>
      </c>
      <c r="DA42" s="26" t="s">
        <v>191</v>
      </c>
      <c r="DB42" s="26" t="s">
        <v>191</v>
      </c>
      <c r="DC42" s="26" t="s">
        <v>191</v>
      </c>
      <c r="DD42" s="26" t="s">
        <v>191</v>
      </c>
      <c r="DE42" s="26" t="s">
        <v>191</v>
      </c>
      <c r="DF42" s="26" t="s">
        <v>191</v>
      </c>
      <c r="DG42" s="26" t="s">
        <v>191</v>
      </c>
      <c r="DH42" s="26" t="s">
        <v>191</v>
      </c>
      <c r="DI42" s="26" t="s">
        <v>191</v>
      </c>
      <c r="DJ42" s="26" t="s">
        <v>191</v>
      </c>
      <c r="DK42" s="26" t="s">
        <v>191</v>
      </c>
      <c r="DL42" s="26" t="s">
        <v>191</v>
      </c>
      <c r="DM42" s="26" t="s">
        <v>191</v>
      </c>
      <c r="DN42" s="26" t="s">
        <v>191</v>
      </c>
      <c r="DO42" s="26" t="s">
        <v>191</v>
      </c>
      <c r="DP42" s="26" t="s">
        <v>191</v>
      </c>
      <c r="DQ42" s="26" t="s">
        <v>191</v>
      </c>
      <c r="DR42" s="26" t="s">
        <v>191</v>
      </c>
      <c r="DS42" s="26" t="s">
        <v>191</v>
      </c>
      <c r="DT42" s="26" t="s">
        <v>191</v>
      </c>
      <c r="DU42" s="26" t="s">
        <v>191</v>
      </c>
      <c r="DV42" s="26" t="s">
        <v>191</v>
      </c>
      <c r="DW42" s="26" t="s">
        <v>191</v>
      </c>
      <c r="DX42" s="26" t="s">
        <v>191</v>
      </c>
      <c r="DY42" s="26" t="s">
        <v>191</v>
      </c>
      <c r="DZ42" s="26" t="s">
        <v>191</v>
      </c>
      <c r="EA42" s="26" t="s">
        <v>191</v>
      </c>
      <c r="EB42" s="26" t="s">
        <v>191</v>
      </c>
      <c r="EC42" s="26" t="s">
        <v>191</v>
      </c>
      <c r="ED42" s="26" t="s">
        <v>191</v>
      </c>
      <c r="EE42" s="26" t="s">
        <v>191</v>
      </c>
      <c r="EF42" s="26" t="s">
        <v>191</v>
      </c>
      <c r="EG42" s="26" t="s">
        <v>191</v>
      </c>
      <c r="EH42" s="26" t="s">
        <v>191</v>
      </c>
      <c r="EI42" s="26" t="s">
        <v>191</v>
      </c>
      <c r="EJ42" s="26" t="s">
        <v>191</v>
      </c>
      <c r="EK42" s="26" t="s">
        <v>191</v>
      </c>
      <c r="EL42" s="26" t="s">
        <v>191</v>
      </c>
      <c r="EM42" s="26" t="s">
        <v>191</v>
      </c>
      <c r="EN42" s="26" t="s">
        <v>191</v>
      </c>
      <c r="EO42" s="26" t="s">
        <v>191</v>
      </c>
      <c r="EP42" s="26" t="s">
        <v>191</v>
      </c>
      <c r="EQ42" s="26" t="s">
        <v>191</v>
      </c>
      <c r="ER42" s="26" t="s">
        <v>191</v>
      </c>
      <c r="ES42" s="26" t="s">
        <v>191</v>
      </c>
      <c r="ET42" s="26" t="s">
        <v>191</v>
      </c>
      <c r="EU42" s="26" t="s">
        <v>191</v>
      </c>
      <c r="EV42" s="26" t="s">
        <v>191</v>
      </c>
      <c r="EW42" s="26" t="s">
        <v>191</v>
      </c>
      <c r="EX42" s="26" t="s">
        <v>191</v>
      </c>
      <c r="EY42" s="26" t="s">
        <v>191</v>
      </c>
      <c r="EZ42" s="26" t="s">
        <v>191</v>
      </c>
      <c r="FA42" s="26" t="s">
        <v>191</v>
      </c>
      <c r="FB42" s="26" t="s">
        <v>191</v>
      </c>
      <c r="FC42" s="26" t="s">
        <v>191</v>
      </c>
      <c r="FD42" s="26" t="s">
        <v>191</v>
      </c>
      <c r="FE42" s="26" t="s">
        <v>191</v>
      </c>
      <c r="FF42" s="26" t="s">
        <v>191</v>
      </c>
      <c r="FG42" s="26" t="s">
        <v>191</v>
      </c>
      <c r="FH42" s="26" t="s">
        <v>191</v>
      </c>
      <c r="FI42" s="26" t="s">
        <v>191</v>
      </c>
      <c r="FJ42" s="26" t="s">
        <v>191</v>
      </c>
      <c r="FK42" s="26" t="s">
        <v>191</v>
      </c>
      <c r="FL42" s="26" t="s">
        <v>191</v>
      </c>
      <c r="FM42" s="26" t="s">
        <v>191</v>
      </c>
      <c r="FN42" s="26" t="s">
        <v>191</v>
      </c>
      <c r="FO42" s="26" t="s">
        <v>191</v>
      </c>
      <c r="FP42" s="26" t="s">
        <v>191</v>
      </c>
      <c r="FQ42" s="26" t="s">
        <v>191</v>
      </c>
      <c r="FR42" s="26" t="s">
        <v>191</v>
      </c>
      <c r="FS42" s="26" t="s">
        <v>191</v>
      </c>
      <c r="FT42" s="26" t="s">
        <v>191</v>
      </c>
      <c r="FU42" s="26" t="s">
        <v>191</v>
      </c>
      <c r="FV42" s="26" t="s">
        <v>191</v>
      </c>
      <c r="FW42" s="26" t="s">
        <v>191</v>
      </c>
      <c r="FX42" s="26" t="s">
        <v>191</v>
      </c>
      <c r="FY42" s="26" t="s">
        <v>191</v>
      </c>
      <c r="FZ42" s="26" t="s">
        <v>191</v>
      </c>
      <c r="GA42" s="26" t="s">
        <v>191</v>
      </c>
      <c r="GB42" s="26" t="s">
        <v>191</v>
      </c>
      <c r="GC42" s="26" t="s">
        <v>191</v>
      </c>
      <c r="GD42" s="26" t="s">
        <v>191</v>
      </c>
    </row>
    <row r="43" spans="1:186" s="41" customFormat="1">
      <c r="A43" s="60"/>
      <c r="B43" s="458"/>
      <c r="C43" s="458" t="s">
        <v>87</v>
      </c>
      <c r="D43" s="458" t="s">
        <v>76</v>
      </c>
      <c r="E43" s="458" t="s">
        <v>68</v>
      </c>
      <c r="F43" s="458" t="s">
        <v>78</v>
      </c>
      <c r="G43" s="26" t="s">
        <v>191</v>
      </c>
      <c r="H43" s="26" t="s">
        <v>191</v>
      </c>
      <c r="I43" s="26" t="s">
        <v>191</v>
      </c>
      <c r="J43" s="26" t="s">
        <v>191</v>
      </c>
      <c r="K43" s="26" t="s">
        <v>191</v>
      </c>
      <c r="L43" s="26" t="s">
        <v>191</v>
      </c>
      <c r="M43" s="26" t="s">
        <v>191</v>
      </c>
      <c r="N43" s="26" t="s">
        <v>191</v>
      </c>
      <c r="O43" s="26" t="s">
        <v>191</v>
      </c>
      <c r="P43" s="26" t="s">
        <v>191</v>
      </c>
      <c r="Q43" s="26" t="s">
        <v>191</v>
      </c>
      <c r="R43" s="26" t="s">
        <v>191</v>
      </c>
      <c r="S43" s="26" t="s">
        <v>191</v>
      </c>
      <c r="T43" s="26" t="s">
        <v>191</v>
      </c>
      <c r="U43" s="26" t="s">
        <v>191</v>
      </c>
      <c r="V43" s="26" t="s">
        <v>191</v>
      </c>
      <c r="W43" s="26" t="s">
        <v>191</v>
      </c>
      <c r="X43" s="26" t="s">
        <v>191</v>
      </c>
      <c r="Y43" s="26" t="s">
        <v>191</v>
      </c>
      <c r="Z43" s="26" t="s">
        <v>191</v>
      </c>
      <c r="AA43" s="26" t="s">
        <v>191</v>
      </c>
      <c r="AB43" s="26" t="s">
        <v>191</v>
      </c>
      <c r="AC43" s="26" t="s">
        <v>191</v>
      </c>
      <c r="AD43" s="26" t="s">
        <v>191</v>
      </c>
      <c r="AE43" s="26" t="s">
        <v>191</v>
      </c>
      <c r="AF43" s="26" t="s">
        <v>191</v>
      </c>
      <c r="AG43" s="26" t="s">
        <v>191</v>
      </c>
      <c r="AH43" s="26" t="s">
        <v>191</v>
      </c>
      <c r="AI43" s="26" t="s">
        <v>191</v>
      </c>
      <c r="AJ43" s="26" t="s">
        <v>191</v>
      </c>
      <c r="AK43" s="26" t="s">
        <v>191</v>
      </c>
      <c r="AL43" s="26" t="s">
        <v>191</v>
      </c>
      <c r="AM43" s="26" t="s">
        <v>191</v>
      </c>
      <c r="AN43" s="26" t="s">
        <v>191</v>
      </c>
      <c r="AO43" s="26" t="s">
        <v>191</v>
      </c>
      <c r="AP43" s="26" t="s">
        <v>191</v>
      </c>
      <c r="AQ43" s="26" t="s">
        <v>191</v>
      </c>
      <c r="AR43" s="26" t="s">
        <v>191</v>
      </c>
      <c r="AS43" s="26" t="s">
        <v>191</v>
      </c>
      <c r="AT43" s="26" t="s">
        <v>191</v>
      </c>
      <c r="AU43" s="26" t="s">
        <v>191</v>
      </c>
      <c r="AV43" s="26" t="s">
        <v>191</v>
      </c>
      <c r="AW43" s="26" t="s">
        <v>191</v>
      </c>
      <c r="AX43" s="26" t="s">
        <v>191</v>
      </c>
      <c r="AY43" s="26" t="s">
        <v>191</v>
      </c>
      <c r="AZ43" s="26" t="s">
        <v>191</v>
      </c>
      <c r="BA43" s="26" t="s">
        <v>191</v>
      </c>
      <c r="BB43" s="26" t="s">
        <v>191</v>
      </c>
      <c r="BC43" s="26" t="s">
        <v>191</v>
      </c>
      <c r="BD43" s="26" t="s">
        <v>191</v>
      </c>
      <c r="BE43" s="26" t="s">
        <v>191</v>
      </c>
      <c r="BF43" s="26" t="s">
        <v>191</v>
      </c>
      <c r="BG43" s="26" t="s">
        <v>191</v>
      </c>
      <c r="BH43" s="26" t="s">
        <v>191</v>
      </c>
      <c r="BI43" s="26" t="s">
        <v>191</v>
      </c>
      <c r="BJ43" s="26" t="s">
        <v>191</v>
      </c>
      <c r="BK43" s="26" t="s">
        <v>191</v>
      </c>
      <c r="BL43" s="26" t="s">
        <v>191</v>
      </c>
      <c r="BM43" s="26" t="s">
        <v>191</v>
      </c>
      <c r="BN43" s="26" t="s">
        <v>191</v>
      </c>
      <c r="BO43" s="26" t="s">
        <v>191</v>
      </c>
      <c r="BP43" s="26" t="s">
        <v>191</v>
      </c>
      <c r="BQ43" s="26" t="s">
        <v>191</v>
      </c>
      <c r="BR43" s="26" t="s">
        <v>191</v>
      </c>
      <c r="BS43" s="26" t="s">
        <v>191</v>
      </c>
      <c r="BT43" s="26" t="s">
        <v>191</v>
      </c>
      <c r="BU43" s="26" t="s">
        <v>191</v>
      </c>
      <c r="BV43" s="26" t="s">
        <v>191</v>
      </c>
      <c r="BW43" s="26" t="s">
        <v>191</v>
      </c>
      <c r="BX43" s="26" t="s">
        <v>191</v>
      </c>
      <c r="BY43" s="26" t="s">
        <v>191</v>
      </c>
      <c r="BZ43" s="26" t="s">
        <v>191</v>
      </c>
      <c r="CA43" s="26" t="s">
        <v>191</v>
      </c>
      <c r="CB43" s="26" t="s">
        <v>191</v>
      </c>
      <c r="CC43" s="26" t="s">
        <v>191</v>
      </c>
      <c r="CD43" s="26" t="s">
        <v>191</v>
      </c>
      <c r="CE43" s="26" t="s">
        <v>191</v>
      </c>
      <c r="CF43" s="26" t="s">
        <v>191</v>
      </c>
      <c r="CG43" s="26" t="s">
        <v>191</v>
      </c>
      <c r="CH43" s="26" t="s">
        <v>191</v>
      </c>
      <c r="CI43" s="26" t="s">
        <v>191</v>
      </c>
      <c r="CJ43" s="26" t="s">
        <v>191</v>
      </c>
      <c r="CK43" s="26" t="s">
        <v>191</v>
      </c>
      <c r="CL43" s="26" t="s">
        <v>191</v>
      </c>
      <c r="CM43" s="26" t="s">
        <v>191</v>
      </c>
      <c r="CN43" s="26" t="s">
        <v>191</v>
      </c>
      <c r="CO43" s="26" t="s">
        <v>191</v>
      </c>
      <c r="CP43" s="26" t="s">
        <v>191</v>
      </c>
      <c r="CQ43" s="26" t="s">
        <v>191</v>
      </c>
      <c r="CR43" s="26" t="s">
        <v>191</v>
      </c>
      <c r="CS43" s="26" t="s">
        <v>191</v>
      </c>
      <c r="CT43" s="26" t="s">
        <v>191</v>
      </c>
      <c r="CU43" s="26" t="s">
        <v>191</v>
      </c>
      <c r="CV43" s="26" t="s">
        <v>191</v>
      </c>
      <c r="CW43" s="26" t="s">
        <v>191</v>
      </c>
      <c r="CX43" s="26" t="s">
        <v>191</v>
      </c>
      <c r="CY43" s="26" t="s">
        <v>191</v>
      </c>
      <c r="CZ43" s="26" t="s">
        <v>191</v>
      </c>
      <c r="DA43" s="26" t="s">
        <v>191</v>
      </c>
      <c r="DB43" s="26" t="s">
        <v>191</v>
      </c>
      <c r="DC43" s="26" t="s">
        <v>191</v>
      </c>
      <c r="DD43" s="26" t="s">
        <v>191</v>
      </c>
      <c r="DE43" s="26" t="s">
        <v>191</v>
      </c>
      <c r="DF43" s="26" t="s">
        <v>191</v>
      </c>
      <c r="DG43" s="26" t="s">
        <v>191</v>
      </c>
      <c r="DH43" s="26" t="s">
        <v>191</v>
      </c>
      <c r="DI43" s="26" t="s">
        <v>191</v>
      </c>
      <c r="DJ43" s="26" t="s">
        <v>191</v>
      </c>
      <c r="DK43" s="26" t="s">
        <v>191</v>
      </c>
      <c r="DL43" s="26" t="s">
        <v>191</v>
      </c>
      <c r="DM43" s="26" t="s">
        <v>191</v>
      </c>
      <c r="DN43" s="26" t="s">
        <v>191</v>
      </c>
      <c r="DO43" s="26" t="s">
        <v>191</v>
      </c>
      <c r="DP43" s="26" t="s">
        <v>191</v>
      </c>
      <c r="DQ43" s="26" t="s">
        <v>191</v>
      </c>
      <c r="DR43" s="26" t="s">
        <v>191</v>
      </c>
      <c r="DS43" s="26" t="s">
        <v>191</v>
      </c>
      <c r="DT43" s="26" t="s">
        <v>191</v>
      </c>
      <c r="DU43" s="26" t="s">
        <v>191</v>
      </c>
      <c r="DV43" s="26" t="s">
        <v>191</v>
      </c>
      <c r="DW43" s="26" t="s">
        <v>191</v>
      </c>
      <c r="DX43" s="26" t="s">
        <v>191</v>
      </c>
      <c r="DY43" s="26" t="s">
        <v>191</v>
      </c>
      <c r="DZ43" s="26" t="s">
        <v>191</v>
      </c>
      <c r="EA43" s="26" t="s">
        <v>191</v>
      </c>
      <c r="EB43" s="26" t="s">
        <v>191</v>
      </c>
      <c r="EC43" s="26" t="s">
        <v>191</v>
      </c>
      <c r="ED43" s="26" t="s">
        <v>191</v>
      </c>
      <c r="EE43" s="26" t="s">
        <v>191</v>
      </c>
      <c r="EF43" s="26" t="s">
        <v>191</v>
      </c>
      <c r="EG43" s="26" t="s">
        <v>191</v>
      </c>
      <c r="EH43" s="26" t="s">
        <v>191</v>
      </c>
      <c r="EI43" s="26" t="s">
        <v>191</v>
      </c>
      <c r="EJ43" s="26" t="s">
        <v>191</v>
      </c>
      <c r="EK43" s="26" t="s">
        <v>191</v>
      </c>
      <c r="EL43" s="26" t="s">
        <v>191</v>
      </c>
      <c r="EM43" s="26" t="s">
        <v>191</v>
      </c>
      <c r="EN43" s="26" t="s">
        <v>191</v>
      </c>
      <c r="EO43" s="26" t="s">
        <v>191</v>
      </c>
      <c r="EP43" s="26" t="s">
        <v>191</v>
      </c>
      <c r="EQ43" s="26" t="s">
        <v>191</v>
      </c>
      <c r="ER43" s="26" t="s">
        <v>191</v>
      </c>
      <c r="ES43" s="26" t="s">
        <v>191</v>
      </c>
      <c r="ET43" s="26" t="s">
        <v>191</v>
      </c>
      <c r="EU43" s="26" t="s">
        <v>191</v>
      </c>
      <c r="EV43" s="26" t="s">
        <v>191</v>
      </c>
      <c r="EW43" s="26" t="s">
        <v>191</v>
      </c>
      <c r="EX43" s="26" t="s">
        <v>191</v>
      </c>
      <c r="EY43" s="26" t="s">
        <v>191</v>
      </c>
      <c r="EZ43" s="26" t="s">
        <v>191</v>
      </c>
      <c r="FA43" s="26" t="s">
        <v>191</v>
      </c>
      <c r="FB43" s="26" t="s">
        <v>191</v>
      </c>
      <c r="FC43" s="26" t="s">
        <v>191</v>
      </c>
      <c r="FD43" s="26" t="s">
        <v>191</v>
      </c>
      <c r="FE43" s="26" t="s">
        <v>191</v>
      </c>
      <c r="FF43" s="26" t="s">
        <v>191</v>
      </c>
      <c r="FG43" s="26" t="s">
        <v>191</v>
      </c>
      <c r="FH43" s="26" t="s">
        <v>191</v>
      </c>
      <c r="FI43" s="26" t="s">
        <v>191</v>
      </c>
      <c r="FJ43" s="26" t="s">
        <v>191</v>
      </c>
      <c r="FK43" s="26" t="s">
        <v>191</v>
      </c>
      <c r="FL43" s="26" t="s">
        <v>191</v>
      </c>
      <c r="FM43" s="26" t="s">
        <v>191</v>
      </c>
      <c r="FN43" s="26" t="s">
        <v>191</v>
      </c>
      <c r="FO43" s="26" t="s">
        <v>191</v>
      </c>
      <c r="FP43" s="26" t="s">
        <v>191</v>
      </c>
      <c r="FQ43" s="26" t="s">
        <v>191</v>
      </c>
      <c r="FR43" s="26" t="s">
        <v>191</v>
      </c>
      <c r="FS43" s="26" t="s">
        <v>191</v>
      </c>
      <c r="FT43" s="26" t="s">
        <v>191</v>
      </c>
      <c r="FU43" s="26" t="s">
        <v>191</v>
      </c>
      <c r="FV43" s="26" t="s">
        <v>191</v>
      </c>
      <c r="FW43" s="26" t="s">
        <v>191</v>
      </c>
      <c r="FX43" s="26" t="s">
        <v>191</v>
      </c>
      <c r="FY43" s="26" t="s">
        <v>191</v>
      </c>
      <c r="FZ43" s="26" t="s">
        <v>191</v>
      </c>
      <c r="GA43" s="26" t="s">
        <v>191</v>
      </c>
      <c r="GB43" s="26" t="s">
        <v>191</v>
      </c>
      <c r="GC43" s="26" t="s">
        <v>191</v>
      </c>
      <c r="GD43" s="26" t="s">
        <v>191</v>
      </c>
    </row>
    <row r="44" spans="1:186" s="41" customFormat="1">
      <c r="A44" s="60"/>
      <c r="B44" s="458"/>
      <c r="C44" s="458" t="s">
        <v>87</v>
      </c>
      <c r="D44" s="458" t="s">
        <v>76</v>
      </c>
      <c r="E44" s="458" t="s">
        <v>68</v>
      </c>
      <c r="F44" s="458" t="s">
        <v>79</v>
      </c>
      <c r="G44" s="26">
        <v>27.97</v>
      </c>
      <c r="H44" s="26">
        <v>28.34</v>
      </c>
      <c r="I44" s="26">
        <v>26.79</v>
      </c>
      <c r="J44" s="26">
        <v>25.02</v>
      </c>
      <c r="K44" s="26">
        <v>23.72</v>
      </c>
      <c r="L44" s="26">
        <v>22.82</v>
      </c>
      <c r="M44" s="26">
        <v>24.82</v>
      </c>
      <c r="N44" s="26">
        <v>24.34</v>
      </c>
      <c r="O44" s="26">
        <v>24.6</v>
      </c>
      <c r="P44" s="26">
        <v>25.48</v>
      </c>
      <c r="Q44" s="26">
        <v>25.63</v>
      </c>
      <c r="R44" s="26">
        <v>25.68</v>
      </c>
      <c r="S44" s="26">
        <v>29.3</v>
      </c>
      <c r="T44" s="26">
        <v>29.69</v>
      </c>
      <c r="U44" s="26">
        <v>26.36</v>
      </c>
      <c r="V44" s="26">
        <v>25.77</v>
      </c>
      <c r="W44" s="26">
        <v>24.62</v>
      </c>
      <c r="X44" s="26">
        <v>24.64</v>
      </c>
      <c r="Y44" s="26">
        <v>26.26</v>
      </c>
      <c r="Z44" s="26">
        <v>25.76</v>
      </c>
      <c r="AA44" s="26">
        <v>24.63</v>
      </c>
      <c r="AB44" s="26">
        <v>25.66</v>
      </c>
      <c r="AC44" s="26">
        <v>26.38</v>
      </c>
      <c r="AD44" s="26">
        <v>25.08</v>
      </c>
      <c r="AE44" s="26">
        <v>29.92</v>
      </c>
      <c r="AF44" s="26">
        <v>30.31</v>
      </c>
      <c r="AG44" s="26">
        <v>27.39</v>
      </c>
      <c r="AH44" s="26">
        <v>26.79</v>
      </c>
      <c r="AI44" s="26">
        <v>26</v>
      </c>
      <c r="AJ44" s="26">
        <v>26.13</v>
      </c>
      <c r="AK44" s="26">
        <v>27.67</v>
      </c>
      <c r="AL44" s="26">
        <v>27.13</v>
      </c>
      <c r="AM44" s="26">
        <v>25.78</v>
      </c>
      <c r="AN44" s="26">
        <v>26.78</v>
      </c>
      <c r="AO44" s="26">
        <v>27.55</v>
      </c>
      <c r="AP44" s="26">
        <v>26.16</v>
      </c>
      <c r="AQ44" s="26">
        <v>32.29</v>
      </c>
      <c r="AR44" s="26">
        <v>32.72</v>
      </c>
      <c r="AS44" s="26">
        <v>28.89</v>
      </c>
      <c r="AT44" s="26">
        <v>28.23</v>
      </c>
      <c r="AU44" s="26">
        <v>27.28</v>
      </c>
      <c r="AV44" s="26">
        <v>27.9</v>
      </c>
      <c r="AW44" s="26">
        <v>30.27</v>
      </c>
      <c r="AX44" s="26">
        <v>29.68</v>
      </c>
      <c r="AY44" s="26">
        <v>27.51</v>
      </c>
      <c r="AZ44" s="26">
        <v>28.35</v>
      </c>
      <c r="BA44" s="26">
        <v>29.21</v>
      </c>
      <c r="BB44" s="26">
        <v>28.3</v>
      </c>
      <c r="BC44" s="26">
        <v>33.78</v>
      </c>
      <c r="BD44" s="26">
        <v>34.229999999999997</v>
      </c>
      <c r="BE44" s="26">
        <v>30.54</v>
      </c>
      <c r="BF44" s="26">
        <v>29.84</v>
      </c>
      <c r="BG44" s="26">
        <v>27.99</v>
      </c>
      <c r="BH44" s="26">
        <v>28.41</v>
      </c>
      <c r="BI44" s="26">
        <v>30.39</v>
      </c>
      <c r="BJ44" s="26">
        <v>29.8</v>
      </c>
      <c r="BK44" s="26">
        <v>28.07</v>
      </c>
      <c r="BL44" s="26">
        <v>29.24</v>
      </c>
      <c r="BM44" s="26">
        <v>30.15</v>
      </c>
      <c r="BN44" s="26">
        <v>29.36</v>
      </c>
      <c r="BO44" s="26">
        <v>35.17</v>
      </c>
      <c r="BP44" s="26">
        <v>35.950000000000003</v>
      </c>
      <c r="BQ44" s="26">
        <v>32.72</v>
      </c>
      <c r="BR44" s="26">
        <v>32.4</v>
      </c>
      <c r="BS44" s="26">
        <v>31.26</v>
      </c>
      <c r="BT44" s="26">
        <v>32.200000000000003</v>
      </c>
      <c r="BU44" s="26">
        <v>35.82</v>
      </c>
      <c r="BV44" s="26">
        <v>35.76</v>
      </c>
      <c r="BW44" s="26">
        <v>34.18</v>
      </c>
      <c r="BX44" s="26">
        <v>34.119999999999997</v>
      </c>
      <c r="BY44" s="26">
        <v>36.020000000000003</v>
      </c>
      <c r="BZ44" s="26">
        <v>35.83</v>
      </c>
      <c r="CA44" s="26">
        <v>40.07</v>
      </c>
      <c r="CB44" s="26">
        <v>41.18</v>
      </c>
      <c r="CC44" s="26">
        <v>38.96</v>
      </c>
      <c r="CD44" s="26">
        <v>38.28</v>
      </c>
      <c r="CE44" s="26">
        <v>36.65</v>
      </c>
      <c r="CF44" s="26">
        <v>37.950000000000003</v>
      </c>
      <c r="CG44" s="26">
        <v>45.52</v>
      </c>
      <c r="CH44" s="26">
        <v>45.21</v>
      </c>
      <c r="CI44" s="26">
        <v>41.21</v>
      </c>
      <c r="CJ44" s="26">
        <v>40.71</v>
      </c>
      <c r="CK44" s="26">
        <v>43.59</v>
      </c>
      <c r="CL44" s="26">
        <v>43.11</v>
      </c>
      <c r="CM44" s="26">
        <v>45.61</v>
      </c>
      <c r="CN44" s="26">
        <v>46.32</v>
      </c>
      <c r="CO44" s="26">
        <v>44.54</v>
      </c>
      <c r="CP44" s="26">
        <v>43.28</v>
      </c>
      <c r="CQ44" s="26">
        <v>42.03</v>
      </c>
      <c r="CR44" s="26">
        <v>43.53</v>
      </c>
      <c r="CS44" s="26">
        <v>52.11</v>
      </c>
      <c r="CT44" s="26">
        <v>50.65</v>
      </c>
      <c r="CU44" s="26">
        <v>44.87</v>
      </c>
      <c r="CV44" s="26">
        <v>44.13</v>
      </c>
      <c r="CW44" s="26">
        <v>45.79</v>
      </c>
      <c r="CX44" s="26">
        <v>44.97</v>
      </c>
      <c r="CY44" s="26">
        <v>48.36</v>
      </c>
      <c r="CZ44" s="26">
        <v>48.39</v>
      </c>
      <c r="DA44" s="26">
        <v>46.46</v>
      </c>
      <c r="DB44" s="26">
        <v>45.96</v>
      </c>
      <c r="DC44" s="26">
        <v>43.87</v>
      </c>
      <c r="DD44" s="26">
        <v>45.6</v>
      </c>
      <c r="DE44" s="26">
        <v>54.7</v>
      </c>
      <c r="DF44" s="26">
        <v>52.13</v>
      </c>
      <c r="DG44" s="26">
        <v>45.79</v>
      </c>
      <c r="DH44" s="26">
        <v>45.6</v>
      </c>
      <c r="DI44" s="26">
        <v>47.89</v>
      </c>
      <c r="DJ44" s="26">
        <v>46.5</v>
      </c>
      <c r="DK44" s="26">
        <v>49.57</v>
      </c>
      <c r="DL44" s="26">
        <v>49.46</v>
      </c>
      <c r="DM44" s="26">
        <v>47.8</v>
      </c>
      <c r="DN44" s="26">
        <v>47.02</v>
      </c>
      <c r="DO44" s="26">
        <v>44.8</v>
      </c>
      <c r="DP44" s="26">
        <v>46.64</v>
      </c>
      <c r="DQ44" s="26">
        <v>55.51</v>
      </c>
      <c r="DR44" s="26">
        <v>51.7</v>
      </c>
      <c r="DS44" s="26">
        <v>47.05</v>
      </c>
      <c r="DT44" s="26">
        <v>47.49</v>
      </c>
      <c r="DU44" s="26">
        <v>49.54</v>
      </c>
      <c r="DV44" s="26">
        <v>48.41</v>
      </c>
      <c r="DW44" s="26">
        <v>50.99</v>
      </c>
      <c r="DX44" s="26">
        <v>50.46</v>
      </c>
      <c r="DY44" s="26">
        <v>49.23</v>
      </c>
      <c r="DZ44" s="26">
        <v>48.89</v>
      </c>
      <c r="EA44" s="26">
        <v>46.55</v>
      </c>
      <c r="EB44" s="26">
        <v>47.22</v>
      </c>
      <c r="EC44" s="26">
        <v>55.34</v>
      </c>
      <c r="ED44" s="26">
        <v>51.95</v>
      </c>
      <c r="EE44" s="26">
        <v>48.79</v>
      </c>
      <c r="EF44" s="26">
        <v>47.83</v>
      </c>
      <c r="EG44" s="26">
        <v>49.88</v>
      </c>
      <c r="EH44" s="26">
        <v>49.1</v>
      </c>
      <c r="EI44" s="26">
        <v>51.36</v>
      </c>
      <c r="EJ44" s="26">
        <v>51.51</v>
      </c>
      <c r="EK44" s="26">
        <v>50.52</v>
      </c>
      <c r="EL44" s="26">
        <v>49.71</v>
      </c>
      <c r="EM44" s="26">
        <v>47.94</v>
      </c>
      <c r="EN44" s="26">
        <v>47.42</v>
      </c>
      <c r="EO44" s="26">
        <v>56.08</v>
      </c>
      <c r="EP44" s="26">
        <v>55.08</v>
      </c>
      <c r="EQ44" s="26">
        <v>50.43</v>
      </c>
      <c r="ER44" s="26">
        <v>49.49</v>
      </c>
      <c r="ES44" s="26">
        <v>51.22</v>
      </c>
      <c r="ET44" s="26">
        <v>50.58</v>
      </c>
      <c r="EU44" s="26">
        <v>53.82</v>
      </c>
      <c r="EV44" s="26">
        <v>53.65</v>
      </c>
      <c r="EW44" s="26">
        <v>52.34</v>
      </c>
      <c r="EX44" s="26">
        <v>51.56</v>
      </c>
      <c r="EY44" s="26">
        <v>50.48</v>
      </c>
      <c r="EZ44" s="26">
        <v>49.7</v>
      </c>
      <c r="FA44" s="26">
        <v>58.12</v>
      </c>
      <c r="FB44" s="26">
        <v>56.84</v>
      </c>
      <c r="FC44" s="26">
        <v>52.16</v>
      </c>
      <c r="FD44" s="26">
        <v>52.15</v>
      </c>
      <c r="FE44" s="26">
        <v>53.72</v>
      </c>
      <c r="FF44" s="26">
        <v>52.67</v>
      </c>
      <c r="FG44" s="26">
        <v>57.35</v>
      </c>
      <c r="FH44" s="26">
        <v>57.37</v>
      </c>
      <c r="FI44" s="26">
        <v>56.71</v>
      </c>
      <c r="FJ44" s="26">
        <v>55.79</v>
      </c>
      <c r="FK44" s="26">
        <v>54.58</v>
      </c>
      <c r="FL44" s="26">
        <v>53.85</v>
      </c>
      <c r="FM44" s="26">
        <v>61.83</v>
      </c>
      <c r="FN44" s="26">
        <v>60.82</v>
      </c>
      <c r="FO44" s="26">
        <v>56.72</v>
      </c>
      <c r="FP44" s="26">
        <v>57.16</v>
      </c>
      <c r="FQ44" s="26">
        <v>58.01</v>
      </c>
      <c r="FR44" s="26">
        <v>56.69</v>
      </c>
      <c r="FS44" s="26">
        <v>60.84</v>
      </c>
      <c r="FT44" s="26">
        <v>60.73</v>
      </c>
      <c r="FU44" s="26">
        <v>60.2</v>
      </c>
      <c r="FV44" s="26">
        <v>58.54</v>
      </c>
      <c r="FW44" s="26">
        <v>57.57</v>
      </c>
      <c r="FX44" s="26">
        <v>56.93</v>
      </c>
      <c r="FY44" s="26">
        <v>64.930000000000007</v>
      </c>
      <c r="FZ44" s="26">
        <v>62.92</v>
      </c>
      <c r="GA44" s="26">
        <v>59.35</v>
      </c>
      <c r="GB44" s="26">
        <v>60.16</v>
      </c>
      <c r="GC44" s="26">
        <v>61.4</v>
      </c>
      <c r="GD44" s="26">
        <v>59.82</v>
      </c>
    </row>
    <row r="45" spans="1:186" s="41" customFormat="1">
      <c r="A45" s="60"/>
      <c r="B45" s="458"/>
      <c r="C45" s="458"/>
      <c r="D45" s="458"/>
      <c r="E45" s="458"/>
      <c r="F45" s="45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s="41" customFormat="1">
      <c r="A46" s="60"/>
      <c r="B46" s="458"/>
      <c r="C46" s="458" t="s">
        <v>88</v>
      </c>
      <c r="D46" s="458" t="s">
        <v>76</v>
      </c>
      <c r="E46" s="458" t="s">
        <v>68</v>
      </c>
      <c r="F46" s="458" t="s">
        <v>77</v>
      </c>
      <c r="G46" s="26" t="s">
        <v>191</v>
      </c>
      <c r="H46" s="26" t="s">
        <v>191</v>
      </c>
      <c r="I46" s="26" t="s">
        <v>191</v>
      </c>
      <c r="J46" s="26" t="s">
        <v>191</v>
      </c>
      <c r="K46" s="26" t="s">
        <v>191</v>
      </c>
      <c r="L46" s="26" t="s">
        <v>191</v>
      </c>
      <c r="M46" s="26" t="s">
        <v>191</v>
      </c>
      <c r="N46" s="26" t="s">
        <v>191</v>
      </c>
      <c r="O46" s="26" t="s">
        <v>191</v>
      </c>
      <c r="P46" s="26" t="s">
        <v>191</v>
      </c>
      <c r="Q46" s="26" t="s">
        <v>191</v>
      </c>
      <c r="R46" s="26" t="s">
        <v>191</v>
      </c>
      <c r="S46" s="26" t="s">
        <v>191</v>
      </c>
      <c r="T46" s="26" t="s">
        <v>191</v>
      </c>
      <c r="U46" s="26" t="s">
        <v>191</v>
      </c>
      <c r="V46" s="26" t="s">
        <v>191</v>
      </c>
      <c r="W46" s="26" t="s">
        <v>191</v>
      </c>
      <c r="X46" s="26" t="s">
        <v>191</v>
      </c>
      <c r="Y46" s="26" t="s">
        <v>191</v>
      </c>
      <c r="Z46" s="26" t="s">
        <v>191</v>
      </c>
      <c r="AA46" s="26" t="s">
        <v>191</v>
      </c>
      <c r="AB46" s="26" t="s">
        <v>191</v>
      </c>
      <c r="AC46" s="26" t="s">
        <v>191</v>
      </c>
      <c r="AD46" s="26" t="s">
        <v>191</v>
      </c>
      <c r="AE46" s="26" t="s">
        <v>191</v>
      </c>
      <c r="AF46" s="26" t="s">
        <v>191</v>
      </c>
      <c r="AG46" s="26" t="s">
        <v>191</v>
      </c>
      <c r="AH46" s="26" t="s">
        <v>191</v>
      </c>
      <c r="AI46" s="26" t="s">
        <v>191</v>
      </c>
      <c r="AJ46" s="26" t="s">
        <v>191</v>
      </c>
      <c r="AK46" s="26" t="s">
        <v>191</v>
      </c>
      <c r="AL46" s="26" t="s">
        <v>191</v>
      </c>
      <c r="AM46" s="26" t="s">
        <v>191</v>
      </c>
      <c r="AN46" s="26" t="s">
        <v>191</v>
      </c>
      <c r="AO46" s="26" t="s">
        <v>191</v>
      </c>
      <c r="AP46" s="26" t="s">
        <v>191</v>
      </c>
      <c r="AQ46" s="26" t="s">
        <v>191</v>
      </c>
      <c r="AR46" s="26" t="s">
        <v>191</v>
      </c>
      <c r="AS46" s="26" t="s">
        <v>191</v>
      </c>
      <c r="AT46" s="26" t="s">
        <v>191</v>
      </c>
      <c r="AU46" s="26" t="s">
        <v>191</v>
      </c>
      <c r="AV46" s="26" t="s">
        <v>191</v>
      </c>
      <c r="AW46" s="26" t="s">
        <v>191</v>
      </c>
      <c r="AX46" s="26" t="s">
        <v>191</v>
      </c>
      <c r="AY46" s="26" t="s">
        <v>191</v>
      </c>
      <c r="AZ46" s="26" t="s">
        <v>191</v>
      </c>
      <c r="BA46" s="26" t="s">
        <v>191</v>
      </c>
      <c r="BB46" s="26" t="s">
        <v>191</v>
      </c>
      <c r="BC46" s="26" t="s">
        <v>191</v>
      </c>
      <c r="BD46" s="26" t="s">
        <v>191</v>
      </c>
      <c r="BE46" s="26" t="s">
        <v>191</v>
      </c>
      <c r="BF46" s="26" t="s">
        <v>191</v>
      </c>
      <c r="BG46" s="26" t="s">
        <v>191</v>
      </c>
      <c r="BH46" s="26" t="s">
        <v>191</v>
      </c>
      <c r="BI46" s="26" t="s">
        <v>191</v>
      </c>
      <c r="BJ46" s="26" t="s">
        <v>191</v>
      </c>
      <c r="BK46" s="26" t="s">
        <v>191</v>
      </c>
      <c r="BL46" s="26" t="s">
        <v>191</v>
      </c>
      <c r="BM46" s="26" t="s">
        <v>191</v>
      </c>
      <c r="BN46" s="26" t="s">
        <v>191</v>
      </c>
      <c r="BO46" s="26" t="s">
        <v>191</v>
      </c>
      <c r="BP46" s="26" t="s">
        <v>191</v>
      </c>
      <c r="BQ46" s="26" t="s">
        <v>191</v>
      </c>
      <c r="BR46" s="26" t="s">
        <v>191</v>
      </c>
      <c r="BS46" s="26" t="s">
        <v>191</v>
      </c>
      <c r="BT46" s="26" t="s">
        <v>191</v>
      </c>
      <c r="BU46" s="26" t="s">
        <v>191</v>
      </c>
      <c r="BV46" s="26" t="s">
        <v>191</v>
      </c>
      <c r="BW46" s="26" t="s">
        <v>191</v>
      </c>
      <c r="BX46" s="26" t="s">
        <v>191</v>
      </c>
      <c r="BY46" s="26" t="s">
        <v>191</v>
      </c>
      <c r="BZ46" s="26" t="s">
        <v>191</v>
      </c>
      <c r="CA46" s="26" t="s">
        <v>191</v>
      </c>
      <c r="CB46" s="26" t="s">
        <v>191</v>
      </c>
      <c r="CC46" s="26" t="s">
        <v>191</v>
      </c>
      <c r="CD46" s="26" t="s">
        <v>191</v>
      </c>
      <c r="CE46" s="26" t="s">
        <v>191</v>
      </c>
      <c r="CF46" s="26" t="s">
        <v>191</v>
      </c>
      <c r="CG46" s="26" t="s">
        <v>191</v>
      </c>
      <c r="CH46" s="26" t="s">
        <v>191</v>
      </c>
      <c r="CI46" s="26" t="s">
        <v>191</v>
      </c>
      <c r="CJ46" s="26" t="s">
        <v>191</v>
      </c>
      <c r="CK46" s="26" t="s">
        <v>191</v>
      </c>
      <c r="CL46" s="26" t="s">
        <v>191</v>
      </c>
      <c r="CM46" s="26" t="s">
        <v>191</v>
      </c>
      <c r="CN46" s="26" t="s">
        <v>191</v>
      </c>
      <c r="CO46" s="26" t="s">
        <v>191</v>
      </c>
      <c r="CP46" s="26" t="s">
        <v>191</v>
      </c>
      <c r="CQ46" s="26" t="s">
        <v>191</v>
      </c>
      <c r="CR46" s="26" t="s">
        <v>191</v>
      </c>
      <c r="CS46" s="26" t="s">
        <v>191</v>
      </c>
      <c r="CT46" s="26" t="s">
        <v>191</v>
      </c>
      <c r="CU46" s="26" t="s">
        <v>191</v>
      </c>
      <c r="CV46" s="26" t="s">
        <v>191</v>
      </c>
      <c r="CW46" s="26" t="s">
        <v>191</v>
      </c>
      <c r="CX46" s="26" t="s">
        <v>191</v>
      </c>
      <c r="CY46" s="26" t="s">
        <v>191</v>
      </c>
      <c r="CZ46" s="26" t="s">
        <v>191</v>
      </c>
      <c r="DA46" s="26" t="s">
        <v>191</v>
      </c>
      <c r="DB46" s="26" t="s">
        <v>191</v>
      </c>
      <c r="DC46" s="26" t="s">
        <v>191</v>
      </c>
      <c r="DD46" s="26" t="s">
        <v>191</v>
      </c>
      <c r="DE46" s="26" t="s">
        <v>191</v>
      </c>
      <c r="DF46" s="26" t="s">
        <v>191</v>
      </c>
      <c r="DG46" s="26" t="s">
        <v>191</v>
      </c>
      <c r="DH46" s="26" t="s">
        <v>191</v>
      </c>
      <c r="DI46" s="26" t="s">
        <v>191</v>
      </c>
      <c r="DJ46" s="26" t="s">
        <v>191</v>
      </c>
      <c r="DK46" s="26" t="s">
        <v>191</v>
      </c>
      <c r="DL46" s="26" t="s">
        <v>191</v>
      </c>
      <c r="DM46" s="26" t="s">
        <v>191</v>
      </c>
      <c r="DN46" s="26" t="s">
        <v>191</v>
      </c>
      <c r="DO46" s="26" t="s">
        <v>191</v>
      </c>
      <c r="DP46" s="26" t="s">
        <v>191</v>
      </c>
      <c r="DQ46" s="26" t="s">
        <v>191</v>
      </c>
      <c r="DR46" s="26" t="s">
        <v>191</v>
      </c>
      <c r="DS46" s="26" t="s">
        <v>191</v>
      </c>
      <c r="DT46" s="26" t="s">
        <v>191</v>
      </c>
      <c r="DU46" s="26" t="s">
        <v>191</v>
      </c>
      <c r="DV46" s="26" t="s">
        <v>191</v>
      </c>
      <c r="DW46" s="26" t="s">
        <v>191</v>
      </c>
      <c r="DX46" s="26" t="s">
        <v>191</v>
      </c>
      <c r="DY46" s="26" t="s">
        <v>191</v>
      </c>
      <c r="DZ46" s="26" t="s">
        <v>191</v>
      </c>
      <c r="EA46" s="26" t="s">
        <v>191</v>
      </c>
      <c r="EB46" s="26" t="s">
        <v>191</v>
      </c>
      <c r="EC46" s="26" t="s">
        <v>191</v>
      </c>
      <c r="ED46" s="26" t="s">
        <v>191</v>
      </c>
      <c r="EE46" s="26" t="s">
        <v>191</v>
      </c>
      <c r="EF46" s="26" t="s">
        <v>191</v>
      </c>
      <c r="EG46" s="26" t="s">
        <v>191</v>
      </c>
      <c r="EH46" s="26" t="s">
        <v>191</v>
      </c>
      <c r="EI46" s="26" t="s">
        <v>191</v>
      </c>
      <c r="EJ46" s="26" t="s">
        <v>191</v>
      </c>
      <c r="EK46" s="26" t="s">
        <v>191</v>
      </c>
      <c r="EL46" s="26" t="s">
        <v>191</v>
      </c>
      <c r="EM46" s="26" t="s">
        <v>191</v>
      </c>
      <c r="EN46" s="26" t="s">
        <v>191</v>
      </c>
      <c r="EO46" s="26" t="s">
        <v>191</v>
      </c>
      <c r="EP46" s="26" t="s">
        <v>191</v>
      </c>
      <c r="EQ46" s="26" t="s">
        <v>191</v>
      </c>
      <c r="ER46" s="26" t="s">
        <v>191</v>
      </c>
      <c r="ES46" s="26" t="s">
        <v>191</v>
      </c>
      <c r="ET46" s="26" t="s">
        <v>191</v>
      </c>
      <c r="EU46" s="26" t="s">
        <v>191</v>
      </c>
      <c r="EV46" s="26" t="s">
        <v>191</v>
      </c>
      <c r="EW46" s="26" t="s">
        <v>191</v>
      </c>
      <c r="EX46" s="26" t="s">
        <v>191</v>
      </c>
      <c r="EY46" s="26" t="s">
        <v>191</v>
      </c>
      <c r="EZ46" s="26" t="s">
        <v>191</v>
      </c>
      <c r="FA46" s="26" t="s">
        <v>191</v>
      </c>
      <c r="FB46" s="26" t="s">
        <v>191</v>
      </c>
      <c r="FC46" s="26" t="s">
        <v>191</v>
      </c>
      <c r="FD46" s="26" t="s">
        <v>191</v>
      </c>
      <c r="FE46" s="26" t="s">
        <v>191</v>
      </c>
      <c r="FF46" s="26" t="s">
        <v>191</v>
      </c>
      <c r="FG46" s="26" t="s">
        <v>191</v>
      </c>
      <c r="FH46" s="26" t="s">
        <v>191</v>
      </c>
      <c r="FI46" s="26" t="s">
        <v>191</v>
      </c>
      <c r="FJ46" s="26" t="s">
        <v>191</v>
      </c>
      <c r="FK46" s="26" t="s">
        <v>191</v>
      </c>
      <c r="FL46" s="26" t="s">
        <v>191</v>
      </c>
      <c r="FM46" s="26" t="s">
        <v>191</v>
      </c>
      <c r="FN46" s="26" t="s">
        <v>191</v>
      </c>
      <c r="FO46" s="26" t="s">
        <v>191</v>
      </c>
      <c r="FP46" s="26" t="s">
        <v>191</v>
      </c>
      <c r="FQ46" s="26" t="s">
        <v>191</v>
      </c>
      <c r="FR46" s="26" t="s">
        <v>191</v>
      </c>
      <c r="FS46" s="26" t="s">
        <v>191</v>
      </c>
      <c r="FT46" s="26" t="s">
        <v>191</v>
      </c>
      <c r="FU46" s="26" t="s">
        <v>191</v>
      </c>
      <c r="FV46" s="26" t="s">
        <v>191</v>
      </c>
      <c r="FW46" s="26" t="s">
        <v>191</v>
      </c>
      <c r="FX46" s="26" t="s">
        <v>191</v>
      </c>
      <c r="FY46" s="26" t="s">
        <v>191</v>
      </c>
      <c r="FZ46" s="26" t="s">
        <v>191</v>
      </c>
      <c r="GA46" s="26" t="s">
        <v>191</v>
      </c>
      <c r="GB46" s="26" t="s">
        <v>191</v>
      </c>
      <c r="GC46" s="26" t="s">
        <v>191</v>
      </c>
      <c r="GD46" s="26" t="s">
        <v>191</v>
      </c>
    </row>
    <row r="47" spans="1:186" s="41" customFormat="1">
      <c r="A47" s="60"/>
      <c r="B47" s="458"/>
      <c r="C47" s="458" t="s">
        <v>88</v>
      </c>
      <c r="D47" s="458" t="s">
        <v>76</v>
      </c>
      <c r="E47" s="458" t="s">
        <v>68</v>
      </c>
      <c r="F47" s="458" t="s">
        <v>78</v>
      </c>
      <c r="G47" s="26" t="s">
        <v>191</v>
      </c>
      <c r="H47" s="26" t="s">
        <v>191</v>
      </c>
      <c r="I47" s="26" t="s">
        <v>191</v>
      </c>
      <c r="J47" s="26" t="s">
        <v>191</v>
      </c>
      <c r="K47" s="26" t="s">
        <v>191</v>
      </c>
      <c r="L47" s="26" t="s">
        <v>191</v>
      </c>
      <c r="M47" s="26" t="s">
        <v>191</v>
      </c>
      <c r="N47" s="26" t="s">
        <v>191</v>
      </c>
      <c r="O47" s="26" t="s">
        <v>191</v>
      </c>
      <c r="P47" s="26" t="s">
        <v>191</v>
      </c>
      <c r="Q47" s="26" t="s">
        <v>191</v>
      </c>
      <c r="R47" s="26" t="s">
        <v>191</v>
      </c>
      <c r="S47" s="26" t="s">
        <v>191</v>
      </c>
      <c r="T47" s="26" t="s">
        <v>191</v>
      </c>
      <c r="U47" s="26" t="s">
        <v>191</v>
      </c>
      <c r="V47" s="26" t="s">
        <v>191</v>
      </c>
      <c r="W47" s="26" t="s">
        <v>191</v>
      </c>
      <c r="X47" s="26" t="s">
        <v>191</v>
      </c>
      <c r="Y47" s="26" t="s">
        <v>191</v>
      </c>
      <c r="Z47" s="26" t="s">
        <v>191</v>
      </c>
      <c r="AA47" s="26" t="s">
        <v>191</v>
      </c>
      <c r="AB47" s="26" t="s">
        <v>191</v>
      </c>
      <c r="AC47" s="26" t="s">
        <v>191</v>
      </c>
      <c r="AD47" s="26" t="s">
        <v>191</v>
      </c>
      <c r="AE47" s="26" t="s">
        <v>191</v>
      </c>
      <c r="AF47" s="26" t="s">
        <v>191</v>
      </c>
      <c r="AG47" s="26" t="s">
        <v>191</v>
      </c>
      <c r="AH47" s="26" t="s">
        <v>191</v>
      </c>
      <c r="AI47" s="26" t="s">
        <v>191</v>
      </c>
      <c r="AJ47" s="26" t="s">
        <v>191</v>
      </c>
      <c r="AK47" s="26" t="s">
        <v>191</v>
      </c>
      <c r="AL47" s="26" t="s">
        <v>191</v>
      </c>
      <c r="AM47" s="26" t="s">
        <v>191</v>
      </c>
      <c r="AN47" s="26" t="s">
        <v>191</v>
      </c>
      <c r="AO47" s="26" t="s">
        <v>191</v>
      </c>
      <c r="AP47" s="26" t="s">
        <v>191</v>
      </c>
      <c r="AQ47" s="26" t="s">
        <v>191</v>
      </c>
      <c r="AR47" s="26" t="s">
        <v>191</v>
      </c>
      <c r="AS47" s="26" t="s">
        <v>191</v>
      </c>
      <c r="AT47" s="26" t="s">
        <v>191</v>
      </c>
      <c r="AU47" s="26" t="s">
        <v>191</v>
      </c>
      <c r="AV47" s="26" t="s">
        <v>191</v>
      </c>
      <c r="AW47" s="26" t="s">
        <v>191</v>
      </c>
      <c r="AX47" s="26" t="s">
        <v>191</v>
      </c>
      <c r="AY47" s="26" t="s">
        <v>191</v>
      </c>
      <c r="AZ47" s="26" t="s">
        <v>191</v>
      </c>
      <c r="BA47" s="26" t="s">
        <v>191</v>
      </c>
      <c r="BB47" s="26" t="s">
        <v>191</v>
      </c>
      <c r="BC47" s="26" t="s">
        <v>191</v>
      </c>
      <c r="BD47" s="26" t="s">
        <v>191</v>
      </c>
      <c r="BE47" s="26" t="s">
        <v>191</v>
      </c>
      <c r="BF47" s="26" t="s">
        <v>191</v>
      </c>
      <c r="BG47" s="26" t="s">
        <v>191</v>
      </c>
      <c r="BH47" s="26" t="s">
        <v>191</v>
      </c>
      <c r="BI47" s="26" t="s">
        <v>191</v>
      </c>
      <c r="BJ47" s="26" t="s">
        <v>191</v>
      </c>
      <c r="BK47" s="26" t="s">
        <v>191</v>
      </c>
      <c r="BL47" s="26" t="s">
        <v>191</v>
      </c>
      <c r="BM47" s="26" t="s">
        <v>191</v>
      </c>
      <c r="BN47" s="26" t="s">
        <v>191</v>
      </c>
      <c r="BO47" s="26" t="s">
        <v>191</v>
      </c>
      <c r="BP47" s="26" t="s">
        <v>191</v>
      </c>
      <c r="BQ47" s="26" t="s">
        <v>191</v>
      </c>
      <c r="BR47" s="26" t="s">
        <v>191</v>
      </c>
      <c r="BS47" s="26" t="s">
        <v>191</v>
      </c>
      <c r="BT47" s="26" t="s">
        <v>191</v>
      </c>
      <c r="BU47" s="26" t="s">
        <v>191</v>
      </c>
      <c r="BV47" s="26" t="s">
        <v>191</v>
      </c>
      <c r="BW47" s="26" t="s">
        <v>191</v>
      </c>
      <c r="BX47" s="26" t="s">
        <v>191</v>
      </c>
      <c r="BY47" s="26" t="s">
        <v>191</v>
      </c>
      <c r="BZ47" s="26" t="s">
        <v>191</v>
      </c>
      <c r="CA47" s="26" t="s">
        <v>191</v>
      </c>
      <c r="CB47" s="26" t="s">
        <v>191</v>
      </c>
      <c r="CC47" s="26" t="s">
        <v>191</v>
      </c>
      <c r="CD47" s="26" t="s">
        <v>191</v>
      </c>
      <c r="CE47" s="26" t="s">
        <v>191</v>
      </c>
      <c r="CF47" s="26" t="s">
        <v>191</v>
      </c>
      <c r="CG47" s="26" t="s">
        <v>191</v>
      </c>
      <c r="CH47" s="26" t="s">
        <v>191</v>
      </c>
      <c r="CI47" s="26" t="s">
        <v>191</v>
      </c>
      <c r="CJ47" s="26" t="s">
        <v>191</v>
      </c>
      <c r="CK47" s="26" t="s">
        <v>191</v>
      </c>
      <c r="CL47" s="26" t="s">
        <v>191</v>
      </c>
      <c r="CM47" s="26" t="s">
        <v>191</v>
      </c>
      <c r="CN47" s="26" t="s">
        <v>191</v>
      </c>
      <c r="CO47" s="26" t="s">
        <v>191</v>
      </c>
      <c r="CP47" s="26" t="s">
        <v>191</v>
      </c>
      <c r="CQ47" s="26" t="s">
        <v>191</v>
      </c>
      <c r="CR47" s="26" t="s">
        <v>191</v>
      </c>
      <c r="CS47" s="26" t="s">
        <v>191</v>
      </c>
      <c r="CT47" s="26" t="s">
        <v>191</v>
      </c>
      <c r="CU47" s="26" t="s">
        <v>191</v>
      </c>
      <c r="CV47" s="26" t="s">
        <v>191</v>
      </c>
      <c r="CW47" s="26" t="s">
        <v>191</v>
      </c>
      <c r="CX47" s="26" t="s">
        <v>191</v>
      </c>
      <c r="CY47" s="26" t="s">
        <v>191</v>
      </c>
      <c r="CZ47" s="26" t="s">
        <v>191</v>
      </c>
      <c r="DA47" s="26" t="s">
        <v>191</v>
      </c>
      <c r="DB47" s="26" t="s">
        <v>191</v>
      </c>
      <c r="DC47" s="26" t="s">
        <v>191</v>
      </c>
      <c r="DD47" s="26" t="s">
        <v>191</v>
      </c>
      <c r="DE47" s="26" t="s">
        <v>191</v>
      </c>
      <c r="DF47" s="26" t="s">
        <v>191</v>
      </c>
      <c r="DG47" s="26" t="s">
        <v>191</v>
      </c>
      <c r="DH47" s="26" t="s">
        <v>191</v>
      </c>
      <c r="DI47" s="26" t="s">
        <v>191</v>
      </c>
      <c r="DJ47" s="26" t="s">
        <v>191</v>
      </c>
      <c r="DK47" s="26" t="s">
        <v>191</v>
      </c>
      <c r="DL47" s="26" t="s">
        <v>191</v>
      </c>
      <c r="DM47" s="26" t="s">
        <v>191</v>
      </c>
      <c r="DN47" s="26" t="s">
        <v>191</v>
      </c>
      <c r="DO47" s="26" t="s">
        <v>191</v>
      </c>
      <c r="DP47" s="26" t="s">
        <v>191</v>
      </c>
      <c r="DQ47" s="26" t="s">
        <v>191</v>
      </c>
      <c r="DR47" s="26" t="s">
        <v>191</v>
      </c>
      <c r="DS47" s="26" t="s">
        <v>191</v>
      </c>
      <c r="DT47" s="26" t="s">
        <v>191</v>
      </c>
      <c r="DU47" s="26" t="s">
        <v>191</v>
      </c>
      <c r="DV47" s="26" t="s">
        <v>191</v>
      </c>
      <c r="DW47" s="26" t="s">
        <v>191</v>
      </c>
      <c r="DX47" s="26" t="s">
        <v>191</v>
      </c>
      <c r="DY47" s="26" t="s">
        <v>191</v>
      </c>
      <c r="DZ47" s="26" t="s">
        <v>191</v>
      </c>
      <c r="EA47" s="26" t="s">
        <v>191</v>
      </c>
      <c r="EB47" s="26" t="s">
        <v>191</v>
      </c>
      <c r="EC47" s="26" t="s">
        <v>191</v>
      </c>
      <c r="ED47" s="26" t="s">
        <v>191</v>
      </c>
      <c r="EE47" s="26" t="s">
        <v>191</v>
      </c>
      <c r="EF47" s="26" t="s">
        <v>191</v>
      </c>
      <c r="EG47" s="26" t="s">
        <v>191</v>
      </c>
      <c r="EH47" s="26" t="s">
        <v>191</v>
      </c>
      <c r="EI47" s="26" t="s">
        <v>191</v>
      </c>
      <c r="EJ47" s="26" t="s">
        <v>191</v>
      </c>
      <c r="EK47" s="26" t="s">
        <v>191</v>
      </c>
      <c r="EL47" s="26" t="s">
        <v>191</v>
      </c>
      <c r="EM47" s="26" t="s">
        <v>191</v>
      </c>
      <c r="EN47" s="26" t="s">
        <v>191</v>
      </c>
      <c r="EO47" s="26" t="s">
        <v>191</v>
      </c>
      <c r="EP47" s="26" t="s">
        <v>191</v>
      </c>
      <c r="EQ47" s="26" t="s">
        <v>191</v>
      </c>
      <c r="ER47" s="26" t="s">
        <v>191</v>
      </c>
      <c r="ES47" s="26" t="s">
        <v>191</v>
      </c>
      <c r="ET47" s="26" t="s">
        <v>191</v>
      </c>
      <c r="EU47" s="26" t="s">
        <v>191</v>
      </c>
      <c r="EV47" s="26" t="s">
        <v>191</v>
      </c>
      <c r="EW47" s="26" t="s">
        <v>191</v>
      </c>
      <c r="EX47" s="26" t="s">
        <v>191</v>
      </c>
      <c r="EY47" s="26" t="s">
        <v>191</v>
      </c>
      <c r="EZ47" s="26" t="s">
        <v>191</v>
      </c>
      <c r="FA47" s="26" t="s">
        <v>191</v>
      </c>
      <c r="FB47" s="26" t="s">
        <v>191</v>
      </c>
      <c r="FC47" s="26" t="s">
        <v>191</v>
      </c>
      <c r="FD47" s="26" t="s">
        <v>191</v>
      </c>
      <c r="FE47" s="26" t="s">
        <v>191</v>
      </c>
      <c r="FF47" s="26" t="s">
        <v>191</v>
      </c>
      <c r="FG47" s="26" t="s">
        <v>191</v>
      </c>
      <c r="FH47" s="26" t="s">
        <v>191</v>
      </c>
      <c r="FI47" s="26" t="s">
        <v>191</v>
      </c>
      <c r="FJ47" s="26" t="s">
        <v>191</v>
      </c>
      <c r="FK47" s="26" t="s">
        <v>191</v>
      </c>
      <c r="FL47" s="26" t="s">
        <v>191</v>
      </c>
      <c r="FM47" s="26" t="s">
        <v>191</v>
      </c>
      <c r="FN47" s="26" t="s">
        <v>191</v>
      </c>
      <c r="FO47" s="26" t="s">
        <v>191</v>
      </c>
      <c r="FP47" s="26" t="s">
        <v>191</v>
      </c>
      <c r="FQ47" s="26" t="s">
        <v>191</v>
      </c>
      <c r="FR47" s="26" t="s">
        <v>191</v>
      </c>
      <c r="FS47" s="26" t="s">
        <v>191</v>
      </c>
      <c r="FT47" s="26" t="s">
        <v>191</v>
      </c>
      <c r="FU47" s="26" t="s">
        <v>191</v>
      </c>
      <c r="FV47" s="26" t="s">
        <v>191</v>
      </c>
      <c r="FW47" s="26" t="s">
        <v>191</v>
      </c>
      <c r="FX47" s="26" t="s">
        <v>191</v>
      </c>
      <c r="FY47" s="26" t="s">
        <v>191</v>
      </c>
      <c r="FZ47" s="26" t="s">
        <v>191</v>
      </c>
      <c r="GA47" s="26" t="s">
        <v>191</v>
      </c>
      <c r="GB47" s="26" t="s">
        <v>191</v>
      </c>
      <c r="GC47" s="26" t="s">
        <v>191</v>
      </c>
      <c r="GD47" s="26" t="s">
        <v>191</v>
      </c>
    </row>
    <row r="48" spans="1:186" s="41" customFormat="1">
      <c r="A48" s="60"/>
      <c r="B48" s="458"/>
      <c r="C48" s="458" t="s">
        <v>88</v>
      </c>
      <c r="D48" s="458" t="s">
        <v>76</v>
      </c>
      <c r="E48" s="458" t="s">
        <v>68</v>
      </c>
      <c r="F48" s="458" t="s">
        <v>79</v>
      </c>
      <c r="G48" s="26">
        <v>38.159999999999997</v>
      </c>
      <c r="H48" s="26">
        <v>35.19</v>
      </c>
      <c r="I48" s="26">
        <v>33.840000000000003</v>
      </c>
      <c r="J48" s="26">
        <v>34.79</v>
      </c>
      <c r="K48" s="26">
        <v>35.4</v>
      </c>
      <c r="L48" s="26">
        <v>36.47</v>
      </c>
      <c r="M48" s="26">
        <v>45.83</v>
      </c>
      <c r="N48" s="26">
        <v>40.46</v>
      </c>
      <c r="O48" s="26">
        <v>36.51</v>
      </c>
      <c r="P48" s="26">
        <v>33.86</v>
      </c>
      <c r="Q48" s="26">
        <v>34.520000000000003</v>
      </c>
      <c r="R48" s="26">
        <v>36.299999999999997</v>
      </c>
      <c r="S48" s="26">
        <v>41.16</v>
      </c>
      <c r="T48" s="26">
        <v>39.08</v>
      </c>
      <c r="U48" s="26">
        <v>36.979999999999997</v>
      </c>
      <c r="V48" s="26">
        <v>37.39</v>
      </c>
      <c r="W48" s="26">
        <v>37.590000000000003</v>
      </c>
      <c r="X48" s="26">
        <v>37.74</v>
      </c>
      <c r="Y48" s="26">
        <v>43.45</v>
      </c>
      <c r="Z48" s="26">
        <v>43.63</v>
      </c>
      <c r="AA48" s="26">
        <v>37.950000000000003</v>
      </c>
      <c r="AB48" s="26">
        <v>35.200000000000003</v>
      </c>
      <c r="AC48" s="26">
        <v>35.78</v>
      </c>
      <c r="AD48" s="26">
        <v>37.78</v>
      </c>
      <c r="AE48" s="26">
        <v>40.07</v>
      </c>
      <c r="AF48" s="26">
        <v>40.4</v>
      </c>
      <c r="AG48" s="26">
        <v>38.69</v>
      </c>
      <c r="AH48" s="26">
        <v>37.42</v>
      </c>
      <c r="AI48" s="26">
        <v>38.06</v>
      </c>
      <c r="AJ48" s="26">
        <v>39.799999999999997</v>
      </c>
      <c r="AK48" s="26">
        <v>44.6</v>
      </c>
      <c r="AL48" s="26">
        <v>44.79</v>
      </c>
      <c r="AM48" s="26">
        <v>38.950000000000003</v>
      </c>
      <c r="AN48" s="26">
        <v>37.26</v>
      </c>
      <c r="AO48" s="26">
        <v>37.770000000000003</v>
      </c>
      <c r="AP48" s="26">
        <v>36.76</v>
      </c>
      <c r="AQ48" s="26">
        <v>41.27</v>
      </c>
      <c r="AR48" s="26">
        <v>41.59</v>
      </c>
      <c r="AS48" s="26">
        <v>39.85</v>
      </c>
      <c r="AT48" s="26">
        <v>38.53</v>
      </c>
      <c r="AU48" s="26">
        <v>39.14</v>
      </c>
      <c r="AV48" s="26">
        <v>41.38</v>
      </c>
      <c r="AW48" s="26">
        <v>46.11</v>
      </c>
      <c r="AX48" s="26">
        <v>46.29</v>
      </c>
      <c r="AY48" s="26">
        <v>39.619999999999997</v>
      </c>
      <c r="AZ48" s="26">
        <v>37.659999999999997</v>
      </c>
      <c r="BA48" s="26">
        <v>38.17</v>
      </c>
      <c r="BB48" s="26">
        <v>37.340000000000003</v>
      </c>
      <c r="BC48" s="26">
        <v>42.91</v>
      </c>
      <c r="BD48" s="26">
        <v>43.2</v>
      </c>
      <c r="BE48" s="26">
        <v>40.909999999999997</v>
      </c>
      <c r="BF48" s="26">
        <v>39.549999999999997</v>
      </c>
      <c r="BG48" s="26">
        <v>39.700000000000003</v>
      </c>
      <c r="BH48" s="26">
        <v>43.39</v>
      </c>
      <c r="BI48" s="26">
        <v>48.26</v>
      </c>
      <c r="BJ48" s="26">
        <v>48.45</v>
      </c>
      <c r="BK48" s="26">
        <v>40.9</v>
      </c>
      <c r="BL48" s="26">
        <v>39.299999999999997</v>
      </c>
      <c r="BM48" s="26">
        <v>39.83</v>
      </c>
      <c r="BN48" s="26">
        <v>39.11</v>
      </c>
      <c r="BO48" s="26">
        <v>44.96</v>
      </c>
      <c r="BP48" s="26">
        <v>45.26</v>
      </c>
      <c r="BQ48" s="26">
        <v>42.89</v>
      </c>
      <c r="BR48" s="26">
        <v>41.46</v>
      </c>
      <c r="BS48" s="26">
        <v>41.56</v>
      </c>
      <c r="BT48" s="26">
        <v>45.45</v>
      </c>
      <c r="BU48" s="26">
        <v>50.53</v>
      </c>
      <c r="BV48" s="26">
        <v>50.72</v>
      </c>
      <c r="BW48" s="26">
        <v>42.85</v>
      </c>
      <c r="BX48" s="26">
        <v>41.19</v>
      </c>
      <c r="BY48" s="26">
        <v>41.74</v>
      </c>
      <c r="BZ48" s="26">
        <v>40.96</v>
      </c>
      <c r="CA48" s="26">
        <v>47.87</v>
      </c>
      <c r="CB48" s="26">
        <v>49.74</v>
      </c>
      <c r="CC48" s="26">
        <v>48.72</v>
      </c>
      <c r="CD48" s="26">
        <v>48.44</v>
      </c>
      <c r="CE48" s="26">
        <v>49.92</v>
      </c>
      <c r="CF48" s="26">
        <v>55.82</v>
      </c>
      <c r="CG48" s="26">
        <v>63.85</v>
      </c>
      <c r="CH48" s="26">
        <v>66.17</v>
      </c>
      <c r="CI48" s="26">
        <v>59.51</v>
      </c>
      <c r="CJ48" s="26">
        <v>58.15</v>
      </c>
      <c r="CK48" s="26">
        <v>59.59</v>
      </c>
      <c r="CL48" s="26">
        <v>60.21</v>
      </c>
      <c r="CM48" s="26">
        <v>66.88</v>
      </c>
      <c r="CN48" s="26">
        <v>69.16</v>
      </c>
      <c r="CO48" s="26">
        <v>67.67</v>
      </c>
      <c r="CP48" s="26">
        <v>66.59</v>
      </c>
      <c r="CQ48" s="26">
        <v>69.47</v>
      </c>
      <c r="CR48" s="26">
        <v>77.3</v>
      </c>
      <c r="CS48" s="26">
        <v>87.51</v>
      </c>
      <c r="CT48" s="26">
        <v>90.32</v>
      </c>
      <c r="CU48" s="26">
        <v>82.87</v>
      </c>
      <c r="CV48" s="26">
        <v>79.540000000000006</v>
      </c>
      <c r="CW48" s="26">
        <v>80.48</v>
      </c>
      <c r="CX48" s="26">
        <v>81.42</v>
      </c>
      <c r="CY48" s="26">
        <v>87.47</v>
      </c>
      <c r="CZ48" s="26">
        <v>87.92</v>
      </c>
      <c r="DA48" s="26">
        <v>84.28</v>
      </c>
      <c r="DB48" s="26">
        <v>83.33</v>
      </c>
      <c r="DC48" s="26">
        <v>84.21</v>
      </c>
      <c r="DD48" s="26">
        <v>91.9</v>
      </c>
      <c r="DE48" s="26">
        <v>100.79</v>
      </c>
      <c r="DF48" s="26">
        <v>101.98</v>
      </c>
      <c r="DG48" s="26">
        <v>89.52</v>
      </c>
      <c r="DH48" s="26">
        <v>84.67</v>
      </c>
      <c r="DI48" s="26">
        <v>85.14</v>
      </c>
      <c r="DJ48" s="26">
        <v>83.56</v>
      </c>
      <c r="DK48" s="26">
        <v>90.5</v>
      </c>
      <c r="DL48" s="26">
        <v>89.67</v>
      </c>
      <c r="DM48" s="26">
        <v>86.37</v>
      </c>
      <c r="DN48" s="26">
        <v>83.31</v>
      </c>
      <c r="DO48" s="26">
        <v>84.52</v>
      </c>
      <c r="DP48" s="26">
        <v>94.71</v>
      </c>
      <c r="DQ48" s="26">
        <v>102.41</v>
      </c>
      <c r="DR48" s="26">
        <v>102.28</v>
      </c>
      <c r="DS48" s="26">
        <v>91.53</v>
      </c>
      <c r="DT48" s="26">
        <v>87.67</v>
      </c>
      <c r="DU48" s="26">
        <v>89.37</v>
      </c>
      <c r="DV48" s="26">
        <v>86.61</v>
      </c>
      <c r="DW48" s="26">
        <v>92.49</v>
      </c>
      <c r="DX48" s="26">
        <v>91.09</v>
      </c>
      <c r="DY48" s="26">
        <v>87.75</v>
      </c>
      <c r="DZ48" s="26">
        <v>84.99</v>
      </c>
      <c r="EA48" s="26">
        <v>87.98</v>
      </c>
      <c r="EB48" s="26">
        <v>95.44</v>
      </c>
      <c r="EC48" s="26">
        <v>102.55</v>
      </c>
      <c r="ED48" s="26">
        <v>101.28</v>
      </c>
      <c r="EE48" s="26">
        <v>92.48</v>
      </c>
      <c r="EF48" s="26">
        <v>88.81</v>
      </c>
      <c r="EG48" s="26">
        <v>89.18</v>
      </c>
      <c r="EH48" s="26">
        <v>87.03</v>
      </c>
      <c r="EI48" s="26">
        <v>90.6</v>
      </c>
      <c r="EJ48" s="26">
        <v>93.01</v>
      </c>
      <c r="EK48" s="26">
        <v>89.45</v>
      </c>
      <c r="EL48" s="26">
        <v>85.58</v>
      </c>
      <c r="EM48" s="26">
        <v>86.96</v>
      </c>
      <c r="EN48" s="26">
        <v>94.02</v>
      </c>
      <c r="EO48" s="26">
        <v>104.13</v>
      </c>
      <c r="EP48" s="26">
        <v>105.6</v>
      </c>
      <c r="EQ48" s="26">
        <v>97.44</v>
      </c>
      <c r="ER48" s="26">
        <v>89.88</v>
      </c>
      <c r="ES48" s="26">
        <v>89.75</v>
      </c>
      <c r="ET48" s="26">
        <v>89.74</v>
      </c>
      <c r="EU48" s="26">
        <v>95.07</v>
      </c>
      <c r="EV48" s="26">
        <v>94.82</v>
      </c>
      <c r="EW48" s="26">
        <v>92.8</v>
      </c>
      <c r="EX48" s="26">
        <v>88.73</v>
      </c>
      <c r="EY48" s="26">
        <v>89.55</v>
      </c>
      <c r="EZ48" s="26">
        <v>96.64</v>
      </c>
      <c r="FA48" s="26">
        <v>106.56</v>
      </c>
      <c r="FB48" s="26">
        <v>108.05</v>
      </c>
      <c r="FC48" s="26">
        <v>99.25</v>
      </c>
      <c r="FD48" s="26">
        <v>93.88</v>
      </c>
      <c r="FE48" s="26">
        <v>92.95</v>
      </c>
      <c r="FF48" s="26">
        <v>91.69</v>
      </c>
      <c r="FG48" s="26">
        <v>99.13</v>
      </c>
      <c r="FH48" s="26">
        <v>98.99</v>
      </c>
      <c r="FI48" s="26">
        <v>96.04</v>
      </c>
      <c r="FJ48" s="26">
        <v>92.06</v>
      </c>
      <c r="FK48" s="26">
        <v>95.16</v>
      </c>
      <c r="FL48" s="26">
        <v>101.15</v>
      </c>
      <c r="FM48" s="26">
        <v>110.8</v>
      </c>
      <c r="FN48" s="26">
        <v>112.04</v>
      </c>
      <c r="FO48" s="26">
        <v>103.9</v>
      </c>
      <c r="FP48" s="26">
        <v>97.38</v>
      </c>
      <c r="FQ48" s="26">
        <v>96.5</v>
      </c>
      <c r="FR48" s="26">
        <v>96.01</v>
      </c>
      <c r="FS48" s="26">
        <v>103.96</v>
      </c>
      <c r="FT48" s="26">
        <v>103.15</v>
      </c>
      <c r="FU48" s="26">
        <v>100.2</v>
      </c>
      <c r="FV48" s="26">
        <v>98.68</v>
      </c>
      <c r="FW48" s="26">
        <v>99.56</v>
      </c>
      <c r="FX48" s="26">
        <v>105.98</v>
      </c>
      <c r="FY48" s="26">
        <v>114.38</v>
      </c>
      <c r="FZ48" s="26">
        <v>115.4</v>
      </c>
      <c r="GA48" s="26">
        <v>106.98</v>
      </c>
      <c r="GB48" s="26">
        <v>102.28</v>
      </c>
      <c r="GC48" s="26">
        <v>102.69</v>
      </c>
      <c r="GD48" s="26">
        <v>99.98</v>
      </c>
    </row>
    <row r="49" spans="1:186" s="41" customFormat="1">
      <c r="A49" s="60"/>
      <c r="B49" s="458"/>
      <c r="C49" s="458"/>
      <c r="D49" s="458"/>
      <c r="E49" s="458"/>
      <c r="F49" s="45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s="41" customFormat="1">
      <c r="A50" s="60"/>
      <c r="B50" s="458"/>
      <c r="C50" s="458" t="s">
        <v>150</v>
      </c>
      <c r="D50" s="458" t="s">
        <v>76</v>
      </c>
      <c r="E50" s="458" t="s">
        <v>68</v>
      </c>
      <c r="F50" s="458" t="s">
        <v>77</v>
      </c>
      <c r="G50" s="26" t="s">
        <v>191</v>
      </c>
      <c r="H50" s="26" t="s">
        <v>191</v>
      </c>
      <c r="I50" s="26" t="s">
        <v>191</v>
      </c>
      <c r="J50" s="26" t="s">
        <v>191</v>
      </c>
      <c r="K50" s="26" t="s">
        <v>191</v>
      </c>
      <c r="L50" s="26" t="s">
        <v>191</v>
      </c>
      <c r="M50" s="26" t="s">
        <v>191</v>
      </c>
      <c r="N50" s="26" t="s">
        <v>191</v>
      </c>
      <c r="O50" s="26" t="s">
        <v>191</v>
      </c>
      <c r="P50" s="26" t="s">
        <v>191</v>
      </c>
      <c r="Q50" s="26" t="s">
        <v>191</v>
      </c>
      <c r="R50" s="26" t="s">
        <v>191</v>
      </c>
      <c r="S50" s="26" t="s">
        <v>191</v>
      </c>
      <c r="T50" s="26" t="s">
        <v>191</v>
      </c>
      <c r="U50" s="26" t="s">
        <v>191</v>
      </c>
      <c r="V50" s="26" t="s">
        <v>191</v>
      </c>
      <c r="W50" s="26" t="s">
        <v>191</v>
      </c>
      <c r="X50" s="26" t="s">
        <v>191</v>
      </c>
      <c r="Y50" s="26" t="s">
        <v>191</v>
      </c>
      <c r="Z50" s="26" t="s">
        <v>191</v>
      </c>
      <c r="AA50" s="26" t="s">
        <v>191</v>
      </c>
      <c r="AB50" s="26" t="s">
        <v>191</v>
      </c>
      <c r="AC50" s="26" t="s">
        <v>191</v>
      </c>
      <c r="AD50" s="26" t="s">
        <v>191</v>
      </c>
      <c r="AE50" s="26" t="s">
        <v>191</v>
      </c>
      <c r="AF50" s="26" t="s">
        <v>191</v>
      </c>
      <c r="AG50" s="26" t="s">
        <v>191</v>
      </c>
      <c r="AH50" s="26" t="s">
        <v>191</v>
      </c>
      <c r="AI50" s="26" t="s">
        <v>191</v>
      </c>
      <c r="AJ50" s="26" t="s">
        <v>191</v>
      </c>
      <c r="AK50" s="26" t="s">
        <v>191</v>
      </c>
      <c r="AL50" s="26" t="s">
        <v>191</v>
      </c>
      <c r="AM50" s="26" t="s">
        <v>191</v>
      </c>
      <c r="AN50" s="26" t="s">
        <v>191</v>
      </c>
      <c r="AO50" s="26" t="s">
        <v>191</v>
      </c>
      <c r="AP50" s="26" t="s">
        <v>191</v>
      </c>
      <c r="AQ50" s="26" t="s">
        <v>191</v>
      </c>
      <c r="AR50" s="26" t="s">
        <v>191</v>
      </c>
      <c r="AS50" s="26" t="s">
        <v>191</v>
      </c>
      <c r="AT50" s="26" t="s">
        <v>191</v>
      </c>
      <c r="AU50" s="26" t="s">
        <v>191</v>
      </c>
      <c r="AV50" s="26" t="s">
        <v>191</v>
      </c>
      <c r="AW50" s="26" t="s">
        <v>191</v>
      </c>
      <c r="AX50" s="26" t="s">
        <v>191</v>
      </c>
      <c r="AY50" s="26" t="s">
        <v>191</v>
      </c>
      <c r="AZ50" s="26" t="s">
        <v>191</v>
      </c>
      <c r="BA50" s="26" t="s">
        <v>191</v>
      </c>
      <c r="BB50" s="26" t="s">
        <v>191</v>
      </c>
      <c r="BC50" s="26" t="s">
        <v>191</v>
      </c>
      <c r="BD50" s="26" t="s">
        <v>191</v>
      </c>
      <c r="BE50" s="26" t="s">
        <v>191</v>
      </c>
      <c r="BF50" s="26" t="s">
        <v>191</v>
      </c>
      <c r="BG50" s="26" t="s">
        <v>191</v>
      </c>
      <c r="BH50" s="26" t="s">
        <v>191</v>
      </c>
      <c r="BI50" s="26" t="s">
        <v>191</v>
      </c>
      <c r="BJ50" s="26" t="s">
        <v>191</v>
      </c>
      <c r="BK50" s="26" t="s">
        <v>191</v>
      </c>
      <c r="BL50" s="26" t="s">
        <v>191</v>
      </c>
      <c r="BM50" s="26" t="s">
        <v>191</v>
      </c>
      <c r="BN50" s="26" t="s">
        <v>191</v>
      </c>
      <c r="BO50" s="26" t="s">
        <v>191</v>
      </c>
      <c r="BP50" s="26" t="s">
        <v>191</v>
      </c>
      <c r="BQ50" s="26" t="s">
        <v>191</v>
      </c>
      <c r="BR50" s="26" t="s">
        <v>191</v>
      </c>
      <c r="BS50" s="26" t="s">
        <v>191</v>
      </c>
      <c r="BT50" s="26" t="s">
        <v>191</v>
      </c>
      <c r="BU50" s="26" t="s">
        <v>191</v>
      </c>
      <c r="BV50" s="26" t="s">
        <v>191</v>
      </c>
      <c r="BW50" s="26" t="s">
        <v>191</v>
      </c>
      <c r="BX50" s="26" t="s">
        <v>191</v>
      </c>
      <c r="BY50" s="26" t="s">
        <v>191</v>
      </c>
      <c r="BZ50" s="26" t="s">
        <v>191</v>
      </c>
      <c r="CA50" s="26" t="s">
        <v>191</v>
      </c>
      <c r="CB50" s="26" t="s">
        <v>191</v>
      </c>
      <c r="CC50" s="26" t="s">
        <v>191</v>
      </c>
      <c r="CD50" s="26" t="s">
        <v>191</v>
      </c>
      <c r="CE50" s="26" t="s">
        <v>191</v>
      </c>
      <c r="CF50" s="26" t="s">
        <v>191</v>
      </c>
      <c r="CG50" s="26" t="s">
        <v>191</v>
      </c>
      <c r="CH50" s="26" t="s">
        <v>191</v>
      </c>
      <c r="CI50" s="26" t="s">
        <v>191</v>
      </c>
      <c r="CJ50" s="26" t="s">
        <v>191</v>
      </c>
      <c r="CK50" s="26" t="s">
        <v>191</v>
      </c>
      <c r="CL50" s="26" t="s">
        <v>191</v>
      </c>
      <c r="CM50" s="26" t="s">
        <v>191</v>
      </c>
      <c r="CN50" s="26" t="s">
        <v>191</v>
      </c>
      <c r="CO50" s="26" t="s">
        <v>191</v>
      </c>
      <c r="CP50" s="26" t="s">
        <v>191</v>
      </c>
      <c r="CQ50" s="26" t="s">
        <v>191</v>
      </c>
      <c r="CR50" s="26" t="s">
        <v>191</v>
      </c>
      <c r="CS50" s="26" t="s">
        <v>191</v>
      </c>
      <c r="CT50" s="26" t="s">
        <v>191</v>
      </c>
      <c r="CU50" s="26" t="s">
        <v>191</v>
      </c>
      <c r="CV50" s="26" t="s">
        <v>191</v>
      </c>
      <c r="CW50" s="26" t="s">
        <v>191</v>
      </c>
      <c r="CX50" s="26" t="s">
        <v>191</v>
      </c>
      <c r="CY50" s="26" t="s">
        <v>191</v>
      </c>
      <c r="CZ50" s="26" t="s">
        <v>191</v>
      </c>
      <c r="DA50" s="26" t="s">
        <v>191</v>
      </c>
      <c r="DB50" s="26" t="s">
        <v>191</v>
      </c>
      <c r="DC50" s="26" t="s">
        <v>191</v>
      </c>
      <c r="DD50" s="26" t="s">
        <v>191</v>
      </c>
      <c r="DE50" s="26" t="s">
        <v>191</v>
      </c>
      <c r="DF50" s="26" t="s">
        <v>191</v>
      </c>
      <c r="DG50" s="26" t="s">
        <v>191</v>
      </c>
      <c r="DH50" s="26" t="s">
        <v>191</v>
      </c>
      <c r="DI50" s="26" t="s">
        <v>191</v>
      </c>
      <c r="DJ50" s="26" t="s">
        <v>191</v>
      </c>
      <c r="DK50" s="26" t="s">
        <v>191</v>
      </c>
      <c r="DL50" s="26" t="s">
        <v>191</v>
      </c>
      <c r="DM50" s="26" t="s">
        <v>191</v>
      </c>
      <c r="DN50" s="26" t="s">
        <v>191</v>
      </c>
      <c r="DO50" s="26" t="s">
        <v>191</v>
      </c>
      <c r="DP50" s="26" t="s">
        <v>191</v>
      </c>
      <c r="DQ50" s="26" t="s">
        <v>191</v>
      </c>
      <c r="DR50" s="26" t="s">
        <v>191</v>
      </c>
      <c r="DS50" s="26" t="s">
        <v>191</v>
      </c>
      <c r="DT50" s="26" t="s">
        <v>191</v>
      </c>
      <c r="DU50" s="26" t="s">
        <v>191</v>
      </c>
      <c r="DV50" s="26" t="s">
        <v>191</v>
      </c>
      <c r="DW50" s="26" t="s">
        <v>191</v>
      </c>
      <c r="DX50" s="26" t="s">
        <v>191</v>
      </c>
      <c r="DY50" s="26" t="s">
        <v>191</v>
      </c>
      <c r="DZ50" s="26" t="s">
        <v>191</v>
      </c>
      <c r="EA50" s="26" t="s">
        <v>191</v>
      </c>
      <c r="EB50" s="26" t="s">
        <v>191</v>
      </c>
      <c r="EC50" s="26" t="s">
        <v>191</v>
      </c>
      <c r="ED50" s="26" t="s">
        <v>191</v>
      </c>
      <c r="EE50" s="26" t="s">
        <v>191</v>
      </c>
      <c r="EF50" s="26" t="s">
        <v>191</v>
      </c>
      <c r="EG50" s="26" t="s">
        <v>191</v>
      </c>
      <c r="EH50" s="26" t="s">
        <v>191</v>
      </c>
      <c r="EI50" s="26" t="s">
        <v>191</v>
      </c>
      <c r="EJ50" s="26" t="s">
        <v>191</v>
      </c>
      <c r="EK50" s="26" t="s">
        <v>191</v>
      </c>
      <c r="EL50" s="26" t="s">
        <v>191</v>
      </c>
      <c r="EM50" s="26" t="s">
        <v>191</v>
      </c>
      <c r="EN50" s="26" t="s">
        <v>191</v>
      </c>
      <c r="EO50" s="26" t="s">
        <v>191</v>
      </c>
      <c r="EP50" s="26" t="s">
        <v>191</v>
      </c>
      <c r="EQ50" s="26" t="s">
        <v>191</v>
      </c>
      <c r="ER50" s="26" t="s">
        <v>191</v>
      </c>
      <c r="ES50" s="26" t="s">
        <v>191</v>
      </c>
      <c r="ET50" s="26" t="s">
        <v>191</v>
      </c>
      <c r="EU50" s="26" t="s">
        <v>191</v>
      </c>
      <c r="EV50" s="26" t="s">
        <v>191</v>
      </c>
      <c r="EW50" s="26" t="s">
        <v>191</v>
      </c>
      <c r="EX50" s="26" t="s">
        <v>191</v>
      </c>
      <c r="EY50" s="26" t="s">
        <v>191</v>
      </c>
      <c r="EZ50" s="26" t="s">
        <v>191</v>
      </c>
      <c r="FA50" s="26" t="s">
        <v>191</v>
      </c>
      <c r="FB50" s="26" t="s">
        <v>191</v>
      </c>
      <c r="FC50" s="26" t="s">
        <v>191</v>
      </c>
      <c r="FD50" s="26" t="s">
        <v>191</v>
      </c>
      <c r="FE50" s="26" t="s">
        <v>191</v>
      </c>
      <c r="FF50" s="26" t="s">
        <v>191</v>
      </c>
      <c r="FG50" s="26" t="s">
        <v>191</v>
      </c>
      <c r="FH50" s="26" t="s">
        <v>191</v>
      </c>
      <c r="FI50" s="26" t="s">
        <v>191</v>
      </c>
      <c r="FJ50" s="26" t="s">
        <v>191</v>
      </c>
      <c r="FK50" s="26" t="s">
        <v>191</v>
      </c>
      <c r="FL50" s="26" t="s">
        <v>191</v>
      </c>
      <c r="FM50" s="26" t="s">
        <v>191</v>
      </c>
      <c r="FN50" s="26" t="s">
        <v>191</v>
      </c>
      <c r="FO50" s="26" t="s">
        <v>191</v>
      </c>
      <c r="FP50" s="26" t="s">
        <v>191</v>
      </c>
      <c r="FQ50" s="26" t="s">
        <v>191</v>
      </c>
      <c r="FR50" s="26" t="s">
        <v>191</v>
      </c>
      <c r="FS50" s="26" t="s">
        <v>191</v>
      </c>
      <c r="FT50" s="26" t="s">
        <v>191</v>
      </c>
      <c r="FU50" s="26" t="s">
        <v>191</v>
      </c>
      <c r="FV50" s="26" t="s">
        <v>191</v>
      </c>
      <c r="FW50" s="26" t="s">
        <v>191</v>
      </c>
      <c r="FX50" s="26" t="s">
        <v>191</v>
      </c>
      <c r="FY50" s="26" t="s">
        <v>191</v>
      </c>
      <c r="FZ50" s="26" t="s">
        <v>191</v>
      </c>
      <c r="GA50" s="26" t="s">
        <v>191</v>
      </c>
      <c r="GB50" s="26" t="s">
        <v>191</v>
      </c>
      <c r="GC50" s="26" t="s">
        <v>191</v>
      </c>
      <c r="GD50" s="26" t="s">
        <v>191</v>
      </c>
    </row>
    <row r="51" spans="1:186" s="41" customFormat="1">
      <c r="A51" s="60"/>
      <c r="B51" s="458"/>
      <c r="C51" s="458" t="s">
        <v>150</v>
      </c>
      <c r="D51" s="458" t="s">
        <v>76</v>
      </c>
      <c r="E51" s="458" t="s">
        <v>68</v>
      </c>
      <c r="F51" s="458" t="s">
        <v>78</v>
      </c>
      <c r="G51" s="26" t="s">
        <v>191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26" t="s">
        <v>191</v>
      </c>
      <c r="N51" s="26" t="s">
        <v>191</v>
      </c>
      <c r="O51" s="26" t="s">
        <v>191</v>
      </c>
      <c r="P51" s="26" t="s">
        <v>191</v>
      </c>
      <c r="Q51" s="26" t="s">
        <v>191</v>
      </c>
      <c r="R51" s="26" t="s">
        <v>191</v>
      </c>
      <c r="S51" s="26" t="s">
        <v>191</v>
      </c>
      <c r="T51" s="26" t="s">
        <v>191</v>
      </c>
      <c r="U51" s="26" t="s">
        <v>191</v>
      </c>
      <c r="V51" s="26" t="s">
        <v>191</v>
      </c>
      <c r="W51" s="26" t="s">
        <v>191</v>
      </c>
      <c r="X51" s="26" t="s">
        <v>191</v>
      </c>
      <c r="Y51" s="26" t="s">
        <v>191</v>
      </c>
      <c r="Z51" s="26" t="s">
        <v>191</v>
      </c>
      <c r="AA51" s="26" t="s">
        <v>191</v>
      </c>
      <c r="AB51" s="26" t="s">
        <v>191</v>
      </c>
      <c r="AC51" s="26" t="s">
        <v>191</v>
      </c>
      <c r="AD51" s="26" t="s">
        <v>191</v>
      </c>
      <c r="AE51" s="26" t="s">
        <v>191</v>
      </c>
      <c r="AF51" s="26" t="s">
        <v>191</v>
      </c>
      <c r="AG51" s="26" t="s">
        <v>191</v>
      </c>
      <c r="AH51" s="26" t="s">
        <v>191</v>
      </c>
      <c r="AI51" s="26" t="s">
        <v>191</v>
      </c>
      <c r="AJ51" s="26" t="s">
        <v>191</v>
      </c>
      <c r="AK51" s="26" t="s">
        <v>191</v>
      </c>
      <c r="AL51" s="26" t="s">
        <v>191</v>
      </c>
      <c r="AM51" s="26" t="s">
        <v>191</v>
      </c>
      <c r="AN51" s="26" t="s">
        <v>191</v>
      </c>
      <c r="AO51" s="26" t="s">
        <v>191</v>
      </c>
      <c r="AP51" s="26" t="s">
        <v>191</v>
      </c>
      <c r="AQ51" s="26" t="s">
        <v>191</v>
      </c>
      <c r="AR51" s="26" t="s">
        <v>191</v>
      </c>
      <c r="AS51" s="26" t="s">
        <v>191</v>
      </c>
      <c r="AT51" s="26" t="s">
        <v>191</v>
      </c>
      <c r="AU51" s="26" t="s">
        <v>191</v>
      </c>
      <c r="AV51" s="26" t="s">
        <v>191</v>
      </c>
      <c r="AW51" s="26" t="s">
        <v>191</v>
      </c>
      <c r="AX51" s="26" t="s">
        <v>191</v>
      </c>
      <c r="AY51" s="26" t="s">
        <v>191</v>
      </c>
      <c r="AZ51" s="26" t="s">
        <v>191</v>
      </c>
      <c r="BA51" s="26" t="s">
        <v>191</v>
      </c>
      <c r="BB51" s="26" t="s">
        <v>191</v>
      </c>
      <c r="BC51" s="26" t="s">
        <v>191</v>
      </c>
      <c r="BD51" s="26" t="s">
        <v>191</v>
      </c>
      <c r="BE51" s="26" t="s">
        <v>191</v>
      </c>
      <c r="BF51" s="26" t="s">
        <v>191</v>
      </c>
      <c r="BG51" s="26" t="s">
        <v>191</v>
      </c>
      <c r="BH51" s="26" t="s">
        <v>191</v>
      </c>
      <c r="BI51" s="26" t="s">
        <v>191</v>
      </c>
      <c r="BJ51" s="26" t="s">
        <v>191</v>
      </c>
      <c r="BK51" s="26" t="s">
        <v>191</v>
      </c>
      <c r="BL51" s="26" t="s">
        <v>191</v>
      </c>
      <c r="BM51" s="26" t="s">
        <v>191</v>
      </c>
      <c r="BN51" s="26" t="s">
        <v>191</v>
      </c>
      <c r="BO51" s="26" t="s">
        <v>191</v>
      </c>
      <c r="BP51" s="26" t="s">
        <v>191</v>
      </c>
      <c r="BQ51" s="26" t="s">
        <v>191</v>
      </c>
      <c r="BR51" s="26" t="s">
        <v>191</v>
      </c>
      <c r="BS51" s="26" t="s">
        <v>191</v>
      </c>
      <c r="BT51" s="26" t="s">
        <v>191</v>
      </c>
      <c r="BU51" s="26" t="s">
        <v>191</v>
      </c>
      <c r="BV51" s="26" t="s">
        <v>191</v>
      </c>
      <c r="BW51" s="26" t="s">
        <v>191</v>
      </c>
      <c r="BX51" s="26" t="s">
        <v>191</v>
      </c>
      <c r="BY51" s="26" t="s">
        <v>191</v>
      </c>
      <c r="BZ51" s="26" t="s">
        <v>191</v>
      </c>
      <c r="CA51" s="26" t="s">
        <v>191</v>
      </c>
      <c r="CB51" s="26" t="s">
        <v>191</v>
      </c>
      <c r="CC51" s="26" t="s">
        <v>191</v>
      </c>
      <c r="CD51" s="26" t="s">
        <v>191</v>
      </c>
      <c r="CE51" s="26" t="s">
        <v>191</v>
      </c>
      <c r="CF51" s="26" t="s">
        <v>191</v>
      </c>
      <c r="CG51" s="26" t="s">
        <v>191</v>
      </c>
      <c r="CH51" s="26" t="s">
        <v>191</v>
      </c>
      <c r="CI51" s="26" t="s">
        <v>191</v>
      </c>
      <c r="CJ51" s="26" t="s">
        <v>191</v>
      </c>
      <c r="CK51" s="26" t="s">
        <v>191</v>
      </c>
      <c r="CL51" s="26" t="s">
        <v>191</v>
      </c>
      <c r="CM51" s="26" t="s">
        <v>191</v>
      </c>
      <c r="CN51" s="26" t="s">
        <v>191</v>
      </c>
      <c r="CO51" s="26" t="s">
        <v>191</v>
      </c>
      <c r="CP51" s="26" t="s">
        <v>191</v>
      </c>
      <c r="CQ51" s="26" t="s">
        <v>191</v>
      </c>
      <c r="CR51" s="26" t="s">
        <v>191</v>
      </c>
      <c r="CS51" s="26" t="s">
        <v>191</v>
      </c>
      <c r="CT51" s="26" t="s">
        <v>191</v>
      </c>
      <c r="CU51" s="26" t="s">
        <v>191</v>
      </c>
      <c r="CV51" s="26" t="s">
        <v>191</v>
      </c>
      <c r="CW51" s="26" t="s">
        <v>191</v>
      </c>
      <c r="CX51" s="26" t="s">
        <v>191</v>
      </c>
      <c r="CY51" s="26" t="s">
        <v>191</v>
      </c>
      <c r="CZ51" s="26" t="s">
        <v>191</v>
      </c>
      <c r="DA51" s="26" t="s">
        <v>191</v>
      </c>
      <c r="DB51" s="26" t="s">
        <v>191</v>
      </c>
      <c r="DC51" s="26" t="s">
        <v>191</v>
      </c>
      <c r="DD51" s="26" t="s">
        <v>191</v>
      </c>
      <c r="DE51" s="26" t="s">
        <v>191</v>
      </c>
      <c r="DF51" s="26" t="s">
        <v>191</v>
      </c>
      <c r="DG51" s="26" t="s">
        <v>191</v>
      </c>
      <c r="DH51" s="26" t="s">
        <v>191</v>
      </c>
      <c r="DI51" s="26" t="s">
        <v>191</v>
      </c>
      <c r="DJ51" s="26" t="s">
        <v>191</v>
      </c>
      <c r="DK51" s="26" t="s">
        <v>191</v>
      </c>
      <c r="DL51" s="26" t="s">
        <v>191</v>
      </c>
      <c r="DM51" s="26" t="s">
        <v>191</v>
      </c>
      <c r="DN51" s="26" t="s">
        <v>191</v>
      </c>
      <c r="DO51" s="26" t="s">
        <v>191</v>
      </c>
      <c r="DP51" s="26" t="s">
        <v>191</v>
      </c>
      <c r="DQ51" s="26" t="s">
        <v>191</v>
      </c>
      <c r="DR51" s="26" t="s">
        <v>191</v>
      </c>
      <c r="DS51" s="26" t="s">
        <v>191</v>
      </c>
      <c r="DT51" s="26" t="s">
        <v>191</v>
      </c>
      <c r="DU51" s="26" t="s">
        <v>191</v>
      </c>
      <c r="DV51" s="26" t="s">
        <v>191</v>
      </c>
      <c r="DW51" s="26" t="s">
        <v>191</v>
      </c>
      <c r="DX51" s="26" t="s">
        <v>191</v>
      </c>
      <c r="DY51" s="26" t="s">
        <v>191</v>
      </c>
      <c r="DZ51" s="26" t="s">
        <v>191</v>
      </c>
      <c r="EA51" s="26" t="s">
        <v>191</v>
      </c>
      <c r="EB51" s="26" t="s">
        <v>191</v>
      </c>
      <c r="EC51" s="26" t="s">
        <v>191</v>
      </c>
      <c r="ED51" s="26" t="s">
        <v>191</v>
      </c>
      <c r="EE51" s="26" t="s">
        <v>191</v>
      </c>
      <c r="EF51" s="26" t="s">
        <v>191</v>
      </c>
      <c r="EG51" s="26" t="s">
        <v>191</v>
      </c>
      <c r="EH51" s="26" t="s">
        <v>191</v>
      </c>
      <c r="EI51" s="26" t="s">
        <v>191</v>
      </c>
      <c r="EJ51" s="26" t="s">
        <v>191</v>
      </c>
      <c r="EK51" s="26" t="s">
        <v>191</v>
      </c>
      <c r="EL51" s="26" t="s">
        <v>191</v>
      </c>
      <c r="EM51" s="26" t="s">
        <v>191</v>
      </c>
      <c r="EN51" s="26" t="s">
        <v>191</v>
      </c>
      <c r="EO51" s="26" t="s">
        <v>191</v>
      </c>
      <c r="EP51" s="26" t="s">
        <v>191</v>
      </c>
      <c r="EQ51" s="26" t="s">
        <v>191</v>
      </c>
      <c r="ER51" s="26" t="s">
        <v>191</v>
      </c>
      <c r="ES51" s="26" t="s">
        <v>191</v>
      </c>
      <c r="ET51" s="26" t="s">
        <v>191</v>
      </c>
      <c r="EU51" s="26" t="s">
        <v>191</v>
      </c>
      <c r="EV51" s="26" t="s">
        <v>191</v>
      </c>
      <c r="EW51" s="26" t="s">
        <v>191</v>
      </c>
      <c r="EX51" s="26" t="s">
        <v>191</v>
      </c>
      <c r="EY51" s="26" t="s">
        <v>191</v>
      </c>
      <c r="EZ51" s="26" t="s">
        <v>191</v>
      </c>
      <c r="FA51" s="26" t="s">
        <v>191</v>
      </c>
      <c r="FB51" s="26" t="s">
        <v>191</v>
      </c>
      <c r="FC51" s="26" t="s">
        <v>191</v>
      </c>
      <c r="FD51" s="26" t="s">
        <v>191</v>
      </c>
      <c r="FE51" s="26" t="s">
        <v>191</v>
      </c>
      <c r="FF51" s="26" t="s">
        <v>191</v>
      </c>
      <c r="FG51" s="26" t="s">
        <v>191</v>
      </c>
      <c r="FH51" s="26" t="s">
        <v>191</v>
      </c>
      <c r="FI51" s="26" t="s">
        <v>191</v>
      </c>
      <c r="FJ51" s="26" t="s">
        <v>191</v>
      </c>
      <c r="FK51" s="26" t="s">
        <v>191</v>
      </c>
      <c r="FL51" s="26" t="s">
        <v>191</v>
      </c>
      <c r="FM51" s="26" t="s">
        <v>191</v>
      </c>
      <c r="FN51" s="26" t="s">
        <v>191</v>
      </c>
      <c r="FO51" s="26" t="s">
        <v>191</v>
      </c>
      <c r="FP51" s="26" t="s">
        <v>191</v>
      </c>
      <c r="FQ51" s="26" t="s">
        <v>191</v>
      </c>
      <c r="FR51" s="26" t="s">
        <v>191</v>
      </c>
      <c r="FS51" s="26" t="s">
        <v>191</v>
      </c>
      <c r="FT51" s="26" t="s">
        <v>191</v>
      </c>
      <c r="FU51" s="26" t="s">
        <v>191</v>
      </c>
      <c r="FV51" s="26" t="s">
        <v>191</v>
      </c>
      <c r="FW51" s="26" t="s">
        <v>191</v>
      </c>
      <c r="FX51" s="26" t="s">
        <v>191</v>
      </c>
      <c r="FY51" s="26" t="s">
        <v>191</v>
      </c>
      <c r="FZ51" s="26" t="s">
        <v>191</v>
      </c>
      <c r="GA51" s="26" t="s">
        <v>191</v>
      </c>
      <c r="GB51" s="26" t="s">
        <v>191</v>
      </c>
      <c r="GC51" s="26" t="s">
        <v>191</v>
      </c>
      <c r="GD51" s="26" t="s">
        <v>191</v>
      </c>
    </row>
    <row r="52" spans="1:186" s="41" customFormat="1">
      <c r="A52" s="60"/>
      <c r="B52" s="458"/>
      <c r="C52" s="458" t="s">
        <v>150</v>
      </c>
      <c r="D52" s="458" t="s">
        <v>76</v>
      </c>
      <c r="E52" s="458" t="s">
        <v>68</v>
      </c>
      <c r="F52" s="458" t="s">
        <v>79</v>
      </c>
      <c r="G52" s="26">
        <v>28.15</v>
      </c>
      <c r="H52" s="26">
        <v>28.8</v>
      </c>
      <c r="I52" s="26">
        <v>26.37</v>
      </c>
      <c r="J52" s="26">
        <v>27.01</v>
      </c>
      <c r="K52" s="26">
        <v>26.38</v>
      </c>
      <c r="L52" s="26">
        <v>27.76</v>
      </c>
      <c r="M52" s="26">
        <v>31.48</v>
      </c>
      <c r="N52" s="26">
        <v>31.8</v>
      </c>
      <c r="O52" s="26">
        <v>28.26</v>
      </c>
      <c r="P52" s="26">
        <v>28.6</v>
      </c>
      <c r="Q52" s="26">
        <v>27.49</v>
      </c>
      <c r="R52" s="26">
        <v>27.7</v>
      </c>
      <c r="S52" s="26">
        <v>28.12</v>
      </c>
      <c r="T52" s="26">
        <v>28.88</v>
      </c>
      <c r="U52" s="26">
        <v>28.62</v>
      </c>
      <c r="V52" s="26">
        <v>29.33</v>
      </c>
      <c r="W52" s="26">
        <v>29.79</v>
      </c>
      <c r="X52" s="26">
        <v>31.78</v>
      </c>
      <c r="Y52" s="26">
        <v>35.33</v>
      </c>
      <c r="Z52" s="26">
        <v>35.42</v>
      </c>
      <c r="AA52" s="26">
        <v>32.15</v>
      </c>
      <c r="AB52" s="26">
        <v>30.47</v>
      </c>
      <c r="AC52" s="26">
        <v>29.22</v>
      </c>
      <c r="AD52" s="26">
        <v>29.65</v>
      </c>
      <c r="AE52" s="26">
        <v>30.19</v>
      </c>
      <c r="AF52" s="26">
        <v>31.13</v>
      </c>
      <c r="AG52" s="26">
        <v>30.96</v>
      </c>
      <c r="AH52" s="26">
        <v>31.63</v>
      </c>
      <c r="AI52" s="26">
        <v>31.89</v>
      </c>
      <c r="AJ52" s="26">
        <v>34.58</v>
      </c>
      <c r="AK52" s="26">
        <v>38.409999999999997</v>
      </c>
      <c r="AL52" s="26">
        <v>38.200000000000003</v>
      </c>
      <c r="AM52" s="26">
        <v>34.67</v>
      </c>
      <c r="AN52" s="26">
        <v>32.69</v>
      </c>
      <c r="AO52" s="26">
        <v>31.6</v>
      </c>
      <c r="AP52" s="26">
        <v>31.96</v>
      </c>
      <c r="AQ52" s="26">
        <v>31.62</v>
      </c>
      <c r="AR52" s="26">
        <v>33.619999999999997</v>
      </c>
      <c r="AS52" s="26">
        <v>34.18</v>
      </c>
      <c r="AT52" s="26">
        <v>35.380000000000003</v>
      </c>
      <c r="AU52" s="26">
        <v>37.35</v>
      </c>
      <c r="AV52" s="26">
        <v>40.9</v>
      </c>
      <c r="AW52" s="26">
        <v>43.96</v>
      </c>
      <c r="AX52" s="26">
        <v>46.55</v>
      </c>
      <c r="AY52" s="26">
        <v>42.06</v>
      </c>
      <c r="AZ52" s="26">
        <v>40.049999999999997</v>
      </c>
      <c r="BA52" s="26">
        <v>40.6</v>
      </c>
      <c r="BB52" s="26">
        <v>42.11</v>
      </c>
      <c r="BC52" s="26">
        <v>43.51</v>
      </c>
      <c r="BD52" s="26">
        <v>45.16</v>
      </c>
      <c r="BE52" s="26">
        <v>45.07</v>
      </c>
      <c r="BF52" s="26">
        <v>45.61</v>
      </c>
      <c r="BG52" s="26">
        <v>50.53</v>
      </c>
      <c r="BH52" s="26">
        <v>55.48</v>
      </c>
      <c r="BI52" s="26">
        <v>57.4</v>
      </c>
      <c r="BJ52" s="26">
        <v>60.7</v>
      </c>
      <c r="BK52" s="26">
        <v>53.75</v>
      </c>
      <c r="BL52" s="26">
        <v>52.21</v>
      </c>
      <c r="BM52" s="26">
        <v>52.3</v>
      </c>
      <c r="BN52" s="26">
        <v>53.55</v>
      </c>
      <c r="BO52" s="26">
        <v>58.24</v>
      </c>
      <c r="BP52" s="26">
        <v>58.8</v>
      </c>
      <c r="BQ52" s="26">
        <v>56.9</v>
      </c>
      <c r="BR52" s="26">
        <v>56.58</v>
      </c>
      <c r="BS52" s="26">
        <v>60.08</v>
      </c>
      <c r="BT52" s="26">
        <v>65.290000000000006</v>
      </c>
      <c r="BU52" s="26">
        <v>68.7</v>
      </c>
      <c r="BV52" s="26">
        <v>72</v>
      </c>
      <c r="BW52" s="26">
        <v>63.57</v>
      </c>
      <c r="BX52" s="26">
        <v>59.81</v>
      </c>
      <c r="BY52" s="26">
        <v>57.37</v>
      </c>
      <c r="BZ52" s="26">
        <v>57.03</v>
      </c>
      <c r="CA52" s="26">
        <v>59.85</v>
      </c>
      <c r="CB52" s="26">
        <v>60.85</v>
      </c>
      <c r="CC52" s="26">
        <v>59.5</v>
      </c>
      <c r="CD52" s="26">
        <v>61.24</v>
      </c>
      <c r="CE52" s="26">
        <v>63.06</v>
      </c>
      <c r="CF52" s="26">
        <v>66.69</v>
      </c>
      <c r="CG52" s="26">
        <v>74.81</v>
      </c>
      <c r="CH52" s="26">
        <v>76.17</v>
      </c>
      <c r="CI52" s="26">
        <v>66.72</v>
      </c>
      <c r="CJ52" s="26">
        <v>62.62</v>
      </c>
      <c r="CK52" s="26">
        <v>59.45</v>
      </c>
      <c r="CL52" s="26">
        <v>60.26</v>
      </c>
      <c r="CM52" s="26">
        <v>62.17</v>
      </c>
      <c r="CN52" s="26">
        <v>62.64</v>
      </c>
      <c r="CO52" s="26">
        <v>61.76</v>
      </c>
      <c r="CP52" s="26">
        <v>62.99</v>
      </c>
      <c r="CQ52" s="26">
        <v>64.61</v>
      </c>
      <c r="CR52" s="26">
        <v>71.930000000000007</v>
      </c>
      <c r="CS52" s="26">
        <v>79.72</v>
      </c>
      <c r="CT52" s="26">
        <v>78.400000000000006</v>
      </c>
      <c r="CU52" s="26">
        <v>69.45</v>
      </c>
      <c r="CV52" s="26">
        <v>64.819999999999993</v>
      </c>
      <c r="CW52" s="26">
        <v>61.61</v>
      </c>
      <c r="CX52" s="26">
        <v>63.03</v>
      </c>
      <c r="CY52" s="26">
        <v>65.61</v>
      </c>
      <c r="CZ52" s="26">
        <v>67.39</v>
      </c>
      <c r="DA52" s="26">
        <v>66.739999999999995</v>
      </c>
      <c r="DB52" s="26">
        <v>67.5</v>
      </c>
      <c r="DC52" s="26">
        <v>68.459999999999994</v>
      </c>
      <c r="DD52" s="26">
        <v>76.97</v>
      </c>
      <c r="DE52" s="26">
        <v>83.31</v>
      </c>
      <c r="DF52" s="26">
        <v>84.72</v>
      </c>
      <c r="DG52" s="26">
        <v>72.2</v>
      </c>
      <c r="DH52" s="26">
        <v>66.69</v>
      </c>
      <c r="DI52" s="26">
        <v>65.7</v>
      </c>
      <c r="DJ52" s="26">
        <v>67.12</v>
      </c>
      <c r="DK52" s="26">
        <v>67.25</v>
      </c>
      <c r="DL52" s="26">
        <v>68.150000000000006</v>
      </c>
      <c r="DM52" s="26">
        <v>67.13</v>
      </c>
      <c r="DN52" s="26">
        <v>67.989999999999995</v>
      </c>
      <c r="DO52" s="26">
        <v>70.28</v>
      </c>
      <c r="DP52" s="26">
        <v>77.17</v>
      </c>
      <c r="DQ52" s="26">
        <v>82.51</v>
      </c>
      <c r="DR52" s="26">
        <v>84.66</v>
      </c>
      <c r="DS52" s="26">
        <v>72.19</v>
      </c>
      <c r="DT52" s="26">
        <v>66.92</v>
      </c>
      <c r="DU52" s="26">
        <v>66.81</v>
      </c>
      <c r="DV52" s="26">
        <v>66.94</v>
      </c>
      <c r="DW52" s="26">
        <v>68.349999999999994</v>
      </c>
      <c r="DX52" s="26">
        <v>68.94</v>
      </c>
      <c r="DY52" s="26">
        <v>68.680000000000007</v>
      </c>
      <c r="DZ52" s="26">
        <v>67.56</v>
      </c>
      <c r="EA52" s="26">
        <v>72.98</v>
      </c>
      <c r="EB52" s="26">
        <v>78.430000000000007</v>
      </c>
      <c r="EC52" s="26">
        <v>83.04</v>
      </c>
      <c r="ED52" s="26">
        <v>84.99</v>
      </c>
      <c r="EE52" s="26">
        <v>72.42</v>
      </c>
      <c r="EF52" s="26">
        <v>69.34</v>
      </c>
      <c r="EG52" s="26">
        <v>67.260000000000005</v>
      </c>
      <c r="EH52" s="26">
        <v>66.39</v>
      </c>
      <c r="EI52" s="26">
        <v>69.41</v>
      </c>
      <c r="EJ52" s="26">
        <v>70.25</v>
      </c>
      <c r="EK52" s="26">
        <v>68.14</v>
      </c>
      <c r="EL52" s="26">
        <v>69.599999999999994</v>
      </c>
      <c r="EM52" s="26">
        <v>72</v>
      </c>
      <c r="EN52" s="26">
        <v>77.069999999999993</v>
      </c>
      <c r="EO52" s="26">
        <v>86.21</v>
      </c>
      <c r="EP52" s="26">
        <v>87.48</v>
      </c>
      <c r="EQ52" s="26">
        <v>76.59</v>
      </c>
      <c r="ER52" s="26">
        <v>71.73</v>
      </c>
      <c r="ES52" s="26">
        <v>68.14</v>
      </c>
      <c r="ET52" s="26">
        <v>69.180000000000007</v>
      </c>
      <c r="EU52" s="26">
        <v>71.97</v>
      </c>
      <c r="EV52" s="26">
        <v>72.430000000000007</v>
      </c>
      <c r="EW52" s="26">
        <v>70.099999999999994</v>
      </c>
      <c r="EX52" s="26">
        <v>72.66</v>
      </c>
      <c r="EY52" s="26">
        <v>74.45</v>
      </c>
      <c r="EZ52" s="26">
        <v>80.95</v>
      </c>
      <c r="FA52" s="26">
        <v>89.5</v>
      </c>
      <c r="FB52" s="26">
        <v>89.36</v>
      </c>
      <c r="FC52" s="26">
        <v>79.73</v>
      </c>
      <c r="FD52" s="26">
        <v>74.34</v>
      </c>
      <c r="FE52" s="26">
        <v>69.599999999999994</v>
      </c>
      <c r="FF52" s="26">
        <v>72.180000000000007</v>
      </c>
      <c r="FG52" s="26">
        <v>74.16</v>
      </c>
      <c r="FH52" s="26">
        <v>75.78</v>
      </c>
      <c r="FI52" s="26">
        <v>74.260000000000005</v>
      </c>
      <c r="FJ52" s="26">
        <v>75.790000000000006</v>
      </c>
      <c r="FK52" s="26">
        <v>77.489999999999995</v>
      </c>
      <c r="FL52" s="26">
        <v>86.18</v>
      </c>
      <c r="FM52" s="26">
        <v>94.73</v>
      </c>
      <c r="FN52" s="26">
        <v>93.09</v>
      </c>
      <c r="FO52" s="26">
        <v>83.48</v>
      </c>
      <c r="FP52" s="26">
        <v>77.83</v>
      </c>
      <c r="FQ52" s="26">
        <v>73.91</v>
      </c>
      <c r="FR52" s="26">
        <v>75.75</v>
      </c>
      <c r="FS52" s="26">
        <v>76.510000000000005</v>
      </c>
      <c r="FT52" s="26">
        <v>78.95</v>
      </c>
      <c r="FU52" s="26">
        <v>77.95</v>
      </c>
      <c r="FV52" s="26">
        <v>79.25</v>
      </c>
      <c r="FW52" s="26">
        <v>80.75</v>
      </c>
      <c r="FX52" s="26">
        <v>89.24</v>
      </c>
      <c r="FY52" s="26">
        <v>96.01</v>
      </c>
      <c r="FZ52" s="26">
        <v>97.22</v>
      </c>
      <c r="GA52" s="26">
        <v>85.87</v>
      </c>
      <c r="GB52" s="26">
        <v>79.11</v>
      </c>
      <c r="GC52" s="26">
        <v>77.569999999999993</v>
      </c>
      <c r="GD52" s="26">
        <v>79.540000000000006</v>
      </c>
    </row>
    <row r="53" spans="1:186" s="41" customFormat="1">
      <c r="A53" s="60"/>
      <c r="B53" s="458"/>
      <c r="C53" s="458"/>
      <c r="D53" s="458"/>
      <c r="E53" s="458"/>
      <c r="F53" s="45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s="41" customFormat="1">
      <c r="A54" s="60"/>
      <c r="B54" s="458"/>
      <c r="C54" s="458" t="s">
        <v>89</v>
      </c>
      <c r="D54" s="458" t="s">
        <v>76</v>
      </c>
      <c r="E54" s="458" t="s">
        <v>68</v>
      </c>
      <c r="F54" s="458" t="s">
        <v>77</v>
      </c>
      <c r="G54" s="26" t="s">
        <v>191</v>
      </c>
      <c r="H54" s="26" t="s">
        <v>191</v>
      </c>
      <c r="I54" s="26" t="s">
        <v>191</v>
      </c>
      <c r="J54" s="26" t="s">
        <v>191</v>
      </c>
      <c r="K54" s="26" t="s">
        <v>191</v>
      </c>
      <c r="L54" s="26" t="s">
        <v>191</v>
      </c>
      <c r="M54" s="26" t="s">
        <v>191</v>
      </c>
      <c r="N54" s="26" t="s">
        <v>191</v>
      </c>
      <c r="O54" s="26" t="s">
        <v>191</v>
      </c>
      <c r="P54" s="26" t="s">
        <v>191</v>
      </c>
      <c r="Q54" s="26" t="s">
        <v>191</v>
      </c>
      <c r="R54" s="26" t="s">
        <v>191</v>
      </c>
      <c r="S54" s="26" t="s">
        <v>191</v>
      </c>
      <c r="T54" s="26" t="s">
        <v>191</v>
      </c>
      <c r="U54" s="26" t="s">
        <v>191</v>
      </c>
      <c r="V54" s="26" t="s">
        <v>191</v>
      </c>
      <c r="W54" s="26" t="s">
        <v>191</v>
      </c>
      <c r="X54" s="26" t="s">
        <v>191</v>
      </c>
      <c r="Y54" s="26" t="s">
        <v>191</v>
      </c>
      <c r="Z54" s="26" t="s">
        <v>191</v>
      </c>
      <c r="AA54" s="26" t="s">
        <v>191</v>
      </c>
      <c r="AB54" s="26" t="s">
        <v>191</v>
      </c>
      <c r="AC54" s="26" t="s">
        <v>191</v>
      </c>
      <c r="AD54" s="26" t="s">
        <v>191</v>
      </c>
      <c r="AE54" s="26" t="s">
        <v>191</v>
      </c>
      <c r="AF54" s="26" t="s">
        <v>191</v>
      </c>
      <c r="AG54" s="26" t="s">
        <v>191</v>
      </c>
      <c r="AH54" s="26" t="s">
        <v>191</v>
      </c>
      <c r="AI54" s="26" t="s">
        <v>191</v>
      </c>
      <c r="AJ54" s="26" t="s">
        <v>191</v>
      </c>
      <c r="AK54" s="26" t="s">
        <v>191</v>
      </c>
      <c r="AL54" s="26" t="s">
        <v>191</v>
      </c>
      <c r="AM54" s="26" t="s">
        <v>191</v>
      </c>
      <c r="AN54" s="26" t="s">
        <v>191</v>
      </c>
      <c r="AO54" s="26" t="s">
        <v>191</v>
      </c>
      <c r="AP54" s="26" t="s">
        <v>191</v>
      </c>
      <c r="AQ54" s="26" t="s">
        <v>191</v>
      </c>
      <c r="AR54" s="26" t="s">
        <v>191</v>
      </c>
      <c r="AS54" s="26" t="s">
        <v>191</v>
      </c>
      <c r="AT54" s="26" t="s">
        <v>191</v>
      </c>
      <c r="AU54" s="26" t="s">
        <v>191</v>
      </c>
      <c r="AV54" s="26" t="s">
        <v>191</v>
      </c>
      <c r="AW54" s="26" t="s">
        <v>191</v>
      </c>
      <c r="AX54" s="26" t="s">
        <v>191</v>
      </c>
      <c r="AY54" s="26" t="s">
        <v>191</v>
      </c>
      <c r="AZ54" s="26" t="s">
        <v>191</v>
      </c>
      <c r="BA54" s="26" t="s">
        <v>191</v>
      </c>
      <c r="BB54" s="26" t="s">
        <v>191</v>
      </c>
      <c r="BC54" s="26" t="s">
        <v>191</v>
      </c>
      <c r="BD54" s="26" t="s">
        <v>191</v>
      </c>
      <c r="BE54" s="26" t="s">
        <v>191</v>
      </c>
      <c r="BF54" s="26" t="s">
        <v>191</v>
      </c>
      <c r="BG54" s="26" t="s">
        <v>191</v>
      </c>
      <c r="BH54" s="26" t="s">
        <v>191</v>
      </c>
      <c r="BI54" s="26" t="s">
        <v>191</v>
      </c>
      <c r="BJ54" s="26" t="s">
        <v>191</v>
      </c>
      <c r="BK54" s="26" t="s">
        <v>191</v>
      </c>
      <c r="BL54" s="26" t="s">
        <v>191</v>
      </c>
      <c r="BM54" s="26" t="s">
        <v>191</v>
      </c>
      <c r="BN54" s="26" t="s">
        <v>191</v>
      </c>
      <c r="BO54" s="26" t="s">
        <v>191</v>
      </c>
      <c r="BP54" s="26" t="s">
        <v>191</v>
      </c>
      <c r="BQ54" s="26" t="s">
        <v>191</v>
      </c>
      <c r="BR54" s="26" t="s">
        <v>191</v>
      </c>
      <c r="BS54" s="26" t="s">
        <v>191</v>
      </c>
      <c r="BT54" s="26" t="s">
        <v>191</v>
      </c>
      <c r="BU54" s="26" t="s">
        <v>191</v>
      </c>
      <c r="BV54" s="26" t="s">
        <v>191</v>
      </c>
      <c r="BW54" s="26" t="s">
        <v>191</v>
      </c>
      <c r="BX54" s="26" t="s">
        <v>191</v>
      </c>
      <c r="BY54" s="26" t="s">
        <v>191</v>
      </c>
      <c r="BZ54" s="26" t="s">
        <v>191</v>
      </c>
      <c r="CA54" s="26" t="s">
        <v>191</v>
      </c>
      <c r="CB54" s="26" t="s">
        <v>191</v>
      </c>
      <c r="CC54" s="26" t="s">
        <v>191</v>
      </c>
      <c r="CD54" s="26" t="s">
        <v>191</v>
      </c>
      <c r="CE54" s="26" t="s">
        <v>191</v>
      </c>
      <c r="CF54" s="26" t="s">
        <v>191</v>
      </c>
      <c r="CG54" s="26" t="s">
        <v>191</v>
      </c>
      <c r="CH54" s="26" t="s">
        <v>191</v>
      </c>
      <c r="CI54" s="26" t="s">
        <v>191</v>
      </c>
      <c r="CJ54" s="26" t="s">
        <v>191</v>
      </c>
      <c r="CK54" s="26" t="s">
        <v>191</v>
      </c>
      <c r="CL54" s="26" t="s">
        <v>191</v>
      </c>
      <c r="CM54" s="26" t="s">
        <v>191</v>
      </c>
      <c r="CN54" s="26" t="s">
        <v>191</v>
      </c>
      <c r="CO54" s="26" t="s">
        <v>191</v>
      </c>
      <c r="CP54" s="26" t="s">
        <v>191</v>
      </c>
      <c r="CQ54" s="26" t="s">
        <v>191</v>
      </c>
      <c r="CR54" s="26" t="s">
        <v>191</v>
      </c>
      <c r="CS54" s="26" t="s">
        <v>191</v>
      </c>
      <c r="CT54" s="26" t="s">
        <v>191</v>
      </c>
      <c r="CU54" s="26" t="s">
        <v>191</v>
      </c>
      <c r="CV54" s="26" t="s">
        <v>191</v>
      </c>
      <c r="CW54" s="26" t="s">
        <v>191</v>
      </c>
      <c r="CX54" s="26" t="s">
        <v>191</v>
      </c>
      <c r="CY54" s="26" t="s">
        <v>191</v>
      </c>
      <c r="CZ54" s="26" t="s">
        <v>191</v>
      </c>
      <c r="DA54" s="26" t="s">
        <v>191</v>
      </c>
      <c r="DB54" s="26" t="s">
        <v>191</v>
      </c>
      <c r="DC54" s="26" t="s">
        <v>191</v>
      </c>
      <c r="DD54" s="26" t="s">
        <v>191</v>
      </c>
      <c r="DE54" s="26" t="s">
        <v>191</v>
      </c>
      <c r="DF54" s="26" t="s">
        <v>191</v>
      </c>
      <c r="DG54" s="26" t="s">
        <v>191</v>
      </c>
      <c r="DH54" s="26" t="s">
        <v>191</v>
      </c>
      <c r="DI54" s="26" t="s">
        <v>191</v>
      </c>
      <c r="DJ54" s="26" t="s">
        <v>191</v>
      </c>
      <c r="DK54" s="26" t="s">
        <v>191</v>
      </c>
      <c r="DL54" s="26" t="s">
        <v>191</v>
      </c>
      <c r="DM54" s="26" t="s">
        <v>191</v>
      </c>
      <c r="DN54" s="26" t="s">
        <v>191</v>
      </c>
      <c r="DO54" s="26" t="s">
        <v>191</v>
      </c>
      <c r="DP54" s="26" t="s">
        <v>191</v>
      </c>
      <c r="DQ54" s="26" t="s">
        <v>191</v>
      </c>
      <c r="DR54" s="26" t="s">
        <v>191</v>
      </c>
      <c r="DS54" s="26" t="s">
        <v>191</v>
      </c>
      <c r="DT54" s="26" t="s">
        <v>191</v>
      </c>
      <c r="DU54" s="26" t="s">
        <v>191</v>
      </c>
      <c r="DV54" s="26" t="s">
        <v>191</v>
      </c>
      <c r="DW54" s="26" t="s">
        <v>191</v>
      </c>
      <c r="DX54" s="26" t="s">
        <v>191</v>
      </c>
      <c r="DY54" s="26" t="s">
        <v>191</v>
      </c>
      <c r="DZ54" s="26" t="s">
        <v>191</v>
      </c>
      <c r="EA54" s="26" t="s">
        <v>191</v>
      </c>
      <c r="EB54" s="26" t="s">
        <v>191</v>
      </c>
      <c r="EC54" s="26" t="s">
        <v>191</v>
      </c>
      <c r="ED54" s="26" t="s">
        <v>191</v>
      </c>
      <c r="EE54" s="26" t="s">
        <v>191</v>
      </c>
      <c r="EF54" s="26" t="s">
        <v>191</v>
      </c>
      <c r="EG54" s="26" t="s">
        <v>191</v>
      </c>
      <c r="EH54" s="26" t="s">
        <v>191</v>
      </c>
      <c r="EI54" s="26" t="s">
        <v>191</v>
      </c>
      <c r="EJ54" s="26" t="s">
        <v>191</v>
      </c>
      <c r="EK54" s="26" t="s">
        <v>191</v>
      </c>
      <c r="EL54" s="26" t="s">
        <v>191</v>
      </c>
      <c r="EM54" s="26" t="s">
        <v>191</v>
      </c>
      <c r="EN54" s="26" t="s">
        <v>191</v>
      </c>
      <c r="EO54" s="26" t="s">
        <v>191</v>
      </c>
      <c r="EP54" s="26" t="s">
        <v>191</v>
      </c>
      <c r="EQ54" s="26" t="s">
        <v>191</v>
      </c>
      <c r="ER54" s="26" t="s">
        <v>191</v>
      </c>
      <c r="ES54" s="26" t="s">
        <v>191</v>
      </c>
      <c r="ET54" s="26" t="s">
        <v>191</v>
      </c>
      <c r="EU54" s="26" t="s">
        <v>191</v>
      </c>
      <c r="EV54" s="26" t="s">
        <v>191</v>
      </c>
      <c r="EW54" s="26" t="s">
        <v>191</v>
      </c>
      <c r="EX54" s="26" t="s">
        <v>191</v>
      </c>
      <c r="EY54" s="26" t="s">
        <v>191</v>
      </c>
      <c r="EZ54" s="26" t="s">
        <v>191</v>
      </c>
      <c r="FA54" s="26" t="s">
        <v>191</v>
      </c>
      <c r="FB54" s="26" t="s">
        <v>191</v>
      </c>
      <c r="FC54" s="26" t="s">
        <v>191</v>
      </c>
      <c r="FD54" s="26" t="s">
        <v>191</v>
      </c>
      <c r="FE54" s="26" t="s">
        <v>191</v>
      </c>
      <c r="FF54" s="26" t="s">
        <v>191</v>
      </c>
      <c r="FG54" s="26" t="s">
        <v>191</v>
      </c>
      <c r="FH54" s="26" t="s">
        <v>191</v>
      </c>
      <c r="FI54" s="26" t="s">
        <v>191</v>
      </c>
      <c r="FJ54" s="26" t="s">
        <v>191</v>
      </c>
      <c r="FK54" s="26" t="s">
        <v>191</v>
      </c>
      <c r="FL54" s="26" t="s">
        <v>191</v>
      </c>
      <c r="FM54" s="26" t="s">
        <v>191</v>
      </c>
      <c r="FN54" s="26" t="s">
        <v>191</v>
      </c>
      <c r="FO54" s="26" t="s">
        <v>191</v>
      </c>
      <c r="FP54" s="26" t="s">
        <v>191</v>
      </c>
      <c r="FQ54" s="26" t="s">
        <v>191</v>
      </c>
      <c r="FR54" s="26" t="s">
        <v>191</v>
      </c>
      <c r="FS54" s="26" t="s">
        <v>191</v>
      </c>
      <c r="FT54" s="26" t="s">
        <v>191</v>
      </c>
      <c r="FU54" s="26" t="s">
        <v>191</v>
      </c>
      <c r="FV54" s="26" t="s">
        <v>191</v>
      </c>
      <c r="FW54" s="26" t="s">
        <v>191</v>
      </c>
      <c r="FX54" s="26" t="s">
        <v>191</v>
      </c>
      <c r="FY54" s="26" t="s">
        <v>191</v>
      </c>
      <c r="FZ54" s="26" t="s">
        <v>191</v>
      </c>
      <c r="GA54" s="26" t="s">
        <v>191</v>
      </c>
      <c r="GB54" s="26" t="s">
        <v>191</v>
      </c>
      <c r="GC54" s="26" t="s">
        <v>191</v>
      </c>
      <c r="GD54" s="26" t="s">
        <v>191</v>
      </c>
    </row>
    <row r="55" spans="1:186" s="41" customFormat="1">
      <c r="A55" s="60"/>
      <c r="B55" s="458"/>
      <c r="C55" s="458" t="s">
        <v>89</v>
      </c>
      <c r="D55" s="458" t="s">
        <v>76</v>
      </c>
      <c r="E55" s="458" t="s">
        <v>68</v>
      </c>
      <c r="F55" s="458" t="s">
        <v>78</v>
      </c>
      <c r="G55" s="26" t="s">
        <v>191</v>
      </c>
      <c r="H55" s="26" t="s">
        <v>191</v>
      </c>
      <c r="I55" s="26" t="s">
        <v>191</v>
      </c>
      <c r="J55" s="26" t="s">
        <v>191</v>
      </c>
      <c r="K55" s="26" t="s">
        <v>191</v>
      </c>
      <c r="L55" s="26" t="s">
        <v>191</v>
      </c>
      <c r="M55" s="26" t="s">
        <v>191</v>
      </c>
      <c r="N55" s="26" t="s">
        <v>191</v>
      </c>
      <c r="O55" s="26" t="s">
        <v>191</v>
      </c>
      <c r="P55" s="26" t="s">
        <v>191</v>
      </c>
      <c r="Q55" s="26" t="s">
        <v>191</v>
      </c>
      <c r="R55" s="26" t="s">
        <v>191</v>
      </c>
      <c r="S55" s="26" t="s">
        <v>191</v>
      </c>
      <c r="T55" s="26" t="s">
        <v>191</v>
      </c>
      <c r="U55" s="26" t="s">
        <v>191</v>
      </c>
      <c r="V55" s="26" t="s">
        <v>191</v>
      </c>
      <c r="W55" s="26" t="s">
        <v>191</v>
      </c>
      <c r="X55" s="26" t="s">
        <v>191</v>
      </c>
      <c r="Y55" s="26" t="s">
        <v>191</v>
      </c>
      <c r="Z55" s="26" t="s">
        <v>191</v>
      </c>
      <c r="AA55" s="26" t="s">
        <v>191</v>
      </c>
      <c r="AB55" s="26" t="s">
        <v>191</v>
      </c>
      <c r="AC55" s="26" t="s">
        <v>191</v>
      </c>
      <c r="AD55" s="26" t="s">
        <v>191</v>
      </c>
      <c r="AE55" s="26" t="s">
        <v>191</v>
      </c>
      <c r="AF55" s="26" t="s">
        <v>191</v>
      </c>
      <c r="AG55" s="26" t="s">
        <v>191</v>
      </c>
      <c r="AH55" s="26" t="s">
        <v>191</v>
      </c>
      <c r="AI55" s="26" t="s">
        <v>191</v>
      </c>
      <c r="AJ55" s="26" t="s">
        <v>191</v>
      </c>
      <c r="AK55" s="26" t="s">
        <v>191</v>
      </c>
      <c r="AL55" s="26" t="s">
        <v>191</v>
      </c>
      <c r="AM55" s="26" t="s">
        <v>191</v>
      </c>
      <c r="AN55" s="26" t="s">
        <v>191</v>
      </c>
      <c r="AO55" s="26" t="s">
        <v>191</v>
      </c>
      <c r="AP55" s="26" t="s">
        <v>191</v>
      </c>
      <c r="AQ55" s="26" t="s">
        <v>191</v>
      </c>
      <c r="AR55" s="26" t="s">
        <v>191</v>
      </c>
      <c r="AS55" s="26" t="s">
        <v>191</v>
      </c>
      <c r="AT55" s="26" t="s">
        <v>191</v>
      </c>
      <c r="AU55" s="26" t="s">
        <v>191</v>
      </c>
      <c r="AV55" s="26" t="s">
        <v>191</v>
      </c>
      <c r="AW55" s="26" t="s">
        <v>191</v>
      </c>
      <c r="AX55" s="26" t="s">
        <v>191</v>
      </c>
      <c r="AY55" s="26" t="s">
        <v>191</v>
      </c>
      <c r="AZ55" s="26" t="s">
        <v>191</v>
      </c>
      <c r="BA55" s="26" t="s">
        <v>191</v>
      </c>
      <c r="BB55" s="26" t="s">
        <v>191</v>
      </c>
      <c r="BC55" s="26" t="s">
        <v>191</v>
      </c>
      <c r="BD55" s="26" t="s">
        <v>191</v>
      </c>
      <c r="BE55" s="26" t="s">
        <v>191</v>
      </c>
      <c r="BF55" s="26" t="s">
        <v>191</v>
      </c>
      <c r="BG55" s="26" t="s">
        <v>191</v>
      </c>
      <c r="BH55" s="26" t="s">
        <v>191</v>
      </c>
      <c r="BI55" s="26" t="s">
        <v>191</v>
      </c>
      <c r="BJ55" s="26" t="s">
        <v>191</v>
      </c>
      <c r="BK55" s="26" t="s">
        <v>191</v>
      </c>
      <c r="BL55" s="26" t="s">
        <v>191</v>
      </c>
      <c r="BM55" s="26" t="s">
        <v>191</v>
      </c>
      <c r="BN55" s="26" t="s">
        <v>191</v>
      </c>
      <c r="BO55" s="26" t="s">
        <v>191</v>
      </c>
      <c r="BP55" s="26" t="s">
        <v>191</v>
      </c>
      <c r="BQ55" s="26" t="s">
        <v>191</v>
      </c>
      <c r="BR55" s="26" t="s">
        <v>191</v>
      </c>
      <c r="BS55" s="26" t="s">
        <v>191</v>
      </c>
      <c r="BT55" s="26" t="s">
        <v>191</v>
      </c>
      <c r="BU55" s="26" t="s">
        <v>191</v>
      </c>
      <c r="BV55" s="26" t="s">
        <v>191</v>
      </c>
      <c r="BW55" s="26" t="s">
        <v>191</v>
      </c>
      <c r="BX55" s="26" t="s">
        <v>191</v>
      </c>
      <c r="BY55" s="26" t="s">
        <v>191</v>
      </c>
      <c r="BZ55" s="26" t="s">
        <v>191</v>
      </c>
      <c r="CA55" s="26" t="s">
        <v>191</v>
      </c>
      <c r="CB55" s="26" t="s">
        <v>191</v>
      </c>
      <c r="CC55" s="26" t="s">
        <v>191</v>
      </c>
      <c r="CD55" s="26" t="s">
        <v>191</v>
      </c>
      <c r="CE55" s="26" t="s">
        <v>191</v>
      </c>
      <c r="CF55" s="26" t="s">
        <v>191</v>
      </c>
      <c r="CG55" s="26" t="s">
        <v>191</v>
      </c>
      <c r="CH55" s="26" t="s">
        <v>191</v>
      </c>
      <c r="CI55" s="26" t="s">
        <v>191</v>
      </c>
      <c r="CJ55" s="26" t="s">
        <v>191</v>
      </c>
      <c r="CK55" s="26" t="s">
        <v>191</v>
      </c>
      <c r="CL55" s="26" t="s">
        <v>191</v>
      </c>
      <c r="CM55" s="26" t="s">
        <v>191</v>
      </c>
      <c r="CN55" s="26" t="s">
        <v>191</v>
      </c>
      <c r="CO55" s="26" t="s">
        <v>191</v>
      </c>
      <c r="CP55" s="26" t="s">
        <v>191</v>
      </c>
      <c r="CQ55" s="26" t="s">
        <v>191</v>
      </c>
      <c r="CR55" s="26" t="s">
        <v>191</v>
      </c>
      <c r="CS55" s="26" t="s">
        <v>191</v>
      </c>
      <c r="CT55" s="26" t="s">
        <v>191</v>
      </c>
      <c r="CU55" s="26" t="s">
        <v>191</v>
      </c>
      <c r="CV55" s="26" t="s">
        <v>191</v>
      </c>
      <c r="CW55" s="26" t="s">
        <v>191</v>
      </c>
      <c r="CX55" s="26" t="s">
        <v>191</v>
      </c>
      <c r="CY55" s="26" t="s">
        <v>191</v>
      </c>
      <c r="CZ55" s="26" t="s">
        <v>191</v>
      </c>
      <c r="DA55" s="26" t="s">
        <v>191</v>
      </c>
      <c r="DB55" s="26" t="s">
        <v>191</v>
      </c>
      <c r="DC55" s="26" t="s">
        <v>191</v>
      </c>
      <c r="DD55" s="26" t="s">
        <v>191</v>
      </c>
      <c r="DE55" s="26" t="s">
        <v>191</v>
      </c>
      <c r="DF55" s="26" t="s">
        <v>191</v>
      </c>
      <c r="DG55" s="26" t="s">
        <v>191</v>
      </c>
      <c r="DH55" s="26" t="s">
        <v>191</v>
      </c>
      <c r="DI55" s="26" t="s">
        <v>191</v>
      </c>
      <c r="DJ55" s="26" t="s">
        <v>191</v>
      </c>
      <c r="DK55" s="26" t="s">
        <v>191</v>
      </c>
      <c r="DL55" s="26" t="s">
        <v>191</v>
      </c>
      <c r="DM55" s="26" t="s">
        <v>191</v>
      </c>
      <c r="DN55" s="26" t="s">
        <v>191</v>
      </c>
      <c r="DO55" s="26" t="s">
        <v>191</v>
      </c>
      <c r="DP55" s="26" t="s">
        <v>191</v>
      </c>
      <c r="DQ55" s="26" t="s">
        <v>191</v>
      </c>
      <c r="DR55" s="26" t="s">
        <v>191</v>
      </c>
      <c r="DS55" s="26" t="s">
        <v>191</v>
      </c>
      <c r="DT55" s="26" t="s">
        <v>191</v>
      </c>
      <c r="DU55" s="26" t="s">
        <v>191</v>
      </c>
      <c r="DV55" s="26" t="s">
        <v>191</v>
      </c>
      <c r="DW55" s="26" t="s">
        <v>191</v>
      </c>
      <c r="DX55" s="26" t="s">
        <v>191</v>
      </c>
      <c r="DY55" s="26" t="s">
        <v>191</v>
      </c>
      <c r="DZ55" s="26" t="s">
        <v>191</v>
      </c>
      <c r="EA55" s="26" t="s">
        <v>191</v>
      </c>
      <c r="EB55" s="26" t="s">
        <v>191</v>
      </c>
      <c r="EC55" s="26" t="s">
        <v>191</v>
      </c>
      <c r="ED55" s="26" t="s">
        <v>191</v>
      </c>
      <c r="EE55" s="26" t="s">
        <v>191</v>
      </c>
      <c r="EF55" s="26" t="s">
        <v>191</v>
      </c>
      <c r="EG55" s="26" t="s">
        <v>191</v>
      </c>
      <c r="EH55" s="26" t="s">
        <v>191</v>
      </c>
      <c r="EI55" s="26" t="s">
        <v>191</v>
      </c>
      <c r="EJ55" s="26" t="s">
        <v>191</v>
      </c>
      <c r="EK55" s="26" t="s">
        <v>191</v>
      </c>
      <c r="EL55" s="26" t="s">
        <v>191</v>
      </c>
      <c r="EM55" s="26" t="s">
        <v>191</v>
      </c>
      <c r="EN55" s="26" t="s">
        <v>191</v>
      </c>
      <c r="EO55" s="26" t="s">
        <v>191</v>
      </c>
      <c r="EP55" s="26" t="s">
        <v>191</v>
      </c>
      <c r="EQ55" s="26" t="s">
        <v>191</v>
      </c>
      <c r="ER55" s="26" t="s">
        <v>191</v>
      </c>
      <c r="ES55" s="26" t="s">
        <v>191</v>
      </c>
      <c r="ET55" s="26" t="s">
        <v>191</v>
      </c>
      <c r="EU55" s="26" t="s">
        <v>191</v>
      </c>
      <c r="EV55" s="26" t="s">
        <v>191</v>
      </c>
      <c r="EW55" s="26" t="s">
        <v>191</v>
      </c>
      <c r="EX55" s="26" t="s">
        <v>191</v>
      </c>
      <c r="EY55" s="26" t="s">
        <v>191</v>
      </c>
      <c r="EZ55" s="26" t="s">
        <v>191</v>
      </c>
      <c r="FA55" s="26" t="s">
        <v>191</v>
      </c>
      <c r="FB55" s="26" t="s">
        <v>191</v>
      </c>
      <c r="FC55" s="26" t="s">
        <v>191</v>
      </c>
      <c r="FD55" s="26" t="s">
        <v>191</v>
      </c>
      <c r="FE55" s="26" t="s">
        <v>191</v>
      </c>
      <c r="FF55" s="26" t="s">
        <v>191</v>
      </c>
      <c r="FG55" s="26" t="s">
        <v>191</v>
      </c>
      <c r="FH55" s="26" t="s">
        <v>191</v>
      </c>
      <c r="FI55" s="26" t="s">
        <v>191</v>
      </c>
      <c r="FJ55" s="26" t="s">
        <v>191</v>
      </c>
      <c r="FK55" s="26" t="s">
        <v>191</v>
      </c>
      <c r="FL55" s="26" t="s">
        <v>191</v>
      </c>
      <c r="FM55" s="26" t="s">
        <v>191</v>
      </c>
      <c r="FN55" s="26" t="s">
        <v>191</v>
      </c>
      <c r="FO55" s="26" t="s">
        <v>191</v>
      </c>
      <c r="FP55" s="26" t="s">
        <v>191</v>
      </c>
      <c r="FQ55" s="26" t="s">
        <v>191</v>
      </c>
      <c r="FR55" s="26" t="s">
        <v>191</v>
      </c>
      <c r="FS55" s="26" t="s">
        <v>191</v>
      </c>
      <c r="FT55" s="26" t="s">
        <v>191</v>
      </c>
      <c r="FU55" s="26" t="s">
        <v>191</v>
      </c>
      <c r="FV55" s="26" t="s">
        <v>191</v>
      </c>
      <c r="FW55" s="26" t="s">
        <v>191</v>
      </c>
      <c r="FX55" s="26" t="s">
        <v>191</v>
      </c>
      <c r="FY55" s="26" t="s">
        <v>191</v>
      </c>
      <c r="FZ55" s="26" t="s">
        <v>191</v>
      </c>
      <c r="GA55" s="26" t="s">
        <v>191</v>
      </c>
      <c r="GB55" s="26" t="s">
        <v>191</v>
      </c>
      <c r="GC55" s="26" t="s">
        <v>191</v>
      </c>
      <c r="GD55" s="26" t="s">
        <v>191</v>
      </c>
    </row>
    <row r="56" spans="1:186" s="41" customFormat="1">
      <c r="A56" s="60"/>
      <c r="B56" s="458"/>
      <c r="C56" s="458" t="s">
        <v>89</v>
      </c>
      <c r="D56" s="458" t="s">
        <v>76</v>
      </c>
      <c r="E56" s="458" t="s">
        <v>68</v>
      </c>
      <c r="F56" s="458" t="s">
        <v>79</v>
      </c>
      <c r="G56" s="26">
        <v>22.73</v>
      </c>
      <c r="H56" s="26">
        <v>22.59</v>
      </c>
      <c r="I56" s="26">
        <v>22.39</v>
      </c>
      <c r="J56" s="26">
        <v>22.16</v>
      </c>
      <c r="K56" s="26">
        <v>22.24</v>
      </c>
      <c r="L56" s="26">
        <v>22.07</v>
      </c>
      <c r="M56" s="26">
        <v>21.98</v>
      </c>
      <c r="N56" s="26">
        <v>21.93</v>
      </c>
      <c r="O56" s="26">
        <v>21.89</v>
      </c>
      <c r="P56" s="26">
        <v>21.88</v>
      </c>
      <c r="Q56" s="26">
        <v>21.87</v>
      </c>
      <c r="R56" s="26">
        <v>21.87</v>
      </c>
      <c r="S56" s="26">
        <v>21.86</v>
      </c>
      <c r="T56" s="26">
        <v>21.81</v>
      </c>
      <c r="U56" s="26">
        <v>21.67</v>
      </c>
      <c r="V56" s="26">
        <v>21.48</v>
      </c>
      <c r="W56" s="26">
        <v>21.32</v>
      </c>
      <c r="X56" s="26">
        <v>21.22</v>
      </c>
      <c r="Y56" s="26">
        <v>21.21</v>
      </c>
      <c r="Z56" s="26">
        <v>21.2</v>
      </c>
      <c r="AA56" s="26">
        <v>21.19</v>
      </c>
      <c r="AB56" s="26">
        <v>21.18</v>
      </c>
      <c r="AC56" s="26">
        <v>21.18</v>
      </c>
      <c r="AD56" s="26">
        <v>21.17</v>
      </c>
      <c r="AE56" s="26">
        <v>21.18</v>
      </c>
      <c r="AF56" s="26">
        <v>21.14</v>
      </c>
      <c r="AG56" s="26">
        <v>21.04</v>
      </c>
      <c r="AH56" s="26">
        <v>20.9</v>
      </c>
      <c r="AI56" s="26">
        <v>20.83</v>
      </c>
      <c r="AJ56" s="26">
        <v>20.86</v>
      </c>
      <c r="AK56" s="26">
        <v>20.87</v>
      </c>
      <c r="AL56" s="26">
        <v>20.89</v>
      </c>
      <c r="AM56" s="26">
        <v>20.91</v>
      </c>
      <c r="AN56" s="26">
        <v>20.94</v>
      </c>
      <c r="AO56" s="26">
        <v>20.97</v>
      </c>
      <c r="AP56" s="26">
        <v>20.99</v>
      </c>
      <c r="AQ56" s="26">
        <v>21</v>
      </c>
      <c r="AR56" s="26">
        <v>21.65</v>
      </c>
      <c r="AS56" s="26">
        <v>21.55</v>
      </c>
      <c r="AT56" s="26">
        <v>21.42</v>
      </c>
      <c r="AU56" s="26">
        <v>21.35</v>
      </c>
      <c r="AV56" s="26">
        <v>21.38</v>
      </c>
      <c r="AW56" s="26">
        <v>21.4</v>
      </c>
      <c r="AX56" s="26">
        <v>21.43</v>
      </c>
      <c r="AY56" s="26">
        <v>21.46</v>
      </c>
      <c r="AZ56" s="26">
        <v>21.48</v>
      </c>
      <c r="BA56" s="26">
        <v>21.52</v>
      </c>
      <c r="BB56" s="26">
        <v>21.54</v>
      </c>
      <c r="BC56" s="26">
        <v>21.55</v>
      </c>
      <c r="BD56" s="26">
        <v>22.22</v>
      </c>
      <c r="BE56" s="26">
        <v>22.12</v>
      </c>
      <c r="BF56" s="26">
        <v>21.99</v>
      </c>
      <c r="BG56" s="26">
        <v>21.92</v>
      </c>
      <c r="BH56" s="26">
        <v>21.96</v>
      </c>
      <c r="BI56" s="26">
        <v>21.98</v>
      </c>
      <c r="BJ56" s="26">
        <v>22</v>
      </c>
      <c r="BK56" s="26">
        <v>22.03</v>
      </c>
      <c r="BL56" s="26">
        <v>22.07</v>
      </c>
      <c r="BM56" s="26">
        <v>22.1</v>
      </c>
      <c r="BN56" s="26">
        <v>22.13</v>
      </c>
      <c r="BO56" s="26">
        <v>22.15</v>
      </c>
      <c r="BP56" s="26">
        <v>22.84</v>
      </c>
      <c r="BQ56" s="26">
        <v>22.74</v>
      </c>
      <c r="BR56" s="26">
        <v>22.6</v>
      </c>
      <c r="BS56" s="26">
        <v>22.53</v>
      </c>
      <c r="BT56" s="26">
        <v>22.58</v>
      </c>
      <c r="BU56" s="26">
        <v>22.6</v>
      </c>
      <c r="BV56" s="26">
        <v>22.63</v>
      </c>
      <c r="BW56" s="26">
        <v>22.66</v>
      </c>
      <c r="BX56" s="26">
        <v>22.7</v>
      </c>
      <c r="BY56" s="26">
        <v>22.74</v>
      </c>
      <c r="BZ56" s="26">
        <v>22.77</v>
      </c>
      <c r="CA56" s="26">
        <v>22.78</v>
      </c>
      <c r="CB56" s="26">
        <v>23.5</v>
      </c>
      <c r="CC56" s="26">
        <v>23.39</v>
      </c>
      <c r="CD56" s="26">
        <v>23.26</v>
      </c>
      <c r="CE56" s="26">
        <v>23.19</v>
      </c>
      <c r="CF56" s="26">
        <v>23.23</v>
      </c>
      <c r="CG56" s="26">
        <v>23.26</v>
      </c>
      <c r="CH56" s="26">
        <v>23.28</v>
      </c>
      <c r="CI56" s="26">
        <v>23.32</v>
      </c>
      <c r="CJ56" s="26">
        <v>23.36</v>
      </c>
      <c r="CK56" s="26">
        <v>23.4</v>
      </c>
      <c r="CL56" s="26">
        <v>23.43</v>
      </c>
      <c r="CM56" s="26">
        <v>23.45</v>
      </c>
      <c r="CN56" s="26">
        <v>24.18</v>
      </c>
      <c r="CO56" s="26">
        <v>24.08</v>
      </c>
      <c r="CP56" s="26">
        <v>23.94</v>
      </c>
      <c r="CQ56" s="26">
        <v>23.87</v>
      </c>
      <c r="CR56" s="26">
        <v>23.92</v>
      </c>
      <c r="CS56" s="26">
        <v>23.94</v>
      </c>
      <c r="CT56" s="26">
        <v>23.97</v>
      </c>
      <c r="CU56" s="26">
        <v>24.01</v>
      </c>
      <c r="CV56" s="26">
        <v>24.05</v>
      </c>
      <c r="CW56" s="26">
        <v>24.09</v>
      </c>
      <c r="CX56" s="26">
        <v>24.12</v>
      </c>
      <c r="CY56" s="26">
        <v>24.13</v>
      </c>
      <c r="CZ56" s="26">
        <v>24.89</v>
      </c>
      <c r="DA56" s="26">
        <v>24.78</v>
      </c>
      <c r="DB56" s="26">
        <v>24.63</v>
      </c>
      <c r="DC56" s="26">
        <v>24.55</v>
      </c>
      <c r="DD56" s="26">
        <v>24.6</v>
      </c>
      <c r="DE56" s="26">
        <v>24.62</v>
      </c>
      <c r="DF56" s="26">
        <v>24.65</v>
      </c>
      <c r="DG56" s="26">
        <v>24.69</v>
      </c>
      <c r="DH56" s="26">
        <v>24.72</v>
      </c>
      <c r="DI56" s="26">
        <v>24.77</v>
      </c>
      <c r="DJ56" s="26">
        <v>24.81</v>
      </c>
      <c r="DK56" s="26">
        <v>24.83</v>
      </c>
      <c r="DL56" s="26">
        <v>25.61</v>
      </c>
      <c r="DM56" s="26">
        <v>25.5</v>
      </c>
      <c r="DN56" s="26">
        <v>25.35</v>
      </c>
      <c r="DO56" s="26">
        <v>25.28</v>
      </c>
      <c r="DP56" s="26">
        <v>25.33</v>
      </c>
      <c r="DQ56" s="26">
        <v>25.36</v>
      </c>
      <c r="DR56" s="26">
        <v>25.39</v>
      </c>
      <c r="DS56" s="26">
        <v>25.44</v>
      </c>
      <c r="DT56" s="26">
        <v>25.47</v>
      </c>
      <c r="DU56" s="26">
        <v>25.52</v>
      </c>
      <c r="DV56" s="26">
        <v>25.56</v>
      </c>
      <c r="DW56" s="26">
        <v>25.58</v>
      </c>
      <c r="DX56" s="26">
        <v>26.38</v>
      </c>
      <c r="DY56" s="26">
        <v>26.27</v>
      </c>
      <c r="DZ56" s="26">
        <v>26.11</v>
      </c>
      <c r="EA56" s="26">
        <v>26.04</v>
      </c>
      <c r="EB56" s="26">
        <v>26.09</v>
      </c>
      <c r="EC56" s="26">
        <v>26.12</v>
      </c>
      <c r="ED56" s="26">
        <v>26.15</v>
      </c>
      <c r="EE56" s="26">
        <v>26.19</v>
      </c>
      <c r="EF56" s="26">
        <v>26.23</v>
      </c>
      <c r="EG56" s="26">
        <v>26.28</v>
      </c>
      <c r="EH56" s="26">
        <v>26.32</v>
      </c>
      <c r="EI56" s="26">
        <v>26.35</v>
      </c>
      <c r="EJ56" s="26">
        <v>27.17</v>
      </c>
      <c r="EK56" s="26">
        <v>27.06</v>
      </c>
      <c r="EL56" s="26">
        <v>26.9</v>
      </c>
      <c r="EM56" s="26">
        <v>26.82</v>
      </c>
      <c r="EN56" s="26">
        <v>26.88</v>
      </c>
      <c r="EO56" s="26">
        <v>26.91</v>
      </c>
      <c r="EP56" s="26">
        <v>26.94</v>
      </c>
      <c r="EQ56" s="26">
        <v>26.99</v>
      </c>
      <c r="ER56" s="26">
        <v>27.03</v>
      </c>
      <c r="ES56" s="26">
        <v>27.07</v>
      </c>
      <c r="ET56" s="26">
        <v>27.11</v>
      </c>
      <c r="EU56" s="26">
        <v>27.13</v>
      </c>
      <c r="EV56" s="26">
        <v>27.97</v>
      </c>
      <c r="EW56" s="26">
        <v>27.85</v>
      </c>
      <c r="EX56" s="26">
        <v>27.68</v>
      </c>
      <c r="EY56" s="26">
        <v>27.6</v>
      </c>
      <c r="EZ56" s="26">
        <v>27.65</v>
      </c>
      <c r="FA56" s="26">
        <v>27.67</v>
      </c>
      <c r="FB56" s="26">
        <v>27.7</v>
      </c>
      <c r="FC56" s="26">
        <v>27.74</v>
      </c>
      <c r="FD56" s="26">
        <v>27.78</v>
      </c>
      <c r="FE56" s="26">
        <v>27.83</v>
      </c>
      <c r="FF56" s="26">
        <v>27.87</v>
      </c>
      <c r="FG56" s="26">
        <v>27.89</v>
      </c>
      <c r="FH56" s="26">
        <v>28.76</v>
      </c>
      <c r="FI56" s="26">
        <v>28.63</v>
      </c>
      <c r="FJ56" s="26">
        <v>28.46</v>
      </c>
      <c r="FK56" s="26">
        <v>28.37</v>
      </c>
      <c r="FL56" s="26">
        <v>28.42</v>
      </c>
      <c r="FM56" s="26">
        <v>28.45</v>
      </c>
      <c r="FN56" s="26">
        <v>28.48</v>
      </c>
      <c r="FO56" s="26">
        <v>28.52</v>
      </c>
      <c r="FP56" s="26">
        <v>28.56</v>
      </c>
      <c r="FQ56" s="26">
        <v>28.62</v>
      </c>
      <c r="FR56" s="26">
        <v>28.65</v>
      </c>
      <c r="FS56" s="26">
        <v>28.67</v>
      </c>
      <c r="FT56" s="26">
        <v>29.57</v>
      </c>
      <c r="FU56" s="26">
        <v>29.44</v>
      </c>
      <c r="FV56" s="26">
        <v>29.26</v>
      </c>
      <c r="FW56" s="26">
        <v>29.17</v>
      </c>
      <c r="FX56" s="26">
        <v>29.23</v>
      </c>
      <c r="FY56" s="26">
        <v>29.26</v>
      </c>
      <c r="FZ56" s="26">
        <v>29.29</v>
      </c>
      <c r="GA56" s="26">
        <v>29.33</v>
      </c>
      <c r="GB56" s="26">
        <v>29.37</v>
      </c>
      <c r="GC56" s="26">
        <v>29.42</v>
      </c>
      <c r="GD56" s="26">
        <v>29.46</v>
      </c>
    </row>
    <row r="57" spans="1:186" s="41" customFormat="1">
      <c r="A57" s="60"/>
      <c r="B57" s="458"/>
      <c r="C57" s="458"/>
      <c r="D57" s="458"/>
      <c r="E57" s="458"/>
      <c r="F57" s="45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s="41" customFormat="1">
      <c r="A58" s="453" t="s">
        <v>261</v>
      </c>
      <c r="B58" s="458"/>
      <c r="C58" s="458" t="s">
        <v>90</v>
      </c>
      <c r="D58" s="458" t="s">
        <v>76</v>
      </c>
      <c r="E58" s="458" t="s">
        <v>68</v>
      </c>
      <c r="F58" s="458" t="s">
        <v>77</v>
      </c>
      <c r="G58" s="26" t="s">
        <v>191</v>
      </c>
      <c r="H58" s="26" t="s">
        <v>191</v>
      </c>
      <c r="I58" s="26" t="s">
        <v>191</v>
      </c>
      <c r="J58" s="26" t="s">
        <v>191</v>
      </c>
      <c r="K58" s="26" t="s">
        <v>191</v>
      </c>
      <c r="L58" s="26" t="s">
        <v>191</v>
      </c>
      <c r="M58" s="26" t="s">
        <v>191</v>
      </c>
      <c r="N58" s="26" t="s">
        <v>191</v>
      </c>
      <c r="O58" s="26" t="s">
        <v>191</v>
      </c>
      <c r="P58" s="26" t="s">
        <v>191</v>
      </c>
      <c r="Q58" s="26" t="s">
        <v>191</v>
      </c>
      <c r="R58" s="26" t="s">
        <v>191</v>
      </c>
      <c r="S58" s="26" t="s">
        <v>191</v>
      </c>
      <c r="T58" s="26" t="s">
        <v>191</v>
      </c>
      <c r="U58" s="26" t="s">
        <v>191</v>
      </c>
      <c r="V58" s="26" t="s">
        <v>191</v>
      </c>
      <c r="W58" s="26" t="s">
        <v>191</v>
      </c>
      <c r="X58" s="26" t="s">
        <v>191</v>
      </c>
      <c r="Y58" s="26" t="s">
        <v>191</v>
      </c>
      <c r="Z58" s="26" t="s">
        <v>191</v>
      </c>
      <c r="AA58" s="26" t="s">
        <v>191</v>
      </c>
      <c r="AB58" s="26" t="s">
        <v>191</v>
      </c>
      <c r="AC58" s="26" t="s">
        <v>191</v>
      </c>
      <c r="AD58" s="26" t="s">
        <v>191</v>
      </c>
      <c r="AE58" s="26" t="s">
        <v>191</v>
      </c>
      <c r="AF58" s="26" t="s">
        <v>191</v>
      </c>
      <c r="AG58" s="26" t="s">
        <v>191</v>
      </c>
      <c r="AH58" s="26" t="s">
        <v>191</v>
      </c>
      <c r="AI58" s="26" t="s">
        <v>191</v>
      </c>
      <c r="AJ58" s="26" t="s">
        <v>191</v>
      </c>
      <c r="AK58" s="26" t="s">
        <v>191</v>
      </c>
      <c r="AL58" s="26" t="s">
        <v>191</v>
      </c>
      <c r="AM58" s="26" t="s">
        <v>191</v>
      </c>
      <c r="AN58" s="26" t="s">
        <v>191</v>
      </c>
      <c r="AO58" s="26" t="s">
        <v>191</v>
      </c>
      <c r="AP58" s="26" t="s">
        <v>191</v>
      </c>
      <c r="AQ58" s="26" t="s">
        <v>191</v>
      </c>
      <c r="AR58" s="26" t="s">
        <v>191</v>
      </c>
      <c r="AS58" s="26" t="s">
        <v>191</v>
      </c>
      <c r="AT58" s="26" t="s">
        <v>191</v>
      </c>
      <c r="AU58" s="26" t="s">
        <v>191</v>
      </c>
      <c r="AV58" s="26" t="s">
        <v>191</v>
      </c>
      <c r="AW58" s="26" t="s">
        <v>191</v>
      </c>
      <c r="AX58" s="26" t="s">
        <v>191</v>
      </c>
      <c r="AY58" s="26" t="s">
        <v>191</v>
      </c>
      <c r="AZ58" s="26" t="s">
        <v>191</v>
      </c>
      <c r="BA58" s="26" t="s">
        <v>191</v>
      </c>
      <c r="BB58" s="26" t="s">
        <v>191</v>
      </c>
      <c r="BC58" s="26" t="s">
        <v>191</v>
      </c>
      <c r="BD58" s="26" t="s">
        <v>191</v>
      </c>
      <c r="BE58" s="26" t="s">
        <v>191</v>
      </c>
      <c r="BF58" s="26" t="s">
        <v>191</v>
      </c>
      <c r="BG58" s="26" t="s">
        <v>191</v>
      </c>
      <c r="BH58" s="26" t="s">
        <v>191</v>
      </c>
      <c r="BI58" s="26" t="s">
        <v>191</v>
      </c>
      <c r="BJ58" s="26" t="s">
        <v>191</v>
      </c>
      <c r="BK58" s="26" t="s">
        <v>191</v>
      </c>
      <c r="BL58" s="26" t="s">
        <v>191</v>
      </c>
      <c r="BM58" s="26" t="s">
        <v>191</v>
      </c>
      <c r="BN58" s="26" t="s">
        <v>191</v>
      </c>
      <c r="BO58" s="26" t="s">
        <v>191</v>
      </c>
      <c r="BP58" s="26" t="s">
        <v>191</v>
      </c>
      <c r="BQ58" s="26" t="s">
        <v>191</v>
      </c>
      <c r="BR58" s="26" t="s">
        <v>191</v>
      </c>
      <c r="BS58" s="26" t="s">
        <v>191</v>
      </c>
      <c r="BT58" s="26" t="s">
        <v>191</v>
      </c>
      <c r="BU58" s="26" t="s">
        <v>191</v>
      </c>
      <c r="BV58" s="26" t="s">
        <v>191</v>
      </c>
      <c r="BW58" s="26" t="s">
        <v>191</v>
      </c>
      <c r="BX58" s="26" t="s">
        <v>191</v>
      </c>
      <c r="BY58" s="26" t="s">
        <v>191</v>
      </c>
      <c r="BZ58" s="26" t="s">
        <v>191</v>
      </c>
      <c r="CA58" s="26" t="s">
        <v>191</v>
      </c>
      <c r="CB58" s="26" t="s">
        <v>191</v>
      </c>
      <c r="CC58" s="26" t="s">
        <v>191</v>
      </c>
      <c r="CD58" s="26" t="s">
        <v>191</v>
      </c>
      <c r="CE58" s="26" t="s">
        <v>191</v>
      </c>
      <c r="CF58" s="26" t="s">
        <v>191</v>
      </c>
      <c r="CG58" s="26" t="s">
        <v>191</v>
      </c>
      <c r="CH58" s="26" t="s">
        <v>191</v>
      </c>
      <c r="CI58" s="26" t="s">
        <v>191</v>
      </c>
      <c r="CJ58" s="26" t="s">
        <v>191</v>
      </c>
      <c r="CK58" s="26" t="s">
        <v>191</v>
      </c>
      <c r="CL58" s="26" t="s">
        <v>191</v>
      </c>
      <c r="CM58" s="26" t="s">
        <v>191</v>
      </c>
      <c r="CN58" s="26" t="s">
        <v>191</v>
      </c>
      <c r="CO58" s="26" t="s">
        <v>191</v>
      </c>
      <c r="CP58" s="26" t="s">
        <v>191</v>
      </c>
      <c r="CQ58" s="26" t="s">
        <v>191</v>
      </c>
      <c r="CR58" s="26" t="s">
        <v>191</v>
      </c>
      <c r="CS58" s="26" t="s">
        <v>191</v>
      </c>
      <c r="CT58" s="26" t="s">
        <v>191</v>
      </c>
      <c r="CU58" s="26" t="s">
        <v>191</v>
      </c>
      <c r="CV58" s="26" t="s">
        <v>191</v>
      </c>
      <c r="CW58" s="26" t="s">
        <v>191</v>
      </c>
      <c r="CX58" s="26" t="s">
        <v>191</v>
      </c>
      <c r="CY58" s="26" t="s">
        <v>191</v>
      </c>
      <c r="CZ58" s="26" t="s">
        <v>191</v>
      </c>
      <c r="DA58" s="26" t="s">
        <v>191</v>
      </c>
      <c r="DB58" s="26" t="s">
        <v>191</v>
      </c>
      <c r="DC58" s="26" t="s">
        <v>191</v>
      </c>
      <c r="DD58" s="26" t="s">
        <v>191</v>
      </c>
      <c r="DE58" s="26" t="s">
        <v>191</v>
      </c>
      <c r="DF58" s="26" t="s">
        <v>191</v>
      </c>
      <c r="DG58" s="26" t="s">
        <v>191</v>
      </c>
      <c r="DH58" s="26" t="s">
        <v>191</v>
      </c>
      <c r="DI58" s="26" t="s">
        <v>191</v>
      </c>
      <c r="DJ58" s="26" t="s">
        <v>191</v>
      </c>
      <c r="DK58" s="26" t="s">
        <v>191</v>
      </c>
      <c r="DL58" s="26" t="s">
        <v>191</v>
      </c>
      <c r="DM58" s="26" t="s">
        <v>191</v>
      </c>
      <c r="DN58" s="26" t="s">
        <v>191</v>
      </c>
      <c r="DO58" s="26" t="s">
        <v>191</v>
      </c>
      <c r="DP58" s="26" t="s">
        <v>191</v>
      </c>
      <c r="DQ58" s="26" t="s">
        <v>191</v>
      </c>
      <c r="DR58" s="26" t="s">
        <v>191</v>
      </c>
      <c r="DS58" s="26" t="s">
        <v>191</v>
      </c>
      <c r="DT58" s="26" t="s">
        <v>191</v>
      </c>
      <c r="DU58" s="26" t="s">
        <v>191</v>
      </c>
      <c r="DV58" s="26" t="s">
        <v>191</v>
      </c>
      <c r="DW58" s="26" t="s">
        <v>191</v>
      </c>
      <c r="DX58" s="26" t="s">
        <v>191</v>
      </c>
      <c r="DY58" s="26" t="s">
        <v>191</v>
      </c>
      <c r="DZ58" s="26" t="s">
        <v>191</v>
      </c>
      <c r="EA58" s="26" t="s">
        <v>191</v>
      </c>
      <c r="EB58" s="26" t="s">
        <v>191</v>
      </c>
      <c r="EC58" s="26" t="s">
        <v>191</v>
      </c>
      <c r="ED58" s="26" t="s">
        <v>191</v>
      </c>
      <c r="EE58" s="26" t="s">
        <v>191</v>
      </c>
      <c r="EF58" s="26" t="s">
        <v>191</v>
      </c>
      <c r="EG58" s="26" t="s">
        <v>191</v>
      </c>
      <c r="EH58" s="26" t="s">
        <v>191</v>
      </c>
      <c r="EI58" s="26" t="s">
        <v>191</v>
      </c>
      <c r="EJ58" s="26" t="s">
        <v>191</v>
      </c>
      <c r="EK58" s="26" t="s">
        <v>191</v>
      </c>
      <c r="EL58" s="26" t="s">
        <v>191</v>
      </c>
      <c r="EM58" s="26" t="s">
        <v>191</v>
      </c>
      <c r="EN58" s="26" t="s">
        <v>191</v>
      </c>
      <c r="EO58" s="26" t="s">
        <v>191</v>
      </c>
      <c r="EP58" s="26" t="s">
        <v>191</v>
      </c>
      <c r="EQ58" s="26" t="s">
        <v>191</v>
      </c>
      <c r="ER58" s="26" t="s">
        <v>191</v>
      </c>
      <c r="ES58" s="26" t="s">
        <v>191</v>
      </c>
      <c r="ET58" s="26" t="s">
        <v>191</v>
      </c>
      <c r="EU58" s="26" t="s">
        <v>191</v>
      </c>
      <c r="EV58" s="26" t="s">
        <v>191</v>
      </c>
      <c r="EW58" s="26" t="s">
        <v>191</v>
      </c>
      <c r="EX58" s="26" t="s">
        <v>191</v>
      </c>
      <c r="EY58" s="26" t="s">
        <v>191</v>
      </c>
      <c r="EZ58" s="26" t="s">
        <v>191</v>
      </c>
      <c r="FA58" s="26" t="s">
        <v>191</v>
      </c>
      <c r="FB58" s="26" t="s">
        <v>191</v>
      </c>
      <c r="FC58" s="26" t="s">
        <v>191</v>
      </c>
      <c r="FD58" s="26" t="s">
        <v>191</v>
      </c>
      <c r="FE58" s="26" t="s">
        <v>191</v>
      </c>
      <c r="FF58" s="26" t="s">
        <v>191</v>
      </c>
      <c r="FG58" s="26" t="s">
        <v>191</v>
      </c>
      <c r="FH58" s="26" t="s">
        <v>191</v>
      </c>
      <c r="FI58" s="26" t="s">
        <v>191</v>
      </c>
      <c r="FJ58" s="26" t="s">
        <v>191</v>
      </c>
      <c r="FK58" s="26" t="s">
        <v>191</v>
      </c>
      <c r="FL58" s="26" t="s">
        <v>191</v>
      </c>
      <c r="FM58" s="26" t="s">
        <v>191</v>
      </c>
      <c r="FN58" s="26" t="s">
        <v>191</v>
      </c>
      <c r="FO58" s="26" t="s">
        <v>191</v>
      </c>
      <c r="FP58" s="26" t="s">
        <v>191</v>
      </c>
      <c r="FQ58" s="26" t="s">
        <v>191</v>
      </c>
      <c r="FR58" s="26" t="s">
        <v>191</v>
      </c>
      <c r="FS58" s="26" t="s">
        <v>191</v>
      </c>
      <c r="FT58" s="26" t="s">
        <v>191</v>
      </c>
      <c r="FU58" s="26" t="s">
        <v>191</v>
      </c>
      <c r="FV58" s="26" t="s">
        <v>191</v>
      </c>
      <c r="FW58" s="26" t="s">
        <v>191</v>
      </c>
      <c r="FX58" s="26" t="s">
        <v>191</v>
      </c>
      <c r="FY58" s="26" t="s">
        <v>191</v>
      </c>
      <c r="FZ58" s="26" t="s">
        <v>191</v>
      </c>
      <c r="GA58" s="26" t="s">
        <v>191</v>
      </c>
      <c r="GB58" s="26" t="s">
        <v>191</v>
      </c>
      <c r="GC58" s="26" t="s">
        <v>191</v>
      </c>
      <c r="GD58" s="26" t="s">
        <v>191</v>
      </c>
    </row>
    <row r="59" spans="1:186" s="41" customFormat="1">
      <c r="A59" s="453" t="s">
        <v>261</v>
      </c>
      <c r="B59" s="458"/>
      <c r="C59" s="458" t="s">
        <v>90</v>
      </c>
      <c r="D59" s="458" t="s">
        <v>76</v>
      </c>
      <c r="E59" s="458" t="s">
        <v>68</v>
      </c>
      <c r="F59" s="458" t="s">
        <v>78</v>
      </c>
      <c r="G59" s="26" t="s">
        <v>191</v>
      </c>
      <c r="H59" s="26" t="s">
        <v>191</v>
      </c>
      <c r="I59" s="26" t="s">
        <v>191</v>
      </c>
      <c r="J59" s="26" t="s">
        <v>191</v>
      </c>
      <c r="K59" s="26" t="s">
        <v>191</v>
      </c>
      <c r="L59" s="26" t="s">
        <v>191</v>
      </c>
      <c r="M59" s="26" t="s">
        <v>191</v>
      </c>
      <c r="N59" s="26" t="s">
        <v>191</v>
      </c>
      <c r="O59" s="26" t="s">
        <v>191</v>
      </c>
      <c r="P59" s="26" t="s">
        <v>191</v>
      </c>
      <c r="Q59" s="26" t="s">
        <v>191</v>
      </c>
      <c r="R59" s="26" t="s">
        <v>191</v>
      </c>
      <c r="S59" s="26" t="s">
        <v>191</v>
      </c>
      <c r="T59" s="26" t="s">
        <v>191</v>
      </c>
      <c r="U59" s="26" t="s">
        <v>191</v>
      </c>
      <c r="V59" s="26" t="s">
        <v>191</v>
      </c>
      <c r="W59" s="26" t="s">
        <v>191</v>
      </c>
      <c r="X59" s="26" t="s">
        <v>191</v>
      </c>
      <c r="Y59" s="26" t="s">
        <v>191</v>
      </c>
      <c r="Z59" s="26" t="s">
        <v>191</v>
      </c>
      <c r="AA59" s="26" t="s">
        <v>191</v>
      </c>
      <c r="AB59" s="26" t="s">
        <v>191</v>
      </c>
      <c r="AC59" s="26" t="s">
        <v>191</v>
      </c>
      <c r="AD59" s="26" t="s">
        <v>191</v>
      </c>
      <c r="AE59" s="26" t="s">
        <v>191</v>
      </c>
      <c r="AF59" s="26" t="s">
        <v>191</v>
      </c>
      <c r="AG59" s="26" t="s">
        <v>191</v>
      </c>
      <c r="AH59" s="26" t="s">
        <v>191</v>
      </c>
      <c r="AI59" s="26" t="s">
        <v>191</v>
      </c>
      <c r="AJ59" s="26" t="s">
        <v>191</v>
      </c>
      <c r="AK59" s="26" t="s">
        <v>191</v>
      </c>
      <c r="AL59" s="26" t="s">
        <v>191</v>
      </c>
      <c r="AM59" s="26" t="s">
        <v>191</v>
      </c>
      <c r="AN59" s="26" t="s">
        <v>191</v>
      </c>
      <c r="AO59" s="26" t="s">
        <v>191</v>
      </c>
      <c r="AP59" s="26" t="s">
        <v>191</v>
      </c>
      <c r="AQ59" s="26" t="s">
        <v>191</v>
      </c>
      <c r="AR59" s="26" t="s">
        <v>191</v>
      </c>
      <c r="AS59" s="26" t="s">
        <v>191</v>
      </c>
      <c r="AT59" s="26" t="s">
        <v>191</v>
      </c>
      <c r="AU59" s="26" t="s">
        <v>191</v>
      </c>
      <c r="AV59" s="26" t="s">
        <v>191</v>
      </c>
      <c r="AW59" s="26" t="s">
        <v>191</v>
      </c>
      <c r="AX59" s="26" t="s">
        <v>191</v>
      </c>
      <c r="AY59" s="26" t="s">
        <v>191</v>
      </c>
      <c r="AZ59" s="26" t="s">
        <v>191</v>
      </c>
      <c r="BA59" s="26" t="s">
        <v>191</v>
      </c>
      <c r="BB59" s="26" t="s">
        <v>191</v>
      </c>
      <c r="BC59" s="26" t="s">
        <v>191</v>
      </c>
      <c r="BD59" s="26" t="s">
        <v>191</v>
      </c>
      <c r="BE59" s="26" t="s">
        <v>191</v>
      </c>
      <c r="BF59" s="26" t="s">
        <v>191</v>
      </c>
      <c r="BG59" s="26" t="s">
        <v>191</v>
      </c>
      <c r="BH59" s="26" t="s">
        <v>191</v>
      </c>
      <c r="BI59" s="26" t="s">
        <v>191</v>
      </c>
      <c r="BJ59" s="26" t="s">
        <v>191</v>
      </c>
      <c r="BK59" s="26" t="s">
        <v>191</v>
      </c>
      <c r="BL59" s="26" t="s">
        <v>191</v>
      </c>
      <c r="BM59" s="26" t="s">
        <v>191</v>
      </c>
      <c r="BN59" s="26" t="s">
        <v>191</v>
      </c>
      <c r="BO59" s="26" t="s">
        <v>191</v>
      </c>
      <c r="BP59" s="26" t="s">
        <v>191</v>
      </c>
      <c r="BQ59" s="26" t="s">
        <v>191</v>
      </c>
      <c r="BR59" s="26" t="s">
        <v>191</v>
      </c>
      <c r="BS59" s="26" t="s">
        <v>191</v>
      </c>
      <c r="BT59" s="26" t="s">
        <v>191</v>
      </c>
      <c r="BU59" s="26" t="s">
        <v>191</v>
      </c>
      <c r="BV59" s="26" t="s">
        <v>191</v>
      </c>
      <c r="BW59" s="26" t="s">
        <v>191</v>
      </c>
      <c r="BX59" s="26" t="s">
        <v>191</v>
      </c>
      <c r="BY59" s="26" t="s">
        <v>191</v>
      </c>
      <c r="BZ59" s="26" t="s">
        <v>191</v>
      </c>
      <c r="CA59" s="26" t="s">
        <v>191</v>
      </c>
      <c r="CB59" s="26" t="s">
        <v>191</v>
      </c>
      <c r="CC59" s="26" t="s">
        <v>191</v>
      </c>
      <c r="CD59" s="26" t="s">
        <v>191</v>
      </c>
      <c r="CE59" s="26" t="s">
        <v>191</v>
      </c>
      <c r="CF59" s="26" t="s">
        <v>191</v>
      </c>
      <c r="CG59" s="26" t="s">
        <v>191</v>
      </c>
      <c r="CH59" s="26" t="s">
        <v>191</v>
      </c>
      <c r="CI59" s="26" t="s">
        <v>191</v>
      </c>
      <c r="CJ59" s="26" t="s">
        <v>191</v>
      </c>
      <c r="CK59" s="26" t="s">
        <v>191</v>
      </c>
      <c r="CL59" s="26" t="s">
        <v>191</v>
      </c>
      <c r="CM59" s="26" t="s">
        <v>191</v>
      </c>
      <c r="CN59" s="26" t="s">
        <v>191</v>
      </c>
      <c r="CO59" s="26" t="s">
        <v>191</v>
      </c>
      <c r="CP59" s="26" t="s">
        <v>191</v>
      </c>
      <c r="CQ59" s="26" t="s">
        <v>191</v>
      </c>
      <c r="CR59" s="26" t="s">
        <v>191</v>
      </c>
      <c r="CS59" s="26" t="s">
        <v>191</v>
      </c>
      <c r="CT59" s="26" t="s">
        <v>191</v>
      </c>
      <c r="CU59" s="26" t="s">
        <v>191</v>
      </c>
      <c r="CV59" s="26" t="s">
        <v>191</v>
      </c>
      <c r="CW59" s="26" t="s">
        <v>191</v>
      </c>
      <c r="CX59" s="26" t="s">
        <v>191</v>
      </c>
      <c r="CY59" s="26" t="s">
        <v>191</v>
      </c>
      <c r="CZ59" s="26" t="s">
        <v>191</v>
      </c>
      <c r="DA59" s="26" t="s">
        <v>191</v>
      </c>
      <c r="DB59" s="26" t="s">
        <v>191</v>
      </c>
      <c r="DC59" s="26" t="s">
        <v>191</v>
      </c>
      <c r="DD59" s="26" t="s">
        <v>191</v>
      </c>
      <c r="DE59" s="26" t="s">
        <v>191</v>
      </c>
      <c r="DF59" s="26" t="s">
        <v>191</v>
      </c>
      <c r="DG59" s="26" t="s">
        <v>191</v>
      </c>
      <c r="DH59" s="26" t="s">
        <v>191</v>
      </c>
      <c r="DI59" s="26" t="s">
        <v>191</v>
      </c>
      <c r="DJ59" s="26" t="s">
        <v>191</v>
      </c>
      <c r="DK59" s="26" t="s">
        <v>191</v>
      </c>
      <c r="DL59" s="26" t="s">
        <v>191</v>
      </c>
      <c r="DM59" s="26" t="s">
        <v>191</v>
      </c>
      <c r="DN59" s="26" t="s">
        <v>191</v>
      </c>
      <c r="DO59" s="26" t="s">
        <v>191</v>
      </c>
      <c r="DP59" s="26" t="s">
        <v>191</v>
      </c>
      <c r="DQ59" s="26" t="s">
        <v>191</v>
      </c>
      <c r="DR59" s="26" t="s">
        <v>191</v>
      </c>
      <c r="DS59" s="26" t="s">
        <v>191</v>
      </c>
      <c r="DT59" s="26" t="s">
        <v>191</v>
      </c>
      <c r="DU59" s="26" t="s">
        <v>191</v>
      </c>
      <c r="DV59" s="26" t="s">
        <v>191</v>
      </c>
      <c r="DW59" s="26" t="s">
        <v>191</v>
      </c>
      <c r="DX59" s="26" t="s">
        <v>191</v>
      </c>
      <c r="DY59" s="26" t="s">
        <v>191</v>
      </c>
      <c r="DZ59" s="26" t="s">
        <v>191</v>
      </c>
      <c r="EA59" s="26" t="s">
        <v>191</v>
      </c>
      <c r="EB59" s="26" t="s">
        <v>191</v>
      </c>
      <c r="EC59" s="26" t="s">
        <v>191</v>
      </c>
      <c r="ED59" s="26" t="s">
        <v>191</v>
      </c>
      <c r="EE59" s="26" t="s">
        <v>191</v>
      </c>
      <c r="EF59" s="26" t="s">
        <v>191</v>
      </c>
      <c r="EG59" s="26" t="s">
        <v>191</v>
      </c>
      <c r="EH59" s="26" t="s">
        <v>191</v>
      </c>
      <c r="EI59" s="26" t="s">
        <v>191</v>
      </c>
      <c r="EJ59" s="26" t="s">
        <v>191</v>
      </c>
      <c r="EK59" s="26" t="s">
        <v>191</v>
      </c>
      <c r="EL59" s="26" t="s">
        <v>191</v>
      </c>
      <c r="EM59" s="26" t="s">
        <v>191</v>
      </c>
      <c r="EN59" s="26" t="s">
        <v>191</v>
      </c>
      <c r="EO59" s="26" t="s">
        <v>191</v>
      </c>
      <c r="EP59" s="26" t="s">
        <v>191</v>
      </c>
      <c r="EQ59" s="26" t="s">
        <v>191</v>
      </c>
      <c r="ER59" s="26" t="s">
        <v>191</v>
      </c>
      <c r="ES59" s="26" t="s">
        <v>191</v>
      </c>
      <c r="ET59" s="26" t="s">
        <v>191</v>
      </c>
      <c r="EU59" s="26" t="s">
        <v>191</v>
      </c>
      <c r="EV59" s="26" t="s">
        <v>191</v>
      </c>
      <c r="EW59" s="26" t="s">
        <v>191</v>
      </c>
      <c r="EX59" s="26" t="s">
        <v>191</v>
      </c>
      <c r="EY59" s="26" t="s">
        <v>191</v>
      </c>
      <c r="EZ59" s="26" t="s">
        <v>191</v>
      </c>
      <c r="FA59" s="26" t="s">
        <v>191</v>
      </c>
      <c r="FB59" s="26" t="s">
        <v>191</v>
      </c>
      <c r="FC59" s="26" t="s">
        <v>191</v>
      </c>
      <c r="FD59" s="26" t="s">
        <v>191</v>
      </c>
      <c r="FE59" s="26" t="s">
        <v>191</v>
      </c>
      <c r="FF59" s="26" t="s">
        <v>191</v>
      </c>
      <c r="FG59" s="26" t="s">
        <v>191</v>
      </c>
      <c r="FH59" s="26" t="s">
        <v>191</v>
      </c>
      <c r="FI59" s="26" t="s">
        <v>191</v>
      </c>
      <c r="FJ59" s="26" t="s">
        <v>191</v>
      </c>
      <c r="FK59" s="26" t="s">
        <v>191</v>
      </c>
      <c r="FL59" s="26" t="s">
        <v>191</v>
      </c>
      <c r="FM59" s="26" t="s">
        <v>191</v>
      </c>
      <c r="FN59" s="26" t="s">
        <v>191</v>
      </c>
      <c r="FO59" s="26" t="s">
        <v>191</v>
      </c>
      <c r="FP59" s="26" t="s">
        <v>191</v>
      </c>
      <c r="FQ59" s="26" t="s">
        <v>191</v>
      </c>
      <c r="FR59" s="26" t="s">
        <v>191</v>
      </c>
      <c r="FS59" s="26" t="s">
        <v>191</v>
      </c>
      <c r="FT59" s="26" t="s">
        <v>191</v>
      </c>
      <c r="FU59" s="26" t="s">
        <v>191</v>
      </c>
      <c r="FV59" s="26" t="s">
        <v>191</v>
      </c>
      <c r="FW59" s="26" t="s">
        <v>191</v>
      </c>
      <c r="FX59" s="26" t="s">
        <v>191</v>
      </c>
      <c r="FY59" s="26" t="s">
        <v>191</v>
      </c>
      <c r="FZ59" s="26" t="s">
        <v>191</v>
      </c>
      <c r="GA59" s="26" t="s">
        <v>191</v>
      </c>
      <c r="GB59" s="26" t="s">
        <v>191</v>
      </c>
      <c r="GC59" s="26" t="s">
        <v>191</v>
      </c>
      <c r="GD59" s="26" t="s">
        <v>191</v>
      </c>
    </row>
    <row r="60" spans="1:186" s="41" customFormat="1">
      <c r="A60" s="453" t="s">
        <v>261</v>
      </c>
      <c r="B60" s="458"/>
      <c r="C60" s="458" t="s">
        <v>90</v>
      </c>
      <c r="D60" s="458" t="s">
        <v>76</v>
      </c>
      <c r="E60" s="458" t="s">
        <v>68</v>
      </c>
      <c r="F60" s="458" t="s">
        <v>79</v>
      </c>
      <c r="G60" s="26">
        <v>3.36</v>
      </c>
      <c r="H60" s="26">
        <v>3.39</v>
      </c>
      <c r="I60" s="26">
        <v>3.38</v>
      </c>
      <c r="J60" s="26">
        <v>3.35</v>
      </c>
      <c r="K60" s="26">
        <v>3.39</v>
      </c>
      <c r="L60" s="26">
        <v>3.43</v>
      </c>
      <c r="M60" s="26">
        <v>3.47</v>
      </c>
      <c r="N60" s="26">
        <v>3.5</v>
      </c>
      <c r="O60" s="26">
        <v>3.5</v>
      </c>
      <c r="P60" s="26">
        <v>3.54</v>
      </c>
      <c r="Q60" s="26">
        <v>3.63</v>
      </c>
      <c r="R60" s="26">
        <v>3.83</v>
      </c>
      <c r="S60" s="26">
        <v>3.94</v>
      </c>
      <c r="T60" s="26">
        <v>3.93</v>
      </c>
      <c r="U60" s="26">
        <v>3.87</v>
      </c>
      <c r="V60" s="26">
        <v>3.76</v>
      </c>
      <c r="W60" s="26">
        <v>3.78</v>
      </c>
      <c r="X60" s="26">
        <v>3.8</v>
      </c>
      <c r="Y60" s="26">
        <v>3.84</v>
      </c>
      <c r="Z60" s="26">
        <v>3.86</v>
      </c>
      <c r="AA60" s="26">
        <v>3.86</v>
      </c>
      <c r="AB60" s="26">
        <v>3.9</v>
      </c>
      <c r="AC60" s="26">
        <v>3.97</v>
      </c>
      <c r="AD60" s="26">
        <v>4.1500000000000004</v>
      </c>
      <c r="AE60" s="26">
        <v>4.25</v>
      </c>
      <c r="AF60" s="26">
        <v>4.22</v>
      </c>
      <c r="AG60" s="26">
        <v>4.1399999999999997</v>
      </c>
      <c r="AH60" s="26">
        <v>3.94</v>
      </c>
      <c r="AI60" s="26">
        <v>3.96</v>
      </c>
      <c r="AJ60" s="26">
        <v>3.98</v>
      </c>
      <c r="AK60" s="26">
        <v>4.0199999999999996</v>
      </c>
      <c r="AL60" s="26">
        <v>4.04</v>
      </c>
      <c r="AM60" s="26">
        <v>4.04</v>
      </c>
      <c r="AN60" s="26">
        <v>4.08</v>
      </c>
      <c r="AO60" s="26">
        <v>4.1500000000000004</v>
      </c>
      <c r="AP60" s="26">
        <v>4.34</v>
      </c>
      <c r="AQ60" s="26">
        <v>4.4400000000000004</v>
      </c>
      <c r="AR60" s="26">
        <v>4.41</v>
      </c>
      <c r="AS60" s="26">
        <v>4.33</v>
      </c>
      <c r="AT60" s="26">
        <v>4.13</v>
      </c>
      <c r="AU60" s="26">
        <v>4.1399999999999997</v>
      </c>
      <c r="AV60" s="26">
        <v>4.16</v>
      </c>
      <c r="AW60" s="26">
        <v>4.2</v>
      </c>
      <c r="AX60" s="26">
        <v>4.22</v>
      </c>
      <c r="AY60" s="26">
        <v>4.22</v>
      </c>
      <c r="AZ60" s="26">
        <v>4.26</v>
      </c>
      <c r="BA60" s="26">
        <v>4.34</v>
      </c>
      <c r="BB60" s="26">
        <v>4.53</v>
      </c>
      <c r="BC60" s="26">
        <v>4.63</v>
      </c>
      <c r="BD60" s="26">
        <v>4.5999999999999996</v>
      </c>
      <c r="BE60" s="26">
        <v>4.5199999999999996</v>
      </c>
      <c r="BF60" s="26">
        <v>4.32</v>
      </c>
      <c r="BG60" s="26">
        <v>4.34</v>
      </c>
      <c r="BH60" s="26">
        <v>4.37</v>
      </c>
      <c r="BI60" s="26">
        <v>4.41</v>
      </c>
      <c r="BJ60" s="26">
        <v>4.42</v>
      </c>
      <c r="BK60" s="26">
        <v>4.43</v>
      </c>
      <c r="BL60" s="26">
        <v>4.47</v>
      </c>
      <c r="BM60" s="26">
        <v>4.5599999999999996</v>
      </c>
      <c r="BN60" s="26">
        <v>4.76</v>
      </c>
      <c r="BO60" s="26">
        <v>4.87</v>
      </c>
      <c r="BP60" s="26">
        <v>4.84</v>
      </c>
      <c r="BQ60" s="26">
        <v>4.76</v>
      </c>
      <c r="BR60" s="26">
        <v>4.57</v>
      </c>
      <c r="BS60" s="26">
        <v>4.59</v>
      </c>
      <c r="BT60" s="26">
        <v>4.62</v>
      </c>
      <c r="BU60" s="26">
        <v>4.66</v>
      </c>
      <c r="BV60" s="26">
        <v>4.68</v>
      </c>
      <c r="BW60" s="26">
        <v>4.6900000000000004</v>
      </c>
      <c r="BX60" s="26">
        <v>4.7300000000000004</v>
      </c>
      <c r="BY60" s="26">
        <v>4.83</v>
      </c>
      <c r="BZ60" s="26">
        <v>5.05</v>
      </c>
      <c r="CA60" s="26">
        <v>5.17</v>
      </c>
      <c r="CB60" s="26">
        <v>5.14</v>
      </c>
      <c r="CC60" s="26">
        <v>5.07</v>
      </c>
      <c r="CD60" s="26">
        <v>4.88</v>
      </c>
      <c r="CE60" s="26">
        <v>4.9000000000000004</v>
      </c>
      <c r="CF60" s="26">
        <v>4.93</v>
      </c>
      <c r="CG60" s="26">
        <v>4.9800000000000004</v>
      </c>
      <c r="CH60" s="26">
        <v>5</v>
      </c>
      <c r="CI60" s="26">
        <v>5</v>
      </c>
      <c r="CJ60" s="26">
        <v>5.04</v>
      </c>
      <c r="CK60" s="26">
        <v>5.15</v>
      </c>
      <c r="CL60" s="26">
        <v>5.38</v>
      </c>
      <c r="CM60" s="26">
        <v>5.5</v>
      </c>
      <c r="CN60" s="26">
        <v>5.48</v>
      </c>
      <c r="CO60" s="26">
        <v>5.41</v>
      </c>
      <c r="CP60" s="26">
        <v>5.23</v>
      </c>
      <c r="CQ60" s="26">
        <v>5.26</v>
      </c>
      <c r="CR60" s="26">
        <v>5.29</v>
      </c>
      <c r="CS60" s="26">
        <v>5.35</v>
      </c>
      <c r="CT60" s="26">
        <v>5.38</v>
      </c>
      <c r="CU60" s="26">
        <v>5.38</v>
      </c>
      <c r="CV60" s="26">
        <v>5.42</v>
      </c>
      <c r="CW60" s="26">
        <v>5.53</v>
      </c>
      <c r="CX60" s="26">
        <v>5.77</v>
      </c>
      <c r="CY60" s="26">
        <v>5.9</v>
      </c>
      <c r="CZ60" s="26">
        <v>5.89</v>
      </c>
      <c r="DA60" s="26">
        <v>5.81</v>
      </c>
      <c r="DB60" s="26">
        <v>5.65</v>
      </c>
      <c r="DC60" s="26">
        <v>5.68</v>
      </c>
      <c r="DD60" s="26">
        <v>5.72</v>
      </c>
      <c r="DE60" s="26">
        <v>5.78</v>
      </c>
      <c r="DF60" s="26">
        <v>5.82</v>
      </c>
      <c r="DG60" s="26">
        <v>5.79</v>
      </c>
      <c r="DH60" s="26">
        <v>5.83</v>
      </c>
      <c r="DI60" s="26">
        <v>5.93</v>
      </c>
      <c r="DJ60" s="26">
        <v>6.16</v>
      </c>
      <c r="DK60" s="26">
        <v>6.29</v>
      </c>
      <c r="DL60" s="26">
        <v>6.26</v>
      </c>
      <c r="DM60" s="26">
        <v>6.17</v>
      </c>
      <c r="DN60" s="26">
        <v>6.01</v>
      </c>
      <c r="DO60" s="26">
        <v>6.02</v>
      </c>
      <c r="DP60" s="26">
        <v>6.07</v>
      </c>
      <c r="DQ60" s="26">
        <v>6.14</v>
      </c>
      <c r="DR60" s="26">
        <v>6.17</v>
      </c>
      <c r="DS60" s="26">
        <v>6.15</v>
      </c>
      <c r="DT60" s="26">
        <v>6.19</v>
      </c>
      <c r="DU60" s="26">
        <v>6.31</v>
      </c>
      <c r="DV60" s="26">
        <v>6.52</v>
      </c>
      <c r="DW60" s="26">
        <v>6.66</v>
      </c>
      <c r="DX60" s="26">
        <v>6.62</v>
      </c>
      <c r="DY60" s="26">
        <v>6.53</v>
      </c>
      <c r="DZ60" s="26">
        <v>6.36</v>
      </c>
      <c r="EA60" s="26">
        <v>6.36</v>
      </c>
      <c r="EB60" s="26">
        <v>6.41</v>
      </c>
      <c r="EC60" s="26">
        <v>6.47</v>
      </c>
      <c r="ED60" s="26">
        <v>6.51</v>
      </c>
      <c r="EE60" s="26">
        <v>6.48</v>
      </c>
      <c r="EF60" s="26">
        <v>6.52</v>
      </c>
      <c r="EG60" s="26">
        <v>6.61</v>
      </c>
      <c r="EH60" s="26">
        <v>6.79</v>
      </c>
      <c r="EI60" s="26">
        <v>6.94</v>
      </c>
      <c r="EJ60" s="26">
        <v>6.91</v>
      </c>
      <c r="EK60" s="26">
        <v>6.78</v>
      </c>
      <c r="EL60" s="26">
        <v>6.65</v>
      </c>
      <c r="EM60" s="26">
        <v>6.67</v>
      </c>
      <c r="EN60" s="26">
        <v>6.77</v>
      </c>
      <c r="EO60" s="26">
        <v>6.89</v>
      </c>
      <c r="EP60" s="26">
        <v>6.96</v>
      </c>
      <c r="EQ60" s="26">
        <v>6.83</v>
      </c>
      <c r="ER60" s="26">
        <v>6.83</v>
      </c>
      <c r="ES60" s="26">
        <v>6.9</v>
      </c>
      <c r="ET60" s="26">
        <v>7.04</v>
      </c>
      <c r="EU60" s="26">
        <v>7.28</v>
      </c>
      <c r="EV60" s="26">
        <v>7.23</v>
      </c>
      <c r="EW60" s="26">
        <v>6.96</v>
      </c>
      <c r="EX60" s="26">
        <v>6.98</v>
      </c>
      <c r="EY60" s="26">
        <v>7.03</v>
      </c>
      <c r="EZ60" s="26">
        <v>7.16</v>
      </c>
      <c r="FA60" s="26">
        <v>7.33</v>
      </c>
      <c r="FB60" s="26">
        <v>7.38</v>
      </c>
      <c r="FC60" s="26">
        <v>7.13</v>
      </c>
      <c r="FD60" s="26">
        <v>7.09</v>
      </c>
      <c r="FE60" s="26">
        <v>7.14</v>
      </c>
      <c r="FF60" s="26">
        <v>7.28</v>
      </c>
      <c r="FG60" s="26">
        <v>7.5</v>
      </c>
      <c r="FH60" s="26">
        <v>7.58</v>
      </c>
      <c r="FI60" s="26">
        <v>7.29</v>
      </c>
      <c r="FJ60" s="26">
        <v>7.31</v>
      </c>
      <c r="FK60" s="26">
        <v>7.36</v>
      </c>
      <c r="FL60" s="26">
        <v>7.5</v>
      </c>
      <c r="FM60" s="26">
        <v>7.68</v>
      </c>
      <c r="FN60" s="26">
        <v>7.73</v>
      </c>
      <c r="FO60" s="26">
        <v>7.47</v>
      </c>
      <c r="FP60" s="26">
        <v>7.42</v>
      </c>
      <c r="FQ60" s="26">
        <v>7.48</v>
      </c>
      <c r="FR60" s="26">
        <v>7.62</v>
      </c>
      <c r="FS60" s="26">
        <v>7.82</v>
      </c>
      <c r="FT60" s="26">
        <v>7.87</v>
      </c>
      <c r="FU60" s="26">
        <v>7.57</v>
      </c>
      <c r="FV60" s="26">
        <v>7.59</v>
      </c>
      <c r="FW60" s="26">
        <v>7.65</v>
      </c>
      <c r="FX60" s="26">
        <v>7.79</v>
      </c>
      <c r="FY60" s="26">
        <v>7.98</v>
      </c>
      <c r="FZ60" s="26">
        <v>8.02</v>
      </c>
      <c r="GA60" s="26">
        <v>7.75</v>
      </c>
      <c r="GB60" s="26">
        <v>7.71</v>
      </c>
      <c r="GC60" s="26">
        <v>7.76</v>
      </c>
      <c r="GD60" s="26">
        <v>7.91</v>
      </c>
    </row>
    <row r="61" spans="1:186" s="41" customFormat="1">
      <c r="A61" s="60"/>
      <c r="B61" s="458"/>
      <c r="C61" s="458"/>
      <c r="D61" s="458"/>
      <c r="E61" s="458"/>
      <c r="F61" s="45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s="41" customFormat="1">
      <c r="A62" s="453" t="s">
        <v>262</v>
      </c>
      <c r="B62" s="458"/>
      <c r="C62" s="458" t="s">
        <v>185</v>
      </c>
      <c r="D62" s="458" t="s">
        <v>76</v>
      </c>
      <c r="E62" s="458" t="s">
        <v>68</v>
      </c>
      <c r="F62" s="458" t="s">
        <v>77</v>
      </c>
      <c r="G62" s="26" t="s">
        <v>191</v>
      </c>
      <c r="H62" s="26" t="s">
        <v>191</v>
      </c>
      <c r="I62" s="26" t="s">
        <v>191</v>
      </c>
      <c r="J62" s="26" t="s">
        <v>191</v>
      </c>
      <c r="K62" s="26" t="s">
        <v>191</v>
      </c>
      <c r="L62" s="26" t="s">
        <v>191</v>
      </c>
      <c r="M62" s="26" t="s">
        <v>191</v>
      </c>
      <c r="N62" s="26" t="s">
        <v>191</v>
      </c>
      <c r="O62" s="26" t="s">
        <v>191</v>
      </c>
      <c r="P62" s="26" t="s">
        <v>191</v>
      </c>
      <c r="Q62" s="26" t="s">
        <v>191</v>
      </c>
      <c r="R62" s="26" t="s">
        <v>191</v>
      </c>
      <c r="S62" s="26" t="s">
        <v>191</v>
      </c>
      <c r="T62" s="26" t="s">
        <v>191</v>
      </c>
      <c r="U62" s="26" t="s">
        <v>191</v>
      </c>
      <c r="V62" s="26" t="s">
        <v>191</v>
      </c>
      <c r="W62" s="26" t="s">
        <v>191</v>
      </c>
      <c r="X62" s="26" t="s">
        <v>191</v>
      </c>
      <c r="Y62" s="26" t="s">
        <v>191</v>
      </c>
      <c r="Z62" s="26" t="s">
        <v>191</v>
      </c>
      <c r="AA62" s="26" t="s">
        <v>191</v>
      </c>
      <c r="AB62" s="26" t="s">
        <v>191</v>
      </c>
      <c r="AC62" s="26" t="s">
        <v>191</v>
      </c>
      <c r="AD62" s="26" t="s">
        <v>191</v>
      </c>
      <c r="AE62" s="26" t="s">
        <v>191</v>
      </c>
      <c r="AF62" s="26" t="s">
        <v>191</v>
      </c>
      <c r="AG62" s="26" t="s">
        <v>191</v>
      </c>
      <c r="AH62" s="26" t="s">
        <v>191</v>
      </c>
      <c r="AI62" s="26" t="s">
        <v>191</v>
      </c>
      <c r="AJ62" s="26" t="s">
        <v>191</v>
      </c>
      <c r="AK62" s="26" t="s">
        <v>191</v>
      </c>
      <c r="AL62" s="26" t="s">
        <v>191</v>
      </c>
      <c r="AM62" s="26" t="s">
        <v>191</v>
      </c>
      <c r="AN62" s="26" t="s">
        <v>191</v>
      </c>
      <c r="AO62" s="26" t="s">
        <v>191</v>
      </c>
      <c r="AP62" s="26" t="s">
        <v>191</v>
      </c>
      <c r="AQ62" s="26" t="s">
        <v>191</v>
      </c>
      <c r="AR62" s="26" t="s">
        <v>191</v>
      </c>
      <c r="AS62" s="26" t="s">
        <v>191</v>
      </c>
      <c r="AT62" s="26" t="s">
        <v>191</v>
      </c>
      <c r="AU62" s="26" t="s">
        <v>191</v>
      </c>
      <c r="AV62" s="26" t="s">
        <v>191</v>
      </c>
      <c r="AW62" s="26" t="s">
        <v>191</v>
      </c>
      <c r="AX62" s="26" t="s">
        <v>191</v>
      </c>
      <c r="AY62" s="26" t="s">
        <v>191</v>
      </c>
      <c r="AZ62" s="26" t="s">
        <v>191</v>
      </c>
      <c r="BA62" s="26" t="s">
        <v>191</v>
      </c>
      <c r="BB62" s="26" t="s">
        <v>191</v>
      </c>
      <c r="BC62" s="26" t="s">
        <v>191</v>
      </c>
      <c r="BD62" s="26" t="s">
        <v>191</v>
      </c>
      <c r="BE62" s="26" t="s">
        <v>191</v>
      </c>
      <c r="BF62" s="26" t="s">
        <v>191</v>
      </c>
      <c r="BG62" s="26" t="s">
        <v>191</v>
      </c>
      <c r="BH62" s="26" t="s">
        <v>191</v>
      </c>
      <c r="BI62" s="26" t="s">
        <v>191</v>
      </c>
      <c r="BJ62" s="26" t="s">
        <v>191</v>
      </c>
      <c r="BK62" s="26" t="s">
        <v>191</v>
      </c>
      <c r="BL62" s="26" t="s">
        <v>191</v>
      </c>
      <c r="BM62" s="26" t="s">
        <v>191</v>
      </c>
      <c r="BN62" s="26" t="s">
        <v>191</v>
      </c>
      <c r="BO62" s="26" t="s">
        <v>191</v>
      </c>
      <c r="BP62" s="26" t="s">
        <v>191</v>
      </c>
      <c r="BQ62" s="26" t="s">
        <v>191</v>
      </c>
      <c r="BR62" s="26" t="s">
        <v>191</v>
      </c>
      <c r="BS62" s="26" t="s">
        <v>191</v>
      </c>
      <c r="BT62" s="26" t="s">
        <v>191</v>
      </c>
      <c r="BU62" s="26" t="s">
        <v>191</v>
      </c>
      <c r="BV62" s="26" t="s">
        <v>191</v>
      </c>
      <c r="BW62" s="26" t="s">
        <v>191</v>
      </c>
      <c r="BX62" s="26" t="s">
        <v>191</v>
      </c>
      <c r="BY62" s="26" t="s">
        <v>191</v>
      </c>
      <c r="BZ62" s="26" t="s">
        <v>191</v>
      </c>
      <c r="CA62" s="26" t="s">
        <v>191</v>
      </c>
      <c r="CB62" s="26" t="s">
        <v>191</v>
      </c>
      <c r="CC62" s="26" t="s">
        <v>191</v>
      </c>
      <c r="CD62" s="26" t="s">
        <v>191</v>
      </c>
      <c r="CE62" s="26" t="s">
        <v>191</v>
      </c>
      <c r="CF62" s="26" t="s">
        <v>191</v>
      </c>
      <c r="CG62" s="26" t="s">
        <v>191</v>
      </c>
      <c r="CH62" s="26" t="s">
        <v>191</v>
      </c>
      <c r="CI62" s="26" t="s">
        <v>191</v>
      </c>
      <c r="CJ62" s="26" t="s">
        <v>191</v>
      </c>
      <c r="CK62" s="26" t="s">
        <v>191</v>
      </c>
      <c r="CL62" s="26" t="s">
        <v>191</v>
      </c>
      <c r="CM62" s="26" t="s">
        <v>191</v>
      </c>
      <c r="CN62" s="26" t="s">
        <v>191</v>
      </c>
      <c r="CO62" s="26" t="s">
        <v>191</v>
      </c>
      <c r="CP62" s="26" t="s">
        <v>191</v>
      </c>
      <c r="CQ62" s="26" t="s">
        <v>191</v>
      </c>
      <c r="CR62" s="26" t="s">
        <v>191</v>
      </c>
      <c r="CS62" s="26" t="s">
        <v>191</v>
      </c>
      <c r="CT62" s="26" t="s">
        <v>191</v>
      </c>
      <c r="CU62" s="26" t="s">
        <v>191</v>
      </c>
      <c r="CV62" s="26" t="s">
        <v>191</v>
      </c>
      <c r="CW62" s="26" t="s">
        <v>191</v>
      </c>
      <c r="CX62" s="26" t="s">
        <v>191</v>
      </c>
      <c r="CY62" s="26" t="s">
        <v>191</v>
      </c>
      <c r="CZ62" s="26" t="s">
        <v>191</v>
      </c>
      <c r="DA62" s="26" t="s">
        <v>191</v>
      </c>
      <c r="DB62" s="26" t="s">
        <v>191</v>
      </c>
      <c r="DC62" s="26" t="s">
        <v>191</v>
      </c>
      <c r="DD62" s="26" t="s">
        <v>191</v>
      </c>
      <c r="DE62" s="26" t="s">
        <v>191</v>
      </c>
      <c r="DF62" s="26" t="s">
        <v>191</v>
      </c>
      <c r="DG62" s="26" t="s">
        <v>191</v>
      </c>
      <c r="DH62" s="26" t="s">
        <v>191</v>
      </c>
      <c r="DI62" s="26" t="s">
        <v>191</v>
      </c>
      <c r="DJ62" s="26" t="s">
        <v>191</v>
      </c>
      <c r="DK62" s="26" t="s">
        <v>191</v>
      </c>
      <c r="DL62" s="26" t="s">
        <v>191</v>
      </c>
      <c r="DM62" s="26" t="s">
        <v>191</v>
      </c>
      <c r="DN62" s="26" t="s">
        <v>191</v>
      </c>
      <c r="DO62" s="26" t="s">
        <v>191</v>
      </c>
      <c r="DP62" s="26" t="s">
        <v>191</v>
      </c>
      <c r="DQ62" s="26" t="s">
        <v>191</v>
      </c>
      <c r="DR62" s="26" t="s">
        <v>191</v>
      </c>
      <c r="DS62" s="26" t="s">
        <v>191</v>
      </c>
      <c r="DT62" s="26" t="s">
        <v>191</v>
      </c>
      <c r="DU62" s="26" t="s">
        <v>191</v>
      </c>
      <c r="DV62" s="26" t="s">
        <v>191</v>
      </c>
      <c r="DW62" s="26" t="s">
        <v>191</v>
      </c>
      <c r="DX62" s="26" t="s">
        <v>191</v>
      </c>
      <c r="DY62" s="26" t="s">
        <v>191</v>
      </c>
      <c r="DZ62" s="26" t="s">
        <v>191</v>
      </c>
      <c r="EA62" s="26" t="s">
        <v>191</v>
      </c>
      <c r="EB62" s="26" t="s">
        <v>191</v>
      </c>
      <c r="EC62" s="26" t="s">
        <v>191</v>
      </c>
      <c r="ED62" s="26" t="s">
        <v>191</v>
      </c>
      <c r="EE62" s="26" t="s">
        <v>191</v>
      </c>
      <c r="EF62" s="26" t="s">
        <v>191</v>
      </c>
      <c r="EG62" s="26" t="s">
        <v>191</v>
      </c>
      <c r="EH62" s="26" t="s">
        <v>191</v>
      </c>
      <c r="EI62" s="26" t="s">
        <v>191</v>
      </c>
      <c r="EJ62" s="26" t="s">
        <v>191</v>
      </c>
      <c r="EK62" s="26" t="s">
        <v>191</v>
      </c>
      <c r="EL62" s="26" t="s">
        <v>191</v>
      </c>
      <c r="EM62" s="26" t="s">
        <v>191</v>
      </c>
      <c r="EN62" s="26" t="s">
        <v>191</v>
      </c>
      <c r="EO62" s="26" t="s">
        <v>191</v>
      </c>
      <c r="EP62" s="26" t="s">
        <v>191</v>
      </c>
      <c r="EQ62" s="26" t="s">
        <v>191</v>
      </c>
      <c r="ER62" s="26" t="s">
        <v>191</v>
      </c>
      <c r="ES62" s="26" t="s">
        <v>191</v>
      </c>
      <c r="ET62" s="26" t="s">
        <v>191</v>
      </c>
      <c r="EU62" s="26" t="s">
        <v>191</v>
      </c>
      <c r="EV62" s="26" t="s">
        <v>191</v>
      </c>
      <c r="EW62" s="26" t="s">
        <v>191</v>
      </c>
      <c r="EX62" s="26" t="s">
        <v>191</v>
      </c>
      <c r="EY62" s="26" t="s">
        <v>191</v>
      </c>
      <c r="EZ62" s="26" t="s">
        <v>191</v>
      </c>
      <c r="FA62" s="26" t="s">
        <v>191</v>
      </c>
      <c r="FB62" s="26" t="s">
        <v>191</v>
      </c>
      <c r="FC62" s="26" t="s">
        <v>191</v>
      </c>
      <c r="FD62" s="26" t="s">
        <v>191</v>
      </c>
      <c r="FE62" s="26" t="s">
        <v>191</v>
      </c>
      <c r="FF62" s="26" t="s">
        <v>191</v>
      </c>
      <c r="FG62" s="26" t="s">
        <v>191</v>
      </c>
      <c r="FH62" s="26" t="s">
        <v>191</v>
      </c>
      <c r="FI62" s="26" t="s">
        <v>191</v>
      </c>
      <c r="FJ62" s="26" t="s">
        <v>191</v>
      </c>
      <c r="FK62" s="26" t="s">
        <v>191</v>
      </c>
      <c r="FL62" s="26" t="s">
        <v>191</v>
      </c>
      <c r="FM62" s="26" t="s">
        <v>191</v>
      </c>
      <c r="FN62" s="26" t="s">
        <v>191</v>
      </c>
      <c r="FO62" s="26" t="s">
        <v>191</v>
      </c>
      <c r="FP62" s="26" t="s">
        <v>191</v>
      </c>
      <c r="FQ62" s="26" t="s">
        <v>191</v>
      </c>
      <c r="FR62" s="26" t="s">
        <v>191</v>
      </c>
      <c r="FS62" s="26" t="s">
        <v>191</v>
      </c>
      <c r="FT62" s="26" t="s">
        <v>191</v>
      </c>
      <c r="FU62" s="26" t="s">
        <v>191</v>
      </c>
      <c r="FV62" s="26" t="s">
        <v>191</v>
      </c>
      <c r="FW62" s="26" t="s">
        <v>191</v>
      </c>
      <c r="FX62" s="26" t="s">
        <v>191</v>
      </c>
      <c r="FY62" s="26" t="s">
        <v>191</v>
      </c>
      <c r="FZ62" s="26" t="s">
        <v>191</v>
      </c>
      <c r="GA62" s="26" t="s">
        <v>191</v>
      </c>
      <c r="GB62" s="26" t="s">
        <v>191</v>
      </c>
      <c r="GC62" s="26" t="s">
        <v>191</v>
      </c>
      <c r="GD62" s="26" t="s">
        <v>191</v>
      </c>
    </row>
    <row r="63" spans="1:186" s="41" customFormat="1">
      <c r="A63" s="453" t="s">
        <v>262</v>
      </c>
      <c r="B63" s="458"/>
      <c r="C63" s="458" t="s">
        <v>185</v>
      </c>
      <c r="D63" s="458" t="s">
        <v>76</v>
      </c>
      <c r="E63" s="458" t="s">
        <v>68</v>
      </c>
      <c r="F63" s="458" t="s">
        <v>78</v>
      </c>
      <c r="G63" s="26" t="s">
        <v>191</v>
      </c>
      <c r="H63" s="26" t="s">
        <v>191</v>
      </c>
      <c r="I63" s="26" t="s">
        <v>191</v>
      </c>
      <c r="J63" s="26" t="s">
        <v>191</v>
      </c>
      <c r="K63" s="26" t="s">
        <v>191</v>
      </c>
      <c r="L63" s="26" t="s">
        <v>191</v>
      </c>
      <c r="M63" s="26" t="s">
        <v>191</v>
      </c>
      <c r="N63" s="26" t="s">
        <v>191</v>
      </c>
      <c r="O63" s="26" t="s">
        <v>191</v>
      </c>
      <c r="P63" s="26" t="s">
        <v>191</v>
      </c>
      <c r="Q63" s="26" t="s">
        <v>191</v>
      </c>
      <c r="R63" s="26" t="s">
        <v>191</v>
      </c>
      <c r="S63" s="26" t="s">
        <v>191</v>
      </c>
      <c r="T63" s="26" t="s">
        <v>191</v>
      </c>
      <c r="U63" s="26" t="s">
        <v>191</v>
      </c>
      <c r="V63" s="26" t="s">
        <v>191</v>
      </c>
      <c r="W63" s="26" t="s">
        <v>191</v>
      </c>
      <c r="X63" s="26" t="s">
        <v>191</v>
      </c>
      <c r="Y63" s="26" t="s">
        <v>191</v>
      </c>
      <c r="Z63" s="26" t="s">
        <v>191</v>
      </c>
      <c r="AA63" s="26" t="s">
        <v>191</v>
      </c>
      <c r="AB63" s="26" t="s">
        <v>191</v>
      </c>
      <c r="AC63" s="26" t="s">
        <v>191</v>
      </c>
      <c r="AD63" s="26" t="s">
        <v>191</v>
      </c>
      <c r="AE63" s="26" t="s">
        <v>191</v>
      </c>
      <c r="AF63" s="26" t="s">
        <v>191</v>
      </c>
      <c r="AG63" s="26" t="s">
        <v>191</v>
      </c>
      <c r="AH63" s="26" t="s">
        <v>191</v>
      </c>
      <c r="AI63" s="26" t="s">
        <v>191</v>
      </c>
      <c r="AJ63" s="26" t="s">
        <v>191</v>
      </c>
      <c r="AK63" s="26" t="s">
        <v>191</v>
      </c>
      <c r="AL63" s="26" t="s">
        <v>191</v>
      </c>
      <c r="AM63" s="26" t="s">
        <v>191</v>
      </c>
      <c r="AN63" s="26" t="s">
        <v>191</v>
      </c>
      <c r="AO63" s="26" t="s">
        <v>191</v>
      </c>
      <c r="AP63" s="26" t="s">
        <v>191</v>
      </c>
      <c r="AQ63" s="26" t="s">
        <v>191</v>
      </c>
      <c r="AR63" s="26" t="s">
        <v>191</v>
      </c>
      <c r="AS63" s="26" t="s">
        <v>191</v>
      </c>
      <c r="AT63" s="26" t="s">
        <v>191</v>
      </c>
      <c r="AU63" s="26" t="s">
        <v>191</v>
      </c>
      <c r="AV63" s="26" t="s">
        <v>191</v>
      </c>
      <c r="AW63" s="26" t="s">
        <v>191</v>
      </c>
      <c r="AX63" s="26" t="s">
        <v>191</v>
      </c>
      <c r="AY63" s="26" t="s">
        <v>191</v>
      </c>
      <c r="AZ63" s="26" t="s">
        <v>191</v>
      </c>
      <c r="BA63" s="26" t="s">
        <v>191</v>
      </c>
      <c r="BB63" s="26" t="s">
        <v>191</v>
      </c>
      <c r="BC63" s="26" t="s">
        <v>191</v>
      </c>
      <c r="BD63" s="26" t="s">
        <v>191</v>
      </c>
      <c r="BE63" s="26" t="s">
        <v>191</v>
      </c>
      <c r="BF63" s="26" t="s">
        <v>191</v>
      </c>
      <c r="BG63" s="26" t="s">
        <v>191</v>
      </c>
      <c r="BH63" s="26" t="s">
        <v>191</v>
      </c>
      <c r="BI63" s="26" t="s">
        <v>191</v>
      </c>
      <c r="BJ63" s="26" t="s">
        <v>191</v>
      </c>
      <c r="BK63" s="26" t="s">
        <v>191</v>
      </c>
      <c r="BL63" s="26" t="s">
        <v>191</v>
      </c>
      <c r="BM63" s="26" t="s">
        <v>191</v>
      </c>
      <c r="BN63" s="26" t="s">
        <v>191</v>
      </c>
      <c r="BO63" s="26" t="s">
        <v>191</v>
      </c>
      <c r="BP63" s="26" t="s">
        <v>191</v>
      </c>
      <c r="BQ63" s="26" t="s">
        <v>191</v>
      </c>
      <c r="BR63" s="26" t="s">
        <v>191</v>
      </c>
      <c r="BS63" s="26" t="s">
        <v>191</v>
      </c>
      <c r="BT63" s="26" t="s">
        <v>191</v>
      </c>
      <c r="BU63" s="26" t="s">
        <v>191</v>
      </c>
      <c r="BV63" s="26" t="s">
        <v>191</v>
      </c>
      <c r="BW63" s="26" t="s">
        <v>191</v>
      </c>
      <c r="BX63" s="26" t="s">
        <v>191</v>
      </c>
      <c r="BY63" s="26" t="s">
        <v>191</v>
      </c>
      <c r="BZ63" s="26" t="s">
        <v>191</v>
      </c>
      <c r="CA63" s="26" t="s">
        <v>191</v>
      </c>
      <c r="CB63" s="26" t="s">
        <v>191</v>
      </c>
      <c r="CC63" s="26" t="s">
        <v>191</v>
      </c>
      <c r="CD63" s="26" t="s">
        <v>191</v>
      </c>
      <c r="CE63" s="26" t="s">
        <v>191</v>
      </c>
      <c r="CF63" s="26" t="s">
        <v>191</v>
      </c>
      <c r="CG63" s="26" t="s">
        <v>191</v>
      </c>
      <c r="CH63" s="26" t="s">
        <v>191</v>
      </c>
      <c r="CI63" s="26" t="s">
        <v>191</v>
      </c>
      <c r="CJ63" s="26" t="s">
        <v>191</v>
      </c>
      <c r="CK63" s="26" t="s">
        <v>191</v>
      </c>
      <c r="CL63" s="26" t="s">
        <v>191</v>
      </c>
      <c r="CM63" s="26" t="s">
        <v>191</v>
      </c>
      <c r="CN63" s="26" t="s">
        <v>191</v>
      </c>
      <c r="CO63" s="26" t="s">
        <v>191</v>
      </c>
      <c r="CP63" s="26" t="s">
        <v>191</v>
      </c>
      <c r="CQ63" s="26" t="s">
        <v>191</v>
      </c>
      <c r="CR63" s="26" t="s">
        <v>191</v>
      </c>
      <c r="CS63" s="26" t="s">
        <v>191</v>
      </c>
      <c r="CT63" s="26" t="s">
        <v>191</v>
      </c>
      <c r="CU63" s="26" t="s">
        <v>191</v>
      </c>
      <c r="CV63" s="26" t="s">
        <v>191</v>
      </c>
      <c r="CW63" s="26" t="s">
        <v>191</v>
      </c>
      <c r="CX63" s="26" t="s">
        <v>191</v>
      </c>
      <c r="CY63" s="26" t="s">
        <v>191</v>
      </c>
      <c r="CZ63" s="26" t="s">
        <v>191</v>
      </c>
      <c r="DA63" s="26" t="s">
        <v>191</v>
      </c>
      <c r="DB63" s="26" t="s">
        <v>191</v>
      </c>
      <c r="DC63" s="26" t="s">
        <v>191</v>
      </c>
      <c r="DD63" s="26" t="s">
        <v>191</v>
      </c>
      <c r="DE63" s="26" t="s">
        <v>191</v>
      </c>
      <c r="DF63" s="26" t="s">
        <v>191</v>
      </c>
      <c r="DG63" s="26" t="s">
        <v>191</v>
      </c>
      <c r="DH63" s="26" t="s">
        <v>191</v>
      </c>
      <c r="DI63" s="26" t="s">
        <v>191</v>
      </c>
      <c r="DJ63" s="26" t="s">
        <v>191</v>
      </c>
      <c r="DK63" s="26" t="s">
        <v>191</v>
      </c>
      <c r="DL63" s="26" t="s">
        <v>191</v>
      </c>
      <c r="DM63" s="26" t="s">
        <v>191</v>
      </c>
      <c r="DN63" s="26" t="s">
        <v>191</v>
      </c>
      <c r="DO63" s="26" t="s">
        <v>191</v>
      </c>
      <c r="DP63" s="26" t="s">
        <v>191</v>
      </c>
      <c r="DQ63" s="26" t="s">
        <v>191</v>
      </c>
      <c r="DR63" s="26" t="s">
        <v>191</v>
      </c>
      <c r="DS63" s="26" t="s">
        <v>191</v>
      </c>
      <c r="DT63" s="26" t="s">
        <v>191</v>
      </c>
      <c r="DU63" s="26" t="s">
        <v>191</v>
      </c>
      <c r="DV63" s="26" t="s">
        <v>191</v>
      </c>
      <c r="DW63" s="26" t="s">
        <v>191</v>
      </c>
      <c r="DX63" s="26" t="s">
        <v>191</v>
      </c>
      <c r="DY63" s="26" t="s">
        <v>191</v>
      </c>
      <c r="DZ63" s="26" t="s">
        <v>191</v>
      </c>
      <c r="EA63" s="26" t="s">
        <v>191</v>
      </c>
      <c r="EB63" s="26" t="s">
        <v>191</v>
      </c>
      <c r="EC63" s="26" t="s">
        <v>191</v>
      </c>
      <c r="ED63" s="26" t="s">
        <v>191</v>
      </c>
      <c r="EE63" s="26" t="s">
        <v>191</v>
      </c>
      <c r="EF63" s="26" t="s">
        <v>191</v>
      </c>
      <c r="EG63" s="26" t="s">
        <v>191</v>
      </c>
      <c r="EH63" s="26" t="s">
        <v>191</v>
      </c>
      <c r="EI63" s="26" t="s">
        <v>191</v>
      </c>
      <c r="EJ63" s="26" t="s">
        <v>191</v>
      </c>
      <c r="EK63" s="26" t="s">
        <v>191</v>
      </c>
      <c r="EL63" s="26" t="s">
        <v>191</v>
      </c>
      <c r="EM63" s="26" t="s">
        <v>191</v>
      </c>
      <c r="EN63" s="26" t="s">
        <v>191</v>
      </c>
      <c r="EO63" s="26" t="s">
        <v>191</v>
      </c>
      <c r="EP63" s="26" t="s">
        <v>191</v>
      </c>
      <c r="EQ63" s="26" t="s">
        <v>191</v>
      </c>
      <c r="ER63" s="26" t="s">
        <v>191</v>
      </c>
      <c r="ES63" s="26" t="s">
        <v>191</v>
      </c>
      <c r="ET63" s="26" t="s">
        <v>191</v>
      </c>
      <c r="EU63" s="26" t="s">
        <v>191</v>
      </c>
      <c r="EV63" s="26" t="s">
        <v>191</v>
      </c>
      <c r="EW63" s="26" t="s">
        <v>191</v>
      </c>
      <c r="EX63" s="26" t="s">
        <v>191</v>
      </c>
      <c r="EY63" s="26" t="s">
        <v>191</v>
      </c>
      <c r="EZ63" s="26" t="s">
        <v>191</v>
      </c>
      <c r="FA63" s="26" t="s">
        <v>191</v>
      </c>
      <c r="FB63" s="26" t="s">
        <v>191</v>
      </c>
      <c r="FC63" s="26" t="s">
        <v>191</v>
      </c>
      <c r="FD63" s="26" t="s">
        <v>191</v>
      </c>
      <c r="FE63" s="26" t="s">
        <v>191</v>
      </c>
      <c r="FF63" s="26" t="s">
        <v>191</v>
      </c>
      <c r="FG63" s="26" t="s">
        <v>191</v>
      </c>
      <c r="FH63" s="26" t="s">
        <v>191</v>
      </c>
      <c r="FI63" s="26" t="s">
        <v>191</v>
      </c>
      <c r="FJ63" s="26" t="s">
        <v>191</v>
      </c>
      <c r="FK63" s="26" t="s">
        <v>191</v>
      </c>
      <c r="FL63" s="26" t="s">
        <v>191</v>
      </c>
      <c r="FM63" s="26" t="s">
        <v>191</v>
      </c>
      <c r="FN63" s="26" t="s">
        <v>191</v>
      </c>
      <c r="FO63" s="26" t="s">
        <v>191</v>
      </c>
      <c r="FP63" s="26" t="s">
        <v>191</v>
      </c>
      <c r="FQ63" s="26" t="s">
        <v>191</v>
      </c>
      <c r="FR63" s="26" t="s">
        <v>191</v>
      </c>
      <c r="FS63" s="26" t="s">
        <v>191</v>
      </c>
      <c r="FT63" s="26" t="s">
        <v>191</v>
      </c>
      <c r="FU63" s="26" t="s">
        <v>191</v>
      </c>
      <c r="FV63" s="26" t="s">
        <v>191</v>
      </c>
      <c r="FW63" s="26" t="s">
        <v>191</v>
      </c>
      <c r="FX63" s="26" t="s">
        <v>191</v>
      </c>
      <c r="FY63" s="26" t="s">
        <v>191</v>
      </c>
      <c r="FZ63" s="26" t="s">
        <v>191</v>
      </c>
      <c r="GA63" s="26" t="s">
        <v>191</v>
      </c>
      <c r="GB63" s="26" t="s">
        <v>191</v>
      </c>
      <c r="GC63" s="26" t="s">
        <v>191</v>
      </c>
      <c r="GD63" s="26" t="s">
        <v>191</v>
      </c>
    </row>
    <row r="64" spans="1:186" s="41" customFormat="1">
      <c r="A64" s="453" t="s">
        <v>262</v>
      </c>
      <c r="B64" s="458"/>
      <c r="C64" s="458" t="s">
        <v>185</v>
      </c>
      <c r="D64" s="458" t="s">
        <v>76</v>
      </c>
      <c r="E64" s="458" t="s">
        <v>68</v>
      </c>
      <c r="F64" s="458" t="s">
        <v>79</v>
      </c>
      <c r="G64" s="26">
        <v>27.49</v>
      </c>
      <c r="H64" s="26">
        <v>27.86</v>
      </c>
      <c r="I64" s="26">
        <v>25.9</v>
      </c>
      <c r="J64" s="26">
        <v>24.15</v>
      </c>
      <c r="K64" s="26">
        <v>22.82</v>
      </c>
      <c r="L64" s="26">
        <v>23.02</v>
      </c>
      <c r="M64" s="26">
        <v>25.02</v>
      </c>
      <c r="N64" s="26">
        <v>24.53</v>
      </c>
      <c r="O64" s="26">
        <v>23.13</v>
      </c>
      <c r="P64" s="26">
        <v>24.05</v>
      </c>
      <c r="Q64" s="26">
        <v>24.3</v>
      </c>
      <c r="R64" s="26">
        <v>25.15</v>
      </c>
      <c r="S64" s="26">
        <v>28.67</v>
      </c>
      <c r="T64" s="26">
        <v>29.05</v>
      </c>
      <c r="U64" s="26">
        <v>25.59</v>
      </c>
      <c r="V64" s="26">
        <v>24.98</v>
      </c>
      <c r="W64" s="26">
        <v>23.8</v>
      </c>
      <c r="X64" s="26">
        <v>24.9</v>
      </c>
      <c r="Y64" s="26">
        <v>26.51</v>
      </c>
      <c r="Z64" s="26">
        <v>26</v>
      </c>
      <c r="AA64" s="26">
        <v>23.2</v>
      </c>
      <c r="AB64" s="26">
        <v>24.26</v>
      </c>
      <c r="AC64" s="26">
        <v>25.05</v>
      </c>
      <c r="AD64" s="26">
        <v>24.9</v>
      </c>
      <c r="AE64" s="26">
        <v>29.62</v>
      </c>
      <c r="AF64" s="26">
        <v>30.01</v>
      </c>
      <c r="AG64" s="26">
        <v>26.65</v>
      </c>
      <c r="AH64" s="26">
        <v>26.03</v>
      </c>
      <c r="AI64" s="26">
        <v>25.2</v>
      </c>
      <c r="AJ64" s="26">
        <v>26.35</v>
      </c>
      <c r="AK64" s="26">
        <v>27.88</v>
      </c>
      <c r="AL64" s="26">
        <v>27.34</v>
      </c>
      <c r="AM64" s="26">
        <v>24.45</v>
      </c>
      <c r="AN64" s="26">
        <v>25.49</v>
      </c>
      <c r="AO64" s="26">
        <v>26.33</v>
      </c>
      <c r="AP64" s="26">
        <v>26.17</v>
      </c>
      <c r="AQ64" s="26">
        <v>31.9</v>
      </c>
      <c r="AR64" s="26">
        <v>32.33</v>
      </c>
      <c r="AS64" s="26">
        <v>28.44</v>
      </c>
      <c r="AT64" s="26">
        <v>27.77</v>
      </c>
      <c r="AU64" s="26">
        <v>26.8</v>
      </c>
      <c r="AV64" s="26">
        <v>27.75</v>
      </c>
      <c r="AW64" s="26">
        <v>30.12</v>
      </c>
      <c r="AX64" s="26">
        <v>29.54</v>
      </c>
      <c r="AY64" s="26">
        <v>26.7</v>
      </c>
      <c r="AZ64" s="26">
        <v>27.56</v>
      </c>
      <c r="BA64" s="26">
        <v>28.46</v>
      </c>
      <c r="BB64" s="26">
        <v>28.3</v>
      </c>
      <c r="BC64" s="26">
        <v>33.54</v>
      </c>
      <c r="BD64" s="26">
        <v>33.99</v>
      </c>
      <c r="BE64" s="26">
        <v>30.22</v>
      </c>
      <c r="BF64" s="26">
        <v>29.51</v>
      </c>
      <c r="BG64" s="26">
        <v>27.65</v>
      </c>
      <c r="BH64" s="26">
        <v>28.5</v>
      </c>
      <c r="BI64" s="26">
        <v>30.48</v>
      </c>
      <c r="BJ64" s="26">
        <v>29.89</v>
      </c>
      <c r="BK64" s="26">
        <v>27.5</v>
      </c>
      <c r="BL64" s="26">
        <v>28.68</v>
      </c>
      <c r="BM64" s="26">
        <v>29.62</v>
      </c>
      <c r="BN64" s="26">
        <v>29.45</v>
      </c>
      <c r="BO64" s="26">
        <v>34.92</v>
      </c>
      <c r="BP64" s="26">
        <v>35.69</v>
      </c>
      <c r="BQ64" s="26">
        <v>32.36</v>
      </c>
      <c r="BR64" s="26">
        <v>32.03</v>
      </c>
      <c r="BS64" s="26">
        <v>30.87</v>
      </c>
      <c r="BT64" s="26">
        <v>32.31</v>
      </c>
      <c r="BU64" s="26">
        <v>35.93</v>
      </c>
      <c r="BV64" s="26">
        <v>35.869999999999997</v>
      </c>
      <c r="BW64" s="26">
        <v>33.47</v>
      </c>
      <c r="BX64" s="26">
        <v>33.450000000000003</v>
      </c>
      <c r="BY64" s="26">
        <v>35.369999999999997</v>
      </c>
      <c r="BZ64" s="26">
        <v>35.950000000000003</v>
      </c>
      <c r="CA64" s="26">
        <v>39.770000000000003</v>
      </c>
      <c r="CB64" s="26">
        <v>40.869999999999997</v>
      </c>
      <c r="CC64" s="26">
        <v>38.520000000000003</v>
      </c>
      <c r="CD64" s="26">
        <v>37.83</v>
      </c>
      <c r="CE64" s="26">
        <v>36.19</v>
      </c>
      <c r="CF64" s="26">
        <v>38.08</v>
      </c>
      <c r="CG64" s="26">
        <v>45.66</v>
      </c>
      <c r="CH64" s="26">
        <v>45.35</v>
      </c>
      <c r="CI64" s="26">
        <v>40.33</v>
      </c>
      <c r="CJ64" s="26">
        <v>39.89</v>
      </c>
      <c r="CK64" s="26">
        <v>42.79</v>
      </c>
      <c r="CL64" s="26">
        <v>43.26</v>
      </c>
      <c r="CM64" s="26">
        <v>45.26</v>
      </c>
      <c r="CN64" s="26">
        <v>45.96</v>
      </c>
      <c r="CO64" s="26">
        <v>44.03</v>
      </c>
      <c r="CP64" s="26">
        <v>42.76</v>
      </c>
      <c r="CQ64" s="26">
        <v>41.48</v>
      </c>
      <c r="CR64" s="26">
        <v>43.68</v>
      </c>
      <c r="CS64" s="26">
        <v>52.27</v>
      </c>
      <c r="CT64" s="26">
        <v>50.81</v>
      </c>
      <c r="CU64" s="26">
        <v>43.88</v>
      </c>
      <c r="CV64" s="26">
        <v>43.22</v>
      </c>
      <c r="CW64" s="26">
        <v>44.92</v>
      </c>
      <c r="CX64" s="26">
        <v>45.13</v>
      </c>
      <c r="CY64" s="26">
        <v>47.98</v>
      </c>
      <c r="CZ64" s="26">
        <v>48.01</v>
      </c>
      <c r="DA64" s="26">
        <v>45.91</v>
      </c>
      <c r="DB64" s="26">
        <v>45.39</v>
      </c>
      <c r="DC64" s="26">
        <v>43.29</v>
      </c>
      <c r="DD64" s="26">
        <v>45.76</v>
      </c>
      <c r="DE64" s="26">
        <v>54.88</v>
      </c>
      <c r="DF64" s="26">
        <v>52.3</v>
      </c>
      <c r="DG64" s="26">
        <v>44.76</v>
      </c>
      <c r="DH64" s="26">
        <v>44.64</v>
      </c>
      <c r="DI64" s="26">
        <v>46.96</v>
      </c>
      <c r="DJ64" s="26">
        <v>46.66</v>
      </c>
      <c r="DK64" s="26">
        <v>49.17</v>
      </c>
      <c r="DL64" s="26">
        <v>49.06</v>
      </c>
      <c r="DM64" s="26">
        <v>47.22</v>
      </c>
      <c r="DN64" s="26">
        <v>46.42</v>
      </c>
      <c r="DO64" s="26">
        <v>44.19</v>
      </c>
      <c r="DP64" s="26">
        <v>46.81</v>
      </c>
      <c r="DQ64" s="26">
        <v>55.69</v>
      </c>
      <c r="DR64" s="26">
        <v>51.87</v>
      </c>
      <c r="DS64" s="26">
        <v>45.96</v>
      </c>
      <c r="DT64" s="26">
        <v>46.46</v>
      </c>
      <c r="DU64" s="26">
        <v>48.55</v>
      </c>
      <c r="DV64" s="26">
        <v>48.58</v>
      </c>
      <c r="DW64" s="26">
        <v>50.57</v>
      </c>
      <c r="DX64" s="26">
        <v>50.04</v>
      </c>
      <c r="DY64" s="26">
        <v>48.62</v>
      </c>
      <c r="DZ64" s="26">
        <v>48.25</v>
      </c>
      <c r="EA64" s="26">
        <v>45.89</v>
      </c>
      <c r="EB64" s="26">
        <v>47.4</v>
      </c>
      <c r="EC64" s="26">
        <v>55.53</v>
      </c>
      <c r="ED64" s="26">
        <v>52.13</v>
      </c>
      <c r="EE64" s="26">
        <v>47.63</v>
      </c>
      <c r="EF64" s="26">
        <v>46.76</v>
      </c>
      <c r="EG64" s="26">
        <v>48.86</v>
      </c>
      <c r="EH64" s="26">
        <v>49.28</v>
      </c>
      <c r="EI64" s="26">
        <v>50.93</v>
      </c>
      <c r="EJ64" s="26">
        <v>51.07</v>
      </c>
      <c r="EK64" s="26">
        <v>49.88</v>
      </c>
      <c r="EL64" s="26">
        <v>49.04</v>
      </c>
      <c r="EM64" s="26">
        <v>47.25</v>
      </c>
      <c r="EN64" s="26">
        <v>47.6</v>
      </c>
      <c r="EO64" s="26">
        <v>56.28</v>
      </c>
      <c r="EP64" s="26">
        <v>55.27</v>
      </c>
      <c r="EQ64" s="26">
        <v>49.2</v>
      </c>
      <c r="ER64" s="26">
        <v>48.36</v>
      </c>
      <c r="ES64" s="26">
        <v>50.14</v>
      </c>
      <c r="ET64" s="26">
        <v>50.77</v>
      </c>
      <c r="EU64" s="26">
        <v>53.35</v>
      </c>
      <c r="EV64" s="26">
        <v>53.18</v>
      </c>
      <c r="EW64" s="26">
        <v>51.66</v>
      </c>
      <c r="EX64" s="26">
        <v>50.85</v>
      </c>
      <c r="EY64" s="26">
        <v>49.73</v>
      </c>
      <c r="EZ64" s="26">
        <v>49.9</v>
      </c>
      <c r="FA64" s="26">
        <v>58.33</v>
      </c>
      <c r="FB64" s="26">
        <v>57.05</v>
      </c>
      <c r="FC64" s="26">
        <v>50.85</v>
      </c>
      <c r="FD64" s="26">
        <v>50.92</v>
      </c>
      <c r="FE64" s="26">
        <v>52.56</v>
      </c>
      <c r="FF64" s="26">
        <v>52.88</v>
      </c>
      <c r="FG64" s="26">
        <v>56.84</v>
      </c>
      <c r="FH64" s="26">
        <v>56.85</v>
      </c>
      <c r="FI64" s="26">
        <v>55.95</v>
      </c>
      <c r="FJ64" s="26">
        <v>55</v>
      </c>
      <c r="FK64" s="26">
        <v>53.75</v>
      </c>
      <c r="FL64" s="26">
        <v>54.07</v>
      </c>
      <c r="FM64" s="26">
        <v>62.06</v>
      </c>
      <c r="FN64" s="26">
        <v>61.05</v>
      </c>
      <c r="FO64" s="26">
        <v>55.26</v>
      </c>
      <c r="FP64" s="26">
        <v>55.78</v>
      </c>
      <c r="FQ64" s="26">
        <v>56.72</v>
      </c>
      <c r="FR64" s="26">
        <v>56.92</v>
      </c>
      <c r="FS64" s="26">
        <v>60.28</v>
      </c>
      <c r="FT64" s="26">
        <v>60.16</v>
      </c>
      <c r="FU64" s="26">
        <v>59.37</v>
      </c>
      <c r="FV64" s="26">
        <v>57.69</v>
      </c>
      <c r="FW64" s="26">
        <v>56.67</v>
      </c>
      <c r="FX64" s="26">
        <v>57.17</v>
      </c>
      <c r="FY64" s="26">
        <v>65.180000000000007</v>
      </c>
      <c r="FZ64" s="26">
        <v>63.16</v>
      </c>
      <c r="GA64" s="26">
        <v>57.78</v>
      </c>
      <c r="GB64" s="26">
        <v>58.66</v>
      </c>
      <c r="GC64" s="26">
        <v>60</v>
      </c>
      <c r="GD64" s="26">
        <v>60.07</v>
      </c>
    </row>
    <row r="65" spans="1:342" s="41" customFormat="1">
      <c r="A65" s="60"/>
      <c r="B65" s="458"/>
      <c r="C65" s="458"/>
      <c r="D65" s="458"/>
      <c r="E65" s="458"/>
      <c r="F65" s="45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342" s="41" customFormat="1">
      <c r="A66" s="60"/>
      <c r="B66" s="458"/>
      <c r="C66" s="458" t="s">
        <v>172</v>
      </c>
      <c r="D66" s="458" t="s">
        <v>76</v>
      </c>
      <c r="E66" s="458" t="s">
        <v>68</v>
      </c>
      <c r="F66" s="458" t="s">
        <v>77</v>
      </c>
      <c r="G66" s="26" t="s">
        <v>191</v>
      </c>
      <c r="H66" s="26" t="s">
        <v>191</v>
      </c>
      <c r="I66" s="26" t="s">
        <v>191</v>
      </c>
      <c r="J66" s="26" t="s">
        <v>191</v>
      </c>
      <c r="K66" s="26" t="s">
        <v>191</v>
      </c>
      <c r="L66" s="26" t="s">
        <v>191</v>
      </c>
      <c r="M66" s="26" t="s">
        <v>191</v>
      </c>
      <c r="N66" s="26" t="s">
        <v>191</v>
      </c>
      <c r="O66" s="26" t="s">
        <v>191</v>
      </c>
      <c r="P66" s="26" t="s">
        <v>191</v>
      </c>
      <c r="Q66" s="26" t="s">
        <v>191</v>
      </c>
      <c r="R66" s="26" t="s">
        <v>191</v>
      </c>
      <c r="S66" s="26" t="s">
        <v>191</v>
      </c>
      <c r="T66" s="26" t="s">
        <v>191</v>
      </c>
      <c r="U66" s="26" t="s">
        <v>191</v>
      </c>
      <c r="V66" s="26" t="s">
        <v>191</v>
      </c>
      <c r="W66" s="26" t="s">
        <v>191</v>
      </c>
      <c r="X66" s="26" t="s">
        <v>191</v>
      </c>
      <c r="Y66" s="26" t="s">
        <v>191</v>
      </c>
      <c r="Z66" s="26" t="s">
        <v>191</v>
      </c>
      <c r="AA66" s="26" t="s">
        <v>191</v>
      </c>
      <c r="AB66" s="26" t="s">
        <v>191</v>
      </c>
      <c r="AC66" s="26" t="s">
        <v>191</v>
      </c>
      <c r="AD66" s="26" t="s">
        <v>191</v>
      </c>
      <c r="AE66" s="26" t="s">
        <v>191</v>
      </c>
      <c r="AF66" s="26" t="s">
        <v>191</v>
      </c>
      <c r="AG66" s="26" t="s">
        <v>191</v>
      </c>
      <c r="AH66" s="26" t="s">
        <v>191</v>
      </c>
      <c r="AI66" s="26" t="s">
        <v>191</v>
      </c>
      <c r="AJ66" s="26" t="s">
        <v>191</v>
      </c>
      <c r="AK66" s="26" t="s">
        <v>191</v>
      </c>
      <c r="AL66" s="26" t="s">
        <v>191</v>
      </c>
      <c r="AM66" s="26" t="s">
        <v>191</v>
      </c>
      <c r="AN66" s="26" t="s">
        <v>191</v>
      </c>
      <c r="AO66" s="26" t="s">
        <v>191</v>
      </c>
      <c r="AP66" s="26" t="s">
        <v>191</v>
      </c>
      <c r="AQ66" s="26" t="s">
        <v>191</v>
      </c>
      <c r="AR66" s="26" t="s">
        <v>191</v>
      </c>
      <c r="AS66" s="26" t="s">
        <v>191</v>
      </c>
      <c r="AT66" s="26" t="s">
        <v>191</v>
      </c>
      <c r="AU66" s="26" t="s">
        <v>191</v>
      </c>
      <c r="AV66" s="26" t="s">
        <v>191</v>
      </c>
      <c r="AW66" s="26" t="s">
        <v>191</v>
      </c>
      <c r="AX66" s="26" t="s">
        <v>191</v>
      </c>
      <c r="AY66" s="26" t="s">
        <v>191</v>
      </c>
      <c r="AZ66" s="26" t="s">
        <v>191</v>
      </c>
      <c r="BA66" s="26" t="s">
        <v>191</v>
      </c>
      <c r="BB66" s="26" t="s">
        <v>191</v>
      </c>
      <c r="BC66" s="26" t="s">
        <v>191</v>
      </c>
      <c r="BD66" s="26" t="s">
        <v>191</v>
      </c>
      <c r="BE66" s="26" t="s">
        <v>191</v>
      </c>
      <c r="BF66" s="26" t="s">
        <v>191</v>
      </c>
      <c r="BG66" s="26" t="s">
        <v>191</v>
      </c>
      <c r="BH66" s="26" t="s">
        <v>191</v>
      </c>
      <c r="BI66" s="26" t="s">
        <v>191</v>
      </c>
      <c r="BJ66" s="26" t="s">
        <v>191</v>
      </c>
      <c r="BK66" s="26" t="s">
        <v>191</v>
      </c>
      <c r="BL66" s="26" t="s">
        <v>191</v>
      </c>
      <c r="BM66" s="26" t="s">
        <v>191</v>
      </c>
      <c r="BN66" s="26" t="s">
        <v>191</v>
      </c>
      <c r="BO66" s="26" t="s">
        <v>191</v>
      </c>
      <c r="BP66" s="26" t="s">
        <v>191</v>
      </c>
      <c r="BQ66" s="26" t="s">
        <v>191</v>
      </c>
      <c r="BR66" s="26" t="s">
        <v>191</v>
      </c>
      <c r="BS66" s="26" t="s">
        <v>191</v>
      </c>
      <c r="BT66" s="26" t="s">
        <v>191</v>
      </c>
      <c r="BU66" s="26" t="s">
        <v>191</v>
      </c>
      <c r="BV66" s="26" t="s">
        <v>191</v>
      </c>
      <c r="BW66" s="26" t="s">
        <v>191</v>
      </c>
      <c r="BX66" s="26" t="s">
        <v>191</v>
      </c>
      <c r="BY66" s="26" t="s">
        <v>191</v>
      </c>
      <c r="BZ66" s="26" t="s">
        <v>191</v>
      </c>
      <c r="CA66" s="26" t="s">
        <v>191</v>
      </c>
      <c r="CB66" s="26" t="s">
        <v>191</v>
      </c>
      <c r="CC66" s="26" t="s">
        <v>191</v>
      </c>
      <c r="CD66" s="26" t="s">
        <v>191</v>
      </c>
      <c r="CE66" s="26" t="s">
        <v>191</v>
      </c>
      <c r="CF66" s="26" t="s">
        <v>191</v>
      </c>
      <c r="CG66" s="26" t="s">
        <v>191</v>
      </c>
      <c r="CH66" s="26" t="s">
        <v>191</v>
      </c>
      <c r="CI66" s="26" t="s">
        <v>191</v>
      </c>
      <c r="CJ66" s="26" t="s">
        <v>191</v>
      </c>
      <c r="CK66" s="26" t="s">
        <v>191</v>
      </c>
      <c r="CL66" s="26" t="s">
        <v>191</v>
      </c>
      <c r="CM66" s="26" t="s">
        <v>191</v>
      </c>
      <c r="CN66" s="26" t="s">
        <v>191</v>
      </c>
      <c r="CO66" s="26" t="s">
        <v>191</v>
      </c>
      <c r="CP66" s="26" t="s">
        <v>191</v>
      </c>
      <c r="CQ66" s="26" t="s">
        <v>191</v>
      </c>
      <c r="CR66" s="26" t="s">
        <v>191</v>
      </c>
      <c r="CS66" s="26" t="s">
        <v>191</v>
      </c>
      <c r="CT66" s="26" t="s">
        <v>191</v>
      </c>
      <c r="CU66" s="26" t="s">
        <v>191</v>
      </c>
      <c r="CV66" s="26" t="s">
        <v>191</v>
      </c>
      <c r="CW66" s="26" t="s">
        <v>191</v>
      </c>
      <c r="CX66" s="26" t="s">
        <v>191</v>
      </c>
      <c r="CY66" s="26" t="s">
        <v>191</v>
      </c>
      <c r="CZ66" s="26" t="s">
        <v>191</v>
      </c>
      <c r="DA66" s="26" t="s">
        <v>191</v>
      </c>
      <c r="DB66" s="26" t="s">
        <v>191</v>
      </c>
      <c r="DC66" s="26" t="s">
        <v>191</v>
      </c>
      <c r="DD66" s="26" t="s">
        <v>191</v>
      </c>
      <c r="DE66" s="26" t="s">
        <v>191</v>
      </c>
      <c r="DF66" s="26" t="s">
        <v>191</v>
      </c>
      <c r="DG66" s="26" t="s">
        <v>191</v>
      </c>
      <c r="DH66" s="26" t="s">
        <v>191</v>
      </c>
      <c r="DI66" s="26" t="s">
        <v>191</v>
      </c>
      <c r="DJ66" s="26" t="s">
        <v>191</v>
      </c>
      <c r="DK66" s="26" t="s">
        <v>191</v>
      </c>
      <c r="DL66" s="26" t="s">
        <v>191</v>
      </c>
      <c r="DM66" s="26" t="s">
        <v>191</v>
      </c>
      <c r="DN66" s="26" t="s">
        <v>191</v>
      </c>
      <c r="DO66" s="26" t="s">
        <v>191</v>
      </c>
      <c r="DP66" s="26" t="s">
        <v>191</v>
      </c>
      <c r="DQ66" s="26" t="s">
        <v>191</v>
      </c>
      <c r="DR66" s="26" t="s">
        <v>191</v>
      </c>
      <c r="DS66" s="26" t="s">
        <v>191</v>
      </c>
      <c r="DT66" s="26" t="s">
        <v>191</v>
      </c>
      <c r="DU66" s="26" t="s">
        <v>191</v>
      </c>
      <c r="DV66" s="26" t="s">
        <v>191</v>
      </c>
      <c r="DW66" s="26" t="s">
        <v>191</v>
      </c>
      <c r="DX66" s="26" t="s">
        <v>191</v>
      </c>
      <c r="DY66" s="26" t="s">
        <v>191</v>
      </c>
      <c r="DZ66" s="26" t="s">
        <v>191</v>
      </c>
      <c r="EA66" s="26" t="s">
        <v>191</v>
      </c>
      <c r="EB66" s="26" t="s">
        <v>191</v>
      </c>
      <c r="EC66" s="26" t="s">
        <v>191</v>
      </c>
      <c r="ED66" s="26" t="s">
        <v>191</v>
      </c>
      <c r="EE66" s="26" t="s">
        <v>191</v>
      </c>
      <c r="EF66" s="26" t="s">
        <v>191</v>
      </c>
      <c r="EG66" s="26" t="s">
        <v>191</v>
      </c>
      <c r="EH66" s="26" t="s">
        <v>191</v>
      </c>
      <c r="EI66" s="26" t="s">
        <v>191</v>
      </c>
      <c r="EJ66" s="26" t="s">
        <v>191</v>
      </c>
      <c r="EK66" s="26" t="s">
        <v>191</v>
      </c>
      <c r="EL66" s="26" t="s">
        <v>191</v>
      </c>
      <c r="EM66" s="26" t="s">
        <v>191</v>
      </c>
      <c r="EN66" s="26" t="s">
        <v>191</v>
      </c>
      <c r="EO66" s="26" t="s">
        <v>191</v>
      </c>
      <c r="EP66" s="26" t="s">
        <v>191</v>
      </c>
      <c r="EQ66" s="26" t="s">
        <v>191</v>
      </c>
      <c r="ER66" s="26" t="s">
        <v>191</v>
      </c>
      <c r="ES66" s="26" t="s">
        <v>191</v>
      </c>
      <c r="ET66" s="26" t="s">
        <v>191</v>
      </c>
      <c r="EU66" s="26" t="s">
        <v>191</v>
      </c>
      <c r="EV66" s="26" t="s">
        <v>191</v>
      </c>
      <c r="EW66" s="26" t="s">
        <v>191</v>
      </c>
      <c r="EX66" s="26" t="s">
        <v>191</v>
      </c>
      <c r="EY66" s="26" t="s">
        <v>191</v>
      </c>
      <c r="EZ66" s="26" t="s">
        <v>191</v>
      </c>
      <c r="FA66" s="26" t="s">
        <v>191</v>
      </c>
      <c r="FB66" s="26" t="s">
        <v>191</v>
      </c>
      <c r="FC66" s="26" t="s">
        <v>191</v>
      </c>
      <c r="FD66" s="26" t="s">
        <v>191</v>
      </c>
      <c r="FE66" s="26" t="s">
        <v>191</v>
      </c>
      <c r="FF66" s="26" t="s">
        <v>191</v>
      </c>
      <c r="FG66" s="26" t="s">
        <v>191</v>
      </c>
      <c r="FH66" s="26" t="s">
        <v>191</v>
      </c>
      <c r="FI66" s="26" t="s">
        <v>191</v>
      </c>
      <c r="FJ66" s="26" t="s">
        <v>191</v>
      </c>
      <c r="FK66" s="26" t="s">
        <v>191</v>
      </c>
      <c r="FL66" s="26" t="s">
        <v>191</v>
      </c>
      <c r="FM66" s="26" t="s">
        <v>191</v>
      </c>
      <c r="FN66" s="26" t="s">
        <v>191</v>
      </c>
      <c r="FO66" s="26" t="s">
        <v>191</v>
      </c>
      <c r="FP66" s="26" t="s">
        <v>191</v>
      </c>
      <c r="FQ66" s="26" t="s">
        <v>191</v>
      </c>
      <c r="FR66" s="26" t="s">
        <v>191</v>
      </c>
      <c r="FS66" s="26" t="s">
        <v>191</v>
      </c>
      <c r="FT66" s="26" t="s">
        <v>191</v>
      </c>
      <c r="FU66" s="26" t="s">
        <v>191</v>
      </c>
      <c r="FV66" s="26" t="s">
        <v>191</v>
      </c>
      <c r="FW66" s="26" t="s">
        <v>191</v>
      </c>
      <c r="FX66" s="26" t="s">
        <v>191</v>
      </c>
      <c r="FY66" s="26" t="s">
        <v>191</v>
      </c>
      <c r="FZ66" s="26" t="s">
        <v>191</v>
      </c>
      <c r="GA66" s="26" t="s">
        <v>191</v>
      </c>
      <c r="GB66" s="26" t="s">
        <v>191</v>
      </c>
      <c r="GC66" s="26" t="s">
        <v>191</v>
      </c>
      <c r="GD66" s="26" t="s">
        <v>191</v>
      </c>
    </row>
    <row r="67" spans="1:342" s="41" customFormat="1">
      <c r="A67" s="60"/>
      <c r="B67" s="458"/>
      <c r="C67" s="458" t="s">
        <v>172</v>
      </c>
      <c r="D67" s="458" t="s">
        <v>76</v>
      </c>
      <c r="E67" s="458" t="s">
        <v>68</v>
      </c>
      <c r="F67" s="458" t="s">
        <v>78</v>
      </c>
      <c r="G67" s="26" t="s">
        <v>191</v>
      </c>
      <c r="H67" s="26" t="s">
        <v>191</v>
      </c>
      <c r="I67" s="26" t="s">
        <v>191</v>
      </c>
      <c r="J67" s="26" t="s">
        <v>191</v>
      </c>
      <c r="K67" s="26" t="s">
        <v>191</v>
      </c>
      <c r="L67" s="26" t="s">
        <v>191</v>
      </c>
      <c r="M67" s="26" t="s">
        <v>191</v>
      </c>
      <c r="N67" s="26" t="s">
        <v>191</v>
      </c>
      <c r="O67" s="26" t="s">
        <v>191</v>
      </c>
      <c r="P67" s="26" t="s">
        <v>191</v>
      </c>
      <c r="Q67" s="26" t="s">
        <v>191</v>
      </c>
      <c r="R67" s="26" t="s">
        <v>191</v>
      </c>
      <c r="S67" s="26" t="s">
        <v>191</v>
      </c>
      <c r="T67" s="26" t="s">
        <v>191</v>
      </c>
      <c r="U67" s="26" t="s">
        <v>191</v>
      </c>
      <c r="V67" s="26" t="s">
        <v>191</v>
      </c>
      <c r="W67" s="26" t="s">
        <v>191</v>
      </c>
      <c r="X67" s="26" t="s">
        <v>191</v>
      </c>
      <c r="Y67" s="26" t="s">
        <v>191</v>
      </c>
      <c r="Z67" s="26" t="s">
        <v>191</v>
      </c>
      <c r="AA67" s="26" t="s">
        <v>191</v>
      </c>
      <c r="AB67" s="26" t="s">
        <v>191</v>
      </c>
      <c r="AC67" s="26" t="s">
        <v>191</v>
      </c>
      <c r="AD67" s="26" t="s">
        <v>191</v>
      </c>
      <c r="AE67" s="26" t="s">
        <v>191</v>
      </c>
      <c r="AF67" s="26" t="s">
        <v>191</v>
      </c>
      <c r="AG67" s="26" t="s">
        <v>191</v>
      </c>
      <c r="AH67" s="26" t="s">
        <v>191</v>
      </c>
      <c r="AI67" s="26" t="s">
        <v>191</v>
      </c>
      <c r="AJ67" s="26" t="s">
        <v>191</v>
      </c>
      <c r="AK67" s="26" t="s">
        <v>191</v>
      </c>
      <c r="AL67" s="26" t="s">
        <v>191</v>
      </c>
      <c r="AM67" s="26" t="s">
        <v>191</v>
      </c>
      <c r="AN67" s="26" t="s">
        <v>191</v>
      </c>
      <c r="AO67" s="26" t="s">
        <v>191</v>
      </c>
      <c r="AP67" s="26" t="s">
        <v>191</v>
      </c>
      <c r="AQ67" s="26" t="s">
        <v>191</v>
      </c>
      <c r="AR67" s="26" t="s">
        <v>191</v>
      </c>
      <c r="AS67" s="26" t="s">
        <v>191</v>
      </c>
      <c r="AT67" s="26" t="s">
        <v>191</v>
      </c>
      <c r="AU67" s="26" t="s">
        <v>191</v>
      </c>
      <c r="AV67" s="26" t="s">
        <v>191</v>
      </c>
      <c r="AW67" s="26" t="s">
        <v>191</v>
      </c>
      <c r="AX67" s="26" t="s">
        <v>191</v>
      </c>
      <c r="AY67" s="26" t="s">
        <v>191</v>
      </c>
      <c r="AZ67" s="26" t="s">
        <v>191</v>
      </c>
      <c r="BA67" s="26" t="s">
        <v>191</v>
      </c>
      <c r="BB67" s="26" t="s">
        <v>191</v>
      </c>
      <c r="BC67" s="26" t="s">
        <v>191</v>
      </c>
      <c r="BD67" s="26" t="s">
        <v>191</v>
      </c>
      <c r="BE67" s="26" t="s">
        <v>191</v>
      </c>
      <c r="BF67" s="26" t="s">
        <v>191</v>
      </c>
      <c r="BG67" s="26" t="s">
        <v>191</v>
      </c>
      <c r="BH67" s="26" t="s">
        <v>191</v>
      </c>
      <c r="BI67" s="26" t="s">
        <v>191</v>
      </c>
      <c r="BJ67" s="26" t="s">
        <v>191</v>
      </c>
      <c r="BK67" s="26" t="s">
        <v>191</v>
      </c>
      <c r="BL67" s="26" t="s">
        <v>191</v>
      </c>
      <c r="BM67" s="26" t="s">
        <v>191</v>
      </c>
      <c r="BN67" s="26" t="s">
        <v>191</v>
      </c>
      <c r="BO67" s="26" t="s">
        <v>191</v>
      </c>
      <c r="BP67" s="26" t="s">
        <v>191</v>
      </c>
      <c r="BQ67" s="26" t="s">
        <v>191</v>
      </c>
      <c r="BR67" s="26" t="s">
        <v>191</v>
      </c>
      <c r="BS67" s="26" t="s">
        <v>191</v>
      </c>
      <c r="BT67" s="26" t="s">
        <v>191</v>
      </c>
      <c r="BU67" s="26" t="s">
        <v>191</v>
      </c>
      <c r="BV67" s="26" t="s">
        <v>191</v>
      </c>
      <c r="BW67" s="26" t="s">
        <v>191</v>
      </c>
      <c r="BX67" s="26" t="s">
        <v>191</v>
      </c>
      <c r="BY67" s="26" t="s">
        <v>191</v>
      </c>
      <c r="BZ67" s="26" t="s">
        <v>191</v>
      </c>
      <c r="CA67" s="26" t="s">
        <v>191</v>
      </c>
      <c r="CB67" s="26" t="s">
        <v>191</v>
      </c>
      <c r="CC67" s="26" t="s">
        <v>191</v>
      </c>
      <c r="CD67" s="26" t="s">
        <v>191</v>
      </c>
      <c r="CE67" s="26" t="s">
        <v>191</v>
      </c>
      <c r="CF67" s="26" t="s">
        <v>191</v>
      </c>
      <c r="CG67" s="26" t="s">
        <v>191</v>
      </c>
      <c r="CH67" s="26" t="s">
        <v>191</v>
      </c>
      <c r="CI67" s="26" t="s">
        <v>191</v>
      </c>
      <c r="CJ67" s="26" t="s">
        <v>191</v>
      </c>
      <c r="CK67" s="26" t="s">
        <v>191</v>
      </c>
      <c r="CL67" s="26" t="s">
        <v>191</v>
      </c>
      <c r="CM67" s="26" t="s">
        <v>191</v>
      </c>
      <c r="CN67" s="26" t="s">
        <v>191</v>
      </c>
      <c r="CO67" s="26" t="s">
        <v>191</v>
      </c>
      <c r="CP67" s="26" t="s">
        <v>191</v>
      </c>
      <c r="CQ67" s="26" t="s">
        <v>191</v>
      </c>
      <c r="CR67" s="26" t="s">
        <v>191</v>
      </c>
      <c r="CS67" s="26" t="s">
        <v>191</v>
      </c>
      <c r="CT67" s="26" t="s">
        <v>191</v>
      </c>
      <c r="CU67" s="26" t="s">
        <v>191</v>
      </c>
      <c r="CV67" s="26" t="s">
        <v>191</v>
      </c>
      <c r="CW67" s="26" t="s">
        <v>191</v>
      </c>
      <c r="CX67" s="26" t="s">
        <v>191</v>
      </c>
      <c r="CY67" s="26" t="s">
        <v>191</v>
      </c>
      <c r="CZ67" s="26" t="s">
        <v>191</v>
      </c>
      <c r="DA67" s="26" t="s">
        <v>191</v>
      </c>
      <c r="DB67" s="26" t="s">
        <v>191</v>
      </c>
      <c r="DC67" s="26" t="s">
        <v>191</v>
      </c>
      <c r="DD67" s="26" t="s">
        <v>191</v>
      </c>
      <c r="DE67" s="26" t="s">
        <v>191</v>
      </c>
      <c r="DF67" s="26" t="s">
        <v>191</v>
      </c>
      <c r="DG67" s="26" t="s">
        <v>191</v>
      </c>
      <c r="DH67" s="26" t="s">
        <v>191</v>
      </c>
      <c r="DI67" s="26" t="s">
        <v>191</v>
      </c>
      <c r="DJ67" s="26" t="s">
        <v>191</v>
      </c>
      <c r="DK67" s="26" t="s">
        <v>191</v>
      </c>
      <c r="DL67" s="26" t="s">
        <v>191</v>
      </c>
      <c r="DM67" s="26" t="s">
        <v>191</v>
      </c>
      <c r="DN67" s="26" t="s">
        <v>191</v>
      </c>
      <c r="DO67" s="26" t="s">
        <v>191</v>
      </c>
      <c r="DP67" s="26" t="s">
        <v>191</v>
      </c>
      <c r="DQ67" s="26" t="s">
        <v>191</v>
      </c>
      <c r="DR67" s="26" t="s">
        <v>191</v>
      </c>
      <c r="DS67" s="26" t="s">
        <v>191</v>
      </c>
      <c r="DT67" s="26" t="s">
        <v>191</v>
      </c>
      <c r="DU67" s="26" t="s">
        <v>191</v>
      </c>
      <c r="DV67" s="26" t="s">
        <v>191</v>
      </c>
      <c r="DW67" s="26" t="s">
        <v>191</v>
      </c>
      <c r="DX67" s="26" t="s">
        <v>191</v>
      </c>
      <c r="DY67" s="26" t="s">
        <v>191</v>
      </c>
      <c r="DZ67" s="26" t="s">
        <v>191</v>
      </c>
      <c r="EA67" s="26" t="s">
        <v>191</v>
      </c>
      <c r="EB67" s="26" t="s">
        <v>191</v>
      </c>
      <c r="EC67" s="26" t="s">
        <v>191</v>
      </c>
      <c r="ED67" s="26" t="s">
        <v>191</v>
      </c>
      <c r="EE67" s="26" t="s">
        <v>191</v>
      </c>
      <c r="EF67" s="26" t="s">
        <v>191</v>
      </c>
      <c r="EG67" s="26" t="s">
        <v>191</v>
      </c>
      <c r="EH67" s="26" t="s">
        <v>191</v>
      </c>
      <c r="EI67" s="26" t="s">
        <v>191</v>
      </c>
      <c r="EJ67" s="26" t="s">
        <v>191</v>
      </c>
      <c r="EK67" s="26" t="s">
        <v>191</v>
      </c>
      <c r="EL67" s="26" t="s">
        <v>191</v>
      </c>
      <c r="EM67" s="26" t="s">
        <v>191</v>
      </c>
      <c r="EN67" s="26" t="s">
        <v>191</v>
      </c>
      <c r="EO67" s="26" t="s">
        <v>191</v>
      </c>
      <c r="EP67" s="26" t="s">
        <v>191</v>
      </c>
      <c r="EQ67" s="26" t="s">
        <v>191</v>
      </c>
      <c r="ER67" s="26" t="s">
        <v>191</v>
      </c>
      <c r="ES67" s="26" t="s">
        <v>191</v>
      </c>
      <c r="ET67" s="26" t="s">
        <v>191</v>
      </c>
      <c r="EU67" s="26" t="s">
        <v>191</v>
      </c>
      <c r="EV67" s="26" t="s">
        <v>191</v>
      </c>
      <c r="EW67" s="26" t="s">
        <v>191</v>
      </c>
      <c r="EX67" s="26" t="s">
        <v>191</v>
      </c>
      <c r="EY67" s="26" t="s">
        <v>191</v>
      </c>
      <c r="EZ67" s="26" t="s">
        <v>191</v>
      </c>
      <c r="FA67" s="26" t="s">
        <v>191</v>
      </c>
      <c r="FB67" s="26" t="s">
        <v>191</v>
      </c>
      <c r="FC67" s="26" t="s">
        <v>191</v>
      </c>
      <c r="FD67" s="26" t="s">
        <v>191</v>
      </c>
      <c r="FE67" s="26" t="s">
        <v>191</v>
      </c>
      <c r="FF67" s="26" t="s">
        <v>191</v>
      </c>
      <c r="FG67" s="26" t="s">
        <v>191</v>
      </c>
      <c r="FH67" s="26" t="s">
        <v>191</v>
      </c>
      <c r="FI67" s="26" t="s">
        <v>191</v>
      </c>
      <c r="FJ67" s="26" t="s">
        <v>191</v>
      </c>
      <c r="FK67" s="26" t="s">
        <v>191</v>
      </c>
      <c r="FL67" s="26" t="s">
        <v>191</v>
      </c>
      <c r="FM67" s="26" t="s">
        <v>191</v>
      </c>
      <c r="FN67" s="26" t="s">
        <v>191</v>
      </c>
      <c r="FO67" s="26" t="s">
        <v>191</v>
      </c>
      <c r="FP67" s="26" t="s">
        <v>191</v>
      </c>
      <c r="FQ67" s="26" t="s">
        <v>191</v>
      </c>
      <c r="FR67" s="26" t="s">
        <v>191</v>
      </c>
      <c r="FS67" s="26" t="s">
        <v>191</v>
      </c>
      <c r="FT67" s="26" t="s">
        <v>191</v>
      </c>
      <c r="FU67" s="26" t="s">
        <v>191</v>
      </c>
      <c r="FV67" s="26" t="s">
        <v>191</v>
      </c>
      <c r="FW67" s="26" t="s">
        <v>191</v>
      </c>
      <c r="FX67" s="26" t="s">
        <v>191</v>
      </c>
      <c r="FY67" s="26" t="s">
        <v>191</v>
      </c>
      <c r="FZ67" s="26" t="s">
        <v>191</v>
      </c>
      <c r="GA67" s="26" t="s">
        <v>191</v>
      </c>
      <c r="GB67" s="26" t="s">
        <v>191</v>
      </c>
      <c r="GC67" s="26" t="s">
        <v>191</v>
      </c>
      <c r="GD67" s="26" t="s">
        <v>191</v>
      </c>
    </row>
    <row r="68" spans="1:342" s="41" customFormat="1">
      <c r="A68" s="60"/>
      <c r="B68" s="458"/>
      <c r="C68" s="458" t="s">
        <v>172</v>
      </c>
      <c r="D68" s="458" t="s">
        <v>76</v>
      </c>
      <c r="E68" s="458" t="s">
        <v>68</v>
      </c>
      <c r="F68" s="458" t="s">
        <v>79</v>
      </c>
      <c r="G68" s="26">
        <v>36.9</v>
      </c>
      <c r="H68" s="26">
        <v>33.950000000000003</v>
      </c>
      <c r="I68" s="26">
        <v>32.450000000000003</v>
      </c>
      <c r="J68" s="26">
        <v>33.299999999999997</v>
      </c>
      <c r="K68" s="26">
        <v>33.78</v>
      </c>
      <c r="L68" s="26">
        <v>36.07</v>
      </c>
      <c r="M68" s="26">
        <v>45.35</v>
      </c>
      <c r="N68" s="26">
        <v>40</v>
      </c>
      <c r="O68" s="26">
        <v>34.08</v>
      </c>
      <c r="P68" s="26">
        <v>31.55</v>
      </c>
      <c r="Q68" s="26">
        <v>32.1</v>
      </c>
      <c r="R68" s="26">
        <v>35.5</v>
      </c>
      <c r="S68" s="26">
        <v>40.25</v>
      </c>
      <c r="T68" s="26">
        <v>38.15</v>
      </c>
      <c r="U68" s="26">
        <v>35.75</v>
      </c>
      <c r="V68" s="26">
        <v>36.1</v>
      </c>
      <c r="W68" s="26">
        <v>36.200000000000003</v>
      </c>
      <c r="X68" s="26">
        <v>37.4</v>
      </c>
      <c r="Y68" s="26">
        <v>43.08</v>
      </c>
      <c r="Z68" s="26">
        <v>43.22</v>
      </c>
      <c r="AA68" s="26">
        <v>35.9</v>
      </c>
      <c r="AB68" s="26">
        <v>33.25</v>
      </c>
      <c r="AC68" s="26">
        <v>33.75</v>
      </c>
      <c r="AD68" s="26">
        <v>37</v>
      </c>
      <c r="AE68" s="26">
        <v>39.32</v>
      </c>
      <c r="AF68" s="26">
        <v>39.590000000000003</v>
      </c>
      <c r="AG68" s="26">
        <v>37.590000000000003</v>
      </c>
      <c r="AH68" s="26">
        <v>36.31</v>
      </c>
      <c r="AI68" s="26">
        <v>36.85</v>
      </c>
      <c r="AJ68" s="26">
        <v>39.5</v>
      </c>
      <c r="AK68" s="26">
        <v>44.28</v>
      </c>
      <c r="AL68" s="26">
        <v>44.43</v>
      </c>
      <c r="AM68" s="26">
        <v>37.15</v>
      </c>
      <c r="AN68" s="26">
        <v>35.49</v>
      </c>
      <c r="AO68" s="26">
        <v>35.93</v>
      </c>
      <c r="AP68" s="26">
        <v>36.42</v>
      </c>
      <c r="AQ68" s="26">
        <v>40.659999999999997</v>
      </c>
      <c r="AR68" s="26">
        <v>40.93</v>
      </c>
      <c r="AS68" s="26">
        <v>39.03</v>
      </c>
      <c r="AT68" s="26">
        <v>37.71</v>
      </c>
      <c r="AU68" s="26">
        <v>38.25</v>
      </c>
      <c r="AV68" s="26">
        <v>41.15</v>
      </c>
      <c r="AW68" s="26">
        <v>45.87</v>
      </c>
      <c r="AX68" s="26">
        <v>46.02</v>
      </c>
      <c r="AY68" s="26">
        <v>38.299999999999997</v>
      </c>
      <c r="AZ68" s="26">
        <v>36.380000000000003</v>
      </c>
      <c r="BA68" s="26">
        <v>36.83</v>
      </c>
      <c r="BB68" s="26">
        <v>37.340000000000003</v>
      </c>
      <c r="BC68" s="26">
        <v>42.91</v>
      </c>
      <c r="BD68" s="26">
        <v>43.2</v>
      </c>
      <c r="BE68" s="26">
        <v>40.08</v>
      </c>
      <c r="BF68" s="26">
        <v>38.72</v>
      </c>
      <c r="BG68" s="26">
        <v>38.799999999999997</v>
      </c>
      <c r="BH68" s="26">
        <v>43.15</v>
      </c>
      <c r="BI68" s="26">
        <v>48.01</v>
      </c>
      <c r="BJ68" s="26">
        <v>48.18</v>
      </c>
      <c r="BK68" s="26">
        <v>39.549999999999997</v>
      </c>
      <c r="BL68" s="26">
        <v>37.97</v>
      </c>
      <c r="BM68" s="26">
        <v>38.450000000000003</v>
      </c>
      <c r="BN68" s="26">
        <v>38.97</v>
      </c>
      <c r="BO68" s="26">
        <v>44.96</v>
      </c>
      <c r="BP68" s="26">
        <v>45.26</v>
      </c>
      <c r="BQ68" s="26">
        <v>42</v>
      </c>
      <c r="BR68" s="26">
        <v>40.57</v>
      </c>
      <c r="BS68" s="26">
        <v>40.6</v>
      </c>
      <c r="BT68" s="26">
        <v>45.2</v>
      </c>
      <c r="BU68" s="26">
        <v>50.26</v>
      </c>
      <c r="BV68" s="26">
        <v>50.43</v>
      </c>
      <c r="BW68" s="26">
        <v>41.4</v>
      </c>
      <c r="BX68" s="26">
        <v>39.76</v>
      </c>
      <c r="BY68" s="26">
        <v>40.26</v>
      </c>
      <c r="BZ68" s="26">
        <v>40.81</v>
      </c>
      <c r="CA68" s="26">
        <v>47.87</v>
      </c>
      <c r="CB68" s="26">
        <v>49.74</v>
      </c>
      <c r="CC68" s="26">
        <v>47.68</v>
      </c>
      <c r="CD68" s="26">
        <v>47.37</v>
      </c>
      <c r="CE68" s="26">
        <v>48.74</v>
      </c>
      <c r="CF68" s="26">
        <v>55.5</v>
      </c>
      <c r="CG68" s="26">
        <v>63.5</v>
      </c>
      <c r="CH68" s="26">
        <v>65.78</v>
      </c>
      <c r="CI68" s="26">
        <v>57.45</v>
      </c>
      <c r="CJ68" s="26">
        <v>56.09</v>
      </c>
      <c r="CK68" s="26">
        <v>57.42</v>
      </c>
      <c r="CL68" s="26">
        <v>59.99</v>
      </c>
      <c r="CM68" s="26">
        <v>66.89</v>
      </c>
      <c r="CN68" s="26">
        <v>69.17</v>
      </c>
      <c r="CO68" s="26">
        <v>66.19</v>
      </c>
      <c r="CP68" s="26">
        <v>65.08</v>
      </c>
      <c r="CQ68" s="26">
        <v>67.78</v>
      </c>
      <c r="CR68" s="26">
        <v>76.849999999999994</v>
      </c>
      <c r="CS68" s="26">
        <v>87.02</v>
      </c>
      <c r="CT68" s="26">
        <v>89.76</v>
      </c>
      <c r="CU68" s="26">
        <v>79.930000000000007</v>
      </c>
      <c r="CV68" s="26">
        <v>76.64</v>
      </c>
      <c r="CW68" s="26">
        <v>77.47</v>
      </c>
      <c r="CX68" s="26">
        <v>81.11</v>
      </c>
      <c r="CY68" s="26">
        <v>87.48</v>
      </c>
      <c r="CZ68" s="26">
        <v>87.93</v>
      </c>
      <c r="DA68" s="26">
        <v>82.39</v>
      </c>
      <c r="DB68" s="26">
        <v>81.39</v>
      </c>
      <c r="DC68" s="26">
        <v>82.11</v>
      </c>
      <c r="DD68" s="26">
        <v>91.34</v>
      </c>
      <c r="DE68" s="26">
        <v>100.21</v>
      </c>
      <c r="DF68" s="26">
        <v>101.34</v>
      </c>
      <c r="DG68" s="26">
        <v>86.26</v>
      </c>
      <c r="DH68" s="26">
        <v>81.510000000000005</v>
      </c>
      <c r="DI68" s="26">
        <v>81.88</v>
      </c>
      <c r="DJ68" s="26">
        <v>83.24</v>
      </c>
      <c r="DK68" s="26">
        <v>90.51</v>
      </c>
      <c r="DL68" s="26">
        <v>89.68</v>
      </c>
      <c r="DM68" s="26">
        <v>84.38</v>
      </c>
      <c r="DN68" s="26">
        <v>81.319999999999993</v>
      </c>
      <c r="DO68" s="26">
        <v>82.35</v>
      </c>
      <c r="DP68" s="26">
        <v>94.12</v>
      </c>
      <c r="DQ68" s="26">
        <v>101.81</v>
      </c>
      <c r="DR68" s="26">
        <v>101.62</v>
      </c>
      <c r="DS68" s="26">
        <v>88.11</v>
      </c>
      <c r="DT68" s="26">
        <v>84.31</v>
      </c>
      <c r="DU68" s="26">
        <v>85.86</v>
      </c>
      <c r="DV68" s="26">
        <v>86.26</v>
      </c>
      <c r="DW68" s="26">
        <v>92.5</v>
      </c>
      <c r="DX68" s="26">
        <v>91.1</v>
      </c>
      <c r="DY68" s="26">
        <v>85.68</v>
      </c>
      <c r="DZ68" s="26">
        <v>82.9</v>
      </c>
      <c r="EA68" s="26">
        <v>85.67</v>
      </c>
      <c r="EB68" s="26">
        <v>94.83</v>
      </c>
      <c r="EC68" s="26">
        <v>101.93</v>
      </c>
      <c r="ED68" s="26">
        <v>100.61</v>
      </c>
      <c r="EE68" s="26">
        <v>88.93</v>
      </c>
      <c r="EF68" s="26">
        <v>85.32</v>
      </c>
      <c r="EG68" s="26">
        <v>85.59</v>
      </c>
      <c r="EH68" s="26">
        <v>86.67</v>
      </c>
      <c r="EI68" s="26">
        <v>90.61</v>
      </c>
      <c r="EJ68" s="26">
        <v>93.02</v>
      </c>
      <c r="EK68" s="26">
        <v>87.28</v>
      </c>
      <c r="EL68" s="26">
        <v>83.43</v>
      </c>
      <c r="EM68" s="26">
        <v>84.61</v>
      </c>
      <c r="EN68" s="26">
        <v>93.4</v>
      </c>
      <c r="EO68" s="26">
        <v>103.48</v>
      </c>
      <c r="EP68" s="26">
        <v>104.88</v>
      </c>
      <c r="EQ68" s="26">
        <v>93.6</v>
      </c>
      <c r="ER68" s="26">
        <v>86.25</v>
      </c>
      <c r="ES68" s="26">
        <v>86.03</v>
      </c>
      <c r="ET68" s="26">
        <v>89.36</v>
      </c>
      <c r="EU68" s="26">
        <v>95.08</v>
      </c>
      <c r="EV68" s="26">
        <v>94.83</v>
      </c>
      <c r="EW68" s="26">
        <v>90.48</v>
      </c>
      <c r="EX68" s="26">
        <v>86.43</v>
      </c>
      <c r="EY68" s="26">
        <v>87.07</v>
      </c>
      <c r="EZ68" s="26">
        <v>95.99</v>
      </c>
      <c r="FA68" s="26">
        <v>105.88</v>
      </c>
      <c r="FB68" s="26">
        <v>107.3</v>
      </c>
      <c r="FC68" s="26">
        <v>95.24</v>
      </c>
      <c r="FD68" s="26">
        <v>89.99</v>
      </c>
      <c r="FE68" s="26">
        <v>89</v>
      </c>
      <c r="FF68" s="26">
        <v>91.3</v>
      </c>
      <c r="FG68" s="26">
        <v>99.14</v>
      </c>
      <c r="FH68" s="26">
        <v>99</v>
      </c>
      <c r="FI68" s="26">
        <v>93.58</v>
      </c>
      <c r="FJ68" s="26">
        <v>89.61</v>
      </c>
      <c r="FK68" s="26">
        <v>92.45</v>
      </c>
      <c r="FL68" s="26">
        <v>100.45</v>
      </c>
      <c r="FM68" s="26">
        <v>110.07</v>
      </c>
      <c r="FN68" s="26">
        <v>111.24</v>
      </c>
      <c r="FO68" s="26">
        <v>99.59</v>
      </c>
      <c r="FP68" s="26">
        <v>93.23</v>
      </c>
      <c r="FQ68" s="26">
        <v>92.29</v>
      </c>
      <c r="FR68" s="26">
        <v>95.59</v>
      </c>
      <c r="FS68" s="26">
        <v>103.97</v>
      </c>
      <c r="FT68" s="26">
        <v>103.16</v>
      </c>
      <c r="FU68" s="26">
        <v>97.57</v>
      </c>
      <c r="FV68" s="26">
        <v>95.98</v>
      </c>
      <c r="FW68" s="26">
        <v>96.64</v>
      </c>
      <c r="FX68" s="26">
        <v>105.22</v>
      </c>
      <c r="FY68" s="26">
        <v>113.61</v>
      </c>
      <c r="FZ68" s="26">
        <v>114.55</v>
      </c>
      <c r="GA68" s="26">
        <v>102.42</v>
      </c>
      <c r="GB68" s="26">
        <v>97.81</v>
      </c>
      <c r="GC68" s="26">
        <v>98.09</v>
      </c>
      <c r="GD68" s="26">
        <v>99.52</v>
      </c>
    </row>
    <row r="69" spans="1:342" s="41" customFormat="1">
      <c r="A69" s="60"/>
      <c r="B69" s="458"/>
      <c r="C69" s="458"/>
      <c r="D69" s="458"/>
      <c r="E69" s="458"/>
      <c r="F69" s="45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83"/>
      <c r="GF69" s="283"/>
      <c r="GG69" s="283"/>
      <c r="GH69" s="283"/>
      <c r="GI69" s="283"/>
      <c r="GJ69" s="283"/>
      <c r="GK69" s="283"/>
      <c r="GL69" s="283"/>
      <c r="GM69" s="283"/>
      <c r="GN69" s="283"/>
      <c r="GO69" s="283"/>
      <c r="GP69" s="283"/>
      <c r="GQ69" s="283"/>
      <c r="GR69" s="283"/>
      <c r="GS69" s="283"/>
      <c r="GT69" s="283"/>
      <c r="GU69" s="283"/>
      <c r="GV69" s="283"/>
      <c r="GW69" s="283"/>
      <c r="GX69" s="283"/>
      <c r="GY69" s="283"/>
      <c r="GZ69" s="283"/>
      <c r="HA69" s="283"/>
      <c r="HB69" s="283"/>
      <c r="HC69" s="283"/>
      <c r="HD69" s="283"/>
      <c r="HE69" s="283"/>
      <c r="HF69" s="283"/>
      <c r="HG69" s="283"/>
      <c r="HH69" s="283"/>
      <c r="HI69" s="283"/>
      <c r="HJ69" s="283"/>
      <c r="HK69" s="283"/>
      <c r="HL69" s="283"/>
      <c r="HM69" s="283"/>
      <c r="HN69" s="283"/>
      <c r="HO69" s="283"/>
      <c r="HP69" s="283"/>
      <c r="HQ69" s="283"/>
      <c r="HR69" s="283"/>
      <c r="HS69" s="283"/>
      <c r="HT69" s="283"/>
      <c r="HU69" s="283"/>
      <c r="HV69" s="283"/>
      <c r="HW69" s="283"/>
      <c r="HX69" s="283"/>
      <c r="HY69" s="283"/>
      <c r="HZ69" s="283"/>
      <c r="IA69" s="283"/>
      <c r="IB69" s="283"/>
      <c r="IC69" s="283"/>
      <c r="ID69" s="283"/>
      <c r="IE69" s="283"/>
      <c r="IF69" s="283"/>
      <c r="IG69" s="283"/>
      <c r="IH69" s="283"/>
      <c r="II69" s="283"/>
      <c r="IJ69" s="283"/>
      <c r="IK69" s="283"/>
      <c r="IL69" s="283"/>
      <c r="IM69" s="283"/>
      <c r="IN69" s="283"/>
      <c r="IO69" s="283"/>
      <c r="IP69" s="283"/>
      <c r="IQ69" s="283"/>
      <c r="IR69" s="283"/>
      <c r="IS69" s="283"/>
      <c r="IT69" s="283"/>
      <c r="IU69" s="283"/>
      <c r="IV69" s="283"/>
      <c r="IW69" s="283"/>
      <c r="IX69" s="283"/>
      <c r="IY69" s="283"/>
      <c r="IZ69" s="283"/>
      <c r="JA69" s="283"/>
      <c r="JB69" s="283"/>
      <c r="JC69" s="283"/>
      <c r="JD69" s="283"/>
      <c r="JE69" s="283"/>
      <c r="JF69" s="283"/>
      <c r="JG69" s="283"/>
      <c r="JH69" s="283"/>
      <c r="JI69" s="283"/>
      <c r="JJ69" s="283"/>
      <c r="JK69" s="283"/>
      <c r="JL69" s="283"/>
      <c r="JM69" s="283"/>
      <c r="JN69" s="283"/>
      <c r="JO69" s="283"/>
      <c r="JP69" s="283"/>
      <c r="JQ69" s="283"/>
      <c r="JR69" s="283"/>
      <c r="JS69" s="283"/>
      <c r="JT69" s="283"/>
      <c r="JU69" s="283"/>
      <c r="JV69" s="283"/>
      <c r="JW69" s="283"/>
      <c r="JX69" s="283"/>
      <c r="JY69" s="283"/>
      <c r="JZ69" s="283"/>
      <c r="KA69" s="283"/>
      <c r="KB69" s="283"/>
      <c r="KC69" s="283"/>
      <c r="KD69" s="283"/>
      <c r="KE69" s="283"/>
      <c r="KF69" s="283"/>
      <c r="KG69" s="283"/>
      <c r="KH69" s="283"/>
      <c r="KI69" s="283"/>
      <c r="KJ69" s="283"/>
      <c r="KK69" s="283"/>
      <c r="KL69" s="283"/>
      <c r="KM69" s="283"/>
      <c r="KN69" s="283"/>
      <c r="KO69" s="283"/>
      <c r="KP69" s="283"/>
      <c r="KQ69" s="283"/>
      <c r="KR69" s="283"/>
      <c r="KS69" s="283"/>
      <c r="KT69" s="283"/>
      <c r="KU69" s="283"/>
      <c r="KV69" s="283"/>
      <c r="KW69" s="283"/>
      <c r="KX69" s="283"/>
      <c r="KY69" s="283"/>
      <c r="KZ69" s="283"/>
      <c r="LA69" s="283"/>
      <c r="LB69" s="283"/>
      <c r="LC69" s="283"/>
      <c r="LD69" s="283"/>
      <c r="LE69" s="283"/>
      <c r="LF69" s="283"/>
      <c r="LG69" s="283"/>
      <c r="LH69" s="283"/>
      <c r="LI69" s="283"/>
      <c r="LJ69" s="283"/>
      <c r="LK69" s="283"/>
      <c r="LL69" s="283"/>
      <c r="LM69" s="283"/>
      <c r="LN69" s="283"/>
      <c r="LO69" s="283"/>
      <c r="LP69" s="283"/>
      <c r="LQ69" s="283"/>
      <c r="LR69" s="283"/>
      <c r="LS69" s="283"/>
      <c r="LT69" s="283"/>
      <c r="LU69" s="283"/>
      <c r="LV69" s="283"/>
      <c r="LW69" s="283"/>
      <c r="LX69" s="283"/>
      <c r="LY69" s="283"/>
      <c r="LZ69" s="283"/>
      <c r="MA69" s="283"/>
      <c r="MB69" s="283"/>
      <c r="MC69" s="283"/>
      <c r="MD69" s="283"/>
    </row>
    <row r="70" spans="1:342" s="41" customFormat="1">
      <c r="A70" s="60"/>
      <c r="B70" s="458"/>
      <c r="C70" s="458" t="s">
        <v>151</v>
      </c>
      <c r="D70" s="458" t="s">
        <v>76</v>
      </c>
      <c r="E70" s="458" t="s">
        <v>68</v>
      </c>
      <c r="F70" s="458" t="s">
        <v>77</v>
      </c>
      <c r="G70" s="26" t="s">
        <v>191</v>
      </c>
      <c r="H70" s="26" t="s">
        <v>191</v>
      </c>
      <c r="I70" s="26" t="s">
        <v>191</v>
      </c>
      <c r="J70" s="26" t="s">
        <v>191</v>
      </c>
      <c r="K70" s="26" t="s">
        <v>191</v>
      </c>
      <c r="L70" s="26" t="s">
        <v>191</v>
      </c>
      <c r="M70" s="26" t="s">
        <v>191</v>
      </c>
      <c r="N70" s="26" t="s">
        <v>191</v>
      </c>
      <c r="O70" s="26" t="s">
        <v>191</v>
      </c>
      <c r="P70" s="26" t="s">
        <v>191</v>
      </c>
      <c r="Q70" s="26" t="s">
        <v>191</v>
      </c>
      <c r="R70" s="26" t="s">
        <v>191</v>
      </c>
      <c r="S70" s="26" t="s">
        <v>191</v>
      </c>
      <c r="T70" s="26" t="s">
        <v>191</v>
      </c>
      <c r="U70" s="26" t="s">
        <v>191</v>
      </c>
      <c r="V70" s="26" t="s">
        <v>191</v>
      </c>
      <c r="W70" s="26" t="s">
        <v>191</v>
      </c>
      <c r="X70" s="26" t="s">
        <v>191</v>
      </c>
      <c r="Y70" s="26" t="s">
        <v>191</v>
      </c>
      <c r="Z70" s="26" t="s">
        <v>191</v>
      </c>
      <c r="AA70" s="26" t="s">
        <v>191</v>
      </c>
      <c r="AB70" s="26" t="s">
        <v>191</v>
      </c>
      <c r="AC70" s="26" t="s">
        <v>191</v>
      </c>
      <c r="AD70" s="26" t="s">
        <v>191</v>
      </c>
      <c r="AE70" s="26" t="s">
        <v>191</v>
      </c>
      <c r="AF70" s="26" t="s">
        <v>191</v>
      </c>
      <c r="AG70" s="26" t="s">
        <v>191</v>
      </c>
      <c r="AH70" s="26" t="s">
        <v>191</v>
      </c>
      <c r="AI70" s="26" t="s">
        <v>191</v>
      </c>
      <c r="AJ70" s="26" t="s">
        <v>191</v>
      </c>
      <c r="AK70" s="26" t="s">
        <v>191</v>
      </c>
      <c r="AL70" s="26" t="s">
        <v>191</v>
      </c>
      <c r="AM70" s="26" t="s">
        <v>191</v>
      </c>
      <c r="AN70" s="26" t="s">
        <v>191</v>
      </c>
      <c r="AO70" s="26" t="s">
        <v>191</v>
      </c>
      <c r="AP70" s="26" t="s">
        <v>191</v>
      </c>
      <c r="AQ70" s="26" t="s">
        <v>191</v>
      </c>
      <c r="AR70" s="26" t="s">
        <v>191</v>
      </c>
      <c r="AS70" s="26" t="s">
        <v>191</v>
      </c>
      <c r="AT70" s="26" t="s">
        <v>191</v>
      </c>
      <c r="AU70" s="26" t="s">
        <v>191</v>
      </c>
      <c r="AV70" s="26" t="s">
        <v>191</v>
      </c>
      <c r="AW70" s="26" t="s">
        <v>191</v>
      </c>
      <c r="AX70" s="26" t="s">
        <v>191</v>
      </c>
      <c r="AY70" s="26" t="s">
        <v>191</v>
      </c>
      <c r="AZ70" s="26" t="s">
        <v>191</v>
      </c>
      <c r="BA70" s="26" t="s">
        <v>191</v>
      </c>
      <c r="BB70" s="26" t="s">
        <v>191</v>
      </c>
      <c r="BC70" s="26" t="s">
        <v>191</v>
      </c>
      <c r="BD70" s="26" t="s">
        <v>191</v>
      </c>
      <c r="BE70" s="26" t="s">
        <v>191</v>
      </c>
      <c r="BF70" s="26" t="s">
        <v>191</v>
      </c>
      <c r="BG70" s="26" t="s">
        <v>191</v>
      </c>
      <c r="BH70" s="26" t="s">
        <v>191</v>
      </c>
      <c r="BI70" s="26" t="s">
        <v>191</v>
      </c>
      <c r="BJ70" s="26" t="s">
        <v>191</v>
      </c>
      <c r="BK70" s="26" t="s">
        <v>191</v>
      </c>
      <c r="BL70" s="26" t="s">
        <v>191</v>
      </c>
      <c r="BM70" s="26" t="s">
        <v>191</v>
      </c>
      <c r="BN70" s="26" t="s">
        <v>191</v>
      </c>
      <c r="BO70" s="26" t="s">
        <v>191</v>
      </c>
      <c r="BP70" s="26" t="s">
        <v>191</v>
      </c>
      <c r="BQ70" s="26" t="s">
        <v>191</v>
      </c>
      <c r="BR70" s="26" t="s">
        <v>191</v>
      </c>
      <c r="BS70" s="26" t="s">
        <v>191</v>
      </c>
      <c r="BT70" s="26" t="s">
        <v>191</v>
      </c>
      <c r="BU70" s="26" t="s">
        <v>191</v>
      </c>
      <c r="BV70" s="26" t="s">
        <v>191</v>
      </c>
      <c r="BW70" s="26" t="s">
        <v>191</v>
      </c>
      <c r="BX70" s="26" t="s">
        <v>191</v>
      </c>
      <c r="BY70" s="26" t="s">
        <v>191</v>
      </c>
      <c r="BZ70" s="26" t="s">
        <v>191</v>
      </c>
      <c r="CA70" s="26" t="s">
        <v>191</v>
      </c>
      <c r="CB70" s="26" t="s">
        <v>191</v>
      </c>
      <c r="CC70" s="26" t="s">
        <v>191</v>
      </c>
      <c r="CD70" s="26" t="s">
        <v>191</v>
      </c>
      <c r="CE70" s="26" t="s">
        <v>191</v>
      </c>
      <c r="CF70" s="26" t="s">
        <v>191</v>
      </c>
      <c r="CG70" s="26" t="s">
        <v>191</v>
      </c>
      <c r="CH70" s="26" t="s">
        <v>191</v>
      </c>
      <c r="CI70" s="26" t="s">
        <v>191</v>
      </c>
      <c r="CJ70" s="26" t="s">
        <v>191</v>
      </c>
      <c r="CK70" s="26" t="s">
        <v>191</v>
      </c>
      <c r="CL70" s="26" t="s">
        <v>191</v>
      </c>
      <c r="CM70" s="26" t="s">
        <v>191</v>
      </c>
      <c r="CN70" s="26" t="s">
        <v>191</v>
      </c>
      <c r="CO70" s="26" t="s">
        <v>191</v>
      </c>
      <c r="CP70" s="26" t="s">
        <v>191</v>
      </c>
      <c r="CQ70" s="26" t="s">
        <v>191</v>
      </c>
      <c r="CR70" s="26" t="s">
        <v>191</v>
      </c>
      <c r="CS70" s="26" t="s">
        <v>191</v>
      </c>
      <c r="CT70" s="26" t="s">
        <v>191</v>
      </c>
      <c r="CU70" s="26" t="s">
        <v>191</v>
      </c>
      <c r="CV70" s="26" t="s">
        <v>191</v>
      </c>
      <c r="CW70" s="26" t="s">
        <v>191</v>
      </c>
      <c r="CX70" s="26" t="s">
        <v>191</v>
      </c>
      <c r="CY70" s="26" t="s">
        <v>191</v>
      </c>
      <c r="CZ70" s="26" t="s">
        <v>191</v>
      </c>
      <c r="DA70" s="26" t="s">
        <v>191</v>
      </c>
      <c r="DB70" s="26" t="s">
        <v>191</v>
      </c>
      <c r="DC70" s="26" t="s">
        <v>191</v>
      </c>
      <c r="DD70" s="26" t="s">
        <v>191</v>
      </c>
      <c r="DE70" s="26" t="s">
        <v>191</v>
      </c>
      <c r="DF70" s="26" t="s">
        <v>191</v>
      </c>
      <c r="DG70" s="26" t="s">
        <v>191</v>
      </c>
      <c r="DH70" s="26" t="s">
        <v>191</v>
      </c>
      <c r="DI70" s="26" t="s">
        <v>191</v>
      </c>
      <c r="DJ70" s="26" t="s">
        <v>191</v>
      </c>
      <c r="DK70" s="26" t="s">
        <v>191</v>
      </c>
      <c r="DL70" s="26" t="s">
        <v>191</v>
      </c>
      <c r="DM70" s="26" t="s">
        <v>191</v>
      </c>
      <c r="DN70" s="26" t="s">
        <v>191</v>
      </c>
      <c r="DO70" s="26" t="s">
        <v>191</v>
      </c>
      <c r="DP70" s="26" t="s">
        <v>191</v>
      </c>
      <c r="DQ70" s="26" t="s">
        <v>191</v>
      </c>
      <c r="DR70" s="26" t="s">
        <v>191</v>
      </c>
      <c r="DS70" s="26" t="s">
        <v>191</v>
      </c>
      <c r="DT70" s="26" t="s">
        <v>191</v>
      </c>
      <c r="DU70" s="26" t="s">
        <v>191</v>
      </c>
      <c r="DV70" s="26" t="s">
        <v>191</v>
      </c>
      <c r="DW70" s="26" t="s">
        <v>191</v>
      </c>
      <c r="DX70" s="26" t="s">
        <v>191</v>
      </c>
      <c r="DY70" s="26" t="s">
        <v>191</v>
      </c>
      <c r="DZ70" s="26" t="s">
        <v>191</v>
      </c>
      <c r="EA70" s="26" t="s">
        <v>191</v>
      </c>
      <c r="EB70" s="26" t="s">
        <v>191</v>
      </c>
      <c r="EC70" s="26" t="s">
        <v>191</v>
      </c>
      <c r="ED70" s="26" t="s">
        <v>191</v>
      </c>
      <c r="EE70" s="26" t="s">
        <v>191</v>
      </c>
      <c r="EF70" s="26" t="s">
        <v>191</v>
      </c>
      <c r="EG70" s="26" t="s">
        <v>191</v>
      </c>
      <c r="EH70" s="26" t="s">
        <v>191</v>
      </c>
      <c r="EI70" s="26" t="s">
        <v>191</v>
      </c>
      <c r="EJ70" s="26" t="s">
        <v>191</v>
      </c>
      <c r="EK70" s="26" t="s">
        <v>191</v>
      </c>
      <c r="EL70" s="26" t="s">
        <v>191</v>
      </c>
      <c r="EM70" s="26" t="s">
        <v>191</v>
      </c>
      <c r="EN70" s="26" t="s">
        <v>191</v>
      </c>
      <c r="EO70" s="26" t="s">
        <v>191</v>
      </c>
      <c r="EP70" s="26" t="s">
        <v>191</v>
      </c>
      <c r="EQ70" s="26" t="s">
        <v>191</v>
      </c>
      <c r="ER70" s="26" t="s">
        <v>191</v>
      </c>
      <c r="ES70" s="26" t="s">
        <v>191</v>
      </c>
      <c r="ET70" s="26" t="s">
        <v>191</v>
      </c>
      <c r="EU70" s="26" t="s">
        <v>191</v>
      </c>
      <c r="EV70" s="26" t="s">
        <v>191</v>
      </c>
      <c r="EW70" s="26" t="s">
        <v>191</v>
      </c>
      <c r="EX70" s="26" t="s">
        <v>191</v>
      </c>
      <c r="EY70" s="26" t="s">
        <v>191</v>
      </c>
      <c r="EZ70" s="26" t="s">
        <v>191</v>
      </c>
      <c r="FA70" s="26" t="s">
        <v>191</v>
      </c>
      <c r="FB70" s="26" t="s">
        <v>191</v>
      </c>
      <c r="FC70" s="26" t="s">
        <v>191</v>
      </c>
      <c r="FD70" s="26" t="s">
        <v>191</v>
      </c>
      <c r="FE70" s="26" t="s">
        <v>191</v>
      </c>
      <c r="FF70" s="26" t="s">
        <v>191</v>
      </c>
      <c r="FG70" s="26" t="s">
        <v>191</v>
      </c>
      <c r="FH70" s="26" t="s">
        <v>191</v>
      </c>
      <c r="FI70" s="26" t="s">
        <v>191</v>
      </c>
      <c r="FJ70" s="26" t="s">
        <v>191</v>
      </c>
      <c r="FK70" s="26" t="s">
        <v>191</v>
      </c>
      <c r="FL70" s="26" t="s">
        <v>191</v>
      </c>
      <c r="FM70" s="26" t="s">
        <v>191</v>
      </c>
      <c r="FN70" s="26" t="s">
        <v>191</v>
      </c>
      <c r="FO70" s="26" t="s">
        <v>191</v>
      </c>
      <c r="FP70" s="26" t="s">
        <v>191</v>
      </c>
      <c r="FQ70" s="26" t="s">
        <v>191</v>
      </c>
      <c r="FR70" s="26" t="s">
        <v>191</v>
      </c>
      <c r="FS70" s="26" t="s">
        <v>191</v>
      </c>
      <c r="FT70" s="26" t="s">
        <v>191</v>
      </c>
      <c r="FU70" s="26" t="s">
        <v>191</v>
      </c>
      <c r="FV70" s="26" t="s">
        <v>191</v>
      </c>
      <c r="FW70" s="26" t="s">
        <v>191</v>
      </c>
      <c r="FX70" s="26" t="s">
        <v>191</v>
      </c>
      <c r="FY70" s="26" t="s">
        <v>191</v>
      </c>
      <c r="FZ70" s="26" t="s">
        <v>191</v>
      </c>
      <c r="GA70" s="26" t="s">
        <v>191</v>
      </c>
      <c r="GB70" s="26" t="s">
        <v>191</v>
      </c>
      <c r="GC70" s="26" t="s">
        <v>191</v>
      </c>
      <c r="GD70" s="26" t="s">
        <v>191</v>
      </c>
    </row>
    <row r="71" spans="1:342" s="41" customFormat="1">
      <c r="A71" s="60"/>
      <c r="B71" s="458"/>
      <c r="C71" s="458" t="s">
        <v>151</v>
      </c>
      <c r="D71" s="458" t="s">
        <v>76</v>
      </c>
      <c r="E71" s="458" t="s">
        <v>68</v>
      </c>
      <c r="F71" s="458" t="s">
        <v>78</v>
      </c>
      <c r="G71" s="26" t="s">
        <v>191</v>
      </c>
      <c r="H71" s="26" t="s">
        <v>191</v>
      </c>
      <c r="I71" s="26" t="s">
        <v>191</v>
      </c>
      <c r="J71" s="26" t="s">
        <v>191</v>
      </c>
      <c r="K71" s="26" t="s">
        <v>191</v>
      </c>
      <c r="L71" s="26" t="s">
        <v>191</v>
      </c>
      <c r="M71" s="26" t="s">
        <v>191</v>
      </c>
      <c r="N71" s="26" t="s">
        <v>191</v>
      </c>
      <c r="O71" s="26" t="s">
        <v>191</v>
      </c>
      <c r="P71" s="26" t="s">
        <v>191</v>
      </c>
      <c r="Q71" s="26" t="s">
        <v>191</v>
      </c>
      <c r="R71" s="26" t="s">
        <v>191</v>
      </c>
      <c r="S71" s="26" t="s">
        <v>191</v>
      </c>
      <c r="T71" s="26" t="s">
        <v>191</v>
      </c>
      <c r="U71" s="26" t="s">
        <v>191</v>
      </c>
      <c r="V71" s="26" t="s">
        <v>191</v>
      </c>
      <c r="W71" s="26" t="s">
        <v>191</v>
      </c>
      <c r="X71" s="26" t="s">
        <v>191</v>
      </c>
      <c r="Y71" s="26" t="s">
        <v>191</v>
      </c>
      <c r="Z71" s="26" t="s">
        <v>191</v>
      </c>
      <c r="AA71" s="26" t="s">
        <v>191</v>
      </c>
      <c r="AB71" s="26" t="s">
        <v>191</v>
      </c>
      <c r="AC71" s="26" t="s">
        <v>191</v>
      </c>
      <c r="AD71" s="26" t="s">
        <v>191</v>
      </c>
      <c r="AE71" s="26" t="s">
        <v>191</v>
      </c>
      <c r="AF71" s="26" t="s">
        <v>191</v>
      </c>
      <c r="AG71" s="26" t="s">
        <v>191</v>
      </c>
      <c r="AH71" s="26" t="s">
        <v>191</v>
      </c>
      <c r="AI71" s="26" t="s">
        <v>191</v>
      </c>
      <c r="AJ71" s="26" t="s">
        <v>191</v>
      </c>
      <c r="AK71" s="26" t="s">
        <v>191</v>
      </c>
      <c r="AL71" s="26" t="s">
        <v>191</v>
      </c>
      <c r="AM71" s="26" t="s">
        <v>191</v>
      </c>
      <c r="AN71" s="26" t="s">
        <v>191</v>
      </c>
      <c r="AO71" s="26" t="s">
        <v>191</v>
      </c>
      <c r="AP71" s="26" t="s">
        <v>191</v>
      </c>
      <c r="AQ71" s="26" t="s">
        <v>191</v>
      </c>
      <c r="AR71" s="26" t="s">
        <v>191</v>
      </c>
      <c r="AS71" s="26" t="s">
        <v>191</v>
      </c>
      <c r="AT71" s="26" t="s">
        <v>191</v>
      </c>
      <c r="AU71" s="26" t="s">
        <v>191</v>
      </c>
      <c r="AV71" s="26" t="s">
        <v>191</v>
      </c>
      <c r="AW71" s="26" t="s">
        <v>191</v>
      </c>
      <c r="AX71" s="26" t="s">
        <v>191</v>
      </c>
      <c r="AY71" s="26" t="s">
        <v>191</v>
      </c>
      <c r="AZ71" s="26" t="s">
        <v>191</v>
      </c>
      <c r="BA71" s="26" t="s">
        <v>191</v>
      </c>
      <c r="BB71" s="26" t="s">
        <v>191</v>
      </c>
      <c r="BC71" s="26" t="s">
        <v>191</v>
      </c>
      <c r="BD71" s="26" t="s">
        <v>191</v>
      </c>
      <c r="BE71" s="26" t="s">
        <v>191</v>
      </c>
      <c r="BF71" s="26" t="s">
        <v>191</v>
      </c>
      <c r="BG71" s="26" t="s">
        <v>191</v>
      </c>
      <c r="BH71" s="26" t="s">
        <v>191</v>
      </c>
      <c r="BI71" s="26" t="s">
        <v>191</v>
      </c>
      <c r="BJ71" s="26" t="s">
        <v>191</v>
      </c>
      <c r="BK71" s="26" t="s">
        <v>191</v>
      </c>
      <c r="BL71" s="26" t="s">
        <v>191</v>
      </c>
      <c r="BM71" s="26" t="s">
        <v>191</v>
      </c>
      <c r="BN71" s="26" t="s">
        <v>191</v>
      </c>
      <c r="BO71" s="26" t="s">
        <v>191</v>
      </c>
      <c r="BP71" s="26" t="s">
        <v>191</v>
      </c>
      <c r="BQ71" s="26" t="s">
        <v>191</v>
      </c>
      <c r="BR71" s="26" t="s">
        <v>191</v>
      </c>
      <c r="BS71" s="26" t="s">
        <v>191</v>
      </c>
      <c r="BT71" s="26" t="s">
        <v>191</v>
      </c>
      <c r="BU71" s="26" t="s">
        <v>191</v>
      </c>
      <c r="BV71" s="26" t="s">
        <v>191</v>
      </c>
      <c r="BW71" s="26" t="s">
        <v>191</v>
      </c>
      <c r="BX71" s="26" t="s">
        <v>191</v>
      </c>
      <c r="BY71" s="26" t="s">
        <v>191</v>
      </c>
      <c r="BZ71" s="26" t="s">
        <v>191</v>
      </c>
      <c r="CA71" s="26" t="s">
        <v>191</v>
      </c>
      <c r="CB71" s="26" t="s">
        <v>191</v>
      </c>
      <c r="CC71" s="26" t="s">
        <v>191</v>
      </c>
      <c r="CD71" s="26" t="s">
        <v>191</v>
      </c>
      <c r="CE71" s="26" t="s">
        <v>191</v>
      </c>
      <c r="CF71" s="26" t="s">
        <v>191</v>
      </c>
      <c r="CG71" s="26" t="s">
        <v>191</v>
      </c>
      <c r="CH71" s="26" t="s">
        <v>191</v>
      </c>
      <c r="CI71" s="26" t="s">
        <v>191</v>
      </c>
      <c r="CJ71" s="26" t="s">
        <v>191</v>
      </c>
      <c r="CK71" s="26" t="s">
        <v>191</v>
      </c>
      <c r="CL71" s="26" t="s">
        <v>191</v>
      </c>
      <c r="CM71" s="26" t="s">
        <v>191</v>
      </c>
      <c r="CN71" s="26" t="s">
        <v>191</v>
      </c>
      <c r="CO71" s="26" t="s">
        <v>191</v>
      </c>
      <c r="CP71" s="26" t="s">
        <v>191</v>
      </c>
      <c r="CQ71" s="26" t="s">
        <v>191</v>
      </c>
      <c r="CR71" s="26" t="s">
        <v>191</v>
      </c>
      <c r="CS71" s="26" t="s">
        <v>191</v>
      </c>
      <c r="CT71" s="26" t="s">
        <v>191</v>
      </c>
      <c r="CU71" s="26" t="s">
        <v>191</v>
      </c>
      <c r="CV71" s="26" t="s">
        <v>191</v>
      </c>
      <c r="CW71" s="26" t="s">
        <v>191</v>
      </c>
      <c r="CX71" s="26" t="s">
        <v>191</v>
      </c>
      <c r="CY71" s="26" t="s">
        <v>191</v>
      </c>
      <c r="CZ71" s="26" t="s">
        <v>191</v>
      </c>
      <c r="DA71" s="26" t="s">
        <v>191</v>
      </c>
      <c r="DB71" s="26" t="s">
        <v>191</v>
      </c>
      <c r="DC71" s="26" t="s">
        <v>191</v>
      </c>
      <c r="DD71" s="26" t="s">
        <v>191</v>
      </c>
      <c r="DE71" s="26" t="s">
        <v>191</v>
      </c>
      <c r="DF71" s="26" t="s">
        <v>191</v>
      </c>
      <c r="DG71" s="26" t="s">
        <v>191</v>
      </c>
      <c r="DH71" s="26" t="s">
        <v>191</v>
      </c>
      <c r="DI71" s="26" t="s">
        <v>191</v>
      </c>
      <c r="DJ71" s="26" t="s">
        <v>191</v>
      </c>
      <c r="DK71" s="26" t="s">
        <v>191</v>
      </c>
      <c r="DL71" s="26" t="s">
        <v>191</v>
      </c>
      <c r="DM71" s="26" t="s">
        <v>191</v>
      </c>
      <c r="DN71" s="26" t="s">
        <v>191</v>
      </c>
      <c r="DO71" s="26" t="s">
        <v>191</v>
      </c>
      <c r="DP71" s="26" t="s">
        <v>191</v>
      </c>
      <c r="DQ71" s="26" t="s">
        <v>191</v>
      </c>
      <c r="DR71" s="26" t="s">
        <v>191</v>
      </c>
      <c r="DS71" s="26" t="s">
        <v>191</v>
      </c>
      <c r="DT71" s="26" t="s">
        <v>191</v>
      </c>
      <c r="DU71" s="26" t="s">
        <v>191</v>
      </c>
      <c r="DV71" s="26" t="s">
        <v>191</v>
      </c>
      <c r="DW71" s="26" t="s">
        <v>191</v>
      </c>
      <c r="DX71" s="26" t="s">
        <v>191</v>
      </c>
      <c r="DY71" s="26" t="s">
        <v>191</v>
      </c>
      <c r="DZ71" s="26" t="s">
        <v>191</v>
      </c>
      <c r="EA71" s="26" t="s">
        <v>191</v>
      </c>
      <c r="EB71" s="26" t="s">
        <v>191</v>
      </c>
      <c r="EC71" s="26" t="s">
        <v>191</v>
      </c>
      <c r="ED71" s="26" t="s">
        <v>191</v>
      </c>
      <c r="EE71" s="26" t="s">
        <v>191</v>
      </c>
      <c r="EF71" s="26" t="s">
        <v>191</v>
      </c>
      <c r="EG71" s="26" t="s">
        <v>191</v>
      </c>
      <c r="EH71" s="26" t="s">
        <v>191</v>
      </c>
      <c r="EI71" s="26" t="s">
        <v>191</v>
      </c>
      <c r="EJ71" s="26" t="s">
        <v>191</v>
      </c>
      <c r="EK71" s="26" t="s">
        <v>191</v>
      </c>
      <c r="EL71" s="26" t="s">
        <v>191</v>
      </c>
      <c r="EM71" s="26" t="s">
        <v>191</v>
      </c>
      <c r="EN71" s="26" t="s">
        <v>191</v>
      </c>
      <c r="EO71" s="26" t="s">
        <v>191</v>
      </c>
      <c r="EP71" s="26" t="s">
        <v>191</v>
      </c>
      <c r="EQ71" s="26" t="s">
        <v>191</v>
      </c>
      <c r="ER71" s="26" t="s">
        <v>191</v>
      </c>
      <c r="ES71" s="26" t="s">
        <v>191</v>
      </c>
      <c r="ET71" s="26" t="s">
        <v>191</v>
      </c>
      <c r="EU71" s="26" t="s">
        <v>191</v>
      </c>
      <c r="EV71" s="26" t="s">
        <v>191</v>
      </c>
      <c r="EW71" s="26" t="s">
        <v>191</v>
      </c>
      <c r="EX71" s="26" t="s">
        <v>191</v>
      </c>
      <c r="EY71" s="26" t="s">
        <v>191</v>
      </c>
      <c r="EZ71" s="26" t="s">
        <v>191</v>
      </c>
      <c r="FA71" s="26" t="s">
        <v>191</v>
      </c>
      <c r="FB71" s="26" t="s">
        <v>191</v>
      </c>
      <c r="FC71" s="26" t="s">
        <v>191</v>
      </c>
      <c r="FD71" s="26" t="s">
        <v>191</v>
      </c>
      <c r="FE71" s="26" t="s">
        <v>191</v>
      </c>
      <c r="FF71" s="26" t="s">
        <v>191</v>
      </c>
      <c r="FG71" s="26" t="s">
        <v>191</v>
      </c>
      <c r="FH71" s="26" t="s">
        <v>191</v>
      </c>
      <c r="FI71" s="26" t="s">
        <v>191</v>
      </c>
      <c r="FJ71" s="26" t="s">
        <v>191</v>
      </c>
      <c r="FK71" s="26" t="s">
        <v>191</v>
      </c>
      <c r="FL71" s="26" t="s">
        <v>191</v>
      </c>
      <c r="FM71" s="26" t="s">
        <v>191</v>
      </c>
      <c r="FN71" s="26" t="s">
        <v>191</v>
      </c>
      <c r="FO71" s="26" t="s">
        <v>191</v>
      </c>
      <c r="FP71" s="26" t="s">
        <v>191</v>
      </c>
      <c r="FQ71" s="26" t="s">
        <v>191</v>
      </c>
      <c r="FR71" s="26" t="s">
        <v>191</v>
      </c>
      <c r="FS71" s="26" t="s">
        <v>191</v>
      </c>
      <c r="FT71" s="26" t="s">
        <v>191</v>
      </c>
      <c r="FU71" s="26" t="s">
        <v>191</v>
      </c>
      <c r="FV71" s="26" t="s">
        <v>191</v>
      </c>
      <c r="FW71" s="26" t="s">
        <v>191</v>
      </c>
      <c r="FX71" s="26" t="s">
        <v>191</v>
      </c>
      <c r="FY71" s="26" t="s">
        <v>191</v>
      </c>
      <c r="FZ71" s="26" t="s">
        <v>191</v>
      </c>
      <c r="GA71" s="26" t="s">
        <v>191</v>
      </c>
      <c r="GB71" s="26" t="s">
        <v>191</v>
      </c>
      <c r="GC71" s="26" t="s">
        <v>191</v>
      </c>
      <c r="GD71" s="26" t="s">
        <v>191</v>
      </c>
    </row>
    <row r="72" spans="1:342" s="41" customFormat="1">
      <c r="A72" s="60"/>
      <c r="B72" s="458"/>
      <c r="C72" s="458" t="s">
        <v>151</v>
      </c>
      <c r="D72" s="458" t="s">
        <v>76</v>
      </c>
      <c r="E72" s="458" t="s">
        <v>68</v>
      </c>
      <c r="F72" s="458" t="s">
        <v>79</v>
      </c>
      <c r="G72" s="26">
        <v>23.91</v>
      </c>
      <c r="H72" s="26">
        <v>24.55</v>
      </c>
      <c r="I72" s="26">
        <v>24.61</v>
      </c>
      <c r="J72" s="26">
        <v>24.32</v>
      </c>
      <c r="K72" s="26">
        <v>23.6</v>
      </c>
      <c r="L72" s="26">
        <v>24.33</v>
      </c>
      <c r="M72" s="26">
        <v>27.28</v>
      </c>
      <c r="N72" s="26">
        <v>27.36</v>
      </c>
      <c r="O72" s="26">
        <v>25.67</v>
      </c>
      <c r="P72" s="26">
        <v>24.97</v>
      </c>
      <c r="Q72" s="26">
        <v>25.18</v>
      </c>
      <c r="R72" s="26">
        <v>25.56</v>
      </c>
      <c r="S72" s="26">
        <v>25.74</v>
      </c>
      <c r="T72" s="26">
        <v>26.43</v>
      </c>
      <c r="U72" s="26">
        <v>26.5</v>
      </c>
      <c r="V72" s="26">
        <v>26.19</v>
      </c>
      <c r="W72" s="26">
        <v>25.41</v>
      </c>
      <c r="X72" s="26">
        <v>26.19</v>
      </c>
      <c r="Y72" s="26">
        <v>29.37</v>
      </c>
      <c r="Z72" s="26">
        <v>29.45</v>
      </c>
      <c r="AA72" s="26">
        <v>27.64</v>
      </c>
      <c r="AB72" s="26">
        <v>26.89</v>
      </c>
      <c r="AC72" s="26">
        <v>27.11</v>
      </c>
      <c r="AD72" s="26">
        <v>27.52</v>
      </c>
      <c r="AE72" s="26">
        <v>27.55</v>
      </c>
      <c r="AF72" s="26">
        <v>28.28</v>
      </c>
      <c r="AG72" s="26">
        <v>28.36</v>
      </c>
      <c r="AH72" s="26">
        <v>28.03</v>
      </c>
      <c r="AI72" s="26">
        <v>27.2</v>
      </c>
      <c r="AJ72" s="26">
        <v>28.03</v>
      </c>
      <c r="AK72" s="26">
        <v>31.43</v>
      </c>
      <c r="AL72" s="26">
        <v>31.52</v>
      </c>
      <c r="AM72" s="26">
        <v>29.58</v>
      </c>
      <c r="AN72" s="26">
        <v>28.78</v>
      </c>
      <c r="AO72" s="26">
        <v>29.01</v>
      </c>
      <c r="AP72" s="26">
        <v>29.45</v>
      </c>
      <c r="AQ72" s="26">
        <v>28.61</v>
      </c>
      <c r="AR72" s="26">
        <v>29.67</v>
      </c>
      <c r="AS72" s="26">
        <v>30.02</v>
      </c>
      <c r="AT72" s="26">
        <v>30.09</v>
      </c>
      <c r="AU72" s="26">
        <v>30.14</v>
      </c>
      <c r="AV72" s="26">
        <v>31.52</v>
      </c>
      <c r="AW72" s="26">
        <v>35.119999999999997</v>
      </c>
      <c r="AX72" s="26">
        <v>35.43</v>
      </c>
      <c r="AY72" s="26">
        <v>33.19</v>
      </c>
      <c r="AZ72" s="26">
        <v>32.700000000000003</v>
      </c>
      <c r="BA72" s="26">
        <v>33.380000000000003</v>
      </c>
      <c r="BB72" s="26">
        <v>34.69</v>
      </c>
      <c r="BC72" s="26">
        <v>35.229999999999997</v>
      </c>
      <c r="BD72" s="26">
        <v>35.79</v>
      </c>
      <c r="BE72" s="26">
        <v>35.78</v>
      </c>
      <c r="BF72" s="26">
        <v>36.130000000000003</v>
      </c>
      <c r="BG72" s="26">
        <v>37.65</v>
      </c>
      <c r="BH72" s="26">
        <v>40.17</v>
      </c>
      <c r="BI72" s="26">
        <v>43.59</v>
      </c>
      <c r="BJ72" s="26">
        <v>43.5</v>
      </c>
      <c r="BK72" s="26">
        <v>40.299999999999997</v>
      </c>
      <c r="BL72" s="26">
        <v>39.200000000000003</v>
      </c>
      <c r="BM72" s="26">
        <v>40.409999999999997</v>
      </c>
      <c r="BN72" s="26">
        <v>41.96</v>
      </c>
      <c r="BO72" s="26">
        <v>43.59</v>
      </c>
      <c r="BP72" s="26">
        <v>43.27</v>
      </c>
      <c r="BQ72" s="26">
        <v>43.04</v>
      </c>
      <c r="BR72" s="26">
        <v>42.1</v>
      </c>
      <c r="BS72" s="26">
        <v>42.59</v>
      </c>
      <c r="BT72" s="26">
        <v>46.01</v>
      </c>
      <c r="BU72" s="26">
        <v>50.1</v>
      </c>
      <c r="BV72" s="26">
        <v>50.17</v>
      </c>
      <c r="BW72" s="26">
        <v>46.84</v>
      </c>
      <c r="BX72" s="26">
        <v>42.57</v>
      </c>
      <c r="BY72" s="26">
        <v>43.35</v>
      </c>
      <c r="BZ72" s="26">
        <v>44.24</v>
      </c>
      <c r="CA72" s="26">
        <v>44.9</v>
      </c>
      <c r="CB72" s="26">
        <v>45.2</v>
      </c>
      <c r="CC72" s="26">
        <v>45.27</v>
      </c>
      <c r="CD72" s="26">
        <v>44.31</v>
      </c>
      <c r="CE72" s="26">
        <v>43.52</v>
      </c>
      <c r="CF72" s="26">
        <v>46.55</v>
      </c>
      <c r="CG72" s="26">
        <v>52.86</v>
      </c>
      <c r="CH72" s="26">
        <v>53.26</v>
      </c>
      <c r="CI72" s="26">
        <v>47.38</v>
      </c>
      <c r="CJ72" s="26">
        <v>44.01</v>
      </c>
      <c r="CK72" s="26">
        <v>45.18</v>
      </c>
      <c r="CL72" s="26">
        <v>46.48</v>
      </c>
      <c r="CM72" s="26">
        <v>47</v>
      </c>
      <c r="CN72" s="26">
        <v>47.39</v>
      </c>
      <c r="CO72" s="26">
        <v>46.58</v>
      </c>
      <c r="CP72" s="26">
        <v>45.34</v>
      </c>
      <c r="CQ72" s="26">
        <v>46.28</v>
      </c>
      <c r="CR72" s="26">
        <v>49.02</v>
      </c>
      <c r="CS72" s="26">
        <v>55.76</v>
      </c>
      <c r="CT72" s="26">
        <v>56.1</v>
      </c>
      <c r="CU72" s="26">
        <v>48.9</v>
      </c>
      <c r="CV72" s="26">
        <v>46.78</v>
      </c>
      <c r="CW72" s="26">
        <v>46.9</v>
      </c>
      <c r="CX72" s="26">
        <v>48.13</v>
      </c>
      <c r="CY72" s="26">
        <v>49.73</v>
      </c>
      <c r="CZ72" s="26">
        <v>49.08</v>
      </c>
      <c r="DA72" s="26">
        <v>48.41</v>
      </c>
      <c r="DB72" s="26">
        <v>47.35</v>
      </c>
      <c r="DC72" s="26">
        <v>47.62</v>
      </c>
      <c r="DD72" s="26">
        <v>50.94</v>
      </c>
      <c r="DE72" s="26">
        <v>58.29</v>
      </c>
      <c r="DF72" s="26">
        <v>57.82</v>
      </c>
      <c r="DG72" s="26">
        <v>49.63</v>
      </c>
      <c r="DH72" s="26">
        <v>47.63</v>
      </c>
      <c r="DI72" s="26">
        <v>48.22</v>
      </c>
      <c r="DJ72" s="26">
        <v>49.31</v>
      </c>
      <c r="DK72" s="26">
        <v>50.03</v>
      </c>
      <c r="DL72" s="26">
        <v>49.54</v>
      </c>
      <c r="DM72" s="26">
        <v>48.61</v>
      </c>
      <c r="DN72" s="26">
        <v>48.26</v>
      </c>
      <c r="DO72" s="26">
        <v>48.12</v>
      </c>
      <c r="DP72" s="26">
        <v>50.98</v>
      </c>
      <c r="DQ72" s="26">
        <v>58.53</v>
      </c>
      <c r="DR72" s="26">
        <v>56.58</v>
      </c>
      <c r="DS72" s="26">
        <v>49.7</v>
      </c>
      <c r="DT72" s="26">
        <v>47.98</v>
      </c>
      <c r="DU72" s="26">
        <v>48.96</v>
      </c>
      <c r="DV72" s="26">
        <v>50.32</v>
      </c>
      <c r="DW72" s="26">
        <v>50.89</v>
      </c>
      <c r="DX72" s="26">
        <v>50.19</v>
      </c>
      <c r="DY72" s="26">
        <v>49.88</v>
      </c>
      <c r="DZ72" s="26">
        <v>48.89</v>
      </c>
      <c r="EA72" s="26">
        <v>49.48</v>
      </c>
      <c r="EB72" s="26">
        <v>51.93</v>
      </c>
      <c r="EC72" s="26">
        <v>58.96</v>
      </c>
      <c r="ED72" s="26">
        <v>56.9</v>
      </c>
      <c r="EE72" s="26">
        <v>50.79</v>
      </c>
      <c r="EF72" s="26">
        <v>48.96</v>
      </c>
      <c r="EG72" s="26">
        <v>49.27</v>
      </c>
      <c r="EH72" s="26">
        <v>50.2</v>
      </c>
      <c r="EI72" s="26">
        <v>51.12</v>
      </c>
      <c r="EJ72" s="26">
        <v>50.63</v>
      </c>
      <c r="EK72" s="26">
        <v>50.66</v>
      </c>
      <c r="EL72" s="26">
        <v>49.53</v>
      </c>
      <c r="EM72" s="26">
        <v>48.98</v>
      </c>
      <c r="EN72" s="26">
        <v>52.92</v>
      </c>
      <c r="EO72" s="26">
        <v>59.67</v>
      </c>
      <c r="EP72" s="26">
        <v>59.79</v>
      </c>
      <c r="EQ72" s="26">
        <v>53.43</v>
      </c>
      <c r="ER72" s="26">
        <v>49.85</v>
      </c>
      <c r="ES72" s="26">
        <v>50.83</v>
      </c>
      <c r="ET72" s="26">
        <v>51.92</v>
      </c>
      <c r="EU72" s="26">
        <v>53.11</v>
      </c>
      <c r="EV72" s="26">
        <v>52.77</v>
      </c>
      <c r="EW72" s="26">
        <v>52.19</v>
      </c>
      <c r="EX72" s="26">
        <v>51.53</v>
      </c>
      <c r="EY72" s="26">
        <v>51.85</v>
      </c>
      <c r="EZ72" s="26">
        <v>55.11</v>
      </c>
      <c r="FA72" s="26">
        <v>62.15</v>
      </c>
      <c r="FB72" s="26">
        <v>62.29</v>
      </c>
      <c r="FC72" s="26">
        <v>54.8</v>
      </c>
      <c r="FD72" s="26">
        <v>52.03</v>
      </c>
      <c r="FE72" s="26">
        <v>52.82</v>
      </c>
      <c r="FF72" s="26">
        <v>53.73</v>
      </c>
      <c r="FG72" s="26">
        <v>55.4</v>
      </c>
      <c r="FH72" s="26">
        <v>55.64</v>
      </c>
      <c r="FI72" s="26">
        <v>54.94</v>
      </c>
      <c r="FJ72" s="26">
        <v>54.2</v>
      </c>
      <c r="FK72" s="26">
        <v>55.37</v>
      </c>
      <c r="FL72" s="26">
        <v>58.48</v>
      </c>
      <c r="FM72" s="26">
        <v>65.48</v>
      </c>
      <c r="FN72" s="26">
        <v>65.42</v>
      </c>
      <c r="FO72" s="26">
        <v>58.31</v>
      </c>
      <c r="FP72" s="26">
        <v>56</v>
      </c>
      <c r="FQ72" s="26">
        <v>55.45</v>
      </c>
      <c r="FR72" s="26">
        <v>56.46</v>
      </c>
      <c r="FS72" s="26">
        <v>58.02</v>
      </c>
      <c r="FT72" s="26">
        <v>58.31</v>
      </c>
      <c r="FU72" s="26">
        <v>56.96</v>
      </c>
      <c r="FV72" s="26">
        <v>56.33</v>
      </c>
      <c r="FW72" s="26">
        <v>57.71</v>
      </c>
      <c r="FX72" s="26">
        <v>60.7</v>
      </c>
      <c r="FY72" s="26">
        <v>68.53</v>
      </c>
      <c r="FZ72" s="26">
        <v>67.45</v>
      </c>
      <c r="GA72" s="26">
        <v>60.36</v>
      </c>
      <c r="GB72" s="26">
        <v>57.63</v>
      </c>
      <c r="GC72" s="26">
        <v>57.45</v>
      </c>
      <c r="GD72" s="26">
        <v>58.9</v>
      </c>
    </row>
    <row r="73" spans="1:342" s="41" customFormat="1">
      <c r="A73" s="60"/>
      <c r="B73" s="461"/>
      <c r="C73" s="458"/>
      <c r="D73" s="458"/>
      <c r="E73" s="458"/>
      <c r="F73" s="45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342" s="41" customFormat="1">
      <c r="A74" s="60"/>
      <c r="B74" s="461"/>
      <c r="C74" s="458" t="s">
        <v>152</v>
      </c>
      <c r="D74" s="458" t="s">
        <v>76</v>
      </c>
      <c r="E74" s="458" t="s">
        <v>68</v>
      </c>
      <c r="F74" s="458" t="s">
        <v>77</v>
      </c>
      <c r="G74" s="26" t="s">
        <v>191</v>
      </c>
      <c r="H74" s="26" t="s">
        <v>191</v>
      </c>
      <c r="I74" s="26" t="s">
        <v>191</v>
      </c>
      <c r="J74" s="26" t="s">
        <v>191</v>
      </c>
      <c r="K74" s="26" t="s">
        <v>191</v>
      </c>
      <c r="L74" s="26" t="s">
        <v>191</v>
      </c>
      <c r="M74" s="26" t="s">
        <v>191</v>
      </c>
      <c r="N74" s="26" t="s">
        <v>191</v>
      </c>
      <c r="O74" s="26" t="s">
        <v>191</v>
      </c>
      <c r="P74" s="26" t="s">
        <v>191</v>
      </c>
      <c r="Q74" s="26" t="s">
        <v>191</v>
      </c>
      <c r="R74" s="26" t="s">
        <v>191</v>
      </c>
      <c r="S74" s="26" t="s">
        <v>191</v>
      </c>
      <c r="T74" s="26" t="s">
        <v>191</v>
      </c>
      <c r="U74" s="26" t="s">
        <v>191</v>
      </c>
      <c r="V74" s="26" t="s">
        <v>191</v>
      </c>
      <c r="W74" s="26" t="s">
        <v>191</v>
      </c>
      <c r="X74" s="26" t="s">
        <v>191</v>
      </c>
      <c r="Y74" s="26" t="s">
        <v>191</v>
      </c>
      <c r="Z74" s="26" t="s">
        <v>191</v>
      </c>
      <c r="AA74" s="26" t="s">
        <v>191</v>
      </c>
      <c r="AB74" s="26" t="s">
        <v>191</v>
      </c>
      <c r="AC74" s="26" t="s">
        <v>191</v>
      </c>
      <c r="AD74" s="26" t="s">
        <v>191</v>
      </c>
      <c r="AE74" s="26" t="s">
        <v>191</v>
      </c>
      <c r="AF74" s="26" t="s">
        <v>191</v>
      </c>
      <c r="AG74" s="26" t="s">
        <v>191</v>
      </c>
      <c r="AH74" s="26" t="s">
        <v>191</v>
      </c>
      <c r="AI74" s="26" t="s">
        <v>191</v>
      </c>
      <c r="AJ74" s="26" t="s">
        <v>191</v>
      </c>
      <c r="AK74" s="26" t="s">
        <v>191</v>
      </c>
      <c r="AL74" s="26" t="s">
        <v>191</v>
      </c>
      <c r="AM74" s="26" t="s">
        <v>191</v>
      </c>
      <c r="AN74" s="26" t="s">
        <v>191</v>
      </c>
      <c r="AO74" s="26" t="s">
        <v>191</v>
      </c>
      <c r="AP74" s="26" t="s">
        <v>191</v>
      </c>
      <c r="AQ74" s="26" t="s">
        <v>191</v>
      </c>
      <c r="AR74" s="26" t="s">
        <v>191</v>
      </c>
      <c r="AS74" s="26" t="s">
        <v>191</v>
      </c>
      <c r="AT74" s="26" t="s">
        <v>191</v>
      </c>
      <c r="AU74" s="26" t="s">
        <v>191</v>
      </c>
      <c r="AV74" s="26" t="s">
        <v>191</v>
      </c>
      <c r="AW74" s="26" t="s">
        <v>191</v>
      </c>
      <c r="AX74" s="26" t="s">
        <v>191</v>
      </c>
      <c r="AY74" s="26" t="s">
        <v>191</v>
      </c>
      <c r="AZ74" s="26" t="s">
        <v>191</v>
      </c>
      <c r="BA74" s="26" t="s">
        <v>191</v>
      </c>
      <c r="BB74" s="26" t="s">
        <v>191</v>
      </c>
      <c r="BC74" s="26" t="s">
        <v>191</v>
      </c>
      <c r="BD74" s="26" t="s">
        <v>191</v>
      </c>
      <c r="BE74" s="26" t="s">
        <v>191</v>
      </c>
      <c r="BF74" s="26" t="s">
        <v>191</v>
      </c>
      <c r="BG74" s="26" t="s">
        <v>191</v>
      </c>
      <c r="BH74" s="26" t="s">
        <v>191</v>
      </c>
      <c r="BI74" s="26" t="s">
        <v>191</v>
      </c>
      <c r="BJ74" s="26" t="s">
        <v>191</v>
      </c>
      <c r="BK74" s="26" t="s">
        <v>191</v>
      </c>
      <c r="BL74" s="26" t="s">
        <v>191</v>
      </c>
      <c r="BM74" s="26" t="s">
        <v>191</v>
      </c>
      <c r="BN74" s="26" t="s">
        <v>191</v>
      </c>
      <c r="BO74" s="26" t="s">
        <v>191</v>
      </c>
      <c r="BP74" s="26" t="s">
        <v>191</v>
      </c>
      <c r="BQ74" s="26" t="s">
        <v>191</v>
      </c>
      <c r="BR74" s="26" t="s">
        <v>191</v>
      </c>
      <c r="BS74" s="26" t="s">
        <v>191</v>
      </c>
      <c r="BT74" s="26" t="s">
        <v>191</v>
      </c>
      <c r="BU74" s="26" t="s">
        <v>191</v>
      </c>
      <c r="BV74" s="26" t="s">
        <v>191</v>
      </c>
      <c r="BW74" s="26" t="s">
        <v>191</v>
      </c>
      <c r="BX74" s="26" t="s">
        <v>191</v>
      </c>
      <c r="BY74" s="26" t="s">
        <v>191</v>
      </c>
      <c r="BZ74" s="26" t="s">
        <v>191</v>
      </c>
      <c r="CA74" s="26" t="s">
        <v>191</v>
      </c>
      <c r="CB74" s="26" t="s">
        <v>191</v>
      </c>
      <c r="CC74" s="26" t="s">
        <v>191</v>
      </c>
      <c r="CD74" s="26" t="s">
        <v>191</v>
      </c>
      <c r="CE74" s="26" t="s">
        <v>191</v>
      </c>
      <c r="CF74" s="26" t="s">
        <v>191</v>
      </c>
      <c r="CG74" s="26" t="s">
        <v>191</v>
      </c>
      <c r="CH74" s="26" t="s">
        <v>191</v>
      </c>
      <c r="CI74" s="26" t="s">
        <v>191</v>
      </c>
      <c r="CJ74" s="26" t="s">
        <v>191</v>
      </c>
      <c r="CK74" s="26" t="s">
        <v>191</v>
      </c>
      <c r="CL74" s="26" t="s">
        <v>191</v>
      </c>
      <c r="CM74" s="26" t="s">
        <v>191</v>
      </c>
      <c r="CN74" s="26" t="s">
        <v>191</v>
      </c>
      <c r="CO74" s="26" t="s">
        <v>191</v>
      </c>
      <c r="CP74" s="26" t="s">
        <v>191</v>
      </c>
      <c r="CQ74" s="26" t="s">
        <v>191</v>
      </c>
      <c r="CR74" s="26" t="s">
        <v>191</v>
      </c>
      <c r="CS74" s="26" t="s">
        <v>191</v>
      </c>
      <c r="CT74" s="26" t="s">
        <v>191</v>
      </c>
      <c r="CU74" s="26" t="s">
        <v>191</v>
      </c>
      <c r="CV74" s="26" t="s">
        <v>191</v>
      </c>
      <c r="CW74" s="26" t="s">
        <v>191</v>
      </c>
      <c r="CX74" s="26" t="s">
        <v>191</v>
      </c>
      <c r="CY74" s="26" t="s">
        <v>191</v>
      </c>
      <c r="CZ74" s="26" t="s">
        <v>191</v>
      </c>
      <c r="DA74" s="26" t="s">
        <v>191</v>
      </c>
      <c r="DB74" s="26" t="s">
        <v>191</v>
      </c>
      <c r="DC74" s="26" t="s">
        <v>191</v>
      </c>
      <c r="DD74" s="26" t="s">
        <v>191</v>
      </c>
      <c r="DE74" s="26" t="s">
        <v>191</v>
      </c>
      <c r="DF74" s="26" t="s">
        <v>191</v>
      </c>
      <c r="DG74" s="26" t="s">
        <v>191</v>
      </c>
      <c r="DH74" s="26" t="s">
        <v>191</v>
      </c>
      <c r="DI74" s="26" t="s">
        <v>191</v>
      </c>
      <c r="DJ74" s="26" t="s">
        <v>191</v>
      </c>
      <c r="DK74" s="26" t="s">
        <v>191</v>
      </c>
      <c r="DL74" s="26" t="s">
        <v>191</v>
      </c>
      <c r="DM74" s="26" t="s">
        <v>191</v>
      </c>
      <c r="DN74" s="26" t="s">
        <v>191</v>
      </c>
      <c r="DO74" s="26" t="s">
        <v>191</v>
      </c>
      <c r="DP74" s="26" t="s">
        <v>191</v>
      </c>
      <c r="DQ74" s="26" t="s">
        <v>191</v>
      </c>
      <c r="DR74" s="26" t="s">
        <v>191</v>
      </c>
      <c r="DS74" s="26" t="s">
        <v>191</v>
      </c>
      <c r="DT74" s="26" t="s">
        <v>191</v>
      </c>
      <c r="DU74" s="26" t="s">
        <v>191</v>
      </c>
      <c r="DV74" s="26" t="s">
        <v>191</v>
      </c>
      <c r="DW74" s="26" t="s">
        <v>191</v>
      </c>
      <c r="DX74" s="26" t="s">
        <v>191</v>
      </c>
      <c r="DY74" s="26" t="s">
        <v>191</v>
      </c>
      <c r="DZ74" s="26" t="s">
        <v>191</v>
      </c>
      <c r="EA74" s="26" t="s">
        <v>191</v>
      </c>
      <c r="EB74" s="26" t="s">
        <v>191</v>
      </c>
      <c r="EC74" s="26" t="s">
        <v>191</v>
      </c>
      <c r="ED74" s="26" t="s">
        <v>191</v>
      </c>
      <c r="EE74" s="26" t="s">
        <v>191</v>
      </c>
      <c r="EF74" s="26" t="s">
        <v>191</v>
      </c>
      <c r="EG74" s="26" t="s">
        <v>191</v>
      </c>
      <c r="EH74" s="26" t="s">
        <v>191</v>
      </c>
      <c r="EI74" s="26" t="s">
        <v>191</v>
      </c>
      <c r="EJ74" s="26" t="s">
        <v>191</v>
      </c>
      <c r="EK74" s="26" t="s">
        <v>191</v>
      </c>
      <c r="EL74" s="26" t="s">
        <v>191</v>
      </c>
      <c r="EM74" s="26" t="s">
        <v>191</v>
      </c>
      <c r="EN74" s="26" t="s">
        <v>191</v>
      </c>
      <c r="EO74" s="26" t="s">
        <v>191</v>
      </c>
      <c r="EP74" s="26" t="s">
        <v>191</v>
      </c>
      <c r="EQ74" s="26" t="s">
        <v>191</v>
      </c>
      <c r="ER74" s="26" t="s">
        <v>191</v>
      </c>
      <c r="ES74" s="26" t="s">
        <v>191</v>
      </c>
      <c r="ET74" s="26" t="s">
        <v>191</v>
      </c>
      <c r="EU74" s="26" t="s">
        <v>191</v>
      </c>
      <c r="EV74" s="26" t="s">
        <v>191</v>
      </c>
      <c r="EW74" s="26" t="s">
        <v>191</v>
      </c>
      <c r="EX74" s="26" t="s">
        <v>191</v>
      </c>
      <c r="EY74" s="26" t="s">
        <v>191</v>
      </c>
      <c r="EZ74" s="26" t="s">
        <v>191</v>
      </c>
      <c r="FA74" s="26" t="s">
        <v>191</v>
      </c>
      <c r="FB74" s="26" t="s">
        <v>191</v>
      </c>
      <c r="FC74" s="26" t="s">
        <v>191</v>
      </c>
      <c r="FD74" s="26" t="s">
        <v>191</v>
      </c>
      <c r="FE74" s="26" t="s">
        <v>191</v>
      </c>
      <c r="FF74" s="26" t="s">
        <v>191</v>
      </c>
      <c r="FG74" s="26" t="s">
        <v>191</v>
      </c>
      <c r="FH74" s="26" t="s">
        <v>191</v>
      </c>
      <c r="FI74" s="26" t="s">
        <v>191</v>
      </c>
      <c r="FJ74" s="26" t="s">
        <v>191</v>
      </c>
      <c r="FK74" s="26" t="s">
        <v>191</v>
      </c>
      <c r="FL74" s="26" t="s">
        <v>191</v>
      </c>
      <c r="FM74" s="26" t="s">
        <v>191</v>
      </c>
      <c r="FN74" s="26" t="s">
        <v>191</v>
      </c>
      <c r="FO74" s="26" t="s">
        <v>191</v>
      </c>
      <c r="FP74" s="26" t="s">
        <v>191</v>
      </c>
      <c r="FQ74" s="26" t="s">
        <v>191</v>
      </c>
      <c r="FR74" s="26" t="s">
        <v>191</v>
      </c>
      <c r="FS74" s="26" t="s">
        <v>191</v>
      </c>
      <c r="FT74" s="26" t="s">
        <v>191</v>
      </c>
      <c r="FU74" s="26" t="s">
        <v>191</v>
      </c>
      <c r="FV74" s="26" t="s">
        <v>191</v>
      </c>
      <c r="FW74" s="26" t="s">
        <v>191</v>
      </c>
      <c r="FX74" s="26" t="s">
        <v>191</v>
      </c>
      <c r="FY74" s="26" t="s">
        <v>191</v>
      </c>
      <c r="FZ74" s="26" t="s">
        <v>191</v>
      </c>
      <c r="GA74" s="26" t="s">
        <v>191</v>
      </c>
      <c r="GB74" s="26" t="s">
        <v>191</v>
      </c>
      <c r="GC74" s="26" t="s">
        <v>191</v>
      </c>
      <c r="GD74" s="26" t="s">
        <v>191</v>
      </c>
    </row>
    <row r="75" spans="1:342" s="41" customFormat="1">
      <c r="A75" s="60"/>
      <c r="B75" s="461"/>
      <c r="C75" s="458" t="s">
        <v>152</v>
      </c>
      <c r="D75" s="458" t="s">
        <v>76</v>
      </c>
      <c r="E75" s="458" t="s">
        <v>68</v>
      </c>
      <c r="F75" s="458" t="s">
        <v>78</v>
      </c>
      <c r="G75" s="26" t="s">
        <v>191</v>
      </c>
      <c r="H75" s="26" t="s">
        <v>191</v>
      </c>
      <c r="I75" s="26" t="s">
        <v>191</v>
      </c>
      <c r="J75" s="26" t="s">
        <v>191</v>
      </c>
      <c r="K75" s="26" t="s">
        <v>191</v>
      </c>
      <c r="L75" s="26" t="s">
        <v>191</v>
      </c>
      <c r="M75" s="26" t="s">
        <v>191</v>
      </c>
      <c r="N75" s="26" t="s">
        <v>191</v>
      </c>
      <c r="O75" s="26" t="s">
        <v>191</v>
      </c>
      <c r="P75" s="26" t="s">
        <v>191</v>
      </c>
      <c r="Q75" s="26" t="s">
        <v>191</v>
      </c>
      <c r="R75" s="26" t="s">
        <v>191</v>
      </c>
      <c r="S75" s="26" t="s">
        <v>191</v>
      </c>
      <c r="T75" s="26" t="s">
        <v>191</v>
      </c>
      <c r="U75" s="26" t="s">
        <v>191</v>
      </c>
      <c r="V75" s="26" t="s">
        <v>191</v>
      </c>
      <c r="W75" s="26" t="s">
        <v>191</v>
      </c>
      <c r="X75" s="26" t="s">
        <v>191</v>
      </c>
      <c r="Y75" s="26" t="s">
        <v>191</v>
      </c>
      <c r="Z75" s="26" t="s">
        <v>191</v>
      </c>
      <c r="AA75" s="26" t="s">
        <v>191</v>
      </c>
      <c r="AB75" s="26" t="s">
        <v>191</v>
      </c>
      <c r="AC75" s="26" t="s">
        <v>191</v>
      </c>
      <c r="AD75" s="26" t="s">
        <v>191</v>
      </c>
      <c r="AE75" s="26" t="s">
        <v>191</v>
      </c>
      <c r="AF75" s="26" t="s">
        <v>191</v>
      </c>
      <c r="AG75" s="26" t="s">
        <v>191</v>
      </c>
      <c r="AH75" s="26" t="s">
        <v>191</v>
      </c>
      <c r="AI75" s="26" t="s">
        <v>191</v>
      </c>
      <c r="AJ75" s="26" t="s">
        <v>191</v>
      </c>
      <c r="AK75" s="26" t="s">
        <v>191</v>
      </c>
      <c r="AL75" s="26" t="s">
        <v>191</v>
      </c>
      <c r="AM75" s="26" t="s">
        <v>191</v>
      </c>
      <c r="AN75" s="26" t="s">
        <v>191</v>
      </c>
      <c r="AO75" s="26" t="s">
        <v>191</v>
      </c>
      <c r="AP75" s="26" t="s">
        <v>191</v>
      </c>
      <c r="AQ75" s="26" t="s">
        <v>191</v>
      </c>
      <c r="AR75" s="26" t="s">
        <v>191</v>
      </c>
      <c r="AS75" s="26" t="s">
        <v>191</v>
      </c>
      <c r="AT75" s="26" t="s">
        <v>191</v>
      </c>
      <c r="AU75" s="26" t="s">
        <v>191</v>
      </c>
      <c r="AV75" s="26" t="s">
        <v>191</v>
      </c>
      <c r="AW75" s="26" t="s">
        <v>191</v>
      </c>
      <c r="AX75" s="26" t="s">
        <v>191</v>
      </c>
      <c r="AY75" s="26" t="s">
        <v>191</v>
      </c>
      <c r="AZ75" s="26" t="s">
        <v>191</v>
      </c>
      <c r="BA75" s="26" t="s">
        <v>191</v>
      </c>
      <c r="BB75" s="26" t="s">
        <v>191</v>
      </c>
      <c r="BC75" s="26" t="s">
        <v>191</v>
      </c>
      <c r="BD75" s="26" t="s">
        <v>191</v>
      </c>
      <c r="BE75" s="26" t="s">
        <v>191</v>
      </c>
      <c r="BF75" s="26" t="s">
        <v>191</v>
      </c>
      <c r="BG75" s="26" t="s">
        <v>191</v>
      </c>
      <c r="BH75" s="26" t="s">
        <v>191</v>
      </c>
      <c r="BI75" s="26" t="s">
        <v>191</v>
      </c>
      <c r="BJ75" s="26" t="s">
        <v>191</v>
      </c>
      <c r="BK75" s="26" t="s">
        <v>191</v>
      </c>
      <c r="BL75" s="26" t="s">
        <v>191</v>
      </c>
      <c r="BM75" s="26" t="s">
        <v>191</v>
      </c>
      <c r="BN75" s="26" t="s">
        <v>191</v>
      </c>
      <c r="BO75" s="26" t="s">
        <v>191</v>
      </c>
      <c r="BP75" s="26" t="s">
        <v>191</v>
      </c>
      <c r="BQ75" s="26" t="s">
        <v>191</v>
      </c>
      <c r="BR75" s="26" t="s">
        <v>191</v>
      </c>
      <c r="BS75" s="26" t="s">
        <v>191</v>
      </c>
      <c r="BT75" s="26" t="s">
        <v>191</v>
      </c>
      <c r="BU75" s="26" t="s">
        <v>191</v>
      </c>
      <c r="BV75" s="26" t="s">
        <v>191</v>
      </c>
      <c r="BW75" s="26" t="s">
        <v>191</v>
      </c>
      <c r="BX75" s="26" t="s">
        <v>191</v>
      </c>
      <c r="BY75" s="26" t="s">
        <v>191</v>
      </c>
      <c r="BZ75" s="26" t="s">
        <v>191</v>
      </c>
      <c r="CA75" s="26" t="s">
        <v>191</v>
      </c>
      <c r="CB75" s="26" t="s">
        <v>191</v>
      </c>
      <c r="CC75" s="26" t="s">
        <v>191</v>
      </c>
      <c r="CD75" s="26" t="s">
        <v>191</v>
      </c>
      <c r="CE75" s="26" t="s">
        <v>191</v>
      </c>
      <c r="CF75" s="26" t="s">
        <v>191</v>
      </c>
      <c r="CG75" s="26" t="s">
        <v>191</v>
      </c>
      <c r="CH75" s="26" t="s">
        <v>191</v>
      </c>
      <c r="CI75" s="26" t="s">
        <v>191</v>
      </c>
      <c r="CJ75" s="26" t="s">
        <v>191</v>
      </c>
      <c r="CK75" s="26" t="s">
        <v>191</v>
      </c>
      <c r="CL75" s="26" t="s">
        <v>191</v>
      </c>
      <c r="CM75" s="26" t="s">
        <v>191</v>
      </c>
      <c r="CN75" s="26" t="s">
        <v>191</v>
      </c>
      <c r="CO75" s="26" t="s">
        <v>191</v>
      </c>
      <c r="CP75" s="26" t="s">
        <v>191</v>
      </c>
      <c r="CQ75" s="26" t="s">
        <v>191</v>
      </c>
      <c r="CR75" s="26" t="s">
        <v>191</v>
      </c>
      <c r="CS75" s="26" t="s">
        <v>191</v>
      </c>
      <c r="CT75" s="26" t="s">
        <v>191</v>
      </c>
      <c r="CU75" s="26" t="s">
        <v>191</v>
      </c>
      <c r="CV75" s="26" t="s">
        <v>191</v>
      </c>
      <c r="CW75" s="26" t="s">
        <v>191</v>
      </c>
      <c r="CX75" s="26" t="s">
        <v>191</v>
      </c>
      <c r="CY75" s="26" t="s">
        <v>191</v>
      </c>
      <c r="CZ75" s="26" t="s">
        <v>191</v>
      </c>
      <c r="DA75" s="26" t="s">
        <v>191</v>
      </c>
      <c r="DB75" s="26" t="s">
        <v>191</v>
      </c>
      <c r="DC75" s="26" t="s">
        <v>191</v>
      </c>
      <c r="DD75" s="26" t="s">
        <v>191</v>
      </c>
      <c r="DE75" s="26" t="s">
        <v>191</v>
      </c>
      <c r="DF75" s="26" t="s">
        <v>191</v>
      </c>
      <c r="DG75" s="26" t="s">
        <v>191</v>
      </c>
      <c r="DH75" s="26" t="s">
        <v>191</v>
      </c>
      <c r="DI75" s="26" t="s">
        <v>191</v>
      </c>
      <c r="DJ75" s="26" t="s">
        <v>191</v>
      </c>
      <c r="DK75" s="26" t="s">
        <v>191</v>
      </c>
      <c r="DL75" s="26" t="s">
        <v>191</v>
      </c>
      <c r="DM75" s="26" t="s">
        <v>191</v>
      </c>
      <c r="DN75" s="26" t="s">
        <v>191</v>
      </c>
      <c r="DO75" s="26" t="s">
        <v>191</v>
      </c>
      <c r="DP75" s="26" t="s">
        <v>191</v>
      </c>
      <c r="DQ75" s="26" t="s">
        <v>191</v>
      </c>
      <c r="DR75" s="26" t="s">
        <v>191</v>
      </c>
      <c r="DS75" s="26" t="s">
        <v>191</v>
      </c>
      <c r="DT75" s="26" t="s">
        <v>191</v>
      </c>
      <c r="DU75" s="26" t="s">
        <v>191</v>
      </c>
      <c r="DV75" s="26" t="s">
        <v>191</v>
      </c>
      <c r="DW75" s="26" t="s">
        <v>191</v>
      </c>
      <c r="DX75" s="26" t="s">
        <v>191</v>
      </c>
      <c r="DY75" s="26" t="s">
        <v>191</v>
      </c>
      <c r="DZ75" s="26" t="s">
        <v>191</v>
      </c>
      <c r="EA75" s="26" t="s">
        <v>191</v>
      </c>
      <c r="EB75" s="26" t="s">
        <v>191</v>
      </c>
      <c r="EC75" s="26" t="s">
        <v>191</v>
      </c>
      <c r="ED75" s="26" t="s">
        <v>191</v>
      </c>
      <c r="EE75" s="26" t="s">
        <v>191</v>
      </c>
      <c r="EF75" s="26" t="s">
        <v>191</v>
      </c>
      <c r="EG75" s="26" t="s">
        <v>191</v>
      </c>
      <c r="EH75" s="26" t="s">
        <v>191</v>
      </c>
      <c r="EI75" s="26" t="s">
        <v>191</v>
      </c>
      <c r="EJ75" s="26" t="s">
        <v>191</v>
      </c>
      <c r="EK75" s="26" t="s">
        <v>191</v>
      </c>
      <c r="EL75" s="26" t="s">
        <v>191</v>
      </c>
      <c r="EM75" s="26" t="s">
        <v>191</v>
      </c>
      <c r="EN75" s="26" t="s">
        <v>191</v>
      </c>
      <c r="EO75" s="26" t="s">
        <v>191</v>
      </c>
      <c r="EP75" s="26" t="s">
        <v>191</v>
      </c>
      <c r="EQ75" s="26" t="s">
        <v>191</v>
      </c>
      <c r="ER75" s="26" t="s">
        <v>191</v>
      </c>
      <c r="ES75" s="26" t="s">
        <v>191</v>
      </c>
      <c r="ET75" s="26" t="s">
        <v>191</v>
      </c>
      <c r="EU75" s="26" t="s">
        <v>191</v>
      </c>
      <c r="EV75" s="26" t="s">
        <v>191</v>
      </c>
      <c r="EW75" s="26" t="s">
        <v>191</v>
      </c>
      <c r="EX75" s="26" t="s">
        <v>191</v>
      </c>
      <c r="EY75" s="26" t="s">
        <v>191</v>
      </c>
      <c r="EZ75" s="26" t="s">
        <v>191</v>
      </c>
      <c r="FA75" s="26" t="s">
        <v>191</v>
      </c>
      <c r="FB75" s="26" t="s">
        <v>191</v>
      </c>
      <c r="FC75" s="26" t="s">
        <v>191</v>
      </c>
      <c r="FD75" s="26" t="s">
        <v>191</v>
      </c>
      <c r="FE75" s="26" t="s">
        <v>191</v>
      </c>
      <c r="FF75" s="26" t="s">
        <v>191</v>
      </c>
      <c r="FG75" s="26" t="s">
        <v>191</v>
      </c>
      <c r="FH75" s="26" t="s">
        <v>191</v>
      </c>
      <c r="FI75" s="26" t="s">
        <v>191</v>
      </c>
      <c r="FJ75" s="26" t="s">
        <v>191</v>
      </c>
      <c r="FK75" s="26" t="s">
        <v>191</v>
      </c>
      <c r="FL75" s="26" t="s">
        <v>191</v>
      </c>
      <c r="FM75" s="26" t="s">
        <v>191</v>
      </c>
      <c r="FN75" s="26" t="s">
        <v>191</v>
      </c>
      <c r="FO75" s="26" t="s">
        <v>191</v>
      </c>
      <c r="FP75" s="26" t="s">
        <v>191</v>
      </c>
      <c r="FQ75" s="26" t="s">
        <v>191</v>
      </c>
      <c r="FR75" s="26" t="s">
        <v>191</v>
      </c>
      <c r="FS75" s="26" t="s">
        <v>191</v>
      </c>
      <c r="FT75" s="26" t="s">
        <v>191</v>
      </c>
      <c r="FU75" s="26" t="s">
        <v>191</v>
      </c>
      <c r="FV75" s="26" t="s">
        <v>191</v>
      </c>
      <c r="FW75" s="26" t="s">
        <v>191</v>
      </c>
      <c r="FX75" s="26" t="s">
        <v>191</v>
      </c>
      <c r="FY75" s="26" t="s">
        <v>191</v>
      </c>
      <c r="FZ75" s="26" t="s">
        <v>191</v>
      </c>
      <c r="GA75" s="26" t="s">
        <v>191</v>
      </c>
      <c r="GB75" s="26" t="s">
        <v>191</v>
      </c>
      <c r="GC75" s="26" t="s">
        <v>191</v>
      </c>
      <c r="GD75" s="26" t="s">
        <v>191</v>
      </c>
    </row>
    <row r="76" spans="1:342" s="41" customFormat="1">
      <c r="A76" s="60"/>
      <c r="B76" s="461"/>
      <c r="C76" s="458" t="s">
        <v>152</v>
      </c>
      <c r="D76" s="458" t="s">
        <v>76</v>
      </c>
      <c r="E76" s="458" t="s">
        <v>68</v>
      </c>
      <c r="F76" s="458" t="s">
        <v>79</v>
      </c>
      <c r="G76" s="26">
        <v>32.880000000000003</v>
      </c>
      <c r="H76" s="26">
        <v>33.47</v>
      </c>
      <c r="I76" s="26">
        <v>28.51</v>
      </c>
      <c r="J76" s="26">
        <v>29.81</v>
      </c>
      <c r="K76" s="26">
        <v>29.48</v>
      </c>
      <c r="L76" s="26">
        <v>32.06</v>
      </c>
      <c r="M76" s="26">
        <v>36.15</v>
      </c>
      <c r="N76" s="26">
        <v>36.75</v>
      </c>
      <c r="O76" s="26">
        <v>31.5</v>
      </c>
      <c r="P76" s="26">
        <v>32.31</v>
      </c>
      <c r="Q76" s="26">
        <v>30.38</v>
      </c>
      <c r="R76" s="26">
        <v>30.31</v>
      </c>
      <c r="S76" s="26">
        <v>30.78</v>
      </c>
      <c r="T76" s="26">
        <v>31.57</v>
      </c>
      <c r="U76" s="26">
        <v>31.19</v>
      </c>
      <c r="V76" s="26">
        <v>32.619999999999997</v>
      </c>
      <c r="W76" s="26">
        <v>35.11</v>
      </c>
      <c r="X76" s="26">
        <v>38.17</v>
      </c>
      <c r="Y76" s="26">
        <v>41.97</v>
      </c>
      <c r="Z76" s="26">
        <v>42.66</v>
      </c>
      <c r="AA76" s="26">
        <v>37.31</v>
      </c>
      <c r="AB76" s="26">
        <v>34.130000000000003</v>
      </c>
      <c r="AC76" s="26">
        <v>32.1</v>
      </c>
      <c r="AD76" s="26">
        <v>32.03</v>
      </c>
      <c r="AE76" s="26">
        <v>33.409999999999997</v>
      </c>
      <c r="AF76" s="26">
        <v>34.26</v>
      </c>
      <c r="AG76" s="26">
        <v>33.85</v>
      </c>
      <c r="AH76" s="26">
        <v>35.4</v>
      </c>
      <c r="AI76" s="26">
        <v>38.11</v>
      </c>
      <c r="AJ76" s="26">
        <v>41.43</v>
      </c>
      <c r="AK76" s="26">
        <v>45.54</v>
      </c>
      <c r="AL76" s="26">
        <v>46.3</v>
      </c>
      <c r="AM76" s="26">
        <v>40.49</v>
      </c>
      <c r="AN76" s="26">
        <v>37.04</v>
      </c>
      <c r="AO76" s="26">
        <v>34.83</v>
      </c>
      <c r="AP76" s="26">
        <v>34.76</v>
      </c>
      <c r="AQ76" s="26">
        <v>35.61</v>
      </c>
      <c r="AR76" s="26">
        <v>37.85</v>
      </c>
      <c r="AS76" s="26">
        <v>38.42</v>
      </c>
      <c r="AT76" s="26">
        <v>41.43</v>
      </c>
      <c r="AU76" s="26">
        <v>46.11</v>
      </c>
      <c r="AV76" s="26">
        <v>50.71</v>
      </c>
      <c r="AW76" s="26">
        <v>55.67</v>
      </c>
      <c r="AX76" s="26">
        <v>57.92</v>
      </c>
      <c r="AY76" s="26">
        <v>52.2</v>
      </c>
      <c r="AZ76" s="26">
        <v>48.98</v>
      </c>
      <c r="BA76" s="26">
        <v>48.85</v>
      </c>
      <c r="BB76" s="26">
        <v>51.11</v>
      </c>
      <c r="BC76" s="26">
        <v>53.56</v>
      </c>
      <c r="BD76" s="26">
        <v>55.47</v>
      </c>
      <c r="BE76" s="26">
        <v>54.57</v>
      </c>
      <c r="BF76" s="26">
        <v>57.46</v>
      </c>
      <c r="BG76" s="26">
        <v>64.87</v>
      </c>
      <c r="BH76" s="26">
        <v>71.48</v>
      </c>
      <c r="BI76" s="26">
        <v>75.69</v>
      </c>
      <c r="BJ76" s="26">
        <v>78.27</v>
      </c>
      <c r="BK76" s="26">
        <v>70.56</v>
      </c>
      <c r="BL76" s="26">
        <v>66.7</v>
      </c>
      <c r="BM76" s="26">
        <v>65.89</v>
      </c>
      <c r="BN76" s="26">
        <v>68.91</v>
      </c>
      <c r="BO76" s="26">
        <v>74.56</v>
      </c>
      <c r="BP76" s="26">
        <v>75.88</v>
      </c>
      <c r="BQ76" s="26">
        <v>72.34</v>
      </c>
      <c r="BR76" s="26">
        <v>73.12</v>
      </c>
      <c r="BS76" s="26">
        <v>79.55</v>
      </c>
      <c r="BT76" s="26">
        <v>87.33</v>
      </c>
      <c r="BU76" s="26">
        <v>91.3</v>
      </c>
      <c r="BV76" s="26">
        <v>94.3</v>
      </c>
      <c r="BW76" s="26">
        <v>86.47</v>
      </c>
      <c r="BX76" s="26">
        <v>77.42</v>
      </c>
      <c r="BY76" s="26">
        <v>73.39</v>
      </c>
      <c r="BZ76" s="26">
        <v>73.98</v>
      </c>
      <c r="CA76" s="26">
        <v>76.5</v>
      </c>
      <c r="CB76" s="26">
        <v>78.06</v>
      </c>
      <c r="CC76" s="26">
        <v>76.78</v>
      </c>
      <c r="CD76" s="26">
        <v>78.94</v>
      </c>
      <c r="CE76" s="26">
        <v>84.82</v>
      </c>
      <c r="CF76" s="26">
        <v>91.87</v>
      </c>
      <c r="CG76" s="26">
        <v>99.25</v>
      </c>
      <c r="CH76" s="26">
        <v>101.69</v>
      </c>
      <c r="CI76" s="26">
        <v>90.9</v>
      </c>
      <c r="CJ76" s="26">
        <v>81.63</v>
      </c>
      <c r="CK76" s="26">
        <v>77.290000000000006</v>
      </c>
      <c r="CL76" s="26">
        <v>76.989999999999995</v>
      </c>
      <c r="CM76" s="26">
        <v>79.05</v>
      </c>
      <c r="CN76" s="26">
        <v>80.569999999999993</v>
      </c>
      <c r="CO76" s="26">
        <v>78.67</v>
      </c>
      <c r="CP76" s="26">
        <v>81.430000000000007</v>
      </c>
      <c r="CQ76" s="26">
        <v>88.9</v>
      </c>
      <c r="CR76" s="26">
        <v>95.89</v>
      </c>
      <c r="CS76" s="26">
        <v>103.78</v>
      </c>
      <c r="CT76" s="26">
        <v>105.47</v>
      </c>
      <c r="CU76" s="26">
        <v>92.95</v>
      </c>
      <c r="CV76" s="26">
        <v>84.92</v>
      </c>
      <c r="CW76" s="26">
        <v>80</v>
      </c>
      <c r="CX76" s="26">
        <v>79.63</v>
      </c>
      <c r="CY76" s="26">
        <v>82.04</v>
      </c>
      <c r="CZ76" s="26">
        <v>83.25</v>
      </c>
      <c r="DA76" s="26">
        <v>81.39</v>
      </c>
      <c r="DB76" s="26">
        <v>84.38</v>
      </c>
      <c r="DC76" s="26">
        <v>91.27</v>
      </c>
      <c r="DD76" s="26">
        <v>99.42</v>
      </c>
      <c r="DE76" s="26">
        <v>108.11</v>
      </c>
      <c r="DF76" s="26">
        <v>109.26</v>
      </c>
      <c r="DG76" s="26">
        <v>93.31</v>
      </c>
      <c r="DH76" s="26">
        <v>85.37</v>
      </c>
      <c r="DI76" s="26">
        <v>81.42</v>
      </c>
      <c r="DJ76" s="26">
        <v>81.209999999999994</v>
      </c>
      <c r="DK76" s="26">
        <v>83.65</v>
      </c>
      <c r="DL76" s="26">
        <v>84.3</v>
      </c>
      <c r="DM76" s="26">
        <v>81.95</v>
      </c>
      <c r="DN76" s="26">
        <v>86.13</v>
      </c>
      <c r="DO76" s="26">
        <v>92.48</v>
      </c>
      <c r="DP76" s="26">
        <v>99.77</v>
      </c>
      <c r="DQ76" s="26">
        <v>108.48</v>
      </c>
      <c r="DR76" s="26">
        <v>108.16</v>
      </c>
      <c r="DS76" s="26">
        <v>93.22</v>
      </c>
      <c r="DT76" s="26">
        <v>85.44</v>
      </c>
      <c r="DU76" s="26">
        <v>82.88</v>
      </c>
      <c r="DV76" s="26">
        <v>82.63</v>
      </c>
      <c r="DW76" s="26">
        <v>84.98</v>
      </c>
      <c r="DX76" s="26">
        <v>85.18</v>
      </c>
      <c r="DY76" s="26">
        <v>83.68</v>
      </c>
      <c r="DZ76" s="26">
        <v>86.3</v>
      </c>
      <c r="EA76" s="26">
        <v>94.48</v>
      </c>
      <c r="EB76" s="26">
        <v>101.28</v>
      </c>
      <c r="EC76" s="26">
        <v>109.1</v>
      </c>
      <c r="ED76" s="26">
        <v>108.49</v>
      </c>
      <c r="EE76" s="26">
        <v>94.53</v>
      </c>
      <c r="EF76" s="26">
        <v>87.59</v>
      </c>
      <c r="EG76" s="26">
        <v>83.45</v>
      </c>
      <c r="EH76" s="26">
        <v>83.18</v>
      </c>
      <c r="EI76" s="26">
        <v>85.34</v>
      </c>
      <c r="EJ76" s="26">
        <v>86.87</v>
      </c>
      <c r="EK76" s="26">
        <v>84.81</v>
      </c>
      <c r="EL76" s="26">
        <v>86.28</v>
      </c>
      <c r="EM76" s="26">
        <v>93.03</v>
      </c>
      <c r="EN76" s="26">
        <v>102</v>
      </c>
      <c r="EO76" s="26">
        <v>110.25</v>
      </c>
      <c r="EP76" s="26">
        <v>112.73</v>
      </c>
      <c r="EQ76" s="26">
        <v>100.32</v>
      </c>
      <c r="ER76" s="26">
        <v>89.7</v>
      </c>
      <c r="ES76" s="26">
        <v>85.13</v>
      </c>
      <c r="ET76" s="26">
        <v>85.5</v>
      </c>
      <c r="EU76" s="26">
        <v>88.36</v>
      </c>
      <c r="EV76" s="26">
        <v>89.45</v>
      </c>
      <c r="EW76" s="26">
        <v>87.16</v>
      </c>
      <c r="EX76" s="26">
        <v>90.26</v>
      </c>
      <c r="EY76" s="26">
        <v>96.9</v>
      </c>
      <c r="EZ76" s="26">
        <v>105.23</v>
      </c>
      <c r="FA76" s="26">
        <v>114.24</v>
      </c>
      <c r="FB76" s="26">
        <v>116.23</v>
      </c>
      <c r="FC76" s="26">
        <v>103.05</v>
      </c>
      <c r="FD76" s="26">
        <v>92.59</v>
      </c>
      <c r="FE76" s="26">
        <v>87.57</v>
      </c>
      <c r="FF76" s="26">
        <v>88.1</v>
      </c>
      <c r="FG76" s="26">
        <v>91.98</v>
      </c>
      <c r="FH76" s="26">
        <v>93.12</v>
      </c>
      <c r="FI76" s="26">
        <v>91.03</v>
      </c>
      <c r="FJ76" s="26">
        <v>93.66</v>
      </c>
      <c r="FK76" s="26">
        <v>101.36</v>
      </c>
      <c r="FL76" s="26">
        <v>109.8</v>
      </c>
      <c r="FM76" s="26">
        <v>118.82</v>
      </c>
      <c r="FN76" s="26">
        <v>120.46</v>
      </c>
      <c r="FO76" s="26">
        <v>106.82</v>
      </c>
      <c r="FP76" s="26">
        <v>97.16</v>
      </c>
      <c r="FQ76" s="26">
        <v>91.95</v>
      </c>
      <c r="FR76" s="26">
        <v>92.4</v>
      </c>
      <c r="FS76" s="26">
        <v>95.64</v>
      </c>
      <c r="FT76" s="26">
        <v>96.63</v>
      </c>
      <c r="FU76" s="26">
        <v>94.62</v>
      </c>
      <c r="FV76" s="26">
        <v>98.3</v>
      </c>
      <c r="FW76" s="26">
        <v>105.59</v>
      </c>
      <c r="FX76" s="26">
        <v>113.56</v>
      </c>
      <c r="FY76" s="26">
        <v>122.95</v>
      </c>
      <c r="FZ76" s="26">
        <v>124.16</v>
      </c>
      <c r="GA76" s="26">
        <v>109.46</v>
      </c>
      <c r="GB76" s="26">
        <v>99.89</v>
      </c>
      <c r="GC76" s="26">
        <v>95.54</v>
      </c>
      <c r="GD76" s="26">
        <v>95.76</v>
      </c>
    </row>
    <row r="77" spans="1:342" s="41" customFormat="1">
      <c r="A77" s="60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1"/>
      <c r="BV77" s="461"/>
      <c r="BW77" s="461"/>
      <c r="BX77" s="461"/>
      <c r="BY77" s="461"/>
      <c r="BZ77" s="461"/>
      <c r="CA77" s="461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1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1"/>
      <c r="DE77" s="461"/>
      <c r="DF77" s="461"/>
      <c r="DG77" s="461"/>
      <c r="DH77" s="461"/>
      <c r="DI77" s="461"/>
      <c r="DJ77" s="461"/>
      <c r="DK77" s="461"/>
      <c r="DL77" s="461"/>
      <c r="DM77" s="461"/>
      <c r="DN77" s="461"/>
      <c r="DO77" s="461"/>
      <c r="DP77" s="461"/>
      <c r="DQ77" s="461"/>
      <c r="DR77" s="461"/>
      <c r="DS77" s="461"/>
      <c r="DT77" s="461"/>
      <c r="DU77" s="461"/>
      <c r="DV77" s="461"/>
      <c r="DW77" s="461"/>
      <c r="DX77" s="461"/>
      <c r="DY77" s="461"/>
      <c r="DZ77" s="461"/>
      <c r="EA77" s="461"/>
      <c r="EB77" s="461"/>
      <c r="EC77" s="461"/>
      <c r="ED77" s="461"/>
      <c r="EE77" s="461"/>
      <c r="EF77" s="461"/>
      <c r="EG77" s="461"/>
      <c r="EH77" s="461"/>
      <c r="EI77" s="461"/>
      <c r="EJ77" s="461"/>
      <c r="EK77" s="461"/>
      <c r="EL77" s="461"/>
      <c r="EM77" s="461"/>
      <c r="EN77" s="461"/>
      <c r="EO77" s="461"/>
      <c r="EP77" s="461"/>
      <c r="EQ77" s="461"/>
      <c r="ER77" s="461"/>
      <c r="ES77" s="461"/>
      <c r="ET77" s="461"/>
      <c r="EU77" s="461"/>
      <c r="EV77" s="461"/>
      <c r="EW77" s="461"/>
      <c r="EX77" s="461"/>
      <c r="EY77" s="461"/>
      <c r="EZ77" s="461"/>
      <c r="FA77" s="461"/>
      <c r="FB77" s="461"/>
      <c r="FC77" s="461"/>
      <c r="FD77" s="461"/>
      <c r="FE77" s="461"/>
      <c r="FF77" s="461"/>
      <c r="FG77" s="461"/>
      <c r="FH77" s="461"/>
      <c r="FI77" s="461"/>
      <c r="FJ77" s="461"/>
      <c r="FK77" s="461"/>
      <c r="FL77" s="461"/>
      <c r="FM77" s="461"/>
      <c r="FN77" s="461"/>
      <c r="FO77" s="461"/>
      <c r="FP77" s="461"/>
      <c r="FQ77" s="461"/>
      <c r="FR77" s="461"/>
      <c r="FS77" s="461"/>
      <c r="FT77" s="461"/>
      <c r="FU77" s="461"/>
      <c r="FV77" s="461"/>
      <c r="FW77" s="461"/>
      <c r="FX77" s="461"/>
      <c r="FY77" s="461"/>
      <c r="FZ77" s="461"/>
      <c r="GA77" s="461"/>
      <c r="GB77" s="461"/>
      <c r="GC77" s="461"/>
      <c r="GD77" s="461"/>
    </row>
    <row r="78" spans="1:342" s="41" customFormat="1">
      <c r="A78" s="60"/>
      <c r="B78" s="459"/>
      <c r="C78" s="461" t="s">
        <v>55</v>
      </c>
      <c r="D78" s="461" t="s">
        <v>33</v>
      </c>
      <c r="E78" s="461" t="s">
        <v>66</v>
      </c>
      <c r="F78" s="461" t="s">
        <v>75</v>
      </c>
      <c r="G78" s="442">
        <v>41275</v>
      </c>
      <c r="H78" s="442">
        <v>41306</v>
      </c>
      <c r="I78" s="442">
        <v>41334</v>
      </c>
      <c r="J78" s="442">
        <v>41365</v>
      </c>
      <c r="K78" s="442">
        <v>41395</v>
      </c>
      <c r="L78" s="442">
        <v>41426</v>
      </c>
      <c r="M78" s="442">
        <v>41456</v>
      </c>
      <c r="N78" s="442">
        <v>41487</v>
      </c>
      <c r="O78" s="442">
        <v>41518</v>
      </c>
      <c r="P78" s="442">
        <v>41548</v>
      </c>
      <c r="Q78" s="442">
        <v>41579</v>
      </c>
      <c r="R78" s="442">
        <v>41609</v>
      </c>
      <c r="S78" s="442">
        <v>41640</v>
      </c>
      <c r="T78" s="442">
        <v>41671</v>
      </c>
      <c r="U78" s="442">
        <v>41699</v>
      </c>
      <c r="V78" s="442">
        <v>41730</v>
      </c>
      <c r="W78" s="442">
        <v>41760</v>
      </c>
      <c r="X78" s="442">
        <v>41791</v>
      </c>
      <c r="Y78" s="442">
        <v>41821</v>
      </c>
      <c r="Z78" s="442">
        <v>41852</v>
      </c>
      <c r="AA78" s="442">
        <v>41883</v>
      </c>
      <c r="AB78" s="442">
        <v>41913</v>
      </c>
      <c r="AC78" s="442">
        <v>41944</v>
      </c>
      <c r="AD78" s="442">
        <v>41974</v>
      </c>
      <c r="AE78" s="442">
        <v>42005</v>
      </c>
      <c r="AF78" s="442">
        <v>42036</v>
      </c>
      <c r="AG78" s="442">
        <v>42064</v>
      </c>
      <c r="AH78" s="442">
        <v>42095</v>
      </c>
      <c r="AI78" s="442">
        <v>42125</v>
      </c>
      <c r="AJ78" s="442">
        <v>42156</v>
      </c>
      <c r="AK78" s="442">
        <v>42186</v>
      </c>
      <c r="AL78" s="442">
        <v>42217</v>
      </c>
      <c r="AM78" s="442">
        <v>42248</v>
      </c>
      <c r="AN78" s="442">
        <v>42278</v>
      </c>
      <c r="AO78" s="442">
        <v>42309</v>
      </c>
      <c r="AP78" s="442">
        <v>42339</v>
      </c>
      <c r="AQ78" s="442">
        <v>42370</v>
      </c>
      <c r="AR78" s="442">
        <v>42401</v>
      </c>
      <c r="AS78" s="442">
        <v>42430</v>
      </c>
      <c r="AT78" s="442">
        <v>42461</v>
      </c>
      <c r="AU78" s="442">
        <v>42491</v>
      </c>
      <c r="AV78" s="442">
        <v>42522</v>
      </c>
      <c r="AW78" s="442">
        <v>42552</v>
      </c>
      <c r="AX78" s="442">
        <v>42583</v>
      </c>
      <c r="AY78" s="442">
        <v>42614</v>
      </c>
      <c r="AZ78" s="442">
        <v>42644</v>
      </c>
      <c r="BA78" s="442">
        <v>42675</v>
      </c>
      <c r="BB78" s="442">
        <v>42705</v>
      </c>
      <c r="BC78" s="442">
        <v>42736</v>
      </c>
      <c r="BD78" s="442">
        <v>42767</v>
      </c>
      <c r="BE78" s="442">
        <v>42795</v>
      </c>
      <c r="BF78" s="442">
        <v>42826</v>
      </c>
      <c r="BG78" s="27">
        <v>42856</v>
      </c>
      <c r="BH78" s="27">
        <v>42887</v>
      </c>
      <c r="BI78" s="27">
        <v>42917</v>
      </c>
      <c r="BJ78" s="27">
        <v>42948</v>
      </c>
      <c r="BK78" s="27">
        <v>42979</v>
      </c>
      <c r="BL78" s="27">
        <v>43009</v>
      </c>
      <c r="BM78" s="27">
        <v>43040</v>
      </c>
      <c r="BN78" s="27">
        <v>43070</v>
      </c>
      <c r="BO78" s="27">
        <v>43101</v>
      </c>
      <c r="BP78" s="27">
        <v>43132</v>
      </c>
      <c r="BQ78" s="27">
        <v>43160</v>
      </c>
      <c r="BR78" s="27">
        <v>43191</v>
      </c>
      <c r="BS78" s="27">
        <v>43221</v>
      </c>
      <c r="BT78" s="27">
        <v>43252</v>
      </c>
      <c r="BU78" s="27">
        <v>43282</v>
      </c>
      <c r="BV78" s="27">
        <v>43313</v>
      </c>
      <c r="BW78" s="27">
        <v>43344</v>
      </c>
      <c r="BX78" s="27">
        <v>43374</v>
      </c>
      <c r="BY78" s="27">
        <v>43405</v>
      </c>
      <c r="BZ78" s="27">
        <v>43435</v>
      </c>
      <c r="CA78" s="27">
        <v>43466</v>
      </c>
      <c r="CB78" s="27">
        <v>43497</v>
      </c>
      <c r="CC78" s="27">
        <v>43525</v>
      </c>
      <c r="CD78" s="27">
        <v>43556</v>
      </c>
      <c r="CE78" s="27">
        <v>43586</v>
      </c>
      <c r="CF78" s="27">
        <v>43617</v>
      </c>
      <c r="CG78" s="27">
        <v>43647</v>
      </c>
      <c r="CH78" s="27">
        <v>43678</v>
      </c>
      <c r="CI78" s="27">
        <v>43709</v>
      </c>
      <c r="CJ78" s="27">
        <v>43739</v>
      </c>
      <c r="CK78" s="27">
        <v>43770</v>
      </c>
      <c r="CL78" s="27">
        <v>43800</v>
      </c>
      <c r="CM78" s="27">
        <v>43831</v>
      </c>
      <c r="CN78" s="27">
        <v>43862</v>
      </c>
      <c r="CO78" s="27">
        <v>43891</v>
      </c>
      <c r="CP78" s="27">
        <v>43922</v>
      </c>
      <c r="CQ78" s="27">
        <v>43952</v>
      </c>
      <c r="CR78" s="27">
        <v>43983</v>
      </c>
      <c r="CS78" s="27">
        <v>44013</v>
      </c>
      <c r="CT78" s="27">
        <v>44044</v>
      </c>
      <c r="CU78" s="27">
        <v>44075</v>
      </c>
      <c r="CV78" s="27">
        <v>44105</v>
      </c>
      <c r="CW78" s="27">
        <v>44136</v>
      </c>
      <c r="CX78" s="27">
        <v>44166</v>
      </c>
      <c r="CY78" s="27">
        <v>44197</v>
      </c>
      <c r="CZ78" s="27">
        <v>44228</v>
      </c>
      <c r="DA78" s="27">
        <v>44256</v>
      </c>
      <c r="DB78" s="27">
        <v>44287</v>
      </c>
      <c r="DC78" s="27">
        <v>44317</v>
      </c>
      <c r="DD78" s="27">
        <v>44348</v>
      </c>
      <c r="DE78" s="27">
        <v>44378</v>
      </c>
      <c r="DF78" s="27">
        <v>44409</v>
      </c>
      <c r="DG78" s="27">
        <v>44440</v>
      </c>
      <c r="DH78" s="27">
        <v>44470</v>
      </c>
      <c r="DI78" s="27">
        <v>44501</v>
      </c>
      <c r="DJ78" s="27">
        <v>44531</v>
      </c>
      <c r="DK78" s="27">
        <v>44562</v>
      </c>
      <c r="DL78" s="27">
        <v>44593</v>
      </c>
      <c r="DM78" s="27">
        <v>44621</v>
      </c>
      <c r="DN78" s="27">
        <v>44652</v>
      </c>
      <c r="DO78" s="27">
        <v>44682</v>
      </c>
      <c r="DP78" s="27">
        <v>44713</v>
      </c>
      <c r="DQ78" s="27">
        <v>44743</v>
      </c>
      <c r="DR78" s="27">
        <v>44774</v>
      </c>
      <c r="DS78" s="27">
        <v>44805</v>
      </c>
      <c r="DT78" s="27">
        <v>44835</v>
      </c>
      <c r="DU78" s="27">
        <v>44866</v>
      </c>
      <c r="DV78" s="27">
        <v>44896</v>
      </c>
      <c r="DW78" s="27">
        <v>44927</v>
      </c>
      <c r="DX78" s="27">
        <v>44958</v>
      </c>
      <c r="DY78" s="27">
        <v>44986</v>
      </c>
      <c r="DZ78" s="27">
        <v>45017</v>
      </c>
      <c r="EA78" s="27">
        <v>45047</v>
      </c>
      <c r="EB78" s="27">
        <v>45078</v>
      </c>
      <c r="EC78" s="27">
        <v>45108</v>
      </c>
      <c r="ED78" s="27">
        <v>45139</v>
      </c>
      <c r="EE78" s="27">
        <v>45170</v>
      </c>
      <c r="EF78" s="27">
        <v>45200</v>
      </c>
      <c r="EG78" s="27">
        <v>45231</v>
      </c>
      <c r="EH78" s="27">
        <v>45261</v>
      </c>
      <c r="EI78" s="27">
        <v>45292</v>
      </c>
      <c r="EJ78" s="27">
        <v>45323</v>
      </c>
      <c r="EK78" s="27">
        <v>45352</v>
      </c>
      <c r="EL78" s="27">
        <v>45383</v>
      </c>
      <c r="EM78" s="27">
        <v>45413</v>
      </c>
      <c r="EN78" s="27">
        <v>45444</v>
      </c>
      <c r="EO78" s="27">
        <v>45474</v>
      </c>
      <c r="EP78" s="27">
        <v>45505</v>
      </c>
      <c r="EQ78" s="27">
        <v>45536</v>
      </c>
      <c r="ER78" s="27">
        <v>45566</v>
      </c>
      <c r="ES78" s="27">
        <v>45597</v>
      </c>
      <c r="ET78" s="27">
        <v>45627</v>
      </c>
      <c r="EU78" s="27">
        <v>45658</v>
      </c>
      <c r="EV78" s="27">
        <v>45689</v>
      </c>
      <c r="EW78" s="27">
        <v>45717</v>
      </c>
      <c r="EX78" s="27">
        <v>45748</v>
      </c>
      <c r="EY78" s="27">
        <v>45778</v>
      </c>
      <c r="EZ78" s="27">
        <v>45809</v>
      </c>
      <c r="FA78" s="27">
        <v>45839</v>
      </c>
      <c r="FB78" s="27">
        <v>45870</v>
      </c>
      <c r="FC78" s="27">
        <v>45901</v>
      </c>
      <c r="FD78" s="27">
        <v>45931</v>
      </c>
      <c r="FE78" s="27">
        <v>45962</v>
      </c>
      <c r="FF78" s="27">
        <v>45992</v>
      </c>
      <c r="FG78" s="27">
        <v>46023</v>
      </c>
      <c r="FH78" s="27">
        <v>46054</v>
      </c>
      <c r="FI78" s="27">
        <v>46082</v>
      </c>
      <c r="FJ78" s="27">
        <v>46113</v>
      </c>
      <c r="FK78" s="27">
        <v>46143</v>
      </c>
      <c r="FL78" s="27">
        <v>46174</v>
      </c>
      <c r="FM78" s="27">
        <v>46204</v>
      </c>
      <c r="FN78" s="27">
        <v>46235</v>
      </c>
      <c r="FO78" s="27">
        <v>46266</v>
      </c>
      <c r="FP78" s="27">
        <v>46296</v>
      </c>
      <c r="FQ78" s="27">
        <v>46327</v>
      </c>
      <c r="FR78" s="27">
        <v>46357</v>
      </c>
      <c r="FS78" s="27">
        <v>46388</v>
      </c>
      <c r="FT78" s="27">
        <v>46419</v>
      </c>
      <c r="FU78" s="27">
        <v>46447</v>
      </c>
      <c r="FV78" s="27">
        <v>46478</v>
      </c>
      <c r="FW78" s="27">
        <v>46508</v>
      </c>
      <c r="FX78" s="27">
        <v>46539</v>
      </c>
      <c r="FY78" s="27">
        <v>46569</v>
      </c>
      <c r="FZ78" s="27">
        <v>46600</v>
      </c>
      <c r="GA78" s="27">
        <v>46631</v>
      </c>
      <c r="GB78" s="27">
        <v>46661</v>
      </c>
      <c r="GC78" s="27">
        <v>46692</v>
      </c>
      <c r="GD78" s="27">
        <v>46722</v>
      </c>
    </row>
    <row r="79" spans="1:342" s="41" customFormat="1">
      <c r="A79" s="60"/>
      <c r="B79" s="459"/>
      <c r="C79" s="461" t="s">
        <v>92</v>
      </c>
      <c r="D79" s="461" t="s">
        <v>76</v>
      </c>
      <c r="E79" s="461" t="s">
        <v>68</v>
      </c>
      <c r="F79" s="461" t="s">
        <v>79</v>
      </c>
      <c r="G79" s="441">
        <v>37.21</v>
      </c>
      <c r="H79" s="441">
        <v>37.21</v>
      </c>
      <c r="I79" s="441">
        <v>37.21</v>
      </c>
      <c r="J79" s="441">
        <v>37.21</v>
      </c>
      <c r="K79" s="441">
        <v>50.11</v>
      </c>
      <c r="L79" s="441">
        <v>50.11</v>
      </c>
      <c r="M79" s="441">
        <v>50.11</v>
      </c>
      <c r="N79" s="441">
        <v>50.11</v>
      </c>
      <c r="O79" s="441">
        <v>50.11</v>
      </c>
      <c r="P79" s="441">
        <v>37.21</v>
      </c>
      <c r="Q79" s="441">
        <v>37.21</v>
      </c>
      <c r="R79" s="441">
        <v>37.21</v>
      </c>
      <c r="S79" s="441">
        <v>37.21</v>
      </c>
      <c r="T79" s="441">
        <v>37.21</v>
      </c>
      <c r="U79" s="441">
        <v>37.21</v>
      </c>
      <c r="V79" s="441">
        <v>37.21</v>
      </c>
      <c r="W79" s="441">
        <v>50.11</v>
      </c>
      <c r="X79" s="441">
        <v>50.11</v>
      </c>
      <c r="Y79" s="441">
        <v>50.11</v>
      </c>
      <c r="Z79" s="441">
        <v>50.11</v>
      </c>
      <c r="AA79" s="441">
        <v>50.11</v>
      </c>
      <c r="AB79" s="441">
        <v>37.21</v>
      </c>
      <c r="AC79" s="441">
        <v>37.21</v>
      </c>
      <c r="AD79" s="441">
        <v>37.21</v>
      </c>
      <c r="AE79" s="441">
        <v>37.21</v>
      </c>
      <c r="AF79" s="441">
        <v>37.21</v>
      </c>
      <c r="AG79" s="441">
        <v>37.21</v>
      </c>
      <c r="AH79" s="441">
        <v>37.21</v>
      </c>
      <c r="AI79" s="441">
        <v>50.11</v>
      </c>
      <c r="AJ79" s="441">
        <v>50.11</v>
      </c>
      <c r="AK79" s="441">
        <v>50.11</v>
      </c>
      <c r="AL79" s="441">
        <v>50.11</v>
      </c>
      <c r="AM79" s="441">
        <v>50.11</v>
      </c>
      <c r="AN79" s="441">
        <v>37.21</v>
      </c>
      <c r="AO79" s="441">
        <v>37.21</v>
      </c>
      <c r="AP79" s="441">
        <v>37.21</v>
      </c>
      <c r="AQ79" s="441">
        <v>37.21</v>
      </c>
      <c r="AR79" s="441">
        <v>37.21</v>
      </c>
      <c r="AS79" s="441">
        <v>37.21</v>
      </c>
      <c r="AT79" s="441">
        <v>37.21</v>
      </c>
      <c r="AU79" s="441">
        <v>50.11</v>
      </c>
      <c r="AV79" s="441">
        <v>50.11</v>
      </c>
      <c r="AW79" s="441">
        <v>50.11</v>
      </c>
      <c r="AX79" s="441">
        <v>50.11</v>
      </c>
      <c r="AY79" s="441">
        <v>50.11</v>
      </c>
      <c r="AZ79" s="441">
        <v>37.21</v>
      </c>
      <c r="BA79" s="441">
        <v>37.21</v>
      </c>
      <c r="BB79" s="441">
        <v>37.21</v>
      </c>
      <c r="BC79" s="441">
        <v>38.1</v>
      </c>
      <c r="BD79" s="441">
        <v>38.1</v>
      </c>
      <c r="BE79" s="441">
        <v>38.1</v>
      </c>
      <c r="BF79" s="441">
        <v>38.1</v>
      </c>
      <c r="BG79" s="26">
        <v>51.31</v>
      </c>
      <c r="BH79" s="26">
        <v>51.31</v>
      </c>
      <c r="BI79" s="26">
        <v>51.31</v>
      </c>
      <c r="BJ79" s="26">
        <v>51.31</v>
      </c>
      <c r="BK79" s="26">
        <v>51.31</v>
      </c>
      <c r="BL79" s="26">
        <v>38.1</v>
      </c>
      <c r="BM79" s="26">
        <v>38.1</v>
      </c>
      <c r="BN79" s="26">
        <v>38.1</v>
      </c>
      <c r="BO79" s="26">
        <v>39.06</v>
      </c>
      <c r="BP79" s="26">
        <v>39.06</v>
      </c>
      <c r="BQ79" s="26">
        <v>39.06</v>
      </c>
      <c r="BR79" s="26">
        <v>39.06</v>
      </c>
      <c r="BS79" s="26">
        <v>52.6</v>
      </c>
      <c r="BT79" s="26">
        <v>52.6</v>
      </c>
      <c r="BU79" s="26">
        <v>52.6</v>
      </c>
      <c r="BV79" s="26">
        <v>52.6</v>
      </c>
      <c r="BW79" s="26">
        <v>52.6</v>
      </c>
      <c r="BX79" s="26">
        <v>39.06</v>
      </c>
      <c r="BY79" s="26">
        <v>39.06</v>
      </c>
      <c r="BZ79" s="26">
        <v>39.06</v>
      </c>
      <c r="CA79" s="26">
        <v>40.08</v>
      </c>
      <c r="CB79" s="26">
        <v>40.08</v>
      </c>
      <c r="CC79" s="26">
        <v>40.08</v>
      </c>
      <c r="CD79" s="26">
        <v>40.08</v>
      </c>
      <c r="CE79" s="26">
        <v>53.97</v>
      </c>
      <c r="CF79" s="26">
        <v>53.97</v>
      </c>
      <c r="CG79" s="26">
        <v>53.97</v>
      </c>
      <c r="CH79" s="26">
        <v>53.97</v>
      </c>
      <c r="CI79" s="26">
        <v>53.97</v>
      </c>
      <c r="CJ79" s="26">
        <v>40.08</v>
      </c>
      <c r="CK79" s="26">
        <v>40.08</v>
      </c>
      <c r="CL79" s="26">
        <v>40.08</v>
      </c>
      <c r="CM79" s="26">
        <v>41.14</v>
      </c>
      <c r="CN79" s="26">
        <v>41.14</v>
      </c>
      <c r="CO79" s="26">
        <v>41.14</v>
      </c>
      <c r="CP79" s="26">
        <v>41.14</v>
      </c>
      <c r="CQ79" s="26">
        <v>55.4</v>
      </c>
      <c r="CR79" s="26">
        <v>55.4</v>
      </c>
      <c r="CS79" s="26">
        <v>55.4</v>
      </c>
      <c r="CT79" s="26">
        <v>55.4</v>
      </c>
      <c r="CU79" s="26">
        <v>55.4</v>
      </c>
      <c r="CV79" s="26">
        <v>41.14</v>
      </c>
      <c r="CW79" s="26">
        <v>41.14</v>
      </c>
      <c r="CX79" s="26">
        <v>41.14</v>
      </c>
      <c r="CY79" s="26">
        <v>42.24</v>
      </c>
      <c r="CZ79" s="26">
        <v>42.24</v>
      </c>
      <c r="DA79" s="26">
        <v>42.24</v>
      </c>
      <c r="DB79" s="26">
        <v>42.24</v>
      </c>
      <c r="DC79" s="26">
        <v>56.89</v>
      </c>
      <c r="DD79" s="26">
        <v>56.89</v>
      </c>
      <c r="DE79" s="26">
        <v>56.89</v>
      </c>
      <c r="DF79" s="26">
        <v>56.89</v>
      </c>
      <c r="DG79" s="26">
        <v>56.89</v>
      </c>
      <c r="DH79" s="26">
        <v>42.24</v>
      </c>
      <c r="DI79" s="26">
        <v>42.24</v>
      </c>
      <c r="DJ79" s="26">
        <v>42.24</v>
      </c>
      <c r="DK79" s="26">
        <v>43.39</v>
      </c>
      <c r="DL79" s="26">
        <v>43.39</v>
      </c>
      <c r="DM79" s="26">
        <v>43.39</v>
      </c>
      <c r="DN79" s="26">
        <v>43.39</v>
      </c>
      <c r="DO79" s="26">
        <v>58.43</v>
      </c>
      <c r="DP79" s="26">
        <v>58.43</v>
      </c>
      <c r="DQ79" s="26">
        <v>58.43</v>
      </c>
      <c r="DR79" s="26">
        <v>58.43</v>
      </c>
      <c r="DS79" s="26">
        <v>58.43</v>
      </c>
      <c r="DT79" s="26">
        <v>43.39</v>
      </c>
      <c r="DU79" s="26">
        <v>43.39</v>
      </c>
      <c r="DV79" s="26">
        <v>43.39</v>
      </c>
      <c r="DW79" s="26">
        <v>44.57</v>
      </c>
      <c r="DX79" s="26">
        <v>44.57</v>
      </c>
      <c r="DY79" s="26">
        <v>44.57</v>
      </c>
      <c r="DZ79" s="26">
        <v>44.57</v>
      </c>
      <c r="EA79" s="26">
        <v>60.02</v>
      </c>
      <c r="EB79" s="26">
        <v>60.02</v>
      </c>
      <c r="EC79" s="26">
        <v>60.02</v>
      </c>
      <c r="ED79" s="26">
        <v>60.02</v>
      </c>
      <c r="EE79" s="26">
        <v>60.02</v>
      </c>
      <c r="EF79" s="26">
        <v>44.57</v>
      </c>
      <c r="EG79" s="26">
        <v>44.57</v>
      </c>
      <c r="EH79" s="26">
        <v>44.57</v>
      </c>
      <c r="EI79" s="26">
        <v>45.79</v>
      </c>
      <c r="EJ79" s="26">
        <v>45.79</v>
      </c>
      <c r="EK79" s="26">
        <v>45.79</v>
      </c>
      <c r="EL79" s="26">
        <v>45.79</v>
      </c>
      <c r="EM79" s="26">
        <v>61.67</v>
      </c>
      <c r="EN79" s="26">
        <v>61.67</v>
      </c>
      <c r="EO79" s="26">
        <v>61.67</v>
      </c>
      <c r="EP79" s="26">
        <v>61.67</v>
      </c>
      <c r="EQ79" s="26">
        <v>61.67</v>
      </c>
      <c r="ER79" s="26">
        <v>45.79</v>
      </c>
      <c r="ES79" s="26">
        <v>45.79</v>
      </c>
      <c r="ET79" s="26">
        <v>45.79</v>
      </c>
      <c r="EU79" s="26">
        <v>47.07</v>
      </c>
      <c r="EV79" s="26">
        <v>47.07</v>
      </c>
      <c r="EW79" s="26">
        <v>47.07</v>
      </c>
      <c r="EX79" s="26">
        <v>47.07</v>
      </c>
      <c r="EY79" s="26">
        <v>63.38</v>
      </c>
      <c r="EZ79" s="26">
        <v>63.38</v>
      </c>
      <c r="FA79" s="26">
        <v>63.38</v>
      </c>
      <c r="FB79" s="26">
        <v>63.38</v>
      </c>
      <c r="FC79" s="26">
        <v>63.38</v>
      </c>
      <c r="FD79" s="26">
        <v>47.07</v>
      </c>
      <c r="FE79" s="26">
        <v>47.07</v>
      </c>
      <c r="FF79" s="26">
        <v>47.07</v>
      </c>
      <c r="FG79" s="26">
        <v>48.39</v>
      </c>
      <c r="FH79" s="26">
        <v>48.39</v>
      </c>
      <c r="FI79" s="26">
        <v>48.39</v>
      </c>
      <c r="FJ79" s="26">
        <v>48.39</v>
      </c>
      <c r="FK79" s="26">
        <v>65.17</v>
      </c>
      <c r="FL79" s="26">
        <v>65.17</v>
      </c>
      <c r="FM79" s="26">
        <v>65.17</v>
      </c>
      <c r="FN79" s="26">
        <v>65.17</v>
      </c>
      <c r="FO79" s="26">
        <v>65.17</v>
      </c>
      <c r="FP79" s="26">
        <v>48.39</v>
      </c>
      <c r="FQ79" s="26">
        <v>48.39</v>
      </c>
      <c r="FR79" s="26">
        <v>48.39</v>
      </c>
      <c r="FS79" s="26">
        <v>49.76</v>
      </c>
      <c r="FT79" s="26">
        <v>49.76</v>
      </c>
      <c r="FU79" s="26">
        <v>49.76</v>
      </c>
      <c r="FV79" s="26">
        <v>49.76</v>
      </c>
      <c r="FW79" s="26">
        <v>67.02</v>
      </c>
      <c r="FX79" s="26">
        <v>67.02</v>
      </c>
      <c r="FY79" s="26">
        <v>67.02</v>
      </c>
      <c r="FZ79" s="26">
        <v>67.02</v>
      </c>
      <c r="GA79" s="26">
        <v>67.02</v>
      </c>
      <c r="GB79" s="26">
        <v>49.76</v>
      </c>
      <c r="GC79" s="26">
        <v>49.76</v>
      </c>
      <c r="GD79" s="26">
        <v>49.76</v>
      </c>
    </row>
    <row r="80" spans="1:342" s="41" customFormat="1">
      <c r="A80" s="60"/>
      <c r="B80" s="459"/>
      <c r="C80" s="461" t="s">
        <v>93</v>
      </c>
      <c r="D80" s="461" t="s">
        <v>76</v>
      </c>
      <c r="E80" s="461" t="s">
        <v>68</v>
      </c>
      <c r="F80" s="461" t="s">
        <v>79</v>
      </c>
      <c r="G80" s="441">
        <v>1.38</v>
      </c>
      <c r="H80" s="441">
        <v>1.38</v>
      </c>
      <c r="I80" s="441">
        <v>1.38</v>
      </c>
      <c r="J80" s="441">
        <v>1.38</v>
      </c>
      <c r="K80" s="441">
        <v>1.38</v>
      </c>
      <c r="L80" s="441">
        <v>1.38</v>
      </c>
      <c r="M80" s="441">
        <v>1.38</v>
      </c>
      <c r="N80" s="441">
        <v>1.38</v>
      </c>
      <c r="O80" s="441">
        <v>1.38</v>
      </c>
      <c r="P80" s="441">
        <v>1.38</v>
      </c>
      <c r="Q80" s="441">
        <v>1.38</v>
      </c>
      <c r="R80" s="441">
        <v>1.38</v>
      </c>
      <c r="S80" s="441">
        <v>1.38</v>
      </c>
      <c r="T80" s="441">
        <v>1.38</v>
      </c>
      <c r="U80" s="441">
        <v>1.38</v>
      </c>
      <c r="V80" s="441">
        <v>1.38</v>
      </c>
      <c r="W80" s="441">
        <v>1.38</v>
      </c>
      <c r="X80" s="441">
        <v>1.38</v>
      </c>
      <c r="Y80" s="441">
        <v>1.38</v>
      </c>
      <c r="Z80" s="441">
        <v>1.38</v>
      </c>
      <c r="AA80" s="441">
        <v>1.38</v>
      </c>
      <c r="AB80" s="441">
        <v>1.38</v>
      </c>
      <c r="AC80" s="441">
        <v>1.38</v>
      </c>
      <c r="AD80" s="441">
        <v>1.38</v>
      </c>
      <c r="AE80" s="441">
        <v>1.97</v>
      </c>
      <c r="AF80" s="441">
        <v>1.97</v>
      </c>
      <c r="AG80" s="441">
        <v>1.97</v>
      </c>
      <c r="AH80" s="441">
        <v>1.97</v>
      </c>
      <c r="AI80" s="441">
        <v>1.97</v>
      </c>
      <c r="AJ80" s="441">
        <v>1.97</v>
      </c>
      <c r="AK80" s="441">
        <v>1.97</v>
      </c>
      <c r="AL80" s="441">
        <v>1.97</v>
      </c>
      <c r="AM80" s="441">
        <v>1.97</v>
      </c>
      <c r="AN80" s="441">
        <v>1.97</v>
      </c>
      <c r="AO80" s="441">
        <v>1.97</v>
      </c>
      <c r="AP80" s="441">
        <v>1.97</v>
      </c>
      <c r="AQ80" s="441">
        <v>1.97</v>
      </c>
      <c r="AR80" s="441">
        <v>1.97</v>
      </c>
      <c r="AS80" s="441">
        <v>1.97</v>
      </c>
      <c r="AT80" s="441">
        <v>1.97</v>
      </c>
      <c r="AU80" s="441">
        <v>1.97</v>
      </c>
      <c r="AV80" s="441">
        <v>1.97</v>
      </c>
      <c r="AW80" s="441">
        <v>1.97</v>
      </c>
      <c r="AX80" s="441">
        <v>1.97</v>
      </c>
      <c r="AY80" s="441">
        <v>1.97</v>
      </c>
      <c r="AZ80" s="441">
        <v>1.97</v>
      </c>
      <c r="BA80" s="441">
        <v>1.97</v>
      </c>
      <c r="BB80" s="441">
        <v>1.97</v>
      </c>
      <c r="BC80" s="441">
        <v>2.0099999999999998</v>
      </c>
      <c r="BD80" s="441">
        <v>2.0099999999999998</v>
      </c>
      <c r="BE80" s="441">
        <v>2.0099999999999998</v>
      </c>
      <c r="BF80" s="441">
        <v>2.0099999999999998</v>
      </c>
      <c r="BG80" s="26">
        <v>2.0099999999999998</v>
      </c>
      <c r="BH80" s="26">
        <v>2.0099999999999998</v>
      </c>
      <c r="BI80" s="26">
        <v>2.0099999999999998</v>
      </c>
      <c r="BJ80" s="26">
        <v>2.0099999999999998</v>
      </c>
      <c r="BK80" s="26">
        <v>2.0099999999999998</v>
      </c>
      <c r="BL80" s="26">
        <v>2.0099999999999998</v>
      </c>
      <c r="BM80" s="26">
        <v>2.0099999999999998</v>
      </c>
      <c r="BN80" s="26">
        <v>2.0099999999999998</v>
      </c>
      <c r="BO80" s="26">
        <v>2.06</v>
      </c>
      <c r="BP80" s="26">
        <v>2.06</v>
      </c>
      <c r="BQ80" s="26">
        <v>2.06</v>
      </c>
      <c r="BR80" s="26">
        <v>2.06</v>
      </c>
      <c r="BS80" s="26">
        <v>2.06</v>
      </c>
      <c r="BT80" s="26">
        <v>2.06</v>
      </c>
      <c r="BU80" s="26">
        <v>2.06</v>
      </c>
      <c r="BV80" s="26">
        <v>2.06</v>
      </c>
      <c r="BW80" s="26">
        <v>2.06</v>
      </c>
      <c r="BX80" s="26">
        <v>2.06</v>
      </c>
      <c r="BY80" s="26">
        <v>2.06</v>
      </c>
      <c r="BZ80" s="26">
        <v>2.06</v>
      </c>
      <c r="CA80" s="26">
        <v>2.12</v>
      </c>
      <c r="CB80" s="26">
        <v>2.12</v>
      </c>
      <c r="CC80" s="26">
        <v>2.12</v>
      </c>
      <c r="CD80" s="26">
        <v>2.12</v>
      </c>
      <c r="CE80" s="26">
        <v>2.12</v>
      </c>
      <c r="CF80" s="26">
        <v>2.12</v>
      </c>
      <c r="CG80" s="26">
        <v>2.12</v>
      </c>
      <c r="CH80" s="26">
        <v>2.12</v>
      </c>
      <c r="CI80" s="26">
        <v>2.12</v>
      </c>
      <c r="CJ80" s="26">
        <v>2.12</v>
      </c>
      <c r="CK80" s="26">
        <v>2.12</v>
      </c>
      <c r="CL80" s="26">
        <v>2.12</v>
      </c>
      <c r="CM80" s="26">
        <v>2.17</v>
      </c>
      <c r="CN80" s="26">
        <v>2.17</v>
      </c>
      <c r="CO80" s="26">
        <v>2.17</v>
      </c>
      <c r="CP80" s="26">
        <v>2.17</v>
      </c>
      <c r="CQ80" s="26">
        <v>2.17</v>
      </c>
      <c r="CR80" s="26">
        <v>2.17</v>
      </c>
      <c r="CS80" s="26">
        <v>2.17</v>
      </c>
      <c r="CT80" s="26">
        <v>2.17</v>
      </c>
      <c r="CU80" s="26">
        <v>2.17</v>
      </c>
      <c r="CV80" s="26">
        <v>2.17</v>
      </c>
      <c r="CW80" s="26">
        <v>2.17</v>
      </c>
      <c r="CX80" s="26">
        <v>2.17</v>
      </c>
      <c r="CY80" s="26">
        <v>2.23</v>
      </c>
      <c r="CZ80" s="26">
        <v>2.23</v>
      </c>
      <c r="DA80" s="26">
        <v>2.23</v>
      </c>
      <c r="DB80" s="26">
        <v>2.23</v>
      </c>
      <c r="DC80" s="26">
        <v>2.23</v>
      </c>
      <c r="DD80" s="26">
        <v>2.23</v>
      </c>
      <c r="DE80" s="26">
        <v>2.23</v>
      </c>
      <c r="DF80" s="26">
        <v>2.23</v>
      </c>
      <c r="DG80" s="26">
        <v>2.23</v>
      </c>
      <c r="DH80" s="26">
        <v>2.23</v>
      </c>
      <c r="DI80" s="26">
        <v>2.23</v>
      </c>
      <c r="DJ80" s="26">
        <v>2.23</v>
      </c>
      <c r="DK80" s="26">
        <v>2.29</v>
      </c>
      <c r="DL80" s="26">
        <v>2.29</v>
      </c>
      <c r="DM80" s="26">
        <v>2.29</v>
      </c>
      <c r="DN80" s="26">
        <v>2.29</v>
      </c>
      <c r="DO80" s="26">
        <v>2.29</v>
      </c>
      <c r="DP80" s="26">
        <v>2.29</v>
      </c>
      <c r="DQ80" s="26">
        <v>2.29</v>
      </c>
      <c r="DR80" s="26">
        <v>2.29</v>
      </c>
      <c r="DS80" s="26">
        <v>2.29</v>
      </c>
      <c r="DT80" s="26">
        <v>2.29</v>
      </c>
      <c r="DU80" s="26">
        <v>2.29</v>
      </c>
      <c r="DV80" s="26">
        <v>2.29</v>
      </c>
      <c r="DW80" s="26">
        <v>2.36</v>
      </c>
      <c r="DX80" s="26">
        <v>2.36</v>
      </c>
      <c r="DY80" s="26">
        <v>2.36</v>
      </c>
      <c r="DZ80" s="26">
        <v>2.36</v>
      </c>
      <c r="EA80" s="26">
        <v>2.36</v>
      </c>
      <c r="EB80" s="26">
        <v>2.36</v>
      </c>
      <c r="EC80" s="26">
        <v>2.36</v>
      </c>
      <c r="ED80" s="26">
        <v>2.36</v>
      </c>
      <c r="EE80" s="26">
        <v>2.36</v>
      </c>
      <c r="EF80" s="26">
        <v>2.36</v>
      </c>
      <c r="EG80" s="26">
        <v>2.36</v>
      </c>
      <c r="EH80" s="26">
        <v>2.36</v>
      </c>
      <c r="EI80" s="26">
        <v>2.42</v>
      </c>
      <c r="EJ80" s="26">
        <v>2.42</v>
      </c>
      <c r="EK80" s="26">
        <v>2.42</v>
      </c>
      <c r="EL80" s="26">
        <v>2.42</v>
      </c>
      <c r="EM80" s="26">
        <v>2.42</v>
      </c>
      <c r="EN80" s="26">
        <v>2.42</v>
      </c>
      <c r="EO80" s="26">
        <v>2.42</v>
      </c>
      <c r="EP80" s="26">
        <v>2.42</v>
      </c>
      <c r="EQ80" s="26">
        <v>2.42</v>
      </c>
      <c r="ER80" s="26">
        <v>2.42</v>
      </c>
      <c r="ES80" s="26">
        <v>2.42</v>
      </c>
      <c r="ET80" s="26">
        <v>2.42</v>
      </c>
      <c r="EU80" s="26">
        <v>2.4900000000000002</v>
      </c>
      <c r="EV80" s="26">
        <v>2.4900000000000002</v>
      </c>
      <c r="EW80" s="26">
        <v>2.4900000000000002</v>
      </c>
      <c r="EX80" s="26">
        <v>2.4900000000000002</v>
      </c>
      <c r="EY80" s="26">
        <v>2.4900000000000002</v>
      </c>
      <c r="EZ80" s="26">
        <v>2.4900000000000002</v>
      </c>
      <c r="FA80" s="26">
        <v>2.4900000000000002</v>
      </c>
      <c r="FB80" s="26">
        <v>2.4900000000000002</v>
      </c>
      <c r="FC80" s="26">
        <v>2.4900000000000002</v>
      </c>
      <c r="FD80" s="26">
        <v>2.4900000000000002</v>
      </c>
      <c r="FE80" s="26">
        <v>2.4900000000000002</v>
      </c>
      <c r="FF80" s="26">
        <v>2.4900000000000002</v>
      </c>
      <c r="FG80" s="26">
        <v>2.56</v>
      </c>
      <c r="FH80" s="26">
        <v>2.56</v>
      </c>
      <c r="FI80" s="26">
        <v>2.56</v>
      </c>
      <c r="FJ80" s="26">
        <v>2.56</v>
      </c>
      <c r="FK80" s="26">
        <v>2.56</v>
      </c>
      <c r="FL80" s="26">
        <v>2.56</v>
      </c>
      <c r="FM80" s="26">
        <v>2.56</v>
      </c>
      <c r="FN80" s="26">
        <v>2.56</v>
      </c>
      <c r="FO80" s="26">
        <v>2.56</v>
      </c>
      <c r="FP80" s="26">
        <v>2.56</v>
      </c>
      <c r="FQ80" s="26">
        <v>2.56</v>
      </c>
      <c r="FR80" s="26">
        <v>2.56</v>
      </c>
      <c r="FS80" s="26">
        <v>2.63</v>
      </c>
      <c r="FT80" s="26">
        <v>2.63</v>
      </c>
      <c r="FU80" s="26">
        <v>2.63</v>
      </c>
      <c r="FV80" s="26">
        <v>2.63</v>
      </c>
      <c r="FW80" s="26">
        <v>2.63</v>
      </c>
      <c r="FX80" s="26">
        <v>2.63</v>
      </c>
      <c r="FY80" s="26">
        <v>2.63</v>
      </c>
      <c r="FZ80" s="26">
        <v>2.63</v>
      </c>
      <c r="GA80" s="26">
        <v>2.63</v>
      </c>
      <c r="GB80" s="26">
        <v>2.63</v>
      </c>
      <c r="GC80" s="26">
        <v>2.63</v>
      </c>
      <c r="GD80" s="26">
        <v>2.63</v>
      </c>
    </row>
    <row r="81" spans="1:186" s="41" customFormat="1">
      <c r="A81" s="60"/>
      <c r="B81" s="459"/>
      <c r="C81" s="461"/>
      <c r="D81" s="461"/>
      <c r="E81" s="461"/>
      <c r="F81" s="46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s="41" customFormat="1">
      <c r="A82" s="60"/>
      <c r="B82" s="459"/>
      <c r="C82" s="461" t="s">
        <v>254</v>
      </c>
      <c r="D82" s="461" t="s">
        <v>76</v>
      </c>
      <c r="E82" s="461" t="s">
        <v>68</v>
      </c>
      <c r="F82" s="674" t="s">
        <v>77</v>
      </c>
      <c r="G82" s="441" t="s">
        <v>191</v>
      </c>
      <c r="H82" s="441" t="s">
        <v>191</v>
      </c>
      <c r="I82" s="441" t="s">
        <v>191</v>
      </c>
      <c r="J82" s="441" t="s">
        <v>191</v>
      </c>
      <c r="K82" s="441" t="s">
        <v>191</v>
      </c>
      <c r="L82" s="441" t="s">
        <v>191</v>
      </c>
      <c r="M82" s="441" t="s">
        <v>191</v>
      </c>
      <c r="N82" s="441" t="s">
        <v>191</v>
      </c>
      <c r="O82" s="441" t="s">
        <v>191</v>
      </c>
      <c r="P82" s="441" t="s">
        <v>191</v>
      </c>
      <c r="Q82" s="441" t="s">
        <v>191</v>
      </c>
      <c r="R82" s="441" t="s">
        <v>191</v>
      </c>
      <c r="S82" s="441" t="s">
        <v>191</v>
      </c>
      <c r="T82" s="441" t="s">
        <v>191</v>
      </c>
      <c r="U82" s="441" t="s">
        <v>191</v>
      </c>
      <c r="V82" s="441" t="s">
        <v>191</v>
      </c>
      <c r="W82" s="441" t="s">
        <v>191</v>
      </c>
      <c r="X82" s="441" t="s">
        <v>191</v>
      </c>
      <c r="Y82" s="441" t="s">
        <v>191</v>
      </c>
      <c r="Z82" s="441" t="s">
        <v>191</v>
      </c>
      <c r="AA82" s="441" t="s">
        <v>191</v>
      </c>
      <c r="AB82" s="441" t="s">
        <v>191</v>
      </c>
      <c r="AC82" s="441" t="s">
        <v>191</v>
      </c>
      <c r="AD82" s="441" t="s">
        <v>191</v>
      </c>
      <c r="AE82" s="441" t="s">
        <v>191</v>
      </c>
      <c r="AF82" s="441" t="s">
        <v>191</v>
      </c>
      <c r="AG82" s="441" t="s">
        <v>191</v>
      </c>
      <c r="AH82" s="441" t="s">
        <v>191</v>
      </c>
      <c r="AI82" s="441" t="s">
        <v>191</v>
      </c>
      <c r="AJ82" s="441" t="s">
        <v>191</v>
      </c>
      <c r="AK82" s="441" t="s">
        <v>191</v>
      </c>
      <c r="AL82" s="441" t="s">
        <v>191</v>
      </c>
      <c r="AM82" s="441" t="s">
        <v>191</v>
      </c>
      <c r="AN82" s="441" t="s">
        <v>191</v>
      </c>
      <c r="AO82" s="441" t="s">
        <v>191</v>
      </c>
      <c r="AP82" s="441" t="s">
        <v>191</v>
      </c>
      <c r="AQ82" s="441" t="s">
        <v>191</v>
      </c>
      <c r="AR82" s="441" t="s">
        <v>191</v>
      </c>
      <c r="AS82" s="441" t="s">
        <v>191</v>
      </c>
      <c r="AT82" s="441" t="s">
        <v>191</v>
      </c>
      <c r="AU82" s="441" t="s">
        <v>191</v>
      </c>
      <c r="AV82" s="441" t="s">
        <v>191</v>
      </c>
      <c r="AW82" s="441" t="s">
        <v>191</v>
      </c>
      <c r="AX82" s="441" t="s">
        <v>191</v>
      </c>
      <c r="AY82" s="441" t="s">
        <v>191</v>
      </c>
      <c r="AZ82" s="441" t="s">
        <v>191</v>
      </c>
      <c r="BA82" s="441" t="s">
        <v>191</v>
      </c>
      <c r="BB82" s="441" t="s">
        <v>191</v>
      </c>
      <c r="BC82" s="441" t="s">
        <v>191</v>
      </c>
      <c r="BD82" s="441" t="s">
        <v>191</v>
      </c>
      <c r="BE82" s="441" t="s">
        <v>191</v>
      </c>
      <c r="BF82" s="441" t="s">
        <v>191</v>
      </c>
      <c r="BG82" s="26" t="s">
        <v>191</v>
      </c>
      <c r="BH82" s="26" t="s">
        <v>191</v>
      </c>
      <c r="BI82" s="26" t="s">
        <v>191</v>
      </c>
      <c r="BJ82" s="26" t="s">
        <v>191</v>
      </c>
      <c r="BK82" s="26" t="s">
        <v>191</v>
      </c>
      <c r="BL82" s="26" t="s">
        <v>191</v>
      </c>
      <c r="BM82" s="26" t="s">
        <v>191</v>
      </c>
      <c r="BN82" s="26" t="s">
        <v>191</v>
      </c>
      <c r="BO82" s="26" t="s">
        <v>191</v>
      </c>
      <c r="BP82" s="26" t="s">
        <v>191</v>
      </c>
      <c r="BQ82" s="26" t="s">
        <v>191</v>
      </c>
      <c r="BR82" s="26" t="s">
        <v>191</v>
      </c>
      <c r="BS82" s="26" t="s">
        <v>191</v>
      </c>
      <c r="BT82" s="26" t="s">
        <v>191</v>
      </c>
      <c r="BU82" s="26" t="s">
        <v>191</v>
      </c>
      <c r="BV82" s="26" t="s">
        <v>191</v>
      </c>
      <c r="BW82" s="26" t="s">
        <v>191</v>
      </c>
      <c r="BX82" s="26" t="s">
        <v>191</v>
      </c>
      <c r="BY82" s="26" t="s">
        <v>191</v>
      </c>
      <c r="BZ82" s="26" t="s">
        <v>191</v>
      </c>
      <c r="CA82" s="26" t="s">
        <v>191</v>
      </c>
      <c r="CB82" s="26" t="s">
        <v>191</v>
      </c>
      <c r="CC82" s="26" t="s">
        <v>191</v>
      </c>
      <c r="CD82" s="26" t="s">
        <v>191</v>
      </c>
      <c r="CE82" s="26" t="s">
        <v>191</v>
      </c>
      <c r="CF82" s="26" t="s">
        <v>191</v>
      </c>
      <c r="CG82" s="26" t="s">
        <v>191</v>
      </c>
      <c r="CH82" s="26" t="s">
        <v>191</v>
      </c>
      <c r="CI82" s="26" t="s">
        <v>191</v>
      </c>
      <c r="CJ82" s="26" t="s">
        <v>191</v>
      </c>
      <c r="CK82" s="26" t="s">
        <v>191</v>
      </c>
      <c r="CL82" s="26" t="s">
        <v>191</v>
      </c>
      <c r="CM82" s="26" t="s">
        <v>191</v>
      </c>
      <c r="CN82" s="26" t="s">
        <v>191</v>
      </c>
      <c r="CO82" s="26" t="s">
        <v>191</v>
      </c>
      <c r="CP82" s="26" t="s">
        <v>191</v>
      </c>
      <c r="CQ82" s="26" t="s">
        <v>191</v>
      </c>
      <c r="CR82" s="26" t="s">
        <v>191</v>
      </c>
      <c r="CS82" s="26" t="s">
        <v>191</v>
      </c>
      <c r="CT82" s="26" t="s">
        <v>191</v>
      </c>
      <c r="CU82" s="26" t="s">
        <v>191</v>
      </c>
      <c r="CV82" s="26" t="s">
        <v>191</v>
      </c>
      <c r="CW82" s="26" t="s">
        <v>191</v>
      </c>
      <c r="CX82" s="26" t="s">
        <v>191</v>
      </c>
      <c r="CY82" s="26" t="s">
        <v>191</v>
      </c>
      <c r="CZ82" s="26" t="s">
        <v>191</v>
      </c>
      <c r="DA82" s="26" t="s">
        <v>191</v>
      </c>
      <c r="DB82" s="26" t="s">
        <v>191</v>
      </c>
      <c r="DC82" s="26" t="s">
        <v>191</v>
      </c>
      <c r="DD82" s="26" t="s">
        <v>191</v>
      </c>
      <c r="DE82" s="26" t="s">
        <v>191</v>
      </c>
      <c r="DF82" s="26" t="s">
        <v>191</v>
      </c>
      <c r="DG82" s="26" t="s">
        <v>191</v>
      </c>
      <c r="DH82" s="26" t="s">
        <v>191</v>
      </c>
      <c r="DI82" s="26" t="s">
        <v>191</v>
      </c>
      <c r="DJ82" s="26" t="s">
        <v>191</v>
      </c>
      <c r="DK82" s="26" t="s">
        <v>191</v>
      </c>
      <c r="DL82" s="26" t="s">
        <v>191</v>
      </c>
      <c r="DM82" s="26" t="s">
        <v>191</v>
      </c>
      <c r="DN82" s="26" t="s">
        <v>191</v>
      </c>
      <c r="DO82" s="26" t="s">
        <v>191</v>
      </c>
      <c r="DP82" s="26" t="s">
        <v>191</v>
      </c>
      <c r="DQ82" s="26" t="s">
        <v>191</v>
      </c>
      <c r="DR82" s="26" t="s">
        <v>191</v>
      </c>
      <c r="DS82" s="26" t="s">
        <v>191</v>
      </c>
      <c r="DT82" s="26" t="s">
        <v>191</v>
      </c>
      <c r="DU82" s="26" t="s">
        <v>191</v>
      </c>
      <c r="DV82" s="26" t="s">
        <v>191</v>
      </c>
      <c r="DW82" s="26" t="s">
        <v>191</v>
      </c>
      <c r="DX82" s="26" t="s">
        <v>191</v>
      </c>
      <c r="DY82" s="26" t="s">
        <v>191</v>
      </c>
      <c r="DZ82" s="26" t="s">
        <v>191</v>
      </c>
      <c r="EA82" s="26" t="s">
        <v>191</v>
      </c>
      <c r="EB82" s="26" t="s">
        <v>191</v>
      </c>
      <c r="EC82" s="26" t="s">
        <v>191</v>
      </c>
      <c r="ED82" s="26" t="s">
        <v>191</v>
      </c>
      <c r="EE82" s="26" t="s">
        <v>191</v>
      </c>
      <c r="EF82" s="26" t="s">
        <v>191</v>
      </c>
      <c r="EG82" s="26" t="s">
        <v>191</v>
      </c>
      <c r="EH82" s="26" t="s">
        <v>191</v>
      </c>
      <c r="EI82" s="26" t="s">
        <v>191</v>
      </c>
      <c r="EJ82" s="26" t="s">
        <v>191</v>
      </c>
      <c r="EK82" s="26" t="s">
        <v>191</v>
      </c>
      <c r="EL82" s="26" t="s">
        <v>191</v>
      </c>
      <c r="EM82" s="26" t="s">
        <v>191</v>
      </c>
      <c r="EN82" s="26" t="s">
        <v>191</v>
      </c>
      <c r="EO82" s="26" t="s">
        <v>191</v>
      </c>
      <c r="EP82" s="26" t="s">
        <v>191</v>
      </c>
      <c r="EQ82" s="26" t="s">
        <v>191</v>
      </c>
      <c r="ER82" s="26" t="s">
        <v>191</v>
      </c>
      <c r="ES82" s="26" t="s">
        <v>191</v>
      </c>
      <c r="ET82" s="26" t="s">
        <v>191</v>
      </c>
      <c r="EU82" s="26" t="s">
        <v>191</v>
      </c>
      <c r="EV82" s="26" t="s">
        <v>191</v>
      </c>
      <c r="EW82" s="26" t="s">
        <v>191</v>
      </c>
      <c r="EX82" s="26" t="s">
        <v>191</v>
      </c>
      <c r="EY82" s="26" t="s">
        <v>191</v>
      </c>
      <c r="EZ82" s="26" t="s">
        <v>191</v>
      </c>
      <c r="FA82" s="26" t="s">
        <v>191</v>
      </c>
      <c r="FB82" s="26" t="s">
        <v>191</v>
      </c>
      <c r="FC82" s="26" t="s">
        <v>191</v>
      </c>
      <c r="FD82" s="26" t="s">
        <v>191</v>
      </c>
      <c r="FE82" s="26" t="s">
        <v>191</v>
      </c>
      <c r="FF82" s="26" t="s">
        <v>191</v>
      </c>
      <c r="FG82" s="26" t="s">
        <v>191</v>
      </c>
      <c r="FH82" s="26" t="s">
        <v>191</v>
      </c>
      <c r="FI82" s="26" t="s">
        <v>191</v>
      </c>
      <c r="FJ82" s="26" t="s">
        <v>191</v>
      </c>
      <c r="FK82" s="26" t="s">
        <v>191</v>
      </c>
      <c r="FL82" s="26" t="s">
        <v>191</v>
      </c>
      <c r="FM82" s="26" t="s">
        <v>191</v>
      </c>
      <c r="FN82" s="26" t="s">
        <v>191</v>
      </c>
      <c r="FO82" s="26" t="s">
        <v>191</v>
      </c>
      <c r="FP82" s="26" t="s">
        <v>191</v>
      </c>
      <c r="FQ82" s="26" t="s">
        <v>191</v>
      </c>
      <c r="FR82" s="26" t="s">
        <v>191</v>
      </c>
      <c r="FS82" s="26" t="s">
        <v>191</v>
      </c>
      <c r="FT82" s="26" t="s">
        <v>191</v>
      </c>
      <c r="FU82" s="26" t="s">
        <v>191</v>
      </c>
      <c r="FV82" s="26" t="s">
        <v>191</v>
      </c>
      <c r="FW82" s="26" t="s">
        <v>191</v>
      </c>
      <c r="FX82" s="26" t="s">
        <v>191</v>
      </c>
      <c r="FY82" s="26" t="s">
        <v>191</v>
      </c>
      <c r="FZ82" s="26" t="s">
        <v>191</v>
      </c>
      <c r="GA82" s="26" t="s">
        <v>191</v>
      </c>
      <c r="GB82" s="26" t="s">
        <v>191</v>
      </c>
      <c r="GC82" s="26" t="s">
        <v>191</v>
      </c>
      <c r="GD82" s="26" t="s">
        <v>191</v>
      </c>
    </row>
    <row r="83" spans="1:186" s="41" customFormat="1">
      <c r="A83" s="60"/>
      <c r="B83" s="459"/>
      <c r="C83" s="461" t="s">
        <v>254</v>
      </c>
      <c r="D83" s="461" t="s">
        <v>76</v>
      </c>
      <c r="E83" s="461" t="s">
        <v>68</v>
      </c>
      <c r="F83" s="461" t="s">
        <v>78</v>
      </c>
      <c r="G83" s="441" t="s">
        <v>191</v>
      </c>
      <c r="H83" s="441" t="s">
        <v>191</v>
      </c>
      <c r="I83" s="441" t="s">
        <v>191</v>
      </c>
      <c r="J83" s="441" t="s">
        <v>191</v>
      </c>
      <c r="K83" s="441" t="s">
        <v>191</v>
      </c>
      <c r="L83" s="441" t="s">
        <v>191</v>
      </c>
      <c r="M83" s="441" t="s">
        <v>191</v>
      </c>
      <c r="N83" s="441" t="s">
        <v>191</v>
      </c>
      <c r="O83" s="441" t="s">
        <v>191</v>
      </c>
      <c r="P83" s="441" t="s">
        <v>191</v>
      </c>
      <c r="Q83" s="441" t="s">
        <v>191</v>
      </c>
      <c r="R83" s="441" t="s">
        <v>191</v>
      </c>
      <c r="S83" s="441" t="s">
        <v>191</v>
      </c>
      <c r="T83" s="441" t="s">
        <v>191</v>
      </c>
      <c r="U83" s="441" t="s">
        <v>191</v>
      </c>
      <c r="V83" s="441" t="s">
        <v>191</v>
      </c>
      <c r="W83" s="441" t="s">
        <v>191</v>
      </c>
      <c r="X83" s="441" t="s">
        <v>191</v>
      </c>
      <c r="Y83" s="441" t="s">
        <v>191</v>
      </c>
      <c r="Z83" s="441" t="s">
        <v>191</v>
      </c>
      <c r="AA83" s="441" t="s">
        <v>191</v>
      </c>
      <c r="AB83" s="441" t="s">
        <v>191</v>
      </c>
      <c r="AC83" s="441" t="s">
        <v>191</v>
      </c>
      <c r="AD83" s="441" t="s">
        <v>191</v>
      </c>
      <c r="AE83" s="441" t="s">
        <v>191</v>
      </c>
      <c r="AF83" s="441" t="s">
        <v>191</v>
      </c>
      <c r="AG83" s="441" t="s">
        <v>191</v>
      </c>
      <c r="AH83" s="441" t="s">
        <v>191</v>
      </c>
      <c r="AI83" s="441" t="s">
        <v>191</v>
      </c>
      <c r="AJ83" s="441" t="s">
        <v>191</v>
      </c>
      <c r="AK83" s="441" t="s">
        <v>191</v>
      </c>
      <c r="AL83" s="441" t="s">
        <v>191</v>
      </c>
      <c r="AM83" s="441" t="s">
        <v>191</v>
      </c>
      <c r="AN83" s="441" t="s">
        <v>191</v>
      </c>
      <c r="AO83" s="441" t="s">
        <v>191</v>
      </c>
      <c r="AP83" s="441" t="s">
        <v>191</v>
      </c>
      <c r="AQ83" s="441" t="s">
        <v>191</v>
      </c>
      <c r="AR83" s="441" t="s">
        <v>191</v>
      </c>
      <c r="AS83" s="441" t="s">
        <v>191</v>
      </c>
      <c r="AT83" s="441" t="s">
        <v>191</v>
      </c>
      <c r="AU83" s="441" t="s">
        <v>191</v>
      </c>
      <c r="AV83" s="441" t="s">
        <v>191</v>
      </c>
      <c r="AW83" s="441" t="s">
        <v>191</v>
      </c>
      <c r="AX83" s="441" t="s">
        <v>191</v>
      </c>
      <c r="AY83" s="441" t="s">
        <v>191</v>
      </c>
      <c r="AZ83" s="441" t="s">
        <v>191</v>
      </c>
      <c r="BA83" s="441" t="s">
        <v>191</v>
      </c>
      <c r="BB83" s="441" t="s">
        <v>191</v>
      </c>
      <c r="BC83" s="441" t="s">
        <v>191</v>
      </c>
      <c r="BD83" s="441" t="s">
        <v>191</v>
      </c>
      <c r="BE83" s="441" t="s">
        <v>191</v>
      </c>
      <c r="BF83" s="441" t="s">
        <v>191</v>
      </c>
      <c r="BG83" s="26" t="s">
        <v>191</v>
      </c>
      <c r="BH83" s="26" t="s">
        <v>191</v>
      </c>
      <c r="BI83" s="26" t="s">
        <v>191</v>
      </c>
      <c r="BJ83" s="26" t="s">
        <v>191</v>
      </c>
      <c r="BK83" s="26" t="s">
        <v>191</v>
      </c>
      <c r="BL83" s="26" t="s">
        <v>191</v>
      </c>
      <c r="BM83" s="26" t="s">
        <v>191</v>
      </c>
      <c r="BN83" s="26" t="s">
        <v>191</v>
      </c>
      <c r="BO83" s="26" t="s">
        <v>191</v>
      </c>
      <c r="BP83" s="26" t="s">
        <v>191</v>
      </c>
      <c r="BQ83" s="26" t="s">
        <v>191</v>
      </c>
      <c r="BR83" s="26" t="s">
        <v>191</v>
      </c>
      <c r="BS83" s="26" t="s">
        <v>191</v>
      </c>
      <c r="BT83" s="26" t="s">
        <v>191</v>
      </c>
      <c r="BU83" s="26" t="s">
        <v>191</v>
      </c>
      <c r="BV83" s="26" t="s">
        <v>191</v>
      </c>
      <c r="BW83" s="26" t="s">
        <v>191</v>
      </c>
      <c r="BX83" s="26" t="s">
        <v>191</v>
      </c>
      <c r="BY83" s="26" t="s">
        <v>191</v>
      </c>
      <c r="BZ83" s="26" t="s">
        <v>191</v>
      </c>
      <c r="CA83" s="26" t="s">
        <v>191</v>
      </c>
      <c r="CB83" s="26" t="s">
        <v>191</v>
      </c>
      <c r="CC83" s="26" t="s">
        <v>191</v>
      </c>
      <c r="CD83" s="26" t="s">
        <v>191</v>
      </c>
      <c r="CE83" s="26" t="s">
        <v>191</v>
      </c>
      <c r="CF83" s="26" t="s">
        <v>191</v>
      </c>
      <c r="CG83" s="26" t="s">
        <v>191</v>
      </c>
      <c r="CH83" s="26" t="s">
        <v>191</v>
      </c>
      <c r="CI83" s="26" t="s">
        <v>191</v>
      </c>
      <c r="CJ83" s="26" t="s">
        <v>191</v>
      </c>
      <c r="CK83" s="26" t="s">
        <v>191</v>
      </c>
      <c r="CL83" s="26" t="s">
        <v>191</v>
      </c>
      <c r="CM83" s="26" t="s">
        <v>191</v>
      </c>
      <c r="CN83" s="26" t="s">
        <v>191</v>
      </c>
      <c r="CO83" s="26" t="s">
        <v>191</v>
      </c>
      <c r="CP83" s="26" t="s">
        <v>191</v>
      </c>
      <c r="CQ83" s="26" t="s">
        <v>191</v>
      </c>
      <c r="CR83" s="26" t="s">
        <v>191</v>
      </c>
      <c r="CS83" s="26" t="s">
        <v>191</v>
      </c>
      <c r="CT83" s="26" t="s">
        <v>191</v>
      </c>
      <c r="CU83" s="26" t="s">
        <v>191</v>
      </c>
      <c r="CV83" s="26" t="s">
        <v>191</v>
      </c>
      <c r="CW83" s="26" t="s">
        <v>191</v>
      </c>
      <c r="CX83" s="26" t="s">
        <v>191</v>
      </c>
      <c r="CY83" s="26" t="s">
        <v>191</v>
      </c>
      <c r="CZ83" s="26" t="s">
        <v>191</v>
      </c>
      <c r="DA83" s="26" t="s">
        <v>191</v>
      </c>
      <c r="DB83" s="26" t="s">
        <v>191</v>
      </c>
      <c r="DC83" s="26" t="s">
        <v>191</v>
      </c>
      <c r="DD83" s="26" t="s">
        <v>191</v>
      </c>
      <c r="DE83" s="26" t="s">
        <v>191</v>
      </c>
      <c r="DF83" s="26" t="s">
        <v>191</v>
      </c>
      <c r="DG83" s="26" t="s">
        <v>191</v>
      </c>
      <c r="DH83" s="26" t="s">
        <v>191</v>
      </c>
      <c r="DI83" s="26" t="s">
        <v>191</v>
      </c>
      <c r="DJ83" s="26" t="s">
        <v>191</v>
      </c>
      <c r="DK83" s="26" t="s">
        <v>191</v>
      </c>
      <c r="DL83" s="26" t="s">
        <v>191</v>
      </c>
      <c r="DM83" s="26" t="s">
        <v>191</v>
      </c>
      <c r="DN83" s="26" t="s">
        <v>191</v>
      </c>
      <c r="DO83" s="26" t="s">
        <v>191</v>
      </c>
      <c r="DP83" s="26" t="s">
        <v>191</v>
      </c>
      <c r="DQ83" s="26" t="s">
        <v>191</v>
      </c>
      <c r="DR83" s="26" t="s">
        <v>191</v>
      </c>
      <c r="DS83" s="26" t="s">
        <v>191</v>
      </c>
      <c r="DT83" s="26" t="s">
        <v>191</v>
      </c>
      <c r="DU83" s="26" t="s">
        <v>191</v>
      </c>
      <c r="DV83" s="26" t="s">
        <v>191</v>
      </c>
      <c r="DW83" s="26" t="s">
        <v>191</v>
      </c>
      <c r="DX83" s="26" t="s">
        <v>191</v>
      </c>
      <c r="DY83" s="26" t="s">
        <v>191</v>
      </c>
      <c r="DZ83" s="26" t="s">
        <v>191</v>
      </c>
      <c r="EA83" s="26" t="s">
        <v>191</v>
      </c>
      <c r="EB83" s="26" t="s">
        <v>191</v>
      </c>
      <c r="EC83" s="26" t="s">
        <v>191</v>
      </c>
      <c r="ED83" s="26" t="s">
        <v>191</v>
      </c>
      <c r="EE83" s="26" t="s">
        <v>191</v>
      </c>
      <c r="EF83" s="26" t="s">
        <v>191</v>
      </c>
      <c r="EG83" s="26" t="s">
        <v>191</v>
      </c>
      <c r="EH83" s="26" t="s">
        <v>191</v>
      </c>
      <c r="EI83" s="26" t="s">
        <v>191</v>
      </c>
      <c r="EJ83" s="26" t="s">
        <v>191</v>
      </c>
      <c r="EK83" s="26" t="s">
        <v>191</v>
      </c>
      <c r="EL83" s="26" t="s">
        <v>191</v>
      </c>
      <c r="EM83" s="26" t="s">
        <v>191</v>
      </c>
      <c r="EN83" s="26" t="s">
        <v>191</v>
      </c>
      <c r="EO83" s="26" t="s">
        <v>191</v>
      </c>
      <c r="EP83" s="26" t="s">
        <v>191</v>
      </c>
      <c r="EQ83" s="26" t="s">
        <v>191</v>
      </c>
      <c r="ER83" s="26" t="s">
        <v>191</v>
      </c>
      <c r="ES83" s="26" t="s">
        <v>191</v>
      </c>
      <c r="ET83" s="26" t="s">
        <v>191</v>
      </c>
      <c r="EU83" s="26" t="s">
        <v>191</v>
      </c>
      <c r="EV83" s="26" t="s">
        <v>191</v>
      </c>
      <c r="EW83" s="26" t="s">
        <v>191</v>
      </c>
      <c r="EX83" s="26" t="s">
        <v>191</v>
      </c>
      <c r="EY83" s="26" t="s">
        <v>191</v>
      </c>
      <c r="EZ83" s="26" t="s">
        <v>191</v>
      </c>
      <c r="FA83" s="26" t="s">
        <v>191</v>
      </c>
      <c r="FB83" s="26" t="s">
        <v>191</v>
      </c>
      <c r="FC83" s="26" t="s">
        <v>191</v>
      </c>
      <c r="FD83" s="26" t="s">
        <v>191</v>
      </c>
      <c r="FE83" s="26" t="s">
        <v>191</v>
      </c>
      <c r="FF83" s="26" t="s">
        <v>191</v>
      </c>
      <c r="FG83" s="26" t="s">
        <v>191</v>
      </c>
      <c r="FH83" s="26" t="s">
        <v>191</v>
      </c>
      <c r="FI83" s="26" t="s">
        <v>191</v>
      </c>
      <c r="FJ83" s="26" t="s">
        <v>191</v>
      </c>
      <c r="FK83" s="26" t="s">
        <v>191</v>
      </c>
      <c r="FL83" s="26" t="s">
        <v>191</v>
      </c>
      <c r="FM83" s="26" t="s">
        <v>191</v>
      </c>
      <c r="FN83" s="26" t="s">
        <v>191</v>
      </c>
      <c r="FO83" s="26" t="s">
        <v>191</v>
      </c>
      <c r="FP83" s="26" t="s">
        <v>191</v>
      </c>
      <c r="FQ83" s="26" t="s">
        <v>191</v>
      </c>
      <c r="FR83" s="26" t="s">
        <v>191</v>
      </c>
      <c r="FS83" s="26" t="s">
        <v>191</v>
      </c>
      <c r="FT83" s="26" t="s">
        <v>191</v>
      </c>
      <c r="FU83" s="26" t="s">
        <v>191</v>
      </c>
      <c r="FV83" s="26" t="s">
        <v>191</v>
      </c>
      <c r="FW83" s="26" t="s">
        <v>191</v>
      </c>
      <c r="FX83" s="26" t="s">
        <v>191</v>
      </c>
      <c r="FY83" s="26" t="s">
        <v>191</v>
      </c>
      <c r="FZ83" s="26" t="s">
        <v>191</v>
      </c>
      <c r="GA83" s="26" t="s">
        <v>191</v>
      </c>
      <c r="GB83" s="26" t="s">
        <v>191</v>
      </c>
      <c r="GC83" s="26" t="s">
        <v>191</v>
      </c>
      <c r="GD83" s="26" t="s">
        <v>191</v>
      </c>
    </row>
    <row r="84" spans="1:186" s="41" customFormat="1">
      <c r="A84" s="60"/>
      <c r="B84" s="459"/>
      <c r="C84" s="461" t="s">
        <v>254</v>
      </c>
      <c r="D84" s="461" t="s">
        <v>76</v>
      </c>
      <c r="E84" s="461" t="s">
        <v>68</v>
      </c>
      <c r="F84" s="461" t="s">
        <v>79</v>
      </c>
      <c r="G84" s="441" t="s">
        <v>191</v>
      </c>
      <c r="H84" s="441" t="s">
        <v>191</v>
      </c>
      <c r="I84" s="441" t="s">
        <v>191</v>
      </c>
      <c r="J84" s="441" t="s">
        <v>191</v>
      </c>
      <c r="K84" s="441" t="s">
        <v>191</v>
      </c>
      <c r="L84" s="441" t="s">
        <v>191</v>
      </c>
      <c r="M84" s="441" t="s">
        <v>191</v>
      </c>
      <c r="N84" s="441" t="s">
        <v>191</v>
      </c>
      <c r="O84" s="441" t="s">
        <v>191</v>
      </c>
      <c r="P84" s="441" t="s">
        <v>191</v>
      </c>
      <c r="Q84" s="441" t="s">
        <v>191</v>
      </c>
      <c r="R84" s="441" t="s">
        <v>191</v>
      </c>
      <c r="S84" s="441" t="s">
        <v>191</v>
      </c>
      <c r="T84" s="441" t="s">
        <v>191</v>
      </c>
      <c r="U84" s="441" t="s">
        <v>191</v>
      </c>
      <c r="V84" s="441" t="s">
        <v>191</v>
      </c>
      <c r="W84" s="441" t="s">
        <v>191</v>
      </c>
      <c r="X84" s="441" t="s">
        <v>191</v>
      </c>
      <c r="Y84" s="441" t="s">
        <v>191</v>
      </c>
      <c r="Z84" s="441" t="s">
        <v>191</v>
      </c>
      <c r="AA84" s="441" t="s">
        <v>191</v>
      </c>
      <c r="AB84" s="441" t="s">
        <v>191</v>
      </c>
      <c r="AC84" s="441" t="s">
        <v>191</v>
      </c>
      <c r="AD84" s="441" t="s">
        <v>191</v>
      </c>
      <c r="AE84" s="441" t="s">
        <v>191</v>
      </c>
      <c r="AF84" s="441" t="s">
        <v>191</v>
      </c>
      <c r="AG84" s="441" t="s">
        <v>191</v>
      </c>
      <c r="AH84" s="441" t="s">
        <v>191</v>
      </c>
      <c r="AI84" s="441" t="s">
        <v>191</v>
      </c>
      <c r="AJ84" s="441" t="s">
        <v>191</v>
      </c>
      <c r="AK84" s="441" t="s">
        <v>191</v>
      </c>
      <c r="AL84" s="441" t="s">
        <v>191</v>
      </c>
      <c r="AM84" s="441" t="s">
        <v>191</v>
      </c>
      <c r="AN84" s="441" t="s">
        <v>191</v>
      </c>
      <c r="AO84" s="441" t="s">
        <v>191</v>
      </c>
      <c r="AP84" s="441" t="s">
        <v>191</v>
      </c>
      <c r="AQ84" s="441" t="s">
        <v>191</v>
      </c>
      <c r="AR84" s="441" t="s">
        <v>191</v>
      </c>
      <c r="AS84" s="441" t="s">
        <v>191</v>
      </c>
      <c r="AT84" s="441" t="s">
        <v>191</v>
      </c>
      <c r="AU84" s="441" t="s">
        <v>191</v>
      </c>
      <c r="AV84" s="441" t="s">
        <v>191</v>
      </c>
      <c r="AW84" s="441" t="s">
        <v>191</v>
      </c>
      <c r="AX84" s="441" t="s">
        <v>191</v>
      </c>
      <c r="AY84" s="441" t="s">
        <v>191</v>
      </c>
      <c r="AZ84" s="441" t="s">
        <v>191</v>
      </c>
      <c r="BA84" s="441" t="s">
        <v>191</v>
      </c>
      <c r="BB84" s="441" t="s">
        <v>191</v>
      </c>
      <c r="BC84" s="441" t="s">
        <v>191</v>
      </c>
      <c r="BD84" s="441" t="s">
        <v>191</v>
      </c>
      <c r="BE84" s="441" t="s">
        <v>191</v>
      </c>
      <c r="BF84" s="441" t="s">
        <v>191</v>
      </c>
      <c r="BG84" s="26" t="s">
        <v>191</v>
      </c>
      <c r="BH84" s="26" t="s">
        <v>191</v>
      </c>
      <c r="BI84" s="26" t="s">
        <v>191</v>
      </c>
      <c r="BJ84" s="26" t="s">
        <v>191</v>
      </c>
      <c r="BK84" s="26" t="s">
        <v>191</v>
      </c>
      <c r="BL84" s="26" t="s">
        <v>191</v>
      </c>
      <c r="BM84" s="26" t="s">
        <v>191</v>
      </c>
      <c r="BN84" s="26" t="s">
        <v>191</v>
      </c>
      <c r="BO84" s="26" t="s">
        <v>191</v>
      </c>
      <c r="BP84" s="26" t="s">
        <v>191</v>
      </c>
      <c r="BQ84" s="26" t="s">
        <v>191</v>
      </c>
      <c r="BR84" s="26" t="s">
        <v>191</v>
      </c>
      <c r="BS84" s="26" t="s">
        <v>191</v>
      </c>
      <c r="BT84" s="26" t="s">
        <v>191</v>
      </c>
      <c r="BU84" s="26" t="s">
        <v>191</v>
      </c>
      <c r="BV84" s="26" t="s">
        <v>191</v>
      </c>
      <c r="BW84" s="26" t="s">
        <v>191</v>
      </c>
      <c r="BX84" s="26" t="s">
        <v>191</v>
      </c>
      <c r="BY84" s="26" t="s">
        <v>191</v>
      </c>
      <c r="BZ84" s="26" t="s">
        <v>191</v>
      </c>
      <c r="CA84" s="26" t="s">
        <v>191</v>
      </c>
      <c r="CB84" s="26" t="s">
        <v>191</v>
      </c>
      <c r="CC84" s="26" t="s">
        <v>191</v>
      </c>
      <c r="CD84" s="26" t="s">
        <v>191</v>
      </c>
      <c r="CE84" s="26" t="s">
        <v>191</v>
      </c>
      <c r="CF84" s="26" t="s">
        <v>191</v>
      </c>
      <c r="CG84" s="26" t="s">
        <v>191</v>
      </c>
      <c r="CH84" s="26" t="s">
        <v>191</v>
      </c>
      <c r="CI84" s="26" t="s">
        <v>191</v>
      </c>
      <c r="CJ84" s="26" t="s">
        <v>191</v>
      </c>
      <c r="CK84" s="26" t="s">
        <v>191</v>
      </c>
      <c r="CL84" s="26" t="s">
        <v>191</v>
      </c>
      <c r="CM84" s="26" t="s">
        <v>191</v>
      </c>
      <c r="CN84" s="26" t="s">
        <v>191</v>
      </c>
      <c r="CO84" s="26" t="s">
        <v>191</v>
      </c>
      <c r="CP84" s="26" t="s">
        <v>191</v>
      </c>
      <c r="CQ84" s="26" t="s">
        <v>191</v>
      </c>
      <c r="CR84" s="26" t="s">
        <v>191</v>
      </c>
      <c r="CS84" s="26" t="s">
        <v>191</v>
      </c>
      <c r="CT84" s="26" t="s">
        <v>191</v>
      </c>
      <c r="CU84" s="26" t="s">
        <v>191</v>
      </c>
      <c r="CV84" s="26" t="s">
        <v>191</v>
      </c>
      <c r="CW84" s="26" t="s">
        <v>191</v>
      </c>
      <c r="CX84" s="26" t="s">
        <v>191</v>
      </c>
      <c r="CY84" s="26" t="s">
        <v>191</v>
      </c>
      <c r="CZ84" s="26" t="s">
        <v>191</v>
      </c>
      <c r="DA84" s="26" t="s">
        <v>191</v>
      </c>
      <c r="DB84" s="26" t="s">
        <v>191</v>
      </c>
      <c r="DC84" s="26" t="s">
        <v>191</v>
      </c>
      <c r="DD84" s="26" t="s">
        <v>191</v>
      </c>
      <c r="DE84" s="26" t="s">
        <v>191</v>
      </c>
      <c r="DF84" s="26" t="s">
        <v>191</v>
      </c>
      <c r="DG84" s="26" t="s">
        <v>191</v>
      </c>
      <c r="DH84" s="26" t="s">
        <v>191</v>
      </c>
      <c r="DI84" s="26" t="s">
        <v>191</v>
      </c>
      <c r="DJ84" s="26" t="s">
        <v>191</v>
      </c>
      <c r="DK84" s="26" t="s">
        <v>191</v>
      </c>
      <c r="DL84" s="26" t="s">
        <v>191</v>
      </c>
      <c r="DM84" s="26" t="s">
        <v>191</v>
      </c>
      <c r="DN84" s="26" t="s">
        <v>191</v>
      </c>
      <c r="DO84" s="26" t="s">
        <v>191</v>
      </c>
      <c r="DP84" s="26" t="s">
        <v>191</v>
      </c>
      <c r="DQ84" s="26" t="s">
        <v>191</v>
      </c>
      <c r="DR84" s="26" t="s">
        <v>191</v>
      </c>
      <c r="DS84" s="26" t="s">
        <v>191</v>
      </c>
      <c r="DT84" s="26" t="s">
        <v>191</v>
      </c>
      <c r="DU84" s="26" t="s">
        <v>191</v>
      </c>
      <c r="DV84" s="26" t="s">
        <v>191</v>
      </c>
      <c r="DW84" s="26" t="s">
        <v>191</v>
      </c>
      <c r="DX84" s="26" t="s">
        <v>191</v>
      </c>
      <c r="DY84" s="26" t="s">
        <v>191</v>
      </c>
      <c r="DZ84" s="26" t="s">
        <v>191</v>
      </c>
      <c r="EA84" s="26" t="s">
        <v>191</v>
      </c>
      <c r="EB84" s="26" t="s">
        <v>191</v>
      </c>
      <c r="EC84" s="26" t="s">
        <v>191</v>
      </c>
      <c r="ED84" s="26" t="s">
        <v>191</v>
      </c>
      <c r="EE84" s="26" t="s">
        <v>191</v>
      </c>
      <c r="EF84" s="26" t="s">
        <v>191</v>
      </c>
      <c r="EG84" s="26" t="s">
        <v>191</v>
      </c>
      <c r="EH84" s="26" t="s">
        <v>191</v>
      </c>
      <c r="EI84" s="26" t="s">
        <v>191</v>
      </c>
      <c r="EJ84" s="26" t="s">
        <v>191</v>
      </c>
      <c r="EK84" s="26" t="s">
        <v>191</v>
      </c>
      <c r="EL84" s="26" t="s">
        <v>191</v>
      </c>
      <c r="EM84" s="26" t="s">
        <v>191</v>
      </c>
      <c r="EN84" s="26" t="s">
        <v>191</v>
      </c>
      <c r="EO84" s="26" t="s">
        <v>191</v>
      </c>
      <c r="EP84" s="26" t="s">
        <v>191</v>
      </c>
      <c r="EQ84" s="26" t="s">
        <v>191</v>
      </c>
      <c r="ER84" s="26" t="s">
        <v>191</v>
      </c>
      <c r="ES84" s="26" t="s">
        <v>191</v>
      </c>
      <c r="ET84" s="26" t="s">
        <v>191</v>
      </c>
      <c r="EU84" s="26" t="s">
        <v>191</v>
      </c>
      <c r="EV84" s="26" t="s">
        <v>191</v>
      </c>
      <c r="EW84" s="26" t="s">
        <v>191</v>
      </c>
      <c r="EX84" s="26" t="s">
        <v>191</v>
      </c>
      <c r="EY84" s="26" t="s">
        <v>191</v>
      </c>
      <c r="EZ84" s="26" t="s">
        <v>191</v>
      </c>
      <c r="FA84" s="26" t="s">
        <v>191</v>
      </c>
      <c r="FB84" s="26" t="s">
        <v>191</v>
      </c>
      <c r="FC84" s="26" t="s">
        <v>191</v>
      </c>
      <c r="FD84" s="26" t="s">
        <v>191</v>
      </c>
      <c r="FE84" s="26" t="s">
        <v>191</v>
      </c>
      <c r="FF84" s="26" t="s">
        <v>191</v>
      </c>
      <c r="FG84" s="26" t="s">
        <v>191</v>
      </c>
      <c r="FH84" s="26" t="s">
        <v>191</v>
      </c>
      <c r="FI84" s="26" t="s">
        <v>191</v>
      </c>
      <c r="FJ84" s="26" t="s">
        <v>191</v>
      </c>
      <c r="FK84" s="26" t="s">
        <v>191</v>
      </c>
      <c r="FL84" s="26" t="s">
        <v>191</v>
      </c>
      <c r="FM84" s="26" t="s">
        <v>191</v>
      </c>
      <c r="FN84" s="26" t="s">
        <v>191</v>
      </c>
      <c r="FO84" s="26" t="s">
        <v>191</v>
      </c>
      <c r="FP84" s="26" t="s">
        <v>191</v>
      </c>
      <c r="FQ84" s="26" t="s">
        <v>191</v>
      </c>
      <c r="FR84" s="26" t="s">
        <v>191</v>
      </c>
      <c r="FS84" s="26" t="s">
        <v>191</v>
      </c>
      <c r="FT84" s="26" t="s">
        <v>191</v>
      </c>
      <c r="FU84" s="26" t="s">
        <v>191</v>
      </c>
      <c r="FV84" s="26" t="s">
        <v>191</v>
      </c>
      <c r="FW84" s="26" t="s">
        <v>191</v>
      </c>
      <c r="FX84" s="26" t="s">
        <v>191</v>
      </c>
      <c r="FY84" s="26" t="s">
        <v>191</v>
      </c>
      <c r="FZ84" s="26" t="s">
        <v>191</v>
      </c>
      <c r="GA84" s="26" t="s">
        <v>191</v>
      </c>
      <c r="GB84" s="26" t="s">
        <v>191</v>
      </c>
      <c r="GC84" s="26" t="s">
        <v>191</v>
      </c>
      <c r="GD84" s="26" t="s">
        <v>191</v>
      </c>
    </row>
    <row r="85" spans="1:186" s="41" customFormat="1">
      <c r="A85" s="60"/>
      <c r="B85" s="459"/>
      <c r="C85" s="461"/>
      <c r="D85" s="461"/>
      <c r="E85" s="461"/>
      <c r="F85" s="461"/>
      <c r="G85" s="444"/>
      <c r="H85" s="444"/>
      <c r="I85" s="444"/>
      <c r="J85" s="445"/>
      <c r="K85" s="446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s="41" customFormat="1">
      <c r="A86" s="60"/>
      <c r="B86" s="459"/>
      <c r="C86" s="461" t="s">
        <v>255</v>
      </c>
      <c r="D86" s="461" t="s">
        <v>76</v>
      </c>
      <c r="E86" s="461" t="s">
        <v>68</v>
      </c>
      <c r="F86" s="461" t="s">
        <v>77</v>
      </c>
      <c r="G86" s="441" t="s">
        <v>191</v>
      </c>
      <c r="H86" s="441" t="s">
        <v>191</v>
      </c>
      <c r="I86" s="441" t="s">
        <v>191</v>
      </c>
      <c r="J86" s="441" t="s">
        <v>191</v>
      </c>
      <c r="K86" s="441" t="s">
        <v>191</v>
      </c>
      <c r="L86" s="441" t="s">
        <v>191</v>
      </c>
      <c r="M86" s="441" t="s">
        <v>191</v>
      </c>
      <c r="N86" s="441" t="s">
        <v>191</v>
      </c>
      <c r="O86" s="441" t="s">
        <v>191</v>
      </c>
      <c r="P86" s="441" t="s">
        <v>191</v>
      </c>
      <c r="Q86" s="441" t="s">
        <v>191</v>
      </c>
      <c r="R86" s="441" t="s">
        <v>191</v>
      </c>
      <c r="S86" s="441" t="s">
        <v>191</v>
      </c>
      <c r="T86" s="441" t="s">
        <v>191</v>
      </c>
      <c r="U86" s="441" t="s">
        <v>191</v>
      </c>
      <c r="V86" s="441" t="s">
        <v>191</v>
      </c>
      <c r="W86" s="441" t="s">
        <v>191</v>
      </c>
      <c r="X86" s="441" t="s">
        <v>191</v>
      </c>
      <c r="Y86" s="441" t="s">
        <v>191</v>
      </c>
      <c r="Z86" s="441" t="s">
        <v>191</v>
      </c>
      <c r="AA86" s="441" t="s">
        <v>191</v>
      </c>
      <c r="AB86" s="441" t="s">
        <v>191</v>
      </c>
      <c r="AC86" s="441" t="s">
        <v>191</v>
      </c>
      <c r="AD86" s="441" t="s">
        <v>191</v>
      </c>
      <c r="AE86" s="441" t="s">
        <v>191</v>
      </c>
      <c r="AF86" s="441" t="s">
        <v>191</v>
      </c>
      <c r="AG86" s="441" t="s">
        <v>191</v>
      </c>
      <c r="AH86" s="441" t="s">
        <v>191</v>
      </c>
      <c r="AI86" s="441" t="s">
        <v>191</v>
      </c>
      <c r="AJ86" s="441" t="s">
        <v>191</v>
      </c>
      <c r="AK86" s="441" t="s">
        <v>191</v>
      </c>
      <c r="AL86" s="441" t="s">
        <v>191</v>
      </c>
      <c r="AM86" s="441" t="s">
        <v>191</v>
      </c>
      <c r="AN86" s="441" t="s">
        <v>191</v>
      </c>
      <c r="AO86" s="441" t="s">
        <v>191</v>
      </c>
      <c r="AP86" s="441" t="s">
        <v>191</v>
      </c>
      <c r="AQ86" s="441" t="s">
        <v>191</v>
      </c>
      <c r="AR86" s="441" t="s">
        <v>191</v>
      </c>
      <c r="AS86" s="441" t="s">
        <v>191</v>
      </c>
      <c r="AT86" s="441" t="s">
        <v>191</v>
      </c>
      <c r="AU86" s="441" t="s">
        <v>191</v>
      </c>
      <c r="AV86" s="441" t="s">
        <v>191</v>
      </c>
      <c r="AW86" s="441" t="s">
        <v>191</v>
      </c>
      <c r="AX86" s="441" t="s">
        <v>191</v>
      </c>
      <c r="AY86" s="441" t="s">
        <v>191</v>
      </c>
      <c r="AZ86" s="441" t="s">
        <v>191</v>
      </c>
      <c r="BA86" s="441" t="s">
        <v>191</v>
      </c>
      <c r="BB86" s="441" t="s">
        <v>191</v>
      </c>
      <c r="BC86" s="441" t="s">
        <v>191</v>
      </c>
      <c r="BD86" s="441" t="s">
        <v>191</v>
      </c>
      <c r="BE86" s="441" t="s">
        <v>191</v>
      </c>
      <c r="BF86" s="441" t="s">
        <v>191</v>
      </c>
      <c r="BG86" s="26" t="s">
        <v>191</v>
      </c>
      <c r="BH86" s="26" t="s">
        <v>191</v>
      </c>
      <c r="BI86" s="26" t="s">
        <v>191</v>
      </c>
      <c r="BJ86" s="26" t="s">
        <v>191</v>
      </c>
      <c r="BK86" s="26" t="s">
        <v>191</v>
      </c>
      <c r="BL86" s="26" t="s">
        <v>191</v>
      </c>
      <c r="BM86" s="26" t="s">
        <v>191</v>
      </c>
      <c r="BN86" s="26" t="s">
        <v>191</v>
      </c>
      <c r="BO86" s="26" t="s">
        <v>191</v>
      </c>
      <c r="BP86" s="26" t="s">
        <v>191</v>
      </c>
      <c r="BQ86" s="26" t="s">
        <v>191</v>
      </c>
      <c r="BR86" s="26" t="s">
        <v>191</v>
      </c>
      <c r="BS86" s="26" t="s">
        <v>191</v>
      </c>
      <c r="BT86" s="26" t="s">
        <v>191</v>
      </c>
      <c r="BU86" s="26" t="s">
        <v>191</v>
      </c>
      <c r="BV86" s="26" t="s">
        <v>191</v>
      </c>
      <c r="BW86" s="26" t="s">
        <v>191</v>
      </c>
      <c r="BX86" s="26" t="s">
        <v>191</v>
      </c>
      <c r="BY86" s="26" t="s">
        <v>191</v>
      </c>
      <c r="BZ86" s="26" t="s">
        <v>191</v>
      </c>
      <c r="CA86" s="26" t="s">
        <v>191</v>
      </c>
      <c r="CB86" s="26" t="s">
        <v>191</v>
      </c>
      <c r="CC86" s="26" t="s">
        <v>191</v>
      </c>
      <c r="CD86" s="26" t="s">
        <v>191</v>
      </c>
      <c r="CE86" s="26" t="s">
        <v>191</v>
      </c>
      <c r="CF86" s="26" t="s">
        <v>191</v>
      </c>
      <c r="CG86" s="26" t="s">
        <v>191</v>
      </c>
      <c r="CH86" s="26" t="s">
        <v>191</v>
      </c>
      <c r="CI86" s="26" t="s">
        <v>191</v>
      </c>
      <c r="CJ86" s="26" t="s">
        <v>191</v>
      </c>
      <c r="CK86" s="26" t="s">
        <v>191</v>
      </c>
      <c r="CL86" s="26" t="s">
        <v>191</v>
      </c>
      <c r="CM86" s="26" t="s">
        <v>191</v>
      </c>
      <c r="CN86" s="26" t="s">
        <v>191</v>
      </c>
      <c r="CO86" s="26" t="s">
        <v>191</v>
      </c>
      <c r="CP86" s="26" t="s">
        <v>191</v>
      </c>
      <c r="CQ86" s="26" t="s">
        <v>191</v>
      </c>
      <c r="CR86" s="26" t="s">
        <v>191</v>
      </c>
      <c r="CS86" s="26" t="s">
        <v>191</v>
      </c>
      <c r="CT86" s="26" t="s">
        <v>191</v>
      </c>
      <c r="CU86" s="26" t="s">
        <v>191</v>
      </c>
      <c r="CV86" s="26" t="s">
        <v>191</v>
      </c>
      <c r="CW86" s="26" t="s">
        <v>191</v>
      </c>
      <c r="CX86" s="26" t="s">
        <v>191</v>
      </c>
      <c r="CY86" s="26" t="s">
        <v>191</v>
      </c>
      <c r="CZ86" s="26" t="s">
        <v>191</v>
      </c>
      <c r="DA86" s="26" t="s">
        <v>191</v>
      </c>
      <c r="DB86" s="26" t="s">
        <v>191</v>
      </c>
      <c r="DC86" s="26" t="s">
        <v>191</v>
      </c>
      <c r="DD86" s="26" t="s">
        <v>191</v>
      </c>
      <c r="DE86" s="26" t="s">
        <v>191</v>
      </c>
      <c r="DF86" s="26" t="s">
        <v>191</v>
      </c>
      <c r="DG86" s="26" t="s">
        <v>191</v>
      </c>
      <c r="DH86" s="26" t="s">
        <v>191</v>
      </c>
      <c r="DI86" s="26" t="s">
        <v>191</v>
      </c>
      <c r="DJ86" s="26" t="s">
        <v>191</v>
      </c>
      <c r="DK86" s="26" t="s">
        <v>191</v>
      </c>
      <c r="DL86" s="26" t="s">
        <v>191</v>
      </c>
      <c r="DM86" s="26" t="s">
        <v>191</v>
      </c>
      <c r="DN86" s="26" t="s">
        <v>191</v>
      </c>
      <c r="DO86" s="26" t="s">
        <v>191</v>
      </c>
      <c r="DP86" s="26" t="s">
        <v>191</v>
      </c>
      <c r="DQ86" s="26" t="s">
        <v>191</v>
      </c>
      <c r="DR86" s="26" t="s">
        <v>191</v>
      </c>
      <c r="DS86" s="26" t="s">
        <v>191</v>
      </c>
      <c r="DT86" s="26" t="s">
        <v>191</v>
      </c>
      <c r="DU86" s="26" t="s">
        <v>191</v>
      </c>
      <c r="DV86" s="26" t="s">
        <v>191</v>
      </c>
      <c r="DW86" s="26" t="s">
        <v>191</v>
      </c>
      <c r="DX86" s="26" t="s">
        <v>191</v>
      </c>
      <c r="DY86" s="26" t="s">
        <v>191</v>
      </c>
      <c r="DZ86" s="26" t="s">
        <v>191</v>
      </c>
      <c r="EA86" s="26" t="s">
        <v>191</v>
      </c>
      <c r="EB86" s="26" t="s">
        <v>191</v>
      </c>
      <c r="EC86" s="26" t="s">
        <v>191</v>
      </c>
      <c r="ED86" s="26" t="s">
        <v>191</v>
      </c>
      <c r="EE86" s="26" t="s">
        <v>191</v>
      </c>
      <c r="EF86" s="26" t="s">
        <v>191</v>
      </c>
      <c r="EG86" s="26" t="s">
        <v>191</v>
      </c>
      <c r="EH86" s="26" t="s">
        <v>191</v>
      </c>
      <c r="EI86" s="26" t="s">
        <v>191</v>
      </c>
      <c r="EJ86" s="26" t="s">
        <v>191</v>
      </c>
      <c r="EK86" s="26" t="s">
        <v>191</v>
      </c>
      <c r="EL86" s="26" t="s">
        <v>191</v>
      </c>
      <c r="EM86" s="26" t="s">
        <v>191</v>
      </c>
      <c r="EN86" s="26" t="s">
        <v>191</v>
      </c>
      <c r="EO86" s="26" t="s">
        <v>191</v>
      </c>
      <c r="EP86" s="26" t="s">
        <v>191</v>
      </c>
      <c r="EQ86" s="26" t="s">
        <v>191</v>
      </c>
      <c r="ER86" s="26" t="s">
        <v>191</v>
      </c>
      <c r="ES86" s="26" t="s">
        <v>191</v>
      </c>
      <c r="ET86" s="26" t="s">
        <v>191</v>
      </c>
      <c r="EU86" s="26" t="s">
        <v>191</v>
      </c>
      <c r="EV86" s="26" t="s">
        <v>191</v>
      </c>
      <c r="EW86" s="26" t="s">
        <v>191</v>
      </c>
      <c r="EX86" s="26" t="s">
        <v>191</v>
      </c>
      <c r="EY86" s="26" t="s">
        <v>191</v>
      </c>
      <c r="EZ86" s="26" t="s">
        <v>191</v>
      </c>
      <c r="FA86" s="26" t="s">
        <v>191</v>
      </c>
      <c r="FB86" s="26" t="s">
        <v>191</v>
      </c>
      <c r="FC86" s="26" t="s">
        <v>191</v>
      </c>
      <c r="FD86" s="26" t="s">
        <v>191</v>
      </c>
      <c r="FE86" s="26" t="s">
        <v>191</v>
      </c>
      <c r="FF86" s="26" t="s">
        <v>191</v>
      </c>
      <c r="FG86" s="26" t="s">
        <v>191</v>
      </c>
      <c r="FH86" s="26" t="s">
        <v>191</v>
      </c>
      <c r="FI86" s="26" t="s">
        <v>191</v>
      </c>
      <c r="FJ86" s="26" t="s">
        <v>191</v>
      </c>
      <c r="FK86" s="26" t="s">
        <v>191</v>
      </c>
      <c r="FL86" s="26" t="s">
        <v>191</v>
      </c>
      <c r="FM86" s="26" t="s">
        <v>191</v>
      </c>
      <c r="FN86" s="26" t="s">
        <v>191</v>
      </c>
      <c r="FO86" s="26" t="s">
        <v>191</v>
      </c>
      <c r="FP86" s="26" t="s">
        <v>191</v>
      </c>
      <c r="FQ86" s="26" t="s">
        <v>191</v>
      </c>
      <c r="FR86" s="26" t="s">
        <v>191</v>
      </c>
      <c r="FS86" s="26" t="s">
        <v>191</v>
      </c>
      <c r="FT86" s="26" t="s">
        <v>191</v>
      </c>
      <c r="FU86" s="26" t="s">
        <v>191</v>
      </c>
      <c r="FV86" s="26" t="s">
        <v>191</v>
      </c>
      <c r="FW86" s="26" t="s">
        <v>191</v>
      </c>
      <c r="FX86" s="26" t="s">
        <v>191</v>
      </c>
      <c r="FY86" s="26" t="s">
        <v>191</v>
      </c>
      <c r="FZ86" s="26" t="s">
        <v>191</v>
      </c>
      <c r="GA86" s="26" t="s">
        <v>191</v>
      </c>
      <c r="GB86" s="26" t="s">
        <v>191</v>
      </c>
      <c r="GC86" s="26" t="s">
        <v>191</v>
      </c>
      <c r="GD86" s="26" t="s">
        <v>191</v>
      </c>
    </row>
    <row r="87" spans="1:186">
      <c r="B87" s="459"/>
      <c r="C87" s="461" t="s">
        <v>255</v>
      </c>
      <c r="D87" s="461" t="s">
        <v>76</v>
      </c>
      <c r="E87" s="461" t="s">
        <v>68</v>
      </c>
      <c r="F87" s="461" t="s">
        <v>78</v>
      </c>
      <c r="G87" s="441" t="s">
        <v>191</v>
      </c>
      <c r="H87" s="441" t="s">
        <v>191</v>
      </c>
      <c r="I87" s="441" t="s">
        <v>191</v>
      </c>
      <c r="J87" s="441" t="s">
        <v>191</v>
      </c>
      <c r="K87" s="441" t="s">
        <v>191</v>
      </c>
      <c r="L87" s="441" t="s">
        <v>191</v>
      </c>
      <c r="M87" s="441" t="s">
        <v>191</v>
      </c>
      <c r="N87" s="441" t="s">
        <v>191</v>
      </c>
      <c r="O87" s="441" t="s">
        <v>191</v>
      </c>
      <c r="P87" s="441" t="s">
        <v>191</v>
      </c>
      <c r="Q87" s="441" t="s">
        <v>191</v>
      </c>
      <c r="R87" s="441" t="s">
        <v>191</v>
      </c>
      <c r="S87" s="441" t="s">
        <v>191</v>
      </c>
      <c r="T87" s="441" t="s">
        <v>191</v>
      </c>
      <c r="U87" s="441" t="s">
        <v>191</v>
      </c>
      <c r="V87" s="441" t="s">
        <v>191</v>
      </c>
      <c r="W87" s="441" t="s">
        <v>191</v>
      </c>
      <c r="X87" s="441" t="s">
        <v>191</v>
      </c>
      <c r="Y87" s="441" t="s">
        <v>191</v>
      </c>
      <c r="Z87" s="441" t="s">
        <v>191</v>
      </c>
      <c r="AA87" s="441" t="s">
        <v>191</v>
      </c>
      <c r="AB87" s="441" t="s">
        <v>191</v>
      </c>
      <c r="AC87" s="441" t="s">
        <v>191</v>
      </c>
      <c r="AD87" s="441" t="s">
        <v>191</v>
      </c>
      <c r="AE87" s="441" t="s">
        <v>191</v>
      </c>
      <c r="AF87" s="441" t="s">
        <v>191</v>
      </c>
      <c r="AG87" s="441" t="s">
        <v>191</v>
      </c>
      <c r="AH87" s="441" t="s">
        <v>191</v>
      </c>
      <c r="AI87" s="441" t="s">
        <v>191</v>
      </c>
      <c r="AJ87" s="441" t="s">
        <v>191</v>
      </c>
      <c r="AK87" s="441" t="s">
        <v>191</v>
      </c>
      <c r="AL87" s="441" t="s">
        <v>191</v>
      </c>
      <c r="AM87" s="441" t="s">
        <v>191</v>
      </c>
      <c r="AN87" s="441" t="s">
        <v>191</v>
      </c>
      <c r="AO87" s="441" t="s">
        <v>191</v>
      </c>
      <c r="AP87" s="441" t="s">
        <v>191</v>
      </c>
      <c r="AQ87" s="441" t="s">
        <v>191</v>
      </c>
      <c r="AR87" s="441" t="s">
        <v>191</v>
      </c>
      <c r="AS87" s="441" t="s">
        <v>191</v>
      </c>
      <c r="AT87" s="441" t="s">
        <v>191</v>
      </c>
      <c r="AU87" s="441" t="s">
        <v>191</v>
      </c>
      <c r="AV87" s="441" t="s">
        <v>191</v>
      </c>
      <c r="AW87" s="441" t="s">
        <v>191</v>
      </c>
      <c r="AX87" s="441" t="s">
        <v>191</v>
      </c>
      <c r="AY87" s="441" t="s">
        <v>191</v>
      </c>
      <c r="AZ87" s="441" t="s">
        <v>191</v>
      </c>
      <c r="BA87" s="441" t="s">
        <v>191</v>
      </c>
      <c r="BB87" s="441" t="s">
        <v>191</v>
      </c>
      <c r="BC87" s="441" t="s">
        <v>191</v>
      </c>
      <c r="BD87" s="441" t="s">
        <v>191</v>
      </c>
      <c r="BE87" s="441" t="s">
        <v>191</v>
      </c>
      <c r="BF87" s="441" t="s">
        <v>191</v>
      </c>
      <c r="BG87" s="212" t="s">
        <v>191</v>
      </c>
      <c r="BH87" s="212" t="s">
        <v>191</v>
      </c>
      <c r="BI87" s="212" t="s">
        <v>191</v>
      </c>
      <c r="BJ87" s="212" t="s">
        <v>191</v>
      </c>
      <c r="BK87" s="212" t="s">
        <v>191</v>
      </c>
      <c r="BL87" s="212" t="s">
        <v>191</v>
      </c>
      <c r="BM87" s="212" t="s">
        <v>191</v>
      </c>
      <c r="BN87" s="212" t="s">
        <v>191</v>
      </c>
      <c r="BO87" s="212" t="s">
        <v>191</v>
      </c>
      <c r="BP87" s="212" t="s">
        <v>191</v>
      </c>
      <c r="BQ87" s="212" t="s">
        <v>191</v>
      </c>
      <c r="BR87" s="212" t="s">
        <v>191</v>
      </c>
      <c r="BS87" s="212" t="s">
        <v>191</v>
      </c>
      <c r="BT87" s="212" t="s">
        <v>191</v>
      </c>
      <c r="BU87" s="212" t="s">
        <v>191</v>
      </c>
      <c r="BV87" s="212" t="s">
        <v>191</v>
      </c>
      <c r="BW87" s="212" t="s">
        <v>191</v>
      </c>
      <c r="BX87" s="212" t="s">
        <v>191</v>
      </c>
      <c r="BY87" s="212" t="s">
        <v>191</v>
      </c>
      <c r="BZ87" s="212" t="s">
        <v>191</v>
      </c>
      <c r="CA87" s="212" t="s">
        <v>191</v>
      </c>
      <c r="CB87" s="212" t="s">
        <v>191</v>
      </c>
      <c r="CC87" s="212" t="s">
        <v>191</v>
      </c>
      <c r="CD87" s="212" t="s">
        <v>191</v>
      </c>
      <c r="CE87" s="212" t="s">
        <v>191</v>
      </c>
      <c r="CF87" s="212" t="s">
        <v>191</v>
      </c>
      <c r="CG87" s="212" t="s">
        <v>191</v>
      </c>
      <c r="CH87" s="212" t="s">
        <v>191</v>
      </c>
      <c r="CI87" s="212" t="s">
        <v>191</v>
      </c>
      <c r="CJ87" s="212" t="s">
        <v>191</v>
      </c>
      <c r="CK87" s="212" t="s">
        <v>191</v>
      </c>
      <c r="CL87" s="212" t="s">
        <v>191</v>
      </c>
      <c r="CM87" s="212" t="s">
        <v>191</v>
      </c>
      <c r="CN87" s="212" t="s">
        <v>191</v>
      </c>
      <c r="CO87" s="212" t="s">
        <v>191</v>
      </c>
      <c r="CP87" s="212" t="s">
        <v>191</v>
      </c>
      <c r="CQ87" s="212" t="s">
        <v>191</v>
      </c>
      <c r="CR87" s="212" t="s">
        <v>191</v>
      </c>
      <c r="CS87" s="212" t="s">
        <v>191</v>
      </c>
      <c r="CT87" s="212" t="s">
        <v>191</v>
      </c>
      <c r="CU87" s="212" t="s">
        <v>191</v>
      </c>
      <c r="CV87" s="212" t="s">
        <v>191</v>
      </c>
      <c r="CW87" s="212" t="s">
        <v>191</v>
      </c>
      <c r="CX87" s="212" t="s">
        <v>191</v>
      </c>
      <c r="CY87" s="212" t="s">
        <v>191</v>
      </c>
      <c r="CZ87" s="212" t="s">
        <v>191</v>
      </c>
      <c r="DA87" s="212" t="s">
        <v>191</v>
      </c>
      <c r="DB87" s="212" t="s">
        <v>191</v>
      </c>
      <c r="DC87" s="212" t="s">
        <v>191</v>
      </c>
      <c r="DD87" s="212" t="s">
        <v>191</v>
      </c>
      <c r="DE87" s="212" t="s">
        <v>191</v>
      </c>
      <c r="DF87" s="212" t="s">
        <v>191</v>
      </c>
      <c r="DG87" s="212" t="s">
        <v>191</v>
      </c>
      <c r="DH87" s="212" t="s">
        <v>191</v>
      </c>
      <c r="DI87" s="212" t="s">
        <v>191</v>
      </c>
      <c r="DJ87" s="212" t="s">
        <v>191</v>
      </c>
      <c r="DK87" s="212" t="s">
        <v>191</v>
      </c>
      <c r="DL87" s="212" t="s">
        <v>191</v>
      </c>
      <c r="DM87" s="212" t="s">
        <v>191</v>
      </c>
      <c r="DN87" s="212" t="s">
        <v>191</v>
      </c>
      <c r="DO87" s="212" t="s">
        <v>191</v>
      </c>
      <c r="DP87" s="212" t="s">
        <v>191</v>
      </c>
      <c r="DQ87" s="212" t="s">
        <v>191</v>
      </c>
      <c r="DR87" s="212" t="s">
        <v>191</v>
      </c>
      <c r="DS87" s="212" t="s">
        <v>191</v>
      </c>
      <c r="DT87" s="212" t="s">
        <v>191</v>
      </c>
      <c r="DU87" s="212" t="s">
        <v>191</v>
      </c>
      <c r="DV87" s="212" t="s">
        <v>191</v>
      </c>
      <c r="DW87" s="212" t="s">
        <v>191</v>
      </c>
      <c r="DX87" s="212" t="s">
        <v>191</v>
      </c>
      <c r="DY87" s="212" t="s">
        <v>191</v>
      </c>
      <c r="DZ87" s="212" t="s">
        <v>191</v>
      </c>
      <c r="EA87" s="212" t="s">
        <v>191</v>
      </c>
      <c r="EB87" s="212" t="s">
        <v>191</v>
      </c>
      <c r="EC87" s="212" t="s">
        <v>191</v>
      </c>
      <c r="ED87" s="212" t="s">
        <v>191</v>
      </c>
      <c r="EE87" s="212" t="s">
        <v>191</v>
      </c>
      <c r="EF87" s="212" t="s">
        <v>191</v>
      </c>
      <c r="EG87" s="212" t="s">
        <v>191</v>
      </c>
      <c r="EH87" s="212" t="s">
        <v>191</v>
      </c>
      <c r="EI87" s="212" t="s">
        <v>191</v>
      </c>
      <c r="EJ87" s="212" t="s">
        <v>191</v>
      </c>
      <c r="EK87" s="212" t="s">
        <v>191</v>
      </c>
      <c r="EL87" s="212" t="s">
        <v>191</v>
      </c>
      <c r="EM87" s="212" t="s">
        <v>191</v>
      </c>
      <c r="EN87" s="212" t="s">
        <v>191</v>
      </c>
      <c r="EO87" s="212" t="s">
        <v>191</v>
      </c>
      <c r="EP87" s="212" t="s">
        <v>191</v>
      </c>
      <c r="EQ87" s="212" t="s">
        <v>191</v>
      </c>
      <c r="ER87" s="212" t="s">
        <v>191</v>
      </c>
      <c r="ES87" s="212" t="s">
        <v>191</v>
      </c>
      <c r="ET87" s="212" t="s">
        <v>191</v>
      </c>
      <c r="EU87" s="212" t="s">
        <v>191</v>
      </c>
      <c r="EV87" s="212" t="s">
        <v>191</v>
      </c>
      <c r="EW87" s="212" t="s">
        <v>191</v>
      </c>
      <c r="EX87" s="212" t="s">
        <v>191</v>
      </c>
      <c r="EY87" s="212" t="s">
        <v>191</v>
      </c>
      <c r="EZ87" s="212" t="s">
        <v>191</v>
      </c>
      <c r="FA87" s="212" t="s">
        <v>191</v>
      </c>
      <c r="FB87" s="212" t="s">
        <v>191</v>
      </c>
      <c r="FC87" s="212" t="s">
        <v>191</v>
      </c>
      <c r="FD87" s="212" t="s">
        <v>191</v>
      </c>
      <c r="FE87" s="212" t="s">
        <v>191</v>
      </c>
      <c r="FF87" s="212" t="s">
        <v>191</v>
      </c>
      <c r="FG87" s="212" t="s">
        <v>191</v>
      </c>
      <c r="FH87" s="212" t="s">
        <v>191</v>
      </c>
      <c r="FI87" s="212" t="s">
        <v>191</v>
      </c>
      <c r="FJ87" s="212" t="s">
        <v>191</v>
      </c>
      <c r="FK87" s="212" t="s">
        <v>191</v>
      </c>
      <c r="FL87" s="212" t="s">
        <v>191</v>
      </c>
      <c r="FM87" s="212" t="s">
        <v>191</v>
      </c>
      <c r="FN87" s="212" t="s">
        <v>191</v>
      </c>
      <c r="FO87" s="212" t="s">
        <v>191</v>
      </c>
      <c r="FP87" s="212" t="s">
        <v>191</v>
      </c>
      <c r="FQ87" s="212" t="s">
        <v>191</v>
      </c>
      <c r="FR87" s="212" t="s">
        <v>191</v>
      </c>
      <c r="FS87" s="212" t="s">
        <v>191</v>
      </c>
      <c r="FT87" s="212" t="s">
        <v>191</v>
      </c>
      <c r="FU87" s="212" t="s">
        <v>191</v>
      </c>
      <c r="FV87" s="212" t="s">
        <v>191</v>
      </c>
      <c r="FW87" s="212" t="s">
        <v>191</v>
      </c>
      <c r="FX87" s="212" t="s">
        <v>191</v>
      </c>
      <c r="FY87" s="212" t="s">
        <v>191</v>
      </c>
      <c r="FZ87" s="212" t="s">
        <v>191</v>
      </c>
      <c r="GA87" s="212" t="s">
        <v>191</v>
      </c>
      <c r="GB87" s="212" t="s">
        <v>191</v>
      </c>
      <c r="GC87" s="212" t="s">
        <v>191</v>
      </c>
      <c r="GD87" s="212" t="s">
        <v>191</v>
      </c>
    </row>
    <row r="88" spans="1:186">
      <c r="B88" s="459"/>
      <c r="C88" s="461" t="s">
        <v>255</v>
      </c>
      <c r="D88" s="461" t="s">
        <v>76</v>
      </c>
      <c r="E88" s="461" t="s">
        <v>68</v>
      </c>
      <c r="F88" s="461" t="s">
        <v>79</v>
      </c>
      <c r="G88" s="441" t="s">
        <v>191</v>
      </c>
      <c r="H88" s="441" t="s">
        <v>191</v>
      </c>
      <c r="I88" s="441" t="s">
        <v>191</v>
      </c>
      <c r="J88" s="441" t="s">
        <v>191</v>
      </c>
      <c r="K88" s="441" t="s">
        <v>191</v>
      </c>
      <c r="L88" s="441" t="s">
        <v>191</v>
      </c>
      <c r="M88" s="441" t="s">
        <v>191</v>
      </c>
      <c r="N88" s="441" t="s">
        <v>191</v>
      </c>
      <c r="O88" s="441" t="s">
        <v>191</v>
      </c>
      <c r="P88" s="441" t="s">
        <v>191</v>
      </c>
      <c r="Q88" s="441" t="s">
        <v>191</v>
      </c>
      <c r="R88" s="441" t="s">
        <v>191</v>
      </c>
      <c r="S88" s="441" t="s">
        <v>191</v>
      </c>
      <c r="T88" s="441" t="s">
        <v>191</v>
      </c>
      <c r="U88" s="441" t="s">
        <v>191</v>
      </c>
      <c r="V88" s="441" t="s">
        <v>191</v>
      </c>
      <c r="W88" s="441" t="s">
        <v>191</v>
      </c>
      <c r="X88" s="441" t="s">
        <v>191</v>
      </c>
      <c r="Y88" s="441" t="s">
        <v>191</v>
      </c>
      <c r="Z88" s="441" t="s">
        <v>191</v>
      </c>
      <c r="AA88" s="441" t="s">
        <v>191</v>
      </c>
      <c r="AB88" s="441" t="s">
        <v>191</v>
      </c>
      <c r="AC88" s="441" t="s">
        <v>191</v>
      </c>
      <c r="AD88" s="441" t="s">
        <v>191</v>
      </c>
      <c r="AE88" s="441" t="s">
        <v>191</v>
      </c>
      <c r="AF88" s="441" t="s">
        <v>191</v>
      </c>
      <c r="AG88" s="441" t="s">
        <v>191</v>
      </c>
      <c r="AH88" s="441" t="s">
        <v>191</v>
      </c>
      <c r="AI88" s="441" t="s">
        <v>191</v>
      </c>
      <c r="AJ88" s="441" t="s">
        <v>191</v>
      </c>
      <c r="AK88" s="441" t="s">
        <v>191</v>
      </c>
      <c r="AL88" s="441" t="s">
        <v>191</v>
      </c>
      <c r="AM88" s="441" t="s">
        <v>191</v>
      </c>
      <c r="AN88" s="441" t="s">
        <v>191</v>
      </c>
      <c r="AO88" s="441" t="s">
        <v>191</v>
      </c>
      <c r="AP88" s="441" t="s">
        <v>191</v>
      </c>
      <c r="AQ88" s="441" t="s">
        <v>191</v>
      </c>
      <c r="AR88" s="441" t="s">
        <v>191</v>
      </c>
      <c r="AS88" s="441" t="s">
        <v>191</v>
      </c>
      <c r="AT88" s="441" t="s">
        <v>191</v>
      </c>
      <c r="AU88" s="441" t="s">
        <v>191</v>
      </c>
      <c r="AV88" s="441" t="s">
        <v>191</v>
      </c>
      <c r="AW88" s="441" t="s">
        <v>191</v>
      </c>
      <c r="AX88" s="441" t="s">
        <v>191</v>
      </c>
      <c r="AY88" s="441" t="s">
        <v>191</v>
      </c>
      <c r="AZ88" s="441" t="s">
        <v>191</v>
      </c>
      <c r="BA88" s="441" t="s">
        <v>191</v>
      </c>
      <c r="BB88" s="441" t="s">
        <v>191</v>
      </c>
      <c r="BC88" s="441" t="s">
        <v>191</v>
      </c>
      <c r="BD88" s="441" t="s">
        <v>191</v>
      </c>
      <c r="BE88" s="441" t="s">
        <v>191</v>
      </c>
      <c r="BF88" s="441" t="s">
        <v>191</v>
      </c>
      <c r="BG88" s="212" t="s">
        <v>191</v>
      </c>
      <c r="BH88" s="212" t="s">
        <v>191</v>
      </c>
      <c r="BI88" s="212" t="s">
        <v>191</v>
      </c>
      <c r="BJ88" s="212" t="s">
        <v>191</v>
      </c>
      <c r="BK88" s="212" t="s">
        <v>191</v>
      </c>
      <c r="BL88" s="212" t="s">
        <v>191</v>
      </c>
      <c r="BM88" s="212" t="s">
        <v>191</v>
      </c>
      <c r="BN88" s="212" t="s">
        <v>191</v>
      </c>
      <c r="BO88" s="212" t="s">
        <v>191</v>
      </c>
      <c r="BP88" s="212" t="s">
        <v>191</v>
      </c>
      <c r="BQ88" s="212" t="s">
        <v>191</v>
      </c>
      <c r="BR88" s="212" t="s">
        <v>191</v>
      </c>
      <c r="BS88" s="212" t="s">
        <v>191</v>
      </c>
      <c r="BT88" s="212" t="s">
        <v>191</v>
      </c>
      <c r="BU88" s="212" t="s">
        <v>191</v>
      </c>
      <c r="BV88" s="212" t="s">
        <v>191</v>
      </c>
      <c r="BW88" s="212" t="s">
        <v>191</v>
      </c>
      <c r="BX88" s="212" t="s">
        <v>191</v>
      </c>
      <c r="BY88" s="212" t="s">
        <v>191</v>
      </c>
      <c r="BZ88" s="212" t="s">
        <v>191</v>
      </c>
      <c r="CA88" s="212" t="s">
        <v>191</v>
      </c>
      <c r="CB88" s="212" t="s">
        <v>191</v>
      </c>
      <c r="CC88" s="212" t="s">
        <v>191</v>
      </c>
      <c r="CD88" s="212" t="s">
        <v>191</v>
      </c>
      <c r="CE88" s="212" t="s">
        <v>191</v>
      </c>
      <c r="CF88" s="212" t="s">
        <v>191</v>
      </c>
      <c r="CG88" s="212" t="s">
        <v>191</v>
      </c>
      <c r="CH88" s="212" t="s">
        <v>191</v>
      </c>
      <c r="CI88" s="212" t="s">
        <v>191</v>
      </c>
      <c r="CJ88" s="212" t="s">
        <v>191</v>
      </c>
      <c r="CK88" s="212" t="s">
        <v>191</v>
      </c>
      <c r="CL88" s="212" t="s">
        <v>191</v>
      </c>
      <c r="CM88" s="212" t="s">
        <v>191</v>
      </c>
      <c r="CN88" s="212" t="s">
        <v>191</v>
      </c>
      <c r="CO88" s="212" t="s">
        <v>191</v>
      </c>
      <c r="CP88" s="212" t="s">
        <v>191</v>
      </c>
      <c r="CQ88" s="212" t="s">
        <v>191</v>
      </c>
      <c r="CR88" s="212" t="s">
        <v>191</v>
      </c>
      <c r="CS88" s="212" t="s">
        <v>191</v>
      </c>
      <c r="CT88" s="212" t="s">
        <v>191</v>
      </c>
      <c r="CU88" s="212" t="s">
        <v>191</v>
      </c>
      <c r="CV88" s="212" t="s">
        <v>191</v>
      </c>
      <c r="CW88" s="212" t="s">
        <v>191</v>
      </c>
      <c r="CX88" s="212" t="s">
        <v>191</v>
      </c>
      <c r="CY88" s="212" t="s">
        <v>191</v>
      </c>
      <c r="CZ88" s="212" t="s">
        <v>191</v>
      </c>
      <c r="DA88" s="212" t="s">
        <v>191</v>
      </c>
      <c r="DB88" s="212" t="s">
        <v>191</v>
      </c>
      <c r="DC88" s="212" t="s">
        <v>191</v>
      </c>
      <c r="DD88" s="212" t="s">
        <v>191</v>
      </c>
      <c r="DE88" s="212" t="s">
        <v>191</v>
      </c>
      <c r="DF88" s="212" t="s">
        <v>191</v>
      </c>
      <c r="DG88" s="212" t="s">
        <v>191</v>
      </c>
      <c r="DH88" s="212" t="s">
        <v>191</v>
      </c>
      <c r="DI88" s="212" t="s">
        <v>191</v>
      </c>
      <c r="DJ88" s="212" t="s">
        <v>191</v>
      </c>
      <c r="DK88" s="212" t="s">
        <v>191</v>
      </c>
      <c r="DL88" s="212" t="s">
        <v>191</v>
      </c>
      <c r="DM88" s="212" t="s">
        <v>191</v>
      </c>
      <c r="DN88" s="212" t="s">
        <v>191</v>
      </c>
      <c r="DO88" s="212" t="s">
        <v>191</v>
      </c>
      <c r="DP88" s="212" t="s">
        <v>191</v>
      </c>
      <c r="DQ88" s="212" t="s">
        <v>191</v>
      </c>
      <c r="DR88" s="212" t="s">
        <v>191</v>
      </c>
      <c r="DS88" s="212" t="s">
        <v>191</v>
      </c>
      <c r="DT88" s="212" t="s">
        <v>191</v>
      </c>
      <c r="DU88" s="212" t="s">
        <v>191</v>
      </c>
      <c r="DV88" s="212" t="s">
        <v>191</v>
      </c>
      <c r="DW88" s="212" t="s">
        <v>191</v>
      </c>
      <c r="DX88" s="212" t="s">
        <v>191</v>
      </c>
      <c r="DY88" s="212" t="s">
        <v>191</v>
      </c>
      <c r="DZ88" s="212" t="s">
        <v>191</v>
      </c>
      <c r="EA88" s="212" t="s">
        <v>191</v>
      </c>
      <c r="EB88" s="212" t="s">
        <v>191</v>
      </c>
      <c r="EC88" s="212" t="s">
        <v>191</v>
      </c>
      <c r="ED88" s="212" t="s">
        <v>191</v>
      </c>
      <c r="EE88" s="212" t="s">
        <v>191</v>
      </c>
      <c r="EF88" s="212" t="s">
        <v>191</v>
      </c>
      <c r="EG88" s="212" t="s">
        <v>191</v>
      </c>
      <c r="EH88" s="212" t="s">
        <v>191</v>
      </c>
      <c r="EI88" s="212" t="s">
        <v>191</v>
      </c>
      <c r="EJ88" s="212" t="s">
        <v>191</v>
      </c>
      <c r="EK88" s="212" t="s">
        <v>191</v>
      </c>
      <c r="EL88" s="212" t="s">
        <v>191</v>
      </c>
      <c r="EM88" s="212" t="s">
        <v>191</v>
      </c>
      <c r="EN88" s="212" t="s">
        <v>191</v>
      </c>
      <c r="EO88" s="212" t="s">
        <v>191</v>
      </c>
      <c r="EP88" s="212" t="s">
        <v>191</v>
      </c>
      <c r="EQ88" s="212" t="s">
        <v>191</v>
      </c>
      <c r="ER88" s="212" t="s">
        <v>191</v>
      </c>
      <c r="ES88" s="212" t="s">
        <v>191</v>
      </c>
      <c r="ET88" s="212" t="s">
        <v>191</v>
      </c>
      <c r="EU88" s="212" t="s">
        <v>191</v>
      </c>
      <c r="EV88" s="212" t="s">
        <v>191</v>
      </c>
      <c r="EW88" s="212" t="s">
        <v>191</v>
      </c>
      <c r="EX88" s="212" t="s">
        <v>191</v>
      </c>
      <c r="EY88" s="212" t="s">
        <v>191</v>
      </c>
      <c r="EZ88" s="212" t="s">
        <v>191</v>
      </c>
      <c r="FA88" s="212" t="s">
        <v>191</v>
      </c>
      <c r="FB88" s="212" t="s">
        <v>191</v>
      </c>
      <c r="FC88" s="212" t="s">
        <v>191</v>
      </c>
      <c r="FD88" s="212" t="s">
        <v>191</v>
      </c>
      <c r="FE88" s="212" t="s">
        <v>191</v>
      </c>
      <c r="FF88" s="212" t="s">
        <v>191</v>
      </c>
      <c r="FG88" s="212" t="s">
        <v>191</v>
      </c>
      <c r="FH88" s="212" t="s">
        <v>191</v>
      </c>
      <c r="FI88" s="212" t="s">
        <v>191</v>
      </c>
      <c r="FJ88" s="212" t="s">
        <v>191</v>
      </c>
      <c r="FK88" s="212" t="s">
        <v>191</v>
      </c>
      <c r="FL88" s="212" t="s">
        <v>191</v>
      </c>
      <c r="FM88" s="212" t="s">
        <v>191</v>
      </c>
      <c r="FN88" s="212" t="s">
        <v>191</v>
      </c>
      <c r="FO88" s="212" t="s">
        <v>191</v>
      </c>
      <c r="FP88" s="212" t="s">
        <v>191</v>
      </c>
      <c r="FQ88" s="212" t="s">
        <v>191</v>
      </c>
      <c r="FR88" s="212" t="s">
        <v>191</v>
      </c>
      <c r="FS88" s="212" t="s">
        <v>191</v>
      </c>
      <c r="FT88" s="212" t="s">
        <v>191</v>
      </c>
      <c r="FU88" s="212" t="s">
        <v>191</v>
      </c>
      <c r="FV88" s="212" t="s">
        <v>191</v>
      </c>
      <c r="FW88" s="212" t="s">
        <v>191</v>
      </c>
      <c r="FX88" s="212" t="s">
        <v>191</v>
      </c>
      <c r="FY88" s="212" t="s">
        <v>191</v>
      </c>
      <c r="FZ88" s="212" t="s">
        <v>191</v>
      </c>
      <c r="GA88" s="212" t="s">
        <v>191</v>
      </c>
      <c r="GB88" s="212" t="s">
        <v>191</v>
      </c>
      <c r="GC88" s="212" t="s">
        <v>191</v>
      </c>
      <c r="GD88" s="212" t="s">
        <v>191</v>
      </c>
    </row>
    <row r="89" spans="1:186">
      <c r="B89" s="460"/>
      <c r="C89" s="461"/>
      <c r="D89" s="461"/>
      <c r="E89" s="461"/>
      <c r="F89" s="461"/>
      <c r="G89" s="444"/>
      <c r="H89" s="444"/>
      <c r="I89" s="444"/>
      <c r="J89" s="445"/>
      <c r="K89" s="446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</row>
    <row r="90" spans="1:186">
      <c r="B90" s="459"/>
      <c r="C90" s="461" t="s">
        <v>256</v>
      </c>
      <c r="D90" s="461" t="s">
        <v>76</v>
      </c>
      <c r="E90" s="461" t="s">
        <v>68</v>
      </c>
      <c r="F90" s="461" t="s">
        <v>77</v>
      </c>
      <c r="G90" s="441" t="s">
        <v>191</v>
      </c>
      <c r="H90" s="441" t="s">
        <v>191</v>
      </c>
      <c r="I90" s="441" t="s">
        <v>191</v>
      </c>
      <c r="J90" s="441" t="s">
        <v>191</v>
      </c>
      <c r="K90" s="441" t="s">
        <v>191</v>
      </c>
      <c r="L90" s="441" t="s">
        <v>191</v>
      </c>
      <c r="M90" s="441" t="s">
        <v>191</v>
      </c>
      <c r="N90" s="441" t="s">
        <v>191</v>
      </c>
      <c r="O90" s="441" t="s">
        <v>191</v>
      </c>
      <c r="P90" s="441" t="s">
        <v>191</v>
      </c>
      <c r="Q90" s="441" t="s">
        <v>191</v>
      </c>
      <c r="R90" s="441" t="s">
        <v>191</v>
      </c>
      <c r="S90" s="441" t="s">
        <v>191</v>
      </c>
      <c r="T90" s="441" t="s">
        <v>191</v>
      </c>
      <c r="U90" s="441" t="s">
        <v>191</v>
      </c>
      <c r="V90" s="441" t="s">
        <v>191</v>
      </c>
      <c r="W90" s="441" t="s">
        <v>191</v>
      </c>
      <c r="X90" s="441" t="s">
        <v>191</v>
      </c>
      <c r="Y90" s="441" t="s">
        <v>191</v>
      </c>
      <c r="Z90" s="441" t="s">
        <v>191</v>
      </c>
      <c r="AA90" s="441" t="s">
        <v>191</v>
      </c>
      <c r="AB90" s="441" t="s">
        <v>191</v>
      </c>
      <c r="AC90" s="441" t="s">
        <v>191</v>
      </c>
      <c r="AD90" s="441" t="s">
        <v>191</v>
      </c>
      <c r="AE90" s="441" t="s">
        <v>191</v>
      </c>
      <c r="AF90" s="441" t="s">
        <v>191</v>
      </c>
      <c r="AG90" s="441" t="s">
        <v>191</v>
      </c>
      <c r="AH90" s="441" t="s">
        <v>191</v>
      </c>
      <c r="AI90" s="441" t="s">
        <v>191</v>
      </c>
      <c r="AJ90" s="441" t="s">
        <v>191</v>
      </c>
      <c r="AK90" s="441" t="s">
        <v>191</v>
      </c>
      <c r="AL90" s="441" t="s">
        <v>191</v>
      </c>
      <c r="AM90" s="441" t="s">
        <v>191</v>
      </c>
      <c r="AN90" s="441" t="s">
        <v>191</v>
      </c>
      <c r="AO90" s="441" t="s">
        <v>191</v>
      </c>
      <c r="AP90" s="441" t="s">
        <v>191</v>
      </c>
      <c r="AQ90" s="441" t="s">
        <v>191</v>
      </c>
      <c r="AR90" s="441" t="s">
        <v>191</v>
      </c>
      <c r="AS90" s="441" t="s">
        <v>191</v>
      </c>
      <c r="AT90" s="441" t="s">
        <v>191</v>
      </c>
      <c r="AU90" s="441" t="s">
        <v>191</v>
      </c>
      <c r="AV90" s="441" t="s">
        <v>191</v>
      </c>
      <c r="AW90" s="441" t="s">
        <v>191</v>
      </c>
      <c r="AX90" s="441" t="s">
        <v>191</v>
      </c>
      <c r="AY90" s="441" t="s">
        <v>191</v>
      </c>
      <c r="AZ90" s="441" t="s">
        <v>191</v>
      </c>
      <c r="BA90" s="441" t="s">
        <v>191</v>
      </c>
      <c r="BB90" s="441" t="s">
        <v>191</v>
      </c>
      <c r="BC90" s="441" t="s">
        <v>191</v>
      </c>
      <c r="BD90" s="441" t="s">
        <v>191</v>
      </c>
      <c r="BE90" s="441" t="s">
        <v>191</v>
      </c>
      <c r="BF90" s="441" t="s">
        <v>191</v>
      </c>
      <c r="BG90" s="212" t="s">
        <v>191</v>
      </c>
      <c r="BH90" s="212" t="s">
        <v>191</v>
      </c>
      <c r="BI90" s="212" t="s">
        <v>191</v>
      </c>
      <c r="BJ90" s="212" t="s">
        <v>191</v>
      </c>
      <c r="BK90" s="212" t="s">
        <v>191</v>
      </c>
      <c r="BL90" s="212" t="s">
        <v>191</v>
      </c>
      <c r="BM90" s="212" t="s">
        <v>191</v>
      </c>
      <c r="BN90" s="212" t="s">
        <v>191</v>
      </c>
      <c r="BO90" s="212" t="s">
        <v>191</v>
      </c>
      <c r="BP90" s="212" t="s">
        <v>191</v>
      </c>
      <c r="BQ90" s="212" t="s">
        <v>191</v>
      </c>
      <c r="BR90" s="212" t="s">
        <v>191</v>
      </c>
      <c r="BS90" s="212" t="s">
        <v>191</v>
      </c>
      <c r="BT90" s="212" t="s">
        <v>191</v>
      </c>
      <c r="BU90" s="212" t="s">
        <v>191</v>
      </c>
      <c r="BV90" s="212" t="s">
        <v>191</v>
      </c>
      <c r="BW90" s="212" t="s">
        <v>191</v>
      </c>
      <c r="BX90" s="212" t="s">
        <v>191</v>
      </c>
      <c r="BY90" s="212" t="s">
        <v>191</v>
      </c>
      <c r="BZ90" s="212" t="s">
        <v>191</v>
      </c>
      <c r="CA90" s="212" t="s">
        <v>191</v>
      </c>
      <c r="CB90" s="212" t="s">
        <v>191</v>
      </c>
      <c r="CC90" s="212" t="s">
        <v>191</v>
      </c>
      <c r="CD90" s="212" t="s">
        <v>191</v>
      </c>
      <c r="CE90" s="212" t="s">
        <v>191</v>
      </c>
      <c r="CF90" s="212" t="s">
        <v>191</v>
      </c>
      <c r="CG90" s="212" t="s">
        <v>191</v>
      </c>
      <c r="CH90" s="212" t="s">
        <v>191</v>
      </c>
      <c r="CI90" s="212" t="s">
        <v>191</v>
      </c>
      <c r="CJ90" s="212" t="s">
        <v>191</v>
      </c>
      <c r="CK90" s="212" t="s">
        <v>191</v>
      </c>
      <c r="CL90" s="212" t="s">
        <v>191</v>
      </c>
      <c r="CM90" s="212" t="s">
        <v>191</v>
      </c>
      <c r="CN90" s="212" t="s">
        <v>191</v>
      </c>
      <c r="CO90" s="212" t="s">
        <v>191</v>
      </c>
      <c r="CP90" s="212" t="s">
        <v>191</v>
      </c>
      <c r="CQ90" s="212" t="s">
        <v>191</v>
      </c>
      <c r="CR90" s="212" t="s">
        <v>191</v>
      </c>
      <c r="CS90" s="212" t="s">
        <v>191</v>
      </c>
      <c r="CT90" s="212" t="s">
        <v>191</v>
      </c>
      <c r="CU90" s="212" t="s">
        <v>191</v>
      </c>
      <c r="CV90" s="212" t="s">
        <v>191</v>
      </c>
      <c r="CW90" s="212" t="s">
        <v>191</v>
      </c>
      <c r="CX90" s="212" t="s">
        <v>191</v>
      </c>
      <c r="CY90" s="212" t="s">
        <v>191</v>
      </c>
      <c r="CZ90" s="212" t="s">
        <v>191</v>
      </c>
      <c r="DA90" s="212" t="s">
        <v>191</v>
      </c>
      <c r="DB90" s="212" t="s">
        <v>191</v>
      </c>
      <c r="DC90" s="212" t="s">
        <v>191</v>
      </c>
      <c r="DD90" s="212" t="s">
        <v>191</v>
      </c>
      <c r="DE90" s="212" t="s">
        <v>191</v>
      </c>
      <c r="DF90" s="212" t="s">
        <v>191</v>
      </c>
      <c r="DG90" s="212" t="s">
        <v>191</v>
      </c>
      <c r="DH90" s="212" t="s">
        <v>191</v>
      </c>
      <c r="DI90" s="212" t="s">
        <v>191</v>
      </c>
      <c r="DJ90" s="212" t="s">
        <v>191</v>
      </c>
      <c r="DK90" s="212" t="s">
        <v>191</v>
      </c>
      <c r="DL90" s="212" t="s">
        <v>191</v>
      </c>
      <c r="DM90" s="212" t="s">
        <v>191</v>
      </c>
      <c r="DN90" s="212" t="s">
        <v>191</v>
      </c>
      <c r="DO90" s="212" t="s">
        <v>191</v>
      </c>
      <c r="DP90" s="212" t="s">
        <v>191</v>
      </c>
      <c r="DQ90" s="212" t="s">
        <v>191</v>
      </c>
      <c r="DR90" s="212" t="s">
        <v>191</v>
      </c>
      <c r="DS90" s="212" t="s">
        <v>191</v>
      </c>
      <c r="DT90" s="212" t="s">
        <v>191</v>
      </c>
      <c r="DU90" s="212" t="s">
        <v>191</v>
      </c>
      <c r="DV90" s="212" t="s">
        <v>191</v>
      </c>
      <c r="DW90" s="212" t="s">
        <v>191</v>
      </c>
      <c r="DX90" s="212" t="s">
        <v>191</v>
      </c>
      <c r="DY90" s="212" t="s">
        <v>191</v>
      </c>
      <c r="DZ90" s="212" t="s">
        <v>191</v>
      </c>
      <c r="EA90" s="212" t="s">
        <v>191</v>
      </c>
      <c r="EB90" s="212" t="s">
        <v>191</v>
      </c>
      <c r="EC90" s="212" t="s">
        <v>191</v>
      </c>
      <c r="ED90" s="212" t="s">
        <v>191</v>
      </c>
      <c r="EE90" s="212" t="s">
        <v>191</v>
      </c>
      <c r="EF90" s="212" t="s">
        <v>191</v>
      </c>
      <c r="EG90" s="212" t="s">
        <v>191</v>
      </c>
      <c r="EH90" s="212" t="s">
        <v>191</v>
      </c>
      <c r="EI90" s="212" t="s">
        <v>191</v>
      </c>
      <c r="EJ90" s="212" t="s">
        <v>191</v>
      </c>
      <c r="EK90" s="212" t="s">
        <v>191</v>
      </c>
      <c r="EL90" s="212" t="s">
        <v>191</v>
      </c>
      <c r="EM90" s="212" t="s">
        <v>191</v>
      </c>
      <c r="EN90" s="212" t="s">
        <v>191</v>
      </c>
      <c r="EO90" s="212" t="s">
        <v>191</v>
      </c>
      <c r="EP90" s="212" t="s">
        <v>191</v>
      </c>
      <c r="EQ90" s="212" t="s">
        <v>191</v>
      </c>
      <c r="ER90" s="212" t="s">
        <v>191</v>
      </c>
      <c r="ES90" s="212" t="s">
        <v>191</v>
      </c>
      <c r="ET90" s="212" t="s">
        <v>191</v>
      </c>
      <c r="EU90" s="212" t="s">
        <v>191</v>
      </c>
      <c r="EV90" s="212" t="s">
        <v>191</v>
      </c>
      <c r="EW90" s="212" t="s">
        <v>191</v>
      </c>
      <c r="EX90" s="212" t="s">
        <v>191</v>
      </c>
      <c r="EY90" s="212" t="s">
        <v>191</v>
      </c>
      <c r="EZ90" s="212" t="s">
        <v>191</v>
      </c>
      <c r="FA90" s="212" t="s">
        <v>191</v>
      </c>
      <c r="FB90" s="212" t="s">
        <v>191</v>
      </c>
      <c r="FC90" s="212" t="s">
        <v>191</v>
      </c>
      <c r="FD90" s="212" t="s">
        <v>191</v>
      </c>
      <c r="FE90" s="212" t="s">
        <v>191</v>
      </c>
      <c r="FF90" s="212" t="s">
        <v>191</v>
      </c>
      <c r="FG90" s="212" t="s">
        <v>191</v>
      </c>
      <c r="FH90" s="212" t="s">
        <v>191</v>
      </c>
      <c r="FI90" s="212" t="s">
        <v>191</v>
      </c>
      <c r="FJ90" s="212" t="s">
        <v>191</v>
      </c>
      <c r="FK90" s="212" t="s">
        <v>191</v>
      </c>
      <c r="FL90" s="212" t="s">
        <v>191</v>
      </c>
      <c r="FM90" s="212" t="s">
        <v>191</v>
      </c>
      <c r="FN90" s="212" t="s">
        <v>191</v>
      </c>
      <c r="FO90" s="212" t="s">
        <v>191</v>
      </c>
      <c r="FP90" s="212" t="s">
        <v>191</v>
      </c>
      <c r="FQ90" s="212" t="s">
        <v>191</v>
      </c>
      <c r="FR90" s="212" t="s">
        <v>191</v>
      </c>
      <c r="FS90" s="212" t="s">
        <v>191</v>
      </c>
      <c r="FT90" s="212" t="s">
        <v>191</v>
      </c>
      <c r="FU90" s="212" t="s">
        <v>191</v>
      </c>
      <c r="FV90" s="212" t="s">
        <v>191</v>
      </c>
      <c r="FW90" s="212" t="s">
        <v>191</v>
      </c>
      <c r="FX90" s="212" t="s">
        <v>191</v>
      </c>
      <c r="FY90" s="212" t="s">
        <v>191</v>
      </c>
      <c r="FZ90" s="212" t="s">
        <v>191</v>
      </c>
      <c r="GA90" s="212" t="s">
        <v>191</v>
      </c>
      <c r="GB90" s="212" t="s">
        <v>191</v>
      </c>
      <c r="GC90" s="212" t="s">
        <v>191</v>
      </c>
      <c r="GD90" s="212" t="s">
        <v>191</v>
      </c>
    </row>
    <row r="91" spans="1:186">
      <c r="B91" s="459"/>
      <c r="C91" s="32" t="s">
        <v>256</v>
      </c>
      <c r="D91" s="32" t="s">
        <v>76</v>
      </c>
      <c r="E91" s="32" t="s">
        <v>68</v>
      </c>
      <c r="F91" s="32" t="s">
        <v>78</v>
      </c>
      <c r="G91" s="441" t="s">
        <v>191</v>
      </c>
      <c r="H91" s="441" t="s">
        <v>191</v>
      </c>
      <c r="I91" s="441" t="s">
        <v>191</v>
      </c>
      <c r="J91" s="441" t="s">
        <v>191</v>
      </c>
      <c r="K91" s="441" t="s">
        <v>191</v>
      </c>
      <c r="L91" s="441" t="s">
        <v>191</v>
      </c>
      <c r="M91" s="441" t="s">
        <v>191</v>
      </c>
      <c r="N91" s="441" t="s">
        <v>191</v>
      </c>
      <c r="O91" s="441" t="s">
        <v>191</v>
      </c>
      <c r="P91" s="441" t="s">
        <v>191</v>
      </c>
      <c r="Q91" s="441" t="s">
        <v>191</v>
      </c>
      <c r="R91" s="441" t="s">
        <v>191</v>
      </c>
      <c r="S91" s="441" t="s">
        <v>191</v>
      </c>
      <c r="T91" s="441" t="s">
        <v>191</v>
      </c>
      <c r="U91" s="441" t="s">
        <v>191</v>
      </c>
      <c r="V91" s="441" t="s">
        <v>191</v>
      </c>
      <c r="W91" s="441" t="s">
        <v>191</v>
      </c>
      <c r="X91" s="441" t="s">
        <v>191</v>
      </c>
      <c r="Y91" s="441" t="s">
        <v>191</v>
      </c>
      <c r="Z91" s="441" t="s">
        <v>191</v>
      </c>
      <c r="AA91" s="441" t="s">
        <v>191</v>
      </c>
      <c r="AB91" s="441" t="s">
        <v>191</v>
      </c>
      <c r="AC91" s="441" t="s">
        <v>191</v>
      </c>
      <c r="AD91" s="441" t="s">
        <v>191</v>
      </c>
      <c r="AE91" s="441" t="s">
        <v>191</v>
      </c>
      <c r="AF91" s="441" t="s">
        <v>191</v>
      </c>
      <c r="AG91" s="441" t="s">
        <v>191</v>
      </c>
      <c r="AH91" s="441" t="s">
        <v>191</v>
      </c>
      <c r="AI91" s="441" t="s">
        <v>191</v>
      </c>
      <c r="AJ91" s="441" t="s">
        <v>191</v>
      </c>
      <c r="AK91" s="441" t="s">
        <v>191</v>
      </c>
      <c r="AL91" s="441" t="s">
        <v>191</v>
      </c>
      <c r="AM91" s="441" t="s">
        <v>191</v>
      </c>
      <c r="AN91" s="441" t="s">
        <v>191</v>
      </c>
      <c r="AO91" s="441" t="s">
        <v>191</v>
      </c>
      <c r="AP91" s="441" t="s">
        <v>191</v>
      </c>
      <c r="AQ91" s="441" t="s">
        <v>191</v>
      </c>
      <c r="AR91" s="441" t="s">
        <v>191</v>
      </c>
      <c r="AS91" s="441" t="s">
        <v>191</v>
      </c>
      <c r="AT91" s="441" t="s">
        <v>191</v>
      </c>
      <c r="AU91" s="441" t="s">
        <v>191</v>
      </c>
      <c r="AV91" s="441" t="s">
        <v>191</v>
      </c>
      <c r="AW91" s="441" t="s">
        <v>191</v>
      </c>
      <c r="AX91" s="441" t="s">
        <v>191</v>
      </c>
      <c r="AY91" s="441" t="s">
        <v>191</v>
      </c>
      <c r="AZ91" s="441" t="s">
        <v>191</v>
      </c>
      <c r="BA91" s="441" t="s">
        <v>191</v>
      </c>
      <c r="BB91" s="441" t="s">
        <v>191</v>
      </c>
      <c r="BC91" s="441" t="s">
        <v>191</v>
      </c>
      <c r="BD91" s="441" t="s">
        <v>191</v>
      </c>
      <c r="BE91" s="441" t="s">
        <v>191</v>
      </c>
      <c r="BF91" s="441" t="s">
        <v>191</v>
      </c>
      <c r="BG91" s="212" t="s">
        <v>191</v>
      </c>
      <c r="BH91" s="212" t="s">
        <v>191</v>
      </c>
      <c r="BI91" s="212" t="s">
        <v>191</v>
      </c>
      <c r="BJ91" s="212" t="s">
        <v>191</v>
      </c>
      <c r="BK91" s="212" t="s">
        <v>191</v>
      </c>
      <c r="BL91" s="212" t="s">
        <v>191</v>
      </c>
      <c r="BM91" s="212" t="s">
        <v>191</v>
      </c>
      <c r="BN91" s="212" t="s">
        <v>191</v>
      </c>
      <c r="BO91" s="212" t="s">
        <v>191</v>
      </c>
      <c r="BP91" s="212" t="s">
        <v>191</v>
      </c>
      <c r="BQ91" s="212" t="s">
        <v>191</v>
      </c>
      <c r="BR91" s="212" t="s">
        <v>191</v>
      </c>
      <c r="BS91" s="212" t="s">
        <v>191</v>
      </c>
      <c r="BT91" s="212" t="s">
        <v>191</v>
      </c>
      <c r="BU91" s="212" t="s">
        <v>191</v>
      </c>
      <c r="BV91" s="212" t="s">
        <v>191</v>
      </c>
      <c r="BW91" s="212" t="s">
        <v>191</v>
      </c>
      <c r="BX91" s="212" t="s">
        <v>191</v>
      </c>
      <c r="BY91" s="212" t="s">
        <v>191</v>
      </c>
      <c r="BZ91" s="212" t="s">
        <v>191</v>
      </c>
      <c r="CA91" s="212" t="s">
        <v>191</v>
      </c>
      <c r="CB91" s="212" t="s">
        <v>191</v>
      </c>
      <c r="CC91" s="212" t="s">
        <v>191</v>
      </c>
      <c r="CD91" s="212" t="s">
        <v>191</v>
      </c>
      <c r="CE91" s="212" t="s">
        <v>191</v>
      </c>
      <c r="CF91" s="212" t="s">
        <v>191</v>
      </c>
      <c r="CG91" s="212" t="s">
        <v>191</v>
      </c>
      <c r="CH91" s="212" t="s">
        <v>191</v>
      </c>
      <c r="CI91" s="212" t="s">
        <v>191</v>
      </c>
      <c r="CJ91" s="212" t="s">
        <v>191</v>
      </c>
      <c r="CK91" s="212" t="s">
        <v>191</v>
      </c>
      <c r="CL91" s="212" t="s">
        <v>191</v>
      </c>
      <c r="CM91" s="212" t="s">
        <v>191</v>
      </c>
      <c r="CN91" s="212" t="s">
        <v>191</v>
      </c>
      <c r="CO91" s="212" t="s">
        <v>191</v>
      </c>
      <c r="CP91" s="212" t="s">
        <v>191</v>
      </c>
      <c r="CQ91" s="212" t="s">
        <v>191</v>
      </c>
      <c r="CR91" s="212" t="s">
        <v>191</v>
      </c>
      <c r="CS91" s="212" t="s">
        <v>191</v>
      </c>
      <c r="CT91" s="212" t="s">
        <v>191</v>
      </c>
      <c r="CU91" s="212" t="s">
        <v>191</v>
      </c>
      <c r="CV91" s="212" t="s">
        <v>191</v>
      </c>
      <c r="CW91" s="212" t="s">
        <v>191</v>
      </c>
      <c r="CX91" s="212" t="s">
        <v>191</v>
      </c>
      <c r="CY91" s="212" t="s">
        <v>191</v>
      </c>
      <c r="CZ91" s="212" t="s">
        <v>191</v>
      </c>
      <c r="DA91" s="212" t="s">
        <v>191</v>
      </c>
      <c r="DB91" s="212" t="s">
        <v>191</v>
      </c>
      <c r="DC91" s="212" t="s">
        <v>191</v>
      </c>
      <c r="DD91" s="212" t="s">
        <v>191</v>
      </c>
      <c r="DE91" s="212" t="s">
        <v>191</v>
      </c>
      <c r="DF91" s="212" t="s">
        <v>191</v>
      </c>
      <c r="DG91" s="212" t="s">
        <v>191</v>
      </c>
      <c r="DH91" s="212" t="s">
        <v>191</v>
      </c>
      <c r="DI91" s="212" t="s">
        <v>191</v>
      </c>
      <c r="DJ91" s="212" t="s">
        <v>191</v>
      </c>
      <c r="DK91" s="212" t="s">
        <v>191</v>
      </c>
      <c r="DL91" s="212" t="s">
        <v>191</v>
      </c>
      <c r="DM91" s="212" t="s">
        <v>191</v>
      </c>
      <c r="DN91" s="212" t="s">
        <v>191</v>
      </c>
      <c r="DO91" s="212" t="s">
        <v>191</v>
      </c>
      <c r="DP91" s="212" t="s">
        <v>191</v>
      </c>
      <c r="DQ91" s="212" t="s">
        <v>191</v>
      </c>
      <c r="DR91" s="212" t="s">
        <v>191</v>
      </c>
      <c r="DS91" s="212" t="s">
        <v>191</v>
      </c>
      <c r="DT91" s="212" t="s">
        <v>191</v>
      </c>
      <c r="DU91" s="212" t="s">
        <v>191</v>
      </c>
      <c r="DV91" s="212" t="s">
        <v>191</v>
      </c>
      <c r="DW91" s="212" t="s">
        <v>191</v>
      </c>
      <c r="DX91" s="212" t="s">
        <v>191</v>
      </c>
      <c r="DY91" s="212" t="s">
        <v>191</v>
      </c>
      <c r="DZ91" s="212" t="s">
        <v>191</v>
      </c>
      <c r="EA91" s="212" t="s">
        <v>191</v>
      </c>
      <c r="EB91" s="212" t="s">
        <v>191</v>
      </c>
      <c r="EC91" s="212" t="s">
        <v>191</v>
      </c>
      <c r="ED91" s="212" t="s">
        <v>191</v>
      </c>
      <c r="EE91" s="212" t="s">
        <v>191</v>
      </c>
      <c r="EF91" s="212" t="s">
        <v>191</v>
      </c>
      <c r="EG91" s="212" t="s">
        <v>191</v>
      </c>
      <c r="EH91" s="212" t="s">
        <v>191</v>
      </c>
      <c r="EI91" s="212" t="s">
        <v>191</v>
      </c>
      <c r="EJ91" s="212" t="s">
        <v>191</v>
      </c>
      <c r="EK91" s="212" t="s">
        <v>191</v>
      </c>
      <c r="EL91" s="212" t="s">
        <v>191</v>
      </c>
      <c r="EM91" s="212" t="s">
        <v>191</v>
      </c>
      <c r="EN91" s="212" t="s">
        <v>191</v>
      </c>
      <c r="EO91" s="212" t="s">
        <v>191</v>
      </c>
      <c r="EP91" s="212" t="s">
        <v>191</v>
      </c>
      <c r="EQ91" s="212" t="s">
        <v>191</v>
      </c>
      <c r="ER91" s="212" t="s">
        <v>191</v>
      </c>
      <c r="ES91" s="212" t="s">
        <v>191</v>
      </c>
      <c r="ET91" s="212" t="s">
        <v>191</v>
      </c>
      <c r="EU91" s="212" t="s">
        <v>191</v>
      </c>
      <c r="EV91" s="212" t="s">
        <v>191</v>
      </c>
      <c r="EW91" s="212" t="s">
        <v>191</v>
      </c>
      <c r="EX91" s="212" t="s">
        <v>191</v>
      </c>
      <c r="EY91" s="212" t="s">
        <v>191</v>
      </c>
      <c r="EZ91" s="212" t="s">
        <v>191</v>
      </c>
      <c r="FA91" s="212" t="s">
        <v>191</v>
      </c>
      <c r="FB91" s="212" t="s">
        <v>191</v>
      </c>
      <c r="FC91" s="212" t="s">
        <v>191</v>
      </c>
      <c r="FD91" s="212" t="s">
        <v>191</v>
      </c>
      <c r="FE91" s="212" t="s">
        <v>191</v>
      </c>
      <c r="FF91" s="212" t="s">
        <v>191</v>
      </c>
      <c r="FG91" s="212" t="s">
        <v>191</v>
      </c>
      <c r="FH91" s="212" t="s">
        <v>191</v>
      </c>
      <c r="FI91" s="212" t="s">
        <v>191</v>
      </c>
      <c r="FJ91" s="212" t="s">
        <v>191</v>
      </c>
      <c r="FK91" s="212" t="s">
        <v>191</v>
      </c>
      <c r="FL91" s="212" t="s">
        <v>191</v>
      </c>
      <c r="FM91" s="212" t="s">
        <v>191</v>
      </c>
      <c r="FN91" s="212" t="s">
        <v>191</v>
      </c>
      <c r="FO91" s="212" t="s">
        <v>191</v>
      </c>
      <c r="FP91" s="212" t="s">
        <v>191</v>
      </c>
      <c r="FQ91" s="212" t="s">
        <v>191</v>
      </c>
      <c r="FR91" s="212" t="s">
        <v>191</v>
      </c>
      <c r="FS91" s="212" t="s">
        <v>191</v>
      </c>
      <c r="FT91" s="212" t="s">
        <v>191</v>
      </c>
      <c r="FU91" s="212" t="s">
        <v>191</v>
      </c>
      <c r="FV91" s="212" t="s">
        <v>191</v>
      </c>
      <c r="FW91" s="212" t="s">
        <v>191</v>
      </c>
      <c r="FX91" s="212" t="s">
        <v>191</v>
      </c>
      <c r="FY91" s="212" t="s">
        <v>191</v>
      </c>
      <c r="FZ91" s="212" t="s">
        <v>191</v>
      </c>
      <c r="GA91" s="212" t="s">
        <v>191</v>
      </c>
      <c r="GB91" s="212" t="s">
        <v>191</v>
      </c>
      <c r="GC91" s="212" t="s">
        <v>191</v>
      </c>
      <c r="GD91" s="212" t="s">
        <v>191</v>
      </c>
    </row>
    <row r="92" spans="1:186">
      <c r="B92" s="459"/>
      <c r="C92" s="32" t="s">
        <v>256</v>
      </c>
      <c r="D92" s="32" t="s">
        <v>76</v>
      </c>
      <c r="E92" s="32" t="s">
        <v>68</v>
      </c>
      <c r="F92" s="32" t="s">
        <v>79</v>
      </c>
      <c r="G92" s="441" t="s">
        <v>191</v>
      </c>
      <c r="H92" s="441" t="s">
        <v>191</v>
      </c>
      <c r="I92" s="441" t="s">
        <v>191</v>
      </c>
      <c r="J92" s="441" t="s">
        <v>191</v>
      </c>
      <c r="K92" s="441" t="s">
        <v>191</v>
      </c>
      <c r="L92" s="441" t="s">
        <v>191</v>
      </c>
      <c r="M92" s="441" t="s">
        <v>191</v>
      </c>
      <c r="N92" s="441" t="s">
        <v>191</v>
      </c>
      <c r="O92" s="441" t="s">
        <v>191</v>
      </c>
      <c r="P92" s="441" t="s">
        <v>191</v>
      </c>
      <c r="Q92" s="441" t="s">
        <v>191</v>
      </c>
      <c r="R92" s="441" t="s">
        <v>191</v>
      </c>
      <c r="S92" s="441" t="s">
        <v>191</v>
      </c>
      <c r="T92" s="441" t="s">
        <v>191</v>
      </c>
      <c r="U92" s="441" t="s">
        <v>191</v>
      </c>
      <c r="V92" s="441" t="s">
        <v>191</v>
      </c>
      <c r="W92" s="441" t="s">
        <v>191</v>
      </c>
      <c r="X92" s="441" t="s">
        <v>191</v>
      </c>
      <c r="Y92" s="441" t="s">
        <v>191</v>
      </c>
      <c r="Z92" s="441" t="s">
        <v>191</v>
      </c>
      <c r="AA92" s="441" t="s">
        <v>191</v>
      </c>
      <c r="AB92" s="441" t="s">
        <v>191</v>
      </c>
      <c r="AC92" s="441" t="s">
        <v>191</v>
      </c>
      <c r="AD92" s="441" t="s">
        <v>191</v>
      </c>
      <c r="AE92" s="441" t="s">
        <v>191</v>
      </c>
      <c r="AF92" s="441" t="s">
        <v>191</v>
      </c>
      <c r="AG92" s="441" t="s">
        <v>191</v>
      </c>
      <c r="AH92" s="441" t="s">
        <v>191</v>
      </c>
      <c r="AI92" s="441" t="s">
        <v>191</v>
      </c>
      <c r="AJ92" s="441" t="s">
        <v>191</v>
      </c>
      <c r="AK92" s="441" t="s">
        <v>191</v>
      </c>
      <c r="AL92" s="441" t="s">
        <v>191</v>
      </c>
      <c r="AM92" s="441" t="s">
        <v>191</v>
      </c>
      <c r="AN92" s="441" t="s">
        <v>191</v>
      </c>
      <c r="AO92" s="441" t="s">
        <v>191</v>
      </c>
      <c r="AP92" s="441" t="s">
        <v>191</v>
      </c>
      <c r="AQ92" s="441" t="s">
        <v>191</v>
      </c>
      <c r="AR92" s="441" t="s">
        <v>191</v>
      </c>
      <c r="AS92" s="441" t="s">
        <v>191</v>
      </c>
      <c r="AT92" s="441" t="s">
        <v>191</v>
      </c>
      <c r="AU92" s="441" t="s">
        <v>191</v>
      </c>
      <c r="AV92" s="441" t="s">
        <v>191</v>
      </c>
      <c r="AW92" s="441" t="s">
        <v>191</v>
      </c>
      <c r="AX92" s="441" t="s">
        <v>191</v>
      </c>
      <c r="AY92" s="441" t="s">
        <v>191</v>
      </c>
      <c r="AZ92" s="441" t="s">
        <v>191</v>
      </c>
      <c r="BA92" s="441" t="s">
        <v>191</v>
      </c>
      <c r="BB92" s="441" t="s">
        <v>191</v>
      </c>
      <c r="BC92" s="441" t="s">
        <v>191</v>
      </c>
      <c r="BD92" s="441" t="s">
        <v>191</v>
      </c>
      <c r="BE92" s="441" t="s">
        <v>191</v>
      </c>
      <c r="BF92" s="441" t="s">
        <v>191</v>
      </c>
      <c r="BG92" s="212" t="s">
        <v>191</v>
      </c>
      <c r="BH92" s="212" t="s">
        <v>191</v>
      </c>
      <c r="BI92" s="212" t="s">
        <v>191</v>
      </c>
      <c r="BJ92" s="212" t="s">
        <v>191</v>
      </c>
      <c r="BK92" s="212" t="s">
        <v>191</v>
      </c>
      <c r="BL92" s="212" t="s">
        <v>191</v>
      </c>
      <c r="BM92" s="212" t="s">
        <v>191</v>
      </c>
      <c r="BN92" s="212" t="s">
        <v>191</v>
      </c>
      <c r="BO92" s="212" t="s">
        <v>191</v>
      </c>
      <c r="BP92" s="212" t="s">
        <v>191</v>
      </c>
      <c r="BQ92" s="212" t="s">
        <v>191</v>
      </c>
      <c r="BR92" s="212" t="s">
        <v>191</v>
      </c>
      <c r="BS92" s="212" t="s">
        <v>191</v>
      </c>
      <c r="BT92" s="212" t="s">
        <v>191</v>
      </c>
      <c r="BU92" s="212" t="s">
        <v>191</v>
      </c>
      <c r="BV92" s="212" t="s">
        <v>191</v>
      </c>
      <c r="BW92" s="212" t="s">
        <v>191</v>
      </c>
      <c r="BX92" s="212" t="s">
        <v>191</v>
      </c>
      <c r="BY92" s="212" t="s">
        <v>191</v>
      </c>
      <c r="BZ92" s="212" t="s">
        <v>191</v>
      </c>
      <c r="CA92" s="212" t="s">
        <v>191</v>
      </c>
      <c r="CB92" s="212" t="s">
        <v>191</v>
      </c>
      <c r="CC92" s="212" t="s">
        <v>191</v>
      </c>
      <c r="CD92" s="212" t="s">
        <v>191</v>
      </c>
      <c r="CE92" s="212" t="s">
        <v>191</v>
      </c>
      <c r="CF92" s="212" t="s">
        <v>191</v>
      </c>
      <c r="CG92" s="212" t="s">
        <v>191</v>
      </c>
      <c r="CH92" s="212" t="s">
        <v>191</v>
      </c>
      <c r="CI92" s="212" t="s">
        <v>191</v>
      </c>
      <c r="CJ92" s="212" t="s">
        <v>191</v>
      </c>
      <c r="CK92" s="212" t="s">
        <v>191</v>
      </c>
      <c r="CL92" s="212" t="s">
        <v>191</v>
      </c>
      <c r="CM92" s="212" t="s">
        <v>191</v>
      </c>
      <c r="CN92" s="212" t="s">
        <v>191</v>
      </c>
      <c r="CO92" s="212" t="s">
        <v>191</v>
      </c>
      <c r="CP92" s="212" t="s">
        <v>191</v>
      </c>
      <c r="CQ92" s="212" t="s">
        <v>191</v>
      </c>
      <c r="CR92" s="212" t="s">
        <v>191</v>
      </c>
      <c r="CS92" s="212" t="s">
        <v>191</v>
      </c>
      <c r="CT92" s="212" t="s">
        <v>191</v>
      </c>
      <c r="CU92" s="212" t="s">
        <v>191</v>
      </c>
      <c r="CV92" s="212" t="s">
        <v>191</v>
      </c>
      <c r="CW92" s="212" t="s">
        <v>191</v>
      </c>
      <c r="CX92" s="212" t="s">
        <v>191</v>
      </c>
      <c r="CY92" s="212" t="s">
        <v>191</v>
      </c>
      <c r="CZ92" s="212" t="s">
        <v>191</v>
      </c>
      <c r="DA92" s="212" t="s">
        <v>191</v>
      </c>
      <c r="DB92" s="212" t="s">
        <v>191</v>
      </c>
      <c r="DC92" s="212" t="s">
        <v>191</v>
      </c>
      <c r="DD92" s="212" t="s">
        <v>191</v>
      </c>
      <c r="DE92" s="212" t="s">
        <v>191</v>
      </c>
      <c r="DF92" s="212" t="s">
        <v>191</v>
      </c>
      <c r="DG92" s="212" t="s">
        <v>191</v>
      </c>
      <c r="DH92" s="212" t="s">
        <v>191</v>
      </c>
      <c r="DI92" s="212" t="s">
        <v>191</v>
      </c>
      <c r="DJ92" s="212" t="s">
        <v>191</v>
      </c>
      <c r="DK92" s="212" t="s">
        <v>191</v>
      </c>
      <c r="DL92" s="212" t="s">
        <v>191</v>
      </c>
      <c r="DM92" s="212" t="s">
        <v>191</v>
      </c>
      <c r="DN92" s="212" t="s">
        <v>191</v>
      </c>
      <c r="DO92" s="212" t="s">
        <v>191</v>
      </c>
      <c r="DP92" s="212" t="s">
        <v>191</v>
      </c>
      <c r="DQ92" s="212" t="s">
        <v>191</v>
      </c>
      <c r="DR92" s="212" t="s">
        <v>191</v>
      </c>
      <c r="DS92" s="212" t="s">
        <v>191</v>
      </c>
      <c r="DT92" s="212" t="s">
        <v>191</v>
      </c>
      <c r="DU92" s="212" t="s">
        <v>191</v>
      </c>
      <c r="DV92" s="212" t="s">
        <v>191</v>
      </c>
      <c r="DW92" s="212" t="s">
        <v>191</v>
      </c>
      <c r="DX92" s="212" t="s">
        <v>191</v>
      </c>
      <c r="DY92" s="212" t="s">
        <v>191</v>
      </c>
      <c r="DZ92" s="212" t="s">
        <v>191</v>
      </c>
      <c r="EA92" s="212" t="s">
        <v>191</v>
      </c>
      <c r="EB92" s="212" t="s">
        <v>191</v>
      </c>
      <c r="EC92" s="212" t="s">
        <v>191</v>
      </c>
      <c r="ED92" s="212" t="s">
        <v>191</v>
      </c>
      <c r="EE92" s="212" t="s">
        <v>191</v>
      </c>
      <c r="EF92" s="212" t="s">
        <v>191</v>
      </c>
      <c r="EG92" s="212" t="s">
        <v>191</v>
      </c>
      <c r="EH92" s="212" t="s">
        <v>191</v>
      </c>
      <c r="EI92" s="212" t="s">
        <v>191</v>
      </c>
      <c r="EJ92" s="212" t="s">
        <v>191</v>
      </c>
      <c r="EK92" s="212" t="s">
        <v>191</v>
      </c>
      <c r="EL92" s="212" t="s">
        <v>191</v>
      </c>
      <c r="EM92" s="212" t="s">
        <v>191</v>
      </c>
      <c r="EN92" s="212" t="s">
        <v>191</v>
      </c>
      <c r="EO92" s="212" t="s">
        <v>191</v>
      </c>
      <c r="EP92" s="212" t="s">
        <v>191</v>
      </c>
      <c r="EQ92" s="212" t="s">
        <v>191</v>
      </c>
      <c r="ER92" s="212" t="s">
        <v>191</v>
      </c>
      <c r="ES92" s="212" t="s">
        <v>191</v>
      </c>
      <c r="ET92" s="212" t="s">
        <v>191</v>
      </c>
      <c r="EU92" s="212" t="s">
        <v>191</v>
      </c>
      <c r="EV92" s="212" t="s">
        <v>191</v>
      </c>
      <c r="EW92" s="212" t="s">
        <v>191</v>
      </c>
      <c r="EX92" s="212" t="s">
        <v>191</v>
      </c>
      <c r="EY92" s="212" t="s">
        <v>191</v>
      </c>
      <c r="EZ92" s="212" t="s">
        <v>191</v>
      </c>
      <c r="FA92" s="212" t="s">
        <v>191</v>
      </c>
      <c r="FB92" s="212" t="s">
        <v>191</v>
      </c>
      <c r="FC92" s="212" t="s">
        <v>191</v>
      </c>
      <c r="FD92" s="212" t="s">
        <v>191</v>
      </c>
      <c r="FE92" s="212" t="s">
        <v>191</v>
      </c>
      <c r="FF92" s="212" t="s">
        <v>191</v>
      </c>
      <c r="FG92" s="212" t="s">
        <v>191</v>
      </c>
      <c r="FH92" s="212" t="s">
        <v>191</v>
      </c>
      <c r="FI92" s="212" t="s">
        <v>191</v>
      </c>
      <c r="FJ92" s="212" t="s">
        <v>191</v>
      </c>
      <c r="FK92" s="212" t="s">
        <v>191</v>
      </c>
      <c r="FL92" s="212" t="s">
        <v>191</v>
      </c>
      <c r="FM92" s="212" t="s">
        <v>191</v>
      </c>
      <c r="FN92" s="212" t="s">
        <v>191</v>
      </c>
      <c r="FO92" s="212" t="s">
        <v>191</v>
      </c>
      <c r="FP92" s="212" t="s">
        <v>191</v>
      </c>
      <c r="FQ92" s="212" t="s">
        <v>191</v>
      </c>
      <c r="FR92" s="212" t="s">
        <v>191</v>
      </c>
      <c r="FS92" s="212" t="s">
        <v>191</v>
      </c>
      <c r="FT92" s="212" t="s">
        <v>191</v>
      </c>
      <c r="FU92" s="212" t="s">
        <v>191</v>
      </c>
      <c r="FV92" s="212" t="s">
        <v>191</v>
      </c>
      <c r="FW92" s="212" t="s">
        <v>191</v>
      </c>
      <c r="FX92" s="212" t="s">
        <v>191</v>
      </c>
      <c r="FY92" s="212" t="s">
        <v>191</v>
      </c>
      <c r="FZ92" s="212" t="s">
        <v>191</v>
      </c>
      <c r="GA92" s="212" t="s">
        <v>191</v>
      </c>
      <c r="GB92" s="212" t="s">
        <v>191</v>
      </c>
      <c r="GC92" s="212" t="s">
        <v>191</v>
      </c>
      <c r="GD92" s="212" t="s">
        <v>191</v>
      </c>
    </row>
    <row r="93" spans="1:186">
      <c r="G93" s="212"/>
      <c r="H93" s="212"/>
      <c r="I93" s="212"/>
      <c r="J93" s="284"/>
      <c r="K93" s="285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</row>
    <row r="94" spans="1:186">
      <c r="C94" s="32" t="s">
        <v>257</v>
      </c>
      <c r="D94" s="32" t="s">
        <v>76</v>
      </c>
      <c r="E94" s="32" t="s">
        <v>68</v>
      </c>
      <c r="F94" s="32" t="s">
        <v>77</v>
      </c>
      <c r="G94" s="212" t="s">
        <v>191</v>
      </c>
      <c r="H94" s="212" t="s">
        <v>191</v>
      </c>
      <c r="I94" s="212" t="s">
        <v>191</v>
      </c>
      <c r="J94" s="212" t="s">
        <v>191</v>
      </c>
      <c r="K94" s="212" t="s">
        <v>191</v>
      </c>
      <c r="L94" s="212" t="s">
        <v>191</v>
      </c>
      <c r="M94" s="212" t="s">
        <v>191</v>
      </c>
      <c r="N94" s="212" t="s">
        <v>191</v>
      </c>
      <c r="O94" s="212" t="s">
        <v>191</v>
      </c>
      <c r="P94" s="212" t="s">
        <v>191</v>
      </c>
      <c r="Q94" s="212" t="s">
        <v>191</v>
      </c>
      <c r="R94" s="212" t="s">
        <v>191</v>
      </c>
      <c r="S94" s="212" t="s">
        <v>191</v>
      </c>
      <c r="T94" s="212" t="s">
        <v>191</v>
      </c>
      <c r="U94" s="212" t="s">
        <v>191</v>
      </c>
      <c r="V94" s="212" t="s">
        <v>191</v>
      </c>
      <c r="W94" s="212" t="s">
        <v>191</v>
      </c>
      <c r="X94" s="212" t="s">
        <v>191</v>
      </c>
      <c r="Y94" s="212" t="s">
        <v>191</v>
      </c>
      <c r="Z94" s="212" t="s">
        <v>191</v>
      </c>
      <c r="AA94" s="212" t="s">
        <v>191</v>
      </c>
      <c r="AB94" s="212" t="s">
        <v>191</v>
      </c>
      <c r="AC94" s="212" t="s">
        <v>191</v>
      </c>
      <c r="AD94" s="212" t="s">
        <v>191</v>
      </c>
      <c r="AE94" s="212" t="s">
        <v>191</v>
      </c>
      <c r="AF94" s="212" t="s">
        <v>191</v>
      </c>
      <c r="AG94" s="212" t="s">
        <v>191</v>
      </c>
      <c r="AH94" s="212" t="s">
        <v>191</v>
      </c>
      <c r="AI94" s="212" t="s">
        <v>191</v>
      </c>
      <c r="AJ94" s="212" t="s">
        <v>191</v>
      </c>
      <c r="AK94" s="212" t="s">
        <v>191</v>
      </c>
      <c r="AL94" s="212" t="s">
        <v>191</v>
      </c>
      <c r="AM94" s="212" t="s">
        <v>191</v>
      </c>
      <c r="AN94" s="212" t="s">
        <v>191</v>
      </c>
      <c r="AO94" s="212" t="s">
        <v>191</v>
      </c>
      <c r="AP94" s="212" t="s">
        <v>191</v>
      </c>
      <c r="AQ94" s="212" t="s">
        <v>191</v>
      </c>
      <c r="AR94" s="212" t="s">
        <v>191</v>
      </c>
      <c r="AS94" s="212" t="s">
        <v>191</v>
      </c>
      <c r="AT94" s="212" t="s">
        <v>191</v>
      </c>
      <c r="AU94" s="212" t="s">
        <v>191</v>
      </c>
      <c r="AV94" s="212" t="s">
        <v>191</v>
      </c>
      <c r="AW94" s="212" t="s">
        <v>191</v>
      </c>
      <c r="AX94" s="212" t="s">
        <v>191</v>
      </c>
      <c r="AY94" s="212" t="s">
        <v>191</v>
      </c>
      <c r="AZ94" s="212" t="s">
        <v>191</v>
      </c>
      <c r="BA94" s="212" t="s">
        <v>191</v>
      </c>
      <c r="BB94" s="212" t="s">
        <v>191</v>
      </c>
      <c r="BC94" s="212" t="s">
        <v>191</v>
      </c>
      <c r="BD94" s="212" t="s">
        <v>191</v>
      </c>
      <c r="BE94" s="212" t="s">
        <v>191</v>
      </c>
      <c r="BF94" s="212" t="s">
        <v>191</v>
      </c>
      <c r="BG94" s="212" t="s">
        <v>191</v>
      </c>
      <c r="BH94" s="212" t="s">
        <v>191</v>
      </c>
      <c r="BI94" s="212" t="s">
        <v>191</v>
      </c>
      <c r="BJ94" s="212" t="s">
        <v>191</v>
      </c>
      <c r="BK94" s="212" t="s">
        <v>191</v>
      </c>
      <c r="BL94" s="212" t="s">
        <v>191</v>
      </c>
      <c r="BM94" s="212" t="s">
        <v>191</v>
      </c>
      <c r="BN94" s="212" t="s">
        <v>191</v>
      </c>
      <c r="BO94" s="212" t="s">
        <v>191</v>
      </c>
      <c r="BP94" s="212" t="s">
        <v>191</v>
      </c>
      <c r="BQ94" s="212" t="s">
        <v>191</v>
      </c>
      <c r="BR94" s="212" t="s">
        <v>191</v>
      </c>
      <c r="BS94" s="212" t="s">
        <v>191</v>
      </c>
      <c r="BT94" s="212" t="s">
        <v>191</v>
      </c>
      <c r="BU94" s="212" t="s">
        <v>191</v>
      </c>
      <c r="BV94" s="212" t="s">
        <v>191</v>
      </c>
      <c r="BW94" s="212" t="s">
        <v>191</v>
      </c>
      <c r="BX94" s="212" t="s">
        <v>191</v>
      </c>
      <c r="BY94" s="212" t="s">
        <v>191</v>
      </c>
      <c r="BZ94" s="212" t="s">
        <v>191</v>
      </c>
      <c r="CA94" s="212" t="s">
        <v>191</v>
      </c>
      <c r="CB94" s="212" t="s">
        <v>191</v>
      </c>
      <c r="CC94" s="212" t="s">
        <v>191</v>
      </c>
      <c r="CD94" s="212" t="s">
        <v>191</v>
      </c>
      <c r="CE94" s="212" t="s">
        <v>191</v>
      </c>
      <c r="CF94" s="212" t="s">
        <v>191</v>
      </c>
      <c r="CG94" s="212" t="s">
        <v>191</v>
      </c>
      <c r="CH94" s="212" t="s">
        <v>191</v>
      </c>
      <c r="CI94" s="212" t="s">
        <v>191</v>
      </c>
      <c r="CJ94" s="212" t="s">
        <v>191</v>
      </c>
      <c r="CK94" s="212" t="s">
        <v>191</v>
      </c>
      <c r="CL94" s="212" t="s">
        <v>191</v>
      </c>
      <c r="CM94" s="212" t="s">
        <v>191</v>
      </c>
      <c r="CN94" s="212" t="s">
        <v>191</v>
      </c>
      <c r="CO94" s="212" t="s">
        <v>191</v>
      </c>
      <c r="CP94" s="212" t="s">
        <v>191</v>
      </c>
      <c r="CQ94" s="212" t="s">
        <v>191</v>
      </c>
      <c r="CR94" s="212" t="s">
        <v>191</v>
      </c>
      <c r="CS94" s="212" t="s">
        <v>191</v>
      </c>
      <c r="CT94" s="212" t="s">
        <v>191</v>
      </c>
      <c r="CU94" s="212" t="s">
        <v>191</v>
      </c>
      <c r="CV94" s="212" t="s">
        <v>191</v>
      </c>
      <c r="CW94" s="212" t="s">
        <v>191</v>
      </c>
      <c r="CX94" s="212" t="s">
        <v>191</v>
      </c>
      <c r="CY94" s="212" t="s">
        <v>191</v>
      </c>
      <c r="CZ94" s="212" t="s">
        <v>191</v>
      </c>
      <c r="DA94" s="212" t="s">
        <v>191</v>
      </c>
      <c r="DB94" s="212" t="s">
        <v>191</v>
      </c>
      <c r="DC94" s="212" t="s">
        <v>191</v>
      </c>
      <c r="DD94" s="212" t="s">
        <v>191</v>
      </c>
      <c r="DE94" s="212" t="s">
        <v>191</v>
      </c>
      <c r="DF94" s="212" t="s">
        <v>191</v>
      </c>
      <c r="DG94" s="212" t="s">
        <v>191</v>
      </c>
      <c r="DH94" s="212" t="s">
        <v>191</v>
      </c>
      <c r="DI94" s="212" t="s">
        <v>191</v>
      </c>
      <c r="DJ94" s="212" t="s">
        <v>191</v>
      </c>
      <c r="DK94" s="212" t="s">
        <v>191</v>
      </c>
      <c r="DL94" s="212" t="s">
        <v>191</v>
      </c>
      <c r="DM94" s="212" t="s">
        <v>191</v>
      </c>
      <c r="DN94" s="212" t="s">
        <v>191</v>
      </c>
      <c r="DO94" s="212" t="s">
        <v>191</v>
      </c>
      <c r="DP94" s="212" t="s">
        <v>191</v>
      </c>
      <c r="DQ94" s="212" t="s">
        <v>191</v>
      </c>
      <c r="DR94" s="212" t="s">
        <v>191</v>
      </c>
      <c r="DS94" s="212" t="s">
        <v>191</v>
      </c>
      <c r="DT94" s="212" t="s">
        <v>191</v>
      </c>
      <c r="DU94" s="212" t="s">
        <v>191</v>
      </c>
      <c r="DV94" s="212" t="s">
        <v>191</v>
      </c>
      <c r="DW94" s="212" t="s">
        <v>191</v>
      </c>
      <c r="DX94" s="212" t="s">
        <v>191</v>
      </c>
      <c r="DY94" s="212" t="s">
        <v>191</v>
      </c>
      <c r="DZ94" s="212" t="s">
        <v>191</v>
      </c>
      <c r="EA94" s="212" t="s">
        <v>191</v>
      </c>
      <c r="EB94" s="212" t="s">
        <v>191</v>
      </c>
      <c r="EC94" s="212" t="s">
        <v>191</v>
      </c>
      <c r="ED94" s="212" t="s">
        <v>191</v>
      </c>
      <c r="EE94" s="212" t="s">
        <v>191</v>
      </c>
      <c r="EF94" s="212" t="s">
        <v>191</v>
      </c>
      <c r="EG94" s="212" t="s">
        <v>191</v>
      </c>
      <c r="EH94" s="212" t="s">
        <v>191</v>
      </c>
      <c r="EI94" s="212" t="s">
        <v>191</v>
      </c>
      <c r="EJ94" s="212" t="s">
        <v>191</v>
      </c>
      <c r="EK94" s="212" t="s">
        <v>191</v>
      </c>
      <c r="EL94" s="212" t="s">
        <v>191</v>
      </c>
      <c r="EM94" s="212" t="s">
        <v>191</v>
      </c>
      <c r="EN94" s="212" t="s">
        <v>191</v>
      </c>
      <c r="EO94" s="212" t="s">
        <v>191</v>
      </c>
      <c r="EP94" s="212" t="s">
        <v>191</v>
      </c>
      <c r="EQ94" s="212" t="s">
        <v>191</v>
      </c>
      <c r="ER94" s="212" t="s">
        <v>191</v>
      </c>
      <c r="ES94" s="212" t="s">
        <v>191</v>
      </c>
      <c r="ET94" s="212" t="s">
        <v>191</v>
      </c>
      <c r="EU94" s="212" t="s">
        <v>191</v>
      </c>
      <c r="EV94" s="212" t="s">
        <v>191</v>
      </c>
      <c r="EW94" s="212" t="s">
        <v>191</v>
      </c>
      <c r="EX94" s="212" t="s">
        <v>191</v>
      </c>
      <c r="EY94" s="212" t="s">
        <v>191</v>
      </c>
      <c r="EZ94" s="212" t="s">
        <v>191</v>
      </c>
      <c r="FA94" s="212" t="s">
        <v>191</v>
      </c>
      <c r="FB94" s="212" t="s">
        <v>191</v>
      </c>
      <c r="FC94" s="212" t="s">
        <v>191</v>
      </c>
      <c r="FD94" s="212" t="s">
        <v>191</v>
      </c>
      <c r="FE94" s="212" t="s">
        <v>191</v>
      </c>
      <c r="FF94" s="212" t="s">
        <v>191</v>
      </c>
      <c r="FG94" s="212" t="s">
        <v>191</v>
      </c>
      <c r="FH94" s="212" t="s">
        <v>191</v>
      </c>
      <c r="FI94" s="212" t="s">
        <v>191</v>
      </c>
      <c r="FJ94" s="212" t="s">
        <v>191</v>
      </c>
      <c r="FK94" s="212" t="s">
        <v>191</v>
      </c>
      <c r="FL94" s="212" t="s">
        <v>191</v>
      </c>
      <c r="FM94" s="212" t="s">
        <v>191</v>
      </c>
      <c r="FN94" s="212" t="s">
        <v>191</v>
      </c>
      <c r="FO94" s="212" t="s">
        <v>191</v>
      </c>
      <c r="FP94" s="212" t="s">
        <v>191</v>
      </c>
      <c r="FQ94" s="212" t="s">
        <v>191</v>
      </c>
      <c r="FR94" s="212" t="s">
        <v>191</v>
      </c>
      <c r="FS94" s="212" t="s">
        <v>191</v>
      </c>
      <c r="FT94" s="212" t="s">
        <v>191</v>
      </c>
      <c r="FU94" s="212" t="s">
        <v>191</v>
      </c>
      <c r="FV94" s="212" t="s">
        <v>191</v>
      </c>
      <c r="FW94" s="212" t="s">
        <v>191</v>
      </c>
      <c r="FX94" s="212" t="s">
        <v>191</v>
      </c>
      <c r="FY94" s="212" t="s">
        <v>191</v>
      </c>
      <c r="FZ94" s="212" t="s">
        <v>191</v>
      </c>
      <c r="GA94" s="212" t="s">
        <v>191</v>
      </c>
      <c r="GB94" s="212" t="s">
        <v>191</v>
      </c>
      <c r="GC94" s="212" t="s">
        <v>191</v>
      </c>
      <c r="GD94" s="212" t="s">
        <v>191</v>
      </c>
    </row>
    <row r="95" spans="1:186">
      <c r="C95" s="32" t="s">
        <v>257</v>
      </c>
      <c r="D95" s="32" t="s">
        <v>76</v>
      </c>
      <c r="E95" s="32" t="s">
        <v>68</v>
      </c>
      <c r="F95" s="32" t="s">
        <v>78</v>
      </c>
      <c r="G95" s="212" t="s">
        <v>191</v>
      </c>
      <c r="H95" s="212" t="s">
        <v>191</v>
      </c>
      <c r="I95" s="212" t="s">
        <v>191</v>
      </c>
      <c r="J95" s="212" t="s">
        <v>191</v>
      </c>
      <c r="K95" s="212" t="s">
        <v>191</v>
      </c>
      <c r="L95" s="212" t="s">
        <v>191</v>
      </c>
      <c r="M95" s="212" t="s">
        <v>191</v>
      </c>
      <c r="N95" s="212" t="s">
        <v>191</v>
      </c>
      <c r="O95" s="212" t="s">
        <v>191</v>
      </c>
      <c r="P95" s="212" t="s">
        <v>191</v>
      </c>
      <c r="Q95" s="212" t="s">
        <v>191</v>
      </c>
      <c r="R95" s="212" t="s">
        <v>191</v>
      </c>
      <c r="S95" s="212" t="s">
        <v>191</v>
      </c>
      <c r="T95" s="212" t="s">
        <v>191</v>
      </c>
      <c r="U95" s="212" t="s">
        <v>191</v>
      </c>
      <c r="V95" s="212" t="s">
        <v>191</v>
      </c>
      <c r="W95" s="212" t="s">
        <v>191</v>
      </c>
      <c r="X95" s="212" t="s">
        <v>191</v>
      </c>
      <c r="Y95" s="212" t="s">
        <v>191</v>
      </c>
      <c r="Z95" s="212" t="s">
        <v>191</v>
      </c>
      <c r="AA95" s="212" t="s">
        <v>191</v>
      </c>
      <c r="AB95" s="212" t="s">
        <v>191</v>
      </c>
      <c r="AC95" s="212" t="s">
        <v>191</v>
      </c>
      <c r="AD95" s="212" t="s">
        <v>191</v>
      </c>
      <c r="AE95" s="212" t="s">
        <v>191</v>
      </c>
      <c r="AF95" s="212" t="s">
        <v>191</v>
      </c>
      <c r="AG95" s="212" t="s">
        <v>191</v>
      </c>
      <c r="AH95" s="212" t="s">
        <v>191</v>
      </c>
      <c r="AI95" s="212" t="s">
        <v>191</v>
      </c>
      <c r="AJ95" s="212" t="s">
        <v>191</v>
      </c>
      <c r="AK95" s="212" t="s">
        <v>191</v>
      </c>
      <c r="AL95" s="212" t="s">
        <v>191</v>
      </c>
      <c r="AM95" s="212" t="s">
        <v>191</v>
      </c>
      <c r="AN95" s="212" t="s">
        <v>191</v>
      </c>
      <c r="AO95" s="212" t="s">
        <v>191</v>
      </c>
      <c r="AP95" s="212" t="s">
        <v>191</v>
      </c>
      <c r="AQ95" s="212" t="s">
        <v>191</v>
      </c>
      <c r="AR95" s="212" t="s">
        <v>191</v>
      </c>
      <c r="AS95" s="212" t="s">
        <v>191</v>
      </c>
      <c r="AT95" s="212" t="s">
        <v>191</v>
      </c>
      <c r="AU95" s="212" t="s">
        <v>191</v>
      </c>
      <c r="AV95" s="212" t="s">
        <v>191</v>
      </c>
      <c r="AW95" s="212" t="s">
        <v>191</v>
      </c>
      <c r="AX95" s="212" t="s">
        <v>191</v>
      </c>
      <c r="AY95" s="212" t="s">
        <v>191</v>
      </c>
      <c r="AZ95" s="212" t="s">
        <v>191</v>
      </c>
      <c r="BA95" s="212" t="s">
        <v>191</v>
      </c>
      <c r="BB95" s="212" t="s">
        <v>191</v>
      </c>
      <c r="BC95" s="212" t="s">
        <v>191</v>
      </c>
      <c r="BD95" s="212" t="s">
        <v>191</v>
      </c>
      <c r="BE95" s="212" t="s">
        <v>191</v>
      </c>
      <c r="BF95" s="212" t="s">
        <v>191</v>
      </c>
      <c r="BG95" s="212" t="s">
        <v>191</v>
      </c>
      <c r="BH95" s="212" t="s">
        <v>191</v>
      </c>
      <c r="BI95" s="212" t="s">
        <v>191</v>
      </c>
      <c r="BJ95" s="212" t="s">
        <v>191</v>
      </c>
      <c r="BK95" s="212" t="s">
        <v>191</v>
      </c>
      <c r="BL95" s="212" t="s">
        <v>191</v>
      </c>
      <c r="BM95" s="212" t="s">
        <v>191</v>
      </c>
      <c r="BN95" s="212" t="s">
        <v>191</v>
      </c>
      <c r="BO95" s="212" t="s">
        <v>191</v>
      </c>
      <c r="BP95" s="212" t="s">
        <v>191</v>
      </c>
      <c r="BQ95" s="212" t="s">
        <v>191</v>
      </c>
      <c r="BR95" s="212" t="s">
        <v>191</v>
      </c>
      <c r="BS95" s="212" t="s">
        <v>191</v>
      </c>
      <c r="BT95" s="212" t="s">
        <v>191</v>
      </c>
      <c r="BU95" s="212" t="s">
        <v>191</v>
      </c>
      <c r="BV95" s="212" t="s">
        <v>191</v>
      </c>
      <c r="BW95" s="212" t="s">
        <v>191</v>
      </c>
      <c r="BX95" s="212" t="s">
        <v>191</v>
      </c>
      <c r="BY95" s="212" t="s">
        <v>191</v>
      </c>
      <c r="BZ95" s="212" t="s">
        <v>191</v>
      </c>
      <c r="CA95" s="212" t="s">
        <v>191</v>
      </c>
      <c r="CB95" s="212" t="s">
        <v>191</v>
      </c>
      <c r="CC95" s="212" t="s">
        <v>191</v>
      </c>
      <c r="CD95" s="212" t="s">
        <v>191</v>
      </c>
      <c r="CE95" s="212" t="s">
        <v>191</v>
      </c>
      <c r="CF95" s="212" t="s">
        <v>191</v>
      </c>
      <c r="CG95" s="212" t="s">
        <v>191</v>
      </c>
      <c r="CH95" s="212" t="s">
        <v>191</v>
      </c>
      <c r="CI95" s="212" t="s">
        <v>191</v>
      </c>
      <c r="CJ95" s="212" t="s">
        <v>191</v>
      </c>
      <c r="CK95" s="212" t="s">
        <v>191</v>
      </c>
      <c r="CL95" s="212" t="s">
        <v>191</v>
      </c>
      <c r="CM95" s="212" t="s">
        <v>191</v>
      </c>
      <c r="CN95" s="212" t="s">
        <v>191</v>
      </c>
      <c r="CO95" s="212" t="s">
        <v>191</v>
      </c>
      <c r="CP95" s="212" t="s">
        <v>191</v>
      </c>
      <c r="CQ95" s="212" t="s">
        <v>191</v>
      </c>
      <c r="CR95" s="212" t="s">
        <v>191</v>
      </c>
      <c r="CS95" s="212" t="s">
        <v>191</v>
      </c>
      <c r="CT95" s="212" t="s">
        <v>191</v>
      </c>
      <c r="CU95" s="212" t="s">
        <v>191</v>
      </c>
      <c r="CV95" s="212" t="s">
        <v>191</v>
      </c>
      <c r="CW95" s="212" t="s">
        <v>191</v>
      </c>
      <c r="CX95" s="212" t="s">
        <v>191</v>
      </c>
      <c r="CY95" s="212" t="s">
        <v>191</v>
      </c>
      <c r="CZ95" s="212" t="s">
        <v>191</v>
      </c>
      <c r="DA95" s="212" t="s">
        <v>191</v>
      </c>
      <c r="DB95" s="212" t="s">
        <v>191</v>
      </c>
      <c r="DC95" s="212" t="s">
        <v>191</v>
      </c>
      <c r="DD95" s="212" t="s">
        <v>191</v>
      </c>
      <c r="DE95" s="212" t="s">
        <v>191</v>
      </c>
      <c r="DF95" s="212" t="s">
        <v>191</v>
      </c>
      <c r="DG95" s="212" t="s">
        <v>191</v>
      </c>
      <c r="DH95" s="212" t="s">
        <v>191</v>
      </c>
      <c r="DI95" s="212" t="s">
        <v>191</v>
      </c>
      <c r="DJ95" s="212" t="s">
        <v>191</v>
      </c>
      <c r="DK95" s="212" t="s">
        <v>191</v>
      </c>
      <c r="DL95" s="212" t="s">
        <v>191</v>
      </c>
      <c r="DM95" s="212" t="s">
        <v>191</v>
      </c>
      <c r="DN95" s="212" t="s">
        <v>191</v>
      </c>
      <c r="DO95" s="212" t="s">
        <v>191</v>
      </c>
      <c r="DP95" s="212" t="s">
        <v>191</v>
      </c>
      <c r="DQ95" s="212" t="s">
        <v>191</v>
      </c>
      <c r="DR95" s="212" t="s">
        <v>191</v>
      </c>
      <c r="DS95" s="212" t="s">
        <v>191</v>
      </c>
      <c r="DT95" s="212" t="s">
        <v>191</v>
      </c>
      <c r="DU95" s="212" t="s">
        <v>191</v>
      </c>
      <c r="DV95" s="212" t="s">
        <v>191</v>
      </c>
      <c r="DW95" s="212" t="s">
        <v>191</v>
      </c>
      <c r="DX95" s="212" t="s">
        <v>191</v>
      </c>
      <c r="DY95" s="212" t="s">
        <v>191</v>
      </c>
      <c r="DZ95" s="212" t="s">
        <v>191</v>
      </c>
      <c r="EA95" s="212" t="s">
        <v>191</v>
      </c>
      <c r="EB95" s="212" t="s">
        <v>191</v>
      </c>
      <c r="EC95" s="212" t="s">
        <v>191</v>
      </c>
      <c r="ED95" s="212" t="s">
        <v>191</v>
      </c>
      <c r="EE95" s="212" t="s">
        <v>191</v>
      </c>
      <c r="EF95" s="212" t="s">
        <v>191</v>
      </c>
      <c r="EG95" s="212" t="s">
        <v>191</v>
      </c>
      <c r="EH95" s="212" t="s">
        <v>191</v>
      </c>
      <c r="EI95" s="212" t="s">
        <v>191</v>
      </c>
      <c r="EJ95" s="212" t="s">
        <v>191</v>
      </c>
      <c r="EK95" s="212" t="s">
        <v>191</v>
      </c>
      <c r="EL95" s="212" t="s">
        <v>191</v>
      </c>
      <c r="EM95" s="212" t="s">
        <v>191</v>
      </c>
      <c r="EN95" s="212" t="s">
        <v>191</v>
      </c>
      <c r="EO95" s="212" t="s">
        <v>191</v>
      </c>
      <c r="EP95" s="212" t="s">
        <v>191</v>
      </c>
      <c r="EQ95" s="212" t="s">
        <v>191</v>
      </c>
      <c r="ER95" s="212" t="s">
        <v>191</v>
      </c>
      <c r="ES95" s="212" t="s">
        <v>191</v>
      </c>
      <c r="ET95" s="212" t="s">
        <v>191</v>
      </c>
      <c r="EU95" s="212" t="s">
        <v>191</v>
      </c>
      <c r="EV95" s="212" t="s">
        <v>191</v>
      </c>
      <c r="EW95" s="212" t="s">
        <v>191</v>
      </c>
      <c r="EX95" s="212" t="s">
        <v>191</v>
      </c>
      <c r="EY95" s="212" t="s">
        <v>191</v>
      </c>
      <c r="EZ95" s="212" t="s">
        <v>191</v>
      </c>
      <c r="FA95" s="212" t="s">
        <v>191</v>
      </c>
      <c r="FB95" s="212" t="s">
        <v>191</v>
      </c>
      <c r="FC95" s="212" t="s">
        <v>191</v>
      </c>
      <c r="FD95" s="212" t="s">
        <v>191</v>
      </c>
      <c r="FE95" s="212" t="s">
        <v>191</v>
      </c>
      <c r="FF95" s="212" t="s">
        <v>191</v>
      </c>
      <c r="FG95" s="212" t="s">
        <v>191</v>
      </c>
      <c r="FH95" s="212" t="s">
        <v>191</v>
      </c>
      <c r="FI95" s="212" t="s">
        <v>191</v>
      </c>
      <c r="FJ95" s="212" t="s">
        <v>191</v>
      </c>
      <c r="FK95" s="212" t="s">
        <v>191</v>
      </c>
      <c r="FL95" s="212" t="s">
        <v>191</v>
      </c>
      <c r="FM95" s="212" t="s">
        <v>191</v>
      </c>
      <c r="FN95" s="212" t="s">
        <v>191</v>
      </c>
      <c r="FO95" s="212" t="s">
        <v>191</v>
      </c>
      <c r="FP95" s="212" t="s">
        <v>191</v>
      </c>
      <c r="FQ95" s="212" t="s">
        <v>191</v>
      </c>
      <c r="FR95" s="212" t="s">
        <v>191</v>
      </c>
      <c r="FS95" s="212" t="s">
        <v>191</v>
      </c>
      <c r="FT95" s="212" t="s">
        <v>191</v>
      </c>
      <c r="FU95" s="212" t="s">
        <v>191</v>
      </c>
      <c r="FV95" s="212" t="s">
        <v>191</v>
      </c>
      <c r="FW95" s="212" t="s">
        <v>191</v>
      </c>
      <c r="FX95" s="212" t="s">
        <v>191</v>
      </c>
      <c r="FY95" s="212" t="s">
        <v>191</v>
      </c>
      <c r="FZ95" s="212" t="s">
        <v>191</v>
      </c>
      <c r="GA95" s="212" t="s">
        <v>191</v>
      </c>
      <c r="GB95" s="212" t="s">
        <v>191</v>
      </c>
      <c r="GC95" s="212" t="s">
        <v>191</v>
      </c>
      <c r="GD95" s="212" t="s">
        <v>191</v>
      </c>
    </row>
    <row r="96" spans="1:186">
      <c r="C96" s="32" t="s">
        <v>257</v>
      </c>
      <c r="D96" s="32" t="s">
        <v>76</v>
      </c>
      <c r="E96" s="32" t="s">
        <v>68</v>
      </c>
      <c r="F96" s="32" t="s">
        <v>79</v>
      </c>
      <c r="G96" s="212" t="s">
        <v>191</v>
      </c>
      <c r="H96" s="212" t="s">
        <v>191</v>
      </c>
      <c r="I96" s="212" t="s">
        <v>191</v>
      </c>
      <c r="J96" s="212" t="s">
        <v>191</v>
      </c>
      <c r="K96" s="212" t="s">
        <v>191</v>
      </c>
      <c r="L96" s="212" t="s">
        <v>191</v>
      </c>
      <c r="M96" s="212" t="s">
        <v>191</v>
      </c>
      <c r="N96" s="212" t="s">
        <v>191</v>
      </c>
      <c r="O96" s="212" t="s">
        <v>191</v>
      </c>
      <c r="P96" s="212" t="s">
        <v>191</v>
      </c>
      <c r="Q96" s="212" t="s">
        <v>191</v>
      </c>
      <c r="R96" s="212" t="s">
        <v>191</v>
      </c>
      <c r="S96" s="212" t="s">
        <v>191</v>
      </c>
      <c r="T96" s="212" t="s">
        <v>191</v>
      </c>
      <c r="U96" s="212" t="s">
        <v>191</v>
      </c>
      <c r="V96" s="212" t="s">
        <v>191</v>
      </c>
      <c r="W96" s="212" t="s">
        <v>191</v>
      </c>
      <c r="X96" s="212" t="s">
        <v>191</v>
      </c>
      <c r="Y96" s="212" t="s">
        <v>191</v>
      </c>
      <c r="Z96" s="212" t="s">
        <v>191</v>
      </c>
      <c r="AA96" s="212" t="s">
        <v>191</v>
      </c>
      <c r="AB96" s="212" t="s">
        <v>191</v>
      </c>
      <c r="AC96" s="212" t="s">
        <v>191</v>
      </c>
      <c r="AD96" s="212" t="s">
        <v>191</v>
      </c>
      <c r="AE96" s="212" t="s">
        <v>191</v>
      </c>
      <c r="AF96" s="212" t="s">
        <v>191</v>
      </c>
      <c r="AG96" s="212" t="s">
        <v>191</v>
      </c>
      <c r="AH96" s="212" t="s">
        <v>191</v>
      </c>
      <c r="AI96" s="212" t="s">
        <v>191</v>
      </c>
      <c r="AJ96" s="212" t="s">
        <v>191</v>
      </c>
      <c r="AK96" s="212" t="s">
        <v>191</v>
      </c>
      <c r="AL96" s="212" t="s">
        <v>191</v>
      </c>
      <c r="AM96" s="212" t="s">
        <v>191</v>
      </c>
      <c r="AN96" s="212" t="s">
        <v>191</v>
      </c>
      <c r="AO96" s="212" t="s">
        <v>191</v>
      </c>
      <c r="AP96" s="212" t="s">
        <v>191</v>
      </c>
      <c r="AQ96" s="212" t="s">
        <v>191</v>
      </c>
      <c r="AR96" s="212" t="s">
        <v>191</v>
      </c>
      <c r="AS96" s="212" t="s">
        <v>191</v>
      </c>
      <c r="AT96" s="212" t="s">
        <v>191</v>
      </c>
      <c r="AU96" s="212" t="s">
        <v>191</v>
      </c>
      <c r="AV96" s="212" t="s">
        <v>191</v>
      </c>
      <c r="AW96" s="212" t="s">
        <v>191</v>
      </c>
      <c r="AX96" s="212" t="s">
        <v>191</v>
      </c>
      <c r="AY96" s="212" t="s">
        <v>191</v>
      </c>
      <c r="AZ96" s="212" t="s">
        <v>191</v>
      </c>
      <c r="BA96" s="212" t="s">
        <v>191</v>
      </c>
      <c r="BB96" s="212" t="s">
        <v>191</v>
      </c>
      <c r="BC96" s="212" t="s">
        <v>191</v>
      </c>
      <c r="BD96" s="212" t="s">
        <v>191</v>
      </c>
      <c r="BE96" s="212" t="s">
        <v>191</v>
      </c>
      <c r="BF96" s="212" t="s">
        <v>191</v>
      </c>
      <c r="BG96" s="212" t="s">
        <v>191</v>
      </c>
      <c r="BH96" s="212" t="s">
        <v>191</v>
      </c>
      <c r="BI96" s="212" t="s">
        <v>191</v>
      </c>
      <c r="BJ96" s="212" t="s">
        <v>191</v>
      </c>
      <c r="BK96" s="212" t="s">
        <v>191</v>
      </c>
      <c r="BL96" s="212" t="s">
        <v>191</v>
      </c>
      <c r="BM96" s="212" t="s">
        <v>191</v>
      </c>
      <c r="BN96" s="212" t="s">
        <v>191</v>
      </c>
      <c r="BO96" s="212" t="s">
        <v>191</v>
      </c>
      <c r="BP96" s="212" t="s">
        <v>191</v>
      </c>
      <c r="BQ96" s="212" t="s">
        <v>191</v>
      </c>
      <c r="BR96" s="212" t="s">
        <v>191</v>
      </c>
      <c r="BS96" s="212" t="s">
        <v>191</v>
      </c>
      <c r="BT96" s="212" t="s">
        <v>191</v>
      </c>
      <c r="BU96" s="212" t="s">
        <v>191</v>
      </c>
      <c r="BV96" s="212" t="s">
        <v>191</v>
      </c>
      <c r="BW96" s="212" t="s">
        <v>191</v>
      </c>
      <c r="BX96" s="212" t="s">
        <v>191</v>
      </c>
      <c r="BY96" s="212" t="s">
        <v>191</v>
      </c>
      <c r="BZ96" s="212" t="s">
        <v>191</v>
      </c>
      <c r="CA96" s="212" t="s">
        <v>191</v>
      </c>
      <c r="CB96" s="212" t="s">
        <v>191</v>
      </c>
      <c r="CC96" s="212" t="s">
        <v>191</v>
      </c>
      <c r="CD96" s="212" t="s">
        <v>191</v>
      </c>
      <c r="CE96" s="212" t="s">
        <v>191</v>
      </c>
      <c r="CF96" s="212" t="s">
        <v>191</v>
      </c>
      <c r="CG96" s="212" t="s">
        <v>191</v>
      </c>
      <c r="CH96" s="212" t="s">
        <v>191</v>
      </c>
      <c r="CI96" s="212" t="s">
        <v>191</v>
      </c>
      <c r="CJ96" s="212" t="s">
        <v>191</v>
      </c>
      <c r="CK96" s="212" t="s">
        <v>191</v>
      </c>
      <c r="CL96" s="212" t="s">
        <v>191</v>
      </c>
      <c r="CM96" s="212" t="s">
        <v>191</v>
      </c>
      <c r="CN96" s="212" t="s">
        <v>191</v>
      </c>
      <c r="CO96" s="212" t="s">
        <v>191</v>
      </c>
      <c r="CP96" s="212" t="s">
        <v>191</v>
      </c>
      <c r="CQ96" s="212" t="s">
        <v>191</v>
      </c>
      <c r="CR96" s="212" t="s">
        <v>191</v>
      </c>
      <c r="CS96" s="212" t="s">
        <v>191</v>
      </c>
      <c r="CT96" s="212" t="s">
        <v>191</v>
      </c>
      <c r="CU96" s="212" t="s">
        <v>191</v>
      </c>
      <c r="CV96" s="212" t="s">
        <v>191</v>
      </c>
      <c r="CW96" s="212" t="s">
        <v>191</v>
      </c>
      <c r="CX96" s="212" t="s">
        <v>191</v>
      </c>
      <c r="CY96" s="212" t="s">
        <v>191</v>
      </c>
      <c r="CZ96" s="212" t="s">
        <v>191</v>
      </c>
      <c r="DA96" s="212" t="s">
        <v>191</v>
      </c>
      <c r="DB96" s="212" t="s">
        <v>191</v>
      </c>
      <c r="DC96" s="212" t="s">
        <v>191</v>
      </c>
      <c r="DD96" s="212" t="s">
        <v>191</v>
      </c>
      <c r="DE96" s="212" t="s">
        <v>191</v>
      </c>
      <c r="DF96" s="212" t="s">
        <v>191</v>
      </c>
      <c r="DG96" s="212" t="s">
        <v>191</v>
      </c>
      <c r="DH96" s="212" t="s">
        <v>191</v>
      </c>
      <c r="DI96" s="212" t="s">
        <v>191</v>
      </c>
      <c r="DJ96" s="212" t="s">
        <v>191</v>
      </c>
      <c r="DK96" s="212" t="s">
        <v>191</v>
      </c>
      <c r="DL96" s="212" t="s">
        <v>191</v>
      </c>
      <c r="DM96" s="212" t="s">
        <v>191</v>
      </c>
      <c r="DN96" s="212" t="s">
        <v>191</v>
      </c>
      <c r="DO96" s="212" t="s">
        <v>191</v>
      </c>
      <c r="DP96" s="212" t="s">
        <v>191</v>
      </c>
      <c r="DQ96" s="212" t="s">
        <v>191</v>
      </c>
      <c r="DR96" s="212" t="s">
        <v>191</v>
      </c>
      <c r="DS96" s="212" t="s">
        <v>191</v>
      </c>
      <c r="DT96" s="212" t="s">
        <v>191</v>
      </c>
      <c r="DU96" s="212" t="s">
        <v>191</v>
      </c>
      <c r="DV96" s="212" t="s">
        <v>191</v>
      </c>
      <c r="DW96" s="212" t="s">
        <v>191</v>
      </c>
      <c r="DX96" s="212" t="s">
        <v>191</v>
      </c>
      <c r="DY96" s="212" t="s">
        <v>191</v>
      </c>
      <c r="DZ96" s="212" t="s">
        <v>191</v>
      </c>
      <c r="EA96" s="212" t="s">
        <v>191</v>
      </c>
      <c r="EB96" s="212" t="s">
        <v>191</v>
      </c>
      <c r="EC96" s="212" t="s">
        <v>191</v>
      </c>
      <c r="ED96" s="212" t="s">
        <v>191</v>
      </c>
      <c r="EE96" s="212" t="s">
        <v>191</v>
      </c>
      <c r="EF96" s="212" t="s">
        <v>191</v>
      </c>
      <c r="EG96" s="212" t="s">
        <v>191</v>
      </c>
      <c r="EH96" s="212" t="s">
        <v>191</v>
      </c>
      <c r="EI96" s="212" t="s">
        <v>191</v>
      </c>
      <c r="EJ96" s="212" t="s">
        <v>191</v>
      </c>
      <c r="EK96" s="212" t="s">
        <v>191</v>
      </c>
      <c r="EL96" s="212" t="s">
        <v>191</v>
      </c>
      <c r="EM96" s="212" t="s">
        <v>191</v>
      </c>
      <c r="EN96" s="212" t="s">
        <v>191</v>
      </c>
      <c r="EO96" s="212" t="s">
        <v>191</v>
      </c>
      <c r="EP96" s="212" t="s">
        <v>191</v>
      </c>
      <c r="EQ96" s="212" t="s">
        <v>191</v>
      </c>
      <c r="ER96" s="212" t="s">
        <v>191</v>
      </c>
      <c r="ES96" s="212" t="s">
        <v>191</v>
      </c>
      <c r="ET96" s="212" t="s">
        <v>191</v>
      </c>
      <c r="EU96" s="212" t="s">
        <v>191</v>
      </c>
      <c r="EV96" s="212" t="s">
        <v>191</v>
      </c>
      <c r="EW96" s="212" t="s">
        <v>191</v>
      </c>
      <c r="EX96" s="212" t="s">
        <v>191</v>
      </c>
      <c r="EY96" s="212" t="s">
        <v>191</v>
      </c>
      <c r="EZ96" s="212" t="s">
        <v>191</v>
      </c>
      <c r="FA96" s="212" t="s">
        <v>191</v>
      </c>
      <c r="FB96" s="212" t="s">
        <v>191</v>
      </c>
      <c r="FC96" s="212" t="s">
        <v>191</v>
      </c>
      <c r="FD96" s="212" t="s">
        <v>191</v>
      </c>
      <c r="FE96" s="212" t="s">
        <v>191</v>
      </c>
      <c r="FF96" s="212" t="s">
        <v>191</v>
      </c>
      <c r="FG96" s="212" t="s">
        <v>191</v>
      </c>
      <c r="FH96" s="212" t="s">
        <v>191</v>
      </c>
      <c r="FI96" s="212" t="s">
        <v>191</v>
      </c>
      <c r="FJ96" s="212" t="s">
        <v>191</v>
      </c>
      <c r="FK96" s="212" t="s">
        <v>191</v>
      </c>
      <c r="FL96" s="212" t="s">
        <v>191</v>
      </c>
      <c r="FM96" s="212" t="s">
        <v>191</v>
      </c>
      <c r="FN96" s="212" t="s">
        <v>191</v>
      </c>
      <c r="FO96" s="212" t="s">
        <v>191</v>
      </c>
      <c r="FP96" s="212" t="s">
        <v>191</v>
      </c>
      <c r="FQ96" s="212" t="s">
        <v>191</v>
      </c>
      <c r="FR96" s="212" t="s">
        <v>191</v>
      </c>
      <c r="FS96" s="212" t="s">
        <v>191</v>
      </c>
      <c r="FT96" s="212" t="s">
        <v>191</v>
      </c>
      <c r="FU96" s="212" t="s">
        <v>191</v>
      </c>
      <c r="FV96" s="212" t="s">
        <v>191</v>
      </c>
      <c r="FW96" s="212" t="s">
        <v>191</v>
      </c>
      <c r="FX96" s="212" t="s">
        <v>191</v>
      </c>
      <c r="FY96" s="212" t="s">
        <v>191</v>
      </c>
      <c r="FZ96" s="212" t="s">
        <v>191</v>
      </c>
      <c r="GA96" s="212" t="s">
        <v>191</v>
      </c>
      <c r="GB96" s="212" t="s">
        <v>191</v>
      </c>
      <c r="GC96" s="212" t="s">
        <v>191</v>
      </c>
      <c r="GD96" s="212" t="s">
        <v>191</v>
      </c>
    </row>
    <row r="97" spans="2:186">
      <c r="B97" s="213"/>
      <c r="J97" s="284"/>
      <c r="K97" s="285"/>
    </row>
    <row r="98" spans="2:186">
      <c r="B98" s="213"/>
      <c r="J98" s="284"/>
      <c r="K98" s="285"/>
    </row>
    <row r="99" spans="2:186">
      <c r="B99" s="213"/>
      <c r="J99" s="284"/>
      <c r="K99" s="285"/>
    </row>
    <row r="100" spans="2:186">
      <c r="B100" s="213"/>
      <c r="G100" s="212"/>
      <c r="H100" s="212"/>
      <c r="I100" s="212"/>
      <c r="J100" s="284"/>
      <c r="K100" s="285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</row>
    <row r="101" spans="2:186">
      <c r="B101" s="213"/>
      <c r="C101" s="213"/>
      <c r="G101" s="212"/>
      <c r="H101" s="212"/>
      <c r="I101" s="212"/>
      <c r="J101" s="284"/>
      <c r="K101" s="285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</row>
    <row r="102" spans="2:186">
      <c r="B102" s="213"/>
      <c r="C102" s="213"/>
      <c r="J102" s="284"/>
      <c r="K102" s="285"/>
    </row>
    <row r="103" spans="2:186">
      <c r="B103" s="213"/>
      <c r="C103" s="213"/>
      <c r="G103" s="212"/>
      <c r="H103" s="212"/>
      <c r="I103" s="212"/>
      <c r="J103" s="284"/>
      <c r="K103" s="285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</row>
    <row r="104" spans="2:186">
      <c r="B104" s="213"/>
      <c r="C104" s="213"/>
      <c r="J104" s="284"/>
      <c r="K104" s="285"/>
    </row>
    <row r="105" spans="2:186">
      <c r="B105" s="213"/>
      <c r="C105" s="213"/>
      <c r="J105" s="284"/>
      <c r="K105" s="285"/>
    </row>
    <row r="106" spans="2:186">
      <c r="B106" s="213"/>
      <c r="C106" s="213"/>
      <c r="J106" s="284"/>
      <c r="K106" s="285"/>
    </row>
    <row r="107" spans="2:186">
      <c r="B107" s="213"/>
      <c r="C107" s="213"/>
      <c r="J107" s="284"/>
      <c r="K107" s="285"/>
    </row>
    <row r="108" spans="2:186">
      <c r="B108" s="213"/>
      <c r="C108" s="213"/>
      <c r="J108" s="284"/>
      <c r="K108" s="285"/>
    </row>
    <row r="109" spans="2:186">
      <c r="B109" s="213"/>
      <c r="C109" s="213"/>
      <c r="J109" s="284"/>
      <c r="K109" s="285"/>
    </row>
    <row r="110" spans="2:186">
      <c r="B110" s="213"/>
      <c r="C110" s="213"/>
      <c r="J110" s="284"/>
      <c r="K110" s="285"/>
    </row>
    <row r="111" spans="2:186">
      <c r="B111" s="213"/>
      <c r="C111" s="213"/>
      <c r="J111" s="284"/>
      <c r="K111" s="285"/>
    </row>
    <row r="112" spans="2:186">
      <c r="B112" s="213"/>
      <c r="C112" s="213"/>
      <c r="J112" s="284"/>
      <c r="K112" s="285"/>
    </row>
    <row r="113" spans="2:11">
      <c r="B113" s="213"/>
      <c r="C113" s="213"/>
      <c r="J113" s="284"/>
      <c r="K113" s="285"/>
    </row>
    <row r="114" spans="2:11">
      <c r="B114" s="213"/>
      <c r="C114" s="213"/>
      <c r="J114" s="284"/>
      <c r="K114" s="285"/>
    </row>
    <row r="115" spans="2:11">
      <c r="B115" s="213"/>
      <c r="C115" s="213"/>
      <c r="J115" s="284"/>
      <c r="K115" s="285"/>
    </row>
    <row r="116" spans="2:11">
      <c r="B116" s="213"/>
      <c r="C116" s="213"/>
      <c r="J116" s="284"/>
      <c r="K116" s="285"/>
    </row>
    <row r="117" spans="2:11">
      <c r="B117" s="213"/>
      <c r="C117" s="213"/>
      <c r="J117" s="284"/>
      <c r="K117" s="285"/>
    </row>
    <row r="118" spans="2:11">
      <c r="B118" s="213"/>
      <c r="C118" s="213"/>
      <c r="J118" s="284"/>
      <c r="K118" s="285"/>
    </row>
    <row r="119" spans="2:11">
      <c r="B119" s="213"/>
      <c r="C119" s="213"/>
      <c r="J119" s="284"/>
      <c r="K119" s="285"/>
    </row>
    <row r="120" spans="2:11">
      <c r="B120" s="213"/>
      <c r="C120" s="213"/>
      <c r="J120" s="284"/>
      <c r="K120" s="285"/>
    </row>
    <row r="121" spans="2:11">
      <c r="B121" s="213"/>
      <c r="C121" s="213"/>
      <c r="J121" s="284"/>
      <c r="K121" s="285"/>
    </row>
    <row r="122" spans="2:11">
      <c r="B122" s="213"/>
      <c r="C122" s="213"/>
      <c r="J122" s="284"/>
      <c r="K122" s="285"/>
    </row>
    <row r="123" spans="2:11">
      <c r="B123" s="213"/>
      <c r="C123" s="213"/>
      <c r="J123" s="284"/>
      <c r="K123" s="285"/>
    </row>
    <row r="124" spans="2:11">
      <c r="B124" s="213"/>
      <c r="C124" s="213"/>
      <c r="J124" s="284"/>
      <c r="K124" s="285"/>
    </row>
    <row r="125" spans="2:11">
      <c r="B125" s="213"/>
      <c r="C125" s="213"/>
      <c r="J125" s="284"/>
      <c r="K125" s="285"/>
    </row>
    <row r="126" spans="2:11">
      <c r="B126" s="213"/>
      <c r="C126" s="213"/>
      <c r="J126" s="284"/>
      <c r="K126" s="285"/>
    </row>
    <row r="127" spans="2:11">
      <c r="B127" s="213"/>
      <c r="C127" s="213"/>
      <c r="J127" s="284"/>
      <c r="K127" s="285"/>
    </row>
    <row r="128" spans="2:11">
      <c r="B128" s="213"/>
      <c r="C128" s="213"/>
      <c r="J128" s="284"/>
      <c r="K128" s="285"/>
    </row>
    <row r="129" spans="2:11">
      <c r="B129" s="213"/>
      <c r="C129" s="213"/>
      <c r="J129" s="284"/>
      <c r="K129" s="285"/>
    </row>
    <row r="130" spans="2:11">
      <c r="B130" s="213"/>
      <c r="C130" s="213"/>
      <c r="J130" s="284"/>
      <c r="K130" s="285"/>
    </row>
    <row r="131" spans="2:11">
      <c r="B131" s="213"/>
      <c r="C131" s="213"/>
      <c r="J131" s="284"/>
      <c r="K131" s="285"/>
    </row>
    <row r="132" spans="2:11">
      <c r="B132" s="213"/>
      <c r="C132" s="213"/>
      <c r="J132" s="284"/>
      <c r="K132" s="285"/>
    </row>
    <row r="133" spans="2:11">
      <c r="B133" s="213"/>
      <c r="C133" s="213"/>
      <c r="J133" s="284"/>
      <c r="K133" s="285"/>
    </row>
    <row r="134" spans="2:11">
      <c r="B134" s="213"/>
      <c r="C134" s="213"/>
      <c r="J134" s="284"/>
      <c r="K134" s="285"/>
    </row>
    <row r="135" spans="2:11">
      <c r="B135" s="213"/>
      <c r="C135" s="213"/>
      <c r="J135" s="284"/>
      <c r="K135" s="285"/>
    </row>
    <row r="136" spans="2:11">
      <c r="B136" s="213"/>
      <c r="C136" s="213"/>
      <c r="J136" s="284"/>
      <c r="K136" s="285"/>
    </row>
    <row r="137" spans="2:11">
      <c r="B137" s="213"/>
      <c r="C137" s="213"/>
      <c r="J137" s="284"/>
      <c r="K137" s="285"/>
    </row>
    <row r="138" spans="2:11">
      <c r="B138" s="213"/>
      <c r="C138" s="213"/>
      <c r="J138" s="284"/>
      <c r="K138" s="285"/>
    </row>
    <row r="139" spans="2:11">
      <c r="B139" s="213"/>
      <c r="C139" s="213"/>
      <c r="J139" s="284"/>
      <c r="K139" s="285"/>
    </row>
    <row r="140" spans="2:11">
      <c r="B140" s="213"/>
      <c r="C140" s="213"/>
      <c r="J140" s="284"/>
      <c r="K140" s="285"/>
    </row>
    <row r="141" spans="2:11">
      <c r="B141" s="213"/>
      <c r="C141" s="213"/>
      <c r="J141" s="284"/>
      <c r="K141" s="285"/>
    </row>
    <row r="142" spans="2:11">
      <c r="B142" s="213"/>
      <c r="C142" s="213"/>
      <c r="J142" s="284"/>
      <c r="K142" s="285"/>
    </row>
    <row r="143" spans="2:11">
      <c r="B143" s="213"/>
      <c r="C143" s="213"/>
      <c r="J143" s="284"/>
      <c r="K143" s="285"/>
    </row>
    <row r="144" spans="2:11">
      <c r="B144" s="213"/>
      <c r="C144" s="213"/>
      <c r="J144" s="284"/>
      <c r="K144" s="285"/>
    </row>
    <row r="145" spans="2:11">
      <c r="B145" s="213"/>
      <c r="C145" s="213"/>
      <c r="J145" s="284"/>
      <c r="K145" s="285"/>
    </row>
    <row r="146" spans="2:11">
      <c r="B146" s="213"/>
      <c r="C146" s="213"/>
      <c r="J146" s="284"/>
      <c r="K146" s="285"/>
    </row>
    <row r="147" spans="2:11">
      <c r="B147" s="213"/>
      <c r="C147" s="213"/>
      <c r="J147" s="284"/>
      <c r="K147" s="285"/>
    </row>
    <row r="148" spans="2:11">
      <c r="B148" s="213"/>
      <c r="C148" s="213"/>
      <c r="J148" s="284"/>
      <c r="K148" s="285"/>
    </row>
    <row r="149" spans="2:11">
      <c r="B149" s="213"/>
      <c r="C149" s="213"/>
      <c r="J149" s="284"/>
      <c r="K149" s="285"/>
    </row>
    <row r="150" spans="2:11">
      <c r="B150" s="213"/>
      <c r="C150" s="213"/>
      <c r="J150" s="284"/>
      <c r="K150" s="285"/>
    </row>
    <row r="151" spans="2:11">
      <c r="B151" s="213"/>
      <c r="C151" s="213"/>
      <c r="J151" s="284"/>
      <c r="K151" s="285"/>
    </row>
    <row r="152" spans="2:11">
      <c r="B152" s="213"/>
      <c r="C152" s="213"/>
      <c r="J152" s="284"/>
      <c r="K152" s="285"/>
    </row>
    <row r="153" spans="2:11">
      <c r="B153" s="213"/>
      <c r="C153" s="213"/>
      <c r="J153" s="284"/>
      <c r="K153" s="285"/>
    </row>
    <row r="154" spans="2:11">
      <c r="B154" s="213"/>
      <c r="C154" s="213"/>
      <c r="J154" s="284"/>
      <c r="K154" s="285"/>
    </row>
    <row r="155" spans="2:11">
      <c r="B155" s="213"/>
      <c r="C155" s="213"/>
      <c r="J155" s="284"/>
      <c r="K155" s="285"/>
    </row>
    <row r="156" spans="2:11">
      <c r="B156" s="213"/>
      <c r="C156" s="213"/>
      <c r="J156" s="284"/>
      <c r="K156" s="285"/>
    </row>
    <row r="157" spans="2:11">
      <c r="B157" s="213"/>
      <c r="C157" s="213"/>
      <c r="J157" s="284"/>
      <c r="K157" s="285"/>
    </row>
    <row r="158" spans="2:11">
      <c r="B158" s="213"/>
      <c r="C158" s="213"/>
      <c r="J158" s="284"/>
      <c r="K158" s="285"/>
    </row>
    <row r="159" spans="2:11">
      <c r="B159" s="213"/>
      <c r="C159" s="213"/>
      <c r="J159" s="284"/>
      <c r="K159" s="285"/>
    </row>
    <row r="160" spans="2:11">
      <c r="B160" s="213"/>
      <c r="C160" s="213"/>
      <c r="J160" s="284"/>
      <c r="K160" s="285"/>
    </row>
    <row r="161" spans="2:11">
      <c r="B161" s="213"/>
      <c r="C161" s="213"/>
      <c r="J161" s="284"/>
      <c r="K161" s="285"/>
    </row>
    <row r="162" spans="2:11">
      <c r="B162" s="213"/>
      <c r="C162" s="213"/>
      <c r="J162" s="284"/>
      <c r="K162" s="285"/>
    </row>
    <row r="163" spans="2:11">
      <c r="B163" s="213"/>
      <c r="C163" s="213"/>
      <c r="J163" s="284"/>
      <c r="K163" s="285"/>
    </row>
    <row r="164" spans="2:11">
      <c r="B164" s="213"/>
      <c r="C164" s="213"/>
      <c r="J164" s="284"/>
      <c r="K164" s="285"/>
    </row>
    <row r="165" spans="2:11">
      <c r="B165" s="213"/>
      <c r="C165" s="213"/>
      <c r="J165" s="284"/>
      <c r="K165" s="285"/>
    </row>
    <row r="166" spans="2:11">
      <c r="B166" s="213"/>
      <c r="C166" s="213"/>
      <c r="J166" s="284"/>
      <c r="K166" s="285"/>
    </row>
    <row r="167" spans="2:11">
      <c r="B167" s="213"/>
      <c r="C167" s="213"/>
      <c r="J167" s="284"/>
      <c r="K167" s="285"/>
    </row>
    <row r="168" spans="2:11">
      <c r="B168" s="213"/>
      <c r="C168" s="213"/>
      <c r="J168" s="284"/>
      <c r="K168" s="285"/>
    </row>
    <row r="169" spans="2:11">
      <c r="B169" s="213"/>
      <c r="C169" s="213"/>
      <c r="J169" s="284"/>
      <c r="K169" s="285"/>
    </row>
    <row r="170" spans="2:11">
      <c r="B170" s="213"/>
      <c r="C170" s="213"/>
      <c r="J170" s="284"/>
      <c r="K170" s="285"/>
    </row>
    <row r="171" spans="2:11">
      <c r="B171" s="213"/>
      <c r="C171" s="213"/>
      <c r="J171" s="284"/>
      <c r="K171" s="285"/>
    </row>
    <row r="172" spans="2:11">
      <c r="B172" s="213"/>
      <c r="C172" s="213"/>
      <c r="J172" s="284"/>
      <c r="K172" s="285"/>
    </row>
    <row r="173" spans="2:11">
      <c r="B173" s="213"/>
      <c r="C173" s="213"/>
      <c r="J173" s="284"/>
      <c r="K173" s="285"/>
    </row>
    <row r="174" spans="2:11">
      <c r="B174" s="213"/>
      <c r="C174" s="213"/>
      <c r="J174" s="284"/>
      <c r="K174" s="285"/>
    </row>
    <row r="175" spans="2:11">
      <c r="B175" s="213"/>
      <c r="C175" s="213"/>
      <c r="J175" s="284"/>
      <c r="K175" s="285"/>
    </row>
    <row r="176" spans="2:11">
      <c r="B176" s="213"/>
      <c r="C176" s="213"/>
      <c r="J176" s="284"/>
      <c r="K176" s="285"/>
    </row>
    <row r="177" spans="2:11">
      <c r="B177" s="213"/>
      <c r="C177" s="213"/>
      <c r="J177" s="284"/>
      <c r="K177" s="285"/>
    </row>
    <row r="178" spans="2:11">
      <c r="B178" s="213"/>
      <c r="C178" s="213"/>
      <c r="J178" s="284"/>
      <c r="K178" s="285"/>
    </row>
    <row r="179" spans="2:11">
      <c r="B179" s="213"/>
      <c r="C179" s="213"/>
      <c r="J179" s="284"/>
      <c r="K179" s="285"/>
    </row>
    <row r="180" spans="2:11">
      <c r="B180" s="213"/>
      <c r="C180" s="213"/>
      <c r="J180" s="284"/>
      <c r="K180" s="285"/>
    </row>
    <row r="181" spans="2:11">
      <c r="C181" s="213"/>
      <c r="J181" s="284"/>
      <c r="K181" s="285"/>
    </row>
    <row r="182" spans="2:11">
      <c r="C182" s="213"/>
      <c r="J182" s="284"/>
      <c r="K182" s="285"/>
    </row>
    <row r="183" spans="2:11">
      <c r="C183" s="213"/>
      <c r="J183" s="284"/>
      <c r="K183" s="285"/>
    </row>
    <row r="184" spans="2:11">
      <c r="C184" s="213"/>
      <c r="J184" s="284"/>
      <c r="K184" s="285"/>
    </row>
    <row r="185" spans="2:11">
      <c r="J185" s="284"/>
      <c r="K185" s="285"/>
    </row>
    <row r="186" spans="2:11">
      <c r="J186" s="284"/>
      <c r="K186" s="285"/>
    </row>
    <row r="187" spans="2:11">
      <c r="J187" s="284"/>
      <c r="K187" s="285"/>
    </row>
    <row r="188" spans="2:11">
      <c r="J188" s="284"/>
      <c r="K188" s="285"/>
    </row>
    <row r="189" spans="2:11">
      <c r="J189" s="284"/>
      <c r="K189" s="285"/>
    </row>
    <row r="190" spans="2:11">
      <c r="J190" s="284"/>
      <c r="K190" s="285"/>
    </row>
    <row r="191" spans="2:11">
      <c r="J191" s="284"/>
      <c r="K191" s="285"/>
    </row>
    <row r="192" spans="2:11">
      <c r="J192" s="284"/>
      <c r="K192" s="285"/>
    </row>
    <row r="193" spans="10:11">
      <c r="J193" s="284"/>
      <c r="K193" s="285"/>
    </row>
    <row r="194" spans="10:11">
      <c r="J194" s="284"/>
      <c r="K194" s="285"/>
    </row>
    <row r="195" spans="10:11">
      <c r="J195" s="284"/>
      <c r="K195" s="285"/>
    </row>
    <row r="196" spans="10:11">
      <c r="J196" s="284"/>
      <c r="K196" s="285"/>
    </row>
    <row r="197" spans="10:11">
      <c r="J197" s="284"/>
      <c r="K197" s="285"/>
    </row>
    <row r="198" spans="10:11">
      <c r="J198" s="284"/>
      <c r="K198" s="285"/>
    </row>
    <row r="199" spans="10:11">
      <c r="J199" s="284"/>
      <c r="K199" s="285"/>
    </row>
    <row r="200" spans="10:11">
      <c r="J200" s="284"/>
      <c r="K200" s="285"/>
    </row>
    <row r="201" spans="10:11">
      <c r="J201" s="284"/>
      <c r="K201" s="285"/>
    </row>
    <row r="202" spans="10:11">
      <c r="J202" s="284"/>
      <c r="K202" s="285"/>
    </row>
    <row r="203" spans="10:11">
      <c r="J203" s="284"/>
      <c r="K203" s="285"/>
    </row>
    <row r="204" spans="10:11">
      <c r="J204" s="284"/>
      <c r="K204" s="285"/>
    </row>
    <row r="205" spans="10:11">
      <c r="J205" s="284"/>
      <c r="K205" s="285"/>
    </row>
    <row r="206" spans="10:11">
      <c r="J206" s="284"/>
      <c r="K206" s="285"/>
    </row>
    <row r="207" spans="10:11">
      <c r="J207" s="284"/>
      <c r="K207" s="285"/>
    </row>
    <row r="208" spans="10:11">
      <c r="J208" s="284"/>
      <c r="K208" s="285"/>
    </row>
    <row r="209" spans="10:11">
      <c r="J209" s="284"/>
      <c r="K209" s="285"/>
    </row>
    <row r="210" spans="10:11">
      <c r="J210" s="284"/>
      <c r="K210" s="285"/>
    </row>
    <row r="211" spans="10:11">
      <c r="J211" s="284"/>
      <c r="K211" s="285"/>
    </row>
    <row r="212" spans="10:11">
      <c r="J212" s="284"/>
      <c r="K212" s="285"/>
    </row>
    <row r="213" spans="10:11">
      <c r="J213" s="284"/>
      <c r="K213" s="285"/>
    </row>
    <row r="214" spans="10:11">
      <c r="J214" s="284"/>
      <c r="K214" s="285"/>
    </row>
    <row r="215" spans="10:11">
      <c r="J215" s="284"/>
      <c r="K215" s="285"/>
    </row>
    <row r="216" spans="10:11">
      <c r="J216" s="284"/>
      <c r="K216" s="285"/>
    </row>
    <row r="217" spans="10:11">
      <c r="J217" s="284"/>
      <c r="K217" s="285"/>
    </row>
    <row r="218" spans="10:11">
      <c r="J218" s="284"/>
      <c r="K218" s="285"/>
    </row>
    <row r="219" spans="10:11">
      <c r="J219" s="284"/>
      <c r="K219" s="285"/>
    </row>
    <row r="220" spans="10:11">
      <c r="J220" s="284"/>
      <c r="K220" s="285"/>
    </row>
    <row r="221" spans="10:11">
      <c r="J221" s="284"/>
      <c r="K221" s="285"/>
    </row>
    <row r="222" spans="10:11">
      <c r="J222" s="284"/>
      <c r="K222" s="285"/>
    </row>
    <row r="223" spans="10:11">
      <c r="J223" s="284"/>
      <c r="K223" s="285"/>
    </row>
    <row r="224" spans="10:11">
      <c r="J224" s="284"/>
      <c r="K224" s="285"/>
    </row>
    <row r="225" spans="10:11">
      <c r="J225" s="284"/>
      <c r="K225" s="285"/>
    </row>
    <row r="226" spans="10:11">
      <c r="J226" s="284"/>
      <c r="K226" s="285"/>
    </row>
    <row r="227" spans="10:11">
      <c r="J227" s="284"/>
      <c r="K227" s="285"/>
    </row>
    <row r="228" spans="10:11">
      <c r="J228" s="284"/>
      <c r="K228" s="285"/>
    </row>
    <row r="229" spans="10:11">
      <c r="J229" s="284"/>
      <c r="K229" s="285"/>
    </row>
    <row r="230" spans="10:11">
      <c r="J230" s="284"/>
      <c r="K230" s="285"/>
    </row>
    <row r="231" spans="10:11">
      <c r="J231" s="284"/>
      <c r="K231" s="285"/>
    </row>
    <row r="232" spans="10:11">
      <c r="J232" s="284"/>
      <c r="K232" s="285"/>
    </row>
    <row r="233" spans="10:11">
      <c r="J233" s="284"/>
      <c r="K233" s="285"/>
    </row>
    <row r="234" spans="10:11">
      <c r="J234" s="284"/>
      <c r="K234" s="285"/>
    </row>
    <row r="235" spans="10:11">
      <c r="J235" s="284"/>
      <c r="K235" s="285"/>
    </row>
    <row r="236" spans="10:11">
      <c r="J236" s="284"/>
      <c r="K236" s="285"/>
    </row>
    <row r="237" spans="10:11">
      <c r="J237" s="284"/>
      <c r="K237" s="285"/>
    </row>
    <row r="238" spans="10:11">
      <c r="J238" s="284"/>
      <c r="K238" s="285"/>
    </row>
    <row r="239" spans="10:11">
      <c r="J239" s="284"/>
      <c r="K239" s="285"/>
    </row>
    <row r="240" spans="10:11">
      <c r="J240" s="284"/>
      <c r="K240" s="285"/>
    </row>
    <row r="241" spans="10:11">
      <c r="J241" s="284"/>
      <c r="K241" s="285"/>
    </row>
    <row r="242" spans="10:11">
      <c r="J242" s="284"/>
      <c r="K242" s="285"/>
    </row>
    <row r="243" spans="10:11">
      <c r="J243" s="284"/>
      <c r="K243" s="285"/>
    </row>
    <row r="244" spans="10:11">
      <c r="J244" s="284"/>
      <c r="K244" s="285"/>
    </row>
    <row r="245" spans="10:11">
      <c r="J245" s="284"/>
      <c r="K245" s="285"/>
    </row>
    <row r="246" spans="10:11">
      <c r="J246" s="284"/>
      <c r="K246" s="285"/>
    </row>
    <row r="247" spans="10:11">
      <c r="J247" s="284"/>
      <c r="K247" s="285"/>
    </row>
    <row r="248" spans="10:11">
      <c r="J248" s="284"/>
      <c r="K248" s="285"/>
    </row>
    <row r="249" spans="10:11">
      <c r="J249" s="284"/>
      <c r="K249" s="285"/>
    </row>
    <row r="250" spans="10:11">
      <c r="J250" s="284"/>
      <c r="K250" s="285"/>
    </row>
    <row r="251" spans="10:11">
      <c r="J251" s="284"/>
      <c r="K251" s="285"/>
    </row>
    <row r="252" spans="10:11">
      <c r="J252" s="284"/>
      <c r="K252" s="285"/>
    </row>
    <row r="253" spans="10:11">
      <c r="J253" s="284"/>
      <c r="K253" s="285"/>
    </row>
    <row r="254" spans="10:11">
      <c r="J254" s="284"/>
      <c r="K254" s="285"/>
    </row>
    <row r="255" spans="10:11">
      <c r="J255" s="284"/>
      <c r="K255" s="285"/>
    </row>
    <row r="256" spans="10:11">
      <c r="J256" s="284"/>
      <c r="K256" s="285"/>
    </row>
    <row r="257" spans="10:11">
      <c r="J257" s="284"/>
      <c r="K257" s="285"/>
    </row>
    <row r="258" spans="10:11">
      <c r="J258" s="284"/>
      <c r="K258" s="285"/>
    </row>
    <row r="259" spans="10:11">
      <c r="J259" s="284"/>
      <c r="K259" s="285"/>
    </row>
    <row r="260" spans="10:11">
      <c r="J260" s="284"/>
      <c r="K260" s="285"/>
    </row>
    <row r="261" spans="10:11">
      <c r="J261" s="284"/>
      <c r="K261" s="285"/>
    </row>
    <row r="262" spans="10:11">
      <c r="J262" s="284"/>
      <c r="K262" s="285"/>
    </row>
    <row r="263" spans="10:11">
      <c r="J263" s="284"/>
      <c r="K263" s="285"/>
    </row>
    <row r="264" spans="10:11">
      <c r="J264" s="284"/>
      <c r="K264" s="285"/>
    </row>
    <row r="265" spans="10:11">
      <c r="J265" s="284"/>
      <c r="K265" s="28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EL266"/>
  <sheetViews>
    <sheetView topLeftCell="A64" zoomScale="80" zoomScaleNormal="80" workbookViewId="0">
      <selection activeCell="E18" sqref="E18"/>
    </sheetView>
  </sheetViews>
  <sheetFormatPr defaultColWidth="9.140625" defaultRowHeight="15"/>
  <cols>
    <col min="1" max="1" width="9.140625" style="239"/>
    <col min="2" max="2" width="24.5703125" style="32" bestFit="1" customWidth="1"/>
    <col min="3" max="3" width="9.140625" style="32"/>
    <col min="4" max="5" width="10.85546875" style="32" customWidth="1"/>
    <col min="6" max="6" width="26.28515625" style="32" customWidth="1"/>
    <col min="7" max="7" width="9.42578125" style="8" bestFit="1" customWidth="1"/>
    <col min="8" max="21" width="9.85546875" style="8" bestFit="1" customWidth="1"/>
    <col min="22" max="22" width="9.7109375" style="32" bestFit="1" customWidth="1"/>
    <col min="23" max="23" width="10.5703125" style="32" bestFit="1" customWidth="1"/>
    <col min="24" max="24" width="9.140625" style="32"/>
    <col min="25" max="25" width="9.7109375" style="32" bestFit="1" customWidth="1"/>
    <col min="26" max="31" width="9.140625" style="32"/>
    <col min="32" max="32" width="9.7109375" style="8" bestFit="1" customWidth="1"/>
    <col min="33" max="34" width="9.140625" style="8"/>
    <col min="35" max="35" width="9.140625" style="41"/>
    <col min="36" max="36" width="9.7109375" style="41" bestFit="1" customWidth="1"/>
    <col min="37" max="37" width="10.5703125" style="41" bestFit="1" customWidth="1"/>
    <col min="38" max="38" width="9.140625" style="41"/>
    <col min="39" max="39" width="9.7109375" style="41" bestFit="1" customWidth="1"/>
    <col min="40" max="45" width="9.140625" style="41"/>
    <col min="46" max="46" width="9.7109375" style="45" bestFit="1" customWidth="1"/>
    <col min="47" max="52" width="9.140625" style="45"/>
    <col min="53" max="53" width="9.140625" style="41"/>
    <col min="54" max="16384" width="9.140625" style="32"/>
  </cols>
  <sheetData>
    <row r="1" spans="1:142" s="41" customFormat="1">
      <c r="A1" s="239">
        <f>+ROW(B1)-1</f>
        <v>0</v>
      </c>
      <c r="B1" s="32"/>
      <c r="C1" s="32"/>
      <c r="D1" s="32"/>
      <c r="E1" s="32"/>
      <c r="F1" s="32"/>
      <c r="G1" s="271">
        <f>+$AJ$2</f>
        <v>41275</v>
      </c>
      <c r="H1" s="271">
        <f>+DATE(YEAR(G1)+1,1,1)</f>
        <v>41640</v>
      </c>
      <c r="I1" s="271">
        <f>+DATE(YEAR(H1)+1,1,1)</f>
        <v>42005</v>
      </c>
      <c r="J1" s="271">
        <f t="shared" ref="J1" si="0">+DATE(YEAR(I1)+1,1,1)</f>
        <v>42370</v>
      </c>
      <c r="K1" s="271">
        <f t="shared" ref="K1" si="1">+DATE(YEAR(J1)+1,1,1)</f>
        <v>42736</v>
      </c>
      <c r="L1" s="271">
        <f t="shared" ref="L1" si="2">+DATE(YEAR(K1)+1,1,1)</f>
        <v>43101</v>
      </c>
      <c r="M1" s="271">
        <f t="shared" ref="M1" si="3">+DATE(YEAR(L1)+1,1,1)</f>
        <v>43466</v>
      </c>
      <c r="N1" s="271">
        <f t="shared" ref="N1" si="4">+DATE(YEAR(M1)+1,1,1)</f>
        <v>43831</v>
      </c>
      <c r="O1" s="271">
        <f t="shared" ref="O1" si="5">+DATE(YEAR(N1)+1,1,1)</f>
        <v>44197</v>
      </c>
      <c r="P1" s="271">
        <f t="shared" ref="P1" si="6">+DATE(YEAR(O1)+1,1,1)</f>
        <v>44562</v>
      </c>
      <c r="Q1" s="271">
        <f t="shared" ref="Q1" si="7">+DATE(YEAR(P1)+1,1,1)</f>
        <v>44927</v>
      </c>
      <c r="R1" s="271">
        <f t="shared" ref="R1" si="8">+DATE(YEAR(Q1)+1,1,1)</f>
        <v>45292</v>
      </c>
      <c r="S1" s="271">
        <f t="shared" ref="S1" si="9">+DATE(YEAR(R1)+1,1,1)</f>
        <v>45658</v>
      </c>
      <c r="T1" s="271">
        <f t="shared" ref="T1:U1" si="10">+DATE(YEAR(S1)+1,1,1)</f>
        <v>46023</v>
      </c>
      <c r="U1" s="271">
        <f t="shared" si="10"/>
        <v>46388</v>
      </c>
      <c r="V1" s="32"/>
      <c r="W1" s="32"/>
      <c r="X1" s="32"/>
      <c r="Y1" s="284"/>
      <c r="Z1" s="32"/>
      <c r="AA1" s="32"/>
      <c r="AB1" s="32"/>
      <c r="AC1" s="32"/>
      <c r="AD1" s="32"/>
      <c r="AE1" s="32"/>
      <c r="AF1" s="8"/>
      <c r="AG1" s="399"/>
      <c r="AH1" s="399"/>
      <c r="AI1" s="41" t="s">
        <v>131</v>
      </c>
      <c r="AM1" s="27">
        <f>+AJ2</f>
        <v>41275</v>
      </c>
      <c r="AN1" s="41" t="str">
        <f>+VLOOKUP(AO1,$AQ$1:$AR$197,2,FALSE)</f>
        <v>g</v>
      </c>
      <c r="AO1" s="400">
        <v>7</v>
      </c>
      <c r="AP1" s="41">
        <f t="shared" ref="AP1:AP32" si="11">+MATCH(AM1,$AT$1:$AT$121)</f>
        <v>26</v>
      </c>
      <c r="AQ1" s="41">
        <v>1</v>
      </c>
      <c r="AR1" s="41" t="s">
        <v>111</v>
      </c>
      <c r="AT1" s="462" t="s">
        <v>324</v>
      </c>
      <c r="AU1" s="141" t="s">
        <v>140</v>
      </c>
      <c r="AV1" s="141" t="s">
        <v>141</v>
      </c>
      <c r="AW1" s="141" t="s">
        <v>142</v>
      </c>
      <c r="AX1" s="141" t="s">
        <v>143</v>
      </c>
      <c r="AY1" s="141" t="s">
        <v>144</v>
      </c>
      <c r="AZ1" s="141" t="s">
        <v>145</v>
      </c>
      <c r="BA1" s="141" t="s">
        <v>135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 s="41" customFormat="1">
      <c r="A2" s="239">
        <f t="shared" ref="A2:A61" si="12">+ROW(B2)-1</f>
        <v>1</v>
      </c>
      <c r="B2" s="23" t="s">
        <v>55</v>
      </c>
      <c r="C2" s="23" t="s">
        <v>33</v>
      </c>
      <c r="D2" s="23" t="s">
        <v>66</v>
      </c>
      <c r="E2" s="458"/>
      <c r="F2" s="23" t="s">
        <v>75</v>
      </c>
      <c r="G2" s="401">
        <f>+YEAR(G1)</f>
        <v>2013</v>
      </c>
      <c r="H2" s="401">
        <f t="shared" ref="H2:J2" si="13">+YEAR(H1)</f>
        <v>2014</v>
      </c>
      <c r="I2" s="401">
        <f t="shared" si="13"/>
        <v>2015</v>
      </c>
      <c r="J2" s="401">
        <f t="shared" si="13"/>
        <v>2016</v>
      </c>
      <c r="K2" s="401">
        <f t="shared" ref="K2:P2" si="14">+YEAR(K1)</f>
        <v>2017</v>
      </c>
      <c r="L2" s="401">
        <f t="shared" si="14"/>
        <v>2018</v>
      </c>
      <c r="M2" s="401">
        <f t="shared" si="14"/>
        <v>2019</v>
      </c>
      <c r="N2" s="401">
        <f t="shared" si="14"/>
        <v>2020</v>
      </c>
      <c r="O2" s="401">
        <f t="shared" si="14"/>
        <v>2021</v>
      </c>
      <c r="P2" s="401">
        <f t="shared" si="14"/>
        <v>2022</v>
      </c>
      <c r="Q2" s="401">
        <f t="shared" ref="Q2:T2" si="15">+YEAR(Q1)</f>
        <v>2023</v>
      </c>
      <c r="R2" s="401">
        <f t="shared" si="15"/>
        <v>2024</v>
      </c>
      <c r="S2" s="401">
        <f t="shared" si="15"/>
        <v>2025</v>
      </c>
      <c r="T2" s="401">
        <f t="shared" si="15"/>
        <v>2026</v>
      </c>
      <c r="U2" s="401">
        <f t="shared" ref="U2" si="16">+YEAR(U1)</f>
        <v>2027</v>
      </c>
      <c r="V2" s="284"/>
      <c r="W2" s="284"/>
      <c r="X2" s="32"/>
      <c r="Y2" s="284"/>
      <c r="Z2" s="32"/>
      <c r="AA2" s="32"/>
      <c r="AB2" s="32"/>
      <c r="AC2" s="32"/>
      <c r="AD2" s="32"/>
      <c r="AE2" s="32"/>
      <c r="AF2" s="321"/>
      <c r="AG2" s="8"/>
      <c r="AH2" s="8"/>
      <c r="AI2" s="41">
        <f>+YEAR(AJ2)</f>
        <v>2013</v>
      </c>
      <c r="AJ2" s="49">
        <f>+'Monthly Sources and Uses'!$C$2</f>
        <v>41275</v>
      </c>
      <c r="AK2" s="27">
        <f>+DATE(YEAR(AJ2),12,1)</f>
        <v>41609</v>
      </c>
      <c r="AM2" s="27">
        <f>+EDATE(AM1,1)</f>
        <v>41306</v>
      </c>
      <c r="AN2" s="41" t="str">
        <f t="shared" ref="AN2:AN32" si="17">+VLOOKUP(AO2,$AQ$1:$AR$197,2,FALSE)</f>
        <v>h</v>
      </c>
      <c r="AO2" s="41">
        <f>+AO1+1</f>
        <v>8</v>
      </c>
      <c r="AP2" s="41">
        <f t="shared" si="11"/>
        <v>27</v>
      </c>
      <c r="AQ2" s="41">
        <f>+AQ1+1</f>
        <v>2</v>
      </c>
      <c r="AR2" s="41" t="s">
        <v>112</v>
      </c>
      <c r="AT2" s="139">
        <v>40544</v>
      </c>
      <c r="AU2" s="142">
        <v>336</v>
      </c>
      <c r="AV2" s="142">
        <v>408</v>
      </c>
      <c r="AW2" s="142">
        <v>504</v>
      </c>
      <c r="AX2" s="142">
        <v>160</v>
      </c>
      <c r="AY2" s="142">
        <v>80</v>
      </c>
      <c r="AZ2" s="142">
        <v>168</v>
      </c>
      <c r="BA2" s="142">
        <f>+AU2+AV2</f>
        <v>744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</row>
    <row r="3" spans="1:142" s="41" customFormat="1">
      <c r="A3" s="239">
        <f t="shared" si="12"/>
        <v>2</v>
      </c>
      <c r="B3" s="23" t="s">
        <v>186</v>
      </c>
      <c r="C3" s="23" t="s">
        <v>76</v>
      </c>
      <c r="D3" s="23" t="s">
        <v>68</v>
      </c>
      <c r="E3" s="458"/>
      <c r="F3" s="23" t="s">
        <v>77</v>
      </c>
      <c r="G3" s="379" t="str">
        <f ca="1">+IF(ISERROR(AVERAGE(INDIRECT("'Prices'!"&amp;VLOOKUP(G$1,$AM$1:$AN$197,2,FALSE)&amp;$A3&amp;":"&amp;VLOOKUP(DATE(YEAR(G$1),12,1),$AM$1:$AN$197,2,FALSE)&amp;$A3))),"",AVERAGE(INDIRECT("'Prices'!"&amp;VLOOKUP(G$1,$AM$1:$AN$197,2,FALSE)&amp;$A3&amp;":"&amp;VLOOKUP(DATE(YEAR(G$1),12,1),$AM$1:$AN$197,2,FALSE)&amp;$A3)))</f>
        <v/>
      </c>
      <c r="H3" s="379" t="str">
        <f t="shared" ref="H3:U19" ca="1" si="18">+IF(ISERROR(AVERAGE(INDIRECT("'Prices'!"&amp;VLOOKUP(H$1,$AM$1:$AN$197,2,FALSE)&amp;$A3&amp;":"&amp;VLOOKUP(DATE(YEAR(H$1),12,1),$AM$1:$AN$197,2,FALSE)&amp;$A3))),"",AVERAGE(INDIRECT("'Prices'!"&amp;VLOOKUP(H$1,$AM$1:$AN$197,2,FALSE)&amp;$A3&amp;":"&amp;VLOOKUP(DATE(YEAR(H$1),12,1),$AM$1:$AN$197,2,FALSE)&amp;$A3)))</f>
        <v/>
      </c>
      <c r="I3" s="379" t="str">
        <f t="shared" ca="1" si="18"/>
        <v/>
      </c>
      <c r="J3" s="379" t="str">
        <f t="shared" ca="1" si="18"/>
        <v/>
      </c>
      <c r="K3" s="379" t="str">
        <f t="shared" ca="1" si="18"/>
        <v/>
      </c>
      <c r="L3" s="379" t="str">
        <f t="shared" ca="1" si="18"/>
        <v/>
      </c>
      <c r="M3" s="379" t="str">
        <f t="shared" ca="1" si="18"/>
        <v/>
      </c>
      <c r="N3" s="379" t="str">
        <f t="shared" ca="1" si="18"/>
        <v/>
      </c>
      <c r="O3" s="379" t="str">
        <f t="shared" ca="1" si="18"/>
        <v/>
      </c>
      <c r="P3" s="379" t="str">
        <f t="shared" ca="1" si="18"/>
        <v/>
      </c>
      <c r="Q3" s="379" t="str">
        <f t="shared" ca="1" si="18"/>
        <v/>
      </c>
      <c r="R3" s="379" t="str">
        <f t="shared" ca="1" si="18"/>
        <v/>
      </c>
      <c r="S3" s="379" t="str">
        <f t="shared" ca="1" si="18"/>
        <v/>
      </c>
      <c r="T3" s="379" t="str">
        <f t="shared" ca="1" si="18"/>
        <v/>
      </c>
      <c r="U3" s="379" t="str">
        <f t="shared" ca="1" si="18"/>
        <v/>
      </c>
      <c r="V3" s="284"/>
      <c r="W3" s="284"/>
      <c r="X3" s="32"/>
      <c r="Y3" s="284"/>
      <c r="Z3" s="32"/>
      <c r="AA3" s="32"/>
      <c r="AB3" s="32"/>
      <c r="AC3" s="32"/>
      <c r="AD3" s="32"/>
      <c r="AE3" s="32"/>
      <c r="AF3" s="321"/>
      <c r="AG3" s="8"/>
      <c r="AH3" s="8"/>
      <c r="AI3" s="41">
        <f>+AI2+1</f>
        <v>2014</v>
      </c>
      <c r="AJ3" s="27">
        <f>+DATE(YEAR(AK2)+1,1,1)</f>
        <v>41640</v>
      </c>
      <c r="AK3" s="27">
        <f>+DATE(YEAR(AJ3),12,1)</f>
        <v>41974</v>
      </c>
      <c r="AM3" s="27">
        <f t="shared" ref="AM3:AM66" si="19">+EDATE(AM2,1)</f>
        <v>41334</v>
      </c>
      <c r="AN3" s="41" t="str">
        <f t="shared" si="17"/>
        <v>i</v>
      </c>
      <c r="AO3" s="41">
        <f t="shared" ref="AO3:AO66" si="20">+AO2+1</f>
        <v>9</v>
      </c>
      <c r="AP3" s="41">
        <f t="shared" si="11"/>
        <v>28</v>
      </c>
      <c r="AQ3" s="41">
        <f t="shared" ref="AQ3:AQ66" si="21">+AQ2+1</f>
        <v>3</v>
      </c>
      <c r="AR3" s="41" t="s">
        <v>104</v>
      </c>
      <c r="AT3" s="139">
        <v>40575</v>
      </c>
      <c r="AU3" s="142">
        <v>320</v>
      </c>
      <c r="AV3" s="142">
        <v>352</v>
      </c>
      <c r="AW3" s="142">
        <v>480</v>
      </c>
      <c r="AX3" s="142">
        <v>128</v>
      </c>
      <c r="AY3" s="142">
        <v>64</v>
      </c>
      <c r="AZ3" s="142">
        <v>160</v>
      </c>
      <c r="BA3" s="142">
        <f t="shared" ref="BA3:BA13" si="22">+AU3+AV3</f>
        <v>672</v>
      </c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</row>
    <row r="4" spans="1:142" s="41" customFormat="1">
      <c r="A4" s="239">
        <f t="shared" si="12"/>
        <v>3</v>
      </c>
      <c r="B4" s="23" t="s">
        <v>186</v>
      </c>
      <c r="C4" s="23" t="s">
        <v>76</v>
      </c>
      <c r="D4" s="23" t="s">
        <v>68</v>
      </c>
      <c r="E4" s="458"/>
      <c r="F4" s="23" t="s">
        <v>78</v>
      </c>
      <c r="G4" s="379" t="str">
        <f t="shared" ref="G4:G5" ca="1" si="23">+IF(ISERROR(AVERAGE(INDIRECT("'Prices'!"&amp;VLOOKUP(G$1,$AM$1:$AN$197,2,FALSE)&amp;$A4&amp;":"&amp;VLOOKUP(DATE(YEAR(G$1),12,1),$AM$1:$AN$197,2,FALSE)&amp;$A4))),"",AVERAGE(INDIRECT("'Prices'!"&amp;VLOOKUP(G$1,$AM$1:$AN$197,2,FALSE)&amp;$A4&amp;":"&amp;VLOOKUP(DATE(YEAR(G$1),12,1),$AM$1:$AN$197,2,FALSE)&amp;$A4)))</f>
        <v/>
      </c>
      <c r="H4" s="379" t="str">
        <f t="shared" ca="1" si="18"/>
        <v/>
      </c>
      <c r="I4" s="379" t="str">
        <f t="shared" ca="1" si="18"/>
        <v/>
      </c>
      <c r="J4" s="379" t="str">
        <f t="shared" ca="1" si="18"/>
        <v/>
      </c>
      <c r="K4" s="379" t="str">
        <f t="shared" ca="1" si="18"/>
        <v/>
      </c>
      <c r="L4" s="379" t="str">
        <f t="shared" ca="1" si="18"/>
        <v/>
      </c>
      <c r="M4" s="379" t="str">
        <f t="shared" ca="1" si="18"/>
        <v/>
      </c>
      <c r="N4" s="379" t="str">
        <f t="shared" ca="1" si="18"/>
        <v/>
      </c>
      <c r="O4" s="379" t="str">
        <f t="shared" ca="1" si="18"/>
        <v/>
      </c>
      <c r="P4" s="379" t="str">
        <f t="shared" ca="1" si="18"/>
        <v/>
      </c>
      <c r="Q4" s="379" t="str">
        <f t="shared" ca="1" si="18"/>
        <v/>
      </c>
      <c r="R4" s="379" t="str">
        <f t="shared" ca="1" si="18"/>
        <v/>
      </c>
      <c r="S4" s="379" t="str">
        <f t="shared" ca="1" si="18"/>
        <v/>
      </c>
      <c r="T4" s="379" t="str">
        <f t="shared" ca="1" si="18"/>
        <v/>
      </c>
      <c r="U4" s="379" t="str">
        <f t="shared" ca="1" si="18"/>
        <v/>
      </c>
      <c r="V4" s="284"/>
      <c r="W4" s="284"/>
      <c r="X4" s="32"/>
      <c r="Y4" s="284"/>
      <c r="Z4" s="32"/>
      <c r="AA4" s="32"/>
      <c r="AB4" s="32"/>
      <c r="AC4" s="32"/>
      <c r="AD4" s="32"/>
      <c r="AE4" s="32"/>
      <c r="AF4" s="321"/>
      <c r="AG4" s="8"/>
      <c r="AH4" s="8"/>
      <c r="AI4" s="41">
        <f t="shared" ref="AI4:AI16" si="24">+AI3+1</f>
        <v>2015</v>
      </c>
      <c r="AJ4" s="27">
        <f t="shared" ref="AJ4:AJ16" si="25">+DATE(YEAR(AK3)+1,1,1)</f>
        <v>42005</v>
      </c>
      <c r="AK4" s="27">
        <f t="shared" ref="AK4:AK16" si="26">+DATE(YEAR(AJ4),12,1)</f>
        <v>42339</v>
      </c>
      <c r="AM4" s="27">
        <f t="shared" si="19"/>
        <v>41365</v>
      </c>
      <c r="AN4" s="41" t="str">
        <f t="shared" si="17"/>
        <v>j</v>
      </c>
      <c r="AO4" s="41">
        <f t="shared" si="20"/>
        <v>10</v>
      </c>
      <c r="AP4" s="41">
        <f t="shared" si="11"/>
        <v>29</v>
      </c>
      <c r="AQ4" s="41">
        <f t="shared" si="21"/>
        <v>4</v>
      </c>
      <c r="AR4" s="41" t="s">
        <v>113</v>
      </c>
      <c r="AT4" s="139">
        <v>40603</v>
      </c>
      <c r="AU4" s="142">
        <v>368</v>
      </c>
      <c r="AV4" s="142">
        <v>376</v>
      </c>
      <c r="AW4" s="142">
        <v>552</v>
      </c>
      <c r="AX4" s="142">
        <v>128</v>
      </c>
      <c r="AY4" s="142">
        <v>64</v>
      </c>
      <c r="AZ4" s="142">
        <v>184</v>
      </c>
      <c r="BA4" s="142">
        <f t="shared" si="22"/>
        <v>744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</row>
    <row r="5" spans="1:142" s="41" customFormat="1">
      <c r="A5" s="239">
        <f t="shared" si="12"/>
        <v>4</v>
      </c>
      <c r="B5" s="23" t="s">
        <v>186</v>
      </c>
      <c r="C5" s="23" t="s">
        <v>76</v>
      </c>
      <c r="D5" s="23" t="s">
        <v>68</v>
      </c>
      <c r="E5" s="458" t="s">
        <v>263</v>
      </c>
      <c r="F5" s="23" t="s">
        <v>79</v>
      </c>
      <c r="G5" s="379">
        <f t="shared" ca="1" si="23"/>
        <v>1.9599999999999997</v>
      </c>
      <c r="H5" s="379">
        <f t="shared" ca="1" si="18"/>
        <v>2.2050000000000001</v>
      </c>
      <c r="I5" s="379">
        <f t="shared" ca="1" si="18"/>
        <v>2.3550000000000004</v>
      </c>
      <c r="J5" s="379">
        <f t="shared" ca="1" si="18"/>
        <v>2.4200000000000004</v>
      </c>
      <c r="K5" s="379">
        <f t="shared" ca="1" si="18"/>
        <v>2.5799999999999996</v>
      </c>
      <c r="L5" s="379">
        <f t="shared" ca="1" si="18"/>
        <v>2.68</v>
      </c>
      <c r="M5" s="379">
        <f t="shared" ca="1" si="18"/>
        <v>2.7800000000000007</v>
      </c>
      <c r="N5" s="379">
        <f t="shared" ca="1" si="18"/>
        <v>2.94</v>
      </c>
      <c r="O5" s="379">
        <f t="shared" ca="1" si="18"/>
        <v>3.0799999999999996</v>
      </c>
      <c r="P5" s="379">
        <f t="shared" ca="1" si="18"/>
        <v>3.2199999999999993</v>
      </c>
      <c r="Q5" s="379">
        <f t="shared" ca="1" si="18"/>
        <v>3.11</v>
      </c>
      <c r="R5" s="379">
        <f t="shared" ca="1" si="18"/>
        <v>3.2299999999999991</v>
      </c>
      <c r="S5" s="379">
        <f t="shared" ca="1" si="18"/>
        <v>3.4200000000000013</v>
      </c>
      <c r="T5" s="379">
        <f t="shared" ca="1" si="18"/>
        <v>3.8100000000000005</v>
      </c>
      <c r="U5" s="379">
        <f t="shared" ca="1" si="18"/>
        <v>3.93</v>
      </c>
      <c r="V5" s="284"/>
      <c r="W5" s="284"/>
      <c r="X5" s="32"/>
      <c r="Y5" s="284"/>
      <c r="Z5" s="32"/>
      <c r="AA5" s="32"/>
      <c r="AB5" s="32"/>
      <c r="AC5" s="32"/>
      <c r="AD5" s="32"/>
      <c r="AE5" s="32"/>
      <c r="AF5" s="321"/>
      <c r="AG5" s="8"/>
      <c r="AH5" s="8"/>
      <c r="AI5" s="41">
        <f t="shared" si="24"/>
        <v>2016</v>
      </c>
      <c r="AJ5" s="27">
        <f t="shared" si="25"/>
        <v>42370</v>
      </c>
      <c r="AK5" s="27">
        <f t="shared" si="26"/>
        <v>42705</v>
      </c>
      <c r="AM5" s="27">
        <f t="shared" si="19"/>
        <v>41395</v>
      </c>
      <c r="AN5" s="41" t="str">
        <f t="shared" si="17"/>
        <v>k</v>
      </c>
      <c r="AO5" s="41">
        <f t="shared" si="20"/>
        <v>11</v>
      </c>
      <c r="AP5" s="41">
        <f t="shared" si="11"/>
        <v>30</v>
      </c>
      <c r="AQ5" s="41">
        <f t="shared" si="21"/>
        <v>5</v>
      </c>
      <c r="AR5" s="41" t="s">
        <v>114</v>
      </c>
      <c r="AT5" s="139">
        <v>40634</v>
      </c>
      <c r="AU5" s="142">
        <v>336</v>
      </c>
      <c r="AV5" s="142">
        <v>384</v>
      </c>
      <c r="AW5" s="142">
        <v>504</v>
      </c>
      <c r="AX5" s="142">
        <v>144</v>
      </c>
      <c r="AY5" s="142">
        <v>72</v>
      </c>
      <c r="AZ5" s="142">
        <v>168</v>
      </c>
      <c r="BA5" s="142">
        <f t="shared" si="22"/>
        <v>720</v>
      </c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</row>
    <row r="6" spans="1:142" s="41" customFormat="1">
      <c r="A6" s="239">
        <f t="shared" si="12"/>
        <v>5</v>
      </c>
      <c r="B6" s="23"/>
      <c r="C6" s="23"/>
      <c r="D6" s="23"/>
      <c r="E6" s="458"/>
      <c r="F6" s="23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284"/>
      <c r="W6" s="284"/>
      <c r="X6" s="32"/>
      <c r="Y6" s="284"/>
      <c r="Z6" s="32"/>
      <c r="AA6" s="32"/>
      <c r="AB6" s="32"/>
      <c r="AC6" s="32"/>
      <c r="AD6" s="32"/>
      <c r="AE6" s="32"/>
      <c r="AF6" s="321"/>
      <c r="AG6" s="8"/>
      <c r="AH6" s="8"/>
      <c r="AI6" s="41">
        <f t="shared" si="24"/>
        <v>2017</v>
      </c>
      <c r="AJ6" s="27">
        <f t="shared" si="25"/>
        <v>42736</v>
      </c>
      <c r="AK6" s="27">
        <f t="shared" si="26"/>
        <v>43070</v>
      </c>
      <c r="AM6" s="27">
        <f t="shared" si="19"/>
        <v>41426</v>
      </c>
      <c r="AN6" s="41" t="str">
        <f t="shared" si="17"/>
        <v>l</v>
      </c>
      <c r="AO6" s="41">
        <f t="shared" si="20"/>
        <v>12</v>
      </c>
      <c r="AP6" s="41">
        <f t="shared" si="11"/>
        <v>31</v>
      </c>
      <c r="AQ6" s="41">
        <f t="shared" si="21"/>
        <v>6</v>
      </c>
      <c r="AR6" s="41" t="s">
        <v>109</v>
      </c>
      <c r="AT6" s="139">
        <v>40664</v>
      </c>
      <c r="AU6" s="142">
        <v>336</v>
      </c>
      <c r="AV6" s="142">
        <v>408</v>
      </c>
      <c r="AW6" s="142">
        <v>504</v>
      </c>
      <c r="AX6" s="142">
        <v>160</v>
      </c>
      <c r="AY6" s="142">
        <v>80</v>
      </c>
      <c r="AZ6" s="142">
        <v>168</v>
      </c>
      <c r="BA6" s="142">
        <f t="shared" si="22"/>
        <v>744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</row>
    <row r="7" spans="1:142" s="41" customFormat="1">
      <c r="A7" s="239">
        <f t="shared" si="12"/>
        <v>6</v>
      </c>
      <c r="B7" s="23" t="s">
        <v>187</v>
      </c>
      <c r="C7" s="23" t="s">
        <v>76</v>
      </c>
      <c r="D7" s="23" t="s">
        <v>68</v>
      </c>
      <c r="E7" s="458"/>
      <c r="F7" s="23" t="s">
        <v>77</v>
      </c>
      <c r="G7" s="379" t="str">
        <f ca="1">+IF(ISERROR(AVERAGE(INDIRECT("'Prices'!"&amp;VLOOKUP(G$1,$AM$1:$AN$197,2,FALSE)&amp;$A7&amp;":"&amp;VLOOKUP(DATE(YEAR(G$1),12,1),$AM$1:$AN$197,2,FALSE)&amp;$A7))),"",AVERAGE(INDIRECT("'Prices'!"&amp;VLOOKUP(G$1,$AM$1:$AN$197,2,FALSE)&amp;$A7&amp;":"&amp;VLOOKUP(DATE(YEAR(G$1),12,1),$AM$1:$AN$197,2,FALSE)&amp;$A7)))</f>
        <v/>
      </c>
      <c r="H7" s="379" t="str">
        <f t="shared" ca="1" si="18"/>
        <v/>
      </c>
      <c r="I7" s="379" t="str">
        <f t="shared" ca="1" si="18"/>
        <v/>
      </c>
      <c r="J7" s="379" t="str">
        <f t="shared" ca="1" si="18"/>
        <v/>
      </c>
      <c r="K7" s="379" t="str">
        <f t="shared" ca="1" si="18"/>
        <v/>
      </c>
      <c r="L7" s="379" t="str">
        <f t="shared" ca="1" si="18"/>
        <v/>
      </c>
      <c r="M7" s="379" t="str">
        <f t="shared" ca="1" si="18"/>
        <v/>
      </c>
      <c r="N7" s="379" t="str">
        <f t="shared" ca="1" si="18"/>
        <v/>
      </c>
      <c r="O7" s="379" t="str">
        <f t="shared" ca="1" si="18"/>
        <v/>
      </c>
      <c r="P7" s="379" t="str">
        <f t="shared" ca="1" si="18"/>
        <v/>
      </c>
      <c r="Q7" s="379" t="str">
        <f t="shared" ca="1" si="18"/>
        <v/>
      </c>
      <c r="R7" s="379" t="str">
        <f t="shared" ca="1" si="18"/>
        <v/>
      </c>
      <c r="S7" s="379" t="str">
        <f t="shared" ca="1" si="18"/>
        <v/>
      </c>
      <c r="T7" s="379" t="str">
        <f t="shared" ca="1" si="18"/>
        <v/>
      </c>
      <c r="U7" s="379" t="str">
        <f t="shared" ca="1" si="18"/>
        <v/>
      </c>
      <c r="V7" s="284"/>
      <c r="W7" s="284"/>
      <c r="X7" s="32"/>
      <c r="Y7" s="284"/>
      <c r="Z7" s="32"/>
      <c r="AA7" s="32"/>
      <c r="AB7" s="32"/>
      <c r="AC7" s="32"/>
      <c r="AD7" s="32"/>
      <c r="AE7" s="32"/>
      <c r="AF7" s="321"/>
      <c r="AG7" s="8"/>
      <c r="AH7" s="8"/>
      <c r="AI7" s="41">
        <f t="shared" si="24"/>
        <v>2018</v>
      </c>
      <c r="AJ7" s="27">
        <f t="shared" si="25"/>
        <v>43101</v>
      </c>
      <c r="AK7" s="27">
        <f t="shared" si="26"/>
        <v>43435</v>
      </c>
      <c r="AM7" s="27">
        <f t="shared" si="19"/>
        <v>41456</v>
      </c>
      <c r="AN7" s="41" t="str">
        <f t="shared" si="17"/>
        <v>m</v>
      </c>
      <c r="AO7" s="41">
        <f t="shared" si="20"/>
        <v>13</v>
      </c>
      <c r="AP7" s="41">
        <f t="shared" si="11"/>
        <v>32</v>
      </c>
      <c r="AQ7" s="41">
        <f t="shared" si="21"/>
        <v>7</v>
      </c>
      <c r="AR7" s="41" t="s">
        <v>115</v>
      </c>
      <c r="AT7" s="139">
        <v>40695</v>
      </c>
      <c r="AU7" s="142">
        <v>352</v>
      </c>
      <c r="AV7" s="142">
        <v>368</v>
      </c>
      <c r="AW7" s="142">
        <v>528</v>
      </c>
      <c r="AX7" s="142">
        <v>128</v>
      </c>
      <c r="AY7" s="142">
        <v>64</v>
      </c>
      <c r="AZ7" s="142">
        <v>176</v>
      </c>
      <c r="BA7" s="142">
        <f t="shared" si="22"/>
        <v>720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</row>
    <row r="8" spans="1:142" s="41" customFormat="1">
      <c r="A8" s="239">
        <f t="shared" si="12"/>
        <v>7</v>
      </c>
      <c r="B8" s="23" t="s">
        <v>187</v>
      </c>
      <c r="C8" s="23" t="s">
        <v>76</v>
      </c>
      <c r="D8" s="23" t="s">
        <v>68</v>
      </c>
      <c r="E8" s="458"/>
      <c r="F8" s="23" t="s">
        <v>78</v>
      </c>
      <c r="G8" s="379" t="str">
        <f t="shared" ref="G8:G9" ca="1" si="27">+IF(ISERROR(AVERAGE(INDIRECT("'Prices'!"&amp;VLOOKUP(G$1,$AM$1:$AN$197,2,FALSE)&amp;$A8&amp;":"&amp;VLOOKUP(DATE(YEAR(G$1),12,1),$AM$1:$AN$197,2,FALSE)&amp;$A8))),"",AVERAGE(INDIRECT("'Prices'!"&amp;VLOOKUP(G$1,$AM$1:$AN$197,2,FALSE)&amp;$A8&amp;":"&amp;VLOOKUP(DATE(YEAR(G$1),12,1),$AM$1:$AN$197,2,FALSE)&amp;$A8)))</f>
        <v/>
      </c>
      <c r="H8" s="379" t="str">
        <f t="shared" ca="1" si="18"/>
        <v/>
      </c>
      <c r="I8" s="379" t="str">
        <f t="shared" ca="1" si="18"/>
        <v/>
      </c>
      <c r="J8" s="379" t="str">
        <f t="shared" ca="1" si="18"/>
        <v/>
      </c>
      <c r="K8" s="379" t="str">
        <f t="shared" ca="1" si="18"/>
        <v/>
      </c>
      <c r="L8" s="379" t="str">
        <f t="shared" ca="1" si="18"/>
        <v/>
      </c>
      <c r="M8" s="379" t="str">
        <f t="shared" ca="1" si="18"/>
        <v/>
      </c>
      <c r="N8" s="379" t="str">
        <f t="shared" ca="1" si="18"/>
        <v/>
      </c>
      <c r="O8" s="379" t="str">
        <f t="shared" ca="1" si="18"/>
        <v/>
      </c>
      <c r="P8" s="379" t="str">
        <f t="shared" ca="1" si="18"/>
        <v/>
      </c>
      <c r="Q8" s="379" t="str">
        <f t="shared" ca="1" si="18"/>
        <v/>
      </c>
      <c r="R8" s="379" t="str">
        <f t="shared" ca="1" si="18"/>
        <v/>
      </c>
      <c r="S8" s="379" t="str">
        <f t="shared" ca="1" si="18"/>
        <v/>
      </c>
      <c r="T8" s="379" t="str">
        <f t="shared" ca="1" si="18"/>
        <v/>
      </c>
      <c r="U8" s="379" t="str">
        <f t="shared" ca="1" si="18"/>
        <v/>
      </c>
      <c r="V8" s="284"/>
      <c r="W8" s="284"/>
      <c r="X8" s="32"/>
      <c r="Y8" s="284"/>
      <c r="Z8" s="32"/>
      <c r="AA8" s="32"/>
      <c r="AB8" s="32"/>
      <c r="AC8" s="32"/>
      <c r="AD8" s="32"/>
      <c r="AE8" s="32"/>
      <c r="AF8" s="321"/>
      <c r="AG8" s="8"/>
      <c r="AH8" s="8"/>
      <c r="AI8" s="41">
        <f t="shared" si="24"/>
        <v>2019</v>
      </c>
      <c r="AJ8" s="27">
        <f t="shared" si="25"/>
        <v>43466</v>
      </c>
      <c r="AK8" s="27">
        <f t="shared" si="26"/>
        <v>43800</v>
      </c>
      <c r="AM8" s="27">
        <f t="shared" si="19"/>
        <v>41487</v>
      </c>
      <c r="AN8" s="41" t="str">
        <f t="shared" si="17"/>
        <v>n</v>
      </c>
      <c r="AO8" s="41">
        <f t="shared" si="20"/>
        <v>14</v>
      </c>
      <c r="AP8" s="41">
        <f t="shared" si="11"/>
        <v>33</v>
      </c>
      <c r="AQ8" s="41">
        <f t="shared" si="21"/>
        <v>8</v>
      </c>
      <c r="AR8" s="41" t="s">
        <v>116</v>
      </c>
      <c r="AT8" s="139">
        <v>40725</v>
      </c>
      <c r="AU8" s="142">
        <v>320</v>
      </c>
      <c r="AV8" s="142">
        <v>424</v>
      </c>
      <c r="AW8" s="142">
        <v>480</v>
      </c>
      <c r="AX8" s="142">
        <v>176</v>
      </c>
      <c r="AY8" s="142">
        <v>88</v>
      </c>
      <c r="AZ8" s="142">
        <v>160</v>
      </c>
      <c r="BA8" s="142">
        <f t="shared" si="22"/>
        <v>744</v>
      </c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</row>
    <row r="9" spans="1:142" s="41" customFormat="1">
      <c r="A9" s="239">
        <f t="shared" si="12"/>
        <v>8</v>
      </c>
      <c r="B9" s="23" t="s">
        <v>187</v>
      </c>
      <c r="C9" s="23" t="s">
        <v>76</v>
      </c>
      <c r="D9" s="23" t="s">
        <v>68</v>
      </c>
      <c r="E9" s="458" t="s">
        <v>263</v>
      </c>
      <c r="F9" s="23" t="s">
        <v>79</v>
      </c>
      <c r="G9" s="379">
        <f t="shared" ca="1" si="27"/>
        <v>1.6475</v>
      </c>
      <c r="H9" s="379">
        <f t="shared" ca="1" si="18"/>
        <v>1.8900000000000003</v>
      </c>
      <c r="I9" s="379">
        <f t="shared" ca="1" si="18"/>
        <v>2.125</v>
      </c>
      <c r="J9" s="379">
        <f t="shared" ca="1" si="18"/>
        <v>2.2800000000000002</v>
      </c>
      <c r="K9" s="379">
        <f t="shared" ca="1" si="18"/>
        <v>2.4200000000000004</v>
      </c>
      <c r="L9" s="379">
        <f t="shared" ca="1" si="18"/>
        <v>2.5300000000000002</v>
      </c>
      <c r="M9" s="379">
        <f t="shared" ca="1" si="18"/>
        <v>2.6200000000000006</v>
      </c>
      <c r="N9" s="379">
        <f t="shared" ca="1" si="18"/>
        <v>2.7899999999999996</v>
      </c>
      <c r="O9" s="379">
        <f t="shared" ca="1" si="18"/>
        <v>2.91</v>
      </c>
      <c r="P9" s="379">
        <f t="shared" ca="1" si="18"/>
        <v>3.0500000000000003</v>
      </c>
      <c r="Q9" s="379">
        <f t="shared" ca="1" si="18"/>
        <v>2.94</v>
      </c>
      <c r="R9" s="379">
        <f t="shared" ca="1" si="18"/>
        <v>3.0500000000000003</v>
      </c>
      <c r="S9" s="379">
        <f t="shared" ca="1" si="18"/>
        <v>3.25</v>
      </c>
      <c r="T9" s="379">
        <f t="shared" ca="1" si="18"/>
        <v>3.6599999999999988</v>
      </c>
      <c r="U9" s="379">
        <f t="shared" ca="1" si="18"/>
        <v>3.7800000000000007</v>
      </c>
      <c r="V9" s="284"/>
      <c r="W9" s="284"/>
      <c r="X9" s="32"/>
      <c r="Y9" s="284"/>
      <c r="Z9" s="32"/>
      <c r="AA9" s="32"/>
      <c r="AB9" s="32"/>
      <c r="AC9" s="32"/>
      <c r="AD9" s="32"/>
      <c r="AE9" s="32"/>
      <c r="AF9" s="321"/>
      <c r="AG9" s="8"/>
      <c r="AH9" s="8"/>
      <c r="AI9" s="41">
        <f t="shared" si="24"/>
        <v>2020</v>
      </c>
      <c r="AJ9" s="27">
        <f t="shared" si="25"/>
        <v>43831</v>
      </c>
      <c r="AK9" s="27">
        <f t="shared" si="26"/>
        <v>44166</v>
      </c>
      <c r="AM9" s="27">
        <f t="shared" si="19"/>
        <v>41518</v>
      </c>
      <c r="AN9" s="41" t="str">
        <f t="shared" si="17"/>
        <v>o</v>
      </c>
      <c r="AO9" s="41">
        <f t="shared" si="20"/>
        <v>15</v>
      </c>
      <c r="AP9" s="41">
        <f t="shared" si="11"/>
        <v>34</v>
      </c>
      <c r="AQ9" s="41">
        <f t="shared" si="21"/>
        <v>9</v>
      </c>
      <c r="AR9" s="41" t="s">
        <v>117</v>
      </c>
      <c r="AT9" s="139">
        <v>40756</v>
      </c>
      <c r="AU9" s="142">
        <v>368</v>
      </c>
      <c r="AV9" s="142">
        <v>376</v>
      </c>
      <c r="AW9" s="142">
        <v>552</v>
      </c>
      <c r="AX9" s="142">
        <v>128</v>
      </c>
      <c r="AY9" s="142">
        <v>64</v>
      </c>
      <c r="AZ9" s="142">
        <v>184</v>
      </c>
      <c r="BA9" s="142">
        <f t="shared" si="22"/>
        <v>744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</row>
    <row r="10" spans="1:142" s="41" customFormat="1">
      <c r="A10" s="239">
        <f t="shared" si="12"/>
        <v>9</v>
      </c>
      <c r="B10" s="23"/>
      <c r="C10" s="23"/>
      <c r="D10" s="23"/>
      <c r="E10" s="458"/>
      <c r="F10" s="23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284"/>
      <c r="W10" s="284"/>
      <c r="X10" s="32"/>
      <c r="Y10" s="284"/>
      <c r="Z10" s="32"/>
      <c r="AA10" s="32"/>
      <c r="AB10" s="32"/>
      <c r="AC10" s="32"/>
      <c r="AD10" s="32"/>
      <c r="AE10" s="32"/>
      <c r="AF10" s="321"/>
      <c r="AG10" s="8"/>
      <c r="AH10" s="8"/>
      <c r="AI10" s="41">
        <f t="shared" si="24"/>
        <v>2021</v>
      </c>
      <c r="AJ10" s="27">
        <f t="shared" si="25"/>
        <v>44197</v>
      </c>
      <c r="AK10" s="27">
        <f t="shared" si="26"/>
        <v>44531</v>
      </c>
      <c r="AM10" s="27">
        <f t="shared" si="19"/>
        <v>41548</v>
      </c>
      <c r="AN10" s="41" t="str">
        <f t="shared" si="17"/>
        <v>p</v>
      </c>
      <c r="AO10" s="41">
        <f t="shared" si="20"/>
        <v>16</v>
      </c>
      <c r="AP10" s="41">
        <f t="shared" si="11"/>
        <v>35</v>
      </c>
      <c r="AQ10" s="41">
        <f t="shared" si="21"/>
        <v>10</v>
      </c>
      <c r="AR10" s="41" t="s">
        <v>118</v>
      </c>
      <c r="AT10" s="139">
        <v>40787</v>
      </c>
      <c r="AU10" s="142">
        <v>336</v>
      </c>
      <c r="AV10" s="142">
        <v>384</v>
      </c>
      <c r="AW10" s="142">
        <v>504</v>
      </c>
      <c r="AX10" s="142">
        <v>144</v>
      </c>
      <c r="AY10" s="142">
        <v>72</v>
      </c>
      <c r="AZ10" s="142">
        <v>168</v>
      </c>
      <c r="BA10" s="142">
        <f t="shared" si="22"/>
        <v>720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</row>
    <row r="11" spans="1:142" s="41" customFormat="1">
      <c r="A11" s="239">
        <f t="shared" si="12"/>
        <v>10</v>
      </c>
      <c r="B11" s="23" t="s">
        <v>80</v>
      </c>
      <c r="C11" s="23" t="s">
        <v>76</v>
      </c>
      <c r="D11" s="23" t="s">
        <v>68</v>
      </c>
      <c r="E11" s="458"/>
      <c r="F11" s="23" t="s">
        <v>77</v>
      </c>
      <c r="G11" s="379" t="str">
        <f ca="1">+IF(ISERROR(AVERAGE(INDIRECT("'Prices'!"&amp;VLOOKUP(G$1,$AM$1:$AN$197,2,FALSE)&amp;$A11&amp;":"&amp;VLOOKUP(DATE(YEAR(G$1),12,1),$AM$1:$AN$197,2,FALSE)&amp;$A11))),"",AVERAGE(INDIRECT("'Prices'!"&amp;VLOOKUP(G$1,$AM$1:$AN$197,2,FALSE)&amp;$A11&amp;":"&amp;VLOOKUP(DATE(YEAR(G$1),12,1),$AM$1:$AN$197,2,FALSE)&amp;$A11)))</f>
        <v/>
      </c>
      <c r="H11" s="379" t="str">
        <f t="shared" ca="1" si="18"/>
        <v/>
      </c>
      <c r="I11" s="379" t="str">
        <f t="shared" ca="1" si="18"/>
        <v/>
      </c>
      <c r="J11" s="379" t="str">
        <f t="shared" ca="1" si="18"/>
        <v/>
      </c>
      <c r="K11" s="379" t="str">
        <f t="shared" ca="1" si="18"/>
        <v/>
      </c>
      <c r="L11" s="379" t="str">
        <f t="shared" ca="1" si="18"/>
        <v/>
      </c>
      <c r="M11" s="379" t="str">
        <f t="shared" ca="1" si="18"/>
        <v/>
      </c>
      <c r="N11" s="379" t="str">
        <f t="shared" ca="1" si="18"/>
        <v/>
      </c>
      <c r="O11" s="379" t="str">
        <f t="shared" ca="1" si="18"/>
        <v/>
      </c>
      <c r="P11" s="379" t="str">
        <f t="shared" ca="1" si="18"/>
        <v/>
      </c>
      <c r="Q11" s="379" t="str">
        <f t="shared" ca="1" si="18"/>
        <v/>
      </c>
      <c r="R11" s="379" t="str">
        <f t="shared" ca="1" si="18"/>
        <v/>
      </c>
      <c r="S11" s="379" t="str">
        <f t="shared" ca="1" si="18"/>
        <v/>
      </c>
      <c r="T11" s="379" t="str">
        <f t="shared" ca="1" si="18"/>
        <v/>
      </c>
      <c r="U11" s="379" t="str">
        <f t="shared" ca="1" si="18"/>
        <v/>
      </c>
      <c r="V11" s="284"/>
      <c r="W11" s="284"/>
      <c r="X11" s="32"/>
      <c r="Y11" s="284"/>
      <c r="Z11" s="32"/>
      <c r="AA11" s="32"/>
      <c r="AB11" s="32"/>
      <c r="AC11" s="32"/>
      <c r="AD11" s="32"/>
      <c r="AE11" s="32"/>
      <c r="AF11" s="321"/>
      <c r="AG11" s="8"/>
      <c r="AH11" s="8"/>
      <c r="AI11" s="41">
        <f t="shared" si="24"/>
        <v>2022</v>
      </c>
      <c r="AJ11" s="27">
        <f t="shared" si="25"/>
        <v>44562</v>
      </c>
      <c r="AK11" s="27">
        <f t="shared" si="26"/>
        <v>44896</v>
      </c>
      <c r="AM11" s="27">
        <f t="shared" si="19"/>
        <v>41579</v>
      </c>
      <c r="AN11" s="41" t="str">
        <f t="shared" si="17"/>
        <v>q</v>
      </c>
      <c r="AO11" s="41">
        <f t="shared" si="20"/>
        <v>17</v>
      </c>
      <c r="AP11" s="41">
        <f t="shared" si="11"/>
        <v>36</v>
      </c>
      <c r="AQ11" s="41">
        <f t="shared" si="21"/>
        <v>11</v>
      </c>
      <c r="AR11" s="41" t="s">
        <v>119</v>
      </c>
      <c r="AT11" s="139">
        <v>40817</v>
      </c>
      <c r="AU11" s="142">
        <v>336</v>
      </c>
      <c r="AV11" s="142">
        <v>408</v>
      </c>
      <c r="AW11" s="142">
        <v>504</v>
      </c>
      <c r="AX11" s="142">
        <v>160</v>
      </c>
      <c r="AY11" s="142">
        <v>80</v>
      </c>
      <c r="AZ11" s="142">
        <v>168</v>
      </c>
      <c r="BA11" s="142">
        <f t="shared" si="22"/>
        <v>744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</row>
    <row r="12" spans="1:142" s="41" customFormat="1">
      <c r="A12" s="239">
        <f t="shared" si="12"/>
        <v>11</v>
      </c>
      <c r="B12" s="23" t="s">
        <v>80</v>
      </c>
      <c r="C12" s="23" t="s">
        <v>76</v>
      </c>
      <c r="D12" s="23" t="s">
        <v>68</v>
      </c>
      <c r="E12" s="458"/>
      <c r="F12" s="23" t="s">
        <v>78</v>
      </c>
      <c r="G12" s="379" t="str">
        <f t="shared" ref="G12:G13" ca="1" si="28">+IF(ISERROR(AVERAGE(INDIRECT("'Prices'!"&amp;VLOOKUP(G$1,$AM$1:$AN$197,2,FALSE)&amp;$A12&amp;":"&amp;VLOOKUP(DATE(YEAR(G$1),12,1),$AM$1:$AN$197,2,FALSE)&amp;$A12))),"",AVERAGE(INDIRECT("'Prices'!"&amp;VLOOKUP(G$1,$AM$1:$AN$197,2,FALSE)&amp;$A12&amp;":"&amp;VLOOKUP(DATE(YEAR(G$1),12,1),$AM$1:$AN$197,2,FALSE)&amp;$A12)))</f>
        <v/>
      </c>
      <c r="H12" s="379" t="str">
        <f t="shared" ca="1" si="18"/>
        <v/>
      </c>
      <c r="I12" s="379" t="str">
        <f t="shared" ca="1" si="18"/>
        <v/>
      </c>
      <c r="J12" s="379" t="str">
        <f t="shared" ca="1" si="18"/>
        <v/>
      </c>
      <c r="K12" s="379" t="str">
        <f t="shared" ca="1" si="18"/>
        <v/>
      </c>
      <c r="L12" s="379" t="str">
        <f t="shared" ca="1" si="18"/>
        <v/>
      </c>
      <c r="M12" s="379" t="str">
        <f t="shared" ca="1" si="18"/>
        <v/>
      </c>
      <c r="N12" s="379" t="str">
        <f t="shared" ca="1" si="18"/>
        <v/>
      </c>
      <c r="O12" s="379" t="str">
        <f t="shared" ca="1" si="18"/>
        <v/>
      </c>
      <c r="P12" s="379" t="str">
        <f t="shared" ca="1" si="18"/>
        <v/>
      </c>
      <c r="Q12" s="379" t="str">
        <f t="shared" ca="1" si="18"/>
        <v/>
      </c>
      <c r="R12" s="379" t="str">
        <f t="shared" ca="1" si="18"/>
        <v/>
      </c>
      <c r="S12" s="379" t="str">
        <f t="shared" ca="1" si="18"/>
        <v/>
      </c>
      <c r="T12" s="379" t="str">
        <f t="shared" ca="1" si="18"/>
        <v/>
      </c>
      <c r="U12" s="379" t="str">
        <f t="shared" ca="1" si="18"/>
        <v/>
      </c>
      <c r="V12" s="284"/>
      <c r="W12" s="284"/>
      <c r="X12" s="32"/>
      <c r="Y12" s="284"/>
      <c r="Z12" s="32"/>
      <c r="AA12" s="32"/>
      <c r="AB12" s="32"/>
      <c r="AC12" s="32"/>
      <c r="AD12" s="32"/>
      <c r="AE12" s="32"/>
      <c r="AF12" s="321"/>
      <c r="AG12" s="8"/>
      <c r="AH12" s="8"/>
      <c r="AI12" s="41">
        <f t="shared" si="24"/>
        <v>2023</v>
      </c>
      <c r="AJ12" s="27">
        <f t="shared" si="25"/>
        <v>44927</v>
      </c>
      <c r="AK12" s="27">
        <f t="shared" si="26"/>
        <v>45261</v>
      </c>
      <c r="AM12" s="27">
        <f t="shared" si="19"/>
        <v>41609</v>
      </c>
      <c r="AN12" s="41" t="str">
        <f t="shared" si="17"/>
        <v>r</v>
      </c>
      <c r="AO12" s="41">
        <f t="shared" si="20"/>
        <v>18</v>
      </c>
      <c r="AP12" s="41">
        <f t="shared" si="11"/>
        <v>37</v>
      </c>
      <c r="AQ12" s="41">
        <f t="shared" si="21"/>
        <v>12</v>
      </c>
      <c r="AR12" s="41" t="s">
        <v>120</v>
      </c>
      <c r="AT12" s="139">
        <v>40848</v>
      </c>
      <c r="AU12" s="142">
        <v>336</v>
      </c>
      <c r="AV12" s="142">
        <v>384</v>
      </c>
      <c r="AW12" s="142">
        <v>504</v>
      </c>
      <c r="AX12" s="142">
        <v>144</v>
      </c>
      <c r="AY12" s="142">
        <v>72</v>
      </c>
      <c r="AZ12" s="142">
        <v>168</v>
      </c>
      <c r="BA12" s="142">
        <f t="shared" si="22"/>
        <v>720</v>
      </c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</row>
    <row r="13" spans="1:142" s="41" customFormat="1">
      <c r="A13" s="239">
        <f t="shared" si="12"/>
        <v>12</v>
      </c>
      <c r="B13" s="23" t="s">
        <v>80</v>
      </c>
      <c r="C13" s="23" t="s">
        <v>76</v>
      </c>
      <c r="D13" s="23" t="s">
        <v>68</v>
      </c>
      <c r="E13" s="458" t="s">
        <v>264</v>
      </c>
      <c r="F13" s="23" t="s">
        <v>79</v>
      </c>
      <c r="G13" s="379">
        <f t="shared" ca="1" si="28"/>
        <v>30.250833333333333</v>
      </c>
      <c r="H13" s="379">
        <f t="shared" ca="1" si="18"/>
        <v>31.520833333333332</v>
      </c>
      <c r="I13" s="379">
        <f t="shared" ca="1" si="18"/>
        <v>32.571666666666665</v>
      </c>
      <c r="J13" s="379">
        <f t="shared" ca="1" si="18"/>
        <v>33.991666666666667</v>
      </c>
      <c r="K13" s="379">
        <f t="shared" ca="1" si="18"/>
        <v>35.205833333333331</v>
      </c>
      <c r="L13" s="379">
        <f t="shared" ca="1" si="18"/>
        <v>38.328333333333326</v>
      </c>
      <c r="M13" s="379">
        <f t="shared" ca="1" si="18"/>
        <v>47.105833333333344</v>
      </c>
      <c r="N13" s="379">
        <f t="shared" ca="1" si="18"/>
        <v>59.185833333333335</v>
      </c>
      <c r="O13" s="379">
        <f t="shared" ca="1" si="18"/>
        <v>66.95</v>
      </c>
      <c r="P13" s="379">
        <f t="shared" ca="1" si="18"/>
        <v>68.412500000000009</v>
      </c>
      <c r="Q13" s="379">
        <f t="shared" ca="1" si="18"/>
        <v>69.26166666666667</v>
      </c>
      <c r="R13" s="379">
        <f t="shared" ca="1" si="18"/>
        <v>70.510833333333338</v>
      </c>
      <c r="S13" s="379">
        <f t="shared" ca="1" si="18"/>
        <v>72.944999999999993</v>
      </c>
      <c r="T13" s="379">
        <f t="shared" ca="1" si="18"/>
        <v>77.045000000000002</v>
      </c>
      <c r="U13" s="379">
        <f t="shared" ca="1" si="18"/>
        <v>80.672499999999999</v>
      </c>
      <c r="V13" s="284"/>
      <c r="W13" s="284"/>
      <c r="X13" s="32"/>
      <c r="Y13" s="284"/>
      <c r="Z13" s="32"/>
      <c r="AA13" s="32"/>
      <c r="AB13" s="32"/>
      <c r="AC13" s="32"/>
      <c r="AD13" s="32"/>
      <c r="AE13" s="32"/>
      <c r="AF13" s="321"/>
      <c r="AG13" s="8"/>
      <c r="AH13" s="8"/>
      <c r="AI13" s="41">
        <f t="shared" si="24"/>
        <v>2024</v>
      </c>
      <c r="AJ13" s="27">
        <f t="shared" si="25"/>
        <v>45292</v>
      </c>
      <c r="AK13" s="27">
        <f t="shared" si="26"/>
        <v>45627</v>
      </c>
      <c r="AM13" s="27">
        <f t="shared" si="19"/>
        <v>41640</v>
      </c>
      <c r="AN13" s="41" t="str">
        <f t="shared" si="17"/>
        <v>s</v>
      </c>
      <c r="AO13" s="41">
        <f t="shared" si="20"/>
        <v>19</v>
      </c>
      <c r="AP13" s="41">
        <f t="shared" si="11"/>
        <v>38</v>
      </c>
      <c r="AQ13" s="41">
        <f t="shared" si="21"/>
        <v>13</v>
      </c>
      <c r="AR13" s="41" t="s">
        <v>121</v>
      </c>
      <c r="AT13" s="139">
        <v>40878</v>
      </c>
      <c r="AU13" s="142">
        <v>336</v>
      </c>
      <c r="AV13" s="142">
        <v>408</v>
      </c>
      <c r="AW13" s="142">
        <v>504</v>
      </c>
      <c r="AX13" s="142">
        <v>160</v>
      </c>
      <c r="AY13" s="142">
        <v>80</v>
      </c>
      <c r="AZ13" s="142">
        <v>168</v>
      </c>
      <c r="BA13" s="142">
        <f t="shared" si="22"/>
        <v>744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</row>
    <row r="14" spans="1:142" s="41" customFormat="1">
      <c r="A14" s="239">
        <f t="shared" si="12"/>
        <v>13</v>
      </c>
      <c r="B14" s="23"/>
      <c r="C14" s="23"/>
      <c r="D14" s="23"/>
      <c r="E14" s="458"/>
      <c r="F14" s="23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284"/>
      <c r="W14" s="284"/>
      <c r="X14" s="32"/>
      <c r="Y14" s="284"/>
      <c r="Z14" s="32"/>
      <c r="AA14" s="32"/>
      <c r="AB14" s="32"/>
      <c r="AC14" s="32"/>
      <c r="AD14" s="32"/>
      <c r="AE14" s="32"/>
      <c r="AF14" s="321"/>
      <c r="AG14" s="8"/>
      <c r="AH14" s="8"/>
      <c r="AI14" s="41">
        <f t="shared" si="24"/>
        <v>2025</v>
      </c>
      <c r="AJ14" s="27">
        <f t="shared" si="25"/>
        <v>45658</v>
      </c>
      <c r="AK14" s="27">
        <f t="shared" si="26"/>
        <v>45992</v>
      </c>
      <c r="AM14" s="27">
        <f t="shared" si="19"/>
        <v>41671</v>
      </c>
      <c r="AN14" s="41" t="str">
        <f t="shared" si="17"/>
        <v>t</v>
      </c>
      <c r="AO14" s="41">
        <f t="shared" si="20"/>
        <v>20</v>
      </c>
      <c r="AP14" s="41">
        <f t="shared" si="11"/>
        <v>39</v>
      </c>
      <c r="AQ14" s="41">
        <f t="shared" si="21"/>
        <v>14</v>
      </c>
      <c r="AR14" s="41" t="s">
        <v>105</v>
      </c>
      <c r="AT14" s="140">
        <v>40909</v>
      </c>
      <c r="AU14" s="143">
        <v>336</v>
      </c>
      <c r="AV14" s="143">
        <f>+AX14+AY14+AZ14</f>
        <v>408</v>
      </c>
      <c r="AW14" s="143">
        <f>+AU14+AX14</f>
        <v>496</v>
      </c>
      <c r="AX14" s="143">
        <v>160</v>
      </c>
      <c r="AY14" s="143">
        <v>80</v>
      </c>
      <c r="AZ14" s="143">
        <v>168</v>
      </c>
      <c r="BA14" s="143">
        <v>744</v>
      </c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</row>
    <row r="15" spans="1:142" s="41" customFormat="1">
      <c r="A15" s="239">
        <f t="shared" si="12"/>
        <v>14</v>
      </c>
      <c r="B15" s="23" t="s">
        <v>81</v>
      </c>
      <c r="C15" s="23" t="s">
        <v>76</v>
      </c>
      <c r="D15" s="23" t="s">
        <v>68</v>
      </c>
      <c r="E15" s="458"/>
      <c r="F15" s="23" t="s">
        <v>77</v>
      </c>
      <c r="G15" s="379" t="str">
        <f ca="1">+IF(ISERROR(AVERAGE(INDIRECT("'Prices'!"&amp;VLOOKUP(G$1,$AM$1:$AN$197,2,FALSE)&amp;$A15&amp;":"&amp;VLOOKUP(DATE(YEAR(G$1),12,1),$AM$1:$AN$197,2,FALSE)&amp;$A15))),"",AVERAGE(INDIRECT("'Prices'!"&amp;VLOOKUP(G$1,$AM$1:$AN$197,2,FALSE)&amp;$A15&amp;":"&amp;VLOOKUP(DATE(YEAR(G$1),12,1),$AM$1:$AN$197,2,FALSE)&amp;$A15)))</f>
        <v/>
      </c>
      <c r="H15" s="379" t="str">
        <f t="shared" ca="1" si="18"/>
        <v/>
      </c>
      <c r="I15" s="379" t="str">
        <f t="shared" ca="1" si="18"/>
        <v/>
      </c>
      <c r="J15" s="379" t="str">
        <f t="shared" ca="1" si="18"/>
        <v/>
      </c>
      <c r="K15" s="379" t="str">
        <f t="shared" ca="1" si="18"/>
        <v/>
      </c>
      <c r="L15" s="379" t="str">
        <f t="shared" ca="1" si="18"/>
        <v/>
      </c>
      <c r="M15" s="379" t="str">
        <f t="shared" ca="1" si="18"/>
        <v/>
      </c>
      <c r="N15" s="379" t="str">
        <f t="shared" ca="1" si="18"/>
        <v/>
      </c>
      <c r="O15" s="379" t="str">
        <f t="shared" ca="1" si="18"/>
        <v/>
      </c>
      <c r="P15" s="379" t="str">
        <f t="shared" ca="1" si="18"/>
        <v/>
      </c>
      <c r="Q15" s="379" t="str">
        <f t="shared" ca="1" si="18"/>
        <v/>
      </c>
      <c r="R15" s="379" t="str">
        <f t="shared" ca="1" si="18"/>
        <v/>
      </c>
      <c r="S15" s="379" t="str">
        <f t="shared" ca="1" si="18"/>
        <v/>
      </c>
      <c r="T15" s="379" t="str">
        <f t="shared" ca="1" si="18"/>
        <v/>
      </c>
      <c r="U15" s="379" t="str">
        <f t="shared" ca="1" si="18"/>
        <v/>
      </c>
      <c r="V15" s="284"/>
      <c r="W15" s="284"/>
      <c r="X15" s="32"/>
      <c r="Y15" s="284"/>
      <c r="Z15" s="32"/>
      <c r="AA15" s="32"/>
      <c r="AB15" s="32"/>
      <c r="AC15" s="32"/>
      <c r="AD15" s="32"/>
      <c r="AE15" s="32"/>
      <c r="AF15" s="321"/>
      <c r="AG15" s="8"/>
      <c r="AH15" s="8"/>
      <c r="AI15" s="41">
        <f t="shared" si="24"/>
        <v>2026</v>
      </c>
      <c r="AJ15" s="27">
        <f t="shared" si="25"/>
        <v>46023</v>
      </c>
      <c r="AK15" s="27">
        <f t="shared" si="26"/>
        <v>46357</v>
      </c>
      <c r="AM15" s="27">
        <f t="shared" si="19"/>
        <v>41699</v>
      </c>
      <c r="AN15" s="41" t="str">
        <f t="shared" si="17"/>
        <v>u</v>
      </c>
      <c r="AO15" s="41">
        <f t="shared" si="20"/>
        <v>21</v>
      </c>
      <c r="AP15" s="41">
        <f t="shared" si="11"/>
        <v>40</v>
      </c>
      <c r="AQ15" s="41">
        <f t="shared" si="21"/>
        <v>15</v>
      </c>
      <c r="AR15" s="41" t="s">
        <v>106</v>
      </c>
      <c r="AT15" s="140">
        <v>40940</v>
      </c>
      <c r="AU15" s="143">
        <v>336</v>
      </c>
      <c r="AV15" s="143">
        <v>360</v>
      </c>
      <c r="AW15" s="143">
        <v>504</v>
      </c>
      <c r="AX15" s="143">
        <v>128</v>
      </c>
      <c r="AY15" s="143">
        <v>64</v>
      </c>
      <c r="AZ15" s="143">
        <v>168</v>
      </c>
      <c r="BA15" s="143">
        <v>696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</row>
    <row r="16" spans="1:142" s="41" customFormat="1">
      <c r="A16" s="239">
        <f t="shared" si="12"/>
        <v>15</v>
      </c>
      <c r="B16" s="23" t="s">
        <v>81</v>
      </c>
      <c r="C16" s="23" t="s">
        <v>76</v>
      </c>
      <c r="D16" s="23" t="s">
        <v>68</v>
      </c>
      <c r="E16" s="458"/>
      <c r="F16" s="23" t="s">
        <v>78</v>
      </c>
      <c r="G16" s="379" t="str">
        <f t="shared" ref="G16:G17" ca="1" si="29">+IF(ISERROR(AVERAGE(INDIRECT("'Prices'!"&amp;VLOOKUP(G$1,$AM$1:$AN$197,2,FALSE)&amp;$A16&amp;":"&amp;VLOOKUP(DATE(YEAR(G$1),12,1),$AM$1:$AN$197,2,FALSE)&amp;$A16))),"",AVERAGE(INDIRECT("'Prices'!"&amp;VLOOKUP(G$1,$AM$1:$AN$197,2,FALSE)&amp;$A16&amp;":"&amp;VLOOKUP(DATE(YEAR(G$1),12,1),$AM$1:$AN$197,2,FALSE)&amp;$A16)))</f>
        <v/>
      </c>
      <c r="H16" s="379" t="str">
        <f t="shared" ca="1" si="18"/>
        <v/>
      </c>
      <c r="I16" s="379" t="str">
        <f t="shared" ca="1" si="18"/>
        <v/>
      </c>
      <c r="J16" s="379" t="str">
        <f t="shared" ca="1" si="18"/>
        <v/>
      </c>
      <c r="K16" s="379" t="str">
        <f t="shared" ca="1" si="18"/>
        <v/>
      </c>
      <c r="L16" s="379" t="str">
        <f t="shared" ca="1" si="18"/>
        <v/>
      </c>
      <c r="M16" s="379" t="str">
        <f t="shared" ca="1" si="18"/>
        <v/>
      </c>
      <c r="N16" s="379" t="str">
        <f t="shared" ca="1" si="18"/>
        <v/>
      </c>
      <c r="O16" s="379" t="str">
        <f t="shared" ca="1" si="18"/>
        <v/>
      </c>
      <c r="P16" s="379" t="str">
        <f t="shared" ca="1" si="18"/>
        <v/>
      </c>
      <c r="Q16" s="379" t="str">
        <f t="shared" ca="1" si="18"/>
        <v/>
      </c>
      <c r="R16" s="379" t="str">
        <f t="shared" ca="1" si="18"/>
        <v/>
      </c>
      <c r="S16" s="379" t="str">
        <f t="shared" ca="1" si="18"/>
        <v/>
      </c>
      <c r="T16" s="379" t="str">
        <f t="shared" ca="1" si="18"/>
        <v/>
      </c>
      <c r="U16" s="379" t="str">
        <f t="shared" ca="1" si="18"/>
        <v/>
      </c>
      <c r="V16" s="284"/>
      <c r="W16" s="284"/>
      <c r="X16" s="32"/>
      <c r="Y16" s="284"/>
      <c r="Z16" s="32"/>
      <c r="AA16" s="32"/>
      <c r="AB16" s="32"/>
      <c r="AC16" s="32"/>
      <c r="AD16" s="32"/>
      <c r="AE16" s="32"/>
      <c r="AF16" s="321"/>
      <c r="AG16" s="8"/>
      <c r="AH16" s="8"/>
      <c r="AI16" s="41">
        <f t="shared" si="24"/>
        <v>2027</v>
      </c>
      <c r="AJ16" s="27">
        <f t="shared" si="25"/>
        <v>46388</v>
      </c>
      <c r="AK16" s="27">
        <f t="shared" si="26"/>
        <v>46722</v>
      </c>
      <c r="AM16" s="27">
        <f t="shared" si="19"/>
        <v>41730</v>
      </c>
      <c r="AN16" s="41" t="str">
        <f t="shared" si="17"/>
        <v>v</v>
      </c>
      <c r="AO16" s="41">
        <f t="shared" si="20"/>
        <v>22</v>
      </c>
      <c r="AP16" s="41">
        <f t="shared" si="11"/>
        <v>41</v>
      </c>
      <c r="AQ16" s="41">
        <f t="shared" si="21"/>
        <v>16</v>
      </c>
      <c r="AR16" s="41" t="s">
        <v>122</v>
      </c>
      <c r="AT16" s="140">
        <v>40969</v>
      </c>
      <c r="AU16" s="143">
        <v>352</v>
      </c>
      <c r="AV16" s="143">
        <v>392</v>
      </c>
      <c r="AW16" s="143">
        <v>528</v>
      </c>
      <c r="AX16" s="143">
        <v>144</v>
      </c>
      <c r="AY16" s="143">
        <v>72</v>
      </c>
      <c r="AZ16" s="143">
        <v>176</v>
      </c>
      <c r="BA16" s="143">
        <v>744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</row>
    <row r="17" spans="1:142" s="41" customFormat="1">
      <c r="A17" s="239">
        <f t="shared" si="12"/>
        <v>16</v>
      </c>
      <c r="B17" s="23" t="s">
        <v>81</v>
      </c>
      <c r="C17" s="23" t="s">
        <v>76</v>
      </c>
      <c r="D17" s="23" t="s">
        <v>68</v>
      </c>
      <c r="E17" s="458" t="s">
        <v>264</v>
      </c>
      <c r="F17" s="23" t="s">
        <v>79</v>
      </c>
      <c r="G17" s="379">
        <f t="shared" ca="1" si="29"/>
        <v>25.085000000000004</v>
      </c>
      <c r="H17" s="379">
        <f t="shared" ca="1" si="18"/>
        <v>25.855000000000004</v>
      </c>
      <c r="I17" s="379">
        <f t="shared" ca="1" si="18"/>
        <v>27.021666666666672</v>
      </c>
      <c r="J17" s="379">
        <f t="shared" ca="1" si="18"/>
        <v>28.89</v>
      </c>
      <c r="K17" s="379">
        <f t="shared" ca="1" si="18"/>
        <v>29.845833333333331</v>
      </c>
      <c r="L17" s="379">
        <f t="shared" ca="1" si="18"/>
        <v>33.930833333333339</v>
      </c>
      <c r="M17" s="379">
        <f t="shared" ca="1" si="18"/>
        <v>40.608333333333334</v>
      </c>
      <c r="N17" s="379">
        <f t="shared" ca="1" si="18"/>
        <v>45.165833333333332</v>
      </c>
      <c r="O17" s="379">
        <f t="shared" ca="1" si="18"/>
        <v>47.085000000000008</v>
      </c>
      <c r="P17" s="379">
        <f t="shared" ca="1" si="18"/>
        <v>48.197499999999998</v>
      </c>
      <c r="Q17" s="379">
        <f t="shared" ca="1" si="18"/>
        <v>49.105833333333329</v>
      </c>
      <c r="R17" s="379">
        <f t="shared" ca="1" si="18"/>
        <v>50.333333333333336</v>
      </c>
      <c r="S17" s="379">
        <f t="shared" ca="1" si="18"/>
        <v>52.444999999999993</v>
      </c>
      <c r="T17" s="379">
        <f t="shared" ca="1" si="18"/>
        <v>56.509166666666665</v>
      </c>
      <c r="U17" s="379">
        <f t="shared" ca="1" si="18"/>
        <v>59.489999999999988</v>
      </c>
      <c r="V17" s="32"/>
      <c r="W17" s="32"/>
      <c r="X17" s="32"/>
      <c r="Y17" s="284"/>
      <c r="Z17" s="32"/>
      <c r="AA17" s="32"/>
      <c r="AB17" s="32"/>
      <c r="AC17" s="32"/>
      <c r="AD17" s="32"/>
      <c r="AE17" s="32"/>
      <c r="AF17" s="321"/>
      <c r="AG17" s="8"/>
      <c r="AH17" s="8"/>
      <c r="AM17" s="27">
        <f t="shared" si="19"/>
        <v>41760</v>
      </c>
      <c r="AN17" s="41" t="str">
        <f t="shared" si="17"/>
        <v>w</v>
      </c>
      <c r="AO17" s="41">
        <f t="shared" si="20"/>
        <v>23</v>
      </c>
      <c r="AP17" s="41">
        <f t="shared" si="11"/>
        <v>42</v>
      </c>
      <c r="AQ17" s="41">
        <f t="shared" si="21"/>
        <v>17</v>
      </c>
      <c r="AR17" s="41" t="s">
        <v>110</v>
      </c>
      <c r="AT17" s="140">
        <v>41000</v>
      </c>
      <c r="AU17" s="143">
        <v>336</v>
      </c>
      <c r="AV17" s="143">
        <v>384</v>
      </c>
      <c r="AW17" s="143">
        <v>504</v>
      </c>
      <c r="AX17" s="143">
        <v>144</v>
      </c>
      <c r="AY17" s="143">
        <v>72</v>
      </c>
      <c r="AZ17" s="143">
        <v>168</v>
      </c>
      <c r="BA17" s="143">
        <v>720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</row>
    <row r="18" spans="1:142" s="41" customFormat="1">
      <c r="A18" s="239">
        <f t="shared" si="12"/>
        <v>17</v>
      </c>
      <c r="B18" s="23"/>
      <c r="C18" s="23"/>
      <c r="D18" s="23"/>
      <c r="E18" s="458"/>
      <c r="F18" s="23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2"/>
      <c r="W18" s="32"/>
      <c r="X18" s="32"/>
      <c r="Y18" s="284"/>
      <c r="Z18" s="32"/>
      <c r="AA18" s="32"/>
      <c r="AB18" s="32"/>
      <c r="AC18" s="32"/>
      <c r="AD18" s="32"/>
      <c r="AE18" s="32"/>
      <c r="AF18" s="321"/>
      <c r="AG18" s="8"/>
      <c r="AH18" s="8"/>
      <c r="AM18" s="27">
        <f t="shared" si="19"/>
        <v>41791</v>
      </c>
      <c r="AN18" s="41" t="str">
        <f t="shared" si="17"/>
        <v>x</v>
      </c>
      <c r="AO18" s="41">
        <f t="shared" si="20"/>
        <v>24</v>
      </c>
      <c r="AP18" s="41">
        <f t="shared" si="11"/>
        <v>43</v>
      </c>
      <c r="AQ18" s="41">
        <f t="shared" si="21"/>
        <v>18</v>
      </c>
      <c r="AR18" s="41" t="s">
        <v>123</v>
      </c>
      <c r="AT18" s="140">
        <v>41030</v>
      </c>
      <c r="AU18" s="143">
        <v>352</v>
      </c>
      <c r="AV18" s="143">
        <v>392</v>
      </c>
      <c r="AW18" s="143">
        <v>528</v>
      </c>
      <c r="AX18" s="143">
        <v>144</v>
      </c>
      <c r="AY18" s="143">
        <v>72</v>
      </c>
      <c r="AZ18" s="143">
        <v>176</v>
      </c>
      <c r="BA18" s="143">
        <v>744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</row>
    <row r="19" spans="1:142" s="41" customFormat="1">
      <c r="A19" s="239">
        <f t="shared" si="12"/>
        <v>18</v>
      </c>
      <c r="B19" s="23" t="s">
        <v>82</v>
      </c>
      <c r="C19" s="23" t="s">
        <v>76</v>
      </c>
      <c r="D19" s="23" t="s">
        <v>68</v>
      </c>
      <c r="E19" s="458"/>
      <c r="F19" s="23" t="s">
        <v>77</v>
      </c>
      <c r="G19" s="379" t="str">
        <f ca="1">+IF(ISERROR(AVERAGE(INDIRECT("'Prices'!"&amp;VLOOKUP(G$1,$AM$1:$AN$197,2,FALSE)&amp;$A19&amp;":"&amp;VLOOKUP(DATE(YEAR(G$1),12,1),$AM$1:$AN$197,2,FALSE)&amp;$A19))),"",AVERAGE(INDIRECT("'Prices'!"&amp;VLOOKUP(G$1,$AM$1:$AN$197,2,FALSE)&amp;$A19&amp;":"&amp;VLOOKUP(DATE(YEAR(G$1),12,1),$AM$1:$AN$197,2,FALSE)&amp;$A19)))</f>
        <v/>
      </c>
      <c r="H19" s="379" t="str">
        <f t="shared" ca="1" si="18"/>
        <v/>
      </c>
      <c r="I19" s="379" t="str">
        <f t="shared" ca="1" si="18"/>
        <v/>
      </c>
      <c r="J19" s="379" t="str">
        <f t="shared" ca="1" si="18"/>
        <v/>
      </c>
      <c r="K19" s="379" t="str">
        <f t="shared" ca="1" si="18"/>
        <v/>
      </c>
      <c r="L19" s="379" t="str">
        <f t="shared" ca="1" si="18"/>
        <v/>
      </c>
      <c r="M19" s="379" t="str">
        <f t="shared" ca="1" si="18"/>
        <v/>
      </c>
      <c r="N19" s="379" t="str">
        <f t="shared" ca="1" si="18"/>
        <v/>
      </c>
      <c r="O19" s="379" t="str">
        <f t="shared" ca="1" si="18"/>
        <v/>
      </c>
      <c r="P19" s="379" t="str">
        <f t="shared" ca="1" si="18"/>
        <v/>
      </c>
      <c r="Q19" s="379" t="str">
        <f t="shared" ca="1" si="18"/>
        <v/>
      </c>
      <c r="R19" s="379" t="str">
        <f t="shared" ca="1" si="18"/>
        <v/>
      </c>
      <c r="S19" s="379" t="str">
        <f t="shared" ca="1" si="18"/>
        <v/>
      </c>
      <c r="T19" s="379" t="str">
        <f t="shared" ca="1" si="18"/>
        <v/>
      </c>
      <c r="U19" s="379" t="str">
        <f t="shared" ca="1" si="18"/>
        <v/>
      </c>
      <c r="V19" s="32"/>
      <c r="W19" s="32"/>
      <c r="X19" s="32"/>
      <c r="Y19" s="284"/>
      <c r="Z19" s="32"/>
      <c r="AA19" s="32"/>
      <c r="AB19" s="32"/>
      <c r="AC19" s="32"/>
      <c r="AD19" s="32"/>
      <c r="AE19" s="32"/>
      <c r="AF19" s="321"/>
      <c r="AG19" s="8"/>
      <c r="AH19" s="8"/>
      <c r="AM19" s="27">
        <f t="shared" si="19"/>
        <v>41821</v>
      </c>
      <c r="AN19" s="41" t="str">
        <f t="shared" si="17"/>
        <v>y</v>
      </c>
      <c r="AO19" s="41">
        <f t="shared" si="20"/>
        <v>25</v>
      </c>
      <c r="AP19" s="41">
        <f t="shared" si="11"/>
        <v>44</v>
      </c>
      <c r="AQ19" s="41">
        <f t="shared" si="21"/>
        <v>19</v>
      </c>
      <c r="AR19" s="41" t="s">
        <v>124</v>
      </c>
      <c r="AT19" s="140">
        <v>41061</v>
      </c>
      <c r="AU19" s="143">
        <v>336</v>
      </c>
      <c r="AV19" s="143">
        <v>384</v>
      </c>
      <c r="AW19" s="143">
        <v>504</v>
      </c>
      <c r="AX19" s="143">
        <v>144</v>
      </c>
      <c r="AY19" s="143">
        <v>72</v>
      </c>
      <c r="AZ19" s="143">
        <v>168</v>
      </c>
      <c r="BA19" s="143">
        <v>720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</row>
    <row r="20" spans="1:142" s="41" customFormat="1">
      <c r="A20" s="239">
        <f t="shared" si="12"/>
        <v>19</v>
      </c>
      <c r="B20" s="23" t="s">
        <v>82</v>
      </c>
      <c r="C20" s="23" t="s">
        <v>76</v>
      </c>
      <c r="D20" s="23" t="s">
        <v>68</v>
      </c>
      <c r="E20" s="458"/>
      <c r="F20" s="23" t="s">
        <v>78</v>
      </c>
      <c r="G20" s="379" t="str">
        <f t="shared" ref="G20:U21" ca="1" si="30">+IF(ISERROR(AVERAGE(INDIRECT("'Prices'!"&amp;VLOOKUP(G$1,$AM$1:$AN$197,2,FALSE)&amp;$A20&amp;":"&amp;VLOOKUP(DATE(YEAR(G$1),12,1),$AM$1:$AN$197,2,FALSE)&amp;$A20))),"",AVERAGE(INDIRECT("'Prices'!"&amp;VLOOKUP(G$1,$AM$1:$AN$197,2,FALSE)&amp;$A20&amp;":"&amp;VLOOKUP(DATE(YEAR(G$1),12,1),$AM$1:$AN$197,2,FALSE)&amp;$A20)))</f>
        <v/>
      </c>
      <c r="H20" s="379" t="str">
        <f t="shared" ca="1" si="30"/>
        <v/>
      </c>
      <c r="I20" s="379" t="str">
        <f t="shared" ca="1" si="30"/>
        <v/>
      </c>
      <c r="J20" s="379" t="str">
        <f t="shared" ca="1" si="30"/>
        <v/>
      </c>
      <c r="K20" s="379" t="str">
        <f t="shared" ca="1" si="30"/>
        <v/>
      </c>
      <c r="L20" s="379" t="str">
        <f t="shared" ca="1" si="30"/>
        <v/>
      </c>
      <c r="M20" s="379" t="str">
        <f t="shared" ca="1" si="30"/>
        <v/>
      </c>
      <c r="N20" s="379" t="str">
        <f t="shared" ca="1" si="30"/>
        <v/>
      </c>
      <c r="O20" s="379" t="str">
        <f t="shared" ca="1" si="30"/>
        <v/>
      </c>
      <c r="P20" s="379" t="str">
        <f t="shared" ca="1" si="30"/>
        <v/>
      </c>
      <c r="Q20" s="379" t="str">
        <f t="shared" ca="1" si="30"/>
        <v/>
      </c>
      <c r="R20" s="379" t="str">
        <f t="shared" ca="1" si="30"/>
        <v/>
      </c>
      <c r="S20" s="379" t="str">
        <f t="shared" ca="1" si="30"/>
        <v/>
      </c>
      <c r="T20" s="379" t="str">
        <f t="shared" ca="1" si="30"/>
        <v/>
      </c>
      <c r="U20" s="379" t="str">
        <f t="shared" ca="1" si="30"/>
        <v/>
      </c>
      <c r="V20" s="32"/>
      <c r="W20" s="32"/>
      <c r="X20" s="32"/>
      <c r="Y20" s="284"/>
      <c r="Z20" s="32"/>
      <c r="AA20" s="32"/>
      <c r="AB20" s="32"/>
      <c r="AC20" s="32"/>
      <c r="AD20" s="32"/>
      <c r="AE20" s="32"/>
      <c r="AF20" s="321"/>
      <c r="AG20" s="8"/>
      <c r="AH20" s="8"/>
      <c r="AM20" s="27">
        <f t="shared" si="19"/>
        <v>41852</v>
      </c>
      <c r="AN20" s="41" t="str">
        <f t="shared" si="17"/>
        <v>z</v>
      </c>
      <c r="AO20" s="41">
        <f t="shared" si="20"/>
        <v>26</v>
      </c>
      <c r="AP20" s="41">
        <f t="shared" si="11"/>
        <v>45</v>
      </c>
      <c r="AQ20" s="41">
        <f t="shared" si="21"/>
        <v>20</v>
      </c>
      <c r="AR20" s="41" t="s">
        <v>125</v>
      </c>
      <c r="AT20" s="140">
        <v>41091</v>
      </c>
      <c r="AU20" s="143">
        <v>336</v>
      </c>
      <c r="AV20" s="143">
        <v>408</v>
      </c>
      <c r="AW20" s="143">
        <v>504</v>
      </c>
      <c r="AX20" s="143">
        <v>160</v>
      </c>
      <c r="AY20" s="143">
        <v>80</v>
      </c>
      <c r="AZ20" s="143">
        <v>168</v>
      </c>
      <c r="BA20" s="143">
        <v>744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</row>
    <row r="21" spans="1:142" s="41" customFormat="1">
      <c r="A21" s="239">
        <f t="shared" si="12"/>
        <v>20</v>
      </c>
      <c r="B21" s="23" t="s">
        <v>82</v>
      </c>
      <c r="C21" s="23" t="s">
        <v>76</v>
      </c>
      <c r="D21" s="23" t="s">
        <v>68</v>
      </c>
      <c r="E21" s="458" t="s">
        <v>264</v>
      </c>
      <c r="F21" s="23" t="s">
        <v>79</v>
      </c>
      <c r="G21" s="379">
        <f t="shared" ca="1" si="30"/>
        <v>36.178333333333335</v>
      </c>
      <c r="H21" s="379">
        <f t="shared" ca="1" si="30"/>
        <v>38.022500000000001</v>
      </c>
      <c r="I21" s="379">
        <f t="shared" ca="1" si="30"/>
        <v>38.875833333333333</v>
      </c>
      <c r="J21" s="379">
        <f t="shared" ca="1" si="30"/>
        <v>39.846666666666664</v>
      </c>
      <c r="K21" s="379">
        <f t="shared" ca="1" si="30"/>
        <v>41.379999999999988</v>
      </c>
      <c r="L21" s="379">
        <f t="shared" ca="1" si="30"/>
        <v>43.330833333333324</v>
      </c>
      <c r="M21" s="379">
        <f t="shared" ca="1" si="30"/>
        <v>54.592500000000008</v>
      </c>
      <c r="N21" s="379">
        <f t="shared" ca="1" si="30"/>
        <v>75.085833333333326</v>
      </c>
      <c r="O21" s="379">
        <f t="shared" ca="1" si="30"/>
        <v>86.98</v>
      </c>
      <c r="P21" s="379">
        <f t="shared" ca="1" si="30"/>
        <v>88.902499999999989</v>
      </c>
      <c r="Q21" s="379">
        <f t="shared" ca="1" si="30"/>
        <v>89.838333333333352</v>
      </c>
      <c r="R21" s="379">
        <f t="shared" ca="1" si="30"/>
        <v>91.010833333333323</v>
      </c>
      <c r="S21" s="379">
        <f t="shared" ca="1" si="30"/>
        <v>93.713333333333324</v>
      </c>
      <c r="T21" s="379">
        <f t="shared" ca="1" si="30"/>
        <v>97.662500000000009</v>
      </c>
      <c r="U21" s="379">
        <f t="shared" ca="1" si="30"/>
        <v>101.99</v>
      </c>
      <c r="V21" s="32"/>
      <c r="W21" s="32"/>
      <c r="X21" s="32"/>
      <c r="Y21" s="284"/>
      <c r="Z21" s="32"/>
      <c r="AA21" s="32"/>
      <c r="AB21" s="32"/>
      <c r="AC21" s="32"/>
      <c r="AD21" s="32"/>
      <c r="AE21" s="32"/>
      <c r="AF21" s="321"/>
      <c r="AG21" s="8"/>
      <c r="AH21" s="8"/>
      <c r="AM21" s="27">
        <f t="shared" si="19"/>
        <v>41883</v>
      </c>
      <c r="AN21" s="41" t="str">
        <f t="shared" si="17"/>
        <v>aa</v>
      </c>
      <c r="AO21" s="41">
        <f t="shared" si="20"/>
        <v>27</v>
      </c>
      <c r="AP21" s="41">
        <f t="shared" si="11"/>
        <v>46</v>
      </c>
      <c r="AQ21" s="41">
        <f t="shared" si="21"/>
        <v>21</v>
      </c>
      <c r="AR21" s="41" t="s">
        <v>126</v>
      </c>
      <c r="AT21" s="140">
        <v>41122</v>
      </c>
      <c r="AU21" s="143">
        <v>368</v>
      </c>
      <c r="AV21" s="143">
        <v>376</v>
      </c>
      <c r="AW21" s="143">
        <v>552</v>
      </c>
      <c r="AX21" s="143">
        <v>128</v>
      </c>
      <c r="AY21" s="143">
        <v>64</v>
      </c>
      <c r="AZ21" s="143">
        <v>184</v>
      </c>
      <c r="BA21" s="143">
        <v>744</v>
      </c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</row>
    <row r="22" spans="1:142" s="41" customFormat="1">
      <c r="A22" s="239">
        <f t="shared" si="12"/>
        <v>21</v>
      </c>
      <c r="B22" s="23"/>
      <c r="C22" s="23"/>
      <c r="D22" s="23"/>
      <c r="E22" s="458"/>
      <c r="F22" s="23"/>
      <c r="G22" s="402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32"/>
      <c r="W22" s="32"/>
      <c r="X22" s="32"/>
      <c r="Y22" s="284"/>
      <c r="Z22" s="32"/>
      <c r="AA22" s="32"/>
      <c r="AB22" s="32"/>
      <c r="AC22" s="32"/>
      <c r="AD22" s="32"/>
      <c r="AE22" s="32"/>
      <c r="AF22" s="321"/>
      <c r="AG22" s="8"/>
      <c r="AH22" s="8"/>
      <c r="AM22" s="27">
        <f t="shared" si="19"/>
        <v>41913</v>
      </c>
      <c r="AN22" s="41" t="str">
        <f t="shared" si="17"/>
        <v>ab</v>
      </c>
      <c r="AO22" s="41">
        <f t="shared" si="20"/>
        <v>28</v>
      </c>
      <c r="AP22" s="41">
        <f t="shared" si="11"/>
        <v>47</v>
      </c>
      <c r="AQ22" s="41">
        <f t="shared" si="21"/>
        <v>22</v>
      </c>
      <c r="AR22" s="41" t="s">
        <v>127</v>
      </c>
      <c r="AT22" s="140">
        <v>41153</v>
      </c>
      <c r="AU22" s="143">
        <v>304</v>
      </c>
      <c r="AV22" s="143">
        <v>416</v>
      </c>
      <c r="AW22" s="143">
        <v>456</v>
      </c>
      <c r="AX22" s="143">
        <v>176</v>
      </c>
      <c r="AY22" s="143">
        <v>88</v>
      </c>
      <c r="AZ22" s="143">
        <v>152</v>
      </c>
      <c r="BA22" s="143">
        <v>720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</row>
    <row r="23" spans="1:142" s="41" customFormat="1">
      <c r="A23" s="239">
        <f t="shared" si="12"/>
        <v>22</v>
      </c>
      <c r="B23" s="23" t="s">
        <v>83</v>
      </c>
      <c r="C23" s="23" t="s">
        <v>76</v>
      </c>
      <c r="D23" s="23" t="s">
        <v>68</v>
      </c>
      <c r="E23" s="458"/>
      <c r="F23" s="23" t="s">
        <v>77</v>
      </c>
      <c r="G23" s="379" t="str">
        <f ca="1">+IF(ISERROR(AVERAGE(INDIRECT("'Prices'!"&amp;VLOOKUP(G$1,$AM$1:$AN$197,2,FALSE)&amp;$A23&amp;":"&amp;VLOOKUP(DATE(YEAR(G$1),12,1),$AM$1:$AN$197,2,FALSE)&amp;$A23))),"",AVERAGE(INDIRECT("'Prices'!"&amp;VLOOKUP(G$1,$AM$1:$AN$197,2,FALSE)&amp;$A23&amp;":"&amp;VLOOKUP(DATE(YEAR(G$1),12,1),$AM$1:$AN$197,2,FALSE)&amp;$A23)))</f>
        <v/>
      </c>
      <c r="H23" s="379" t="str">
        <f t="shared" ref="H23:U25" ca="1" si="31">+IF(ISERROR(AVERAGE(INDIRECT("'Prices'!"&amp;VLOOKUP(H$1,$AM$1:$AN$197,2,FALSE)&amp;$A23&amp;":"&amp;VLOOKUP(DATE(YEAR(H$1),12,1),$AM$1:$AN$197,2,FALSE)&amp;$A23))),"",AVERAGE(INDIRECT("'Prices'!"&amp;VLOOKUP(H$1,$AM$1:$AN$197,2,FALSE)&amp;$A23&amp;":"&amp;VLOOKUP(DATE(YEAR(H$1),12,1),$AM$1:$AN$197,2,FALSE)&amp;$A23)))</f>
        <v/>
      </c>
      <c r="I23" s="379" t="str">
        <f t="shared" ca="1" si="31"/>
        <v/>
      </c>
      <c r="J23" s="379" t="str">
        <f t="shared" ca="1" si="31"/>
        <v/>
      </c>
      <c r="K23" s="379" t="str">
        <f t="shared" ca="1" si="31"/>
        <v/>
      </c>
      <c r="L23" s="379" t="str">
        <f t="shared" ca="1" si="31"/>
        <v/>
      </c>
      <c r="M23" s="379" t="str">
        <f t="shared" ca="1" si="31"/>
        <v/>
      </c>
      <c r="N23" s="379" t="str">
        <f t="shared" ca="1" si="31"/>
        <v/>
      </c>
      <c r="O23" s="379" t="str">
        <f t="shared" ca="1" si="31"/>
        <v/>
      </c>
      <c r="P23" s="379" t="str">
        <f t="shared" ca="1" si="31"/>
        <v/>
      </c>
      <c r="Q23" s="379" t="str">
        <f t="shared" ca="1" si="31"/>
        <v/>
      </c>
      <c r="R23" s="379" t="str">
        <f t="shared" ca="1" si="31"/>
        <v/>
      </c>
      <c r="S23" s="379" t="str">
        <f t="shared" ca="1" si="31"/>
        <v/>
      </c>
      <c r="T23" s="379" t="str">
        <f t="shared" ca="1" si="31"/>
        <v/>
      </c>
      <c r="U23" s="379" t="str">
        <f t="shared" ca="1" si="31"/>
        <v/>
      </c>
      <c r="V23" s="32"/>
      <c r="W23" s="32"/>
      <c r="X23" s="32"/>
      <c r="Y23" s="284"/>
      <c r="Z23" s="32"/>
      <c r="AA23" s="32"/>
      <c r="AB23" s="32"/>
      <c r="AC23" s="32"/>
      <c r="AD23" s="32"/>
      <c r="AE23" s="32"/>
      <c r="AF23" s="321"/>
      <c r="AG23" s="8"/>
      <c r="AH23" s="8"/>
      <c r="AM23" s="27">
        <f t="shared" si="19"/>
        <v>41944</v>
      </c>
      <c r="AN23" s="41" t="str">
        <f t="shared" si="17"/>
        <v>ac</v>
      </c>
      <c r="AO23" s="41">
        <f t="shared" si="20"/>
        <v>29</v>
      </c>
      <c r="AP23" s="41">
        <f t="shared" si="11"/>
        <v>48</v>
      </c>
      <c r="AQ23" s="41">
        <f t="shared" si="21"/>
        <v>23</v>
      </c>
      <c r="AR23" s="41" t="s">
        <v>128</v>
      </c>
      <c r="AT23" s="140">
        <v>41183</v>
      </c>
      <c r="AU23" s="143">
        <v>368</v>
      </c>
      <c r="AV23" s="143">
        <v>376</v>
      </c>
      <c r="AW23" s="143">
        <v>552</v>
      </c>
      <c r="AX23" s="143">
        <v>128</v>
      </c>
      <c r="AY23" s="143">
        <v>64</v>
      </c>
      <c r="AZ23" s="143">
        <v>184</v>
      </c>
      <c r="BA23" s="143">
        <v>744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</row>
    <row r="24" spans="1:142" s="41" customFormat="1">
      <c r="A24" s="239">
        <f t="shared" si="12"/>
        <v>23</v>
      </c>
      <c r="B24" s="23" t="s">
        <v>83</v>
      </c>
      <c r="C24" s="23" t="s">
        <v>76</v>
      </c>
      <c r="D24" s="23" t="s">
        <v>68</v>
      </c>
      <c r="E24" s="458"/>
      <c r="F24" s="23" t="s">
        <v>78</v>
      </c>
      <c r="G24" s="379" t="str">
        <f t="shared" ref="G24:G25" ca="1" si="32">+IF(ISERROR(AVERAGE(INDIRECT("'Prices'!"&amp;VLOOKUP(G$1,$AM$1:$AN$197,2,FALSE)&amp;$A24&amp;":"&amp;VLOOKUP(DATE(YEAR(G$1),12,1),$AM$1:$AN$197,2,FALSE)&amp;$A24))),"",AVERAGE(INDIRECT("'Prices'!"&amp;VLOOKUP(G$1,$AM$1:$AN$197,2,FALSE)&amp;$A24&amp;":"&amp;VLOOKUP(DATE(YEAR(G$1),12,1),$AM$1:$AN$197,2,FALSE)&amp;$A24)))</f>
        <v/>
      </c>
      <c r="H24" s="379" t="str">
        <f t="shared" ca="1" si="31"/>
        <v/>
      </c>
      <c r="I24" s="379" t="str">
        <f t="shared" ca="1" si="31"/>
        <v/>
      </c>
      <c r="J24" s="379" t="str">
        <f t="shared" ca="1" si="31"/>
        <v/>
      </c>
      <c r="K24" s="379" t="str">
        <f t="shared" ca="1" si="31"/>
        <v/>
      </c>
      <c r="L24" s="379" t="str">
        <f t="shared" ca="1" si="31"/>
        <v/>
      </c>
      <c r="M24" s="379" t="str">
        <f t="shared" ca="1" si="31"/>
        <v/>
      </c>
      <c r="N24" s="379" t="str">
        <f t="shared" ca="1" si="31"/>
        <v/>
      </c>
      <c r="O24" s="379" t="str">
        <f t="shared" ca="1" si="31"/>
        <v/>
      </c>
      <c r="P24" s="379" t="str">
        <f t="shared" ca="1" si="31"/>
        <v/>
      </c>
      <c r="Q24" s="379" t="str">
        <f t="shared" ca="1" si="31"/>
        <v/>
      </c>
      <c r="R24" s="379" t="str">
        <f t="shared" ca="1" si="31"/>
        <v/>
      </c>
      <c r="S24" s="379" t="str">
        <f t="shared" ca="1" si="31"/>
        <v/>
      </c>
      <c r="T24" s="379" t="str">
        <f t="shared" ca="1" si="31"/>
        <v/>
      </c>
      <c r="U24" s="379" t="str">
        <f t="shared" ca="1" si="31"/>
        <v/>
      </c>
      <c r="V24" s="32"/>
      <c r="W24" s="32"/>
      <c r="X24" s="32"/>
      <c r="Y24" s="284"/>
      <c r="Z24" s="32"/>
      <c r="AA24" s="32"/>
      <c r="AB24" s="32"/>
      <c r="AC24" s="32"/>
      <c r="AD24" s="32"/>
      <c r="AE24" s="32"/>
      <c r="AF24" s="321"/>
      <c r="AG24" s="8"/>
      <c r="AH24" s="8"/>
      <c r="AI24" s="32"/>
      <c r="AJ24" s="32"/>
      <c r="AK24" s="32"/>
      <c r="AL24" s="32"/>
      <c r="AM24" s="27">
        <f t="shared" si="19"/>
        <v>41974</v>
      </c>
      <c r="AN24" s="41" t="str">
        <f t="shared" si="17"/>
        <v>ad</v>
      </c>
      <c r="AO24" s="41">
        <f t="shared" si="20"/>
        <v>30</v>
      </c>
      <c r="AP24" s="41">
        <f t="shared" si="11"/>
        <v>49</v>
      </c>
      <c r="AQ24" s="41">
        <f t="shared" si="21"/>
        <v>24</v>
      </c>
      <c r="AR24" s="32" t="s">
        <v>129</v>
      </c>
      <c r="AT24" s="140">
        <v>41214</v>
      </c>
      <c r="AU24" s="143">
        <v>336</v>
      </c>
      <c r="AV24" s="143">
        <v>384</v>
      </c>
      <c r="AW24" s="143">
        <v>504</v>
      </c>
      <c r="AX24" s="143">
        <v>144</v>
      </c>
      <c r="AY24" s="143">
        <v>72</v>
      </c>
      <c r="AZ24" s="143">
        <v>168</v>
      </c>
      <c r="BA24" s="143">
        <v>720</v>
      </c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</row>
    <row r="25" spans="1:142" s="41" customFormat="1">
      <c r="A25" s="239">
        <f t="shared" si="12"/>
        <v>24</v>
      </c>
      <c r="B25" s="23" t="s">
        <v>83</v>
      </c>
      <c r="C25" s="23" t="s">
        <v>76</v>
      </c>
      <c r="D25" s="23" t="s">
        <v>68</v>
      </c>
      <c r="E25" s="458" t="s">
        <v>264</v>
      </c>
      <c r="F25" s="23" t="s">
        <v>79</v>
      </c>
      <c r="G25" s="379">
        <f t="shared" ca="1" si="32"/>
        <v>29.711666666666662</v>
      </c>
      <c r="H25" s="379">
        <f t="shared" ca="1" si="31"/>
        <v>30.929166666666664</v>
      </c>
      <c r="I25" s="379">
        <f t="shared" ca="1" si="31"/>
        <v>32.065000000000005</v>
      </c>
      <c r="J25" s="379">
        <f t="shared" ca="1" si="31"/>
        <v>33.514166666666668</v>
      </c>
      <c r="K25" s="379">
        <f t="shared" ca="1" si="31"/>
        <v>34.709166666666668</v>
      </c>
      <c r="L25" s="379">
        <f t="shared" ca="1" si="31"/>
        <v>37.779166666666669</v>
      </c>
      <c r="M25" s="379">
        <f t="shared" ca="1" si="31"/>
        <v>46.404999999999994</v>
      </c>
      <c r="N25" s="379">
        <f t="shared" ca="1" si="31"/>
        <v>58.278333333333329</v>
      </c>
      <c r="O25" s="379">
        <f t="shared" ca="1" si="31"/>
        <v>65.889166666666654</v>
      </c>
      <c r="P25" s="379">
        <f t="shared" ca="1" si="31"/>
        <v>67.299166666666665</v>
      </c>
      <c r="Q25" s="379">
        <f t="shared" ca="1" si="31"/>
        <v>68.09666666666665</v>
      </c>
      <c r="R25" s="379">
        <f t="shared" ca="1" si="31"/>
        <v>69.292500000000004</v>
      </c>
      <c r="S25" s="379">
        <f t="shared" ca="1" si="31"/>
        <v>71.645833333333343</v>
      </c>
      <c r="T25" s="379">
        <f t="shared" ca="1" si="31"/>
        <v>75.634166666666658</v>
      </c>
      <c r="U25" s="379">
        <f t="shared" ca="1" si="31"/>
        <v>79.150000000000006</v>
      </c>
      <c r="V25" s="32"/>
      <c r="W25" s="32"/>
      <c r="X25" s="32"/>
      <c r="Y25" s="284"/>
      <c r="Z25" s="32"/>
      <c r="AA25" s="32"/>
      <c r="AB25" s="32"/>
      <c r="AC25" s="32"/>
      <c r="AD25" s="32"/>
      <c r="AE25" s="32"/>
      <c r="AF25" s="321"/>
      <c r="AG25" s="8"/>
      <c r="AH25" s="8"/>
      <c r="AI25" s="32"/>
      <c r="AJ25" s="32"/>
      <c r="AK25" s="32"/>
      <c r="AL25" s="32"/>
      <c r="AM25" s="27">
        <f t="shared" si="19"/>
        <v>42005</v>
      </c>
      <c r="AN25" s="41" t="str">
        <f t="shared" si="17"/>
        <v>ae</v>
      </c>
      <c r="AO25" s="41">
        <f t="shared" si="20"/>
        <v>31</v>
      </c>
      <c r="AP25" s="41">
        <f t="shared" si="11"/>
        <v>50</v>
      </c>
      <c r="AQ25" s="41">
        <f t="shared" si="21"/>
        <v>25</v>
      </c>
      <c r="AR25" s="32" t="s">
        <v>108</v>
      </c>
      <c r="AT25" s="140">
        <v>41244</v>
      </c>
      <c r="AU25" s="143">
        <v>320</v>
      </c>
      <c r="AV25" s="143">
        <v>424</v>
      </c>
      <c r="AW25" s="143">
        <v>480</v>
      </c>
      <c r="AX25" s="143">
        <v>176</v>
      </c>
      <c r="AY25" s="143">
        <v>88</v>
      </c>
      <c r="AZ25" s="143">
        <v>160</v>
      </c>
      <c r="BA25" s="143">
        <v>744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</row>
    <row r="26" spans="1:142" s="41" customFormat="1">
      <c r="A26" s="239">
        <f t="shared" si="12"/>
        <v>25</v>
      </c>
      <c r="B26" s="23"/>
      <c r="C26" s="23"/>
      <c r="D26" s="23"/>
      <c r="E26" s="458"/>
      <c r="F26" s="23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2"/>
      <c r="W26" s="32"/>
      <c r="X26" s="32"/>
      <c r="Y26" s="284"/>
      <c r="Z26" s="32"/>
      <c r="AA26" s="32"/>
      <c r="AB26" s="32"/>
      <c r="AC26" s="32"/>
      <c r="AD26" s="32"/>
      <c r="AE26" s="32"/>
      <c r="AF26" s="321"/>
      <c r="AG26" s="8"/>
      <c r="AH26" s="8"/>
      <c r="AM26" s="27">
        <f t="shared" si="19"/>
        <v>42036</v>
      </c>
      <c r="AN26" s="41" t="str">
        <f t="shared" si="17"/>
        <v>af</v>
      </c>
      <c r="AO26" s="41">
        <f t="shared" si="20"/>
        <v>32</v>
      </c>
      <c r="AP26" s="41">
        <f t="shared" si="11"/>
        <v>51</v>
      </c>
      <c r="AQ26" s="41">
        <f t="shared" si="21"/>
        <v>26</v>
      </c>
      <c r="AR26" s="32" t="s">
        <v>107</v>
      </c>
      <c r="AT26" s="139">
        <v>41275</v>
      </c>
      <c r="AU26" s="142">
        <v>352</v>
      </c>
      <c r="AV26" s="142">
        <v>392</v>
      </c>
      <c r="AW26" s="142">
        <v>528</v>
      </c>
      <c r="AX26" s="142">
        <v>144</v>
      </c>
      <c r="AY26" s="142">
        <v>72</v>
      </c>
      <c r="AZ26" s="142">
        <v>176</v>
      </c>
      <c r="BA26" s="142">
        <v>744</v>
      </c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1:142" s="41" customFormat="1">
      <c r="A27" s="239">
        <f t="shared" si="12"/>
        <v>26</v>
      </c>
      <c r="B27" s="23" t="s">
        <v>84</v>
      </c>
      <c r="C27" s="23" t="s">
        <v>76</v>
      </c>
      <c r="D27" s="23" t="s">
        <v>68</v>
      </c>
      <c r="E27" s="458"/>
      <c r="F27" s="23" t="s">
        <v>77</v>
      </c>
      <c r="G27" s="379" t="str">
        <f ca="1">+IF(ISERROR(AVERAGE(INDIRECT("'Prices'!"&amp;VLOOKUP(G$1,$AM$1:$AN$197,2,FALSE)&amp;$A27&amp;":"&amp;VLOOKUP(DATE(YEAR(G$1),12,1),$AM$1:$AN$197,2,FALSE)&amp;$A27))),"",AVERAGE(INDIRECT("'Prices'!"&amp;VLOOKUP(G$1,$AM$1:$AN$197,2,FALSE)&amp;$A27&amp;":"&amp;VLOOKUP(DATE(YEAR(G$1),12,1),$AM$1:$AN$197,2,FALSE)&amp;$A27)))</f>
        <v/>
      </c>
      <c r="H27" s="379" t="str">
        <f t="shared" ref="H27:U29" ca="1" si="33">+IF(ISERROR(AVERAGE(INDIRECT("'Prices'!"&amp;VLOOKUP(H$1,$AM$1:$AN$197,2,FALSE)&amp;$A27&amp;":"&amp;VLOOKUP(DATE(YEAR(H$1),12,1),$AM$1:$AN$197,2,FALSE)&amp;$A27))),"",AVERAGE(INDIRECT("'Prices'!"&amp;VLOOKUP(H$1,$AM$1:$AN$197,2,FALSE)&amp;$A27&amp;":"&amp;VLOOKUP(DATE(YEAR(H$1),12,1),$AM$1:$AN$197,2,FALSE)&amp;$A27)))</f>
        <v/>
      </c>
      <c r="I27" s="379" t="str">
        <f t="shared" ca="1" si="33"/>
        <v/>
      </c>
      <c r="J27" s="379" t="str">
        <f t="shared" ca="1" si="33"/>
        <v/>
      </c>
      <c r="K27" s="379" t="str">
        <f t="shared" ca="1" si="33"/>
        <v/>
      </c>
      <c r="L27" s="379" t="str">
        <f t="shared" ca="1" si="33"/>
        <v/>
      </c>
      <c r="M27" s="379" t="str">
        <f t="shared" ca="1" si="33"/>
        <v/>
      </c>
      <c r="N27" s="379" t="str">
        <f t="shared" ca="1" si="33"/>
        <v/>
      </c>
      <c r="O27" s="379" t="str">
        <f t="shared" ca="1" si="33"/>
        <v/>
      </c>
      <c r="P27" s="379" t="str">
        <f t="shared" ca="1" si="33"/>
        <v/>
      </c>
      <c r="Q27" s="379" t="str">
        <f t="shared" ca="1" si="33"/>
        <v/>
      </c>
      <c r="R27" s="379" t="str">
        <f t="shared" ca="1" si="33"/>
        <v/>
      </c>
      <c r="S27" s="379" t="str">
        <f t="shared" ca="1" si="33"/>
        <v/>
      </c>
      <c r="T27" s="379" t="str">
        <f t="shared" ca="1" si="33"/>
        <v/>
      </c>
      <c r="U27" s="379" t="str">
        <f t="shared" ca="1" si="33"/>
        <v/>
      </c>
      <c r="V27" s="32"/>
      <c r="W27" s="32"/>
      <c r="X27" s="32"/>
      <c r="Y27" s="284"/>
      <c r="Z27" s="32"/>
      <c r="AA27" s="32"/>
      <c r="AB27" s="32"/>
      <c r="AC27" s="32"/>
      <c r="AD27" s="32"/>
      <c r="AE27" s="32"/>
      <c r="AF27" s="321"/>
      <c r="AG27" s="8"/>
      <c r="AH27" s="8"/>
      <c r="AM27" s="27">
        <f t="shared" si="19"/>
        <v>42064</v>
      </c>
      <c r="AN27" s="41" t="str">
        <f t="shared" si="17"/>
        <v>ag</v>
      </c>
      <c r="AO27" s="41">
        <f t="shared" si="20"/>
        <v>33</v>
      </c>
      <c r="AP27" s="41">
        <f t="shared" si="11"/>
        <v>52</v>
      </c>
      <c r="AQ27" s="41">
        <f t="shared" si="21"/>
        <v>27</v>
      </c>
      <c r="AR27" s="41" t="str">
        <f>+"a"&amp;AR1</f>
        <v>aa</v>
      </c>
      <c r="AT27" s="139">
        <v>41306</v>
      </c>
      <c r="AU27" s="142">
        <v>320</v>
      </c>
      <c r="AV27" s="142">
        <v>352</v>
      </c>
      <c r="AW27" s="142">
        <v>480</v>
      </c>
      <c r="AX27" s="142">
        <v>128</v>
      </c>
      <c r="AY27" s="142">
        <v>64</v>
      </c>
      <c r="AZ27" s="142">
        <v>160</v>
      </c>
      <c r="BA27" s="142">
        <v>672</v>
      </c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1:142" s="41" customFormat="1">
      <c r="A28" s="239">
        <f t="shared" si="12"/>
        <v>27</v>
      </c>
      <c r="B28" s="23" t="s">
        <v>84</v>
      </c>
      <c r="C28" s="23" t="s">
        <v>76</v>
      </c>
      <c r="D28" s="23" t="s">
        <v>68</v>
      </c>
      <c r="E28" s="458"/>
      <c r="F28" s="23" t="s">
        <v>78</v>
      </c>
      <c r="G28" s="379" t="str">
        <f t="shared" ref="G28:G29" ca="1" si="34">+IF(ISERROR(AVERAGE(INDIRECT("'Prices'!"&amp;VLOOKUP(G$1,$AM$1:$AN$197,2,FALSE)&amp;$A28&amp;":"&amp;VLOOKUP(DATE(YEAR(G$1),12,1),$AM$1:$AN$197,2,FALSE)&amp;$A28))),"",AVERAGE(INDIRECT("'Prices'!"&amp;VLOOKUP(G$1,$AM$1:$AN$197,2,FALSE)&amp;$A28&amp;":"&amp;VLOOKUP(DATE(YEAR(G$1),12,1),$AM$1:$AN$197,2,FALSE)&amp;$A28)))</f>
        <v/>
      </c>
      <c r="H28" s="379" t="str">
        <f t="shared" ca="1" si="33"/>
        <v/>
      </c>
      <c r="I28" s="379" t="str">
        <f t="shared" ca="1" si="33"/>
        <v/>
      </c>
      <c r="J28" s="379" t="str">
        <f t="shared" ca="1" si="33"/>
        <v/>
      </c>
      <c r="K28" s="379" t="str">
        <f t="shared" ca="1" si="33"/>
        <v/>
      </c>
      <c r="L28" s="379" t="str">
        <f t="shared" ca="1" si="33"/>
        <v/>
      </c>
      <c r="M28" s="379" t="str">
        <f t="shared" ca="1" si="33"/>
        <v/>
      </c>
      <c r="N28" s="379" t="str">
        <f t="shared" ca="1" si="33"/>
        <v/>
      </c>
      <c r="O28" s="379" t="str">
        <f t="shared" ca="1" si="33"/>
        <v/>
      </c>
      <c r="P28" s="379" t="str">
        <f t="shared" ca="1" si="33"/>
        <v/>
      </c>
      <c r="Q28" s="379" t="str">
        <f t="shared" ca="1" si="33"/>
        <v/>
      </c>
      <c r="R28" s="379" t="str">
        <f t="shared" ca="1" si="33"/>
        <v/>
      </c>
      <c r="S28" s="379" t="str">
        <f t="shared" ca="1" si="33"/>
        <v/>
      </c>
      <c r="T28" s="379" t="str">
        <f t="shared" ca="1" si="33"/>
        <v/>
      </c>
      <c r="U28" s="379" t="str">
        <f t="shared" ca="1" si="33"/>
        <v/>
      </c>
      <c r="V28" s="32"/>
      <c r="W28" s="32"/>
      <c r="X28" s="32"/>
      <c r="Y28" s="284"/>
      <c r="Z28" s="32"/>
      <c r="AA28" s="32"/>
      <c r="AB28" s="32"/>
      <c r="AC28" s="32"/>
      <c r="AD28" s="32"/>
      <c r="AE28" s="32"/>
      <c r="AF28" s="321"/>
      <c r="AG28" s="8"/>
      <c r="AH28" s="8"/>
      <c r="AM28" s="27">
        <f t="shared" si="19"/>
        <v>42095</v>
      </c>
      <c r="AN28" s="41" t="str">
        <f t="shared" si="17"/>
        <v>ah</v>
      </c>
      <c r="AO28" s="41">
        <f t="shared" si="20"/>
        <v>34</v>
      </c>
      <c r="AP28" s="41">
        <f t="shared" si="11"/>
        <v>53</v>
      </c>
      <c r="AQ28" s="41">
        <f t="shared" si="21"/>
        <v>28</v>
      </c>
      <c r="AR28" s="41" t="str">
        <f t="shared" ref="AR28:AR51" si="35">+"a"&amp;AR2</f>
        <v>ab</v>
      </c>
      <c r="AT28" s="139">
        <v>41334</v>
      </c>
      <c r="AU28" s="142">
        <v>336</v>
      </c>
      <c r="AV28" s="142">
        <v>408</v>
      </c>
      <c r="AW28" s="142">
        <v>504</v>
      </c>
      <c r="AX28" s="142">
        <v>160</v>
      </c>
      <c r="AY28" s="142">
        <v>80</v>
      </c>
      <c r="AZ28" s="142">
        <v>168</v>
      </c>
      <c r="BA28" s="142">
        <v>744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41" customFormat="1">
      <c r="A29" s="239">
        <f t="shared" si="12"/>
        <v>28</v>
      </c>
      <c r="B29" s="23" t="s">
        <v>84</v>
      </c>
      <c r="C29" s="23" t="s">
        <v>76</v>
      </c>
      <c r="D29" s="23" t="s">
        <v>68</v>
      </c>
      <c r="E29" s="458" t="s">
        <v>264</v>
      </c>
      <c r="F29" s="23" t="s">
        <v>79</v>
      </c>
      <c r="G29" s="379">
        <f t="shared" ca="1" si="34"/>
        <v>24.738333333333333</v>
      </c>
      <c r="H29" s="379">
        <f t="shared" ca="1" si="33"/>
        <v>25.425833333333333</v>
      </c>
      <c r="I29" s="379">
        <f t="shared" ca="1" si="33"/>
        <v>26.656666666666666</v>
      </c>
      <c r="J29" s="379">
        <f t="shared" ca="1" si="33"/>
        <v>28.551666666666662</v>
      </c>
      <c r="K29" s="379">
        <f t="shared" ca="1" si="33"/>
        <v>29.469999999999995</v>
      </c>
      <c r="L29" s="379">
        <f t="shared" ca="1" si="33"/>
        <v>33.496666666666663</v>
      </c>
      <c r="M29" s="379">
        <f t="shared" ca="1" si="33"/>
        <v>40.078333333333326</v>
      </c>
      <c r="N29" s="379">
        <f t="shared" ca="1" si="33"/>
        <v>44.57</v>
      </c>
      <c r="O29" s="379">
        <f t="shared" ca="1" si="33"/>
        <v>46.448333333333331</v>
      </c>
      <c r="P29" s="379">
        <f t="shared" ca="1" si="33"/>
        <v>47.524999999999999</v>
      </c>
      <c r="Q29" s="379">
        <f t="shared" ca="1" si="33"/>
        <v>48.395833333333336</v>
      </c>
      <c r="R29" s="379">
        <f t="shared" ca="1" si="33"/>
        <v>49.583333333333336</v>
      </c>
      <c r="S29" s="379">
        <f t="shared" ca="1" si="33"/>
        <v>51.639999999999993</v>
      </c>
      <c r="T29" s="379">
        <f t="shared" ca="1" si="33"/>
        <v>55.611666666666657</v>
      </c>
      <c r="U29" s="379">
        <f t="shared" ca="1" si="33"/>
        <v>58.516666666666673</v>
      </c>
      <c r="V29" s="32"/>
      <c r="W29" s="32"/>
      <c r="X29" s="32"/>
      <c r="Y29" s="284"/>
      <c r="Z29" s="32"/>
      <c r="AA29" s="32"/>
      <c r="AB29" s="32"/>
      <c r="AC29" s="32"/>
      <c r="AD29" s="32"/>
      <c r="AE29" s="32"/>
      <c r="AF29" s="321"/>
      <c r="AG29" s="8"/>
      <c r="AH29" s="8"/>
      <c r="AM29" s="27">
        <f t="shared" si="19"/>
        <v>42125</v>
      </c>
      <c r="AN29" s="41" t="str">
        <f t="shared" si="17"/>
        <v>ai</v>
      </c>
      <c r="AO29" s="41">
        <f t="shared" si="20"/>
        <v>35</v>
      </c>
      <c r="AP29" s="41">
        <f t="shared" si="11"/>
        <v>54</v>
      </c>
      <c r="AQ29" s="41">
        <f t="shared" si="21"/>
        <v>29</v>
      </c>
      <c r="AR29" s="41" t="str">
        <f t="shared" si="35"/>
        <v>ac</v>
      </c>
      <c r="AT29" s="139">
        <v>41365</v>
      </c>
      <c r="AU29" s="142">
        <v>352</v>
      </c>
      <c r="AV29" s="142">
        <v>368</v>
      </c>
      <c r="AW29" s="142">
        <v>528</v>
      </c>
      <c r="AX29" s="142">
        <v>128</v>
      </c>
      <c r="AY29" s="142">
        <v>64</v>
      </c>
      <c r="AZ29" s="142">
        <v>176</v>
      </c>
      <c r="BA29" s="142">
        <v>720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41" customFormat="1">
      <c r="A30" s="239">
        <f t="shared" si="12"/>
        <v>29</v>
      </c>
      <c r="B30" s="23"/>
      <c r="C30" s="23"/>
      <c r="D30" s="23"/>
      <c r="E30" s="458"/>
      <c r="F30" s="23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2"/>
      <c r="W30" s="32"/>
      <c r="X30" s="32"/>
      <c r="Y30" s="284"/>
      <c r="Z30" s="32"/>
      <c r="AA30" s="32"/>
      <c r="AB30" s="32"/>
      <c r="AC30" s="32"/>
      <c r="AD30" s="32"/>
      <c r="AE30" s="32"/>
      <c r="AF30" s="321"/>
      <c r="AG30" s="8"/>
      <c r="AH30" s="8"/>
      <c r="AM30" s="27">
        <f t="shared" si="19"/>
        <v>42156</v>
      </c>
      <c r="AN30" s="41" t="str">
        <f t="shared" si="17"/>
        <v>aj</v>
      </c>
      <c r="AO30" s="41">
        <f t="shared" si="20"/>
        <v>36</v>
      </c>
      <c r="AP30" s="41">
        <f t="shared" si="11"/>
        <v>55</v>
      </c>
      <c r="AQ30" s="41">
        <f t="shared" si="21"/>
        <v>30</v>
      </c>
      <c r="AR30" s="41" t="str">
        <f t="shared" si="35"/>
        <v>ad</v>
      </c>
      <c r="AT30" s="139">
        <v>41395</v>
      </c>
      <c r="AU30" s="142">
        <v>352</v>
      </c>
      <c r="AV30" s="142">
        <v>392</v>
      </c>
      <c r="AW30" s="142">
        <v>528</v>
      </c>
      <c r="AX30" s="142">
        <v>144</v>
      </c>
      <c r="AY30" s="142">
        <v>72</v>
      </c>
      <c r="AZ30" s="142">
        <v>176</v>
      </c>
      <c r="BA30" s="142">
        <v>744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41" customFormat="1">
      <c r="A31" s="239">
        <f t="shared" si="12"/>
        <v>30</v>
      </c>
      <c r="B31" s="23" t="s">
        <v>85</v>
      </c>
      <c r="C31" s="23" t="s">
        <v>76</v>
      </c>
      <c r="D31" s="23" t="s">
        <v>68</v>
      </c>
      <c r="E31" s="458"/>
      <c r="F31" s="23" t="s">
        <v>77</v>
      </c>
      <c r="G31" s="379" t="str">
        <f ca="1">+IF(ISERROR(AVERAGE(INDIRECT("'Prices'!"&amp;VLOOKUP(G$1,$AM$1:$AN$197,2,FALSE)&amp;$A31&amp;":"&amp;VLOOKUP(DATE(YEAR(G$1),12,1),$AM$1:$AN$197,2,FALSE)&amp;$A31))),"",AVERAGE(INDIRECT("'Prices'!"&amp;VLOOKUP(G$1,$AM$1:$AN$197,2,FALSE)&amp;$A31&amp;":"&amp;VLOOKUP(DATE(YEAR(G$1),12,1),$AM$1:$AN$197,2,FALSE)&amp;$A31)))</f>
        <v/>
      </c>
      <c r="H31" s="379" t="str">
        <f t="shared" ref="H31:U33" ca="1" si="36">+IF(ISERROR(AVERAGE(INDIRECT("'Prices'!"&amp;VLOOKUP(H$1,$AM$1:$AN$197,2,FALSE)&amp;$A31&amp;":"&amp;VLOOKUP(DATE(YEAR(H$1),12,1),$AM$1:$AN$197,2,FALSE)&amp;$A31))),"",AVERAGE(INDIRECT("'Prices'!"&amp;VLOOKUP(H$1,$AM$1:$AN$197,2,FALSE)&amp;$A31&amp;":"&amp;VLOOKUP(DATE(YEAR(H$1),12,1),$AM$1:$AN$197,2,FALSE)&amp;$A31)))</f>
        <v/>
      </c>
      <c r="I31" s="379" t="str">
        <f t="shared" ca="1" si="36"/>
        <v/>
      </c>
      <c r="J31" s="379" t="str">
        <f t="shared" ca="1" si="36"/>
        <v/>
      </c>
      <c r="K31" s="379" t="str">
        <f t="shared" ca="1" si="36"/>
        <v/>
      </c>
      <c r="L31" s="379" t="str">
        <f t="shared" ca="1" si="36"/>
        <v/>
      </c>
      <c r="M31" s="379" t="str">
        <f t="shared" ca="1" si="36"/>
        <v/>
      </c>
      <c r="N31" s="379" t="str">
        <f t="shared" ca="1" si="36"/>
        <v/>
      </c>
      <c r="O31" s="379" t="str">
        <f t="shared" ca="1" si="36"/>
        <v/>
      </c>
      <c r="P31" s="379" t="str">
        <f t="shared" ca="1" si="36"/>
        <v/>
      </c>
      <c r="Q31" s="379" t="str">
        <f t="shared" ca="1" si="36"/>
        <v/>
      </c>
      <c r="R31" s="379" t="str">
        <f t="shared" ca="1" si="36"/>
        <v/>
      </c>
      <c r="S31" s="379" t="str">
        <f t="shared" ca="1" si="36"/>
        <v/>
      </c>
      <c r="T31" s="379" t="str">
        <f t="shared" ca="1" si="36"/>
        <v/>
      </c>
      <c r="U31" s="379" t="str">
        <f t="shared" ca="1" si="36"/>
        <v/>
      </c>
      <c r="V31" s="32"/>
      <c r="W31" s="32"/>
      <c r="X31" s="32"/>
      <c r="Y31" s="284"/>
      <c r="Z31" s="32"/>
      <c r="AA31" s="32"/>
      <c r="AB31" s="32"/>
      <c r="AC31" s="32"/>
      <c r="AD31" s="32"/>
      <c r="AE31" s="32"/>
      <c r="AF31" s="321"/>
      <c r="AG31" s="8"/>
      <c r="AH31" s="8"/>
      <c r="AM31" s="27">
        <f t="shared" si="19"/>
        <v>42186</v>
      </c>
      <c r="AN31" s="41" t="str">
        <f t="shared" si="17"/>
        <v>ak</v>
      </c>
      <c r="AO31" s="41">
        <f t="shared" si="20"/>
        <v>37</v>
      </c>
      <c r="AP31" s="41">
        <f t="shared" si="11"/>
        <v>56</v>
      </c>
      <c r="AQ31" s="41">
        <f t="shared" si="21"/>
        <v>31</v>
      </c>
      <c r="AR31" s="41" t="str">
        <f t="shared" si="35"/>
        <v>ae</v>
      </c>
      <c r="AT31" s="139">
        <v>41426</v>
      </c>
      <c r="AU31" s="142">
        <v>320</v>
      </c>
      <c r="AV31" s="142">
        <v>400</v>
      </c>
      <c r="AW31" s="142">
        <v>480</v>
      </c>
      <c r="AX31" s="142">
        <v>160</v>
      </c>
      <c r="AY31" s="142">
        <v>80</v>
      </c>
      <c r="AZ31" s="142">
        <v>160</v>
      </c>
      <c r="BA31" s="142">
        <v>720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41" customFormat="1">
      <c r="A32" s="239">
        <f t="shared" si="12"/>
        <v>31</v>
      </c>
      <c r="B32" s="23" t="s">
        <v>85</v>
      </c>
      <c r="C32" s="23" t="s">
        <v>76</v>
      </c>
      <c r="D32" s="23" t="s">
        <v>68</v>
      </c>
      <c r="E32" s="458"/>
      <c r="F32" s="23" t="s">
        <v>78</v>
      </c>
      <c r="G32" s="379" t="str">
        <f t="shared" ref="G32:G33" ca="1" si="37">+IF(ISERROR(AVERAGE(INDIRECT("'Prices'!"&amp;VLOOKUP(G$1,$AM$1:$AN$197,2,FALSE)&amp;$A32&amp;":"&amp;VLOOKUP(DATE(YEAR(G$1),12,1),$AM$1:$AN$197,2,FALSE)&amp;$A32))),"",AVERAGE(INDIRECT("'Prices'!"&amp;VLOOKUP(G$1,$AM$1:$AN$197,2,FALSE)&amp;$A32&amp;":"&amp;VLOOKUP(DATE(YEAR(G$1),12,1),$AM$1:$AN$197,2,FALSE)&amp;$A32)))</f>
        <v/>
      </c>
      <c r="H32" s="379" t="str">
        <f t="shared" ca="1" si="36"/>
        <v/>
      </c>
      <c r="I32" s="379" t="str">
        <f t="shared" ca="1" si="36"/>
        <v/>
      </c>
      <c r="J32" s="379" t="str">
        <f t="shared" ca="1" si="36"/>
        <v/>
      </c>
      <c r="K32" s="379" t="str">
        <f t="shared" ca="1" si="36"/>
        <v/>
      </c>
      <c r="L32" s="379" t="str">
        <f t="shared" ca="1" si="36"/>
        <v/>
      </c>
      <c r="M32" s="379" t="str">
        <f t="shared" ca="1" si="36"/>
        <v/>
      </c>
      <c r="N32" s="379" t="str">
        <f t="shared" ca="1" si="36"/>
        <v/>
      </c>
      <c r="O32" s="379" t="str">
        <f t="shared" ca="1" si="36"/>
        <v/>
      </c>
      <c r="P32" s="379" t="str">
        <f t="shared" ca="1" si="36"/>
        <v/>
      </c>
      <c r="Q32" s="379" t="str">
        <f t="shared" ca="1" si="36"/>
        <v/>
      </c>
      <c r="R32" s="379" t="str">
        <f t="shared" ca="1" si="36"/>
        <v/>
      </c>
      <c r="S32" s="379" t="str">
        <f t="shared" ca="1" si="36"/>
        <v/>
      </c>
      <c r="T32" s="379" t="str">
        <f t="shared" ca="1" si="36"/>
        <v/>
      </c>
      <c r="U32" s="379" t="str">
        <f t="shared" ca="1" si="36"/>
        <v/>
      </c>
      <c r="V32" s="32"/>
      <c r="W32" s="32"/>
      <c r="X32" s="32"/>
      <c r="Y32" s="284"/>
      <c r="Z32" s="32"/>
      <c r="AA32" s="32"/>
      <c r="AB32" s="32"/>
      <c r="AC32" s="32"/>
      <c r="AD32" s="32"/>
      <c r="AE32" s="32"/>
      <c r="AF32" s="321"/>
      <c r="AG32" s="8"/>
      <c r="AH32" s="8"/>
      <c r="AM32" s="27">
        <f t="shared" si="19"/>
        <v>42217</v>
      </c>
      <c r="AN32" s="41" t="str">
        <f t="shared" si="17"/>
        <v>al</v>
      </c>
      <c r="AO32" s="41">
        <f t="shared" si="20"/>
        <v>38</v>
      </c>
      <c r="AP32" s="41">
        <f t="shared" si="11"/>
        <v>57</v>
      </c>
      <c r="AQ32" s="41">
        <f t="shared" si="21"/>
        <v>32</v>
      </c>
      <c r="AR32" s="41" t="str">
        <f t="shared" si="35"/>
        <v>af</v>
      </c>
      <c r="AT32" s="139">
        <v>41456</v>
      </c>
      <c r="AU32" s="142">
        <v>352</v>
      </c>
      <c r="AV32" s="142">
        <v>392</v>
      </c>
      <c r="AW32" s="142">
        <v>528</v>
      </c>
      <c r="AX32" s="142">
        <v>144</v>
      </c>
      <c r="AY32" s="142">
        <v>72</v>
      </c>
      <c r="AZ32" s="142">
        <v>176</v>
      </c>
      <c r="BA32" s="142">
        <v>744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41" customFormat="1">
      <c r="A33" s="239">
        <f t="shared" si="12"/>
        <v>32</v>
      </c>
      <c r="B33" s="23" t="s">
        <v>85</v>
      </c>
      <c r="C33" s="23" t="s">
        <v>76</v>
      </c>
      <c r="D33" s="23" t="s">
        <v>68</v>
      </c>
      <c r="E33" s="458" t="s">
        <v>264</v>
      </c>
      <c r="F33" s="23" t="s">
        <v>79</v>
      </c>
      <c r="G33" s="379">
        <f t="shared" ca="1" si="37"/>
        <v>35.414999999999999</v>
      </c>
      <c r="H33" s="379">
        <f t="shared" ca="1" si="36"/>
        <v>37.240833333333335</v>
      </c>
      <c r="I33" s="379">
        <f t="shared" ca="1" si="36"/>
        <v>38.199166666666663</v>
      </c>
      <c r="J33" s="379">
        <f t="shared" ca="1" si="36"/>
        <v>39.208333333333336</v>
      </c>
      <c r="K33" s="379">
        <f t="shared" ca="1" si="36"/>
        <v>40.744166666666665</v>
      </c>
      <c r="L33" s="379">
        <f t="shared" ca="1" si="36"/>
        <v>42.651666666666664</v>
      </c>
      <c r="M33" s="379">
        <f t="shared" ca="1" si="36"/>
        <v>53.695833333333333</v>
      </c>
      <c r="N33" s="379">
        <f t="shared" ca="1" si="36"/>
        <v>73.82083333333334</v>
      </c>
      <c r="O33" s="379">
        <f t="shared" ca="1" si="36"/>
        <v>85.489166666666677</v>
      </c>
      <c r="P33" s="379">
        <f t="shared" ca="1" si="36"/>
        <v>87.335833333333355</v>
      </c>
      <c r="Q33" s="379">
        <f t="shared" ca="1" si="36"/>
        <v>88.21</v>
      </c>
      <c r="R33" s="379">
        <f t="shared" ca="1" si="36"/>
        <v>89.313333333333333</v>
      </c>
      <c r="S33" s="379">
        <f t="shared" ca="1" si="36"/>
        <v>91.912500000000009</v>
      </c>
      <c r="T33" s="379">
        <f t="shared" ca="1" si="36"/>
        <v>95.731666666666669</v>
      </c>
      <c r="U33" s="379">
        <f t="shared" ca="1" si="36"/>
        <v>99.913333333333313</v>
      </c>
      <c r="V33" s="32"/>
      <c r="W33" s="32"/>
      <c r="X33" s="32"/>
      <c r="Y33" s="284"/>
      <c r="Z33" s="32"/>
      <c r="AA33" s="32"/>
      <c r="AB33" s="32"/>
      <c r="AC33" s="32"/>
      <c r="AD33" s="32"/>
      <c r="AE33" s="32"/>
      <c r="AF33" s="321"/>
      <c r="AG33" s="8"/>
      <c r="AH33" s="8"/>
      <c r="AM33" s="27">
        <f t="shared" si="19"/>
        <v>42248</v>
      </c>
      <c r="AN33" s="41" t="str">
        <f t="shared" ref="AN33:AN50" si="38">+VLOOKUP(AO33,$AQ$1:$AR$197,2,FALSE)</f>
        <v>am</v>
      </c>
      <c r="AO33" s="41">
        <f t="shared" si="20"/>
        <v>39</v>
      </c>
      <c r="AP33" s="41">
        <f t="shared" ref="AP33:AP50" si="39">+MATCH(AM33,$AT$1:$AT$121)</f>
        <v>58</v>
      </c>
      <c r="AQ33" s="41">
        <f t="shared" si="21"/>
        <v>33</v>
      </c>
      <c r="AR33" s="41" t="str">
        <f t="shared" si="35"/>
        <v>ag</v>
      </c>
      <c r="AT33" s="139">
        <v>41487</v>
      </c>
      <c r="AU33" s="142">
        <v>352</v>
      </c>
      <c r="AV33" s="142">
        <v>392</v>
      </c>
      <c r="AW33" s="142">
        <v>528</v>
      </c>
      <c r="AX33" s="142">
        <v>144</v>
      </c>
      <c r="AY33" s="142">
        <v>72</v>
      </c>
      <c r="AZ33" s="142">
        <v>176</v>
      </c>
      <c r="BA33" s="142">
        <v>744</v>
      </c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41" customFormat="1">
      <c r="A34" s="239">
        <f t="shared" si="12"/>
        <v>33</v>
      </c>
      <c r="B34" s="23"/>
      <c r="C34" s="23"/>
      <c r="D34" s="23"/>
      <c r="E34" s="458"/>
      <c r="F34" s="23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2"/>
      <c r="W34" s="32"/>
      <c r="X34" s="32"/>
      <c r="Y34" s="284"/>
      <c r="Z34" s="32"/>
      <c r="AA34" s="32"/>
      <c r="AB34" s="32"/>
      <c r="AC34" s="32"/>
      <c r="AD34" s="32"/>
      <c r="AE34" s="32"/>
      <c r="AF34" s="321"/>
      <c r="AG34" s="8"/>
      <c r="AH34" s="8"/>
      <c r="AM34" s="27">
        <f t="shared" si="19"/>
        <v>42278</v>
      </c>
      <c r="AN34" s="41" t="str">
        <f t="shared" si="38"/>
        <v>an</v>
      </c>
      <c r="AO34" s="41">
        <f t="shared" si="20"/>
        <v>40</v>
      </c>
      <c r="AP34" s="41">
        <f t="shared" si="39"/>
        <v>59</v>
      </c>
      <c r="AQ34" s="41">
        <f t="shared" si="21"/>
        <v>34</v>
      </c>
      <c r="AR34" s="41" t="str">
        <f t="shared" si="35"/>
        <v>ah</v>
      </c>
      <c r="AT34" s="139">
        <v>41518</v>
      </c>
      <c r="AU34" s="142">
        <v>320</v>
      </c>
      <c r="AV34" s="142">
        <v>400</v>
      </c>
      <c r="AW34" s="142">
        <v>480</v>
      </c>
      <c r="AX34" s="142">
        <v>160</v>
      </c>
      <c r="AY34" s="142">
        <v>80</v>
      </c>
      <c r="AZ34" s="142">
        <v>160</v>
      </c>
      <c r="BA34" s="142">
        <v>720</v>
      </c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41" customFormat="1">
      <c r="A35" s="239">
        <f t="shared" si="12"/>
        <v>34</v>
      </c>
      <c r="B35" s="23" t="s">
        <v>184</v>
      </c>
      <c r="C35" s="23" t="s">
        <v>76</v>
      </c>
      <c r="D35" s="23" t="s">
        <v>68</v>
      </c>
      <c r="E35" s="458"/>
      <c r="F35" s="23" t="s">
        <v>77</v>
      </c>
      <c r="G35" s="379" t="str">
        <f ca="1">+IF(ISERROR(AVERAGE(INDIRECT("'Prices'!"&amp;VLOOKUP(G$1,$AM$1:$AN$197,2,FALSE)&amp;$A35&amp;":"&amp;VLOOKUP(DATE(YEAR(G$1),12,1),$AM$1:$AN$197,2,FALSE)&amp;$A35))),"",AVERAGE(INDIRECT("'Prices'!"&amp;VLOOKUP(G$1,$AM$1:$AN$197,2,FALSE)&amp;$A35&amp;":"&amp;VLOOKUP(DATE(YEAR(G$1),12,1),$AM$1:$AN$197,2,FALSE)&amp;$A35)))</f>
        <v/>
      </c>
      <c r="H35" s="379" t="str">
        <f t="shared" ref="H35:U37" ca="1" si="40">+IF(ISERROR(AVERAGE(INDIRECT("'Prices'!"&amp;VLOOKUP(H$1,$AM$1:$AN$197,2,FALSE)&amp;$A35&amp;":"&amp;VLOOKUP(DATE(YEAR(H$1),12,1),$AM$1:$AN$197,2,FALSE)&amp;$A35))),"",AVERAGE(INDIRECT("'Prices'!"&amp;VLOOKUP(H$1,$AM$1:$AN$197,2,FALSE)&amp;$A35&amp;":"&amp;VLOOKUP(DATE(YEAR(H$1),12,1),$AM$1:$AN$197,2,FALSE)&amp;$A35)))</f>
        <v/>
      </c>
      <c r="I35" s="379" t="str">
        <f t="shared" ca="1" si="40"/>
        <v/>
      </c>
      <c r="J35" s="379" t="str">
        <f t="shared" ca="1" si="40"/>
        <v/>
      </c>
      <c r="K35" s="379" t="str">
        <f t="shared" ca="1" si="40"/>
        <v/>
      </c>
      <c r="L35" s="379" t="str">
        <f t="shared" ca="1" si="40"/>
        <v/>
      </c>
      <c r="M35" s="379" t="str">
        <f t="shared" ca="1" si="40"/>
        <v/>
      </c>
      <c r="N35" s="379" t="str">
        <f t="shared" ca="1" si="40"/>
        <v/>
      </c>
      <c r="O35" s="379" t="str">
        <f t="shared" ca="1" si="40"/>
        <v/>
      </c>
      <c r="P35" s="379" t="str">
        <f t="shared" ca="1" si="40"/>
        <v/>
      </c>
      <c r="Q35" s="379" t="str">
        <f t="shared" ca="1" si="40"/>
        <v/>
      </c>
      <c r="R35" s="379" t="str">
        <f t="shared" ca="1" si="40"/>
        <v/>
      </c>
      <c r="S35" s="379" t="str">
        <f t="shared" ca="1" si="40"/>
        <v/>
      </c>
      <c r="T35" s="379" t="str">
        <f t="shared" ca="1" si="40"/>
        <v/>
      </c>
      <c r="U35" s="379" t="str">
        <f t="shared" ca="1" si="40"/>
        <v/>
      </c>
      <c r="V35" s="32"/>
      <c r="W35" s="32"/>
      <c r="X35" s="32"/>
      <c r="Y35" s="284"/>
      <c r="Z35" s="32"/>
      <c r="AA35" s="32"/>
      <c r="AB35" s="32"/>
      <c r="AC35" s="32"/>
      <c r="AD35" s="32"/>
      <c r="AE35" s="32"/>
      <c r="AF35" s="321"/>
      <c r="AG35" s="8"/>
      <c r="AH35" s="8"/>
      <c r="AM35" s="27">
        <f t="shared" si="19"/>
        <v>42309</v>
      </c>
      <c r="AN35" s="41" t="str">
        <f t="shared" si="38"/>
        <v>ao</v>
      </c>
      <c r="AO35" s="41">
        <f t="shared" si="20"/>
        <v>41</v>
      </c>
      <c r="AP35" s="41">
        <f t="shared" si="39"/>
        <v>60</v>
      </c>
      <c r="AQ35" s="41">
        <f t="shared" si="21"/>
        <v>35</v>
      </c>
      <c r="AR35" s="41" t="str">
        <f t="shared" si="35"/>
        <v>ai</v>
      </c>
      <c r="AT35" s="139">
        <v>41548</v>
      </c>
      <c r="AU35" s="142">
        <v>368</v>
      </c>
      <c r="AV35" s="142">
        <v>376</v>
      </c>
      <c r="AW35" s="142">
        <v>552</v>
      </c>
      <c r="AX35" s="142">
        <v>128</v>
      </c>
      <c r="AY35" s="142">
        <v>64</v>
      </c>
      <c r="AZ35" s="142">
        <v>184</v>
      </c>
      <c r="BA35" s="142">
        <v>744</v>
      </c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41" customFormat="1">
      <c r="A36" s="239">
        <f t="shared" si="12"/>
        <v>35</v>
      </c>
      <c r="B36" s="23" t="s">
        <v>184</v>
      </c>
      <c r="C36" s="23" t="s">
        <v>76</v>
      </c>
      <c r="D36" s="23" t="s">
        <v>68</v>
      </c>
      <c r="E36" s="458"/>
      <c r="F36" s="23" t="s">
        <v>78</v>
      </c>
      <c r="G36" s="379" t="str">
        <f t="shared" ref="G36:G37" ca="1" si="41">+IF(ISERROR(AVERAGE(INDIRECT("'Prices'!"&amp;VLOOKUP(G$1,$AM$1:$AN$197,2,FALSE)&amp;$A36&amp;":"&amp;VLOOKUP(DATE(YEAR(G$1),12,1),$AM$1:$AN$197,2,FALSE)&amp;$A36))),"",AVERAGE(INDIRECT("'Prices'!"&amp;VLOOKUP(G$1,$AM$1:$AN$197,2,FALSE)&amp;$A36&amp;":"&amp;VLOOKUP(DATE(YEAR(G$1),12,1),$AM$1:$AN$197,2,FALSE)&amp;$A36)))</f>
        <v/>
      </c>
      <c r="H36" s="379" t="str">
        <f t="shared" ca="1" si="40"/>
        <v/>
      </c>
      <c r="I36" s="379" t="str">
        <f t="shared" ca="1" si="40"/>
        <v/>
      </c>
      <c r="J36" s="379" t="str">
        <f t="shared" ca="1" si="40"/>
        <v/>
      </c>
      <c r="K36" s="379" t="str">
        <f t="shared" ca="1" si="40"/>
        <v/>
      </c>
      <c r="L36" s="379" t="str">
        <f t="shared" ca="1" si="40"/>
        <v/>
      </c>
      <c r="M36" s="379" t="str">
        <f t="shared" ca="1" si="40"/>
        <v/>
      </c>
      <c r="N36" s="379" t="str">
        <f t="shared" ca="1" si="40"/>
        <v/>
      </c>
      <c r="O36" s="379" t="str">
        <f t="shared" ca="1" si="40"/>
        <v/>
      </c>
      <c r="P36" s="379" t="str">
        <f t="shared" ca="1" si="40"/>
        <v/>
      </c>
      <c r="Q36" s="379" t="str">
        <f t="shared" ca="1" si="40"/>
        <v/>
      </c>
      <c r="R36" s="379" t="str">
        <f t="shared" ca="1" si="40"/>
        <v/>
      </c>
      <c r="S36" s="379" t="str">
        <f t="shared" ca="1" si="40"/>
        <v/>
      </c>
      <c r="T36" s="379" t="str">
        <f t="shared" ca="1" si="40"/>
        <v/>
      </c>
      <c r="U36" s="379" t="str">
        <f t="shared" ca="1" si="40"/>
        <v/>
      </c>
      <c r="V36" s="32"/>
      <c r="W36" s="32"/>
      <c r="X36" s="32"/>
      <c r="Y36" s="284"/>
      <c r="Z36" s="32"/>
      <c r="AA36" s="32"/>
      <c r="AB36" s="32"/>
      <c r="AC36" s="32"/>
      <c r="AD36" s="32"/>
      <c r="AE36" s="32"/>
      <c r="AF36" s="321"/>
      <c r="AG36" s="8"/>
      <c r="AH36" s="8"/>
      <c r="AM36" s="27">
        <f t="shared" si="19"/>
        <v>42339</v>
      </c>
      <c r="AN36" s="41" t="str">
        <f t="shared" si="38"/>
        <v>ap</v>
      </c>
      <c r="AO36" s="41">
        <f t="shared" si="20"/>
        <v>42</v>
      </c>
      <c r="AP36" s="41">
        <f t="shared" si="39"/>
        <v>61</v>
      </c>
      <c r="AQ36" s="41">
        <f t="shared" si="21"/>
        <v>36</v>
      </c>
      <c r="AR36" s="41" t="str">
        <f t="shared" si="35"/>
        <v>aj</v>
      </c>
      <c r="AT36" s="139">
        <v>41579</v>
      </c>
      <c r="AU36" s="142">
        <v>320</v>
      </c>
      <c r="AV36" s="142">
        <v>400</v>
      </c>
      <c r="AW36" s="142">
        <v>480</v>
      </c>
      <c r="AX36" s="142">
        <v>160</v>
      </c>
      <c r="AY36" s="142">
        <v>80</v>
      </c>
      <c r="AZ36" s="142">
        <v>160</v>
      </c>
      <c r="BA36" s="142">
        <v>720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41" customFormat="1">
      <c r="A37" s="239">
        <f t="shared" si="12"/>
        <v>36</v>
      </c>
      <c r="B37" s="23" t="s">
        <v>184</v>
      </c>
      <c r="C37" s="23" t="s">
        <v>76</v>
      </c>
      <c r="D37" s="23" t="s">
        <v>68</v>
      </c>
      <c r="E37" s="458" t="s">
        <v>264</v>
      </c>
      <c r="F37" s="23" t="s">
        <v>79</v>
      </c>
      <c r="G37" s="379">
        <f t="shared" ca="1" si="41"/>
        <v>29.737499999999997</v>
      </c>
      <c r="H37" s="379">
        <f t="shared" ca="1" si="40"/>
        <v>31.130833333333328</v>
      </c>
      <c r="I37" s="379">
        <f t="shared" ca="1" si="40"/>
        <v>32.31</v>
      </c>
      <c r="J37" s="379">
        <f t="shared" ca="1" si="40"/>
        <v>33.957500000000003</v>
      </c>
      <c r="K37" s="379">
        <f t="shared" ca="1" si="40"/>
        <v>35.301666666666669</v>
      </c>
      <c r="L37" s="379">
        <f t="shared" ca="1" si="40"/>
        <v>38.434166666666663</v>
      </c>
      <c r="M37" s="379">
        <f t="shared" ca="1" si="40"/>
        <v>47.238333333333337</v>
      </c>
      <c r="N37" s="379">
        <f t="shared" ca="1" si="40"/>
        <v>59.35916666666666</v>
      </c>
      <c r="O37" s="379">
        <f t="shared" ca="1" si="40"/>
        <v>67.151666666666657</v>
      </c>
      <c r="P37" s="379">
        <f t="shared" ca="1" si="40"/>
        <v>68.626666666666665</v>
      </c>
      <c r="Q37" s="379">
        <f t="shared" ca="1" si="40"/>
        <v>69.482500000000002</v>
      </c>
      <c r="R37" s="379">
        <f t="shared" ca="1" si="40"/>
        <v>70.745833333333323</v>
      </c>
      <c r="S37" s="379">
        <f t="shared" ca="1" si="40"/>
        <v>73.191666666666677</v>
      </c>
      <c r="T37" s="379">
        <f t="shared" ca="1" si="40"/>
        <v>77.311666666666653</v>
      </c>
      <c r="U37" s="379">
        <f t="shared" ca="1" si="40"/>
        <v>80.964166666666671</v>
      </c>
      <c r="V37" s="32"/>
      <c r="W37" s="32"/>
      <c r="X37" s="32"/>
      <c r="Y37" s="284"/>
      <c r="Z37" s="32"/>
      <c r="AA37" s="32"/>
      <c r="AB37" s="32"/>
      <c r="AC37" s="32"/>
      <c r="AD37" s="32"/>
      <c r="AE37" s="32"/>
      <c r="AF37" s="321"/>
      <c r="AG37" s="8"/>
      <c r="AH37" s="8"/>
      <c r="AM37" s="27">
        <f t="shared" si="19"/>
        <v>42370</v>
      </c>
      <c r="AN37" s="41" t="str">
        <f t="shared" si="38"/>
        <v>aq</v>
      </c>
      <c r="AO37" s="41">
        <f t="shared" si="20"/>
        <v>43</v>
      </c>
      <c r="AP37" s="41">
        <f t="shared" si="39"/>
        <v>62</v>
      </c>
      <c r="AQ37" s="41">
        <f t="shared" si="21"/>
        <v>37</v>
      </c>
      <c r="AR37" s="41" t="str">
        <f t="shared" si="35"/>
        <v>ak</v>
      </c>
      <c r="AT37" s="139">
        <v>41609</v>
      </c>
      <c r="AU37" s="142">
        <v>336</v>
      </c>
      <c r="AV37" s="142">
        <v>408</v>
      </c>
      <c r="AW37" s="142">
        <v>504</v>
      </c>
      <c r="AX37" s="142">
        <v>160</v>
      </c>
      <c r="AY37" s="142">
        <v>80</v>
      </c>
      <c r="AZ37" s="142">
        <v>168</v>
      </c>
      <c r="BA37" s="142">
        <v>744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41" customFormat="1">
      <c r="A38" s="239">
        <f t="shared" si="12"/>
        <v>37</v>
      </c>
      <c r="B38" s="23"/>
      <c r="C38" s="23"/>
      <c r="D38" s="23"/>
      <c r="E38" s="458"/>
      <c r="F38" s="23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2"/>
      <c r="W38" s="32"/>
      <c r="X38" s="32"/>
      <c r="Y38" s="284"/>
      <c r="Z38" s="32"/>
      <c r="AA38" s="32"/>
      <c r="AB38" s="32"/>
      <c r="AC38" s="32"/>
      <c r="AD38" s="32"/>
      <c r="AE38" s="32"/>
      <c r="AF38" s="321"/>
      <c r="AG38" s="8"/>
      <c r="AH38" s="8"/>
      <c r="AM38" s="27">
        <f t="shared" si="19"/>
        <v>42401</v>
      </c>
      <c r="AN38" s="41" t="str">
        <f t="shared" si="38"/>
        <v>ar</v>
      </c>
      <c r="AO38" s="41">
        <f t="shared" si="20"/>
        <v>44</v>
      </c>
      <c r="AP38" s="41">
        <f t="shared" si="39"/>
        <v>63</v>
      </c>
      <c r="AQ38" s="41">
        <f t="shared" si="21"/>
        <v>38</v>
      </c>
      <c r="AR38" s="41" t="str">
        <f t="shared" si="35"/>
        <v>al</v>
      </c>
      <c r="AT38" s="140">
        <v>41640</v>
      </c>
      <c r="AU38" s="143">
        <v>352</v>
      </c>
      <c r="AV38" s="143">
        <v>392</v>
      </c>
      <c r="AW38" s="143">
        <v>528</v>
      </c>
      <c r="AX38" s="143">
        <v>144</v>
      </c>
      <c r="AY38" s="143">
        <v>72</v>
      </c>
      <c r="AZ38" s="143">
        <v>176</v>
      </c>
      <c r="BA38" s="143">
        <v>744</v>
      </c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s="41" customFormat="1">
      <c r="A39" s="239">
        <f t="shared" si="12"/>
        <v>38</v>
      </c>
      <c r="B39" s="23" t="s">
        <v>86</v>
      </c>
      <c r="C39" s="23" t="s">
        <v>76</v>
      </c>
      <c r="D39" s="23" t="s">
        <v>68</v>
      </c>
      <c r="E39" s="458"/>
      <c r="F39" s="23" t="s">
        <v>77</v>
      </c>
      <c r="G39" s="379" t="str">
        <f ca="1">+IF(ISERROR(AVERAGE(INDIRECT("'Prices'!"&amp;VLOOKUP(G$1,$AM$1:$AN$197,2,FALSE)&amp;$A39&amp;":"&amp;VLOOKUP(DATE(YEAR(G$1),12,1),$AM$1:$AN$197,2,FALSE)&amp;$A39))),"",AVERAGE(INDIRECT("'Prices'!"&amp;VLOOKUP(G$1,$AM$1:$AN$197,2,FALSE)&amp;$A39&amp;":"&amp;VLOOKUP(DATE(YEAR(G$1),12,1),$AM$1:$AN$197,2,FALSE)&amp;$A39)))</f>
        <v/>
      </c>
      <c r="H39" s="379" t="str">
        <f t="shared" ref="H39:U41" ca="1" si="42">+IF(ISERROR(AVERAGE(INDIRECT("'Prices'!"&amp;VLOOKUP(H$1,$AM$1:$AN$197,2,FALSE)&amp;$A39&amp;":"&amp;VLOOKUP(DATE(YEAR(H$1),12,1),$AM$1:$AN$197,2,FALSE)&amp;$A39))),"",AVERAGE(INDIRECT("'Prices'!"&amp;VLOOKUP(H$1,$AM$1:$AN$197,2,FALSE)&amp;$A39&amp;":"&amp;VLOOKUP(DATE(YEAR(H$1),12,1),$AM$1:$AN$197,2,FALSE)&amp;$A39)))</f>
        <v/>
      </c>
      <c r="I39" s="379" t="str">
        <f t="shared" ca="1" si="42"/>
        <v/>
      </c>
      <c r="J39" s="379" t="str">
        <f t="shared" ca="1" si="42"/>
        <v/>
      </c>
      <c r="K39" s="379" t="str">
        <f t="shared" ca="1" si="42"/>
        <v/>
      </c>
      <c r="L39" s="379" t="str">
        <f t="shared" ca="1" si="42"/>
        <v/>
      </c>
      <c r="M39" s="379" t="str">
        <f t="shared" ca="1" si="42"/>
        <v/>
      </c>
      <c r="N39" s="379" t="str">
        <f t="shared" ca="1" si="42"/>
        <v/>
      </c>
      <c r="O39" s="379" t="str">
        <f t="shared" ca="1" si="42"/>
        <v/>
      </c>
      <c r="P39" s="379" t="str">
        <f t="shared" ca="1" si="42"/>
        <v/>
      </c>
      <c r="Q39" s="379" t="str">
        <f t="shared" ca="1" si="42"/>
        <v/>
      </c>
      <c r="R39" s="379" t="str">
        <f t="shared" ca="1" si="42"/>
        <v/>
      </c>
      <c r="S39" s="379" t="str">
        <f t="shared" ca="1" si="42"/>
        <v/>
      </c>
      <c r="T39" s="379" t="str">
        <f t="shared" ca="1" si="42"/>
        <v/>
      </c>
      <c r="U39" s="379" t="str">
        <f t="shared" ca="1" si="42"/>
        <v/>
      </c>
      <c r="V39" s="32"/>
      <c r="W39" s="32"/>
      <c r="X39" s="32"/>
      <c r="Y39" s="284"/>
      <c r="Z39" s="32"/>
      <c r="AA39" s="32"/>
      <c r="AB39" s="32"/>
      <c r="AC39" s="32"/>
      <c r="AD39" s="32"/>
      <c r="AE39" s="32"/>
      <c r="AF39" s="321"/>
      <c r="AG39" s="8"/>
      <c r="AH39" s="8"/>
      <c r="AM39" s="27">
        <f t="shared" si="19"/>
        <v>42430</v>
      </c>
      <c r="AN39" s="41" t="str">
        <f t="shared" si="38"/>
        <v>as</v>
      </c>
      <c r="AO39" s="41">
        <f t="shared" si="20"/>
        <v>45</v>
      </c>
      <c r="AP39" s="41">
        <f t="shared" si="39"/>
        <v>64</v>
      </c>
      <c r="AQ39" s="41">
        <f t="shared" si="21"/>
        <v>39</v>
      </c>
      <c r="AR39" s="41" t="str">
        <f t="shared" si="35"/>
        <v>am</v>
      </c>
      <c r="AT39" s="140">
        <v>41671</v>
      </c>
      <c r="AU39" s="143">
        <v>320</v>
      </c>
      <c r="AV39" s="143">
        <v>352</v>
      </c>
      <c r="AW39" s="143">
        <v>480</v>
      </c>
      <c r="AX39" s="143">
        <v>128</v>
      </c>
      <c r="AY39" s="143">
        <v>64</v>
      </c>
      <c r="AZ39" s="143">
        <v>160</v>
      </c>
      <c r="BA39" s="143">
        <v>672</v>
      </c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1:142" s="41" customFormat="1">
      <c r="A40" s="239">
        <f t="shared" si="12"/>
        <v>39</v>
      </c>
      <c r="B40" s="23" t="s">
        <v>86</v>
      </c>
      <c r="C40" s="23" t="s">
        <v>76</v>
      </c>
      <c r="D40" s="23" t="s">
        <v>68</v>
      </c>
      <c r="E40" s="458"/>
      <c r="F40" s="23" t="s">
        <v>78</v>
      </c>
      <c r="G40" s="379" t="str">
        <f t="shared" ref="G40:G41" ca="1" si="43">+IF(ISERROR(AVERAGE(INDIRECT("'Prices'!"&amp;VLOOKUP(G$1,$AM$1:$AN$197,2,FALSE)&amp;$A40&amp;":"&amp;VLOOKUP(DATE(YEAR(G$1),12,1),$AM$1:$AN$197,2,FALSE)&amp;$A40))),"",AVERAGE(INDIRECT("'Prices'!"&amp;VLOOKUP(G$1,$AM$1:$AN$197,2,FALSE)&amp;$A40&amp;":"&amp;VLOOKUP(DATE(YEAR(G$1),12,1),$AM$1:$AN$197,2,FALSE)&amp;$A40)))</f>
        <v/>
      </c>
      <c r="H40" s="379" t="str">
        <f t="shared" ca="1" si="42"/>
        <v/>
      </c>
      <c r="I40" s="379" t="str">
        <f t="shared" ca="1" si="42"/>
        <v/>
      </c>
      <c r="J40" s="379" t="str">
        <f t="shared" ca="1" si="42"/>
        <v/>
      </c>
      <c r="K40" s="379" t="str">
        <f t="shared" ca="1" si="42"/>
        <v/>
      </c>
      <c r="L40" s="379" t="str">
        <f t="shared" ca="1" si="42"/>
        <v/>
      </c>
      <c r="M40" s="379" t="str">
        <f t="shared" ca="1" si="42"/>
        <v/>
      </c>
      <c r="N40" s="379" t="str">
        <f t="shared" ca="1" si="42"/>
        <v/>
      </c>
      <c r="O40" s="379" t="str">
        <f t="shared" ca="1" si="42"/>
        <v/>
      </c>
      <c r="P40" s="379" t="str">
        <f t="shared" ca="1" si="42"/>
        <v/>
      </c>
      <c r="Q40" s="379" t="str">
        <f t="shared" ca="1" si="42"/>
        <v/>
      </c>
      <c r="R40" s="379" t="str">
        <f t="shared" ca="1" si="42"/>
        <v/>
      </c>
      <c r="S40" s="379" t="str">
        <f t="shared" ca="1" si="42"/>
        <v/>
      </c>
      <c r="T40" s="379" t="str">
        <f t="shared" ca="1" si="42"/>
        <v/>
      </c>
      <c r="U40" s="379" t="str">
        <f t="shared" ca="1" si="42"/>
        <v/>
      </c>
      <c r="V40" s="32"/>
      <c r="W40" s="32"/>
      <c r="X40" s="32"/>
      <c r="Y40" s="284"/>
      <c r="Z40" s="32"/>
      <c r="AA40" s="32"/>
      <c r="AB40" s="32"/>
      <c r="AC40" s="32"/>
      <c r="AD40" s="32"/>
      <c r="AE40" s="32"/>
      <c r="AF40" s="321"/>
      <c r="AG40" s="8"/>
      <c r="AH40" s="8"/>
      <c r="AM40" s="27">
        <f t="shared" si="19"/>
        <v>42461</v>
      </c>
      <c r="AN40" s="41" t="str">
        <f t="shared" si="38"/>
        <v>at</v>
      </c>
      <c r="AO40" s="41">
        <f t="shared" si="20"/>
        <v>46</v>
      </c>
      <c r="AP40" s="41">
        <f t="shared" si="39"/>
        <v>65</v>
      </c>
      <c r="AQ40" s="41">
        <f t="shared" si="21"/>
        <v>40</v>
      </c>
      <c r="AR40" s="41" t="str">
        <f t="shared" si="35"/>
        <v>an</v>
      </c>
      <c r="AT40" s="140">
        <v>41699</v>
      </c>
      <c r="AU40" s="143">
        <v>336</v>
      </c>
      <c r="AV40" s="143">
        <v>408</v>
      </c>
      <c r="AW40" s="143">
        <v>504</v>
      </c>
      <c r="AX40" s="143">
        <v>160</v>
      </c>
      <c r="AY40" s="143">
        <v>80</v>
      </c>
      <c r="AZ40" s="143">
        <v>168</v>
      </c>
      <c r="BA40" s="143">
        <v>744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1:142" s="41" customFormat="1">
      <c r="A41" s="239">
        <f t="shared" si="12"/>
        <v>40</v>
      </c>
      <c r="B41" s="23" t="s">
        <v>86</v>
      </c>
      <c r="C41" s="23" t="s">
        <v>76</v>
      </c>
      <c r="D41" s="23" t="s">
        <v>68</v>
      </c>
      <c r="E41" s="458" t="s">
        <v>264</v>
      </c>
      <c r="F41" s="23" t="s">
        <v>79</v>
      </c>
      <c r="G41" s="379">
        <f t="shared" ca="1" si="43"/>
        <v>30.718333333333334</v>
      </c>
      <c r="H41" s="379">
        <f t="shared" ca="1" si="42"/>
        <v>31.982499999999998</v>
      </c>
      <c r="I41" s="379">
        <f t="shared" ca="1" si="42"/>
        <v>33.034166666666671</v>
      </c>
      <c r="J41" s="379">
        <f t="shared" ca="1" si="42"/>
        <v>34.508333333333333</v>
      </c>
      <c r="K41" s="379">
        <f t="shared" ca="1" si="42"/>
        <v>35.715833333333336</v>
      </c>
      <c r="L41" s="379">
        <f t="shared" ca="1" si="42"/>
        <v>38.889166666666675</v>
      </c>
      <c r="M41" s="379">
        <f t="shared" ca="1" si="42"/>
        <v>47.83250000000001</v>
      </c>
      <c r="N41" s="379">
        <f t="shared" ca="1" si="42"/>
        <v>60.150000000000006</v>
      </c>
      <c r="O41" s="379">
        <f t="shared" ca="1" si="42"/>
        <v>68.083333333333329</v>
      </c>
      <c r="P41" s="379">
        <f t="shared" ca="1" si="42"/>
        <v>69.607500000000002</v>
      </c>
      <c r="Q41" s="379">
        <f t="shared" ca="1" si="42"/>
        <v>70.504166666666649</v>
      </c>
      <c r="R41" s="379">
        <f t="shared" ca="1" si="42"/>
        <v>71.811666666666667</v>
      </c>
      <c r="S41" s="379">
        <f t="shared" ca="1" si="42"/>
        <v>74.321666666666658</v>
      </c>
      <c r="T41" s="379">
        <f t="shared" ca="1" si="42"/>
        <v>78.540000000000006</v>
      </c>
      <c r="U41" s="379">
        <f t="shared" ca="1" si="42"/>
        <v>82.290833333333339</v>
      </c>
      <c r="V41" s="32"/>
      <c r="W41" s="32"/>
      <c r="X41" s="32"/>
      <c r="Y41" s="284"/>
      <c r="Z41" s="32"/>
      <c r="AA41" s="32"/>
      <c r="AB41" s="32"/>
      <c r="AC41" s="32"/>
      <c r="AD41" s="32"/>
      <c r="AE41" s="32"/>
      <c r="AF41" s="321"/>
      <c r="AG41" s="8"/>
      <c r="AH41" s="8"/>
      <c r="AM41" s="27">
        <f t="shared" si="19"/>
        <v>42491</v>
      </c>
      <c r="AN41" s="41" t="str">
        <f t="shared" si="38"/>
        <v>au</v>
      </c>
      <c r="AO41" s="41">
        <f t="shared" si="20"/>
        <v>47</v>
      </c>
      <c r="AP41" s="41">
        <f t="shared" si="39"/>
        <v>66</v>
      </c>
      <c r="AQ41" s="41">
        <f t="shared" si="21"/>
        <v>41</v>
      </c>
      <c r="AR41" s="41" t="str">
        <f t="shared" si="35"/>
        <v>ao</v>
      </c>
      <c r="AT41" s="140">
        <v>41730</v>
      </c>
      <c r="AU41" s="143">
        <v>352</v>
      </c>
      <c r="AV41" s="143">
        <v>368</v>
      </c>
      <c r="AW41" s="143">
        <v>528</v>
      </c>
      <c r="AX41" s="143">
        <v>128</v>
      </c>
      <c r="AY41" s="143">
        <v>64</v>
      </c>
      <c r="AZ41" s="143">
        <v>176</v>
      </c>
      <c r="BA41" s="143">
        <v>720</v>
      </c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1:142" s="41" customFormat="1">
      <c r="A42" s="239">
        <f t="shared" si="12"/>
        <v>41</v>
      </c>
      <c r="B42" s="23"/>
      <c r="C42" s="23"/>
      <c r="D42" s="23"/>
      <c r="E42" s="458"/>
      <c r="F42" s="23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2"/>
      <c r="W42" s="32"/>
      <c r="X42" s="32"/>
      <c r="Y42" s="284"/>
      <c r="Z42" s="32"/>
      <c r="AA42" s="32"/>
      <c r="AB42" s="32"/>
      <c r="AC42" s="32"/>
      <c r="AD42" s="32"/>
      <c r="AE42" s="32"/>
      <c r="AF42" s="321"/>
      <c r="AG42" s="8"/>
      <c r="AH42" s="8"/>
      <c r="AM42" s="27">
        <f t="shared" si="19"/>
        <v>42522</v>
      </c>
      <c r="AN42" s="41" t="str">
        <f t="shared" si="38"/>
        <v>av</v>
      </c>
      <c r="AO42" s="41">
        <f t="shared" si="20"/>
        <v>48</v>
      </c>
      <c r="AP42" s="41">
        <f t="shared" si="39"/>
        <v>67</v>
      </c>
      <c r="AQ42" s="41">
        <f t="shared" si="21"/>
        <v>42</v>
      </c>
      <c r="AR42" s="41" t="str">
        <f t="shared" si="35"/>
        <v>ap</v>
      </c>
      <c r="AT42" s="140">
        <v>41760</v>
      </c>
      <c r="AU42" s="143">
        <v>336</v>
      </c>
      <c r="AV42" s="143">
        <v>408</v>
      </c>
      <c r="AW42" s="143">
        <v>504</v>
      </c>
      <c r="AX42" s="143">
        <v>160</v>
      </c>
      <c r="AY42" s="143">
        <v>80</v>
      </c>
      <c r="AZ42" s="143">
        <v>168</v>
      </c>
      <c r="BA42" s="143">
        <v>744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1:142" s="41" customFormat="1">
      <c r="A43" s="239">
        <f t="shared" si="12"/>
        <v>42</v>
      </c>
      <c r="B43" s="23" t="s">
        <v>87</v>
      </c>
      <c r="C43" s="23" t="s">
        <v>76</v>
      </c>
      <c r="D43" s="23" t="s">
        <v>68</v>
      </c>
      <c r="E43" s="458"/>
      <c r="F43" s="23" t="s">
        <v>77</v>
      </c>
      <c r="G43" s="379" t="str">
        <f ca="1">+IF(ISERROR(AVERAGE(INDIRECT("'Prices'!"&amp;VLOOKUP(G$1,$AM$1:$AN$197,2,FALSE)&amp;$A43&amp;":"&amp;VLOOKUP(DATE(YEAR(G$1),12,1),$AM$1:$AN$197,2,FALSE)&amp;$A43))),"",AVERAGE(INDIRECT("'Prices'!"&amp;VLOOKUP(G$1,$AM$1:$AN$197,2,FALSE)&amp;$A43&amp;":"&amp;VLOOKUP(DATE(YEAR(G$1),12,1),$AM$1:$AN$197,2,FALSE)&amp;$A43)))</f>
        <v/>
      </c>
      <c r="H43" s="379" t="str">
        <f t="shared" ref="H43:U45" ca="1" si="44">+IF(ISERROR(AVERAGE(INDIRECT("'Prices'!"&amp;VLOOKUP(H$1,$AM$1:$AN$197,2,FALSE)&amp;$A43&amp;":"&amp;VLOOKUP(DATE(YEAR(H$1),12,1),$AM$1:$AN$197,2,FALSE)&amp;$A43))),"",AVERAGE(INDIRECT("'Prices'!"&amp;VLOOKUP(H$1,$AM$1:$AN$197,2,FALSE)&amp;$A43&amp;":"&amp;VLOOKUP(DATE(YEAR(H$1),12,1),$AM$1:$AN$197,2,FALSE)&amp;$A43)))</f>
        <v/>
      </c>
      <c r="I43" s="379" t="str">
        <f t="shared" ca="1" si="44"/>
        <v/>
      </c>
      <c r="J43" s="379" t="str">
        <f t="shared" ca="1" si="44"/>
        <v/>
      </c>
      <c r="K43" s="379" t="str">
        <f t="shared" ca="1" si="44"/>
        <v/>
      </c>
      <c r="L43" s="379" t="str">
        <f t="shared" ca="1" si="44"/>
        <v/>
      </c>
      <c r="M43" s="379" t="str">
        <f t="shared" ca="1" si="44"/>
        <v/>
      </c>
      <c r="N43" s="379" t="str">
        <f t="shared" ca="1" si="44"/>
        <v/>
      </c>
      <c r="O43" s="379" t="str">
        <f t="shared" ca="1" si="44"/>
        <v/>
      </c>
      <c r="P43" s="379" t="str">
        <f t="shared" ca="1" si="44"/>
        <v/>
      </c>
      <c r="Q43" s="379" t="str">
        <f t="shared" ca="1" si="44"/>
        <v/>
      </c>
      <c r="R43" s="379" t="str">
        <f t="shared" ca="1" si="44"/>
        <v/>
      </c>
      <c r="S43" s="379" t="str">
        <f t="shared" ca="1" si="44"/>
        <v/>
      </c>
      <c r="T43" s="379" t="str">
        <f t="shared" ca="1" si="44"/>
        <v/>
      </c>
      <c r="U43" s="379" t="str">
        <f t="shared" ca="1" si="44"/>
        <v/>
      </c>
      <c r="V43" s="32"/>
      <c r="W43" s="32"/>
      <c r="X43" s="32"/>
      <c r="Y43" s="284"/>
      <c r="Z43" s="32"/>
      <c r="AA43" s="32"/>
      <c r="AB43" s="32"/>
      <c r="AC43" s="32"/>
      <c r="AD43" s="32"/>
      <c r="AE43" s="32"/>
      <c r="AF43" s="321"/>
      <c r="AG43" s="8"/>
      <c r="AH43" s="8"/>
      <c r="AM43" s="27">
        <f t="shared" si="19"/>
        <v>42552</v>
      </c>
      <c r="AN43" s="41" t="str">
        <f t="shared" si="38"/>
        <v>aw</v>
      </c>
      <c r="AO43" s="41">
        <f t="shared" si="20"/>
        <v>49</v>
      </c>
      <c r="AP43" s="41">
        <f t="shared" si="39"/>
        <v>68</v>
      </c>
      <c r="AQ43" s="41">
        <f t="shared" si="21"/>
        <v>43</v>
      </c>
      <c r="AR43" s="41" t="str">
        <f t="shared" si="35"/>
        <v>aq</v>
      </c>
      <c r="AT43" s="140">
        <v>41791</v>
      </c>
      <c r="AU43" s="143">
        <v>336</v>
      </c>
      <c r="AV43" s="143">
        <v>384</v>
      </c>
      <c r="AW43" s="143">
        <v>504</v>
      </c>
      <c r="AX43" s="143">
        <v>144</v>
      </c>
      <c r="AY43" s="143">
        <v>72</v>
      </c>
      <c r="AZ43" s="143">
        <v>168</v>
      </c>
      <c r="BA43" s="143">
        <v>720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1:142" s="41" customFormat="1">
      <c r="A44" s="239">
        <f t="shared" si="12"/>
        <v>43</v>
      </c>
      <c r="B44" s="23" t="s">
        <v>87</v>
      </c>
      <c r="C44" s="23" t="s">
        <v>76</v>
      </c>
      <c r="D44" s="23" t="s">
        <v>68</v>
      </c>
      <c r="E44" s="458"/>
      <c r="F44" s="23" t="s">
        <v>78</v>
      </c>
      <c r="G44" s="379" t="str">
        <f t="shared" ref="G44:G45" ca="1" si="45">+IF(ISERROR(AVERAGE(INDIRECT("'Prices'!"&amp;VLOOKUP(G$1,$AM$1:$AN$197,2,FALSE)&amp;$A44&amp;":"&amp;VLOOKUP(DATE(YEAR(G$1),12,1),$AM$1:$AN$197,2,FALSE)&amp;$A44))),"",AVERAGE(INDIRECT("'Prices'!"&amp;VLOOKUP(G$1,$AM$1:$AN$197,2,FALSE)&amp;$A44&amp;":"&amp;VLOOKUP(DATE(YEAR(G$1),12,1),$AM$1:$AN$197,2,FALSE)&amp;$A44)))</f>
        <v/>
      </c>
      <c r="H44" s="379" t="str">
        <f t="shared" ca="1" si="44"/>
        <v/>
      </c>
      <c r="I44" s="379" t="str">
        <f t="shared" ca="1" si="44"/>
        <v/>
      </c>
      <c r="J44" s="379" t="str">
        <f t="shared" ca="1" si="44"/>
        <v/>
      </c>
      <c r="K44" s="379" t="str">
        <f t="shared" ca="1" si="44"/>
        <v/>
      </c>
      <c r="L44" s="379" t="str">
        <f t="shared" ca="1" si="44"/>
        <v/>
      </c>
      <c r="M44" s="379" t="str">
        <f t="shared" ca="1" si="44"/>
        <v/>
      </c>
      <c r="N44" s="379" t="str">
        <f t="shared" ca="1" si="44"/>
        <v/>
      </c>
      <c r="O44" s="379" t="str">
        <f t="shared" ca="1" si="44"/>
        <v/>
      </c>
      <c r="P44" s="379" t="str">
        <f t="shared" ca="1" si="44"/>
        <v/>
      </c>
      <c r="Q44" s="379" t="str">
        <f t="shared" ca="1" si="44"/>
        <v/>
      </c>
      <c r="R44" s="379" t="str">
        <f t="shared" ca="1" si="44"/>
        <v/>
      </c>
      <c r="S44" s="379" t="str">
        <f t="shared" ca="1" si="44"/>
        <v/>
      </c>
      <c r="T44" s="379" t="str">
        <f t="shared" ca="1" si="44"/>
        <v/>
      </c>
      <c r="U44" s="379" t="str">
        <f t="shared" ca="1" si="44"/>
        <v/>
      </c>
      <c r="V44" s="32"/>
      <c r="W44" s="32"/>
      <c r="X44" s="32"/>
      <c r="Y44" s="284"/>
      <c r="Z44" s="32"/>
      <c r="AA44" s="32"/>
      <c r="AB44" s="32"/>
      <c r="AC44" s="32"/>
      <c r="AD44" s="32"/>
      <c r="AE44" s="32"/>
      <c r="AF44" s="321"/>
      <c r="AG44" s="8"/>
      <c r="AH44" s="8"/>
      <c r="AM44" s="27">
        <f t="shared" si="19"/>
        <v>42583</v>
      </c>
      <c r="AN44" s="41" t="str">
        <f t="shared" si="38"/>
        <v>ax</v>
      </c>
      <c r="AO44" s="41">
        <f t="shared" si="20"/>
        <v>50</v>
      </c>
      <c r="AP44" s="41">
        <f t="shared" si="39"/>
        <v>69</v>
      </c>
      <c r="AQ44" s="41">
        <f t="shared" si="21"/>
        <v>44</v>
      </c>
      <c r="AR44" s="41" t="str">
        <f t="shared" si="35"/>
        <v>ar</v>
      </c>
      <c r="AT44" s="140">
        <v>41821</v>
      </c>
      <c r="AU44" s="143">
        <v>352</v>
      </c>
      <c r="AV44" s="143">
        <v>392</v>
      </c>
      <c r="AW44" s="143">
        <v>528</v>
      </c>
      <c r="AX44" s="143">
        <v>144</v>
      </c>
      <c r="AY44" s="143">
        <v>72</v>
      </c>
      <c r="AZ44" s="143">
        <v>176</v>
      </c>
      <c r="BA44" s="143">
        <v>744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1:142" s="41" customFormat="1">
      <c r="A45" s="239">
        <f t="shared" si="12"/>
        <v>44</v>
      </c>
      <c r="B45" s="23" t="s">
        <v>87</v>
      </c>
      <c r="C45" s="23" t="s">
        <v>76</v>
      </c>
      <c r="D45" s="23" t="s">
        <v>68</v>
      </c>
      <c r="E45" s="458" t="s">
        <v>264</v>
      </c>
      <c r="F45" s="23" t="s">
        <v>79</v>
      </c>
      <c r="G45" s="379">
        <f t="shared" ca="1" si="45"/>
        <v>25.434166666666666</v>
      </c>
      <c r="H45" s="379">
        <f t="shared" ca="1" si="44"/>
        <v>26.179166666666664</v>
      </c>
      <c r="I45" s="379">
        <f t="shared" ca="1" si="44"/>
        <v>27.300833333333333</v>
      </c>
      <c r="J45" s="379">
        <f t="shared" ca="1" si="44"/>
        <v>29.21916666666667</v>
      </c>
      <c r="K45" s="379">
        <f t="shared" ca="1" si="44"/>
        <v>30.150000000000002</v>
      </c>
      <c r="L45" s="379">
        <f t="shared" ca="1" si="44"/>
        <v>34.285833333333329</v>
      </c>
      <c r="M45" s="379">
        <f t="shared" ca="1" si="44"/>
        <v>41.036666666666662</v>
      </c>
      <c r="N45" s="379">
        <f t="shared" ca="1" si="44"/>
        <v>45.652500000000003</v>
      </c>
      <c r="O45" s="379">
        <f t="shared" ca="1" si="44"/>
        <v>47.604166666666679</v>
      </c>
      <c r="P45" s="379">
        <f t="shared" ca="1" si="44"/>
        <v>48.74916666666666</v>
      </c>
      <c r="Q45" s="379">
        <f t="shared" ca="1" si="44"/>
        <v>49.685833333333342</v>
      </c>
      <c r="R45" s="379">
        <f t="shared" ca="1" si="44"/>
        <v>50.945</v>
      </c>
      <c r="S45" s="379">
        <f t="shared" ca="1" si="44"/>
        <v>53.100833333333327</v>
      </c>
      <c r="T45" s="379">
        <f t="shared" ca="1" si="44"/>
        <v>57.239999999999988</v>
      </c>
      <c r="U45" s="379">
        <f t="shared" ca="1" si="44"/>
        <v>60.282499999999999</v>
      </c>
      <c r="V45" s="32"/>
      <c r="W45" s="32"/>
      <c r="X45" s="32"/>
      <c r="Y45" s="284"/>
      <c r="Z45" s="32"/>
      <c r="AA45" s="32"/>
      <c r="AB45" s="32"/>
      <c r="AC45" s="32"/>
      <c r="AD45" s="32"/>
      <c r="AE45" s="32"/>
      <c r="AF45" s="321"/>
      <c r="AG45" s="8"/>
      <c r="AH45" s="8"/>
      <c r="AM45" s="27">
        <f t="shared" si="19"/>
        <v>42614</v>
      </c>
      <c r="AN45" s="41" t="str">
        <f t="shared" si="38"/>
        <v>ay</v>
      </c>
      <c r="AO45" s="41">
        <f t="shared" si="20"/>
        <v>51</v>
      </c>
      <c r="AP45" s="41">
        <f t="shared" si="39"/>
        <v>70</v>
      </c>
      <c r="AQ45" s="41">
        <f t="shared" si="21"/>
        <v>45</v>
      </c>
      <c r="AR45" s="41" t="str">
        <f t="shared" si="35"/>
        <v>as</v>
      </c>
      <c r="AT45" s="140">
        <v>41852</v>
      </c>
      <c r="AU45" s="143">
        <v>336</v>
      </c>
      <c r="AV45" s="143">
        <v>408</v>
      </c>
      <c r="AW45" s="143">
        <v>504</v>
      </c>
      <c r="AX45" s="143">
        <v>160</v>
      </c>
      <c r="AY45" s="143">
        <v>80</v>
      </c>
      <c r="AZ45" s="143">
        <v>168</v>
      </c>
      <c r="BA45" s="143">
        <v>744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1:142" s="41" customFormat="1">
      <c r="A46" s="239">
        <f t="shared" si="12"/>
        <v>45</v>
      </c>
      <c r="B46" s="23"/>
      <c r="C46" s="23"/>
      <c r="D46" s="23"/>
      <c r="E46" s="458"/>
      <c r="F46" s="23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2"/>
      <c r="W46" s="32"/>
      <c r="X46" s="32"/>
      <c r="Y46" s="284"/>
      <c r="Z46" s="32"/>
      <c r="AA46" s="32"/>
      <c r="AB46" s="32"/>
      <c r="AC46" s="32"/>
      <c r="AD46" s="32"/>
      <c r="AE46" s="32"/>
      <c r="AF46" s="321"/>
      <c r="AG46" s="8"/>
      <c r="AH46" s="8"/>
      <c r="AM46" s="27">
        <f t="shared" si="19"/>
        <v>42644</v>
      </c>
      <c r="AN46" s="41" t="str">
        <f t="shared" si="38"/>
        <v>az</v>
      </c>
      <c r="AO46" s="41">
        <f t="shared" si="20"/>
        <v>52</v>
      </c>
      <c r="AP46" s="41">
        <f t="shared" si="39"/>
        <v>71</v>
      </c>
      <c r="AQ46" s="41">
        <f t="shared" si="21"/>
        <v>46</v>
      </c>
      <c r="AR46" s="41" t="str">
        <f>+"a"&amp;AR20</f>
        <v>at</v>
      </c>
      <c r="AT46" s="140">
        <v>41883</v>
      </c>
      <c r="AU46" s="143">
        <v>336</v>
      </c>
      <c r="AV46" s="143">
        <v>384</v>
      </c>
      <c r="AW46" s="143">
        <v>504</v>
      </c>
      <c r="AX46" s="143">
        <v>144</v>
      </c>
      <c r="AY46" s="143">
        <v>72</v>
      </c>
      <c r="AZ46" s="143">
        <v>168</v>
      </c>
      <c r="BA46" s="143">
        <v>720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1:142" s="41" customFormat="1">
      <c r="A47" s="239">
        <f t="shared" si="12"/>
        <v>46</v>
      </c>
      <c r="B47" s="23" t="s">
        <v>88</v>
      </c>
      <c r="C47" s="23" t="s">
        <v>76</v>
      </c>
      <c r="D47" s="23" t="s">
        <v>68</v>
      </c>
      <c r="E47" s="458"/>
      <c r="F47" s="23" t="s">
        <v>77</v>
      </c>
      <c r="G47" s="379" t="str">
        <f ca="1">+IF(ISERROR(AVERAGE(INDIRECT("'Prices'!"&amp;VLOOKUP(G$1,$AM$1:$AN$197,2,FALSE)&amp;$A47&amp;":"&amp;VLOOKUP(DATE(YEAR(G$1),12,1),$AM$1:$AN$197,2,FALSE)&amp;$A47))),"",AVERAGE(INDIRECT("'Prices'!"&amp;VLOOKUP(G$1,$AM$1:$AN$197,2,FALSE)&amp;$A47&amp;":"&amp;VLOOKUP(DATE(YEAR(G$1),12,1),$AM$1:$AN$197,2,FALSE)&amp;$A47)))</f>
        <v/>
      </c>
      <c r="H47" s="379" t="str">
        <f t="shared" ref="H47:U49" ca="1" si="46">+IF(ISERROR(AVERAGE(INDIRECT("'Prices'!"&amp;VLOOKUP(H$1,$AM$1:$AN$197,2,FALSE)&amp;$A47&amp;":"&amp;VLOOKUP(DATE(YEAR(H$1),12,1),$AM$1:$AN$197,2,FALSE)&amp;$A47))),"",AVERAGE(INDIRECT("'Prices'!"&amp;VLOOKUP(H$1,$AM$1:$AN$197,2,FALSE)&amp;$A47&amp;":"&amp;VLOOKUP(DATE(YEAR(H$1),12,1),$AM$1:$AN$197,2,FALSE)&amp;$A47)))</f>
        <v/>
      </c>
      <c r="I47" s="379" t="str">
        <f t="shared" ca="1" si="46"/>
        <v/>
      </c>
      <c r="J47" s="379" t="str">
        <f t="shared" ca="1" si="46"/>
        <v/>
      </c>
      <c r="K47" s="379" t="str">
        <f t="shared" ca="1" si="46"/>
        <v/>
      </c>
      <c r="L47" s="379" t="str">
        <f t="shared" ca="1" si="46"/>
        <v/>
      </c>
      <c r="M47" s="379" t="str">
        <f t="shared" ca="1" si="46"/>
        <v/>
      </c>
      <c r="N47" s="379" t="str">
        <f t="shared" ca="1" si="46"/>
        <v/>
      </c>
      <c r="O47" s="379" t="str">
        <f t="shared" ca="1" si="46"/>
        <v/>
      </c>
      <c r="P47" s="379" t="str">
        <f t="shared" ca="1" si="46"/>
        <v/>
      </c>
      <c r="Q47" s="379" t="str">
        <f t="shared" ca="1" si="46"/>
        <v/>
      </c>
      <c r="R47" s="379" t="str">
        <f t="shared" ca="1" si="46"/>
        <v/>
      </c>
      <c r="S47" s="379" t="str">
        <f t="shared" ca="1" si="46"/>
        <v/>
      </c>
      <c r="T47" s="379" t="str">
        <f t="shared" ca="1" si="46"/>
        <v/>
      </c>
      <c r="U47" s="379" t="str">
        <f t="shared" ca="1" si="46"/>
        <v/>
      </c>
      <c r="V47" s="32"/>
      <c r="W47" s="32"/>
      <c r="X47" s="32"/>
      <c r="Y47" s="284"/>
      <c r="Z47" s="32"/>
      <c r="AA47" s="32"/>
      <c r="AB47" s="32"/>
      <c r="AC47" s="32"/>
      <c r="AD47" s="32"/>
      <c r="AE47" s="32"/>
      <c r="AF47" s="321"/>
      <c r="AG47" s="8"/>
      <c r="AH47" s="8"/>
      <c r="AM47" s="27">
        <f t="shared" si="19"/>
        <v>42675</v>
      </c>
      <c r="AN47" s="41" t="str">
        <f t="shared" si="38"/>
        <v>ba</v>
      </c>
      <c r="AO47" s="41">
        <f t="shared" si="20"/>
        <v>53</v>
      </c>
      <c r="AP47" s="41">
        <f t="shared" si="39"/>
        <v>72</v>
      </c>
      <c r="AQ47" s="41">
        <f t="shared" si="21"/>
        <v>47</v>
      </c>
      <c r="AR47" s="41" t="str">
        <f t="shared" si="35"/>
        <v>au</v>
      </c>
      <c r="AT47" s="140">
        <v>41913</v>
      </c>
      <c r="AU47" s="143">
        <v>368</v>
      </c>
      <c r="AV47" s="143">
        <v>376</v>
      </c>
      <c r="AW47" s="143">
        <v>552</v>
      </c>
      <c r="AX47" s="143">
        <v>128</v>
      </c>
      <c r="AY47" s="143">
        <v>64</v>
      </c>
      <c r="AZ47" s="143">
        <v>184</v>
      </c>
      <c r="BA47" s="143">
        <v>744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</row>
    <row r="48" spans="1:142" s="41" customFormat="1">
      <c r="A48" s="239">
        <f t="shared" si="12"/>
        <v>47</v>
      </c>
      <c r="B48" s="23" t="s">
        <v>88</v>
      </c>
      <c r="C48" s="23" t="s">
        <v>76</v>
      </c>
      <c r="D48" s="23" t="s">
        <v>68</v>
      </c>
      <c r="E48" s="458"/>
      <c r="F48" s="23" t="s">
        <v>78</v>
      </c>
      <c r="G48" s="379" t="str">
        <f t="shared" ref="G48:G49" ca="1" si="47">+IF(ISERROR(AVERAGE(INDIRECT("'Prices'!"&amp;VLOOKUP(G$1,$AM$1:$AN$197,2,FALSE)&amp;$A48&amp;":"&amp;VLOOKUP(DATE(YEAR(G$1),12,1),$AM$1:$AN$197,2,FALSE)&amp;$A48))),"",AVERAGE(INDIRECT("'Prices'!"&amp;VLOOKUP(G$1,$AM$1:$AN$197,2,FALSE)&amp;$A48&amp;":"&amp;VLOOKUP(DATE(YEAR(G$1),12,1),$AM$1:$AN$197,2,FALSE)&amp;$A48)))</f>
        <v/>
      </c>
      <c r="H48" s="379" t="str">
        <f t="shared" ca="1" si="46"/>
        <v/>
      </c>
      <c r="I48" s="379" t="str">
        <f t="shared" ca="1" si="46"/>
        <v/>
      </c>
      <c r="J48" s="379" t="str">
        <f t="shared" ca="1" si="46"/>
        <v/>
      </c>
      <c r="K48" s="379" t="str">
        <f t="shared" ca="1" si="46"/>
        <v/>
      </c>
      <c r="L48" s="379" t="str">
        <f t="shared" ca="1" si="46"/>
        <v/>
      </c>
      <c r="M48" s="379" t="str">
        <f t="shared" ca="1" si="46"/>
        <v/>
      </c>
      <c r="N48" s="379" t="str">
        <f t="shared" ca="1" si="46"/>
        <v/>
      </c>
      <c r="O48" s="379" t="str">
        <f t="shared" ca="1" si="46"/>
        <v/>
      </c>
      <c r="P48" s="379" t="str">
        <f t="shared" ca="1" si="46"/>
        <v/>
      </c>
      <c r="Q48" s="379" t="str">
        <f t="shared" ca="1" si="46"/>
        <v/>
      </c>
      <c r="R48" s="379" t="str">
        <f t="shared" ca="1" si="46"/>
        <v/>
      </c>
      <c r="S48" s="379" t="str">
        <f t="shared" ca="1" si="46"/>
        <v/>
      </c>
      <c r="T48" s="379" t="str">
        <f t="shared" ca="1" si="46"/>
        <v/>
      </c>
      <c r="U48" s="379" t="str">
        <f t="shared" ca="1" si="46"/>
        <v/>
      </c>
      <c r="V48" s="32"/>
      <c r="W48" s="32"/>
      <c r="X48" s="32"/>
      <c r="Y48" s="284"/>
      <c r="Z48" s="32"/>
      <c r="AA48" s="32"/>
      <c r="AB48" s="32"/>
      <c r="AC48" s="32"/>
      <c r="AD48" s="32"/>
      <c r="AE48" s="32"/>
      <c r="AF48" s="321"/>
      <c r="AG48" s="8"/>
      <c r="AH48" s="8"/>
      <c r="AM48" s="27">
        <f t="shared" si="19"/>
        <v>42705</v>
      </c>
      <c r="AN48" s="41" t="str">
        <f t="shared" si="38"/>
        <v>bb</v>
      </c>
      <c r="AO48" s="41">
        <f t="shared" si="20"/>
        <v>54</v>
      </c>
      <c r="AP48" s="41">
        <f t="shared" si="39"/>
        <v>73</v>
      </c>
      <c r="AQ48" s="41">
        <f t="shared" si="21"/>
        <v>48</v>
      </c>
      <c r="AR48" s="41" t="str">
        <f t="shared" si="35"/>
        <v>av</v>
      </c>
      <c r="AT48" s="140">
        <v>41944</v>
      </c>
      <c r="AU48" s="143">
        <v>304</v>
      </c>
      <c r="AV48" s="143">
        <v>416</v>
      </c>
      <c r="AW48" s="143">
        <v>456</v>
      </c>
      <c r="AX48" s="143">
        <v>176</v>
      </c>
      <c r="AY48" s="143">
        <v>88</v>
      </c>
      <c r="AZ48" s="143">
        <v>152</v>
      </c>
      <c r="BA48" s="143">
        <v>720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</row>
    <row r="49" spans="1:142" s="41" customFormat="1">
      <c r="A49" s="239">
        <f t="shared" si="12"/>
        <v>48</v>
      </c>
      <c r="B49" s="23" t="s">
        <v>88</v>
      </c>
      <c r="C49" s="23" t="s">
        <v>76</v>
      </c>
      <c r="D49" s="23" t="s">
        <v>68</v>
      </c>
      <c r="E49" s="458" t="s">
        <v>264</v>
      </c>
      <c r="F49" s="23" t="s">
        <v>79</v>
      </c>
      <c r="G49" s="379">
        <f t="shared" ca="1" si="47"/>
        <v>36.777499999999996</v>
      </c>
      <c r="H49" s="379">
        <f t="shared" ca="1" si="46"/>
        <v>38.644166666666671</v>
      </c>
      <c r="I49" s="379">
        <f t="shared" ca="1" si="46"/>
        <v>39.547499999999999</v>
      </c>
      <c r="J49" s="379">
        <f t="shared" ca="1" si="46"/>
        <v>40.579166666666673</v>
      </c>
      <c r="K49" s="379">
        <f t="shared" ca="1" si="46"/>
        <v>42.125833333333325</v>
      </c>
      <c r="L49" s="379">
        <f t="shared" ca="1" si="46"/>
        <v>44.130833333333335</v>
      </c>
      <c r="M49" s="379">
        <f t="shared" ca="1" si="46"/>
        <v>55.665833333333346</v>
      </c>
      <c r="N49" s="379">
        <f t="shared" ca="1" si="46"/>
        <v>76.600833333333327</v>
      </c>
      <c r="O49" s="379">
        <f t="shared" ca="1" si="46"/>
        <v>88.730833333333308</v>
      </c>
      <c r="P49" s="379">
        <f t="shared" ca="1" si="46"/>
        <v>90.745833333333323</v>
      </c>
      <c r="Q49" s="379">
        <f t="shared" ca="1" si="46"/>
        <v>91.755833333333328</v>
      </c>
      <c r="R49" s="379">
        <f t="shared" ca="1" si="46"/>
        <v>93.013333333333335</v>
      </c>
      <c r="S49" s="379">
        <f t="shared" ca="1" si="46"/>
        <v>95.832499999999996</v>
      </c>
      <c r="T49" s="379">
        <f t="shared" ca="1" si="46"/>
        <v>99.929999999999993</v>
      </c>
      <c r="U49" s="379">
        <f t="shared" ca="1" si="46"/>
        <v>104.43666666666667</v>
      </c>
      <c r="V49" s="32"/>
      <c r="W49" s="32"/>
      <c r="X49" s="32"/>
      <c r="Y49" s="284"/>
      <c r="Z49" s="32"/>
      <c r="AA49" s="32"/>
      <c r="AB49" s="32"/>
      <c r="AC49" s="32"/>
      <c r="AD49" s="32"/>
      <c r="AE49" s="32"/>
      <c r="AF49" s="321"/>
      <c r="AG49" s="8"/>
      <c r="AH49" s="8"/>
      <c r="AM49" s="27">
        <f t="shared" si="19"/>
        <v>42736</v>
      </c>
      <c r="AN49" s="41" t="str">
        <f t="shared" si="38"/>
        <v>bc</v>
      </c>
      <c r="AO49" s="41">
        <f t="shared" si="20"/>
        <v>55</v>
      </c>
      <c r="AP49" s="41">
        <f t="shared" si="39"/>
        <v>74</v>
      </c>
      <c r="AQ49" s="41">
        <f t="shared" si="21"/>
        <v>49</v>
      </c>
      <c r="AR49" s="41" t="str">
        <f t="shared" si="35"/>
        <v>aw</v>
      </c>
      <c r="AT49" s="140">
        <v>41974</v>
      </c>
      <c r="AU49" s="143">
        <v>352</v>
      </c>
      <c r="AV49" s="143">
        <v>392</v>
      </c>
      <c r="AW49" s="143">
        <v>528</v>
      </c>
      <c r="AX49" s="143">
        <v>144</v>
      </c>
      <c r="AY49" s="143">
        <v>72</v>
      </c>
      <c r="AZ49" s="143">
        <v>176</v>
      </c>
      <c r="BA49" s="143">
        <v>744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</row>
    <row r="50" spans="1:142" s="41" customFormat="1">
      <c r="A50" s="239">
        <f t="shared" si="12"/>
        <v>49</v>
      </c>
      <c r="B50" s="23"/>
      <c r="C50" s="23"/>
      <c r="D50" s="23"/>
      <c r="E50" s="458"/>
      <c r="F50" s="23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2"/>
      <c r="W50" s="32"/>
      <c r="X50" s="32"/>
      <c r="Y50" s="284"/>
      <c r="Z50" s="32"/>
      <c r="AA50" s="32"/>
      <c r="AB50" s="32"/>
      <c r="AC50" s="32"/>
      <c r="AD50" s="32"/>
      <c r="AE50" s="32"/>
      <c r="AF50" s="321"/>
      <c r="AG50" s="8"/>
      <c r="AH50" s="8"/>
      <c r="AM50" s="27">
        <f t="shared" si="19"/>
        <v>42767</v>
      </c>
      <c r="AN50" s="41" t="str">
        <f t="shared" si="38"/>
        <v>bd</v>
      </c>
      <c r="AO50" s="41">
        <f t="shared" si="20"/>
        <v>56</v>
      </c>
      <c r="AP50" s="41">
        <f t="shared" si="39"/>
        <v>75</v>
      </c>
      <c r="AQ50" s="41">
        <f t="shared" si="21"/>
        <v>50</v>
      </c>
      <c r="AR50" s="41" t="str">
        <f t="shared" si="35"/>
        <v>ax</v>
      </c>
      <c r="AT50" s="139">
        <v>42005</v>
      </c>
      <c r="AU50" s="142">
        <v>336</v>
      </c>
      <c r="AV50" s="142">
        <v>408</v>
      </c>
      <c r="AW50" s="142">
        <v>504</v>
      </c>
      <c r="AX50" s="142">
        <v>160</v>
      </c>
      <c r="AY50" s="142">
        <v>80</v>
      </c>
      <c r="AZ50" s="142">
        <v>168</v>
      </c>
      <c r="BA50" s="142">
        <v>744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</row>
    <row r="51" spans="1:142" s="41" customFormat="1">
      <c r="A51" s="239">
        <f t="shared" si="12"/>
        <v>50</v>
      </c>
      <c r="B51" s="23" t="s">
        <v>150</v>
      </c>
      <c r="C51" s="23" t="s">
        <v>76</v>
      </c>
      <c r="D51" s="23" t="s">
        <v>68</v>
      </c>
      <c r="E51" s="458"/>
      <c r="F51" s="23" t="s">
        <v>77</v>
      </c>
      <c r="G51" s="379" t="str">
        <f ca="1">+IF(ISERROR(AVERAGE(INDIRECT("'Prices'!"&amp;VLOOKUP(G$1,$AM$1:$AN$197,2,FALSE)&amp;$A51&amp;":"&amp;VLOOKUP(DATE(YEAR(G$1),12,1),$AM$1:$AN$197,2,FALSE)&amp;$A51))),"",AVERAGE(INDIRECT("'Prices'!"&amp;VLOOKUP(G$1,$AM$1:$AN$197,2,FALSE)&amp;$A51&amp;":"&amp;VLOOKUP(DATE(YEAR(G$1),12,1),$AM$1:$AN$197,2,FALSE)&amp;$A51)))</f>
        <v/>
      </c>
      <c r="H51" s="379" t="str">
        <f t="shared" ref="H51:U53" ca="1" si="48">+IF(ISERROR(AVERAGE(INDIRECT("'Prices'!"&amp;VLOOKUP(H$1,$AM$1:$AN$197,2,FALSE)&amp;$A51&amp;":"&amp;VLOOKUP(DATE(YEAR(H$1),12,1),$AM$1:$AN$197,2,FALSE)&amp;$A51))),"",AVERAGE(INDIRECT("'Prices'!"&amp;VLOOKUP(H$1,$AM$1:$AN$197,2,FALSE)&amp;$A51&amp;":"&amp;VLOOKUP(DATE(YEAR(H$1),12,1),$AM$1:$AN$197,2,FALSE)&amp;$A51)))</f>
        <v/>
      </c>
      <c r="I51" s="379" t="str">
        <f t="shared" ca="1" si="48"/>
        <v/>
      </c>
      <c r="J51" s="379" t="str">
        <f t="shared" ca="1" si="48"/>
        <v/>
      </c>
      <c r="K51" s="379" t="str">
        <f t="shared" ca="1" si="48"/>
        <v/>
      </c>
      <c r="L51" s="379" t="str">
        <f t="shared" ca="1" si="48"/>
        <v/>
      </c>
      <c r="M51" s="379" t="str">
        <f t="shared" ca="1" si="48"/>
        <v/>
      </c>
      <c r="N51" s="379" t="str">
        <f t="shared" ca="1" si="48"/>
        <v/>
      </c>
      <c r="O51" s="379" t="str">
        <f t="shared" ca="1" si="48"/>
        <v/>
      </c>
      <c r="P51" s="379" t="str">
        <f t="shared" ca="1" si="48"/>
        <v/>
      </c>
      <c r="Q51" s="379" t="str">
        <f t="shared" ca="1" si="48"/>
        <v/>
      </c>
      <c r="R51" s="379" t="str">
        <f t="shared" ca="1" si="48"/>
        <v/>
      </c>
      <c r="S51" s="379" t="str">
        <f t="shared" ca="1" si="48"/>
        <v/>
      </c>
      <c r="T51" s="379" t="str">
        <f t="shared" ca="1" si="48"/>
        <v/>
      </c>
      <c r="U51" s="379" t="str">
        <f t="shared" ca="1" si="48"/>
        <v/>
      </c>
      <c r="V51" s="32"/>
      <c r="W51" s="32"/>
      <c r="X51" s="32"/>
      <c r="Y51" s="284"/>
      <c r="Z51" s="32"/>
      <c r="AA51" s="32"/>
      <c r="AB51" s="32"/>
      <c r="AC51" s="32"/>
      <c r="AD51" s="32"/>
      <c r="AE51" s="32"/>
      <c r="AF51" s="321"/>
      <c r="AG51" s="8"/>
      <c r="AH51" s="8"/>
      <c r="AM51" s="27">
        <f t="shared" si="19"/>
        <v>42795</v>
      </c>
      <c r="AN51" s="41" t="str">
        <f t="shared" ref="AN51:AN54" si="49">+VLOOKUP(AO51,$AQ$1:$AR$197,2,FALSE)</f>
        <v>be</v>
      </c>
      <c r="AO51" s="41">
        <f t="shared" si="20"/>
        <v>57</v>
      </c>
      <c r="AP51" s="41">
        <f t="shared" ref="AP51:AP54" si="50">+MATCH(AM51,$AT$1:$AT$121)</f>
        <v>76</v>
      </c>
      <c r="AQ51" s="41">
        <f t="shared" si="21"/>
        <v>51</v>
      </c>
      <c r="AR51" s="41" t="str">
        <f t="shared" si="35"/>
        <v>ay</v>
      </c>
      <c r="AT51" s="139">
        <v>42036</v>
      </c>
      <c r="AU51" s="142">
        <v>320</v>
      </c>
      <c r="AV51" s="142">
        <v>352</v>
      </c>
      <c r="AW51" s="142">
        <v>480</v>
      </c>
      <c r="AX51" s="142">
        <v>128</v>
      </c>
      <c r="AY51" s="142">
        <v>64</v>
      </c>
      <c r="AZ51" s="142">
        <v>160</v>
      </c>
      <c r="BA51" s="142">
        <v>672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</row>
    <row r="52" spans="1:142" s="41" customFormat="1">
      <c r="A52" s="239">
        <f t="shared" si="12"/>
        <v>51</v>
      </c>
      <c r="B52" s="23" t="s">
        <v>150</v>
      </c>
      <c r="C52" s="23" t="s">
        <v>76</v>
      </c>
      <c r="D52" s="23" t="s">
        <v>68</v>
      </c>
      <c r="E52" s="458"/>
      <c r="F52" s="23" t="s">
        <v>78</v>
      </c>
      <c r="G52" s="379" t="str">
        <f t="shared" ref="G52:G53" ca="1" si="51">+IF(ISERROR(AVERAGE(INDIRECT("'Prices'!"&amp;VLOOKUP(G$1,$AM$1:$AN$197,2,FALSE)&amp;$A52&amp;":"&amp;VLOOKUP(DATE(YEAR(G$1),12,1),$AM$1:$AN$197,2,FALSE)&amp;$A52))),"",AVERAGE(INDIRECT("'Prices'!"&amp;VLOOKUP(G$1,$AM$1:$AN$197,2,FALSE)&amp;$A52&amp;":"&amp;VLOOKUP(DATE(YEAR(G$1),12,1),$AM$1:$AN$197,2,FALSE)&amp;$A52)))</f>
        <v/>
      </c>
      <c r="H52" s="379" t="str">
        <f t="shared" ca="1" si="48"/>
        <v/>
      </c>
      <c r="I52" s="379" t="str">
        <f t="shared" ca="1" si="48"/>
        <v/>
      </c>
      <c r="J52" s="379" t="str">
        <f t="shared" ca="1" si="48"/>
        <v/>
      </c>
      <c r="K52" s="379" t="str">
        <f t="shared" ca="1" si="48"/>
        <v/>
      </c>
      <c r="L52" s="379" t="str">
        <f t="shared" ca="1" si="48"/>
        <v/>
      </c>
      <c r="M52" s="379" t="str">
        <f t="shared" ca="1" si="48"/>
        <v/>
      </c>
      <c r="N52" s="379" t="str">
        <f t="shared" ca="1" si="48"/>
        <v/>
      </c>
      <c r="O52" s="379" t="str">
        <f t="shared" ca="1" si="48"/>
        <v/>
      </c>
      <c r="P52" s="379" t="str">
        <f t="shared" ca="1" si="48"/>
        <v/>
      </c>
      <c r="Q52" s="379" t="str">
        <f t="shared" ca="1" si="48"/>
        <v/>
      </c>
      <c r="R52" s="379" t="str">
        <f t="shared" ca="1" si="48"/>
        <v/>
      </c>
      <c r="S52" s="379" t="str">
        <f t="shared" ca="1" si="48"/>
        <v/>
      </c>
      <c r="T52" s="379" t="str">
        <f t="shared" ca="1" si="48"/>
        <v/>
      </c>
      <c r="U52" s="379" t="str">
        <f t="shared" ca="1" si="48"/>
        <v/>
      </c>
      <c r="V52" s="32"/>
      <c r="W52" s="32"/>
      <c r="X52" s="32"/>
      <c r="Y52" s="284"/>
      <c r="Z52" s="32"/>
      <c r="AA52" s="32"/>
      <c r="AB52" s="32"/>
      <c r="AC52" s="32"/>
      <c r="AD52" s="32"/>
      <c r="AE52" s="32"/>
      <c r="AF52" s="321"/>
      <c r="AG52" s="8"/>
      <c r="AH52" s="8"/>
      <c r="AM52" s="27">
        <f t="shared" si="19"/>
        <v>42826</v>
      </c>
      <c r="AN52" s="41" t="str">
        <f t="shared" si="49"/>
        <v>bf</v>
      </c>
      <c r="AO52" s="41">
        <f t="shared" si="20"/>
        <v>58</v>
      </c>
      <c r="AP52" s="41">
        <f t="shared" si="50"/>
        <v>77</v>
      </c>
      <c r="AQ52" s="41">
        <f t="shared" si="21"/>
        <v>52</v>
      </c>
      <c r="AR52" s="41" t="str">
        <f>+"a"&amp;AR26</f>
        <v>az</v>
      </c>
      <c r="AT52" s="139">
        <v>42064</v>
      </c>
      <c r="AU52" s="142">
        <v>352</v>
      </c>
      <c r="AV52" s="142">
        <v>392</v>
      </c>
      <c r="AW52" s="142">
        <v>528</v>
      </c>
      <c r="AX52" s="142">
        <v>144</v>
      </c>
      <c r="AY52" s="142">
        <v>72</v>
      </c>
      <c r="AZ52" s="142">
        <v>176</v>
      </c>
      <c r="BA52" s="142">
        <v>744</v>
      </c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</row>
    <row r="53" spans="1:142" s="41" customFormat="1">
      <c r="A53" s="239">
        <f t="shared" si="12"/>
        <v>52</v>
      </c>
      <c r="B53" s="23" t="s">
        <v>150</v>
      </c>
      <c r="C53" s="23" t="s">
        <v>76</v>
      </c>
      <c r="D53" s="23" t="s">
        <v>68</v>
      </c>
      <c r="E53" s="458" t="s">
        <v>264</v>
      </c>
      <c r="F53" s="23" t="s">
        <v>79</v>
      </c>
      <c r="G53" s="379">
        <f t="shared" ca="1" si="51"/>
        <v>28.316666666666666</v>
      </c>
      <c r="H53" s="379">
        <f t="shared" ca="1" si="48"/>
        <v>30.73</v>
      </c>
      <c r="I53" s="379">
        <f t="shared" ca="1" si="48"/>
        <v>33.159166666666671</v>
      </c>
      <c r="J53" s="379">
        <f t="shared" ca="1" si="48"/>
        <v>39.031666666666673</v>
      </c>
      <c r="K53" s="379">
        <f t="shared" ca="1" si="48"/>
        <v>51.272499999999987</v>
      </c>
      <c r="L53" s="379">
        <f t="shared" ca="1" si="48"/>
        <v>61.197499999999998</v>
      </c>
      <c r="M53" s="379">
        <f t="shared" ca="1" si="48"/>
        <v>64.268333333333331</v>
      </c>
      <c r="N53" s="379">
        <f t="shared" ca="1" si="48"/>
        <v>66.927499999999995</v>
      </c>
      <c r="O53" s="379">
        <f t="shared" ca="1" si="48"/>
        <v>71.034166666666664</v>
      </c>
      <c r="P53" s="379">
        <f t="shared" ca="1" si="48"/>
        <v>71.5</v>
      </c>
      <c r="Q53" s="379">
        <f t="shared" ca="1" si="48"/>
        <v>72.364999999999995</v>
      </c>
      <c r="R53" s="379">
        <f t="shared" ca="1" si="48"/>
        <v>73.816666666666663</v>
      </c>
      <c r="S53" s="379">
        <f t="shared" ca="1" si="48"/>
        <v>76.439166666666665</v>
      </c>
      <c r="T53" s="379">
        <f t="shared" ca="1" si="48"/>
        <v>80.204166666666666</v>
      </c>
      <c r="U53" s="379">
        <f t="shared" ca="1" si="48"/>
        <v>83.164166666666674</v>
      </c>
      <c r="V53" s="32"/>
      <c r="W53" s="32"/>
      <c r="X53" s="32"/>
      <c r="Y53" s="284"/>
      <c r="Z53" s="32"/>
      <c r="AA53" s="32"/>
      <c r="AB53" s="32"/>
      <c r="AC53" s="32"/>
      <c r="AD53" s="32"/>
      <c r="AE53" s="32"/>
      <c r="AF53" s="321"/>
      <c r="AG53" s="8"/>
      <c r="AH53" s="8"/>
      <c r="AM53" s="27">
        <f t="shared" si="19"/>
        <v>42856</v>
      </c>
      <c r="AN53" s="41" t="str">
        <f t="shared" si="49"/>
        <v>bg</v>
      </c>
      <c r="AO53" s="41">
        <f t="shared" si="20"/>
        <v>59</v>
      </c>
      <c r="AP53" s="41">
        <f t="shared" si="50"/>
        <v>78</v>
      </c>
      <c r="AQ53" s="41">
        <f t="shared" si="21"/>
        <v>53</v>
      </c>
      <c r="AR53" s="41" t="str">
        <f>+"b"&amp;AR1</f>
        <v>ba</v>
      </c>
      <c r="AT53" s="139">
        <v>42095</v>
      </c>
      <c r="AU53" s="142">
        <v>352</v>
      </c>
      <c r="AV53" s="142">
        <v>368</v>
      </c>
      <c r="AW53" s="142">
        <v>528</v>
      </c>
      <c r="AX53" s="142">
        <v>128</v>
      </c>
      <c r="AY53" s="142">
        <v>64</v>
      </c>
      <c r="AZ53" s="142">
        <v>176</v>
      </c>
      <c r="BA53" s="142">
        <v>720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</row>
    <row r="54" spans="1:142" s="41" customFormat="1">
      <c r="A54" s="239">
        <f t="shared" si="12"/>
        <v>53</v>
      </c>
      <c r="B54" s="23"/>
      <c r="C54" s="23"/>
      <c r="D54" s="23"/>
      <c r="E54" s="458"/>
      <c r="F54" s="23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2"/>
      <c r="W54" s="32"/>
      <c r="X54" s="32"/>
      <c r="Y54" s="284"/>
      <c r="Z54" s="32"/>
      <c r="AA54" s="32"/>
      <c r="AB54" s="32"/>
      <c r="AC54" s="32"/>
      <c r="AD54" s="32"/>
      <c r="AE54" s="32"/>
      <c r="AF54" s="321"/>
      <c r="AG54" s="8"/>
      <c r="AH54" s="8"/>
      <c r="AM54" s="27">
        <f t="shared" si="19"/>
        <v>42887</v>
      </c>
      <c r="AN54" s="41" t="str">
        <f t="shared" si="49"/>
        <v>bh</v>
      </c>
      <c r="AO54" s="41">
        <f t="shared" si="20"/>
        <v>60</v>
      </c>
      <c r="AP54" s="41">
        <f t="shared" si="50"/>
        <v>79</v>
      </c>
      <c r="AQ54" s="41">
        <f t="shared" si="21"/>
        <v>54</v>
      </c>
      <c r="AR54" s="41" t="str">
        <f t="shared" ref="AR54" si="52">+"b"&amp;AR2</f>
        <v>bb</v>
      </c>
      <c r="AT54" s="139">
        <v>42125</v>
      </c>
      <c r="AU54" s="142">
        <v>320</v>
      </c>
      <c r="AV54" s="142">
        <v>424</v>
      </c>
      <c r="AW54" s="142">
        <v>480</v>
      </c>
      <c r="AX54" s="142">
        <v>176</v>
      </c>
      <c r="AY54" s="142">
        <v>88</v>
      </c>
      <c r="AZ54" s="142">
        <v>160</v>
      </c>
      <c r="BA54" s="142">
        <v>744</v>
      </c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</row>
    <row r="55" spans="1:142" s="41" customFormat="1">
      <c r="A55" s="239">
        <f t="shared" si="12"/>
        <v>54</v>
      </c>
      <c r="B55" s="23" t="s">
        <v>89</v>
      </c>
      <c r="C55" s="23" t="s">
        <v>76</v>
      </c>
      <c r="D55" s="23" t="s">
        <v>68</v>
      </c>
      <c r="E55" s="458"/>
      <c r="F55" s="23" t="s">
        <v>77</v>
      </c>
      <c r="G55" s="379" t="str">
        <f ca="1">+IF(ISERROR(AVERAGE(INDIRECT("'Prices'!"&amp;VLOOKUP(G$1,$AM$1:$AN$197,2,FALSE)&amp;$A55&amp;":"&amp;VLOOKUP(DATE(YEAR(G$1),12,1),$AM$1:$AN$197,2,FALSE)&amp;$A55))),"",AVERAGE(INDIRECT("'Prices'!"&amp;VLOOKUP(G$1,$AM$1:$AN$197,2,FALSE)&amp;$A55&amp;":"&amp;VLOOKUP(DATE(YEAR(G$1),12,1),$AM$1:$AN$197,2,FALSE)&amp;$A55)))</f>
        <v/>
      </c>
      <c r="H55" s="379" t="str">
        <f t="shared" ref="H55:U57" ca="1" si="53">+IF(ISERROR(AVERAGE(INDIRECT("'Prices'!"&amp;VLOOKUP(H$1,$AM$1:$AN$197,2,FALSE)&amp;$A55&amp;":"&amp;VLOOKUP(DATE(YEAR(H$1),12,1),$AM$1:$AN$197,2,FALSE)&amp;$A55))),"",AVERAGE(INDIRECT("'Prices'!"&amp;VLOOKUP(H$1,$AM$1:$AN$197,2,FALSE)&amp;$A55&amp;":"&amp;VLOOKUP(DATE(YEAR(H$1),12,1),$AM$1:$AN$197,2,FALSE)&amp;$A55)))</f>
        <v/>
      </c>
      <c r="I55" s="379" t="str">
        <f t="shared" ca="1" si="53"/>
        <v/>
      </c>
      <c r="J55" s="379" t="str">
        <f t="shared" ca="1" si="53"/>
        <v/>
      </c>
      <c r="K55" s="379" t="str">
        <f t="shared" ca="1" si="53"/>
        <v/>
      </c>
      <c r="L55" s="379" t="str">
        <f t="shared" ca="1" si="53"/>
        <v/>
      </c>
      <c r="M55" s="379" t="str">
        <f t="shared" ca="1" si="53"/>
        <v/>
      </c>
      <c r="N55" s="379" t="str">
        <f t="shared" ca="1" si="53"/>
        <v/>
      </c>
      <c r="O55" s="379" t="str">
        <f t="shared" ca="1" si="53"/>
        <v/>
      </c>
      <c r="P55" s="379" t="str">
        <f t="shared" ca="1" si="53"/>
        <v/>
      </c>
      <c r="Q55" s="379" t="str">
        <f t="shared" ca="1" si="53"/>
        <v/>
      </c>
      <c r="R55" s="379" t="str">
        <f t="shared" ca="1" si="53"/>
        <v/>
      </c>
      <c r="S55" s="379" t="str">
        <f t="shared" ca="1" si="53"/>
        <v/>
      </c>
      <c r="T55" s="379" t="str">
        <f t="shared" ca="1" si="53"/>
        <v/>
      </c>
      <c r="U55" s="379" t="str">
        <f t="shared" ca="1" si="53"/>
        <v/>
      </c>
      <c r="V55" s="32"/>
      <c r="W55" s="32"/>
      <c r="X55" s="32"/>
      <c r="Y55" s="284"/>
      <c r="Z55" s="32"/>
      <c r="AA55" s="32"/>
      <c r="AB55" s="32"/>
      <c r="AC55" s="32"/>
      <c r="AD55" s="32"/>
      <c r="AE55" s="32"/>
      <c r="AF55" s="321"/>
      <c r="AG55" s="8"/>
      <c r="AH55" s="8"/>
      <c r="AM55" s="27">
        <f>+EDATE(AM54,1)</f>
        <v>42917</v>
      </c>
      <c r="AN55" s="41" t="str">
        <f t="shared" ref="AN55:AN86" si="54">+VLOOKUP(AO55,$AQ$1:$AR$197,2,FALSE)</f>
        <v>bi</v>
      </c>
      <c r="AO55" s="41">
        <f>+AO54+1</f>
        <v>61</v>
      </c>
      <c r="AP55" s="41">
        <f t="shared" ref="AP55:AP86" si="55">+MATCH(AM55,$AT$1:$AT$121)</f>
        <v>80</v>
      </c>
      <c r="AQ55" s="41">
        <f>+AQ54+1</f>
        <v>55</v>
      </c>
      <c r="AR55" s="41" t="str">
        <f t="shared" ref="AR55:AR78" si="56">+"b"&amp;AR3</f>
        <v>bc</v>
      </c>
      <c r="AT55" s="139">
        <v>42156</v>
      </c>
      <c r="AU55" s="142">
        <v>352</v>
      </c>
      <c r="AV55" s="142">
        <v>368</v>
      </c>
      <c r="AW55" s="142">
        <v>528</v>
      </c>
      <c r="AX55" s="142">
        <v>128</v>
      </c>
      <c r="AY55" s="142">
        <v>64</v>
      </c>
      <c r="AZ55" s="142">
        <v>176</v>
      </c>
      <c r="BA55" s="142">
        <v>720</v>
      </c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</row>
    <row r="56" spans="1:142" s="41" customFormat="1">
      <c r="A56" s="239">
        <f t="shared" si="12"/>
        <v>55</v>
      </c>
      <c r="B56" s="23" t="s">
        <v>89</v>
      </c>
      <c r="C56" s="23" t="s">
        <v>76</v>
      </c>
      <c r="D56" s="23" t="s">
        <v>68</v>
      </c>
      <c r="E56" s="458"/>
      <c r="F56" s="23" t="s">
        <v>78</v>
      </c>
      <c r="G56" s="379" t="str">
        <f t="shared" ref="G56:G57" ca="1" si="57">+IF(ISERROR(AVERAGE(INDIRECT("'Prices'!"&amp;VLOOKUP(G$1,$AM$1:$AN$197,2,FALSE)&amp;$A56&amp;":"&amp;VLOOKUP(DATE(YEAR(G$1),12,1),$AM$1:$AN$197,2,FALSE)&amp;$A56))),"",AVERAGE(INDIRECT("'Prices'!"&amp;VLOOKUP(G$1,$AM$1:$AN$197,2,FALSE)&amp;$A56&amp;":"&amp;VLOOKUP(DATE(YEAR(G$1),12,1),$AM$1:$AN$197,2,FALSE)&amp;$A56)))</f>
        <v/>
      </c>
      <c r="H56" s="379" t="str">
        <f t="shared" ca="1" si="53"/>
        <v/>
      </c>
      <c r="I56" s="379" t="str">
        <f t="shared" ca="1" si="53"/>
        <v/>
      </c>
      <c r="J56" s="379" t="str">
        <f t="shared" ca="1" si="53"/>
        <v/>
      </c>
      <c r="K56" s="379" t="str">
        <f t="shared" ca="1" si="53"/>
        <v/>
      </c>
      <c r="L56" s="379" t="str">
        <f t="shared" ca="1" si="53"/>
        <v/>
      </c>
      <c r="M56" s="379" t="str">
        <f t="shared" ca="1" si="53"/>
        <v/>
      </c>
      <c r="N56" s="379" t="str">
        <f t="shared" ca="1" si="53"/>
        <v/>
      </c>
      <c r="O56" s="379" t="str">
        <f t="shared" ca="1" si="53"/>
        <v/>
      </c>
      <c r="P56" s="379" t="str">
        <f t="shared" ca="1" si="53"/>
        <v/>
      </c>
      <c r="Q56" s="379" t="str">
        <f t="shared" ca="1" si="53"/>
        <v/>
      </c>
      <c r="R56" s="379" t="str">
        <f t="shared" ca="1" si="53"/>
        <v/>
      </c>
      <c r="S56" s="379" t="str">
        <f t="shared" ca="1" si="53"/>
        <v/>
      </c>
      <c r="T56" s="379" t="str">
        <f t="shared" ca="1" si="53"/>
        <v/>
      </c>
      <c r="U56" s="379" t="str">
        <f t="shared" ca="1" si="53"/>
        <v/>
      </c>
      <c r="V56" s="32"/>
      <c r="W56" s="32"/>
      <c r="X56" s="32"/>
      <c r="Y56" s="284"/>
      <c r="Z56" s="32"/>
      <c r="AA56" s="32"/>
      <c r="AB56" s="32"/>
      <c r="AC56" s="32"/>
      <c r="AD56" s="32"/>
      <c r="AE56" s="32"/>
      <c r="AF56" s="321"/>
      <c r="AG56" s="8"/>
      <c r="AH56" s="8"/>
      <c r="AM56" s="27">
        <f t="shared" si="19"/>
        <v>42948</v>
      </c>
      <c r="AN56" s="41" t="str">
        <f t="shared" si="54"/>
        <v>bj</v>
      </c>
      <c r="AO56" s="41">
        <f t="shared" si="20"/>
        <v>62</v>
      </c>
      <c r="AP56" s="41">
        <f t="shared" si="55"/>
        <v>81</v>
      </c>
      <c r="AQ56" s="41">
        <f t="shared" si="21"/>
        <v>56</v>
      </c>
      <c r="AR56" s="41" t="str">
        <f t="shared" si="56"/>
        <v>bd</v>
      </c>
      <c r="AT56" s="139">
        <v>42186</v>
      </c>
      <c r="AU56" s="142">
        <v>368</v>
      </c>
      <c r="AV56" s="142">
        <v>376</v>
      </c>
      <c r="AW56" s="142">
        <v>552</v>
      </c>
      <c r="AX56" s="142">
        <v>128</v>
      </c>
      <c r="AY56" s="142">
        <v>64</v>
      </c>
      <c r="AZ56" s="142">
        <v>184</v>
      </c>
      <c r="BA56" s="142">
        <v>744</v>
      </c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</row>
    <row r="57" spans="1:142" s="41" customFormat="1">
      <c r="A57" s="239">
        <f t="shared" si="12"/>
        <v>56</v>
      </c>
      <c r="B57" s="23" t="s">
        <v>89</v>
      </c>
      <c r="C57" s="23" t="s">
        <v>76</v>
      </c>
      <c r="D57" s="23" t="s">
        <v>68</v>
      </c>
      <c r="E57" s="458" t="s">
        <v>263</v>
      </c>
      <c r="F57" s="23" t="s">
        <v>79</v>
      </c>
      <c r="G57" s="379">
        <f t="shared" ca="1" si="57"/>
        <v>22.133333333333336</v>
      </c>
      <c r="H57" s="379">
        <f t="shared" ca="1" si="53"/>
        <v>21.374166666666667</v>
      </c>
      <c r="I57" s="379">
        <f t="shared" ca="1" si="53"/>
        <v>20.959999999999997</v>
      </c>
      <c r="J57" s="379">
        <f t="shared" ca="1" si="53"/>
        <v>21.431666666666668</v>
      </c>
      <c r="K57" s="379">
        <f t="shared" ca="1" si="53"/>
        <v>22.005833333333332</v>
      </c>
      <c r="L57" s="379">
        <f t="shared" ca="1" si="53"/>
        <v>22.62833333333333</v>
      </c>
      <c r="M57" s="379">
        <f t="shared" ca="1" si="53"/>
        <v>23.283333333333331</v>
      </c>
      <c r="N57" s="379">
        <f t="shared" ca="1" si="53"/>
        <v>23.968333333333334</v>
      </c>
      <c r="O57" s="379">
        <f t="shared" ca="1" si="53"/>
        <v>24.653333333333332</v>
      </c>
      <c r="P57" s="379">
        <f t="shared" ca="1" si="53"/>
        <v>25.386666666666667</v>
      </c>
      <c r="Q57" s="379">
        <f t="shared" ca="1" si="53"/>
        <v>26.146666666666672</v>
      </c>
      <c r="R57" s="379">
        <f t="shared" ca="1" si="53"/>
        <v>26.935833333333331</v>
      </c>
      <c r="S57" s="379">
        <f t="shared" ca="1" si="53"/>
        <v>27.705833333333331</v>
      </c>
      <c r="T57" s="379">
        <f t="shared" ca="1" si="53"/>
        <v>28.484166666666667</v>
      </c>
      <c r="U57" s="379">
        <f t="shared" ca="1" si="53"/>
        <v>29.289166666666663</v>
      </c>
      <c r="V57" s="32"/>
      <c r="W57" s="32"/>
      <c r="X57" s="32"/>
      <c r="Y57" s="284"/>
      <c r="Z57" s="32"/>
      <c r="AA57" s="32"/>
      <c r="AB57" s="32"/>
      <c r="AC57" s="32"/>
      <c r="AD57" s="32"/>
      <c r="AE57" s="32"/>
      <c r="AF57" s="321"/>
      <c r="AG57" s="8"/>
      <c r="AH57" s="8"/>
      <c r="AM57" s="27">
        <f t="shared" si="19"/>
        <v>42979</v>
      </c>
      <c r="AN57" s="41" t="str">
        <f t="shared" si="54"/>
        <v>bk</v>
      </c>
      <c r="AO57" s="41">
        <f t="shared" si="20"/>
        <v>63</v>
      </c>
      <c r="AP57" s="41">
        <f t="shared" si="55"/>
        <v>82</v>
      </c>
      <c r="AQ57" s="41">
        <f t="shared" si="21"/>
        <v>57</v>
      </c>
      <c r="AR57" s="41" t="str">
        <f t="shared" si="56"/>
        <v>be</v>
      </c>
      <c r="AT57" s="139">
        <v>42217</v>
      </c>
      <c r="AU57" s="142">
        <v>336</v>
      </c>
      <c r="AV57" s="142">
        <v>408</v>
      </c>
      <c r="AW57" s="142">
        <v>504</v>
      </c>
      <c r="AX57" s="142">
        <v>160</v>
      </c>
      <c r="AY57" s="142">
        <v>80</v>
      </c>
      <c r="AZ57" s="142">
        <v>168</v>
      </c>
      <c r="BA57" s="142">
        <v>744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</row>
    <row r="58" spans="1:142" s="41" customFormat="1">
      <c r="A58" s="239">
        <f t="shared" si="12"/>
        <v>57</v>
      </c>
      <c r="B58" s="23"/>
      <c r="C58" s="23"/>
      <c r="D58" s="23"/>
      <c r="E58" s="458"/>
      <c r="F58" s="23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2"/>
      <c r="W58" s="32"/>
      <c r="X58" s="32"/>
      <c r="Y58" s="284"/>
      <c r="Z58" s="32"/>
      <c r="AA58" s="32"/>
      <c r="AB58" s="32"/>
      <c r="AC58" s="32"/>
      <c r="AD58" s="32"/>
      <c r="AE58" s="32"/>
      <c r="AF58" s="321"/>
      <c r="AG58" s="8"/>
      <c r="AH58" s="8"/>
      <c r="AM58" s="27">
        <f t="shared" si="19"/>
        <v>43009</v>
      </c>
      <c r="AN58" s="41" t="str">
        <f t="shared" si="54"/>
        <v>bl</v>
      </c>
      <c r="AO58" s="41">
        <f t="shared" si="20"/>
        <v>64</v>
      </c>
      <c r="AP58" s="41">
        <f t="shared" si="55"/>
        <v>83</v>
      </c>
      <c r="AQ58" s="41">
        <f t="shared" si="21"/>
        <v>58</v>
      </c>
      <c r="AR58" s="41" t="str">
        <f t="shared" si="56"/>
        <v>bf</v>
      </c>
      <c r="AT58" s="139">
        <v>42248</v>
      </c>
      <c r="AU58" s="142">
        <v>336</v>
      </c>
      <c r="AV58" s="142">
        <v>384</v>
      </c>
      <c r="AW58" s="142">
        <v>504</v>
      </c>
      <c r="AX58" s="142">
        <v>144</v>
      </c>
      <c r="AY58" s="142">
        <v>72</v>
      </c>
      <c r="AZ58" s="142">
        <v>168</v>
      </c>
      <c r="BA58" s="142">
        <v>720</v>
      </c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</row>
    <row r="59" spans="1:142" s="41" customFormat="1">
      <c r="A59" s="239">
        <f t="shared" si="12"/>
        <v>58</v>
      </c>
      <c r="B59" s="23" t="s">
        <v>90</v>
      </c>
      <c r="C59" s="23" t="s">
        <v>76</v>
      </c>
      <c r="D59" s="23" t="s">
        <v>68</v>
      </c>
      <c r="E59" s="458"/>
      <c r="F59" s="23" t="s">
        <v>77</v>
      </c>
      <c r="G59" s="379" t="str">
        <f ca="1">+IF(ISERROR(AVERAGE(INDIRECT("'Prices'!"&amp;VLOOKUP(G$1,$AM$1:$AN$197,2,FALSE)&amp;$A59&amp;":"&amp;VLOOKUP(DATE(YEAR(G$1),12,1),$AM$1:$AN$197,2,FALSE)&amp;$A59))),"",AVERAGE(INDIRECT("'Prices'!"&amp;VLOOKUP(G$1,$AM$1:$AN$197,2,FALSE)&amp;$A59&amp;":"&amp;VLOOKUP(DATE(YEAR(G$1),12,1),$AM$1:$AN$197,2,FALSE)&amp;$A59)))</f>
        <v/>
      </c>
      <c r="H59" s="379" t="str">
        <f t="shared" ref="H59:U61" ca="1" si="58">+IF(ISERROR(AVERAGE(INDIRECT("'Prices'!"&amp;VLOOKUP(H$1,$AM$1:$AN$197,2,FALSE)&amp;$A59&amp;":"&amp;VLOOKUP(DATE(YEAR(H$1),12,1),$AM$1:$AN$197,2,FALSE)&amp;$A59))),"",AVERAGE(INDIRECT("'Prices'!"&amp;VLOOKUP(H$1,$AM$1:$AN$197,2,FALSE)&amp;$A59&amp;":"&amp;VLOOKUP(DATE(YEAR(H$1),12,1),$AM$1:$AN$197,2,FALSE)&amp;$A59)))</f>
        <v/>
      </c>
      <c r="I59" s="379" t="str">
        <f t="shared" ca="1" si="58"/>
        <v/>
      </c>
      <c r="J59" s="379" t="str">
        <f t="shared" ca="1" si="58"/>
        <v/>
      </c>
      <c r="K59" s="379" t="str">
        <f t="shared" ca="1" si="58"/>
        <v/>
      </c>
      <c r="L59" s="379" t="str">
        <f t="shared" ca="1" si="58"/>
        <v/>
      </c>
      <c r="M59" s="379" t="str">
        <f t="shared" ca="1" si="58"/>
        <v/>
      </c>
      <c r="N59" s="379" t="str">
        <f t="shared" ca="1" si="58"/>
        <v/>
      </c>
      <c r="O59" s="379" t="str">
        <f t="shared" ca="1" si="58"/>
        <v/>
      </c>
      <c r="P59" s="379" t="str">
        <f t="shared" ca="1" si="58"/>
        <v/>
      </c>
      <c r="Q59" s="379" t="str">
        <f t="shared" ca="1" si="58"/>
        <v/>
      </c>
      <c r="R59" s="379" t="str">
        <f t="shared" ca="1" si="58"/>
        <v/>
      </c>
      <c r="S59" s="379" t="str">
        <f t="shared" ca="1" si="58"/>
        <v/>
      </c>
      <c r="T59" s="379" t="str">
        <f t="shared" ca="1" si="58"/>
        <v/>
      </c>
      <c r="U59" s="379" t="str">
        <f t="shared" ca="1" si="58"/>
        <v/>
      </c>
      <c r="V59" s="32"/>
      <c r="W59" s="32"/>
      <c r="X59" s="32"/>
      <c r="Y59" s="284"/>
      <c r="Z59" s="32"/>
      <c r="AA59" s="32"/>
      <c r="AB59" s="32"/>
      <c r="AC59" s="32"/>
      <c r="AD59" s="32"/>
      <c r="AE59" s="32"/>
      <c r="AF59" s="321"/>
      <c r="AG59" s="8"/>
      <c r="AH59" s="8"/>
      <c r="AM59" s="27">
        <f t="shared" si="19"/>
        <v>43040</v>
      </c>
      <c r="AN59" s="41" t="str">
        <f t="shared" si="54"/>
        <v>bm</v>
      </c>
      <c r="AO59" s="41">
        <f t="shared" si="20"/>
        <v>65</v>
      </c>
      <c r="AP59" s="41">
        <f t="shared" si="55"/>
        <v>84</v>
      </c>
      <c r="AQ59" s="41">
        <f t="shared" si="21"/>
        <v>59</v>
      </c>
      <c r="AR59" s="41" t="str">
        <f t="shared" si="56"/>
        <v>bg</v>
      </c>
      <c r="AT59" s="139">
        <v>42278</v>
      </c>
      <c r="AU59" s="142">
        <v>352</v>
      </c>
      <c r="AV59" s="142">
        <v>392</v>
      </c>
      <c r="AW59" s="142">
        <v>528</v>
      </c>
      <c r="AX59" s="142">
        <v>144</v>
      </c>
      <c r="AY59" s="142">
        <v>72</v>
      </c>
      <c r="AZ59" s="142">
        <v>176</v>
      </c>
      <c r="BA59" s="142">
        <v>744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42" s="41" customFormat="1">
      <c r="A60" s="239">
        <f t="shared" si="12"/>
        <v>59</v>
      </c>
      <c r="B60" s="23" t="s">
        <v>90</v>
      </c>
      <c r="C60" s="23" t="s">
        <v>76</v>
      </c>
      <c r="D60" s="23" t="s">
        <v>68</v>
      </c>
      <c r="E60" s="458"/>
      <c r="F60" s="23" t="s">
        <v>78</v>
      </c>
      <c r="G60" s="379" t="str">
        <f t="shared" ref="G60:G61" ca="1" si="59">+IF(ISERROR(AVERAGE(INDIRECT("'Prices'!"&amp;VLOOKUP(G$1,$AM$1:$AN$197,2,FALSE)&amp;$A60&amp;":"&amp;VLOOKUP(DATE(YEAR(G$1),12,1),$AM$1:$AN$197,2,FALSE)&amp;$A60))),"",AVERAGE(INDIRECT("'Prices'!"&amp;VLOOKUP(G$1,$AM$1:$AN$197,2,FALSE)&amp;$A60&amp;":"&amp;VLOOKUP(DATE(YEAR(G$1),12,1),$AM$1:$AN$197,2,FALSE)&amp;$A60)))</f>
        <v/>
      </c>
      <c r="H60" s="379" t="str">
        <f t="shared" ca="1" si="58"/>
        <v/>
      </c>
      <c r="I60" s="379" t="str">
        <f t="shared" ca="1" si="58"/>
        <v/>
      </c>
      <c r="J60" s="379" t="str">
        <f t="shared" ca="1" si="58"/>
        <v/>
      </c>
      <c r="K60" s="379" t="str">
        <f t="shared" ca="1" si="58"/>
        <v/>
      </c>
      <c r="L60" s="379" t="str">
        <f t="shared" ca="1" si="58"/>
        <v/>
      </c>
      <c r="M60" s="379" t="str">
        <f t="shared" ca="1" si="58"/>
        <v/>
      </c>
      <c r="N60" s="379" t="str">
        <f t="shared" ca="1" si="58"/>
        <v/>
      </c>
      <c r="O60" s="379" t="str">
        <f t="shared" ca="1" si="58"/>
        <v/>
      </c>
      <c r="P60" s="379" t="str">
        <f t="shared" ca="1" si="58"/>
        <v/>
      </c>
      <c r="Q60" s="379" t="str">
        <f t="shared" ca="1" si="58"/>
        <v/>
      </c>
      <c r="R60" s="379" t="str">
        <f t="shared" ca="1" si="58"/>
        <v/>
      </c>
      <c r="S60" s="379" t="str">
        <f t="shared" ca="1" si="58"/>
        <v/>
      </c>
      <c r="T60" s="379" t="str">
        <f t="shared" ca="1" si="58"/>
        <v/>
      </c>
      <c r="U60" s="379" t="str">
        <f t="shared" ca="1" si="58"/>
        <v/>
      </c>
      <c r="V60" s="32"/>
      <c r="W60" s="32"/>
      <c r="X60" s="32"/>
      <c r="Y60" s="284"/>
      <c r="Z60" s="32"/>
      <c r="AA60" s="32"/>
      <c r="AB60" s="32"/>
      <c r="AC60" s="32"/>
      <c r="AD60" s="32"/>
      <c r="AE60" s="32"/>
      <c r="AF60" s="321"/>
      <c r="AG60" s="8"/>
      <c r="AH60" s="8"/>
      <c r="AM60" s="27">
        <f t="shared" si="19"/>
        <v>43070</v>
      </c>
      <c r="AN60" s="41" t="str">
        <f t="shared" si="54"/>
        <v>bn</v>
      </c>
      <c r="AO60" s="41">
        <f t="shared" si="20"/>
        <v>66</v>
      </c>
      <c r="AP60" s="41">
        <f t="shared" si="55"/>
        <v>85</v>
      </c>
      <c r="AQ60" s="41">
        <f t="shared" si="21"/>
        <v>60</v>
      </c>
      <c r="AR60" s="41" t="str">
        <f t="shared" si="56"/>
        <v>bh</v>
      </c>
      <c r="AT60" s="139">
        <v>42309</v>
      </c>
      <c r="AU60" s="142">
        <v>320</v>
      </c>
      <c r="AV60" s="142">
        <v>400</v>
      </c>
      <c r="AW60" s="142">
        <v>480</v>
      </c>
      <c r="AX60" s="142">
        <v>160</v>
      </c>
      <c r="AY60" s="142">
        <v>80</v>
      </c>
      <c r="AZ60" s="142">
        <v>160</v>
      </c>
      <c r="BA60" s="142">
        <v>720</v>
      </c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</row>
    <row r="61" spans="1:142" s="41" customFormat="1">
      <c r="A61" s="239">
        <f t="shared" si="12"/>
        <v>60</v>
      </c>
      <c r="B61" s="23" t="s">
        <v>90</v>
      </c>
      <c r="C61" s="23" t="s">
        <v>76</v>
      </c>
      <c r="D61" s="23" t="s">
        <v>68</v>
      </c>
      <c r="E61" s="458" t="s">
        <v>263</v>
      </c>
      <c r="F61" s="23" t="s">
        <v>79</v>
      </c>
      <c r="G61" s="379">
        <f t="shared" ca="1" si="59"/>
        <v>3.480833333333333</v>
      </c>
      <c r="H61" s="379">
        <f t="shared" ca="1" si="58"/>
        <v>3.8883333333333332</v>
      </c>
      <c r="I61" s="379">
        <f t="shared" ca="1" si="58"/>
        <v>4.0966666666666667</v>
      </c>
      <c r="J61" s="379">
        <f t="shared" ca="1" si="58"/>
        <v>4.2816666666666663</v>
      </c>
      <c r="K61" s="379">
        <f t="shared" ca="1" si="58"/>
        <v>4.4858333333333329</v>
      </c>
      <c r="L61" s="379">
        <f t="shared" ca="1" si="58"/>
        <v>4.7408333333333319</v>
      </c>
      <c r="M61" s="379">
        <f t="shared" ca="1" si="58"/>
        <v>5.0533333333333328</v>
      </c>
      <c r="N61" s="379">
        <f t="shared" ca="1" si="58"/>
        <v>5.4166666666666679</v>
      </c>
      <c r="O61" s="379">
        <f t="shared" ca="1" si="58"/>
        <v>5.8299999999999992</v>
      </c>
      <c r="P61" s="379">
        <f t="shared" ca="1" si="58"/>
        <v>6.1916666666666655</v>
      </c>
      <c r="Q61" s="379">
        <f t="shared" ca="1" si="58"/>
        <v>6.5266666666666664</v>
      </c>
      <c r="R61" s="379">
        <f t="shared" ca="1" si="58"/>
        <v>6.847500000000001</v>
      </c>
      <c r="S61" s="379">
        <f t="shared" ca="1" si="58"/>
        <v>7.1658333333333344</v>
      </c>
      <c r="T61" s="379">
        <f t="shared" ca="1" si="58"/>
        <v>7.495000000000001</v>
      </c>
      <c r="U61" s="379">
        <f t="shared" ca="1" si="58"/>
        <v>7.7849999999999993</v>
      </c>
      <c r="V61" s="32"/>
      <c r="W61" s="32"/>
      <c r="X61" s="32"/>
      <c r="Y61" s="284"/>
      <c r="Z61" s="32"/>
      <c r="AA61" s="32"/>
      <c r="AB61" s="32"/>
      <c r="AC61" s="32"/>
      <c r="AD61" s="32"/>
      <c r="AE61" s="32"/>
      <c r="AF61" s="321"/>
      <c r="AG61" s="8"/>
      <c r="AH61" s="8"/>
      <c r="AM61" s="27">
        <f t="shared" si="19"/>
        <v>43101</v>
      </c>
      <c r="AN61" s="41" t="str">
        <f t="shared" si="54"/>
        <v>bo</v>
      </c>
      <c r="AO61" s="41">
        <f t="shared" si="20"/>
        <v>67</v>
      </c>
      <c r="AP61" s="41">
        <f t="shared" si="55"/>
        <v>86</v>
      </c>
      <c r="AQ61" s="41">
        <f t="shared" si="21"/>
        <v>61</v>
      </c>
      <c r="AR61" s="41" t="str">
        <f t="shared" si="56"/>
        <v>bi</v>
      </c>
      <c r="AT61" s="139">
        <v>42339</v>
      </c>
      <c r="AU61" s="142">
        <v>352</v>
      </c>
      <c r="AV61" s="142">
        <v>392</v>
      </c>
      <c r="AW61" s="142">
        <v>528</v>
      </c>
      <c r="AX61" s="142">
        <v>144</v>
      </c>
      <c r="AY61" s="142">
        <v>72</v>
      </c>
      <c r="AZ61" s="142">
        <v>176</v>
      </c>
      <c r="BA61" s="142">
        <v>744</v>
      </c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</row>
    <row r="62" spans="1:142" s="41" customFormat="1">
      <c r="A62" s="239">
        <f t="shared" ref="A62:A97" si="60">+ROW(B62)-1</f>
        <v>61</v>
      </c>
      <c r="B62" s="23"/>
      <c r="C62" s="23"/>
      <c r="D62" s="23"/>
      <c r="E62" s="458"/>
      <c r="F62" s="23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2"/>
      <c r="W62" s="32"/>
      <c r="X62" s="32"/>
      <c r="Y62" s="284"/>
      <c r="Z62" s="32"/>
      <c r="AA62" s="32"/>
      <c r="AB62" s="32"/>
      <c r="AC62" s="32"/>
      <c r="AD62" s="32"/>
      <c r="AE62" s="32"/>
      <c r="AF62" s="321"/>
      <c r="AG62" s="8"/>
      <c r="AH62" s="8"/>
      <c r="AM62" s="27">
        <f t="shared" si="19"/>
        <v>43132</v>
      </c>
      <c r="AN62" s="41" t="str">
        <f t="shared" si="54"/>
        <v>bp</v>
      </c>
      <c r="AO62" s="41">
        <f t="shared" si="20"/>
        <v>68</v>
      </c>
      <c r="AP62" s="41">
        <f t="shared" si="55"/>
        <v>87</v>
      </c>
      <c r="AQ62" s="41">
        <f t="shared" si="21"/>
        <v>62</v>
      </c>
      <c r="AR62" s="41" t="str">
        <f t="shared" si="56"/>
        <v>bj</v>
      </c>
      <c r="AT62" s="140">
        <v>42370</v>
      </c>
      <c r="AU62" s="143">
        <v>320</v>
      </c>
      <c r="AV62" s="143">
        <v>424</v>
      </c>
      <c r="AW62" s="143">
        <v>480</v>
      </c>
      <c r="AX62" s="143">
        <v>176</v>
      </c>
      <c r="AY62" s="143">
        <v>88</v>
      </c>
      <c r="AZ62" s="143">
        <v>160</v>
      </c>
      <c r="BA62" s="143">
        <v>744</v>
      </c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</row>
    <row r="63" spans="1:142" s="41" customFormat="1">
      <c r="A63" s="239">
        <f t="shared" si="60"/>
        <v>62</v>
      </c>
      <c r="B63" s="23" t="s">
        <v>185</v>
      </c>
      <c r="C63" s="23" t="s">
        <v>76</v>
      </c>
      <c r="D63" s="23" t="s">
        <v>68</v>
      </c>
      <c r="E63" s="458"/>
      <c r="F63" s="23" t="s">
        <v>77</v>
      </c>
      <c r="G63" s="379" t="str">
        <f ca="1">+IF(ISERROR(AVERAGE(INDIRECT("'Prices'!"&amp;VLOOKUP(G$1,$AM$1:$AN$197,2,FALSE)&amp;$A63&amp;":"&amp;VLOOKUP(DATE(YEAR(G$1),12,1),$AM$1:$AN$197,2,FALSE)&amp;$A63))),"",AVERAGE(INDIRECT("'Prices'!"&amp;VLOOKUP(G$1,$AM$1:$AN$197,2,FALSE)&amp;$A63&amp;":"&amp;VLOOKUP(DATE(YEAR(G$1),12,1),$AM$1:$AN$197,2,FALSE)&amp;$A63)))</f>
        <v/>
      </c>
      <c r="H63" s="379" t="str">
        <f t="shared" ref="H63:U65" ca="1" si="61">+IF(ISERROR(AVERAGE(INDIRECT("'Prices'!"&amp;VLOOKUP(H$1,$AM$1:$AN$197,2,FALSE)&amp;$A63&amp;":"&amp;VLOOKUP(DATE(YEAR(H$1),12,1),$AM$1:$AN$197,2,FALSE)&amp;$A63))),"",AVERAGE(INDIRECT("'Prices'!"&amp;VLOOKUP(H$1,$AM$1:$AN$197,2,FALSE)&amp;$A63&amp;":"&amp;VLOOKUP(DATE(YEAR(H$1),12,1),$AM$1:$AN$197,2,FALSE)&amp;$A63)))</f>
        <v/>
      </c>
      <c r="I63" s="379" t="str">
        <f t="shared" ca="1" si="61"/>
        <v/>
      </c>
      <c r="J63" s="379" t="str">
        <f t="shared" ca="1" si="61"/>
        <v/>
      </c>
      <c r="K63" s="379" t="str">
        <f t="shared" ca="1" si="61"/>
        <v/>
      </c>
      <c r="L63" s="379" t="str">
        <f t="shared" ca="1" si="61"/>
        <v/>
      </c>
      <c r="M63" s="379" t="str">
        <f t="shared" ca="1" si="61"/>
        <v/>
      </c>
      <c r="N63" s="379" t="str">
        <f t="shared" ca="1" si="61"/>
        <v/>
      </c>
      <c r="O63" s="379" t="str">
        <f t="shared" ca="1" si="61"/>
        <v/>
      </c>
      <c r="P63" s="379" t="str">
        <f t="shared" ca="1" si="61"/>
        <v/>
      </c>
      <c r="Q63" s="379" t="str">
        <f t="shared" ca="1" si="61"/>
        <v/>
      </c>
      <c r="R63" s="379" t="str">
        <f t="shared" ca="1" si="61"/>
        <v/>
      </c>
      <c r="S63" s="379" t="str">
        <f t="shared" ca="1" si="61"/>
        <v/>
      </c>
      <c r="T63" s="379" t="str">
        <f t="shared" ca="1" si="61"/>
        <v/>
      </c>
      <c r="U63" s="379" t="str">
        <f t="shared" ca="1" si="61"/>
        <v/>
      </c>
      <c r="V63" s="32"/>
      <c r="W63" s="32"/>
      <c r="X63" s="32"/>
      <c r="Y63" s="284"/>
      <c r="Z63" s="32"/>
      <c r="AA63" s="32"/>
      <c r="AB63" s="32"/>
      <c r="AC63" s="32"/>
      <c r="AD63" s="32"/>
      <c r="AE63" s="32"/>
      <c r="AF63" s="321"/>
      <c r="AG63" s="8"/>
      <c r="AH63" s="8"/>
      <c r="AM63" s="27">
        <f t="shared" si="19"/>
        <v>43160</v>
      </c>
      <c r="AN63" s="41" t="str">
        <f t="shared" si="54"/>
        <v>bq</v>
      </c>
      <c r="AO63" s="41">
        <f t="shared" si="20"/>
        <v>69</v>
      </c>
      <c r="AP63" s="41">
        <f t="shared" si="55"/>
        <v>88</v>
      </c>
      <c r="AQ63" s="41">
        <f t="shared" si="21"/>
        <v>63</v>
      </c>
      <c r="AR63" s="41" t="str">
        <f t="shared" si="56"/>
        <v>bk</v>
      </c>
      <c r="AT63" s="140">
        <v>42401</v>
      </c>
      <c r="AU63" s="143">
        <v>336</v>
      </c>
      <c r="AV63" s="143">
        <v>360</v>
      </c>
      <c r="AW63" s="143">
        <v>504</v>
      </c>
      <c r="AX63" s="143">
        <v>128</v>
      </c>
      <c r="AY63" s="143">
        <v>64</v>
      </c>
      <c r="AZ63" s="143">
        <v>168</v>
      </c>
      <c r="BA63" s="143">
        <v>696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</row>
    <row r="64" spans="1:142" s="41" customFormat="1">
      <c r="A64" s="239">
        <f t="shared" si="60"/>
        <v>63</v>
      </c>
      <c r="B64" s="23" t="s">
        <v>185</v>
      </c>
      <c r="C64" s="23" t="s">
        <v>76</v>
      </c>
      <c r="D64" s="23" t="s">
        <v>68</v>
      </c>
      <c r="E64" s="458"/>
      <c r="F64" s="23" t="s">
        <v>78</v>
      </c>
      <c r="G64" s="379" t="str">
        <f t="shared" ref="G64:G65" ca="1" si="62">+IF(ISERROR(AVERAGE(INDIRECT("'Prices'!"&amp;VLOOKUP(G$1,$AM$1:$AN$197,2,FALSE)&amp;$A64&amp;":"&amp;VLOOKUP(DATE(YEAR(G$1),12,1),$AM$1:$AN$197,2,FALSE)&amp;$A64))),"",AVERAGE(INDIRECT("'Prices'!"&amp;VLOOKUP(G$1,$AM$1:$AN$197,2,FALSE)&amp;$A64&amp;":"&amp;VLOOKUP(DATE(YEAR(G$1),12,1),$AM$1:$AN$197,2,FALSE)&amp;$A64)))</f>
        <v/>
      </c>
      <c r="H64" s="379" t="str">
        <f t="shared" ca="1" si="61"/>
        <v/>
      </c>
      <c r="I64" s="379" t="str">
        <f t="shared" ca="1" si="61"/>
        <v/>
      </c>
      <c r="J64" s="379" t="str">
        <f t="shared" ca="1" si="61"/>
        <v/>
      </c>
      <c r="K64" s="379" t="str">
        <f t="shared" ca="1" si="61"/>
        <v/>
      </c>
      <c r="L64" s="379" t="str">
        <f t="shared" ca="1" si="61"/>
        <v/>
      </c>
      <c r="M64" s="379" t="str">
        <f t="shared" ca="1" si="61"/>
        <v/>
      </c>
      <c r="N64" s="379" t="str">
        <f t="shared" ca="1" si="61"/>
        <v/>
      </c>
      <c r="O64" s="379" t="str">
        <f t="shared" ca="1" si="61"/>
        <v/>
      </c>
      <c r="P64" s="379" t="str">
        <f t="shared" ca="1" si="61"/>
        <v/>
      </c>
      <c r="Q64" s="379" t="str">
        <f t="shared" ca="1" si="61"/>
        <v/>
      </c>
      <c r="R64" s="379" t="str">
        <f t="shared" ca="1" si="61"/>
        <v/>
      </c>
      <c r="S64" s="379" t="str">
        <f t="shared" ca="1" si="61"/>
        <v/>
      </c>
      <c r="T64" s="379" t="str">
        <f t="shared" ca="1" si="61"/>
        <v/>
      </c>
      <c r="U64" s="379" t="str">
        <f t="shared" ca="1" si="61"/>
        <v/>
      </c>
      <c r="V64" s="32"/>
      <c r="W64" s="32"/>
      <c r="X64" s="32"/>
      <c r="Y64" s="284"/>
      <c r="Z64" s="32"/>
      <c r="AA64" s="32"/>
      <c r="AB64" s="32"/>
      <c r="AC64" s="32"/>
      <c r="AD64" s="32"/>
      <c r="AE64" s="32"/>
      <c r="AF64" s="321"/>
      <c r="AG64" s="8"/>
      <c r="AH64" s="8"/>
      <c r="AM64" s="27">
        <f t="shared" si="19"/>
        <v>43191</v>
      </c>
      <c r="AN64" s="41" t="str">
        <f t="shared" si="54"/>
        <v>br</v>
      </c>
      <c r="AO64" s="41">
        <f t="shared" si="20"/>
        <v>70</v>
      </c>
      <c r="AP64" s="41">
        <f t="shared" si="55"/>
        <v>89</v>
      </c>
      <c r="AQ64" s="41">
        <f t="shared" si="21"/>
        <v>64</v>
      </c>
      <c r="AR64" s="41" t="str">
        <f t="shared" si="56"/>
        <v>bl</v>
      </c>
      <c r="AT64" s="140">
        <v>42430</v>
      </c>
      <c r="AU64" s="143">
        <v>368</v>
      </c>
      <c r="AV64" s="143">
        <v>376</v>
      </c>
      <c r="AW64" s="143">
        <v>552</v>
      </c>
      <c r="AX64" s="143">
        <v>128</v>
      </c>
      <c r="AY64" s="143">
        <v>64</v>
      </c>
      <c r="AZ64" s="143">
        <v>184</v>
      </c>
      <c r="BA64" s="143">
        <v>744</v>
      </c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</row>
    <row r="65" spans="1:142" s="41" customFormat="1">
      <c r="A65" s="239">
        <f t="shared" si="60"/>
        <v>64</v>
      </c>
      <c r="B65" s="23" t="s">
        <v>185</v>
      </c>
      <c r="C65" s="23" t="s">
        <v>76</v>
      </c>
      <c r="D65" s="23" t="s">
        <v>68</v>
      </c>
      <c r="E65" s="458" t="s">
        <v>264</v>
      </c>
      <c r="F65" s="23" t="s">
        <v>79</v>
      </c>
      <c r="G65" s="379">
        <f t="shared" ca="1" si="62"/>
        <v>24.785</v>
      </c>
      <c r="H65" s="379">
        <f t="shared" ca="1" si="61"/>
        <v>25.575833333333332</v>
      </c>
      <c r="I65" s="379">
        <f t="shared" ca="1" si="61"/>
        <v>26.793333333333333</v>
      </c>
      <c r="J65" s="379">
        <f t="shared" ca="1" si="61"/>
        <v>28.805833333333329</v>
      </c>
      <c r="K65" s="379">
        <f t="shared" ca="1" si="61"/>
        <v>29.919166666666666</v>
      </c>
      <c r="L65" s="379">
        <f t="shared" ca="1" si="61"/>
        <v>34.018333333333338</v>
      </c>
      <c r="M65" s="379">
        <f t="shared" ca="1" si="61"/>
        <v>40.711666666666666</v>
      </c>
      <c r="N65" s="379">
        <f t="shared" ca="1" si="61"/>
        <v>45.283333333333331</v>
      </c>
      <c r="O65" s="379">
        <f t="shared" ca="1" si="61"/>
        <v>47.211666666666666</v>
      </c>
      <c r="P65" s="379">
        <f t="shared" ca="1" si="61"/>
        <v>48.331666666666671</v>
      </c>
      <c r="Q65" s="379">
        <f t="shared" ca="1" si="61"/>
        <v>49.246666666666663</v>
      </c>
      <c r="R65" s="379">
        <f t="shared" ca="1" si="61"/>
        <v>50.482499999999995</v>
      </c>
      <c r="S65" s="379">
        <f t="shared" ca="1" si="61"/>
        <v>52.60499999999999</v>
      </c>
      <c r="T65" s="379">
        <f t="shared" ca="1" si="61"/>
        <v>56.6875</v>
      </c>
      <c r="U65" s="379">
        <f t="shared" ca="1" si="61"/>
        <v>59.682500000000005</v>
      </c>
      <c r="V65" s="32"/>
      <c r="W65" s="32"/>
      <c r="X65" s="32"/>
      <c r="Y65" s="284"/>
      <c r="Z65" s="32"/>
      <c r="AA65" s="32"/>
      <c r="AB65" s="32"/>
      <c r="AC65" s="32"/>
      <c r="AD65" s="32"/>
      <c r="AE65" s="32"/>
      <c r="AF65" s="321"/>
      <c r="AG65" s="8"/>
      <c r="AH65" s="8"/>
      <c r="AM65" s="27">
        <f t="shared" si="19"/>
        <v>43221</v>
      </c>
      <c r="AN65" s="41" t="str">
        <f t="shared" si="54"/>
        <v>bs</v>
      </c>
      <c r="AO65" s="41">
        <f t="shared" si="20"/>
        <v>71</v>
      </c>
      <c r="AP65" s="41">
        <f t="shared" si="55"/>
        <v>90</v>
      </c>
      <c r="AQ65" s="41">
        <f t="shared" si="21"/>
        <v>65</v>
      </c>
      <c r="AR65" s="41" t="str">
        <f t="shared" si="56"/>
        <v>bm</v>
      </c>
      <c r="AT65" s="140">
        <v>42461</v>
      </c>
      <c r="AU65" s="143">
        <v>336</v>
      </c>
      <c r="AV65" s="143">
        <v>384</v>
      </c>
      <c r="AW65" s="143">
        <v>504</v>
      </c>
      <c r="AX65" s="143">
        <v>144</v>
      </c>
      <c r="AY65" s="143">
        <v>72</v>
      </c>
      <c r="AZ65" s="143">
        <v>168</v>
      </c>
      <c r="BA65" s="143">
        <v>720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</row>
    <row r="66" spans="1:142" s="41" customFormat="1">
      <c r="A66" s="239">
        <f t="shared" si="60"/>
        <v>65</v>
      </c>
      <c r="B66" s="23"/>
      <c r="C66" s="23"/>
      <c r="D66" s="23"/>
      <c r="E66" s="458"/>
      <c r="F66" s="23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2"/>
      <c r="W66" s="32"/>
      <c r="X66" s="32"/>
      <c r="Y66" s="284"/>
      <c r="Z66" s="32"/>
      <c r="AA66" s="32"/>
      <c r="AB66" s="32"/>
      <c r="AC66" s="32"/>
      <c r="AD66" s="32"/>
      <c r="AE66" s="32"/>
      <c r="AF66" s="321"/>
      <c r="AG66" s="8"/>
      <c r="AH66" s="8"/>
      <c r="AM66" s="27">
        <f t="shared" si="19"/>
        <v>43252</v>
      </c>
      <c r="AN66" s="41" t="str">
        <f t="shared" si="54"/>
        <v>bt</v>
      </c>
      <c r="AO66" s="41">
        <f t="shared" si="20"/>
        <v>72</v>
      </c>
      <c r="AP66" s="41">
        <f t="shared" si="55"/>
        <v>91</v>
      </c>
      <c r="AQ66" s="41">
        <f t="shared" si="21"/>
        <v>66</v>
      </c>
      <c r="AR66" s="41" t="str">
        <f t="shared" si="56"/>
        <v>bn</v>
      </c>
      <c r="AT66" s="140">
        <v>42491</v>
      </c>
      <c r="AU66" s="143">
        <v>336</v>
      </c>
      <c r="AV66" s="143">
        <v>408</v>
      </c>
      <c r="AW66" s="143">
        <v>504</v>
      </c>
      <c r="AX66" s="143">
        <v>160</v>
      </c>
      <c r="AY66" s="143">
        <v>80</v>
      </c>
      <c r="AZ66" s="143">
        <v>168</v>
      </c>
      <c r="BA66" s="143">
        <v>744</v>
      </c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</row>
    <row r="67" spans="1:142" s="41" customFormat="1">
      <c r="A67" s="239">
        <f t="shared" si="60"/>
        <v>66</v>
      </c>
      <c r="B67" s="23" t="s">
        <v>172</v>
      </c>
      <c r="C67" s="23" t="s">
        <v>76</v>
      </c>
      <c r="D67" s="23" t="s">
        <v>68</v>
      </c>
      <c r="E67" s="458"/>
      <c r="F67" s="23" t="s">
        <v>77</v>
      </c>
      <c r="G67" s="379" t="str">
        <f ca="1">+IF(ISERROR(AVERAGE(INDIRECT("'Prices'!"&amp;VLOOKUP(G$1,$AM$1:$AN$197,2,FALSE)&amp;$A67&amp;":"&amp;VLOOKUP(DATE(YEAR(G$1),12,1),$AM$1:$AN$197,2,FALSE)&amp;$A67))),"",AVERAGE(INDIRECT("'Prices'!"&amp;VLOOKUP(G$1,$AM$1:$AN$197,2,FALSE)&amp;$A67&amp;":"&amp;VLOOKUP(DATE(YEAR(G$1),12,1),$AM$1:$AN$197,2,FALSE)&amp;$A67)))</f>
        <v/>
      </c>
      <c r="H67" s="379" t="str">
        <f t="shared" ref="H67:U69" ca="1" si="63">+IF(ISERROR(AVERAGE(INDIRECT("'Prices'!"&amp;VLOOKUP(H$1,$AM$1:$AN$197,2,FALSE)&amp;$A67&amp;":"&amp;VLOOKUP(DATE(YEAR(H$1),12,1),$AM$1:$AN$197,2,FALSE)&amp;$A67))),"",AVERAGE(INDIRECT("'Prices'!"&amp;VLOOKUP(H$1,$AM$1:$AN$197,2,FALSE)&amp;$A67&amp;":"&amp;VLOOKUP(DATE(YEAR(H$1),12,1),$AM$1:$AN$197,2,FALSE)&amp;$A67)))</f>
        <v/>
      </c>
      <c r="I67" s="379" t="str">
        <f t="shared" ca="1" si="63"/>
        <v/>
      </c>
      <c r="J67" s="379" t="str">
        <f t="shared" ca="1" si="63"/>
        <v/>
      </c>
      <c r="K67" s="379" t="str">
        <f t="shared" ca="1" si="63"/>
        <v/>
      </c>
      <c r="L67" s="379" t="str">
        <f t="shared" ca="1" si="63"/>
        <v/>
      </c>
      <c r="M67" s="379" t="str">
        <f t="shared" ca="1" si="63"/>
        <v/>
      </c>
      <c r="N67" s="379" t="str">
        <f t="shared" ca="1" si="63"/>
        <v/>
      </c>
      <c r="O67" s="379" t="str">
        <f t="shared" ca="1" si="63"/>
        <v/>
      </c>
      <c r="P67" s="379" t="str">
        <f t="shared" ca="1" si="63"/>
        <v/>
      </c>
      <c r="Q67" s="379" t="str">
        <f t="shared" ca="1" si="63"/>
        <v/>
      </c>
      <c r="R67" s="379" t="str">
        <f t="shared" ca="1" si="63"/>
        <v/>
      </c>
      <c r="S67" s="379" t="str">
        <f t="shared" ca="1" si="63"/>
        <v/>
      </c>
      <c r="T67" s="379" t="str">
        <f t="shared" ca="1" si="63"/>
        <v/>
      </c>
      <c r="U67" s="379" t="str">
        <f t="shared" ca="1" si="63"/>
        <v/>
      </c>
      <c r="V67" s="32"/>
      <c r="W67" s="32"/>
      <c r="X67" s="32"/>
      <c r="Y67" s="284"/>
      <c r="Z67" s="32"/>
      <c r="AA67" s="32"/>
      <c r="AB67" s="32"/>
      <c r="AC67" s="32"/>
      <c r="AD67" s="32"/>
      <c r="AE67" s="32"/>
      <c r="AF67" s="321"/>
      <c r="AG67" s="8"/>
      <c r="AH67" s="8"/>
      <c r="AM67" s="27">
        <f t="shared" ref="AM67:AM130" si="64">+EDATE(AM66,1)</f>
        <v>43282</v>
      </c>
      <c r="AN67" s="41" t="str">
        <f t="shared" si="54"/>
        <v>bu</v>
      </c>
      <c r="AO67" s="41">
        <f t="shared" ref="AO67:AO130" si="65">+AO66+1</f>
        <v>73</v>
      </c>
      <c r="AP67" s="41">
        <f t="shared" si="55"/>
        <v>92</v>
      </c>
      <c r="AQ67" s="41">
        <f t="shared" ref="AQ67:AQ130" si="66">+AQ66+1</f>
        <v>67</v>
      </c>
      <c r="AR67" s="41" t="str">
        <f t="shared" si="56"/>
        <v>bo</v>
      </c>
      <c r="AT67" s="140">
        <v>42522</v>
      </c>
      <c r="AU67" s="143">
        <v>352</v>
      </c>
      <c r="AV67" s="143">
        <v>368</v>
      </c>
      <c r="AW67" s="143">
        <v>528</v>
      </c>
      <c r="AX67" s="143">
        <v>128</v>
      </c>
      <c r="AY67" s="143">
        <v>64</v>
      </c>
      <c r="AZ67" s="143">
        <v>176</v>
      </c>
      <c r="BA67" s="143">
        <v>720</v>
      </c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</row>
    <row r="68" spans="1:142" s="41" customFormat="1">
      <c r="A68" s="239">
        <f t="shared" si="60"/>
        <v>67</v>
      </c>
      <c r="B68" s="23" t="s">
        <v>172</v>
      </c>
      <c r="C68" s="23" t="s">
        <v>76</v>
      </c>
      <c r="D68" s="23" t="s">
        <v>68</v>
      </c>
      <c r="E68" s="458"/>
      <c r="F68" s="23" t="s">
        <v>78</v>
      </c>
      <c r="G68" s="379" t="str">
        <f t="shared" ref="G68:G69" ca="1" si="67">+IF(ISERROR(AVERAGE(INDIRECT("'Prices'!"&amp;VLOOKUP(G$1,$AM$1:$AN$197,2,FALSE)&amp;$A68&amp;":"&amp;VLOOKUP(DATE(YEAR(G$1),12,1),$AM$1:$AN$197,2,FALSE)&amp;$A68))),"",AVERAGE(INDIRECT("'Prices'!"&amp;VLOOKUP(G$1,$AM$1:$AN$197,2,FALSE)&amp;$A68&amp;":"&amp;VLOOKUP(DATE(YEAR(G$1),12,1),$AM$1:$AN$197,2,FALSE)&amp;$A68)))</f>
        <v/>
      </c>
      <c r="H68" s="379" t="str">
        <f t="shared" ca="1" si="63"/>
        <v/>
      </c>
      <c r="I68" s="379" t="str">
        <f t="shared" ca="1" si="63"/>
        <v/>
      </c>
      <c r="J68" s="379" t="str">
        <f t="shared" ca="1" si="63"/>
        <v/>
      </c>
      <c r="K68" s="379" t="str">
        <f t="shared" ca="1" si="63"/>
        <v/>
      </c>
      <c r="L68" s="379" t="str">
        <f t="shared" ca="1" si="63"/>
        <v/>
      </c>
      <c r="M68" s="379" t="str">
        <f t="shared" ca="1" si="63"/>
        <v/>
      </c>
      <c r="N68" s="379" t="str">
        <f t="shared" ca="1" si="63"/>
        <v/>
      </c>
      <c r="O68" s="379" t="str">
        <f t="shared" ca="1" si="63"/>
        <v/>
      </c>
      <c r="P68" s="379" t="str">
        <f t="shared" ca="1" si="63"/>
        <v/>
      </c>
      <c r="Q68" s="379" t="str">
        <f t="shared" ca="1" si="63"/>
        <v/>
      </c>
      <c r="R68" s="379" t="str">
        <f t="shared" ca="1" si="63"/>
        <v/>
      </c>
      <c r="S68" s="379" t="str">
        <f t="shared" ca="1" si="63"/>
        <v/>
      </c>
      <c r="T68" s="379" t="str">
        <f t="shared" ca="1" si="63"/>
        <v/>
      </c>
      <c r="U68" s="379" t="str">
        <f t="shared" ca="1" si="63"/>
        <v/>
      </c>
      <c r="V68" s="32"/>
      <c r="W68" s="32"/>
      <c r="X68" s="32"/>
      <c r="Y68" s="284"/>
      <c r="Z68" s="32"/>
      <c r="AA68" s="32"/>
      <c r="AB68" s="32"/>
      <c r="AC68" s="32"/>
      <c r="AD68" s="32"/>
      <c r="AE68" s="32"/>
      <c r="AF68" s="321"/>
      <c r="AG68" s="8"/>
      <c r="AH68" s="8"/>
      <c r="AM68" s="27">
        <f t="shared" si="64"/>
        <v>43313</v>
      </c>
      <c r="AN68" s="41" t="str">
        <f t="shared" si="54"/>
        <v>bv</v>
      </c>
      <c r="AO68" s="41">
        <f t="shared" si="65"/>
        <v>74</v>
      </c>
      <c r="AP68" s="41">
        <f t="shared" si="55"/>
        <v>93</v>
      </c>
      <c r="AQ68" s="41">
        <f t="shared" si="66"/>
        <v>68</v>
      </c>
      <c r="AR68" s="41" t="str">
        <f t="shared" si="56"/>
        <v>bp</v>
      </c>
      <c r="AT68" s="140">
        <v>42552</v>
      </c>
      <c r="AU68" s="143">
        <v>320</v>
      </c>
      <c r="AV68" s="143">
        <v>424</v>
      </c>
      <c r="AW68" s="143">
        <v>480</v>
      </c>
      <c r="AX68" s="143">
        <v>176</v>
      </c>
      <c r="AY68" s="143">
        <v>88</v>
      </c>
      <c r="AZ68" s="143">
        <v>160</v>
      </c>
      <c r="BA68" s="143">
        <v>744</v>
      </c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</row>
    <row r="69" spans="1:142" s="41" customFormat="1">
      <c r="A69" s="239">
        <f t="shared" si="60"/>
        <v>68</v>
      </c>
      <c r="B69" s="23" t="s">
        <v>172</v>
      </c>
      <c r="C69" s="23" t="s">
        <v>76</v>
      </c>
      <c r="D69" s="23" t="s">
        <v>68</v>
      </c>
      <c r="E69" s="458" t="s">
        <v>264</v>
      </c>
      <c r="F69" s="23" t="s">
        <v>79</v>
      </c>
      <c r="G69" s="379">
        <f t="shared" ca="1" si="67"/>
        <v>35.419166666666662</v>
      </c>
      <c r="H69" s="379">
        <f t="shared" ca="1" si="63"/>
        <v>37.504166666666663</v>
      </c>
      <c r="I69" s="379">
        <f t="shared" ca="1" si="63"/>
        <v>38.571666666666665</v>
      </c>
      <c r="J69" s="379">
        <f t="shared" ca="1" si="63"/>
        <v>39.872500000000002</v>
      </c>
      <c r="K69" s="379">
        <f t="shared" ca="1" si="63"/>
        <v>41.499166666666667</v>
      </c>
      <c r="L69" s="379">
        <f t="shared" ca="1" si="63"/>
        <v>43.459166666666668</v>
      </c>
      <c r="M69" s="379">
        <f t="shared" ca="1" si="63"/>
        <v>54.760833333333323</v>
      </c>
      <c r="N69" s="379">
        <f t="shared" ca="1" si="63"/>
        <v>75.32416666666667</v>
      </c>
      <c r="O69" s="379">
        <f t="shared" ca="1" si="63"/>
        <v>87.256666666666661</v>
      </c>
      <c r="P69" s="379">
        <f t="shared" ca="1" si="63"/>
        <v>89.194166666666675</v>
      </c>
      <c r="Q69" s="379">
        <f t="shared" ca="1" si="63"/>
        <v>90.144166666666649</v>
      </c>
      <c r="R69" s="379">
        <f t="shared" ca="1" si="63"/>
        <v>91.329166666666666</v>
      </c>
      <c r="S69" s="379">
        <f t="shared" ca="1" si="63"/>
        <v>94.049166666666665</v>
      </c>
      <c r="T69" s="379">
        <f t="shared" ca="1" si="63"/>
        <v>98.02</v>
      </c>
      <c r="U69" s="379">
        <f t="shared" ca="1" si="63"/>
        <v>102.37833333333332</v>
      </c>
      <c r="V69" s="32"/>
      <c r="W69" s="32"/>
      <c r="X69" s="32"/>
      <c r="Y69" s="284"/>
      <c r="Z69" s="32"/>
      <c r="AA69" s="32"/>
      <c r="AB69" s="32"/>
      <c r="AC69" s="32"/>
      <c r="AD69" s="32"/>
      <c r="AE69" s="32"/>
      <c r="AF69" s="321"/>
      <c r="AG69" s="8"/>
      <c r="AH69" s="8"/>
      <c r="AM69" s="27">
        <f t="shared" si="64"/>
        <v>43344</v>
      </c>
      <c r="AN69" s="41" t="str">
        <f t="shared" si="54"/>
        <v>bw</v>
      </c>
      <c r="AO69" s="41">
        <f t="shared" si="65"/>
        <v>75</v>
      </c>
      <c r="AP69" s="41">
        <f t="shared" si="55"/>
        <v>94</v>
      </c>
      <c r="AQ69" s="41">
        <f t="shared" si="66"/>
        <v>69</v>
      </c>
      <c r="AR69" s="41" t="str">
        <f t="shared" si="56"/>
        <v>bq</v>
      </c>
      <c r="AT69" s="140">
        <v>42583</v>
      </c>
      <c r="AU69" s="143">
        <v>368</v>
      </c>
      <c r="AV69" s="143">
        <v>376</v>
      </c>
      <c r="AW69" s="143">
        <v>552</v>
      </c>
      <c r="AX69" s="143">
        <v>128</v>
      </c>
      <c r="AY69" s="143">
        <v>64</v>
      </c>
      <c r="AZ69" s="143">
        <v>184</v>
      </c>
      <c r="BA69" s="143">
        <v>744</v>
      </c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</row>
    <row r="70" spans="1:142" s="41" customFormat="1">
      <c r="A70" s="239">
        <f t="shared" si="60"/>
        <v>69</v>
      </c>
      <c r="B70" s="23"/>
      <c r="C70" s="23"/>
      <c r="D70" s="23"/>
      <c r="E70" s="458"/>
      <c r="F70" s="23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2"/>
      <c r="W70" s="32"/>
      <c r="X70" s="32"/>
      <c r="Y70" s="284"/>
      <c r="Z70" s="32"/>
      <c r="AA70" s="32"/>
      <c r="AB70" s="32"/>
      <c r="AC70" s="32"/>
      <c r="AD70" s="32"/>
      <c r="AE70" s="32"/>
      <c r="AF70" s="321"/>
      <c r="AG70" s="8"/>
      <c r="AH70" s="8"/>
      <c r="AM70" s="27">
        <f t="shared" si="64"/>
        <v>43374</v>
      </c>
      <c r="AN70" s="41" t="str">
        <f t="shared" si="54"/>
        <v>bx</v>
      </c>
      <c r="AO70" s="41">
        <f t="shared" si="65"/>
        <v>76</v>
      </c>
      <c r="AP70" s="41">
        <f t="shared" si="55"/>
        <v>95</v>
      </c>
      <c r="AQ70" s="41">
        <f t="shared" si="66"/>
        <v>70</v>
      </c>
      <c r="AR70" s="41" t="str">
        <f t="shared" si="56"/>
        <v>br</v>
      </c>
      <c r="AT70" s="140">
        <v>42614</v>
      </c>
      <c r="AU70" s="143">
        <v>336</v>
      </c>
      <c r="AV70" s="143">
        <v>384</v>
      </c>
      <c r="AW70" s="143">
        <v>504</v>
      </c>
      <c r="AX70" s="143">
        <v>144</v>
      </c>
      <c r="AY70" s="143">
        <v>72</v>
      </c>
      <c r="AZ70" s="143">
        <v>168</v>
      </c>
      <c r="BA70" s="143">
        <v>720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</row>
    <row r="71" spans="1:142" s="41" customFormat="1">
      <c r="A71" s="239">
        <f t="shared" si="60"/>
        <v>70</v>
      </c>
      <c r="B71" s="23" t="s">
        <v>151</v>
      </c>
      <c r="C71" s="23" t="s">
        <v>76</v>
      </c>
      <c r="D71" s="23" t="s">
        <v>68</v>
      </c>
      <c r="E71" s="458"/>
      <c r="F71" s="23" t="s">
        <v>77</v>
      </c>
      <c r="G71" s="379" t="str">
        <f ca="1">+IF(ISERROR(AVERAGE(INDIRECT("'Prices'!"&amp;VLOOKUP(G$1,$AM$1:$AN$197,2,FALSE)&amp;$A71&amp;":"&amp;VLOOKUP(DATE(YEAR(G$1),12,1),$AM$1:$AN$197,2,FALSE)&amp;$A71))),"",AVERAGE(INDIRECT("'Prices'!"&amp;VLOOKUP(G$1,$AM$1:$AN$197,2,FALSE)&amp;$A71&amp;":"&amp;VLOOKUP(DATE(YEAR(G$1),12,1),$AM$1:$AN$197,2,FALSE)&amp;$A71)))</f>
        <v/>
      </c>
      <c r="H71" s="379" t="str">
        <f t="shared" ref="H71:U73" ca="1" si="68">+IF(ISERROR(AVERAGE(INDIRECT("'Prices'!"&amp;VLOOKUP(H$1,$AM$1:$AN$197,2,FALSE)&amp;$A71&amp;":"&amp;VLOOKUP(DATE(YEAR(H$1),12,1),$AM$1:$AN$197,2,FALSE)&amp;$A71))),"",AVERAGE(INDIRECT("'Prices'!"&amp;VLOOKUP(H$1,$AM$1:$AN$197,2,FALSE)&amp;$A71&amp;":"&amp;VLOOKUP(DATE(YEAR(H$1),12,1),$AM$1:$AN$197,2,FALSE)&amp;$A71)))</f>
        <v/>
      </c>
      <c r="I71" s="379" t="str">
        <f t="shared" ca="1" si="68"/>
        <v/>
      </c>
      <c r="J71" s="379" t="str">
        <f t="shared" ca="1" si="68"/>
        <v/>
      </c>
      <c r="K71" s="379" t="str">
        <f t="shared" ca="1" si="68"/>
        <v/>
      </c>
      <c r="L71" s="379" t="str">
        <f t="shared" ca="1" si="68"/>
        <v/>
      </c>
      <c r="M71" s="379" t="str">
        <f t="shared" ca="1" si="68"/>
        <v/>
      </c>
      <c r="N71" s="379" t="str">
        <f t="shared" ca="1" si="68"/>
        <v/>
      </c>
      <c r="O71" s="379" t="str">
        <f t="shared" ca="1" si="68"/>
        <v/>
      </c>
      <c r="P71" s="379" t="str">
        <f t="shared" ca="1" si="68"/>
        <v/>
      </c>
      <c r="Q71" s="379" t="str">
        <f t="shared" ca="1" si="68"/>
        <v/>
      </c>
      <c r="R71" s="379" t="str">
        <f t="shared" ca="1" si="68"/>
        <v/>
      </c>
      <c r="S71" s="379" t="str">
        <f t="shared" ca="1" si="68"/>
        <v/>
      </c>
      <c r="T71" s="379" t="str">
        <f t="shared" ca="1" si="68"/>
        <v/>
      </c>
      <c r="U71" s="379" t="str">
        <f t="shared" ca="1" si="68"/>
        <v/>
      </c>
      <c r="V71" s="32"/>
      <c r="W71" s="32"/>
      <c r="X71" s="32"/>
      <c r="Y71" s="284"/>
      <c r="Z71" s="32"/>
      <c r="AA71" s="32"/>
      <c r="AB71" s="32"/>
      <c r="AC71" s="32"/>
      <c r="AD71" s="32"/>
      <c r="AE71" s="32"/>
      <c r="AF71" s="321"/>
      <c r="AG71" s="8"/>
      <c r="AH71" s="8"/>
      <c r="AM71" s="27">
        <f t="shared" si="64"/>
        <v>43405</v>
      </c>
      <c r="AN71" s="41" t="str">
        <f t="shared" si="54"/>
        <v>by</v>
      </c>
      <c r="AO71" s="41">
        <f t="shared" si="65"/>
        <v>77</v>
      </c>
      <c r="AP71" s="41">
        <f t="shared" si="55"/>
        <v>96</v>
      </c>
      <c r="AQ71" s="41">
        <f t="shared" si="66"/>
        <v>71</v>
      </c>
      <c r="AR71" s="41" t="str">
        <f t="shared" si="56"/>
        <v>bs</v>
      </c>
      <c r="AT71" s="140">
        <v>42644</v>
      </c>
      <c r="AU71" s="143">
        <v>336</v>
      </c>
      <c r="AV71" s="143">
        <v>408</v>
      </c>
      <c r="AW71" s="143">
        <v>504</v>
      </c>
      <c r="AX71" s="143">
        <v>160</v>
      </c>
      <c r="AY71" s="143">
        <v>80</v>
      </c>
      <c r="AZ71" s="143">
        <v>168</v>
      </c>
      <c r="BA71" s="143">
        <v>744</v>
      </c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</row>
    <row r="72" spans="1:142" s="41" customFormat="1">
      <c r="A72" s="239">
        <f t="shared" si="60"/>
        <v>71</v>
      </c>
      <c r="B72" s="23" t="s">
        <v>151</v>
      </c>
      <c r="C72" s="23" t="s">
        <v>76</v>
      </c>
      <c r="D72" s="23" t="s">
        <v>68</v>
      </c>
      <c r="E72" s="458"/>
      <c r="F72" s="23" t="s">
        <v>78</v>
      </c>
      <c r="G72" s="379" t="str">
        <f t="shared" ref="G72:G73" ca="1" si="69">+IF(ISERROR(AVERAGE(INDIRECT("'Prices'!"&amp;VLOOKUP(G$1,$AM$1:$AN$197,2,FALSE)&amp;$A72&amp;":"&amp;VLOOKUP(DATE(YEAR(G$1),12,1),$AM$1:$AN$197,2,FALSE)&amp;$A72))),"",AVERAGE(INDIRECT("'Prices'!"&amp;VLOOKUP(G$1,$AM$1:$AN$197,2,FALSE)&amp;$A72&amp;":"&amp;VLOOKUP(DATE(YEAR(G$1),12,1),$AM$1:$AN$197,2,FALSE)&amp;$A72)))</f>
        <v/>
      </c>
      <c r="H72" s="379" t="str">
        <f t="shared" ca="1" si="68"/>
        <v/>
      </c>
      <c r="I72" s="379" t="str">
        <f t="shared" ca="1" si="68"/>
        <v/>
      </c>
      <c r="J72" s="379" t="str">
        <f t="shared" ca="1" si="68"/>
        <v/>
      </c>
      <c r="K72" s="379" t="str">
        <f t="shared" ca="1" si="68"/>
        <v/>
      </c>
      <c r="L72" s="379" t="str">
        <f t="shared" ca="1" si="68"/>
        <v/>
      </c>
      <c r="M72" s="379" t="str">
        <f t="shared" ca="1" si="68"/>
        <v/>
      </c>
      <c r="N72" s="379" t="str">
        <f t="shared" ca="1" si="68"/>
        <v/>
      </c>
      <c r="O72" s="379" t="str">
        <f t="shared" ca="1" si="68"/>
        <v/>
      </c>
      <c r="P72" s="379" t="str">
        <f t="shared" ca="1" si="68"/>
        <v/>
      </c>
      <c r="Q72" s="379" t="str">
        <f t="shared" ca="1" si="68"/>
        <v/>
      </c>
      <c r="R72" s="379" t="str">
        <f t="shared" ca="1" si="68"/>
        <v/>
      </c>
      <c r="S72" s="379" t="str">
        <f t="shared" ca="1" si="68"/>
        <v/>
      </c>
      <c r="T72" s="379" t="str">
        <f t="shared" ca="1" si="68"/>
        <v/>
      </c>
      <c r="U72" s="379" t="str">
        <f t="shared" ca="1" si="68"/>
        <v/>
      </c>
      <c r="V72" s="32"/>
      <c r="W72" s="32"/>
      <c r="X72" s="32"/>
      <c r="Y72" s="284"/>
      <c r="Z72" s="32"/>
      <c r="AA72" s="32"/>
      <c r="AB72" s="32"/>
      <c r="AC72" s="32"/>
      <c r="AD72" s="32"/>
      <c r="AE72" s="32"/>
      <c r="AF72" s="321"/>
      <c r="AG72" s="8"/>
      <c r="AH72" s="8"/>
      <c r="AM72" s="27">
        <f t="shared" si="64"/>
        <v>43435</v>
      </c>
      <c r="AN72" s="41" t="str">
        <f t="shared" si="54"/>
        <v>bz</v>
      </c>
      <c r="AO72" s="41">
        <f t="shared" si="65"/>
        <v>78</v>
      </c>
      <c r="AP72" s="41">
        <f t="shared" si="55"/>
        <v>97</v>
      </c>
      <c r="AQ72" s="41">
        <f t="shared" si="66"/>
        <v>72</v>
      </c>
      <c r="AR72" s="41" t="str">
        <f t="shared" si="56"/>
        <v>bt</v>
      </c>
      <c r="AT72" s="140">
        <v>42675</v>
      </c>
      <c r="AU72" s="143">
        <v>336</v>
      </c>
      <c r="AV72" s="143">
        <v>384</v>
      </c>
      <c r="AW72" s="143">
        <v>504</v>
      </c>
      <c r="AX72" s="143">
        <v>144</v>
      </c>
      <c r="AY72" s="143">
        <v>72</v>
      </c>
      <c r="AZ72" s="143">
        <v>168</v>
      </c>
      <c r="BA72" s="143">
        <v>720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</row>
    <row r="73" spans="1:142" s="41" customFormat="1">
      <c r="A73" s="239">
        <f t="shared" si="60"/>
        <v>72</v>
      </c>
      <c r="B73" s="23" t="s">
        <v>151</v>
      </c>
      <c r="C73" s="23" t="s">
        <v>76</v>
      </c>
      <c r="D73" s="23" t="s">
        <v>68</v>
      </c>
      <c r="E73" s="458" t="s">
        <v>264</v>
      </c>
      <c r="F73" s="23" t="s">
        <v>79</v>
      </c>
      <c r="G73" s="379">
        <f t="shared" ca="1" si="69"/>
        <v>25.111666666666665</v>
      </c>
      <c r="H73" s="379">
        <f t="shared" ca="1" si="68"/>
        <v>27.036666666666665</v>
      </c>
      <c r="I73" s="379">
        <f t="shared" ca="1" si="68"/>
        <v>28.934999999999999</v>
      </c>
      <c r="J73" s="379">
        <f t="shared" ca="1" si="68"/>
        <v>32.046666666666667</v>
      </c>
      <c r="K73" s="379">
        <f t="shared" ca="1" si="68"/>
        <v>39.142499999999998</v>
      </c>
      <c r="L73" s="379">
        <f t="shared" ca="1" si="68"/>
        <v>44.822499999999998</v>
      </c>
      <c r="M73" s="379">
        <f t="shared" ca="1" si="68"/>
        <v>46.576666666666661</v>
      </c>
      <c r="N73" s="379">
        <f t="shared" ca="1" si="68"/>
        <v>48.681666666666665</v>
      </c>
      <c r="O73" s="379">
        <f t="shared" ca="1" si="68"/>
        <v>50.335833333333333</v>
      </c>
      <c r="P73" s="379">
        <f t="shared" ca="1" si="68"/>
        <v>50.63416666666668</v>
      </c>
      <c r="Q73" s="379">
        <f t="shared" ca="1" si="68"/>
        <v>51.361666666666672</v>
      </c>
      <c r="R73" s="379">
        <f t="shared" ca="1" si="68"/>
        <v>52.444166666666668</v>
      </c>
      <c r="S73" s="379">
        <f t="shared" ca="1" si="68"/>
        <v>54.531666666666673</v>
      </c>
      <c r="T73" s="379">
        <f t="shared" ca="1" si="68"/>
        <v>57.595833333333339</v>
      </c>
      <c r="U73" s="379">
        <f t="shared" ca="1" si="68"/>
        <v>59.86249999999999</v>
      </c>
      <c r="V73" s="32"/>
      <c r="W73" s="32"/>
      <c r="X73" s="32"/>
      <c r="Y73" s="284"/>
      <c r="Z73" s="32"/>
      <c r="AA73" s="32"/>
      <c r="AB73" s="32"/>
      <c r="AC73" s="32"/>
      <c r="AD73" s="32"/>
      <c r="AE73" s="32"/>
      <c r="AF73" s="321"/>
      <c r="AG73" s="8"/>
      <c r="AH73" s="8"/>
      <c r="AM73" s="27">
        <f t="shared" si="64"/>
        <v>43466</v>
      </c>
      <c r="AN73" s="41" t="str">
        <f t="shared" si="54"/>
        <v>ca</v>
      </c>
      <c r="AO73" s="41">
        <f t="shared" si="65"/>
        <v>79</v>
      </c>
      <c r="AP73" s="41">
        <f t="shared" si="55"/>
        <v>98</v>
      </c>
      <c r="AQ73" s="41">
        <f t="shared" si="66"/>
        <v>73</v>
      </c>
      <c r="AR73" s="41" t="str">
        <f t="shared" si="56"/>
        <v>bu</v>
      </c>
      <c r="AT73" s="140">
        <v>42705</v>
      </c>
      <c r="AU73" s="143">
        <v>336</v>
      </c>
      <c r="AV73" s="143">
        <v>408</v>
      </c>
      <c r="AW73" s="143">
        <v>504</v>
      </c>
      <c r="AX73" s="143">
        <v>160</v>
      </c>
      <c r="AY73" s="143">
        <v>80</v>
      </c>
      <c r="AZ73" s="143">
        <v>168</v>
      </c>
      <c r="BA73" s="143">
        <v>744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</row>
    <row r="74" spans="1:142" s="41" customFormat="1">
      <c r="A74" s="239">
        <f t="shared" si="60"/>
        <v>73</v>
      </c>
      <c r="B74" s="23"/>
      <c r="C74" s="23"/>
      <c r="D74" s="23"/>
      <c r="E74" s="458"/>
      <c r="F74" s="23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2"/>
      <c r="W74" s="32"/>
      <c r="X74" s="32"/>
      <c r="Y74" s="284"/>
      <c r="Z74" s="32"/>
      <c r="AA74" s="32"/>
      <c r="AB74" s="32"/>
      <c r="AC74" s="32"/>
      <c r="AD74" s="32"/>
      <c r="AE74" s="32"/>
      <c r="AF74" s="321"/>
      <c r="AG74" s="8"/>
      <c r="AH74" s="8"/>
      <c r="AM74" s="27">
        <f t="shared" si="64"/>
        <v>43497</v>
      </c>
      <c r="AN74" s="41" t="str">
        <f t="shared" si="54"/>
        <v>cb</v>
      </c>
      <c r="AO74" s="41">
        <f t="shared" si="65"/>
        <v>80</v>
      </c>
      <c r="AP74" s="41">
        <f t="shared" si="55"/>
        <v>99</v>
      </c>
      <c r="AQ74" s="41">
        <f t="shared" si="66"/>
        <v>74</v>
      </c>
      <c r="AR74" s="41" t="str">
        <f t="shared" si="56"/>
        <v>bv</v>
      </c>
      <c r="AT74" s="139">
        <v>42736</v>
      </c>
      <c r="AU74" s="142">
        <v>336</v>
      </c>
      <c r="AV74" s="142">
        <v>408</v>
      </c>
      <c r="AW74" s="142">
        <v>504</v>
      </c>
      <c r="AX74" s="142">
        <v>160</v>
      </c>
      <c r="AY74" s="142">
        <v>80</v>
      </c>
      <c r="AZ74" s="142">
        <v>168</v>
      </c>
      <c r="BA74" s="142">
        <v>744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</row>
    <row r="75" spans="1:142" s="41" customFormat="1">
      <c r="A75" s="239">
        <f t="shared" si="60"/>
        <v>74</v>
      </c>
      <c r="B75" s="23" t="s">
        <v>152</v>
      </c>
      <c r="C75" s="23" t="s">
        <v>76</v>
      </c>
      <c r="D75" s="23" t="s">
        <v>68</v>
      </c>
      <c r="E75" s="458"/>
      <c r="F75" s="23" t="s">
        <v>77</v>
      </c>
      <c r="G75" s="379" t="str">
        <f ca="1">+IF(ISERROR(AVERAGE(INDIRECT("'Prices'!"&amp;VLOOKUP(G$1,$AM$1:$AN$197,2,FALSE)&amp;$A75&amp;":"&amp;VLOOKUP(DATE(YEAR(G$1),12,1),$AM$1:$AN$197,2,FALSE)&amp;$A75))),"",AVERAGE(INDIRECT("'Prices'!"&amp;VLOOKUP(G$1,$AM$1:$AN$197,2,FALSE)&amp;$A75&amp;":"&amp;VLOOKUP(DATE(YEAR(G$1),12,1),$AM$1:$AN$197,2,FALSE)&amp;$A75)))</f>
        <v/>
      </c>
      <c r="H75" s="379" t="str">
        <f t="shared" ref="H75:U77" ca="1" si="70">+IF(ISERROR(AVERAGE(INDIRECT("'Prices'!"&amp;VLOOKUP(H$1,$AM$1:$AN$197,2,FALSE)&amp;$A75&amp;":"&amp;VLOOKUP(DATE(YEAR(H$1),12,1),$AM$1:$AN$197,2,FALSE)&amp;$A75))),"",AVERAGE(INDIRECT("'Prices'!"&amp;VLOOKUP(H$1,$AM$1:$AN$197,2,FALSE)&amp;$A75&amp;":"&amp;VLOOKUP(DATE(YEAR(H$1),12,1),$AM$1:$AN$197,2,FALSE)&amp;$A75)))</f>
        <v/>
      </c>
      <c r="I75" s="379" t="str">
        <f t="shared" ca="1" si="70"/>
        <v/>
      </c>
      <c r="J75" s="379" t="str">
        <f t="shared" ca="1" si="70"/>
        <v/>
      </c>
      <c r="K75" s="379" t="str">
        <f t="shared" ca="1" si="70"/>
        <v/>
      </c>
      <c r="L75" s="379" t="str">
        <f t="shared" ca="1" si="70"/>
        <v/>
      </c>
      <c r="M75" s="379" t="str">
        <f t="shared" ca="1" si="70"/>
        <v/>
      </c>
      <c r="N75" s="379" t="str">
        <f t="shared" ca="1" si="70"/>
        <v/>
      </c>
      <c r="O75" s="379" t="str">
        <f t="shared" ca="1" si="70"/>
        <v/>
      </c>
      <c r="P75" s="379" t="str">
        <f t="shared" ca="1" si="70"/>
        <v/>
      </c>
      <c r="Q75" s="379" t="str">
        <f t="shared" ca="1" si="70"/>
        <v/>
      </c>
      <c r="R75" s="379" t="str">
        <f t="shared" ca="1" si="70"/>
        <v/>
      </c>
      <c r="S75" s="379" t="str">
        <f t="shared" ca="1" si="70"/>
        <v/>
      </c>
      <c r="T75" s="379" t="str">
        <f t="shared" ca="1" si="70"/>
        <v/>
      </c>
      <c r="U75" s="379" t="str">
        <f t="shared" ca="1" si="70"/>
        <v/>
      </c>
      <c r="V75" s="32"/>
      <c r="W75" s="32"/>
      <c r="X75" s="32"/>
      <c r="Y75" s="284"/>
      <c r="Z75" s="32"/>
      <c r="AA75" s="32"/>
      <c r="AB75" s="32"/>
      <c r="AC75" s="32"/>
      <c r="AD75" s="32"/>
      <c r="AE75" s="32"/>
      <c r="AF75" s="321"/>
      <c r="AG75" s="8"/>
      <c r="AH75" s="8"/>
      <c r="AM75" s="27">
        <f t="shared" si="64"/>
        <v>43525</v>
      </c>
      <c r="AN75" s="41" t="str">
        <f t="shared" si="54"/>
        <v>cc</v>
      </c>
      <c r="AO75" s="41">
        <f t="shared" si="65"/>
        <v>81</v>
      </c>
      <c r="AP75" s="41">
        <f t="shared" si="55"/>
        <v>100</v>
      </c>
      <c r="AQ75" s="41">
        <f t="shared" si="66"/>
        <v>75</v>
      </c>
      <c r="AR75" s="41" t="str">
        <f t="shared" si="56"/>
        <v>bw</v>
      </c>
      <c r="AT75" s="139">
        <v>42767</v>
      </c>
      <c r="AU75" s="142">
        <v>320</v>
      </c>
      <c r="AV75" s="142">
        <v>352</v>
      </c>
      <c r="AW75" s="142">
        <v>480</v>
      </c>
      <c r="AX75" s="142">
        <v>128</v>
      </c>
      <c r="AY75" s="142">
        <v>64</v>
      </c>
      <c r="AZ75" s="142">
        <v>160</v>
      </c>
      <c r="BA75" s="142">
        <v>672</v>
      </c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</row>
    <row r="76" spans="1:142" s="41" customFormat="1">
      <c r="A76" s="239">
        <f t="shared" si="60"/>
        <v>75</v>
      </c>
      <c r="B76" s="23" t="s">
        <v>152</v>
      </c>
      <c r="C76" s="23" t="s">
        <v>76</v>
      </c>
      <c r="D76" s="23" t="s">
        <v>68</v>
      </c>
      <c r="E76" s="458"/>
      <c r="F76" s="23" t="s">
        <v>78</v>
      </c>
      <c r="G76" s="379" t="str">
        <f t="shared" ref="G76:G77" ca="1" si="71">+IF(ISERROR(AVERAGE(INDIRECT("'Prices'!"&amp;VLOOKUP(G$1,$AM$1:$AN$197,2,FALSE)&amp;$A76&amp;":"&amp;VLOOKUP(DATE(YEAR(G$1),12,1),$AM$1:$AN$197,2,FALSE)&amp;$A76))),"",AVERAGE(INDIRECT("'Prices'!"&amp;VLOOKUP(G$1,$AM$1:$AN$197,2,FALSE)&amp;$A76&amp;":"&amp;VLOOKUP(DATE(YEAR(G$1),12,1),$AM$1:$AN$197,2,FALSE)&amp;$A76)))</f>
        <v/>
      </c>
      <c r="H76" s="379" t="str">
        <f t="shared" ca="1" si="70"/>
        <v/>
      </c>
      <c r="I76" s="379" t="str">
        <f t="shared" ca="1" si="70"/>
        <v/>
      </c>
      <c r="J76" s="379" t="str">
        <f t="shared" ca="1" si="70"/>
        <v/>
      </c>
      <c r="K76" s="379" t="str">
        <f t="shared" ca="1" si="70"/>
        <v/>
      </c>
      <c r="L76" s="379" t="str">
        <f t="shared" ca="1" si="70"/>
        <v/>
      </c>
      <c r="M76" s="379" t="str">
        <f t="shared" ca="1" si="70"/>
        <v/>
      </c>
      <c r="N76" s="379" t="str">
        <f t="shared" ca="1" si="70"/>
        <v/>
      </c>
      <c r="O76" s="379" t="str">
        <f t="shared" ca="1" si="70"/>
        <v/>
      </c>
      <c r="P76" s="379" t="str">
        <f t="shared" ca="1" si="70"/>
        <v/>
      </c>
      <c r="Q76" s="379" t="str">
        <f t="shared" ca="1" si="70"/>
        <v/>
      </c>
      <c r="R76" s="379" t="str">
        <f t="shared" ca="1" si="70"/>
        <v/>
      </c>
      <c r="S76" s="379" t="str">
        <f t="shared" ca="1" si="70"/>
        <v/>
      </c>
      <c r="T76" s="379" t="str">
        <f t="shared" ca="1" si="70"/>
        <v/>
      </c>
      <c r="U76" s="379" t="str">
        <f t="shared" ca="1" si="70"/>
        <v/>
      </c>
      <c r="V76" s="32"/>
      <c r="W76" s="32"/>
      <c r="X76" s="32"/>
      <c r="Y76" s="284"/>
      <c r="Z76" s="32"/>
      <c r="AA76" s="32"/>
      <c r="AB76" s="32"/>
      <c r="AC76" s="32"/>
      <c r="AD76" s="32"/>
      <c r="AE76" s="32"/>
      <c r="AF76" s="321"/>
      <c r="AG76" s="8"/>
      <c r="AH76" s="8"/>
      <c r="AM76" s="27">
        <f t="shared" si="64"/>
        <v>43556</v>
      </c>
      <c r="AN76" s="41" t="str">
        <f t="shared" si="54"/>
        <v>cd</v>
      </c>
      <c r="AO76" s="41">
        <f t="shared" si="65"/>
        <v>82</v>
      </c>
      <c r="AP76" s="41">
        <f t="shared" si="55"/>
        <v>101</v>
      </c>
      <c r="AQ76" s="41">
        <f t="shared" si="66"/>
        <v>76</v>
      </c>
      <c r="AR76" s="41" t="str">
        <f t="shared" si="56"/>
        <v>bx</v>
      </c>
      <c r="AT76" s="139">
        <v>42795</v>
      </c>
      <c r="AU76" s="142">
        <v>368</v>
      </c>
      <c r="AV76" s="142">
        <v>376</v>
      </c>
      <c r="AW76" s="142">
        <v>552</v>
      </c>
      <c r="AX76" s="142">
        <v>128</v>
      </c>
      <c r="AY76" s="142">
        <v>64</v>
      </c>
      <c r="AZ76" s="142">
        <v>184</v>
      </c>
      <c r="BA76" s="142">
        <v>744</v>
      </c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</row>
    <row r="77" spans="1:142" s="41" customFormat="1">
      <c r="A77" s="239">
        <f t="shared" si="60"/>
        <v>76</v>
      </c>
      <c r="B77" s="23" t="s">
        <v>152</v>
      </c>
      <c r="C77" s="23" t="s">
        <v>76</v>
      </c>
      <c r="D77" s="23" t="s">
        <v>68</v>
      </c>
      <c r="E77" s="458" t="s">
        <v>264</v>
      </c>
      <c r="F77" s="23" t="s">
        <v>79</v>
      </c>
      <c r="G77" s="379">
        <f t="shared" ca="1" si="71"/>
        <v>31.967500000000001</v>
      </c>
      <c r="H77" s="379">
        <f t="shared" ca="1" si="70"/>
        <v>34.97</v>
      </c>
      <c r="I77" s="379">
        <f t="shared" ca="1" si="70"/>
        <v>37.951666666666668</v>
      </c>
      <c r="J77" s="379">
        <f t="shared" ca="1" si="70"/>
        <v>47.071666666666665</v>
      </c>
      <c r="K77" s="379">
        <f t="shared" ca="1" si="70"/>
        <v>65.285833333333343</v>
      </c>
      <c r="L77" s="379">
        <f t="shared" ca="1" si="70"/>
        <v>79.969999999999985</v>
      </c>
      <c r="M77" s="379">
        <f t="shared" ca="1" si="70"/>
        <v>84.56</v>
      </c>
      <c r="N77" s="379">
        <f t="shared" ca="1" si="70"/>
        <v>87.605000000000004</v>
      </c>
      <c r="O77" s="379">
        <f t="shared" ca="1" si="70"/>
        <v>90.035833333333343</v>
      </c>
      <c r="P77" s="379">
        <f t="shared" ca="1" si="70"/>
        <v>90.757499999999993</v>
      </c>
      <c r="Q77" s="379">
        <f t="shared" ca="1" si="70"/>
        <v>91.853333333333353</v>
      </c>
      <c r="R77" s="379">
        <f t="shared" ca="1" si="70"/>
        <v>93.49666666666667</v>
      </c>
      <c r="S77" s="379">
        <f t="shared" ca="1" si="70"/>
        <v>96.594999999999985</v>
      </c>
      <c r="T77" s="379">
        <f t="shared" ca="1" si="70"/>
        <v>100.71333333333335</v>
      </c>
      <c r="U77" s="379">
        <f t="shared" ca="1" si="70"/>
        <v>104.34166666666665</v>
      </c>
      <c r="V77" s="32"/>
      <c r="W77" s="32"/>
      <c r="X77" s="32"/>
      <c r="Y77" s="284"/>
      <c r="Z77" s="32"/>
      <c r="AA77" s="32"/>
      <c r="AB77" s="32"/>
      <c r="AC77" s="32"/>
      <c r="AD77" s="32"/>
      <c r="AE77" s="32"/>
      <c r="AF77" s="321"/>
      <c r="AG77" s="8"/>
      <c r="AH77" s="8"/>
      <c r="AM77" s="27">
        <f t="shared" si="64"/>
        <v>43586</v>
      </c>
      <c r="AN77" s="41" t="str">
        <f t="shared" si="54"/>
        <v>ce</v>
      </c>
      <c r="AO77" s="41">
        <f t="shared" si="65"/>
        <v>83</v>
      </c>
      <c r="AP77" s="41">
        <f t="shared" si="55"/>
        <v>102</v>
      </c>
      <c r="AQ77" s="41">
        <f t="shared" si="66"/>
        <v>77</v>
      </c>
      <c r="AR77" s="41" t="str">
        <f t="shared" si="56"/>
        <v>by</v>
      </c>
      <c r="AT77" s="139">
        <v>42826</v>
      </c>
      <c r="AU77" s="142">
        <v>320</v>
      </c>
      <c r="AV77" s="142">
        <v>400</v>
      </c>
      <c r="AW77" s="142">
        <v>480</v>
      </c>
      <c r="AX77" s="142">
        <v>160</v>
      </c>
      <c r="AY77" s="142">
        <v>80</v>
      </c>
      <c r="AZ77" s="142">
        <v>160</v>
      </c>
      <c r="BA77" s="142">
        <v>720</v>
      </c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</row>
    <row r="78" spans="1:142" s="41" customFormat="1">
      <c r="A78" s="239">
        <f t="shared" si="60"/>
        <v>77</v>
      </c>
      <c r="E78" s="461"/>
      <c r="G78" s="45"/>
      <c r="H78" s="45"/>
      <c r="I78" s="45"/>
      <c r="J78" s="45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32"/>
      <c r="W78" s="32"/>
      <c r="X78" s="32"/>
      <c r="Y78" s="284"/>
      <c r="Z78" s="32"/>
      <c r="AA78" s="32"/>
      <c r="AB78" s="32"/>
      <c r="AC78" s="32"/>
      <c r="AD78" s="32"/>
      <c r="AE78" s="32"/>
      <c r="AF78" s="321"/>
      <c r="AG78" s="8"/>
      <c r="AH78" s="8"/>
      <c r="AM78" s="27">
        <f t="shared" si="64"/>
        <v>43617</v>
      </c>
      <c r="AN78" s="41" t="str">
        <f t="shared" si="54"/>
        <v>cf</v>
      </c>
      <c r="AO78" s="41">
        <f t="shared" si="65"/>
        <v>84</v>
      </c>
      <c r="AP78" s="41">
        <f t="shared" si="55"/>
        <v>103</v>
      </c>
      <c r="AQ78" s="41">
        <f t="shared" si="66"/>
        <v>78</v>
      </c>
      <c r="AR78" s="41" t="str">
        <f t="shared" si="56"/>
        <v>bz</v>
      </c>
      <c r="AT78" s="139">
        <v>42856</v>
      </c>
      <c r="AU78" s="142">
        <v>352</v>
      </c>
      <c r="AV78" s="142">
        <v>392</v>
      </c>
      <c r="AW78" s="142">
        <v>528</v>
      </c>
      <c r="AX78" s="142">
        <v>144</v>
      </c>
      <c r="AY78" s="142">
        <v>72</v>
      </c>
      <c r="AZ78" s="142">
        <v>176</v>
      </c>
      <c r="BA78" s="142">
        <v>744</v>
      </c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</row>
    <row r="79" spans="1:142" s="41" customFormat="1">
      <c r="A79" s="239">
        <f t="shared" si="60"/>
        <v>78</v>
      </c>
      <c r="B79" s="41" t="s">
        <v>55</v>
      </c>
      <c r="C79" s="41" t="s">
        <v>33</v>
      </c>
      <c r="D79" s="41" t="s">
        <v>66</v>
      </c>
      <c r="E79" s="461"/>
      <c r="F79" s="41" t="s">
        <v>75</v>
      </c>
      <c r="G79" s="401">
        <f>+G2</f>
        <v>2013</v>
      </c>
      <c r="H79" s="401">
        <f t="shared" ref="H79:J79" si="72">+H2</f>
        <v>2014</v>
      </c>
      <c r="I79" s="401">
        <f t="shared" si="72"/>
        <v>2015</v>
      </c>
      <c r="J79" s="401">
        <f t="shared" si="72"/>
        <v>2016</v>
      </c>
      <c r="K79" s="401">
        <f t="shared" ref="K79:P79" si="73">+K2</f>
        <v>2017</v>
      </c>
      <c r="L79" s="401">
        <f t="shared" si="73"/>
        <v>2018</v>
      </c>
      <c r="M79" s="401">
        <f t="shared" si="73"/>
        <v>2019</v>
      </c>
      <c r="N79" s="401">
        <f t="shared" si="73"/>
        <v>2020</v>
      </c>
      <c r="O79" s="401">
        <f t="shared" si="73"/>
        <v>2021</v>
      </c>
      <c r="P79" s="401">
        <f t="shared" si="73"/>
        <v>2022</v>
      </c>
      <c r="Q79" s="401">
        <f t="shared" ref="Q79:T79" si="74">+Q2</f>
        <v>2023</v>
      </c>
      <c r="R79" s="401">
        <f t="shared" si="74"/>
        <v>2024</v>
      </c>
      <c r="S79" s="401">
        <f t="shared" si="74"/>
        <v>2025</v>
      </c>
      <c r="T79" s="401">
        <f t="shared" si="74"/>
        <v>2026</v>
      </c>
      <c r="U79" s="401">
        <f t="shared" ref="U79" si="75">+U2</f>
        <v>2027</v>
      </c>
      <c r="V79" s="32"/>
      <c r="W79" s="32"/>
      <c r="X79" s="32"/>
      <c r="Y79" s="284"/>
      <c r="Z79" s="32"/>
      <c r="AA79" s="32"/>
      <c r="AB79" s="32"/>
      <c r="AC79" s="32"/>
      <c r="AD79" s="32"/>
      <c r="AE79" s="32"/>
      <c r="AF79" s="321"/>
      <c r="AG79" s="8"/>
      <c r="AH79" s="8"/>
      <c r="AM79" s="27">
        <f t="shared" si="64"/>
        <v>43647</v>
      </c>
      <c r="AN79" s="41" t="str">
        <f t="shared" si="54"/>
        <v>cg</v>
      </c>
      <c r="AO79" s="41">
        <f t="shared" si="65"/>
        <v>85</v>
      </c>
      <c r="AP79" s="41">
        <f t="shared" si="55"/>
        <v>104</v>
      </c>
      <c r="AQ79" s="41">
        <f t="shared" si="66"/>
        <v>79</v>
      </c>
      <c r="AR79" s="41" t="str">
        <f>+"c"&amp;AR1</f>
        <v>ca</v>
      </c>
      <c r="AT79" s="139">
        <v>42887</v>
      </c>
      <c r="AU79" s="142">
        <v>352</v>
      </c>
      <c r="AV79" s="142">
        <v>368</v>
      </c>
      <c r="AW79" s="142">
        <v>528</v>
      </c>
      <c r="AX79" s="142">
        <v>128</v>
      </c>
      <c r="AY79" s="142">
        <v>64</v>
      </c>
      <c r="AZ79" s="142">
        <v>176</v>
      </c>
      <c r="BA79" s="142">
        <v>720</v>
      </c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</row>
    <row r="80" spans="1:142" s="41" customFormat="1">
      <c r="A80" s="239">
        <f t="shared" si="60"/>
        <v>79</v>
      </c>
      <c r="B80" s="41" t="s">
        <v>92</v>
      </c>
      <c r="C80" s="41" t="s">
        <v>76</v>
      </c>
      <c r="D80" s="41" t="s">
        <v>68</v>
      </c>
      <c r="E80" s="461" t="s">
        <v>265</v>
      </c>
      <c r="F80" s="41" t="s">
        <v>79</v>
      </c>
      <c r="G80" s="379">
        <f ca="1">+IF(ISERROR(AVERAGE(INDIRECT("'Prices'!"&amp;VLOOKUP(G$1,$AM$1:$AN$197,2,FALSE)&amp;$A80&amp;":"&amp;VLOOKUP(DATE(YEAR(G$1),12,1),$AM$1:$AN$197,2,FALSE)&amp;$A80))),"",AVERAGE(INDIRECT("'Prices'!"&amp;VLOOKUP(G$1,$AM$1:$AN$197,2,FALSE)&amp;$A80&amp;":"&amp;VLOOKUP(DATE(YEAR(G$1),12,1),$AM$1:$AN$197,2,FALSE)&amp;$A80)))</f>
        <v>42.585000000000001</v>
      </c>
      <c r="H80" s="379">
        <f t="shared" ref="H80:U81" ca="1" si="76">+IF(ISERROR(AVERAGE(INDIRECT("'Prices'!"&amp;VLOOKUP(H$1,$AM$1:$AN$197,2,FALSE)&amp;$A80&amp;":"&amp;VLOOKUP(DATE(YEAR(H$1),12,1),$AM$1:$AN$197,2,FALSE)&amp;$A80))),"",AVERAGE(INDIRECT("'Prices'!"&amp;VLOOKUP(H$1,$AM$1:$AN$197,2,FALSE)&amp;$A80&amp;":"&amp;VLOOKUP(DATE(YEAR(H$1),12,1),$AM$1:$AN$197,2,FALSE)&amp;$A80)))</f>
        <v>42.585000000000001</v>
      </c>
      <c r="I80" s="379">
        <f t="shared" ca="1" si="76"/>
        <v>42.585000000000001</v>
      </c>
      <c r="J80" s="379">
        <f t="shared" ca="1" si="76"/>
        <v>42.585000000000001</v>
      </c>
      <c r="K80" s="379">
        <f t="shared" ca="1" si="76"/>
        <v>43.604166666666679</v>
      </c>
      <c r="L80" s="379">
        <f t="shared" ca="1" si="76"/>
        <v>44.701666666666675</v>
      </c>
      <c r="M80" s="379">
        <f t="shared" ca="1" si="76"/>
        <v>45.867500000000007</v>
      </c>
      <c r="N80" s="379">
        <f t="shared" ca="1" si="76"/>
        <v>47.081666666666656</v>
      </c>
      <c r="O80" s="379">
        <f t="shared" ca="1" si="76"/>
        <v>48.344166666666666</v>
      </c>
      <c r="P80" s="379">
        <f t="shared" ca="1" si="76"/>
        <v>49.656666666666666</v>
      </c>
      <c r="Q80" s="379">
        <f t="shared" ca="1" si="76"/>
        <v>51.0075</v>
      </c>
      <c r="R80" s="379">
        <f t="shared" ca="1" si="76"/>
        <v>52.406666666666666</v>
      </c>
      <c r="S80" s="379">
        <f t="shared" ca="1" si="76"/>
        <v>53.865833333333342</v>
      </c>
      <c r="T80" s="379">
        <f t="shared" ca="1" si="76"/>
        <v>55.381666666666668</v>
      </c>
      <c r="U80" s="379">
        <f t="shared" ca="1" si="76"/>
        <v>56.951666666666661</v>
      </c>
      <c r="V80" s="32"/>
      <c r="W80" s="32"/>
      <c r="X80" s="32"/>
      <c r="Y80" s="284"/>
      <c r="Z80" s="32"/>
      <c r="AA80" s="32"/>
      <c r="AB80" s="32"/>
      <c r="AC80" s="32"/>
      <c r="AD80" s="32"/>
      <c r="AE80" s="32"/>
      <c r="AF80" s="321"/>
      <c r="AG80" s="8"/>
      <c r="AH80" s="8"/>
      <c r="AM80" s="27">
        <f t="shared" si="64"/>
        <v>43678</v>
      </c>
      <c r="AN80" s="41" t="str">
        <f t="shared" si="54"/>
        <v>ch</v>
      </c>
      <c r="AO80" s="41">
        <f t="shared" si="65"/>
        <v>86</v>
      </c>
      <c r="AP80" s="41">
        <f t="shared" si="55"/>
        <v>105</v>
      </c>
      <c r="AQ80" s="41">
        <f t="shared" si="66"/>
        <v>80</v>
      </c>
      <c r="AR80" s="41" t="str">
        <f t="shared" ref="AR80:AR83" si="77">+"c"&amp;AR2</f>
        <v>cb</v>
      </c>
      <c r="AT80" s="139">
        <v>42917</v>
      </c>
      <c r="AU80" s="142">
        <v>320</v>
      </c>
      <c r="AV80" s="142">
        <v>424</v>
      </c>
      <c r="AW80" s="142">
        <v>480</v>
      </c>
      <c r="AX80" s="142">
        <v>176</v>
      </c>
      <c r="AY80" s="142">
        <v>88</v>
      </c>
      <c r="AZ80" s="142">
        <v>160</v>
      </c>
      <c r="BA80" s="142">
        <v>744</v>
      </c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</row>
    <row r="81" spans="1:142" s="41" customFormat="1">
      <c r="A81" s="239">
        <f t="shared" si="60"/>
        <v>80</v>
      </c>
      <c r="B81" s="41" t="s">
        <v>93</v>
      </c>
      <c r="C81" s="41" t="s">
        <v>76</v>
      </c>
      <c r="D81" s="41" t="s">
        <v>68</v>
      </c>
      <c r="E81" s="461" t="s">
        <v>265</v>
      </c>
      <c r="F81" s="41" t="s">
        <v>79</v>
      </c>
      <c r="G81" s="379">
        <f t="shared" ref="G81" ca="1" si="78">+IF(ISERROR(AVERAGE(INDIRECT("'Prices'!"&amp;VLOOKUP(G$1,$AM$1:$AN$197,2,FALSE)&amp;$A81&amp;":"&amp;VLOOKUP(DATE(YEAR(G$1),12,1),$AM$1:$AN$197,2,FALSE)&amp;$A81))),"",AVERAGE(INDIRECT("'Prices'!"&amp;VLOOKUP(G$1,$AM$1:$AN$197,2,FALSE)&amp;$A81&amp;":"&amp;VLOOKUP(DATE(YEAR(G$1),12,1),$AM$1:$AN$197,2,FALSE)&amp;$A81)))</f>
        <v>1.3799999999999997</v>
      </c>
      <c r="H81" s="379">
        <f t="shared" ca="1" si="76"/>
        <v>1.3799999999999997</v>
      </c>
      <c r="I81" s="379">
        <f t="shared" ca="1" si="76"/>
        <v>1.9699999999999998</v>
      </c>
      <c r="J81" s="379">
        <f t="shared" ca="1" si="76"/>
        <v>1.9699999999999998</v>
      </c>
      <c r="K81" s="379">
        <f t="shared" ca="1" si="76"/>
        <v>2.0099999999999993</v>
      </c>
      <c r="L81" s="379">
        <f t="shared" ca="1" si="76"/>
        <v>2.0599999999999996</v>
      </c>
      <c r="M81" s="379">
        <f t="shared" ca="1" si="76"/>
        <v>2.1200000000000006</v>
      </c>
      <c r="N81" s="379">
        <f t="shared" ca="1" si="76"/>
        <v>2.1700000000000004</v>
      </c>
      <c r="O81" s="379">
        <f t="shared" ca="1" si="76"/>
        <v>2.23</v>
      </c>
      <c r="P81" s="379">
        <f t="shared" ca="1" si="76"/>
        <v>2.2899999999999996</v>
      </c>
      <c r="Q81" s="379">
        <f t="shared" ca="1" si="76"/>
        <v>2.36</v>
      </c>
      <c r="R81" s="379">
        <f t="shared" ca="1" si="76"/>
        <v>2.4200000000000004</v>
      </c>
      <c r="S81" s="379">
        <f t="shared" ca="1" si="76"/>
        <v>2.4900000000000007</v>
      </c>
      <c r="T81" s="379">
        <f t="shared" ca="1" si="76"/>
        <v>2.5599999999999996</v>
      </c>
      <c r="U81" s="379">
        <f t="shared" ca="1" si="76"/>
        <v>2.6299999999999994</v>
      </c>
      <c r="V81" s="32"/>
      <c r="W81" s="32"/>
      <c r="X81" s="32"/>
      <c r="Y81" s="284"/>
      <c r="Z81" s="32"/>
      <c r="AA81" s="32"/>
      <c r="AB81" s="32"/>
      <c r="AC81" s="32"/>
      <c r="AD81" s="32"/>
      <c r="AE81" s="32"/>
      <c r="AF81" s="321"/>
      <c r="AG81" s="8"/>
      <c r="AH81" s="8"/>
      <c r="AM81" s="27">
        <f t="shared" si="64"/>
        <v>43709</v>
      </c>
      <c r="AN81" s="41" t="str">
        <f t="shared" si="54"/>
        <v>ci</v>
      </c>
      <c r="AO81" s="41">
        <f t="shared" si="65"/>
        <v>87</v>
      </c>
      <c r="AP81" s="41">
        <f t="shared" si="55"/>
        <v>106</v>
      </c>
      <c r="AQ81" s="41">
        <f t="shared" si="66"/>
        <v>81</v>
      </c>
      <c r="AR81" s="41" t="str">
        <f t="shared" si="77"/>
        <v>cc</v>
      </c>
      <c r="AT81" s="139">
        <v>42948</v>
      </c>
      <c r="AU81" s="142">
        <v>368</v>
      </c>
      <c r="AV81" s="142">
        <v>376</v>
      </c>
      <c r="AW81" s="142">
        <v>552</v>
      </c>
      <c r="AX81" s="142">
        <v>128</v>
      </c>
      <c r="AY81" s="142">
        <v>64</v>
      </c>
      <c r="AZ81" s="142">
        <v>184</v>
      </c>
      <c r="BA81" s="142">
        <v>744</v>
      </c>
    </row>
    <row r="82" spans="1:142" s="41" customFormat="1">
      <c r="A82" s="239">
        <f t="shared" si="60"/>
        <v>81</v>
      </c>
      <c r="E82" s="461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2"/>
      <c r="W82" s="32"/>
      <c r="X82" s="32"/>
      <c r="Y82" s="284"/>
      <c r="Z82" s="32"/>
      <c r="AA82" s="32"/>
      <c r="AB82" s="32"/>
      <c r="AC82" s="32"/>
      <c r="AD82" s="32"/>
      <c r="AE82" s="32"/>
      <c r="AF82" s="321"/>
      <c r="AG82" s="8"/>
      <c r="AH82" s="8"/>
      <c r="AM82" s="27">
        <f t="shared" si="64"/>
        <v>43739</v>
      </c>
      <c r="AN82" s="41" t="str">
        <f t="shared" si="54"/>
        <v>cj</v>
      </c>
      <c r="AO82" s="41">
        <f t="shared" si="65"/>
        <v>88</v>
      </c>
      <c r="AP82" s="41">
        <f t="shared" si="55"/>
        <v>107</v>
      </c>
      <c r="AQ82" s="41">
        <f t="shared" si="66"/>
        <v>82</v>
      </c>
      <c r="AR82" s="41" t="str">
        <f t="shared" si="77"/>
        <v>cd</v>
      </c>
      <c r="AT82" s="139">
        <v>42979</v>
      </c>
      <c r="AU82" s="142">
        <v>320</v>
      </c>
      <c r="AV82" s="142">
        <v>400</v>
      </c>
      <c r="AW82" s="142">
        <v>480</v>
      </c>
      <c r="AX82" s="142">
        <v>160</v>
      </c>
      <c r="AY82" s="142">
        <v>80</v>
      </c>
      <c r="AZ82" s="142">
        <v>160</v>
      </c>
      <c r="BA82" s="142">
        <v>720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</row>
    <row r="83" spans="1:142" s="41" customFormat="1">
      <c r="A83" s="239">
        <f t="shared" si="60"/>
        <v>82</v>
      </c>
      <c r="B83" s="440" t="s">
        <v>254</v>
      </c>
      <c r="C83" s="23" t="s">
        <v>76</v>
      </c>
      <c r="D83" s="23" t="s">
        <v>68</v>
      </c>
      <c r="E83" s="458"/>
      <c r="F83" s="23" t="s">
        <v>77</v>
      </c>
      <c r="G83" s="379" t="str">
        <f ca="1">+IF(ISERROR(AVERAGE(INDIRECT("'Prices'!"&amp;VLOOKUP(G$1,$AM$1:$AN$197,2,FALSE)&amp;$A83&amp;":"&amp;VLOOKUP(DATE(YEAR(G$1),12,1),$AM$1:$AN$197,2,FALSE)&amp;$A83))),"",AVERAGE(INDIRECT("'Prices'!"&amp;VLOOKUP(G$1,$AM$1:$AN$197,2,FALSE)&amp;$A83&amp;":"&amp;VLOOKUP(DATE(YEAR(G$1),12,1),$AM$1:$AN$197,2,FALSE)&amp;$A83)))</f>
        <v/>
      </c>
      <c r="H83" s="379" t="str">
        <f t="shared" ref="H83:U85" ca="1" si="79">+IF(ISERROR(AVERAGE(INDIRECT("'Prices'!"&amp;VLOOKUP(H$1,$AM$1:$AN$197,2,FALSE)&amp;$A83&amp;":"&amp;VLOOKUP(DATE(YEAR(H$1),12,1),$AM$1:$AN$197,2,FALSE)&amp;$A83))),"",AVERAGE(INDIRECT("'Prices'!"&amp;VLOOKUP(H$1,$AM$1:$AN$197,2,FALSE)&amp;$A83&amp;":"&amp;VLOOKUP(DATE(YEAR(H$1),12,1),$AM$1:$AN$197,2,FALSE)&amp;$A83)))</f>
        <v/>
      </c>
      <c r="I83" s="379" t="str">
        <f t="shared" ca="1" si="79"/>
        <v/>
      </c>
      <c r="J83" s="379" t="str">
        <f t="shared" ca="1" si="79"/>
        <v/>
      </c>
      <c r="K83" s="379" t="str">
        <f t="shared" ca="1" si="79"/>
        <v/>
      </c>
      <c r="L83" s="379" t="str">
        <f t="shared" ca="1" si="79"/>
        <v/>
      </c>
      <c r="M83" s="379" t="str">
        <f t="shared" ca="1" si="79"/>
        <v/>
      </c>
      <c r="N83" s="379" t="str">
        <f t="shared" ca="1" si="79"/>
        <v/>
      </c>
      <c r="O83" s="379" t="str">
        <f t="shared" ca="1" si="79"/>
        <v/>
      </c>
      <c r="P83" s="379" t="str">
        <f t="shared" ca="1" si="79"/>
        <v/>
      </c>
      <c r="Q83" s="379" t="str">
        <f t="shared" ca="1" si="79"/>
        <v/>
      </c>
      <c r="R83" s="379" t="str">
        <f t="shared" ca="1" si="79"/>
        <v/>
      </c>
      <c r="S83" s="379" t="str">
        <f t="shared" ca="1" si="79"/>
        <v/>
      </c>
      <c r="T83" s="379" t="str">
        <f t="shared" ca="1" si="79"/>
        <v/>
      </c>
      <c r="U83" s="379" t="str">
        <f t="shared" ca="1" si="79"/>
        <v/>
      </c>
      <c r="V83" s="32"/>
      <c r="W83" s="32"/>
      <c r="X83" s="32"/>
      <c r="Y83" s="284"/>
      <c r="Z83" s="32"/>
      <c r="AA83" s="32"/>
      <c r="AB83" s="32"/>
      <c r="AC83" s="32"/>
      <c r="AD83" s="32"/>
      <c r="AE83" s="32"/>
      <c r="AF83" s="321"/>
      <c r="AG83" s="8"/>
      <c r="AH83" s="8"/>
      <c r="AM83" s="27">
        <f t="shared" si="64"/>
        <v>43770</v>
      </c>
      <c r="AN83" s="41" t="str">
        <f t="shared" si="54"/>
        <v>ck</v>
      </c>
      <c r="AO83" s="41">
        <f t="shared" si="65"/>
        <v>89</v>
      </c>
      <c r="AP83" s="41">
        <f t="shared" si="55"/>
        <v>108</v>
      </c>
      <c r="AQ83" s="41">
        <f t="shared" si="66"/>
        <v>83</v>
      </c>
      <c r="AR83" s="41" t="str">
        <f t="shared" si="77"/>
        <v>ce</v>
      </c>
      <c r="AT83" s="139">
        <v>43009</v>
      </c>
      <c r="AU83" s="142">
        <v>352</v>
      </c>
      <c r="AV83" s="142">
        <v>392</v>
      </c>
      <c r="AW83" s="142">
        <v>528</v>
      </c>
      <c r="AX83" s="142">
        <v>144</v>
      </c>
      <c r="AY83" s="142">
        <v>72</v>
      </c>
      <c r="AZ83" s="142">
        <v>176</v>
      </c>
      <c r="BA83" s="142">
        <v>744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</row>
    <row r="84" spans="1:142" s="41" customFormat="1">
      <c r="A84" s="239">
        <f t="shared" si="60"/>
        <v>83</v>
      </c>
      <c r="B84" s="440" t="s">
        <v>254</v>
      </c>
      <c r="C84" s="23" t="s">
        <v>76</v>
      </c>
      <c r="D84" s="23" t="s">
        <v>68</v>
      </c>
      <c r="E84" s="458"/>
      <c r="F84" s="23" t="s">
        <v>78</v>
      </c>
      <c r="G84" s="379" t="str">
        <f t="shared" ref="G84:G85" ca="1" si="80">+IF(ISERROR(AVERAGE(INDIRECT("'Prices'!"&amp;VLOOKUP(G$1,$AM$1:$AN$197,2,FALSE)&amp;$A84&amp;":"&amp;VLOOKUP(DATE(YEAR(G$1),12,1),$AM$1:$AN$197,2,FALSE)&amp;$A84))),"",AVERAGE(INDIRECT("'Prices'!"&amp;VLOOKUP(G$1,$AM$1:$AN$197,2,FALSE)&amp;$A84&amp;":"&amp;VLOOKUP(DATE(YEAR(G$1),12,1),$AM$1:$AN$197,2,FALSE)&amp;$A84)))</f>
        <v/>
      </c>
      <c r="H84" s="379" t="str">
        <f t="shared" ca="1" si="79"/>
        <v/>
      </c>
      <c r="I84" s="379" t="str">
        <f t="shared" ca="1" si="79"/>
        <v/>
      </c>
      <c r="J84" s="379" t="str">
        <f t="shared" ca="1" si="79"/>
        <v/>
      </c>
      <c r="K84" s="379" t="str">
        <f t="shared" ca="1" si="79"/>
        <v/>
      </c>
      <c r="L84" s="379" t="str">
        <f t="shared" ca="1" si="79"/>
        <v/>
      </c>
      <c r="M84" s="379" t="str">
        <f t="shared" ca="1" si="79"/>
        <v/>
      </c>
      <c r="N84" s="379" t="str">
        <f t="shared" ca="1" si="79"/>
        <v/>
      </c>
      <c r="O84" s="379" t="str">
        <f t="shared" ca="1" si="79"/>
        <v/>
      </c>
      <c r="P84" s="379" t="str">
        <f t="shared" ca="1" si="79"/>
        <v/>
      </c>
      <c r="Q84" s="379" t="str">
        <f t="shared" ca="1" si="79"/>
        <v/>
      </c>
      <c r="R84" s="379" t="str">
        <f t="shared" ca="1" si="79"/>
        <v/>
      </c>
      <c r="S84" s="379" t="str">
        <f t="shared" ca="1" si="79"/>
        <v/>
      </c>
      <c r="T84" s="379" t="str">
        <f t="shared" ca="1" si="79"/>
        <v/>
      </c>
      <c r="U84" s="379" t="str">
        <f t="shared" ca="1" si="79"/>
        <v/>
      </c>
      <c r="V84" s="32"/>
      <c r="W84" s="32"/>
      <c r="X84" s="32"/>
      <c r="Y84" s="284"/>
      <c r="Z84" s="32"/>
      <c r="AA84" s="32"/>
      <c r="AB84" s="32"/>
      <c r="AC84" s="32"/>
      <c r="AD84" s="32"/>
      <c r="AE84" s="32"/>
      <c r="AF84" s="321"/>
      <c r="AG84" s="8"/>
      <c r="AH84" s="8"/>
      <c r="AM84" s="27">
        <f>+EDATE(AM83,1)</f>
        <v>43800</v>
      </c>
      <c r="AN84" s="41" t="str">
        <f t="shared" si="54"/>
        <v>cl</v>
      </c>
      <c r="AO84" s="41">
        <f>+AO83+1</f>
        <v>90</v>
      </c>
      <c r="AP84" s="41">
        <f t="shared" si="55"/>
        <v>109</v>
      </c>
      <c r="AQ84" s="41">
        <f>+AQ83+1</f>
        <v>84</v>
      </c>
      <c r="AR84" s="41" t="str">
        <f t="shared" ref="AR84:AR104" si="81">+"c"&amp;AR6</f>
        <v>cf</v>
      </c>
      <c r="AT84" s="139">
        <v>43040</v>
      </c>
      <c r="AU84" s="142">
        <v>336</v>
      </c>
      <c r="AV84" s="142">
        <v>384</v>
      </c>
      <c r="AW84" s="142">
        <v>504</v>
      </c>
      <c r="AX84" s="142">
        <v>144</v>
      </c>
      <c r="AY84" s="142">
        <v>72</v>
      </c>
      <c r="AZ84" s="142">
        <v>168</v>
      </c>
      <c r="BA84" s="142">
        <v>720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</row>
    <row r="85" spans="1:142" s="41" customFormat="1">
      <c r="A85" s="239">
        <f t="shared" si="60"/>
        <v>84</v>
      </c>
      <c r="B85" s="440" t="s">
        <v>254</v>
      </c>
      <c r="C85" s="23" t="s">
        <v>76</v>
      </c>
      <c r="D85" s="23" t="s">
        <v>68</v>
      </c>
      <c r="E85" s="458" t="s">
        <v>263</v>
      </c>
      <c r="F85" s="23" t="s">
        <v>79</v>
      </c>
      <c r="G85" s="379" t="str">
        <f t="shared" ca="1" si="80"/>
        <v/>
      </c>
      <c r="H85" s="379" t="str">
        <f t="shared" ca="1" si="79"/>
        <v/>
      </c>
      <c r="I85" s="379" t="str">
        <f t="shared" ca="1" si="79"/>
        <v/>
      </c>
      <c r="J85" s="379" t="str">
        <f t="shared" ca="1" si="79"/>
        <v/>
      </c>
      <c r="K85" s="379" t="str">
        <f t="shared" ca="1" si="79"/>
        <v/>
      </c>
      <c r="L85" s="379" t="str">
        <f t="shared" ca="1" si="79"/>
        <v/>
      </c>
      <c r="M85" s="379" t="str">
        <f t="shared" ca="1" si="79"/>
        <v/>
      </c>
      <c r="N85" s="379" t="str">
        <f t="shared" ca="1" si="79"/>
        <v/>
      </c>
      <c r="O85" s="379" t="str">
        <f t="shared" ca="1" si="79"/>
        <v/>
      </c>
      <c r="P85" s="379" t="str">
        <f t="shared" ca="1" si="79"/>
        <v/>
      </c>
      <c r="Q85" s="379" t="str">
        <f t="shared" ca="1" si="79"/>
        <v/>
      </c>
      <c r="R85" s="379" t="str">
        <f t="shared" ca="1" si="79"/>
        <v/>
      </c>
      <c r="S85" s="379" t="str">
        <f t="shared" ca="1" si="79"/>
        <v/>
      </c>
      <c r="T85" s="379" t="str">
        <f t="shared" ca="1" si="79"/>
        <v/>
      </c>
      <c r="U85" s="379" t="str">
        <f t="shared" ca="1" si="79"/>
        <v/>
      </c>
      <c r="V85" s="32"/>
      <c r="W85" s="32"/>
      <c r="X85" s="32"/>
      <c r="Y85" s="284"/>
      <c r="Z85" s="32"/>
      <c r="AA85" s="32"/>
      <c r="AB85" s="32"/>
      <c r="AC85" s="32"/>
      <c r="AD85" s="32"/>
      <c r="AE85" s="32"/>
      <c r="AF85" s="321"/>
      <c r="AG85" s="8"/>
      <c r="AH85" s="8"/>
      <c r="AM85" s="27">
        <f t="shared" si="64"/>
        <v>43831</v>
      </c>
      <c r="AN85" s="41" t="str">
        <f t="shared" si="54"/>
        <v>cm</v>
      </c>
      <c r="AO85" s="41">
        <f t="shared" si="65"/>
        <v>91</v>
      </c>
      <c r="AP85" s="41">
        <f t="shared" si="55"/>
        <v>110</v>
      </c>
      <c r="AQ85" s="41">
        <f t="shared" si="66"/>
        <v>85</v>
      </c>
      <c r="AR85" s="41" t="str">
        <f t="shared" si="81"/>
        <v>cg</v>
      </c>
      <c r="AT85" s="139">
        <v>43070</v>
      </c>
      <c r="AU85" s="142">
        <v>320</v>
      </c>
      <c r="AV85" s="142">
        <v>424</v>
      </c>
      <c r="AW85" s="142">
        <v>480</v>
      </c>
      <c r="AX85" s="142">
        <v>176</v>
      </c>
      <c r="AY85" s="142">
        <v>88</v>
      </c>
      <c r="AZ85" s="142">
        <v>160</v>
      </c>
      <c r="BA85" s="142">
        <v>744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</row>
    <row r="86" spans="1:142" s="41" customFormat="1">
      <c r="A86" s="239">
        <f t="shared" si="60"/>
        <v>85</v>
      </c>
      <c r="B86" s="440"/>
      <c r="C86" s="440"/>
      <c r="D86" s="440"/>
      <c r="E86" s="459"/>
      <c r="F86" s="440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2"/>
      <c r="W86" s="32"/>
      <c r="X86" s="32"/>
      <c r="Y86" s="284"/>
      <c r="Z86" s="32"/>
      <c r="AA86" s="32"/>
      <c r="AB86" s="32"/>
      <c r="AC86" s="32"/>
      <c r="AD86" s="32"/>
      <c r="AE86" s="32"/>
      <c r="AF86" s="321"/>
      <c r="AG86" s="8"/>
      <c r="AH86" s="8"/>
      <c r="AM86" s="27">
        <f t="shared" si="64"/>
        <v>43862</v>
      </c>
      <c r="AN86" s="41" t="str">
        <f t="shared" si="54"/>
        <v>cn</v>
      </c>
      <c r="AO86" s="41">
        <f t="shared" si="65"/>
        <v>92</v>
      </c>
      <c r="AP86" s="41">
        <f t="shared" si="55"/>
        <v>111</v>
      </c>
      <c r="AQ86" s="41">
        <f t="shared" si="66"/>
        <v>86</v>
      </c>
      <c r="AR86" s="41" t="str">
        <f t="shared" si="81"/>
        <v>ch</v>
      </c>
      <c r="AT86" s="140">
        <v>43101</v>
      </c>
      <c r="AU86" s="143">
        <v>352</v>
      </c>
      <c r="AV86" s="143">
        <v>392</v>
      </c>
      <c r="AW86" s="143">
        <v>528</v>
      </c>
      <c r="AX86" s="143">
        <v>144</v>
      </c>
      <c r="AY86" s="143">
        <v>72</v>
      </c>
      <c r="AZ86" s="143">
        <v>176</v>
      </c>
      <c r="BA86" s="143">
        <v>744</v>
      </c>
    </row>
    <row r="87" spans="1:142" s="41" customFormat="1">
      <c r="A87" s="239">
        <f t="shared" si="60"/>
        <v>86</v>
      </c>
      <c r="B87" s="440" t="s">
        <v>255</v>
      </c>
      <c r="C87" s="23" t="s">
        <v>76</v>
      </c>
      <c r="D87" s="23" t="s">
        <v>68</v>
      </c>
      <c r="E87" s="458"/>
      <c r="F87" s="23" t="s">
        <v>77</v>
      </c>
      <c r="G87" s="379" t="str">
        <f ca="1">+IF(ISERROR(AVERAGE(INDIRECT("'Prices'!"&amp;VLOOKUP(G$1,$AM$1:$AN$197,2,FALSE)&amp;$A87&amp;":"&amp;VLOOKUP(DATE(YEAR(G$1),12,1),$AM$1:$AN$197,2,FALSE)&amp;$A87))),"",AVERAGE(INDIRECT("'Prices'!"&amp;VLOOKUP(G$1,$AM$1:$AN$197,2,FALSE)&amp;$A87&amp;":"&amp;VLOOKUP(DATE(YEAR(G$1),12,1),$AM$1:$AN$197,2,FALSE)&amp;$A87)))</f>
        <v/>
      </c>
      <c r="H87" s="379" t="str">
        <f t="shared" ref="H87:U89" ca="1" si="82">+IF(ISERROR(AVERAGE(INDIRECT("'Prices'!"&amp;VLOOKUP(H$1,$AM$1:$AN$197,2,FALSE)&amp;$A87&amp;":"&amp;VLOOKUP(DATE(YEAR(H$1),12,1),$AM$1:$AN$197,2,FALSE)&amp;$A87))),"",AVERAGE(INDIRECT("'Prices'!"&amp;VLOOKUP(H$1,$AM$1:$AN$197,2,FALSE)&amp;$A87&amp;":"&amp;VLOOKUP(DATE(YEAR(H$1),12,1),$AM$1:$AN$197,2,FALSE)&amp;$A87)))</f>
        <v/>
      </c>
      <c r="I87" s="379" t="str">
        <f t="shared" ca="1" si="82"/>
        <v/>
      </c>
      <c r="J87" s="379" t="str">
        <f t="shared" ca="1" si="82"/>
        <v/>
      </c>
      <c r="K87" s="379" t="str">
        <f t="shared" ca="1" si="82"/>
        <v/>
      </c>
      <c r="L87" s="379" t="str">
        <f t="shared" ca="1" si="82"/>
        <v/>
      </c>
      <c r="M87" s="379" t="str">
        <f t="shared" ca="1" si="82"/>
        <v/>
      </c>
      <c r="N87" s="379" t="str">
        <f t="shared" ca="1" si="82"/>
        <v/>
      </c>
      <c r="O87" s="379" t="str">
        <f t="shared" ca="1" si="82"/>
        <v/>
      </c>
      <c r="P87" s="379" t="str">
        <f t="shared" ca="1" si="82"/>
        <v/>
      </c>
      <c r="Q87" s="379" t="str">
        <f t="shared" ca="1" si="82"/>
        <v/>
      </c>
      <c r="R87" s="379" t="str">
        <f t="shared" ca="1" si="82"/>
        <v/>
      </c>
      <c r="S87" s="379" t="str">
        <f t="shared" ca="1" si="82"/>
        <v/>
      </c>
      <c r="T87" s="379" t="str">
        <f t="shared" ca="1" si="82"/>
        <v/>
      </c>
      <c r="U87" s="379" t="str">
        <f t="shared" ca="1" si="82"/>
        <v/>
      </c>
      <c r="V87" s="32"/>
      <c r="W87" s="32"/>
      <c r="X87" s="32"/>
      <c r="Y87" s="284"/>
      <c r="Z87" s="32"/>
      <c r="AA87" s="32"/>
      <c r="AB87" s="32"/>
      <c r="AC87" s="32"/>
      <c r="AD87" s="32"/>
      <c r="AE87" s="32"/>
      <c r="AF87" s="321"/>
      <c r="AG87" s="8"/>
      <c r="AH87" s="8"/>
      <c r="AM87" s="27">
        <f t="shared" si="64"/>
        <v>43891</v>
      </c>
      <c r="AN87" s="41" t="str">
        <f t="shared" ref="AN87:AN118" si="83">+VLOOKUP(AO87,$AQ$1:$AR$197,2,FALSE)</f>
        <v>co</v>
      </c>
      <c r="AO87" s="41">
        <f t="shared" si="65"/>
        <v>93</v>
      </c>
      <c r="AP87" s="41">
        <f t="shared" ref="AP87:AP107" si="84">+MATCH(AM87,$AT$1:$AT$121)</f>
        <v>112</v>
      </c>
      <c r="AQ87" s="41">
        <f t="shared" si="66"/>
        <v>87</v>
      </c>
      <c r="AR87" s="41" t="str">
        <f t="shared" si="81"/>
        <v>ci</v>
      </c>
      <c r="AT87" s="140">
        <v>43132</v>
      </c>
      <c r="AU87" s="143">
        <v>320</v>
      </c>
      <c r="AV87" s="143">
        <v>352</v>
      </c>
      <c r="AW87" s="143">
        <v>480</v>
      </c>
      <c r="AX87" s="143">
        <v>128</v>
      </c>
      <c r="AY87" s="143">
        <v>64</v>
      </c>
      <c r="AZ87" s="143">
        <v>160</v>
      </c>
      <c r="BA87" s="143">
        <v>672</v>
      </c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</row>
    <row r="88" spans="1:142" s="41" customFormat="1">
      <c r="A88" s="239">
        <f t="shared" si="60"/>
        <v>87</v>
      </c>
      <c r="B88" s="440" t="s">
        <v>255</v>
      </c>
      <c r="C88" s="23" t="s">
        <v>76</v>
      </c>
      <c r="D88" s="23" t="s">
        <v>68</v>
      </c>
      <c r="E88" s="458"/>
      <c r="F88" s="23" t="s">
        <v>78</v>
      </c>
      <c r="G88" s="379" t="str">
        <f t="shared" ref="G88:G89" ca="1" si="85">+IF(ISERROR(AVERAGE(INDIRECT("'Prices'!"&amp;VLOOKUP(G$1,$AM$1:$AN$197,2,FALSE)&amp;$A88&amp;":"&amp;VLOOKUP(DATE(YEAR(G$1),12,1),$AM$1:$AN$197,2,FALSE)&amp;$A88))),"",AVERAGE(INDIRECT("'Prices'!"&amp;VLOOKUP(G$1,$AM$1:$AN$197,2,FALSE)&amp;$A88&amp;":"&amp;VLOOKUP(DATE(YEAR(G$1),12,1),$AM$1:$AN$197,2,FALSE)&amp;$A88)))</f>
        <v/>
      </c>
      <c r="H88" s="379" t="str">
        <f t="shared" ca="1" si="82"/>
        <v/>
      </c>
      <c r="I88" s="379" t="str">
        <f t="shared" ca="1" si="82"/>
        <v/>
      </c>
      <c r="J88" s="379" t="str">
        <f t="shared" ca="1" si="82"/>
        <v/>
      </c>
      <c r="K88" s="379" t="str">
        <f t="shared" ca="1" si="82"/>
        <v/>
      </c>
      <c r="L88" s="379" t="str">
        <f t="shared" ca="1" si="82"/>
        <v/>
      </c>
      <c r="M88" s="379" t="str">
        <f t="shared" ca="1" si="82"/>
        <v/>
      </c>
      <c r="N88" s="379" t="str">
        <f t="shared" ca="1" si="82"/>
        <v/>
      </c>
      <c r="O88" s="379" t="str">
        <f t="shared" ca="1" si="82"/>
        <v/>
      </c>
      <c r="P88" s="379" t="str">
        <f t="shared" ca="1" si="82"/>
        <v/>
      </c>
      <c r="Q88" s="379" t="str">
        <f t="shared" ca="1" si="82"/>
        <v/>
      </c>
      <c r="R88" s="379" t="str">
        <f t="shared" ca="1" si="82"/>
        <v/>
      </c>
      <c r="S88" s="379" t="str">
        <f t="shared" ca="1" si="82"/>
        <v/>
      </c>
      <c r="T88" s="379" t="str">
        <f t="shared" ca="1" si="82"/>
        <v/>
      </c>
      <c r="U88" s="379" t="str">
        <f t="shared" ca="1" si="82"/>
        <v/>
      </c>
      <c r="V88" s="32"/>
      <c r="W88" s="32"/>
      <c r="X88" s="32"/>
      <c r="Y88" s="284"/>
      <c r="Z88" s="32"/>
      <c r="AA88" s="32"/>
      <c r="AB88" s="32"/>
      <c r="AC88" s="32"/>
      <c r="AD88" s="32"/>
      <c r="AE88" s="32"/>
      <c r="AF88" s="321"/>
      <c r="AG88" s="8"/>
      <c r="AH88" s="8"/>
      <c r="AM88" s="27">
        <f t="shared" si="64"/>
        <v>43922</v>
      </c>
      <c r="AN88" s="41" t="str">
        <f t="shared" si="83"/>
        <v>cp</v>
      </c>
      <c r="AO88" s="41">
        <f t="shared" si="65"/>
        <v>94</v>
      </c>
      <c r="AP88" s="41">
        <f t="shared" si="84"/>
        <v>113</v>
      </c>
      <c r="AQ88" s="41">
        <f t="shared" si="66"/>
        <v>88</v>
      </c>
      <c r="AR88" s="41" t="str">
        <f t="shared" si="81"/>
        <v>cj</v>
      </c>
      <c r="AT88" s="140">
        <v>43160</v>
      </c>
      <c r="AU88" s="143">
        <v>352</v>
      </c>
      <c r="AV88" s="143">
        <v>392</v>
      </c>
      <c r="AW88" s="143">
        <v>528</v>
      </c>
      <c r="AX88" s="143">
        <v>144</v>
      </c>
      <c r="AY88" s="143">
        <v>72</v>
      </c>
      <c r="AZ88" s="143">
        <v>176</v>
      </c>
      <c r="BA88" s="143">
        <v>744</v>
      </c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</row>
    <row r="89" spans="1:142" s="41" customFormat="1">
      <c r="A89" s="239">
        <f t="shared" si="60"/>
        <v>88</v>
      </c>
      <c r="B89" s="440" t="s">
        <v>255</v>
      </c>
      <c r="C89" s="23" t="s">
        <v>76</v>
      </c>
      <c r="D89" s="23" t="s">
        <v>68</v>
      </c>
      <c r="E89" s="458" t="s">
        <v>263</v>
      </c>
      <c r="F89" s="23" t="s">
        <v>79</v>
      </c>
      <c r="G89" s="379" t="str">
        <f t="shared" ca="1" si="85"/>
        <v/>
      </c>
      <c r="H89" s="379" t="str">
        <f t="shared" ca="1" si="82"/>
        <v/>
      </c>
      <c r="I89" s="379" t="str">
        <f t="shared" ca="1" si="82"/>
        <v/>
      </c>
      <c r="J89" s="379" t="str">
        <f t="shared" ca="1" si="82"/>
        <v/>
      </c>
      <c r="K89" s="379" t="str">
        <f t="shared" ca="1" si="82"/>
        <v/>
      </c>
      <c r="L89" s="379" t="str">
        <f t="shared" ca="1" si="82"/>
        <v/>
      </c>
      <c r="M89" s="379" t="str">
        <f t="shared" ca="1" si="82"/>
        <v/>
      </c>
      <c r="N89" s="379" t="str">
        <f t="shared" ca="1" si="82"/>
        <v/>
      </c>
      <c r="O89" s="379" t="str">
        <f t="shared" ca="1" si="82"/>
        <v/>
      </c>
      <c r="P89" s="379" t="str">
        <f t="shared" ca="1" si="82"/>
        <v/>
      </c>
      <c r="Q89" s="379" t="str">
        <f t="shared" ca="1" si="82"/>
        <v/>
      </c>
      <c r="R89" s="379" t="str">
        <f t="shared" ca="1" si="82"/>
        <v/>
      </c>
      <c r="S89" s="379" t="str">
        <f t="shared" ca="1" si="82"/>
        <v/>
      </c>
      <c r="T89" s="379" t="str">
        <f t="shared" ca="1" si="82"/>
        <v/>
      </c>
      <c r="U89" s="379" t="str">
        <f t="shared" ca="1" si="82"/>
        <v/>
      </c>
      <c r="V89" s="32"/>
      <c r="W89" s="32"/>
      <c r="X89" s="32"/>
      <c r="Y89" s="284"/>
      <c r="Z89" s="32"/>
      <c r="AA89" s="32"/>
      <c r="AB89" s="32"/>
      <c r="AC89" s="32"/>
      <c r="AD89" s="32"/>
      <c r="AE89" s="32"/>
      <c r="AF89" s="321"/>
      <c r="AG89" s="8"/>
      <c r="AH89" s="8"/>
      <c r="AM89" s="27">
        <f t="shared" si="64"/>
        <v>43952</v>
      </c>
      <c r="AN89" s="41" t="str">
        <f t="shared" si="83"/>
        <v>cq</v>
      </c>
      <c r="AO89" s="41">
        <f t="shared" si="65"/>
        <v>95</v>
      </c>
      <c r="AP89" s="41">
        <f t="shared" si="84"/>
        <v>114</v>
      </c>
      <c r="AQ89" s="41">
        <f t="shared" si="66"/>
        <v>89</v>
      </c>
      <c r="AR89" s="41" t="str">
        <f t="shared" si="81"/>
        <v>ck</v>
      </c>
      <c r="AT89" s="140">
        <v>43191</v>
      </c>
      <c r="AU89" s="143">
        <v>336</v>
      </c>
      <c r="AV89" s="143">
        <v>384</v>
      </c>
      <c r="AW89" s="143">
        <v>504</v>
      </c>
      <c r="AX89" s="143">
        <v>144</v>
      </c>
      <c r="AY89" s="143">
        <v>72</v>
      </c>
      <c r="AZ89" s="143">
        <v>168</v>
      </c>
      <c r="BA89" s="143">
        <v>720</v>
      </c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</row>
    <row r="90" spans="1:142" s="41" customFormat="1">
      <c r="A90" s="239">
        <f t="shared" si="60"/>
        <v>89</v>
      </c>
      <c r="B90" s="440"/>
      <c r="C90" s="443"/>
      <c r="D90" s="443"/>
      <c r="E90" s="460"/>
      <c r="F90" s="443"/>
      <c r="G90" s="45"/>
      <c r="H90" s="45"/>
      <c r="I90" s="45"/>
      <c r="J90" s="45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32"/>
      <c r="W90" s="32"/>
      <c r="X90" s="32"/>
      <c r="Y90" s="284"/>
      <c r="Z90" s="32"/>
      <c r="AA90" s="32"/>
      <c r="AB90" s="32"/>
      <c r="AC90" s="32"/>
      <c r="AD90" s="32"/>
      <c r="AE90" s="32"/>
      <c r="AF90" s="321"/>
      <c r="AG90" s="8"/>
      <c r="AH90" s="8"/>
      <c r="AM90" s="27">
        <f t="shared" si="64"/>
        <v>43983</v>
      </c>
      <c r="AN90" s="41" t="str">
        <f t="shared" si="83"/>
        <v>cr</v>
      </c>
      <c r="AO90" s="41">
        <f t="shared" si="65"/>
        <v>96</v>
      </c>
      <c r="AP90" s="41">
        <f t="shared" si="84"/>
        <v>115</v>
      </c>
      <c r="AQ90" s="41">
        <f t="shared" si="66"/>
        <v>90</v>
      </c>
      <c r="AR90" s="41" t="str">
        <f t="shared" si="81"/>
        <v>cl</v>
      </c>
      <c r="AT90" s="140">
        <v>43221</v>
      </c>
      <c r="AU90" s="143">
        <v>352</v>
      </c>
      <c r="AV90" s="143">
        <v>392</v>
      </c>
      <c r="AW90" s="143">
        <v>528</v>
      </c>
      <c r="AX90" s="143">
        <v>144</v>
      </c>
      <c r="AY90" s="143">
        <v>72</v>
      </c>
      <c r="AZ90" s="143">
        <v>176</v>
      </c>
      <c r="BA90" s="143">
        <v>744</v>
      </c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</row>
    <row r="91" spans="1:142">
      <c r="A91" s="239">
        <f t="shared" si="60"/>
        <v>90</v>
      </c>
      <c r="B91" s="440" t="s">
        <v>256</v>
      </c>
      <c r="C91" s="23" t="s">
        <v>76</v>
      </c>
      <c r="D91" s="23" t="s">
        <v>68</v>
      </c>
      <c r="E91" s="458"/>
      <c r="F91" s="23" t="s">
        <v>77</v>
      </c>
      <c r="G91" s="379" t="str">
        <f ca="1">+IF(ISERROR(AVERAGE(INDIRECT("'Prices'!"&amp;VLOOKUP(G$1,$AM$1:$AN$197,2,FALSE)&amp;$A91&amp;":"&amp;VLOOKUP(DATE(YEAR(G$1),12,1),$AM$1:$AN$197,2,FALSE)&amp;$A91))),"",AVERAGE(INDIRECT("'Prices'!"&amp;VLOOKUP(G$1,$AM$1:$AN$197,2,FALSE)&amp;$A91&amp;":"&amp;VLOOKUP(DATE(YEAR(G$1),12,1),$AM$1:$AN$197,2,FALSE)&amp;$A91)))</f>
        <v/>
      </c>
      <c r="H91" s="379" t="str">
        <f t="shared" ref="H91:U93" ca="1" si="86">+IF(ISERROR(AVERAGE(INDIRECT("'Prices'!"&amp;VLOOKUP(H$1,$AM$1:$AN$197,2,FALSE)&amp;$A91&amp;":"&amp;VLOOKUP(DATE(YEAR(H$1),12,1),$AM$1:$AN$197,2,FALSE)&amp;$A91))),"",AVERAGE(INDIRECT("'Prices'!"&amp;VLOOKUP(H$1,$AM$1:$AN$197,2,FALSE)&amp;$A91&amp;":"&amp;VLOOKUP(DATE(YEAR(H$1),12,1),$AM$1:$AN$197,2,FALSE)&amp;$A91)))</f>
        <v/>
      </c>
      <c r="I91" s="379" t="str">
        <f t="shared" ca="1" si="86"/>
        <v/>
      </c>
      <c r="J91" s="379" t="str">
        <f t="shared" ca="1" si="86"/>
        <v/>
      </c>
      <c r="K91" s="379" t="str">
        <f t="shared" ca="1" si="86"/>
        <v/>
      </c>
      <c r="L91" s="379" t="str">
        <f t="shared" ca="1" si="86"/>
        <v/>
      </c>
      <c r="M91" s="379" t="str">
        <f t="shared" ca="1" si="86"/>
        <v/>
      </c>
      <c r="N91" s="379" t="str">
        <f t="shared" ca="1" si="86"/>
        <v/>
      </c>
      <c r="O91" s="379" t="str">
        <f t="shared" ca="1" si="86"/>
        <v/>
      </c>
      <c r="P91" s="379" t="str">
        <f t="shared" ca="1" si="86"/>
        <v/>
      </c>
      <c r="Q91" s="379" t="str">
        <f t="shared" ca="1" si="86"/>
        <v/>
      </c>
      <c r="R91" s="379" t="str">
        <f t="shared" ca="1" si="86"/>
        <v/>
      </c>
      <c r="S91" s="379" t="str">
        <f t="shared" ca="1" si="86"/>
        <v/>
      </c>
      <c r="T91" s="379" t="str">
        <f t="shared" ca="1" si="86"/>
        <v/>
      </c>
      <c r="U91" s="379" t="str">
        <f t="shared" ca="1" si="86"/>
        <v/>
      </c>
      <c r="Y91" s="284"/>
      <c r="AF91" s="321"/>
      <c r="AM91" s="27">
        <f t="shared" si="64"/>
        <v>44013</v>
      </c>
      <c r="AN91" s="41" t="str">
        <f t="shared" si="83"/>
        <v>cs</v>
      </c>
      <c r="AO91" s="41">
        <f t="shared" si="65"/>
        <v>97</v>
      </c>
      <c r="AP91" s="41">
        <f t="shared" si="84"/>
        <v>116</v>
      </c>
      <c r="AQ91" s="41">
        <f t="shared" si="66"/>
        <v>91</v>
      </c>
      <c r="AR91" s="41" t="str">
        <f t="shared" si="81"/>
        <v>cm</v>
      </c>
      <c r="AT91" s="140">
        <v>43252</v>
      </c>
      <c r="AU91" s="143">
        <v>336</v>
      </c>
      <c r="AV91" s="143">
        <v>384</v>
      </c>
      <c r="AW91" s="143">
        <v>504</v>
      </c>
      <c r="AX91" s="143">
        <v>144</v>
      </c>
      <c r="AY91" s="143">
        <v>72</v>
      </c>
      <c r="AZ91" s="143">
        <v>168</v>
      </c>
      <c r="BA91" s="143">
        <v>720</v>
      </c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</row>
    <row r="92" spans="1:142">
      <c r="A92" s="239">
        <f t="shared" si="60"/>
        <v>91</v>
      </c>
      <c r="B92" s="440" t="s">
        <v>256</v>
      </c>
      <c r="C92" s="23" t="s">
        <v>76</v>
      </c>
      <c r="D92" s="23" t="s">
        <v>68</v>
      </c>
      <c r="E92" s="458"/>
      <c r="F92" s="23" t="s">
        <v>78</v>
      </c>
      <c r="G92" s="379" t="str">
        <f t="shared" ref="G92:G93" ca="1" si="87">+IF(ISERROR(AVERAGE(INDIRECT("'Prices'!"&amp;VLOOKUP(G$1,$AM$1:$AN$197,2,FALSE)&amp;$A92&amp;":"&amp;VLOOKUP(DATE(YEAR(G$1),12,1),$AM$1:$AN$197,2,FALSE)&amp;$A92))),"",AVERAGE(INDIRECT("'Prices'!"&amp;VLOOKUP(G$1,$AM$1:$AN$197,2,FALSE)&amp;$A92&amp;":"&amp;VLOOKUP(DATE(YEAR(G$1),12,1),$AM$1:$AN$197,2,FALSE)&amp;$A92)))</f>
        <v/>
      </c>
      <c r="H92" s="379" t="str">
        <f t="shared" ca="1" si="86"/>
        <v/>
      </c>
      <c r="I92" s="379" t="str">
        <f t="shared" ca="1" si="86"/>
        <v/>
      </c>
      <c r="J92" s="379" t="str">
        <f t="shared" ca="1" si="86"/>
        <v/>
      </c>
      <c r="K92" s="379" t="str">
        <f t="shared" ca="1" si="86"/>
        <v/>
      </c>
      <c r="L92" s="379" t="str">
        <f t="shared" ca="1" si="86"/>
        <v/>
      </c>
      <c r="M92" s="379" t="str">
        <f t="shared" ca="1" si="86"/>
        <v/>
      </c>
      <c r="N92" s="379" t="str">
        <f t="shared" ca="1" si="86"/>
        <v/>
      </c>
      <c r="O92" s="379" t="str">
        <f t="shared" ca="1" si="86"/>
        <v/>
      </c>
      <c r="P92" s="379" t="str">
        <f t="shared" ca="1" si="86"/>
        <v/>
      </c>
      <c r="Q92" s="379" t="str">
        <f t="shared" ca="1" si="86"/>
        <v/>
      </c>
      <c r="R92" s="379" t="str">
        <f t="shared" ca="1" si="86"/>
        <v/>
      </c>
      <c r="S92" s="379" t="str">
        <f t="shared" ca="1" si="86"/>
        <v/>
      </c>
      <c r="T92" s="379" t="str">
        <f t="shared" ca="1" si="86"/>
        <v/>
      </c>
      <c r="U92" s="379" t="str">
        <f t="shared" ca="1" si="86"/>
        <v/>
      </c>
      <c r="Y92" s="284"/>
      <c r="AF92" s="321"/>
      <c r="AM92" s="27">
        <f t="shared" si="64"/>
        <v>44044</v>
      </c>
      <c r="AN92" s="41" t="str">
        <f t="shared" si="83"/>
        <v>ct</v>
      </c>
      <c r="AO92" s="41">
        <f t="shared" si="65"/>
        <v>98</v>
      </c>
      <c r="AP92" s="41">
        <f t="shared" si="84"/>
        <v>117</v>
      </c>
      <c r="AQ92" s="41">
        <f t="shared" si="66"/>
        <v>92</v>
      </c>
      <c r="AR92" s="41" t="str">
        <f t="shared" si="81"/>
        <v>cn</v>
      </c>
      <c r="AT92" s="140">
        <v>43282</v>
      </c>
      <c r="AU92" s="143">
        <v>336</v>
      </c>
      <c r="AV92" s="143">
        <v>408</v>
      </c>
      <c r="AW92" s="143">
        <v>504</v>
      </c>
      <c r="AX92" s="143">
        <v>160</v>
      </c>
      <c r="AY92" s="143">
        <v>80</v>
      </c>
      <c r="AZ92" s="143">
        <v>168</v>
      </c>
      <c r="BA92" s="143">
        <v>744</v>
      </c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</row>
    <row r="93" spans="1:142">
      <c r="A93" s="239">
        <f t="shared" si="60"/>
        <v>92</v>
      </c>
      <c r="B93" s="440" t="s">
        <v>256</v>
      </c>
      <c r="C93" s="23" t="s">
        <v>76</v>
      </c>
      <c r="D93" s="23" t="s">
        <v>68</v>
      </c>
      <c r="E93" s="458" t="s">
        <v>263</v>
      </c>
      <c r="F93" s="23" t="s">
        <v>79</v>
      </c>
      <c r="G93" s="379" t="str">
        <f t="shared" ca="1" si="87"/>
        <v/>
      </c>
      <c r="H93" s="379" t="str">
        <f t="shared" ca="1" si="86"/>
        <v/>
      </c>
      <c r="I93" s="379" t="str">
        <f t="shared" ca="1" si="86"/>
        <v/>
      </c>
      <c r="J93" s="379" t="str">
        <f t="shared" ca="1" si="86"/>
        <v/>
      </c>
      <c r="K93" s="379" t="str">
        <f t="shared" ca="1" si="86"/>
        <v/>
      </c>
      <c r="L93" s="379" t="str">
        <f t="shared" ca="1" si="86"/>
        <v/>
      </c>
      <c r="M93" s="379" t="str">
        <f t="shared" ca="1" si="86"/>
        <v/>
      </c>
      <c r="N93" s="379" t="str">
        <f t="shared" ca="1" si="86"/>
        <v/>
      </c>
      <c r="O93" s="379" t="str">
        <f t="shared" ca="1" si="86"/>
        <v/>
      </c>
      <c r="P93" s="379" t="str">
        <f t="shared" ca="1" si="86"/>
        <v/>
      </c>
      <c r="Q93" s="379" t="str">
        <f t="shared" ca="1" si="86"/>
        <v/>
      </c>
      <c r="R93" s="379" t="str">
        <f t="shared" ca="1" si="86"/>
        <v/>
      </c>
      <c r="S93" s="379" t="str">
        <f t="shared" ca="1" si="86"/>
        <v/>
      </c>
      <c r="T93" s="379" t="str">
        <f t="shared" ca="1" si="86"/>
        <v/>
      </c>
      <c r="U93" s="379" t="str">
        <f t="shared" ca="1" si="86"/>
        <v/>
      </c>
      <c r="Y93" s="284"/>
      <c r="AF93" s="321"/>
      <c r="AM93" s="27">
        <f t="shared" si="64"/>
        <v>44075</v>
      </c>
      <c r="AN93" s="41" t="str">
        <f t="shared" si="83"/>
        <v>cu</v>
      </c>
      <c r="AO93" s="41">
        <f t="shared" si="65"/>
        <v>99</v>
      </c>
      <c r="AP93" s="41">
        <f t="shared" si="84"/>
        <v>118</v>
      </c>
      <c r="AQ93" s="41">
        <f t="shared" si="66"/>
        <v>93</v>
      </c>
      <c r="AR93" s="41" t="str">
        <f t="shared" si="81"/>
        <v>co</v>
      </c>
      <c r="AT93" s="140">
        <v>43313</v>
      </c>
      <c r="AU93" s="143">
        <v>368</v>
      </c>
      <c r="AV93" s="143">
        <v>376</v>
      </c>
      <c r="AW93" s="143">
        <v>552</v>
      </c>
      <c r="AX93" s="143">
        <v>128</v>
      </c>
      <c r="AY93" s="143">
        <v>64</v>
      </c>
      <c r="AZ93" s="143">
        <v>184</v>
      </c>
      <c r="BA93" s="143">
        <v>744</v>
      </c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</row>
    <row r="94" spans="1:142">
      <c r="A94" s="239">
        <f t="shared" si="60"/>
        <v>93</v>
      </c>
      <c r="B94" s="443"/>
      <c r="C94" s="443"/>
      <c r="D94" s="443"/>
      <c r="E94" s="460"/>
      <c r="F94" s="443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Y94" s="284"/>
      <c r="AF94" s="321"/>
      <c r="AM94" s="27">
        <f t="shared" si="64"/>
        <v>44105</v>
      </c>
      <c r="AN94" s="41" t="str">
        <f t="shared" si="83"/>
        <v>cv</v>
      </c>
      <c r="AO94" s="41">
        <f t="shared" si="65"/>
        <v>100</v>
      </c>
      <c r="AP94" s="41">
        <f t="shared" si="84"/>
        <v>119</v>
      </c>
      <c r="AQ94" s="41">
        <f t="shared" si="66"/>
        <v>94</v>
      </c>
      <c r="AR94" s="41" t="str">
        <f t="shared" si="81"/>
        <v>cp</v>
      </c>
      <c r="AT94" s="140">
        <v>43344</v>
      </c>
      <c r="AU94" s="143">
        <v>304</v>
      </c>
      <c r="AV94" s="143">
        <v>416</v>
      </c>
      <c r="AW94" s="143">
        <v>456</v>
      </c>
      <c r="AX94" s="143">
        <v>176</v>
      </c>
      <c r="AY94" s="143">
        <v>88</v>
      </c>
      <c r="AZ94" s="143">
        <v>152</v>
      </c>
      <c r="BA94" s="143">
        <v>720</v>
      </c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</row>
    <row r="95" spans="1:142">
      <c r="A95" s="239">
        <f t="shared" si="60"/>
        <v>94</v>
      </c>
      <c r="B95" s="440" t="s">
        <v>257</v>
      </c>
      <c r="C95" s="23" t="s">
        <v>76</v>
      </c>
      <c r="D95" s="23" t="s">
        <v>68</v>
      </c>
      <c r="E95" s="458"/>
      <c r="F95" s="23" t="s">
        <v>77</v>
      </c>
      <c r="G95" s="379" t="str">
        <f ca="1">+IF(ISERROR(AVERAGE(INDIRECT("'Prices'!"&amp;VLOOKUP(G$1,$AM$1:$AN$197,2,FALSE)&amp;$A95&amp;":"&amp;VLOOKUP(DATE(YEAR(G$1),12,1),$AM$1:$AN$197,2,FALSE)&amp;$A95))),"",AVERAGE(INDIRECT("'Prices'!"&amp;VLOOKUP(G$1,$AM$1:$AN$197,2,FALSE)&amp;$A95&amp;":"&amp;VLOOKUP(DATE(YEAR(G$1),12,1),$AM$1:$AN$197,2,FALSE)&amp;$A95)))</f>
        <v/>
      </c>
      <c r="H95" s="379" t="str">
        <f t="shared" ref="H95:U97" ca="1" si="88">+IF(ISERROR(AVERAGE(INDIRECT("'Prices'!"&amp;VLOOKUP(H$1,$AM$1:$AN$197,2,FALSE)&amp;$A95&amp;":"&amp;VLOOKUP(DATE(YEAR(H$1),12,1),$AM$1:$AN$197,2,FALSE)&amp;$A95))),"",AVERAGE(INDIRECT("'Prices'!"&amp;VLOOKUP(H$1,$AM$1:$AN$197,2,FALSE)&amp;$A95&amp;":"&amp;VLOOKUP(DATE(YEAR(H$1),12,1),$AM$1:$AN$197,2,FALSE)&amp;$A95)))</f>
        <v/>
      </c>
      <c r="I95" s="379" t="str">
        <f t="shared" ca="1" si="88"/>
        <v/>
      </c>
      <c r="J95" s="379" t="str">
        <f t="shared" ca="1" si="88"/>
        <v/>
      </c>
      <c r="K95" s="379" t="str">
        <f t="shared" ca="1" si="88"/>
        <v/>
      </c>
      <c r="L95" s="379" t="str">
        <f t="shared" ca="1" si="88"/>
        <v/>
      </c>
      <c r="M95" s="379" t="str">
        <f t="shared" ca="1" si="88"/>
        <v/>
      </c>
      <c r="N95" s="379" t="str">
        <f t="shared" ca="1" si="88"/>
        <v/>
      </c>
      <c r="O95" s="379" t="str">
        <f t="shared" ca="1" si="88"/>
        <v/>
      </c>
      <c r="P95" s="379" t="str">
        <f t="shared" ca="1" si="88"/>
        <v/>
      </c>
      <c r="Q95" s="379" t="str">
        <f t="shared" ca="1" si="88"/>
        <v/>
      </c>
      <c r="R95" s="379" t="str">
        <f t="shared" ca="1" si="88"/>
        <v/>
      </c>
      <c r="S95" s="379" t="str">
        <f t="shared" ca="1" si="88"/>
        <v/>
      </c>
      <c r="T95" s="379" t="str">
        <f t="shared" ca="1" si="88"/>
        <v/>
      </c>
      <c r="U95" s="379" t="str">
        <f t="shared" ca="1" si="88"/>
        <v/>
      </c>
      <c r="Y95" s="284"/>
      <c r="AF95" s="321"/>
      <c r="AM95" s="27">
        <f t="shared" si="64"/>
        <v>44136</v>
      </c>
      <c r="AN95" s="41" t="str">
        <f t="shared" si="83"/>
        <v>cw</v>
      </c>
      <c r="AO95" s="41">
        <f t="shared" si="65"/>
        <v>101</v>
      </c>
      <c r="AP95" s="41">
        <f t="shared" si="84"/>
        <v>120</v>
      </c>
      <c r="AQ95" s="41">
        <f t="shared" si="66"/>
        <v>95</v>
      </c>
      <c r="AR95" s="41" t="str">
        <f t="shared" si="81"/>
        <v>cq</v>
      </c>
      <c r="AT95" s="140">
        <v>43374</v>
      </c>
      <c r="AU95" s="143">
        <v>368</v>
      </c>
      <c r="AV95" s="143">
        <v>376</v>
      </c>
      <c r="AW95" s="143">
        <v>552</v>
      </c>
      <c r="AX95" s="143">
        <v>128</v>
      </c>
      <c r="AY95" s="143">
        <v>64</v>
      </c>
      <c r="AZ95" s="143">
        <v>184</v>
      </c>
      <c r="BA95" s="143">
        <v>744</v>
      </c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</row>
    <row r="96" spans="1:142">
      <c r="A96" s="239">
        <f t="shared" si="60"/>
        <v>95</v>
      </c>
      <c r="B96" s="440" t="s">
        <v>257</v>
      </c>
      <c r="C96" s="23" t="s">
        <v>76</v>
      </c>
      <c r="D96" s="23" t="s">
        <v>68</v>
      </c>
      <c r="E96" s="458"/>
      <c r="F96" s="23" t="s">
        <v>78</v>
      </c>
      <c r="G96" s="379" t="str">
        <f t="shared" ref="G96:G97" ca="1" si="89">+IF(ISERROR(AVERAGE(INDIRECT("'Prices'!"&amp;VLOOKUP(G$1,$AM$1:$AN$197,2,FALSE)&amp;$A96&amp;":"&amp;VLOOKUP(DATE(YEAR(G$1),12,1),$AM$1:$AN$197,2,FALSE)&amp;$A96))),"",AVERAGE(INDIRECT("'Prices'!"&amp;VLOOKUP(G$1,$AM$1:$AN$197,2,FALSE)&amp;$A96&amp;":"&amp;VLOOKUP(DATE(YEAR(G$1),12,1),$AM$1:$AN$197,2,FALSE)&amp;$A96)))</f>
        <v/>
      </c>
      <c r="H96" s="379" t="str">
        <f t="shared" ca="1" si="88"/>
        <v/>
      </c>
      <c r="I96" s="379" t="str">
        <f t="shared" ca="1" si="88"/>
        <v/>
      </c>
      <c r="J96" s="379" t="str">
        <f t="shared" ca="1" si="88"/>
        <v/>
      </c>
      <c r="K96" s="379" t="str">
        <f t="shared" ca="1" si="88"/>
        <v/>
      </c>
      <c r="L96" s="379" t="str">
        <f t="shared" ca="1" si="88"/>
        <v/>
      </c>
      <c r="M96" s="379" t="str">
        <f t="shared" ca="1" si="88"/>
        <v/>
      </c>
      <c r="N96" s="379" t="str">
        <f t="shared" ca="1" si="88"/>
        <v/>
      </c>
      <c r="O96" s="379" t="str">
        <f t="shared" ca="1" si="88"/>
        <v/>
      </c>
      <c r="P96" s="379" t="str">
        <f t="shared" ca="1" si="88"/>
        <v/>
      </c>
      <c r="Q96" s="379" t="str">
        <f t="shared" ca="1" si="88"/>
        <v/>
      </c>
      <c r="R96" s="379" t="str">
        <f t="shared" ca="1" si="88"/>
        <v/>
      </c>
      <c r="S96" s="379" t="str">
        <f t="shared" ca="1" si="88"/>
        <v/>
      </c>
      <c r="T96" s="379" t="str">
        <f t="shared" ca="1" si="88"/>
        <v/>
      </c>
      <c r="U96" s="379" t="str">
        <f t="shared" ca="1" si="88"/>
        <v/>
      </c>
      <c r="Y96" s="284"/>
      <c r="AF96" s="321"/>
      <c r="AM96" s="27">
        <f t="shared" si="64"/>
        <v>44166</v>
      </c>
      <c r="AN96" s="41" t="str">
        <f t="shared" si="83"/>
        <v>cx</v>
      </c>
      <c r="AO96" s="41">
        <f t="shared" si="65"/>
        <v>102</v>
      </c>
      <c r="AP96" s="41">
        <f t="shared" si="84"/>
        <v>121</v>
      </c>
      <c r="AQ96" s="41">
        <f t="shared" si="66"/>
        <v>96</v>
      </c>
      <c r="AR96" s="41" t="str">
        <f t="shared" si="81"/>
        <v>cr</v>
      </c>
      <c r="AT96" s="140">
        <v>43405</v>
      </c>
      <c r="AU96" s="143">
        <v>336</v>
      </c>
      <c r="AV96" s="143">
        <v>384</v>
      </c>
      <c r="AW96" s="143">
        <v>504</v>
      </c>
      <c r="AX96" s="143">
        <v>144</v>
      </c>
      <c r="AY96" s="143">
        <v>72</v>
      </c>
      <c r="AZ96" s="143">
        <v>168</v>
      </c>
      <c r="BA96" s="143">
        <v>720</v>
      </c>
    </row>
    <row r="97" spans="1:142">
      <c r="A97" s="239">
        <f t="shared" si="60"/>
        <v>96</v>
      </c>
      <c r="B97" s="440" t="s">
        <v>257</v>
      </c>
      <c r="C97" s="23" t="s">
        <v>76</v>
      </c>
      <c r="D97" s="23" t="s">
        <v>68</v>
      </c>
      <c r="E97" s="458" t="s">
        <v>263</v>
      </c>
      <c r="F97" s="23" t="s">
        <v>79</v>
      </c>
      <c r="G97" s="379" t="str">
        <f t="shared" ca="1" si="89"/>
        <v/>
      </c>
      <c r="H97" s="379" t="str">
        <f t="shared" ca="1" si="88"/>
        <v/>
      </c>
      <c r="I97" s="379" t="str">
        <f t="shared" ca="1" si="88"/>
        <v/>
      </c>
      <c r="J97" s="379" t="str">
        <f t="shared" ca="1" si="88"/>
        <v/>
      </c>
      <c r="K97" s="379" t="str">
        <f t="shared" ca="1" si="88"/>
        <v/>
      </c>
      <c r="L97" s="379" t="str">
        <f t="shared" ca="1" si="88"/>
        <v/>
      </c>
      <c r="M97" s="379" t="str">
        <f t="shared" ca="1" si="88"/>
        <v/>
      </c>
      <c r="N97" s="379" t="str">
        <f t="shared" ca="1" si="88"/>
        <v/>
      </c>
      <c r="O97" s="379" t="str">
        <f t="shared" ca="1" si="88"/>
        <v/>
      </c>
      <c r="P97" s="379" t="str">
        <f t="shared" ca="1" si="88"/>
        <v/>
      </c>
      <c r="Q97" s="379" t="str">
        <f t="shared" ca="1" si="88"/>
        <v/>
      </c>
      <c r="R97" s="379" t="str">
        <f t="shared" ca="1" si="88"/>
        <v/>
      </c>
      <c r="S97" s="379" t="str">
        <f t="shared" ca="1" si="88"/>
        <v/>
      </c>
      <c r="T97" s="379" t="str">
        <f t="shared" ca="1" si="88"/>
        <v/>
      </c>
      <c r="U97" s="379" t="str">
        <f t="shared" ca="1" si="88"/>
        <v/>
      </c>
      <c r="Y97" s="284"/>
      <c r="AF97" s="321"/>
      <c r="AM97" s="27">
        <f t="shared" si="64"/>
        <v>44197</v>
      </c>
      <c r="AN97" s="41" t="str">
        <f t="shared" si="83"/>
        <v>cy</v>
      </c>
      <c r="AO97" s="41">
        <f t="shared" si="65"/>
        <v>103</v>
      </c>
      <c r="AP97" s="41">
        <f t="shared" si="84"/>
        <v>121</v>
      </c>
      <c r="AQ97" s="41">
        <f t="shared" si="66"/>
        <v>97</v>
      </c>
      <c r="AR97" s="41" t="str">
        <f t="shared" si="81"/>
        <v>cs</v>
      </c>
      <c r="AT97" s="140">
        <v>43435</v>
      </c>
      <c r="AU97" s="143">
        <v>320</v>
      </c>
      <c r="AV97" s="143">
        <v>424</v>
      </c>
      <c r="AW97" s="143">
        <v>480</v>
      </c>
      <c r="AX97" s="143">
        <v>176</v>
      </c>
      <c r="AY97" s="143">
        <v>88</v>
      </c>
      <c r="AZ97" s="143">
        <v>160</v>
      </c>
      <c r="BA97" s="143">
        <v>744</v>
      </c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</row>
    <row r="98" spans="1:142"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Y98" s="284"/>
      <c r="AF98" s="321"/>
      <c r="AM98" s="27">
        <f t="shared" si="64"/>
        <v>44228</v>
      </c>
      <c r="AN98" s="41" t="str">
        <f t="shared" si="83"/>
        <v>cz</v>
      </c>
      <c r="AO98" s="41">
        <f t="shared" si="65"/>
        <v>104</v>
      </c>
      <c r="AP98" s="41">
        <f t="shared" si="84"/>
        <v>121</v>
      </c>
      <c r="AQ98" s="41">
        <f t="shared" si="66"/>
        <v>98</v>
      </c>
      <c r="AR98" s="41" t="str">
        <f t="shared" si="81"/>
        <v>ct</v>
      </c>
      <c r="AT98" s="139">
        <v>43466</v>
      </c>
      <c r="AU98" s="142">
        <v>352</v>
      </c>
      <c r="AV98" s="142">
        <v>392</v>
      </c>
      <c r="AW98" s="142">
        <v>528</v>
      </c>
      <c r="AX98" s="142">
        <v>144</v>
      </c>
      <c r="AY98" s="142">
        <v>72</v>
      </c>
      <c r="AZ98" s="142">
        <v>176</v>
      </c>
      <c r="BA98" s="142">
        <v>744</v>
      </c>
    </row>
    <row r="99" spans="1:142"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Y99" s="284"/>
      <c r="AF99" s="321"/>
      <c r="AM99" s="27">
        <f t="shared" si="64"/>
        <v>44256</v>
      </c>
      <c r="AN99" s="41" t="str">
        <f t="shared" si="83"/>
        <v>da</v>
      </c>
      <c r="AO99" s="41">
        <f t="shared" si="65"/>
        <v>105</v>
      </c>
      <c r="AP99" s="41">
        <f t="shared" si="84"/>
        <v>121</v>
      </c>
      <c r="AQ99" s="41">
        <f t="shared" si="66"/>
        <v>99</v>
      </c>
      <c r="AR99" s="41" t="str">
        <f t="shared" si="81"/>
        <v>cu</v>
      </c>
      <c r="AT99" s="139">
        <v>43497</v>
      </c>
      <c r="AU99" s="142">
        <v>320</v>
      </c>
      <c r="AV99" s="142">
        <v>352</v>
      </c>
      <c r="AW99" s="142">
        <v>480</v>
      </c>
      <c r="AX99" s="142">
        <v>128</v>
      </c>
      <c r="AY99" s="142">
        <v>64</v>
      </c>
      <c r="AZ99" s="142">
        <v>160</v>
      </c>
      <c r="BA99" s="142">
        <v>672</v>
      </c>
    </row>
    <row r="100" spans="1:142">
      <c r="B100" s="460" t="s">
        <v>319</v>
      </c>
      <c r="C100" s="458" t="s">
        <v>76</v>
      </c>
      <c r="D100" s="458" t="s">
        <v>68</v>
      </c>
      <c r="F100" s="458" t="s">
        <v>79</v>
      </c>
      <c r="G100" s="398">
        <f ca="1">+G49-G21</f>
        <v>0.59916666666666174</v>
      </c>
      <c r="H100" s="398">
        <f t="shared" ref="H100:J100" ca="1" si="90">+H49-H21</f>
        <v>0.6216666666666697</v>
      </c>
      <c r="I100" s="398">
        <f t="shared" ca="1" si="90"/>
        <v>0.67166666666666686</v>
      </c>
      <c r="J100" s="398">
        <f t="shared" ca="1" si="90"/>
        <v>0.73250000000000881</v>
      </c>
      <c r="K100" s="398">
        <f t="shared" ref="K100:P100" ca="1" si="91">+K49-K21</f>
        <v>0.74583333333333712</v>
      </c>
      <c r="L100" s="398">
        <f t="shared" ca="1" si="91"/>
        <v>0.80000000000001137</v>
      </c>
      <c r="M100" s="398">
        <f t="shared" ca="1" si="91"/>
        <v>1.0733333333333377</v>
      </c>
      <c r="N100" s="398">
        <f t="shared" ca="1" si="91"/>
        <v>1.5150000000000006</v>
      </c>
      <c r="O100" s="398">
        <f t="shared" ca="1" si="91"/>
        <v>1.7508333333333042</v>
      </c>
      <c r="P100" s="398">
        <f t="shared" ca="1" si="91"/>
        <v>1.8433333333333337</v>
      </c>
      <c r="Q100" s="398">
        <f t="shared" ref="Q100:T100" ca="1" si="92">+Q49-Q21</f>
        <v>1.9174999999999756</v>
      </c>
      <c r="R100" s="398">
        <f t="shared" ca="1" si="92"/>
        <v>2.0025000000000119</v>
      </c>
      <c r="S100" s="398">
        <f t="shared" ca="1" si="92"/>
        <v>2.119166666666672</v>
      </c>
      <c r="T100" s="398">
        <f t="shared" ca="1" si="92"/>
        <v>2.2674999999999841</v>
      </c>
      <c r="U100" s="398">
        <f t="shared" ref="U100" ca="1" si="93">+U49-U21</f>
        <v>2.4466666666666725</v>
      </c>
      <c r="Y100" s="284"/>
      <c r="AF100" s="321"/>
      <c r="AM100" s="27">
        <f t="shared" si="64"/>
        <v>44287</v>
      </c>
      <c r="AN100" s="41" t="str">
        <f t="shared" si="83"/>
        <v>db</v>
      </c>
      <c r="AO100" s="41">
        <f t="shared" si="65"/>
        <v>106</v>
      </c>
      <c r="AP100" s="41">
        <f t="shared" si="84"/>
        <v>121</v>
      </c>
      <c r="AQ100" s="41">
        <f t="shared" si="66"/>
        <v>100</v>
      </c>
      <c r="AR100" s="41" t="str">
        <f t="shared" si="81"/>
        <v>cv</v>
      </c>
      <c r="AT100" s="139">
        <v>43525</v>
      </c>
      <c r="AU100" s="142">
        <v>336</v>
      </c>
      <c r="AV100" s="142">
        <v>408</v>
      </c>
      <c r="AW100" s="142">
        <v>504</v>
      </c>
      <c r="AX100" s="142">
        <v>160</v>
      </c>
      <c r="AY100" s="142">
        <v>80</v>
      </c>
      <c r="AZ100" s="142">
        <v>168</v>
      </c>
      <c r="BA100" s="142">
        <v>744</v>
      </c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</row>
    <row r="101" spans="1:142">
      <c r="B101" s="460" t="s">
        <v>320</v>
      </c>
      <c r="C101" s="458" t="s">
        <v>76</v>
      </c>
      <c r="D101" s="458" t="s">
        <v>68</v>
      </c>
      <c r="F101" s="458" t="s">
        <v>79</v>
      </c>
      <c r="G101" s="398">
        <f ca="1">+G45-G17</f>
        <v>0.34916666666666174</v>
      </c>
      <c r="H101" s="398">
        <f t="shared" ref="H101:J101" ca="1" si="94">+H45-H17</f>
        <v>0.32416666666665961</v>
      </c>
      <c r="I101" s="398">
        <f t="shared" ca="1" si="94"/>
        <v>0.27916666666666146</v>
      </c>
      <c r="J101" s="398">
        <f t="shared" ca="1" si="94"/>
        <v>0.32916666666666927</v>
      </c>
      <c r="K101" s="398">
        <f t="shared" ref="K101:P101" ca="1" si="95">+K45-K17</f>
        <v>0.30416666666667069</v>
      </c>
      <c r="L101" s="398">
        <f t="shared" ca="1" si="95"/>
        <v>0.35499999999998977</v>
      </c>
      <c r="M101" s="398">
        <f t="shared" ca="1" si="95"/>
        <v>0.42833333333332746</v>
      </c>
      <c r="N101" s="398">
        <f t="shared" ca="1" si="95"/>
        <v>0.48666666666667169</v>
      </c>
      <c r="O101" s="398">
        <f t="shared" ca="1" si="95"/>
        <v>0.51916666666667055</v>
      </c>
      <c r="P101" s="398">
        <f t="shared" ca="1" si="95"/>
        <v>0.55166666666666231</v>
      </c>
      <c r="Q101" s="398">
        <f t="shared" ref="Q101:T101" ca="1" si="96">+Q45-Q17</f>
        <v>0.58000000000001251</v>
      </c>
      <c r="R101" s="398">
        <f t="shared" ca="1" si="96"/>
        <v>0.61166666666666458</v>
      </c>
      <c r="S101" s="398">
        <f t="shared" ca="1" si="96"/>
        <v>0.65583333333333371</v>
      </c>
      <c r="T101" s="398">
        <f t="shared" ca="1" si="96"/>
        <v>0.73083333333332234</v>
      </c>
      <c r="U101" s="398">
        <f t="shared" ref="U101" ca="1" si="97">+U45-U17</f>
        <v>0.79250000000001108</v>
      </c>
      <c r="Y101" s="284"/>
      <c r="AF101" s="321"/>
      <c r="AM101" s="27">
        <f t="shared" si="64"/>
        <v>44317</v>
      </c>
      <c r="AN101" s="41" t="str">
        <f t="shared" si="83"/>
        <v>dc</v>
      </c>
      <c r="AO101" s="41">
        <f t="shared" si="65"/>
        <v>107</v>
      </c>
      <c r="AP101" s="41">
        <f t="shared" si="84"/>
        <v>121</v>
      </c>
      <c r="AQ101" s="41">
        <f t="shared" si="66"/>
        <v>101</v>
      </c>
      <c r="AR101" s="41" t="str">
        <f t="shared" si="81"/>
        <v>cw</v>
      </c>
      <c r="AT101" s="139">
        <v>43556</v>
      </c>
      <c r="AU101" s="142">
        <v>352</v>
      </c>
      <c r="AV101" s="142">
        <v>368</v>
      </c>
      <c r="AW101" s="142">
        <v>528</v>
      </c>
      <c r="AX101" s="142">
        <v>128</v>
      </c>
      <c r="AY101" s="142">
        <v>64</v>
      </c>
      <c r="AZ101" s="142">
        <v>176</v>
      </c>
      <c r="BA101" s="142">
        <v>720</v>
      </c>
    </row>
    <row r="102" spans="1:142">
      <c r="B102" s="636" t="s">
        <v>321</v>
      </c>
      <c r="C102" s="458" t="s">
        <v>76</v>
      </c>
      <c r="D102" s="458" t="s">
        <v>68</v>
      </c>
      <c r="E102" s="458" t="s">
        <v>264</v>
      </c>
      <c r="F102" s="458" t="s">
        <v>79</v>
      </c>
      <c r="G102" s="398">
        <f ca="1">+G41-G13</f>
        <v>0.46750000000000114</v>
      </c>
      <c r="H102" s="398">
        <f t="shared" ref="H102:J102" ca="1" si="98">+H41-H13</f>
        <v>0.461666666666666</v>
      </c>
      <c r="I102" s="398">
        <f t="shared" ca="1" si="98"/>
        <v>0.46250000000000568</v>
      </c>
      <c r="J102" s="398">
        <f t="shared" ca="1" si="98"/>
        <v>0.51666666666666572</v>
      </c>
      <c r="K102" s="398">
        <f t="shared" ref="K102:P102" ca="1" si="99">+K41-K13</f>
        <v>0.51000000000000512</v>
      </c>
      <c r="L102" s="398">
        <f t="shared" ca="1" si="99"/>
        <v>0.56083333333334906</v>
      </c>
      <c r="M102" s="398">
        <f t="shared" ca="1" si="99"/>
        <v>0.72666666666666657</v>
      </c>
      <c r="N102" s="398">
        <f t="shared" ca="1" si="99"/>
        <v>0.96416666666667084</v>
      </c>
      <c r="O102" s="398">
        <f t="shared" ca="1" si="99"/>
        <v>1.1333333333333258</v>
      </c>
      <c r="P102" s="398">
        <f t="shared" ca="1" si="99"/>
        <v>1.1949999999999932</v>
      </c>
      <c r="Q102" s="398">
        <f t="shared" ref="Q102:T102" ca="1" si="100">+Q41-Q13</f>
        <v>1.2424999999999784</v>
      </c>
      <c r="R102" s="398">
        <f t="shared" ca="1" si="100"/>
        <v>1.3008333333333297</v>
      </c>
      <c r="S102" s="398">
        <f t="shared" ca="1" si="100"/>
        <v>1.3766666666666652</v>
      </c>
      <c r="T102" s="398">
        <f t="shared" ca="1" si="100"/>
        <v>1.4950000000000045</v>
      </c>
      <c r="U102" s="398">
        <f t="shared" ref="U102" ca="1" si="101">+U41-U13</f>
        <v>1.6183333333333394</v>
      </c>
      <c r="Y102" s="284"/>
      <c r="AF102" s="321"/>
      <c r="AM102" s="27">
        <f t="shared" si="64"/>
        <v>44348</v>
      </c>
      <c r="AN102" s="41" t="str">
        <f t="shared" si="83"/>
        <v>dd</v>
      </c>
      <c r="AO102" s="41">
        <f t="shared" si="65"/>
        <v>108</v>
      </c>
      <c r="AP102" s="41">
        <f t="shared" si="84"/>
        <v>121</v>
      </c>
      <c r="AQ102" s="41">
        <f t="shared" si="66"/>
        <v>102</v>
      </c>
      <c r="AR102" s="41" t="str">
        <f t="shared" si="81"/>
        <v>cx</v>
      </c>
      <c r="AT102" s="139">
        <v>43586</v>
      </c>
      <c r="AU102" s="142">
        <v>352</v>
      </c>
      <c r="AV102" s="142">
        <v>392</v>
      </c>
      <c r="AW102" s="142">
        <v>528</v>
      </c>
      <c r="AX102" s="142">
        <v>144</v>
      </c>
      <c r="AY102" s="142">
        <v>72</v>
      </c>
      <c r="AZ102" s="142">
        <v>176</v>
      </c>
      <c r="BA102" s="142">
        <v>744</v>
      </c>
    </row>
    <row r="103" spans="1:142">
      <c r="B103" s="213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Y103" s="284"/>
      <c r="AF103" s="321"/>
      <c r="AM103" s="27">
        <f t="shared" si="64"/>
        <v>44378</v>
      </c>
      <c r="AN103" s="41" t="str">
        <f t="shared" si="83"/>
        <v>de</v>
      </c>
      <c r="AO103" s="41">
        <f t="shared" si="65"/>
        <v>109</v>
      </c>
      <c r="AP103" s="41">
        <f t="shared" si="84"/>
        <v>121</v>
      </c>
      <c r="AQ103" s="41">
        <f t="shared" si="66"/>
        <v>103</v>
      </c>
      <c r="AR103" s="41" t="str">
        <f t="shared" si="81"/>
        <v>cy</v>
      </c>
      <c r="AT103" s="139">
        <v>43617</v>
      </c>
      <c r="AU103" s="142">
        <v>320</v>
      </c>
      <c r="AV103" s="142">
        <v>400</v>
      </c>
      <c r="AW103" s="142">
        <v>480</v>
      </c>
      <c r="AX103" s="142">
        <v>160</v>
      </c>
      <c r="AY103" s="142">
        <v>80</v>
      </c>
      <c r="AZ103" s="142">
        <v>160</v>
      </c>
      <c r="BA103" s="142">
        <v>720</v>
      </c>
    </row>
    <row r="104" spans="1:142">
      <c r="B104" s="213"/>
      <c r="G104" s="398"/>
      <c r="H104" s="398"/>
      <c r="I104" s="398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Y104" s="284"/>
      <c r="AF104" s="321"/>
      <c r="AM104" s="27">
        <f t="shared" si="64"/>
        <v>44409</v>
      </c>
      <c r="AN104" s="41" t="str">
        <f t="shared" si="83"/>
        <v>df</v>
      </c>
      <c r="AO104" s="41">
        <f t="shared" si="65"/>
        <v>110</v>
      </c>
      <c r="AP104" s="41">
        <f t="shared" si="84"/>
        <v>121</v>
      </c>
      <c r="AQ104" s="41">
        <f t="shared" si="66"/>
        <v>104</v>
      </c>
      <c r="AR104" s="41" t="str">
        <f t="shared" si="81"/>
        <v>cz</v>
      </c>
      <c r="AT104" s="139">
        <v>43647</v>
      </c>
      <c r="AU104" s="142">
        <v>352</v>
      </c>
      <c r="AV104" s="142">
        <v>392</v>
      </c>
      <c r="AW104" s="142">
        <v>528</v>
      </c>
      <c r="AX104" s="142">
        <v>144</v>
      </c>
      <c r="AY104" s="142">
        <v>72</v>
      </c>
      <c r="AZ104" s="142">
        <v>176</v>
      </c>
      <c r="BA104" s="142">
        <v>744</v>
      </c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</row>
    <row r="105" spans="1:142">
      <c r="B105" s="213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Y105" s="284"/>
      <c r="AF105" s="321"/>
      <c r="AM105" s="27">
        <f t="shared" si="64"/>
        <v>44440</v>
      </c>
      <c r="AN105" s="41" t="str">
        <f t="shared" si="83"/>
        <v>dg</v>
      </c>
      <c r="AO105" s="41">
        <f t="shared" si="65"/>
        <v>111</v>
      </c>
      <c r="AP105" s="41">
        <f t="shared" si="84"/>
        <v>121</v>
      </c>
      <c r="AQ105" s="41">
        <f t="shared" si="66"/>
        <v>105</v>
      </c>
      <c r="AR105" s="41" t="str">
        <f>+"d"&amp;AR1</f>
        <v>da</v>
      </c>
      <c r="AT105" s="139">
        <v>43678</v>
      </c>
      <c r="AU105" s="142">
        <v>352</v>
      </c>
      <c r="AV105" s="142">
        <v>392</v>
      </c>
      <c r="AW105" s="142">
        <v>528</v>
      </c>
      <c r="AX105" s="142">
        <v>144</v>
      </c>
      <c r="AY105" s="142">
        <v>72</v>
      </c>
      <c r="AZ105" s="142">
        <v>176</v>
      </c>
      <c r="BA105" s="142">
        <v>744</v>
      </c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</row>
    <row r="106" spans="1:142">
      <c r="B106" s="213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Y106" s="284"/>
      <c r="AF106" s="321"/>
      <c r="AM106" s="27">
        <f t="shared" si="64"/>
        <v>44470</v>
      </c>
      <c r="AN106" s="41" t="str">
        <f t="shared" si="83"/>
        <v>dh</v>
      </c>
      <c r="AO106" s="41">
        <f t="shared" si="65"/>
        <v>112</v>
      </c>
      <c r="AP106" s="41">
        <f t="shared" si="84"/>
        <v>121</v>
      </c>
      <c r="AQ106" s="41">
        <f t="shared" si="66"/>
        <v>106</v>
      </c>
      <c r="AR106" s="41" t="str">
        <f t="shared" ref="AR106:AR130" si="102">+"d"&amp;AR2</f>
        <v>db</v>
      </c>
      <c r="AT106" s="139">
        <v>43709</v>
      </c>
      <c r="AU106" s="142">
        <v>320</v>
      </c>
      <c r="AV106" s="142">
        <v>400</v>
      </c>
      <c r="AW106" s="142">
        <v>480</v>
      </c>
      <c r="AX106" s="142">
        <v>160</v>
      </c>
      <c r="AY106" s="142">
        <v>80</v>
      </c>
      <c r="AZ106" s="142">
        <v>160</v>
      </c>
      <c r="BA106" s="142">
        <v>720</v>
      </c>
    </row>
    <row r="107" spans="1:142">
      <c r="B107" s="213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Y107" s="284"/>
      <c r="AF107" s="321"/>
      <c r="AM107" s="27">
        <f t="shared" si="64"/>
        <v>44501</v>
      </c>
      <c r="AN107" s="41" t="str">
        <f t="shared" si="83"/>
        <v>di</v>
      </c>
      <c r="AO107" s="41">
        <f t="shared" si="65"/>
        <v>113</v>
      </c>
      <c r="AP107" s="41">
        <f t="shared" si="84"/>
        <v>121</v>
      </c>
      <c r="AQ107" s="41">
        <f t="shared" si="66"/>
        <v>107</v>
      </c>
      <c r="AR107" s="41" t="str">
        <f t="shared" si="102"/>
        <v>dc</v>
      </c>
      <c r="AT107" s="139">
        <v>43739</v>
      </c>
      <c r="AU107" s="142">
        <v>368</v>
      </c>
      <c r="AV107" s="142">
        <v>376</v>
      </c>
      <c r="AW107" s="142">
        <v>552</v>
      </c>
      <c r="AX107" s="142">
        <v>128</v>
      </c>
      <c r="AY107" s="142">
        <v>64</v>
      </c>
      <c r="AZ107" s="142">
        <v>184</v>
      </c>
      <c r="BA107" s="142">
        <v>744</v>
      </c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</row>
    <row r="108" spans="1:142">
      <c r="B108" s="213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Y108" s="284"/>
      <c r="AF108" s="321"/>
      <c r="AM108" s="27">
        <f t="shared" si="64"/>
        <v>44531</v>
      </c>
      <c r="AN108" s="41" t="str">
        <f t="shared" si="83"/>
        <v>dj</v>
      </c>
      <c r="AO108" s="41">
        <f t="shared" si="65"/>
        <v>114</v>
      </c>
      <c r="AP108" s="41">
        <f t="shared" ref="AP108:AP139" si="103">+MATCH(AM108,$AT$1:$AT$193)</f>
        <v>133</v>
      </c>
      <c r="AQ108" s="41">
        <f t="shared" si="66"/>
        <v>108</v>
      </c>
      <c r="AR108" s="41" t="str">
        <f t="shared" si="102"/>
        <v>dd</v>
      </c>
      <c r="AT108" s="139">
        <v>43770</v>
      </c>
      <c r="AU108" s="142">
        <v>320</v>
      </c>
      <c r="AV108" s="142">
        <v>400</v>
      </c>
      <c r="AW108" s="142">
        <v>480</v>
      </c>
      <c r="AX108" s="142">
        <v>160</v>
      </c>
      <c r="AY108" s="142">
        <v>80</v>
      </c>
      <c r="AZ108" s="142">
        <v>160</v>
      </c>
      <c r="BA108" s="142">
        <v>720</v>
      </c>
    </row>
    <row r="109" spans="1:142">
      <c r="B109" s="213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Y109" s="284"/>
      <c r="AF109" s="321"/>
      <c r="AM109" s="27">
        <f t="shared" si="64"/>
        <v>44562</v>
      </c>
      <c r="AN109" s="41" t="str">
        <f t="shared" si="83"/>
        <v>dk</v>
      </c>
      <c r="AO109" s="41">
        <f t="shared" si="65"/>
        <v>115</v>
      </c>
      <c r="AP109" s="41">
        <f t="shared" si="103"/>
        <v>134</v>
      </c>
      <c r="AQ109" s="41">
        <f t="shared" si="66"/>
        <v>109</v>
      </c>
      <c r="AR109" s="41" t="str">
        <f t="shared" si="102"/>
        <v>de</v>
      </c>
      <c r="AT109" s="139">
        <v>43800</v>
      </c>
      <c r="AU109" s="142">
        <v>336</v>
      </c>
      <c r="AV109" s="142">
        <v>408</v>
      </c>
      <c r="AW109" s="142">
        <v>504</v>
      </c>
      <c r="AX109" s="142">
        <v>160</v>
      </c>
      <c r="AY109" s="142">
        <v>80</v>
      </c>
      <c r="AZ109" s="142">
        <v>168</v>
      </c>
      <c r="BA109" s="142">
        <v>744</v>
      </c>
    </row>
    <row r="110" spans="1:142">
      <c r="B110" s="213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Y110" s="284"/>
      <c r="AF110" s="321"/>
      <c r="AM110" s="27">
        <f t="shared" si="64"/>
        <v>44593</v>
      </c>
      <c r="AN110" s="41" t="str">
        <f t="shared" si="83"/>
        <v>dl</v>
      </c>
      <c r="AO110" s="41">
        <f t="shared" si="65"/>
        <v>116</v>
      </c>
      <c r="AP110" s="41">
        <f t="shared" si="103"/>
        <v>135</v>
      </c>
      <c r="AQ110" s="41">
        <f t="shared" si="66"/>
        <v>110</v>
      </c>
      <c r="AR110" s="41" t="str">
        <f t="shared" si="102"/>
        <v>df</v>
      </c>
      <c r="AT110" s="140">
        <v>43831</v>
      </c>
      <c r="AU110" s="143">
        <v>352</v>
      </c>
      <c r="AV110" s="143">
        <v>392</v>
      </c>
      <c r="AW110" s="143">
        <v>528</v>
      </c>
      <c r="AX110" s="143">
        <v>144</v>
      </c>
      <c r="AY110" s="143">
        <v>72</v>
      </c>
      <c r="AZ110" s="143">
        <v>176</v>
      </c>
      <c r="BA110" s="143">
        <v>744</v>
      </c>
    </row>
    <row r="111" spans="1:142">
      <c r="B111" s="213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Y111" s="284"/>
      <c r="AF111" s="321"/>
      <c r="AM111" s="27">
        <f t="shared" si="64"/>
        <v>44621</v>
      </c>
      <c r="AN111" s="41" t="str">
        <f t="shared" si="83"/>
        <v>dm</v>
      </c>
      <c r="AO111" s="41">
        <f t="shared" si="65"/>
        <v>117</v>
      </c>
      <c r="AP111" s="41">
        <f t="shared" si="103"/>
        <v>136</v>
      </c>
      <c r="AQ111" s="41">
        <f t="shared" si="66"/>
        <v>111</v>
      </c>
      <c r="AR111" s="41" t="str">
        <f t="shared" si="102"/>
        <v>dg</v>
      </c>
      <c r="AT111" s="140">
        <v>43862</v>
      </c>
      <c r="AU111" s="143">
        <v>320</v>
      </c>
      <c r="AV111" s="143">
        <v>376</v>
      </c>
      <c r="AW111" s="143">
        <v>480</v>
      </c>
      <c r="AX111" s="143">
        <v>144</v>
      </c>
      <c r="AY111" s="143">
        <v>72</v>
      </c>
      <c r="AZ111" s="143">
        <v>160</v>
      </c>
      <c r="BA111" s="143">
        <v>696</v>
      </c>
    </row>
    <row r="112" spans="1:142">
      <c r="B112" s="213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Y112" s="284"/>
      <c r="AF112" s="321"/>
      <c r="AM112" s="27">
        <f t="shared" si="64"/>
        <v>44652</v>
      </c>
      <c r="AN112" s="41" t="str">
        <f t="shared" si="83"/>
        <v>dn</v>
      </c>
      <c r="AO112" s="41">
        <f t="shared" si="65"/>
        <v>118</v>
      </c>
      <c r="AP112" s="41">
        <f t="shared" si="103"/>
        <v>137</v>
      </c>
      <c r="AQ112" s="41">
        <f t="shared" si="66"/>
        <v>112</v>
      </c>
      <c r="AR112" s="41" t="str">
        <f t="shared" si="102"/>
        <v>dh</v>
      </c>
      <c r="AT112" s="140">
        <v>43891</v>
      </c>
      <c r="AU112" s="143">
        <v>352</v>
      </c>
      <c r="AV112" s="143">
        <v>392</v>
      </c>
      <c r="AW112" s="143">
        <v>528</v>
      </c>
      <c r="AX112" s="143">
        <v>144</v>
      </c>
      <c r="AY112" s="143">
        <v>72</v>
      </c>
      <c r="AZ112" s="143">
        <v>176</v>
      </c>
      <c r="BA112" s="143">
        <v>744</v>
      </c>
    </row>
    <row r="113" spans="2:53">
      <c r="B113" s="213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Y113" s="284"/>
      <c r="AF113" s="321"/>
      <c r="AM113" s="27">
        <f t="shared" si="64"/>
        <v>44682</v>
      </c>
      <c r="AN113" s="41" t="str">
        <f t="shared" si="83"/>
        <v>do</v>
      </c>
      <c r="AO113" s="41">
        <f t="shared" si="65"/>
        <v>119</v>
      </c>
      <c r="AP113" s="41">
        <f t="shared" si="103"/>
        <v>138</v>
      </c>
      <c r="AQ113" s="41">
        <f t="shared" si="66"/>
        <v>113</v>
      </c>
      <c r="AR113" s="41" t="str">
        <f t="shared" si="102"/>
        <v>di</v>
      </c>
      <c r="AT113" s="140">
        <v>43922</v>
      </c>
      <c r="AU113" s="143">
        <v>352</v>
      </c>
      <c r="AV113" s="143">
        <v>368</v>
      </c>
      <c r="AW113" s="143">
        <v>528</v>
      </c>
      <c r="AX113" s="143">
        <v>128</v>
      </c>
      <c r="AY113" s="143">
        <v>64</v>
      </c>
      <c r="AZ113" s="143">
        <v>176</v>
      </c>
      <c r="BA113" s="143">
        <v>720</v>
      </c>
    </row>
    <row r="114" spans="2:53">
      <c r="B114" s="213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Y114" s="284"/>
      <c r="AF114" s="321"/>
      <c r="AM114" s="27">
        <f t="shared" si="64"/>
        <v>44713</v>
      </c>
      <c r="AN114" s="41" t="str">
        <f t="shared" si="83"/>
        <v>dp</v>
      </c>
      <c r="AO114" s="41">
        <f t="shared" si="65"/>
        <v>120</v>
      </c>
      <c r="AP114" s="41">
        <f t="shared" si="103"/>
        <v>139</v>
      </c>
      <c r="AQ114" s="41">
        <f t="shared" si="66"/>
        <v>114</v>
      </c>
      <c r="AR114" s="41" t="str">
        <f t="shared" si="102"/>
        <v>dj</v>
      </c>
      <c r="AT114" s="140">
        <v>43952</v>
      </c>
      <c r="AU114" s="143">
        <v>320</v>
      </c>
      <c r="AV114" s="143">
        <v>424</v>
      </c>
      <c r="AW114" s="143">
        <v>480</v>
      </c>
      <c r="AX114" s="143">
        <v>176</v>
      </c>
      <c r="AY114" s="143">
        <v>88</v>
      </c>
      <c r="AZ114" s="143">
        <v>160</v>
      </c>
      <c r="BA114" s="143">
        <v>744</v>
      </c>
    </row>
    <row r="115" spans="2:53">
      <c r="B115" s="213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Y115" s="284"/>
      <c r="AF115" s="321"/>
      <c r="AM115" s="27">
        <f t="shared" si="64"/>
        <v>44743</v>
      </c>
      <c r="AN115" s="41" t="str">
        <f t="shared" si="83"/>
        <v>dq</v>
      </c>
      <c r="AO115" s="41">
        <f t="shared" si="65"/>
        <v>121</v>
      </c>
      <c r="AP115" s="41">
        <f t="shared" si="103"/>
        <v>140</v>
      </c>
      <c r="AQ115" s="41">
        <f t="shared" si="66"/>
        <v>115</v>
      </c>
      <c r="AR115" s="41" t="str">
        <f t="shared" si="102"/>
        <v>dk</v>
      </c>
      <c r="AT115" s="140">
        <v>43983</v>
      </c>
      <c r="AU115" s="143">
        <v>352</v>
      </c>
      <c r="AV115" s="143">
        <v>368</v>
      </c>
      <c r="AW115" s="143">
        <v>528</v>
      </c>
      <c r="AX115" s="143">
        <v>128</v>
      </c>
      <c r="AY115" s="143">
        <v>64</v>
      </c>
      <c r="AZ115" s="143">
        <v>176</v>
      </c>
      <c r="BA115" s="143">
        <v>720</v>
      </c>
    </row>
    <row r="116" spans="2:53">
      <c r="B116" s="213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Y116" s="284"/>
      <c r="AF116" s="321"/>
      <c r="AM116" s="27">
        <f t="shared" si="64"/>
        <v>44774</v>
      </c>
      <c r="AN116" s="41" t="str">
        <f t="shared" si="83"/>
        <v>dr</v>
      </c>
      <c r="AO116" s="41">
        <f t="shared" si="65"/>
        <v>122</v>
      </c>
      <c r="AP116" s="41">
        <f t="shared" si="103"/>
        <v>141</v>
      </c>
      <c r="AQ116" s="41">
        <f t="shared" si="66"/>
        <v>116</v>
      </c>
      <c r="AR116" s="41" t="str">
        <f t="shared" si="102"/>
        <v>dl</v>
      </c>
      <c r="AT116" s="140">
        <v>44013</v>
      </c>
      <c r="AU116" s="143">
        <v>368</v>
      </c>
      <c r="AV116" s="143">
        <v>376</v>
      </c>
      <c r="AW116" s="143">
        <v>552</v>
      </c>
      <c r="AX116" s="143">
        <v>128</v>
      </c>
      <c r="AY116" s="143">
        <v>64</v>
      </c>
      <c r="AZ116" s="143">
        <v>184</v>
      </c>
      <c r="BA116" s="143">
        <v>744</v>
      </c>
    </row>
    <row r="117" spans="2:53">
      <c r="B117" s="213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Y117" s="284"/>
      <c r="AF117" s="321"/>
      <c r="AM117" s="27">
        <f t="shared" si="64"/>
        <v>44805</v>
      </c>
      <c r="AN117" s="41" t="str">
        <f t="shared" si="83"/>
        <v>ds</v>
      </c>
      <c r="AO117" s="41">
        <f t="shared" si="65"/>
        <v>123</v>
      </c>
      <c r="AP117" s="41">
        <f t="shared" si="103"/>
        <v>142</v>
      </c>
      <c r="AQ117" s="41">
        <f t="shared" si="66"/>
        <v>117</v>
      </c>
      <c r="AR117" s="41" t="str">
        <f t="shared" si="102"/>
        <v>dm</v>
      </c>
      <c r="AT117" s="140">
        <v>44044</v>
      </c>
      <c r="AU117" s="143">
        <v>336</v>
      </c>
      <c r="AV117" s="143">
        <v>408</v>
      </c>
      <c r="AW117" s="143">
        <v>504</v>
      </c>
      <c r="AX117" s="143">
        <v>160</v>
      </c>
      <c r="AY117" s="143">
        <v>80</v>
      </c>
      <c r="AZ117" s="143">
        <v>168</v>
      </c>
      <c r="BA117" s="143">
        <v>744</v>
      </c>
    </row>
    <row r="118" spans="2:53">
      <c r="B118" s="213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Y118" s="284"/>
      <c r="AF118" s="321"/>
      <c r="AM118" s="27">
        <f t="shared" si="64"/>
        <v>44835</v>
      </c>
      <c r="AN118" s="41" t="str">
        <f t="shared" si="83"/>
        <v>dt</v>
      </c>
      <c r="AO118" s="41">
        <f t="shared" si="65"/>
        <v>124</v>
      </c>
      <c r="AP118" s="41">
        <f t="shared" si="103"/>
        <v>143</v>
      </c>
      <c r="AQ118" s="41">
        <f t="shared" si="66"/>
        <v>118</v>
      </c>
      <c r="AR118" s="41" t="str">
        <f t="shared" si="102"/>
        <v>dn</v>
      </c>
      <c r="AT118" s="140">
        <v>44075</v>
      </c>
      <c r="AU118" s="143">
        <v>336</v>
      </c>
      <c r="AV118" s="143">
        <v>384</v>
      </c>
      <c r="AW118" s="143">
        <v>504</v>
      </c>
      <c r="AX118" s="143">
        <v>144</v>
      </c>
      <c r="AY118" s="143">
        <v>72</v>
      </c>
      <c r="AZ118" s="143">
        <v>168</v>
      </c>
      <c r="BA118" s="143">
        <v>720</v>
      </c>
    </row>
    <row r="119" spans="2:53">
      <c r="B119" s="213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Y119" s="284"/>
      <c r="AF119" s="321"/>
      <c r="AM119" s="27">
        <f t="shared" si="64"/>
        <v>44866</v>
      </c>
      <c r="AN119" s="41" t="str">
        <f t="shared" ref="AN119:AN150" si="104">+VLOOKUP(AO119,$AQ$1:$AR$197,2,FALSE)</f>
        <v>du</v>
      </c>
      <c r="AO119" s="41">
        <f t="shared" si="65"/>
        <v>125</v>
      </c>
      <c r="AP119" s="41">
        <f t="shared" si="103"/>
        <v>144</v>
      </c>
      <c r="AQ119" s="41">
        <f t="shared" si="66"/>
        <v>119</v>
      </c>
      <c r="AR119" s="41" t="str">
        <f t="shared" si="102"/>
        <v>do</v>
      </c>
      <c r="AT119" s="140">
        <v>44105</v>
      </c>
      <c r="AU119" s="143">
        <v>352</v>
      </c>
      <c r="AV119" s="143">
        <v>392</v>
      </c>
      <c r="AW119" s="143">
        <v>528</v>
      </c>
      <c r="AX119" s="143">
        <v>144</v>
      </c>
      <c r="AY119" s="143">
        <v>72</v>
      </c>
      <c r="AZ119" s="143">
        <v>176</v>
      </c>
      <c r="BA119" s="143">
        <v>744</v>
      </c>
    </row>
    <row r="120" spans="2:53">
      <c r="B120" s="213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Y120" s="284"/>
      <c r="AF120" s="321"/>
      <c r="AM120" s="27">
        <f t="shared" si="64"/>
        <v>44896</v>
      </c>
      <c r="AN120" s="41" t="str">
        <f t="shared" si="104"/>
        <v>dv</v>
      </c>
      <c r="AO120" s="41">
        <f t="shared" si="65"/>
        <v>126</v>
      </c>
      <c r="AP120" s="41">
        <f t="shared" si="103"/>
        <v>145</v>
      </c>
      <c r="AQ120" s="41">
        <f t="shared" si="66"/>
        <v>120</v>
      </c>
      <c r="AR120" s="41" t="str">
        <f t="shared" si="102"/>
        <v>dp</v>
      </c>
      <c r="AT120" s="140">
        <v>44136</v>
      </c>
      <c r="AU120" s="143">
        <v>320</v>
      </c>
      <c r="AV120" s="143">
        <v>400</v>
      </c>
      <c r="AW120" s="143">
        <v>480</v>
      </c>
      <c r="AX120" s="143">
        <v>160</v>
      </c>
      <c r="AY120" s="143">
        <v>80</v>
      </c>
      <c r="AZ120" s="143">
        <v>160</v>
      </c>
      <c r="BA120" s="143">
        <v>720</v>
      </c>
    </row>
    <row r="121" spans="2:53">
      <c r="B121" s="213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Y121" s="284"/>
      <c r="AF121" s="321"/>
      <c r="AM121" s="27">
        <f t="shared" si="64"/>
        <v>44927</v>
      </c>
      <c r="AN121" s="41" t="str">
        <f t="shared" si="104"/>
        <v>dw</v>
      </c>
      <c r="AO121" s="41">
        <f t="shared" si="65"/>
        <v>127</v>
      </c>
      <c r="AP121" s="41">
        <f t="shared" si="103"/>
        <v>146</v>
      </c>
      <c r="AQ121" s="41">
        <f t="shared" si="66"/>
        <v>121</v>
      </c>
      <c r="AR121" s="41" t="str">
        <f t="shared" si="102"/>
        <v>dq</v>
      </c>
      <c r="AT121" s="140">
        <v>44166</v>
      </c>
      <c r="AU121" s="143">
        <v>352</v>
      </c>
      <c r="AV121" s="143">
        <v>392</v>
      </c>
      <c r="AW121" s="143">
        <v>528</v>
      </c>
      <c r="AX121" s="143">
        <v>144</v>
      </c>
      <c r="AY121" s="143">
        <v>72</v>
      </c>
      <c r="AZ121" s="143">
        <v>176</v>
      </c>
      <c r="BA121" s="143">
        <v>744</v>
      </c>
    </row>
    <row r="122" spans="2:53">
      <c r="B122" s="213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Y122" s="284"/>
      <c r="AF122" s="321"/>
      <c r="AM122" s="27">
        <f t="shared" si="64"/>
        <v>44958</v>
      </c>
      <c r="AN122" s="41" t="str">
        <f t="shared" si="104"/>
        <v>dx</v>
      </c>
      <c r="AO122" s="41">
        <f t="shared" si="65"/>
        <v>128</v>
      </c>
      <c r="AP122" s="41">
        <f t="shared" si="103"/>
        <v>147</v>
      </c>
      <c r="AQ122" s="41">
        <f t="shared" si="66"/>
        <v>122</v>
      </c>
      <c r="AR122" s="41" t="str">
        <f t="shared" si="102"/>
        <v>dr</v>
      </c>
      <c r="AT122" s="139">
        <v>44197</v>
      </c>
      <c r="AU122" s="142">
        <v>320</v>
      </c>
      <c r="AV122" s="142">
        <v>392</v>
      </c>
      <c r="AW122" s="142">
        <v>528</v>
      </c>
      <c r="AX122" s="142">
        <v>176</v>
      </c>
      <c r="AY122" s="142">
        <v>88</v>
      </c>
      <c r="AZ122" s="142">
        <v>160</v>
      </c>
      <c r="BA122" s="142">
        <v>744</v>
      </c>
    </row>
    <row r="123" spans="2:53">
      <c r="B123" s="213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Y123" s="284"/>
      <c r="AF123" s="321"/>
      <c r="AM123" s="27">
        <f t="shared" si="64"/>
        <v>44986</v>
      </c>
      <c r="AN123" s="41" t="str">
        <f t="shared" si="104"/>
        <v>dy</v>
      </c>
      <c r="AO123" s="41">
        <f t="shared" si="65"/>
        <v>129</v>
      </c>
      <c r="AP123" s="41">
        <f t="shared" si="103"/>
        <v>148</v>
      </c>
      <c r="AQ123" s="41">
        <f t="shared" si="66"/>
        <v>123</v>
      </c>
      <c r="AR123" s="41" t="str">
        <f t="shared" si="102"/>
        <v>ds</v>
      </c>
      <c r="AT123" s="139">
        <v>44228</v>
      </c>
      <c r="AU123" s="142">
        <v>320</v>
      </c>
      <c r="AV123" s="142">
        <v>376</v>
      </c>
      <c r="AW123" s="142">
        <v>480</v>
      </c>
      <c r="AX123" s="142">
        <v>128</v>
      </c>
      <c r="AY123" s="142">
        <v>64</v>
      </c>
      <c r="AZ123" s="142">
        <v>160</v>
      </c>
      <c r="BA123" s="142">
        <v>672</v>
      </c>
    </row>
    <row r="124" spans="2:53">
      <c r="B124" s="213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Y124" s="284"/>
      <c r="AF124" s="321"/>
      <c r="AM124" s="27">
        <f t="shared" si="64"/>
        <v>45017</v>
      </c>
      <c r="AN124" s="41" t="str">
        <f t="shared" si="104"/>
        <v>dz</v>
      </c>
      <c r="AO124" s="41">
        <f t="shared" si="65"/>
        <v>130</v>
      </c>
      <c r="AP124" s="41">
        <f t="shared" si="103"/>
        <v>149</v>
      </c>
      <c r="AQ124" s="41">
        <f t="shared" si="66"/>
        <v>124</v>
      </c>
      <c r="AR124" s="41" t="str">
        <f t="shared" si="102"/>
        <v>dt</v>
      </c>
      <c r="AT124" s="139">
        <v>44256</v>
      </c>
      <c r="AU124" s="142">
        <v>368</v>
      </c>
      <c r="AV124" s="142">
        <v>392</v>
      </c>
      <c r="AW124" s="142">
        <v>528</v>
      </c>
      <c r="AX124" s="142">
        <v>128</v>
      </c>
      <c r="AY124" s="142">
        <v>64</v>
      </c>
      <c r="AZ124" s="142">
        <v>184</v>
      </c>
      <c r="BA124" s="142">
        <v>744</v>
      </c>
    </row>
    <row r="125" spans="2:53">
      <c r="B125" s="213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Y125" s="284"/>
      <c r="AF125" s="321"/>
      <c r="AM125" s="27">
        <f t="shared" si="64"/>
        <v>45047</v>
      </c>
      <c r="AN125" s="41" t="str">
        <f t="shared" si="104"/>
        <v>ea</v>
      </c>
      <c r="AO125" s="41">
        <f t="shared" si="65"/>
        <v>131</v>
      </c>
      <c r="AP125" s="41">
        <f t="shared" si="103"/>
        <v>150</v>
      </c>
      <c r="AQ125" s="41">
        <f t="shared" si="66"/>
        <v>125</v>
      </c>
      <c r="AR125" s="41" t="str">
        <f t="shared" si="102"/>
        <v>du</v>
      </c>
      <c r="AT125" s="139">
        <v>44287</v>
      </c>
      <c r="AU125" s="142">
        <v>352</v>
      </c>
      <c r="AV125" s="142">
        <v>368</v>
      </c>
      <c r="AW125" s="142">
        <v>528</v>
      </c>
      <c r="AX125" s="142">
        <v>128</v>
      </c>
      <c r="AY125" s="142">
        <v>64</v>
      </c>
      <c r="AZ125" s="142">
        <v>176</v>
      </c>
      <c r="BA125" s="142">
        <v>720</v>
      </c>
    </row>
    <row r="126" spans="2:53">
      <c r="B126" s="213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Y126" s="284"/>
      <c r="AF126" s="321"/>
      <c r="AM126" s="27">
        <f t="shared" si="64"/>
        <v>45078</v>
      </c>
      <c r="AN126" s="41" t="str">
        <f t="shared" si="104"/>
        <v>eb</v>
      </c>
      <c r="AO126" s="41">
        <f t="shared" si="65"/>
        <v>132</v>
      </c>
      <c r="AP126" s="41">
        <f t="shared" si="103"/>
        <v>151</v>
      </c>
      <c r="AQ126" s="41">
        <f t="shared" si="66"/>
        <v>126</v>
      </c>
      <c r="AR126" s="41" t="str">
        <f t="shared" si="102"/>
        <v>dv</v>
      </c>
      <c r="AT126" s="139">
        <v>44317</v>
      </c>
      <c r="AU126" s="142">
        <v>320</v>
      </c>
      <c r="AV126" s="142">
        <v>424</v>
      </c>
      <c r="AW126" s="142">
        <v>480</v>
      </c>
      <c r="AX126" s="142">
        <v>176</v>
      </c>
      <c r="AY126" s="142">
        <v>88</v>
      </c>
      <c r="AZ126" s="142">
        <v>160</v>
      </c>
      <c r="BA126" s="142">
        <v>744</v>
      </c>
    </row>
    <row r="127" spans="2:53">
      <c r="B127" s="213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Y127" s="284"/>
      <c r="AF127" s="321"/>
      <c r="AM127" s="27">
        <f t="shared" si="64"/>
        <v>45108</v>
      </c>
      <c r="AN127" s="41" t="str">
        <f t="shared" si="104"/>
        <v>ec</v>
      </c>
      <c r="AO127" s="41">
        <f t="shared" si="65"/>
        <v>133</v>
      </c>
      <c r="AP127" s="41">
        <f t="shared" si="103"/>
        <v>152</v>
      </c>
      <c r="AQ127" s="41">
        <f t="shared" si="66"/>
        <v>127</v>
      </c>
      <c r="AR127" s="41" t="str">
        <f t="shared" si="102"/>
        <v>dw</v>
      </c>
      <c r="AT127" s="139">
        <v>44348</v>
      </c>
      <c r="AU127" s="142">
        <v>352</v>
      </c>
      <c r="AV127" s="142">
        <v>368</v>
      </c>
      <c r="AW127" s="142">
        <v>528</v>
      </c>
      <c r="AX127" s="142">
        <v>128</v>
      </c>
      <c r="AY127" s="142">
        <v>64</v>
      </c>
      <c r="AZ127" s="142">
        <v>176</v>
      </c>
      <c r="BA127" s="142">
        <v>720</v>
      </c>
    </row>
    <row r="128" spans="2:53">
      <c r="B128" s="213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Y128" s="284"/>
      <c r="AF128" s="321"/>
      <c r="AM128" s="27">
        <f t="shared" si="64"/>
        <v>45139</v>
      </c>
      <c r="AN128" s="41" t="str">
        <f t="shared" si="104"/>
        <v>ed</v>
      </c>
      <c r="AO128" s="41">
        <f t="shared" si="65"/>
        <v>134</v>
      </c>
      <c r="AP128" s="41">
        <f t="shared" si="103"/>
        <v>153</v>
      </c>
      <c r="AQ128" s="41">
        <f t="shared" si="66"/>
        <v>128</v>
      </c>
      <c r="AR128" s="41" t="str">
        <f>+"d"&amp;AR24</f>
        <v>dx</v>
      </c>
      <c r="AT128" s="139">
        <v>44378</v>
      </c>
      <c r="AU128" s="142">
        <v>336</v>
      </c>
      <c r="AV128" s="142">
        <v>376</v>
      </c>
      <c r="AW128" s="142">
        <v>552</v>
      </c>
      <c r="AX128" s="142">
        <v>160</v>
      </c>
      <c r="AY128" s="142">
        <v>80</v>
      </c>
      <c r="AZ128" s="142">
        <v>168</v>
      </c>
      <c r="BA128" s="142">
        <v>744</v>
      </c>
    </row>
    <row r="129" spans="2:53">
      <c r="B129" s="213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Y129" s="284"/>
      <c r="AF129" s="321"/>
      <c r="AM129" s="27">
        <f t="shared" si="64"/>
        <v>45170</v>
      </c>
      <c r="AN129" s="41" t="str">
        <f t="shared" si="104"/>
        <v>ee</v>
      </c>
      <c r="AO129" s="41">
        <f t="shared" si="65"/>
        <v>135</v>
      </c>
      <c r="AP129" s="41">
        <f t="shared" si="103"/>
        <v>154</v>
      </c>
      <c r="AQ129" s="41">
        <f t="shared" si="66"/>
        <v>129</v>
      </c>
      <c r="AR129" s="41" t="str">
        <f t="shared" si="102"/>
        <v>dy</v>
      </c>
      <c r="AT129" s="139">
        <v>44409</v>
      </c>
      <c r="AU129" s="142">
        <v>352</v>
      </c>
      <c r="AV129" s="142">
        <v>408</v>
      </c>
      <c r="AW129" s="142">
        <v>504</v>
      </c>
      <c r="AX129" s="142">
        <v>144</v>
      </c>
      <c r="AY129" s="142">
        <v>72</v>
      </c>
      <c r="AZ129" s="142">
        <v>176</v>
      </c>
      <c r="BA129" s="142">
        <v>744</v>
      </c>
    </row>
    <row r="130" spans="2:53">
      <c r="B130" s="213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Y130" s="284"/>
      <c r="AF130" s="321"/>
      <c r="AM130" s="27">
        <f t="shared" si="64"/>
        <v>45200</v>
      </c>
      <c r="AN130" s="41" t="str">
        <f t="shared" si="104"/>
        <v>ef</v>
      </c>
      <c r="AO130" s="41">
        <f t="shared" si="65"/>
        <v>136</v>
      </c>
      <c r="AP130" s="41">
        <f t="shared" si="103"/>
        <v>155</v>
      </c>
      <c r="AQ130" s="41">
        <f t="shared" si="66"/>
        <v>130</v>
      </c>
      <c r="AR130" s="41" t="str">
        <f t="shared" si="102"/>
        <v>dz</v>
      </c>
      <c r="AT130" s="139">
        <v>44440</v>
      </c>
      <c r="AU130" s="142">
        <v>336</v>
      </c>
      <c r="AV130" s="142">
        <v>384</v>
      </c>
      <c r="AW130" s="142">
        <v>504</v>
      </c>
      <c r="AX130" s="142">
        <v>144</v>
      </c>
      <c r="AY130" s="142">
        <v>72</v>
      </c>
      <c r="AZ130" s="142">
        <v>168</v>
      </c>
      <c r="BA130" s="142">
        <v>720</v>
      </c>
    </row>
    <row r="131" spans="2:53">
      <c r="B131" s="213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Y131" s="284"/>
      <c r="AF131" s="321"/>
      <c r="AM131" s="27">
        <f t="shared" ref="AM131:AM194" si="105">+EDATE(AM130,1)</f>
        <v>45231</v>
      </c>
      <c r="AN131" s="41" t="str">
        <f t="shared" si="104"/>
        <v>eg</v>
      </c>
      <c r="AO131" s="41">
        <f t="shared" ref="AO131:AO194" si="106">+AO130+1</f>
        <v>137</v>
      </c>
      <c r="AP131" s="41">
        <f t="shared" si="103"/>
        <v>156</v>
      </c>
      <c r="AQ131" s="41">
        <f t="shared" ref="AQ131:AQ194" si="107">+AQ130+1</f>
        <v>131</v>
      </c>
      <c r="AR131" s="41" t="str">
        <f>+"e"&amp;AR1</f>
        <v>ea</v>
      </c>
      <c r="AT131" s="139">
        <v>44470</v>
      </c>
      <c r="AU131" s="142">
        <v>336</v>
      </c>
      <c r="AV131" s="142">
        <v>392</v>
      </c>
      <c r="AW131" s="142">
        <v>528</v>
      </c>
      <c r="AX131" s="142">
        <v>160</v>
      </c>
      <c r="AY131" s="142">
        <v>80</v>
      </c>
      <c r="AZ131" s="142">
        <v>168</v>
      </c>
      <c r="BA131" s="142">
        <v>744</v>
      </c>
    </row>
    <row r="132" spans="2:53">
      <c r="B132" s="213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Y132" s="284"/>
      <c r="AF132" s="321"/>
      <c r="AM132" s="27">
        <f t="shared" si="105"/>
        <v>45261</v>
      </c>
      <c r="AN132" s="41" t="str">
        <f t="shared" si="104"/>
        <v>eh</v>
      </c>
      <c r="AO132" s="41">
        <f t="shared" si="106"/>
        <v>138</v>
      </c>
      <c r="AP132" s="41">
        <f t="shared" si="103"/>
        <v>157</v>
      </c>
      <c r="AQ132" s="41">
        <f t="shared" si="107"/>
        <v>132</v>
      </c>
      <c r="AR132" s="41" t="str">
        <f t="shared" ref="AR132:AR153" si="108">+"e"&amp;AR2</f>
        <v>eb</v>
      </c>
      <c r="AT132" s="139">
        <v>44501</v>
      </c>
      <c r="AU132" s="142">
        <v>336</v>
      </c>
      <c r="AV132" s="142">
        <v>400</v>
      </c>
      <c r="AW132" s="142">
        <v>480</v>
      </c>
      <c r="AX132" s="142">
        <v>144</v>
      </c>
      <c r="AY132" s="142">
        <v>72</v>
      </c>
      <c r="AZ132" s="142">
        <v>168</v>
      </c>
      <c r="BA132" s="142">
        <v>720</v>
      </c>
    </row>
    <row r="133" spans="2:53">
      <c r="B133" s="213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Y133" s="284"/>
      <c r="AF133" s="321"/>
      <c r="AM133" s="27">
        <f t="shared" si="105"/>
        <v>45292</v>
      </c>
      <c r="AN133" s="41" t="str">
        <f t="shared" si="104"/>
        <v>ei</v>
      </c>
      <c r="AO133" s="41">
        <f t="shared" si="106"/>
        <v>139</v>
      </c>
      <c r="AP133" s="41">
        <f t="shared" si="103"/>
        <v>158</v>
      </c>
      <c r="AQ133" s="41">
        <f t="shared" si="107"/>
        <v>133</v>
      </c>
      <c r="AR133" s="41" t="str">
        <f t="shared" si="108"/>
        <v>ec</v>
      </c>
      <c r="AT133" s="139">
        <v>44531</v>
      </c>
      <c r="AU133" s="142">
        <v>368</v>
      </c>
      <c r="AV133" s="142">
        <v>392</v>
      </c>
      <c r="AW133" s="142">
        <v>528</v>
      </c>
      <c r="AX133" s="142">
        <v>128</v>
      </c>
      <c r="AY133" s="142">
        <v>64</v>
      </c>
      <c r="AZ133" s="142">
        <v>184</v>
      </c>
      <c r="BA133" s="142">
        <v>744</v>
      </c>
    </row>
    <row r="134" spans="2:53">
      <c r="B134" s="213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Y134" s="284"/>
      <c r="AF134" s="321"/>
      <c r="AM134" s="27">
        <f t="shared" si="105"/>
        <v>45323</v>
      </c>
      <c r="AN134" s="41" t="str">
        <f t="shared" si="104"/>
        <v>ej</v>
      </c>
      <c r="AO134" s="41">
        <f t="shared" si="106"/>
        <v>140</v>
      </c>
      <c r="AP134" s="41">
        <f t="shared" si="103"/>
        <v>159</v>
      </c>
      <c r="AQ134" s="41">
        <f t="shared" si="107"/>
        <v>134</v>
      </c>
      <c r="AR134" s="41" t="str">
        <f t="shared" si="108"/>
        <v>ed</v>
      </c>
      <c r="AT134" s="140">
        <v>44562</v>
      </c>
      <c r="AU134" s="143">
        <v>336</v>
      </c>
      <c r="AV134" s="143">
        <v>392</v>
      </c>
      <c r="AW134" s="143">
        <v>528</v>
      </c>
      <c r="AX134" s="143">
        <v>160</v>
      </c>
      <c r="AY134" s="143">
        <v>80</v>
      </c>
      <c r="AZ134" s="143">
        <v>168</v>
      </c>
      <c r="BA134" s="143">
        <v>744</v>
      </c>
    </row>
    <row r="135" spans="2:53">
      <c r="B135" s="213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Y135" s="284"/>
      <c r="AF135" s="321"/>
      <c r="AM135" s="27">
        <f t="shared" si="105"/>
        <v>45352</v>
      </c>
      <c r="AN135" s="41" t="str">
        <f t="shared" si="104"/>
        <v>ek</v>
      </c>
      <c r="AO135" s="41">
        <f t="shared" si="106"/>
        <v>141</v>
      </c>
      <c r="AP135" s="41">
        <f t="shared" si="103"/>
        <v>160</v>
      </c>
      <c r="AQ135" s="41">
        <f t="shared" si="107"/>
        <v>135</v>
      </c>
      <c r="AR135" s="41" t="str">
        <f t="shared" si="108"/>
        <v>ee</v>
      </c>
      <c r="AT135" s="140">
        <v>44593</v>
      </c>
      <c r="AU135" s="143">
        <v>320</v>
      </c>
      <c r="AV135" s="143">
        <v>376</v>
      </c>
      <c r="AW135" s="143">
        <v>480</v>
      </c>
      <c r="AX135" s="143">
        <v>128</v>
      </c>
      <c r="AY135" s="143">
        <v>64</v>
      </c>
      <c r="AZ135" s="143">
        <v>160</v>
      </c>
      <c r="BA135" s="143">
        <v>672</v>
      </c>
    </row>
    <row r="136" spans="2:53">
      <c r="B136" s="213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Y136" s="284"/>
      <c r="AF136" s="321"/>
      <c r="AM136" s="27">
        <f t="shared" si="105"/>
        <v>45383</v>
      </c>
      <c r="AN136" s="41" t="str">
        <f t="shared" si="104"/>
        <v>el</v>
      </c>
      <c r="AO136" s="41">
        <f t="shared" si="106"/>
        <v>142</v>
      </c>
      <c r="AP136" s="41">
        <f t="shared" si="103"/>
        <v>161</v>
      </c>
      <c r="AQ136" s="41">
        <f t="shared" si="107"/>
        <v>136</v>
      </c>
      <c r="AR136" s="41" t="str">
        <f t="shared" si="108"/>
        <v>ef</v>
      </c>
      <c r="AT136" s="140">
        <v>44621</v>
      </c>
      <c r="AU136" s="143">
        <v>368</v>
      </c>
      <c r="AV136" s="143">
        <v>392</v>
      </c>
      <c r="AW136" s="143">
        <v>528</v>
      </c>
      <c r="AX136" s="143">
        <v>128</v>
      </c>
      <c r="AY136" s="143">
        <v>64</v>
      </c>
      <c r="AZ136" s="143">
        <v>184</v>
      </c>
      <c r="BA136" s="143">
        <v>744</v>
      </c>
    </row>
    <row r="137" spans="2:53">
      <c r="B137" s="213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Y137" s="284"/>
      <c r="AF137" s="321"/>
      <c r="AM137" s="27">
        <f t="shared" si="105"/>
        <v>45413</v>
      </c>
      <c r="AN137" s="41" t="str">
        <f t="shared" si="104"/>
        <v>em</v>
      </c>
      <c r="AO137" s="41">
        <f t="shared" si="106"/>
        <v>143</v>
      </c>
      <c r="AP137" s="41">
        <f t="shared" si="103"/>
        <v>162</v>
      </c>
      <c r="AQ137" s="41">
        <f t="shared" si="107"/>
        <v>137</v>
      </c>
      <c r="AR137" s="41" t="str">
        <f t="shared" si="108"/>
        <v>eg</v>
      </c>
      <c r="AT137" s="140">
        <v>44652</v>
      </c>
      <c r="AU137" s="143">
        <v>336</v>
      </c>
      <c r="AV137" s="143">
        <v>368</v>
      </c>
      <c r="AW137" s="143">
        <v>528</v>
      </c>
      <c r="AX137" s="143">
        <v>144</v>
      </c>
      <c r="AY137" s="143">
        <v>72</v>
      </c>
      <c r="AZ137" s="143">
        <v>168</v>
      </c>
      <c r="BA137" s="143">
        <v>720</v>
      </c>
    </row>
    <row r="138" spans="2:53">
      <c r="B138" s="213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Y138" s="284"/>
      <c r="AF138" s="321"/>
      <c r="AM138" s="27">
        <f t="shared" si="105"/>
        <v>45444</v>
      </c>
      <c r="AN138" s="41" t="str">
        <f t="shared" si="104"/>
        <v>en</v>
      </c>
      <c r="AO138" s="41">
        <f t="shared" si="106"/>
        <v>144</v>
      </c>
      <c r="AP138" s="41">
        <f t="shared" si="103"/>
        <v>163</v>
      </c>
      <c r="AQ138" s="41">
        <f t="shared" si="107"/>
        <v>138</v>
      </c>
      <c r="AR138" s="41" t="str">
        <f t="shared" si="108"/>
        <v>eh</v>
      </c>
      <c r="AT138" s="140">
        <v>44682</v>
      </c>
      <c r="AU138" s="143">
        <v>336</v>
      </c>
      <c r="AV138" s="143">
        <v>424</v>
      </c>
      <c r="AW138" s="143">
        <v>480</v>
      </c>
      <c r="AX138" s="143">
        <v>160</v>
      </c>
      <c r="AY138" s="143">
        <v>80</v>
      </c>
      <c r="AZ138" s="143">
        <v>168</v>
      </c>
      <c r="BA138" s="143">
        <v>744</v>
      </c>
    </row>
    <row r="139" spans="2:53">
      <c r="B139" s="213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Y139" s="284"/>
      <c r="AF139" s="321"/>
      <c r="AM139" s="27">
        <f t="shared" si="105"/>
        <v>45474</v>
      </c>
      <c r="AN139" s="41" t="str">
        <f t="shared" si="104"/>
        <v>eo</v>
      </c>
      <c r="AO139" s="41">
        <f t="shared" si="106"/>
        <v>145</v>
      </c>
      <c r="AP139" s="41">
        <f t="shared" si="103"/>
        <v>164</v>
      </c>
      <c r="AQ139" s="41">
        <f t="shared" si="107"/>
        <v>139</v>
      </c>
      <c r="AR139" s="41" t="str">
        <f t="shared" si="108"/>
        <v>ei</v>
      </c>
      <c r="AT139" s="140">
        <v>44713</v>
      </c>
      <c r="AU139" s="143">
        <v>352</v>
      </c>
      <c r="AV139" s="143">
        <v>368</v>
      </c>
      <c r="AW139" s="143">
        <v>528</v>
      </c>
      <c r="AX139" s="143">
        <v>128</v>
      </c>
      <c r="AY139" s="143">
        <v>64</v>
      </c>
      <c r="AZ139" s="143">
        <v>176</v>
      </c>
      <c r="BA139" s="143">
        <v>720</v>
      </c>
    </row>
    <row r="140" spans="2:53">
      <c r="B140" s="213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Y140" s="284"/>
      <c r="AF140" s="321"/>
      <c r="AM140" s="27">
        <f t="shared" si="105"/>
        <v>45505</v>
      </c>
      <c r="AN140" s="41" t="str">
        <f t="shared" si="104"/>
        <v>ep</v>
      </c>
      <c r="AO140" s="41">
        <f t="shared" si="106"/>
        <v>146</v>
      </c>
      <c r="AP140" s="41">
        <f t="shared" ref="AP140:AP171" si="109">+MATCH(AM140,$AT$1:$AT$193)</f>
        <v>165</v>
      </c>
      <c r="AQ140" s="41">
        <f t="shared" si="107"/>
        <v>140</v>
      </c>
      <c r="AR140" s="41" t="str">
        <f t="shared" si="108"/>
        <v>ej</v>
      </c>
      <c r="AT140" s="140">
        <v>44743</v>
      </c>
      <c r="AU140" s="143">
        <v>320</v>
      </c>
      <c r="AV140" s="143">
        <v>376</v>
      </c>
      <c r="AW140" s="143">
        <v>552</v>
      </c>
      <c r="AX140" s="143">
        <v>176</v>
      </c>
      <c r="AY140" s="143">
        <v>88</v>
      </c>
      <c r="AZ140" s="143">
        <v>160</v>
      </c>
      <c r="BA140" s="143">
        <v>744</v>
      </c>
    </row>
    <row r="141" spans="2:53">
      <c r="B141" s="213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Y141" s="284"/>
      <c r="AF141" s="321"/>
      <c r="AM141" s="27">
        <f t="shared" si="105"/>
        <v>45536</v>
      </c>
      <c r="AN141" s="41" t="str">
        <f t="shared" si="104"/>
        <v>eq</v>
      </c>
      <c r="AO141" s="41">
        <f t="shared" si="106"/>
        <v>147</v>
      </c>
      <c r="AP141" s="41">
        <f t="shared" si="109"/>
        <v>166</v>
      </c>
      <c r="AQ141" s="41">
        <f t="shared" si="107"/>
        <v>141</v>
      </c>
      <c r="AR141" s="41" t="str">
        <f t="shared" si="108"/>
        <v>ek</v>
      </c>
      <c r="AT141" s="140">
        <v>44774</v>
      </c>
      <c r="AU141" s="143">
        <v>368</v>
      </c>
      <c r="AV141" s="143">
        <v>408</v>
      </c>
      <c r="AW141" s="143">
        <v>504</v>
      </c>
      <c r="AX141" s="143">
        <v>128</v>
      </c>
      <c r="AY141" s="143">
        <v>64</v>
      </c>
      <c r="AZ141" s="143">
        <v>184</v>
      </c>
      <c r="BA141" s="143">
        <v>744</v>
      </c>
    </row>
    <row r="142" spans="2:53">
      <c r="B142" s="213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Y142" s="284"/>
      <c r="AF142" s="321"/>
      <c r="AM142" s="27">
        <f t="shared" si="105"/>
        <v>45566</v>
      </c>
      <c r="AN142" s="41" t="str">
        <f t="shared" si="104"/>
        <v>er</v>
      </c>
      <c r="AO142" s="41">
        <f t="shared" si="106"/>
        <v>148</v>
      </c>
      <c r="AP142" s="41">
        <f t="shared" si="109"/>
        <v>167</v>
      </c>
      <c r="AQ142" s="41">
        <f t="shared" si="107"/>
        <v>142</v>
      </c>
      <c r="AR142" s="41" t="str">
        <f t="shared" si="108"/>
        <v>el</v>
      </c>
      <c r="AT142" s="140">
        <v>44805</v>
      </c>
      <c r="AU142" s="143">
        <v>336</v>
      </c>
      <c r="AV142" s="143">
        <v>384</v>
      </c>
      <c r="AW142" s="143">
        <v>504</v>
      </c>
      <c r="AX142" s="143">
        <v>144</v>
      </c>
      <c r="AY142" s="143">
        <v>72</v>
      </c>
      <c r="AZ142" s="143">
        <v>168</v>
      </c>
      <c r="BA142" s="143">
        <v>720</v>
      </c>
    </row>
    <row r="143" spans="2:53">
      <c r="B143" s="213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Y143" s="284"/>
      <c r="AF143" s="321"/>
      <c r="AM143" s="27">
        <f t="shared" si="105"/>
        <v>45597</v>
      </c>
      <c r="AN143" s="41" t="str">
        <f t="shared" si="104"/>
        <v>es</v>
      </c>
      <c r="AO143" s="41">
        <f t="shared" si="106"/>
        <v>149</v>
      </c>
      <c r="AP143" s="41">
        <f t="shared" si="109"/>
        <v>168</v>
      </c>
      <c r="AQ143" s="41">
        <f t="shared" si="107"/>
        <v>143</v>
      </c>
      <c r="AR143" s="41" t="str">
        <f t="shared" si="108"/>
        <v>em</v>
      </c>
      <c r="AT143" s="140">
        <v>44835</v>
      </c>
      <c r="AU143" s="143">
        <v>336</v>
      </c>
      <c r="AV143" s="143">
        <v>392</v>
      </c>
      <c r="AW143" s="143">
        <v>528</v>
      </c>
      <c r="AX143" s="143">
        <v>160</v>
      </c>
      <c r="AY143" s="143">
        <v>80</v>
      </c>
      <c r="AZ143" s="143">
        <v>168</v>
      </c>
      <c r="BA143" s="143">
        <v>744</v>
      </c>
    </row>
    <row r="144" spans="2:53">
      <c r="B144" s="213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Y144" s="284"/>
      <c r="AF144" s="321"/>
      <c r="AM144" s="27">
        <f t="shared" si="105"/>
        <v>45627</v>
      </c>
      <c r="AN144" s="41" t="str">
        <f t="shared" si="104"/>
        <v>et</v>
      </c>
      <c r="AO144" s="41">
        <f t="shared" si="106"/>
        <v>150</v>
      </c>
      <c r="AP144" s="41">
        <f t="shared" si="109"/>
        <v>169</v>
      </c>
      <c r="AQ144" s="41">
        <f t="shared" si="107"/>
        <v>144</v>
      </c>
      <c r="AR144" s="41" t="str">
        <f t="shared" si="108"/>
        <v>en</v>
      </c>
      <c r="AT144" s="140">
        <v>44866</v>
      </c>
      <c r="AU144" s="143">
        <v>336</v>
      </c>
      <c r="AV144" s="143">
        <v>400</v>
      </c>
      <c r="AW144" s="143">
        <v>480</v>
      </c>
      <c r="AX144" s="143">
        <v>144</v>
      </c>
      <c r="AY144" s="143">
        <v>72</v>
      </c>
      <c r="AZ144" s="143">
        <v>168</v>
      </c>
      <c r="BA144" s="143">
        <v>720</v>
      </c>
    </row>
    <row r="145" spans="2:53">
      <c r="B145" s="213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Y145" s="284"/>
      <c r="AF145" s="321"/>
      <c r="AM145" s="27">
        <f t="shared" si="105"/>
        <v>45658</v>
      </c>
      <c r="AN145" s="41" t="str">
        <f t="shared" si="104"/>
        <v>eu</v>
      </c>
      <c r="AO145" s="41">
        <f t="shared" si="106"/>
        <v>151</v>
      </c>
      <c r="AP145" s="41">
        <f t="shared" si="109"/>
        <v>170</v>
      </c>
      <c r="AQ145" s="41">
        <f t="shared" si="107"/>
        <v>145</v>
      </c>
      <c r="AR145" s="41" t="str">
        <f t="shared" si="108"/>
        <v>eo</v>
      </c>
      <c r="AT145" s="140">
        <v>44896</v>
      </c>
      <c r="AU145" s="143">
        <v>336</v>
      </c>
      <c r="AV145" s="143">
        <v>392</v>
      </c>
      <c r="AW145" s="143">
        <v>528</v>
      </c>
      <c r="AX145" s="143">
        <v>160</v>
      </c>
      <c r="AY145" s="143">
        <v>80</v>
      </c>
      <c r="AZ145" s="143">
        <v>168</v>
      </c>
      <c r="BA145" s="143">
        <v>744</v>
      </c>
    </row>
    <row r="146" spans="2:53">
      <c r="B146" s="213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Y146" s="284"/>
      <c r="AF146" s="321"/>
      <c r="AM146" s="27">
        <f t="shared" si="105"/>
        <v>45689</v>
      </c>
      <c r="AN146" s="41" t="str">
        <f t="shared" si="104"/>
        <v>ev</v>
      </c>
      <c r="AO146" s="41">
        <f t="shared" si="106"/>
        <v>152</v>
      </c>
      <c r="AP146" s="41">
        <f t="shared" si="109"/>
        <v>171</v>
      </c>
      <c r="AQ146" s="41">
        <f t="shared" si="107"/>
        <v>146</v>
      </c>
      <c r="AR146" s="41" t="str">
        <f t="shared" si="108"/>
        <v>ep</v>
      </c>
      <c r="AT146" s="139">
        <v>44927</v>
      </c>
      <c r="AU146" s="142">
        <v>336</v>
      </c>
      <c r="AV146" s="142">
        <v>392</v>
      </c>
      <c r="AW146" s="142">
        <v>528</v>
      </c>
      <c r="AX146" s="142">
        <v>160</v>
      </c>
      <c r="AY146" s="142">
        <v>80</v>
      </c>
      <c r="AZ146" s="142">
        <v>168</v>
      </c>
      <c r="BA146" s="142">
        <v>744</v>
      </c>
    </row>
    <row r="147" spans="2:53">
      <c r="B147" s="213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Y147" s="284"/>
      <c r="AF147" s="321"/>
      <c r="AM147" s="27">
        <f t="shared" si="105"/>
        <v>45717</v>
      </c>
      <c r="AN147" s="41" t="str">
        <f t="shared" si="104"/>
        <v>ew</v>
      </c>
      <c r="AO147" s="41">
        <f t="shared" si="106"/>
        <v>153</v>
      </c>
      <c r="AP147" s="41">
        <f t="shared" si="109"/>
        <v>172</v>
      </c>
      <c r="AQ147" s="41">
        <f t="shared" si="107"/>
        <v>147</v>
      </c>
      <c r="AR147" s="41" t="str">
        <f t="shared" si="108"/>
        <v>eq</v>
      </c>
      <c r="AT147" s="139">
        <v>44958</v>
      </c>
      <c r="AU147" s="142">
        <v>320</v>
      </c>
      <c r="AV147" s="142">
        <v>376</v>
      </c>
      <c r="AW147" s="142">
        <v>480</v>
      </c>
      <c r="AX147" s="142">
        <v>128</v>
      </c>
      <c r="AY147" s="142">
        <v>64</v>
      </c>
      <c r="AZ147" s="142">
        <v>160</v>
      </c>
      <c r="BA147" s="142">
        <v>672</v>
      </c>
    </row>
    <row r="148" spans="2:53">
      <c r="B148" s="213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Y148" s="284"/>
      <c r="AF148" s="321"/>
      <c r="AM148" s="27">
        <f t="shared" si="105"/>
        <v>45748</v>
      </c>
      <c r="AN148" s="41" t="str">
        <f t="shared" si="104"/>
        <v>ex</v>
      </c>
      <c r="AO148" s="41">
        <f t="shared" si="106"/>
        <v>154</v>
      </c>
      <c r="AP148" s="41">
        <f t="shared" si="109"/>
        <v>173</v>
      </c>
      <c r="AQ148" s="41">
        <f t="shared" si="107"/>
        <v>148</v>
      </c>
      <c r="AR148" s="41" t="str">
        <f t="shared" si="108"/>
        <v>er</v>
      </c>
      <c r="AT148" s="139">
        <v>44986</v>
      </c>
      <c r="AU148" s="142">
        <v>368</v>
      </c>
      <c r="AV148" s="142">
        <v>392</v>
      </c>
      <c r="AW148" s="142">
        <v>528</v>
      </c>
      <c r="AX148" s="142">
        <v>128</v>
      </c>
      <c r="AY148" s="142">
        <v>64</v>
      </c>
      <c r="AZ148" s="142">
        <v>184</v>
      </c>
      <c r="BA148" s="142">
        <v>744</v>
      </c>
    </row>
    <row r="149" spans="2:53">
      <c r="B149" s="213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Y149" s="284"/>
      <c r="AF149" s="321"/>
      <c r="AM149" s="27">
        <f t="shared" si="105"/>
        <v>45778</v>
      </c>
      <c r="AN149" s="41" t="str">
        <f t="shared" si="104"/>
        <v>ey</v>
      </c>
      <c r="AO149" s="41">
        <f t="shared" si="106"/>
        <v>155</v>
      </c>
      <c r="AP149" s="41">
        <f t="shared" si="109"/>
        <v>174</v>
      </c>
      <c r="AQ149" s="41">
        <f t="shared" si="107"/>
        <v>149</v>
      </c>
      <c r="AR149" s="41" t="str">
        <f t="shared" si="108"/>
        <v>es</v>
      </c>
      <c r="AT149" s="139">
        <v>45017</v>
      </c>
      <c r="AU149" s="142">
        <v>320</v>
      </c>
      <c r="AV149" s="142">
        <v>368</v>
      </c>
      <c r="AW149" s="142">
        <v>528</v>
      </c>
      <c r="AX149" s="142">
        <v>160</v>
      </c>
      <c r="AY149" s="142">
        <v>80</v>
      </c>
      <c r="AZ149" s="142">
        <v>160</v>
      </c>
      <c r="BA149" s="142">
        <v>720</v>
      </c>
    </row>
    <row r="150" spans="2:53">
      <c r="B150" s="213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Y150" s="284"/>
      <c r="AF150" s="321"/>
      <c r="AM150" s="27">
        <f t="shared" si="105"/>
        <v>45809</v>
      </c>
      <c r="AN150" s="41" t="str">
        <f t="shared" si="104"/>
        <v>ez</v>
      </c>
      <c r="AO150" s="41">
        <f t="shared" si="106"/>
        <v>156</v>
      </c>
      <c r="AP150" s="41">
        <f t="shared" si="109"/>
        <v>175</v>
      </c>
      <c r="AQ150" s="41">
        <f t="shared" si="107"/>
        <v>150</v>
      </c>
      <c r="AR150" s="41" t="str">
        <f t="shared" si="108"/>
        <v>et</v>
      </c>
      <c r="AT150" s="139">
        <v>45047</v>
      </c>
      <c r="AU150" s="142">
        <v>352</v>
      </c>
      <c r="AV150" s="142">
        <v>424</v>
      </c>
      <c r="AW150" s="142">
        <v>480</v>
      </c>
      <c r="AX150" s="142">
        <v>144</v>
      </c>
      <c r="AY150" s="142">
        <v>72</v>
      </c>
      <c r="AZ150" s="142">
        <v>176</v>
      </c>
      <c r="BA150" s="142">
        <v>744</v>
      </c>
    </row>
    <row r="151" spans="2:53">
      <c r="B151" s="213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Y151" s="284"/>
      <c r="AF151" s="321"/>
      <c r="AM151" s="27">
        <f t="shared" si="105"/>
        <v>45839</v>
      </c>
      <c r="AN151" s="41" t="str">
        <f t="shared" ref="AN151:AN182" si="110">+VLOOKUP(AO151,$AQ$1:$AR$197,2,FALSE)</f>
        <v>fa</v>
      </c>
      <c r="AO151" s="41">
        <f t="shared" si="106"/>
        <v>157</v>
      </c>
      <c r="AP151" s="41">
        <f t="shared" si="109"/>
        <v>176</v>
      </c>
      <c r="AQ151" s="41">
        <f t="shared" si="107"/>
        <v>151</v>
      </c>
      <c r="AR151" s="41" t="str">
        <f t="shared" si="108"/>
        <v>eu</v>
      </c>
      <c r="AT151" s="139">
        <v>45078</v>
      </c>
      <c r="AU151" s="142">
        <v>352</v>
      </c>
      <c r="AV151" s="142">
        <v>368</v>
      </c>
      <c r="AW151" s="142">
        <v>528</v>
      </c>
      <c r="AX151" s="142">
        <v>128</v>
      </c>
      <c r="AY151" s="142">
        <v>64</v>
      </c>
      <c r="AZ151" s="142">
        <v>176</v>
      </c>
      <c r="BA151" s="142">
        <v>720</v>
      </c>
    </row>
    <row r="152" spans="2:53">
      <c r="B152" s="213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Y152" s="284"/>
      <c r="AF152" s="321"/>
      <c r="AM152" s="27">
        <f t="shared" si="105"/>
        <v>45870</v>
      </c>
      <c r="AN152" s="41" t="str">
        <f t="shared" si="110"/>
        <v>fb</v>
      </c>
      <c r="AO152" s="41">
        <f t="shared" si="106"/>
        <v>158</v>
      </c>
      <c r="AP152" s="41">
        <f t="shared" si="109"/>
        <v>177</v>
      </c>
      <c r="AQ152" s="41">
        <f t="shared" si="107"/>
        <v>152</v>
      </c>
      <c r="AR152" s="41" t="str">
        <f t="shared" si="108"/>
        <v>ev</v>
      </c>
      <c r="AT152" s="139">
        <v>45108</v>
      </c>
      <c r="AU152" s="142">
        <v>320</v>
      </c>
      <c r="AV152" s="142">
        <v>376</v>
      </c>
      <c r="AW152" s="142">
        <v>552</v>
      </c>
      <c r="AX152" s="142">
        <v>176</v>
      </c>
      <c r="AY152" s="142">
        <v>88</v>
      </c>
      <c r="AZ152" s="142">
        <v>160</v>
      </c>
      <c r="BA152" s="142">
        <v>744</v>
      </c>
    </row>
    <row r="153" spans="2:53">
      <c r="B153" s="213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Y153" s="284"/>
      <c r="AF153" s="321"/>
      <c r="AM153" s="27">
        <f t="shared" si="105"/>
        <v>45901</v>
      </c>
      <c r="AN153" s="41" t="str">
        <f t="shared" si="110"/>
        <v>fc</v>
      </c>
      <c r="AO153" s="41">
        <f t="shared" si="106"/>
        <v>159</v>
      </c>
      <c r="AP153" s="41">
        <f t="shared" si="109"/>
        <v>178</v>
      </c>
      <c r="AQ153" s="41">
        <f t="shared" si="107"/>
        <v>153</v>
      </c>
      <c r="AR153" s="41" t="str">
        <f t="shared" si="108"/>
        <v>ew</v>
      </c>
      <c r="AT153" s="139">
        <v>45139</v>
      </c>
      <c r="AU153" s="142">
        <v>368</v>
      </c>
      <c r="AV153" s="142">
        <v>408</v>
      </c>
      <c r="AW153" s="142">
        <v>504</v>
      </c>
      <c r="AX153" s="142">
        <v>128</v>
      </c>
      <c r="AY153" s="142">
        <v>64</v>
      </c>
      <c r="AZ153" s="142">
        <v>184</v>
      </c>
      <c r="BA153" s="142">
        <v>744</v>
      </c>
    </row>
    <row r="154" spans="2:53">
      <c r="B154" s="213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Y154" s="284"/>
      <c r="AF154" s="321"/>
      <c r="AM154" s="27">
        <f t="shared" si="105"/>
        <v>45931</v>
      </c>
      <c r="AN154" s="41" t="str">
        <f t="shared" si="110"/>
        <v>fd</v>
      </c>
      <c r="AO154" s="41">
        <f t="shared" si="106"/>
        <v>160</v>
      </c>
      <c r="AP154" s="41">
        <f t="shared" si="109"/>
        <v>179</v>
      </c>
      <c r="AQ154" s="41">
        <f t="shared" si="107"/>
        <v>154</v>
      </c>
      <c r="AR154" s="41" t="str">
        <f>+"e"&amp;AR24</f>
        <v>ex</v>
      </c>
      <c r="AT154" s="139">
        <v>45170</v>
      </c>
      <c r="AU154" s="142">
        <v>320</v>
      </c>
      <c r="AV154" s="142">
        <v>384</v>
      </c>
      <c r="AW154" s="142">
        <v>504</v>
      </c>
      <c r="AX154" s="142">
        <v>160</v>
      </c>
      <c r="AY154" s="142">
        <v>80</v>
      </c>
      <c r="AZ154" s="142">
        <v>160</v>
      </c>
      <c r="BA154" s="142">
        <v>720</v>
      </c>
    </row>
    <row r="155" spans="2:53">
      <c r="B155" s="213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Y155" s="284"/>
      <c r="AF155" s="321"/>
      <c r="AM155" s="27">
        <f t="shared" si="105"/>
        <v>45962</v>
      </c>
      <c r="AN155" s="41" t="str">
        <f t="shared" si="110"/>
        <v>fe</v>
      </c>
      <c r="AO155" s="41">
        <f t="shared" si="106"/>
        <v>161</v>
      </c>
      <c r="AP155" s="41">
        <f t="shared" si="109"/>
        <v>180</v>
      </c>
      <c r="AQ155" s="41">
        <f t="shared" si="107"/>
        <v>155</v>
      </c>
      <c r="AR155" s="41" t="str">
        <f>+"e"&amp;AR25</f>
        <v>ey</v>
      </c>
      <c r="AT155" s="139">
        <v>45200</v>
      </c>
      <c r="AU155" s="142">
        <v>352</v>
      </c>
      <c r="AV155" s="142">
        <v>392</v>
      </c>
      <c r="AW155" s="142">
        <v>528</v>
      </c>
      <c r="AX155" s="142">
        <v>144</v>
      </c>
      <c r="AY155" s="142">
        <v>72</v>
      </c>
      <c r="AZ155" s="142">
        <v>176</v>
      </c>
      <c r="BA155" s="142">
        <v>744</v>
      </c>
    </row>
    <row r="156" spans="2:53">
      <c r="B156" s="213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Y156" s="284"/>
      <c r="AF156" s="321"/>
      <c r="AM156" s="27">
        <f t="shared" si="105"/>
        <v>45992</v>
      </c>
      <c r="AN156" s="41" t="str">
        <f t="shared" si="110"/>
        <v>ff</v>
      </c>
      <c r="AO156" s="41">
        <f t="shared" si="106"/>
        <v>162</v>
      </c>
      <c r="AP156" s="41">
        <f t="shared" si="109"/>
        <v>181</v>
      </c>
      <c r="AQ156" s="41">
        <f t="shared" si="107"/>
        <v>156</v>
      </c>
      <c r="AR156" s="41" t="str">
        <f t="shared" ref="AR156" si="111">+"e"&amp;AR26</f>
        <v>ez</v>
      </c>
      <c r="AT156" s="139">
        <v>45231</v>
      </c>
      <c r="AU156" s="142">
        <v>336</v>
      </c>
      <c r="AV156" s="142">
        <v>400</v>
      </c>
      <c r="AW156" s="142">
        <v>480</v>
      </c>
      <c r="AX156" s="142">
        <v>144</v>
      </c>
      <c r="AY156" s="142">
        <v>72</v>
      </c>
      <c r="AZ156" s="142">
        <v>168</v>
      </c>
      <c r="BA156" s="142">
        <v>720</v>
      </c>
    </row>
    <row r="157" spans="2:53">
      <c r="B157" s="213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Y157" s="284"/>
      <c r="AF157" s="321"/>
      <c r="AM157" s="27">
        <f t="shared" si="105"/>
        <v>46023</v>
      </c>
      <c r="AN157" s="41" t="str">
        <f t="shared" si="110"/>
        <v>fg</v>
      </c>
      <c r="AO157" s="41">
        <f t="shared" si="106"/>
        <v>163</v>
      </c>
      <c r="AP157" s="41">
        <f t="shared" si="109"/>
        <v>182</v>
      </c>
      <c r="AQ157" s="41">
        <f t="shared" si="107"/>
        <v>157</v>
      </c>
      <c r="AR157" s="41" t="str">
        <f>+"f"&amp;AR1</f>
        <v>fa</v>
      </c>
      <c r="AT157" s="139">
        <v>45261</v>
      </c>
      <c r="AU157" s="142">
        <v>320</v>
      </c>
      <c r="AV157" s="142">
        <v>392</v>
      </c>
      <c r="AW157" s="142">
        <v>528</v>
      </c>
      <c r="AX157" s="142">
        <v>176</v>
      </c>
      <c r="AY157" s="142">
        <v>88</v>
      </c>
      <c r="AZ157" s="142">
        <v>160</v>
      </c>
      <c r="BA157" s="142">
        <v>744</v>
      </c>
    </row>
    <row r="158" spans="2:53">
      <c r="B158" s="213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Y158" s="284"/>
      <c r="AF158" s="321"/>
      <c r="AM158" s="27">
        <f t="shared" si="105"/>
        <v>46054</v>
      </c>
      <c r="AN158" s="41" t="str">
        <f t="shared" si="110"/>
        <v>fh</v>
      </c>
      <c r="AO158" s="41">
        <f t="shared" si="106"/>
        <v>164</v>
      </c>
      <c r="AP158" s="41">
        <f t="shared" si="109"/>
        <v>183</v>
      </c>
      <c r="AQ158" s="41">
        <f t="shared" si="107"/>
        <v>158</v>
      </c>
      <c r="AR158" s="41" t="str">
        <f t="shared" ref="AR158:AR182" si="112">+"f"&amp;AR2</f>
        <v>fb</v>
      </c>
      <c r="AT158" s="140">
        <v>45292</v>
      </c>
      <c r="AU158" s="143">
        <v>352</v>
      </c>
      <c r="AV158" s="143">
        <v>392</v>
      </c>
      <c r="AW158" s="143">
        <v>528</v>
      </c>
      <c r="AX158" s="143">
        <v>144</v>
      </c>
      <c r="AY158" s="143">
        <v>72</v>
      </c>
      <c r="AZ158" s="143">
        <v>176</v>
      </c>
      <c r="BA158" s="143">
        <v>744</v>
      </c>
    </row>
    <row r="159" spans="2:53">
      <c r="B159" s="213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Y159" s="284"/>
      <c r="AF159" s="321"/>
      <c r="AM159" s="27">
        <f t="shared" si="105"/>
        <v>46082</v>
      </c>
      <c r="AN159" s="41" t="str">
        <f t="shared" si="110"/>
        <v>fi</v>
      </c>
      <c r="AO159" s="41">
        <f t="shared" si="106"/>
        <v>165</v>
      </c>
      <c r="AP159" s="41">
        <f t="shared" si="109"/>
        <v>184</v>
      </c>
      <c r="AQ159" s="41">
        <f t="shared" si="107"/>
        <v>159</v>
      </c>
      <c r="AR159" s="41" t="str">
        <f t="shared" si="112"/>
        <v>fc</v>
      </c>
      <c r="AT159" s="140">
        <v>45323</v>
      </c>
      <c r="AU159" s="143">
        <v>336</v>
      </c>
      <c r="AV159" s="143">
        <v>376</v>
      </c>
      <c r="AW159" s="143">
        <v>480</v>
      </c>
      <c r="AX159" s="143">
        <v>128</v>
      </c>
      <c r="AY159" s="143">
        <v>64</v>
      </c>
      <c r="AZ159" s="143">
        <v>168</v>
      </c>
      <c r="BA159" s="143">
        <v>696</v>
      </c>
    </row>
    <row r="160" spans="2:53">
      <c r="B160" s="213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Y160" s="284"/>
      <c r="AF160" s="321"/>
      <c r="AM160" s="27">
        <f t="shared" si="105"/>
        <v>46113</v>
      </c>
      <c r="AN160" s="41" t="str">
        <f t="shared" si="110"/>
        <v>fj</v>
      </c>
      <c r="AO160" s="41">
        <f t="shared" si="106"/>
        <v>166</v>
      </c>
      <c r="AP160" s="41">
        <f t="shared" si="109"/>
        <v>185</v>
      </c>
      <c r="AQ160" s="41">
        <f t="shared" si="107"/>
        <v>160</v>
      </c>
      <c r="AR160" s="41" t="str">
        <f t="shared" si="112"/>
        <v>fd</v>
      </c>
      <c r="AT160" s="140">
        <v>45352</v>
      </c>
      <c r="AU160" s="143">
        <v>336</v>
      </c>
      <c r="AV160" s="143">
        <v>392</v>
      </c>
      <c r="AW160" s="143">
        <v>528</v>
      </c>
      <c r="AX160" s="143">
        <v>160</v>
      </c>
      <c r="AY160" s="143">
        <v>80</v>
      </c>
      <c r="AZ160" s="143">
        <v>168</v>
      </c>
      <c r="BA160" s="143">
        <v>744</v>
      </c>
    </row>
    <row r="161" spans="2:53">
      <c r="B161" s="213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Y161" s="284"/>
      <c r="AF161" s="321"/>
      <c r="AM161" s="27">
        <f t="shared" si="105"/>
        <v>46143</v>
      </c>
      <c r="AN161" s="41" t="str">
        <f t="shared" si="110"/>
        <v>fk</v>
      </c>
      <c r="AO161" s="41">
        <f t="shared" si="106"/>
        <v>167</v>
      </c>
      <c r="AP161" s="41">
        <f t="shared" si="109"/>
        <v>186</v>
      </c>
      <c r="AQ161" s="41">
        <f t="shared" si="107"/>
        <v>161</v>
      </c>
      <c r="AR161" s="41" t="str">
        <f t="shared" si="112"/>
        <v>fe</v>
      </c>
      <c r="AT161" s="140">
        <v>45383</v>
      </c>
      <c r="AU161" s="143">
        <v>352</v>
      </c>
      <c r="AV161" s="143">
        <v>368</v>
      </c>
      <c r="AW161" s="143">
        <v>528</v>
      </c>
      <c r="AX161" s="143">
        <v>128</v>
      </c>
      <c r="AY161" s="143">
        <v>64</v>
      </c>
      <c r="AZ161" s="143">
        <v>176</v>
      </c>
      <c r="BA161" s="143">
        <v>720</v>
      </c>
    </row>
    <row r="162" spans="2:53">
      <c r="B162" s="213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Y162" s="284"/>
      <c r="AF162" s="321"/>
      <c r="AM162" s="27">
        <f t="shared" si="105"/>
        <v>46174</v>
      </c>
      <c r="AN162" s="41" t="str">
        <f t="shared" si="110"/>
        <v>fl</v>
      </c>
      <c r="AO162" s="41">
        <f t="shared" si="106"/>
        <v>168</v>
      </c>
      <c r="AP162" s="41">
        <f t="shared" si="109"/>
        <v>187</v>
      </c>
      <c r="AQ162" s="41">
        <f t="shared" si="107"/>
        <v>162</v>
      </c>
      <c r="AR162" s="41" t="str">
        <f t="shared" si="112"/>
        <v>ff</v>
      </c>
      <c r="AT162" s="140">
        <v>45413</v>
      </c>
      <c r="AU162" s="143">
        <v>352</v>
      </c>
      <c r="AV162" s="143">
        <v>424</v>
      </c>
      <c r="AW162" s="143">
        <v>480</v>
      </c>
      <c r="AX162" s="143">
        <v>144</v>
      </c>
      <c r="AY162" s="143">
        <v>72</v>
      </c>
      <c r="AZ162" s="143">
        <v>176</v>
      </c>
      <c r="BA162" s="143">
        <v>744</v>
      </c>
    </row>
    <row r="163" spans="2:53">
      <c r="B163" s="213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Y163" s="284"/>
      <c r="AF163" s="321"/>
      <c r="AM163" s="27">
        <f t="shared" si="105"/>
        <v>46204</v>
      </c>
      <c r="AN163" s="41" t="str">
        <f t="shared" si="110"/>
        <v>fm</v>
      </c>
      <c r="AO163" s="41">
        <f t="shared" si="106"/>
        <v>169</v>
      </c>
      <c r="AP163" s="41">
        <f t="shared" si="109"/>
        <v>188</v>
      </c>
      <c r="AQ163" s="41">
        <f t="shared" si="107"/>
        <v>163</v>
      </c>
      <c r="AR163" s="41" t="str">
        <f t="shared" si="112"/>
        <v>fg</v>
      </c>
      <c r="AT163" s="140">
        <v>45444</v>
      </c>
      <c r="AU163" s="143">
        <v>320</v>
      </c>
      <c r="AV163" s="143">
        <v>368</v>
      </c>
      <c r="AW163" s="143">
        <v>528</v>
      </c>
      <c r="AX163" s="143">
        <v>160</v>
      </c>
      <c r="AY163" s="143">
        <v>80</v>
      </c>
      <c r="AZ163" s="143">
        <v>160</v>
      </c>
      <c r="BA163" s="143">
        <v>720</v>
      </c>
    </row>
    <row r="164" spans="2:53">
      <c r="B164" s="213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Y164" s="284"/>
      <c r="AF164" s="321"/>
      <c r="AM164" s="27">
        <f t="shared" si="105"/>
        <v>46235</v>
      </c>
      <c r="AN164" s="41" t="str">
        <f t="shared" si="110"/>
        <v>fn</v>
      </c>
      <c r="AO164" s="41">
        <f t="shared" si="106"/>
        <v>170</v>
      </c>
      <c r="AP164" s="41">
        <f t="shared" si="109"/>
        <v>189</v>
      </c>
      <c r="AQ164" s="41">
        <f t="shared" si="107"/>
        <v>164</v>
      </c>
      <c r="AR164" s="41" t="str">
        <f t="shared" si="112"/>
        <v>fh</v>
      </c>
      <c r="AT164" s="140">
        <v>45474</v>
      </c>
      <c r="AU164" s="143">
        <v>352</v>
      </c>
      <c r="AV164" s="143">
        <v>376</v>
      </c>
      <c r="AW164" s="143">
        <v>552</v>
      </c>
      <c r="AX164" s="143">
        <v>144</v>
      </c>
      <c r="AY164" s="143">
        <v>72</v>
      </c>
      <c r="AZ164" s="143">
        <v>176</v>
      </c>
      <c r="BA164" s="143">
        <v>744</v>
      </c>
    </row>
    <row r="165" spans="2:53">
      <c r="B165" s="213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Y165" s="284"/>
      <c r="AF165" s="321"/>
      <c r="AM165" s="27">
        <f t="shared" si="105"/>
        <v>46266</v>
      </c>
      <c r="AN165" s="41" t="str">
        <f t="shared" si="110"/>
        <v>fo</v>
      </c>
      <c r="AO165" s="41">
        <f t="shared" si="106"/>
        <v>171</v>
      </c>
      <c r="AP165" s="41">
        <f t="shared" si="109"/>
        <v>190</v>
      </c>
      <c r="AQ165" s="41">
        <f t="shared" si="107"/>
        <v>165</v>
      </c>
      <c r="AR165" s="41" t="str">
        <f t="shared" si="112"/>
        <v>fi</v>
      </c>
      <c r="AT165" s="140">
        <v>45505</v>
      </c>
      <c r="AU165" s="143">
        <v>352</v>
      </c>
      <c r="AV165" s="143">
        <v>408</v>
      </c>
      <c r="AW165" s="143">
        <v>504</v>
      </c>
      <c r="AX165" s="143">
        <v>144</v>
      </c>
      <c r="AY165" s="143">
        <v>72</v>
      </c>
      <c r="AZ165" s="143">
        <v>176</v>
      </c>
      <c r="BA165" s="143">
        <v>744</v>
      </c>
    </row>
    <row r="166" spans="2:53">
      <c r="B166" s="213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Y166" s="284"/>
      <c r="AF166" s="321"/>
      <c r="AM166" s="27">
        <f t="shared" si="105"/>
        <v>46296</v>
      </c>
      <c r="AN166" s="41" t="str">
        <f t="shared" si="110"/>
        <v>fp</v>
      </c>
      <c r="AO166" s="41">
        <f t="shared" si="106"/>
        <v>172</v>
      </c>
      <c r="AP166" s="41">
        <f t="shared" si="109"/>
        <v>191</v>
      </c>
      <c r="AQ166" s="41">
        <f t="shared" si="107"/>
        <v>166</v>
      </c>
      <c r="AR166" s="41" t="str">
        <f t="shared" si="112"/>
        <v>fj</v>
      </c>
      <c r="AT166" s="140">
        <v>45536</v>
      </c>
      <c r="AU166" s="143">
        <v>320</v>
      </c>
      <c r="AV166" s="143">
        <v>384</v>
      </c>
      <c r="AW166" s="143">
        <v>504</v>
      </c>
      <c r="AX166" s="143">
        <v>160</v>
      </c>
      <c r="AY166" s="143">
        <v>80</v>
      </c>
      <c r="AZ166" s="143">
        <v>160</v>
      </c>
      <c r="BA166" s="143">
        <v>720</v>
      </c>
    </row>
    <row r="167" spans="2:53">
      <c r="B167" s="213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Y167" s="284"/>
      <c r="AF167" s="321"/>
      <c r="AM167" s="27">
        <f t="shared" si="105"/>
        <v>46327</v>
      </c>
      <c r="AN167" s="41" t="str">
        <f t="shared" si="110"/>
        <v>fq</v>
      </c>
      <c r="AO167" s="41">
        <f t="shared" si="106"/>
        <v>173</v>
      </c>
      <c r="AP167" s="41">
        <f t="shared" si="109"/>
        <v>192</v>
      </c>
      <c r="AQ167" s="41">
        <f t="shared" si="107"/>
        <v>167</v>
      </c>
      <c r="AR167" s="41" t="str">
        <f t="shared" si="112"/>
        <v>fk</v>
      </c>
      <c r="AT167" s="140">
        <v>45566</v>
      </c>
      <c r="AU167" s="143">
        <v>368</v>
      </c>
      <c r="AV167" s="143">
        <v>392</v>
      </c>
      <c r="AW167" s="143">
        <v>528</v>
      </c>
      <c r="AX167" s="143">
        <v>128</v>
      </c>
      <c r="AY167" s="143">
        <v>64</v>
      </c>
      <c r="AZ167" s="143">
        <v>184</v>
      </c>
      <c r="BA167" s="143">
        <v>744</v>
      </c>
    </row>
    <row r="168" spans="2:53">
      <c r="B168" s="213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Y168" s="284"/>
      <c r="AF168" s="321"/>
      <c r="AM168" s="27">
        <f t="shared" si="105"/>
        <v>46357</v>
      </c>
      <c r="AN168" s="41" t="str">
        <f t="shared" si="110"/>
        <v>fr</v>
      </c>
      <c r="AO168" s="41">
        <f t="shared" si="106"/>
        <v>174</v>
      </c>
      <c r="AP168" s="41">
        <f t="shared" si="109"/>
        <v>193</v>
      </c>
      <c r="AQ168" s="41">
        <f t="shared" si="107"/>
        <v>168</v>
      </c>
      <c r="AR168" s="41" t="str">
        <f t="shared" si="112"/>
        <v>fl</v>
      </c>
      <c r="AT168" s="140">
        <v>45597</v>
      </c>
      <c r="AU168" s="143">
        <v>320</v>
      </c>
      <c r="AV168" s="143">
        <v>400</v>
      </c>
      <c r="AW168" s="143">
        <v>480</v>
      </c>
      <c r="AX168" s="143">
        <v>160</v>
      </c>
      <c r="AY168" s="143">
        <v>80</v>
      </c>
      <c r="AZ168" s="143">
        <v>160</v>
      </c>
      <c r="BA168" s="143">
        <v>720</v>
      </c>
    </row>
    <row r="169" spans="2:53">
      <c r="B169" s="213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Y169" s="284"/>
      <c r="AF169" s="321"/>
      <c r="AM169" s="27">
        <f t="shared" si="105"/>
        <v>46388</v>
      </c>
      <c r="AN169" s="41" t="str">
        <f t="shared" si="110"/>
        <v>fs</v>
      </c>
      <c r="AO169" s="41">
        <f t="shared" si="106"/>
        <v>175</v>
      </c>
      <c r="AP169" s="41">
        <f t="shared" si="109"/>
        <v>193</v>
      </c>
      <c r="AQ169" s="41">
        <f t="shared" si="107"/>
        <v>169</v>
      </c>
      <c r="AR169" s="41" t="str">
        <f t="shared" si="112"/>
        <v>fm</v>
      </c>
      <c r="AT169" s="140">
        <v>45627</v>
      </c>
      <c r="AU169" s="143">
        <v>336</v>
      </c>
      <c r="AV169" s="143">
        <v>392</v>
      </c>
      <c r="AW169" s="143">
        <v>528</v>
      </c>
      <c r="AX169" s="143">
        <v>160</v>
      </c>
      <c r="AY169" s="143">
        <v>80</v>
      </c>
      <c r="AZ169" s="143">
        <v>168</v>
      </c>
      <c r="BA169" s="143">
        <v>744</v>
      </c>
    </row>
    <row r="170" spans="2:53">
      <c r="B170" s="213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Y170" s="284"/>
      <c r="AF170" s="321"/>
      <c r="AM170" s="27">
        <f t="shared" si="105"/>
        <v>46419</v>
      </c>
      <c r="AN170" s="41" t="str">
        <f t="shared" si="110"/>
        <v>ft</v>
      </c>
      <c r="AO170" s="41">
        <f t="shared" si="106"/>
        <v>176</v>
      </c>
      <c r="AP170" s="41">
        <f t="shared" si="109"/>
        <v>193</v>
      </c>
      <c r="AQ170" s="41">
        <f t="shared" si="107"/>
        <v>170</v>
      </c>
      <c r="AR170" s="41" t="str">
        <f t="shared" si="112"/>
        <v>fn</v>
      </c>
      <c r="AT170" s="139">
        <v>45658</v>
      </c>
      <c r="AU170" s="142">
        <v>352</v>
      </c>
      <c r="AV170" s="142">
        <v>392</v>
      </c>
      <c r="AW170" s="142">
        <v>528</v>
      </c>
      <c r="AX170" s="142">
        <v>144</v>
      </c>
      <c r="AY170" s="142">
        <v>72</v>
      </c>
      <c r="AZ170" s="142">
        <v>176</v>
      </c>
      <c r="BA170" s="142">
        <v>744</v>
      </c>
    </row>
    <row r="171" spans="2:53">
      <c r="B171" s="213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Y171" s="284"/>
      <c r="AF171" s="321"/>
      <c r="AM171" s="27">
        <f t="shared" si="105"/>
        <v>46447</v>
      </c>
      <c r="AN171" s="41" t="str">
        <f t="shared" si="110"/>
        <v>fu</v>
      </c>
      <c r="AO171" s="41">
        <f t="shared" si="106"/>
        <v>177</v>
      </c>
      <c r="AP171" s="41">
        <f t="shared" si="109"/>
        <v>193</v>
      </c>
      <c r="AQ171" s="41">
        <f t="shared" si="107"/>
        <v>171</v>
      </c>
      <c r="AR171" s="41" t="str">
        <f t="shared" si="112"/>
        <v>fo</v>
      </c>
      <c r="AT171" s="139">
        <v>45689</v>
      </c>
      <c r="AU171" s="142">
        <v>320</v>
      </c>
      <c r="AV171" s="142">
        <v>376</v>
      </c>
      <c r="AW171" s="142">
        <v>480</v>
      </c>
      <c r="AX171" s="142">
        <v>128</v>
      </c>
      <c r="AY171" s="142">
        <v>64</v>
      </c>
      <c r="AZ171" s="142">
        <v>160</v>
      </c>
      <c r="BA171" s="142">
        <v>672</v>
      </c>
    </row>
    <row r="172" spans="2:53">
      <c r="B172" s="213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Y172" s="284"/>
      <c r="AF172" s="321"/>
      <c r="AM172" s="27">
        <f t="shared" si="105"/>
        <v>46478</v>
      </c>
      <c r="AN172" s="41" t="str">
        <f t="shared" si="110"/>
        <v>fv</v>
      </c>
      <c r="AO172" s="41">
        <f t="shared" si="106"/>
        <v>178</v>
      </c>
      <c r="AP172" s="41">
        <f t="shared" ref="AP172:AP197" si="113">+MATCH(AM172,$AT$1:$AT$193)</f>
        <v>193</v>
      </c>
      <c r="AQ172" s="41">
        <f t="shared" si="107"/>
        <v>172</v>
      </c>
      <c r="AR172" s="41" t="str">
        <f t="shared" si="112"/>
        <v>fp</v>
      </c>
      <c r="AT172" s="139">
        <v>45717</v>
      </c>
      <c r="AU172" s="142">
        <v>336</v>
      </c>
      <c r="AV172" s="142">
        <v>392</v>
      </c>
      <c r="AW172" s="142">
        <v>528</v>
      </c>
      <c r="AX172" s="142">
        <v>160</v>
      </c>
      <c r="AY172" s="142">
        <v>80</v>
      </c>
      <c r="AZ172" s="142">
        <v>168</v>
      </c>
      <c r="BA172" s="142">
        <v>744</v>
      </c>
    </row>
    <row r="173" spans="2:53">
      <c r="B173" s="213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Y173" s="284"/>
      <c r="AF173" s="321"/>
      <c r="AM173" s="27">
        <f t="shared" si="105"/>
        <v>46508</v>
      </c>
      <c r="AN173" s="41" t="str">
        <f t="shared" si="110"/>
        <v>fw</v>
      </c>
      <c r="AO173" s="41">
        <f t="shared" si="106"/>
        <v>179</v>
      </c>
      <c r="AP173" s="41">
        <f t="shared" si="113"/>
        <v>193</v>
      </c>
      <c r="AQ173" s="41">
        <f t="shared" si="107"/>
        <v>173</v>
      </c>
      <c r="AR173" s="41" t="str">
        <f t="shared" si="112"/>
        <v>fq</v>
      </c>
      <c r="AT173" s="139">
        <v>45748</v>
      </c>
      <c r="AU173" s="142">
        <v>352</v>
      </c>
      <c r="AV173" s="142">
        <v>368</v>
      </c>
      <c r="AW173" s="142">
        <v>528</v>
      </c>
      <c r="AX173" s="142">
        <v>128</v>
      </c>
      <c r="AY173" s="142">
        <v>64</v>
      </c>
      <c r="AZ173" s="142">
        <v>176</v>
      </c>
      <c r="BA173" s="142">
        <v>720</v>
      </c>
    </row>
    <row r="174" spans="2:53">
      <c r="B174" s="213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Y174" s="284"/>
      <c r="AF174" s="321"/>
      <c r="AM174" s="27">
        <f t="shared" si="105"/>
        <v>46539</v>
      </c>
      <c r="AN174" s="41" t="str">
        <f t="shared" si="110"/>
        <v>fx</v>
      </c>
      <c r="AO174" s="41">
        <f t="shared" si="106"/>
        <v>180</v>
      </c>
      <c r="AP174" s="41">
        <f t="shared" si="113"/>
        <v>193</v>
      </c>
      <c r="AQ174" s="41">
        <f t="shared" si="107"/>
        <v>174</v>
      </c>
      <c r="AR174" s="41" t="str">
        <f t="shared" si="112"/>
        <v>fr</v>
      </c>
      <c r="AT174" s="139">
        <v>45778</v>
      </c>
      <c r="AU174" s="142">
        <v>336</v>
      </c>
      <c r="AV174" s="142">
        <v>424</v>
      </c>
      <c r="AW174" s="142">
        <v>480</v>
      </c>
      <c r="AX174" s="142">
        <v>160</v>
      </c>
      <c r="AY174" s="142">
        <v>80</v>
      </c>
      <c r="AZ174" s="142">
        <v>168</v>
      </c>
      <c r="BA174" s="142">
        <v>744</v>
      </c>
    </row>
    <row r="175" spans="2:53">
      <c r="B175" s="213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Y175" s="284"/>
      <c r="AF175" s="321"/>
      <c r="AM175" s="27">
        <f t="shared" si="105"/>
        <v>46569</v>
      </c>
      <c r="AN175" s="41" t="str">
        <f t="shared" si="110"/>
        <v>fy</v>
      </c>
      <c r="AO175" s="41">
        <f t="shared" si="106"/>
        <v>181</v>
      </c>
      <c r="AP175" s="41">
        <f t="shared" si="113"/>
        <v>193</v>
      </c>
      <c r="AQ175" s="41">
        <f t="shared" si="107"/>
        <v>175</v>
      </c>
      <c r="AR175" s="41" t="str">
        <f t="shared" si="112"/>
        <v>fs</v>
      </c>
      <c r="AT175" s="139">
        <v>45809</v>
      </c>
      <c r="AU175" s="142">
        <v>336</v>
      </c>
      <c r="AV175" s="142">
        <v>368</v>
      </c>
      <c r="AW175" s="142">
        <v>528</v>
      </c>
      <c r="AX175" s="142">
        <v>144</v>
      </c>
      <c r="AY175" s="142">
        <v>72</v>
      </c>
      <c r="AZ175" s="142">
        <v>168</v>
      </c>
      <c r="BA175" s="142">
        <v>720</v>
      </c>
    </row>
    <row r="176" spans="2:53">
      <c r="B176" s="213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Y176" s="284"/>
      <c r="AF176" s="321"/>
      <c r="AM176" s="27">
        <f t="shared" si="105"/>
        <v>46600</v>
      </c>
      <c r="AN176" s="41" t="str">
        <f t="shared" si="110"/>
        <v>fz</v>
      </c>
      <c r="AO176" s="41">
        <f t="shared" si="106"/>
        <v>182</v>
      </c>
      <c r="AP176" s="41">
        <f t="shared" si="113"/>
        <v>193</v>
      </c>
      <c r="AQ176" s="41">
        <f t="shared" si="107"/>
        <v>176</v>
      </c>
      <c r="AR176" s="41" t="str">
        <f t="shared" si="112"/>
        <v>ft</v>
      </c>
      <c r="AT176" s="139">
        <v>45839</v>
      </c>
      <c r="AU176" s="142">
        <v>352</v>
      </c>
      <c r="AV176" s="142">
        <v>376</v>
      </c>
      <c r="AW176" s="142">
        <v>552</v>
      </c>
      <c r="AX176" s="142">
        <v>144</v>
      </c>
      <c r="AY176" s="142">
        <v>72</v>
      </c>
      <c r="AZ176" s="142">
        <v>176</v>
      </c>
      <c r="BA176" s="142">
        <v>744</v>
      </c>
    </row>
    <row r="177" spans="2:53">
      <c r="B177" s="213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Y177" s="284"/>
      <c r="AF177" s="321"/>
      <c r="AM177" s="27">
        <f t="shared" si="105"/>
        <v>46631</v>
      </c>
      <c r="AN177" s="41" t="str">
        <f t="shared" si="110"/>
        <v>ga</v>
      </c>
      <c r="AO177" s="41">
        <f t="shared" si="106"/>
        <v>183</v>
      </c>
      <c r="AP177" s="41">
        <f t="shared" si="113"/>
        <v>193</v>
      </c>
      <c r="AQ177" s="41">
        <f t="shared" si="107"/>
        <v>177</v>
      </c>
      <c r="AR177" s="41" t="str">
        <f t="shared" si="112"/>
        <v>fu</v>
      </c>
      <c r="AT177" s="139">
        <v>45870</v>
      </c>
      <c r="AU177" s="142">
        <v>336</v>
      </c>
      <c r="AV177" s="142">
        <v>408</v>
      </c>
      <c r="AW177" s="142">
        <v>504</v>
      </c>
      <c r="AX177" s="142">
        <v>160</v>
      </c>
      <c r="AY177" s="142">
        <v>80</v>
      </c>
      <c r="AZ177" s="142">
        <v>168</v>
      </c>
      <c r="BA177" s="142">
        <v>744</v>
      </c>
    </row>
    <row r="178" spans="2:53">
      <c r="B178" s="213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Y178" s="284"/>
      <c r="AF178" s="321"/>
      <c r="AM178" s="27">
        <f t="shared" si="105"/>
        <v>46661</v>
      </c>
      <c r="AN178" s="41" t="str">
        <f t="shared" si="110"/>
        <v>gb</v>
      </c>
      <c r="AO178" s="41">
        <f t="shared" si="106"/>
        <v>184</v>
      </c>
      <c r="AP178" s="41">
        <f t="shared" si="113"/>
        <v>193</v>
      </c>
      <c r="AQ178" s="41">
        <f t="shared" si="107"/>
        <v>178</v>
      </c>
      <c r="AR178" s="41" t="str">
        <f>+"f"&amp;AR22</f>
        <v>fv</v>
      </c>
      <c r="AT178" s="139">
        <v>45901</v>
      </c>
      <c r="AU178" s="142">
        <v>336</v>
      </c>
      <c r="AV178" s="142">
        <v>384</v>
      </c>
      <c r="AW178" s="142">
        <v>504</v>
      </c>
      <c r="AX178" s="142">
        <v>144</v>
      </c>
      <c r="AY178" s="142">
        <v>72</v>
      </c>
      <c r="AZ178" s="142">
        <v>168</v>
      </c>
      <c r="BA178" s="142">
        <v>720</v>
      </c>
    </row>
    <row r="179" spans="2:53">
      <c r="B179" s="213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Y179" s="284"/>
      <c r="AF179" s="321"/>
      <c r="AM179" s="27">
        <f t="shared" si="105"/>
        <v>46692</v>
      </c>
      <c r="AN179" s="41" t="str">
        <f t="shared" si="110"/>
        <v>gc</v>
      </c>
      <c r="AO179" s="41">
        <f t="shared" si="106"/>
        <v>185</v>
      </c>
      <c r="AP179" s="41">
        <f t="shared" si="113"/>
        <v>193</v>
      </c>
      <c r="AQ179" s="41">
        <f t="shared" si="107"/>
        <v>179</v>
      </c>
      <c r="AR179" s="41" t="str">
        <f t="shared" si="112"/>
        <v>fw</v>
      </c>
      <c r="AT179" s="139">
        <v>45931</v>
      </c>
      <c r="AU179" s="142">
        <v>368</v>
      </c>
      <c r="AV179" s="142">
        <v>392</v>
      </c>
      <c r="AW179" s="142">
        <v>528</v>
      </c>
      <c r="AX179" s="142">
        <v>128</v>
      </c>
      <c r="AY179" s="142">
        <v>64</v>
      </c>
      <c r="AZ179" s="142">
        <v>184</v>
      </c>
      <c r="BA179" s="142">
        <v>744</v>
      </c>
    </row>
    <row r="180" spans="2:53">
      <c r="B180" s="213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Y180" s="284"/>
      <c r="AF180" s="321"/>
      <c r="AM180" s="27">
        <f t="shared" si="105"/>
        <v>46722</v>
      </c>
      <c r="AN180" s="41" t="str">
        <f t="shared" si="110"/>
        <v>gd</v>
      </c>
      <c r="AO180" s="41">
        <f t="shared" si="106"/>
        <v>186</v>
      </c>
      <c r="AP180" s="41">
        <f t="shared" si="113"/>
        <v>193</v>
      </c>
      <c r="AQ180" s="41">
        <f t="shared" si="107"/>
        <v>180</v>
      </c>
      <c r="AR180" s="41" t="str">
        <f t="shared" si="112"/>
        <v>fx</v>
      </c>
      <c r="AT180" s="139">
        <v>45962</v>
      </c>
      <c r="AU180" s="142">
        <v>304</v>
      </c>
      <c r="AV180" s="142">
        <v>400</v>
      </c>
      <c r="AW180" s="142">
        <v>480</v>
      </c>
      <c r="AX180" s="142">
        <v>176</v>
      </c>
      <c r="AY180" s="142">
        <v>88</v>
      </c>
      <c r="AZ180" s="142">
        <v>152</v>
      </c>
      <c r="BA180" s="142">
        <v>720</v>
      </c>
    </row>
    <row r="181" spans="2:53">
      <c r="B181" s="213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Y181" s="284"/>
      <c r="AF181" s="321"/>
      <c r="AM181" s="27">
        <f t="shared" si="105"/>
        <v>46753</v>
      </c>
      <c r="AN181" s="41" t="str">
        <f t="shared" si="110"/>
        <v>ge</v>
      </c>
      <c r="AO181" s="41">
        <f t="shared" si="106"/>
        <v>187</v>
      </c>
      <c r="AP181" s="41">
        <f t="shared" si="113"/>
        <v>193</v>
      </c>
      <c r="AQ181" s="41">
        <f t="shared" si="107"/>
        <v>181</v>
      </c>
      <c r="AR181" s="41" t="str">
        <f t="shared" si="112"/>
        <v>fy</v>
      </c>
      <c r="AT181" s="139">
        <v>45992</v>
      </c>
      <c r="AU181" s="142">
        <v>352</v>
      </c>
      <c r="AV181" s="142">
        <v>392</v>
      </c>
      <c r="AW181" s="142">
        <v>528</v>
      </c>
      <c r="AX181" s="142">
        <v>144</v>
      </c>
      <c r="AY181" s="142">
        <v>72</v>
      </c>
      <c r="AZ181" s="142">
        <v>176</v>
      </c>
      <c r="BA181" s="142">
        <v>744</v>
      </c>
    </row>
    <row r="182" spans="2:53">
      <c r="B182" s="213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Y182" s="284"/>
      <c r="AF182" s="321"/>
      <c r="AM182" s="27">
        <f t="shared" si="105"/>
        <v>46784</v>
      </c>
      <c r="AN182" s="41" t="str">
        <f t="shared" si="110"/>
        <v>gf</v>
      </c>
      <c r="AO182" s="41">
        <f t="shared" si="106"/>
        <v>188</v>
      </c>
      <c r="AP182" s="41">
        <f t="shared" si="113"/>
        <v>193</v>
      </c>
      <c r="AQ182" s="41">
        <f t="shared" si="107"/>
        <v>182</v>
      </c>
      <c r="AR182" s="41" t="str">
        <f t="shared" si="112"/>
        <v>fz</v>
      </c>
      <c r="AT182" s="140">
        <v>46023</v>
      </c>
      <c r="AU182" s="143">
        <v>336</v>
      </c>
      <c r="AV182" s="143">
        <v>392</v>
      </c>
      <c r="AW182" s="143">
        <v>528</v>
      </c>
      <c r="AX182" s="143">
        <v>160</v>
      </c>
      <c r="AY182" s="143">
        <v>80</v>
      </c>
      <c r="AZ182" s="143">
        <v>168</v>
      </c>
      <c r="BA182" s="143">
        <v>744</v>
      </c>
    </row>
    <row r="183" spans="2:53">
      <c r="B183" s="213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Y183" s="284"/>
      <c r="AF183" s="321"/>
      <c r="AM183" s="27">
        <f t="shared" si="105"/>
        <v>46813</v>
      </c>
      <c r="AN183" s="41" t="str">
        <f t="shared" ref="AN183:AN197" si="114">+VLOOKUP(AO183,$AQ$1:$AR$197,2,FALSE)</f>
        <v>gg</v>
      </c>
      <c r="AO183" s="41">
        <f t="shared" si="106"/>
        <v>189</v>
      </c>
      <c r="AP183" s="41">
        <f t="shared" si="113"/>
        <v>193</v>
      </c>
      <c r="AQ183" s="41">
        <f t="shared" si="107"/>
        <v>183</v>
      </c>
      <c r="AR183" s="41" t="str">
        <f>+"g"&amp;AR1</f>
        <v>ga</v>
      </c>
      <c r="AT183" s="140">
        <v>46054</v>
      </c>
      <c r="AU183" s="143">
        <v>320</v>
      </c>
      <c r="AV183" s="143">
        <v>376</v>
      </c>
      <c r="AW183" s="143">
        <v>480</v>
      </c>
      <c r="AX183" s="143">
        <v>128</v>
      </c>
      <c r="AY183" s="143">
        <v>64</v>
      </c>
      <c r="AZ183" s="143">
        <v>160</v>
      </c>
      <c r="BA183" s="143">
        <v>672</v>
      </c>
    </row>
    <row r="184" spans="2:53">
      <c r="B184" s="213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Y184" s="284"/>
      <c r="AF184" s="321"/>
      <c r="AM184" s="27">
        <f t="shared" si="105"/>
        <v>46844</v>
      </c>
      <c r="AN184" s="41" t="str">
        <f t="shared" si="114"/>
        <v>gh</v>
      </c>
      <c r="AO184" s="41">
        <f t="shared" si="106"/>
        <v>190</v>
      </c>
      <c r="AP184" s="41">
        <f t="shared" si="113"/>
        <v>193</v>
      </c>
      <c r="AQ184" s="41">
        <f t="shared" si="107"/>
        <v>184</v>
      </c>
      <c r="AR184" s="41" t="str">
        <f t="shared" ref="AR184:AR197" si="115">+"g"&amp;AR2</f>
        <v>gb</v>
      </c>
      <c r="AT184" s="140">
        <v>46082</v>
      </c>
      <c r="AU184" s="143">
        <v>352</v>
      </c>
      <c r="AV184" s="143">
        <v>392</v>
      </c>
      <c r="AW184" s="143">
        <v>528</v>
      </c>
      <c r="AX184" s="143">
        <v>144</v>
      </c>
      <c r="AY184" s="143">
        <v>72</v>
      </c>
      <c r="AZ184" s="143">
        <v>176</v>
      </c>
      <c r="BA184" s="143">
        <v>744</v>
      </c>
    </row>
    <row r="185" spans="2:53">
      <c r="B185" s="213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Y185" s="284"/>
      <c r="AF185" s="321"/>
      <c r="AM185" s="27">
        <f t="shared" si="105"/>
        <v>46874</v>
      </c>
      <c r="AN185" s="41" t="str">
        <f t="shared" si="114"/>
        <v>gi</v>
      </c>
      <c r="AO185" s="41">
        <f t="shared" si="106"/>
        <v>191</v>
      </c>
      <c r="AP185" s="41">
        <f t="shared" si="113"/>
        <v>193</v>
      </c>
      <c r="AQ185" s="41">
        <f t="shared" si="107"/>
        <v>185</v>
      </c>
      <c r="AR185" s="41" t="str">
        <f t="shared" si="115"/>
        <v>gc</v>
      </c>
      <c r="AT185" s="140">
        <v>46113</v>
      </c>
      <c r="AU185" s="143">
        <v>352</v>
      </c>
      <c r="AV185" s="143">
        <v>368</v>
      </c>
      <c r="AW185" s="143">
        <v>528</v>
      </c>
      <c r="AX185" s="143">
        <v>128</v>
      </c>
      <c r="AY185" s="143">
        <v>64</v>
      </c>
      <c r="AZ185" s="143">
        <v>176</v>
      </c>
      <c r="BA185" s="143">
        <v>720</v>
      </c>
    </row>
    <row r="186" spans="2:53"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Y186" s="284"/>
      <c r="AF186" s="321"/>
      <c r="AM186" s="27">
        <f t="shared" si="105"/>
        <v>46905</v>
      </c>
      <c r="AN186" s="41" t="str">
        <f t="shared" si="114"/>
        <v>gj</v>
      </c>
      <c r="AO186" s="41">
        <f t="shared" si="106"/>
        <v>192</v>
      </c>
      <c r="AP186" s="41">
        <f t="shared" si="113"/>
        <v>193</v>
      </c>
      <c r="AQ186" s="41">
        <f t="shared" si="107"/>
        <v>186</v>
      </c>
      <c r="AR186" s="41" t="str">
        <f t="shared" si="115"/>
        <v>gd</v>
      </c>
      <c r="AT186" s="140">
        <v>46143</v>
      </c>
      <c r="AU186" s="143">
        <v>320</v>
      </c>
      <c r="AV186" s="143">
        <v>424</v>
      </c>
      <c r="AW186" s="143">
        <v>480</v>
      </c>
      <c r="AX186" s="143">
        <v>176</v>
      </c>
      <c r="AY186" s="143">
        <v>88</v>
      </c>
      <c r="AZ186" s="143">
        <v>160</v>
      </c>
      <c r="BA186" s="143">
        <v>744</v>
      </c>
    </row>
    <row r="187" spans="2:53"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Y187" s="284"/>
      <c r="AF187" s="321"/>
      <c r="AM187" s="27">
        <f t="shared" si="105"/>
        <v>46935</v>
      </c>
      <c r="AN187" s="41" t="str">
        <f t="shared" si="114"/>
        <v>gk</v>
      </c>
      <c r="AO187" s="41">
        <f t="shared" si="106"/>
        <v>193</v>
      </c>
      <c r="AP187" s="41">
        <f t="shared" si="113"/>
        <v>193</v>
      </c>
      <c r="AQ187" s="41">
        <f t="shared" si="107"/>
        <v>187</v>
      </c>
      <c r="AR187" s="41" t="str">
        <f t="shared" si="115"/>
        <v>ge</v>
      </c>
      <c r="AT187" s="140">
        <v>46174</v>
      </c>
      <c r="AU187" s="143">
        <v>352</v>
      </c>
      <c r="AV187" s="143">
        <v>368</v>
      </c>
      <c r="AW187" s="143">
        <v>528</v>
      </c>
      <c r="AX187" s="143">
        <v>128</v>
      </c>
      <c r="AY187" s="143">
        <v>64</v>
      </c>
      <c r="AZ187" s="143">
        <v>176</v>
      </c>
      <c r="BA187" s="143">
        <v>720</v>
      </c>
    </row>
    <row r="188" spans="2:53"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Y188" s="284"/>
      <c r="AF188" s="321"/>
      <c r="AM188" s="27">
        <f t="shared" si="105"/>
        <v>46966</v>
      </c>
      <c r="AN188" s="41" t="str">
        <f t="shared" si="114"/>
        <v>gl</v>
      </c>
      <c r="AO188" s="41">
        <f t="shared" si="106"/>
        <v>194</v>
      </c>
      <c r="AP188" s="41">
        <f t="shared" si="113"/>
        <v>193</v>
      </c>
      <c r="AQ188" s="41">
        <f t="shared" si="107"/>
        <v>188</v>
      </c>
      <c r="AR188" s="41" t="str">
        <f t="shared" si="115"/>
        <v>gf</v>
      </c>
      <c r="AT188" s="140">
        <v>46204</v>
      </c>
      <c r="AU188" s="143">
        <v>368</v>
      </c>
      <c r="AV188" s="143">
        <v>376</v>
      </c>
      <c r="AW188" s="143">
        <v>552</v>
      </c>
      <c r="AX188" s="143">
        <v>128</v>
      </c>
      <c r="AY188" s="143">
        <v>64</v>
      </c>
      <c r="AZ188" s="143">
        <v>184</v>
      </c>
      <c r="BA188" s="143">
        <v>744</v>
      </c>
    </row>
    <row r="189" spans="2:53"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Y189" s="284"/>
      <c r="AF189" s="321"/>
      <c r="AM189" s="27">
        <f t="shared" si="105"/>
        <v>46997</v>
      </c>
      <c r="AN189" s="41" t="str">
        <f t="shared" si="114"/>
        <v>gm</v>
      </c>
      <c r="AO189" s="41">
        <f t="shared" si="106"/>
        <v>195</v>
      </c>
      <c r="AP189" s="41">
        <f t="shared" si="113"/>
        <v>193</v>
      </c>
      <c r="AQ189" s="41">
        <f t="shared" si="107"/>
        <v>189</v>
      </c>
      <c r="AR189" s="41" t="str">
        <f t="shared" si="115"/>
        <v>gg</v>
      </c>
      <c r="AT189" s="140">
        <v>46235</v>
      </c>
      <c r="AU189" s="143">
        <v>336</v>
      </c>
      <c r="AV189" s="143">
        <v>408</v>
      </c>
      <c r="AW189" s="143">
        <v>504</v>
      </c>
      <c r="AX189" s="143">
        <v>160</v>
      </c>
      <c r="AY189" s="143">
        <v>80</v>
      </c>
      <c r="AZ189" s="143">
        <v>168</v>
      </c>
      <c r="BA189" s="143">
        <v>744</v>
      </c>
    </row>
    <row r="190" spans="2:53"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Y190" s="284"/>
      <c r="AF190" s="321"/>
      <c r="AM190" s="27">
        <f t="shared" si="105"/>
        <v>47027</v>
      </c>
      <c r="AN190" s="41" t="str">
        <f t="shared" si="114"/>
        <v>gn</v>
      </c>
      <c r="AO190" s="41">
        <f t="shared" si="106"/>
        <v>196</v>
      </c>
      <c r="AP190" s="41">
        <f t="shared" si="113"/>
        <v>193</v>
      </c>
      <c r="AQ190" s="41">
        <f t="shared" si="107"/>
        <v>190</v>
      </c>
      <c r="AR190" s="41" t="str">
        <f t="shared" si="115"/>
        <v>gh</v>
      </c>
      <c r="AT190" s="140">
        <v>46266</v>
      </c>
      <c r="AU190" s="143">
        <v>336</v>
      </c>
      <c r="AV190" s="143">
        <v>384</v>
      </c>
      <c r="AW190" s="143">
        <v>504</v>
      </c>
      <c r="AX190" s="143">
        <v>144</v>
      </c>
      <c r="AY190" s="143">
        <v>72</v>
      </c>
      <c r="AZ190" s="143">
        <v>168</v>
      </c>
      <c r="BA190" s="143">
        <v>720</v>
      </c>
    </row>
    <row r="191" spans="2:53"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Y191" s="284"/>
      <c r="AF191" s="321"/>
      <c r="AM191" s="27">
        <f t="shared" si="105"/>
        <v>47058</v>
      </c>
      <c r="AN191" s="41" t="str">
        <f t="shared" si="114"/>
        <v>go</v>
      </c>
      <c r="AO191" s="41">
        <f t="shared" si="106"/>
        <v>197</v>
      </c>
      <c r="AP191" s="41">
        <f t="shared" si="113"/>
        <v>193</v>
      </c>
      <c r="AQ191" s="41">
        <f t="shared" si="107"/>
        <v>191</v>
      </c>
      <c r="AR191" s="41" t="str">
        <f t="shared" si="115"/>
        <v>gi</v>
      </c>
      <c r="AT191" s="140">
        <v>46296</v>
      </c>
      <c r="AU191" s="143">
        <v>352</v>
      </c>
      <c r="AV191" s="143">
        <v>392</v>
      </c>
      <c r="AW191" s="143">
        <v>528</v>
      </c>
      <c r="AX191" s="143">
        <v>144</v>
      </c>
      <c r="AY191" s="143">
        <v>72</v>
      </c>
      <c r="AZ191" s="143">
        <v>176</v>
      </c>
      <c r="BA191" s="143">
        <v>744</v>
      </c>
    </row>
    <row r="192" spans="2:53"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Y192" s="284"/>
      <c r="AF192" s="321"/>
      <c r="AM192" s="27">
        <f t="shared" si="105"/>
        <v>47088</v>
      </c>
      <c r="AN192" s="41" t="e">
        <f t="shared" si="114"/>
        <v>#N/A</v>
      </c>
      <c r="AO192" s="41">
        <f t="shared" si="106"/>
        <v>198</v>
      </c>
      <c r="AP192" s="41">
        <f t="shared" si="113"/>
        <v>193</v>
      </c>
      <c r="AQ192" s="41">
        <f t="shared" si="107"/>
        <v>192</v>
      </c>
      <c r="AR192" s="41" t="str">
        <f t="shared" si="115"/>
        <v>gj</v>
      </c>
      <c r="AT192" s="140">
        <v>46327</v>
      </c>
      <c r="AU192" s="143">
        <v>320</v>
      </c>
      <c r="AV192" s="143">
        <v>400</v>
      </c>
      <c r="AW192" s="143">
        <v>480</v>
      </c>
      <c r="AX192" s="143">
        <v>160</v>
      </c>
      <c r="AY192" s="143">
        <v>80</v>
      </c>
      <c r="AZ192" s="143">
        <v>160</v>
      </c>
      <c r="BA192" s="143">
        <v>720</v>
      </c>
    </row>
    <row r="193" spans="10:53"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Y193" s="284"/>
      <c r="AF193" s="321"/>
      <c r="AM193" s="27">
        <f t="shared" si="105"/>
        <v>47119</v>
      </c>
      <c r="AN193" s="41" t="e">
        <f t="shared" si="114"/>
        <v>#N/A</v>
      </c>
      <c r="AO193" s="41">
        <f t="shared" si="106"/>
        <v>199</v>
      </c>
      <c r="AP193" s="41">
        <f t="shared" si="113"/>
        <v>193</v>
      </c>
      <c r="AQ193" s="41">
        <f t="shared" si="107"/>
        <v>193</v>
      </c>
      <c r="AR193" s="41" t="str">
        <f t="shared" si="115"/>
        <v>gk</v>
      </c>
      <c r="AT193" s="140">
        <v>46357</v>
      </c>
      <c r="AU193" s="143">
        <v>352</v>
      </c>
      <c r="AV193" s="143">
        <v>392</v>
      </c>
      <c r="AW193" s="143">
        <v>528</v>
      </c>
      <c r="AX193" s="143">
        <v>144</v>
      </c>
      <c r="AY193" s="143">
        <v>72</v>
      </c>
      <c r="AZ193" s="143">
        <v>176</v>
      </c>
      <c r="BA193" s="143">
        <v>744</v>
      </c>
    </row>
    <row r="194" spans="10:53"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Y194" s="284"/>
      <c r="AG194" s="399"/>
      <c r="AH194" s="399"/>
      <c r="AM194" s="27">
        <f t="shared" si="105"/>
        <v>47150</v>
      </c>
      <c r="AN194" s="41" t="e">
        <f t="shared" si="114"/>
        <v>#N/A</v>
      </c>
      <c r="AO194" s="41">
        <f t="shared" si="106"/>
        <v>200</v>
      </c>
      <c r="AP194" s="41">
        <f t="shared" si="113"/>
        <v>193</v>
      </c>
      <c r="AQ194" s="41">
        <f t="shared" si="107"/>
        <v>194</v>
      </c>
      <c r="AR194" s="41" t="str">
        <f t="shared" si="115"/>
        <v>gl</v>
      </c>
      <c r="AT194" s="139">
        <v>46388</v>
      </c>
      <c r="AU194" s="142">
        <v>336</v>
      </c>
      <c r="AV194" s="142">
        <v>392</v>
      </c>
      <c r="AW194" s="142">
        <v>528</v>
      </c>
      <c r="AX194" s="142">
        <v>160</v>
      </c>
      <c r="AY194" s="142">
        <v>80</v>
      </c>
      <c r="AZ194" s="142">
        <v>168</v>
      </c>
      <c r="BA194" s="142">
        <v>744</v>
      </c>
    </row>
    <row r="195" spans="10:53"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Y195" s="284"/>
      <c r="AM195" s="27">
        <f t="shared" ref="AM195:AM197" si="116">+EDATE(AM194,1)</f>
        <v>47178</v>
      </c>
      <c r="AN195" s="41" t="e">
        <f t="shared" si="114"/>
        <v>#N/A</v>
      </c>
      <c r="AO195" s="41">
        <f t="shared" ref="AO195:AO197" si="117">+AO194+1</f>
        <v>201</v>
      </c>
      <c r="AP195" s="41">
        <f t="shared" si="113"/>
        <v>193</v>
      </c>
      <c r="AQ195" s="41">
        <f t="shared" ref="AQ195:AQ197" si="118">+AQ194+1</f>
        <v>195</v>
      </c>
      <c r="AR195" s="41" t="str">
        <f t="shared" si="115"/>
        <v>gm</v>
      </c>
      <c r="AT195" s="139">
        <v>46419</v>
      </c>
      <c r="AU195" s="142">
        <v>320</v>
      </c>
      <c r="AV195" s="142">
        <v>376</v>
      </c>
      <c r="AW195" s="142">
        <v>480</v>
      </c>
      <c r="AX195" s="142">
        <v>128</v>
      </c>
      <c r="AY195" s="142">
        <v>64</v>
      </c>
      <c r="AZ195" s="142">
        <v>160</v>
      </c>
      <c r="BA195" s="142">
        <v>672</v>
      </c>
    </row>
    <row r="196" spans="10:53"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Y196" s="284"/>
      <c r="AM196" s="27">
        <f t="shared" si="116"/>
        <v>47209</v>
      </c>
      <c r="AN196" s="41" t="e">
        <f t="shared" si="114"/>
        <v>#N/A</v>
      </c>
      <c r="AO196" s="41">
        <f t="shared" si="117"/>
        <v>202</v>
      </c>
      <c r="AP196" s="41">
        <f t="shared" si="113"/>
        <v>193</v>
      </c>
      <c r="AQ196" s="41">
        <f t="shared" si="118"/>
        <v>196</v>
      </c>
      <c r="AR196" s="41" t="str">
        <f t="shared" si="115"/>
        <v>gn</v>
      </c>
      <c r="AT196" s="139">
        <v>46447</v>
      </c>
      <c r="AU196" s="142">
        <v>352</v>
      </c>
      <c r="AV196" s="142">
        <v>392</v>
      </c>
      <c r="AW196" s="142">
        <v>528</v>
      </c>
      <c r="AX196" s="142">
        <v>144</v>
      </c>
      <c r="AY196" s="142">
        <v>72</v>
      </c>
      <c r="AZ196" s="142">
        <v>176</v>
      </c>
      <c r="BA196" s="142">
        <v>744</v>
      </c>
    </row>
    <row r="197" spans="10:53"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Y197" s="284"/>
      <c r="AM197" s="27">
        <f t="shared" si="116"/>
        <v>47239</v>
      </c>
      <c r="AN197" s="41" t="e">
        <f t="shared" si="114"/>
        <v>#N/A</v>
      </c>
      <c r="AO197" s="41">
        <f t="shared" si="117"/>
        <v>203</v>
      </c>
      <c r="AP197" s="41">
        <f t="shared" si="113"/>
        <v>193</v>
      </c>
      <c r="AQ197" s="41">
        <f t="shared" si="118"/>
        <v>197</v>
      </c>
      <c r="AR197" s="41" t="str">
        <f t="shared" si="115"/>
        <v>go</v>
      </c>
      <c r="AT197" s="139">
        <v>46478</v>
      </c>
      <c r="AU197" s="142">
        <v>352</v>
      </c>
      <c r="AV197" s="142">
        <v>368</v>
      </c>
      <c r="AW197" s="142">
        <v>528</v>
      </c>
      <c r="AX197" s="142">
        <v>128</v>
      </c>
      <c r="AY197" s="142">
        <v>64</v>
      </c>
      <c r="AZ197" s="142">
        <v>176</v>
      </c>
      <c r="BA197" s="142">
        <v>720</v>
      </c>
    </row>
    <row r="198" spans="10:53"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AT198" s="139">
        <v>46508</v>
      </c>
      <c r="AU198" s="142">
        <v>320</v>
      </c>
      <c r="AV198" s="142">
        <v>424</v>
      </c>
      <c r="AW198" s="142">
        <v>480</v>
      </c>
      <c r="AX198" s="142">
        <v>176</v>
      </c>
      <c r="AY198" s="142">
        <v>88</v>
      </c>
      <c r="AZ198" s="142">
        <v>160</v>
      </c>
      <c r="BA198" s="142">
        <v>744</v>
      </c>
    </row>
    <row r="199" spans="10:53"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AT199" s="139">
        <v>46539</v>
      </c>
      <c r="AU199" s="142">
        <v>352</v>
      </c>
      <c r="AV199" s="142">
        <v>368</v>
      </c>
      <c r="AW199" s="142">
        <v>528</v>
      </c>
      <c r="AX199" s="142">
        <v>128</v>
      </c>
      <c r="AY199" s="142">
        <v>64</v>
      </c>
      <c r="AZ199" s="142">
        <v>176</v>
      </c>
      <c r="BA199" s="142">
        <v>720</v>
      </c>
    </row>
    <row r="200" spans="10:53"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AT200" s="139">
        <v>46569</v>
      </c>
      <c r="AU200" s="142">
        <v>368</v>
      </c>
      <c r="AV200" s="142">
        <v>376</v>
      </c>
      <c r="AW200" s="142">
        <v>552</v>
      </c>
      <c r="AX200" s="142">
        <v>128</v>
      </c>
      <c r="AY200" s="142">
        <v>64</v>
      </c>
      <c r="AZ200" s="142">
        <v>184</v>
      </c>
      <c r="BA200" s="142">
        <v>744</v>
      </c>
    </row>
    <row r="201" spans="10:53"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AT201" s="139">
        <v>46600</v>
      </c>
      <c r="AU201" s="142">
        <v>336</v>
      </c>
      <c r="AV201" s="142">
        <v>408</v>
      </c>
      <c r="AW201" s="142">
        <v>504</v>
      </c>
      <c r="AX201" s="142">
        <v>160</v>
      </c>
      <c r="AY201" s="142">
        <v>80</v>
      </c>
      <c r="AZ201" s="142">
        <v>168</v>
      </c>
      <c r="BA201" s="142">
        <v>744</v>
      </c>
    </row>
    <row r="202" spans="10:53"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AT202" s="139">
        <v>46631</v>
      </c>
      <c r="AU202" s="142">
        <v>336</v>
      </c>
      <c r="AV202" s="142">
        <v>384</v>
      </c>
      <c r="AW202" s="142">
        <v>504</v>
      </c>
      <c r="AX202" s="142">
        <v>144</v>
      </c>
      <c r="AY202" s="142">
        <v>72</v>
      </c>
      <c r="AZ202" s="142">
        <v>168</v>
      </c>
      <c r="BA202" s="142">
        <v>720</v>
      </c>
    </row>
    <row r="203" spans="10:53"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AT203" s="139">
        <v>46661</v>
      </c>
      <c r="AU203" s="142">
        <v>352</v>
      </c>
      <c r="AV203" s="142">
        <v>392</v>
      </c>
      <c r="AW203" s="142">
        <v>528</v>
      </c>
      <c r="AX203" s="142">
        <v>144</v>
      </c>
      <c r="AY203" s="142">
        <v>72</v>
      </c>
      <c r="AZ203" s="142">
        <v>176</v>
      </c>
      <c r="BA203" s="142">
        <v>744</v>
      </c>
    </row>
    <row r="204" spans="10:53"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AT204" s="139">
        <v>46692</v>
      </c>
      <c r="AU204" s="142">
        <v>320</v>
      </c>
      <c r="AV204" s="142">
        <v>400</v>
      </c>
      <c r="AW204" s="142">
        <v>480</v>
      </c>
      <c r="AX204" s="142">
        <v>160</v>
      </c>
      <c r="AY204" s="142">
        <v>80</v>
      </c>
      <c r="AZ204" s="142">
        <v>160</v>
      </c>
      <c r="BA204" s="142">
        <v>720</v>
      </c>
    </row>
    <row r="205" spans="10:53"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AT205" s="139">
        <v>46722</v>
      </c>
      <c r="AU205" s="142">
        <v>352</v>
      </c>
      <c r="AV205" s="142">
        <v>392</v>
      </c>
      <c r="AW205" s="142">
        <v>528</v>
      </c>
      <c r="AX205" s="142">
        <v>144</v>
      </c>
      <c r="AY205" s="142">
        <v>72</v>
      </c>
      <c r="AZ205" s="142">
        <v>176</v>
      </c>
      <c r="BA205" s="142">
        <v>744</v>
      </c>
    </row>
    <row r="206" spans="10:53"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AU206" s="141" t="s">
        <v>140</v>
      </c>
      <c r="AV206" s="141" t="s">
        <v>141</v>
      </c>
      <c r="AW206" s="141" t="s">
        <v>142</v>
      </c>
      <c r="AX206" s="141" t="s">
        <v>143</v>
      </c>
      <c r="AY206" s="141" t="s">
        <v>144</v>
      </c>
      <c r="AZ206" s="141" t="s">
        <v>145</v>
      </c>
      <c r="BA206" s="141" t="s">
        <v>135</v>
      </c>
    </row>
    <row r="207" spans="10:53"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AU207" s="45">
        <v>2</v>
      </c>
      <c r="AV207" s="45">
        <v>3</v>
      </c>
      <c r="AW207" s="45">
        <v>4</v>
      </c>
      <c r="AX207" s="45">
        <v>5</v>
      </c>
      <c r="AY207" s="45">
        <v>6</v>
      </c>
      <c r="AZ207" s="45">
        <v>7</v>
      </c>
      <c r="BA207" s="45">
        <v>8</v>
      </c>
    </row>
    <row r="208" spans="10:53"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AU208" s="45" t="s">
        <v>188</v>
      </c>
      <c r="AV208" s="45" t="s">
        <v>189</v>
      </c>
      <c r="AW208" s="45" t="s">
        <v>190</v>
      </c>
      <c r="AX208" s="45" t="s">
        <v>146</v>
      </c>
      <c r="AY208" s="45" t="s">
        <v>147</v>
      </c>
      <c r="AZ208" s="45" t="s">
        <v>148</v>
      </c>
      <c r="BA208" s="45" t="s">
        <v>136</v>
      </c>
    </row>
    <row r="209" spans="10:21"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</row>
    <row r="210" spans="10:21"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</row>
    <row r="211" spans="10:21"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</row>
    <row r="212" spans="10:21"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</row>
    <row r="213" spans="10:21"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</row>
    <row r="214" spans="10:21"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</row>
    <row r="215" spans="10:21"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</row>
    <row r="216" spans="10:21"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</row>
    <row r="217" spans="10:21"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</row>
    <row r="218" spans="10:21"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</row>
    <row r="219" spans="10:21"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</row>
    <row r="220" spans="10:21"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</row>
    <row r="221" spans="10:21"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</row>
    <row r="222" spans="10:21"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</row>
    <row r="223" spans="10:21"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</row>
    <row r="224" spans="10:21"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</row>
    <row r="225" spans="10:21"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</row>
    <row r="226" spans="10:21"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</row>
    <row r="227" spans="10:21"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</row>
    <row r="228" spans="10:21"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10:21"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</row>
    <row r="230" spans="10:21"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</row>
    <row r="231" spans="10:21"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</row>
    <row r="232" spans="10:21"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</row>
    <row r="233" spans="10:21"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</row>
    <row r="234" spans="10:21"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</row>
    <row r="235" spans="10:21"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</row>
    <row r="236" spans="10:21"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</row>
    <row r="237" spans="10:21"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</row>
    <row r="238" spans="10:21"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</row>
    <row r="239" spans="10:21"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</row>
    <row r="240" spans="10:21"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</row>
    <row r="241" spans="10:21"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</row>
    <row r="242" spans="10:21"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</row>
    <row r="243" spans="10:21"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</row>
    <row r="244" spans="10:21"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</row>
    <row r="245" spans="10:21"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</row>
    <row r="246" spans="10:21"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</row>
    <row r="247" spans="10:21"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</row>
    <row r="248" spans="10:21"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</row>
    <row r="249" spans="10:21"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</row>
    <row r="250" spans="10:21"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</row>
    <row r="251" spans="10:21"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</row>
    <row r="252" spans="10:21"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</row>
    <row r="253" spans="10:21"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</row>
    <row r="254" spans="10:21"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</row>
    <row r="255" spans="10:21"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</row>
    <row r="256" spans="10:21"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</row>
    <row r="257" spans="10:21"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</row>
    <row r="258" spans="10:21"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</row>
    <row r="259" spans="10:21"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</row>
    <row r="260" spans="10:21"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</row>
    <row r="261" spans="10:21"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</row>
    <row r="262" spans="10:21"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</row>
    <row r="263" spans="10:21"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</row>
    <row r="264" spans="10:21"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</row>
    <row r="265" spans="10:21"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</row>
    <row r="266" spans="10:21"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1047952"/>
  <sheetViews>
    <sheetView showGridLines="0" zoomScale="80" zoomScaleNormal="80" workbookViewId="0">
      <selection activeCell="I6" sqref="I6"/>
    </sheetView>
  </sheetViews>
  <sheetFormatPr defaultRowHeight="15"/>
  <cols>
    <col min="2" max="2" width="15" bestFit="1" customWidth="1"/>
    <col min="3" max="3" width="20.85546875" bestFit="1" customWidth="1"/>
    <col min="4" max="4" width="12.28515625" bestFit="1" customWidth="1"/>
    <col min="5" max="6" width="18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</cols>
  <sheetData>
    <row r="1" spans="2:10">
      <c r="C1" s="678" t="s">
        <v>200</v>
      </c>
      <c r="D1" s="679"/>
      <c r="E1" s="679"/>
      <c r="F1" s="680"/>
      <c r="G1" s="681" t="s">
        <v>201</v>
      </c>
      <c r="H1" s="682"/>
      <c r="I1" s="682"/>
      <c r="J1" s="683"/>
    </row>
    <row r="2" spans="2:10" ht="30">
      <c r="B2" s="645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644" t="s">
        <v>34</v>
      </c>
      <c r="H2" s="305" t="s">
        <v>39</v>
      </c>
      <c r="I2" s="306" t="s">
        <v>48</v>
      </c>
      <c r="J2" s="307" t="s">
        <v>45</v>
      </c>
    </row>
    <row r="3" spans="2:10">
      <c r="B3" s="300">
        <v>41275</v>
      </c>
      <c r="C3" s="294">
        <v>417</v>
      </c>
      <c r="D3" s="296">
        <v>2.6819999999999999</v>
      </c>
      <c r="E3" s="298">
        <v>0.06</v>
      </c>
      <c r="F3" s="295">
        <v>0.53</v>
      </c>
      <c r="G3" s="640">
        <f ca="1">+IF(ISERROR(HLOOKUP($B3,INDIRECT("'Monthly Resource Report'!"&amp;'Wilson Validation'!$G$1047950&amp;":"&amp;'Wilson Validation'!$G$1047951),'Wilson Validation'!G$1047952,FALSE)),0,HLOOKUP($B3,INDIRECT("'Monthly Resource Report'!"&amp;'Wilson Validation'!$G$1047950&amp;":"&amp;'Wilson Validation'!$G$1047951),'Wilson Validation'!G$1047952,FALSE))</f>
        <v>417</v>
      </c>
      <c r="H3" s="296">
        <f ca="1">+IF(ISERROR(HLOOKUP($B3,INDIRECT("'Monthly Resource Report'!"&amp;'Wilson Validation'!$G$1047950&amp;":"&amp;'Wilson Validation'!$G$1047951),'Wilson Validation'!H$1047952,FALSE)),0,HLOOKUP($B3,INDIRECT("'Monthly Resource Report'!"&amp;'Wilson Validation'!$G$1047950&amp;":"&amp;'Wilson Validation'!$G$1047951),'Wilson Validation'!H$1047952,FALSE))</f>
        <v>2.681995191127049</v>
      </c>
      <c r="I3" s="315">
        <f ca="1">+IF(ISERROR(HLOOKUP($B3,INDIRECT("'Monthly Resource Report'!"&amp;'Wilson Validation'!$G$1047950&amp;":"&amp;'Wilson Validation'!$G$1047951),'Wilson Validation'!I$1047952,FALSE)),0,HLOOKUP($B3,INDIRECT("'Monthly Resource Report'!"&amp;'Wilson Validation'!$G$1047950&amp;":"&amp;'Wilson Validation'!$G$1047951),'Wilson Validation'!I$1047952,FALSE))</f>
        <v>5.9877133891023122E-2</v>
      </c>
      <c r="J3" s="316">
        <f ca="1">+IF(ISERROR(HLOOKUP($B3,INDIRECT("'Monthly Resource Report'!"&amp;'Wilson Validation'!$G$1047950&amp;":"&amp;'Wilson Validation'!$G$1047951),'Wilson Validation'!J$1047952,FALSE)),0,HLOOKUP($B3,INDIRECT("'Monthly Resource Report'!"&amp;'Wilson Validation'!$G$1047950&amp;":"&amp;'Wilson Validation'!$G$1047951),'Wilson Validation'!J$1047952,FALSE))</f>
        <v>0.53075327450003451</v>
      </c>
    </row>
    <row r="4" spans="2:10">
      <c r="B4" s="301">
        <v>41306</v>
      </c>
      <c r="C4" s="294">
        <v>417</v>
      </c>
      <c r="D4" s="297">
        <v>2.6819999999999999</v>
      </c>
      <c r="E4" s="299">
        <v>0.06</v>
      </c>
      <c r="F4" s="295">
        <v>0.53</v>
      </c>
      <c r="G4" s="640">
        <f ca="1">+IF(ISERROR(HLOOKUP($B4,INDIRECT("'Monthly Resource Report'!"&amp;'Wilson Validation'!$G$1047950&amp;":"&amp;'Wilson Validation'!$G$1047951),'Wilson Validation'!G$1047952,FALSE)),0,HLOOKUP($B4,INDIRECT("'Monthly Resource Report'!"&amp;'Wilson Validation'!$G$1047950&amp;":"&amp;'Wilson Validation'!$G$1047951),'Wilson Validation'!G$1047952,FALSE))</f>
        <v>417</v>
      </c>
      <c r="H4" s="297">
        <f ca="1">+IF(ISERROR(HLOOKUP($B4,INDIRECT("'Monthly Resource Report'!"&amp;'Wilson Validation'!$G$1047950&amp;":"&amp;'Wilson Validation'!$G$1047951),'Wilson Validation'!H$1047952,FALSE)),0,HLOOKUP($B4,INDIRECT("'Monthly Resource Report'!"&amp;'Wilson Validation'!$G$1047950&amp;":"&amp;'Wilson Validation'!$G$1047951),'Wilson Validation'!H$1047952,FALSE))</f>
        <v>2.6819963136092424</v>
      </c>
      <c r="I4" s="317">
        <f ca="1">+IF(ISERROR(HLOOKUP($B4,INDIRECT("'Monthly Resource Report'!"&amp;'Wilson Validation'!$G$1047950&amp;":"&amp;'Wilson Validation'!$G$1047951),'Wilson Validation'!I$1047952,FALSE)),0,HLOOKUP($B4,INDIRECT("'Monthly Resource Report'!"&amp;'Wilson Validation'!$G$1047950&amp;":"&amp;'Wilson Validation'!$G$1047951),'Wilson Validation'!I$1047952,FALSE))</f>
        <v>5.9853004738393251E-2</v>
      </c>
      <c r="J4" s="318">
        <f ca="1">+IF(ISERROR(HLOOKUP($B4,INDIRECT("'Monthly Resource Report'!"&amp;'Wilson Validation'!$G$1047950&amp;":"&amp;'Wilson Validation'!$G$1047951),'Wilson Validation'!J$1047952,FALSE)),0,HLOOKUP($B4,INDIRECT("'Monthly Resource Report'!"&amp;'Wilson Validation'!$G$1047950&amp;":"&amp;'Wilson Validation'!$G$1047951),'Wilson Validation'!J$1047952,FALSE))</f>
        <v>0.53084001705555472</v>
      </c>
    </row>
    <row r="5" spans="2:10">
      <c r="B5" s="301">
        <v>41334</v>
      </c>
      <c r="C5" s="294">
        <v>417</v>
      </c>
      <c r="D5" s="297">
        <v>2.6819999999999999</v>
      </c>
      <c r="E5" s="299">
        <v>0.06</v>
      </c>
      <c r="F5" s="295">
        <v>0.53</v>
      </c>
      <c r="G5" s="640">
        <f ca="1">+IF(ISERROR(HLOOKUP($B5,INDIRECT("'Monthly Resource Report'!"&amp;'Wilson Validation'!$G$1047950&amp;":"&amp;'Wilson Validation'!$G$1047951),'Wilson Validation'!G$1047952,FALSE)),0,HLOOKUP($B5,INDIRECT("'Monthly Resource Report'!"&amp;'Wilson Validation'!$G$1047950&amp;":"&amp;'Wilson Validation'!$G$1047951),'Wilson Validation'!G$1047952,FALSE))</f>
        <v>417</v>
      </c>
      <c r="H5" s="297">
        <f ca="1">+IF(ISERROR(HLOOKUP($B5,INDIRECT("'Monthly Resource Report'!"&amp;'Wilson Validation'!$G$1047950&amp;":"&amp;'Wilson Validation'!$G$1047951),'Wilson Validation'!H$1047952,FALSE)),0,HLOOKUP($B5,INDIRECT("'Monthly Resource Report'!"&amp;'Wilson Validation'!$G$1047950&amp;":"&amp;'Wilson Validation'!$G$1047951),'Wilson Validation'!H$1047952,FALSE))</f>
        <v>2.681995511053628</v>
      </c>
      <c r="I5" s="317">
        <f ca="1">+IF(ISERROR(HLOOKUP($B5,INDIRECT("'Monthly Resource Report'!"&amp;'Wilson Validation'!$G$1047950&amp;":"&amp;'Wilson Validation'!$G$1047951),'Wilson Validation'!I$1047952,FALSE)),0,HLOOKUP($B5,INDIRECT("'Monthly Resource Report'!"&amp;'Wilson Validation'!$G$1047950&amp;":"&amp;'Wilson Validation'!$G$1047951),'Wilson Validation'!I$1047952,FALSE))</f>
        <v>5.9687191410381112E-2</v>
      </c>
      <c r="J5" s="318">
        <f ca="1">+IF(ISERROR(HLOOKUP($B5,INDIRECT("'Monthly Resource Report'!"&amp;'Wilson Validation'!$G$1047950&amp;":"&amp;'Wilson Validation'!$G$1047951),'Wilson Validation'!J$1047952,FALSE)),0,HLOOKUP($B5,INDIRECT("'Monthly Resource Report'!"&amp;'Wilson Validation'!$G$1047950&amp;":"&amp;'Wilson Validation'!$G$1047951),'Wilson Validation'!J$1047952,FALSE))</f>
        <v>0.53116075011261255</v>
      </c>
    </row>
    <row r="6" spans="2:10">
      <c r="B6" s="301">
        <v>41365</v>
      </c>
      <c r="C6" s="294">
        <v>417</v>
      </c>
      <c r="D6" s="297">
        <v>2.6819999999999999</v>
      </c>
      <c r="E6" s="299">
        <v>0.06</v>
      </c>
      <c r="F6" s="295">
        <v>0.53</v>
      </c>
      <c r="G6" s="640">
        <f ca="1">+IF(ISERROR(HLOOKUP($B6,INDIRECT("'Monthly Resource Report'!"&amp;'Wilson Validation'!$G$1047950&amp;":"&amp;'Wilson Validation'!$G$1047951),'Wilson Validation'!G$1047952,FALSE)),0,HLOOKUP($B6,INDIRECT("'Monthly Resource Report'!"&amp;'Wilson Validation'!$G$1047950&amp;":"&amp;'Wilson Validation'!$G$1047951),'Wilson Validation'!G$1047952,FALSE))</f>
        <v>417</v>
      </c>
      <c r="H6" s="297">
        <f ca="1">+IF(ISERROR(HLOOKUP($B6,INDIRECT("'Monthly Resource Report'!"&amp;'Wilson Validation'!$G$1047950&amp;":"&amp;'Wilson Validation'!$G$1047951),'Wilson Validation'!H$1047952,FALSE)),0,HLOOKUP($B6,INDIRECT("'Monthly Resource Report'!"&amp;'Wilson Validation'!$G$1047950&amp;":"&amp;'Wilson Validation'!$G$1047951),'Wilson Validation'!H$1047952,FALSE))</f>
        <v>2.6819960148165189</v>
      </c>
      <c r="I6" s="317">
        <f ca="1">+IF(ISERROR(HLOOKUP($B6,INDIRECT("'Monthly Resource Report'!"&amp;'Wilson Validation'!$G$1047950&amp;":"&amp;'Wilson Validation'!$G$1047951),'Wilson Validation'!I$1047952,FALSE)),0,HLOOKUP($B6,INDIRECT("'Monthly Resource Report'!"&amp;'Wilson Validation'!$G$1047950&amp;":"&amp;'Wilson Validation'!$G$1047951),'Wilson Validation'!I$1047952,FALSE))</f>
        <v>5.9532637922481965E-2</v>
      </c>
      <c r="J6" s="318">
        <f ca="1">+IF(ISERROR(HLOOKUP($B6,INDIRECT("'Monthly Resource Report'!"&amp;'Wilson Validation'!$G$1047950&amp;":"&amp;'Wilson Validation'!$G$1047951),'Wilson Validation'!J$1047952,FALSE)),0,HLOOKUP($B6,INDIRECT("'Monthly Resource Report'!"&amp;'Wilson Validation'!$G$1047950&amp;":"&amp;'Wilson Validation'!$G$1047951),'Wilson Validation'!J$1047952,FALSE))</f>
        <v>0.53122358766995259</v>
      </c>
    </row>
    <row r="7" spans="2:10">
      <c r="B7" s="301">
        <v>41395</v>
      </c>
      <c r="C7" s="294">
        <v>417</v>
      </c>
      <c r="D7" s="297">
        <v>2.6819999999999999</v>
      </c>
      <c r="E7" s="299">
        <v>0.06</v>
      </c>
      <c r="F7" s="295">
        <v>0.53</v>
      </c>
      <c r="G7" s="640">
        <f ca="1">+IF(ISERROR(HLOOKUP($B7,INDIRECT("'Monthly Resource Report'!"&amp;'Wilson Validation'!$G$1047950&amp;":"&amp;'Wilson Validation'!$G$1047951),'Wilson Validation'!G$1047952,FALSE)),0,HLOOKUP($B7,INDIRECT("'Monthly Resource Report'!"&amp;'Wilson Validation'!$G$1047950&amp;":"&amp;'Wilson Validation'!$G$1047951),'Wilson Validation'!G$1047952,FALSE))</f>
        <v>417</v>
      </c>
      <c r="H7" s="297">
        <f ca="1">+IF(ISERROR(HLOOKUP($B7,INDIRECT("'Monthly Resource Report'!"&amp;'Wilson Validation'!$G$1047950&amp;":"&amp;'Wilson Validation'!$G$1047951),'Wilson Validation'!H$1047952,FALSE)),0,HLOOKUP($B7,INDIRECT("'Monthly Resource Report'!"&amp;'Wilson Validation'!$G$1047950&amp;":"&amp;'Wilson Validation'!$G$1047951),'Wilson Validation'!H$1047952,FALSE))</f>
        <v>2.6819965165386397</v>
      </c>
      <c r="I7" s="317">
        <f ca="1">+IF(ISERROR(HLOOKUP($B7,INDIRECT("'Monthly Resource Report'!"&amp;'Wilson Validation'!$G$1047950&amp;":"&amp;'Wilson Validation'!$G$1047951),'Wilson Validation'!I$1047952,FALSE)),0,HLOOKUP($B7,INDIRECT("'Monthly Resource Report'!"&amp;'Wilson Validation'!$G$1047950&amp;":"&amp;'Wilson Validation'!$G$1047951),'Wilson Validation'!I$1047952,FALSE))</f>
        <v>5.9509805373725778E-2</v>
      </c>
      <c r="J7" s="318">
        <f ca="1">+IF(ISERROR(HLOOKUP($B7,INDIRECT("'Monthly Resource Report'!"&amp;'Wilson Validation'!$G$1047950&amp;":"&amp;'Wilson Validation'!$G$1047951),'Wilson Validation'!J$1047952,FALSE)),0,HLOOKUP($B7,INDIRECT("'Monthly Resource Report'!"&amp;'Wilson Validation'!$G$1047950&amp;":"&amp;'Wilson Validation'!$G$1047951),'Wilson Validation'!J$1047952,FALSE))</f>
        <v>0.5307932929872744</v>
      </c>
    </row>
    <row r="8" spans="2:10">
      <c r="B8" s="301">
        <v>41426</v>
      </c>
      <c r="C8" s="294">
        <v>417</v>
      </c>
      <c r="D8" s="297">
        <v>2.6819999999999999</v>
      </c>
      <c r="E8" s="299">
        <v>0.06</v>
      </c>
      <c r="F8" s="295">
        <v>0.53</v>
      </c>
      <c r="G8" s="640">
        <f ca="1">+IF(ISERROR(HLOOKUP($B8,INDIRECT("'Monthly Resource Report'!"&amp;'Wilson Validation'!$G$1047950&amp;":"&amp;'Wilson Validation'!$G$1047951),'Wilson Validation'!G$1047952,FALSE)),0,HLOOKUP($B8,INDIRECT("'Monthly Resource Report'!"&amp;'Wilson Validation'!$G$1047950&amp;":"&amp;'Wilson Validation'!$G$1047951),'Wilson Validation'!G$1047952,FALSE))</f>
        <v>417</v>
      </c>
      <c r="H8" s="297">
        <f ca="1">+IF(ISERROR(HLOOKUP($B8,INDIRECT("'Monthly Resource Report'!"&amp;'Wilson Validation'!$G$1047950&amp;":"&amp;'Wilson Validation'!$G$1047951),'Wilson Validation'!H$1047952,FALSE)),0,HLOOKUP($B8,INDIRECT("'Monthly Resource Report'!"&amp;'Wilson Validation'!$G$1047950&amp;":"&amp;'Wilson Validation'!$G$1047951),'Wilson Validation'!H$1047952,FALSE))</f>
        <v>2.6819962198034757</v>
      </c>
      <c r="I8" s="317">
        <f ca="1">+IF(ISERROR(HLOOKUP($B8,INDIRECT("'Monthly Resource Report'!"&amp;'Wilson Validation'!$G$1047950&amp;":"&amp;'Wilson Validation'!$G$1047951),'Wilson Validation'!I$1047952,FALSE)),0,HLOOKUP($B8,INDIRECT("'Monthly Resource Report'!"&amp;'Wilson Validation'!$G$1047950&amp;":"&amp;'Wilson Validation'!$G$1047951),'Wilson Validation'!I$1047952,FALSE))</f>
        <v>5.9325641035220769E-2</v>
      </c>
      <c r="J8" s="318">
        <f ca="1">+IF(ISERROR(HLOOKUP($B8,INDIRECT("'Monthly Resource Report'!"&amp;'Wilson Validation'!$G$1047950&amp;":"&amp;'Wilson Validation'!$G$1047951),'Wilson Validation'!J$1047952,FALSE)),0,HLOOKUP($B8,INDIRECT("'Monthly Resource Report'!"&amp;'Wilson Validation'!$G$1047950&amp;":"&amp;'Wilson Validation'!$G$1047951),'Wilson Validation'!J$1047952,FALSE))</f>
        <v>0.53125535640719024</v>
      </c>
    </row>
    <row r="9" spans="2:10">
      <c r="B9" s="301">
        <v>41456</v>
      </c>
      <c r="C9" s="294">
        <v>417</v>
      </c>
      <c r="D9" s="297">
        <v>2.6819999999999999</v>
      </c>
      <c r="E9" s="299">
        <v>0.06</v>
      </c>
      <c r="F9" s="295">
        <v>0.53</v>
      </c>
      <c r="G9" s="640">
        <f ca="1">+IF(ISERROR(HLOOKUP($B9,INDIRECT("'Monthly Resource Report'!"&amp;'Wilson Validation'!$G$1047950&amp;":"&amp;'Wilson Validation'!$G$1047951),'Wilson Validation'!G$1047952,FALSE)),0,HLOOKUP($B9,INDIRECT("'Monthly Resource Report'!"&amp;'Wilson Validation'!$G$1047950&amp;":"&amp;'Wilson Validation'!$G$1047951),'Wilson Validation'!G$1047952,FALSE))</f>
        <v>417</v>
      </c>
      <c r="H9" s="297">
        <f ca="1">+IF(ISERROR(HLOOKUP($B9,INDIRECT("'Monthly Resource Report'!"&amp;'Wilson Validation'!$G$1047950&amp;":"&amp;'Wilson Validation'!$G$1047951),'Wilson Validation'!H$1047952,FALSE)),0,HLOOKUP($B9,INDIRECT("'Monthly Resource Report'!"&amp;'Wilson Validation'!$G$1047950&amp;":"&amp;'Wilson Validation'!$G$1047951),'Wilson Validation'!H$1047952,FALSE))</f>
        <v>2.6819966727811857</v>
      </c>
      <c r="I9" s="317">
        <f ca="1">+IF(ISERROR(HLOOKUP($B9,INDIRECT("'Monthly Resource Report'!"&amp;'Wilson Validation'!$G$1047950&amp;":"&amp;'Wilson Validation'!$G$1047951),'Wilson Validation'!I$1047952,FALSE)),0,HLOOKUP($B9,INDIRECT("'Monthly Resource Report'!"&amp;'Wilson Validation'!$G$1047950&amp;":"&amp;'Wilson Validation'!$G$1047951),'Wilson Validation'!I$1047952,FALSE))</f>
        <v>5.9448378551036143E-2</v>
      </c>
      <c r="J9" s="318">
        <f ca="1">+IF(ISERROR(HLOOKUP($B9,INDIRECT("'Monthly Resource Report'!"&amp;'Wilson Validation'!$G$1047950&amp;":"&amp;'Wilson Validation'!$G$1047951),'Wilson Validation'!J$1047952,FALSE)),0,HLOOKUP($B9,INDIRECT("'Monthly Resource Report'!"&amp;'Wilson Validation'!$G$1047950&amp;":"&amp;'Wilson Validation'!$G$1047951),'Wilson Validation'!J$1047952,FALSE))</f>
        <v>0.53119823378811715</v>
      </c>
    </row>
    <row r="10" spans="2:10">
      <c r="B10" s="301">
        <v>41487</v>
      </c>
      <c r="C10" s="294">
        <v>417</v>
      </c>
      <c r="D10" s="297">
        <v>2.6819999999999999</v>
      </c>
      <c r="E10" s="299">
        <v>0.06</v>
      </c>
      <c r="F10" s="295">
        <v>0.53</v>
      </c>
      <c r="G10" s="640">
        <f ca="1">+IF(ISERROR(HLOOKUP($B10,INDIRECT("'Monthly Resource Report'!"&amp;'Wilson Validation'!$G$1047950&amp;":"&amp;'Wilson Validation'!$G$1047951),'Wilson Validation'!G$1047952,FALSE)),0,HLOOKUP($B10,INDIRECT("'Monthly Resource Report'!"&amp;'Wilson Validation'!$G$1047950&amp;":"&amp;'Wilson Validation'!$G$1047951),'Wilson Validation'!G$1047952,FALSE))</f>
        <v>417</v>
      </c>
      <c r="H10" s="297">
        <f ca="1">+IF(ISERROR(HLOOKUP($B10,INDIRECT("'Monthly Resource Report'!"&amp;'Wilson Validation'!$G$1047950&amp;":"&amp;'Wilson Validation'!$G$1047951),'Wilson Validation'!H$1047952,FALSE)),0,HLOOKUP($B10,INDIRECT("'Monthly Resource Report'!"&amp;'Wilson Validation'!$G$1047950&amp;":"&amp;'Wilson Validation'!$G$1047951),'Wilson Validation'!H$1047952,FALSE))</f>
        <v>2.6819968194010295</v>
      </c>
      <c r="I10" s="317">
        <f ca="1">+IF(ISERROR(HLOOKUP($B10,INDIRECT("'Monthly Resource Report'!"&amp;'Wilson Validation'!$G$1047950&amp;":"&amp;'Wilson Validation'!$G$1047951),'Wilson Validation'!I$1047952,FALSE)),0,HLOOKUP($B10,INDIRECT("'Monthly Resource Report'!"&amp;'Wilson Validation'!$G$1047950&amp;":"&amp;'Wilson Validation'!$G$1047951),'Wilson Validation'!I$1047952,FALSE))</f>
        <v>5.9398337611827251E-2</v>
      </c>
      <c r="J10" s="318">
        <f ca="1">+IF(ISERROR(HLOOKUP($B10,INDIRECT("'Monthly Resource Report'!"&amp;'Wilson Validation'!$G$1047950&amp;":"&amp;'Wilson Validation'!$G$1047951),'Wilson Validation'!J$1047952,FALSE)),0,HLOOKUP($B10,INDIRECT("'Monthly Resource Report'!"&amp;'Wilson Validation'!$G$1047950&amp;":"&amp;'Wilson Validation'!$G$1047951),'Wilson Validation'!J$1047952,FALSE))</f>
        <v>0.53080406419793857</v>
      </c>
    </row>
    <row r="11" spans="2:10">
      <c r="B11" s="301">
        <v>41518</v>
      </c>
      <c r="C11" s="294">
        <v>417</v>
      </c>
      <c r="D11" s="297">
        <v>2.6819999999999999</v>
      </c>
      <c r="E11" s="299">
        <v>0.06</v>
      </c>
      <c r="F11" s="295">
        <v>0.53</v>
      </c>
      <c r="G11" s="640">
        <f ca="1">+IF(ISERROR(HLOOKUP($B11,INDIRECT("'Monthly Resource Report'!"&amp;'Wilson Validation'!$G$1047950&amp;":"&amp;'Wilson Validation'!$G$1047951),'Wilson Validation'!G$1047952,FALSE)),0,HLOOKUP($B11,INDIRECT("'Monthly Resource Report'!"&amp;'Wilson Validation'!$G$1047950&amp;":"&amp;'Wilson Validation'!$G$1047951),'Wilson Validation'!G$1047952,FALSE))</f>
        <v>417</v>
      </c>
      <c r="H11" s="297">
        <f ca="1">+IF(ISERROR(HLOOKUP($B11,INDIRECT("'Monthly Resource Report'!"&amp;'Wilson Validation'!$G$1047950&amp;":"&amp;'Wilson Validation'!$G$1047951),'Wilson Validation'!H$1047952,FALSE)),0,HLOOKUP($B11,INDIRECT("'Monthly Resource Report'!"&amp;'Wilson Validation'!$G$1047950&amp;":"&amp;'Wilson Validation'!$G$1047951),'Wilson Validation'!H$1047952,FALSE))</f>
        <v>2.6819961017168494</v>
      </c>
      <c r="I11" s="317">
        <f ca="1">+IF(ISERROR(HLOOKUP($B11,INDIRECT("'Monthly Resource Report'!"&amp;'Wilson Validation'!$G$1047950&amp;":"&amp;'Wilson Validation'!$G$1047951),'Wilson Validation'!I$1047952,FALSE)),0,HLOOKUP($B11,INDIRECT("'Monthly Resource Report'!"&amp;'Wilson Validation'!$G$1047950&amp;":"&amp;'Wilson Validation'!$G$1047951),'Wilson Validation'!I$1047952,FALSE))</f>
        <v>5.9437766298276344E-2</v>
      </c>
      <c r="J11" s="318">
        <f ca="1">+IF(ISERROR(HLOOKUP($B11,INDIRECT("'Monthly Resource Report'!"&amp;'Wilson Validation'!$G$1047950&amp;":"&amp;'Wilson Validation'!$G$1047951),'Wilson Validation'!J$1047952,FALSE)),0,HLOOKUP($B11,INDIRECT("'Monthly Resource Report'!"&amp;'Wilson Validation'!$G$1047950&amp;":"&amp;'Wilson Validation'!$G$1047951),'Wilson Validation'!J$1047952,FALSE))</f>
        <v>0.53123940712408912</v>
      </c>
    </row>
    <row r="12" spans="2:10">
      <c r="B12" s="301">
        <v>41548</v>
      </c>
      <c r="C12" s="294">
        <v>417</v>
      </c>
      <c r="D12" s="297">
        <v>2.6819999999999999</v>
      </c>
      <c r="E12" s="299">
        <v>0.06</v>
      </c>
      <c r="F12" s="295">
        <v>0.53</v>
      </c>
      <c r="G12" s="640">
        <f ca="1">+IF(ISERROR(HLOOKUP($B12,INDIRECT("'Monthly Resource Report'!"&amp;'Wilson Validation'!$G$1047950&amp;":"&amp;'Wilson Validation'!$G$1047951),'Wilson Validation'!G$1047952,FALSE)),0,HLOOKUP($B12,INDIRECT("'Monthly Resource Report'!"&amp;'Wilson Validation'!$G$1047950&amp;":"&amp;'Wilson Validation'!$G$1047951),'Wilson Validation'!G$1047952,FALSE))</f>
        <v>417</v>
      </c>
      <c r="H12" s="297">
        <f ca="1">+IF(ISERROR(HLOOKUP($B12,INDIRECT("'Monthly Resource Report'!"&amp;'Wilson Validation'!$G$1047950&amp;":"&amp;'Wilson Validation'!$G$1047951),'Wilson Validation'!H$1047952,FALSE)),0,HLOOKUP($B12,INDIRECT("'Monthly Resource Report'!"&amp;'Wilson Validation'!$G$1047950&amp;":"&amp;'Wilson Validation'!$G$1047951),'Wilson Validation'!H$1047952,FALSE))</f>
        <v>2.6819984311631093</v>
      </c>
      <c r="I12" s="317">
        <f ca="1">+IF(ISERROR(HLOOKUP($B12,INDIRECT("'Monthly Resource Report'!"&amp;'Wilson Validation'!$G$1047950&amp;":"&amp;'Wilson Validation'!$G$1047951),'Wilson Validation'!I$1047952,FALSE)),0,HLOOKUP($B12,INDIRECT("'Monthly Resource Report'!"&amp;'Wilson Validation'!$G$1047950&amp;":"&amp;'Wilson Validation'!$G$1047951),'Wilson Validation'!I$1047952,FALSE))</f>
        <v>5.9513104830769423E-2</v>
      </c>
      <c r="J12" s="318">
        <f ca="1">+IF(ISERROR(HLOOKUP($B12,INDIRECT("'Monthly Resource Report'!"&amp;'Wilson Validation'!$G$1047950&amp;":"&amp;'Wilson Validation'!$G$1047951),'Wilson Validation'!J$1047952,FALSE)),0,HLOOKUP($B12,INDIRECT("'Monthly Resource Report'!"&amp;'Wilson Validation'!$G$1047950&amp;":"&amp;'Wilson Validation'!$G$1047951),'Wilson Validation'!J$1047952,FALSE))</f>
        <v>0.53307192829699879</v>
      </c>
    </row>
    <row r="13" spans="2:10">
      <c r="B13" s="301">
        <v>41579</v>
      </c>
      <c r="C13" s="294">
        <v>417</v>
      </c>
      <c r="D13" s="297">
        <v>2.6819999999999999</v>
      </c>
      <c r="E13" s="299">
        <v>0.06</v>
      </c>
      <c r="F13" s="295">
        <v>0.53</v>
      </c>
      <c r="G13" s="640">
        <f ca="1">+IF(ISERROR(HLOOKUP($B13,INDIRECT("'Monthly Resource Report'!"&amp;'Wilson Validation'!$G$1047950&amp;":"&amp;'Wilson Validation'!$G$1047951),'Wilson Validation'!G$1047952,FALSE)),0,HLOOKUP($B13,INDIRECT("'Monthly Resource Report'!"&amp;'Wilson Validation'!$G$1047950&amp;":"&amp;'Wilson Validation'!$G$1047951),'Wilson Validation'!G$1047952,FALSE))</f>
        <v>417</v>
      </c>
      <c r="H13" s="297">
        <f ca="1">+IF(ISERROR(HLOOKUP($B13,INDIRECT("'Monthly Resource Report'!"&amp;'Wilson Validation'!$G$1047950&amp;":"&amp;'Wilson Validation'!$G$1047951),'Wilson Validation'!H$1047952,FALSE)),0,HLOOKUP($B13,INDIRECT("'Monthly Resource Report'!"&amp;'Wilson Validation'!$G$1047950&amp;":"&amp;'Wilson Validation'!$G$1047951),'Wilson Validation'!H$1047952,FALSE))</f>
        <v>2.681996567336431</v>
      </c>
      <c r="I13" s="317">
        <f ca="1">+IF(ISERROR(HLOOKUP($B13,INDIRECT("'Monthly Resource Report'!"&amp;'Wilson Validation'!$G$1047950&amp;":"&amp;'Wilson Validation'!$G$1047951),'Wilson Validation'!I$1047952,FALSE)),0,HLOOKUP($B13,INDIRECT("'Monthly Resource Report'!"&amp;'Wilson Validation'!$G$1047950&amp;":"&amp;'Wilson Validation'!$G$1047951),'Wilson Validation'!I$1047952,FALSE))</f>
        <v>5.9565401956782067E-2</v>
      </c>
      <c r="J13" s="318">
        <f ca="1">+IF(ISERROR(HLOOKUP($B13,INDIRECT("'Monthly Resource Report'!"&amp;'Wilson Validation'!$G$1047950&amp;":"&amp;'Wilson Validation'!$G$1047951),'Wilson Validation'!J$1047952,FALSE)),0,HLOOKUP($B13,INDIRECT("'Monthly Resource Report'!"&amp;'Wilson Validation'!$G$1047950&amp;":"&amp;'Wilson Validation'!$G$1047951),'Wilson Validation'!J$1047952,FALSE))</f>
        <v>0.5323031000098013</v>
      </c>
    </row>
    <row r="14" spans="2:10">
      <c r="B14" s="301">
        <v>41609</v>
      </c>
      <c r="C14" s="294">
        <v>417</v>
      </c>
      <c r="D14" s="297">
        <v>2.6819999999999999</v>
      </c>
      <c r="E14" s="299">
        <v>0.06</v>
      </c>
      <c r="F14" s="295">
        <v>0.53</v>
      </c>
      <c r="G14" s="640">
        <f ca="1">+IF(ISERROR(HLOOKUP($B14,INDIRECT("'Monthly Resource Report'!"&amp;'Wilson Validation'!$G$1047950&amp;":"&amp;'Wilson Validation'!$G$1047951),'Wilson Validation'!G$1047952,FALSE)),0,HLOOKUP($B14,INDIRECT("'Monthly Resource Report'!"&amp;'Wilson Validation'!$G$1047950&amp;":"&amp;'Wilson Validation'!$G$1047951),'Wilson Validation'!G$1047952,FALSE))</f>
        <v>417</v>
      </c>
      <c r="H14" s="297">
        <f ca="1">+IF(ISERROR(HLOOKUP($B14,INDIRECT("'Monthly Resource Report'!"&amp;'Wilson Validation'!$G$1047950&amp;":"&amp;'Wilson Validation'!$G$1047951),'Wilson Validation'!H$1047952,FALSE)),0,HLOOKUP($B14,INDIRECT("'Monthly Resource Report'!"&amp;'Wilson Validation'!$G$1047950&amp;":"&amp;'Wilson Validation'!$G$1047951),'Wilson Validation'!H$1047952,FALSE))</f>
        <v>2.6819961051613488</v>
      </c>
      <c r="I14" s="317">
        <f ca="1">+IF(ISERROR(HLOOKUP($B14,INDIRECT("'Monthly Resource Report'!"&amp;'Wilson Validation'!$G$1047950&amp;":"&amp;'Wilson Validation'!$G$1047951),'Wilson Validation'!I$1047952,FALSE)),0,HLOOKUP($B14,INDIRECT("'Monthly Resource Report'!"&amp;'Wilson Validation'!$G$1047950&amp;":"&amp;'Wilson Validation'!$G$1047951),'Wilson Validation'!I$1047952,FALSE))</f>
        <v>5.9668107538218239E-2</v>
      </c>
      <c r="J14" s="318">
        <f ca="1">+IF(ISERROR(HLOOKUP($B14,INDIRECT("'Monthly Resource Report'!"&amp;'Wilson Validation'!$G$1047950&amp;":"&amp;'Wilson Validation'!$G$1047951),'Wilson Validation'!J$1047952,FALSE)),0,HLOOKUP($B14,INDIRECT("'Monthly Resource Report'!"&amp;'Wilson Validation'!$G$1047950&amp;":"&amp;'Wilson Validation'!$G$1047951),'Wilson Validation'!J$1047952,FALSE))</f>
        <v>0.53077153400105426</v>
      </c>
    </row>
    <row r="15" spans="2:10">
      <c r="B15" s="301">
        <v>41640</v>
      </c>
      <c r="C15" s="294">
        <v>417</v>
      </c>
      <c r="D15" s="297">
        <v>2.6859999999999999</v>
      </c>
      <c r="E15" s="299">
        <v>0.06</v>
      </c>
      <c r="F15" s="295">
        <v>0.53</v>
      </c>
      <c r="G15" s="640">
        <f ca="1">+IF(ISERROR(HLOOKUP($B15,INDIRECT("'Monthly Resource Report'!"&amp;'Wilson Validation'!$G$1047950&amp;":"&amp;'Wilson Validation'!$G$1047951),'Wilson Validation'!G$1047952,FALSE)),0,HLOOKUP($B15,INDIRECT("'Monthly Resource Report'!"&amp;'Wilson Validation'!$G$1047950&amp;":"&amp;'Wilson Validation'!$G$1047951),'Wilson Validation'!G$1047952,FALSE))</f>
        <v>417</v>
      </c>
      <c r="H15" s="297">
        <f ca="1">+IF(ISERROR(HLOOKUP($B15,INDIRECT("'Monthly Resource Report'!"&amp;'Wilson Validation'!$G$1047950&amp;":"&amp;'Wilson Validation'!$G$1047951),'Wilson Validation'!H$1047952,FALSE)),0,HLOOKUP($B15,INDIRECT("'Monthly Resource Report'!"&amp;'Wilson Validation'!$G$1047950&amp;":"&amp;'Wilson Validation'!$G$1047951),'Wilson Validation'!H$1047952,FALSE))</f>
        <v>2.6860006680472241</v>
      </c>
      <c r="I15" s="317">
        <f ca="1">+IF(ISERROR(HLOOKUP($B15,INDIRECT("'Monthly Resource Report'!"&amp;'Wilson Validation'!$G$1047950&amp;":"&amp;'Wilson Validation'!$G$1047951),'Wilson Validation'!I$1047952,FALSE)),0,HLOOKUP($B15,INDIRECT("'Monthly Resource Report'!"&amp;'Wilson Validation'!$G$1047950&amp;":"&amp;'Wilson Validation'!$G$1047951),'Wilson Validation'!I$1047952,FALSE))</f>
        <v>5.9853894493456503E-2</v>
      </c>
      <c r="J15" s="318">
        <f ca="1">+IF(ISERROR(HLOOKUP($B15,INDIRECT("'Monthly Resource Report'!"&amp;'Wilson Validation'!$G$1047950&amp;":"&amp;'Wilson Validation'!$G$1047951),'Wilson Validation'!J$1047952,FALSE)),0,HLOOKUP($B15,INDIRECT("'Monthly Resource Report'!"&amp;'Wilson Validation'!$G$1047950&amp;":"&amp;'Wilson Validation'!$G$1047951),'Wilson Validation'!J$1047952,FALSE))</f>
        <v>0.53113016471409746</v>
      </c>
    </row>
    <row r="16" spans="2:10">
      <c r="B16" s="301">
        <v>41671</v>
      </c>
      <c r="C16" s="294">
        <v>417</v>
      </c>
      <c r="D16" s="297">
        <v>2.6859999999999999</v>
      </c>
      <c r="E16" s="299">
        <v>0.06</v>
      </c>
      <c r="F16" s="295">
        <v>0.53</v>
      </c>
      <c r="G16" s="640">
        <f ca="1">+IF(ISERROR(HLOOKUP($B16,INDIRECT("'Monthly Resource Report'!"&amp;'Wilson Validation'!$G$1047950&amp;":"&amp;'Wilson Validation'!$G$1047951),'Wilson Validation'!G$1047952,FALSE)),0,HLOOKUP($B16,INDIRECT("'Monthly Resource Report'!"&amp;'Wilson Validation'!$G$1047950&amp;":"&amp;'Wilson Validation'!$G$1047951),'Wilson Validation'!G$1047952,FALSE))</f>
        <v>417</v>
      </c>
      <c r="H16" s="297">
        <f ca="1">+IF(ISERROR(HLOOKUP($B16,INDIRECT("'Monthly Resource Report'!"&amp;'Wilson Validation'!$G$1047950&amp;":"&amp;'Wilson Validation'!$G$1047951),'Wilson Validation'!H$1047952,FALSE)),0,HLOOKUP($B16,INDIRECT("'Monthly Resource Report'!"&amp;'Wilson Validation'!$G$1047950&amp;":"&amp;'Wilson Validation'!$G$1047951),'Wilson Validation'!H$1047952,FALSE))</f>
        <v>2.686000603578687</v>
      </c>
      <c r="I16" s="317">
        <f ca="1">+IF(ISERROR(HLOOKUP($B16,INDIRECT("'Monthly Resource Report'!"&amp;'Wilson Validation'!$G$1047950&amp;":"&amp;'Wilson Validation'!$G$1047951),'Wilson Validation'!I$1047952,FALSE)),0,HLOOKUP($B16,INDIRECT("'Monthly Resource Report'!"&amp;'Wilson Validation'!$G$1047950&amp;":"&amp;'Wilson Validation'!$G$1047951),'Wilson Validation'!I$1047952,FALSE))</f>
        <v>5.9807283167933281E-2</v>
      </c>
      <c r="J16" s="318">
        <f ca="1">+IF(ISERROR(HLOOKUP($B16,INDIRECT("'Monthly Resource Report'!"&amp;'Wilson Validation'!$G$1047950&amp;":"&amp;'Wilson Validation'!$G$1047951),'Wilson Validation'!J$1047952,FALSE)),0,HLOOKUP($B16,INDIRECT("'Monthly Resource Report'!"&amp;'Wilson Validation'!$G$1047950&amp;":"&amp;'Wilson Validation'!$G$1047951),'Wilson Validation'!J$1047952,FALSE))</f>
        <v>0.53083998402844568</v>
      </c>
    </row>
    <row r="17" spans="2:11">
      <c r="B17" s="301">
        <v>41699</v>
      </c>
      <c r="C17" s="294">
        <v>417</v>
      </c>
      <c r="D17" s="297">
        <v>2.6859999999999999</v>
      </c>
      <c r="E17" s="299">
        <v>0.06</v>
      </c>
      <c r="F17" s="295">
        <v>0.53</v>
      </c>
      <c r="G17" s="640">
        <f ca="1">+IF(ISERROR(HLOOKUP($B17,INDIRECT("'Monthly Resource Report'!"&amp;'Wilson Validation'!$G$1047950&amp;":"&amp;'Wilson Validation'!$G$1047951),'Wilson Validation'!G$1047952,FALSE)),0,HLOOKUP($B17,INDIRECT("'Monthly Resource Report'!"&amp;'Wilson Validation'!$G$1047950&amp;":"&amp;'Wilson Validation'!$G$1047951),'Wilson Validation'!G$1047952,FALSE))</f>
        <v>417</v>
      </c>
      <c r="H17" s="297">
        <f ca="1">+IF(ISERROR(HLOOKUP($B17,INDIRECT("'Monthly Resource Report'!"&amp;'Wilson Validation'!$G$1047950&amp;":"&amp;'Wilson Validation'!$G$1047951),'Wilson Validation'!H$1047952,FALSE)),0,HLOOKUP($B17,INDIRECT("'Monthly Resource Report'!"&amp;'Wilson Validation'!$G$1047950&amp;":"&amp;'Wilson Validation'!$G$1047951),'Wilson Validation'!H$1047952,FALSE))</f>
        <v>2.6859997038733638</v>
      </c>
      <c r="I17" s="317">
        <f ca="1">+IF(ISERROR(HLOOKUP($B17,INDIRECT("'Monthly Resource Report'!"&amp;'Wilson Validation'!$G$1047950&amp;":"&amp;'Wilson Validation'!$G$1047951),'Wilson Validation'!I$1047952,FALSE)),0,HLOOKUP($B17,INDIRECT("'Monthly Resource Report'!"&amp;'Wilson Validation'!$G$1047950&amp;":"&amp;'Wilson Validation'!$G$1047951),'Wilson Validation'!I$1047952,FALSE))</f>
        <v>5.9439561401021704E-2</v>
      </c>
      <c r="J17" s="318">
        <f ca="1">+IF(ISERROR(HLOOKUP($B17,INDIRECT("'Monthly Resource Report'!"&amp;'Wilson Validation'!$G$1047950&amp;":"&amp;'Wilson Validation'!$G$1047951),'Wilson Validation'!J$1047952,FALSE)),0,HLOOKUP($B17,INDIRECT("'Monthly Resource Report'!"&amp;'Wilson Validation'!$G$1047950&amp;":"&amp;'Wilson Validation'!$G$1047951),'Wilson Validation'!J$1047952,FALSE))</f>
        <v>0.53119889901484307</v>
      </c>
    </row>
    <row r="18" spans="2:11">
      <c r="B18" s="301">
        <v>41730</v>
      </c>
      <c r="C18" s="294">
        <v>417</v>
      </c>
      <c r="D18" s="297">
        <v>2.6859999999999999</v>
      </c>
      <c r="E18" s="299">
        <v>0.06</v>
      </c>
      <c r="F18" s="295">
        <v>0.53</v>
      </c>
      <c r="G18" s="640">
        <f ca="1">+IF(ISERROR(HLOOKUP($B18,INDIRECT("'Monthly Resource Report'!"&amp;'Wilson Validation'!$G$1047950&amp;":"&amp;'Wilson Validation'!$G$1047951),'Wilson Validation'!G$1047952,FALSE)),0,HLOOKUP($B18,INDIRECT("'Monthly Resource Report'!"&amp;'Wilson Validation'!$G$1047950&amp;":"&amp;'Wilson Validation'!$G$1047951),'Wilson Validation'!G$1047952,FALSE))</f>
        <v>417</v>
      </c>
      <c r="H18" s="297">
        <f ca="1">+IF(ISERROR(HLOOKUP($B18,INDIRECT("'Monthly Resource Report'!"&amp;'Wilson Validation'!$G$1047950&amp;":"&amp;'Wilson Validation'!$G$1047951),'Wilson Validation'!H$1047952,FALSE)),0,HLOOKUP($B18,INDIRECT("'Monthly Resource Report'!"&amp;'Wilson Validation'!$G$1047950&amp;":"&amp;'Wilson Validation'!$G$1047951),'Wilson Validation'!H$1047952,FALSE))</f>
        <v>2.6859999774784074</v>
      </c>
      <c r="I18" s="317">
        <f ca="1">+IF(ISERROR(HLOOKUP($B18,INDIRECT("'Monthly Resource Report'!"&amp;'Wilson Validation'!$G$1047950&amp;":"&amp;'Wilson Validation'!$G$1047951),'Wilson Validation'!I$1047952,FALSE)),0,HLOOKUP($B18,INDIRECT("'Monthly Resource Report'!"&amp;'Wilson Validation'!$G$1047950&amp;":"&amp;'Wilson Validation'!$G$1047951),'Wilson Validation'!I$1047952,FALSE))</f>
        <v>5.947095214786674E-2</v>
      </c>
      <c r="J18" s="318">
        <f ca="1">+IF(ISERROR(HLOOKUP($B18,INDIRECT("'Monthly Resource Report'!"&amp;'Wilson Validation'!$G$1047950&amp;":"&amp;'Wilson Validation'!$G$1047951),'Wilson Validation'!J$1047952,FALSE)),0,HLOOKUP($B18,INDIRECT("'Monthly Resource Report'!"&amp;'Wilson Validation'!$G$1047950&amp;":"&amp;'Wilson Validation'!$G$1047951),'Wilson Validation'!J$1047952,FALSE))</f>
        <v>0.53123186418128121</v>
      </c>
    </row>
    <row r="19" spans="2:11">
      <c r="B19" s="301">
        <v>41760</v>
      </c>
      <c r="C19" s="294">
        <v>417</v>
      </c>
      <c r="D19" s="297">
        <v>2.6859999999999999</v>
      </c>
      <c r="E19" s="299">
        <v>0.06</v>
      </c>
      <c r="F19" s="295">
        <v>0.53</v>
      </c>
      <c r="G19" s="640">
        <f ca="1">+IF(ISERROR(HLOOKUP($B19,INDIRECT("'Monthly Resource Report'!"&amp;'Wilson Validation'!$G$1047950&amp;":"&amp;'Wilson Validation'!$G$1047951),'Wilson Validation'!G$1047952,FALSE)),0,HLOOKUP($B19,INDIRECT("'Monthly Resource Report'!"&amp;'Wilson Validation'!$G$1047950&amp;":"&amp;'Wilson Validation'!$G$1047951),'Wilson Validation'!G$1047952,FALSE))</f>
        <v>417</v>
      </c>
      <c r="H19" s="297">
        <f ca="1">+IF(ISERROR(HLOOKUP($B19,INDIRECT("'Monthly Resource Report'!"&amp;'Wilson Validation'!$G$1047950&amp;":"&amp;'Wilson Validation'!$G$1047951),'Wilson Validation'!H$1047952,FALSE)),0,HLOOKUP($B19,INDIRECT("'Monthly Resource Report'!"&amp;'Wilson Validation'!$G$1047950&amp;":"&amp;'Wilson Validation'!$G$1047951),'Wilson Validation'!H$1047952,FALSE))</f>
        <v>2.685999681789252</v>
      </c>
      <c r="I19" s="317">
        <f ca="1">+IF(ISERROR(HLOOKUP($B19,INDIRECT("'Monthly Resource Report'!"&amp;'Wilson Validation'!$G$1047950&amp;":"&amp;'Wilson Validation'!$G$1047951),'Wilson Validation'!I$1047952,FALSE)),0,HLOOKUP($B19,INDIRECT("'Monthly Resource Report'!"&amp;'Wilson Validation'!$G$1047950&amp;":"&amp;'Wilson Validation'!$G$1047951),'Wilson Validation'!I$1047952,FALSE))</f>
        <v>5.9479589919541657E-2</v>
      </c>
      <c r="J19" s="318">
        <f ca="1">+IF(ISERROR(HLOOKUP($B19,INDIRECT("'Monthly Resource Report'!"&amp;'Wilson Validation'!$G$1047950&amp;":"&amp;'Wilson Validation'!$G$1047951),'Wilson Validation'!J$1047952,FALSE)),0,HLOOKUP($B19,INDIRECT("'Monthly Resource Report'!"&amp;'Wilson Validation'!$G$1047950&amp;":"&amp;'Wilson Validation'!$G$1047951),'Wilson Validation'!J$1047952,FALSE))</f>
        <v>0.53079738289804357</v>
      </c>
    </row>
    <row r="20" spans="2:11">
      <c r="B20" s="301">
        <v>41791</v>
      </c>
      <c r="C20" s="294">
        <v>417</v>
      </c>
      <c r="D20" s="297">
        <v>2.6859999999999999</v>
      </c>
      <c r="E20" s="299">
        <v>0.06</v>
      </c>
      <c r="F20" s="295">
        <v>0.53</v>
      </c>
      <c r="G20" s="640">
        <f ca="1">+IF(ISERROR(HLOOKUP($B20,INDIRECT("'Monthly Resource Report'!"&amp;'Wilson Validation'!$G$1047950&amp;":"&amp;'Wilson Validation'!$G$1047951),'Wilson Validation'!G$1047952,FALSE)),0,HLOOKUP($B20,INDIRECT("'Monthly Resource Report'!"&amp;'Wilson Validation'!$G$1047950&amp;":"&amp;'Wilson Validation'!$G$1047951),'Wilson Validation'!G$1047952,FALSE))</f>
        <v>417</v>
      </c>
      <c r="H20" s="297">
        <f ca="1">+IF(ISERROR(HLOOKUP($B20,INDIRECT("'Monthly Resource Report'!"&amp;'Wilson Validation'!$G$1047950&amp;":"&amp;'Wilson Validation'!$G$1047951),'Wilson Validation'!H$1047952,FALSE)),0,HLOOKUP($B20,INDIRECT("'Monthly Resource Report'!"&amp;'Wilson Validation'!$G$1047950&amp;":"&amp;'Wilson Validation'!$G$1047951),'Wilson Validation'!H$1047952,FALSE))</f>
        <v>2.6859996991381418</v>
      </c>
      <c r="I20" s="317">
        <f ca="1">+IF(ISERROR(HLOOKUP($B20,INDIRECT("'Monthly Resource Report'!"&amp;'Wilson Validation'!$G$1047950&amp;":"&amp;'Wilson Validation'!$G$1047951),'Wilson Validation'!I$1047952,FALSE)),0,HLOOKUP($B20,INDIRECT("'Monthly Resource Report'!"&amp;'Wilson Validation'!$G$1047950&amp;":"&amp;'Wilson Validation'!$G$1047951),'Wilson Validation'!I$1047952,FALSE))</f>
        <v>5.9410749028267984E-2</v>
      </c>
      <c r="J20" s="318">
        <f ca="1">+IF(ISERROR(HLOOKUP($B20,INDIRECT("'Monthly Resource Report'!"&amp;'Wilson Validation'!$G$1047950&amp;":"&amp;'Wilson Validation'!$G$1047951),'Wilson Validation'!J$1047952,FALSE)),0,HLOOKUP($B20,INDIRECT("'Monthly Resource Report'!"&amp;'Wilson Validation'!$G$1047950&amp;":"&amp;'Wilson Validation'!$G$1047951),'Wilson Validation'!J$1047952,FALSE))</f>
        <v>0.53165262565340055</v>
      </c>
    </row>
    <row r="21" spans="2:11">
      <c r="B21" s="301">
        <v>41821</v>
      </c>
      <c r="C21" s="294">
        <v>417</v>
      </c>
      <c r="D21" s="297">
        <v>2.6859999999999999</v>
      </c>
      <c r="E21" s="299">
        <v>0.06</v>
      </c>
      <c r="F21" s="295">
        <v>0.53</v>
      </c>
      <c r="G21" s="640">
        <f ca="1">+IF(ISERROR(HLOOKUP($B21,INDIRECT("'Monthly Resource Report'!"&amp;'Wilson Validation'!$G$1047950&amp;":"&amp;'Wilson Validation'!$G$1047951),'Wilson Validation'!G$1047952,FALSE)),0,HLOOKUP($B21,INDIRECT("'Monthly Resource Report'!"&amp;'Wilson Validation'!$G$1047950&amp;":"&amp;'Wilson Validation'!$G$1047951),'Wilson Validation'!G$1047952,FALSE))</f>
        <v>417</v>
      </c>
      <c r="H21" s="297">
        <f ca="1">+IF(ISERROR(HLOOKUP($B21,INDIRECT("'Monthly Resource Report'!"&amp;'Wilson Validation'!$G$1047950&amp;":"&amp;'Wilson Validation'!$G$1047951),'Wilson Validation'!H$1047952,FALSE)),0,HLOOKUP($B21,INDIRECT("'Monthly Resource Report'!"&amp;'Wilson Validation'!$G$1047950&amp;":"&amp;'Wilson Validation'!$G$1047951),'Wilson Validation'!H$1047952,FALSE))</f>
        <v>2.6859994284577309</v>
      </c>
      <c r="I21" s="317">
        <f ca="1">+IF(ISERROR(HLOOKUP($B21,INDIRECT("'Monthly Resource Report'!"&amp;'Wilson Validation'!$G$1047950&amp;":"&amp;'Wilson Validation'!$G$1047951),'Wilson Validation'!I$1047952,FALSE)),0,HLOOKUP($B21,INDIRECT("'Monthly Resource Report'!"&amp;'Wilson Validation'!$G$1047950&amp;":"&amp;'Wilson Validation'!$G$1047951),'Wilson Validation'!I$1047952,FALSE))</f>
        <v>5.9396761471445195E-2</v>
      </c>
      <c r="J21" s="318">
        <f ca="1">+IF(ISERROR(HLOOKUP($B21,INDIRECT("'Monthly Resource Report'!"&amp;'Wilson Validation'!$G$1047950&amp;":"&amp;'Wilson Validation'!$G$1047951),'Wilson Validation'!J$1047952,FALSE)),0,HLOOKUP($B21,INDIRECT("'Monthly Resource Report'!"&amp;'Wilson Validation'!$G$1047950&amp;":"&amp;'Wilson Validation'!$G$1047951),'Wilson Validation'!J$1047952,FALSE))</f>
        <v>0.5308030699744285</v>
      </c>
    </row>
    <row r="22" spans="2:11">
      <c r="B22" s="301">
        <v>41852</v>
      </c>
      <c r="C22" s="294">
        <v>417</v>
      </c>
      <c r="D22" s="297">
        <v>2.6859999999999999</v>
      </c>
      <c r="E22" s="299">
        <v>0.06</v>
      </c>
      <c r="F22" s="295">
        <v>0.53</v>
      </c>
      <c r="G22" s="640">
        <f ca="1">+IF(ISERROR(HLOOKUP($B22,INDIRECT("'Monthly Resource Report'!"&amp;'Wilson Validation'!$G$1047950&amp;":"&amp;'Wilson Validation'!$G$1047951),'Wilson Validation'!G$1047952,FALSE)),0,HLOOKUP($B22,INDIRECT("'Monthly Resource Report'!"&amp;'Wilson Validation'!$G$1047950&amp;":"&amp;'Wilson Validation'!$G$1047951),'Wilson Validation'!G$1047952,FALSE))</f>
        <v>417</v>
      </c>
      <c r="H22" s="297">
        <f ca="1">+IF(ISERROR(HLOOKUP($B22,INDIRECT("'Monthly Resource Report'!"&amp;'Wilson Validation'!$G$1047950&amp;":"&amp;'Wilson Validation'!$G$1047951),'Wilson Validation'!H$1047952,FALSE)),0,HLOOKUP($B22,INDIRECT("'Monthly Resource Report'!"&amp;'Wilson Validation'!$G$1047950&amp;":"&amp;'Wilson Validation'!$G$1047951),'Wilson Validation'!H$1047952,FALSE))</f>
        <v>2.6859993493208871</v>
      </c>
      <c r="I22" s="317">
        <f ca="1">+IF(ISERROR(HLOOKUP($B22,INDIRECT("'Monthly Resource Report'!"&amp;'Wilson Validation'!$G$1047950&amp;":"&amp;'Wilson Validation'!$G$1047951),'Wilson Validation'!I$1047952,FALSE)),0,HLOOKUP($B22,INDIRECT("'Monthly Resource Report'!"&amp;'Wilson Validation'!$G$1047950&amp;":"&amp;'Wilson Validation'!$G$1047951),'Wilson Validation'!I$1047952,FALSE))</f>
        <v>5.9413203083188856E-2</v>
      </c>
      <c r="J22" s="318">
        <f ca="1">+IF(ISERROR(HLOOKUP($B22,INDIRECT("'Monthly Resource Report'!"&amp;'Wilson Validation'!$G$1047950&amp;":"&amp;'Wilson Validation'!$G$1047951),'Wilson Validation'!J$1047952,FALSE)),0,HLOOKUP($B22,INDIRECT("'Monthly Resource Report'!"&amp;'Wilson Validation'!$G$1047950&amp;":"&amp;'Wilson Validation'!$G$1047951),'Wilson Validation'!J$1047952,FALSE))</f>
        <v>0.53079932779180905</v>
      </c>
    </row>
    <row r="23" spans="2:11">
      <c r="B23" s="301">
        <v>41883</v>
      </c>
      <c r="C23" s="294">
        <v>417</v>
      </c>
      <c r="D23" s="297">
        <v>2.6859999999999999</v>
      </c>
      <c r="E23" s="299">
        <v>0.06</v>
      </c>
      <c r="F23" s="295">
        <v>0.53</v>
      </c>
      <c r="G23" s="640">
        <f ca="1">+IF(ISERROR(HLOOKUP($B23,INDIRECT("'Monthly Resource Report'!"&amp;'Wilson Validation'!$G$1047950&amp;":"&amp;'Wilson Validation'!$G$1047951),'Wilson Validation'!G$1047952,FALSE)),0,HLOOKUP($B23,INDIRECT("'Monthly Resource Report'!"&amp;'Wilson Validation'!$G$1047950&amp;":"&amp;'Wilson Validation'!$G$1047951),'Wilson Validation'!G$1047952,FALSE))</f>
        <v>417</v>
      </c>
      <c r="H23" s="297">
        <f ca="1">+IF(ISERROR(HLOOKUP($B23,INDIRECT("'Monthly Resource Report'!"&amp;'Wilson Validation'!$G$1047950&amp;":"&amp;'Wilson Validation'!$G$1047951),'Wilson Validation'!H$1047952,FALSE)),0,HLOOKUP($B23,INDIRECT("'Monthly Resource Report'!"&amp;'Wilson Validation'!$G$1047950&amp;":"&amp;'Wilson Validation'!$G$1047951),'Wilson Validation'!H$1047952,FALSE))</f>
        <v>2.6859991133525538</v>
      </c>
      <c r="I23" s="317">
        <f ca="1">+IF(ISERROR(HLOOKUP($B23,INDIRECT("'Monthly Resource Report'!"&amp;'Wilson Validation'!$G$1047950&amp;":"&amp;'Wilson Validation'!$G$1047951),'Wilson Validation'!I$1047952,FALSE)),0,HLOOKUP($B23,INDIRECT("'Monthly Resource Report'!"&amp;'Wilson Validation'!$G$1047950&amp;":"&amp;'Wilson Validation'!$G$1047951),'Wilson Validation'!I$1047952,FALSE))</f>
        <v>5.9266644104279342E-2</v>
      </c>
      <c r="J23" s="318">
        <f ca="1">+IF(ISERROR(HLOOKUP($B23,INDIRECT("'Monthly Resource Report'!"&amp;'Wilson Validation'!$G$1047950&amp;":"&amp;'Wilson Validation'!$G$1047951),'Wilson Validation'!J$1047952,FALSE)),0,HLOOKUP($B23,INDIRECT("'Monthly Resource Report'!"&amp;'Wilson Validation'!$G$1047950&amp;":"&amp;'Wilson Validation'!$G$1047951),'Wilson Validation'!J$1047952,FALSE))</f>
        <v>0.53084501034761977</v>
      </c>
    </row>
    <row r="24" spans="2:11">
      <c r="B24" s="301">
        <v>41913</v>
      </c>
      <c r="C24" s="294">
        <v>417</v>
      </c>
      <c r="D24" s="297">
        <v>2.6859999999999999</v>
      </c>
      <c r="E24" s="299">
        <v>0.06</v>
      </c>
      <c r="F24" s="295">
        <v>0.53</v>
      </c>
      <c r="G24" s="640">
        <f ca="1">+IF(ISERROR(HLOOKUP($B24,INDIRECT("'Monthly Resource Report'!"&amp;'Wilson Validation'!$G$1047950&amp;":"&amp;'Wilson Validation'!$G$1047951),'Wilson Validation'!G$1047952,FALSE)),0,HLOOKUP($B24,INDIRECT("'Monthly Resource Report'!"&amp;'Wilson Validation'!$G$1047950&amp;":"&amp;'Wilson Validation'!$G$1047951),'Wilson Validation'!G$1047952,FALSE))</f>
        <v>417</v>
      </c>
      <c r="H24" s="297">
        <f ca="1">+IF(ISERROR(HLOOKUP($B24,INDIRECT("'Monthly Resource Report'!"&amp;'Wilson Validation'!$G$1047950&amp;":"&amp;'Wilson Validation'!$G$1047951),'Wilson Validation'!H$1047952,FALSE)),0,HLOOKUP($B24,INDIRECT("'Monthly Resource Report'!"&amp;'Wilson Validation'!$G$1047950&amp;":"&amp;'Wilson Validation'!$G$1047951),'Wilson Validation'!H$1047952,FALSE))</f>
        <v>2.6859999619487924</v>
      </c>
      <c r="I24" s="317">
        <f ca="1">+IF(ISERROR(HLOOKUP($B24,INDIRECT("'Monthly Resource Report'!"&amp;'Wilson Validation'!$G$1047950&amp;":"&amp;'Wilson Validation'!$G$1047951),'Wilson Validation'!I$1047952,FALSE)),0,HLOOKUP($B24,INDIRECT("'Monthly Resource Report'!"&amp;'Wilson Validation'!$G$1047950&amp;":"&amp;'Wilson Validation'!$G$1047951),'Wilson Validation'!I$1047952,FALSE))</f>
        <v>5.9385386148154994E-2</v>
      </c>
      <c r="J24" s="318">
        <f ca="1">+IF(ISERROR(HLOOKUP($B24,INDIRECT("'Monthly Resource Report'!"&amp;'Wilson Validation'!$G$1047950&amp;":"&amp;'Wilson Validation'!$G$1047951),'Wilson Validation'!J$1047952,FALSE)),0,HLOOKUP($B24,INDIRECT("'Monthly Resource Report'!"&amp;'Wilson Validation'!$G$1047950&amp;":"&amp;'Wilson Validation'!$G$1047951),'Wilson Validation'!J$1047952,FALSE))</f>
        <v>0.53252215551299054</v>
      </c>
    </row>
    <row r="25" spans="2:11">
      <c r="B25" s="301">
        <v>41944</v>
      </c>
      <c r="C25" s="294">
        <v>417</v>
      </c>
      <c r="D25" s="297">
        <v>2.6859999999999999</v>
      </c>
      <c r="E25" s="299">
        <v>0.06</v>
      </c>
      <c r="F25" s="295">
        <v>0.53</v>
      </c>
      <c r="G25" s="640">
        <f ca="1">+IF(ISERROR(HLOOKUP($B25,INDIRECT("'Monthly Resource Report'!"&amp;'Wilson Validation'!$G$1047950&amp;":"&amp;'Wilson Validation'!$G$1047951),'Wilson Validation'!G$1047952,FALSE)),0,HLOOKUP($B25,INDIRECT("'Monthly Resource Report'!"&amp;'Wilson Validation'!$G$1047950&amp;":"&amp;'Wilson Validation'!$G$1047951),'Wilson Validation'!G$1047952,FALSE))</f>
        <v>417</v>
      </c>
      <c r="H25" s="297">
        <f ca="1">+IF(ISERROR(HLOOKUP($B25,INDIRECT("'Monthly Resource Report'!"&amp;'Wilson Validation'!$G$1047950&amp;":"&amp;'Wilson Validation'!$G$1047951),'Wilson Validation'!H$1047952,FALSE)),0,HLOOKUP($B25,INDIRECT("'Monthly Resource Report'!"&amp;'Wilson Validation'!$G$1047950&amp;":"&amp;'Wilson Validation'!$G$1047951),'Wilson Validation'!H$1047952,FALSE))</f>
        <v>2.6859999624582351</v>
      </c>
      <c r="I25" s="317">
        <f ca="1">+IF(ISERROR(HLOOKUP($B25,INDIRECT("'Monthly Resource Report'!"&amp;'Wilson Validation'!$G$1047950&amp;":"&amp;'Wilson Validation'!$G$1047951),'Wilson Validation'!I$1047952,FALSE)),0,HLOOKUP($B25,INDIRECT("'Monthly Resource Report'!"&amp;'Wilson Validation'!$G$1047950&amp;":"&amp;'Wilson Validation'!$G$1047951),'Wilson Validation'!I$1047952,FALSE))</f>
        <v>5.9477659692569344E-2</v>
      </c>
      <c r="J25" s="318">
        <f ca="1">+IF(ISERROR(HLOOKUP($B25,INDIRECT("'Monthly Resource Report'!"&amp;'Wilson Validation'!$G$1047950&amp;":"&amp;'Wilson Validation'!$G$1047951),'Wilson Validation'!J$1047952,FALSE)),0,HLOOKUP($B25,INDIRECT("'Monthly Resource Report'!"&amp;'Wilson Validation'!$G$1047950&amp;":"&amp;'Wilson Validation'!$G$1047951),'Wilson Validation'!J$1047952,FALSE))</f>
        <v>0.53123404604008118</v>
      </c>
    </row>
    <row r="26" spans="2:11">
      <c r="B26" s="301">
        <v>41974</v>
      </c>
      <c r="C26" s="294">
        <v>417</v>
      </c>
      <c r="D26" s="297">
        <v>2.6859999999999999</v>
      </c>
      <c r="E26" s="299">
        <v>0.06</v>
      </c>
      <c r="F26" s="295">
        <v>0.53</v>
      </c>
      <c r="G26" s="640">
        <f ca="1">+IF(ISERROR(HLOOKUP($B26,INDIRECT("'Monthly Resource Report'!"&amp;'Wilson Validation'!$G$1047950&amp;":"&amp;'Wilson Validation'!$G$1047951),'Wilson Validation'!G$1047952,FALSE)),0,HLOOKUP($B26,INDIRECT("'Monthly Resource Report'!"&amp;'Wilson Validation'!$G$1047950&amp;":"&amp;'Wilson Validation'!$G$1047951),'Wilson Validation'!G$1047952,FALSE))</f>
        <v>417</v>
      </c>
      <c r="H26" s="297">
        <f ca="1">+IF(ISERROR(HLOOKUP($B26,INDIRECT("'Monthly Resource Report'!"&amp;'Wilson Validation'!$G$1047950&amp;":"&amp;'Wilson Validation'!$G$1047951),'Wilson Validation'!H$1047952,FALSE)),0,HLOOKUP($B26,INDIRECT("'Monthly Resource Report'!"&amp;'Wilson Validation'!$G$1047950&amp;":"&amp;'Wilson Validation'!$G$1047951),'Wilson Validation'!H$1047952,FALSE))</f>
        <v>2.6859999888447739</v>
      </c>
      <c r="I26" s="317">
        <f ca="1">+IF(ISERROR(HLOOKUP($B26,INDIRECT("'Monthly Resource Report'!"&amp;'Wilson Validation'!$G$1047950&amp;":"&amp;'Wilson Validation'!$G$1047951),'Wilson Validation'!I$1047952,FALSE)),0,HLOOKUP($B26,INDIRECT("'Monthly Resource Report'!"&amp;'Wilson Validation'!$G$1047950&amp;":"&amp;'Wilson Validation'!$G$1047951),'Wilson Validation'!I$1047952,FALSE))</f>
        <v>5.948867296371374E-2</v>
      </c>
      <c r="J26" s="318">
        <f ca="1">+IF(ISERROR(HLOOKUP($B26,INDIRECT("'Monthly Resource Report'!"&amp;'Wilson Validation'!$G$1047950&amp;":"&amp;'Wilson Validation'!$G$1047951),'Wilson Validation'!J$1047952,FALSE)),0,HLOOKUP($B26,INDIRECT("'Monthly Resource Report'!"&amp;'Wilson Validation'!$G$1047950&amp;":"&amp;'Wilson Validation'!$G$1047951),'Wilson Validation'!J$1047952,FALSE))</f>
        <v>0.53079172455515145</v>
      </c>
    </row>
    <row r="27" spans="2:11">
      <c r="B27" s="301">
        <v>42005</v>
      </c>
      <c r="C27" s="294">
        <v>417</v>
      </c>
      <c r="D27" s="297">
        <v>2.6339999999999999</v>
      </c>
      <c r="E27" s="299">
        <v>0.06</v>
      </c>
      <c r="F27" s="295">
        <v>0.53</v>
      </c>
      <c r="G27" s="640">
        <f ca="1">+IF(ISERROR(HLOOKUP($B27,INDIRECT("'Monthly Resource Report'!"&amp;'Wilson Validation'!$G$1047950&amp;":"&amp;'Wilson Validation'!$G$1047951),'Wilson Validation'!G$1047952,FALSE)),0,HLOOKUP($B27,INDIRECT("'Monthly Resource Report'!"&amp;'Wilson Validation'!$G$1047950&amp;":"&amp;'Wilson Validation'!$G$1047951),'Wilson Validation'!G$1047952,FALSE))</f>
        <v>417</v>
      </c>
      <c r="H27" s="297">
        <f ca="1">+IF(ISERROR(HLOOKUP($B27,INDIRECT("'Monthly Resource Report'!"&amp;'Wilson Validation'!$G$1047950&amp;":"&amp;'Wilson Validation'!$G$1047951),'Wilson Validation'!H$1047952,FALSE)),0,HLOOKUP($B27,INDIRECT("'Monthly Resource Report'!"&amp;'Wilson Validation'!$G$1047950&amp;":"&amp;'Wilson Validation'!$G$1047951),'Wilson Validation'!H$1047952,FALSE))</f>
        <v>2.6339979164956318</v>
      </c>
      <c r="I27" s="317">
        <f ca="1">+IF(ISERROR(HLOOKUP($B27,INDIRECT("'Monthly Resource Report'!"&amp;'Wilson Validation'!$G$1047950&amp;":"&amp;'Wilson Validation'!$G$1047951),'Wilson Validation'!I$1047952,FALSE)),0,HLOOKUP($B27,INDIRECT("'Monthly Resource Report'!"&amp;'Wilson Validation'!$G$1047950&amp;":"&amp;'Wilson Validation'!$G$1047951),'Wilson Validation'!I$1047952,FALSE))</f>
        <v>5.9824989215667652E-2</v>
      </c>
      <c r="J27" s="318">
        <f ca="1">+IF(ISERROR(HLOOKUP($B27,INDIRECT("'Monthly Resource Report'!"&amp;'Wilson Validation'!$G$1047950&amp;":"&amp;'Wilson Validation'!$G$1047951),'Wilson Validation'!J$1047952,FALSE)),0,HLOOKUP($B27,INDIRECT("'Monthly Resource Report'!"&amp;'Wilson Validation'!$G$1047950&amp;":"&amp;'Wilson Validation'!$G$1047951),'Wilson Validation'!J$1047952,FALSE))</f>
        <v>0.53113093712744519</v>
      </c>
      <c r="K27" s="303"/>
    </row>
    <row r="28" spans="2:11">
      <c r="B28" s="301">
        <v>42036</v>
      </c>
      <c r="C28" s="294">
        <v>417</v>
      </c>
      <c r="D28" s="297">
        <v>2.6339999999999999</v>
      </c>
      <c r="E28" s="299">
        <v>0.06</v>
      </c>
      <c r="F28" s="295">
        <v>0.53</v>
      </c>
      <c r="G28" s="640">
        <f ca="1">+IF(ISERROR(HLOOKUP($B28,INDIRECT("'Monthly Resource Report'!"&amp;'Wilson Validation'!$G$1047950&amp;":"&amp;'Wilson Validation'!$G$1047951),'Wilson Validation'!G$1047952,FALSE)),0,HLOOKUP($B28,INDIRECT("'Monthly Resource Report'!"&amp;'Wilson Validation'!$G$1047950&amp;":"&amp;'Wilson Validation'!$G$1047951),'Wilson Validation'!G$1047952,FALSE))</f>
        <v>417</v>
      </c>
      <c r="H28" s="297">
        <f ca="1">+IF(ISERROR(HLOOKUP($B28,INDIRECT("'Monthly Resource Report'!"&amp;'Wilson Validation'!$G$1047950&amp;":"&amp;'Wilson Validation'!$G$1047951),'Wilson Validation'!H$1047952,FALSE)),0,HLOOKUP($B28,INDIRECT("'Monthly Resource Report'!"&amp;'Wilson Validation'!$G$1047950&amp;":"&amp;'Wilson Validation'!$G$1047951),'Wilson Validation'!H$1047952,FALSE))</f>
        <v>2.6339977200915023</v>
      </c>
      <c r="I28" s="317">
        <f ca="1">+IF(ISERROR(HLOOKUP($B28,INDIRECT("'Monthly Resource Report'!"&amp;'Wilson Validation'!$G$1047950&amp;":"&amp;'Wilson Validation'!$G$1047951),'Wilson Validation'!I$1047952,FALSE)),0,HLOOKUP($B28,INDIRECT("'Monthly Resource Report'!"&amp;'Wilson Validation'!$G$1047950&amp;":"&amp;'Wilson Validation'!$G$1047951),'Wilson Validation'!I$1047952,FALSE))</f>
        <v>5.9800303835893957E-2</v>
      </c>
      <c r="J28" s="318">
        <f ca="1">+IF(ISERROR(HLOOKUP($B28,INDIRECT("'Monthly Resource Report'!"&amp;'Wilson Validation'!$G$1047950&amp;":"&amp;'Wilson Validation'!$G$1047951),'Wilson Validation'!J$1047952,FALSE)),0,HLOOKUP($B28,INDIRECT("'Monthly Resource Report'!"&amp;'Wilson Validation'!$G$1047950&amp;":"&amp;'Wilson Validation'!$G$1047951),'Wilson Validation'!J$1047952,FALSE))</f>
        <v>0.53125582918420833</v>
      </c>
    </row>
    <row r="29" spans="2:11">
      <c r="B29" s="301">
        <v>42064</v>
      </c>
      <c r="C29" s="294">
        <v>417</v>
      </c>
      <c r="D29" s="297">
        <v>2.6339999999999999</v>
      </c>
      <c r="E29" s="299">
        <v>0.06</v>
      </c>
      <c r="F29" s="295">
        <v>0.53</v>
      </c>
      <c r="G29" s="640">
        <f ca="1">+IF(ISERROR(HLOOKUP($B29,INDIRECT("'Monthly Resource Report'!"&amp;'Wilson Validation'!$G$1047950&amp;":"&amp;'Wilson Validation'!$G$1047951),'Wilson Validation'!G$1047952,FALSE)),0,HLOOKUP($B29,INDIRECT("'Monthly Resource Report'!"&amp;'Wilson Validation'!$G$1047950&amp;":"&amp;'Wilson Validation'!$G$1047951),'Wilson Validation'!G$1047952,FALSE))</f>
        <v>417</v>
      </c>
      <c r="H29" s="297">
        <f ca="1">+IF(ISERROR(HLOOKUP($B29,INDIRECT("'Monthly Resource Report'!"&amp;'Wilson Validation'!$G$1047950&amp;":"&amp;'Wilson Validation'!$G$1047951),'Wilson Validation'!H$1047952,FALSE)),0,HLOOKUP($B29,INDIRECT("'Monthly Resource Report'!"&amp;'Wilson Validation'!$G$1047950&amp;":"&amp;'Wilson Validation'!$G$1047951),'Wilson Validation'!H$1047952,FALSE))</f>
        <v>2.6339991272331718</v>
      </c>
      <c r="I29" s="317">
        <f ca="1">+IF(ISERROR(HLOOKUP($B29,INDIRECT("'Monthly Resource Report'!"&amp;'Wilson Validation'!$G$1047950&amp;":"&amp;'Wilson Validation'!$G$1047951),'Wilson Validation'!I$1047952,FALSE)),0,HLOOKUP($B29,INDIRECT("'Monthly Resource Report'!"&amp;'Wilson Validation'!$G$1047950&amp;":"&amp;'Wilson Validation'!$G$1047951),'Wilson Validation'!I$1047952,FALSE))</f>
        <v>5.942816002114111E-2</v>
      </c>
      <c r="J29" s="318">
        <f ca="1">+IF(ISERROR(HLOOKUP($B29,INDIRECT("'Monthly Resource Report'!"&amp;'Wilson Validation'!$G$1047950&amp;":"&amp;'Wilson Validation'!$G$1047951),'Wilson Validation'!J$1047952,FALSE)),0,HLOOKUP($B29,INDIRECT("'Monthly Resource Report'!"&amp;'Wilson Validation'!$G$1047950&amp;":"&amp;'Wilson Validation'!$G$1047951),'Wilson Validation'!J$1047952,FALSE))</f>
        <v>0.53079584523084333</v>
      </c>
    </row>
    <row r="30" spans="2:11">
      <c r="B30" s="301">
        <v>42095</v>
      </c>
      <c r="C30" s="294">
        <v>417</v>
      </c>
      <c r="D30" s="297">
        <v>3.0249999999999999</v>
      </c>
      <c r="E30" s="299">
        <v>0.06</v>
      </c>
      <c r="F30" s="295">
        <v>0.53</v>
      </c>
      <c r="G30" s="640">
        <f ca="1">+IF(ISERROR(HLOOKUP($B30,INDIRECT("'Monthly Resource Report'!"&amp;'Wilson Validation'!$G$1047950&amp;":"&amp;'Wilson Validation'!$G$1047951),'Wilson Validation'!G$1047952,FALSE)),0,HLOOKUP($B30,INDIRECT("'Monthly Resource Report'!"&amp;'Wilson Validation'!$G$1047950&amp;":"&amp;'Wilson Validation'!$G$1047951),'Wilson Validation'!G$1047952,FALSE))</f>
        <v>417</v>
      </c>
      <c r="H30" s="297">
        <f ca="1">+IF(ISERROR(HLOOKUP($B30,INDIRECT("'Monthly Resource Report'!"&amp;'Wilson Validation'!$G$1047950&amp;":"&amp;'Wilson Validation'!$G$1047951),'Wilson Validation'!H$1047952,FALSE)),0,HLOOKUP($B30,INDIRECT("'Monthly Resource Report'!"&amp;'Wilson Validation'!$G$1047950&amp;":"&amp;'Wilson Validation'!$G$1047951),'Wilson Validation'!H$1047952,FALSE))</f>
        <v>3.0249970247006694</v>
      </c>
      <c r="I30" s="317">
        <f ca="1">+IF(ISERROR(HLOOKUP($B30,INDIRECT("'Monthly Resource Report'!"&amp;'Wilson Validation'!$G$1047950&amp;":"&amp;'Wilson Validation'!$G$1047951),'Wilson Validation'!I$1047952,FALSE)),0,HLOOKUP($B30,INDIRECT("'Monthly Resource Report'!"&amp;'Wilson Validation'!$G$1047950&amp;":"&amp;'Wilson Validation'!$G$1047951),'Wilson Validation'!I$1047952,FALSE))</f>
        <v>5.9408756811967084E-2</v>
      </c>
      <c r="J30" s="318">
        <f ca="1">+IF(ISERROR(HLOOKUP($B30,INDIRECT("'Monthly Resource Report'!"&amp;'Wilson Validation'!$G$1047950&amp;":"&amp;'Wilson Validation'!$G$1047951),'Wilson Validation'!J$1047952,FALSE)),0,HLOOKUP($B30,INDIRECT("'Monthly Resource Report'!"&amp;'Wilson Validation'!$G$1047950&amp;":"&amp;'Wilson Validation'!$G$1047951),'Wilson Validation'!J$1047952,FALSE))</f>
        <v>0.530821659523394</v>
      </c>
    </row>
    <row r="31" spans="2:11">
      <c r="B31" s="301">
        <v>42125</v>
      </c>
      <c r="C31" s="294">
        <v>417</v>
      </c>
      <c r="D31" s="297">
        <v>3.0249999999999999</v>
      </c>
      <c r="E31" s="299">
        <v>0.06</v>
      </c>
      <c r="F31" s="295">
        <v>0.53</v>
      </c>
      <c r="G31" s="640">
        <f ca="1">+IF(ISERROR(HLOOKUP($B31,INDIRECT("'Monthly Resource Report'!"&amp;'Wilson Validation'!$G$1047950&amp;":"&amp;'Wilson Validation'!$G$1047951),'Wilson Validation'!G$1047952,FALSE)),0,HLOOKUP($B31,INDIRECT("'Monthly Resource Report'!"&amp;'Wilson Validation'!$G$1047950&amp;":"&amp;'Wilson Validation'!$G$1047951),'Wilson Validation'!G$1047952,FALSE))</f>
        <v>417</v>
      </c>
      <c r="H31" s="297">
        <f ca="1">+IF(ISERROR(HLOOKUP($B31,INDIRECT("'Monthly Resource Report'!"&amp;'Wilson Validation'!$G$1047950&amp;":"&amp;'Wilson Validation'!$G$1047951),'Wilson Validation'!H$1047952,FALSE)),0,HLOOKUP($B31,INDIRECT("'Monthly Resource Report'!"&amp;'Wilson Validation'!$G$1047950&amp;":"&amp;'Wilson Validation'!$G$1047951),'Wilson Validation'!H$1047952,FALSE))</f>
        <v>3.0249968185002505</v>
      </c>
      <c r="I31" s="317">
        <f ca="1">+IF(ISERROR(HLOOKUP($B31,INDIRECT("'Monthly Resource Report'!"&amp;'Wilson Validation'!$G$1047950&amp;":"&amp;'Wilson Validation'!$G$1047951),'Wilson Validation'!I$1047952,FALSE)),0,HLOOKUP($B31,INDIRECT("'Monthly Resource Report'!"&amp;'Wilson Validation'!$G$1047950&amp;":"&amp;'Wilson Validation'!$G$1047951),'Wilson Validation'!I$1047952,FALSE))</f>
        <v>5.9424440173640319E-2</v>
      </c>
      <c r="J31" s="318">
        <f ca="1">+IF(ISERROR(HLOOKUP($B31,INDIRECT("'Monthly Resource Report'!"&amp;'Wilson Validation'!$G$1047950&amp;":"&amp;'Wilson Validation'!$G$1047951),'Wilson Validation'!J$1047952,FALSE)),0,HLOOKUP($B31,INDIRECT("'Monthly Resource Report'!"&amp;'Wilson Validation'!$G$1047950&amp;":"&amp;'Wilson Validation'!$G$1047951),'Wilson Validation'!J$1047952,FALSE))</f>
        <v>0.53119262937195832</v>
      </c>
    </row>
    <row r="32" spans="2:11">
      <c r="B32" s="301">
        <v>42156</v>
      </c>
      <c r="C32" s="294">
        <v>417</v>
      </c>
      <c r="D32" s="297">
        <v>3.0249999999999999</v>
      </c>
      <c r="E32" s="299">
        <v>0.06</v>
      </c>
      <c r="F32" s="295">
        <v>0.53</v>
      </c>
      <c r="G32" s="640">
        <f ca="1">+IF(ISERROR(HLOOKUP($B32,INDIRECT("'Monthly Resource Report'!"&amp;'Wilson Validation'!$G$1047950&amp;":"&amp;'Wilson Validation'!$G$1047951),'Wilson Validation'!G$1047952,FALSE)),0,HLOOKUP($B32,INDIRECT("'Monthly Resource Report'!"&amp;'Wilson Validation'!$G$1047950&amp;":"&amp;'Wilson Validation'!$G$1047951),'Wilson Validation'!G$1047952,FALSE))</f>
        <v>417</v>
      </c>
      <c r="H32" s="297">
        <f ca="1">+IF(ISERROR(HLOOKUP($B32,INDIRECT("'Monthly Resource Report'!"&amp;'Wilson Validation'!$G$1047950&amp;":"&amp;'Wilson Validation'!$G$1047951),'Wilson Validation'!H$1047952,FALSE)),0,HLOOKUP($B32,INDIRECT("'Monthly Resource Report'!"&amp;'Wilson Validation'!$G$1047950&amp;":"&amp;'Wilson Validation'!$G$1047951),'Wilson Validation'!H$1047952,FALSE))</f>
        <v>3.0249970434795741</v>
      </c>
      <c r="I32" s="317">
        <f ca="1">+IF(ISERROR(HLOOKUP($B32,INDIRECT("'Monthly Resource Report'!"&amp;'Wilson Validation'!$G$1047950&amp;":"&amp;'Wilson Validation'!$G$1047951),'Wilson Validation'!I$1047952,FALSE)),0,HLOOKUP($B32,INDIRECT("'Monthly Resource Report'!"&amp;'Wilson Validation'!$G$1047950&amp;":"&amp;'Wilson Validation'!$G$1047951),'Wilson Validation'!I$1047952,FALSE))</f>
        <v>5.9404225155169542E-2</v>
      </c>
      <c r="J32" s="318">
        <f ca="1">+IF(ISERROR(HLOOKUP($B32,INDIRECT("'Monthly Resource Report'!"&amp;'Wilson Validation'!$G$1047950&amp;":"&amp;'Wilson Validation'!$G$1047951),'Wilson Validation'!J$1047952,FALSE)),0,HLOOKUP($B32,INDIRECT("'Monthly Resource Report'!"&amp;'Wilson Validation'!$G$1047950&amp;":"&amp;'Wilson Validation'!$G$1047951),'Wilson Validation'!J$1047952,FALSE))</f>
        <v>0.53123754249256905</v>
      </c>
    </row>
    <row r="33" spans="2:10">
      <c r="B33" s="301">
        <v>42186</v>
      </c>
      <c r="C33" s="294">
        <v>417</v>
      </c>
      <c r="D33" s="297">
        <v>3.0249999999999999</v>
      </c>
      <c r="E33" s="299">
        <v>0.06</v>
      </c>
      <c r="F33" s="295">
        <v>0.53</v>
      </c>
      <c r="G33" s="640">
        <f ca="1">+IF(ISERROR(HLOOKUP($B33,INDIRECT("'Monthly Resource Report'!"&amp;'Wilson Validation'!$G$1047950&amp;":"&amp;'Wilson Validation'!$G$1047951),'Wilson Validation'!G$1047952,FALSE)),0,HLOOKUP($B33,INDIRECT("'Monthly Resource Report'!"&amp;'Wilson Validation'!$G$1047950&amp;":"&amp;'Wilson Validation'!$G$1047951),'Wilson Validation'!G$1047952,FALSE))</f>
        <v>417</v>
      </c>
      <c r="H33" s="297">
        <f ca="1">+IF(ISERROR(HLOOKUP($B33,INDIRECT("'Monthly Resource Report'!"&amp;'Wilson Validation'!$G$1047950&amp;":"&amp;'Wilson Validation'!$G$1047951),'Wilson Validation'!H$1047952,FALSE)),0,HLOOKUP($B33,INDIRECT("'Monthly Resource Report'!"&amp;'Wilson Validation'!$G$1047950&amp;":"&amp;'Wilson Validation'!$G$1047951),'Wilson Validation'!H$1047952,FALSE))</f>
        <v>3.0249969634898708</v>
      </c>
      <c r="I33" s="317">
        <f ca="1">+IF(ISERROR(HLOOKUP($B33,INDIRECT("'Monthly Resource Report'!"&amp;'Wilson Validation'!$G$1047950&amp;":"&amp;'Wilson Validation'!$G$1047951),'Wilson Validation'!I$1047952,FALSE)),0,HLOOKUP($B33,INDIRECT("'Monthly Resource Report'!"&amp;'Wilson Validation'!$G$1047950&amp;":"&amp;'Wilson Validation'!$G$1047951),'Wilson Validation'!I$1047952,FALSE))</f>
        <v>5.9383033284643193E-2</v>
      </c>
      <c r="J33" s="318">
        <f ca="1">+IF(ISERROR(HLOOKUP($B33,INDIRECT("'Monthly Resource Report'!"&amp;'Wilson Validation'!$G$1047950&amp;":"&amp;'Wilson Validation'!$G$1047951),'Wilson Validation'!J$1047952,FALSE)),0,HLOOKUP($B33,INDIRECT("'Monthly Resource Report'!"&amp;'Wilson Validation'!$G$1047950&amp;":"&amp;'Wilson Validation'!$G$1047951),'Wilson Validation'!J$1047952,FALSE))</f>
        <v>0.53119935431406062</v>
      </c>
    </row>
    <row r="34" spans="2:10">
      <c r="B34" s="301">
        <v>42217</v>
      </c>
      <c r="C34" s="294">
        <v>417</v>
      </c>
      <c r="D34" s="297">
        <v>3.0249999999999999</v>
      </c>
      <c r="E34" s="299">
        <v>0.06</v>
      </c>
      <c r="F34" s="295">
        <v>0.53</v>
      </c>
      <c r="G34" s="640">
        <f ca="1">+IF(ISERROR(HLOOKUP($B34,INDIRECT("'Monthly Resource Report'!"&amp;'Wilson Validation'!$G$1047950&amp;":"&amp;'Wilson Validation'!$G$1047951),'Wilson Validation'!G$1047952,FALSE)),0,HLOOKUP($B34,INDIRECT("'Monthly Resource Report'!"&amp;'Wilson Validation'!$G$1047950&amp;":"&amp;'Wilson Validation'!$G$1047951),'Wilson Validation'!G$1047952,FALSE))</f>
        <v>417</v>
      </c>
      <c r="H34" s="297">
        <f ca="1">+IF(ISERROR(HLOOKUP($B34,INDIRECT("'Monthly Resource Report'!"&amp;'Wilson Validation'!$G$1047950&amp;":"&amp;'Wilson Validation'!$G$1047951),'Wilson Validation'!H$1047952,FALSE)),0,HLOOKUP($B34,INDIRECT("'Monthly Resource Report'!"&amp;'Wilson Validation'!$G$1047950&amp;":"&amp;'Wilson Validation'!$G$1047951),'Wilson Validation'!H$1047952,FALSE))</f>
        <v>3.0249969885061869</v>
      </c>
      <c r="I34" s="317">
        <f ca="1">+IF(ISERROR(HLOOKUP($B34,INDIRECT("'Monthly Resource Report'!"&amp;'Wilson Validation'!$G$1047950&amp;":"&amp;'Wilson Validation'!$G$1047951),'Wilson Validation'!I$1047952,FALSE)),0,HLOOKUP($B34,INDIRECT("'Monthly Resource Report'!"&amp;'Wilson Validation'!$G$1047950&amp;":"&amp;'Wilson Validation'!$G$1047951),'Wilson Validation'!I$1047952,FALSE))</f>
        <v>5.9349621522794813E-2</v>
      </c>
      <c r="J34" s="318">
        <f ca="1">+IF(ISERROR(HLOOKUP($B34,INDIRECT("'Monthly Resource Report'!"&amp;'Wilson Validation'!$G$1047950&amp;":"&amp;'Wilson Validation'!$G$1047951),'Wilson Validation'!J$1047952,FALSE)),0,HLOOKUP($B34,INDIRECT("'Monthly Resource Report'!"&amp;'Wilson Validation'!$G$1047950&amp;":"&amp;'Wilson Validation'!$G$1047951),'Wilson Validation'!J$1047952,FALSE))</f>
        <v>0.53120676105512699</v>
      </c>
    </row>
    <row r="35" spans="2:10">
      <c r="B35" s="301">
        <v>42248</v>
      </c>
      <c r="C35" s="294">
        <v>417</v>
      </c>
      <c r="D35" s="297">
        <v>3.0249999999999999</v>
      </c>
      <c r="E35" s="299">
        <v>0.06</v>
      </c>
      <c r="F35" s="295">
        <v>0.53</v>
      </c>
      <c r="G35" s="640">
        <f ca="1">+IF(ISERROR(HLOOKUP($B35,INDIRECT("'Monthly Resource Report'!"&amp;'Wilson Validation'!$G$1047950&amp;":"&amp;'Wilson Validation'!$G$1047951),'Wilson Validation'!G$1047952,FALSE)),0,HLOOKUP($B35,INDIRECT("'Monthly Resource Report'!"&amp;'Wilson Validation'!$G$1047950&amp;":"&amp;'Wilson Validation'!$G$1047951),'Wilson Validation'!G$1047952,FALSE))</f>
        <v>417</v>
      </c>
      <c r="H35" s="297">
        <f ca="1">+IF(ISERROR(HLOOKUP($B35,INDIRECT("'Monthly Resource Report'!"&amp;'Wilson Validation'!$G$1047950&amp;":"&amp;'Wilson Validation'!$G$1047951),'Wilson Validation'!H$1047952,FALSE)),0,HLOOKUP($B35,INDIRECT("'Monthly Resource Report'!"&amp;'Wilson Validation'!$G$1047950&amp;":"&amp;'Wilson Validation'!$G$1047951),'Wilson Validation'!H$1047952,FALSE))</f>
        <v>3.0249974809716473</v>
      </c>
      <c r="I35" s="317">
        <f ca="1">+IF(ISERROR(HLOOKUP($B35,INDIRECT("'Monthly Resource Report'!"&amp;'Wilson Validation'!$G$1047950&amp;":"&amp;'Wilson Validation'!$G$1047951),'Wilson Validation'!I$1047952,FALSE)),0,HLOOKUP($B35,INDIRECT("'Monthly Resource Report'!"&amp;'Wilson Validation'!$G$1047950&amp;":"&amp;'Wilson Validation'!$G$1047951),'Wilson Validation'!I$1047952,FALSE))</f>
        <v>5.9251228983219537E-2</v>
      </c>
      <c r="J35" s="318">
        <f ca="1">+IF(ISERROR(HLOOKUP($B35,INDIRECT("'Monthly Resource Report'!"&amp;'Wilson Validation'!$G$1047950&amp;":"&amp;'Wilson Validation'!$G$1047951),'Wilson Validation'!J$1047952,FALSE)),0,HLOOKUP($B35,INDIRECT("'Monthly Resource Report'!"&amp;'Wilson Validation'!$G$1047950&amp;":"&amp;'Wilson Validation'!$G$1047951),'Wilson Validation'!J$1047952,FALSE))</f>
        <v>0.53084383924377587</v>
      </c>
    </row>
    <row r="36" spans="2:10">
      <c r="B36" s="301">
        <v>42278</v>
      </c>
      <c r="C36" s="294">
        <v>417</v>
      </c>
      <c r="D36" s="297">
        <v>3.0249999999999999</v>
      </c>
      <c r="E36" s="299">
        <v>0.06</v>
      </c>
      <c r="F36" s="295">
        <v>0.53</v>
      </c>
      <c r="G36" s="640">
        <f ca="1">+IF(ISERROR(HLOOKUP($B36,INDIRECT("'Monthly Resource Report'!"&amp;'Wilson Validation'!$G$1047950&amp;":"&amp;'Wilson Validation'!$G$1047951),'Wilson Validation'!G$1047952,FALSE)),0,HLOOKUP($B36,INDIRECT("'Monthly Resource Report'!"&amp;'Wilson Validation'!$G$1047950&amp;":"&amp;'Wilson Validation'!$G$1047951),'Wilson Validation'!G$1047952,FALSE))</f>
        <v>417</v>
      </c>
      <c r="H36" s="297">
        <f ca="1">+IF(ISERROR(HLOOKUP($B36,INDIRECT("'Monthly Resource Report'!"&amp;'Wilson Validation'!$G$1047950&amp;":"&amp;'Wilson Validation'!$G$1047951),'Wilson Validation'!H$1047952,FALSE)),0,HLOOKUP($B36,INDIRECT("'Monthly Resource Report'!"&amp;'Wilson Validation'!$G$1047950&amp;":"&amp;'Wilson Validation'!$G$1047951),'Wilson Validation'!H$1047952,FALSE))</f>
        <v>3.0249985239684807</v>
      </c>
      <c r="I36" s="317">
        <f ca="1">+IF(ISERROR(HLOOKUP($B36,INDIRECT("'Monthly Resource Report'!"&amp;'Wilson Validation'!$G$1047950&amp;":"&amp;'Wilson Validation'!$G$1047951),'Wilson Validation'!I$1047952,FALSE)),0,HLOOKUP($B36,INDIRECT("'Monthly Resource Report'!"&amp;'Wilson Validation'!$G$1047950&amp;":"&amp;'Wilson Validation'!$G$1047951),'Wilson Validation'!I$1047952,FALSE))</f>
        <v>5.9404976646001688E-2</v>
      </c>
      <c r="J36" s="318">
        <f ca="1">+IF(ISERROR(HLOOKUP($B36,INDIRECT("'Monthly Resource Report'!"&amp;'Wilson Validation'!$G$1047950&amp;":"&amp;'Wilson Validation'!$G$1047951),'Wilson Validation'!J$1047952,FALSE)),0,HLOOKUP($B36,INDIRECT("'Monthly Resource Report'!"&amp;'Wilson Validation'!$G$1047950&amp;":"&amp;'Wilson Validation'!$G$1047951),'Wilson Validation'!J$1047952,FALSE))</f>
        <v>0.53352597098547772</v>
      </c>
    </row>
    <row r="37" spans="2:10">
      <c r="B37" s="301">
        <v>42309</v>
      </c>
      <c r="C37" s="294">
        <v>417</v>
      </c>
      <c r="D37" s="297">
        <v>3.0249999999999999</v>
      </c>
      <c r="E37" s="299">
        <v>0.06</v>
      </c>
      <c r="F37" s="295">
        <v>0.53</v>
      </c>
      <c r="G37" s="640">
        <f ca="1">+IF(ISERROR(HLOOKUP($B37,INDIRECT("'Monthly Resource Report'!"&amp;'Wilson Validation'!$G$1047950&amp;":"&amp;'Wilson Validation'!$G$1047951),'Wilson Validation'!G$1047952,FALSE)),0,HLOOKUP($B37,INDIRECT("'Monthly Resource Report'!"&amp;'Wilson Validation'!$G$1047950&amp;":"&amp;'Wilson Validation'!$G$1047951),'Wilson Validation'!G$1047952,FALSE))</f>
        <v>417</v>
      </c>
      <c r="H37" s="297">
        <f ca="1">+IF(ISERROR(HLOOKUP($B37,INDIRECT("'Monthly Resource Report'!"&amp;'Wilson Validation'!$G$1047950&amp;":"&amp;'Wilson Validation'!$G$1047951),'Wilson Validation'!H$1047952,FALSE)),0,HLOOKUP($B37,INDIRECT("'Monthly Resource Report'!"&amp;'Wilson Validation'!$G$1047950&amp;":"&amp;'Wilson Validation'!$G$1047951),'Wilson Validation'!H$1047952,FALSE))</f>
        <v>3.0249968852616558</v>
      </c>
      <c r="I37" s="317">
        <f ca="1">+IF(ISERROR(HLOOKUP($B37,INDIRECT("'Monthly Resource Report'!"&amp;'Wilson Validation'!$G$1047950&amp;":"&amp;'Wilson Validation'!$G$1047951),'Wilson Validation'!I$1047952,FALSE)),0,HLOOKUP($B37,INDIRECT("'Monthly Resource Report'!"&amp;'Wilson Validation'!$G$1047950&amp;":"&amp;'Wilson Validation'!$G$1047951),'Wilson Validation'!I$1047952,FALSE))</f>
        <v>5.9427806783695608E-2</v>
      </c>
      <c r="J37" s="318">
        <f ca="1">+IF(ISERROR(HLOOKUP($B37,INDIRECT("'Monthly Resource Report'!"&amp;'Wilson Validation'!$G$1047950&amp;":"&amp;'Wilson Validation'!$G$1047951),'Wilson Validation'!J$1047952,FALSE)),0,HLOOKUP($B37,INDIRECT("'Monthly Resource Report'!"&amp;'Wilson Validation'!$G$1047950&amp;":"&amp;'Wilson Validation'!$G$1047951),'Wilson Validation'!J$1047952,FALSE))</f>
        <v>0.53082441396882973</v>
      </c>
    </row>
    <row r="38" spans="2:10">
      <c r="B38" s="301">
        <v>42339</v>
      </c>
      <c r="C38" s="294">
        <v>417</v>
      </c>
      <c r="D38" s="297">
        <v>3.0249999999999999</v>
      </c>
      <c r="E38" s="299">
        <v>0.06</v>
      </c>
      <c r="F38" s="295">
        <v>0.53</v>
      </c>
      <c r="G38" s="640">
        <f ca="1">+IF(ISERROR(HLOOKUP($B38,INDIRECT("'Monthly Resource Report'!"&amp;'Wilson Validation'!$G$1047950&amp;":"&amp;'Wilson Validation'!$G$1047951),'Wilson Validation'!G$1047952,FALSE)),0,HLOOKUP($B38,INDIRECT("'Monthly Resource Report'!"&amp;'Wilson Validation'!$G$1047950&amp;":"&amp;'Wilson Validation'!$G$1047951),'Wilson Validation'!G$1047952,FALSE))</f>
        <v>417</v>
      </c>
      <c r="H38" s="297">
        <f ca="1">+IF(ISERROR(HLOOKUP($B38,INDIRECT("'Monthly Resource Report'!"&amp;'Wilson Validation'!$G$1047950&amp;":"&amp;'Wilson Validation'!$G$1047951),'Wilson Validation'!H$1047952,FALSE)),0,HLOOKUP($B38,INDIRECT("'Monthly Resource Report'!"&amp;'Wilson Validation'!$G$1047950&amp;":"&amp;'Wilson Validation'!$G$1047951),'Wilson Validation'!H$1047952,FALSE))</f>
        <v>3.0249967785901548</v>
      </c>
      <c r="I38" s="317">
        <f ca="1">+IF(ISERROR(HLOOKUP($B38,INDIRECT("'Monthly Resource Report'!"&amp;'Wilson Validation'!$G$1047950&amp;":"&amp;'Wilson Validation'!$G$1047951),'Wilson Validation'!I$1047952,FALSE)),0,HLOOKUP($B38,INDIRECT("'Monthly Resource Report'!"&amp;'Wilson Validation'!$G$1047950&amp;":"&amp;'Wilson Validation'!$G$1047951),'Wilson Validation'!I$1047952,FALSE))</f>
        <v>5.9389837055322477E-2</v>
      </c>
      <c r="J38" s="318">
        <f ca="1">+IF(ISERROR(HLOOKUP($B38,INDIRECT("'Monthly Resource Report'!"&amp;'Wilson Validation'!$G$1047950&amp;":"&amp;'Wilson Validation'!$G$1047951),'Wilson Validation'!J$1047952,FALSE)),0,HLOOKUP($B38,INDIRECT("'Monthly Resource Report'!"&amp;'Wilson Validation'!$G$1047950&amp;":"&amp;'Wilson Validation'!$G$1047951),'Wilson Validation'!J$1047952,FALSE))</f>
        <v>0.53079928328500825</v>
      </c>
    </row>
    <row r="39" spans="2:10">
      <c r="B39" s="301">
        <v>42370</v>
      </c>
      <c r="C39" s="294">
        <v>417</v>
      </c>
      <c r="D39" s="297">
        <v>3.137</v>
      </c>
      <c r="E39" s="299">
        <v>0.06</v>
      </c>
      <c r="F39" s="295">
        <v>0.53</v>
      </c>
      <c r="G39" s="640">
        <f ca="1">+IF(ISERROR(HLOOKUP($B39,INDIRECT("'Monthly Resource Report'!"&amp;'Wilson Validation'!$G$1047950&amp;":"&amp;'Wilson Validation'!$G$1047951),'Wilson Validation'!G$1047952,FALSE)),0,HLOOKUP($B39,INDIRECT("'Monthly Resource Report'!"&amp;'Wilson Validation'!$G$1047950&amp;":"&amp;'Wilson Validation'!$G$1047951),'Wilson Validation'!G$1047952,FALSE))</f>
        <v>417</v>
      </c>
      <c r="H39" s="297">
        <f ca="1">+IF(ISERROR(HLOOKUP($B39,INDIRECT("'Monthly Resource Report'!"&amp;'Wilson Validation'!$G$1047950&amp;":"&amp;'Wilson Validation'!$G$1047951),'Wilson Validation'!H$1047952,FALSE)),0,HLOOKUP($B39,INDIRECT("'Monthly Resource Report'!"&amp;'Wilson Validation'!$G$1047950&amp;":"&amp;'Wilson Validation'!$G$1047951),'Wilson Validation'!H$1047952,FALSE))</f>
        <v>3.1369990661055622</v>
      </c>
      <c r="I39" s="317">
        <f ca="1">+IF(ISERROR(HLOOKUP($B39,INDIRECT("'Monthly Resource Report'!"&amp;'Wilson Validation'!$G$1047950&amp;":"&amp;'Wilson Validation'!$G$1047951),'Wilson Validation'!I$1047952,FALSE)),0,HLOOKUP($B39,INDIRECT("'Monthly Resource Report'!"&amp;'Wilson Validation'!$G$1047950&amp;":"&amp;'Wilson Validation'!$G$1047951),'Wilson Validation'!I$1047952,FALSE))</f>
        <v>5.9825172726024167E-2</v>
      </c>
      <c r="J39" s="318">
        <f ca="1">+IF(ISERROR(HLOOKUP($B39,INDIRECT("'Monthly Resource Report'!"&amp;'Wilson Validation'!$G$1047950&amp;":"&amp;'Wilson Validation'!$G$1047951),'Wilson Validation'!J$1047952,FALSE)),0,HLOOKUP($B39,INDIRECT("'Monthly Resource Report'!"&amp;'Wilson Validation'!$G$1047950&amp;":"&amp;'Wilson Validation'!$G$1047951),'Wilson Validation'!J$1047952,FALSE))</f>
        <v>0.53075514230519028</v>
      </c>
    </row>
    <row r="40" spans="2:10">
      <c r="B40" s="301">
        <v>42401</v>
      </c>
      <c r="C40" s="294">
        <v>417</v>
      </c>
      <c r="D40" s="297">
        <v>3.137</v>
      </c>
      <c r="E40" s="299">
        <v>0.06</v>
      </c>
      <c r="F40" s="295">
        <v>0.53</v>
      </c>
      <c r="G40" s="640">
        <f ca="1">+IF(ISERROR(HLOOKUP($B40,INDIRECT("'Monthly Resource Report'!"&amp;'Wilson Validation'!$G$1047950&amp;":"&amp;'Wilson Validation'!$G$1047951),'Wilson Validation'!G$1047952,FALSE)),0,HLOOKUP($B40,INDIRECT("'Monthly Resource Report'!"&amp;'Wilson Validation'!$G$1047950&amp;":"&amp;'Wilson Validation'!$G$1047951),'Wilson Validation'!G$1047952,FALSE))</f>
        <v>417</v>
      </c>
      <c r="H40" s="297">
        <f ca="1">+IF(ISERROR(HLOOKUP($B40,INDIRECT("'Monthly Resource Report'!"&amp;'Wilson Validation'!$G$1047950&amp;":"&amp;'Wilson Validation'!$G$1047951),'Wilson Validation'!H$1047952,FALSE)),0,HLOOKUP($B40,INDIRECT("'Monthly Resource Report'!"&amp;'Wilson Validation'!$G$1047950&amp;":"&amp;'Wilson Validation'!$G$1047951),'Wilson Validation'!H$1047952,FALSE))</f>
        <v>3.1369986524648876</v>
      </c>
      <c r="I40" s="317">
        <f ca="1">+IF(ISERROR(HLOOKUP($B40,INDIRECT("'Monthly Resource Report'!"&amp;'Wilson Validation'!$G$1047950&amp;":"&amp;'Wilson Validation'!$G$1047951),'Wilson Validation'!I$1047952,FALSE)),0,HLOOKUP($B40,INDIRECT("'Monthly Resource Report'!"&amp;'Wilson Validation'!$G$1047950&amp;":"&amp;'Wilson Validation'!$G$1047951),'Wilson Validation'!I$1047952,FALSE))</f>
        <v>5.9806507426206496E-2</v>
      </c>
      <c r="J40" s="318">
        <f ca="1">+IF(ISERROR(HLOOKUP($B40,INDIRECT("'Monthly Resource Report'!"&amp;'Wilson Validation'!$G$1047950&amp;":"&amp;'Wilson Validation'!$G$1047951),'Wilson Validation'!J$1047952,FALSE)),0,HLOOKUP($B40,INDIRECT("'Monthly Resource Report'!"&amp;'Wilson Validation'!$G$1047950&amp;":"&amp;'Wilson Validation'!$G$1047951),'Wilson Validation'!J$1047952,FALSE))</f>
        <v>0.53080740281596606</v>
      </c>
    </row>
    <row r="41" spans="2:10">
      <c r="B41" s="301">
        <v>42430</v>
      </c>
      <c r="C41" s="294">
        <v>417</v>
      </c>
      <c r="D41" s="297">
        <v>3.137</v>
      </c>
      <c r="E41" s="299">
        <v>0.06</v>
      </c>
      <c r="F41" s="295">
        <v>0.53</v>
      </c>
      <c r="G41" s="640">
        <f ca="1">+IF(ISERROR(HLOOKUP($B41,INDIRECT("'Monthly Resource Report'!"&amp;'Wilson Validation'!$G$1047950&amp;":"&amp;'Wilson Validation'!$G$1047951),'Wilson Validation'!G$1047952,FALSE)),0,HLOOKUP($B41,INDIRECT("'Monthly Resource Report'!"&amp;'Wilson Validation'!$G$1047950&amp;":"&amp;'Wilson Validation'!$G$1047951),'Wilson Validation'!G$1047952,FALSE))</f>
        <v>417</v>
      </c>
      <c r="H41" s="297">
        <f ca="1">+IF(ISERROR(HLOOKUP($B41,INDIRECT("'Monthly Resource Report'!"&amp;'Wilson Validation'!$G$1047950&amp;":"&amp;'Wilson Validation'!$G$1047951),'Wilson Validation'!H$1047952,FALSE)),0,HLOOKUP($B41,INDIRECT("'Monthly Resource Report'!"&amp;'Wilson Validation'!$G$1047950&amp;":"&amp;'Wilson Validation'!$G$1047951),'Wilson Validation'!H$1047952,FALSE))</f>
        <v>3.1369992216951017</v>
      </c>
      <c r="I41" s="317">
        <f ca="1">+IF(ISERROR(HLOOKUP($B41,INDIRECT("'Monthly Resource Report'!"&amp;'Wilson Validation'!$G$1047950&amp;":"&amp;'Wilson Validation'!$G$1047951),'Wilson Validation'!I$1047952,FALSE)),0,HLOOKUP($B41,INDIRECT("'Monthly Resource Report'!"&amp;'Wilson Validation'!$G$1047950&amp;":"&amp;'Wilson Validation'!$G$1047951),'Wilson Validation'!I$1047952,FALSE))</f>
        <v>5.9499411980346438E-2</v>
      </c>
      <c r="J41" s="318">
        <f ca="1">+IF(ISERROR(HLOOKUP($B41,INDIRECT("'Monthly Resource Report'!"&amp;'Wilson Validation'!$G$1047950&amp;":"&amp;'Wilson Validation'!$G$1047951),'Wilson Validation'!J$1047952,FALSE)),0,HLOOKUP($B41,INDIRECT("'Monthly Resource Report'!"&amp;'Wilson Validation'!$G$1047950&amp;":"&amp;'Wilson Validation'!$G$1047951),'Wilson Validation'!J$1047952,FALSE))</f>
        <v>0.53118634296439549</v>
      </c>
    </row>
    <row r="42" spans="2:10">
      <c r="B42" s="301">
        <v>42461</v>
      </c>
      <c r="C42" s="294">
        <v>417</v>
      </c>
      <c r="D42" s="297">
        <v>3.137</v>
      </c>
      <c r="E42" s="299">
        <v>0.06</v>
      </c>
      <c r="F42" s="295">
        <v>0.53</v>
      </c>
      <c r="G42" s="640">
        <f ca="1">+IF(ISERROR(HLOOKUP($B42,INDIRECT("'Monthly Resource Report'!"&amp;'Wilson Validation'!$G$1047950&amp;":"&amp;'Wilson Validation'!$G$1047951),'Wilson Validation'!G$1047952,FALSE)),0,HLOOKUP($B42,INDIRECT("'Monthly Resource Report'!"&amp;'Wilson Validation'!$G$1047950&amp;":"&amp;'Wilson Validation'!$G$1047951),'Wilson Validation'!G$1047952,FALSE))</f>
        <v>417</v>
      </c>
      <c r="H42" s="297">
        <f ca="1">+IF(ISERROR(HLOOKUP($B42,INDIRECT("'Monthly Resource Report'!"&amp;'Wilson Validation'!$G$1047950&amp;":"&amp;'Wilson Validation'!$G$1047951),'Wilson Validation'!H$1047952,FALSE)),0,HLOOKUP($B42,INDIRECT("'Monthly Resource Report'!"&amp;'Wilson Validation'!$G$1047950&amp;":"&amp;'Wilson Validation'!$G$1047951),'Wilson Validation'!H$1047952,FALSE))</f>
        <v>3.1370000900535819</v>
      </c>
      <c r="I42" s="317">
        <f ca="1">+IF(ISERROR(HLOOKUP($B42,INDIRECT("'Monthly Resource Report'!"&amp;'Wilson Validation'!$G$1047950&amp;":"&amp;'Wilson Validation'!$G$1047951),'Wilson Validation'!I$1047952,FALSE)),0,HLOOKUP($B42,INDIRECT("'Monthly Resource Report'!"&amp;'Wilson Validation'!$G$1047950&amp;":"&amp;'Wilson Validation'!$G$1047951),'Wilson Validation'!I$1047952,FALSE))</f>
        <v>5.9476632330568345E-2</v>
      </c>
      <c r="J42" s="318">
        <f ca="1">+IF(ISERROR(HLOOKUP($B42,INDIRECT("'Monthly Resource Report'!"&amp;'Wilson Validation'!$G$1047950&amp;":"&amp;'Wilson Validation'!$G$1047951),'Wilson Validation'!J$1047952,FALSE)),0,HLOOKUP($B42,INDIRECT("'Monthly Resource Report'!"&amp;'Wilson Validation'!$G$1047950&amp;":"&amp;'Wilson Validation'!$G$1047951),'Wilson Validation'!J$1047952,FALSE))</f>
        <v>0.530819155355295</v>
      </c>
    </row>
    <row r="43" spans="2:10">
      <c r="B43" s="301">
        <v>42491</v>
      </c>
      <c r="C43" s="294">
        <v>417</v>
      </c>
      <c r="D43" s="297">
        <v>3.137</v>
      </c>
      <c r="E43" s="299">
        <v>0.06</v>
      </c>
      <c r="F43" s="295">
        <v>0.53</v>
      </c>
      <c r="G43" s="640">
        <f ca="1">+IF(ISERROR(HLOOKUP($B43,INDIRECT("'Monthly Resource Report'!"&amp;'Wilson Validation'!$G$1047950&amp;":"&amp;'Wilson Validation'!$G$1047951),'Wilson Validation'!G$1047952,FALSE)),0,HLOOKUP($B43,INDIRECT("'Monthly Resource Report'!"&amp;'Wilson Validation'!$G$1047950&amp;":"&amp;'Wilson Validation'!$G$1047951),'Wilson Validation'!G$1047952,FALSE))</f>
        <v>417</v>
      </c>
      <c r="H43" s="297">
        <f ca="1">+IF(ISERROR(HLOOKUP($B43,INDIRECT("'Monthly Resource Report'!"&amp;'Wilson Validation'!$G$1047950&amp;":"&amp;'Wilson Validation'!$G$1047951),'Wilson Validation'!H$1047952,FALSE)),0,HLOOKUP($B43,INDIRECT("'Monthly Resource Report'!"&amp;'Wilson Validation'!$G$1047950&amp;":"&amp;'Wilson Validation'!$G$1047951),'Wilson Validation'!H$1047952,FALSE))</f>
        <v>3.136998607395439</v>
      </c>
      <c r="I43" s="317">
        <f ca="1">+IF(ISERROR(HLOOKUP($B43,INDIRECT("'Monthly Resource Report'!"&amp;'Wilson Validation'!$G$1047950&amp;":"&amp;'Wilson Validation'!$G$1047951),'Wilson Validation'!I$1047952,FALSE)),0,HLOOKUP($B43,INDIRECT("'Monthly Resource Report'!"&amp;'Wilson Validation'!$G$1047950&amp;":"&amp;'Wilson Validation'!$G$1047951),'Wilson Validation'!I$1047952,FALSE))</f>
        <v>5.9482895999928412E-2</v>
      </c>
      <c r="J43" s="318">
        <f ca="1">+IF(ISERROR(HLOOKUP($B43,INDIRECT("'Monthly Resource Report'!"&amp;'Wilson Validation'!$G$1047950&amp;":"&amp;'Wilson Validation'!$G$1047951),'Wilson Validation'!J$1047952,FALSE)),0,HLOOKUP($B43,INDIRECT("'Monthly Resource Report'!"&amp;'Wilson Validation'!$G$1047950&amp;":"&amp;'Wilson Validation'!$G$1047951),'Wilson Validation'!J$1047952,FALSE))</f>
        <v>0.53078898991626888</v>
      </c>
    </row>
    <row r="44" spans="2:10">
      <c r="B44" s="301">
        <v>42522</v>
      </c>
      <c r="C44" s="294">
        <v>417</v>
      </c>
      <c r="D44" s="297">
        <v>3.137</v>
      </c>
      <c r="E44" s="299">
        <v>0.06</v>
      </c>
      <c r="F44" s="295">
        <v>0.53</v>
      </c>
      <c r="G44" s="640">
        <f ca="1">+IF(ISERROR(HLOOKUP($B44,INDIRECT("'Monthly Resource Report'!"&amp;'Wilson Validation'!$G$1047950&amp;":"&amp;'Wilson Validation'!$G$1047951),'Wilson Validation'!G$1047952,FALSE)),0,HLOOKUP($B44,INDIRECT("'Monthly Resource Report'!"&amp;'Wilson Validation'!$G$1047950&amp;":"&amp;'Wilson Validation'!$G$1047951),'Wilson Validation'!G$1047952,FALSE))</f>
        <v>417</v>
      </c>
      <c r="H44" s="297">
        <f ca="1">+IF(ISERROR(HLOOKUP($B44,INDIRECT("'Monthly Resource Report'!"&amp;'Wilson Validation'!$G$1047950&amp;":"&amp;'Wilson Validation'!$G$1047951),'Wilson Validation'!H$1047952,FALSE)),0,HLOOKUP($B44,INDIRECT("'Monthly Resource Report'!"&amp;'Wilson Validation'!$G$1047950&amp;":"&amp;'Wilson Validation'!$G$1047951),'Wilson Validation'!H$1047952,FALSE))</f>
        <v>3.1369998488626916</v>
      </c>
      <c r="I44" s="317">
        <f ca="1">+IF(ISERROR(HLOOKUP($B44,INDIRECT("'Monthly Resource Report'!"&amp;'Wilson Validation'!$G$1047950&amp;":"&amp;'Wilson Validation'!$G$1047951),'Wilson Validation'!I$1047952,FALSE)),0,HLOOKUP($B44,INDIRECT("'Monthly Resource Report'!"&amp;'Wilson Validation'!$G$1047950&amp;":"&amp;'Wilson Validation'!$G$1047951),'Wilson Validation'!I$1047952,FALSE))</f>
        <v>5.9430941748884573E-2</v>
      </c>
      <c r="J44" s="318">
        <f ca="1">+IF(ISERROR(HLOOKUP($B44,INDIRECT("'Monthly Resource Report'!"&amp;'Wilson Validation'!$G$1047950&amp;":"&amp;'Wilson Validation'!$G$1047951),'Wilson Validation'!J$1047952,FALSE)),0,HLOOKUP($B44,INDIRECT("'Monthly Resource Report'!"&amp;'Wilson Validation'!$G$1047950&amp;":"&amp;'Wilson Validation'!$G$1047951),'Wilson Validation'!J$1047952,FALSE))</f>
        <v>0.53082424975106535</v>
      </c>
    </row>
    <row r="45" spans="2:10">
      <c r="B45" s="301">
        <v>42552</v>
      </c>
      <c r="C45" s="294">
        <v>417</v>
      </c>
      <c r="D45" s="297">
        <v>3.137</v>
      </c>
      <c r="E45" s="299">
        <v>0.06</v>
      </c>
      <c r="F45" s="295">
        <v>0.53</v>
      </c>
      <c r="G45" s="640">
        <f ca="1">+IF(ISERROR(HLOOKUP($B45,INDIRECT("'Monthly Resource Report'!"&amp;'Wilson Validation'!$G$1047950&amp;":"&amp;'Wilson Validation'!$G$1047951),'Wilson Validation'!G$1047952,FALSE)),0,HLOOKUP($B45,INDIRECT("'Monthly Resource Report'!"&amp;'Wilson Validation'!$G$1047950&amp;":"&amp;'Wilson Validation'!$G$1047951),'Wilson Validation'!G$1047952,FALSE))</f>
        <v>417</v>
      </c>
      <c r="H45" s="297">
        <f ca="1">+IF(ISERROR(HLOOKUP($B45,INDIRECT("'Monthly Resource Report'!"&amp;'Wilson Validation'!$G$1047950&amp;":"&amp;'Wilson Validation'!$G$1047951),'Wilson Validation'!H$1047952,FALSE)),0,HLOOKUP($B45,INDIRECT("'Monthly Resource Report'!"&amp;'Wilson Validation'!$G$1047950&amp;":"&amp;'Wilson Validation'!$G$1047951),'Wilson Validation'!H$1047952,FALSE))</f>
        <v>3.1369983985361376</v>
      </c>
      <c r="I45" s="317">
        <f ca="1">+IF(ISERROR(HLOOKUP($B45,INDIRECT("'Monthly Resource Report'!"&amp;'Wilson Validation'!$G$1047950&amp;":"&amp;'Wilson Validation'!$G$1047951),'Wilson Validation'!I$1047952,FALSE)),0,HLOOKUP($B45,INDIRECT("'Monthly Resource Report'!"&amp;'Wilson Validation'!$G$1047950&amp;":"&amp;'Wilson Validation'!$G$1047951),'Wilson Validation'!I$1047952,FALSE))</f>
        <v>5.9444812711821012E-2</v>
      </c>
      <c r="J45" s="318">
        <f ca="1">+IF(ISERROR(HLOOKUP($B45,INDIRECT("'Monthly Resource Report'!"&amp;'Wilson Validation'!$G$1047950&amp;":"&amp;'Wilson Validation'!$G$1047951),'Wilson Validation'!J$1047952,FALSE)),0,HLOOKUP($B45,INDIRECT("'Monthly Resource Report'!"&amp;'Wilson Validation'!$G$1047950&amp;":"&amp;'Wilson Validation'!$G$1047951),'Wilson Validation'!J$1047952,FALSE))</f>
        <v>0.53119070914457867</v>
      </c>
    </row>
    <row r="46" spans="2:10">
      <c r="B46" s="301">
        <v>42583</v>
      </c>
      <c r="C46" s="294">
        <v>417</v>
      </c>
      <c r="D46" s="297">
        <v>3.137</v>
      </c>
      <c r="E46" s="299">
        <v>0.06</v>
      </c>
      <c r="F46" s="295">
        <v>0.53</v>
      </c>
      <c r="G46" s="640">
        <f ca="1">+IF(ISERROR(HLOOKUP($B46,INDIRECT("'Monthly Resource Report'!"&amp;'Wilson Validation'!$G$1047950&amp;":"&amp;'Wilson Validation'!$G$1047951),'Wilson Validation'!G$1047952,FALSE)),0,HLOOKUP($B46,INDIRECT("'Monthly Resource Report'!"&amp;'Wilson Validation'!$G$1047950&amp;":"&amp;'Wilson Validation'!$G$1047951),'Wilson Validation'!G$1047952,FALSE))</f>
        <v>417</v>
      </c>
      <c r="H46" s="297">
        <f ca="1">+IF(ISERROR(HLOOKUP($B46,INDIRECT("'Monthly Resource Report'!"&amp;'Wilson Validation'!$G$1047950&amp;":"&amp;'Wilson Validation'!$G$1047951),'Wilson Validation'!H$1047952,FALSE)),0,HLOOKUP($B46,INDIRECT("'Monthly Resource Report'!"&amp;'Wilson Validation'!$G$1047950&amp;":"&amp;'Wilson Validation'!$G$1047951),'Wilson Validation'!H$1047952,FALSE))</f>
        <v>3.1369988670557611</v>
      </c>
      <c r="I46" s="317">
        <f ca="1">+IF(ISERROR(HLOOKUP($B46,INDIRECT("'Monthly Resource Report'!"&amp;'Wilson Validation'!$G$1047950&amp;":"&amp;'Wilson Validation'!$G$1047951),'Wilson Validation'!I$1047952,FALSE)),0,HLOOKUP($B46,INDIRECT("'Monthly Resource Report'!"&amp;'Wilson Validation'!$G$1047950&amp;":"&amp;'Wilson Validation'!$G$1047951),'Wilson Validation'!I$1047952,FALSE))</f>
        <v>5.9429354472550183E-2</v>
      </c>
      <c r="J46" s="318">
        <f ca="1">+IF(ISERROR(HLOOKUP($B46,INDIRECT("'Monthly Resource Report'!"&amp;'Wilson Validation'!$G$1047950&amp;":"&amp;'Wilson Validation'!$G$1047951),'Wilson Validation'!J$1047952,FALSE)),0,HLOOKUP($B46,INDIRECT("'Monthly Resource Report'!"&amp;'Wilson Validation'!$G$1047950&amp;":"&amp;'Wilson Validation'!$G$1047951),'Wilson Validation'!J$1047952,FALSE))</f>
        <v>0.53119057725196595</v>
      </c>
    </row>
    <row r="47" spans="2:10">
      <c r="B47" s="301">
        <v>42614</v>
      </c>
      <c r="C47" s="294">
        <v>417</v>
      </c>
      <c r="D47" s="297">
        <v>3.137</v>
      </c>
      <c r="E47" s="299">
        <v>0.06</v>
      </c>
      <c r="F47" s="295">
        <v>0.53</v>
      </c>
      <c r="G47" s="640">
        <f ca="1">+IF(ISERROR(HLOOKUP($B47,INDIRECT("'Monthly Resource Report'!"&amp;'Wilson Validation'!$G$1047950&amp;":"&amp;'Wilson Validation'!$G$1047951),'Wilson Validation'!G$1047952,FALSE)),0,HLOOKUP($B47,INDIRECT("'Monthly Resource Report'!"&amp;'Wilson Validation'!$G$1047950&amp;":"&amp;'Wilson Validation'!$G$1047951),'Wilson Validation'!G$1047952,FALSE))</f>
        <v>417</v>
      </c>
      <c r="H47" s="297">
        <f ca="1">+IF(ISERROR(HLOOKUP($B47,INDIRECT("'Monthly Resource Report'!"&amp;'Wilson Validation'!$G$1047950&amp;":"&amp;'Wilson Validation'!$G$1047951),'Wilson Validation'!H$1047952,FALSE)),0,HLOOKUP($B47,INDIRECT("'Monthly Resource Report'!"&amp;'Wilson Validation'!$G$1047950&amp;":"&amp;'Wilson Validation'!$G$1047951),'Wilson Validation'!H$1047952,FALSE))</f>
        <v>3.1369999120220022</v>
      </c>
      <c r="I47" s="317">
        <f ca="1">+IF(ISERROR(HLOOKUP($B47,INDIRECT("'Monthly Resource Report'!"&amp;'Wilson Validation'!$G$1047950&amp;":"&amp;'Wilson Validation'!$G$1047951),'Wilson Validation'!I$1047952,FALSE)),0,HLOOKUP($B47,INDIRECT("'Monthly Resource Report'!"&amp;'Wilson Validation'!$G$1047950&amp;":"&amp;'Wilson Validation'!$G$1047951),'Wilson Validation'!I$1047952,FALSE))</f>
        <v>5.9353670679822577E-2</v>
      </c>
      <c r="J47" s="318">
        <f ca="1">+IF(ISERROR(HLOOKUP($B47,INDIRECT("'Monthly Resource Report'!"&amp;'Wilson Validation'!$G$1047950&amp;":"&amp;'Wilson Validation'!$G$1047951),'Wilson Validation'!J$1047952,FALSE)),0,HLOOKUP($B47,INDIRECT("'Monthly Resource Report'!"&amp;'Wilson Validation'!$G$1047950&amp;":"&amp;'Wilson Validation'!$G$1047951),'Wilson Validation'!J$1047952,FALSE))</f>
        <v>0.53125011315289217</v>
      </c>
    </row>
    <row r="48" spans="2:10">
      <c r="B48" s="301">
        <v>42644</v>
      </c>
      <c r="C48" s="294">
        <v>417</v>
      </c>
      <c r="D48" s="297">
        <v>3.137</v>
      </c>
      <c r="E48" s="299">
        <v>0.06</v>
      </c>
      <c r="F48" s="295">
        <v>0.53</v>
      </c>
      <c r="G48" s="640">
        <f ca="1">+IF(ISERROR(HLOOKUP($B48,INDIRECT("'Monthly Resource Report'!"&amp;'Wilson Validation'!$G$1047950&amp;":"&amp;'Wilson Validation'!$G$1047951),'Wilson Validation'!G$1047952,FALSE)),0,HLOOKUP($B48,INDIRECT("'Monthly Resource Report'!"&amp;'Wilson Validation'!$G$1047950&amp;":"&amp;'Wilson Validation'!$G$1047951),'Wilson Validation'!G$1047952,FALSE))</f>
        <v>417</v>
      </c>
      <c r="H48" s="297">
        <f ca="1">+IF(ISERROR(HLOOKUP($B48,INDIRECT("'Monthly Resource Report'!"&amp;'Wilson Validation'!$G$1047950&amp;":"&amp;'Wilson Validation'!$G$1047951),'Wilson Validation'!H$1047952,FALSE)),0,HLOOKUP($B48,INDIRECT("'Monthly Resource Report'!"&amp;'Wilson Validation'!$G$1047950&amp;":"&amp;'Wilson Validation'!$G$1047951),'Wilson Validation'!H$1047952,FALSE))</f>
        <v>3.1369990280715796</v>
      </c>
      <c r="I48" s="317">
        <f ca="1">+IF(ISERROR(HLOOKUP($B48,INDIRECT("'Monthly Resource Report'!"&amp;'Wilson Validation'!$G$1047950&amp;":"&amp;'Wilson Validation'!$G$1047951),'Wilson Validation'!I$1047952,FALSE)),0,HLOOKUP($B48,INDIRECT("'Monthly Resource Report'!"&amp;'Wilson Validation'!$G$1047950&amp;":"&amp;'Wilson Validation'!$G$1047951),'Wilson Validation'!I$1047952,FALSE))</f>
        <v>5.9372161945241364E-2</v>
      </c>
      <c r="J48" s="318">
        <f ca="1">+IF(ISERROR(HLOOKUP($B48,INDIRECT("'Monthly Resource Report'!"&amp;'Wilson Validation'!$G$1047950&amp;":"&amp;'Wilson Validation'!$G$1047951),'Wilson Validation'!J$1047952,FALSE)),0,HLOOKUP($B48,INDIRECT("'Monthly Resource Report'!"&amp;'Wilson Validation'!$G$1047950&amp;":"&amp;'Wilson Validation'!$G$1047951),'Wilson Validation'!J$1047952,FALSE))</f>
        <v>0.53199442190417712</v>
      </c>
    </row>
    <row r="49" spans="2:10">
      <c r="B49" s="301">
        <v>42675</v>
      </c>
      <c r="C49" s="294">
        <v>417</v>
      </c>
      <c r="D49" s="297">
        <v>3.137</v>
      </c>
      <c r="E49" s="299">
        <v>0.06</v>
      </c>
      <c r="F49" s="295">
        <v>0.53</v>
      </c>
      <c r="G49" s="640">
        <f ca="1">+IF(ISERROR(HLOOKUP($B49,INDIRECT("'Monthly Resource Report'!"&amp;'Wilson Validation'!$G$1047950&amp;":"&amp;'Wilson Validation'!$G$1047951),'Wilson Validation'!G$1047952,FALSE)),0,HLOOKUP($B49,INDIRECT("'Monthly Resource Report'!"&amp;'Wilson Validation'!$G$1047950&amp;":"&amp;'Wilson Validation'!$G$1047951),'Wilson Validation'!G$1047952,FALSE))</f>
        <v>417</v>
      </c>
      <c r="H49" s="297">
        <f ca="1">+IF(ISERROR(HLOOKUP($B49,INDIRECT("'Monthly Resource Report'!"&amp;'Wilson Validation'!$G$1047950&amp;":"&amp;'Wilson Validation'!$G$1047951),'Wilson Validation'!H$1047952,FALSE)),0,HLOOKUP($B49,INDIRECT("'Monthly Resource Report'!"&amp;'Wilson Validation'!$G$1047950&amp;":"&amp;'Wilson Validation'!$G$1047951),'Wilson Validation'!H$1047952,FALSE))</f>
        <v>3.1369994939813326</v>
      </c>
      <c r="I49" s="317">
        <f ca="1">+IF(ISERROR(HLOOKUP($B49,INDIRECT("'Monthly Resource Report'!"&amp;'Wilson Validation'!$G$1047950&amp;":"&amp;'Wilson Validation'!$G$1047951),'Wilson Validation'!I$1047952,FALSE)),0,HLOOKUP($B49,INDIRECT("'Monthly Resource Report'!"&amp;'Wilson Validation'!$G$1047950&amp;":"&amp;'Wilson Validation'!$G$1047951),'Wilson Validation'!I$1047952,FALSE))</f>
        <v>5.958598690343813E-2</v>
      </c>
      <c r="J49" s="318">
        <f ca="1">+IF(ISERROR(HLOOKUP($B49,INDIRECT("'Monthly Resource Report'!"&amp;'Wilson Validation'!$G$1047950&amp;":"&amp;'Wilson Validation'!$G$1047951),'Wilson Validation'!J$1047952,FALSE)),0,HLOOKUP($B49,INDIRECT("'Monthly Resource Report'!"&amp;'Wilson Validation'!$G$1047950&amp;":"&amp;'Wilson Validation'!$G$1047951),'Wilson Validation'!J$1047952,FALSE))</f>
        <v>0.53120542283025018</v>
      </c>
    </row>
    <row r="50" spans="2:10">
      <c r="B50" s="301">
        <v>42705</v>
      </c>
      <c r="C50" s="294">
        <v>417</v>
      </c>
      <c r="D50" s="297">
        <v>3.137</v>
      </c>
      <c r="E50" s="299">
        <v>0.06</v>
      </c>
      <c r="F50" s="295">
        <v>0.53</v>
      </c>
      <c r="G50" s="640">
        <f ca="1">+IF(ISERROR(HLOOKUP($B50,INDIRECT("'Monthly Resource Report'!"&amp;'Wilson Validation'!$G$1047950&amp;":"&amp;'Wilson Validation'!$G$1047951),'Wilson Validation'!G$1047952,FALSE)),0,HLOOKUP($B50,INDIRECT("'Monthly Resource Report'!"&amp;'Wilson Validation'!$G$1047950&amp;":"&amp;'Wilson Validation'!$G$1047951),'Wilson Validation'!G$1047952,FALSE))</f>
        <v>417</v>
      </c>
      <c r="H50" s="297">
        <f ca="1">+IF(ISERROR(HLOOKUP($B50,INDIRECT("'Monthly Resource Report'!"&amp;'Wilson Validation'!$G$1047950&amp;":"&amp;'Wilson Validation'!$G$1047951),'Wilson Validation'!H$1047952,FALSE)),0,HLOOKUP($B50,INDIRECT("'Monthly Resource Report'!"&amp;'Wilson Validation'!$G$1047950&amp;":"&amp;'Wilson Validation'!$G$1047951),'Wilson Validation'!H$1047952,FALSE))</f>
        <v>3.1370000403342573</v>
      </c>
      <c r="I50" s="317">
        <f ca="1">+IF(ISERROR(HLOOKUP($B50,INDIRECT("'Monthly Resource Report'!"&amp;'Wilson Validation'!$G$1047950&amp;":"&amp;'Wilson Validation'!$G$1047951),'Wilson Validation'!I$1047952,FALSE)),0,HLOOKUP($B50,INDIRECT("'Monthly Resource Report'!"&amp;'Wilson Validation'!$G$1047950&amp;":"&amp;'Wilson Validation'!$G$1047951),'Wilson Validation'!I$1047952,FALSE))</f>
        <v>5.9430831763017049E-2</v>
      </c>
      <c r="J50" s="318">
        <f ca="1">+IF(ISERROR(HLOOKUP($B50,INDIRECT("'Monthly Resource Report'!"&amp;'Wilson Validation'!$G$1047950&amp;":"&amp;'Wilson Validation'!$G$1047951),'Wilson Validation'!J$1047952,FALSE)),0,HLOOKUP($B50,INDIRECT("'Monthly Resource Report'!"&amp;'Wilson Validation'!$G$1047950&amp;":"&amp;'Wilson Validation'!$G$1047951),'Wilson Validation'!J$1047952,FALSE))</f>
        <v>0.53119642070138151</v>
      </c>
    </row>
    <row r="51" spans="2:10">
      <c r="B51" s="301">
        <v>42736</v>
      </c>
      <c r="C51" s="294">
        <v>417</v>
      </c>
      <c r="D51" s="297">
        <v>3.2119743000000001</v>
      </c>
      <c r="E51" s="299">
        <v>0.06</v>
      </c>
      <c r="F51" s="295">
        <v>0.53</v>
      </c>
      <c r="G51" s="640">
        <f ca="1">+IF(ISERROR(HLOOKUP($B51,INDIRECT("'Monthly Resource Report'!"&amp;'Wilson Validation'!$G$1047950&amp;":"&amp;'Wilson Validation'!$G$1047951),'Wilson Validation'!G$1047952,FALSE)),0,HLOOKUP($B51,INDIRECT("'Monthly Resource Report'!"&amp;'Wilson Validation'!$G$1047950&amp;":"&amp;'Wilson Validation'!$G$1047951),'Wilson Validation'!G$1047952,FALSE))</f>
        <v>417</v>
      </c>
      <c r="H51" s="297">
        <f ca="1">+IF(ISERROR(HLOOKUP($B51,INDIRECT("'Monthly Resource Report'!"&amp;'Wilson Validation'!$G$1047950&amp;":"&amp;'Wilson Validation'!$G$1047951),'Wilson Validation'!H$1047952,FALSE)),0,HLOOKUP($B51,INDIRECT("'Monthly Resource Report'!"&amp;'Wilson Validation'!$G$1047950&amp;":"&amp;'Wilson Validation'!$G$1047951),'Wilson Validation'!H$1047952,FALSE))</f>
        <v>3.2120014106007049</v>
      </c>
      <c r="I51" s="317">
        <f ca="1">+IF(ISERROR(HLOOKUP($B51,INDIRECT("'Monthly Resource Report'!"&amp;'Wilson Validation'!$G$1047950&amp;":"&amp;'Wilson Validation'!$G$1047951),'Wilson Validation'!I$1047952,FALSE)),0,HLOOKUP($B51,INDIRECT("'Monthly Resource Report'!"&amp;'Wilson Validation'!$G$1047950&amp;":"&amp;'Wilson Validation'!$G$1047951),'Wilson Validation'!I$1047952,FALSE))</f>
        <v>5.9837833106554314E-2</v>
      </c>
      <c r="J51" s="318">
        <f ca="1">+IF(ISERROR(HLOOKUP($B51,INDIRECT("'Monthly Resource Report'!"&amp;'Wilson Validation'!$G$1047950&amp;":"&amp;'Wilson Validation'!$G$1047951),'Wilson Validation'!J$1047952,FALSE)),0,HLOOKUP($B51,INDIRECT("'Monthly Resource Report'!"&amp;'Wilson Validation'!$G$1047950&amp;":"&amp;'Wilson Validation'!$G$1047951),'Wilson Validation'!J$1047952,FALSE))</f>
        <v>0.53075068573070627</v>
      </c>
    </row>
    <row r="52" spans="2:10">
      <c r="B52" s="301">
        <v>42767</v>
      </c>
      <c r="C52" s="294">
        <v>417</v>
      </c>
      <c r="D52" s="297">
        <v>3.2119743000000001</v>
      </c>
      <c r="E52" s="299">
        <v>0.06</v>
      </c>
      <c r="F52" s="295">
        <v>0.53</v>
      </c>
      <c r="G52" s="640">
        <f ca="1">+IF(ISERROR(HLOOKUP($B52,INDIRECT("'Monthly Resource Report'!"&amp;'Wilson Validation'!$G$1047950&amp;":"&amp;'Wilson Validation'!$G$1047951),'Wilson Validation'!G$1047952,FALSE)),0,HLOOKUP($B52,INDIRECT("'Monthly Resource Report'!"&amp;'Wilson Validation'!$G$1047950&amp;":"&amp;'Wilson Validation'!$G$1047951),'Wilson Validation'!G$1047952,FALSE))</f>
        <v>417</v>
      </c>
      <c r="H52" s="297">
        <f ca="1">+IF(ISERROR(HLOOKUP($B52,INDIRECT("'Monthly Resource Report'!"&amp;'Wilson Validation'!$G$1047950&amp;":"&amp;'Wilson Validation'!$G$1047951),'Wilson Validation'!H$1047952,FALSE)),0,HLOOKUP($B52,INDIRECT("'Monthly Resource Report'!"&amp;'Wilson Validation'!$G$1047950&amp;":"&amp;'Wilson Validation'!$G$1047951),'Wilson Validation'!H$1047952,FALSE))</f>
        <v>3.2120009936748772</v>
      </c>
      <c r="I52" s="317">
        <f ca="1">+IF(ISERROR(HLOOKUP($B52,INDIRECT("'Monthly Resource Report'!"&amp;'Wilson Validation'!$G$1047950&amp;":"&amp;'Wilson Validation'!$G$1047951),'Wilson Validation'!I$1047952,FALSE)),0,HLOOKUP($B52,INDIRECT("'Monthly Resource Report'!"&amp;'Wilson Validation'!$G$1047950&amp;":"&amp;'Wilson Validation'!$G$1047951),'Wilson Validation'!I$1047952,FALSE))</f>
        <v>5.9808344259250176E-2</v>
      </c>
      <c r="J52" s="318">
        <f ca="1">+IF(ISERROR(HLOOKUP($B52,INDIRECT("'Monthly Resource Report'!"&amp;'Wilson Validation'!$G$1047950&amp;":"&amp;'Wilson Validation'!$G$1047951),'Wilson Validation'!J$1047952,FALSE)),0,HLOOKUP($B52,INDIRECT("'Monthly Resource Report'!"&amp;'Wilson Validation'!$G$1047950&amp;":"&amp;'Wilson Validation'!$G$1047951),'Wilson Validation'!J$1047952,FALSE))</f>
        <v>0.53125383348848043</v>
      </c>
    </row>
    <row r="53" spans="2:10">
      <c r="B53" s="301">
        <v>42795</v>
      </c>
      <c r="C53" s="294">
        <v>417</v>
      </c>
      <c r="D53" s="297">
        <v>3.2119743000000001</v>
      </c>
      <c r="E53" s="299">
        <v>0.06</v>
      </c>
      <c r="F53" s="295">
        <v>0.53</v>
      </c>
      <c r="G53" s="640">
        <f ca="1">+IF(ISERROR(HLOOKUP($B53,INDIRECT("'Monthly Resource Report'!"&amp;'Wilson Validation'!$G$1047950&amp;":"&amp;'Wilson Validation'!$G$1047951),'Wilson Validation'!G$1047952,FALSE)),0,HLOOKUP($B53,INDIRECT("'Monthly Resource Report'!"&amp;'Wilson Validation'!$G$1047950&amp;":"&amp;'Wilson Validation'!$G$1047951),'Wilson Validation'!G$1047952,FALSE))</f>
        <v>417</v>
      </c>
      <c r="H53" s="297">
        <f ca="1">+IF(ISERROR(HLOOKUP($B53,INDIRECT("'Monthly Resource Report'!"&amp;'Wilson Validation'!$G$1047950&amp;":"&amp;'Wilson Validation'!$G$1047951),'Wilson Validation'!H$1047952,FALSE)),0,HLOOKUP($B53,INDIRECT("'Monthly Resource Report'!"&amp;'Wilson Validation'!$G$1047950&amp;":"&amp;'Wilson Validation'!$G$1047951),'Wilson Validation'!H$1047952,FALSE))</f>
        <v>3.2120001823358946</v>
      </c>
      <c r="I53" s="317">
        <f ca="1">+IF(ISERROR(HLOOKUP($B53,INDIRECT("'Monthly Resource Report'!"&amp;'Wilson Validation'!$G$1047950&amp;":"&amp;'Wilson Validation'!$G$1047951),'Wilson Validation'!I$1047952,FALSE)),0,HLOOKUP($B53,INDIRECT("'Monthly Resource Report'!"&amp;'Wilson Validation'!$G$1047950&amp;":"&amp;'Wilson Validation'!$G$1047951),'Wilson Validation'!I$1047952,FALSE))</f>
        <v>5.9489070087603589E-2</v>
      </c>
      <c r="J53" s="318">
        <f ca="1">+IF(ISERROR(HLOOKUP($B53,INDIRECT("'Monthly Resource Report'!"&amp;'Wilson Validation'!$G$1047950&amp;":"&amp;'Wilson Validation'!$G$1047951),'Wilson Validation'!J$1047952,FALSE)),0,HLOOKUP($B53,INDIRECT("'Monthly Resource Report'!"&amp;'Wilson Validation'!$G$1047950&amp;":"&amp;'Wilson Validation'!$G$1047951),'Wilson Validation'!J$1047952,FALSE))</f>
        <v>0.53079114184005816</v>
      </c>
    </row>
    <row r="54" spans="2:10">
      <c r="B54" s="301">
        <v>42826</v>
      </c>
      <c r="C54" s="294">
        <v>417</v>
      </c>
      <c r="D54" s="297">
        <v>3.2119743000000001</v>
      </c>
      <c r="E54" s="299">
        <v>0.06</v>
      </c>
      <c r="F54" s="295">
        <v>0.53</v>
      </c>
      <c r="G54" s="640">
        <f ca="1">+IF(ISERROR(HLOOKUP($B54,INDIRECT("'Monthly Resource Report'!"&amp;'Wilson Validation'!$G$1047950&amp;":"&amp;'Wilson Validation'!$G$1047951),'Wilson Validation'!G$1047952,FALSE)),0,HLOOKUP($B54,INDIRECT("'Monthly Resource Report'!"&amp;'Wilson Validation'!$G$1047950&amp;":"&amp;'Wilson Validation'!$G$1047951),'Wilson Validation'!G$1047952,FALSE))</f>
        <v>417</v>
      </c>
      <c r="H54" s="297">
        <f ca="1">+IF(ISERROR(HLOOKUP($B54,INDIRECT("'Monthly Resource Report'!"&amp;'Wilson Validation'!$G$1047950&amp;":"&amp;'Wilson Validation'!$G$1047951),'Wilson Validation'!H$1047952,FALSE)),0,HLOOKUP($B54,INDIRECT("'Monthly Resource Report'!"&amp;'Wilson Validation'!$G$1047950&amp;":"&amp;'Wilson Validation'!$G$1047951),'Wilson Validation'!H$1047952,FALSE))</f>
        <v>3.2120006926589446</v>
      </c>
      <c r="I54" s="317">
        <f ca="1">+IF(ISERROR(HLOOKUP($B54,INDIRECT("'Monthly Resource Report'!"&amp;'Wilson Validation'!$G$1047950&amp;":"&amp;'Wilson Validation'!$G$1047951),'Wilson Validation'!I$1047952,FALSE)),0,HLOOKUP($B54,INDIRECT("'Monthly Resource Report'!"&amp;'Wilson Validation'!$G$1047950&amp;":"&amp;'Wilson Validation'!$G$1047951),'Wilson Validation'!I$1047952,FALSE))</f>
        <v>5.9457360556898715E-2</v>
      </c>
      <c r="J54" s="318">
        <f ca="1">+IF(ISERROR(HLOOKUP($B54,INDIRECT("'Monthly Resource Report'!"&amp;'Wilson Validation'!$G$1047950&amp;":"&amp;'Wilson Validation'!$G$1047951),'Wilson Validation'!J$1047952,FALSE)),0,HLOOKUP($B54,INDIRECT("'Monthly Resource Report'!"&amp;'Wilson Validation'!$G$1047950&amp;":"&amp;'Wilson Validation'!$G$1047951),'Wilson Validation'!J$1047952,FALSE))</f>
        <v>0.53163933163658295</v>
      </c>
    </row>
    <row r="55" spans="2:10">
      <c r="B55" s="301">
        <v>42856</v>
      </c>
      <c r="C55" s="294">
        <v>417</v>
      </c>
      <c r="D55" s="297">
        <v>3.2119743000000001</v>
      </c>
      <c r="E55" s="299">
        <v>0.06</v>
      </c>
      <c r="F55" s="295">
        <v>0.53</v>
      </c>
      <c r="G55" s="640">
        <f ca="1">+IF(ISERROR(HLOOKUP($B55,INDIRECT("'Monthly Resource Report'!"&amp;'Wilson Validation'!$G$1047950&amp;":"&amp;'Wilson Validation'!$G$1047951),'Wilson Validation'!G$1047952,FALSE)),0,HLOOKUP($B55,INDIRECT("'Monthly Resource Report'!"&amp;'Wilson Validation'!$G$1047950&amp;":"&amp;'Wilson Validation'!$G$1047951),'Wilson Validation'!G$1047952,FALSE))</f>
        <v>417</v>
      </c>
      <c r="H55" s="297">
        <f ca="1">+IF(ISERROR(HLOOKUP($B55,INDIRECT("'Monthly Resource Report'!"&amp;'Wilson Validation'!$G$1047950&amp;":"&amp;'Wilson Validation'!$G$1047951),'Wilson Validation'!H$1047952,FALSE)),0,HLOOKUP($B55,INDIRECT("'Monthly Resource Report'!"&amp;'Wilson Validation'!$G$1047950&amp;":"&amp;'Wilson Validation'!$G$1047951),'Wilson Validation'!H$1047952,FALSE))</f>
        <v>3.2120001560294282</v>
      </c>
      <c r="I55" s="317">
        <f ca="1">+IF(ISERROR(HLOOKUP($B55,INDIRECT("'Monthly Resource Report'!"&amp;'Wilson Validation'!$G$1047950&amp;":"&amp;'Wilson Validation'!$G$1047951),'Wilson Validation'!I$1047952,FALSE)),0,HLOOKUP($B55,INDIRECT("'Monthly Resource Report'!"&amp;'Wilson Validation'!$G$1047950&amp;":"&amp;'Wilson Validation'!$G$1047951),'Wilson Validation'!I$1047952,FALSE))</f>
        <v>5.9425319975989176E-2</v>
      </c>
      <c r="J55" s="318">
        <f ca="1">+IF(ISERROR(HLOOKUP($B55,INDIRECT("'Monthly Resource Report'!"&amp;'Wilson Validation'!$G$1047950&amp;":"&amp;'Wilson Validation'!$G$1047951),'Wilson Validation'!J$1047952,FALSE)),0,HLOOKUP($B55,INDIRECT("'Monthly Resource Report'!"&amp;'Wilson Validation'!$G$1047950&amp;":"&amp;'Wilson Validation'!$G$1047951),'Wilson Validation'!J$1047952,FALSE))</f>
        <v>0.53079775127846895</v>
      </c>
    </row>
    <row r="56" spans="2:10">
      <c r="B56" s="301">
        <v>42887</v>
      </c>
      <c r="C56" s="294">
        <v>417</v>
      </c>
      <c r="D56" s="297">
        <v>3.2119743000000001</v>
      </c>
      <c r="E56" s="299">
        <v>0.06</v>
      </c>
      <c r="F56" s="295">
        <v>0.53</v>
      </c>
      <c r="G56" s="640">
        <f ca="1">+IF(ISERROR(HLOOKUP($B56,INDIRECT("'Monthly Resource Report'!"&amp;'Wilson Validation'!$G$1047950&amp;":"&amp;'Wilson Validation'!$G$1047951),'Wilson Validation'!G$1047952,FALSE)),0,HLOOKUP($B56,INDIRECT("'Monthly Resource Report'!"&amp;'Wilson Validation'!$G$1047950&amp;":"&amp;'Wilson Validation'!$G$1047951),'Wilson Validation'!G$1047952,FALSE))</f>
        <v>417</v>
      </c>
      <c r="H56" s="297">
        <f ca="1">+IF(ISERROR(HLOOKUP($B56,INDIRECT("'Monthly Resource Report'!"&amp;'Wilson Validation'!$G$1047950&amp;":"&amp;'Wilson Validation'!$G$1047951),'Wilson Validation'!H$1047952,FALSE)),0,HLOOKUP($B56,INDIRECT("'Monthly Resource Report'!"&amp;'Wilson Validation'!$G$1047950&amp;":"&amp;'Wilson Validation'!$G$1047951),'Wilson Validation'!H$1047952,FALSE))</f>
        <v>3.2120009779728669</v>
      </c>
      <c r="I56" s="317">
        <f ca="1">+IF(ISERROR(HLOOKUP($B56,INDIRECT("'Monthly Resource Report'!"&amp;'Wilson Validation'!$G$1047950&amp;":"&amp;'Wilson Validation'!$G$1047951),'Wilson Validation'!I$1047952,FALSE)),0,HLOOKUP($B56,INDIRECT("'Monthly Resource Report'!"&amp;'Wilson Validation'!$G$1047950&amp;":"&amp;'Wilson Validation'!$G$1047951),'Wilson Validation'!I$1047952,FALSE))</f>
        <v>5.9406769175070206E-2</v>
      </c>
      <c r="J56" s="318">
        <f ca="1">+IF(ISERROR(HLOOKUP($B56,INDIRECT("'Monthly Resource Report'!"&amp;'Wilson Validation'!$G$1047950&amp;":"&amp;'Wilson Validation'!$G$1047951),'Wilson Validation'!J$1047952,FALSE)),0,HLOOKUP($B56,INDIRECT("'Monthly Resource Report'!"&amp;'Wilson Validation'!$G$1047950&amp;":"&amp;'Wilson Validation'!$G$1047951),'Wilson Validation'!J$1047952,FALSE))</f>
        <v>0.53123443782393798</v>
      </c>
    </row>
    <row r="57" spans="2:10">
      <c r="B57" s="301">
        <v>42917</v>
      </c>
      <c r="C57" s="294">
        <v>417</v>
      </c>
      <c r="D57" s="297">
        <v>3.2119743000000001</v>
      </c>
      <c r="E57" s="299">
        <v>0.06</v>
      </c>
      <c r="F57" s="295">
        <v>0.53</v>
      </c>
      <c r="G57" s="640">
        <f ca="1">+IF(ISERROR(HLOOKUP($B57,INDIRECT("'Monthly Resource Report'!"&amp;'Wilson Validation'!$G$1047950&amp;":"&amp;'Wilson Validation'!$G$1047951),'Wilson Validation'!G$1047952,FALSE)),0,HLOOKUP($B57,INDIRECT("'Monthly Resource Report'!"&amp;'Wilson Validation'!$G$1047950&amp;":"&amp;'Wilson Validation'!$G$1047951),'Wilson Validation'!G$1047952,FALSE))</f>
        <v>417</v>
      </c>
      <c r="H57" s="297">
        <f ca="1">+IF(ISERROR(HLOOKUP($B57,INDIRECT("'Monthly Resource Report'!"&amp;'Wilson Validation'!$G$1047950&amp;":"&amp;'Wilson Validation'!$G$1047951),'Wilson Validation'!H$1047952,FALSE)),0,HLOOKUP($B57,INDIRECT("'Monthly Resource Report'!"&amp;'Wilson Validation'!$G$1047950&amp;":"&amp;'Wilson Validation'!$G$1047951),'Wilson Validation'!H$1047952,FALSE))</f>
        <v>3.2120002306572499</v>
      </c>
      <c r="I57" s="317">
        <f ca="1">+IF(ISERROR(HLOOKUP($B57,INDIRECT("'Monthly Resource Report'!"&amp;'Wilson Validation'!$G$1047950&amp;":"&amp;'Wilson Validation'!$G$1047951),'Wilson Validation'!I$1047952,FALSE)),0,HLOOKUP($B57,INDIRECT("'Monthly Resource Report'!"&amp;'Wilson Validation'!$G$1047950&amp;":"&amp;'Wilson Validation'!$G$1047951),'Wilson Validation'!I$1047952,FALSE))</f>
        <v>5.9384150991562398E-2</v>
      </c>
      <c r="J57" s="318">
        <f ca="1">+IF(ISERROR(HLOOKUP($B57,INDIRECT("'Monthly Resource Report'!"&amp;'Wilson Validation'!$G$1047950&amp;":"&amp;'Wilson Validation'!$G$1047951),'Wilson Validation'!J$1047952,FALSE)),0,HLOOKUP($B57,INDIRECT("'Monthly Resource Report'!"&amp;'Wilson Validation'!$G$1047950&amp;":"&amp;'Wilson Validation'!$G$1047951),'Wilson Validation'!J$1047952,FALSE))</f>
        <v>0.53080252040872467</v>
      </c>
    </row>
    <row r="58" spans="2:10">
      <c r="B58" s="301">
        <v>42948</v>
      </c>
      <c r="C58" s="294">
        <v>417</v>
      </c>
      <c r="D58" s="297">
        <v>3.2119743000000001</v>
      </c>
      <c r="E58" s="299">
        <v>0.06</v>
      </c>
      <c r="F58" s="295">
        <v>0.53</v>
      </c>
      <c r="G58" s="640">
        <f ca="1">+IF(ISERROR(HLOOKUP($B58,INDIRECT("'Monthly Resource Report'!"&amp;'Wilson Validation'!$G$1047950&amp;":"&amp;'Wilson Validation'!$G$1047951),'Wilson Validation'!G$1047952,FALSE)),0,HLOOKUP($B58,INDIRECT("'Monthly Resource Report'!"&amp;'Wilson Validation'!$G$1047950&amp;":"&amp;'Wilson Validation'!$G$1047951),'Wilson Validation'!G$1047952,FALSE))</f>
        <v>417</v>
      </c>
      <c r="H58" s="297">
        <f ca="1">+IF(ISERROR(HLOOKUP($B58,INDIRECT("'Monthly Resource Report'!"&amp;'Wilson Validation'!$G$1047950&amp;":"&amp;'Wilson Validation'!$G$1047951),'Wilson Validation'!H$1047952,FALSE)),0,HLOOKUP($B58,INDIRECT("'Monthly Resource Report'!"&amp;'Wilson Validation'!$G$1047950&amp;":"&amp;'Wilson Validation'!$G$1047951),'Wilson Validation'!H$1047952,FALSE))</f>
        <v>3.2120008900193198</v>
      </c>
      <c r="I58" s="317">
        <f ca="1">+IF(ISERROR(HLOOKUP($B58,INDIRECT("'Monthly Resource Report'!"&amp;'Wilson Validation'!$G$1047950&amp;":"&amp;'Wilson Validation'!$G$1047951),'Wilson Validation'!I$1047952,FALSE)),0,HLOOKUP($B58,INDIRECT("'Monthly Resource Report'!"&amp;'Wilson Validation'!$G$1047950&amp;":"&amp;'Wilson Validation'!$G$1047951),'Wilson Validation'!I$1047952,FALSE))</f>
        <v>5.9393663011428878E-2</v>
      </c>
      <c r="J58" s="318">
        <f ca="1">+IF(ISERROR(HLOOKUP($B58,INDIRECT("'Monthly Resource Report'!"&amp;'Wilson Validation'!$G$1047950&amp;":"&amp;'Wilson Validation'!$G$1047951),'Wilson Validation'!J$1047952,FALSE)),0,HLOOKUP($B58,INDIRECT("'Monthly Resource Report'!"&amp;'Wilson Validation'!$G$1047950&amp;":"&amp;'Wilson Validation'!$G$1047951),'Wilson Validation'!J$1047952,FALSE))</f>
        <v>0.53079867477802412</v>
      </c>
    </row>
    <row r="59" spans="2:10">
      <c r="B59" s="301">
        <v>42979</v>
      </c>
      <c r="C59" s="294">
        <v>417</v>
      </c>
      <c r="D59" s="297">
        <v>3.2119743000000001</v>
      </c>
      <c r="E59" s="299">
        <v>0.06</v>
      </c>
      <c r="F59" s="295">
        <v>0.53</v>
      </c>
      <c r="G59" s="640">
        <f ca="1">+IF(ISERROR(HLOOKUP($B59,INDIRECT("'Monthly Resource Report'!"&amp;'Wilson Validation'!$G$1047950&amp;":"&amp;'Wilson Validation'!$G$1047951),'Wilson Validation'!G$1047952,FALSE)),0,HLOOKUP($B59,INDIRECT("'Monthly Resource Report'!"&amp;'Wilson Validation'!$G$1047950&amp;":"&amp;'Wilson Validation'!$G$1047951),'Wilson Validation'!G$1047952,FALSE))</f>
        <v>417</v>
      </c>
      <c r="H59" s="297">
        <f ca="1">+IF(ISERROR(HLOOKUP($B59,INDIRECT("'Monthly Resource Report'!"&amp;'Wilson Validation'!$G$1047950&amp;":"&amp;'Wilson Validation'!$G$1047951),'Wilson Validation'!H$1047952,FALSE)),0,HLOOKUP($B59,INDIRECT("'Monthly Resource Report'!"&amp;'Wilson Validation'!$G$1047950&amp;":"&amp;'Wilson Validation'!$G$1047951),'Wilson Validation'!H$1047952,FALSE))</f>
        <v>3.2120004758744161</v>
      </c>
      <c r="I59" s="317">
        <f ca="1">+IF(ISERROR(HLOOKUP($B59,INDIRECT("'Monthly Resource Report'!"&amp;'Wilson Validation'!$G$1047950&amp;":"&amp;'Wilson Validation'!$G$1047951),'Wilson Validation'!I$1047952,FALSE)),0,HLOOKUP($B59,INDIRECT("'Monthly Resource Report'!"&amp;'Wilson Validation'!$G$1047950&amp;":"&amp;'Wilson Validation'!$G$1047951),'Wilson Validation'!I$1047952,FALSE))</f>
        <v>5.9197789796510934E-2</v>
      </c>
      <c r="J59" s="318">
        <f ca="1">+IF(ISERROR(HLOOKUP($B59,INDIRECT("'Monthly Resource Report'!"&amp;'Wilson Validation'!$G$1047950&amp;":"&amp;'Wilson Validation'!$G$1047951),'Wilson Validation'!J$1047952,FALSE)),0,HLOOKUP($B59,INDIRECT("'Monthly Resource Report'!"&amp;'Wilson Validation'!$G$1047950&amp;":"&amp;'Wilson Validation'!$G$1047951),'Wilson Validation'!J$1047952,FALSE))</f>
        <v>0.53124577473866952</v>
      </c>
    </row>
    <row r="60" spans="2:10">
      <c r="B60" s="301">
        <v>43009</v>
      </c>
      <c r="C60" s="294">
        <v>417</v>
      </c>
      <c r="D60" s="297">
        <v>3.2119743000000001</v>
      </c>
      <c r="E60" s="299">
        <v>0.06</v>
      </c>
      <c r="F60" s="295">
        <v>0.53</v>
      </c>
      <c r="G60" s="640">
        <f ca="1">+IF(ISERROR(HLOOKUP($B60,INDIRECT("'Monthly Resource Report'!"&amp;'Wilson Validation'!$G$1047950&amp;":"&amp;'Wilson Validation'!$G$1047951),'Wilson Validation'!G$1047952,FALSE)),0,HLOOKUP($B60,INDIRECT("'Monthly Resource Report'!"&amp;'Wilson Validation'!$G$1047950&amp;":"&amp;'Wilson Validation'!$G$1047951),'Wilson Validation'!G$1047952,FALSE))</f>
        <v>417</v>
      </c>
      <c r="H60" s="297">
        <f ca="1">+IF(ISERROR(HLOOKUP($B60,INDIRECT("'Monthly Resource Report'!"&amp;'Wilson Validation'!$G$1047950&amp;":"&amp;'Wilson Validation'!$G$1047951),'Wilson Validation'!H$1047952,FALSE)),0,HLOOKUP($B60,INDIRECT("'Monthly Resource Report'!"&amp;'Wilson Validation'!$G$1047950&amp;":"&amp;'Wilson Validation'!$G$1047951),'Wilson Validation'!H$1047952,FALSE))</f>
        <v>0</v>
      </c>
      <c r="I60" s="317">
        <f ca="1">+IF(ISERROR(HLOOKUP($B60,INDIRECT("'Monthly Resource Report'!"&amp;'Wilson Validation'!$G$1047950&amp;":"&amp;'Wilson Validation'!$G$1047951),'Wilson Validation'!I$1047952,FALSE)),0,HLOOKUP($B60,INDIRECT("'Monthly Resource Report'!"&amp;'Wilson Validation'!$G$1047950&amp;":"&amp;'Wilson Validation'!$G$1047951),'Wilson Validation'!I$1047952,FALSE))</f>
        <v>0</v>
      </c>
      <c r="J60" s="318">
        <f ca="1">+IF(ISERROR(HLOOKUP($B60,INDIRECT("'Monthly Resource Report'!"&amp;'Wilson Validation'!$G$1047950&amp;":"&amp;'Wilson Validation'!$G$1047951),'Wilson Validation'!J$1047952,FALSE)),0,HLOOKUP($B60,INDIRECT("'Monthly Resource Report'!"&amp;'Wilson Validation'!$G$1047950&amp;":"&amp;'Wilson Validation'!$G$1047951),'Wilson Validation'!J$1047952,FALSE))</f>
        <v>0</v>
      </c>
    </row>
    <row r="61" spans="2:10">
      <c r="B61" s="301">
        <v>43040</v>
      </c>
      <c r="C61" s="294">
        <v>417</v>
      </c>
      <c r="D61" s="297">
        <v>3.2119743000000001</v>
      </c>
      <c r="E61" s="299">
        <v>0.06</v>
      </c>
      <c r="F61" s="295">
        <v>0.53</v>
      </c>
      <c r="G61" s="640">
        <f ca="1">+IF(ISERROR(HLOOKUP($B61,INDIRECT("'Monthly Resource Report'!"&amp;'Wilson Validation'!$G$1047950&amp;":"&amp;'Wilson Validation'!$G$1047951),'Wilson Validation'!G$1047952,FALSE)),0,HLOOKUP($B61,INDIRECT("'Monthly Resource Report'!"&amp;'Wilson Validation'!$G$1047950&amp;":"&amp;'Wilson Validation'!$G$1047951),'Wilson Validation'!G$1047952,FALSE))</f>
        <v>417</v>
      </c>
      <c r="H61" s="297">
        <f ca="1">+IF(ISERROR(HLOOKUP($B61,INDIRECT("'Monthly Resource Report'!"&amp;'Wilson Validation'!$G$1047950&amp;":"&amp;'Wilson Validation'!$G$1047951),'Wilson Validation'!H$1047952,FALSE)),0,HLOOKUP($B61,INDIRECT("'Monthly Resource Report'!"&amp;'Wilson Validation'!$G$1047950&amp;":"&amp;'Wilson Validation'!$G$1047951),'Wilson Validation'!H$1047952,FALSE))</f>
        <v>3.2120006438813866</v>
      </c>
      <c r="I61" s="317">
        <f ca="1">+IF(ISERROR(HLOOKUP($B61,INDIRECT("'Monthly Resource Report'!"&amp;'Wilson Validation'!$G$1047950&amp;":"&amp;'Wilson Validation'!$G$1047951),'Wilson Validation'!I$1047952,FALSE)),0,HLOOKUP($B61,INDIRECT("'Monthly Resource Report'!"&amp;'Wilson Validation'!$G$1047950&amp;":"&amp;'Wilson Validation'!$G$1047951),'Wilson Validation'!I$1047952,FALSE))</f>
        <v>5.944621225292359E-2</v>
      </c>
      <c r="J61" s="318">
        <f ca="1">+IF(ISERROR(HLOOKUP($B61,INDIRECT("'Monthly Resource Report'!"&amp;'Wilson Validation'!$G$1047950&amp;":"&amp;'Wilson Validation'!$G$1047951),'Wilson Validation'!J$1047952,FALSE)),0,HLOOKUP($B61,INDIRECT("'Monthly Resource Report'!"&amp;'Wilson Validation'!$G$1047950&amp;":"&amp;'Wilson Validation'!$G$1047951),'Wilson Validation'!J$1047952,FALSE))</f>
        <v>0.53268953893918702</v>
      </c>
    </row>
    <row r="62" spans="2:10">
      <c r="B62" s="301">
        <v>43070</v>
      </c>
      <c r="C62" s="294">
        <v>417</v>
      </c>
      <c r="D62" s="297">
        <v>3.2119743000000001</v>
      </c>
      <c r="E62" s="299">
        <v>0.06</v>
      </c>
      <c r="F62" s="295">
        <v>0.53</v>
      </c>
      <c r="G62" s="640">
        <f ca="1">+IF(ISERROR(HLOOKUP($B62,INDIRECT("'Monthly Resource Report'!"&amp;'Wilson Validation'!$G$1047950&amp;":"&amp;'Wilson Validation'!$G$1047951),'Wilson Validation'!G$1047952,FALSE)),0,HLOOKUP($B62,INDIRECT("'Monthly Resource Report'!"&amp;'Wilson Validation'!$G$1047950&amp;":"&amp;'Wilson Validation'!$G$1047951),'Wilson Validation'!G$1047952,FALSE))</f>
        <v>417</v>
      </c>
      <c r="H62" s="297">
        <f ca="1">+IF(ISERROR(HLOOKUP($B62,INDIRECT("'Monthly Resource Report'!"&amp;'Wilson Validation'!$G$1047950&amp;":"&amp;'Wilson Validation'!$G$1047951),'Wilson Validation'!H$1047952,FALSE)),0,HLOOKUP($B62,INDIRECT("'Monthly Resource Report'!"&amp;'Wilson Validation'!$G$1047950&amp;":"&amp;'Wilson Validation'!$G$1047951),'Wilson Validation'!H$1047952,FALSE))</f>
        <v>3.2119999574291587</v>
      </c>
      <c r="I62" s="317">
        <f ca="1">+IF(ISERROR(HLOOKUP($B62,INDIRECT("'Monthly Resource Report'!"&amp;'Wilson Validation'!$G$1047950&amp;":"&amp;'Wilson Validation'!$G$1047951),'Wilson Validation'!I$1047952,FALSE)),0,HLOOKUP($B62,INDIRECT("'Monthly Resource Report'!"&amp;'Wilson Validation'!$G$1047950&amp;":"&amp;'Wilson Validation'!$G$1047951),'Wilson Validation'!I$1047952,FALSE))</f>
        <v>5.9484201468875897E-2</v>
      </c>
      <c r="J62" s="318">
        <f ca="1">+IF(ISERROR(HLOOKUP($B62,INDIRECT("'Monthly Resource Report'!"&amp;'Wilson Validation'!$G$1047950&amp;":"&amp;'Wilson Validation'!$G$1047951),'Wilson Validation'!J$1047952,FALSE)),0,HLOOKUP($B62,INDIRECT("'Monthly Resource Report'!"&amp;'Wilson Validation'!$G$1047950&amp;":"&amp;'Wilson Validation'!$G$1047951),'Wilson Validation'!J$1047952,FALSE))</f>
        <v>0.53118819881962009</v>
      </c>
    </row>
    <row r="63" spans="2:10">
      <c r="B63" s="301">
        <v>43101</v>
      </c>
      <c r="C63" s="294">
        <v>417</v>
      </c>
      <c r="D63" s="297">
        <v>3.2929160523599998</v>
      </c>
      <c r="E63" s="299">
        <v>0.06</v>
      </c>
      <c r="F63" s="295">
        <v>0.53</v>
      </c>
      <c r="G63" s="640">
        <f ca="1">+IF(ISERROR(HLOOKUP($B63,INDIRECT("'Monthly Resource Report'!"&amp;'Wilson Validation'!$G$1047950&amp;":"&amp;'Wilson Validation'!$G$1047951),'Wilson Validation'!G$1047952,FALSE)),0,HLOOKUP($B63,INDIRECT("'Monthly Resource Report'!"&amp;'Wilson Validation'!$G$1047950&amp;":"&amp;'Wilson Validation'!$G$1047951),'Wilson Validation'!G$1047952,FALSE))</f>
        <v>417</v>
      </c>
      <c r="H63" s="297">
        <f ca="1">+IF(ISERROR(HLOOKUP($B63,INDIRECT("'Monthly Resource Report'!"&amp;'Wilson Validation'!$G$1047950&amp;":"&amp;'Wilson Validation'!$G$1047951),'Wilson Validation'!H$1047952,FALSE)),0,HLOOKUP($B63,INDIRECT("'Monthly Resource Report'!"&amp;'Wilson Validation'!$G$1047950&amp;":"&amp;'Wilson Validation'!$G$1047951),'Wilson Validation'!H$1047952,FALSE))</f>
        <v>3.2930047430213993</v>
      </c>
      <c r="I63" s="317">
        <f ca="1">+IF(ISERROR(HLOOKUP($B63,INDIRECT("'Monthly Resource Report'!"&amp;'Wilson Validation'!$G$1047950&amp;":"&amp;'Wilson Validation'!$G$1047951),'Wilson Validation'!I$1047952,FALSE)),0,HLOOKUP($B63,INDIRECT("'Monthly Resource Report'!"&amp;'Wilson Validation'!$G$1047950&amp;":"&amp;'Wilson Validation'!$G$1047951),'Wilson Validation'!I$1047952,FALSE))</f>
        <v>5.9862664125999165E-2</v>
      </c>
      <c r="J63" s="318">
        <f ca="1">+IF(ISERROR(HLOOKUP($B63,INDIRECT("'Monthly Resource Report'!"&amp;'Wilson Validation'!$G$1047950&amp;":"&amp;'Wilson Validation'!$G$1047951),'Wilson Validation'!J$1047952,FALSE)),0,HLOOKUP($B63,INDIRECT("'Monthly Resource Report'!"&amp;'Wilson Validation'!$G$1047950&amp;":"&amp;'Wilson Validation'!$G$1047951),'Wilson Validation'!J$1047952,FALSE))</f>
        <v>0.53113933635284938</v>
      </c>
    </row>
    <row r="64" spans="2:10">
      <c r="B64" s="301">
        <v>43132</v>
      </c>
      <c r="C64" s="294">
        <v>417</v>
      </c>
      <c r="D64" s="297">
        <v>3.2929160523599998</v>
      </c>
      <c r="E64" s="299">
        <v>0.06</v>
      </c>
      <c r="F64" s="295">
        <v>0.53</v>
      </c>
      <c r="G64" s="640">
        <f ca="1">+IF(ISERROR(HLOOKUP($B64,INDIRECT("'Monthly Resource Report'!"&amp;'Wilson Validation'!$G$1047950&amp;":"&amp;'Wilson Validation'!$G$1047951),'Wilson Validation'!G$1047952,FALSE)),0,HLOOKUP($B64,INDIRECT("'Monthly Resource Report'!"&amp;'Wilson Validation'!$G$1047950&amp;":"&amp;'Wilson Validation'!$G$1047951),'Wilson Validation'!G$1047952,FALSE))</f>
        <v>417</v>
      </c>
      <c r="H64" s="297">
        <f ca="1">+IF(ISERROR(HLOOKUP($B64,INDIRECT("'Monthly Resource Report'!"&amp;'Wilson Validation'!$G$1047950&amp;":"&amp;'Wilson Validation'!$G$1047951),'Wilson Validation'!H$1047952,FALSE)),0,HLOOKUP($B64,INDIRECT("'Monthly Resource Report'!"&amp;'Wilson Validation'!$G$1047950&amp;":"&amp;'Wilson Validation'!$G$1047951),'Wilson Validation'!H$1047952,FALSE))</f>
        <v>3.2930031048845136</v>
      </c>
      <c r="I64" s="317">
        <f ca="1">+IF(ISERROR(HLOOKUP($B64,INDIRECT("'Monthly Resource Report'!"&amp;'Wilson Validation'!$G$1047950&amp;":"&amp;'Wilson Validation'!$G$1047951),'Wilson Validation'!I$1047952,FALSE)),0,HLOOKUP($B64,INDIRECT("'Monthly Resource Report'!"&amp;'Wilson Validation'!$G$1047950&amp;":"&amp;'Wilson Validation'!$G$1047951),'Wilson Validation'!I$1047952,FALSE))</f>
        <v>5.9868369897453512E-2</v>
      </c>
      <c r="J64" s="318">
        <f ca="1">+IF(ISERROR(HLOOKUP($B64,INDIRECT("'Monthly Resource Report'!"&amp;'Wilson Validation'!$G$1047950&amp;":"&amp;'Wilson Validation'!$G$1047951),'Wilson Validation'!J$1047952,FALSE)),0,HLOOKUP($B64,INDIRECT("'Monthly Resource Report'!"&amp;'Wilson Validation'!$G$1047950&amp;":"&amp;'Wilson Validation'!$G$1047951),'Wilson Validation'!J$1047952,FALSE))</f>
        <v>0.53084261445171343</v>
      </c>
    </row>
    <row r="65" spans="2:10">
      <c r="B65" s="301">
        <v>43160</v>
      </c>
      <c r="C65" s="294">
        <v>417</v>
      </c>
      <c r="D65" s="297">
        <v>3.2929160523599998</v>
      </c>
      <c r="E65" s="299">
        <v>0.06</v>
      </c>
      <c r="F65" s="295">
        <v>0.53</v>
      </c>
      <c r="G65" s="640">
        <f ca="1">+IF(ISERROR(HLOOKUP($B65,INDIRECT("'Monthly Resource Report'!"&amp;'Wilson Validation'!$G$1047950&amp;":"&amp;'Wilson Validation'!$G$1047951),'Wilson Validation'!G$1047952,FALSE)),0,HLOOKUP($B65,INDIRECT("'Monthly Resource Report'!"&amp;'Wilson Validation'!$G$1047950&amp;":"&amp;'Wilson Validation'!$G$1047951),'Wilson Validation'!G$1047952,FALSE))</f>
        <v>417</v>
      </c>
      <c r="H65" s="297">
        <f ca="1">+IF(ISERROR(HLOOKUP($B65,INDIRECT("'Monthly Resource Report'!"&amp;'Wilson Validation'!$G$1047950&amp;":"&amp;'Wilson Validation'!$G$1047951),'Wilson Validation'!H$1047952,FALSE)),0,HLOOKUP($B65,INDIRECT("'Monthly Resource Report'!"&amp;'Wilson Validation'!$G$1047950&amp;":"&amp;'Wilson Validation'!$G$1047951),'Wilson Validation'!H$1047952,FALSE))</f>
        <v>3.2930033614527079</v>
      </c>
      <c r="I65" s="317">
        <f ca="1">+IF(ISERROR(HLOOKUP($B65,INDIRECT("'Monthly Resource Report'!"&amp;'Wilson Validation'!$G$1047950&amp;":"&amp;'Wilson Validation'!$G$1047951),'Wilson Validation'!I$1047952,FALSE)),0,HLOOKUP($B65,INDIRECT("'Monthly Resource Report'!"&amp;'Wilson Validation'!$G$1047950&amp;":"&amp;'Wilson Validation'!$G$1047951),'Wilson Validation'!I$1047952,FALSE))</f>
        <v>5.9588933640343997E-2</v>
      </c>
      <c r="J65" s="318">
        <f ca="1">+IF(ISERROR(HLOOKUP($B65,INDIRECT("'Monthly Resource Report'!"&amp;'Wilson Validation'!$G$1047950&amp;":"&amp;'Wilson Validation'!$G$1047951),'Wilson Validation'!J$1047952,FALSE)),0,HLOOKUP($B65,INDIRECT("'Monthly Resource Report'!"&amp;'Wilson Validation'!$G$1047950&amp;":"&amp;'Wilson Validation'!$G$1047951),'Wilson Validation'!J$1047952,FALSE))</f>
        <v>0.53118279717223171</v>
      </c>
    </row>
    <row r="66" spans="2:10">
      <c r="B66" s="301">
        <v>43191</v>
      </c>
      <c r="C66" s="294">
        <v>417</v>
      </c>
      <c r="D66" s="297">
        <v>3.2929160523599998</v>
      </c>
      <c r="E66" s="299">
        <v>0.06</v>
      </c>
      <c r="F66" s="295">
        <v>0.53</v>
      </c>
      <c r="G66" s="640">
        <f ca="1">+IF(ISERROR(HLOOKUP($B66,INDIRECT("'Monthly Resource Report'!"&amp;'Wilson Validation'!$G$1047950&amp;":"&amp;'Wilson Validation'!$G$1047951),'Wilson Validation'!G$1047952,FALSE)),0,HLOOKUP($B66,INDIRECT("'Monthly Resource Report'!"&amp;'Wilson Validation'!$G$1047950&amp;":"&amp;'Wilson Validation'!$G$1047951),'Wilson Validation'!G$1047952,FALSE))</f>
        <v>417</v>
      </c>
      <c r="H66" s="297">
        <f ca="1">+IF(ISERROR(HLOOKUP($B66,INDIRECT("'Monthly Resource Report'!"&amp;'Wilson Validation'!$G$1047950&amp;":"&amp;'Wilson Validation'!$G$1047951),'Wilson Validation'!H$1047952,FALSE)),0,HLOOKUP($B66,INDIRECT("'Monthly Resource Report'!"&amp;'Wilson Validation'!$G$1047950&amp;":"&amp;'Wilson Validation'!$G$1047951),'Wilson Validation'!H$1047952,FALSE))</f>
        <v>3.2930044053411032</v>
      </c>
      <c r="I66" s="317">
        <f ca="1">+IF(ISERROR(HLOOKUP($B66,INDIRECT("'Monthly Resource Report'!"&amp;'Wilson Validation'!$G$1047950&amp;":"&amp;'Wilson Validation'!$G$1047951),'Wilson Validation'!I$1047952,FALSE)),0,HLOOKUP($B66,INDIRECT("'Monthly Resource Report'!"&amp;'Wilson Validation'!$G$1047950&amp;":"&amp;'Wilson Validation'!$G$1047951),'Wilson Validation'!I$1047952,FALSE))</f>
        <v>5.9563163841547292E-2</v>
      </c>
      <c r="J66" s="318">
        <f ca="1">+IF(ISERROR(HLOOKUP($B66,INDIRECT("'Monthly Resource Report'!"&amp;'Wilson Validation'!$G$1047950&amp;":"&amp;'Wilson Validation'!$G$1047951),'Wilson Validation'!J$1047952,FALSE)),0,HLOOKUP($B66,INDIRECT("'Monthly Resource Report'!"&amp;'Wilson Validation'!$G$1047950&amp;":"&amp;'Wilson Validation'!$G$1047951),'Wilson Validation'!J$1047952,FALSE))</f>
        <v>0.53081686713406562</v>
      </c>
    </row>
    <row r="67" spans="2:10">
      <c r="B67" s="301">
        <v>43221</v>
      </c>
      <c r="C67" s="294">
        <v>417</v>
      </c>
      <c r="D67" s="297">
        <v>3.2929160523599998</v>
      </c>
      <c r="E67" s="299">
        <v>0.06</v>
      </c>
      <c r="F67" s="295">
        <v>0.53</v>
      </c>
      <c r="G67" s="640">
        <f ca="1">+IF(ISERROR(HLOOKUP($B67,INDIRECT("'Monthly Resource Report'!"&amp;'Wilson Validation'!$G$1047950&amp;":"&amp;'Wilson Validation'!$G$1047951),'Wilson Validation'!G$1047952,FALSE)),0,HLOOKUP($B67,INDIRECT("'Monthly Resource Report'!"&amp;'Wilson Validation'!$G$1047950&amp;":"&amp;'Wilson Validation'!$G$1047951),'Wilson Validation'!G$1047952,FALSE))</f>
        <v>417</v>
      </c>
      <c r="H67" s="297">
        <f ca="1">+IF(ISERROR(HLOOKUP($B67,INDIRECT("'Monthly Resource Report'!"&amp;'Wilson Validation'!$G$1047950&amp;":"&amp;'Wilson Validation'!$G$1047951),'Wilson Validation'!H$1047952,FALSE)),0,HLOOKUP($B67,INDIRECT("'Monthly Resource Report'!"&amp;'Wilson Validation'!$G$1047950&amp;":"&amp;'Wilson Validation'!$G$1047951),'Wilson Validation'!H$1047952,FALSE))</f>
        <v>3.2930031736688758</v>
      </c>
      <c r="I67" s="317">
        <f ca="1">+IF(ISERROR(HLOOKUP($B67,INDIRECT("'Monthly Resource Report'!"&amp;'Wilson Validation'!$G$1047950&amp;":"&amp;'Wilson Validation'!$G$1047951),'Wilson Validation'!I$1047952,FALSE)),0,HLOOKUP($B67,INDIRECT("'Monthly Resource Report'!"&amp;'Wilson Validation'!$G$1047950&amp;":"&amp;'Wilson Validation'!$G$1047951),'Wilson Validation'!I$1047952,FALSE))</f>
        <v>5.952768617950658E-2</v>
      </c>
      <c r="J67" s="318">
        <f ca="1">+IF(ISERROR(HLOOKUP($B67,INDIRECT("'Monthly Resource Report'!"&amp;'Wilson Validation'!$G$1047950&amp;":"&amp;'Wilson Validation'!$G$1047951),'Wilson Validation'!J$1047952,FALSE)),0,HLOOKUP($B67,INDIRECT("'Monthly Resource Report'!"&amp;'Wilson Validation'!$G$1047950&amp;":"&amp;'Wilson Validation'!$G$1047951),'Wilson Validation'!J$1047952,FALSE))</f>
        <v>0.53079428590110456</v>
      </c>
    </row>
    <row r="68" spans="2:10">
      <c r="B68" s="301">
        <v>43252</v>
      </c>
      <c r="C68" s="294">
        <v>417</v>
      </c>
      <c r="D68" s="297">
        <v>3.2929160523599998</v>
      </c>
      <c r="E68" s="299">
        <v>0.06</v>
      </c>
      <c r="F68" s="295">
        <v>0.53</v>
      </c>
      <c r="G68" s="640">
        <f ca="1">+IF(ISERROR(HLOOKUP($B68,INDIRECT("'Monthly Resource Report'!"&amp;'Wilson Validation'!$G$1047950&amp;":"&amp;'Wilson Validation'!$G$1047951),'Wilson Validation'!G$1047952,FALSE)),0,HLOOKUP($B68,INDIRECT("'Monthly Resource Report'!"&amp;'Wilson Validation'!$G$1047950&amp;":"&amp;'Wilson Validation'!$G$1047951),'Wilson Validation'!G$1047952,FALSE))</f>
        <v>417</v>
      </c>
      <c r="H68" s="297">
        <f ca="1">+IF(ISERROR(HLOOKUP($B68,INDIRECT("'Monthly Resource Report'!"&amp;'Wilson Validation'!$G$1047950&amp;":"&amp;'Wilson Validation'!$G$1047951),'Wilson Validation'!H$1047952,FALSE)),0,HLOOKUP($B68,INDIRECT("'Monthly Resource Report'!"&amp;'Wilson Validation'!$G$1047950&amp;":"&amp;'Wilson Validation'!$G$1047951),'Wilson Validation'!H$1047952,FALSE))</f>
        <v>3.2930033519046971</v>
      </c>
      <c r="I68" s="317">
        <f ca="1">+IF(ISERROR(HLOOKUP($B68,INDIRECT("'Monthly Resource Report'!"&amp;'Wilson Validation'!$G$1047950&amp;":"&amp;'Wilson Validation'!$G$1047951),'Wilson Validation'!I$1047952,FALSE)),0,HLOOKUP($B68,INDIRECT("'Monthly Resource Report'!"&amp;'Wilson Validation'!$G$1047950&amp;":"&amp;'Wilson Validation'!$G$1047951),'Wilson Validation'!I$1047952,FALSE))</f>
        <v>5.9427227292889684E-2</v>
      </c>
      <c r="J68" s="318">
        <f ca="1">+IF(ISERROR(HLOOKUP($B68,INDIRECT("'Monthly Resource Report'!"&amp;'Wilson Validation'!$G$1047950&amp;":"&amp;'Wilson Validation'!$G$1047951),'Wilson Validation'!J$1047952,FALSE)),0,HLOOKUP($B68,INDIRECT("'Monthly Resource Report'!"&amp;'Wilson Validation'!$G$1047950&amp;":"&amp;'Wilson Validation'!$G$1047951),'Wilson Validation'!J$1047952,FALSE))</f>
        <v>0.53124733603330121</v>
      </c>
    </row>
    <row r="69" spans="2:10">
      <c r="B69" s="301">
        <v>43282</v>
      </c>
      <c r="C69" s="294">
        <v>417</v>
      </c>
      <c r="D69" s="297">
        <v>3.2929160523599998</v>
      </c>
      <c r="E69" s="299">
        <v>0.06</v>
      </c>
      <c r="F69" s="295">
        <v>0.53</v>
      </c>
      <c r="G69" s="640">
        <f ca="1">+IF(ISERROR(HLOOKUP($B69,INDIRECT("'Monthly Resource Report'!"&amp;'Wilson Validation'!$G$1047950&amp;":"&amp;'Wilson Validation'!$G$1047951),'Wilson Validation'!G$1047952,FALSE)),0,HLOOKUP($B69,INDIRECT("'Monthly Resource Report'!"&amp;'Wilson Validation'!$G$1047950&amp;":"&amp;'Wilson Validation'!$G$1047951),'Wilson Validation'!G$1047952,FALSE))</f>
        <v>417</v>
      </c>
      <c r="H69" s="297">
        <f ca="1">+IF(ISERROR(HLOOKUP($B69,INDIRECT("'Monthly Resource Report'!"&amp;'Wilson Validation'!$G$1047950&amp;":"&amp;'Wilson Validation'!$G$1047951),'Wilson Validation'!H$1047952,FALSE)),0,HLOOKUP($B69,INDIRECT("'Monthly Resource Report'!"&amp;'Wilson Validation'!$G$1047950&amp;":"&amp;'Wilson Validation'!$G$1047951),'Wilson Validation'!H$1047952,FALSE))</f>
        <v>3.2930038710743164</v>
      </c>
      <c r="I69" s="317">
        <f ca="1">+IF(ISERROR(HLOOKUP($B69,INDIRECT("'Monthly Resource Report'!"&amp;'Wilson Validation'!$G$1047950&amp;":"&amp;'Wilson Validation'!$G$1047951),'Wilson Validation'!I$1047952,FALSE)),0,HLOOKUP($B69,INDIRECT("'Monthly Resource Report'!"&amp;'Wilson Validation'!$G$1047950&amp;":"&amp;'Wilson Validation'!$G$1047951),'Wilson Validation'!I$1047952,FALSE))</f>
        <v>5.9594339564521856E-2</v>
      </c>
      <c r="J69" s="318">
        <f ca="1">+IF(ISERROR(HLOOKUP($B69,INDIRECT("'Monthly Resource Report'!"&amp;'Wilson Validation'!$G$1047950&amp;":"&amp;'Wilson Validation'!$G$1047951),'Wilson Validation'!J$1047952,FALSE)),0,HLOOKUP($B69,INDIRECT("'Monthly Resource Report'!"&amp;'Wilson Validation'!$G$1047950&amp;":"&amp;'Wilson Validation'!$G$1047951),'Wilson Validation'!J$1047952,FALSE))</f>
        <v>0.53078390583190782</v>
      </c>
    </row>
    <row r="70" spans="2:10">
      <c r="B70" s="301">
        <v>43313</v>
      </c>
      <c r="C70" s="294">
        <v>417</v>
      </c>
      <c r="D70" s="297">
        <v>3.2929160523599998</v>
      </c>
      <c r="E70" s="299">
        <v>0.06</v>
      </c>
      <c r="F70" s="295">
        <v>0.53</v>
      </c>
      <c r="G70" s="640">
        <f ca="1">+IF(ISERROR(HLOOKUP($B70,INDIRECT("'Monthly Resource Report'!"&amp;'Wilson Validation'!$G$1047950&amp;":"&amp;'Wilson Validation'!$G$1047951),'Wilson Validation'!G$1047952,FALSE)),0,HLOOKUP($B70,INDIRECT("'Monthly Resource Report'!"&amp;'Wilson Validation'!$G$1047950&amp;":"&amp;'Wilson Validation'!$G$1047951),'Wilson Validation'!G$1047952,FALSE))</f>
        <v>417</v>
      </c>
      <c r="H70" s="297">
        <f ca="1">+IF(ISERROR(HLOOKUP($B70,INDIRECT("'Monthly Resource Report'!"&amp;'Wilson Validation'!$G$1047950&amp;":"&amp;'Wilson Validation'!$G$1047951),'Wilson Validation'!H$1047952,FALSE)),0,HLOOKUP($B70,INDIRECT("'Monthly Resource Report'!"&amp;'Wilson Validation'!$G$1047950&amp;":"&amp;'Wilson Validation'!$G$1047951),'Wilson Validation'!H$1047952,FALSE))</f>
        <v>3.2930033614576266</v>
      </c>
      <c r="I70" s="317">
        <f ca="1">+IF(ISERROR(HLOOKUP($B70,INDIRECT("'Monthly Resource Report'!"&amp;'Wilson Validation'!$G$1047950&amp;":"&amp;'Wilson Validation'!$G$1047951),'Wilson Validation'!I$1047952,FALSE)),0,HLOOKUP($B70,INDIRECT("'Monthly Resource Report'!"&amp;'Wilson Validation'!$G$1047950&amp;":"&amp;'Wilson Validation'!$G$1047951),'Wilson Validation'!I$1047952,FALSE))</f>
        <v>5.9654905441522986E-2</v>
      </c>
      <c r="J70" s="318">
        <f ca="1">+IF(ISERROR(HLOOKUP($B70,INDIRECT("'Monthly Resource Report'!"&amp;'Wilson Validation'!$G$1047950&amp;":"&amp;'Wilson Validation'!$G$1047951),'Wilson Validation'!J$1047952,FALSE)),0,HLOOKUP($B70,INDIRECT("'Monthly Resource Report'!"&amp;'Wilson Validation'!$G$1047950&amp;":"&amp;'Wilson Validation'!$G$1047951),'Wilson Validation'!J$1047952,FALSE))</f>
        <v>0.53077987783176739</v>
      </c>
    </row>
    <row r="71" spans="2:10">
      <c r="B71" s="301">
        <v>43344</v>
      </c>
      <c r="C71" s="294">
        <v>417</v>
      </c>
      <c r="D71" s="297">
        <v>3.2929160523599998</v>
      </c>
      <c r="E71" s="299">
        <v>0.06</v>
      </c>
      <c r="F71" s="295">
        <v>0.53</v>
      </c>
      <c r="G71" s="640">
        <f ca="1">+IF(ISERROR(HLOOKUP($B71,INDIRECT("'Monthly Resource Report'!"&amp;'Wilson Validation'!$G$1047950&amp;":"&amp;'Wilson Validation'!$G$1047951),'Wilson Validation'!G$1047952,FALSE)),0,HLOOKUP($B71,INDIRECT("'Monthly Resource Report'!"&amp;'Wilson Validation'!$G$1047950&amp;":"&amp;'Wilson Validation'!$G$1047951),'Wilson Validation'!G$1047952,FALSE))</f>
        <v>417</v>
      </c>
      <c r="H71" s="297">
        <f ca="1">+IF(ISERROR(HLOOKUP($B71,INDIRECT("'Monthly Resource Report'!"&amp;'Wilson Validation'!$G$1047950&amp;":"&amp;'Wilson Validation'!$G$1047951),'Wilson Validation'!H$1047952,FALSE)),0,HLOOKUP($B71,INDIRECT("'Monthly Resource Report'!"&amp;'Wilson Validation'!$G$1047950&amp;":"&amp;'Wilson Validation'!$G$1047951),'Wilson Validation'!H$1047952,FALSE))</f>
        <v>3.2930041980519236</v>
      </c>
      <c r="I71" s="317">
        <f ca="1">+IF(ISERROR(HLOOKUP($B71,INDIRECT("'Monthly Resource Report'!"&amp;'Wilson Validation'!$G$1047950&amp;":"&amp;'Wilson Validation'!$G$1047951),'Wilson Validation'!I$1047952,FALSE)),0,HLOOKUP($B71,INDIRECT("'Monthly Resource Report'!"&amp;'Wilson Validation'!$G$1047950&amp;":"&amp;'Wilson Validation'!$G$1047951),'Wilson Validation'!I$1047952,FALSE))</f>
        <v>5.9466598491149228E-2</v>
      </c>
      <c r="J71" s="318">
        <f ca="1">+IF(ISERROR(HLOOKUP($B71,INDIRECT("'Monthly Resource Report'!"&amp;'Wilson Validation'!$G$1047950&amp;":"&amp;'Wilson Validation'!$G$1047951),'Wilson Validation'!J$1047952,FALSE)),0,HLOOKUP($B71,INDIRECT("'Monthly Resource Report'!"&amp;'Wilson Validation'!$G$1047950&amp;":"&amp;'Wilson Validation'!$G$1047951),'Wilson Validation'!J$1047952,FALSE))</f>
        <v>0.53082694817114495</v>
      </c>
    </row>
    <row r="72" spans="2:10">
      <c r="B72" s="301">
        <v>43374</v>
      </c>
      <c r="C72" s="294">
        <v>417</v>
      </c>
      <c r="D72" s="297">
        <v>3.2929160523599998</v>
      </c>
      <c r="E72" s="299">
        <v>0.06</v>
      </c>
      <c r="F72" s="295">
        <v>0.53</v>
      </c>
      <c r="G72" s="640">
        <f ca="1">+IF(ISERROR(HLOOKUP($B72,INDIRECT("'Monthly Resource Report'!"&amp;'Wilson Validation'!$G$1047950&amp;":"&amp;'Wilson Validation'!$G$1047951),'Wilson Validation'!G$1047952,FALSE)),0,HLOOKUP($B72,INDIRECT("'Monthly Resource Report'!"&amp;'Wilson Validation'!$G$1047950&amp;":"&amp;'Wilson Validation'!$G$1047951),'Wilson Validation'!G$1047952,FALSE))</f>
        <v>417</v>
      </c>
      <c r="H72" s="297">
        <f ca="1">+IF(ISERROR(HLOOKUP($B72,INDIRECT("'Monthly Resource Report'!"&amp;'Wilson Validation'!$G$1047950&amp;":"&amp;'Wilson Validation'!$G$1047951),'Wilson Validation'!H$1047952,FALSE)),0,HLOOKUP($B72,INDIRECT("'Monthly Resource Report'!"&amp;'Wilson Validation'!$G$1047950&amp;":"&amp;'Wilson Validation'!$G$1047951),'Wilson Validation'!H$1047952,FALSE))</f>
        <v>3.2930037628501294</v>
      </c>
      <c r="I72" s="317">
        <f ca="1">+IF(ISERROR(HLOOKUP($B72,INDIRECT("'Monthly Resource Report'!"&amp;'Wilson Validation'!$G$1047950&amp;":"&amp;'Wilson Validation'!$G$1047951),'Wilson Validation'!I$1047952,FALSE)),0,HLOOKUP($B72,INDIRECT("'Monthly Resource Report'!"&amp;'Wilson Validation'!$G$1047950&amp;":"&amp;'Wilson Validation'!$G$1047951),'Wilson Validation'!I$1047952,FALSE))</f>
        <v>5.9542882819685838E-2</v>
      </c>
      <c r="J72" s="318">
        <f ca="1">+IF(ISERROR(HLOOKUP($B72,INDIRECT("'Monthly Resource Report'!"&amp;'Wilson Validation'!$G$1047950&amp;":"&amp;'Wilson Validation'!$G$1047951),'Wilson Validation'!J$1047952,FALSE)),0,HLOOKUP($B72,INDIRECT("'Monthly Resource Report'!"&amp;'Wilson Validation'!$G$1047950&amp;":"&amp;'Wilson Validation'!$G$1047951),'Wilson Validation'!J$1047952,FALSE))</f>
        <v>0.53118754828322068</v>
      </c>
    </row>
    <row r="73" spans="2:10">
      <c r="B73" s="301">
        <v>43405</v>
      </c>
      <c r="C73" s="294">
        <v>417</v>
      </c>
      <c r="D73" s="297">
        <v>3.2929160523599998</v>
      </c>
      <c r="E73" s="299">
        <v>0.06</v>
      </c>
      <c r="F73" s="295">
        <v>0.53</v>
      </c>
      <c r="G73" s="640">
        <f ca="1">+IF(ISERROR(HLOOKUP($B73,INDIRECT("'Monthly Resource Report'!"&amp;'Wilson Validation'!$G$1047950&amp;":"&amp;'Wilson Validation'!$G$1047951),'Wilson Validation'!G$1047952,FALSE)),0,HLOOKUP($B73,INDIRECT("'Monthly Resource Report'!"&amp;'Wilson Validation'!$G$1047950&amp;":"&amp;'Wilson Validation'!$G$1047951),'Wilson Validation'!G$1047952,FALSE))</f>
        <v>417</v>
      </c>
      <c r="H73" s="297">
        <f ca="1">+IF(ISERROR(HLOOKUP($B73,INDIRECT("'Monthly Resource Report'!"&amp;'Wilson Validation'!$G$1047950&amp;":"&amp;'Wilson Validation'!$G$1047951),'Wilson Validation'!H$1047952,FALSE)),0,HLOOKUP($B73,INDIRECT("'Monthly Resource Report'!"&amp;'Wilson Validation'!$G$1047950&amp;":"&amp;'Wilson Validation'!$G$1047951),'Wilson Validation'!H$1047952,FALSE))</f>
        <v>3.2930028815765011</v>
      </c>
      <c r="I73" s="317">
        <f ca="1">+IF(ISERROR(HLOOKUP($B73,INDIRECT("'Monthly Resource Report'!"&amp;'Wilson Validation'!$G$1047950&amp;":"&amp;'Wilson Validation'!$G$1047951),'Wilson Validation'!I$1047952,FALSE)),0,HLOOKUP($B73,INDIRECT("'Monthly Resource Report'!"&amp;'Wilson Validation'!$G$1047950&amp;":"&amp;'Wilson Validation'!$G$1047951),'Wilson Validation'!I$1047952,FALSE))</f>
        <v>5.9821870776566186E-2</v>
      </c>
      <c r="J73" s="318">
        <f ca="1">+IF(ISERROR(HLOOKUP($B73,INDIRECT("'Monthly Resource Report'!"&amp;'Wilson Validation'!$G$1047950&amp;":"&amp;'Wilson Validation'!$G$1047951),'Wilson Validation'!J$1047952,FALSE)),0,HLOOKUP($B73,INDIRECT("'Monthly Resource Report'!"&amp;'Wilson Validation'!$G$1047950&amp;":"&amp;'Wilson Validation'!$G$1047951),'Wilson Validation'!J$1047952,FALSE))</f>
        <v>0.53197679787117946</v>
      </c>
    </row>
    <row r="74" spans="2:10">
      <c r="B74" s="301">
        <v>43435</v>
      </c>
      <c r="C74" s="294">
        <v>417</v>
      </c>
      <c r="D74" s="297">
        <v>3.2929160523599998</v>
      </c>
      <c r="E74" s="299">
        <v>0.06</v>
      </c>
      <c r="F74" s="295">
        <v>0.53</v>
      </c>
      <c r="G74" s="640">
        <f ca="1">+IF(ISERROR(HLOOKUP($B74,INDIRECT("'Monthly Resource Report'!"&amp;'Wilson Validation'!$G$1047950&amp;":"&amp;'Wilson Validation'!$G$1047951),'Wilson Validation'!G$1047952,FALSE)),0,HLOOKUP($B74,INDIRECT("'Monthly Resource Report'!"&amp;'Wilson Validation'!$G$1047950&amp;":"&amp;'Wilson Validation'!$G$1047951),'Wilson Validation'!G$1047952,FALSE))</f>
        <v>417</v>
      </c>
      <c r="H74" s="297">
        <f ca="1">+IF(ISERROR(HLOOKUP($B74,INDIRECT("'Monthly Resource Report'!"&amp;'Wilson Validation'!$G$1047950&amp;":"&amp;'Wilson Validation'!$G$1047951),'Wilson Validation'!H$1047952,FALSE)),0,HLOOKUP($B74,INDIRECT("'Monthly Resource Report'!"&amp;'Wilson Validation'!$G$1047950&amp;":"&amp;'Wilson Validation'!$G$1047951),'Wilson Validation'!H$1047952,FALSE))</f>
        <v>3.2930048004424739</v>
      </c>
      <c r="I74" s="317">
        <f ca="1">+IF(ISERROR(HLOOKUP($B74,INDIRECT("'Monthly Resource Report'!"&amp;'Wilson Validation'!$G$1047950&amp;":"&amp;'Wilson Validation'!$G$1047951),'Wilson Validation'!I$1047952,FALSE)),0,HLOOKUP($B74,INDIRECT("'Monthly Resource Report'!"&amp;'Wilson Validation'!$G$1047950&amp;":"&amp;'Wilson Validation'!$G$1047951),'Wilson Validation'!I$1047952,FALSE))</f>
        <v>5.9810574924997952E-2</v>
      </c>
      <c r="J74" s="318">
        <f ca="1">+IF(ISERROR(HLOOKUP($B74,INDIRECT("'Monthly Resource Report'!"&amp;'Wilson Validation'!$G$1047950&amp;":"&amp;'Wilson Validation'!$G$1047951),'Wilson Validation'!J$1047952,FALSE)),0,HLOOKUP($B74,INDIRECT("'Monthly Resource Report'!"&amp;'Wilson Validation'!$G$1047950&amp;":"&amp;'Wilson Validation'!$G$1047951),'Wilson Validation'!J$1047952,FALSE))</f>
        <v>0.5311444878117263</v>
      </c>
    </row>
    <row r="75" spans="2:10" s="461" customFormat="1">
      <c r="B75" s="301">
        <v>43466</v>
      </c>
      <c r="C75" s="294">
        <v>417</v>
      </c>
      <c r="D75" s="297">
        <v>3.3788611613265958</v>
      </c>
      <c r="E75" s="299">
        <v>0.06</v>
      </c>
      <c r="F75" s="295">
        <v>0.53</v>
      </c>
      <c r="G75" s="640">
        <f ca="1">+IF(ISERROR(HLOOKUP($B75,INDIRECT("'Monthly Resource Report'!"&amp;'Wilson Validation'!$G$1047950&amp;":"&amp;'Wilson Validation'!$G$1047951),'Wilson Validation'!G$1047952,FALSE)),0,HLOOKUP($B75,INDIRECT("'Monthly Resource Report'!"&amp;'Wilson Validation'!$G$1047950&amp;":"&amp;'Wilson Validation'!$G$1047951),'Wilson Validation'!G$1047952,FALSE))</f>
        <v>417</v>
      </c>
      <c r="H75" s="297">
        <f ca="1">+IF(ISERROR(HLOOKUP($B75,INDIRECT("'Monthly Resource Report'!"&amp;'Wilson Validation'!$G$1047950&amp;":"&amp;'Wilson Validation'!$G$1047951),'Wilson Validation'!H$1047952,FALSE)),0,HLOOKUP($B75,INDIRECT("'Monthly Resource Report'!"&amp;'Wilson Validation'!$G$1047950&amp;":"&amp;'Wilson Validation'!$G$1047951),'Wilson Validation'!H$1047952,FALSE))</f>
        <v>3.3790059498730662</v>
      </c>
      <c r="I75" s="317">
        <f ca="1">+IF(ISERROR(HLOOKUP($B75,INDIRECT("'Monthly Resource Report'!"&amp;'Wilson Validation'!$G$1047950&amp;":"&amp;'Wilson Validation'!$G$1047951),'Wilson Validation'!I$1047952,FALSE)),0,HLOOKUP($B75,INDIRECT("'Monthly Resource Report'!"&amp;'Wilson Validation'!$G$1047950&amp;":"&amp;'Wilson Validation'!$G$1047951),'Wilson Validation'!I$1047952,FALSE))</f>
        <v>5.9961367303232323E-2</v>
      </c>
      <c r="J75" s="318">
        <f ca="1">+IF(ISERROR(HLOOKUP($B75,INDIRECT("'Monthly Resource Report'!"&amp;'Wilson Validation'!$G$1047950&amp;":"&amp;'Wilson Validation'!$G$1047951),'Wilson Validation'!J$1047952,FALSE)),0,HLOOKUP($B75,INDIRECT("'Monthly Resource Report'!"&amp;'Wilson Validation'!$G$1047950&amp;":"&amp;'Wilson Validation'!$G$1047951),'Wilson Validation'!J$1047952,FALSE))</f>
        <v>0.53111694896964889</v>
      </c>
    </row>
    <row r="76" spans="2:10" s="461" customFormat="1">
      <c r="B76" s="301">
        <v>43497</v>
      </c>
      <c r="C76" s="294">
        <v>417</v>
      </c>
      <c r="D76" s="297">
        <v>3.3788611613265958</v>
      </c>
      <c r="E76" s="299">
        <v>0.06</v>
      </c>
      <c r="F76" s="295">
        <v>0.53</v>
      </c>
      <c r="G76" s="640">
        <f ca="1">+IF(ISERROR(HLOOKUP($B76,INDIRECT("'Monthly Resource Report'!"&amp;'Wilson Validation'!$G$1047950&amp;":"&amp;'Wilson Validation'!$G$1047951),'Wilson Validation'!G$1047952,FALSE)),0,HLOOKUP($B76,INDIRECT("'Monthly Resource Report'!"&amp;'Wilson Validation'!$G$1047950&amp;":"&amp;'Wilson Validation'!$G$1047951),'Wilson Validation'!G$1047952,FALSE))</f>
        <v>417</v>
      </c>
      <c r="H76" s="297">
        <f ca="1">+IF(ISERROR(HLOOKUP($B76,INDIRECT("'Monthly Resource Report'!"&amp;'Wilson Validation'!$G$1047950&amp;":"&amp;'Wilson Validation'!$G$1047951),'Wilson Validation'!H$1047952,FALSE)),0,HLOOKUP($B76,INDIRECT("'Monthly Resource Report'!"&amp;'Wilson Validation'!$G$1047950&amp;":"&amp;'Wilson Validation'!$G$1047951),'Wilson Validation'!H$1047952,FALSE))</f>
        <v>3.3790058910162002</v>
      </c>
      <c r="I76" s="317">
        <f ca="1">+IF(ISERROR(HLOOKUP($B76,INDIRECT("'Monthly Resource Report'!"&amp;'Wilson Validation'!$G$1047950&amp;":"&amp;'Wilson Validation'!$G$1047951),'Wilson Validation'!I$1047952,FALSE)),0,HLOOKUP($B76,INDIRECT("'Monthly Resource Report'!"&amp;'Wilson Validation'!$G$1047950&amp;":"&amp;'Wilson Validation'!$G$1047951),'Wilson Validation'!I$1047952,FALSE))</f>
        <v>5.9979823213600097E-2</v>
      </c>
      <c r="J76" s="318">
        <f ca="1">+IF(ISERROR(HLOOKUP($B76,INDIRECT("'Monthly Resource Report'!"&amp;'Wilson Validation'!$G$1047950&amp;":"&amp;'Wilson Validation'!$G$1047951),'Wilson Validation'!J$1047952,FALSE)),0,HLOOKUP($B76,INDIRECT("'Monthly Resource Report'!"&amp;'Wilson Validation'!$G$1047950&amp;":"&amp;'Wilson Validation'!$G$1047951),'Wilson Validation'!J$1047952,FALSE))</f>
        <v>0.53081678805865995</v>
      </c>
    </row>
    <row r="77" spans="2:10" s="461" customFormat="1">
      <c r="B77" s="301">
        <v>43525</v>
      </c>
      <c r="C77" s="294">
        <v>417</v>
      </c>
      <c r="D77" s="297">
        <v>3.3788611613265958</v>
      </c>
      <c r="E77" s="299">
        <v>0.06</v>
      </c>
      <c r="F77" s="295">
        <v>0.53</v>
      </c>
      <c r="G77" s="640">
        <f ca="1">+IF(ISERROR(HLOOKUP($B77,INDIRECT("'Monthly Resource Report'!"&amp;'Wilson Validation'!$G$1047950&amp;":"&amp;'Wilson Validation'!$G$1047951),'Wilson Validation'!G$1047952,FALSE)),0,HLOOKUP($B77,INDIRECT("'Monthly Resource Report'!"&amp;'Wilson Validation'!$G$1047950&amp;":"&amp;'Wilson Validation'!$G$1047951),'Wilson Validation'!G$1047952,FALSE))</f>
        <v>417</v>
      </c>
      <c r="H77" s="297">
        <f ca="1">+IF(ISERROR(HLOOKUP($B77,INDIRECT("'Monthly Resource Report'!"&amp;'Wilson Validation'!$G$1047950&amp;":"&amp;'Wilson Validation'!$G$1047951),'Wilson Validation'!H$1047952,FALSE)),0,HLOOKUP($B77,INDIRECT("'Monthly Resource Report'!"&amp;'Wilson Validation'!$G$1047950&amp;":"&amp;'Wilson Validation'!$G$1047951),'Wilson Validation'!H$1047952,FALSE))</f>
        <v>3.3790061409587882</v>
      </c>
      <c r="I77" s="317">
        <f ca="1">+IF(ISERROR(HLOOKUP($B77,INDIRECT("'Monthly Resource Report'!"&amp;'Wilson Validation'!$G$1047950&amp;":"&amp;'Wilson Validation'!$G$1047951),'Wilson Validation'!I$1047952,FALSE)),0,HLOOKUP($B77,INDIRECT("'Monthly Resource Report'!"&amp;'Wilson Validation'!$G$1047950&amp;":"&amp;'Wilson Validation'!$G$1047951),'Wilson Validation'!I$1047952,FALSE))</f>
        <v>5.996770957033528E-2</v>
      </c>
      <c r="J77" s="318">
        <f ca="1">+IF(ISERROR(HLOOKUP($B77,INDIRECT("'Monthly Resource Report'!"&amp;'Wilson Validation'!$G$1047950&amp;":"&amp;'Wilson Validation'!$G$1047951),'Wilson Validation'!J$1047952,FALSE)),0,HLOOKUP($B77,INDIRECT("'Monthly Resource Report'!"&amp;'Wilson Validation'!$G$1047950&amp;":"&amp;'Wilson Validation'!$G$1047951),'Wilson Validation'!J$1047952,FALSE))</f>
        <v>0.53111112244165437</v>
      </c>
    </row>
    <row r="78" spans="2:10" s="461" customFormat="1">
      <c r="B78" s="301">
        <v>43556</v>
      </c>
      <c r="C78" s="294">
        <v>417</v>
      </c>
      <c r="D78" s="297">
        <v>3.3788611613265958</v>
      </c>
      <c r="E78" s="299">
        <v>0.06</v>
      </c>
      <c r="F78" s="295">
        <v>0.53</v>
      </c>
      <c r="G78" s="640">
        <f ca="1">+IF(ISERROR(HLOOKUP($B78,INDIRECT("'Monthly Resource Report'!"&amp;'Wilson Validation'!$G$1047950&amp;":"&amp;'Wilson Validation'!$G$1047951),'Wilson Validation'!G$1047952,FALSE)),0,HLOOKUP($B78,INDIRECT("'Monthly Resource Report'!"&amp;'Wilson Validation'!$G$1047950&amp;":"&amp;'Wilson Validation'!$G$1047951),'Wilson Validation'!G$1047952,FALSE))</f>
        <v>417</v>
      </c>
      <c r="H78" s="297">
        <f ca="1">+IF(ISERROR(HLOOKUP($B78,INDIRECT("'Monthly Resource Report'!"&amp;'Wilson Validation'!$G$1047950&amp;":"&amp;'Wilson Validation'!$G$1047951),'Wilson Validation'!H$1047952,FALSE)),0,HLOOKUP($B78,INDIRECT("'Monthly Resource Report'!"&amp;'Wilson Validation'!$G$1047950&amp;":"&amp;'Wilson Validation'!$G$1047951),'Wilson Validation'!H$1047952,FALSE))</f>
        <v>3.379006155795711</v>
      </c>
      <c r="I78" s="317">
        <f ca="1">+IF(ISERROR(HLOOKUP($B78,INDIRECT("'Monthly Resource Report'!"&amp;'Wilson Validation'!$G$1047950&amp;":"&amp;'Wilson Validation'!$G$1047951),'Wilson Validation'!I$1047952,FALSE)),0,HLOOKUP($B78,INDIRECT("'Monthly Resource Report'!"&amp;'Wilson Validation'!$G$1047950&amp;":"&amp;'Wilson Validation'!$G$1047951),'Wilson Validation'!I$1047952,FALSE))</f>
        <v>5.9829193784578107E-2</v>
      </c>
      <c r="J78" s="318">
        <f ca="1">+IF(ISERROR(HLOOKUP($B78,INDIRECT("'Monthly Resource Report'!"&amp;'Wilson Validation'!$G$1047950&amp;":"&amp;'Wilson Validation'!$G$1047951),'Wilson Validation'!J$1047952,FALSE)),0,HLOOKUP($B78,INDIRECT("'Monthly Resource Report'!"&amp;'Wilson Validation'!$G$1047950&amp;":"&amp;'Wilson Validation'!$G$1047951),'Wilson Validation'!J$1047952,FALSE))</f>
        <v>0.53117148695989336</v>
      </c>
    </row>
    <row r="79" spans="2:10" s="461" customFormat="1">
      <c r="B79" s="301">
        <v>43586</v>
      </c>
      <c r="C79" s="294">
        <v>417</v>
      </c>
      <c r="D79" s="297">
        <v>3.3788611613265958</v>
      </c>
      <c r="E79" s="299">
        <v>0.06</v>
      </c>
      <c r="F79" s="295">
        <v>0.53</v>
      </c>
      <c r="G79" s="640">
        <f ca="1">+IF(ISERROR(HLOOKUP($B79,INDIRECT("'Monthly Resource Report'!"&amp;'Wilson Validation'!$G$1047950&amp;":"&amp;'Wilson Validation'!$G$1047951),'Wilson Validation'!G$1047952,FALSE)),0,HLOOKUP($B79,INDIRECT("'Monthly Resource Report'!"&amp;'Wilson Validation'!$G$1047950&amp;":"&amp;'Wilson Validation'!$G$1047951),'Wilson Validation'!G$1047952,FALSE))</f>
        <v>417</v>
      </c>
      <c r="H79" s="297">
        <f ca="1">+IF(ISERROR(HLOOKUP($B79,INDIRECT("'Monthly Resource Report'!"&amp;'Wilson Validation'!$G$1047950&amp;":"&amp;'Wilson Validation'!$G$1047951),'Wilson Validation'!H$1047952,FALSE)),0,HLOOKUP($B79,INDIRECT("'Monthly Resource Report'!"&amp;'Wilson Validation'!$G$1047950&amp;":"&amp;'Wilson Validation'!$G$1047951),'Wilson Validation'!H$1047952,FALSE))</f>
        <v>3.379005926382237</v>
      </c>
      <c r="I79" s="317">
        <f ca="1">+IF(ISERROR(HLOOKUP($B79,INDIRECT("'Monthly Resource Report'!"&amp;'Wilson Validation'!$G$1047950&amp;":"&amp;'Wilson Validation'!$G$1047951),'Wilson Validation'!I$1047952,FALSE)),0,HLOOKUP($B79,INDIRECT("'Monthly Resource Report'!"&amp;'Wilson Validation'!$G$1047950&amp;":"&amp;'Wilson Validation'!$G$1047951),'Wilson Validation'!I$1047952,FALSE))</f>
        <v>5.9760977751183275E-2</v>
      </c>
      <c r="J79" s="318">
        <f ca="1">+IF(ISERROR(HLOOKUP($B79,INDIRECT("'Monthly Resource Report'!"&amp;'Wilson Validation'!$G$1047950&amp;":"&amp;'Wilson Validation'!$G$1047951),'Wilson Validation'!J$1047952,FALSE)),0,HLOOKUP($B79,INDIRECT("'Monthly Resource Report'!"&amp;'Wilson Validation'!$G$1047950&amp;":"&amp;'Wilson Validation'!$G$1047951),'Wilson Validation'!J$1047952,FALSE))</f>
        <v>0.53076359795945527</v>
      </c>
    </row>
    <row r="80" spans="2:10" s="461" customFormat="1">
      <c r="B80" s="301">
        <v>43617</v>
      </c>
      <c r="C80" s="294">
        <v>417</v>
      </c>
      <c r="D80" s="297">
        <v>3.3788611613265958</v>
      </c>
      <c r="E80" s="299">
        <v>0.06</v>
      </c>
      <c r="F80" s="295">
        <v>0.53</v>
      </c>
      <c r="G80" s="640">
        <f ca="1">+IF(ISERROR(HLOOKUP($B80,INDIRECT("'Monthly Resource Report'!"&amp;'Wilson Validation'!$G$1047950&amp;":"&amp;'Wilson Validation'!$G$1047951),'Wilson Validation'!G$1047952,FALSE)),0,HLOOKUP($B80,INDIRECT("'Monthly Resource Report'!"&amp;'Wilson Validation'!$G$1047950&amp;":"&amp;'Wilson Validation'!$G$1047951),'Wilson Validation'!G$1047952,FALSE))</f>
        <v>417</v>
      </c>
      <c r="H80" s="297">
        <f ca="1">+IF(ISERROR(HLOOKUP($B80,INDIRECT("'Monthly Resource Report'!"&amp;'Wilson Validation'!$G$1047950&amp;":"&amp;'Wilson Validation'!$G$1047951),'Wilson Validation'!H$1047952,FALSE)),0,HLOOKUP($B80,INDIRECT("'Monthly Resource Report'!"&amp;'Wilson Validation'!$G$1047950&amp;":"&amp;'Wilson Validation'!$G$1047951),'Wilson Validation'!H$1047952,FALSE))</f>
        <v>3.3790060844563197</v>
      </c>
      <c r="I80" s="317">
        <f ca="1">+IF(ISERROR(HLOOKUP($B80,INDIRECT("'Monthly Resource Report'!"&amp;'Wilson Validation'!$G$1047950&amp;":"&amp;'Wilson Validation'!$G$1047951),'Wilson Validation'!I$1047952,FALSE)),0,HLOOKUP($B80,INDIRECT("'Monthly Resource Report'!"&amp;'Wilson Validation'!$G$1047950&amp;":"&amp;'Wilson Validation'!$G$1047951),'Wilson Validation'!I$1047952,FALSE))</f>
        <v>5.969091337984777E-2</v>
      </c>
      <c r="J80" s="318">
        <f ca="1">+IF(ISERROR(HLOOKUP($B80,INDIRECT("'Monthly Resource Report'!"&amp;'Wilson Validation'!$G$1047950&amp;":"&amp;'Wilson Validation'!$G$1047951),'Wilson Validation'!J$1047952,FALSE)),0,HLOOKUP($B80,INDIRECT("'Monthly Resource Report'!"&amp;'Wilson Validation'!$G$1047950&amp;":"&amp;'Wilson Validation'!$G$1047951),'Wilson Validation'!J$1047952,FALSE))</f>
        <v>0.53119634214305067</v>
      </c>
    </row>
    <row r="81" spans="2:10" s="461" customFormat="1">
      <c r="B81" s="301">
        <v>43647</v>
      </c>
      <c r="C81" s="294">
        <v>417</v>
      </c>
      <c r="D81" s="297">
        <v>3.3788611613265958</v>
      </c>
      <c r="E81" s="299">
        <v>0.06</v>
      </c>
      <c r="F81" s="295">
        <v>0.53</v>
      </c>
      <c r="G81" s="640">
        <f ca="1">+IF(ISERROR(HLOOKUP($B81,INDIRECT("'Monthly Resource Report'!"&amp;'Wilson Validation'!$G$1047950&amp;":"&amp;'Wilson Validation'!$G$1047951),'Wilson Validation'!G$1047952,FALSE)),0,HLOOKUP($B81,INDIRECT("'Monthly Resource Report'!"&amp;'Wilson Validation'!$G$1047950&amp;":"&amp;'Wilson Validation'!$G$1047951),'Wilson Validation'!G$1047952,FALSE))</f>
        <v>417</v>
      </c>
      <c r="H81" s="297">
        <f ca="1">+IF(ISERROR(HLOOKUP($B81,INDIRECT("'Monthly Resource Report'!"&amp;'Wilson Validation'!$G$1047950&amp;":"&amp;'Wilson Validation'!$G$1047951),'Wilson Validation'!H$1047952,FALSE)),0,HLOOKUP($B81,INDIRECT("'Monthly Resource Report'!"&amp;'Wilson Validation'!$G$1047950&amp;":"&amp;'Wilson Validation'!$G$1047951),'Wilson Validation'!H$1047952,FALSE))</f>
        <v>3.3790059434464546</v>
      </c>
      <c r="I81" s="317">
        <f ca="1">+IF(ISERROR(HLOOKUP($B81,INDIRECT("'Monthly Resource Report'!"&amp;'Wilson Validation'!$G$1047950&amp;":"&amp;'Wilson Validation'!$G$1047951),'Wilson Validation'!I$1047952,FALSE)),0,HLOOKUP($B81,INDIRECT("'Monthly Resource Report'!"&amp;'Wilson Validation'!$G$1047950&amp;":"&amp;'Wilson Validation'!$G$1047951),'Wilson Validation'!I$1047952,FALSE))</f>
        <v>5.9752106798719846E-2</v>
      </c>
      <c r="J81" s="318">
        <f ca="1">+IF(ISERROR(HLOOKUP($B81,INDIRECT("'Monthly Resource Report'!"&amp;'Wilson Validation'!$G$1047950&amp;":"&amp;'Wilson Validation'!$G$1047951),'Wilson Validation'!J$1047952,FALSE)),0,HLOOKUP($B81,INDIRECT("'Monthly Resource Report'!"&amp;'Wilson Validation'!$G$1047950&amp;":"&amp;'Wilson Validation'!$G$1047951),'Wilson Validation'!J$1047952,FALSE))</f>
        <v>0.53114540212941086</v>
      </c>
    </row>
    <row r="82" spans="2:10" s="461" customFormat="1">
      <c r="B82" s="301">
        <v>43678</v>
      </c>
      <c r="C82" s="294">
        <v>417</v>
      </c>
      <c r="D82" s="297">
        <v>3.3788611613265958</v>
      </c>
      <c r="E82" s="299">
        <v>0.06</v>
      </c>
      <c r="F82" s="295">
        <v>0.53</v>
      </c>
      <c r="G82" s="640">
        <f ca="1">+IF(ISERROR(HLOOKUP($B82,INDIRECT("'Monthly Resource Report'!"&amp;'Wilson Validation'!$G$1047950&amp;":"&amp;'Wilson Validation'!$G$1047951),'Wilson Validation'!G$1047952,FALSE)),0,HLOOKUP($B82,INDIRECT("'Monthly Resource Report'!"&amp;'Wilson Validation'!$G$1047950&amp;":"&amp;'Wilson Validation'!$G$1047951),'Wilson Validation'!G$1047952,FALSE))</f>
        <v>417</v>
      </c>
      <c r="H82" s="297">
        <f ca="1">+IF(ISERROR(HLOOKUP($B82,INDIRECT("'Monthly Resource Report'!"&amp;'Wilson Validation'!$G$1047950&amp;":"&amp;'Wilson Validation'!$G$1047951),'Wilson Validation'!H$1047952,FALSE)),0,HLOOKUP($B82,INDIRECT("'Monthly Resource Report'!"&amp;'Wilson Validation'!$G$1047950&amp;":"&amp;'Wilson Validation'!$G$1047951),'Wilson Validation'!H$1047952,FALSE))</f>
        <v>3.3790056574724407</v>
      </c>
      <c r="I82" s="317">
        <f ca="1">+IF(ISERROR(HLOOKUP($B82,INDIRECT("'Monthly Resource Report'!"&amp;'Wilson Validation'!$G$1047950&amp;":"&amp;'Wilson Validation'!$G$1047951),'Wilson Validation'!I$1047952,FALSE)),0,HLOOKUP($B82,INDIRECT("'Monthly Resource Report'!"&amp;'Wilson Validation'!$G$1047950&amp;":"&amp;'Wilson Validation'!$G$1047951),'Wilson Validation'!I$1047952,FALSE))</f>
        <v>5.9782392092782272E-2</v>
      </c>
      <c r="J82" s="318">
        <f ca="1">+IF(ISERROR(HLOOKUP($B82,INDIRECT("'Monthly Resource Report'!"&amp;'Wilson Validation'!$G$1047950&amp;":"&amp;'Wilson Validation'!$G$1047951),'Wilson Validation'!J$1047952,FALSE)),0,HLOOKUP($B82,INDIRECT("'Monthly Resource Report'!"&amp;'Wilson Validation'!$G$1047950&amp;":"&amp;'Wilson Validation'!$G$1047951),'Wilson Validation'!J$1047952,FALSE))</f>
        <v>0.53076136197574164</v>
      </c>
    </row>
    <row r="83" spans="2:10" s="461" customFormat="1">
      <c r="B83" s="301">
        <v>43709</v>
      </c>
      <c r="C83" s="294">
        <v>417</v>
      </c>
      <c r="D83" s="297">
        <v>3.3788611613265958</v>
      </c>
      <c r="E83" s="299">
        <v>0.06</v>
      </c>
      <c r="F83" s="295">
        <v>0.53</v>
      </c>
      <c r="G83" s="640">
        <f ca="1">+IF(ISERROR(HLOOKUP($B83,INDIRECT("'Monthly Resource Report'!"&amp;'Wilson Validation'!$G$1047950&amp;":"&amp;'Wilson Validation'!$G$1047951),'Wilson Validation'!G$1047952,FALSE)),0,HLOOKUP($B83,INDIRECT("'Monthly Resource Report'!"&amp;'Wilson Validation'!$G$1047950&amp;":"&amp;'Wilson Validation'!$G$1047951),'Wilson Validation'!G$1047952,FALSE))</f>
        <v>417</v>
      </c>
      <c r="H83" s="297">
        <f ca="1">+IF(ISERROR(HLOOKUP($B83,INDIRECT("'Monthly Resource Report'!"&amp;'Wilson Validation'!$G$1047950&amp;":"&amp;'Wilson Validation'!$G$1047951),'Wilson Validation'!H$1047952,FALSE)),0,HLOOKUP($B83,INDIRECT("'Monthly Resource Report'!"&amp;'Wilson Validation'!$G$1047950&amp;":"&amp;'Wilson Validation'!$G$1047951),'Wilson Validation'!H$1047952,FALSE))</f>
        <v>3.3790061620271032</v>
      </c>
      <c r="I83" s="317">
        <f ca="1">+IF(ISERROR(HLOOKUP($B83,INDIRECT("'Monthly Resource Report'!"&amp;'Wilson Validation'!$G$1047950&amp;":"&amp;'Wilson Validation'!$G$1047951),'Wilson Validation'!I$1047952,FALSE)),0,HLOOKUP($B83,INDIRECT("'Monthly Resource Report'!"&amp;'Wilson Validation'!$G$1047950&amp;":"&amp;'Wilson Validation'!$G$1047951),'Wilson Validation'!I$1047952,FALSE))</f>
        <v>5.9782869318652183E-2</v>
      </c>
      <c r="J83" s="318">
        <f ca="1">+IF(ISERROR(HLOOKUP($B83,INDIRECT("'Monthly Resource Report'!"&amp;'Wilson Validation'!$G$1047950&amp;":"&amp;'Wilson Validation'!$G$1047951),'Wilson Validation'!J$1047952,FALSE)),0,HLOOKUP($B83,INDIRECT("'Monthly Resource Report'!"&amp;'Wilson Validation'!$G$1047950&amp;":"&amp;'Wilson Validation'!$G$1047951),'Wilson Validation'!J$1047952,FALSE))</f>
        <v>0.53078485776304429</v>
      </c>
    </row>
    <row r="84" spans="2:10" s="461" customFormat="1">
      <c r="B84" s="301">
        <v>43739</v>
      </c>
      <c r="C84" s="294">
        <v>417</v>
      </c>
      <c r="D84" s="297">
        <v>3.3788611613265958</v>
      </c>
      <c r="E84" s="299">
        <v>0.06</v>
      </c>
      <c r="F84" s="295">
        <v>0.53</v>
      </c>
      <c r="G84" s="640">
        <f ca="1">+IF(ISERROR(HLOOKUP($B84,INDIRECT("'Monthly Resource Report'!"&amp;'Wilson Validation'!$G$1047950&amp;":"&amp;'Wilson Validation'!$G$1047951),'Wilson Validation'!G$1047952,FALSE)),0,HLOOKUP($B84,INDIRECT("'Monthly Resource Report'!"&amp;'Wilson Validation'!$G$1047950&amp;":"&amp;'Wilson Validation'!$G$1047951),'Wilson Validation'!G$1047952,FALSE))</f>
        <v>417</v>
      </c>
      <c r="H84" s="297">
        <f ca="1">+IF(ISERROR(HLOOKUP($B84,INDIRECT("'Monthly Resource Report'!"&amp;'Wilson Validation'!$G$1047950&amp;":"&amp;'Wilson Validation'!$G$1047951),'Wilson Validation'!H$1047952,FALSE)),0,HLOOKUP($B84,INDIRECT("'Monthly Resource Report'!"&amp;'Wilson Validation'!$G$1047950&amp;":"&amp;'Wilson Validation'!$G$1047951),'Wilson Validation'!H$1047952,FALSE))</f>
        <v>3.3790041971297051</v>
      </c>
      <c r="I84" s="317">
        <f ca="1">+IF(ISERROR(HLOOKUP($B84,INDIRECT("'Monthly Resource Report'!"&amp;'Wilson Validation'!$G$1047950&amp;":"&amp;'Wilson Validation'!$G$1047951),'Wilson Validation'!I$1047952,FALSE)),0,HLOOKUP($B84,INDIRECT("'Monthly Resource Report'!"&amp;'Wilson Validation'!$G$1047950&amp;":"&amp;'Wilson Validation'!$G$1047951),'Wilson Validation'!I$1047952,FALSE))</f>
        <v>5.9915273901199259E-2</v>
      </c>
      <c r="J84" s="318">
        <f ca="1">+IF(ISERROR(HLOOKUP($B84,INDIRECT("'Monthly Resource Report'!"&amp;'Wilson Validation'!$G$1047950&amp;":"&amp;'Wilson Validation'!$G$1047951),'Wilson Validation'!J$1047952,FALSE)),0,HLOOKUP($B84,INDIRECT("'Monthly Resource Report'!"&amp;'Wilson Validation'!$G$1047950&amp;":"&amp;'Wilson Validation'!$G$1047951),'Wilson Validation'!J$1047952,FALSE))</f>
        <v>0.53288584592427224</v>
      </c>
    </row>
    <row r="85" spans="2:10" s="461" customFormat="1">
      <c r="B85" s="301">
        <v>43770</v>
      </c>
      <c r="C85" s="294">
        <v>417</v>
      </c>
      <c r="D85" s="297">
        <v>3.3788611613265958</v>
      </c>
      <c r="E85" s="299">
        <v>0.06</v>
      </c>
      <c r="F85" s="295">
        <v>0.53</v>
      </c>
      <c r="G85" s="640">
        <f ca="1">+IF(ISERROR(HLOOKUP($B85,INDIRECT("'Monthly Resource Report'!"&amp;'Wilson Validation'!$G$1047950&amp;":"&amp;'Wilson Validation'!$G$1047951),'Wilson Validation'!G$1047952,FALSE)),0,HLOOKUP($B85,INDIRECT("'Monthly Resource Report'!"&amp;'Wilson Validation'!$G$1047950&amp;":"&amp;'Wilson Validation'!$G$1047951),'Wilson Validation'!G$1047952,FALSE))</f>
        <v>417</v>
      </c>
      <c r="H85" s="297">
        <f ca="1">+IF(ISERROR(HLOOKUP($B85,INDIRECT("'Monthly Resource Report'!"&amp;'Wilson Validation'!$G$1047950&amp;":"&amp;'Wilson Validation'!$G$1047951),'Wilson Validation'!H$1047952,FALSE)),0,HLOOKUP($B85,INDIRECT("'Monthly Resource Report'!"&amp;'Wilson Validation'!$G$1047950&amp;":"&amp;'Wilson Validation'!$G$1047951),'Wilson Validation'!H$1047952,FALSE))</f>
        <v>3.379005828676465</v>
      </c>
      <c r="I85" s="317">
        <f ca="1">+IF(ISERROR(HLOOKUP($B85,INDIRECT("'Monthly Resource Report'!"&amp;'Wilson Validation'!$G$1047950&amp;":"&amp;'Wilson Validation'!$G$1047951),'Wilson Validation'!I$1047952,FALSE)),0,HLOOKUP($B85,INDIRECT("'Monthly Resource Report'!"&amp;'Wilson Validation'!$G$1047950&amp;":"&amp;'Wilson Validation'!$G$1047951),'Wilson Validation'!I$1047952,FALSE))</f>
        <v>5.9955451020511953E-2</v>
      </c>
      <c r="J85" s="318">
        <f ca="1">+IF(ISERROR(HLOOKUP($B85,INDIRECT("'Monthly Resource Report'!"&amp;'Wilson Validation'!$G$1047950&amp;":"&amp;'Wilson Validation'!$G$1047951),'Wilson Validation'!J$1047952,FALSE)),0,HLOOKUP($B85,INDIRECT("'Monthly Resource Report'!"&amp;'Wilson Validation'!$G$1047950&amp;":"&amp;'Wilson Validation'!$G$1047951),'Wilson Validation'!J$1047952,FALSE))</f>
        <v>0.53192614770718483</v>
      </c>
    </row>
    <row r="86" spans="2:10" s="461" customFormat="1">
      <c r="B86" s="301">
        <v>43800</v>
      </c>
      <c r="C86" s="294">
        <v>417</v>
      </c>
      <c r="D86" s="297">
        <v>3.3788611613265958</v>
      </c>
      <c r="E86" s="299">
        <v>0.06</v>
      </c>
      <c r="F86" s="295">
        <v>0.53</v>
      </c>
      <c r="G86" s="640">
        <f ca="1">+IF(ISERROR(HLOOKUP($B86,INDIRECT("'Monthly Resource Report'!"&amp;'Wilson Validation'!$G$1047950&amp;":"&amp;'Wilson Validation'!$G$1047951),'Wilson Validation'!G$1047952,FALSE)),0,HLOOKUP($B86,INDIRECT("'Monthly Resource Report'!"&amp;'Wilson Validation'!$G$1047950&amp;":"&amp;'Wilson Validation'!$G$1047951),'Wilson Validation'!G$1047952,FALSE))</f>
        <v>417</v>
      </c>
      <c r="H86" s="297">
        <f ca="1">+IF(ISERROR(HLOOKUP($B86,INDIRECT("'Monthly Resource Report'!"&amp;'Wilson Validation'!$G$1047950&amp;":"&amp;'Wilson Validation'!$G$1047951),'Wilson Validation'!H$1047952,FALSE)),0,HLOOKUP($B86,INDIRECT("'Monthly Resource Report'!"&amp;'Wilson Validation'!$G$1047950&amp;":"&amp;'Wilson Validation'!$G$1047951),'Wilson Validation'!H$1047952,FALSE))</f>
        <v>3.3790060397619963</v>
      </c>
      <c r="I86" s="317">
        <f ca="1">+IF(ISERROR(HLOOKUP($B86,INDIRECT("'Monthly Resource Report'!"&amp;'Wilson Validation'!$G$1047950&amp;":"&amp;'Wilson Validation'!$G$1047951),'Wilson Validation'!I$1047952,FALSE)),0,HLOOKUP($B86,INDIRECT("'Monthly Resource Report'!"&amp;'Wilson Validation'!$G$1047950&amp;":"&amp;'Wilson Validation'!$G$1047951),'Wilson Validation'!I$1047952,FALSE))</f>
        <v>5.996355467762219E-2</v>
      </c>
      <c r="J86" s="318">
        <f ca="1">+IF(ISERROR(HLOOKUP($B86,INDIRECT("'Monthly Resource Report'!"&amp;'Wilson Validation'!$G$1047950&amp;":"&amp;'Wilson Validation'!$G$1047951),'Wilson Validation'!J$1047952,FALSE)),0,HLOOKUP($B86,INDIRECT("'Monthly Resource Report'!"&amp;'Wilson Validation'!$G$1047950&amp;":"&amp;'Wilson Validation'!$G$1047951),'Wilson Validation'!J$1047952,FALSE))</f>
        <v>0.53037355888459625</v>
      </c>
    </row>
    <row r="87" spans="2:10" s="461" customFormat="1">
      <c r="B87" s="301">
        <v>43831</v>
      </c>
      <c r="C87" s="294">
        <v>417</v>
      </c>
      <c r="D87" s="297">
        <v>3.4684009821017505</v>
      </c>
      <c r="E87" s="299">
        <v>0.06</v>
      </c>
      <c r="F87" s="295">
        <v>0.53</v>
      </c>
      <c r="G87" s="640">
        <f ca="1">+IF(ISERROR(HLOOKUP($B87,INDIRECT("'Monthly Resource Report'!"&amp;'Wilson Validation'!$G$1047950&amp;":"&amp;'Wilson Validation'!$G$1047951),'Wilson Validation'!G$1047952,FALSE)),0,HLOOKUP($B87,INDIRECT("'Monthly Resource Report'!"&amp;'Wilson Validation'!$G$1047950&amp;":"&amp;'Wilson Validation'!$G$1047951),'Wilson Validation'!G$1047952,FALSE))</f>
        <v>417</v>
      </c>
      <c r="H87" s="297">
        <f ca="1">+IF(ISERROR(HLOOKUP($B87,INDIRECT("'Monthly Resource Report'!"&amp;'Wilson Validation'!$G$1047950&amp;":"&amp;'Wilson Validation'!$G$1047951),'Wilson Validation'!H$1047952,FALSE)),0,HLOOKUP($B87,INDIRECT("'Monthly Resource Report'!"&amp;'Wilson Validation'!$G$1047950&amp;":"&amp;'Wilson Validation'!$G$1047951),'Wilson Validation'!H$1047952,FALSE))</f>
        <v>3.4680003324176618</v>
      </c>
      <c r="I87" s="317">
        <f ca="1">+IF(ISERROR(HLOOKUP($B87,INDIRECT("'Monthly Resource Report'!"&amp;'Wilson Validation'!$G$1047950&amp;":"&amp;'Wilson Validation'!$G$1047951),'Wilson Validation'!I$1047952,FALSE)),0,HLOOKUP($B87,INDIRECT("'Monthly Resource Report'!"&amp;'Wilson Validation'!$G$1047950&amp;":"&amp;'Wilson Validation'!$G$1047951),'Wilson Validation'!I$1047952,FALSE))</f>
        <v>5.9984507376510114E-2</v>
      </c>
      <c r="J87" s="318">
        <f ca="1">+IF(ISERROR(HLOOKUP($B87,INDIRECT("'Monthly Resource Report'!"&amp;'Wilson Validation'!$G$1047950&amp;":"&amp;'Wilson Validation'!$G$1047951),'Wilson Validation'!J$1047952,FALSE)),0,HLOOKUP($B87,INDIRECT("'Monthly Resource Report'!"&amp;'Wilson Validation'!$G$1047950&amp;":"&amp;'Wilson Validation'!$G$1047951),'Wilson Validation'!J$1047952,FALSE))</f>
        <v>0.53074045324520014</v>
      </c>
    </row>
    <row r="88" spans="2:10" s="461" customFormat="1">
      <c r="B88" s="301">
        <v>43862</v>
      </c>
      <c r="C88" s="294">
        <v>417</v>
      </c>
      <c r="D88" s="297">
        <v>3.4684009821017505</v>
      </c>
      <c r="E88" s="299">
        <v>0.06</v>
      </c>
      <c r="F88" s="295">
        <v>0.53</v>
      </c>
      <c r="G88" s="640">
        <f ca="1">+IF(ISERROR(HLOOKUP($B88,INDIRECT("'Monthly Resource Report'!"&amp;'Wilson Validation'!$G$1047950&amp;":"&amp;'Wilson Validation'!$G$1047951),'Wilson Validation'!G$1047952,FALSE)),0,HLOOKUP($B88,INDIRECT("'Monthly Resource Report'!"&amp;'Wilson Validation'!$G$1047950&amp;":"&amp;'Wilson Validation'!$G$1047951),'Wilson Validation'!G$1047952,FALSE))</f>
        <v>417</v>
      </c>
      <c r="H88" s="297">
        <f ca="1">+IF(ISERROR(HLOOKUP($B88,INDIRECT("'Monthly Resource Report'!"&amp;'Wilson Validation'!$G$1047950&amp;":"&amp;'Wilson Validation'!$G$1047951),'Wilson Validation'!H$1047952,FALSE)),0,HLOOKUP($B88,INDIRECT("'Monthly Resource Report'!"&amp;'Wilson Validation'!$G$1047950&amp;":"&amp;'Wilson Validation'!$G$1047951),'Wilson Validation'!H$1047952,FALSE))</f>
        <v>3.4680005209668883</v>
      </c>
      <c r="I88" s="317">
        <f ca="1">+IF(ISERROR(HLOOKUP($B88,INDIRECT("'Monthly Resource Report'!"&amp;'Wilson Validation'!$G$1047950&amp;":"&amp;'Wilson Validation'!$G$1047951),'Wilson Validation'!I$1047952,FALSE)),0,HLOOKUP($B88,INDIRECT("'Monthly Resource Report'!"&amp;'Wilson Validation'!$G$1047950&amp;":"&amp;'Wilson Validation'!$G$1047951),'Wilson Validation'!I$1047952,FALSE))</f>
        <v>5.9979069159885955E-2</v>
      </c>
      <c r="J88" s="318">
        <f ca="1">+IF(ISERROR(HLOOKUP($B88,INDIRECT("'Monthly Resource Report'!"&amp;'Wilson Validation'!$G$1047950&amp;":"&amp;'Wilson Validation'!$G$1047951),'Wilson Validation'!J$1047952,FALSE)),0,HLOOKUP($B88,INDIRECT("'Monthly Resource Report'!"&amp;'Wilson Validation'!$G$1047950&amp;":"&amp;'Wilson Validation'!$G$1047951),'Wilson Validation'!J$1047952,FALSE))</f>
        <v>0.5307907154736895</v>
      </c>
    </row>
    <row r="89" spans="2:10" s="461" customFormat="1">
      <c r="B89" s="301">
        <v>43891</v>
      </c>
      <c r="C89" s="294">
        <v>417</v>
      </c>
      <c r="D89" s="297">
        <v>3.4684009821017505</v>
      </c>
      <c r="E89" s="299">
        <v>0.06</v>
      </c>
      <c r="F89" s="295">
        <v>0.53</v>
      </c>
      <c r="G89" s="640">
        <f ca="1">+IF(ISERROR(HLOOKUP($B89,INDIRECT("'Monthly Resource Report'!"&amp;'Wilson Validation'!$G$1047950&amp;":"&amp;'Wilson Validation'!$G$1047951),'Wilson Validation'!G$1047952,FALSE)),0,HLOOKUP($B89,INDIRECT("'Monthly Resource Report'!"&amp;'Wilson Validation'!$G$1047950&amp;":"&amp;'Wilson Validation'!$G$1047951),'Wilson Validation'!G$1047952,FALSE))</f>
        <v>417</v>
      </c>
      <c r="H89" s="297">
        <f ca="1">+IF(ISERROR(HLOOKUP($B89,INDIRECT("'Monthly Resource Report'!"&amp;'Wilson Validation'!$G$1047950&amp;":"&amp;'Wilson Validation'!$G$1047951),'Wilson Validation'!H$1047952,FALSE)),0,HLOOKUP($B89,INDIRECT("'Monthly Resource Report'!"&amp;'Wilson Validation'!$G$1047950&amp;":"&amp;'Wilson Validation'!$G$1047951),'Wilson Validation'!H$1047952,FALSE))</f>
        <v>3.4680003324176618</v>
      </c>
      <c r="I89" s="317">
        <f ca="1">+IF(ISERROR(HLOOKUP($B89,INDIRECT("'Monthly Resource Report'!"&amp;'Wilson Validation'!$G$1047950&amp;":"&amp;'Wilson Validation'!$G$1047951),'Wilson Validation'!I$1047952,FALSE)),0,HLOOKUP($B89,INDIRECT("'Monthly Resource Report'!"&amp;'Wilson Validation'!$G$1047950&amp;":"&amp;'Wilson Validation'!$G$1047951),'Wilson Validation'!I$1047952,FALSE))</f>
        <v>5.9984541110306912E-2</v>
      </c>
      <c r="J89" s="318">
        <f ca="1">+IF(ISERROR(HLOOKUP($B89,INDIRECT("'Monthly Resource Report'!"&amp;'Wilson Validation'!$G$1047950&amp;":"&amp;'Wilson Validation'!$G$1047951),'Wilson Validation'!J$1047952,FALSE)),0,HLOOKUP($B89,INDIRECT("'Monthly Resource Report'!"&amp;'Wilson Validation'!$G$1047950&amp;":"&amp;'Wilson Validation'!$G$1047951),'Wilson Validation'!J$1047952,FALSE))</f>
        <v>0.53074075172044621</v>
      </c>
    </row>
    <row r="90" spans="2:10" s="461" customFormat="1">
      <c r="B90" s="301">
        <v>43922</v>
      </c>
      <c r="C90" s="294">
        <v>417</v>
      </c>
      <c r="D90" s="297">
        <v>3.4684009821017505</v>
      </c>
      <c r="E90" s="299">
        <v>0.06</v>
      </c>
      <c r="F90" s="295">
        <v>0.53</v>
      </c>
      <c r="G90" s="640">
        <f ca="1">+IF(ISERROR(HLOOKUP($B90,INDIRECT("'Monthly Resource Report'!"&amp;'Wilson Validation'!$G$1047950&amp;":"&amp;'Wilson Validation'!$G$1047951),'Wilson Validation'!G$1047952,FALSE)),0,HLOOKUP($B90,INDIRECT("'Monthly Resource Report'!"&amp;'Wilson Validation'!$G$1047950&amp;":"&amp;'Wilson Validation'!$G$1047951),'Wilson Validation'!G$1047952,FALSE))</f>
        <v>417</v>
      </c>
      <c r="H90" s="297">
        <f ca="1">+IF(ISERROR(HLOOKUP($B90,INDIRECT("'Monthly Resource Report'!"&amp;'Wilson Validation'!$G$1047950&amp;":"&amp;'Wilson Validation'!$G$1047951),'Wilson Validation'!H$1047952,FALSE)),0,HLOOKUP($B90,INDIRECT("'Monthly Resource Report'!"&amp;'Wilson Validation'!$G$1047950&amp;":"&amp;'Wilson Validation'!$G$1047951),'Wilson Validation'!H$1047952,FALSE))</f>
        <v>3.4680005055079302</v>
      </c>
      <c r="I90" s="317">
        <f ca="1">+IF(ISERROR(HLOOKUP($B90,INDIRECT("'Monthly Resource Report'!"&amp;'Wilson Validation'!$G$1047950&amp;":"&amp;'Wilson Validation'!$G$1047951),'Wilson Validation'!I$1047952,FALSE)),0,HLOOKUP($B90,INDIRECT("'Monthly Resource Report'!"&amp;'Wilson Validation'!$G$1047950&amp;":"&amp;'Wilson Validation'!$G$1047951),'Wilson Validation'!I$1047952,FALSE))</f>
        <v>5.9910032641072232E-2</v>
      </c>
      <c r="J90" s="318">
        <f ca="1">+IF(ISERROR(HLOOKUP($B90,INDIRECT("'Monthly Resource Report'!"&amp;'Wilson Validation'!$G$1047950&amp;":"&amp;'Wilson Validation'!$G$1047951),'Wilson Validation'!J$1047952,FALSE)),0,HLOOKUP($B90,INDIRECT("'Monthly Resource Report'!"&amp;'Wilson Validation'!$G$1047950&amp;":"&amp;'Wilson Validation'!$G$1047951),'Wilson Validation'!J$1047952,FALSE))</f>
        <v>0.53148182484416384</v>
      </c>
    </row>
    <row r="91" spans="2:10" s="461" customFormat="1">
      <c r="B91" s="301">
        <v>43952</v>
      </c>
      <c r="C91" s="294">
        <v>417</v>
      </c>
      <c r="D91" s="297">
        <v>3.4684009821017505</v>
      </c>
      <c r="E91" s="299">
        <v>0.06</v>
      </c>
      <c r="F91" s="295">
        <v>0.53</v>
      </c>
      <c r="G91" s="640">
        <f ca="1">+IF(ISERROR(HLOOKUP($B91,INDIRECT("'Monthly Resource Report'!"&amp;'Wilson Validation'!$G$1047950&amp;":"&amp;'Wilson Validation'!$G$1047951),'Wilson Validation'!G$1047952,FALSE)),0,HLOOKUP($B91,INDIRECT("'Monthly Resource Report'!"&amp;'Wilson Validation'!$G$1047950&amp;":"&amp;'Wilson Validation'!$G$1047951),'Wilson Validation'!G$1047952,FALSE))</f>
        <v>417</v>
      </c>
      <c r="H91" s="297">
        <f ca="1">+IF(ISERROR(HLOOKUP($B91,INDIRECT("'Monthly Resource Report'!"&amp;'Wilson Validation'!$G$1047950&amp;":"&amp;'Wilson Validation'!$G$1047951),'Wilson Validation'!H$1047952,FALSE)),0,HLOOKUP($B91,INDIRECT("'Monthly Resource Report'!"&amp;'Wilson Validation'!$G$1047950&amp;":"&amp;'Wilson Validation'!$G$1047951),'Wilson Validation'!H$1047952,FALSE))</f>
        <v>3.4680009384434509</v>
      </c>
      <c r="I91" s="317">
        <f ca="1">+IF(ISERROR(HLOOKUP($B91,INDIRECT("'Monthly Resource Report'!"&amp;'Wilson Validation'!$G$1047950&amp;":"&amp;'Wilson Validation'!$G$1047951),'Wilson Validation'!I$1047952,FALSE)),0,HLOOKUP($B91,INDIRECT("'Monthly Resource Report'!"&amp;'Wilson Validation'!$G$1047950&amp;":"&amp;'Wilson Validation'!$G$1047951),'Wilson Validation'!I$1047952,FALSE))</f>
        <v>5.9784220252334E-2</v>
      </c>
      <c r="J91" s="318">
        <f ca="1">+IF(ISERROR(HLOOKUP($B91,INDIRECT("'Monthly Resource Report'!"&amp;'Wilson Validation'!$G$1047950&amp;":"&amp;'Wilson Validation'!$G$1047951),'Wilson Validation'!J$1047952,FALSE)),0,HLOOKUP($B91,INDIRECT("'Monthly Resource Report'!"&amp;'Wilson Validation'!$G$1047950&amp;":"&amp;'Wilson Validation'!$G$1047951),'Wilson Validation'!J$1047952,FALSE))</f>
        <v>0.53075836200815196</v>
      </c>
    </row>
    <row r="92" spans="2:10" s="461" customFormat="1">
      <c r="B92" s="301">
        <v>43983</v>
      </c>
      <c r="C92" s="294">
        <v>417</v>
      </c>
      <c r="D92" s="297">
        <v>3.4684009821017505</v>
      </c>
      <c r="E92" s="299">
        <v>0.06</v>
      </c>
      <c r="F92" s="295">
        <v>0.53</v>
      </c>
      <c r="G92" s="640">
        <f ca="1">+IF(ISERROR(HLOOKUP($B92,INDIRECT("'Monthly Resource Report'!"&amp;'Wilson Validation'!$G$1047950&amp;":"&amp;'Wilson Validation'!$G$1047951),'Wilson Validation'!G$1047952,FALSE)),0,HLOOKUP($B92,INDIRECT("'Monthly Resource Report'!"&amp;'Wilson Validation'!$G$1047950&amp;":"&amp;'Wilson Validation'!$G$1047951),'Wilson Validation'!G$1047952,FALSE))</f>
        <v>417</v>
      </c>
      <c r="H92" s="297">
        <f ca="1">+IF(ISERROR(HLOOKUP($B92,INDIRECT("'Monthly Resource Report'!"&amp;'Wilson Validation'!$G$1047950&amp;":"&amp;'Wilson Validation'!$G$1047951),'Wilson Validation'!H$1047952,FALSE)),0,HLOOKUP($B92,INDIRECT("'Monthly Resource Report'!"&amp;'Wilson Validation'!$G$1047950&amp;":"&amp;'Wilson Validation'!$G$1047951),'Wilson Validation'!H$1047952,FALSE))</f>
        <v>3.4680020649671595</v>
      </c>
      <c r="I92" s="317">
        <f ca="1">+IF(ISERROR(HLOOKUP($B92,INDIRECT("'Monthly Resource Report'!"&amp;'Wilson Validation'!$G$1047950&amp;":"&amp;'Wilson Validation'!$G$1047951),'Wilson Validation'!I$1047952,FALSE)),0,HLOOKUP($B92,INDIRECT("'Monthly Resource Report'!"&amp;'Wilson Validation'!$G$1047950&amp;":"&amp;'Wilson Validation'!$G$1047951),'Wilson Validation'!I$1047952,FALSE))</f>
        <v>5.9799695550319373E-2</v>
      </c>
      <c r="J92" s="318">
        <f ca="1">+IF(ISERROR(HLOOKUP($B92,INDIRECT("'Monthly Resource Report'!"&amp;'Wilson Validation'!$G$1047950&amp;":"&amp;'Wilson Validation'!$G$1047951),'Wilson Validation'!J$1047952,FALSE)),0,HLOOKUP($B92,INDIRECT("'Monthly Resource Report'!"&amp;'Wilson Validation'!$G$1047950&amp;":"&amp;'Wilson Validation'!$G$1047951),'Wilson Validation'!J$1047952,FALSE))</f>
        <v>0.53078362404144008</v>
      </c>
    </row>
    <row r="93" spans="2:10" s="461" customFormat="1">
      <c r="B93" s="301">
        <v>44013</v>
      </c>
      <c r="C93" s="294">
        <v>417</v>
      </c>
      <c r="D93" s="297">
        <v>3.4684009821017505</v>
      </c>
      <c r="E93" s="299">
        <v>0.06</v>
      </c>
      <c r="F93" s="295">
        <v>0.53</v>
      </c>
      <c r="G93" s="640">
        <f ca="1">+IF(ISERROR(HLOOKUP($B93,INDIRECT("'Monthly Resource Report'!"&amp;'Wilson Validation'!$G$1047950&amp;":"&amp;'Wilson Validation'!$G$1047951),'Wilson Validation'!G$1047952,FALSE)),0,HLOOKUP($B93,INDIRECT("'Monthly Resource Report'!"&amp;'Wilson Validation'!$G$1047950&amp;":"&amp;'Wilson Validation'!$G$1047951),'Wilson Validation'!G$1047952,FALSE))</f>
        <v>417</v>
      </c>
      <c r="H93" s="297">
        <f ca="1">+IF(ISERROR(HLOOKUP($B93,INDIRECT("'Monthly Resource Report'!"&amp;'Wilson Validation'!$G$1047950&amp;":"&amp;'Wilson Validation'!$G$1047951),'Wilson Validation'!H$1047952,FALSE)),0,HLOOKUP($B93,INDIRECT("'Monthly Resource Report'!"&amp;'Wilson Validation'!$G$1047950&amp;":"&amp;'Wilson Validation'!$G$1047951),'Wilson Validation'!H$1047952,FALSE))</f>
        <v>3.4680012504271942</v>
      </c>
      <c r="I93" s="317">
        <f ca="1">+IF(ISERROR(HLOOKUP($B93,INDIRECT("'Monthly Resource Report'!"&amp;'Wilson Validation'!$G$1047950&amp;":"&amp;'Wilson Validation'!$G$1047951),'Wilson Validation'!I$1047952,FALSE)),0,HLOOKUP($B93,INDIRECT("'Monthly Resource Report'!"&amp;'Wilson Validation'!$G$1047950&amp;":"&amp;'Wilson Validation'!$G$1047951),'Wilson Validation'!I$1047952,FALSE))</f>
        <v>5.982079402094484E-2</v>
      </c>
      <c r="J93" s="318">
        <f ca="1">+IF(ISERROR(HLOOKUP($B93,INDIRECT("'Monthly Resource Report'!"&amp;'Wilson Validation'!$G$1047950&amp;":"&amp;'Wilson Validation'!$G$1047951),'Wilson Validation'!J$1047952,FALSE)),0,HLOOKUP($B93,INDIRECT("'Monthly Resource Report'!"&amp;'Wilson Validation'!$G$1047950&amp;":"&amp;'Wilson Validation'!$G$1047951),'Wilson Validation'!J$1047952,FALSE))</f>
        <v>0.53112896874052873</v>
      </c>
    </row>
    <row r="94" spans="2:10" s="461" customFormat="1">
      <c r="B94" s="301">
        <v>44044</v>
      </c>
      <c r="C94" s="294">
        <v>417</v>
      </c>
      <c r="D94" s="297">
        <v>3.4684009821017505</v>
      </c>
      <c r="E94" s="299">
        <v>0.06</v>
      </c>
      <c r="F94" s="295">
        <v>0.53</v>
      </c>
      <c r="G94" s="640">
        <f ca="1">+IF(ISERROR(HLOOKUP($B94,INDIRECT("'Monthly Resource Report'!"&amp;'Wilson Validation'!$G$1047950&amp;":"&amp;'Wilson Validation'!$G$1047951),'Wilson Validation'!G$1047952,FALSE)),0,HLOOKUP($B94,INDIRECT("'Monthly Resource Report'!"&amp;'Wilson Validation'!$G$1047950&amp;":"&amp;'Wilson Validation'!$G$1047951),'Wilson Validation'!G$1047952,FALSE))</f>
        <v>417</v>
      </c>
      <c r="H94" s="297">
        <f ca="1">+IF(ISERROR(HLOOKUP($B94,INDIRECT("'Monthly Resource Report'!"&amp;'Wilson Validation'!$G$1047950&amp;":"&amp;'Wilson Validation'!$G$1047951),'Wilson Validation'!H$1047952,FALSE)),0,HLOOKUP($B94,INDIRECT("'Monthly Resource Report'!"&amp;'Wilson Validation'!$G$1047950&amp;":"&amp;'Wilson Validation'!$G$1047951),'Wilson Validation'!H$1047952,FALSE))</f>
        <v>3.4680014361747817</v>
      </c>
      <c r="I94" s="317">
        <f ca="1">+IF(ISERROR(HLOOKUP($B94,INDIRECT("'Monthly Resource Report'!"&amp;'Wilson Validation'!$G$1047950&amp;":"&amp;'Wilson Validation'!$G$1047951),'Wilson Validation'!I$1047952,FALSE)),0,HLOOKUP($B94,INDIRECT("'Monthly Resource Report'!"&amp;'Wilson Validation'!$G$1047950&amp;":"&amp;'Wilson Validation'!$G$1047951),'Wilson Validation'!I$1047952,FALSE))</f>
        <v>5.9824126139386861E-2</v>
      </c>
      <c r="J94" s="318">
        <f ca="1">+IF(ISERROR(HLOOKUP($B94,INDIRECT("'Monthly Resource Report'!"&amp;'Wilson Validation'!$G$1047950&amp;":"&amp;'Wilson Validation'!$G$1047951),'Wilson Validation'!J$1047952,FALSE)),0,HLOOKUP($B94,INDIRECT("'Monthly Resource Report'!"&amp;'Wilson Validation'!$G$1047950&amp;":"&amp;'Wilson Validation'!$G$1047951),'Wilson Validation'!J$1047952,FALSE))</f>
        <v>0.53075344254095447</v>
      </c>
    </row>
    <row r="95" spans="2:10" s="461" customFormat="1">
      <c r="B95" s="301">
        <v>44075</v>
      </c>
      <c r="C95" s="294">
        <v>417</v>
      </c>
      <c r="D95" s="297">
        <v>3.4684009821017505</v>
      </c>
      <c r="E95" s="299">
        <v>0.06</v>
      </c>
      <c r="F95" s="295">
        <v>0.53</v>
      </c>
      <c r="G95" s="640">
        <f ca="1">+IF(ISERROR(HLOOKUP($B95,INDIRECT("'Monthly Resource Report'!"&amp;'Wilson Validation'!$G$1047950&amp;":"&amp;'Wilson Validation'!$G$1047951),'Wilson Validation'!G$1047952,FALSE)),0,HLOOKUP($B95,INDIRECT("'Monthly Resource Report'!"&amp;'Wilson Validation'!$G$1047950&amp;":"&amp;'Wilson Validation'!$G$1047951),'Wilson Validation'!G$1047952,FALSE))</f>
        <v>417</v>
      </c>
      <c r="H95" s="297">
        <f ca="1">+IF(ISERROR(HLOOKUP($B95,INDIRECT("'Monthly Resource Report'!"&amp;'Wilson Validation'!$G$1047950&amp;":"&amp;'Wilson Validation'!$G$1047951),'Wilson Validation'!H$1047952,FALSE)),0,HLOOKUP($B95,INDIRECT("'Monthly Resource Report'!"&amp;'Wilson Validation'!$G$1047950&amp;":"&amp;'Wilson Validation'!$G$1047951),'Wilson Validation'!H$1047952,FALSE))</f>
        <v>3.4680017949983193</v>
      </c>
      <c r="I95" s="317">
        <f ca="1">+IF(ISERROR(HLOOKUP($B95,INDIRECT("'Monthly Resource Report'!"&amp;'Wilson Validation'!$G$1047950&amp;":"&amp;'Wilson Validation'!$G$1047951),'Wilson Validation'!I$1047952,FALSE)),0,HLOOKUP($B95,INDIRECT("'Monthly Resource Report'!"&amp;'Wilson Validation'!$G$1047950&amp;":"&amp;'Wilson Validation'!$G$1047951),'Wilson Validation'!I$1047952,FALSE))</f>
        <v>5.9794998562325147E-2</v>
      </c>
      <c r="J95" s="318">
        <f ca="1">+IF(ISERROR(HLOOKUP($B95,INDIRECT("'Monthly Resource Report'!"&amp;'Wilson Validation'!$G$1047950&amp;":"&amp;'Wilson Validation'!$G$1047951),'Wilson Validation'!J$1047952,FALSE)),0,HLOOKUP($B95,INDIRECT("'Monthly Resource Report'!"&amp;'Wilson Validation'!$G$1047950&amp;":"&amp;'Wilson Validation'!$G$1047951),'Wilson Validation'!J$1047952,FALSE))</f>
        <v>0.5311716295645964</v>
      </c>
    </row>
    <row r="96" spans="2:10" s="461" customFormat="1">
      <c r="B96" s="301">
        <v>44105</v>
      </c>
      <c r="C96" s="294">
        <v>417</v>
      </c>
      <c r="D96" s="297">
        <v>3.4684009821017505</v>
      </c>
      <c r="E96" s="299">
        <v>0.06</v>
      </c>
      <c r="F96" s="295">
        <v>0.53</v>
      </c>
      <c r="G96" s="640">
        <f ca="1">+IF(ISERROR(HLOOKUP($B96,INDIRECT("'Monthly Resource Report'!"&amp;'Wilson Validation'!$G$1047950&amp;":"&amp;'Wilson Validation'!$G$1047951),'Wilson Validation'!G$1047952,FALSE)),0,HLOOKUP($B96,INDIRECT("'Monthly Resource Report'!"&amp;'Wilson Validation'!$G$1047950&amp;":"&amp;'Wilson Validation'!$G$1047951),'Wilson Validation'!G$1047952,FALSE))</f>
        <v>417</v>
      </c>
      <c r="H96" s="297">
        <f ca="1">+IF(ISERROR(HLOOKUP($B96,INDIRECT("'Monthly Resource Report'!"&amp;'Wilson Validation'!$G$1047950&amp;":"&amp;'Wilson Validation'!$G$1047951),'Wilson Validation'!H$1047952,FALSE)),0,HLOOKUP($B96,INDIRECT("'Monthly Resource Report'!"&amp;'Wilson Validation'!$G$1047950&amp;":"&amp;'Wilson Validation'!$G$1047951),'Wilson Validation'!H$1047952,FALSE))</f>
        <v>3.4680007441563792</v>
      </c>
      <c r="I96" s="317">
        <f ca="1">+IF(ISERROR(HLOOKUP($B96,INDIRECT("'Monthly Resource Report'!"&amp;'Wilson Validation'!$G$1047950&amp;":"&amp;'Wilson Validation'!$G$1047951),'Wilson Validation'!I$1047952,FALSE)),0,HLOOKUP($B96,INDIRECT("'Monthly Resource Report'!"&amp;'Wilson Validation'!$G$1047950&amp;":"&amp;'Wilson Validation'!$G$1047951),'Wilson Validation'!I$1047952,FALSE))</f>
        <v>5.9863678613747334E-2</v>
      </c>
      <c r="J96" s="318">
        <f ca="1">+IF(ISERROR(HLOOKUP($B96,INDIRECT("'Monthly Resource Report'!"&amp;'Wilson Validation'!$G$1047950&amp;":"&amp;'Wilson Validation'!$G$1047951),'Wilson Validation'!J$1047952,FALSE)),0,HLOOKUP($B96,INDIRECT("'Monthly Resource Report'!"&amp;'Wilson Validation'!$G$1047950&amp;":"&amp;'Wilson Validation'!$G$1047951),'Wilson Validation'!J$1047952,FALSE))</f>
        <v>0.53138106809049412</v>
      </c>
    </row>
    <row r="97" spans="2:10" s="461" customFormat="1">
      <c r="B97" s="301">
        <v>44136</v>
      </c>
      <c r="C97" s="294">
        <v>417</v>
      </c>
      <c r="D97" s="297">
        <v>3.4684009821017505</v>
      </c>
      <c r="E97" s="299">
        <v>0.06</v>
      </c>
      <c r="F97" s="295">
        <v>0.53</v>
      </c>
      <c r="G97" s="640">
        <f ca="1">+IF(ISERROR(HLOOKUP($B97,INDIRECT("'Monthly Resource Report'!"&amp;'Wilson Validation'!$G$1047950&amp;":"&amp;'Wilson Validation'!$G$1047951),'Wilson Validation'!G$1047952,FALSE)),0,HLOOKUP($B97,INDIRECT("'Monthly Resource Report'!"&amp;'Wilson Validation'!$G$1047950&amp;":"&amp;'Wilson Validation'!$G$1047951),'Wilson Validation'!G$1047952,FALSE))</f>
        <v>417</v>
      </c>
      <c r="H97" s="297">
        <f ca="1">+IF(ISERROR(HLOOKUP($B97,INDIRECT("'Monthly Resource Report'!"&amp;'Wilson Validation'!$G$1047950&amp;":"&amp;'Wilson Validation'!$G$1047951),'Wilson Validation'!H$1047952,FALSE)),0,HLOOKUP($B97,INDIRECT("'Monthly Resource Report'!"&amp;'Wilson Validation'!$G$1047950&amp;":"&amp;'Wilson Validation'!$G$1047951),'Wilson Validation'!H$1047952,FALSE))</f>
        <v>3.4680001743718236</v>
      </c>
      <c r="I97" s="317">
        <f ca="1">+IF(ISERROR(HLOOKUP($B97,INDIRECT("'Monthly Resource Report'!"&amp;'Wilson Validation'!$G$1047950&amp;":"&amp;'Wilson Validation'!$G$1047951),'Wilson Validation'!I$1047952,FALSE)),0,HLOOKUP($B97,INDIRECT("'Monthly Resource Report'!"&amp;'Wilson Validation'!$G$1047950&amp;":"&amp;'Wilson Validation'!$G$1047951),'Wilson Validation'!I$1047952,FALSE))</f>
        <v>5.9963659902676519E-2</v>
      </c>
      <c r="J97" s="318">
        <f ca="1">+IF(ISERROR(HLOOKUP($B97,INDIRECT("'Monthly Resource Report'!"&amp;'Wilson Validation'!$G$1047950&amp;":"&amp;'Wilson Validation'!$G$1047951),'Wilson Validation'!J$1047952,FALSE)),0,HLOOKUP($B97,INDIRECT("'Monthly Resource Report'!"&amp;'Wilson Validation'!$G$1047950&amp;":"&amp;'Wilson Validation'!$G$1047951),'Wilson Validation'!J$1047952,FALSE))</f>
        <v>0.53114859534110292</v>
      </c>
    </row>
    <row r="98" spans="2:10" s="461" customFormat="1">
      <c r="B98" s="301">
        <v>44166</v>
      </c>
      <c r="C98" s="294">
        <v>417</v>
      </c>
      <c r="D98" s="297">
        <v>3.4684009821017505</v>
      </c>
      <c r="E98" s="299">
        <v>0.06</v>
      </c>
      <c r="F98" s="295">
        <v>0.53</v>
      </c>
      <c r="G98" s="640">
        <f ca="1">+IF(ISERROR(HLOOKUP($B98,INDIRECT("'Monthly Resource Report'!"&amp;'Wilson Validation'!$G$1047950&amp;":"&amp;'Wilson Validation'!$G$1047951),'Wilson Validation'!G$1047952,FALSE)),0,HLOOKUP($B98,INDIRECT("'Monthly Resource Report'!"&amp;'Wilson Validation'!$G$1047950&amp;":"&amp;'Wilson Validation'!$G$1047951),'Wilson Validation'!G$1047952,FALSE))</f>
        <v>417</v>
      </c>
      <c r="H98" s="297">
        <f ca="1">+IF(ISERROR(HLOOKUP($B98,INDIRECT("'Monthly Resource Report'!"&amp;'Wilson Validation'!$G$1047950&amp;":"&amp;'Wilson Validation'!$G$1047951),'Wilson Validation'!H$1047952,FALSE)),0,HLOOKUP($B98,INDIRECT("'Monthly Resource Report'!"&amp;'Wilson Validation'!$G$1047950&amp;":"&amp;'Wilson Validation'!$G$1047951),'Wilson Validation'!H$1047952,FALSE))</f>
        <v>3.4680000166425478</v>
      </c>
      <c r="I98" s="317">
        <f ca="1">+IF(ISERROR(HLOOKUP($B98,INDIRECT("'Monthly Resource Report'!"&amp;'Wilson Validation'!$G$1047950&amp;":"&amp;'Wilson Validation'!$G$1047951),'Wilson Validation'!I$1047952,FALSE)),0,HLOOKUP($B98,INDIRECT("'Monthly Resource Report'!"&amp;'Wilson Validation'!$G$1047950&amp;":"&amp;'Wilson Validation'!$G$1047951),'Wilson Validation'!I$1047952,FALSE))</f>
        <v>5.9942030597729019E-2</v>
      </c>
      <c r="J98" s="318">
        <f ca="1">+IF(ISERROR(HLOOKUP($B98,INDIRECT("'Monthly Resource Report'!"&amp;'Wilson Validation'!$G$1047950&amp;":"&amp;'Wilson Validation'!$G$1047951),'Wilson Validation'!J$1047952,FALSE)),0,HLOOKUP($B98,INDIRECT("'Monthly Resource Report'!"&amp;'Wilson Validation'!$G$1047950&amp;":"&amp;'Wilson Validation'!$G$1047951),'Wilson Validation'!J$1047952,FALSE))</f>
        <v>0.53111562480091812</v>
      </c>
    </row>
    <row r="99" spans="2:10" s="461" customFormat="1">
      <c r="B99" s="301">
        <v>44197</v>
      </c>
      <c r="C99" s="294">
        <v>417</v>
      </c>
      <c r="D99" s="297">
        <v>3.5613541284220771</v>
      </c>
      <c r="E99" s="299">
        <v>0.06</v>
      </c>
      <c r="F99" s="295">
        <v>0.53</v>
      </c>
      <c r="G99" s="640">
        <f ca="1">+IF(ISERROR(HLOOKUP($B99,INDIRECT("'Monthly Resource Report'!"&amp;'Wilson Validation'!$G$1047950&amp;":"&amp;'Wilson Validation'!$G$1047951),'Wilson Validation'!G$1047952,FALSE)),0,HLOOKUP($B99,INDIRECT("'Monthly Resource Report'!"&amp;'Wilson Validation'!$G$1047950&amp;":"&amp;'Wilson Validation'!$G$1047951),'Wilson Validation'!G$1047952,FALSE))</f>
        <v>417</v>
      </c>
      <c r="H99" s="297">
        <f ca="1">+IF(ISERROR(HLOOKUP($B99,INDIRECT("'Monthly Resource Report'!"&amp;'Wilson Validation'!$G$1047950&amp;":"&amp;'Wilson Validation'!$G$1047951),'Wilson Validation'!H$1047952,FALSE)),0,HLOOKUP($B99,INDIRECT("'Monthly Resource Report'!"&amp;'Wilson Validation'!$G$1047950&amp;":"&amp;'Wilson Validation'!$G$1047951),'Wilson Validation'!H$1047952,FALSE))</f>
        <v>3.5610013214984653</v>
      </c>
      <c r="I99" s="317">
        <f ca="1">+IF(ISERROR(HLOOKUP($B99,INDIRECT("'Monthly Resource Report'!"&amp;'Wilson Validation'!$G$1047950&amp;":"&amp;'Wilson Validation'!$G$1047951),'Wilson Validation'!I$1047952,FALSE)),0,HLOOKUP($B99,INDIRECT("'Monthly Resource Report'!"&amp;'Wilson Validation'!$G$1047950&amp;":"&amp;'Wilson Validation'!$G$1047951),'Wilson Validation'!I$1047952,FALSE))</f>
        <v>5.9966122908972144E-2</v>
      </c>
      <c r="J99" s="318">
        <f ca="1">+IF(ISERROR(HLOOKUP($B99,INDIRECT("'Monthly Resource Report'!"&amp;'Wilson Validation'!$G$1047950&amp;":"&amp;'Wilson Validation'!$G$1047951),'Wilson Validation'!J$1047952,FALSE)),0,HLOOKUP($B99,INDIRECT("'Monthly Resource Report'!"&amp;'Wilson Validation'!$G$1047950&amp;":"&amp;'Wilson Validation'!$G$1047951),'Wilson Validation'!J$1047952,FALSE))</f>
        <v>0.53110827173691433</v>
      </c>
    </row>
    <row r="100" spans="2:10" s="461" customFormat="1">
      <c r="B100" s="301">
        <v>44228</v>
      </c>
      <c r="C100" s="294">
        <v>417</v>
      </c>
      <c r="D100" s="297">
        <v>3.5613541284220771</v>
      </c>
      <c r="E100" s="299">
        <v>0.06</v>
      </c>
      <c r="F100" s="295">
        <v>0.53</v>
      </c>
      <c r="G100" s="640">
        <f ca="1">+IF(ISERROR(HLOOKUP($B100,INDIRECT("'Monthly Resource Report'!"&amp;'Wilson Validation'!$G$1047950&amp;":"&amp;'Wilson Validation'!$G$1047951),'Wilson Validation'!G$1047952,FALSE)),0,HLOOKUP($B100,INDIRECT("'Monthly Resource Report'!"&amp;'Wilson Validation'!$G$1047950&amp;":"&amp;'Wilson Validation'!$G$1047951),'Wilson Validation'!G$1047952,FALSE))</f>
        <v>417</v>
      </c>
      <c r="H100" s="297">
        <f ca="1">+IF(ISERROR(HLOOKUP($B100,INDIRECT("'Monthly Resource Report'!"&amp;'Wilson Validation'!$G$1047950&amp;":"&amp;'Wilson Validation'!$G$1047951),'Wilson Validation'!H$1047952,FALSE)),0,HLOOKUP($B100,INDIRECT("'Monthly Resource Report'!"&amp;'Wilson Validation'!$G$1047950&amp;":"&amp;'Wilson Validation'!$G$1047951),'Wilson Validation'!H$1047952,FALSE))</f>
        <v>3.5610011770665713</v>
      </c>
      <c r="I100" s="317">
        <f ca="1">+IF(ISERROR(HLOOKUP($B100,INDIRECT("'Monthly Resource Report'!"&amp;'Wilson Validation'!$G$1047950&amp;":"&amp;'Wilson Validation'!$G$1047951),'Wilson Validation'!I$1047952,FALSE)),0,HLOOKUP($B100,INDIRECT("'Monthly Resource Report'!"&amp;'Wilson Validation'!$G$1047950&amp;":"&amp;'Wilson Validation'!$G$1047951),'Wilson Validation'!I$1047952,FALSE))</f>
        <v>5.9970127166633282E-2</v>
      </c>
      <c r="J100" s="318">
        <f ca="1">+IF(ISERROR(HLOOKUP($B100,INDIRECT("'Monthly Resource Report'!"&amp;'Wilson Validation'!$G$1047950&amp;":"&amp;'Wilson Validation'!$G$1047951),'Wilson Validation'!J$1047952,FALSE)),0,HLOOKUP($B100,INDIRECT("'Monthly Resource Report'!"&amp;'Wilson Validation'!$G$1047950&amp;":"&amp;'Wilson Validation'!$G$1047951),'Wilson Validation'!J$1047952,FALSE))</f>
        <v>0.53081685872433615</v>
      </c>
    </row>
    <row r="101" spans="2:10" s="461" customFormat="1">
      <c r="B101" s="301">
        <v>44256</v>
      </c>
      <c r="C101" s="294">
        <v>417</v>
      </c>
      <c r="D101" s="297">
        <v>3.5613541284220771</v>
      </c>
      <c r="E101" s="299">
        <v>0.06</v>
      </c>
      <c r="F101" s="295">
        <v>0.53</v>
      </c>
      <c r="G101" s="640">
        <f ca="1">+IF(ISERROR(HLOOKUP($B101,INDIRECT("'Monthly Resource Report'!"&amp;'Wilson Validation'!$G$1047950&amp;":"&amp;'Wilson Validation'!$G$1047951),'Wilson Validation'!G$1047952,FALSE)),0,HLOOKUP($B101,INDIRECT("'Monthly Resource Report'!"&amp;'Wilson Validation'!$G$1047950&amp;":"&amp;'Wilson Validation'!$G$1047951),'Wilson Validation'!G$1047952,FALSE))</f>
        <v>417</v>
      </c>
      <c r="H101" s="297">
        <f ca="1">+IF(ISERROR(HLOOKUP($B101,INDIRECT("'Monthly Resource Report'!"&amp;'Wilson Validation'!$G$1047950&amp;":"&amp;'Wilson Validation'!$G$1047951),'Wilson Validation'!H$1047952,FALSE)),0,HLOOKUP($B101,INDIRECT("'Monthly Resource Report'!"&amp;'Wilson Validation'!$G$1047950&amp;":"&amp;'Wilson Validation'!$G$1047951),'Wilson Validation'!H$1047952,FALSE))</f>
        <v>3.5610010931220248</v>
      </c>
      <c r="I101" s="317">
        <f ca="1">+IF(ISERROR(HLOOKUP($B101,INDIRECT("'Monthly Resource Report'!"&amp;'Wilson Validation'!$G$1047950&amp;":"&amp;'Wilson Validation'!$G$1047951),'Wilson Validation'!I$1047952,FALSE)),0,HLOOKUP($B101,INDIRECT("'Monthly Resource Report'!"&amp;'Wilson Validation'!$G$1047950&amp;":"&amp;'Wilson Validation'!$G$1047951),'Wilson Validation'!I$1047952,FALSE))</f>
        <v>5.9984536291190764E-2</v>
      </c>
      <c r="J101" s="318">
        <f ca="1">+IF(ISERROR(HLOOKUP($B101,INDIRECT("'Monthly Resource Report'!"&amp;'Wilson Validation'!$G$1047950&amp;":"&amp;'Wilson Validation'!$G$1047951),'Wilson Validation'!J$1047952,FALSE)),0,HLOOKUP($B101,INDIRECT("'Monthly Resource Report'!"&amp;'Wilson Validation'!$G$1047950&amp;":"&amp;'Wilson Validation'!$G$1047951),'Wilson Validation'!J$1047952,FALSE))</f>
        <v>0.53074070908110482</v>
      </c>
    </row>
    <row r="102" spans="2:10" s="461" customFormat="1">
      <c r="B102" s="301">
        <v>44287</v>
      </c>
      <c r="C102" s="294">
        <v>417</v>
      </c>
      <c r="D102" s="297">
        <v>3.5613541284220771</v>
      </c>
      <c r="E102" s="299">
        <v>0.06</v>
      </c>
      <c r="F102" s="295">
        <v>0.53</v>
      </c>
      <c r="G102" s="640">
        <f ca="1">+IF(ISERROR(HLOOKUP($B102,INDIRECT("'Monthly Resource Report'!"&amp;'Wilson Validation'!$G$1047950&amp;":"&amp;'Wilson Validation'!$G$1047951),'Wilson Validation'!G$1047952,FALSE)),0,HLOOKUP($B102,INDIRECT("'Monthly Resource Report'!"&amp;'Wilson Validation'!$G$1047950&amp;":"&amp;'Wilson Validation'!$G$1047951),'Wilson Validation'!G$1047952,FALSE))</f>
        <v>417</v>
      </c>
      <c r="H102" s="297">
        <f ca="1">+IF(ISERROR(HLOOKUP($B102,INDIRECT("'Monthly Resource Report'!"&amp;'Wilson Validation'!$G$1047950&amp;":"&amp;'Wilson Validation'!$G$1047951),'Wilson Validation'!H$1047952,FALSE)),0,HLOOKUP($B102,INDIRECT("'Monthly Resource Report'!"&amp;'Wilson Validation'!$G$1047950&amp;":"&amp;'Wilson Validation'!$G$1047951),'Wilson Validation'!H$1047952,FALSE))</f>
        <v>3.5610007705239561</v>
      </c>
      <c r="I102" s="317">
        <f ca="1">+IF(ISERROR(HLOOKUP($B102,INDIRECT("'Monthly Resource Report'!"&amp;'Wilson Validation'!$G$1047950&amp;":"&amp;'Wilson Validation'!$G$1047951),'Wilson Validation'!I$1047952,FALSE)),0,HLOOKUP($B102,INDIRECT("'Monthly Resource Report'!"&amp;'Wilson Validation'!$G$1047950&amp;":"&amp;'Wilson Validation'!$G$1047951),'Wilson Validation'!I$1047952,FALSE))</f>
        <v>5.9928197971272155E-2</v>
      </c>
      <c r="J102" s="318">
        <f ca="1">+IF(ISERROR(HLOOKUP($B102,INDIRECT("'Monthly Resource Report'!"&amp;'Wilson Validation'!$G$1047950&amp;":"&amp;'Wilson Validation'!$G$1047951),'Wilson Validation'!J$1047952,FALSE)),0,HLOOKUP($B102,INDIRECT("'Monthly Resource Report'!"&amp;'Wilson Validation'!$G$1047950&amp;":"&amp;'Wilson Validation'!$G$1047951),'Wilson Validation'!J$1047952,FALSE))</f>
        <v>0.5307706122856154</v>
      </c>
    </row>
    <row r="103" spans="2:10" s="461" customFormat="1">
      <c r="B103" s="301">
        <v>44317</v>
      </c>
      <c r="C103" s="294">
        <v>417</v>
      </c>
      <c r="D103" s="297">
        <v>3.5613541284220771</v>
      </c>
      <c r="E103" s="299">
        <v>0.06</v>
      </c>
      <c r="F103" s="295">
        <v>0.53</v>
      </c>
      <c r="G103" s="640">
        <f ca="1">+IF(ISERROR(HLOOKUP($B103,INDIRECT("'Monthly Resource Report'!"&amp;'Wilson Validation'!$G$1047950&amp;":"&amp;'Wilson Validation'!$G$1047951),'Wilson Validation'!G$1047952,FALSE)),0,HLOOKUP($B103,INDIRECT("'Monthly Resource Report'!"&amp;'Wilson Validation'!$G$1047950&amp;":"&amp;'Wilson Validation'!$G$1047951),'Wilson Validation'!G$1047952,FALSE))</f>
        <v>417</v>
      </c>
      <c r="H103" s="297">
        <f ca="1">+IF(ISERROR(HLOOKUP($B103,INDIRECT("'Monthly Resource Report'!"&amp;'Wilson Validation'!$G$1047950&amp;":"&amp;'Wilson Validation'!$G$1047951),'Wilson Validation'!H$1047952,FALSE)),0,HLOOKUP($B103,INDIRECT("'Monthly Resource Report'!"&amp;'Wilson Validation'!$G$1047950&amp;":"&amp;'Wilson Validation'!$G$1047951),'Wilson Validation'!H$1047952,FALSE))</f>
        <v>3.5610002020161642</v>
      </c>
      <c r="I103" s="317">
        <f ca="1">+IF(ISERROR(HLOOKUP($B103,INDIRECT("'Monthly Resource Report'!"&amp;'Wilson Validation'!$G$1047950&amp;":"&amp;'Wilson Validation'!$G$1047951),'Wilson Validation'!I$1047952,FALSE)),0,HLOOKUP($B103,INDIRECT("'Monthly Resource Report'!"&amp;'Wilson Validation'!$G$1047950&amp;":"&amp;'Wilson Validation'!$G$1047951),'Wilson Validation'!I$1047952,FALSE))</f>
        <v>5.9799029156231642E-2</v>
      </c>
      <c r="J103" s="318">
        <f ca="1">+IF(ISERROR(HLOOKUP($B103,INDIRECT("'Monthly Resource Report'!"&amp;'Wilson Validation'!$G$1047950&amp;":"&amp;'Wilson Validation'!$G$1047951),'Wilson Validation'!J$1047952,FALSE)),0,HLOOKUP($B103,INDIRECT("'Monthly Resource Report'!"&amp;'Wilson Validation'!$G$1047950&amp;":"&amp;'Wilson Validation'!$G$1047951),'Wilson Validation'!J$1047952,FALSE))</f>
        <v>0.53113357862082466</v>
      </c>
    </row>
    <row r="104" spans="2:10" s="461" customFormat="1">
      <c r="B104" s="301">
        <v>44348</v>
      </c>
      <c r="C104" s="294">
        <v>417</v>
      </c>
      <c r="D104" s="297">
        <v>3.5613541284220771</v>
      </c>
      <c r="E104" s="299">
        <v>0.06</v>
      </c>
      <c r="F104" s="295">
        <v>0.53</v>
      </c>
      <c r="G104" s="640">
        <f ca="1">+IF(ISERROR(HLOOKUP($B104,INDIRECT("'Monthly Resource Report'!"&amp;'Wilson Validation'!$G$1047950&amp;":"&amp;'Wilson Validation'!$G$1047951),'Wilson Validation'!G$1047952,FALSE)),0,HLOOKUP($B104,INDIRECT("'Monthly Resource Report'!"&amp;'Wilson Validation'!$G$1047950&amp;":"&amp;'Wilson Validation'!$G$1047951),'Wilson Validation'!G$1047952,FALSE))</f>
        <v>417</v>
      </c>
      <c r="H104" s="297">
        <f ca="1">+IF(ISERROR(HLOOKUP($B104,INDIRECT("'Monthly Resource Report'!"&amp;'Wilson Validation'!$G$1047950&amp;":"&amp;'Wilson Validation'!$G$1047951),'Wilson Validation'!H$1047952,FALSE)),0,HLOOKUP($B104,INDIRECT("'Monthly Resource Report'!"&amp;'Wilson Validation'!$G$1047950&amp;":"&amp;'Wilson Validation'!$G$1047951),'Wilson Validation'!H$1047952,FALSE))</f>
        <v>3.5610001429081812</v>
      </c>
      <c r="I104" s="317">
        <f ca="1">+IF(ISERROR(HLOOKUP($B104,INDIRECT("'Monthly Resource Report'!"&amp;'Wilson Validation'!$G$1047950&amp;":"&amp;'Wilson Validation'!$G$1047951),'Wilson Validation'!I$1047952,FALSE)),0,HLOOKUP($B104,INDIRECT("'Monthly Resource Report'!"&amp;'Wilson Validation'!$G$1047950&amp;":"&amp;'Wilson Validation'!$G$1047951),'Wilson Validation'!I$1047952,FALSE))</f>
        <v>5.9798148029208076E-2</v>
      </c>
      <c r="J104" s="318">
        <f ca="1">+IF(ISERROR(HLOOKUP($B104,INDIRECT("'Monthly Resource Report'!"&amp;'Wilson Validation'!$G$1047950&amp;":"&amp;'Wilson Validation'!$G$1047951),'Wilson Validation'!J$1047952,FALSE)),0,HLOOKUP($B104,INDIRECT("'Monthly Resource Report'!"&amp;'Wilson Validation'!$G$1047950&amp;":"&amp;'Wilson Validation'!$G$1047951),'Wilson Validation'!J$1047952,FALSE))</f>
        <v>0.53078267257515532</v>
      </c>
    </row>
    <row r="105" spans="2:10" s="461" customFormat="1">
      <c r="B105" s="301">
        <v>44378</v>
      </c>
      <c r="C105" s="294">
        <v>417</v>
      </c>
      <c r="D105" s="297">
        <v>3.5613541284220771</v>
      </c>
      <c r="E105" s="299">
        <v>0.06</v>
      </c>
      <c r="F105" s="295">
        <v>0.53</v>
      </c>
      <c r="G105" s="640">
        <f ca="1">+IF(ISERROR(HLOOKUP($B105,INDIRECT("'Monthly Resource Report'!"&amp;'Wilson Validation'!$G$1047950&amp;":"&amp;'Wilson Validation'!$G$1047951),'Wilson Validation'!G$1047952,FALSE)),0,HLOOKUP($B105,INDIRECT("'Monthly Resource Report'!"&amp;'Wilson Validation'!$G$1047950&amp;":"&amp;'Wilson Validation'!$G$1047951),'Wilson Validation'!G$1047952,FALSE))</f>
        <v>417</v>
      </c>
      <c r="H105" s="297">
        <f ca="1">+IF(ISERROR(HLOOKUP($B105,INDIRECT("'Monthly Resource Report'!"&amp;'Wilson Validation'!$G$1047950&amp;":"&amp;'Wilson Validation'!$G$1047951),'Wilson Validation'!H$1047952,FALSE)),0,HLOOKUP($B105,INDIRECT("'Monthly Resource Report'!"&amp;'Wilson Validation'!$G$1047950&amp;":"&amp;'Wilson Validation'!$G$1047951),'Wilson Validation'!H$1047952,FALSE))</f>
        <v>3.5609998736434325</v>
      </c>
      <c r="I105" s="317">
        <f ca="1">+IF(ISERROR(HLOOKUP($B105,INDIRECT("'Monthly Resource Report'!"&amp;'Wilson Validation'!$G$1047950&amp;":"&amp;'Wilson Validation'!$G$1047951),'Wilson Validation'!I$1047952,FALSE)),0,HLOOKUP($B105,INDIRECT("'Monthly Resource Report'!"&amp;'Wilson Validation'!$G$1047950&amp;":"&amp;'Wilson Validation'!$G$1047951),'Wilson Validation'!I$1047952,FALSE))</f>
        <v>5.9777918811640914E-2</v>
      </c>
      <c r="J105" s="318">
        <f ca="1">+IF(ISERROR(HLOOKUP($B105,INDIRECT("'Monthly Resource Report'!"&amp;'Wilson Validation'!$G$1047950&amp;":"&amp;'Wilson Validation'!$G$1047951),'Wilson Validation'!J$1047952,FALSE)),0,HLOOKUP($B105,INDIRECT("'Monthly Resource Report'!"&amp;'Wilson Validation'!$G$1047950&amp;":"&amp;'Wilson Validation'!$G$1047951),'Wilson Validation'!J$1047952,FALSE))</f>
        <v>0.53076227847236446</v>
      </c>
    </row>
    <row r="106" spans="2:10" s="461" customFormat="1">
      <c r="B106" s="301">
        <v>44409</v>
      </c>
      <c r="C106" s="294">
        <v>417</v>
      </c>
      <c r="D106" s="297">
        <v>3.5613541284220771</v>
      </c>
      <c r="E106" s="299">
        <v>0.06</v>
      </c>
      <c r="F106" s="295">
        <v>0.53</v>
      </c>
      <c r="G106" s="640">
        <f ca="1">+IF(ISERROR(HLOOKUP($B106,INDIRECT("'Monthly Resource Report'!"&amp;'Wilson Validation'!$G$1047950&amp;":"&amp;'Wilson Validation'!$G$1047951),'Wilson Validation'!G$1047952,FALSE)),0,HLOOKUP($B106,INDIRECT("'Monthly Resource Report'!"&amp;'Wilson Validation'!$G$1047950&amp;":"&amp;'Wilson Validation'!$G$1047951),'Wilson Validation'!G$1047952,FALSE))</f>
        <v>417</v>
      </c>
      <c r="H106" s="297">
        <f ca="1">+IF(ISERROR(HLOOKUP($B106,INDIRECT("'Monthly Resource Report'!"&amp;'Wilson Validation'!$G$1047950&amp;":"&amp;'Wilson Validation'!$G$1047951),'Wilson Validation'!H$1047952,FALSE)),0,HLOOKUP($B106,INDIRECT("'Monthly Resource Report'!"&amp;'Wilson Validation'!$G$1047950&amp;":"&amp;'Wilson Validation'!$G$1047951),'Wilson Validation'!H$1047952,FALSE))</f>
        <v>3.5610004134410853</v>
      </c>
      <c r="I106" s="317">
        <f ca="1">+IF(ISERROR(HLOOKUP($B106,INDIRECT("'Monthly Resource Report'!"&amp;'Wilson Validation'!$G$1047950&amp;":"&amp;'Wilson Validation'!$G$1047951),'Wilson Validation'!I$1047952,FALSE)),0,HLOOKUP($B106,INDIRECT("'Monthly Resource Report'!"&amp;'Wilson Validation'!$G$1047950&amp;":"&amp;'Wilson Validation'!$G$1047951),'Wilson Validation'!I$1047952,FALSE))</f>
        <v>5.9842712170546812E-2</v>
      </c>
      <c r="J106" s="318">
        <f ca="1">+IF(ISERROR(HLOOKUP($B106,INDIRECT("'Monthly Resource Report'!"&amp;'Wilson Validation'!$G$1047950&amp;":"&amp;'Wilson Validation'!$G$1047951),'Wilson Validation'!J$1047952,FALSE)),0,HLOOKUP($B106,INDIRECT("'Monthly Resource Report'!"&amp;'Wilson Validation'!$G$1047950&amp;":"&amp;'Wilson Validation'!$G$1047951),'Wilson Validation'!J$1047952,FALSE))</f>
        <v>0.53112618957543367</v>
      </c>
    </row>
    <row r="107" spans="2:10" s="461" customFormat="1">
      <c r="B107" s="301">
        <v>44440</v>
      </c>
      <c r="C107" s="294">
        <v>417</v>
      </c>
      <c r="D107" s="297">
        <v>3.5613541284220771</v>
      </c>
      <c r="E107" s="299">
        <v>0.06</v>
      </c>
      <c r="F107" s="295">
        <v>0.53</v>
      </c>
      <c r="G107" s="640">
        <f ca="1">+IF(ISERROR(HLOOKUP($B107,INDIRECT("'Monthly Resource Report'!"&amp;'Wilson Validation'!$G$1047950&amp;":"&amp;'Wilson Validation'!$G$1047951),'Wilson Validation'!G$1047952,FALSE)),0,HLOOKUP($B107,INDIRECT("'Monthly Resource Report'!"&amp;'Wilson Validation'!$G$1047950&amp;":"&amp;'Wilson Validation'!$G$1047951),'Wilson Validation'!G$1047952,FALSE))</f>
        <v>417</v>
      </c>
      <c r="H107" s="297">
        <f ca="1">+IF(ISERROR(HLOOKUP($B107,INDIRECT("'Monthly Resource Report'!"&amp;'Wilson Validation'!$G$1047950&amp;":"&amp;'Wilson Validation'!$G$1047951),'Wilson Validation'!H$1047952,FALSE)),0,HLOOKUP($B107,INDIRECT("'Monthly Resource Report'!"&amp;'Wilson Validation'!$G$1047950&amp;":"&amp;'Wilson Validation'!$G$1047951),'Wilson Validation'!H$1047952,FALSE))</f>
        <v>3.5610001729031886</v>
      </c>
      <c r="I107" s="317">
        <f ca="1">+IF(ISERROR(HLOOKUP($B107,INDIRECT("'Monthly Resource Report'!"&amp;'Wilson Validation'!$G$1047950&amp;":"&amp;'Wilson Validation'!$G$1047951),'Wilson Validation'!I$1047952,FALSE)),0,HLOOKUP($B107,INDIRECT("'Monthly Resource Report'!"&amp;'Wilson Validation'!$G$1047950&amp;":"&amp;'Wilson Validation'!$G$1047951),'Wilson Validation'!I$1047952,FALSE))</f>
        <v>5.9743838766461006E-2</v>
      </c>
      <c r="J107" s="318">
        <f ca="1">+IF(ISERROR(HLOOKUP($B107,INDIRECT("'Monthly Resource Report'!"&amp;'Wilson Validation'!$G$1047950&amp;":"&amp;'Wilson Validation'!$G$1047951),'Wilson Validation'!J$1047952,FALSE)),0,HLOOKUP($B107,INDIRECT("'Monthly Resource Report'!"&amp;'Wilson Validation'!$G$1047950&amp;":"&amp;'Wilson Validation'!$G$1047951),'Wilson Validation'!J$1047952,FALSE))</f>
        <v>0.53117990992430419</v>
      </c>
    </row>
    <row r="108" spans="2:10" s="461" customFormat="1">
      <c r="B108" s="301">
        <v>44470</v>
      </c>
      <c r="C108" s="294">
        <v>417</v>
      </c>
      <c r="D108" s="297">
        <v>3.5613541284220771</v>
      </c>
      <c r="E108" s="299">
        <v>0.06</v>
      </c>
      <c r="F108" s="295">
        <v>0.53</v>
      </c>
      <c r="G108" s="640">
        <f ca="1">+IF(ISERROR(HLOOKUP($B108,INDIRECT("'Monthly Resource Report'!"&amp;'Wilson Validation'!$G$1047950&amp;":"&amp;'Wilson Validation'!$G$1047951),'Wilson Validation'!G$1047952,FALSE)),0,HLOOKUP($B108,INDIRECT("'Monthly Resource Report'!"&amp;'Wilson Validation'!$G$1047950&amp;":"&amp;'Wilson Validation'!$G$1047951),'Wilson Validation'!G$1047952,FALSE))</f>
        <v>417</v>
      </c>
      <c r="H108" s="297">
        <f ca="1">+IF(ISERROR(HLOOKUP($B108,INDIRECT("'Monthly Resource Report'!"&amp;'Wilson Validation'!$G$1047950&amp;":"&amp;'Wilson Validation'!$G$1047951),'Wilson Validation'!H$1047952,FALSE)),0,HLOOKUP($B108,INDIRECT("'Monthly Resource Report'!"&amp;'Wilson Validation'!$G$1047950&amp;":"&amp;'Wilson Validation'!$G$1047951),'Wilson Validation'!H$1047952,FALSE))</f>
        <v>3.5610006112249666</v>
      </c>
      <c r="I108" s="317">
        <f ca="1">+IF(ISERROR(HLOOKUP($B108,INDIRECT("'Monthly Resource Report'!"&amp;'Wilson Validation'!$G$1047950&amp;":"&amp;'Wilson Validation'!$G$1047951),'Wilson Validation'!I$1047952,FALSE)),0,HLOOKUP($B108,INDIRECT("'Monthly Resource Report'!"&amp;'Wilson Validation'!$G$1047950&amp;":"&amp;'Wilson Validation'!$G$1047951),'Wilson Validation'!I$1047952,FALSE))</f>
        <v>5.9685574068616715E-2</v>
      </c>
      <c r="J108" s="318">
        <f ca="1">+IF(ISERROR(HLOOKUP($B108,INDIRECT("'Monthly Resource Report'!"&amp;'Wilson Validation'!$G$1047950&amp;":"&amp;'Wilson Validation'!$G$1047951),'Wilson Validation'!J$1047952,FALSE)),0,HLOOKUP($B108,INDIRECT("'Monthly Resource Report'!"&amp;'Wilson Validation'!$G$1047950&amp;":"&amp;'Wilson Validation'!$G$1047951),'Wilson Validation'!J$1047952,FALSE))</f>
        <v>0.54120852541347753</v>
      </c>
    </row>
    <row r="109" spans="2:10" s="461" customFormat="1">
      <c r="B109" s="301">
        <v>44501</v>
      </c>
      <c r="C109" s="294">
        <v>417</v>
      </c>
      <c r="D109" s="297">
        <v>3.5613541284220771</v>
      </c>
      <c r="E109" s="299">
        <v>0.06</v>
      </c>
      <c r="F109" s="295">
        <v>0.53</v>
      </c>
      <c r="G109" s="640">
        <f ca="1">+IF(ISERROR(HLOOKUP($B109,INDIRECT("'Monthly Resource Report'!"&amp;'Wilson Validation'!$G$1047950&amp;":"&amp;'Wilson Validation'!$G$1047951),'Wilson Validation'!G$1047952,FALSE)),0,HLOOKUP($B109,INDIRECT("'Monthly Resource Report'!"&amp;'Wilson Validation'!$G$1047950&amp;":"&amp;'Wilson Validation'!$G$1047951),'Wilson Validation'!G$1047952,FALSE))</f>
        <v>417</v>
      </c>
      <c r="H109" s="297">
        <f ca="1">+IF(ISERROR(HLOOKUP($B109,INDIRECT("'Monthly Resource Report'!"&amp;'Wilson Validation'!$G$1047950&amp;":"&amp;'Wilson Validation'!$G$1047951),'Wilson Validation'!H$1047952,FALSE)),0,HLOOKUP($B109,INDIRECT("'Monthly Resource Report'!"&amp;'Wilson Validation'!$G$1047950&amp;":"&amp;'Wilson Validation'!$G$1047951),'Wilson Validation'!H$1047952,FALSE))</f>
        <v>3.5610012413206618</v>
      </c>
      <c r="I109" s="317">
        <f ca="1">+IF(ISERROR(HLOOKUP($B109,INDIRECT("'Monthly Resource Report'!"&amp;'Wilson Validation'!$G$1047950&amp;":"&amp;'Wilson Validation'!$G$1047951),'Wilson Validation'!I$1047952,FALSE)),0,HLOOKUP($B109,INDIRECT("'Monthly Resource Report'!"&amp;'Wilson Validation'!$G$1047950&amp;":"&amp;'Wilson Validation'!$G$1047951),'Wilson Validation'!I$1047952,FALSE))</f>
        <v>5.9972499295013686E-2</v>
      </c>
      <c r="J109" s="318">
        <f ca="1">+IF(ISERROR(HLOOKUP($B109,INDIRECT("'Monthly Resource Report'!"&amp;'Wilson Validation'!$G$1047950&amp;":"&amp;'Wilson Validation'!$G$1047951),'Wilson Validation'!J$1047952,FALSE)),0,HLOOKUP($B109,INDIRECT("'Monthly Resource Report'!"&amp;'Wilson Validation'!$G$1047950&amp;":"&amp;'Wilson Validation'!$G$1047951),'Wilson Validation'!J$1047952,FALSE))</f>
        <v>0.53076194255131015</v>
      </c>
    </row>
    <row r="110" spans="2:10" s="461" customFormat="1">
      <c r="B110" s="301">
        <v>44531</v>
      </c>
      <c r="C110" s="294">
        <v>417</v>
      </c>
      <c r="D110" s="297">
        <v>3.5613541284220771</v>
      </c>
      <c r="E110" s="299">
        <v>0.06</v>
      </c>
      <c r="F110" s="295">
        <v>0.53</v>
      </c>
      <c r="G110" s="640">
        <f ca="1">+IF(ISERROR(HLOOKUP($B110,INDIRECT("'Monthly Resource Report'!"&amp;'Wilson Validation'!$G$1047950&amp;":"&amp;'Wilson Validation'!$G$1047951),'Wilson Validation'!G$1047952,FALSE)),0,HLOOKUP($B110,INDIRECT("'Monthly Resource Report'!"&amp;'Wilson Validation'!$G$1047950&amp;":"&amp;'Wilson Validation'!$G$1047951),'Wilson Validation'!G$1047952,FALSE))</f>
        <v>417</v>
      </c>
      <c r="H110" s="297">
        <f ca="1">+IF(ISERROR(HLOOKUP($B110,INDIRECT("'Monthly Resource Report'!"&amp;'Wilson Validation'!$G$1047950&amp;":"&amp;'Wilson Validation'!$G$1047951),'Wilson Validation'!H$1047952,FALSE)),0,HLOOKUP($B110,INDIRECT("'Monthly Resource Report'!"&amp;'Wilson Validation'!$G$1047950&amp;":"&amp;'Wilson Validation'!$G$1047951),'Wilson Validation'!H$1047952,FALSE))</f>
        <v>3.5610007636484262</v>
      </c>
      <c r="I110" s="317">
        <f ca="1">+IF(ISERROR(HLOOKUP($B110,INDIRECT("'Monthly Resource Report'!"&amp;'Wilson Validation'!$G$1047950&amp;":"&amp;'Wilson Validation'!$G$1047951),'Wilson Validation'!I$1047952,FALSE)),0,HLOOKUP($B110,INDIRECT("'Monthly Resource Report'!"&amp;'Wilson Validation'!$G$1047950&amp;":"&amp;'Wilson Validation'!$G$1047951),'Wilson Validation'!I$1047952,FALSE))</f>
        <v>5.9936350391748702E-2</v>
      </c>
      <c r="J110" s="318">
        <f ca="1">+IF(ISERROR(HLOOKUP($B110,INDIRECT("'Monthly Resource Report'!"&amp;'Wilson Validation'!$G$1047950&amp;":"&amp;'Wilson Validation'!$G$1047951),'Wilson Validation'!J$1047952,FALSE)),0,HLOOKUP($B110,INDIRECT("'Monthly Resource Report'!"&amp;'Wilson Validation'!$G$1047950&amp;":"&amp;'Wilson Validation'!$G$1047951),'Wilson Validation'!J$1047952,FALSE))</f>
        <v>0.53111722221130087</v>
      </c>
    </row>
    <row r="111" spans="2:10" s="461" customFormat="1">
      <c r="B111" s="301">
        <v>44562</v>
      </c>
      <c r="C111" s="294">
        <v>417</v>
      </c>
      <c r="D111" s="297">
        <v>3.6578668253023152</v>
      </c>
      <c r="E111" s="299">
        <v>0.06</v>
      </c>
      <c r="F111" s="295">
        <v>0.53</v>
      </c>
      <c r="G111" s="640">
        <f ca="1">+IF(ISERROR(HLOOKUP($B111,INDIRECT("'Monthly Resource Report'!"&amp;'Wilson Validation'!$G$1047950&amp;":"&amp;'Wilson Validation'!$G$1047951),'Wilson Validation'!G$1047952,FALSE)),0,HLOOKUP($B111,INDIRECT("'Monthly Resource Report'!"&amp;'Wilson Validation'!$G$1047950&amp;":"&amp;'Wilson Validation'!$G$1047951),'Wilson Validation'!G$1047952,FALSE))</f>
        <v>417</v>
      </c>
      <c r="H111" s="297">
        <f ca="1">+IF(ISERROR(HLOOKUP($B111,INDIRECT("'Monthly Resource Report'!"&amp;'Wilson Validation'!$G$1047950&amp;":"&amp;'Wilson Validation'!$G$1047951),'Wilson Validation'!H$1047952,FALSE)),0,HLOOKUP($B111,INDIRECT("'Monthly Resource Report'!"&amp;'Wilson Validation'!$G$1047950&amp;":"&amp;'Wilson Validation'!$G$1047951),'Wilson Validation'!H$1047952,FALSE))</f>
        <v>3.6580026001608417</v>
      </c>
      <c r="I111" s="317">
        <f ca="1">+IF(ISERROR(HLOOKUP($B111,INDIRECT("'Monthly Resource Report'!"&amp;'Wilson Validation'!$G$1047950&amp;":"&amp;'Wilson Validation'!$G$1047951),'Wilson Validation'!I$1047952,FALSE)),0,HLOOKUP($B111,INDIRECT("'Monthly Resource Report'!"&amp;'Wilson Validation'!$G$1047950&amp;":"&amp;'Wilson Validation'!$G$1047951),'Wilson Validation'!I$1047952,FALSE))</f>
        <v>5.9957395807013425E-2</v>
      </c>
      <c r="J111" s="318">
        <f ca="1">+IF(ISERROR(HLOOKUP($B111,INDIRECT("'Monthly Resource Report'!"&amp;'Wilson Validation'!$G$1047950&amp;":"&amp;'Wilson Validation'!$G$1047951),'Wilson Validation'!J$1047952,FALSE)),0,HLOOKUP($B111,INDIRECT("'Monthly Resource Report'!"&amp;'Wilson Validation'!$G$1047950&amp;":"&amp;'Wilson Validation'!$G$1047951),'Wilson Validation'!J$1047952,FALSE))</f>
        <v>0.53110926825823157</v>
      </c>
    </row>
    <row r="112" spans="2:10" s="461" customFormat="1">
      <c r="B112" s="301">
        <v>44593</v>
      </c>
      <c r="C112" s="294">
        <v>417</v>
      </c>
      <c r="D112" s="297">
        <v>3.6578668253023152</v>
      </c>
      <c r="E112" s="299">
        <v>0.06</v>
      </c>
      <c r="F112" s="295">
        <v>0.53</v>
      </c>
      <c r="G112" s="640">
        <f ca="1">+IF(ISERROR(HLOOKUP($B112,INDIRECT("'Monthly Resource Report'!"&amp;'Wilson Validation'!$G$1047950&amp;":"&amp;'Wilson Validation'!$G$1047951),'Wilson Validation'!G$1047952,FALSE)),0,HLOOKUP($B112,INDIRECT("'Monthly Resource Report'!"&amp;'Wilson Validation'!$G$1047950&amp;":"&amp;'Wilson Validation'!$G$1047951),'Wilson Validation'!G$1047952,FALSE))</f>
        <v>417</v>
      </c>
      <c r="H112" s="297">
        <f ca="1">+IF(ISERROR(HLOOKUP($B112,INDIRECT("'Monthly Resource Report'!"&amp;'Wilson Validation'!$G$1047950&amp;":"&amp;'Wilson Validation'!$G$1047951),'Wilson Validation'!H$1047952,FALSE)),0,HLOOKUP($B112,INDIRECT("'Monthly Resource Report'!"&amp;'Wilson Validation'!$G$1047950&amp;":"&amp;'Wilson Validation'!$G$1047951),'Wilson Validation'!H$1047952,FALSE))</f>
        <v>3.6580028239723879</v>
      </c>
      <c r="I112" s="317">
        <f ca="1">+IF(ISERROR(HLOOKUP($B112,INDIRECT("'Monthly Resource Report'!"&amp;'Wilson Validation'!$G$1047950&amp;":"&amp;'Wilson Validation'!$G$1047951),'Wilson Validation'!I$1047952,FALSE)),0,HLOOKUP($B112,INDIRECT("'Monthly Resource Report'!"&amp;'Wilson Validation'!$G$1047950&amp;":"&amp;'Wilson Validation'!$G$1047951),'Wilson Validation'!I$1047952,FALSE))</f>
        <v>5.9957275172942859E-2</v>
      </c>
      <c r="J112" s="318">
        <f ca="1">+IF(ISERROR(HLOOKUP($B112,INDIRECT("'Monthly Resource Report'!"&amp;'Wilson Validation'!$G$1047950&amp;":"&amp;'Wilson Validation'!$G$1047951),'Wilson Validation'!J$1047952,FALSE)),0,HLOOKUP($B112,INDIRECT("'Monthly Resource Report'!"&amp;'Wilson Validation'!$G$1047950&amp;":"&amp;'Wilson Validation'!$G$1047951),'Wilson Validation'!J$1047952,FALSE))</f>
        <v>0.53082155236514861</v>
      </c>
    </row>
    <row r="113" spans="2:10" s="461" customFormat="1">
      <c r="B113" s="301">
        <v>44621</v>
      </c>
      <c r="C113" s="294">
        <v>417</v>
      </c>
      <c r="D113" s="297">
        <v>3.6578668253023152</v>
      </c>
      <c r="E113" s="299">
        <v>0.06</v>
      </c>
      <c r="F113" s="295">
        <v>0.53</v>
      </c>
      <c r="G113" s="640">
        <f ca="1">+IF(ISERROR(HLOOKUP($B113,INDIRECT("'Monthly Resource Report'!"&amp;'Wilson Validation'!$G$1047950&amp;":"&amp;'Wilson Validation'!$G$1047951),'Wilson Validation'!G$1047952,FALSE)),0,HLOOKUP($B113,INDIRECT("'Monthly Resource Report'!"&amp;'Wilson Validation'!$G$1047950&amp;":"&amp;'Wilson Validation'!$G$1047951),'Wilson Validation'!G$1047952,FALSE))</f>
        <v>417</v>
      </c>
      <c r="H113" s="297">
        <f ca="1">+IF(ISERROR(HLOOKUP($B113,INDIRECT("'Monthly Resource Report'!"&amp;'Wilson Validation'!$G$1047950&amp;":"&amp;'Wilson Validation'!$G$1047951),'Wilson Validation'!H$1047952,FALSE)),0,HLOOKUP($B113,INDIRECT("'Monthly Resource Report'!"&amp;'Wilson Validation'!$G$1047950&amp;":"&amp;'Wilson Validation'!$G$1047951),'Wilson Validation'!H$1047952,FALSE))</f>
        <v>3.6580019867032534</v>
      </c>
      <c r="I113" s="317">
        <f ca="1">+IF(ISERROR(HLOOKUP($B113,INDIRECT("'Monthly Resource Report'!"&amp;'Wilson Validation'!$G$1047950&amp;":"&amp;'Wilson Validation'!$G$1047951),'Wilson Validation'!I$1047952,FALSE)),0,HLOOKUP($B113,INDIRECT("'Monthly Resource Report'!"&amp;'Wilson Validation'!$G$1047950&amp;":"&amp;'Wilson Validation'!$G$1047951),'Wilson Validation'!I$1047952,FALSE))</f>
        <v>5.9978384371662752E-2</v>
      </c>
      <c r="J113" s="318">
        <f ca="1">+IF(ISERROR(HLOOKUP($B113,INDIRECT("'Monthly Resource Report'!"&amp;'Wilson Validation'!$G$1047950&amp;":"&amp;'Wilson Validation'!$G$1047951),'Wilson Validation'!J$1047952,FALSE)),0,HLOOKUP($B113,INDIRECT("'Monthly Resource Report'!"&amp;'Wilson Validation'!$G$1047950&amp;":"&amp;'Wilson Validation'!$G$1047951),'Wilson Validation'!J$1047952,FALSE))</f>
        <v>0.53073731416331726</v>
      </c>
    </row>
    <row r="114" spans="2:10" s="461" customFormat="1">
      <c r="B114" s="301">
        <v>44652</v>
      </c>
      <c r="C114" s="294">
        <v>417</v>
      </c>
      <c r="D114" s="297">
        <v>3.6578668253023152</v>
      </c>
      <c r="E114" s="299">
        <v>0.06</v>
      </c>
      <c r="F114" s="295">
        <v>0.53</v>
      </c>
      <c r="G114" s="640">
        <f ca="1">+IF(ISERROR(HLOOKUP($B114,INDIRECT("'Monthly Resource Report'!"&amp;'Wilson Validation'!$G$1047950&amp;":"&amp;'Wilson Validation'!$G$1047951),'Wilson Validation'!G$1047952,FALSE)),0,HLOOKUP($B114,INDIRECT("'Monthly Resource Report'!"&amp;'Wilson Validation'!$G$1047950&amp;":"&amp;'Wilson Validation'!$G$1047951),'Wilson Validation'!G$1047952,FALSE))</f>
        <v>417</v>
      </c>
      <c r="H114" s="297">
        <f ca="1">+IF(ISERROR(HLOOKUP($B114,INDIRECT("'Monthly Resource Report'!"&amp;'Wilson Validation'!$G$1047950&amp;":"&amp;'Wilson Validation'!$G$1047951),'Wilson Validation'!H$1047952,FALSE)),0,HLOOKUP($B114,INDIRECT("'Monthly Resource Report'!"&amp;'Wilson Validation'!$G$1047950&amp;":"&amp;'Wilson Validation'!$G$1047951),'Wilson Validation'!H$1047952,FALSE))</f>
        <v>3.6580018400685459</v>
      </c>
      <c r="I114" s="317">
        <f ca="1">+IF(ISERROR(HLOOKUP($B114,INDIRECT("'Monthly Resource Report'!"&amp;'Wilson Validation'!$G$1047950&amp;":"&amp;'Wilson Validation'!$G$1047951),'Wilson Validation'!I$1047952,FALSE)),0,HLOOKUP($B114,INDIRECT("'Monthly Resource Report'!"&amp;'Wilson Validation'!$G$1047950&amp;":"&amp;'Wilson Validation'!$G$1047951),'Wilson Validation'!I$1047952,FALSE))</f>
        <v>5.9913989401471628E-2</v>
      </c>
      <c r="J114" s="318">
        <f ca="1">+IF(ISERROR(HLOOKUP($B114,INDIRECT("'Monthly Resource Report'!"&amp;'Wilson Validation'!$G$1047950&amp;":"&amp;'Wilson Validation'!$G$1047951),'Wilson Validation'!J$1047952,FALSE)),0,HLOOKUP($B114,INDIRECT("'Monthly Resource Report'!"&amp;'Wilson Validation'!$G$1047950&amp;":"&amp;'Wilson Validation'!$G$1047951),'Wilson Validation'!J$1047952,FALSE))</f>
        <v>0.53077030127029501</v>
      </c>
    </row>
    <row r="115" spans="2:10" s="461" customFormat="1">
      <c r="B115" s="301">
        <v>44682</v>
      </c>
      <c r="C115" s="294">
        <v>417</v>
      </c>
      <c r="D115" s="297">
        <v>3.6578668253023152</v>
      </c>
      <c r="E115" s="299">
        <v>0.06</v>
      </c>
      <c r="F115" s="295">
        <v>0.53</v>
      </c>
      <c r="G115" s="640">
        <f ca="1">+IF(ISERROR(HLOOKUP($B115,INDIRECT("'Monthly Resource Report'!"&amp;'Wilson Validation'!$G$1047950&amp;":"&amp;'Wilson Validation'!$G$1047951),'Wilson Validation'!G$1047952,FALSE)),0,HLOOKUP($B115,INDIRECT("'Monthly Resource Report'!"&amp;'Wilson Validation'!$G$1047950&amp;":"&amp;'Wilson Validation'!$G$1047951),'Wilson Validation'!G$1047952,FALSE))</f>
        <v>417</v>
      </c>
      <c r="H115" s="297">
        <f ca="1">+IF(ISERROR(HLOOKUP($B115,INDIRECT("'Monthly Resource Report'!"&amp;'Wilson Validation'!$G$1047950&amp;":"&amp;'Wilson Validation'!$G$1047951),'Wilson Validation'!H$1047952,FALSE)),0,HLOOKUP($B115,INDIRECT("'Monthly Resource Report'!"&amp;'Wilson Validation'!$G$1047950&amp;":"&amp;'Wilson Validation'!$G$1047951),'Wilson Validation'!H$1047952,FALSE))</f>
        <v>3.6580030766692113</v>
      </c>
      <c r="I115" s="317">
        <f ca="1">+IF(ISERROR(HLOOKUP($B115,INDIRECT("'Monthly Resource Report'!"&amp;'Wilson Validation'!$G$1047950&amp;":"&amp;'Wilson Validation'!$G$1047951),'Wilson Validation'!I$1047952,FALSE)),0,HLOOKUP($B115,INDIRECT("'Monthly Resource Report'!"&amp;'Wilson Validation'!$G$1047950&amp;":"&amp;'Wilson Validation'!$G$1047951),'Wilson Validation'!I$1047952,FALSE))</f>
        <v>5.977694783640989E-2</v>
      </c>
      <c r="J115" s="318">
        <f ca="1">+IF(ISERROR(HLOOKUP($B115,INDIRECT("'Monthly Resource Report'!"&amp;'Wilson Validation'!$G$1047950&amp;":"&amp;'Wilson Validation'!$G$1047951),'Wilson Validation'!J$1047952,FALSE)),0,HLOOKUP($B115,INDIRECT("'Monthly Resource Report'!"&amp;'Wilson Validation'!$G$1047950&amp;":"&amp;'Wilson Validation'!$G$1047951),'Wilson Validation'!J$1047952,FALSE))</f>
        <v>0.53076187492950444</v>
      </c>
    </row>
    <row r="116" spans="2:10" s="461" customFormat="1">
      <c r="B116" s="301">
        <v>44713</v>
      </c>
      <c r="C116" s="294">
        <v>417</v>
      </c>
      <c r="D116" s="297">
        <v>3.6578668253023152</v>
      </c>
      <c r="E116" s="299">
        <v>0.06</v>
      </c>
      <c r="F116" s="295">
        <v>0.53</v>
      </c>
      <c r="G116" s="640">
        <f ca="1">+IF(ISERROR(HLOOKUP($B116,INDIRECT("'Monthly Resource Report'!"&amp;'Wilson Validation'!$G$1047950&amp;":"&amp;'Wilson Validation'!$G$1047951),'Wilson Validation'!G$1047952,FALSE)),0,HLOOKUP($B116,INDIRECT("'Monthly Resource Report'!"&amp;'Wilson Validation'!$G$1047950&amp;":"&amp;'Wilson Validation'!$G$1047951),'Wilson Validation'!G$1047952,FALSE))</f>
        <v>417</v>
      </c>
      <c r="H116" s="297">
        <f ca="1">+IF(ISERROR(HLOOKUP($B116,INDIRECT("'Monthly Resource Report'!"&amp;'Wilson Validation'!$G$1047950&amp;":"&amp;'Wilson Validation'!$G$1047951),'Wilson Validation'!H$1047952,FALSE)),0,HLOOKUP($B116,INDIRECT("'Monthly Resource Report'!"&amp;'Wilson Validation'!$G$1047950&amp;":"&amp;'Wilson Validation'!$G$1047951),'Wilson Validation'!H$1047952,FALSE))</f>
        <v>3.6580019825932606</v>
      </c>
      <c r="I116" s="317">
        <f ca="1">+IF(ISERROR(HLOOKUP($B116,INDIRECT("'Monthly Resource Report'!"&amp;'Wilson Validation'!$G$1047950&amp;":"&amp;'Wilson Validation'!$G$1047951),'Wilson Validation'!I$1047952,FALSE)),0,HLOOKUP($B116,INDIRECT("'Monthly Resource Report'!"&amp;'Wilson Validation'!$G$1047950&amp;":"&amp;'Wilson Validation'!$G$1047951),'Wilson Validation'!I$1047952,FALSE))</f>
        <v>5.9785004320507339E-2</v>
      </c>
      <c r="J116" s="318">
        <f ca="1">+IF(ISERROR(HLOOKUP($B116,INDIRECT("'Monthly Resource Report'!"&amp;'Wilson Validation'!$G$1047950&amp;":"&amp;'Wilson Validation'!$G$1047951),'Wilson Validation'!J$1047952,FALSE)),0,HLOOKUP($B116,INDIRECT("'Monthly Resource Report'!"&amp;'Wilson Validation'!$G$1047950&amp;":"&amp;'Wilson Validation'!$G$1047951),'Wilson Validation'!J$1047952,FALSE))</f>
        <v>0.53078300696561842</v>
      </c>
    </row>
    <row r="117" spans="2:10" s="461" customFormat="1">
      <c r="B117" s="301">
        <v>44743</v>
      </c>
      <c r="C117" s="294">
        <v>417</v>
      </c>
      <c r="D117" s="297">
        <v>3.6578668253023152</v>
      </c>
      <c r="E117" s="299">
        <v>0.06</v>
      </c>
      <c r="F117" s="295">
        <v>0.53</v>
      </c>
      <c r="G117" s="640">
        <f ca="1">+IF(ISERROR(HLOOKUP($B117,INDIRECT("'Monthly Resource Report'!"&amp;'Wilson Validation'!$G$1047950&amp;":"&amp;'Wilson Validation'!$G$1047951),'Wilson Validation'!G$1047952,FALSE)),0,HLOOKUP($B117,INDIRECT("'Monthly Resource Report'!"&amp;'Wilson Validation'!$G$1047950&amp;":"&amp;'Wilson Validation'!$G$1047951),'Wilson Validation'!G$1047952,FALSE))</f>
        <v>417</v>
      </c>
      <c r="H117" s="297">
        <f ca="1">+IF(ISERROR(HLOOKUP($B117,INDIRECT("'Monthly Resource Report'!"&amp;'Wilson Validation'!$G$1047950&amp;":"&amp;'Wilson Validation'!$G$1047951),'Wilson Validation'!H$1047952,FALSE)),0,HLOOKUP($B117,INDIRECT("'Monthly Resource Report'!"&amp;'Wilson Validation'!$G$1047950&amp;":"&amp;'Wilson Validation'!$G$1047951),'Wilson Validation'!H$1047952,FALSE))</f>
        <v>3.6580032656620736</v>
      </c>
      <c r="I117" s="317">
        <f ca="1">+IF(ISERROR(HLOOKUP($B117,INDIRECT("'Monthly Resource Report'!"&amp;'Wilson Validation'!$G$1047950&amp;":"&amp;'Wilson Validation'!$G$1047951),'Wilson Validation'!I$1047952,FALSE)),0,HLOOKUP($B117,INDIRECT("'Monthly Resource Report'!"&amp;'Wilson Validation'!$G$1047950&amp;":"&amp;'Wilson Validation'!$G$1047951),'Wilson Validation'!I$1047952,FALSE))</f>
        <v>5.9783079902068048E-2</v>
      </c>
      <c r="J117" s="318">
        <f ca="1">+IF(ISERROR(HLOOKUP($B117,INDIRECT("'Monthly Resource Report'!"&amp;'Wilson Validation'!$G$1047950&amp;":"&amp;'Wilson Validation'!$G$1047951),'Wilson Validation'!J$1047952,FALSE)),0,HLOOKUP($B117,INDIRECT("'Monthly Resource Report'!"&amp;'Wilson Validation'!$G$1047950&amp;":"&amp;'Wilson Validation'!$G$1047951),'Wilson Validation'!J$1047952,FALSE))</f>
        <v>0.53113798413766622</v>
      </c>
    </row>
    <row r="118" spans="2:10" s="461" customFormat="1">
      <c r="B118" s="301">
        <v>44774</v>
      </c>
      <c r="C118" s="294">
        <v>417</v>
      </c>
      <c r="D118" s="297">
        <v>3.6578668253023152</v>
      </c>
      <c r="E118" s="299">
        <v>0.06</v>
      </c>
      <c r="F118" s="295">
        <v>0.53</v>
      </c>
      <c r="G118" s="640">
        <f ca="1">+IF(ISERROR(HLOOKUP($B118,INDIRECT("'Monthly Resource Report'!"&amp;'Wilson Validation'!$G$1047950&amp;":"&amp;'Wilson Validation'!$G$1047951),'Wilson Validation'!G$1047952,FALSE)),0,HLOOKUP($B118,INDIRECT("'Monthly Resource Report'!"&amp;'Wilson Validation'!$G$1047950&amp;":"&amp;'Wilson Validation'!$G$1047951),'Wilson Validation'!G$1047952,FALSE))</f>
        <v>417</v>
      </c>
      <c r="H118" s="297">
        <f ca="1">+IF(ISERROR(HLOOKUP($B118,INDIRECT("'Monthly Resource Report'!"&amp;'Wilson Validation'!$G$1047950&amp;":"&amp;'Wilson Validation'!$G$1047951),'Wilson Validation'!H$1047952,FALSE)),0,HLOOKUP($B118,INDIRECT("'Monthly Resource Report'!"&amp;'Wilson Validation'!$G$1047950&amp;":"&amp;'Wilson Validation'!$G$1047951),'Wilson Validation'!H$1047952,FALSE))</f>
        <v>3.6580026349070267</v>
      </c>
      <c r="I118" s="317">
        <f ca="1">+IF(ISERROR(HLOOKUP($B118,INDIRECT("'Monthly Resource Report'!"&amp;'Wilson Validation'!$G$1047950&amp;":"&amp;'Wilson Validation'!$G$1047951),'Wilson Validation'!I$1047952,FALSE)),0,HLOOKUP($B118,INDIRECT("'Monthly Resource Report'!"&amp;'Wilson Validation'!$G$1047950&amp;":"&amp;'Wilson Validation'!$G$1047951),'Wilson Validation'!I$1047952,FALSE))</f>
        <v>5.9840540014466551E-2</v>
      </c>
      <c r="J118" s="318">
        <f ca="1">+IF(ISERROR(HLOOKUP($B118,INDIRECT("'Monthly Resource Report'!"&amp;'Wilson Validation'!$G$1047950&amp;":"&amp;'Wilson Validation'!$G$1047951),'Wilson Validation'!J$1047952,FALSE)),0,HLOOKUP($B118,INDIRECT("'Monthly Resource Report'!"&amp;'Wilson Validation'!$G$1047950&amp;":"&amp;'Wilson Validation'!$G$1047951),'Wilson Validation'!J$1047952,FALSE))</f>
        <v>0.53075272780999394</v>
      </c>
    </row>
    <row r="119" spans="2:10" s="461" customFormat="1">
      <c r="B119" s="301">
        <v>44805</v>
      </c>
      <c r="C119" s="294">
        <v>417</v>
      </c>
      <c r="D119" s="297">
        <v>3.6578668253023152</v>
      </c>
      <c r="E119" s="299">
        <v>0.06</v>
      </c>
      <c r="F119" s="295">
        <v>0.53</v>
      </c>
      <c r="G119" s="640">
        <f ca="1">+IF(ISERROR(HLOOKUP($B119,INDIRECT("'Monthly Resource Report'!"&amp;'Wilson Validation'!$G$1047950&amp;":"&amp;'Wilson Validation'!$G$1047951),'Wilson Validation'!G$1047952,FALSE)),0,HLOOKUP($B119,INDIRECT("'Monthly Resource Report'!"&amp;'Wilson Validation'!$G$1047950&amp;":"&amp;'Wilson Validation'!$G$1047951),'Wilson Validation'!G$1047952,FALSE))</f>
        <v>417</v>
      </c>
      <c r="H119" s="297">
        <f ca="1">+IF(ISERROR(HLOOKUP($B119,INDIRECT("'Monthly Resource Report'!"&amp;'Wilson Validation'!$G$1047950&amp;":"&amp;'Wilson Validation'!$G$1047951),'Wilson Validation'!H$1047952,FALSE)),0,HLOOKUP($B119,INDIRECT("'Monthly Resource Report'!"&amp;'Wilson Validation'!$G$1047950&amp;":"&amp;'Wilson Validation'!$G$1047951),'Wilson Validation'!H$1047952,FALSE))</f>
        <v>3.6580024401988362</v>
      </c>
      <c r="I119" s="317">
        <f ca="1">+IF(ISERROR(HLOOKUP($B119,INDIRECT("'Monthly Resource Report'!"&amp;'Wilson Validation'!$G$1047950&amp;":"&amp;'Wilson Validation'!$G$1047951),'Wilson Validation'!I$1047952,FALSE)),0,HLOOKUP($B119,INDIRECT("'Monthly Resource Report'!"&amp;'Wilson Validation'!$G$1047950&amp;":"&amp;'Wilson Validation'!$G$1047951),'Wilson Validation'!I$1047952,FALSE))</f>
        <v>5.9711357751559481E-2</v>
      </c>
      <c r="J119" s="318">
        <f ca="1">+IF(ISERROR(HLOOKUP($B119,INDIRECT("'Monthly Resource Report'!"&amp;'Wilson Validation'!$G$1047950&amp;":"&amp;'Wilson Validation'!$G$1047951),'Wilson Validation'!J$1047952,FALSE)),0,HLOOKUP($B119,INDIRECT("'Monthly Resource Report'!"&amp;'Wilson Validation'!$G$1047950&amp;":"&amp;'Wilson Validation'!$G$1047951),'Wilson Validation'!J$1047952,FALSE))</f>
        <v>0.53118903887315239</v>
      </c>
    </row>
    <row r="120" spans="2:10" s="461" customFormat="1">
      <c r="B120" s="301">
        <v>44835</v>
      </c>
      <c r="C120" s="294">
        <v>417</v>
      </c>
      <c r="D120" s="297">
        <v>3.6578668253023152</v>
      </c>
      <c r="E120" s="299">
        <v>0.06</v>
      </c>
      <c r="F120" s="295">
        <v>0.53</v>
      </c>
      <c r="G120" s="640">
        <f ca="1">+IF(ISERROR(HLOOKUP($B120,INDIRECT("'Monthly Resource Report'!"&amp;'Wilson Validation'!$G$1047950&amp;":"&amp;'Wilson Validation'!$G$1047951),'Wilson Validation'!G$1047952,FALSE)),0,HLOOKUP($B120,INDIRECT("'Monthly Resource Report'!"&amp;'Wilson Validation'!$G$1047950&amp;":"&amp;'Wilson Validation'!$G$1047951),'Wilson Validation'!G$1047952,FALSE))</f>
        <v>417</v>
      </c>
      <c r="H120" s="297">
        <f ca="1">+IF(ISERROR(HLOOKUP($B120,INDIRECT("'Monthly Resource Report'!"&amp;'Wilson Validation'!$G$1047950&amp;":"&amp;'Wilson Validation'!$G$1047951),'Wilson Validation'!H$1047952,FALSE)),0,HLOOKUP($B120,INDIRECT("'Monthly Resource Report'!"&amp;'Wilson Validation'!$G$1047950&amp;":"&amp;'Wilson Validation'!$G$1047951),'Wilson Validation'!H$1047952,FALSE))</f>
        <v>3.6580036186573719</v>
      </c>
      <c r="I120" s="317">
        <f ca="1">+IF(ISERROR(HLOOKUP($B120,INDIRECT("'Monthly Resource Report'!"&amp;'Wilson Validation'!$G$1047950&amp;":"&amp;'Wilson Validation'!$G$1047951),'Wilson Validation'!I$1047952,FALSE)),0,HLOOKUP($B120,INDIRECT("'Monthly Resource Report'!"&amp;'Wilson Validation'!$G$1047950&amp;":"&amp;'Wilson Validation'!$G$1047951),'Wilson Validation'!I$1047952,FALSE))</f>
        <v>5.984916216252828E-2</v>
      </c>
      <c r="J120" s="318">
        <f ca="1">+IF(ISERROR(HLOOKUP($B120,INDIRECT("'Monthly Resource Report'!"&amp;'Wilson Validation'!$G$1047950&amp;":"&amp;'Wilson Validation'!$G$1047951),'Wilson Validation'!J$1047952,FALSE)),0,HLOOKUP($B120,INDIRECT("'Monthly Resource Report'!"&amp;'Wilson Validation'!$G$1047950&amp;":"&amp;'Wilson Validation'!$G$1047951),'Wilson Validation'!J$1047952,FALSE))</f>
        <v>0.53138673277251736</v>
      </c>
    </row>
    <row r="121" spans="2:10" s="461" customFormat="1">
      <c r="B121" s="301">
        <v>44866</v>
      </c>
      <c r="C121" s="294">
        <v>417</v>
      </c>
      <c r="D121" s="297">
        <v>3.6578668253023152</v>
      </c>
      <c r="E121" s="299">
        <v>0.06</v>
      </c>
      <c r="F121" s="295">
        <v>0.53</v>
      </c>
      <c r="G121" s="640">
        <f ca="1">+IF(ISERROR(HLOOKUP($B121,INDIRECT("'Monthly Resource Report'!"&amp;'Wilson Validation'!$G$1047950&amp;":"&amp;'Wilson Validation'!$G$1047951),'Wilson Validation'!G$1047952,FALSE)),0,HLOOKUP($B121,INDIRECT("'Monthly Resource Report'!"&amp;'Wilson Validation'!$G$1047950&amp;":"&amp;'Wilson Validation'!$G$1047951),'Wilson Validation'!G$1047952,FALSE))</f>
        <v>417</v>
      </c>
      <c r="H121" s="297">
        <f ca="1">+IF(ISERROR(HLOOKUP($B121,INDIRECT("'Monthly Resource Report'!"&amp;'Wilson Validation'!$G$1047950&amp;":"&amp;'Wilson Validation'!$G$1047951),'Wilson Validation'!H$1047952,FALSE)),0,HLOOKUP($B121,INDIRECT("'Monthly Resource Report'!"&amp;'Wilson Validation'!$G$1047950&amp;":"&amp;'Wilson Validation'!$G$1047951),'Wilson Validation'!H$1047952,FALSE))</f>
        <v>3.658002435121408</v>
      </c>
      <c r="I121" s="317">
        <f ca="1">+IF(ISERROR(HLOOKUP($B121,INDIRECT("'Monthly Resource Report'!"&amp;'Wilson Validation'!$G$1047950&amp;":"&amp;'Wilson Validation'!$G$1047951),'Wilson Validation'!I$1047952,FALSE)),0,HLOOKUP($B121,INDIRECT("'Monthly Resource Report'!"&amp;'Wilson Validation'!$G$1047950&amp;":"&amp;'Wilson Validation'!$G$1047951),'Wilson Validation'!I$1047952,FALSE))</f>
        <v>5.9972489317483522E-2</v>
      </c>
      <c r="J121" s="318">
        <f ca="1">+IF(ISERROR(HLOOKUP($B121,INDIRECT("'Monthly Resource Report'!"&amp;'Wilson Validation'!$G$1047950&amp;":"&amp;'Wilson Validation'!$G$1047951),'Wilson Validation'!J$1047952,FALSE)),0,HLOOKUP($B121,INDIRECT("'Monthly Resource Report'!"&amp;'Wilson Validation'!$G$1047950&amp;":"&amp;'Wilson Validation'!$G$1047951),'Wilson Validation'!J$1047952,FALSE))</f>
        <v>0.53076185424928246</v>
      </c>
    </row>
    <row r="122" spans="2:10" s="461" customFormat="1">
      <c r="B122" s="301">
        <v>44896</v>
      </c>
      <c r="C122" s="294">
        <v>417</v>
      </c>
      <c r="D122" s="297">
        <v>3.6578668253023152</v>
      </c>
      <c r="E122" s="299">
        <v>0.06</v>
      </c>
      <c r="F122" s="295">
        <v>0.53</v>
      </c>
      <c r="G122" s="640">
        <f ca="1">+IF(ISERROR(HLOOKUP($B122,INDIRECT("'Monthly Resource Report'!"&amp;'Wilson Validation'!$G$1047950&amp;":"&amp;'Wilson Validation'!$G$1047951),'Wilson Validation'!G$1047952,FALSE)),0,HLOOKUP($B122,INDIRECT("'Monthly Resource Report'!"&amp;'Wilson Validation'!$G$1047950&amp;":"&amp;'Wilson Validation'!$G$1047951),'Wilson Validation'!G$1047952,FALSE))</f>
        <v>417</v>
      </c>
      <c r="H122" s="297">
        <f ca="1">+IF(ISERROR(HLOOKUP($B122,INDIRECT("'Monthly Resource Report'!"&amp;'Wilson Validation'!$G$1047950&amp;":"&amp;'Wilson Validation'!$G$1047951),'Wilson Validation'!H$1047952,FALSE)),0,HLOOKUP($B122,INDIRECT("'Monthly Resource Report'!"&amp;'Wilson Validation'!$G$1047950&amp;":"&amp;'Wilson Validation'!$G$1047951),'Wilson Validation'!H$1047952,FALSE))</f>
        <v>3.6580019004650102</v>
      </c>
      <c r="I122" s="317">
        <f ca="1">+IF(ISERROR(HLOOKUP($B122,INDIRECT("'Monthly Resource Report'!"&amp;'Wilson Validation'!$G$1047950&amp;":"&amp;'Wilson Validation'!$G$1047951),'Wilson Validation'!I$1047952,FALSE)),0,HLOOKUP($B122,INDIRECT("'Monthly Resource Report'!"&amp;'Wilson Validation'!$G$1047950&amp;":"&amp;'Wilson Validation'!$G$1047951),'Wilson Validation'!I$1047952,FALSE))</f>
        <v>5.9958681573921847E-2</v>
      </c>
      <c r="J122" s="318">
        <f ca="1">+IF(ISERROR(HLOOKUP($B122,INDIRECT("'Monthly Resource Report'!"&amp;'Wilson Validation'!$G$1047950&amp;":"&amp;'Wilson Validation'!$G$1047951),'Wilson Validation'!J$1047952,FALSE)),0,HLOOKUP($B122,INDIRECT("'Monthly Resource Report'!"&amp;'Wilson Validation'!$G$1047950&amp;":"&amp;'Wilson Validation'!$G$1047951),'Wilson Validation'!J$1047952,FALSE))</f>
        <v>0.53148129349493811</v>
      </c>
    </row>
    <row r="123" spans="2:10" s="461" customFormat="1">
      <c r="B123" s="301">
        <v>44927</v>
      </c>
      <c r="C123" s="294">
        <v>417</v>
      </c>
      <c r="D123" s="297">
        <v>3.7573608029505379</v>
      </c>
      <c r="E123" s="299">
        <v>0.06</v>
      </c>
      <c r="F123" s="295">
        <v>0.53</v>
      </c>
      <c r="G123" s="640">
        <f ca="1">+IF(ISERROR(HLOOKUP($B123,INDIRECT("'Monthly Resource Report'!"&amp;'Wilson Validation'!$G$1047950&amp;":"&amp;'Wilson Validation'!$G$1047951),'Wilson Validation'!G$1047952,FALSE)),0,HLOOKUP($B123,INDIRECT("'Monthly Resource Report'!"&amp;'Wilson Validation'!$G$1047950&amp;":"&amp;'Wilson Validation'!$G$1047951),'Wilson Validation'!G$1047952,FALSE))</f>
        <v>417</v>
      </c>
      <c r="H123" s="297">
        <f ca="1">+IF(ISERROR(HLOOKUP($B123,INDIRECT("'Monthly Resource Report'!"&amp;'Wilson Validation'!$G$1047950&amp;":"&amp;'Wilson Validation'!$G$1047951),'Wilson Validation'!H$1047952,FALSE)),0,HLOOKUP($B123,INDIRECT("'Monthly Resource Report'!"&amp;'Wilson Validation'!$G$1047950&amp;":"&amp;'Wilson Validation'!$G$1047951),'Wilson Validation'!H$1047952,FALSE))</f>
        <v>3.7570036666341555</v>
      </c>
      <c r="I123" s="317">
        <f ca="1">+IF(ISERROR(HLOOKUP($B123,INDIRECT("'Monthly Resource Report'!"&amp;'Wilson Validation'!$G$1047950&amp;":"&amp;'Wilson Validation'!$G$1047951),'Wilson Validation'!I$1047952,FALSE)),0,HLOOKUP($B123,INDIRECT("'Monthly Resource Report'!"&amp;'Wilson Validation'!$G$1047950&amp;":"&amp;'Wilson Validation'!$G$1047951),'Wilson Validation'!I$1047952,FALSE))</f>
        <v>5.9952743340463688E-2</v>
      </c>
      <c r="J123" s="318">
        <f ca="1">+IF(ISERROR(HLOOKUP($B123,INDIRECT("'Monthly Resource Report'!"&amp;'Wilson Validation'!$G$1047950&amp;":"&amp;'Wilson Validation'!$G$1047951),'Wilson Validation'!J$1047952,FALSE)),0,HLOOKUP($B123,INDIRECT("'Monthly Resource Report'!"&amp;'Wilson Validation'!$G$1047950&amp;":"&amp;'Wilson Validation'!$G$1047951),'Wilson Validation'!J$1047952,FALSE))</f>
        <v>0.5314837795875329</v>
      </c>
    </row>
    <row r="124" spans="2:10" s="461" customFormat="1">
      <c r="B124" s="301">
        <v>44958</v>
      </c>
      <c r="C124" s="294">
        <v>417</v>
      </c>
      <c r="D124" s="297">
        <v>3.7573608029505379</v>
      </c>
      <c r="E124" s="299">
        <v>0.06</v>
      </c>
      <c r="F124" s="295">
        <v>0.53</v>
      </c>
      <c r="G124" s="640">
        <f ca="1">+IF(ISERROR(HLOOKUP($B124,INDIRECT("'Monthly Resource Report'!"&amp;'Wilson Validation'!$G$1047950&amp;":"&amp;'Wilson Validation'!$G$1047951),'Wilson Validation'!G$1047952,FALSE)),0,HLOOKUP($B124,INDIRECT("'Monthly Resource Report'!"&amp;'Wilson Validation'!$G$1047950&amp;":"&amp;'Wilson Validation'!$G$1047951),'Wilson Validation'!G$1047952,FALSE))</f>
        <v>417</v>
      </c>
      <c r="H124" s="297">
        <f ca="1">+IF(ISERROR(HLOOKUP($B124,INDIRECT("'Monthly Resource Report'!"&amp;'Wilson Validation'!$G$1047950&amp;":"&amp;'Wilson Validation'!$G$1047951),'Wilson Validation'!H$1047952,FALSE)),0,HLOOKUP($B124,INDIRECT("'Monthly Resource Report'!"&amp;'Wilson Validation'!$G$1047950&amp;":"&amp;'Wilson Validation'!$G$1047951),'Wilson Validation'!H$1047952,FALSE))</f>
        <v>3.7570036426466404</v>
      </c>
      <c r="I124" s="317">
        <f ca="1">+IF(ISERROR(HLOOKUP($B124,INDIRECT("'Monthly Resource Report'!"&amp;'Wilson Validation'!$G$1047950&amp;":"&amp;'Wilson Validation'!$G$1047951),'Wilson Validation'!I$1047952,FALSE)),0,HLOOKUP($B124,INDIRECT("'Monthly Resource Report'!"&amp;'Wilson Validation'!$G$1047950&amp;":"&amp;'Wilson Validation'!$G$1047951),'Wilson Validation'!I$1047952,FALSE))</f>
        <v>5.9949847515134956E-2</v>
      </c>
      <c r="J124" s="318">
        <f ca="1">+IF(ISERROR(HLOOKUP($B124,INDIRECT("'Monthly Resource Report'!"&amp;'Wilson Validation'!$G$1047950&amp;":"&amp;'Wilson Validation'!$G$1047951),'Wilson Validation'!J$1047952,FALSE)),0,HLOOKUP($B124,INDIRECT("'Monthly Resource Report'!"&amp;'Wilson Validation'!$G$1047950&amp;":"&amp;'Wilson Validation'!$G$1047951),'Wilson Validation'!J$1047952,FALSE))</f>
        <v>0.53082396892591233</v>
      </c>
    </row>
    <row r="125" spans="2:10" s="461" customFormat="1">
      <c r="B125" s="301">
        <v>44986</v>
      </c>
      <c r="C125" s="294">
        <v>417</v>
      </c>
      <c r="D125" s="297">
        <v>3.7573608029505379</v>
      </c>
      <c r="E125" s="299">
        <v>0.06</v>
      </c>
      <c r="F125" s="295">
        <v>0.53</v>
      </c>
      <c r="G125" s="640">
        <f ca="1">+IF(ISERROR(HLOOKUP($B125,INDIRECT("'Monthly Resource Report'!"&amp;'Wilson Validation'!$G$1047950&amp;":"&amp;'Wilson Validation'!$G$1047951),'Wilson Validation'!G$1047952,FALSE)),0,HLOOKUP($B125,INDIRECT("'Monthly Resource Report'!"&amp;'Wilson Validation'!$G$1047950&amp;":"&amp;'Wilson Validation'!$G$1047951),'Wilson Validation'!G$1047952,FALSE))</f>
        <v>417</v>
      </c>
      <c r="H125" s="297">
        <f ca="1">+IF(ISERROR(HLOOKUP($B125,INDIRECT("'Monthly Resource Report'!"&amp;'Wilson Validation'!$G$1047950&amp;":"&amp;'Wilson Validation'!$G$1047951),'Wilson Validation'!H$1047952,FALSE)),0,HLOOKUP($B125,INDIRECT("'Monthly Resource Report'!"&amp;'Wilson Validation'!$G$1047950&amp;":"&amp;'Wilson Validation'!$G$1047951),'Wilson Validation'!H$1047952,FALSE))</f>
        <v>3.7570037956462015</v>
      </c>
      <c r="I125" s="317">
        <f ca="1">+IF(ISERROR(HLOOKUP($B125,INDIRECT("'Monthly Resource Report'!"&amp;'Wilson Validation'!$G$1047950&amp;":"&amp;'Wilson Validation'!$G$1047951),'Wilson Validation'!I$1047952,FALSE)),0,HLOOKUP($B125,INDIRECT("'Monthly Resource Report'!"&amp;'Wilson Validation'!$G$1047950&amp;":"&amp;'Wilson Validation'!$G$1047951),'Wilson Validation'!I$1047952,FALSE))</f>
        <v>5.9972143373983537E-2</v>
      </c>
      <c r="J125" s="318">
        <f ca="1">+IF(ISERROR(HLOOKUP($B125,INDIRECT("'Monthly Resource Report'!"&amp;'Wilson Validation'!$G$1047950&amp;":"&amp;'Wilson Validation'!$G$1047951),'Wilson Validation'!J$1047952,FALSE)),0,HLOOKUP($B125,INDIRECT("'Monthly Resource Report'!"&amp;'Wilson Validation'!$G$1047950&amp;":"&amp;'Wilson Validation'!$G$1047951),'Wilson Validation'!J$1047952,FALSE))</f>
        <v>0.53073576371812481</v>
      </c>
    </row>
    <row r="126" spans="2:10" s="461" customFormat="1">
      <c r="B126" s="301">
        <v>45017</v>
      </c>
      <c r="C126" s="294">
        <v>417</v>
      </c>
      <c r="D126" s="297">
        <v>3.7573608029505379</v>
      </c>
      <c r="E126" s="299">
        <v>0.06</v>
      </c>
      <c r="F126" s="295">
        <v>0.53</v>
      </c>
      <c r="G126" s="640">
        <f ca="1">+IF(ISERROR(HLOOKUP($B126,INDIRECT("'Monthly Resource Report'!"&amp;'Wilson Validation'!$G$1047950&amp;":"&amp;'Wilson Validation'!$G$1047951),'Wilson Validation'!G$1047952,FALSE)),0,HLOOKUP($B126,INDIRECT("'Monthly Resource Report'!"&amp;'Wilson Validation'!$G$1047950&amp;":"&amp;'Wilson Validation'!$G$1047951),'Wilson Validation'!G$1047952,FALSE))</f>
        <v>417</v>
      </c>
      <c r="H126" s="297">
        <f ca="1">+IF(ISERROR(HLOOKUP($B126,INDIRECT("'Monthly Resource Report'!"&amp;'Wilson Validation'!$G$1047950&amp;":"&amp;'Wilson Validation'!$G$1047951),'Wilson Validation'!H$1047952,FALSE)),0,HLOOKUP($B126,INDIRECT("'Monthly Resource Report'!"&amp;'Wilson Validation'!$G$1047950&amp;":"&amp;'Wilson Validation'!$G$1047951),'Wilson Validation'!H$1047952,FALSE))</f>
        <v>3.7570034657049862</v>
      </c>
      <c r="I126" s="317">
        <f ca="1">+IF(ISERROR(HLOOKUP($B126,INDIRECT("'Monthly Resource Report'!"&amp;'Wilson Validation'!$G$1047950&amp;":"&amp;'Wilson Validation'!$G$1047951),'Wilson Validation'!I$1047952,FALSE)),0,HLOOKUP($B126,INDIRECT("'Monthly Resource Report'!"&amp;'Wilson Validation'!$G$1047950&amp;":"&amp;'Wilson Validation'!$G$1047951),'Wilson Validation'!I$1047952,FALSE))</f>
        <v>5.9905703425628627E-2</v>
      </c>
      <c r="J126" s="318">
        <f ca="1">+IF(ISERROR(HLOOKUP($B126,INDIRECT("'Monthly Resource Report'!"&amp;'Wilson Validation'!$G$1047950&amp;":"&amp;'Wilson Validation'!$G$1047951),'Wilson Validation'!J$1047952,FALSE)),0,HLOOKUP($B126,INDIRECT("'Monthly Resource Report'!"&amp;'Wilson Validation'!$G$1047950&amp;":"&amp;'Wilson Validation'!$G$1047951),'Wilson Validation'!J$1047952,FALSE))</f>
        <v>0.53076896533282336</v>
      </c>
    </row>
    <row r="127" spans="2:10" s="461" customFormat="1">
      <c r="B127" s="301">
        <v>45047</v>
      </c>
      <c r="C127" s="294">
        <v>417</v>
      </c>
      <c r="D127" s="297">
        <v>3.7573608029505379</v>
      </c>
      <c r="E127" s="299">
        <v>0.06</v>
      </c>
      <c r="F127" s="295">
        <v>0.53</v>
      </c>
      <c r="G127" s="640">
        <f ca="1">+IF(ISERROR(HLOOKUP($B127,INDIRECT("'Monthly Resource Report'!"&amp;'Wilson Validation'!$G$1047950&amp;":"&amp;'Wilson Validation'!$G$1047951),'Wilson Validation'!G$1047952,FALSE)),0,HLOOKUP($B127,INDIRECT("'Monthly Resource Report'!"&amp;'Wilson Validation'!$G$1047950&amp;":"&amp;'Wilson Validation'!$G$1047951),'Wilson Validation'!G$1047952,FALSE))</f>
        <v>417</v>
      </c>
      <c r="H127" s="297">
        <f ca="1">+IF(ISERROR(HLOOKUP($B127,INDIRECT("'Monthly Resource Report'!"&amp;'Wilson Validation'!$G$1047950&amp;":"&amp;'Wilson Validation'!$G$1047951),'Wilson Validation'!H$1047952,FALSE)),0,HLOOKUP($B127,INDIRECT("'Monthly Resource Report'!"&amp;'Wilson Validation'!$G$1047950&amp;":"&amp;'Wilson Validation'!$G$1047951),'Wilson Validation'!H$1047952,FALSE))</f>
        <v>3.7570026102157481</v>
      </c>
      <c r="I127" s="317">
        <f ca="1">+IF(ISERROR(HLOOKUP($B127,INDIRECT("'Monthly Resource Report'!"&amp;'Wilson Validation'!$G$1047950&amp;":"&amp;'Wilson Validation'!$G$1047951),'Wilson Validation'!I$1047952,FALSE)),0,HLOOKUP($B127,INDIRECT("'Monthly Resource Report'!"&amp;'Wilson Validation'!$G$1047950&amp;":"&amp;'Wilson Validation'!$G$1047951),'Wilson Validation'!I$1047952,FALSE))</f>
        <v>5.9783079902068048E-2</v>
      </c>
      <c r="J127" s="318">
        <f ca="1">+IF(ISERROR(HLOOKUP($B127,INDIRECT("'Monthly Resource Report'!"&amp;'Wilson Validation'!$G$1047950&amp;":"&amp;'Wilson Validation'!$G$1047951),'Wilson Validation'!J$1047952,FALSE)),0,HLOOKUP($B127,INDIRECT("'Monthly Resource Report'!"&amp;'Wilson Validation'!$G$1047950&amp;":"&amp;'Wilson Validation'!$G$1047951),'Wilson Validation'!J$1047952,FALSE))</f>
        <v>0.53076144982226092</v>
      </c>
    </row>
    <row r="128" spans="2:10" s="461" customFormat="1">
      <c r="B128" s="301">
        <v>45078</v>
      </c>
      <c r="C128" s="294">
        <v>417</v>
      </c>
      <c r="D128" s="297">
        <v>3.7573608029505379</v>
      </c>
      <c r="E128" s="299">
        <v>0.06</v>
      </c>
      <c r="F128" s="295">
        <v>0.53</v>
      </c>
      <c r="G128" s="640">
        <f ca="1">+IF(ISERROR(HLOOKUP($B128,INDIRECT("'Monthly Resource Report'!"&amp;'Wilson Validation'!$G$1047950&amp;":"&amp;'Wilson Validation'!$G$1047951),'Wilson Validation'!G$1047952,FALSE)),0,HLOOKUP($B128,INDIRECT("'Monthly Resource Report'!"&amp;'Wilson Validation'!$G$1047950&amp;":"&amp;'Wilson Validation'!$G$1047951),'Wilson Validation'!G$1047952,FALSE))</f>
        <v>417</v>
      </c>
      <c r="H128" s="297">
        <f ca="1">+IF(ISERROR(HLOOKUP($B128,INDIRECT("'Monthly Resource Report'!"&amp;'Wilson Validation'!$G$1047950&amp;":"&amp;'Wilson Validation'!$G$1047951),'Wilson Validation'!H$1047952,FALSE)),0,HLOOKUP($B128,INDIRECT("'Monthly Resource Report'!"&amp;'Wilson Validation'!$G$1047950&amp;":"&amp;'Wilson Validation'!$G$1047951),'Wilson Validation'!H$1047952,FALSE))</f>
        <v>3.7570025783962091</v>
      </c>
      <c r="I128" s="317">
        <f ca="1">+IF(ISERROR(HLOOKUP($B128,INDIRECT("'Monthly Resource Report'!"&amp;'Wilson Validation'!$G$1047950&amp;":"&amp;'Wilson Validation'!$G$1047951),'Wilson Validation'!I$1047952,FALSE)),0,HLOOKUP($B128,INDIRECT("'Monthly Resource Report'!"&amp;'Wilson Validation'!$G$1047950&amp;":"&amp;'Wilson Validation'!$G$1047951),'Wilson Validation'!I$1047952,FALSE))</f>
        <v>5.9750369257590856E-2</v>
      </c>
      <c r="J128" s="318">
        <f ca="1">+IF(ISERROR(HLOOKUP($B128,INDIRECT("'Monthly Resource Report'!"&amp;'Wilson Validation'!$G$1047950&amp;":"&amp;'Wilson Validation'!$G$1047951),'Wilson Validation'!J$1047952,FALSE)),0,HLOOKUP($B128,INDIRECT("'Monthly Resource Report'!"&amp;'Wilson Validation'!$G$1047950&amp;":"&amp;'Wilson Validation'!$G$1047951),'Wilson Validation'!J$1047952,FALSE))</f>
        <v>0.53078725109267388</v>
      </c>
    </row>
    <row r="129" spans="2:10" s="461" customFormat="1">
      <c r="B129" s="301">
        <v>45108</v>
      </c>
      <c r="C129" s="294">
        <v>417</v>
      </c>
      <c r="D129" s="297">
        <v>3.7573608029505379</v>
      </c>
      <c r="E129" s="299">
        <v>0.06</v>
      </c>
      <c r="F129" s="295">
        <v>0.53</v>
      </c>
      <c r="G129" s="640">
        <f ca="1">+IF(ISERROR(HLOOKUP($B129,INDIRECT("'Monthly Resource Report'!"&amp;'Wilson Validation'!$G$1047950&amp;":"&amp;'Wilson Validation'!$G$1047951),'Wilson Validation'!G$1047952,FALSE)),0,HLOOKUP($B129,INDIRECT("'Monthly Resource Report'!"&amp;'Wilson Validation'!$G$1047950&amp;":"&amp;'Wilson Validation'!$G$1047951),'Wilson Validation'!G$1047952,FALSE))</f>
        <v>417</v>
      </c>
      <c r="H129" s="297">
        <f ca="1">+IF(ISERROR(HLOOKUP($B129,INDIRECT("'Monthly Resource Report'!"&amp;'Wilson Validation'!$G$1047950&amp;":"&amp;'Wilson Validation'!$G$1047951),'Wilson Validation'!H$1047952,FALSE)),0,HLOOKUP($B129,INDIRECT("'Monthly Resource Report'!"&amp;'Wilson Validation'!$G$1047950&amp;":"&amp;'Wilson Validation'!$G$1047951),'Wilson Validation'!H$1047952,FALSE))</f>
        <v>3.7570029365285493</v>
      </c>
      <c r="I129" s="317">
        <f ca="1">+IF(ISERROR(HLOOKUP($B129,INDIRECT("'Monthly Resource Report'!"&amp;'Wilson Validation'!$G$1047950&amp;":"&amp;'Wilson Validation'!$G$1047951),'Wilson Validation'!I$1047952,FALSE)),0,HLOOKUP($B129,INDIRECT("'Monthly Resource Report'!"&amp;'Wilson Validation'!$G$1047950&amp;":"&amp;'Wilson Validation'!$G$1047951),'Wilson Validation'!I$1047952,FALSE))</f>
        <v>5.9802100870221114E-2</v>
      </c>
      <c r="J129" s="318">
        <f ca="1">+IF(ISERROR(HLOOKUP($B129,INDIRECT("'Monthly Resource Report'!"&amp;'Wilson Validation'!$G$1047950&amp;":"&amp;'Wilson Validation'!$G$1047951),'Wilson Validation'!J$1047952,FALSE)),0,HLOOKUP($B129,INDIRECT("'Monthly Resource Report'!"&amp;'Wilson Validation'!$G$1047950&amp;":"&amp;'Wilson Validation'!$G$1047951),'Wilson Validation'!J$1047952,FALSE))</f>
        <v>0.53075518366604846</v>
      </c>
    </row>
    <row r="130" spans="2:10" s="461" customFormat="1">
      <c r="B130" s="301">
        <v>45139</v>
      </c>
      <c r="C130" s="294">
        <v>417</v>
      </c>
      <c r="D130" s="297">
        <v>3.7573608029505379</v>
      </c>
      <c r="E130" s="299">
        <v>0.06</v>
      </c>
      <c r="F130" s="295">
        <v>0.53</v>
      </c>
      <c r="G130" s="640">
        <f ca="1">+IF(ISERROR(HLOOKUP($B130,INDIRECT("'Monthly Resource Report'!"&amp;'Wilson Validation'!$G$1047950&amp;":"&amp;'Wilson Validation'!$G$1047951),'Wilson Validation'!G$1047952,FALSE)),0,HLOOKUP($B130,INDIRECT("'Monthly Resource Report'!"&amp;'Wilson Validation'!$G$1047950&amp;":"&amp;'Wilson Validation'!$G$1047951),'Wilson Validation'!G$1047952,FALSE))</f>
        <v>417</v>
      </c>
      <c r="H130" s="297">
        <f ca="1">+IF(ISERROR(HLOOKUP($B130,INDIRECT("'Monthly Resource Report'!"&amp;'Wilson Validation'!$G$1047950&amp;":"&amp;'Wilson Validation'!$G$1047951),'Wilson Validation'!H$1047952,FALSE)),0,HLOOKUP($B130,INDIRECT("'Monthly Resource Report'!"&amp;'Wilson Validation'!$G$1047950&amp;":"&amp;'Wilson Validation'!$G$1047951),'Wilson Validation'!H$1047952,FALSE))</f>
        <v>3.7570028456144979</v>
      </c>
      <c r="I130" s="317">
        <f ca="1">+IF(ISERROR(HLOOKUP($B130,INDIRECT("'Monthly Resource Report'!"&amp;'Wilson Validation'!$G$1047950&amp;":"&amp;'Wilson Validation'!$G$1047951),'Wilson Validation'!I$1047952,FALSE)),0,HLOOKUP($B130,INDIRECT("'Monthly Resource Report'!"&amp;'Wilson Validation'!$G$1047950&amp;":"&amp;'Wilson Validation'!$G$1047951),'Wilson Validation'!I$1047952,FALSE))</f>
        <v>5.9787889683617465E-2</v>
      </c>
      <c r="J130" s="318">
        <f ca="1">+IF(ISERROR(HLOOKUP($B130,INDIRECT("'Monthly Resource Report'!"&amp;'Wilson Validation'!$G$1047950&amp;":"&amp;'Wilson Validation'!$G$1047951),'Wilson Validation'!J$1047952,FALSE)),0,HLOOKUP($B130,INDIRECT("'Monthly Resource Report'!"&amp;'Wilson Validation'!$G$1047950&amp;":"&amp;'Wilson Validation'!$G$1047951),'Wilson Validation'!J$1047952,FALSE))</f>
        <v>0.53076114658829654</v>
      </c>
    </row>
    <row r="131" spans="2:10" s="461" customFormat="1">
      <c r="B131" s="301">
        <v>45170</v>
      </c>
      <c r="C131" s="294">
        <v>417</v>
      </c>
      <c r="D131" s="297">
        <v>3.7573608029505379</v>
      </c>
      <c r="E131" s="299">
        <v>0.06</v>
      </c>
      <c r="F131" s="295">
        <v>0.53</v>
      </c>
      <c r="G131" s="640">
        <f ca="1">+IF(ISERROR(HLOOKUP($B131,INDIRECT("'Monthly Resource Report'!"&amp;'Wilson Validation'!$G$1047950&amp;":"&amp;'Wilson Validation'!$G$1047951),'Wilson Validation'!G$1047952,FALSE)),0,HLOOKUP($B131,INDIRECT("'Monthly Resource Report'!"&amp;'Wilson Validation'!$G$1047950&amp;":"&amp;'Wilson Validation'!$G$1047951),'Wilson Validation'!G$1047952,FALSE))</f>
        <v>417</v>
      </c>
      <c r="H131" s="297">
        <f ca="1">+IF(ISERROR(HLOOKUP($B131,INDIRECT("'Monthly Resource Report'!"&amp;'Wilson Validation'!$G$1047950&amp;":"&amp;'Wilson Validation'!$G$1047951),'Wilson Validation'!H$1047952,FALSE)),0,HLOOKUP($B131,INDIRECT("'Monthly Resource Report'!"&amp;'Wilson Validation'!$G$1047950&amp;":"&amp;'Wilson Validation'!$G$1047951),'Wilson Validation'!H$1047952,FALSE))</f>
        <v>3.7570026887070687</v>
      </c>
      <c r="I131" s="317">
        <f ca="1">+IF(ISERROR(HLOOKUP($B131,INDIRECT("'Monthly Resource Report'!"&amp;'Wilson Validation'!$G$1047950&amp;":"&amp;'Wilson Validation'!$G$1047951),'Wilson Validation'!I$1047952,FALSE)),0,HLOOKUP($B131,INDIRECT("'Monthly Resource Report'!"&amp;'Wilson Validation'!$G$1047950&amp;":"&amp;'Wilson Validation'!$G$1047951),'Wilson Validation'!I$1047952,FALSE))</f>
        <v>5.9713297935357408E-2</v>
      </c>
      <c r="J131" s="318">
        <f ca="1">+IF(ISERROR(HLOOKUP($B131,INDIRECT("'Monthly Resource Report'!"&amp;'Wilson Validation'!$G$1047950&amp;":"&amp;'Wilson Validation'!$G$1047951),'Wilson Validation'!J$1047952,FALSE)),0,HLOOKUP($B131,INDIRECT("'Monthly Resource Report'!"&amp;'Wilson Validation'!$G$1047950&amp;":"&amp;'Wilson Validation'!$G$1047951),'Wilson Validation'!J$1047952,FALSE))</f>
        <v>0.53118848883671332</v>
      </c>
    </row>
    <row r="132" spans="2:10" s="461" customFormat="1">
      <c r="B132" s="301">
        <v>45200</v>
      </c>
      <c r="C132" s="294">
        <v>417</v>
      </c>
      <c r="D132" s="297">
        <v>3.7573608029505379</v>
      </c>
      <c r="E132" s="299">
        <v>0.06</v>
      </c>
      <c r="F132" s="295">
        <v>0.53</v>
      </c>
      <c r="G132" s="640">
        <f ca="1">+IF(ISERROR(HLOOKUP($B132,INDIRECT("'Monthly Resource Report'!"&amp;'Wilson Validation'!$G$1047950&amp;":"&amp;'Wilson Validation'!$G$1047951),'Wilson Validation'!G$1047952,FALSE)),0,HLOOKUP($B132,INDIRECT("'Monthly Resource Report'!"&amp;'Wilson Validation'!$G$1047950&amp;":"&amp;'Wilson Validation'!$G$1047951),'Wilson Validation'!G$1047952,FALSE))</f>
        <v>417</v>
      </c>
      <c r="H132" s="297">
        <f ca="1">+IF(ISERROR(HLOOKUP($B132,INDIRECT("'Monthly Resource Report'!"&amp;'Wilson Validation'!$G$1047950&amp;":"&amp;'Wilson Validation'!$G$1047951),'Wilson Validation'!H$1047952,FALSE)),0,HLOOKUP($B132,INDIRECT("'Monthly Resource Report'!"&amp;'Wilson Validation'!$G$1047950&amp;":"&amp;'Wilson Validation'!$G$1047951),'Wilson Validation'!H$1047952,FALSE))</f>
        <v>3.7570015286086083</v>
      </c>
      <c r="I132" s="317">
        <f ca="1">+IF(ISERROR(HLOOKUP($B132,INDIRECT("'Monthly Resource Report'!"&amp;'Wilson Validation'!$G$1047950&amp;":"&amp;'Wilson Validation'!$G$1047951),'Wilson Validation'!I$1047952,FALSE)),0,HLOOKUP($B132,INDIRECT("'Monthly Resource Report'!"&amp;'Wilson Validation'!$G$1047950&amp;":"&amp;'Wilson Validation'!$G$1047951),'Wilson Validation'!I$1047952,FALSE))</f>
        <v>5.9740238117560865E-2</v>
      </c>
      <c r="J132" s="318">
        <f ca="1">+IF(ISERROR(HLOOKUP($B132,INDIRECT("'Monthly Resource Report'!"&amp;'Wilson Validation'!$G$1047950&amp;":"&amp;'Wilson Validation'!$G$1047951),'Wilson Validation'!J$1047952,FALSE)),0,HLOOKUP($B132,INDIRECT("'Monthly Resource Report'!"&amp;'Wilson Validation'!$G$1047950&amp;":"&amp;'Wilson Validation'!$G$1047951),'Wilson Validation'!J$1047952,FALSE))</f>
        <v>0.53196447328898289</v>
      </c>
    </row>
    <row r="133" spans="2:10" s="461" customFormat="1">
      <c r="B133" s="301">
        <v>45231</v>
      </c>
      <c r="C133" s="294">
        <v>417</v>
      </c>
      <c r="D133" s="297">
        <v>3.7573608029505379</v>
      </c>
      <c r="E133" s="299">
        <v>0.06</v>
      </c>
      <c r="F133" s="295">
        <v>0.53</v>
      </c>
      <c r="G133" s="640">
        <f ca="1">+IF(ISERROR(HLOOKUP($B133,INDIRECT("'Monthly Resource Report'!"&amp;'Wilson Validation'!$G$1047950&amp;":"&amp;'Wilson Validation'!$G$1047951),'Wilson Validation'!G$1047952,FALSE)),0,HLOOKUP($B133,INDIRECT("'Monthly Resource Report'!"&amp;'Wilson Validation'!$G$1047950&amp;":"&amp;'Wilson Validation'!$G$1047951),'Wilson Validation'!G$1047952,FALSE))</f>
        <v>417</v>
      </c>
      <c r="H133" s="297">
        <f ca="1">+IF(ISERROR(HLOOKUP($B133,INDIRECT("'Monthly Resource Report'!"&amp;'Wilson Validation'!$G$1047950&amp;":"&amp;'Wilson Validation'!$G$1047951),'Wilson Validation'!H$1047952,FALSE)),0,HLOOKUP($B133,INDIRECT("'Monthly Resource Report'!"&amp;'Wilson Validation'!$G$1047950&amp;":"&amp;'Wilson Validation'!$G$1047951),'Wilson Validation'!H$1047952,FALSE))</f>
        <v>3.7570032443119379</v>
      </c>
      <c r="I133" s="317">
        <f ca="1">+IF(ISERROR(HLOOKUP($B133,INDIRECT("'Monthly Resource Report'!"&amp;'Wilson Validation'!$G$1047950&amp;":"&amp;'Wilson Validation'!$G$1047951),'Wilson Validation'!I$1047952,FALSE)),0,HLOOKUP($B133,INDIRECT("'Monthly Resource Report'!"&amp;'Wilson Validation'!$G$1047950&amp;":"&amp;'Wilson Validation'!$G$1047951),'Wilson Validation'!I$1047952,FALSE))</f>
        <v>5.9924796089598491E-2</v>
      </c>
      <c r="J133" s="318">
        <f ca="1">+IF(ISERROR(HLOOKUP($B133,INDIRECT("'Monthly Resource Report'!"&amp;'Wilson Validation'!$G$1047950&amp;":"&amp;'Wilson Validation'!$G$1047951),'Wilson Validation'!J$1047952,FALSE)),0,HLOOKUP($B133,INDIRECT("'Monthly Resource Report'!"&amp;'Wilson Validation'!$G$1047950&amp;":"&amp;'Wilson Validation'!$G$1047951),'Wilson Validation'!J$1047952,FALSE))</f>
        <v>0.53164410673653517</v>
      </c>
    </row>
    <row r="134" spans="2:10" s="461" customFormat="1">
      <c r="B134" s="301">
        <v>45261</v>
      </c>
      <c r="C134" s="294">
        <v>417</v>
      </c>
      <c r="D134" s="297">
        <v>3.7573608029505379</v>
      </c>
      <c r="E134" s="299">
        <v>0.06</v>
      </c>
      <c r="F134" s="295">
        <v>0.53</v>
      </c>
      <c r="G134" s="640">
        <f ca="1">+IF(ISERROR(HLOOKUP($B134,INDIRECT("'Monthly Resource Report'!"&amp;'Wilson Validation'!$G$1047950&amp;":"&amp;'Wilson Validation'!$G$1047951),'Wilson Validation'!G$1047952,FALSE)),0,HLOOKUP($B134,INDIRECT("'Monthly Resource Report'!"&amp;'Wilson Validation'!$G$1047950&amp;":"&amp;'Wilson Validation'!$G$1047951),'Wilson Validation'!G$1047952,FALSE))</f>
        <v>417</v>
      </c>
      <c r="H134" s="297">
        <f ca="1">+IF(ISERROR(HLOOKUP($B134,INDIRECT("'Monthly Resource Report'!"&amp;'Wilson Validation'!$G$1047950&amp;":"&amp;'Wilson Validation'!$G$1047951),'Wilson Validation'!H$1047952,FALSE)),0,HLOOKUP($B134,INDIRECT("'Monthly Resource Report'!"&amp;'Wilson Validation'!$G$1047950&amp;":"&amp;'Wilson Validation'!$G$1047951),'Wilson Validation'!H$1047952,FALSE))</f>
        <v>3.7570033823011801</v>
      </c>
      <c r="I134" s="317">
        <f ca="1">+IF(ISERROR(HLOOKUP($B134,INDIRECT("'Monthly Resource Report'!"&amp;'Wilson Validation'!$G$1047950&amp;":"&amp;'Wilson Validation'!$G$1047951),'Wilson Validation'!I$1047952,FALSE)),0,HLOOKUP($B134,INDIRECT("'Monthly Resource Report'!"&amp;'Wilson Validation'!$G$1047950&amp;":"&amp;'Wilson Validation'!$G$1047951),'Wilson Validation'!I$1047952,FALSE))</f>
        <v>5.9913078974833993E-2</v>
      </c>
      <c r="J134" s="318">
        <f ca="1">+IF(ISERROR(HLOOKUP($B134,INDIRECT("'Monthly Resource Report'!"&amp;'Wilson Validation'!$G$1047950&amp;":"&amp;'Wilson Validation'!$G$1047951),'Wilson Validation'!J$1047952,FALSE)),0,HLOOKUP($B134,INDIRECT("'Monthly Resource Report'!"&amp;'Wilson Validation'!$G$1047950&amp;":"&amp;'Wilson Validation'!$G$1047951),'Wilson Validation'!J$1047952,FALSE))</f>
        <v>0.53149327263915569</v>
      </c>
    </row>
    <row r="135" spans="2:10" s="461" customFormat="1">
      <c r="B135" s="301">
        <v>45292</v>
      </c>
      <c r="C135" s="294">
        <v>417</v>
      </c>
      <c r="D135" s="297">
        <v>3.8595610167907921</v>
      </c>
      <c r="E135" s="299">
        <v>0.06</v>
      </c>
      <c r="F135" s="295">
        <v>0.53</v>
      </c>
      <c r="G135" s="640">
        <f ca="1">+IF(ISERROR(HLOOKUP($B135,INDIRECT("'Monthly Resource Report'!"&amp;'Wilson Validation'!$G$1047950&amp;":"&amp;'Wilson Validation'!$G$1047951),'Wilson Validation'!G$1047952,FALSE)),0,HLOOKUP($B135,INDIRECT("'Monthly Resource Report'!"&amp;'Wilson Validation'!$G$1047950&amp;":"&amp;'Wilson Validation'!$G$1047951),'Wilson Validation'!G$1047952,FALSE))</f>
        <v>417</v>
      </c>
      <c r="H135" s="297">
        <f ca="1">+IF(ISERROR(HLOOKUP($B135,INDIRECT("'Monthly Resource Report'!"&amp;'Wilson Validation'!$G$1047950&amp;":"&amp;'Wilson Validation'!$G$1047951),'Wilson Validation'!H$1047952,FALSE)),0,HLOOKUP($B135,INDIRECT("'Monthly Resource Report'!"&amp;'Wilson Validation'!$G$1047950&amp;":"&amp;'Wilson Validation'!$G$1047951),'Wilson Validation'!H$1047952,FALSE))</f>
        <v>3.8600031336652569</v>
      </c>
      <c r="I135" s="317">
        <f ca="1">+IF(ISERROR(HLOOKUP($B135,INDIRECT("'Monthly Resource Report'!"&amp;'Wilson Validation'!$G$1047950&amp;":"&amp;'Wilson Validation'!$G$1047951),'Wilson Validation'!I$1047952,FALSE)),0,HLOOKUP($B135,INDIRECT("'Monthly Resource Report'!"&amp;'Wilson Validation'!$G$1047950&amp;":"&amp;'Wilson Validation'!$G$1047951),'Wilson Validation'!I$1047952,FALSE))</f>
        <v>5.9959667835308282E-2</v>
      </c>
      <c r="J135" s="318">
        <f ca="1">+IF(ISERROR(HLOOKUP($B135,INDIRECT("'Monthly Resource Report'!"&amp;'Wilson Validation'!$G$1047950&amp;":"&amp;'Wilson Validation'!$G$1047951),'Wilson Validation'!J$1047952,FALSE)),0,HLOOKUP($B135,INDIRECT("'Monthly Resource Report'!"&amp;'Wilson Validation'!$G$1047950&amp;":"&amp;'Wilson Validation'!$G$1047951),'Wilson Validation'!J$1047952,FALSE))</f>
        <v>0.53074239111750665</v>
      </c>
    </row>
    <row r="136" spans="2:10" s="461" customFormat="1">
      <c r="B136" s="301">
        <v>45323</v>
      </c>
      <c r="C136" s="294">
        <v>417</v>
      </c>
      <c r="D136" s="297">
        <v>3.8595610167907921</v>
      </c>
      <c r="E136" s="299">
        <v>0.06</v>
      </c>
      <c r="F136" s="295">
        <v>0.53</v>
      </c>
      <c r="G136" s="640">
        <f ca="1">+IF(ISERROR(HLOOKUP($B136,INDIRECT("'Monthly Resource Report'!"&amp;'Wilson Validation'!$G$1047950&amp;":"&amp;'Wilson Validation'!$G$1047951),'Wilson Validation'!G$1047952,FALSE)),0,HLOOKUP($B136,INDIRECT("'Monthly Resource Report'!"&amp;'Wilson Validation'!$G$1047950&amp;":"&amp;'Wilson Validation'!$G$1047951),'Wilson Validation'!G$1047952,FALSE))</f>
        <v>417</v>
      </c>
      <c r="H136" s="297">
        <f ca="1">+IF(ISERROR(HLOOKUP($B136,INDIRECT("'Monthly Resource Report'!"&amp;'Wilson Validation'!$G$1047950&amp;":"&amp;'Wilson Validation'!$G$1047951),'Wilson Validation'!H$1047952,FALSE)),0,HLOOKUP($B136,INDIRECT("'Monthly Resource Report'!"&amp;'Wilson Validation'!$G$1047950&amp;":"&amp;'Wilson Validation'!$G$1047951),'Wilson Validation'!H$1047952,FALSE))</f>
        <v>3.8600024788239438</v>
      </c>
      <c r="I136" s="317">
        <f ca="1">+IF(ISERROR(HLOOKUP($B136,INDIRECT("'Monthly Resource Report'!"&amp;'Wilson Validation'!$G$1047950&amp;":"&amp;'Wilson Validation'!$G$1047951),'Wilson Validation'!I$1047952,FALSE)),0,HLOOKUP($B136,INDIRECT("'Monthly Resource Report'!"&amp;'Wilson Validation'!$G$1047950&amp;":"&amp;'Wilson Validation'!$G$1047951),'Wilson Validation'!I$1047952,FALSE))</f>
        <v>5.9952181162733341E-2</v>
      </c>
      <c r="J136" s="318">
        <f ca="1">+IF(ISERROR(HLOOKUP($B136,INDIRECT("'Monthly Resource Report'!"&amp;'Wilson Validation'!$G$1047950&amp;":"&amp;'Wilson Validation'!$G$1047951),'Wilson Validation'!J$1047952,FALSE)),0,HLOOKUP($B136,INDIRECT("'Monthly Resource Report'!"&amp;'Wilson Validation'!$G$1047950&amp;":"&amp;'Wilson Validation'!$G$1047951),'Wilson Validation'!J$1047952,FALSE))</f>
        <v>0.53079496184900421</v>
      </c>
    </row>
    <row r="137" spans="2:10" s="461" customFormat="1">
      <c r="B137" s="301">
        <v>45352</v>
      </c>
      <c r="C137" s="294">
        <v>417</v>
      </c>
      <c r="D137" s="297">
        <v>3.8595610167907921</v>
      </c>
      <c r="E137" s="299">
        <v>0.06</v>
      </c>
      <c r="F137" s="295">
        <v>0.53</v>
      </c>
      <c r="G137" s="640">
        <f ca="1">+IF(ISERROR(HLOOKUP($B137,INDIRECT("'Monthly Resource Report'!"&amp;'Wilson Validation'!$G$1047950&amp;":"&amp;'Wilson Validation'!$G$1047951),'Wilson Validation'!G$1047952,FALSE)),0,HLOOKUP($B137,INDIRECT("'Monthly Resource Report'!"&amp;'Wilson Validation'!$G$1047950&amp;":"&amp;'Wilson Validation'!$G$1047951),'Wilson Validation'!G$1047952,FALSE))</f>
        <v>417</v>
      </c>
      <c r="H137" s="297">
        <f ca="1">+IF(ISERROR(HLOOKUP($B137,INDIRECT("'Monthly Resource Report'!"&amp;'Wilson Validation'!$G$1047950&amp;":"&amp;'Wilson Validation'!$G$1047951),'Wilson Validation'!H$1047952,FALSE)),0,HLOOKUP($B137,INDIRECT("'Monthly Resource Report'!"&amp;'Wilson Validation'!$G$1047950&amp;":"&amp;'Wilson Validation'!$G$1047951),'Wilson Validation'!H$1047952,FALSE))</f>
        <v>3.8600028051367996</v>
      </c>
      <c r="I137" s="317">
        <f ca="1">+IF(ISERROR(HLOOKUP($B137,INDIRECT("'Monthly Resource Report'!"&amp;'Wilson Validation'!$G$1047950&amp;":"&amp;'Wilson Validation'!$G$1047951),'Wilson Validation'!I$1047952,FALSE)),0,HLOOKUP($B137,INDIRECT("'Monthly Resource Report'!"&amp;'Wilson Validation'!$G$1047950&amp;":"&amp;'Wilson Validation'!$G$1047951),'Wilson Validation'!I$1047952,FALSE))</f>
        <v>5.9973432426219608E-2</v>
      </c>
      <c r="J137" s="318">
        <f ca="1">+IF(ISERROR(HLOOKUP($B137,INDIRECT("'Monthly Resource Report'!"&amp;'Wilson Validation'!$G$1047950&amp;":"&amp;'Wilson Validation'!$G$1047951),'Wilson Validation'!J$1047952,FALSE)),0,HLOOKUP($B137,INDIRECT("'Monthly Resource Report'!"&amp;'Wilson Validation'!$G$1047950&amp;":"&amp;'Wilson Validation'!$G$1047951),'Wilson Validation'!J$1047952,FALSE))</f>
        <v>0.53073976462649253</v>
      </c>
    </row>
    <row r="138" spans="2:10" s="461" customFormat="1">
      <c r="B138" s="301">
        <v>45383</v>
      </c>
      <c r="C138" s="294">
        <v>417</v>
      </c>
      <c r="D138" s="297">
        <v>3.8595610167907921</v>
      </c>
      <c r="E138" s="299">
        <v>0.06</v>
      </c>
      <c r="F138" s="295">
        <v>0.53</v>
      </c>
      <c r="G138" s="640">
        <f ca="1">+IF(ISERROR(HLOOKUP($B138,INDIRECT("'Monthly Resource Report'!"&amp;'Wilson Validation'!$G$1047950&amp;":"&amp;'Wilson Validation'!$G$1047951),'Wilson Validation'!G$1047952,FALSE)),0,HLOOKUP($B138,INDIRECT("'Monthly Resource Report'!"&amp;'Wilson Validation'!$G$1047950&amp;":"&amp;'Wilson Validation'!$G$1047951),'Wilson Validation'!G$1047952,FALSE))</f>
        <v>417</v>
      </c>
      <c r="H138" s="297">
        <f ca="1">+IF(ISERROR(HLOOKUP($B138,INDIRECT("'Monthly Resource Report'!"&amp;'Wilson Validation'!$G$1047950&amp;":"&amp;'Wilson Validation'!$G$1047951),'Wilson Validation'!H$1047952,FALSE)),0,HLOOKUP($B138,INDIRECT("'Monthly Resource Report'!"&amp;'Wilson Validation'!$G$1047950&amp;":"&amp;'Wilson Validation'!$G$1047951),'Wilson Validation'!H$1047952,FALSE))</f>
        <v>3.8600032182796604</v>
      </c>
      <c r="I138" s="317">
        <f ca="1">+IF(ISERROR(HLOOKUP($B138,INDIRECT("'Monthly Resource Report'!"&amp;'Wilson Validation'!$G$1047950&amp;":"&amp;'Wilson Validation'!$G$1047951),'Wilson Validation'!I$1047952,FALSE)),0,HLOOKUP($B138,INDIRECT("'Monthly Resource Report'!"&amp;'Wilson Validation'!$G$1047950&amp;":"&amp;'Wilson Validation'!$G$1047951),'Wilson Validation'!I$1047952,FALSE))</f>
        <v>5.9907558292728605E-2</v>
      </c>
      <c r="J138" s="318">
        <f ca="1">+IF(ISERROR(HLOOKUP($B138,INDIRECT("'Monthly Resource Report'!"&amp;'Wilson Validation'!$G$1047950&amp;":"&amp;'Wilson Validation'!$G$1047951),'Wilson Validation'!J$1047952,FALSE)),0,HLOOKUP($B138,INDIRECT("'Monthly Resource Report'!"&amp;'Wilson Validation'!$G$1047950&amp;":"&amp;'Wilson Validation'!$G$1047951),'Wilson Validation'!J$1047952,FALSE))</f>
        <v>0.53077384821196905</v>
      </c>
    </row>
    <row r="139" spans="2:10" s="461" customFormat="1">
      <c r="B139" s="301">
        <v>45413</v>
      </c>
      <c r="C139" s="294">
        <v>417</v>
      </c>
      <c r="D139" s="297">
        <v>3.8595610167907921</v>
      </c>
      <c r="E139" s="299">
        <v>0.06</v>
      </c>
      <c r="F139" s="295">
        <v>0.53</v>
      </c>
      <c r="G139" s="640">
        <f ca="1">+IF(ISERROR(HLOOKUP($B139,INDIRECT("'Monthly Resource Report'!"&amp;'Wilson Validation'!$G$1047950&amp;":"&amp;'Wilson Validation'!$G$1047951),'Wilson Validation'!G$1047952,FALSE)),0,HLOOKUP($B139,INDIRECT("'Monthly Resource Report'!"&amp;'Wilson Validation'!$G$1047950&amp;":"&amp;'Wilson Validation'!$G$1047951),'Wilson Validation'!G$1047952,FALSE))</f>
        <v>417</v>
      </c>
      <c r="H139" s="297">
        <f ca="1">+IF(ISERROR(HLOOKUP($B139,INDIRECT("'Monthly Resource Report'!"&amp;'Wilson Validation'!$G$1047950&amp;":"&amp;'Wilson Validation'!$G$1047951),'Wilson Validation'!H$1047952,FALSE)),0,HLOOKUP($B139,INDIRECT("'Monthly Resource Report'!"&amp;'Wilson Validation'!$G$1047950&amp;":"&amp;'Wilson Validation'!$G$1047951),'Wilson Validation'!H$1047952,FALSE))</f>
        <v>3.8600021395200783</v>
      </c>
      <c r="I139" s="317">
        <f ca="1">+IF(ISERROR(HLOOKUP($B139,INDIRECT("'Monthly Resource Report'!"&amp;'Wilson Validation'!$G$1047950&amp;":"&amp;'Wilson Validation'!$G$1047951),'Wilson Validation'!I$1047952,FALSE)),0,HLOOKUP($B139,INDIRECT("'Monthly Resource Report'!"&amp;'Wilson Validation'!$G$1047950&amp;":"&amp;'Wilson Validation'!$G$1047951),'Wilson Validation'!I$1047952,FALSE))</f>
        <v>5.974025650324586E-2</v>
      </c>
      <c r="J139" s="318">
        <f ca="1">+IF(ISERROR(HLOOKUP($B139,INDIRECT("'Monthly Resource Report'!"&amp;'Wilson Validation'!$G$1047950&amp;":"&amp;'Wilson Validation'!$G$1047951),'Wilson Validation'!J$1047952,FALSE)),0,HLOOKUP($B139,INDIRECT("'Monthly Resource Report'!"&amp;'Wilson Validation'!$G$1047950&amp;":"&amp;'Wilson Validation'!$G$1047951),'Wilson Validation'!J$1047952,FALSE))</f>
        <v>0.53114192672795724</v>
      </c>
    </row>
    <row r="140" spans="2:10" s="461" customFormat="1">
      <c r="B140" s="301">
        <v>45444</v>
      </c>
      <c r="C140" s="294">
        <v>417</v>
      </c>
      <c r="D140" s="297">
        <v>3.8595610167907921</v>
      </c>
      <c r="E140" s="299">
        <v>0.06</v>
      </c>
      <c r="F140" s="295">
        <v>0.53</v>
      </c>
      <c r="G140" s="640">
        <f ca="1">+IF(ISERROR(HLOOKUP($B140,INDIRECT("'Monthly Resource Report'!"&amp;'Wilson Validation'!$G$1047950&amp;":"&amp;'Wilson Validation'!$G$1047951),'Wilson Validation'!G$1047952,FALSE)),0,HLOOKUP($B140,INDIRECT("'Monthly Resource Report'!"&amp;'Wilson Validation'!$G$1047950&amp;":"&amp;'Wilson Validation'!$G$1047951),'Wilson Validation'!G$1047952,FALSE))</f>
        <v>417</v>
      </c>
      <c r="H140" s="297">
        <f ca="1">+IF(ISERROR(HLOOKUP($B140,INDIRECT("'Monthly Resource Report'!"&amp;'Wilson Validation'!$G$1047950&amp;":"&amp;'Wilson Validation'!$G$1047951),'Wilson Validation'!H$1047952,FALSE)),0,HLOOKUP($B140,INDIRECT("'Monthly Resource Report'!"&amp;'Wilson Validation'!$G$1047950&amp;":"&amp;'Wilson Validation'!$G$1047951),'Wilson Validation'!H$1047952,FALSE))</f>
        <v>3.8600033036721033</v>
      </c>
      <c r="I140" s="317">
        <f ca="1">+IF(ISERROR(HLOOKUP($B140,INDIRECT("'Monthly Resource Report'!"&amp;'Wilson Validation'!$G$1047950&amp;":"&amp;'Wilson Validation'!$G$1047951),'Wilson Validation'!I$1047952,FALSE)),0,HLOOKUP($B140,INDIRECT("'Monthly Resource Report'!"&amp;'Wilson Validation'!$G$1047950&amp;":"&amp;'Wilson Validation'!$G$1047951),'Wilson Validation'!I$1047952,FALSE))</f>
        <v>5.9765144546674448E-2</v>
      </c>
      <c r="J140" s="318">
        <f ca="1">+IF(ISERROR(HLOOKUP($B140,INDIRECT("'Monthly Resource Report'!"&amp;'Wilson Validation'!$G$1047950&amp;":"&amp;'Wilson Validation'!$G$1047951),'Wilson Validation'!J$1047952,FALSE)),0,HLOOKUP($B140,INDIRECT("'Monthly Resource Report'!"&amp;'Wilson Validation'!$G$1047950&amp;":"&amp;'Wilson Validation'!$G$1047951),'Wilson Validation'!J$1047952,FALSE))</f>
        <v>0.53078705064573994</v>
      </c>
    </row>
    <row r="141" spans="2:10" s="461" customFormat="1">
      <c r="B141" s="301">
        <v>45474</v>
      </c>
      <c r="C141" s="294">
        <v>417</v>
      </c>
      <c r="D141" s="297">
        <v>3.8595610167907921</v>
      </c>
      <c r="E141" s="299">
        <v>0.06</v>
      </c>
      <c r="F141" s="295">
        <v>0.53</v>
      </c>
      <c r="G141" s="640">
        <f ca="1">+IF(ISERROR(HLOOKUP($B141,INDIRECT("'Monthly Resource Report'!"&amp;'Wilson Validation'!$G$1047950&amp;":"&amp;'Wilson Validation'!$G$1047951),'Wilson Validation'!G$1047952,FALSE)),0,HLOOKUP($B141,INDIRECT("'Monthly Resource Report'!"&amp;'Wilson Validation'!$G$1047950&amp;":"&amp;'Wilson Validation'!$G$1047951),'Wilson Validation'!G$1047952,FALSE))</f>
        <v>417</v>
      </c>
      <c r="H141" s="297">
        <f ca="1">+IF(ISERROR(HLOOKUP($B141,INDIRECT("'Monthly Resource Report'!"&amp;'Wilson Validation'!$G$1047950&amp;":"&amp;'Wilson Validation'!$G$1047951),'Wilson Validation'!H$1047952,FALSE)),0,HLOOKUP($B141,INDIRECT("'Monthly Resource Report'!"&amp;'Wilson Validation'!$G$1047950&amp;":"&amp;'Wilson Validation'!$G$1047951),'Wilson Validation'!H$1047952,FALSE))</f>
        <v>3.8600030048282594</v>
      </c>
      <c r="I141" s="317">
        <f ca="1">+IF(ISERROR(HLOOKUP($B141,INDIRECT("'Monthly Resource Report'!"&amp;'Wilson Validation'!$G$1047950&amp;":"&amp;'Wilson Validation'!$G$1047951),'Wilson Validation'!I$1047952,FALSE)),0,HLOOKUP($B141,INDIRECT("'Monthly Resource Report'!"&amp;'Wilson Validation'!$G$1047950&amp;":"&amp;'Wilson Validation'!$G$1047951),'Wilson Validation'!I$1047952,FALSE))</f>
        <v>5.9802930254560578E-2</v>
      </c>
      <c r="J141" s="318">
        <f ca="1">+IF(ISERROR(HLOOKUP($B141,INDIRECT("'Monthly Resource Report'!"&amp;'Wilson Validation'!$G$1047950&amp;":"&amp;'Wilson Validation'!$G$1047951),'Wilson Validation'!J$1047952,FALSE)),0,HLOOKUP($B141,INDIRECT("'Monthly Resource Report'!"&amp;'Wilson Validation'!$G$1047950&amp;":"&amp;'Wilson Validation'!$G$1047951),'Wilson Validation'!J$1047952,FALSE))</f>
        <v>0.53075512739321551</v>
      </c>
    </row>
    <row r="142" spans="2:10" s="461" customFormat="1">
      <c r="B142" s="301">
        <v>45505</v>
      </c>
      <c r="C142" s="294">
        <v>417</v>
      </c>
      <c r="D142" s="297">
        <v>3.8595610167907921</v>
      </c>
      <c r="E142" s="299">
        <v>0.06</v>
      </c>
      <c r="F142" s="295">
        <v>0.53</v>
      </c>
      <c r="G142" s="640">
        <f ca="1">+IF(ISERROR(HLOOKUP($B142,INDIRECT("'Monthly Resource Report'!"&amp;'Wilson Validation'!$G$1047950&amp;":"&amp;'Wilson Validation'!$G$1047951),'Wilson Validation'!G$1047952,FALSE)),0,HLOOKUP($B142,INDIRECT("'Monthly Resource Report'!"&amp;'Wilson Validation'!$G$1047950&amp;":"&amp;'Wilson Validation'!$G$1047951),'Wilson Validation'!G$1047952,FALSE))</f>
        <v>417</v>
      </c>
      <c r="H142" s="297">
        <f ca="1">+IF(ISERROR(HLOOKUP($B142,INDIRECT("'Monthly Resource Report'!"&amp;'Wilson Validation'!$G$1047950&amp;":"&amp;'Wilson Validation'!$G$1047951),'Wilson Validation'!H$1047952,FALSE)),0,HLOOKUP($B142,INDIRECT("'Monthly Resource Report'!"&amp;'Wilson Validation'!$G$1047950&amp;":"&amp;'Wilson Validation'!$G$1047951),'Wilson Validation'!H$1047952,FALSE))</f>
        <v>3.8600020531748771</v>
      </c>
      <c r="I142" s="317">
        <f ca="1">+IF(ISERROR(HLOOKUP($B142,INDIRECT("'Monthly Resource Report'!"&amp;'Wilson Validation'!$G$1047950&amp;":"&amp;'Wilson Validation'!$G$1047951),'Wilson Validation'!I$1047952,FALSE)),0,HLOOKUP($B142,INDIRECT("'Monthly Resource Report'!"&amp;'Wilson Validation'!$G$1047950&amp;":"&amp;'Wilson Validation'!$G$1047951),'Wilson Validation'!I$1047952,FALSE))</f>
        <v>5.9797805411962071E-2</v>
      </c>
      <c r="J142" s="318">
        <f ca="1">+IF(ISERROR(HLOOKUP($B142,INDIRECT("'Monthly Resource Report'!"&amp;'Wilson Validation'!$G$1047950&amp;":"&amp;'Wilson Validation'!$G$1047951),'Wilson Validation'!J$1047952,FALSE)),0,HLOOKUP($B142,INDIRECT("'Monthly Resource Report'!"&amp;'Wilson Validation'!$G$1047950&amp;":"&amp;'Wilson Validation'!$G$1047951),'Wilson Validation'!J$1047952,FALSE))</f>
        <v>0.53113861330598511</v>
      </c>
    </row>
    <row r="143" spans="2:10" s="461" customFormat="1">
      <c r="B143" s="301">
        <v>45536</v>
      </c>
      <c r="C143" s="294">
        <v>417</v>
      </c>
      <c r="D143" s="297">
        <v>3.8595610167907921</v>
      </c>
      <c r="E143" s="299">
        <v>0.06</v>
      </c>
      <c r="F143" s="295">
        <v>0.53</v>
      </c>
      <c r="G143" s="640">
        <f ca="1">+IF(ISERROR(HLOOKUP($B143,INDIRECT("'Monthly Resource Report'!"&amp;'Wilson Validation'!$G$1047950&amp;":"&amp;'Wilson Validation'!$G$1047951),'Wilson Validation'!G$1047952,FALSE)),0,HLOOKUP($B143,INDIRECT("'Monthly Resource Report'!"&amp;'Wilson Validation'!$G$1047950&amp;":"&amp;'Wilson Validation'!$G$1047951),'Wilson Validation'!G$1047952,FALSE))</f>
        <v>417</v>
      </c>
      <c r="H143" s="297">
        <f ca="1">+IF(ISERROR(HLOOKUP($B143,INDIRECT("'Monthly Resource Report'!"&amp;'Wilson Validation'!$G$1047950&amp;":"&amp;'Wilson Validation'!$G$1047951),'Wilson Validation'!H$1047952,FALSE)),0,HLOOKUP($B143,INDIRECT("'Monthly Resource Report'!"&amp;'Wilson Validation'!$G$1047950&amp;":"&amp;'Wilson Validation'!$G$1047951),'Wilson Validation'!H$1047952,FALSE))</f>
        <v>3.8600030167189683</v>
      </c>
      <c r="I143" s="317">
        <f ca="1">+IF(ISERROR(HLOOKUP($B143,INDIRECT("'Monthly Resource Report'!"&amp;'Wilson Validation'!$G$1047950&amp;":"&amp;'Wilson Validation'!$G$1047951),'Wilson Validation'!I$1047952,FALSE)),0,HLOOKUP($B143,INDIRECT("'Monthly Resource Report'!"&amp;'Wilson Validation'!$G$1047950&amp;":"&amp;'Wilson Validation'!$G$1047951),'Wilson Validation'!I$1047952,FALSE))</f>
        <v>5.9733999397914843E-2</v>
      </c>
      <c r="J143" s="318">
        <f ca="1">+IF(ISERROR(HLOOKUP($B143,INDIRECT("'Monthly Resource Report'!"&amp;'Wilson Validation'!$G$1047950&amp;":"&amp;'Wilson Validation'!$G$1047951),'Wilson Validation'!J$1047952,FALSE)),0,HLOOKUP($B143,INDIRECT("'Monthly Resource Report'!"&amp;'Wilson Validation'!$G$1047950&amp;":"&amp;'Wilson Validation'!$G$1047951),'Wilson Validation'!J$1047952,FALSE))</f>
        <v>0.53118283599987826</v>
      </c>
    </row>
    <row r="144" spans="2:10" s="461" customFormat="1">
      <c r="B144" s="301">
        <v>45566</v>
      </c>
      <c r="C144" s="294">
        <v>417</v>
      </c>
      <c r="D144" s="297">
        <v>3.8595610167907921</v>
      </c>
      <c r="E144" s="299">
        <v>0.06</v>
      </c>
      <c r="F144" s="295">
        <v>0.53</v>
      </c>
      <c r="G144" s="640">
        <f ca="1">+IF(ISERROR(HLOOKUP($B144,INDIRECT("'Monthly Resource Report'!"&amp;'Wilson Validation'!$G$1047950&amp;":"&amp;'Wilson Validation'!$G$1047951),'Wilson Validation'!G$1047952,FALSE)),0,HLOOKUP($B144,INDIRECT("'Monthly Resource Report'!"&amp;'Wilson Validation'!$G$1047950&amp;":"&amp;'Wilson Validation'!$G$1047951),'Wilson Validation'!G$1047952,FALSE))</f>
        <v>417</v>
      </c>
      <c r="H144" s="297">
        <f ca="1">+IF(ISERROR(HLOOKUP($B144,INDIRECT("'Monthly Resource Report'!"&amp;'Wilson Validation'!$G$1047950&amp;":"&amp;'Wilson Validation'!$G$1047951),'Wilson Validation'!H$1047952,FALSE)),0,HLOOKUP($B144,INDIRECT("'Monthly Resource Report'!"&amp;'Wilson Validation'!$G$1047950&amp;":"&amp;'Wilson Validation'!$G$1047951),'Wilson Validation'!H$1047952,FALSE))</f>
        <v>3.8600016925221698</v>
      </c>
      <c r="I144" s="317">
        <f ca="1">+IF(ISERROR(HLOOKUP($B144,INDIRECT("'Monthly Resource Report'!"&amp;'Wilson Validation'!$G$1047950&amp;":"&amp;'Wilson Validation'!$G$1047951),'Wilson Validation'!I$1047952,FALSE)),0,HLOOKUP($B144,INDIRECT("'Monthly Resource Report'!"&amp;'Wilson Validation'!$G$1047950&amp;":"&amp;'Wilson Validation'!$G$1047951),'Wilson Validation'!I$1047952,FALSE))</f>
        <v>5.9824931970281311E-2</v>
      </c>
      <c r="J144" s="318">
        <f ca="1">+IF(ISERROR(HLOOKUP($B144,INDIRECT("'Monthly Resource Report'!"&amp;'Wilson Validation'!$G$1047950&amp;":"&amp;'Wilson Validation'!$G$1047951),'Wilson Validation'!J$1047952,FALSE)),0,HLOOKUP($B144,INDIRECT("'Monthly Resource Report'!"&amp;'Wilson Validation'!$G$1047950&amp;":"&amp;'Wilson Validation'!$G$1047951),'Wilson Validation'!J$1047952,FALSE))</f>
        <v>0.53188010621283921</v>
      </c>
    </row>
    <row r="145" spans="2:10" s="461" customFormat="1">
      <c r="B145" s="301">
        <v>45597</v>
      </c>
      <c r="C145" s="294">
        <v>417</v>
      </c>
      <c r="D145" s="297">
        <v>3.8595610167907921</v>
      </c>
      <c r="E145" s="299">
        <v>0.06</v>
      </c>
      <c r="F145" s="295">
        <v>0.53</v>
      </c>
      <c r="G145" s="640">
        <f ca="1">+IF(ISERROR(HLOOKUP($B145,INDIRECT("'Monthly Resource Report'!"&amp;'Wilson Validation'!$G$1047950&amp;":"&amp;'Wilson Validation'!$G$1047951),'Wilson Validation'!G$1047952,FALSE)),0,HLOOKUP($B145,INDIRECT("'Monthly Resource Report'!"&amp;'Wilson Validation'!$G$1047950&amp;":"&amp;'Wilson Validation'!$G$1047951),'Wilson Validation'!G$1047952,FALSE))</f>
        <v>417</v>
      </c>
      <c r="H145" s="297">
        <f ca="1">+IF(ISERROR(HLOOKUP($B145,INDIRECT("'Monthly Resource Report'!"&amp;'Wilson Validation'!$G$1047950&amp;":"&amp;'Wilson Validation'!$G$1047951),'Wilson Validation'!H$1047952,FALSE)),0,HLOOKUP($B145,INDIRECT("'Monthly Resource Report'!"&amp;'Wilson Validation'!$G$1047950&amp;":"&amp;'Wilson Validation'!$G$1047951),'Wilson Validation'!H$1047952,FALSE))</f>
        <v>3.8600031583380123</v>
      </c>
      <c r="I145" s="317">
        <f ca="1">+IF(ISERROR(HLOOKUP($B145,INDIRECT("'Monthly Resource Report'!"&amp;'Wilson Validation'!$G$1047950&amp;":"&amp;'Wilson Validation'!$G$1047951),'Wilson Validation'!I$1047952,FALSE)),0,HLOOKUP($B145,INDIRECT("'Monthly Resource Report'!"&amp;'Wilson Validation'!$G$1047950&amp;":"&amp;'Wilson Validation'!$G$1047951),'Wilson Validation'!I$1047952,FALSE))</f>
        <v>5.9917713744195661E-2</v>
      </c>
      <c r="J145" s="318">
        <f ca="1">+IF(ISERROR(HLOOKUP($B145,INDIRECT("'Monthly Resource Report'!"&amp;'Wilson Validation'!$G$1047950&amp;":"&amp;'Wilson Validation'!$G$1047951),'Wilson Validation'!J$1047952,FALSE)),0,HLOOKUP($B145,INDIRECT("'Monthly Resource Report'!"&amp;'Wilson Validation'!$G$1047950&amp;":"&amp;'Wilson Validation'!$G$1047951),'Wilson Validation'!J$1047952,FALSE))</f>
        <v>0.53154000479026497</v>
      </c>
    </row>
    <row r="146" spans="2:10" s="461" customFormat="1">
      <c r="B146" s="301">
        <v>45627</v>
      </c>
      <c r="C146" s="294">
        <v>417</v>
      </c>
      <c r="D146" s="297">
        <v>3.8595610167907921</v>
      </c>
      <c r="E146" s="299">
        <v>0.06</v>
      </c>
      <c r="F146" s="295">
        <v>0.53</v>
      </c>
      <c r="G146" s="640">
        <f ca="1">+IF(ISERROR(HLOOKUP($B146,INDIRECT("'Monthly Resource Report'!"&amp;'Wilson Validation'!$G$1047950&amp;":"&amp;'Wilson Validation'!$G$1047951),'Wilson Validation'!G$1047952,FALSE)),0,HLOOKUP($B146,INDIRECT("'Monthly Resource Report'!"&amp;'Wilson Validation'!$G$1047950&amp;":"&amp;'Wilson Validation'!$G$1047951),'Wilson Validation'!G$1047952,FALSE))</f>
        <v>417</v>
      </c>
      <c r="H146" s="297">
        <f ca="1">+IF(ISERROR(HLOOKUP($B146,INDIRECT("'Monthly Resource Report'!"&amp;'Wilson Validation'!$G$1047950&amp;":"&amp;'Wilson Validation'!$G$1047951),'Wilson Validation'!H$1047952,FALSE)),0,HLOOKUP($B146,INDIRECT("'Monthly Resource Report'!"&amp;'Wilson Validation'!$G$1047950&amp;":"&amp;'Wilson Validation'!$G$1047951),'Wilson Validation'!H$1047952,FALSE))</f>
        <v>3.8600036884676592</v>
      </c>
      <c r="I146" s="317">
        <f ca="1">+IF(ISERROR(HLOOKUP($B146,INDIRECT("'Monthly Resource Report'!"&amp;'Wilson Validation'!$G$1047950&amp;":"&amp;'Wilson Validation'!$G$1047951),'Wilson Validation'!I$1047952,FALSE)),0,HLOOKUP($B146,INDIRECT("'Monthly Resource Report'!"&amp;'Wilson Validation'!$G$1047950&amp;":"&amp;'Wilson Validation'!$G$1047951),'Wilson Validation'!I$1047952,FALSE))</f>
        <v>5.9935456737976511E-2</v>
      </c>
      <c r="J146" s="318">
        <f ca="1">+IF(ISERROR(HLOOKUP($B146,INDIRECT("'Monthly Resource Report'!"&amp;'Wilson Validation'!$G$1047950&amp;":"&amp;'Wilson Validation'!$G$1047951),'Wilson Validation'!J$1047952,FALSE)),0,HLOOKUP($B146,INDIRECT("'Monthly Resource Report'!"&amp;'Wilson Validation'!$G$1047950&amp;":"&amp;'Wilson Validation'!$G$1047951),'Wilson Validation'!J$1047952,FALSE))</f>
        <v>0.53148857116198511</v>
      </c>
    </row>
    <row r="147" spans="2:10" s="461" customFormat="1">
      <c r="B147" s="301">
        <v>45658</v>
      </c>
      <c r="C147" s="294">
        <v>417</v>
      </c>
      <c r="D147" s="297">
        <v>3.965698944752539</v>
      </c>
      <c r="E147" s="299">
        <v>0.06</v>
      </c>
      <c r="F147" s="295">
        <v>0.53</v>
      </c>
      <c r="G147" s="640">
        <f ca="1">+IF(ISERROR(HLOOKUP($B147,INDIRECT("'Monthly Resource Report'!"&amp;'Wilson Validation'!$G$1047950&amp;":"&amp;'Wilson Validation'!$G$1047951),'Wilson Validation'!G$1047952,FALSE)),0,HLOOKUP($B147,INDIRECT("'Monthly Resource Report'!"&amp;'Wilson Validation'!$G$1047950&amp;":"&amp;'Wilson Validation'!$G$1047951),'Wilson Validation'!G$1047952,FALSE))</f>
        <v>417</v>
      </c>
      <c r="H147" s="297">
        <f ca="1">+IF(ISERROR(HLOOKUP($B147,INDIRECT("'Monthly Resource Report'!"&amp;'Wilson Validation'!$G$1047950&amp;":"&amp;'Wilson Validation'!$G$1047951),'Wilson Validation'!H$1047952,FALSE)),0,HLOOKUP($B147,INDIRECT("'Monthly Resource Report'!"&amp;'Wilson Validation'!$G$1047950&amp;":"&amp;'Wilson Validation'!$G$1047951),'Wilson Validation'!H$1047952,FALSE))</f>
        <v>3.9660041906587744</v>
      </c>
      <c r="I147" s="317">
        <f ca="1">+IF(ISERROR(HLOOKUP($B147,INDIRECT("'Monthly Resource Report'!"&amp;'Wilson Validation'!$G$1047950&amp;":"&amp;'Wilson Validation'!$G$1047951),'Wilson Validation'!I$1047952,FALSE)),0,HLOOKUP($B147,INDIRECT("'Monthly Resource Report'!"&amp;'Wilson Validation'!$G$1047950&amp;":"&amp;'Wilson Validation'!$G$1047951),'Wilson Validation'!I$1047952,FALSE))</f>
        <v>5.9927083316461967E-2</v>
      </c>
      <c r="J147" s="318">
        <f ca="1">+IF(ISERROR(HLOOKUP($B147,INDIRECT("'Monthly Resource Report'!"&amp;'Wilson Validation'!$G$1047950&amp;":"&amp;'Wilson Validation'!$G$1047951),'Wilson Validation'!J$1047952,FALSE)),0,HLOOKUP($B147,INDIRECT("'Monthly Resource Report'!"&amp;'Wilson Validation'!$G$1047950&amp;":"&amp;'Wilson Validation'!$G$1047951),'Wilson Validation'!J$1047952,FALSE))</f>
        <v>0.53074016426499437</v>
      </c>
    </row>
    <row r="148" spans="2:10" s="461" customFormat="1">
      <c r="B148" s="301">
        <v>45689</v>
      </c>
      <c r="C148" s="294">
        <v>417</v>
      </c>
      <c r="D148" s="297">
        <v>3.965698944752539</v>
      </c>
      <c r="E148" s="299">
        <v>0.06</v>
      </c>
      <c r="F148" s="295">
        <v>0.53</v>
      </c>
      <c r="G148" s="640">
        <f ca="1">+IF(ISERROR(HLOOKUP($B148,INDIRECT("'Monthly Resource Report'!"&amp;'Wilson Validation'!$G$1047950&amp;":"&amp;'Wilson Validation'!$G$1047951),'Wilson Validation'!G$1047952,FALSE)),0,HLOOKUP($B148,INDIRECT("'Monthly Resource Report'!"&amp;'Wilson Validation'!$G$1047950&amp;":"&amp;'Wilson Validation'!$G$1047951),'Wilson Validation'!G$1047952,FALSE))</f>
        <v>417</v>
      </c>
      <c r="H148" s="297">
        <f ca="1">+IF(ISERROR(HLOOKUP($B148,INDIRECT("'Monthly Resource Report'!"&amp;'Wilson Validation'!$G$1047950&amp;":"&amp;'Wilson Validation'!$G$1047951),'Wilson Validation'!H$1047952,FALSE)),0,HLOOKUP($B148,INDIRECT("'Monthly Resource Report'!"&amp;'Wilson Validation'!$G$1047950&amp;":"&amp;'Wilson Validation'!$G$1047951),'Wilson Validation'!H$1047952,FALSE))</f>
        <v>3.96600413427403</v>
      </c>
      <c r="I148" s="317">
        <f ca="1">+IF(ISERROR(HLOOKUP($B148,INDIRECT("'Monthly Resource Report'!"&amp;'Wilson Validation'!$G$1047950&amp;":"&amp;'Wilson Validation'!$G$1047951),'Wilson Validation'!I$1047952,FALSE)),0,HLOOKUP($B148,INDIRECT("'Monthly Resource Report'!"&amp;'Wilson Validation'!$G$1047950&amp;":"&amp;'Wilson Validation'!$G$1047951),'Wilson Validation'!I$1047952,FALSE))</f>
        <v>5.9941531589543344E-2</v>
      </c>
      <c r="J148" s="318">
        <f ca="1">+IF(ISERROR(HLOOKUP($B148,INDIRECT("'Monthly Resource Report'!"&amp;'Wilson Validation'!$G$1047950&amp;":"&amp;'Wilson Validation'!$G$1047951),'Wilson Validation'!J$1047952,FALSE)),0,HLOOKUP($B148,INDIRECT("'Monthly Resource Report'!"&amp;'Wilson Validation'!$G$1047950&amp;":"&amp;'Wilson Validation'!$G$1047951),'Wilson Validation'!J$1047952,FALSE))</f>
        <v>0.53082479121461346</v>
      </c>
    </row>
    <row r="149" spans="2:10" s="461" customFormat="1">
      <c r="B149" s="301">
        <v>45717</v>
      </c>
      <c r="C149" s="294">
        <v>417</v>
      </c>
      <c r="D149" s="297">
        <v>3.965698944752539</v>
      </c>
      <c r="E149" s="299">
        <v>0.06</v>
      </c>
      <c r="F149" s="295">
        <v>0.53</v>
      </c>
      <c r="G149" s="640">
        <f ca="1">+IF(ISERROR(HLOOKUP($B149,INDIRECT("'Monthly Resource Report'!"&amp;'Wilson Validation'!$G$1047950&amp;":"&amp;'Wilson Validation'!$G$1047951),'Wilson Validation'!G$1047952,FALSE)),0,HLOOKUP($B149,INDIRECT("'Monthly Resource Report'!"&amp;'Wilson Validation'!$G$1047950&amp;":"&amp;'Wilson Validation'!$G$1047951),'Wilson Validation'!G$1047952,FALSE))</f>
        <v>417</v>
      </c>
      <c r="H149" s="297">
        <f ca="1">+IF(ISERROR(HLOOKUP($B149,INDIRECT("'Monthly Resource Report'!"&amp;'Wilson Validation'!$G$1047950&amp;":"&amp;'Wilson Validation'!$G$1047951),'Wilson Validation'!H$1047952,FALSE)),0,HLOOKUP($B149,INDIRECT("'Monthly Resource Report'!"&amp;'Wilson Validation'!$G$1047950&amp;":"&amp;'Wilson Validation'!$G$1047951),'Wilson Validation'!H$1047952,FALSE))</f>
        <v>3.9660045477583385</v>
      </c>
      <c r="I149" s="317">
        <f ca="1">+IF(ISERROR(HLOOKUP($B149,INDIRECT("'Monthly Resource Report'!"&amp;'Wilson Validation'!$G$1047950&amp;":"&amp;'Wilson Validation'!$G$1047951),'Wilson Validation'!I$1047952,FALSE)),0,HLOOKUP($B149,INDIRECT("'Monthly Resource Report'!"&amp;'Wilson Validation'!$G$1047950&amp;":"&amp;'Wilson Validation'!$G$1047951),'Wilson Validation'!I$1047952,FALSE))</f>
        <v>5.993326232110581E-2</v>
      </c>
      <c r="J149" s="318">
        <f ca="1">+IF(ISERROR(HLOOKUP($B149,INDIRECT("'Monthly Resource Report'!"&amp;'Wilson Validation'!$G$1047950&amp;":"&amp;'Wilson Validation'!$G$1047951),'Wilson Validation'!J$1047952,FALSE)),0,HLOOKUP($B149,INDIRECT("'Monthly Resource Report'!"&amp;'Wilson Validation'!$G$1047950&amp;":"&amp;'Wilson Validation'!$G$1047951),'Wilson Validation'!J$1047952,FALSE))</f>
        <v>0.53111684954379401</v>
      </c>
    </row>
    <row r="150" spans="2:10" s="461" customFormat="1">
      <c r="B150" s="301">
        <v>45748</v>
      </c>
      <c r="C150" s="294">
        <v>417</v>
      </c>
      <c r="D150" s="297">
        <v>3.965698944752539</v>
      </c>
      <c r="E150" s="299">
        <v>0.06</v>
      </c>
      <c r="F150" s="295">
        <v>0.53</v>
      </c>
      <c r="G150" s="640">
        <f ca="1">+IF(ISERROR(HLOOKUP($B150,INDIRECT("'Monthly Resource Report'!"&amp;'Wilson Validation'!$G$1047950&amp;":"&amp;'Wilson Validation'!$G$1047951),'Wilson Validation'!G$1047952,FALSE)),0,HLOOKUP($B150,INDIRECT("'Monthly Resource Report'!"&amp;'Wilson Validation'!$G$1047950&amp;":"&amp;'Wilson Validation'!$G$1047951),'Wilson Validation'!G$1047952,FALSE))</f>
        <v>417</v>
      </c>
      <c r="H150" s="297">
        <f ca="1">+IF(ISERROR(HLOOKUP($B150,INDIRECT("'Monthly Resource Report'!"&amp;'Wilson Validation'!$G$1047950&amp;":"&amp;'Wilson Validation'!$G$1047951),'Wilson Validation'!H$1047952,FALSE)),0,HLOOKUP($B150,INDIRECT("'Monthly Resource Report'!"&amp;'Wilson Validation'!$G$1047950&amp;":"&amp;'Wilson Validation'!$G$1047951),'Wilson Validation'!H$1047952,FALSE))</f>
        <v>3.9660047652627304</v>
      </c>
      <c r="I150" s="317">
        <f ca="1">+IF(ISERROR(HLOOKUP($B150,INDIRECT("'Monthly Resource Report'!"&amp;'Wilson Validation'!$G$1047950&amp;":"&amp;'Wilson Validation'!$G$1047951),'Wilson Validation'!I$1047952,FALSE)),0,HLOOKUP($B150,INDIRECT("'Monthly Resource Report'!"&amp;'Wilson Validation'!$G$1047950&amp;":"&amp;'Wilson Validation'!$G$1047951),'Wilson Validation'!I$1047952,FALSE))</f>
        <v>5.9826104685489045E-2</v>
      </c>
      <c r="J150" s="318">
        <f ca="1">+IF(ISERROR(HLOOKUP($B150,INDIRECT("'Monthly Resource Report'!"&amp;'Wilson Validation'!$G$1047950&amp;":"&amp;'Wilson Validation'!$G$1047951),'Wilson Validation'!J$1047952,FALSE)),0,HLOOKUP($B150,INDIRECT("'Monthly Resource Report'!"&amp;'Wilson Validation'!$G$1047950&amp;":"&amp;'Wilson Validation'!$G$1047951),'Wilson Validation'!J$1047952,FALSE))</f>
        <v>0.53078252891529931</v>
      </c>
    </row>
    <row r="151" spans="2:10" s="461" customFormat="1">
      <c r="B151" s="301">
        <v>45778</v>
      </c>
      <c r="C151" s="294">
        <v>417</v>
      </c>
      <c r="D151" s="297">
        <v>3.965698944752539</v>
      </c>
      <c r="E151" s="299">
        <v>0.06</v>
      </c>
      <c r="F151" s="295">
        <v>0.53</v>
      </c>
      <c r="G151" s="640">
        <f ca="1">+IF(ISERROR(HLOOKUP($B151,INDIRECT("'Monthly Resource Report'!"&amp;'Wilson Validation'!$G$1047950&amp;":"&amp;'Wilson Validation'!$G$1047951),'Wilson Validation'!G$1047952,FALSE)),0,HLOOKUP($B151,INDIRECT("'Monthly Resource Report'!"&amp;'Wilson Validation'!$G$1047950&amp;":"&amp;'Wilson Validation'!$G$1047951),'Wilson Validation'!G$1047952,FALSE))</f>
        <v>417</v>
      </c>
      <c r="H151" s="297">
        <f ca="1">+IF(ISERROR(HLOOKUP($B151,INDIRECT("'Monthly Resource Report'!"&amp;'Wilson Validation'!$G$1047950&amp;":"&amp;'Wilson Validation'!$G$1047951),'Wilson Validation'!H$1047952,FALSE)),0,HLOOKUP($B151,INDIRECT("'Monthly Resource Report'!"&amp;'Wilson Validation'!$G$1047950&amp;":"&amp;'Wilson Validation'!$G$1047951),'Wilson Validation'!H$1047952,FALSE))</f>
        <v>3.9660032346620322</v>
      </c>
      <c r="I151" s="317">
        <f ca="1">+IF(ISERROR(HLOOKUP($B151,INDIRECT("'Monthly Resource Report'!"&amp;'Wilson Validation'!$G$1047950&amp;":"&amp;'Wilson Validation'!$G$1047951),'Wilson Validation'!I$1047952,FALSE)),0,HLOOKUP($B151,INDIRECT("'Monthly Resource Report'!"&amp;'Wilson Validation'!$G$1047950&amp;":"&amp;'Wilson Validation'!$G$1047951),'Wilson Validation'!I$1047952,FALSE))</f>
        <v>5.9767240098071765E-2</v>
      </c>
      <c r="J151" s="318">
        <f ca="1">+IF(ISERROR(HLOOKUP($B151,INDIRECT("'Monthly Resource Report'!"&amp;'Wilson Validation'!$G$1047950&amp;":"&amp;'Wilson Validation'!$G$1047951),'Wilson Validation'!J$1047952,FALSE)),0,HLOOKUP($B151,INDIRECT("'Monthly Resource Report'!"&amp;'Wilson Validation'!$G$1047950&amp;":"&amp;'Wilson Validation'!$G$1047951),'Wilson Validation'!J$1047952,FALSE))</f>
        <v>0.53076195617885547</v>
      </c>
    </row>
    <row r="152" spans="2:10" s="461" customFormat="1">
      <c r="B152" s="301">
        <v>45809</v>
      </c>
      <c r="C152" s="294">
        <v>417</v>
      </c>
      <c r="D152" s="297">
        <v>3.965698944752539</v>
      </c>
      <c r="E152" s="299">
        <v>0.06</v>
      </c>
      <c r="F152" s="295">
        <v>0.53</v>
      </c>
      <c r="G152" s="640">
        <f ca="1">+IF(ISERROR(HLOOKUP($B152,INDIRECT("'Monthly Resource Report'!"&amp;'Wilson Validation'!$G$1047950&amp;":"&amp;'Wilson Validation'!$G$1047951),'Wilson Validation'!G$1047952,FALSE)),0,HLOOKUP($B152,INDIRECT("'Monthly Resource Report'!"&amp;'Wilson Validation'!$G$1047950&amp;":"&amp;'Wilson Validation'!$G$1047951),'Wilson Validation'!G$1047952,FALSE))</f>
        <v>417</v>
      </c>
      <c r="H152" s="297">
        <f ca="1">+IF(ISERROR(HLOOKUP($B152,INDIRECT("'Monthly Resource Report'!"&amp;'Wilson Validation'!$G$1047950&amp;":"&amp;'Wilson Validation'!$G$1047951),'Wilson Validation'!H$1047952,FALSE)),0,HLOOKUP($B152,INDIRECT("'Monthly Resource Report'!"&amp;'Wilson Validation'!$G$1047950&amp;":"&amp;'Wilson Validation'!$G$1047951),'Wilson Validation'!H$1047952,FALSE))</f>
        <v>3.9660042886057614</v>
      </c>
      <c r="I152" s="317">
        <f ca="1">+IF(ISERROR(HLOOKUP($B152,INDIRECT("'Monthly Resource Report'!"&amp;'Wilson Validation'!$G$1047950&amp;":"&amp;'Wilson Validation'!$G$1047951),'Wilson Validation'!I$1047952,FALSE)),0,HLOOKUP($B152,INDIRECT("'Monthly Resource Report'!"&amp;'Wilson Validation'!$G$1047950&amp;":"&amp;'Wilson Validation'!$G$1047951),'Wilson Validation'!I$1047952,FALSE))</f>
        <v>5.9746320048567045E-2</v>
      </c>
      <c r="J152" s="318">
        <f ca="1">+IF(ISERROR(HLOOKUP($B152,INDIRECT("'Monthly Resource Report'!"&amp;'Wilson Validation'!$G$1047950&amp;":"&amp;'Wilson Validation'!$G$1047951),'Wilson Validation'!J$1047952,FALSE)),0,HLOOKUP($B152,INDIRECT("'Monthly Resource Report'!"&amp;'Wilson Validation'!$G$1047950&amp;":"&amp;'Wilson Validation'!$G$1047951),'Wilson Validation'!J$1047952,FALSE))</f>
        <v>0.53078559359480471</v>
      </c>
    </row>
    <row r="153" spans="2:10" s="461" customFormat="1">
      <c r="B153" s="301">
        <v>45839</v>
      </c>
      <c r="C153" s="294">
        <v>417</v>
      </c>
      <c r="D153" s="297">
        <v>3.965698944752539</v>
      </c>
      <c r="E153" s="299">
        <v>0.06</v>
      </c>
      <c r="F153" s="295">
        <v>0.53</v>
      </c>
      <c r="G153" s="640">
        <f ca="1">+IF(ISERROR(HLOOKUP($B153,INDIRECT("'Monthly Resource Report'!"&amp;'Wilson Validation'!$G$1047950&amp;":"&amp;'Wilson Validation'!$G$1047951),'Wilson Validation'!G$1047952,FALSE)),0,HLOOKUP($B153,INDIRECT("'Monthly Resource Report'!"&amp;'Wilson Validation'!$G$1047950&amp;":"&amp;'Wilson Validation'!$G$1047951),'Wilson Validation'!G$1047952,FALSE))</f>
        <v>417</v>
      </c>
      <c r="H153" s="297">
        <f ca="1">+IF(ISERROR(HLOOKUP($B153,INDIRECT("'Monthly Resource Report'!"&amp;'Wilson Validation'!$G$1047950&amp;":"&amp;'Wilson Validation'!$G$1047951),'Wilson Validation'!H$1047952,FALSE)),0,HLOOKUP($B153,INDIRECT("'Monthly Resource Report'!"&amp;'Wilson Validation'!$G$1047950&amp;":"&amp;'Wilson Validation'!$G$1047951),'Wilson Validation'!H$1047952,FALSE))</f>
        <v>3.9660037053712873</v>
      </c>
      <c r="I153" s="317">
        <f ca="1">+IF(ISERROR(HLOOKUP($B153,INDIRECT("'Monthly Resource Report'!"&amp;'Wilson Validation'!$G$1047950&amp;":"&amp;'Wilson Validation'!$G$1047951),'Wilson Validation'!I$1047952,FALSE)),0,HLOOKUP($B153,INDIRECT("'Monthly Resource Report'!"&amp;'Wilson Validation'!$G$1047950&amp;":"&amp;'Wilson Validation'!$G$1047951),'Wilson Validation'!I$1047952,FALSE))</f>
        <v>5.9734326577526878E-2</v>
      </c>
      <c r="J153" s="318">
        <f ca="1">+IF(ISERROR(HLOOKUP($B153,INDIRECT("'Monthly Resource Report'!"&amp;'Wilson Validation'!$G$1047950&amp;":"&amp;'Wilson Validation'!$G$1047951),'Wilson Validation'!J$1047952,FALSE)),0,HLOOKUP($B153,INDIRECT("'Monthly Resource Report'!"&amp;'Wilson Validation'!$G$1047950&amp;":"&amp;'Wilson Validation'!$G$1047951),'Wilson Validation'!J$1047952,FALSE))</f>
        <v>0.53076486592658334</v>
      </c>
    </row>
    <row r="154" spans="2:10" s="461" customFormat="1">
      <c r="B154" s="301">
        <v>45870</v>
      </c>
      <c r="C154" s="294">
        <v>417</v>
      </c>
      <c r="D154" s="297">
        <v>3.965698944752539</v>
      </c>
      <c r="E154" s="299">
        <v>0.06</v>
      </c>
      <c r="F154" s="295">
        <v>0.53</v>
      </c>
      <c r="G154" s="640">
        <f ca="1">+IF(ISERROR(HLOOKUP($B154,INDIRECT("'Monthly Resource Report'!"&amp;'Wilson Validation'!$G$1047950&amp;":"&amp;'Wilson Validation'!$G$1047951),'Wilson Validation'!G$1047952,FALSE)),0,HLOOKUP($B154,INDIRECT("'Monthly Resource Report'!"&amp;'Wilson Validation'!$G$1047950&amp;":"&amp;'Wilson Validation'!$G$1047951),'Wilson Validation'!G$1047952,FALSE))</f>
        <v>417</v>
      </c>
      <c r="H154" s="297">
        <f ca="1">+IF(ISERROR(HLOOKUP($B154,INDIRECT("'Monthly Resource Report'!"&amp;'Wilson Validation'!$G$1047950&amp;":"&amp;'Wilson Validation'!$G$1047951),'Wilson Validation'!H$1047952,FALSE)),0,HLOOKUP($B154,INDIRECT("'Monthly Resource Report'!"&amp;'Wilson Validation'!$G$1047950&amp;":"&amp;'Wilson Validation'!$G$1047951),'Wilson Validation'!H$1047952,FALSE))</f>
        <v>3.9660035925177541</v>
      </c>
      <c r="I154" s="317">
        <f ca="1">+IF(ISERROR(HLOOKUP($B154,INDIRECT("'Monthly Resource Report'!"&amp;'Wilson Validation'!$G$1047950&amp;":"&amp;'Wilson Validation'!$G$1047951),'Wilson Validation'!I$1047952,FALSE)),0,HLOOKUP($B154,INDIRECT("'Monthly Resource Report'!"&amp;'Wilson Validation'!$G$1047950&amp;":"&amp;'Wilson Validation'!$G$1047951),'Wilson Validation'!I$1047952,FALSE))</f>
        <v>5.9787919294233133E-2</v>
      </c>
      <c r="J154" s="318">
        <f ca="1">+IF(ISERROR(HLOOKUP($B154,INDIRECT("'Monthly Resource Report'!"&amp;'Wilson Validation'!$G$1047950&amp;":"&amp;'Wilson Validation'!$G$1047951),'Wilson Validation'!J$1047952,FALSE)),0,HLOOKUP($B154,INDIRECT("'Monthly Resource Report'!"&amp;'Wilson Validation'!$G$1047950&amp;":"&amp;'Wilson Validation'!$G$1047951),'Wilson Validation'!J$1047952,FALSE))</f>
        <v>0.5315142063168572</v>
      </c>
    </row>
    <row r="155" spans="2:10" s="461" customFormat="1">
      <c r="B155" s="301">
        <v>45901</v>
      </c>
      <c r="C155" s="294">
        <v>417</v>
      </c>
      <c r="D155" s="297">
        <v>3.965698944752539</v>
      </c>
      <c r="E155" s="299">
        <v>0.06</v>
      </c>
      <c r="F155" s="295">
        <v>0.53</v>
      </c>
      <c r="G155" s="640">
        <f ca="1">+IF(ISERROR(HLOOKUP($B155,INDIRECT("'Monthly Resource Report'!"&amp;'Wilson Validation'!$G$1047950&amp;":"&amp;'Wilson Validation'!$G$1047951),'Wilson Validation'!G$1047952,FALSE)),0,HLOOKUP($B155,INDIRECT("'Monthly Resource Report'!"&amp;'Wilson Validation'!$G$1047950&amp;":"&amp;'Wilson Validation'!$G$1047951),'Wilson Validation'!G$1047952,FALSE))</f>
        <v>417</v>
      </c>
      <c r="H155" s="297">
        <f ca="1">+IF(ISERROR(HLOOKUP($B155,INDIRECT("'Monthly Resource Report'!"&amp;'Wilson Validation'!$G$1047950&amp;":"&amp;'Wilson Validation'!$G$1047951),'Wilson Validation'!H$1047952,FALSE)),0,HLOOKUP($B155,INDIRECT("'Monthly Resource Report'!"&amp;'Wilson Validation'!$G$1047950&amp;":"&amp;'Wilson Validation'!$G$1047951),'Wilson Validation'!H$1047952,FALSE))</f>
        <v>3.9660046629685253</v>
      </c>
      <c r="I155" s="317">
        <f ca="1">+IF(ISERROR(HLOOKUP($B155,INDIRECT("'Monthly Resource Report'!"&amp;'Wilson Validation'!$G$1047950&amp;":"&amp;'Wilson Validation'!$G$1047951),'Wilson Validation'!I$1047952,FALSE)),0,HLOOKUP($B155,INDIRECT("'Monthly Resource Report'!"&amp;'Wilson Validation'!$G$1047950&amp;":"&amp;'Wilson Validation'!$G$1047951),'Wilson Validation'!I$1047952,FALSE))</f>
        <v>5.9729320550593545E-2</v>
      </c>
      <c r="J155" s="318">
        <f ca="1">+IF(ISERROR(HLOOKUP($B155,INDIRECT("'Monthly Resource Report'!"&amp;'Wilson Validation'!$G$1047950&amp;":"&amp;'Wilson Validation'!$G$1047951),'Wilson Validation'!J$1047952,FALSE)),0,HLOOKUP($B155,INDIRECT("'Monthly Resource Report'!"&amp;'Wilson Validation'!$G$1047950&amp;":"&amp;'Wilson Validation'!$G$1047951),'Wilson Validation'!J$1047952,FALSE))</f>
        <v>0.53079272695744051</v>
      </c>
    </row>
    <row r="156" spans="2:10" s="461" customFormat="1">
      <c r="B156" s="301">
        <v>45931</v>
      </c>
      <c r="C156" s="294">
        <v>417</v>
      </c>
      <c r="D156" s="297">
        <v>3.965698944752539</v>
      </c>
      <c r="E156" s="299">
        <v>0.06</v>
      </c>
      <c r="F156" s="295">
        <v>0.53</v>
      </c>
      <c r="G156" s="640">
        <f ca="1">+IF(ISERROR(HLOOKUP($B156,INDIRECT("'Monthly Resource Report'!"&amp;'Wilson Validation'!$G$1047950&amp;":"&amp;'Wilson Validation'!$G$1047951),'Wilson Validation'!G$1047952,FALSE)),0,HLOOKUP($B156,INDIRECT("'Monthly Resource Report'!"&amp;'Wilson Validation'!$G$1047950&amp;":"&amp;'Wilson Validation'!$G$1047951),'Wilson Validation'!G$1047952,FALSE))</f>
        <v>417</v>
      </c>
      <c r="H156" s="297">
        <f ca="1">+IF(ISERROR(HLOOKUP($B156,INDIRECT("'Monthly Resource Report'!"&amp;'Wilson Validation'!$G$1047950&amp;":"&amp;'Wilson Validation'!$G$1047951),'Wilson Validation'!H$1047952,FALSE)),0,HLOOKUP($B156,INDIRECT("'Monthly Resource Report'!"&amp;'Wilson Validation'!$G$1047950&amp;":"&amp;'Wilson Validation'!$G$1047951),'Wilson Validation'!H$1047952,FALSE))</f>
        <v>3.9659978563772778</v>
      </c>
      <c r="I156" s="317">
        <f ca="1">+IF(ISERROR(HLOOKUP($B156,INDIRECT("'Monthly Resource Report'!"&amp;'Wilson Validation'!$G$1047950&amp;":"&amp;'Wilson Validation'!$G$1047951),'Wilson Validation'!I$1047952,FALSE)),0,HLOOKUP($B156,INDIRECT("'Monthly Resource Report'!"&amp;'Wilson Validation'!$G$1047950&amp;":"&amp;'Wilson Validation'!$G$1047951),'Wilson Validation'!I$1047952,FALSE))</f>
        <v>5.968831131354168E-2</v>
      </c>
      <c r="J156" s="318">
        <f ca="1">+IF(ISERROR(HLOOKUP($B156,INDIRECT("'Monthly Resource Report'!"&amp;'Wilson Validation'!$G$1047950&amp;":"&amp;'Wilson Validation'!$G$1047951),'Wilson Validation'!J$1047952,FALSE)),0,HLOOKUP($B156,INDIRECT("'Monthly Resource Report'!"&amp;'Wilson Validation'!$G$1047950&amp;":"&amp;'Wilson Validation'!$G$1047951),'Wilson Validation'!J$1047952,FALSE))</f>
        <v>0.53392793871691502</v>
      </c>
    </row>
    <row r="157" spans="2:10" s="461" customFormat="1">
      <c r="B157" s="301">
        <v>45962</v>
      </c>
      <c r="C157" s="294">
        <v>417</v>
      </c>
      <c r="D157" s="297">
        <v>3.965698944752539</v>
      </c>
      <c r="E157" s="299">
        <v>0.06</v>
      </c>
      <c r="F157" s="295">
        <v>0.53</v>
      </c>
      <c r="G157" s="640">
        <f ca="1">+IF(ISERROR(HLOOKUP($B157,INDIRECT("'Monthly Resource Report'!"&amp;'Wilson Validation'!$G$1047950&amp;":"&amp;'Wilson Validation'!$G$1047951),'Wilson Validation'!G$1047952,FALSE)),0,HLOOKUP($B157,INDIRECT("'Monthly Resource Report'!"&amp;'Wilson Validation'!$G$1047950&amp;":"&amp;'Wilson Validation'!$G$1047951),'Wilson Validation'!G$1047952,FALSE))</f>
        <v>417</v>
      </c>
      <c r="H157" s="297">
        <f ca="1">+IF(ISERROR(HLOOKUP($B157,INDIRECT("'Monthly Resource Report'!"&amp;'Wilson Validation'!$G$1047950&amp;":"&amp;'Wilson Validation'!$G$1047951),'Wilson Validation'!H$1047952,FALSE)),0,HLOOKUP($B157,INDIRECT("'Monthly Resource Report'!"&amp;'Wilson Validation'!$G$1047950&amp;":"&amp;'Wilson Validation'!$G$1047951),'Wilson Validation'!H$1047952,FALSE))</f>
        <v>3.966004039022013</v>
      </c>
      <c r="I157" s="317">
        <f ca="1">+IF(ISERROR(HLOOKUP($B157,INDIRECT("'Monthly Resource Report'!"&amp;'Wilson Validation'!$G$1047950&amp;":"&amp;'Wilson Validation'!$G$1047951),'Wilson Validation'!I$1047952,FALSE)),0,HLOOKUP($B157,INDIRECT("'Monthly Resource Report'!"&amp;'Wilson Validation'!$G$1047950&amp;":"&amp;'Wilson Validation'!$G$1047951),'Wilson Validation'!I$1047952,FALSE))</f>
        <v>5.9888343152507607E-2</v>
      </c>
      <c r="J157" s="318">
        <f ca="1">+IF(ISERROR(HLOOKUP($B157,INDIRECT("'Monthly Resource Report'!"&amp;'Wilson Validation'!$G$1047950&amp;":"&amp;'Wilson Validation'!$G$1047951),'Wilson Validation'!J$1047952,FALSE)),0,HLOOKUP($B157,INDIRECT("'Monthly Resource Report'!"&amp;'Wilson Validation'!$G$1047950&amp;":"&amp;'Wilson Validation'!$G$1047951),'Wilson Validation'!J$1047952,FALSE))</f>
        <v>0.53364631631971005</v>
      </c>
    </row>
    <row r="158" spans="2:10" s="461" customFormat="1">
      <c r="B158" s="301">
        <v>45992</v>
      </c>
      <c r="C158" s="294">
        <v>417</v>
      </c>
      <c r="D158" s="297">
        <v>3.965698944752539</v>
      </c>
      <c r="E158" s="299">
        <v>0.06</v>
      </c>
      <c r="F158" s="295">
        <v>0.53</v>
      </c>
      <c r="G158" s="640">
        <f ca="1">+IF(ISERROR(HLOOKUP($B158,INDIRECT("'Monthly Resource Report'!"&amp;'Wilson Validation'!$G$1047950&amp;":"&amp;'Wilson Validation'!$G$1047951),'Wilson Validation'!G$1047952,FALSE)),0,HLOOKUP($B158,INDIRECT("'Monthly Resource Report'!"&amp;'Wilson Validation'!$G$1047950&amp;":"&amp;'Wilson Validation'!$G$1047951),'Wilson Validation'!G$1047952,FALSE))</f>
        <v>417</v>
      </c>
      <c r="H158" s="297">
        <f ca="1">+IF(ISERROR(HLOOKUP($B158,INDIRECT("'Monthly Resource Report'!"&amp;'Wilson Validation'!$G$1047950&amp;":"&amp;'Wilson Validation'!$G$1047951),'Wilson Validation'!H$1047952,FALSE)),0,HLOOKUP($B158,INDIRECT("'Monthly Resource Report'!"&amp;'Wilson Validation'!$G$1047950&amp;":"&amp;'Wilson Validation'!$G$1047951),'Wilson Validation'!H$1047952,FALSE))</f>
        <v>3.966003902318664</v>
      </c>
      <c r="I158" s="317">
        <f ca="1">+IF(ISERROR(HLOOKUP($B158,INDIRECT("'Monthly Resource Report'!"&amp;'Wilson Validation'!$G$1047950&amp;":"&amp;'Wilson Validation'!$G$1047951),'Wilson Validation'!I$1047952,FALSE)),0,HLOOKUP($B158,INDIRECT("'Monthly Resource Report'!"&amp;'Wilson Validation'!$G$1047950&amp;":"&amp;'Wilson Validation'!$G$1047951),'Wilson Validation'!I$1047952,FALSE))</f>
        <v>5.9883560106680028E-2</v>
      </c>
      <c r="J158" s="318">
        <f ca="1">+IF(ISERROR(HLOOKUP($B158,INDIRECT("'Monthly Resource Report'!"&amp;'Wilson Validation'!$G$1047950&amp;":"&amp;'Wilson Validation'!$G$1047951),'Wilson Validation'!J$1047952,FALSE)),0,HLOOKUP($B158,INDIRECT("'Monthly Resource Report'!"&amp;'Wilson Validation'!$G$1047950&amp;":"&amp;'Wilson Validation'!$G$1047951),'Wilson Validation'!J$1047952,FALSE))</f>
        <v>0.53112327179920771</v>
      </c>
    </row>
    <row r="159" spans="2:10" s="461" customFormat="1">
      <c r="B159" s="301">
        <v>46023</v>
      </c>
      <c r="C159" s="294">
        <v>417</v>
      </c>
      <c r="D159" s="297">
        <v>4.0759453754166595</v>
      </c>
      <c r="E159" s="299">
        <v>0.06</v>
      </c>
      <c r="F159" s="295">
        <v>0.53</v>
      </c>
      <c r="G159" s="640">
        <f ca="1">+IF(ISERROR(HLOOKUP($B159,INDIRECT("'Monthly Resource Report'!"&amp;'Wilson Validation'!$G$1047950&amp;":"&amp;'Wilson Validation'!$G$1047951),'Wilson Validation'!G$1047952,FALSE)),0,HLOOKUP($B159,INDIRECT("'Monthly Resource Report'!"&amp;'Wilson Validation'!$G$1047950&amp;":"&amp;'Wilson Validation'!$G$1047951),'Wilson Validation'!G$1047952,FALSE))</f>
        <v>417</v>
      </c>
      <c r="H159" s="297">
        <f ca="1">+IF(ISERROR(HLOOKUP($B159,INDIRECT("'Monthly Resource Report'!"&amp;'Wilson Validation'!$G$1047950&amp;":"&amp;'Wilson Validation'!$G$1047951),'Wilson Validation'!H$1047952,FALSE)),0,HLOOKUP($B159,INDIRECT("'Monthly Resource Report'!"&amp;'Wilson Validation'!$G$1047950&amp;":"&amp;'Wilson Validation'!$G$1047951),'Wilson Validation'!H$1047952,FALSE))</f>
        <v>4.0759975229270013</v>
      </c>
      <c r="I159" s="317">
        <f ca="1">+IF(ISERROR(HLOOKUP($B159,INDIRECT("'Monthly Resource Report'!"&amp;'Wilson Validation'!$G$1047950&amp;":"&amp;'Wilson Validation'!$G$1047951),'Wilson Validation'!I$1047952,FALSE)),0,HLOOKUP($B159,INDIRECT("'Monthly Resource Report'!"&amp;'Wilson Validation'!$G$1047950&amp;":"&amp;'Wilson Validation'!$G$1047951),'Wilson Validation'!I$1047952,FALSE))</f>
        <v>5.9857402909366232E-2</v>
      </c>
      <c r="J159" s="318">
        <f ca="1">+IF(ISERROR(HLOOKUP($B159,INDIRECT("'Monthly Resource Report'!"&amp;'Wilson Validation'!$G$1047950&amp;":"&amp;'Wilson Validation'!$G$1047951),'Wilson Validation'!J$1047952,FALSE)),0,HLOOKUP($B159,INDIRECT("'Monthly Resource Report'!"&amp;'Wilson Validation'!$G$1047950&amp;":"&amp;'Wilson Validation'!$G$1047951),'Wilson Validation'!J$1047952,FALSE))</f>
        <v>0.53113706534821037</v>
      </c>
    </row>
    <row r="160" spans="2:10" s="461" customFormat="1">
      <c r="B160" s="301">
        <v>46054</v>
      </c>
      <c r="C160" s="294">
        <v>417</v>
      </c>
      <c r="D160" s="297">
        <v>4.0759453754166595</v>
      </c>
      <c r="E160" s="299">
        <v>0.06</v>
      </c>
      <c r="F160" s="295">
        <v>0.53</v>
      </c>
      <c r="G160" s="640">
        <f ca="1">+IF(ISERROR(HLOOKUP($B160,INDIRECT("'Monthly Resource Report'!"&amp;'Wilson Validation'!$G$1047950&amp;":"&amp;'Wilson Validation'!$G$1047951),'Wilson Validation'!G$1047952,FALSE)),0,HLOOKUP($B160,INDIRECT("'Monthly Resource Report'!"&amp;'Wilson Validation'!$G$1047950&amp;":"&amp;'Wilson Validation'!$G$1047951),'Wilson Validation'!G$1047952,FALSE))</f>
        <v>417</v>
      </c>
      <c r="H160" s="297">
        <f ca="1">+IF(ISERROR(HLOOKUP($B160,INDIRECT("'Monthly Resource Report'!"&amp;'Wilson Validation'!$G$1047950&amp;":"&amp;'Wilson Validation'!$G$1047951),'Wilson Validation'!H$1047952,FALSE)),0,HLOOKUP($B160,INDIRECT("'Monthly Resource Report'!"&amp;'Wilson Validation'!$G$1047950&amp;":"&amp;'Wilson Validation'!$G$1047951),'Wilson Validation'!H$1047952,FALSE))</f>
        <v>4.0759968551200689</v>
      </c>
      <c r="I160" s="317">
        <f ca="1">+IF(ISERROR(HLOOKUP($B160,INDIRECT("'Monthly Resource Report'!"&amp;'Wilson Validation'!$G$1047950&amp;":"&amp;'Wilson Validation'!$G$1047951),'Wilson Validation'!I$1047952,FALSE)),0,HLOOKUP($B160,INDIRECT("'Monthly Resource Report'!"&amp;'Wilson Validation'!$G$1047950&amp;":"&amp;'Wilson Validation'!$G$1047951),'Wilson Validation'!I$1047952,FALSE))</f>
        <v>5.9875116208951688E-2</v>
      </c>
      <c r="J160" s="318">
        <f ca="1">+IF(ISERROR(HLOOKUP($B160,INDIRECT("'Monthly Resource Report'!"&amp;'Wilson Validation'!$G$1047950&amp;":"&amp;'Wilson Validation'!$G$1047951),'Wilson Validation'!J$1047952,FALSE)),0,HLOOKUP($B160,INDIRECT("'Monthly Resource Report'!"&amp;'Wilson Validation'!$G$1047950&amp;":"&amp;'Wilson Validation'!$G$1047951),'Wilson Validation'!J$1047952,FALSE))</f>
        <v>0.53083583974732029</v>
      </c>
    </row>
    <row r="161" spans="2:10" s="461" customFormat="1">
      <c r="B161" s="301">
        <v>46082</v>
      </c>
      <c r="C161" s="294">
        <v>417</v>
      </c>
      <c r="D161" s="297">
        <v>4.0759453754166595</v>
      </c>
      <c r="E161" s="299">
        <v>0.06</v>
      </c>
      <c r="F161" s="295">
        <v>0.53</v>
      </c>
      <c r="G161" s="640">
        <f ca="1">+IF(ISERROR(HLOOKUP($B161,INDIRECT("'Monthly Resource Report'!"&amp;'Wilson Validation'!$G$1047950&amp;":"&amp;'Wilson Validation'!$G$1047951),'Wilson Validation'!G$1047952,FALSE)),0,HLOOKUP($B161,INDIRECT("'Monthly Resource Report'!"&amp;'Wilson Validation'!$G$1047950&amp;":"&amp;'Wilson Validation'!$G$1047951),'Wilson Validation'!G$1047952,FALSE))</f>
        <v>417</v>
      </c>
      <c r="H161" s="297">
        <f ca="1">+IF(ISERROR(HLOOKUP($B161,INDIRECT("'Monthly Resource Report'!"&amp;'Wilson Validation'!$G$1047950&amp;":"&amp;'Wilson Validation'!$G$1047951),'Wilson Validation'!H$1047952,FALSE)),0,HLOOKUP($B161,INDIRECT("'Monthly Resource Report'!"&amp;'Wilson Validation'!$G$1047950&amp;":"&amp;'Wilson Validation'!$G$1047951),'Wilson Validation'!H$1047952,FALSE))</f>
        <v>4.0759969908334339</v>
      </c>
      <c r="I161" s="317">
        <f ca="1">+IF(ISERROR(HLOOKUP($B161,INDIRECT("'Monthly Resource Report'!"&amp;'Wilson Validation'!$G$1047950&amp;":"&amp;'Wilson Validation'!$G$1047951),'Wilson Validation'!I$1047952,FALSE)),0,HLOOKUP($B161,INDIRECT("'Monthly Resource Report'!"&amp;'Wilson Validation'!$G$1047950&amp;":"&amp;'Wilson Validation'!$G$1047951),'Wilson Validation'!I$1047952,FALSE))</f>
        <v>5.9895227711039042E-2</v>
      </c>
      <c r="J161" s="318">
        <f ca="1">+IF(ISERROR(HLOOKUP($B161,INDIRECT("'Monthly Resource Report'!"&amp;'Wilson Validation'!$G$1047950&amp;":"&amp;'Wilson Validation'!$G$1047951),'Wilson Validation'!J$1047952,FALSE)),0,HLOOKUP($B161,INDIRECT("'Monthly Resource Report'!"&amp;'Wilson Validation'!$G$1047950&amp;":"&amp;'Wilson Validation'!$G$1047951),'Wilson Validation'!J$1047952,FALSE))</f>
        <v>0.53075688782385844</v>
      </c>
    </row>
    <row r="162" spans="2:10" s="461" customFormat="1">
      <c r="B162" s="301">
        <v>46113</v>
      </c>
      <c r="C162" s="294">
        <v>417</v>
      </c>
      <c r="D162" s="297">
        <v>4.0759453754166595</v>
      </c>
      <c r="E162" s="299">
        <v>0.06</v>
      </c>
      <c r="F162" s="295">
        <v>0.53</v>
      </c>
      <c r="G162" s="640">
        <f ca="1">+IF(ISERROR(HLOOKUP($B162,INDIRECT("'Monthly Resource Report'!"&amp;'Wilson Validation'!$G$1047950&amp;":"&amp;'Wilson Validation'!$G$1047951),'Wilson Validation'!G$1047952,FALSE)),0,HLOOKUP($B162,INDIRECT("'Monthly Resource Report'!"&amp;'Wilson Validation'!$G$1047950&amp;":"&amp;'Wilson Validation'!$G$1047951),'Wilson Validation'!G$1047952,FALSE))</f>
        <v>417</v>
      </c>
      <c r="H162" s="297">
        <f ca="1">+IF(ISERROR(HLOOKUP($B162,INDIRECT("'Monthly Resource Report'!"&amp;'Wilson Validation'!$G$1047950&amp;":"&amp;'Wilson Validation'!$G$1047951),'Wilson Validation'!H$1047952,FALSE)),0,HLOOKUP($B162,INDIRECT("'Monthly Resource Report'!"&amp;'Wilson Validation'!$G$1047950&amp;":"&amp;'Wilson Validation'!$G$1047951),'Wilson Validation'!H$1047952,FALSE))</f>
        <v>4.075997117584536</v>
      </c>
      <c r="I162" s="317">
        <f ca="1">+IF(ISERROR(HLOOKUP($B162,INDIRECT("'Monthly Resource Report'!"&amp;'Wilson Validation'!$G$1047950&amp;":"&amp;'Wilson Validation'!$G$1047951),'Wilson Validation'!I$1047952,FALSE)),0,HLOOKUP($B162,INDIRECT("'Monthly Resource Report'!"&amp;'Wilson Validation'!$G$1047950&amp;":"&amp;'Wilson Validation'!$G$1047951),'Wilson Validation'!I$1047952,FALSE))</f>
        <v>5.9744406869254953E-2</v>
      </c>
      <c r="J162" s="318">
        <f ca="1">+IF(ISERROR(HLOOKUP($B162,INDIRECT("'Monthly Resource Report'!"&amp;'Wilson Validation'!$G$1047950&amp;":"&amp;'Wilson Validation'!$G$1047951),'Wilson Validation'!J$1047952,FALSE)),0,HLOOKUP($B162,INDIRECT("'Monthly Resource Report'!"&amp;'Wilson Validation'!$G$1047950&amp;":"&amp;'Wilson Validation'!$G$1047951),'Wilson Validation'!J$1047952,FALSE))</f>
        <v>0.53079487773861389</v>
      </c>
    </row>
    <row r="163" spans="2:10" s="461" customFormat="1">
      <c r="B163" s="301">
        <v>46143</v>
      </c>
      <c r="C163" s="294">
        <v>417</v>
      </c>
      <c r="D163" s="297">
        <v>4.0759453754166595</v>
      </c>
      <c r="E163" s="299">
        <v>0.06</v>
      </c>
      <c r="F163" s="295">
        <v>0.53</v>
      </c>
      <c r="G163" s="640">
        <f ca="1">+IF(ISERROR(HLOOKUP($B163,INDIRECT("'Monthly Resource Report'!"&amp;'Wilson Validation'!$G$1047950&amp;":"&amp;'Wilson Validation'!$G$1047951),'Wilson Validation'!G$1047952,FALSE)),0,HLOOKUP($B163,INDIRECT("'Monthly Resource Report'!"&amp;'Wilson Validation'!$G$1047950&amp;":"&amp;'Wilson Validation'!$G$1047951),'Wilson Validation'!G$1047952,FALSE))</f>
        <v>417</v>
      </c>
      <c r="H163" s="297">
        <f ca="1">+IF(ISERROR(HLOOKUP($B163,INDIRECT("'Monthly Resource Report'!"&amp;'Wilson Validation'!$G$1047950&amp;":"&amp;'Wilson Validation'!$G$1047951),'Wilson Validation'!H$1047952,FALSE)),0,HLOOKUP($B163,INDIRECT("'Monthly Resource Report'!"&amp;'Wilson Validation'!$G$1047950&amp;":"&amp;'Wilson Validation'!$G$1047951),'Wilson Validation'!H$1047952,FALSE))</f>
        <v>4.0759964438611753</v>
      </c>
      <c r="I163" s="317">
        <f ca="1">+IF(ISERROR(HLOOKUP($B163,INDIRECT("'Monthly Resource Report'!"&amp;'Wilson Validation'!$G$1047950&amp;":"&amp;'Wilson Validation'!$G$1047951),'Wilson Validation'!I$1047952,FALSE)),0,HLOOKUP($B163,INDIRECT("'Monthly Resource Report'!"&amp;'Wilson Validation'!$G$1047950&amp;":"&amp;'Wilson Validation'!$G$1047951),'Wilson Validation'!I$1047952,FALSE))</f>
        <v>5.9733436597890016E-2</v>
      </c>
      <c r="J163" s="318">
        <f ca="1">+IF(ISERROR(HLOOKUP($B163,INDIRECT("'Monthly Resource Report'!"&amp;'Wilson Validation'!$G$1047950&amp;":"&amp;'Wilson Validation'!$G$1047951),'Wilson Validation'!J$1047952,FALSE)),0,HLOOKUP($B163,INDIRECT("'Monthly Resource Report'!"&amp;'Wilson Validation'!$G$1047950&amp;":"&amp;'Wilson Validation'!$G$1047951),'Wilson Validation'!J$1047952,FALSE))</f>
        <v>0.53077040922530316</v>
      </c>
    </row>
    <row r="164" spans="2:10" s="461" customFormat="1">
      <c r="B164" s="301">
        <v>46174</v>
      </c>
      <c r="C164" s="294">
        <v>417</v>
      </c>
      <c r="D164" s="297">
        <v>4.0759453754166595</v>
      </c>
      <c r="E164" s="299">
        <v>0.06</v>
      </c>
      <c r="F164" s="295">
        <v>0.53</v>
      </c>
      <c r="G164" s="640">
        <f ca="1">+IF(ISERROR(HLOOKUP($B164,INDIRECT("'Monthly Resource Report'!"&amp;'Wilson Validation'!$G$1047950&amp;":"&amp;'Wilson Validation'!$G$1047951),'Wilson Validation'!G$1047952,FALSE)),0,HLOOKUP($B164,INDIRECT("'Monthly Resource Report'!"&amp;'Wilson Validation'!$G$1047950&amp;":"&amp;'Wilson Validation'!$G$1047951),'Wilson Validation'!G$1047952,FALSE))</f>
        <v>417</v>
      </c>
      <c r="H164" s="297">
        <f ca="1">+IF(ISERROR(HLOOKUP($B164,INDIRECT("'Monthly Resource Report'!"&amp;'Wilson Validation'!$G$1047950&amp;":"&amp;'Wilson Validation'!$G$1047951),'Wilson Validation'!H$1047952,FALSE)),0,HLOOKUP($B164,INDIRECT("'Monthly Resource Report'!"&amp;'Wilson Validation'!$G$1047950&amp;":"&amp;'Wilson Validation'!$G$1047951),'Wilson Validation'!H$1047952,FALSE))</f>
        <v>4.0759961708065751</v>
      </c>
      <c r="I164" s="317">
        <f ca="1">+IF(ISERROR(HLOOKUP($B164,INDIRECT("'Monthly Resource Report'!"&amp;'Wilson Validation'!$G$1047950&amp;":"&amp;'Wilson Validation'!$G$1047951),'Wilson Validation'!I$1047952,FALSE)),0,HLOOKUP($B164,INDIRECT("'Monthly Resource Report'!"&amp;'Wilson Validation'!$G$1047950&amp;":"&amp;'Wilson Validation'!$G$1047951),'Wilson Validation'!I$1047952,FALSE))</f>
        <v>5.9701518558439505E-2</v>
      </c>
      <c r="J164" s="318">
        <f ca="1">+IF(ISERROR(HLOOKUP($B164,INDIRECT("'Monthly Resource Report'!"&amp;'Wilson Validation'!$G$1047950&amp;":"&amp;'Wilson Validation'!$G$1047951),'Wilson Validation'!J$1047952,FALSE)),0,HLOOKUP($B164,INDIRECT("'Monthly Resource Report'!"&amp;'Wilson Validation'!$G$1047950&amp;":"&amp;'Wilson Validation'!$G$1047951),'Wilson Validation'!J$1047952,FALSE))</f>
        <v>0.53080026691690485</v>
      </c>
    </row>
    <row r="165" spans="2:10" s="461" customFormat="1">
      <c r="B165" s="301">
        <v>46204</v>
      </c>
      <c r="C165" s="294">
        <v>417</v>
      </c>
      <c r="D165" s="297">
        <v>4.0759453754166595</v>
      </c>
      <c r="E165" s="299">
        <v>0.06</v>
      </c>
      <c r="F165" s="295">
        <v>0.53</v>
      </c>
      <c r="G165" s="640">
        <f ca="1">+IF(ISERROR(HLOOKUP($B165,INDIRECT("'Monthly Resource Report'!"&amp;'Wilson Validation'!$G$1047950&amp;":"&amp;'Wilson Validation'!$G$1047951),'Wilson Validation'!G$1047952,FALSE)),0,HLOOKUP($B165,INDIRECT("'Monthly Resource Report'!"&amp;'Wilson Validation'!$G$1047950&amp;":"&amp;'Wilson Validation'!$G$1047951),'Wilson Validation'!G$1047952,FALSE))</f>
        <v>417</v>
      </c>
      <c r="H165" s="297">
        <f ca="1">+IF(ISERROR(HLOOKUP($B165,INDIRECT("'Monthly Resource Report'!"&amp;'Wilson Validation'!$G$1047950&amp;":"&amp;'Wilson Validation'!$G$1047951),'Wilson Validation'!H$1047952,FALSE)),0,HLOOKUP($B165,INDIRECT("'Monthly Resource Report'!"&amp;'Wilson Validation'!$G$1047950&amp;":"&amp;'Wilson Validation'!$G$1047951),'Wilson Validation'!H$1047952,FALSE))</f>
        <v>4.0759964048388371</v>
      </c>
      <c r="I165" s="317">
        <f ca="1">+IF(ISERROR(HLOOKUP($B165,INDIRECT("'Monthly Resource Report'!"&amp;'Wilson Validation'!$G$1047950&amp;":"&amp;'Wilson Validation'!$G$1047951),'Wilson Validation'!I$1047952,FALSE)),0,HLOOKUP($B165,INDIRECT("'Monthly Resource Report'!"&amp;'Wilson Validation'!$G$1047950&amp;":"&amp;'Wilson Validation'!$G$1047951),'Wilson Validation'!I$1047952,FALSE))</f>
        <v>5.9733351247068897E-2</v>
      </c>
      <c r="J165" s="318">
        <f ca="1">+IF(ISERROR(HLOOKUP($B165,INDIRECT("'Monthly Resource Report'!"&amp;'Wilson Validation'!$G$1047950&amp;":"&amp;'Wilson Validation'!$G$1047951),'Wilson Validation'!J$1047952,FALSE)),0,HLOOKUP($B165,INDIRECT("'Monthly Resource Report'!"&amp;'Wilson Validation'!$G$1047950&amp;":"&amp;'Wilson Validation'!$G$1047951),'Wilson Validation'!J$1047952,FALSE))</f>
        <v>0.53077502797271792</v>
      </c>
    </row>
    <row r="166" spans="2:10" s="461" customFormat="1">
      <c r="B166" s="301">
        <v>46235</v>
      </c>
      <c r="C166" s="294">
        <v>417</v>
      </c>
      <c r="D166" s="297">
        <v>4.0759453754166595</v>
      </c>
      <c r="E166" s="299">
        <v>0.06</v>
      </c>
      <c r="F166" s="295">
        <v>0.53</v>
      </c>
      <c r="G166" s="640">
        <f ca="1">+IF(ISERROR(HLOOKUP($B166,INDIRECT("'Monthly Resource Report'!"&amp;'Wilson Validation'!$G$1047950&amp;":"&amp;'Wilson Validation'!$G$1047951),'Wilson Validation'!G$1047952,FALSE)),0,HLOOKUP($B166,INDIRECT("'Monthly Resource Report'!"&amp;'Wilson Validation'!$G$1047950&amp;":"&amp;'Wilson Validation'!$G$1047951),'Wilson Validation'!G$1047952,FALSE))</f>
        <v>417</v>
      </c>
      <c r="H166" s="297">
        <f ca="1">+IF(ISERROR(HLOOKUP($B166,INDIRECT("'Monthly Resource Report'!"&amp;'Wilson Validation'!$G$1047950&amp;":"&amp;'Wilson Validation'!$G$1047951),'Wilson Validation'!H$1047952,FALSE)),0,HLOOKUP($B166,INDIRECT("'Monthly Resource Report'!"&amp;'Wilson Validation'!$G$1047950&amp;":"&amp;'Wilson Validation'!$G$1047951),'Wilson Validation'!H$1047952,FALSE))</f>
        <v>4.075996254668957</v>
      </c>
      <c r="I166" s="317">
        <f ca="1">+IF(ISERROR(HLOOKUP($B166,INDIRECT("'Monthly Resource Report'!"&amp;'Wilson Validation'!$G$1047950&amp;":"&amp;'Wilson Validation'!$G$1047951),'Wilson Validation'!I$1047952,FALSE)),0,HLOOKUP($B166,INDIRECT("'Monthly Resource Report'!"&amp;'Wilson Validation'!$G$1047950&amp;":"&amp;'Wilson Validation'!$G$1047951),'Wilson Validation'!I$1047952,FALSE))</f>
        <v>5.9799187324316792E-2</v>
      </c>
      <c r="J166" s="318">
        <f ca="1">+IF(ISERROR(HLOOKUP($B166,INDIRECT("'Monthly Resource Report'!"&amp;'Wilson Validation'!$G$1047950&amp;":"&amp;'Wilson Validation'!$G$1047951),'Wilson Validation'!J$1047952,FALSE)),0,HLOOKUP($B166,INDIRECT("'Monthly Resource Report'!"&amp;'Wilson Validation'!$G$1047950&amp;":"&amp;'Wilson Validation'!$G$1047951),'Wilson Validation'!J$1047952,FALSE))</f>
        <v>0.53114808730075436</v>
      </c>
    </row>
    <row r="167" spans="2:10" s="461" customFormat="1">
      <c r="B167" s="301">
        <v>46266</v>
      </c>
      <c r="C167" s="294">
        <v>417</v>
      </c>
      <c r="D167" s="297">
        <v>4.0759453754166595</v>
      </c>
      <c r="E167" s="299">
        <v>0.06</v>
      </c>
      <c r="F167" s="295">
        <v>0.53</v>
      </c>
      <c r="G167" s="640">
        <f ca="1">+IF(ISERROR(HLOOKUP($B167,INDIRECT("'Monthly Resource Report'!"&amp;'Wilson Validation'!$G$1047950&amp;":"&amp;'Wilson Validation'!$G$1047951),'Wilson Validation'!G$1047952,FALSE)),0,HLOOKUP($B167,INDIRECT("'Monthly Resource Report'!"&amp;'Wilson Validation'!$G$1047950&amp;":"&amp;'Wilson Validation'!$G$1047951),'Wilson Validation'!G$1047952,FALSE))</f>
        <v>417</v>
      </c>
      <c r="H167" s="297">
        <f ca="1">+IF(ISERROR(HLOOKUP($B167,INDIRECT("'Monthly Resource Report'!"&amp;'Wilson Validation'!$G$1047950&amp;":"&amp;'Wilson Validation'!$G$1047951),'Wilson Validation'!H$1047952,FALSE)),0,HLOOKUP($B167,INDIRECT("'Monthly Resource Report'!"&amp;'Wilson Validation'!$G$1047950&amp;":"&amp;'Wilson Validation'!$G$1047951),'Wilson Validation'!H$1047952,FALSE))</f>
        <v>4.075996651875462</v>
      </c>
      <c r="I167" s="317">
        <f ca="1">+IF(ISERROR(HLOOKUP($B167,INDIRECT("'Monthly Resource Report'!"&amp;'Wilson Validation'!$G$1047950&amp;":"&amp;'Wilson Validation'!$G$1047951),'Wilson Validation'!I$1047952,FALSE)),0,HLOOKUP($B167,INDIRECT("'Monthly Resource Report'!"&amp;'Wilson Validation'!$G$1047950&amp;":"&amp;'Wilson Validation'!$G$1047951),'Wilson Validation'!I$1047952,FALSE))</f>
        <v>5.9649626031251277E-2</v>
      </c>
      <c r="J167" s="318">
        <f ca="1">+IF(ISERROR(HLOOKUP($B167,INDIRECT("'Monthly Resource Report'!"&amp;'Wilson Validation'!$G$1047950&amp;":"&amp;'Wilson Validation'!$G$1047951),'Wilson Validation'!J$1047952,FALSE)),0,HLOOKUP($B167,INDIRECT("'Monthly Resource Report'!"&amp;'Wilson Validation'!$G$1047950&amp;":"&amp;'Wilson Validation'!$G$1047951),'Wilson Validation'!J$1047952,FALSE))</f>
        <v>0.53080794347644977</v>
      </c>
    </row>
    <row r="168" spans="2:10" s="461" customFormat="1">
      <c r="B168" s="301">
        <v>46296</v>
      </c>
      <c r="C168" s="294">
        <v>417</v>
      </c>
      <c r="D168" s="297">
        <v>4.0759453754166595</v>
      </c>
      <c r="E168" s="299">
        <v>0.06</v>
      </c>
      <c r="F168" s="295">
        <v>0.53</v>
      </c>
      <c r="G168" s="640">
        <f ca="1">+IF(ISERROR(HLOOKUP($B168,INDIRECT("'Monthly Resource Report'!"&amp;'Wilson Validation'!$G$1047950&amp;":"&amp;'Wilson Validation'!$G$1047951),'Wilson Validation'!G$1047952,FALSE)),0,HLOOKUP($B168,INDIRECT("'Monthly Resource Report'!"&amp;'Wilson Validation'!$G$1047950&amp;":"&amp;'Wilson Validation'!$G$1047951),'Wilson Validation'!G$1047952,FALSE))</f>
        <v>417</v>
      </c>
      <c r="H168" s="297">
        <f ca="1">+IF(ISERROR(HLOOKUP($B168,INDIRECT("'Monthly Resource Report'!"&amp;'Wilson Validation'!$G$1047950&amp;":"&amp;'Wilson Validation'!$G$1047951),'Wilson Validation'!H$1047952,FALSE)),0,HLOOKUP($B168,INDIRECT("'Monthly Resource Report'!"&amp;'Wilson Validation'!$G$1047950&amp;":"&amp;'Wilson Validation'!$G$1047951),'Wilson Validation'!H$1047952,FALSE))</f>
        <v>4.075997313155308</v>
      </c>
      <c r="I168" s="317">
        <f ca="1">+IF(ISERROR(HLOOKUP($B168,INDIRECT("'Monthly Resource Report'!"&amp;'Wilson Validation'!$G$1047950&amp;":"&amp;'Wilson Validation'!$G$1047951),'Wilson Validation'!I$1047952,FALSE)),0,HLOOKUP($B168,INDIRECT("'Monthly Resource Report'!"&amp;'Wilson Validation'!$G$1047950&amp;":"&amp;'Wilson Validation'!$G$1047951),'Wilson Validation'!I$1047952,FALSE))</f>
        <v>5.9829227413314853E-2</v>
      </c>
      <c r="J168" s="318">
        <f ca="1">+IF(ISERROR(HLOOKUP($B168,INDIRECT("'Monthly Resource Report'!"&amp;'Wilson Validation'!$G$1047950&amp;":"&amp;'Wilson Validation'!$G$1047951),'Wilson Validation'!J$1047952,FALSE)),0,HLOOKUP($B168,INDIRECT("'Monthly Resource Report'!"&amp;'Wilson Validation'!$G$1047950&amp;":"&amp;'Wilson Validation'!$G$1047951),'Wilson Validation'!J$1047952,FALSE))</f>
        <v>0.53238583723042965</v>
      </c>
    </row>
    <row r="169" spans="2:10" s="461" customFormat="1">
      <c r="B169" s="301">
        <v>46327</v>
      </c>
      <c r="C169" s="294">
        <v>417</v>
      </c>
      <c r="D169" s="297">
        <v>4.0759453754166595</v>
      </c>
      <c r="E169" s="299">
        <v>0.06</v>
      </c>
      <c r="F169" s="295">
        <v>0.53</v>
      </c>
      <c r="G169" s="640">
        <f ca="1">+IF(ISERROR(HLOOKUP($B169,INDIRECT("'Monthly Resource Report'!"&amp;'Wilson Validation'!$G$1047950&amp;":"&amp;'Wilson Validation'!$G$1047951),'Wilson Validation'!G$1047952,FALSE)),0,HLOOKUP($B169,INDIRECT("'Monthly Resource Report'!"&amp;'Wilson Validation'!$G$1047950&amp;":"&amp;'Wilson Validation'!$G$1047951),'Wilson Validation'!G$1047952,FALSE))</f>
        <v>417</v>
      </c>
      <c r="H169" s="297">
        <f ca="1">+IF(ISERROR(HLOOKUP($B169,INDIRECT("'Monthly Resource Report'!"&amp;'Wilson Validation'!$G$1047950&amp;":"&amp;'Wilson Validation'!$G$1047951),'Wilson Validation'!H$1047952,FALSE)),0,HLOOKUP($B169,INDIRECT("'Monthly Resource Report'!"&amp;'Wilson Validation'!$G$1047950&amp;":"&amp;'Wilson Validation'!$G$1047951),'Wilson Validation'!H$1047952,FALSE))</f>
        <v>4.0759961313817854</v>
      </c>
      <c r="I169" s="317">
        <f ca="1">+IF(ISERROR(HLOOKUP($B169,INDIRECT("'Monthly Resource Report'!"&amp;'Wilson Validation'!$G$1047950&amp;":"&amp;'Wilson Validation'!$G$1047951),'Wilson Validation'!I$1047952,FALSE)),0,HLOOKUP($B169,INDIRECT("'Monthly Resource Report'!"&amp;'Wilson Validation'!$G$1047950&amp;":"&amp;'Wilson Validation'!$G$1047951),'Wilson Validation'!I$1047952,FALSE))</f>
        <v>5.9838133947861256E-2</v>
      </c>
      <c r="J169" s="318">
        <f ca="1">+IF(ISERROR(HLOOKUP($B169,INDIRECT("'Monthly Resource Report'!"&amp;'Wilson Validation'!$G$1047950&amp;":"&amp;'Wilson Validation'!$G$1047951),'Wilson Validation'!J$1047952,FALSE)),0,HLOOKUP($B169,INDIRECT("'Monthly Resource Report'!"&amp;'Wilson Validation'!$G$1047950&amp;":"&amp;'Wilson Validation'!$G$1047951),'Wilson Validation'!J$1047952,FALSE))</f>
        <v>0.53078463659673858</v>
      </c>
    </row>
    <row r="170" spans="2:10" s="461" customFormat="1">
      <c r="B170" s="301">
        <v>46357</v>
      </c>
      <c r="C170" s="294">
        <v>417</v>
      </c>
      <c r="D170" s="297">
        <v>4.0759453754166595</v>
      </c>
      <c r="E170" s="299">
        <v>0.06</v>
      </c>
      <c r="F170" s="295">
        <v>0.53</v>
      </c>
      <c r="G170" s="640">
        <f ca="1">+IF(ISERROR(HLOOKUP($B170,INDIRECT("'Monthly Resource Report'!"&amp;'Wilson Validation'!$G$1047950&amp;":"&amp;'Wilson Validation'!$G$1047951),'Wilson Validation'!G$1047952,FALSE)),0,HLOOKUP($B170,INDIRECT("'Monthly Resource Report'!"&amp;'Wilson Validation'!$G$1047950&amp;":"&amp;'Wilson Validation'!$G$1047951),'Wilson Validation'!G$1047952,FALSE))</f>
        <v>417</v>
      </c>
      <c r="H170" s="297">
        <f ca="1">+IF(ISERROR(HLOOKUP($B170,INDIRECT("'Monthly Resource Report'!"&amp;'Wilson Validation'!$G$1047950&amp;":"&amp;'Wilson Validation'!$G$1047951),'Wilson Validation'!H$1047952,FALSE)),0,HLOOKUP($B170,INDIRECT("'Monthly Resource Report'!"&amp;'Wilson Validation'!$G$1047950&amp;":"&amp;'Wilson Validation'!$G$1047951),'Wilson Validation'!H$1047952,FALSE))</f>
        <v>4.075996872632289</v>
      </c>
      <c r="I170" s="317">
        <f ca="1">+IF(ISERROR(HLOOKUP($B170,INDIRECT("'Monthly Resource Report'!"&amp;'Wilson Validation'!$G$1047950&amp;":"&amp;'Wilson Validation'!$G$1047951),'Wilson Validation'!I$1047952,FALSE)),0,HLOOKUP($B170,INDIRECT("'Monthly Resource Report'!"&amp;'Wilson Validation'!$G$1047950&amp;":"&amp;'Wilson Validation'!$G$1047951),'Wilson Validation'!I$1047952,FALSE))</f>
        <v>5.9807546220969295E-2</v>
      </c>
      <c r="J170" s="318">
        <f ca="1">+IF(ISERROR(HLOOKUP($B170,INDIRECT("'Monthly Resource Report'!"&amp;'Wilson Validation'!$G$1047950&amp;":"&amp;'Wilson Validation'!$G$1047951),'Wilson Validation'!J$1047952,FALSE)),0,HLOOKUP($B170,INDIRECT("'Monthly Resource Report'!"&amp;'Wilson Validation'!$G$1047950&amp;":"&amp;'Wilson Validation'!$G$1047951),'Wilson Validation'!J$1047952,FALSE))</f>
        <v>0.53114369376620574</v>
      </c>
    </row>
    <row r="171" spans="2:10" s="461" customFormat="1">
      <c r="B171" s="301">
        <v>46388</v>
      </c>
      <c r="C171" s="294">
        <v>417</v>
      </c>
      <c r="D171" s="297">
        <v>4.1904794404658681</v>
      </c>
      <c r="E171" s="299">
        <v>0.06</v>
      </c>
      <c r="F171" s="295">
        <v>0.53</v>
      </c>
      <c r="G171" s="640">
        <f ca="1">+IF(ISERROR(HLOOKUP($B171,INDIRECT("'Monthly Resource Report'!"&amp;'Wilson Validation'!$G$1047950&amp;":"&amp;'Wilson Validation'!$G$1047951),'Wilson Validation'!G$1047952,FALSE)),0,HLOOKUP($B171,INDIRECT("'Monthly Resource Report'!"&amp;'Wilson Validation'!$G$1047950&amp;":"&amp;'Wilson Validation'!$G$1047951),'Wilson Validation'!G$1047952,FALSE))</f>
        <v>417</v>
      </c>
      <c r="H171" s="297">
        <f ca="1">+IF(ISERROR(HLOOKUP($B171,INDIRECT("'Monthly Resource Report'!"&amp;'Wilson Validation'!$G$1047950&amp;":"&amp;'Wilson Validation'!$G$1047951),'Wilson Validation'!H$1047952,FALSE)),0,HLOOKUP($B171,INDIRECT("'Monthly Resource Report'!"&amp;'Wilson Validation'!$G$1047950&amp;":"&amp;'Wilson Validation'!$G$1047951),'Wilson Validation'!H$1047952,FALSE))</f>
        <v>4.1900013481903589</v>
      </c>
      <c r="I171" s="317">
        <f ca="1">+IF(ISERROR(HLOOKUP($B171,INDIRECT("'Monthly Resource Report'!"&amp;'Wilson Validation'!$G$1047950&amp;":"&amp;'Wilson Validation'!$G$1047951),'Wilson Validation'!I$1047952,FALSE)),0,HLOOKUP($B171,INDIRECT("'Monthly Resource Report'!"&amp;'Wilson Validation'!$G$1047950&amp;":"&amp;'Wilson Validation'!$G$1047951),'Wilson Validation'!I$1047952,FALSE))</f>
        <v>5.9828784890707878E-2</v>
      </c>
      <c r="J171" s="318">
        <f ca="1">+IF(ISERROR(HLOOKUP($B171,INDIRECT("'Monthly Resource Report'!"&amp;'Wilson Validation'!$G$1047950&amp;":"&amp;'Wilson Validation'!$G$1047951),'Wilson Validation'!J$1047952,FALSE)),0,HLOOKUP($B171,INDIRECT("'Monthly Resource Report'!"&amp;'Wilson Validation'!$G$1047950&amp;":"&amp;'Wilson Validation'!$G$1047951),'Wilson Validation'!J$1047952,FALSE))</f>
        <v>0.53113470632047532</v>
      </c>
    </row>
    <row r="172" spans="2:10" s="461" customFormat="1">
      <c r="B172" s="301">
        <v>46419</v>
      </c>
      <c r="C172" s="294">
        <v>417</v>
      </c>
      <c r="D172" s="297">
        <v>4.1904794404658681</v>
      </c>
      <c r="E172" s="299">
        <v>0.06</v>
      </c>
      <c r="F172" s="295">
        <v>0.53</v>
      </c>
      <c r="G172" s="640">
        <f ca="1">+IF(ISERROR(HLOOKUP($B172,INDIRECT("'Monthly Resource Report'!"&amp;'Wilson Validation'!$G$1047950&amp;":"&amp;'Wilson Validation'!$G$1047951),'Wilson Validation'!G$1047952,FALSE)),0,HLOOKUP($B172,INDIRECT("'Monthly Resource Report'!"&amp;'Wilson Validation'!$G$1047950&amp;":"&amp;'Wilson Validation'!$G$1047951),'Wilson Validation'!G$1047952,FALSE))</f>
        <v>417</v>
      </c>
      <c r="H172" s="297">
        <f ca="1">+IF(ISERROR(HLOOKUP($B172,INDIRECT("'Monthly Resource Report'!"&amp;'Wilson Validation'!$G$1047950&amp;":"&amp;'Wilson Validation'!$G$1047951),'Wilson Validation'!H$1047952,FALSE)),0,HLOOKUP($B172,INDIRECT("'Monthly Resource Report'!"&amp;'Wilson Validation'!$G$1047950&amp;":"&amp;'Wilson Validation'!$G$1047951),'Wilson Validation'!H$1047952,FALSE))</f>
        <v>4.1900015916084339</v>
      </c>
      <c r="I172" s="317">
        <f ca="1">+IF(ISERROR(HLOOKUP($B172,INDIRECT("'Monthly Resource Report'!"&amp;'Wilson Validation'!$G$1047950&amp;":"&amp;'Wilson Validation'!$G$1047951),'Wilson Validation'!I$1047952,FALSE)),0,HLOOKUP($B172,INDIRECT("'Monthly Resource Report'!"&amp;'Wilson Validation'!$G$1047950&amp;":"&amp;'Wilson Validation'!$G$1047951),'Wilson Validation'!I$1047952,FALSE))</f>
        <v>5.9860429878301487E-2</v>
      </c>
      <c r="J172" s="318">
        <f ca="1">+IF(ISERROR(HLOOKUP($B172,INDIRECT("'Monthly Resource Report'!"&amp;'Wilson Validation'!$G$1047950&amp;":"&amp;'Wilson Validation'!$G$1047951),'Wilson Validation'!J$1047952,FALSE)),0,HLOOKUP($B172,INDIRECT("'Monthly Resource Report'!"&amp;'Wilson Validation'!$G$1047950&amp;":"&amp;'Wilson Validation'!$G$1047951),'Wilson Validation'!J$1047952,FALSE))</f>
        <v>0.53083324729562897</v>
      </c>
    </row>
    <row r="173" spans="2:10" s="461" customFormat="1">
      <c r="B173" s="301">
        <v>46447</v>
      </c>
      <c r="C173" s="294">
        <v>417</v>
      </c>
      <c r="D173" s="297">
        <v>4.1904794404658681</v>
      </c>
      <c r="E173" s="299">
        <v>0.06</v>
      </c>
      <c r="F173" s="295">
        <v>0.53</v>
      </c>
      <c r="G173" s="640">
        <f ca="1">+IF(ISERROR(HLOOKUP($B173,INDIRECT("'Monthly Resource Report'!"&amp;'Wilson Validation'!$G$1047950&amp;":"&amp;'Wilson Validation'!$G$1047951),'Wilson Validation'!G$1047952,FALSE)),0,HLOOKUP($B173,INDIRECT("'Monthly Resource Report'!"&amp;'Wilson Validation'!$G$1047950&amp;":"&amp;'Wilson Validation'!$G$1047951),'Wilson Validation'!G$1047952,FALSE))</f>
        <v>417</v>
      </c>
      <c r="H173" s="297">
        <f ca="1">+IF(ISERROR(HLOOKUP($B173,INDIRECT("'Monthly Resource Report'!"&amp;'Wilson Validation'!$G$1047950&amp;":"&amp;'Wilson Validation'!$G$1047951),'Wilson Validation'!H$1047952,FALSE)),0,HLOOKUP($B173,INDIRECT("'Monthly Resource Report'!"&amp;'Wilson Validation'!$G$1047950&amp;":"&amp;'Wilson Validation'!$G$1047951),'Wilson Validation'!H$1047952,FALSE))</f>
        <v>4.1900008429215658</v>
      </c>
      <c r="I173" s="317">
        <f ca="1">+IF(ISERROR(HLOOKUP($B173,INDIRECT("'Monthly Resource Report'!"&amp;'Wilson Validation'!$G$1047950&amp;":"&amp;'Wilson Validation'!$G$1047951),'Wilson Validation'!I$1047952,FALSE)),0,HLOOKUP($B173,INDIRECT("'Monthly Resource Report'!"&amp;'Wilson Validation'!$G$1047950&amp;":"&amp;'Wilson Validation'!$G$1047951),'Wilson Validation'!I$1047952,FALSE))</f>
        <v>5.9889996916736792E-2</v>
      </c>
      <c r="J173" s="318">
        <f ca="1">+IF(ISERROR(HLOOKUP($B173,INDIRECT("'Monthly Resource Report'!"&amp;'Wilson Validation'!$G$1047950&amp;":"&amp;'Wilson Validation'!$G$1047951),'Wilson Validation'!J$1047952,FALSE)),0,HLOOKUP($B173,INDIRECT("'Monthly Resource Report'!"&amp;'Wilson Validation'!$G$1047950&amp;":"&amp;'Wilson Validation'!$G$1047951),'Wilson Validation'!J$1047952,FALSE))</f>
        <v>0.53233755530852334</v>
      </c>
    </row>
    <row r="174" spans="2:10" s="461" customFormat="1">
      <c r="B174" s="301">
        <v>46478</v>
      </c>
      <c r="C174" s="294">
        <v>417</v>
      </c>
      <c r="D174" s="297">
        <v>4.1904794404658681</v>
      </c>
      <c r="E174" s="299">
        <v>0.06</v>
      </c>
      <c r="F174" s="295">
        <v>0.53</v>
      </c>
      <c r="G174" s="640">
        <f ca="1">+IF(ISERROR(HLOOKUP($B174,INDIRECT("'Monthly Resource Report'!"&amp;'Wilson Validation'!$G$1047950&amp;":"&amp;'Wilson Validation'!$G$1047951),'Wilson Validation'!G$1047952,FALSE)),0,HLOOKUP($B174,INDIRECT("'Monthly Resource Report'!"&amp;'Wilson Validation'!$G$1047950&amp;":"&amp;'Wilson Validation'!$G$1047951),'Wilson Validation'!G$1047952,FALSE))</f>
        <v>417</v>
      </c>
      <c r="H174" s="297">
        <f ca="1">+IF(ISERROR(HLOOKUP($B174,INDIRECT("'Monthly Resource Report'!"&amp;'Wilson Validation'!$G$1047950&amp;":"&amp;'Wilson Validation'!$G$1047951),'Wilson Validation'!H$1047952,FALSE)),0,HLOOKUP($B174,INDIRECT("'Monthly Resource Report'!"&amp;'Wilson Validation'!$G$1047950&amp;":"&amp;'Wilson Validation'!$G$1047951),'Wilson Validation'!H$1047952,FALSE))</f>
        <v>4.1900014388377302</v>
      </c>
      <c r="I174" s="317">
        <f ca="1">+IF(ISERROR(HLOOKUP($B174,INDIRECT("'Monthly Resource Report'!"&amp;'Wilson Validation'!$G$1047950&amp;":"&amp;'Wilson Validation'!$G$1047951),'Wilson Validation'!I$1047952,FALSE)),0,HLOOKUP($B174,INDIRECT("'Monthly Resource Report'!"&amp;'Wilson Validation'!$G$1047950&amp;":"&amp;'Wilson Validation'!$G$1047951),'Wilson Validation'!I$1047952,FALSE))</f>
        <v>5.9701548069401283E-2</v>
      </c>
      <c r="J174" s="318">
        <f ca="1">+IF(ISERROR(HLOOKUP($B174,INDIRECT("'Monthly Resource Report'!"&amp;'Wilson Validation'!$G$1047950&amp;":"&amp;'Wilson Validation'!$G$1047951),'Wilson Validation'!J$1047952,FALSE)),0,HLOOKUP($B174,INDIRECT("'Monthly Resource Report'!"&amp;'Wilson Validation'!$G$1047950&amp;":"&amp;'Wilson Validation'!$G$1047951),'Wilson Validation'!J$1047952,FALSE))</f>
        <v>0.53164366219847625</v>
      </c>
    </row>
    <row r="175" spans="2:10" s="461" customFormat="1">
      <c r="B175" s="301">
        <v>46508</v>
      </c>
      <c r="C175" s="294">
        <v>417</v>
      </c>
      <c r="D175" s="297">
        <v>4.1904794404658681</v>
      </c>
      <c r="E175" s="299">
        <v>0.06</v>
      </c>
      <c r="F175" s="295">
        <v>0.53</v>
      </c>
      <c r="G175" s="640">
        <f ca="1">+IF(ISERROR(HLOOKUP($B175,INDIRECT("'Monthly Resource Report'!"&amp;'Wilson Validation'!$G$1047950&amp;":"&amp;'Wilson Validation'!$G$1047951),'Wilson Validation'!G$1047952,FALSE)),0,HLOOKUP($B175,INDIRECT("'Monthly Resource Report'!"&amp;'Wilson Validation'!$G$1047950&amp;":"&amp;'Wilson Validation'!$G$1047951),'Wilson Validation'!G$1047952,FALSE))</f>
        <v>417</v>
      </c>
      <c r="H175" s="297">
        <f ca="1">+IF(ISERROR(HLOOKUP($B175,INDIRECT("'Monthly Resource Report'!"&amp;'Wilson Validation'!$G$1047950&amp;":"&amp;'Wilson Validation'!$G$1047951),'Wilson Validation'!H$1047952,FALSE)),0,HLOOKUP($B175,INDIRECT("'Monthly Resource Report'!"&amp;'Wilson Validation'!$G$1047950&amp;":"&amp;'Wilson Validation'!$G$1047951),'Wilson Validation'!H$1047952,FALSE))</f>
        <v>4.1900021671920271</v>
      </c>
      <c r="I175" s="317">
        <f ca="1">+IF(ISERROR(HLOOKUP($B175,INDIRECT("'Monthly Resource Report'!"&amp;'Wilson Validation'!$G$1047950&amp;":"&amp;'Wilson Validation'!$G$1047951),'Wilson Validation'!I$1047952,FALSE)),0,HLOOKUP($B175,INDIRECT("'Monthly Resource Report'!"&amp;'Wilson Validation'!$G$1047950&amp;":"&amp;'Wilson Validation'!$G$1047951),'Wilson Validation'!I$1047952,FALSE))</f>
        <v>5.9644757167100888E-2</v>
      </c>
      <c r="J175" s="318">
        <f ca="1">+IF(ISERROR(HLOOKUP($B175,INDIRECT("'Monthly Resource Report'!"&amp;'Wilson Validation'!$G$1047950&amp;":"&amp;'Wilson Validation'!$G$1047951),'Wilson Validation'!J$1047952,FALSE)),0,HLOOKUP($B175,INDIRECT("'Monthly Resource Report'!"&amp;'Wilson Validation'!$G$1047950&amp;":"&amp;'Wilson Validation'!$G$1047951),'Wilson Validation'!J$1047952,FALSE))</f>
        <v>0.53077603954038388</v>
      </c>
    </row>
    <row r="176" spans="2:10" s="461" customFormat="1">
      <c r="B176" s="301">
        <v>46539</v>
      </c>
      <c r="C176" s="294">
        <v>417</v>
      </c>
      <c r="D176" s="297">
        <v>4.1904794404658681</v>
      </c>
      <c r="E176" s="299">
        <v>0.06</v>
      </c>
      <c r="F176" s="295">
        <v>0.53</v>
      </c>
      <c r="G176" s="640">
        <f ca="1">+IF(ISERROR(HLOOKUP($B176,INDIRECT("'Monthly Resource Report'!"&amp;'Wilson Validation'!$G$1047950&amp;":"&amp;'Wilson Validation'!$G$1047951),'Wilson Validation'!G$1047952,FALSE)),0,HLOOKUP($B176,INDIRECT("'Monthly Resource Report'!"&amp;'Wilson Validation'!$G$1047950&amp;":"&amp;'Wilson Validation'!$G$1047951),'Wilson Validation'!G$1047952,FALSE))</f>
        <v>417</v>
      </c>
      <c r="H176" s="297">
        <f ca="1">+IF(ISERROR(HLOOKUP($B176,INDIRECT("'Monthly Resource Report'!"&amp;'Wilson Validation'!$G$1047950&amp;":"&amp;'Wilson Validation'!$G$1047951),'Wilson Validation'!H$1047952,FALSE)),0,HLOOKUP($B176,INDIRECT("'Monthly Resource Report'!"&amp;'Wilson Validation'!$G$1047950&amp;":"&amp;'Wilson Validation'!$G$1047951),'Wilson Validation'!H$1047952,FALSE))</f>
        <v>4.1900022664629279</v>
      </c>
      <c r="I176" s="317">
        <f ca="1">+IF(ISERROR(HLOOKUP($B176,INDIRECT("'Monthly Resource Report'!"&amp;'Wilson Validation'!$G$1047950&amp;":"&amp;'Wilson Validation'!$G$1047951),'Wilson Validation'!I$1047952,FALSE)),0,HLOOKUP($B176,INDIRECT("'Monthly Resource Report'!"&amp;'Wilson Validation'!$G$1047950&amp;":"&amp;'Wilson Validation'!$G$1047951),'Wilson Validation'!I$1047952,FALSE))</f>
        <v>5.9651797049699695E-2</v>
      </c>
      <c r="J176" s="318">
        <f ca="1">+IF(ISERROR(HLOOKUP($B176,INDIRECT("'Monthly Resource Report'!"&amp;'Wilson Validation'!$G$1047950&amp;":"&amp;'Wilson Validation'!$G$1047951),'Wilson Validation'!J$1047952,FALSE)),0,HLOOKUP($B176,INDIRECT("'Monthly Resource Report'!"&amp;'Wilson Validation'!$G$1047950&amp;":"&amp;'Wilson Validation'!$G$1047951),'Wilson Validation'!J$1047952,FALSE))</f>
        <v>0.53079965208360202</v>
      </c>
    </row>
    <row r="177" spans="2:10" s="461" customFormat="1">
      <c r="B177" s="301">
        <v>46569</v>
      </c>
      <c r="C177" s="294">
        <v>417</v>
      </c>
      <c r="D177" s="297">
        <v>4.1904794404658681</v>
      </c>
      <c r="E177" s="299">
        <v>0.06</v>
      </c>
      <c r="F177" s="295">
        <v>0.53</v>
      </c>
      <c r="G177" s="640">
        <f ca="1">+IF(ISERROR(HLOOKUP($B177,INDIRECT("'Monthly Resource Report'!"&amp;'Wilson Validation'!$G$1047950&amp;":"&amp;'Wilson Validation'!$G$1047951),'Wilson Validation'!G$1047952,FALSE)),0,HLOOKUP($B177,INDIRECT("'Monthly Resource Report'!"&amp;'Wilson Validation'!$G$1047950&amp;":"&amp;'Wilson Validation'!$G$1047951),'Wilson Validation'!G$1047952,FALSE))</f>
        <v>417</v>
      </c>
      <c r="H177" s="297">
        <f ca="1">+IF(ISERROR(HLOOKUP($B177,INDIRECT("'Monthly Resource Report'!"&amp;'Wilson Validation'!$G$1047950&amp;":"&amp;'Wilson Validation'!$G$1047951),'Wilson Validation'!H$1047952,FALSE)),0,HLOOKUP($B177,INDIRECT("'Monthly Resource Report'!"&amp;'Wilson Validation'!$G$1047950&amp;":"&amp;'Wilson Validation'!$G$1047951),'Wilson Validation'!H$1047952,FALSE))</f>
        <v>4.1900014898715483</v>
      </c>
      <c r="I177" s="317">
        <f ca="1">+IF(ISERROR(HLOOKUP($B177,INDIRECT("'Monthly Resource Report'!"&amp;'Wilson Validation'!$G$1047950&amp;":"&amp;'Wilson Validation'!$G$1047951),'Wilson Validation'!I$1047952,FALSE)),0,HLOOKUP($B177,INDIRECT("'Monthly Resource Report'!"&amp;'Wilson Validation'!$G$1047950&amp;":"&amp;'Wilson Validation'!$G$1047951),'Wilson Validation'!I$1047952,FALSE))</f>
        <v>5.9722141115394478E-2</v>
      </c>
      <c r="J177" s="318">
        <f ca="1">+IF(ISERROR(HLOOKUP($B177,INDIRECT("'Monthly Resource Report'!"&amp;'Wilson Validation'!$G$1047950&amp;":"&amp;'Wilson Validation'!$G$1047951),'Wilson Validation'!J$1047952,FALSE)),0,HLOOKUP($B177,INDIRECT("'Monthly Resource Report'!"&amp;'Wilson Validation'!$G$1047950&amp;":"&amp;'Wilson Validation'!$G$1047951),'Wilson Validation'!J$1047952,FALSE))</f>
        <v>0.53076605542888022</v>
      </c>
    </row>
    <row r="178" spans="2:10" s="461" customFormat="1">
      <c r="B178" s="301">
        <v>46600</v>
      </c>
      <c r="C178" s="294">
        <v>417</v>
      </c>
      <c r="D178" s="297">
        <v>4.1904794404658681</v>
      </c>
      <c r="E178" s="299">
        <v>0.06</v>
      </c>
      <c r="F178" s="295">
        <v>0.53</v>
      </c>
      <c r="G178" s="640">
        <f ca="1">+IF(ISERROR(HLOOKUP($B178,INDIRECT("'Monthly Resource Report'!"&amp;'Wilson Validation'!$G$1047950&amp;":"&amp;'Wilson Validation'!$G$1047951),'Wilson Validation'!G$1047952,FALSE)),0,HLOOKUP($B178,INDIRECT("'Monthly Resource Report'!"&amp;'Wilson Validation'!$G$1047950&amp;":"&amp;'Wilson Validation'!$G$1047951),'Wilson Validation'!G$1047952,FALSE))</f>
        <v>417</v>
      </c>
      <c r="H178" s="297">
        <f ca="1">+IF(ISERROR(HLOOKUP($B178,INDIRECT("'Monthly Resource Report'!"&amp;'Wilson Validation'!$G$1047950&amp;":"&amp;'Wilson Validation'!$G$1047951),'Wilson Validation'!H$1047952,FALSE)),0,HLOOKUP($B178,INDIRECT("'Monthly Resource Report'!"&amp;'Wilson Validation'!$G$1047950&amp;":"&amp;'Wilson Validation'!$G$1047951),'Wilson Validation'!H$1047952,FALSE))</f>
        <v>4.1900016784486702</v>
      </c>
      <c r="I178" s="317">
        <f ca="1">+IF(ISERROR(HLOOKUP($B178,INDIRECT("'Monthly Resource Report'!"&amp;'Wilson Validation'!$G$1047950&amp;":"&amp;'Wilson Validation'!$G$1047951),'Wilson Validation'!I$1047952,FALSE)),0,HLOOKUP($B178,INDIRECT("'Monthly Resource Report'!"&amp;'Wilson Validation'!$G$1047950&amp;":"&amp;'Wilson Validation'!$G$1047951),'Wilson Validation'!I$1047952,FALSE))</f>
        <v>5.9747314756472651E-2</v>
      </c>
      <c r="J178" s="318">
        <f ca="1">+IF(ISERROR(HLOOKUP($B178,INDIRECT("'Monthly Resource Report'!"&amp;'Wilson Validation'!$G$1047950&amp;":"&amp;'Wilson Validation'!$G$1047951),'Wilson Validation'!J$1047952,FALSE)),0,HLOOKUP($B178,INDIRECT("'Monthly Resource Report'!"&amp;'Wilson Validation'!$G$1047950&amp;":"&amp;'Wilson Validation'!$G$1047951),'Wilson Validation'!J$1047952,FALSE))</f>
        <v>0.53114802437258146</v>
      </c>
    </row>
    <row r="179" spans="2:10" s="461" customFormat="1">
      <c r="B179" s="301">
        <v>46631</v>
      </c>
      <c r="C179" s="294">
        <v>417</v>
      </c>
      <c r="D179" s="297">
        <v>4.1904794404658681</v>
      </c>
      <c r="E179" s="299">
        <v>0.06</v>
      </c>
      <c r="F179" s="295">
        <v>0.53</v>
      </c>
      <c r="G179" s="640">
        <f ca="1">+IF(ISERROR(HLOOKUP($B179,INDIRECT("'Monthly Resource Report'!"&amp;'Wilson Validation'!$G$1047950&amp;":"&amp;'Wilson Validation'!$G$1047951),'Wilson Validation'!G$1047952,FALSE)),0,HLOOKUP($B179,INDIRECT("'Monthly Resource Report'!"&amp;'Wilson Validation'!$G$1047950&amp;":"&amp;'Wilson Validation'!$G$1047951),'Wilson Validation'!G$1047952,FALSE))</f>
        <v>417</v>
      </c>
      <c r="H179" s="297">
        <f ca="1">+IF(ISERROR(HLOOKUP($B179,INDIRECT("'Monthly Resource Report'!"&amp;'Wilson Validation'!$G$1047950&amp;":"&amp;'Wilson Validation'!$G$1047951),'Wilson Validation'!H$1047952,FALSE)),0,HLOOKUP($B179,INDIRECT("'Monthly Resource Report'!"&amp;'Wilson Validation'!$G$1047950&amp;":"&amp;'Wilson Validation'!$G$1047951),'Wilson Validation'!H$1047952,FALSE))</f>
        <v>4.1900019897857659</v>
      </c>
      <c r="I179" s="317">
        <f ca="1">+IF(ISERROR(HLOOKUP($B179,INDIRECT("'Monthly Resource Report'!"&amp;'Wilson Validation'!$G$1047950&amp;":"&amp;'Wilson Validation'!$G$1047951),'Wilson Validation'!I$1047952,FALSE)),0,HLOOKUP($B179,INDIRECT("'Monthly Resource Report'!"&amp;'Wilson Validation'!$G$1047950&amp;":"&amp;'Wilson Validation'!$G$1047951),'Wilson Validation'!I$1047952,FALSE))</f>
        <v>5.9596170310820214E-2</v>
      </c>
      <c r="J179" s="318">
        <f ca="1">+IF(ISERROR(HLOOKUP($B179,INDIRECT("'Monthly Resource Report'!"&amp;'Wilson Validation'!$G$1047950&amp;":"&amp;'Wilson Validation'!$G$1047951),'Wilson Validation'!J$1047952,FALSE)),0,HLOOKUP($B179,INDIRECT("'Monthly Resource Report'!"&amp;'Wilson Validation'!$G$1047950&amp;":"&amp;'Wilson Validation'!$G$1047951),'Wilson Validation'!J$1047952,FALSE))</f>
        <v>0.53080500669066788</v>
      </c>
    </row>
    <row r="180" spans="2:10" s="461" customFormat="1">
      <c r="B180" s="301">
        <v>46661</v>
      </c>
      <c r="C180" s="294">
        <v>417</v>
      </c>
      <c r="D180" s="297">
        <v>4.1904794404658681</v>
      </c>
      <c r="E180" s="299">
        <v>0.06</v>
      </c>
      <c r="F180" s="295">
        <v>0.53</v>
      </c>
      <c r="G180" s="640">
        <f ca="1">+IF(ISERROR(HLOOKUP($B180,INDIRECT("'Monthly Resource Report'!"&amp;'Wilson Validation'!$G$1047950&amp;":"&amp;'Wilson Validation'!$G$1047951),'Wilson Validation'!G$1047952,FALSE)),0,HLOOKUP($B180,INDIRECT("'Monthly Resource Report'!"&amp;'Wilson Validation'!$G$1047950&amp;":"&amp;'Wilson Validation'!$G$1047951),'Wilson Validation'!G$1047952,FALSE))</f>
        <v>417</v>
      </c>
      <c r="H180" s="297">
        <f ca="1">+IF(ISERROR(HLOOKUP($B180,INDIRECT("'Monthly Resource Report'!"&amp;'Wilson Validation'!$G$1047950&amp;":"&amp;'Wilson Validation'!$G$1047951),'Wilson Validation'!H$1047952,FALSE)),0,HLOOKUP($B180,INDIRECT("'Monthly Resource Report'!"&amp;'Wilson Validation'!$G$1047950&amp;":"&amp;'Wilson Validation'!$G$1047951),'Wilson Validation'!H$1047952,FALSE))</f>
        <v>4.1900012659111558</v>
      </c>
      <c r="I180" s="317">
        <f ca="1">+IF(ISERROR(HLOOKUP($B180,INDIRECT("'Monthly Resource Report'!"&amp;'Wilson Validation'!$G$1047950&amp;":"&amp;'Wilson Validation'!$G$1047951),'Wilson Validation'!I$1047952,FALSE)),0,HLOOKUP($B180,INDIRECT("'Monthly Resource Report'!"&amp;'Wilson Validation'!$G$1047950&amp;":"&amp;'Wilson Validation'!$G$1047951),'Wilson Validation'!I$1047952,FALSE))</f>
        <v>5.9799390706307812E-2</v>
      </c>
      <c r="J180" s="318">
        <f ca="1">+IF(ISERROR(HLOOKUP($B180,INDIRECT("'Monthly Resource Report'!"&amp;'Wilson Validation'!$G$1047950&amp;":"&amp;'Wilson Validation'!$G$1047951),'Wilson Validation'!J$1047952,FALSE)),0,HLOOKUP($B180,INDIRECT("'Monthly Resource Report'!"&amp;'Wilson Validation'!$G$1047950&amp;":"&amp;'Wilson Validation'!$G$1047951),'Wilson Validation'!J$1047952,FALSE))</f>
        <v>0.53114292024555332</v>
      </c>
    </row>
    <row r="181" spans="2:10" s="461" customFormat="1">
      <c r="B181" s="301">
        <v>46692</v>
      </c>
      <c r="C181" s="294">
        <v>417</v>
      </c>
      <c r="D181" s="297">
        <v>4.1904794404658681</v>
      </c>
      <c r="E181" s="299">
        <v>0.06</v>
      </c>
      <c r="F181" s="295">
        <v>0.53</v>
      </c>
      <c r="G181" s="640">
        <f ca="1">+IF(ISERROR(HLOOKUP($B181,INDIRECT("'Monthly Resource Report'!"&amp;'Wilson Validation'!$G$1047950&amp;":"&amp;'Wilson Validation'!$G$1047951),'Wilson Validation'!G$1047952,FALSE)),0,HLOOKUP($B181,INDIRECT("'Monthly Resource Report'!"&amp;'Wilson Validation'!$G$1047950&amp;":"&amp;'Wilson Validation'!$G$1047951),'Wilson Validation'!G$1047952,FALSE))</f>
        <v>417</v>
      </c>
      <c r="H181" s="297">
        <f ca="1">+IF(ISERROR(HLOOKUP($B181,INDIRECT("'Monthly Resource Report'!"&amp;'Wilson Validation'!$G$1047950&amp;":"&amp;'Wilson Validation'!$G$1047951),'Wilson Validation'!H$1047952,FALSE)),0,HLOOKUP($B181,INDIRECT("'Monthly Resource Report'!"&amp;'Wilson Validation'!$G$1047950&amp;":"&amp;'Wilson Validation'!$G$1047951),'Wilson Validation'!H$1047952,FALSE))</f>
        <v>4.1900018067168778</v>
      </c>
      <c r="I181" s="317">
        <f ca="1">+IF(ISERROR(HLOOKUP($B181,INDIRECT("'Monthly Resource Report'!"&amp;'Wilson Validation'!$G$1047950&amp;":"&amp;'Wilson Validation'!$G$1047951),'Wilson Validation'!I$1047952,FALSE)),0,HLOOKUP($B181,INDIRECT("'Monthly Resource Report'!"&amp;'Wilson Validation'!$G$1047950&amp;":"&amp;'Wilson Validation'!$G$1047951),'Wilson Validation'!I$1047952,FALSE))</f>
        <v>5.9796950222017489E-2</v>
      </c>
      <c r="J181" s="318">
        <f ca="1">+IF(ISERROR(HLOOKUP($B181,INDIRECT("'Monthly Resource Report'!"&amp;'Wilson Validation'!$G$1047950&amp;":"&amp;'Wilson Validation'!$G$1047951),'Wilson Validation'!J$1047952,FALSE)),0,HLOOKUP($B181,INDIRECT("'Monthly Resource Report'!"&amp;'Wilson Validation'!$G$1047950&amp;":"&amp;'Wilson Validation'!$G$1047951),'Wilson Validation'!J$1047952,FALSE))</f>
        <v>0.53078437963017888</v>
      </c>
    </row>
    <row r="182" spans="2:10" s="461" customFormat="1">
      <c r="B182" s="301">
        <v>46722</v>
      </c>
      <c r="C182" s="294">
        <v>417</v>
      </c>
      <c r="D182" s="297">
        <v>4.1904794404658681</v>
      </c>
      <c r="E182" s="299">
        <v>0.06</v>
      </c>
      <c r="F182" s="295">
        <v>0.53</v>
      </c>
      <c r="G182" s="640">
        <f ca="1">+IF(ISERROR(HLOOKUP($B182,INDIRECT("'Monthly Resource Report'!"&amp;'Wilson Validation'!$G$1047950&amp;":"&amp;'Wilson Validation'!$G$1047951),'Wilson Validation'!G$1047952,FALSE)),0,HLOOKUP($B182,INDIRECT("'Monthly Resource Report'!"&amp;'Wilson Validation'!$G$1047950&amp;":"&amp;'Wilson Validation'!$G$1047951),'Wilson Validation'!G$1047952,FALSE))</f>
        <v>417</v>
      </c>
      <c r="H182" s="297">
        <f ca="1">+IF(ISERROR(HLOOKUP($B182,INDIRECT("'Monthly Resource Report'!"&amp;'Wilson Validation'!$G$1047950&amp;":"&amp;'Wilson Validation'!$G$1047951),'Wilson Validation'!H$1047952,FALSE)),0,HLOOKUP($B182,INDIRECT("'Monthly Resource Report'!"&amp;'Wilson Validation'!$G$1047950&amp;":"&amp;'Wilson Validation'!$G$1047951),'Wilson Validation'!H$1047952,FALSE))</f>
        <v>4.1900013024395104</v>
      </c>
      <c r="I182" s="317">
        <f ca="1">+IF(ISERROR(HLOOKUP($B182,INDIRECT("'Monthly Resource Report'!"&amp;'Wilson Validation'!$G$1047950&amp;":"&amp;'Wilson Validation'!$G$1047951),'Wilson Validation'!I$1047952,FALSE)),0,HLOOKUP($B182,INDIRECT("'Monthly Resource Report'!"&amp;'Wilson Validation'!$G$1047950&amp;":"&amp;'Wilson Validation'!$G$1047951),'Wilson Validation'!I$1047952,FALSE))</f>
        <v>5.9793728228546096E-2</v>
      </c>
      <c r="J182" s="318">
        <f ca="1">+IF(ISERROR(HLOOKUP($B182,INDIRECT("'Monthly Resource Report'!"&amp;'Wilson Validation'!$G$1047950&amp;":"&amp;'Wilson Validation'!$G$1047951),'Wilson Validation'!J$1047952,FALSE)),0,HLOOKUP($B182,INDIRECT("'Monthly Resource Report'!"&amp;'Wilson Validation'!$G$1047950&amp;":"&amp;'Wilson Validation'!$G$1047951),'Wilson Validation'!J$1047952,FALSE))</f>
        <v>0.5315204529723323</v>
      </c>
    </row>
    <row r="183" spans="2:1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</row>
    <row r="184" spans="2:1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</row>
    <row r="185" spans="2:1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</row>
    <row r="186" spans="2:1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</row>
    <row r="187" spans="2:1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</row>
    <row r="188" spans="2:1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</row>
    <row r="189" spans="2:1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</row>
    <row r="190" spans="2:1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</row>
    <row r="191" spans="2:1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</row>
    <row r="192" spans="2:1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</row>
    <row r="193" spans="2:1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</row>
    <row r="194" spans="2:1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</row>
    <row r="195" spans="2:1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</row>
    <row r="196" spans="2:1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</row>
    <row r="197" spans="2:1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</row>
    <row r="198" spans="2:10" s="461" customFormat="1">
      <c r="B198" s="639"/>
      <c r="C198" s="640"/>
      <c r="D198" s="641"/>
      <c r="E198" s="642"/>
      <c r="F198" s="642"/>
      <c r="G198" s="640"/>
      <c r="H198" s="641"/>
      <c r="I198" s="643"/>
      <c r="J198" s="643"/>
    </row>
    <row r="199" spans="2:10" s="461" customFormat="1">
      <c r="B199" s="639"/>
      <c r="C199" s="640"/>
      <c r="D199" s="641"/>
      <c r="E199" s="642"/>
      <c r="F199" s="642"/>
      <c r="G199" s="640"/>
      <c r="H199" s="641"/>
      <c r="I199" s="643"/>
      <c r="J199" s="643"/>
    </row>
    <row r="200" spans="2:10" s="461" customFormat="1">
      <c r="B200" s="639"/>
      <c r="C200" s="640"/>
      <c r="D200" s="641"/>
      <c r="E200" s="642"/>
      <c r="F200" s="642"/>
      <c r="G200" s="640"/>
      <c r="H200" s="641"/>
      <c r="I200" s="643"/>
      <c r="J200" s="643"/>
    </row>
    <row r="201" spans="2:10" s="461" customFormat="1">
      <c r="B201" s="639"/>
      <c r="C201" s="640"/>
      <c r="D201" s="641"/>
      <c r="E201" s="642"/>
      <c r="F201" s="642"/>
      <c r="G201" s="640"/>
      <c r="H201" s="641"/>
      <c r="I201" s="643"/>
      <c r="J201" s="643"/>
    </row>
    <row r="202" spans="2:10" s="461" customFormat="1">
      <c r="B202" s="639"/>
      <c r="C202" s="640"/>
      <c r="D202" s="641"/>
      <c r="E202" s="642"/>
      <c r="F202" s="642"/>
      <c r="G202" s="640"/>
      <c r="H202" s="641"/>
      <c r="I202" s="643"/>
      <c r="J202" s="643"/>
    </row>
    <row r="203" spans="2:10" s="461" customFormat="1">
      <c r="B203" s="639"/>
      <c r="C203" s="640"/>
      <c r="D203" s="641"/>
      <c r="E203" s="642"/>
      <c r="F203" s="642"/>
      <c r="G203" s="640"/>
      <c r="H203" s="641"/>
      <c r="I203" s="643"/>
      <c r="J203" s="643"/>
    </row>
    <row r="204" spans="2:10" s="461" customFormat="1">
      <c r="B204" s="639"/>
      <c r="C204" s="640"/>
      <c r="D204" s="641"/>
      <c r="E204" s="642"/>
      <c r="F204" s="642"/>
      <c r="G204" s="640"/>
      <c r="H204" s="641"/>
      <c r="I204" s="643"/>
      <c r="J204" s="643"/>
    </row>
    <row r="205" spans="2:10" s="461" customFormat="1">
      <c r="B205" s="639"/>
      <c r="C205" s="640"/>
      <c r="D205" s="641"/>
      <c r="E205" s="642"/>
      <c r="F205" s="642"/>
      <c r="G205" s="640"/>
      <c r="H205" s="641"/>
      <c r="I205" s="643"/>
      <c r="J205" s="643"/>
    </row>
    <row r="206" spans="2:10" s="461" customFormat="1">
      <c r="B206" s="639"/>
      <c r="C206" s="640"/>
      <c r="D206" s="641"/>
      <c r="E206" s="642"/>
      <c r="F206" s="642"/>
      <c r="G206" s="640"/>
      <c r="H206" s="641"/>
      <c r="I206" s="643"/>
      <c r="J206" s="643"/>
    </row>
    <row r="207" spans="2:10" s="461" customFormat="1">
      <c r="B207" s="639"/>
      <c r="C207" s="640"/>
      <c r="D207" s="641"/>
      <c r="E207" s="642"/>
      <c r="F207" s="642"/>
      <c r="G207" s="640"/>
      <c r="H207" s="641"/>
      <c r="I207" s="643"/>
      <c r="J207" s="643"/>
    </row>
    <row r="208" spans="2:10" s="461" customFormat="1">
      <c r="B208" s="639"/>
      <c r="C208" s="640"/>
      <c r="D208" s="641"/>
      <c r="E208" s="642"/>
      <c r="F208" s="642"/>
      <c r="G208" s="640"/>
      <c r="H208" s="641"/>
      <c r="I208" s="643"/>
      <c r="J208" s="643"/>
    </row>
    <row r="209" spans="2:10" s="461" customFormat="1">
      <c r="B209" s="639"/>
      <c r="C209" s="640"/>
      <c r="D209" s="641"/>
      <c r="E209" s="642"/>
      <c r="F209" s="642"/>
      <c r="G209" s="640"/>
      <c r="H209" s="641"/>
      <c r="I209" s="643"/>
      <c r="J209" s="643"/>
    </row>
    <row r="211" spans="2:10" s="461" customFormat="1"/>
    <row r="212" spans="2:10" s="461" customFormat="1"/>
    <row r="213" spans="2:10" s="461" customFormat="1"/>
    <row r="214" spans="2:10" s="461" customFormat="1"/>
    <row r="215" spans="2:10" s="461" customFormat="1"/>
    <row r="216" spans="2:10" s="461" customFormat="1"/>
    <row r="258" spans="6:10">
      <c r="G258" s="684" t="s">
        <v>221</v>
      </c>
      <c r="H258" s="685"/>
      <c r="I258" s="685"/>
      <c r="J258" s="686"/>
    </row>
    <row r="259" spans="6:10" ht="30">
      <c r="F259" s="293" t="s">
        <v>199</v>
      </c>
      <c r="G259" s="304" t="s">
        <v>34</v>
      </c>
      <c r="H259" s="305" t="s">
        <v>39</v>
      </c>
      <c r="I259" s="306" t="s">
        <v>48</v>
      </c>
      <c r="J259" s="307" t="s">
        <v>45</v>
      </c>
    </row>
    <row r="260" spans="6:10">
      <c r="F260" s="300">
        <f>+B3</f>
        <v>41275</v>
      </c>
      <c r="G260" s="308">
        <f t="shared" ref="G260:G291" ca="1" si="0">+IF(ISERROR(G3/C3-1),0,G3/C3-1)</f>
        <v>0</v>
      </c>
      <c r="H260" s="309">
        <f t="shared" ref="H260:H291" ca="1" si="1">+IF(ISERROR(H3/D3-1),0,H3/D3-1)</f>
        <v>-1.7930175059133191E-6</v>
      </c>
      <c r="I260" s="309">
        <f t="shared" ref="I260:I291" ca="1" si="2">+IF(ISERROR(I3/E3-1),0,I3/E3-1)</f>
        <v>-2.0477684829479648E-3</v>
      </c>
      <c r="J260" s="310">
        <f t="shared" ref="J260:J291" ca="1" si="3">+IF(ISERROR(J3/F3-1),0,J3/F3-1)</f>
        <v>1.4212726415745447E-3</v>
      </c>
    </row>
    <row r="261" spans="6:10">
      <c r="F261" s="301">
        <f t="shared" ref="F261:F324" si="4">+B4</f>
        <v>41306</v>
      </c>
      <c r="G261" s="308">
        <f t="shared" ca="1" si="0"/>
        <v>0</v>
      </c>
      <c r="H261" s="311">
        <f t="shared" ca="1" si="1"/>
        <v>-1.3744931981474195E-6</v>
      </c>
      <c r="I261" s="311">
        <f t="shared" ca="1" si="2"/>
        <v>-2.4499210267791005E-3</v>
      </c>
      <c r="J261" s="310">
        <f t="shared" ca="1" si="3"/>
        <v>1.5849378406691539E-3</v>
      </c>
    </row>
    <row r="262" spans="6:10">
      <c r="F262" s="301">
        <f t="shared" si="4"/>
        <v>41334</v>
      </c>
      <c r="G262" s="308">
        <f t="shared" ca="1" si="0"/>
        <v>0</v>
      </c>
      <c r="H262" s="311">
        <f t="shared" ca="1" si="1"/>
        <v>-1.6737309366243736E-6</v>
      </c>
      <c r="I262" s="311">
        <f t="shared" ca="1" si="2"/>
        <v>-5.213476493648117E-3</v>
      </c>
      <c r="J262" s="310">
        <f t="shared" ca="1" si="3"/>
        <v>2.1900945520991755E-3</v>
      </c>
    </row>
    <row r="263" spans="6:10">
      <c r="F263" s="301">
        <f t="shared" si="4"/>
        <v>41365</v>
      </c>
      <c r="G263" s="308">
        <f t="shared" ca="1" si="0"/>
        <v>0</v>
      </c>
      <c r="H263" s="311">
        <f t="shared" ca="1" si="1"/>
        <v>-1.4858998810263202E-6</v>
      </c>
      <c r="I263" s="311">
        <f t="shared" ca="1" si="2"/>
        <v>-7.7893679586338305E-3</v>
      </c>
      <c r="J263" s="310">
        <f t="shared" ca="1" si="3"/>
        <v>2.3086559810425733E-3</v>
      </c>
    </row>
    <row r="264" spans="6:10">
      <c r="F264" s="301">
        <f t="shared" si="4"/>
        <v>41395</v>
      </c>
      <c r="G264" s="308">
        <f t="shared" ca="1" si="0"/>
        <v>0</v>
      </c>
      <c r="H264" s="311">
        <f t="shared" ca="1" si="1"/>
        <v>-1.2988297390936765E-6</v>
      </c>
      <c r="I264" s="311">
        <f t="shared" ca="1" si="2"/>
        <v>-8.1699104379036047E-3</v>
      </c>
      <c r="J264" s="310">
        <f t="shared" ca="1" si="3"/>
        <v>1.4967792212723374E-3</v>
      </c>
    </row>
    <row r="265" spans="6:10">
      <c r="F265" s="301">
        <f t="shared" si="4"/>
        <v>41426</v>
      </c>
      <c r="G265" s="308">
        <f t="shared" ca="1" si="0"/>
        <v>0</v>
      </c>
      <c r="H265" s="311">
        <f t="shared" ca="1" si="1"/>
        <v>-1.4094692484256655E-6</v>
      </c>
      <c r="I265" s="311">
        <f t="shared" ca="1" si="2"/>
        <v>-1.1239316079653783E-2</v>
      </c>
      <c r="J265" s="310">
        <f t="shared" ca="1" si="3"/>
        <v>2.3685969946984908E-3</v>
      </c>
    </row>
    <row r="266" spans="6:10">
      <c r="F266" s="301">
        <f t="shared" si="4"/>
        <v>41456</v>
      </c>
      <c r="G266" s="308">
        <f t="shared" ca="1" si="0"/>
        <v>0</v>
      </c>
      <c r="H266" s="311">
        <f t="shared" ca="1" si="1"/>
        <v>-1.2405737562781738E-6</v>
      </c>
      <c r="I266" s="311">
        <f t="shared" ca="1" si="2"/>
        <v>-9.1936908160642483E-3</v>
      </c>
      <c r="J266" s="310">
        <f t="shared" ca="1" si="3"/>
        <v>2.2608184681454091E-3</v>
      </c>
    </row>
    <row r="267" spans="6:10">
      <c r="F267" s="301">
        <f t="shared" si="4"/>
        <v>41487</v>
      </c>
      <c r="G267" s="308">
        <f t="shared" ca="1" si="0"/>
        <v>0</v>
      </c>
      <c r="H267" s="311">
        <f t="shared" ca="1" si="1"/>
        <v>-1.1859056563423565E-6</v>
      </c>
      <c r="I267" s="311">
        <f t="shared" ca="1" si="2"/>
        <v>-1.0027706469545761E-2</v>
      </c>
      <c r="J267" s="310">
        <f t="shared" ca="1" si="3"/>
        <v>1.5171022602613604E-3</v>
      </c>
    </row>
    <row r="268" spans="6:10">
      <c r="F268" s="301">
        <f t="shared" si="4"/>
        <v>41518</v>
      </c>
      <c r="G268" s="308">
        <f t="shared" ca="1" si="0"/>
        <v>0</v>
      </c>
      <c r="H268" s="311">
        <f t="shared" ca="1" si="1"/>
        <v>-1.4534985647296494E-6</v>
      </c>
      <c r="I268" s="311">
        <f t="shared" ca="1" si="2"/>
        <v>-9.3705616953941862E-3</v>
      </c>
      <c r="J268" s="310">
        <f t="shared" ca="1" si="3"/>
        <v>2.3385040077152919E-3</v>
      </c>
    </row>
    <row r="269" spans="6:10">
      <c r="F269" s="301">
        <f t="shared" si="4"/>
        <v>41548</v>
      </c>
      <c r="G269" s="308">
        <f t="shared" ca="1" si="0"/>
        <v>0</v>
      </c>
      <c r="H269" s="311">
        <f t="shared" ca="1" si="1"/>
        <v>-5.8495036936445644E-7</v>
      </c>
      <c r="I269" s="311">
        <f t="shared" ca="1" si="2"/>
        <v>-8.114919487176242E-3</v>
      </c>
      <c r="J269" s="310">
        <f t="shared" ca="1" si="3"/>
        <v>5.7960911264127724E-3</v>
      </c>
    </row>
    <row r="270" spans="6:10">
      <c r="F270" s="301">
        <f t="shared" si="4"/>
        <v>41579</v>
      </c>
      <c r="G270" s="308">
        <f t="shared" ca="1" si="0"/>
        <v>0</v>
      </c>
      <c r="H270" s="311">
        <f t="shared" ca="1" si="1"/>
        <v>-1.2798894738486055E-6</v>
      </c>
      <c r="I270" s="311">
        <f t="shared" ca="1" si="2"/>
        <v>-7.2433007202988842E-3</v>
      </c>
      <c r="J270" s="310">
        <f t="shared" ca="1" si="3"/>
        <v>4.345471716606264E-3</v>
      </c>
    </row>
    <row r="271" spans="6:10">
      <c r="F271" s="301">
        <f t="shared" si="4"/>
        <v>41609</v>
      </c>
      <c r="G271" s="308">
        <f t="shared" ca="1" si="0"/>
        <v>0</v>
      </c>
      <c r="H271" s="311">
        <f t="shared" ca="1" si="1"/>
        <v>-1.4522142621764544E-6</v>
      </c>
      <c r="I271" s="311">
        <f t="shared" ca="1" si="2"/>
        <v>-5.5315410296959966E-3</v>
      </c>
      <c r="J271" s="310">
        <f t="shared" ca="1" si="3"/>
        <v>1.4557245302910804E-3</v>
      </c>
    </row>
    <row r="272" spans="6:10">
      <c r="F272" s="301">
        <f t="shared" si="4"/>
        <v>41640</v>
      </c>
      <c r="G272" s="308">
        <f t="shared" ca="1" si="0"/>
        <v>0</v>
      </c>
      <c r="H272" s="311">
        <f t="shared" ca="1" si="1"/>
        <v>2.4871452874997146E-7</v>
      </c>
      <c r="I272" s="311">
        <f t="shared" ca="1" si="2"/>
        <v>-2.4350917757248736E-3</v>
      </c>
      <c r="J272" s="310">
        <f t="shared" ca="1" si="3"/>
        <v>2.1323862530140403E-3</v>
      </c>
    </row>
    <row r="273" spans="6:10">
      <c r="F273" s="301">
        <f t="shared" si="4"/>
        <v>41671</v>
      </c>
      <c r="G273" s="308">
        <f t="shared" ca="1" si="0"/>
        <v>0</v>
      </c>
      <c r="H273" s="311">
        <f t="shared" ca="1" si="1"/>
        <v>2.2471283944724973E-7</v>
      </c>
      <c r="I273" s="311">
        <f t="shared" ca="1" si="2"/>
        <v>-3.2119472011119532E-3</v>
      </c>
      <c r="J273" s="310">
        <f t="shared" ca="1" si="3"/>
        <v>1.5848755253691227E-3</v>
      </c>
    </row>
    <row r="274" spans="6:10">
      <c r="F274" s="301">
        <f t="shared" si="4"/>
        <v>41699</v>
      </c>
      <c r="G274" s="308">
        <f t="shared" ca="1" si="0"/>
        <v>0</v>
      </c>
      <c r="H274" s="311">
        <f t="shared" ca="1" si="1"/>
        <v>-1.1024818913352163E-7</v>
      </c>
      <c r="I274" s="311">
        <f t="shared" ca="1" si="2"/>
        <v>-9.3406433163049085E-3</v>
      </c>
      <c r="J274" s="310">
        <f t="shared" ca="1" si="3"/>
        <v>2.2620736129113084E-3</v>
      </c>
    </row>
    <row r="275" spans="6:10">
      <c r="F275" s="301">
        <f t="shared" si="4"/>
        <v>41730</v>
      </c>
      <c r="G275" s="308">
        <f t="shared" ca="1" si="0"/>
        <v>0</v>
      </c>
      <c r="H275" s="311">
        <f t="shared" ca="1" si="1"/>
        <v>-8.3848074039494236E-9</v>
      </c>
      <c r="I275" s="311">
        <f t="shared" ca="1" si="2"/>
        <v>-8.8174642022209593E-3</v>
      </c>
      <c r="J275" s="310">
        <f t="shared" ca="1" si="3"/>
        <v>2.3242720401532857E-3</v>
      </c>
    </row>
    <row r="276" spans="6:10">
      <c r="F276" s="301">
        <f t="shared" si="4"/>
        <v>41760</v>
      </c>
      <c r="G276" s="308">
        <f t="shared" ca="1" si="0"/>
        <v>0</v>
      </c>
      <c r="H276" s="311">
        <f t="shared" ca="1" si="1"/>
        <v>-1.1847012215682184E-7</v>
      </c>
      <c r="I276" s="311">
        <f t="shared" ca="1" si="2"/>
        <v>-8.6735013409723338E-3</v>
      </c>
      <c r="J276" s="310">
        <f t="shared" ca="1" si="3"/>
        <v>1.5044960340444558E-3</v>
      </c>
    </row>
    <row r="277" spans="6:10">
      <c r="F277" s="301">
        <f t="shared" si="4"/>
        <v>41791</v>
      </c>
      <c r="G277" s="308">
        <f t="shared" ca="1" si="0"/>
        <v>0</v>
      </c>
      <c r="H277" s="311">
        <f t="shared" ca="1" si="1"/>
        <v>-1.1201111616010451E-7</v>
      </c>
      <c r="I277" s="311">
        <f t="shared" ca="1" si="2"/>
        <v>-9.8208495288668596E-3</v>
      </c>
      <c r="J277" s="310">
        <f t="shared" ca="1" si="3"/>
        <v>3.1181616101896292E-3</v>
      </c>
    </row>
    <row r="278" spans="6:10">
      <c r="F278" s="301">
        <f t="shared" si="4"/>
        <v>41821</v>
      </c>
      <c r="G278" s="308">
        <f t="shared" ca="1" si="0"/>
        <v>0</v>
      </c>
      <c r="H278" s="311">
        <f t="shared" ca="1" si="1"/>
        <v>-2.1278565487392598E-7</v>
      </c>
      <c r="I278" s="311">
        <f t="shared" ca="1" si="2"/>
        <v>-1.0053975475913357E-2</v>
      </c>
      <c r="J278" s="310">
        <f t="shared" ca="1" si="3"/>
        <v>1.5152263668460897E-3</v>
      </c>
    </row>
    <row r="279" spans="6:10">
      <c r="F279" s="301">
        <f t="shared" si="4"/>
        <v>41852</v>
      </c>
      <c r="G279" s="308">
        <f t="shared" ca="1" si="0"/>
        <v>0</v>
      </c>
      <c r="H279" s="311">
        <f t="shared" ca="1" si="1"/>
        <v>-2.422483666997266E-7</v>
      </c>
      <c r="I279" s="311">
        <f t="shared" ca="1" si="2"/>
        <v>-9.7799486135190516E-3</v>
      </c>
      <c r="J279" s="310">
        <f t="shared" ca="1" si="3"/>
        <v>1.5081656449227321E-3</v>
      </c>
    </row>
    <row r="280" spans="6:10">
      <c r="F280" s="301">
        <f t="shared" si="4"/>
        <v>41883</v>
      </c>
      <c r="G280" s="308">
        <f t="shared" ca="1" si="0"/>
        <v>0</v>
      </c>
      <c r="H280" s="311">
        <f t="shared" ca="1" si="1"/>
        <v>-3.3009957045582183E-7</v>
      </c>
      <c r="I280" s="311">
        <f t="shared" ca="1" si="2"/>
        <v>-1.2222598262010886E-2</v>
      </c>
      <c r="J280" s="310">
        <f t="shared" ca="1" si="3"/>
        <v>1.5943591464524509E-3</v>
      </c>
    </row>
    <row r="281" spans="6:10">
      <c r="F281" s="301">
        <f t="shared" si="4"/>
        <v>41913</v>
      </c>
      <c r="G281" s="308">
        <f t="shared" ca="1" si="0"/>
        <v>0</v>
      </c>
      <c r="H281" s="311">
        <f t="shared" ca="1" si="1"/>
        <v>-1.4166495754253106E-8</v>
      </c>
      <c r="I281" s="311">
        <f t="shared" ca="1" si="2"/>
        <v>-1.0243564197416788E-2</v>
      </c>
      <c r="J281" s="310">
        <f t="shared" ca="1" si="3"/>
        <v>4.7587839867746506E-3</v>
      </c>
    </row>
    <row r="282" spans="6:10">
      <c r="F282" s="301">
        <f t="shared" si="4"/>
        <v>41944</v>
      </c>
      <c r="G282" s="308">
        <f t="shared" ca="1" si="0"/>
        <v>0</v>
      </c>
      <c r="H282" s="311">
        <f t="shared" ca="1" si="1"/>
        <v>-1.3976829804640545E-8</v>
      </c>
      <c r="I282" s="311">
        <f t="shared" ca="1" si="2"/>
        <v>-8.7056717905108494E-3</v>
      </c>
      <c r="J282" s="310">
        <f t="shared" ca="1" si="3"/>
        <v>2.3283887548701809E-3</v>
      </c>
    </row>
    <row r="283" spans="6:10">
      <c r="F283" s="301">
        <f t="shared" si="4"/>
        <v>41974</v>
      </c>
      <c r="G283" s="308">
        <f t="shared" ca="1" si="0"/>
        <v>0</v>
      </c>
      <c r="H283" s="311">
        <f t="shared" ca="1" si="1"/>
        <v>-4.1530997529903857E-9</v>
      </c>
      <c r="I283" s="311">
        <f t="shared" ca="1" si="2"/>
        <v>-8.5221172714375903E-3</v>
      </c>
      <c r="J283" s="310">
        <f t="shared" ca="1" si="3"/>
        <v>1.4938199153800014E-3</v>
      </c>
    </row>
    <row r="284" spans="6:10">
      <c r="F284" s="301">
        <f t="shared" si="4"/>
        <v>42005</v>
      </c>
      <c r="G284" s="308">
        <f t="shared" ca="1" si="0"/>
        <v>0</v>
      </c>
      <c r="H284" s="311">
        <f t="shared" ca="1" si="1"/>
        <v>-7.9100393624020882E-7</v>
      </c>
      <c r="I284" s="311">
        <f t="shared" ca="1" si="2"/>
        <v>-2.9168464055391308E-3</v>
      </c>
      <c r="J284" s="310">
        <f t="shared" ca="1" si="3"/>
        <v>2.1338436366888924E-3</v>
      </c>
    </row>
    <row r="285" spans="6:10">
      <c r="F285" s="301">
        <f t="shared" si="4"/>
        <v>42036</v>
      </c>
      <c r="G285" s="308">
        <f t="shared" ca="1" si="0"/>
        <v>0</v>
      </c>
      <c r="H285" s="311">
        <f t="shared" ca="1" si="1"/>
        <v>-8.6556890566136246E-7</v>
      </c>
      <c r="I285" s="311">
        <f t="shared" ca="1" si="2"/>
        <v>-3.3282694017673364E-3</v>
      </c>
      <c r="J285" s="310">
        <f t="shared" ca="1" si="3"/>
        <v>2.3694890268082247E-3</v>
      </c>
    </row>
    <row r="286" spans="6:10">
      <c r="F286" s="301">
        <f t="shared" si="4"/>
        <v>42064</v>
      </c>
      <c r="G286" s="308">
        <f t="shared" ca="1" si="0"/>
        <v>0</v>
      </c>
      <c r="H286" s="311">
        <f t="shared" ca="1" si="1"/>
        <v>-3.3134655585964623E-7</v>
      </c>
      <c r="I286" s="311">
        <f t="shared" ca="1" si="2"/>
        <v>-9.5306663143147619E-3</v>
      </c>
      <c r="J286" s="310">
        <f t="shared" ca="1" si="3"/>
        <v>1.501594775175974E-3</v>
      </c>
    </row>
    <row r="287" spans="6:10">
      <c r="F287" s="301">
        <f t="shared" si="4"/>
        <v>42095</v>
      </c>
      <c r="G287" s="308">
        <f t="shared" ca="1" si="0"/>
        <v>0</v>
      </c>
      <c r="H287" s="311">
        <f t="shared" ca="1" si="1"/>
        <v>-9.8357002664695159E-7</v>
      </c>
      <c r="I287" s="311">
        <f t="shared" ca="1" si="2"/>
        <v>-9.8540531338818793E-3</v>
      </c>
      <c r="J287" s="310">
        <f t="shared" ca="1" si="3"/>
        <v>1.5503009875357243E-3</v>
      </c>
    </row>
    <row r="288" spans="6:10">
      <c r="F288" s="301">
        <f t="shared" si="4"/>
        <v>42125</v>
      </c>
      <c r="G288" s="308">
        <f t="shared" ca="1" si="0"/>
        <v>0</v>
      </c>
      <c r="H288" s="311">
        <f t="shared" ca="1" si="1"/>
        <v>-1.0517354543937429E-6</v>
      </c>
      <c r="I288" s="311">
        <f t="shared" ca="1" si="2"/>
        <v>-9.5926637726613251E-3</v>
      </c>
      <c r="J288" s="310">
        <f t="shared" ca="1" si="3"/>
        <v>2.2502440980345373E-3</v>
      </c>
    </row>
    <row r="289" spans="6:10">
      <c r="F289" s="301">
        <f t="shared" si="4"/>
        <v>42156</v>
      </c>
      <c r="G289" s="308">
        <f t="shared" ca="1" si="0"/>
        <v>0</v>
      </c>
      <c r="H289" s="311">
        <f t="shared" ca="1" si="1"/>
        <v>-9.7736212423260582E-7</v>
      </c>
      <c r="I289" s="311">
        <f t="shared" ca="1" si="2"/>
        <v>-9.9295807471743158E-3</v>
      </c>
      <c r="J289" s="310">
        <f t="shared" ca="1" si="3"/>
        <v>2.3349858350358854E-3</v>
      </c>
    </row>
    <row r="290" spans="6:10">
      <c r="F290" s="301">
        <f t="shared" si="4"/>
        <v>42186</v>
      </c>
      <c r="G290" s="308">
        <f t="shared" ca="1" si="0"/>
        <v>0</v>
      </c>
      <c r="H290" s="311">
        <f t="shared" ca="1" si="1"/>
        <v>-1.0038050013427835E-6</v>
      </c>
      <c r="I290" s="311">
        <f t="shared" ca="1" si="2"/>
        <v>-1.0282778589280062E-2</v>
      </c>
      <c r="J290" s="310">
        <f t="shared" ca="1" si="3"/>
        <v>2.2629326680387862E-3</v>
      </c>
    </row>
    <row r="291" spans="6:10">
      <c r="F291" s="301">
        <f t="shared" si="4"/>
        <v>42217</v>
      </c>
      <c r="G291" s="308">
        <f t="shared" ca="1" si="0"/>
        <v>0</v>
      </c>
      <c r="H291" s="311">
        <f t="shared" ca="1" si="1"/>
        <v>-9.9553514476546923E-7</v>
      </c>
      <c r="I291" s="311">
        <f t="shared" ca="1" si="2"/>
        <v>-1.0839641286753077E-2</v>
      </c>
      <c r="J291" s="310">
        <f t="shared" ca="1" si="3"/>
        <v>2.2769076511830466E-3</v>
      </c>
    </row>
    <row r="292" spans="6:10">
      <c r="F292" s="301">
        <f t="shared" si="4"/>
        <v>42248</v>
      </c>
      <c r="G292" s="308">
        <f t="shared" ref="G292:G323" ca="1" si="5">+IF(ISERROR(G35/C35-1),0,G35/C35-1)</f>
        <v>0</v>
      </c>
      <c r="H292" s="311">
        <f t="shared" ref="H292:H323" ca="1" si="6">+IF(ISERROR(H35/D35-1),0,H35/D35-1)</f>
        <v>-8.3273664552852011E-7</v>
      </c>
      <c r="I292" s="311">
        <f t="shared" ref="I292:I323" ca="1" si="7">+IF(ISERROR(I35/E35-1),0,I35/E35-1)</f>
        <v>-1.2479516946340974E-2</v>
      </c>
      <c r="J292" s="310">
        <f t="shared" ref="J292:J323" ca="1" si="8">+IF(ISERROR(J35/F35-1),0,J35/F35-1)</f>
        <v>1.5921495165582833E-3</v>
      </c>
    </row>
    <row r="293" spans="6:10">
      <c r="F293" s="301">
        <f t="shared" si="4"/>
        <v>42278</v>
      </c>
      <c r="G293" s="308">
        <f t="shared" ca="1" si="5"/>
        <v>0</v>
      </c>
      <c r="H293" s="311">
        <f t="shared" ca="1" si="6"/>
        <v>-4.8794430385079579E-7</v>
      </c>
      <c r="I293" s="311">
        <f t="shared" ca="1" si="7"/>
        <v>-9.9170558999718272E-3</v>
      </c>
      <c r="J293" s="310">
        <f t="shared" ca="1" si="8"/>
        <v>6.6527754442975429E-3</v>
      </c>
    </row>
    <row r="294" spans="6:10">
      <c r="F294" s="301">
        <f t="shared" si="4"/>
        <v>42309</v>
      </c>
      <c r="G294" s="308">
        <f t="shared" ca="1" si="5"/>
        <v>0</v>
      </c>
      <c r="H294" s="311">
        <f t="shared" ca="1" si="6"/>
        <v>-1.0296655683639244E-6</v>
      </c>
      <c r="I294" s="311">
        <f t="shared" ca="1" si="7"/>
        <v>-9.5365536050732169E-3</v>
      </c>
      <c r="J294" s="310">
        <f t="shared" ca="1" si="8"/>
        <v>1.5554980543956987E-3</v>
      </c>
    </row>
    <row r="295" spans="6:10">
      <c r="F295" s="301">
        <f t="shared" si="4"/>
        <v>42339</v>
      </c>
      <c r="G295" s="308">
        <f t="shared" ca="1" si="5"/>
        <v>0</v>
      </c>
      <c r="H295" s="311">
        <f t="shared" ca="1" si="6"/>
        <v>-1.0649288744168928E-6</v>
      </c>
      <c r="I295" s="311">
        <f t="shared" ca="1" si="7"/>
        <v>-1.0169382411292061E-2</v>
      </c>
      <c r="J295" s="310">
        <f t="shared" ca="1" si="8"/>
        <v>1.5080816698267441E-3</v>
      </c>
    </row>
    <row r="296" spans="6:10">
      <c r="F296" s="301">
        <f t="shared" si="4"/>
        <v>42370</v>
      </c>
      <c r="G296" s="308">
        <f t="shared" ca="1" si="5"/>
        <v>0</v>
      </c>
      <c r="H296" s="311">
        <f t="shared" ca="1" si="6"/>
        <v>-2.9770304044163254E-7</v>
      </c>
      <c r="I296" s="311">
        <f t="shared" ca="1" si="7"/>
        <v>-2.9137878995971755E-3</v>
      </c>
      <c r="J296" s="310">
        <f t="shared" ca="1" si="8"/>
        <v>1.4247968022458313E-3</v>
      </c>
    </row>
    <row r="297" spans="6:10">
      <c r="F297" s="301">
        <f t="shared" si="4"/>
        <v>42401</v>
      </c>
      <c r="G297" s="308">
        <f t="shared" ca="1" si="5"/>
        <v>0</v>
      </c>
      <c r="H297" s="311">
        <f t="shared" ca="1" si="6"/>
        <v>-4.2956171897312601E-7</v>
      </c>
      <c r="I297" s="311">
        <f t="shared" ca="1" si="7"/>
        <v>-3.2248762298917599E-3</v>
      </c>
      <c r="J297" s="310">
        <f t="shared" ca="1" si="8"/>
        <v>1.5234015395586553E-3</v>
      </c>
    </row>
    <row r="298" spans="6:10">
      <c r="F298" s="301">
        <f t="shared" si="4"/>
        <v>42430</v>
      </c>
      <c r="G298" s="308">
        <f t="shared" ca="1" si="5"/>
        <v>0</v>
      </c>
      <c r="H298" s="311">
        <f t="shared" ca="1" si="6"/>
        <v>-2.4810484489101725E-7</v>
      </c>
      <c r="I298" s="311">
        <f t="shared" ca="1" si="7"/>
        <v>-8.3431336608926765E-3</v>
      </c>
      <c r="J298" s="310">
        <f t="shared" ca="1" si="8"/>
        <v>2.2383829516896547E-3</v>
      </c>
    </row>
    <row r="299" spans="6:10">
      <c r="F299" s="301">
        <f t="shared" si="4"/>
        <v>42461</v>
      </c>
      <c r="G299" s="308">
        <f t="shared" ca="1" si="5"/>
        <v>0</v>
      </c>
      <c r="H299" s="311">
        <f t="shared" ca="1" si="6"/>
        <v>2.87069117366201E-8</v>
      </c>
      <c r="I299" s="311">
        <f t="shared" ca="1" si="7"/>
        <v>-8.7227944905275967E-3</v>
      </c>
      <c r="J299" s="310">
        <f t="shared" ca="1" si="8"/>
        <v>1.5455761420659631E-3</v>
      </c>
    </row>
    <row r="300" spans="6:10">
      <c r="F300" s="301">
        <f t="shared" si="4"/>
        <v>42491</v>
      </c>
      <c r="G300" s="308">
        <f t="shared" ca="1" si="5"/>
        <v>0</v>
      </c>
      <c r="H300" s="311">
        <f t="shared" ca="1" si="6"/>
        <v>-4.4392877307508627E-7</v>
      </c>
      <c r="I300" s="311">
        <f t="shared" ca="1" si="7"/>
        <v>-8.6184000011930717E-3</v>
      </c>
      <c r="J300" s="310">
        <f t="shared" ca="1" si="8"/>
        <v>1.4886602193751042E-3</v>
      </c>
    </row>
    <row r="301" spans="6:10">
      <c r="F301" s="301">
        <f t="shared" si="4"/>
        <v>42522</v>
      </c>
      <c r="G301" s="308">
        <f t="shared" ca="1" si="5"/>
        <v>0</v>
      </c>
      <c r="H301" s="311">
        <f t="shared" ca="1" si="6"/>
        <v>-4.8178931622011589E-8</v>
      </c>
      <c r="I301" s="311">
        <f t="shared" ca="1" si="7"/>
        <v>-9.4843041852570309E-3</v>
      </c>
      <c r="J301" s="310">
        <f t="shared" ca="1" si="8"/>
        <v>1.5551882095572456E-3</v>
      </c>
    </row>
    <row r="302" spans="6:10">
      <c r="F302" s="301">
        <f t="shared" si="4"/>
        <v>42552</v>
      </c>
      <c r="G302" s="308">
        <f t="shared" ca="1" si="5"/>
        <v>0</v>
      </c>
      <c r="H302" s="311">
        <f t="shared" ca="1" si="6"/>
        <v>-5.1050808491659438E-7</v>
      </c>
      <c r="I302" s="311">
        <f t="shared" ca="1" si="7"/>
        <v>-9.2531214696497388E-3</v>
      </c>
      <c r="J302" s="310">
        <f t="shared" ca="1" si="8"/>
        <v>2.2466210275069454E-3</v>
      </c>
    </row>
    <row r="303" spans="6:10">
      <c r="F303" s="301">
        <f t="shared" si="4"/>
        <v>42583</v>
      </c>
      <c r="G303" s="308">
        <f t="shared" ca="1" si="5"/>
        <v>0</v>
      </c>
      <c r="H303" s="311">
        <f t="shared" ca="1" si="6"/>
        <v>-3.6115531998337502E-7</v>
      </c>
      <c r="I303" s="311">
        <f t="shared" ca="1" si="7"/>
        <v>-9.5107587908302982E-3</v>
      </c>
      <c r="J303" s="310">
        <f t="shared" ca="1" si="8"/>
        <v>2.2463721735206388E-3</v>
      </c>
    </row>
    <row r="304" spans="6:10">
      <c r="F304" s="301">
        <f t="shared" si="4"/>
        <v>42614</v>
      </c>
      <c r="G304" s="308">
        <f t="shared" ca="1" si="5"/>
        <v>0</v>
      </c>
      <c r="H304" s="311">
        <f t="shared" ca="1" si="6"/>
        <v>-2.8045265443310541E-8</v>
      </c>
      <c r="I304" s="311">
        <f t="shared" ca="1" si="7"/>
        <v>-1.077215533629039E-2</v>
      </c>
      <c r="J304" s="310">
        <f t="shared" ca="1" si="8"/>
        <v>2.3587040620607347E-3</v>
      </c>
    </row>
    <row r="305" spans="6:10">
      <c r="F305" s="301">
        <f t="shared" si="4"/>
        <v>42644</v>
      </c>
      <c r="G305" s="308">
        <f t="shared" ca="1" si="5"/>
        <v>0</v>
      </c>
      <c r="H305" s="311">
        <f t="shared" ca="1" si="6"/>
        <v>-3.0982735743645407E-7</v>
      </c>
      <c r="I305" s="311">
        <f t="shared" ca="1" si="7"/>
        <v>-1.0463967579310562E-2</v>
      </c>
      <c r="J305" s="310">
        <f t="shared" ca="1" si="8"/>
        <v>3.7630601965605859E-3</v>
      </c>
    </row>
    <row r="306" spans="6:10">
      <c r="F306" s="301">
        <f t="shared" si="4"/>
        <v>42675</v>
      </c>
      <c r="G306" s="308">
        <f t="shared" ca="1" si="5"/>
        <v>0</v>
      </c>
      <c r="H306" s="311">
        <f t="shared" ca="1" si="6"/>
        <v>-1.6130655644541747E-7</v>
      </c>
      <c r="I306" s="311">
        <f t="shared" ca="1" si="7"/>
        <v>-6.9002182760311559E-3</v>
      </c>
      <c r="J306" s="310">
        <f t="shared" ca="1" si="8"/>
        <v>2.2743826985851534E-3</v>
      </c>
    </row>
    <row r="307" spans="6:10">
      <c r="F307" s="301">
        <f t="shared" si="4"/>
        <v>42705</v>
      </c>
      <c r="G307" s="308">
        <f t="shared" ca="1" si="5"/>
        <v>0</v>
      </c>
      <c r="H307" s="311">
        <f t="shared" ca="1" si="6"/>
        <v>1.2857589215542475E-8</v>
      </c>
      <c r="I307" s="311">
        <f t="shared" ca="1" si="7"/>
        <v>-9.4861372830491453E-3</v>
      </c>
      <c r="J307" s="310">
        <f t="shared" ca="1" si="8"/>
        <v>2.2573975497763854E-3</v>
      </c>
    </row>
    <row r="308" spans="6:10">
      <c r="F308" s="301">
        <f t="shared" si="4"/>
        <v>42736</v>
      </c>
      <c r="G308" s="308">
        <f t="shared" ca="1" si="5"/>
        <v>0</v>
      </c>
      <c r="H308" s="311">
        <f t="shared" ca="1" si="6"/>
        <v>8.4404787126235448E-6</v>
      </c>
      <c r="I308" s="311">
        <f t="shared" ca="1" si="7"/>
        <v>-2.7027815574280911E-3</v>
      </c>
      <c r="J308" s="310">
        <f t="shared" ca="1" si="8"/>
        <v>1.4163881711437565E-3</v>
      </c>
    </row>
    <row r="309" spans="6:10">
      <c r="F309" s="301">
        <f t="shared" si="4"/>
        <v>42767</v>
      </c>
      <c r="G309" s="308">
        <f t="shared" ca="1" si="5"/>
        <v>0</v>
      </c>
      <c r="H309" s="311">
        <f t="shared" ca="1" si="6"/>
        <v>8.310675112532806E-6</v>
      </c>
      <c r="I309" s="311">
        <f t="shared" ca="1" si="7"/>
        <v>-3.1942623458303121E-3</v>
      </c>
      <c r="J309" s="310">
        <f t="shared" ca="1" si="8"/>
        <v>2.365723563170663E-3</v>
      </c>
    </row>
    <row r="310" spans="6:10">
      <c r="F310" s="301">
        <f t="shared" si="4"/>
        <v>42795</v>
      </c>
      <c r="G310" s="308">
        <f t="shared" ca="1" si="5"/>
        <v>0</v>
      </c>
      <c r="H310" s="311">
        <f t="shared" ca="1" si="6"/>
        <v>8.0580768950788695E-6</v>
      </c>
      <c r="I310" s="311">
        <f t="shared" ca="1" si="7"/>
        <v>-8.5154985399401584E-3</v>
      </c>
      <c r="J310" s="310">
        <f t="shared" ca="1" si="8"/>
        <v>1.4927204529397997E-3</v>
      </c>
    </row>
    <row r="311" spans="6:10">
      <c r="F311" s="301">
        <f t="shared" si="4"/>
        <v>42826</v>
      </c>
      <c r="G311" s="308">
        <f t="shared" ca="1" si="5"/>
        <v>0</v>
      </c>
      <c r="H311" s="311">
        <f t="shared" ca="1" si="6"/>
        <v>8.2169583188740347E-6</v>
      </c>
      <c r="I311" s="311">
        <f t="shared" ca="1" si="7"/>
        <v>-9.0439907183547108E-3</v>
      </c>
      <c r="J311" s="310">
        <f t="shared" ca="1" si="8"/>
        <v>3.0930785595904009E-3</v>
      </c>
    </row>
    <row r="312" spans="6:10">
      <c r="F312" s="301">
        <f t="shared" si="4"/>
        <v>42856</v>
      </c>
      <c r="G312" s="308">
        <f t="shared" ca="1" si="5"/>
        <v>0</v>
      </c>
      <c r="H312" s="311">
        <f t="shared" ca="1" si="6"/>
        <v>8.0498867716105593E-6</v>
      </c>
      <c r="I312" s="311">
        <f t="shared" ca="1" si="7"/>
        <v>-9.5780004001804198E-3</v>
      </c>
      <c r="J312" s="310">
        <f t="shared" ca="1" si="8"/>
        <v>1.5051910914507527E-3</v>
      </c>
    </row>
    <row r="313" spans="6:10">
      <c r="F313" s="301">
        <f t="shared" si="4"/>
        <v>42887</v>
      </c>
      <c r="G313" s="308">
        <f t="shared" ca="1" si="5"/>
        <v>0</v>
      </c>
      <c r="H313" s="311">
        <f t="shared" ca="1" si="6"/>
        <v>8.3057865272184728E-6</v>
      </c>
      <c r="I313" s="311">
        <f t="shared" ca="1" si="7"/>
        <v>-9.8871804154965215E-3</v>
      </c>
      <c r="J313" s="310">
        <f t="shared" ca="1" si="8"/>
        <v>2.3291279696942002E-3</v>
      </c>
    </row>
    <row r="314" spans="6:10">
      <c r="F314" s="301">
        <f t="shared" si="4"/>
        <v>42917</v>
      </c>
      <c r="G314" s="308">
        <f t="shared" ca="1" si="5"/>
        <v>0</v>
      </c>
      <c r="H314" s="311">
        <f t="shared" ca="1" si="6"/>
        <v>8.0731210239104456E-6</v>
      </c>
      <c r="I314" s="311">
        <f t="shared" ca="1" si="7"/>
        <v>-1.0264150140626649E-2</v>
      </c>
      <c r="J314" s="310">
        <f t="shared" ca="1" si="8"/>
        <v>1.5141894504238085E-3</v>
      </c>
    </row>
    <row r="315" spans="6:10">
      <c r="F315" s="301">
        <f t="shared" si="4"/>
        <v>42948</v>
      </c>
      <c r="G315" s="308">
        <f t="shared" ca="1" si="5"/>
        <v>0</v>
      </c>
      <c r="H315" s="311">
        <f t="shared" ca="1" si="6"/>
        <v>8.2784035102534403E-6</v>
      </c>
      <c r="I315" s="311">
        <f t="shared" ca="1" si="7"/>
        <v>-1.0105616476185353E-2</v>
      </c>
      <c r="J315" s="310">
        <f t="shared" ca="1" si="8"/>
        <v>1.5069335434416686E-3</v>
      </c>
    </row>
    <row r="316" spans="6:10">
      <c r="F316" s="301">
        <f t="shared" si="4"/>
        <v>42979</v>
      </c>
      <c r="G316" s="308">
        <f t="shared" ca="1" si="5"/>
        <v>0</v>
      </c>
      <c r="H316" s="311">
        <f t="shared" ca="1" si="6"/>
        <v>8.1494657089287159E-6</v>
      </c>
      <c r="I316" s="311">
        <f t="shared" ca="1" si="7"/>
        <v>-1.337017005815111E-2</v>
      </c>
      <c r="J316" s="310">
        <f t="shared" ca="1" si="8"/>
        <v>2.3505183748480096E-3</v>
      </c>
    </row>
    <row r="317" spans="6:10">
      <c r="F317" s="301">
        <f t="shared" si="4"/>
        <v>43009</v>
      </c>
      <c r="G317" s="308">
        <f t="shared" ca="1" si="5"/>
        <v>0</v>
      </c>
      <c r="H317" s="311">
        <f t="shared" ca="1" si="6"/>
        <v>-1</v>
      </c>
      <c r="I317" s="311">
        <f t="shared" ca="1" si="7"/>
        <v>-1</v>
      </c>
      <c r="J317" s="310">
        <f t="shared" ca="1" si="8"/>
        <v>-1</v>
      </c>
    </row>
    <row r="318" spans="6:10">
      <c r="F318" s="301">
        <f t="shared" si="4"/>
        <v>43040</v>
      </c>
      <c r="G318" s="308">
        <f t="shared" ca="1" si="5"/>
        <v>0</v>
      </c>
      <c r="H318" s="311">
        <f t="shared" ca="1" si="6"/>
        <v>8.2017721581006953E-6</v>
      </c>
      <c r="I318" s="311">
        <f t="shared" ca="1" si="7"/>
        <v>-9.2297957846068091E-3</v>
      </c>
      <c r="J318" s="310">
        <f t="shared" ca="1" si="8"/>
        <v>5.0746017720508796E-3</v>
      </c>
    </row>
    <row r="319" spans="6:10">
      <c r="F319" s="301">
        <f t="shared" si="4"/>
        <v>43070</v>
      </c>
      <c r="G319" s="308">
        <f t="shared" ca="1" si="5"/>
        <v>0</v>
      </c>
      <c r="H319" s="311">
        <f t="shared" ca="1" si="6"/>
        <v>7.9880555579059376E-6</v>
      </c>
      <c r="I319" s="311">
        <f t="shared" ca="1" si="7"/>
        <v>-8.5966421854016817E-3</v>
      </c>
      <c r="J319" s="310">
        <f t="shared" ca="1" si="8"/>
        <v>2.2418845653209285E-3</v>
      </c>
    </row>
    <row r="320" spans="6:10">
      <c r="F320" s="301">
        <f t="shared" si="4"/>
        <v>43101</v>
      </c>
      <c r="G320" s="308">
        <f t="shared" ca="1" si="5"/>
        <v>0</v>
      </c>
      <c r="H320" s="311">
        <f t="shared" ca="1" si="6"/>
        <v>2.6933775410409311E-5</v>
      </c>
      <c r="I320" s="311">
        <f t="shared" ca="1" si="7"/>
        <v>-2.288931233347169E-3</v>
      </c>
      <c r="J320" s="310">
        <f t="shared" ca="1" si="8"/>
        <v>2.1496912317913175E-3</v>
      </c>
    </row>
    <row r="321" spans="6:10">
      <c r="F321" s="301">
        <f t="shared" si="4"/>
        <v>43132</v>
      </c>
      <c r="G321" s="308">
        <f t="shared" ca="1" si="5"/>
        <v>0</v>
      </c>
      <c r="H321" s="311">
        <f t="shared" ca="1" si="6"/>
        <v>2.6436302392740529E-5</v>
      </c>
      <c r="I321" s="311">
        <f t="shared" ca="1" si="7"/>
        <v>-2.1938350424414166E-3</v>
      </c>
      <c r="J321" s="310">
        <f t="shared" ca="1" si="8"/>
        <v>1.5898385881385479E-3</v>
      </c>
    </row>
    <row r="322" spans="6:10">
      <c r="F322" s="301">
        <f t="shared" si="4"/>
        <v>43160</v>
      </c>
      <c r="G322" s="308">
        <f t="shared" ca="1" si="5"/>
        <v>0</v>
      </c>
      <c r="H322" s="311">
        <f t="shared" ca="1" si="6"/>
        <v>2.6514217587036981E-5</v>
      </c>
      <c r="I322" s="311">
        <f t="shared" ca="1" si="7"/>
        <v>-6.8511059942666375E-3</v>
      </c>
      <c r="J322" s="310">
        <f t="shared" ca="1" si="8"/>
        <v>2.2316927777956685E-3</v>
      </c>
    </row>
    <row r="323" spans="6:10">
      <c r="F323" s="301">
        <f t="shared" si="4"/>
        <v>43191</v>
      </c>
      <c r="G323" s="308">
        <f t="shared" ca="1" si="5"/>
        <v>0</v>
      </c>
      <c r="H323" s="311">
        <f t="shared" ca="1" si="6"/>
        <v>2.6831227914136946E-5</v>
      </c>
      <c r="I323" s="311">
        <f t="shared" ca="1" si="7"/>
        <v>-7.2806026408783753E-3</v>
      </c>
      <c r="J323" s="310">
        <f t="shared" ca="1" si="8"/>
        <v>1.5412587435199576E-3</v>
      </c>
    </row>
    <row r="324" spans="6:10">
      <c r="F324" s="301">
        <f t="shared" si="4"/>
        <v>43221</v>
      </c>
      <c r="G324" s="308">
        <f t="shared" ref="G324:G331" ca="1" si="9">+IF(ISERROR(G67/C67-1),0,G67/C67-1)</f>
        <v>0</v>
      </c>
      <c r="H324" s="311">
        <f t="shared" ref="H324:H331" ca="1" si="10">+IF(ISERROR(H67/D67-1),0,H67/D67-1)</f>
        <v>2.6457190979378709E-5</v>
      </c>
      <c r="I324" s="311">
        <f t="shared" ref="I324:I331" ca="1" si="11">+IF(ISERROR(I67/E67-1),0,I67/E67-1)</f>
        <v>-7.8718970082236606E-3</v>
      </c>
      <c r="J324" s="310">
        <f t="shared" ref="J324:J331" ca="1" si="12">+IF(ISERROR(J67/F67-1),0,J67/F67-1)</f>
        <v>1.49865264359339E-3</v>
      </c>
    </row>
    <row r="325" spans="6:10">
      <c r="F325" s="301">
        <f t="shared" ref="F325:F331" si="13">+B68</f>
        <v>43252</v>
      </c>
      <c r="G325" s="308">
        <f t="shared" ca="1" si="9"/>
        <v>0</v>
      </c>
      <c r="H325" s="311">
        <f t="shared" ca="1" si="10"/>
        <v>2.6511318026001263E-5</v>
      </c>
      <c r="I325" s="311">
        <f t="shared" ca="1" si="11"/>
        <v>-9.5462117851718986E-3</v>
      </c>
      <c r="J325" s="310">
        <f t="shared" ca="1" si="12"/>
        <v>2.3534642137759132E-3</v>
      </c>
    </row>
    <row r="326" spans="6:10">
      <c r="F326" s="301">
        <f t="shared" si="13"/>
        <v>43282</v>
      </c>
      <c r="G326" s="308">
        <f t="shared" ca="1" si="9"/>
        <v>0</v>
      </c>
      <c r="H326" s="311">
        <f t="shared" ca="1" si="10"/>
        <v>2.6668980599664494E-5</v>
      </c>
      <c r="I326" s="311">
        <f t="shared" ca="1" si="11"/>
        <v>-6.7610072579690206E-3</v>
      </c>
      <c r="J326" s="310">
        <f t="shared" ca="1" si="12"/>
        <v>1.4790676073732634E-3</v>
      </c>
    </row>
    <row r="327" spans="6:10">
      <c r="F327" s="301">
        <f t="shared" si="13"/>
        <v>43313</v>
      </c>
      <c r="G327" s="308">
        <f t="shared" ca="1" si="9"/>
        <v>0</v>
      </c>
      <c r="H327" s="311">
        <f t="shared" ca="1" si="10"/>
        <v>2.6514219080731039E-5</v>
      </c>
      <c r="I327" s="311">
        <f t="shared" ca="1" si="11"/>
        <v>-5.7515759746168404E-3</v>
      </c>
      <c r="J327" s="310">
        <f t="shared" ca="1" si="12"/>
        <v>1.4714676071081456E-3</v>
      </c>
    </row>
    <row r="328" spans="6:10">
      <c r="F328" s="301">
        <f t="shared" si="13"/>
        <v>43344</v>
      </c>
      <c r="G328" s="308">
        <f t="shared" ca="1" si="9"/>
        <v>0</v>
      </c>
      <c r="H328" s="311">
        <f t="shared" ca="1" si="10"/>
        <v>2.6768277879618552E-5</v>
      </c>
      <c r="I328" s="311">
        <f t="shared" ca="1" si="11"/>
        <v>-8.8900251475128034E-3</v>
      </c>
      <c r="J328" s="310">
        <f t="shared" ca="1" si="12"/>
        <v>1.5602795681979309E-3</v>
      </c>
    </row>
    <row r="329" spans="6:10">
      <c r="F329" s="301">
        <f t="shared" si="13"/>
        <v>43374</v>
      </c>
      <c r="G329" s="308">
        <f t="shared" ca="1" si="9"/>
        <v>0</v>
      </c>
      <c r="H329" s="311">
        <f t="shared" ca="1" si="10"/>
        <v>2.6636114840217218E-5</v>
      </c>
      <c r="I329" s="311">
        <f t="shared" ca="1" si="11"/>
        <v>-7.6186196719026933E-3</v>
      </c>
      <c r="J329" s="310">
        <f t="shared" ca="1" si="12"/>
        <v>2.2406571381521356E-3</v>
      </c>
    </row>
    <row r="330" spans="6:10">
      <c r="F330" s="301">
        <f t="shared" si="13"/>
        <v>43405</v>
      </c>
      <c r="G330" s="308">
        <f t="shared" ca="1" si="9"/>
        <v>0</v>
      </c>
      <c r="H330" s="311">
        <f t="shared" ca="1" si="10"/>
        <v>2.6368487723527068E-5</v>
      </c>
      <c r="I330" s="311">
        <f t="shared" ca="1" si="11"/>
        <v>-2.9688203905635646E-3</v>
      </c>
      <c r="J330" s="310">
        <f t="shared" ca="1" si="12"/>
        <v>3.7298073041120983E-3</v>
      </c>
    </row>
    <row r="331" spans="6:10">
      <c r="F331" s="301">
        <f t="shared" si="13"/>
        <v>43435</v>
      </c>
      <c r="G331" s="308">
        <f t="shared" ca="1" si="9"/>
        <v>0</v>
      </c>
      <c r="H331" s="311">
        <f t="shared" ca="1" si="10"/>
        <v>2.6951213168757704E-5</v>
      </c>
      <c r="I331" s="311">
        <f t="shared" ca="1" si="11"/>
        <v>-3.1570845833673866E-3</v>
      </c>
      <c r="J331" s="310">
        <f t="shared" ca="1" si="12"/>
        <v>2.1594109655211913E-3</v>
      </c>
    </row>
    <row r="332" spans="6:10">
      <c r="F332" s="301">
        <f t="shared" ref="F332:F395" si="14">+B75</f>
        <v>43466</v>
      </c>
      <c r="G332" s="308">
        <f t="shared" ref="G332:G395" ca="1" si="15">+IF(ISERROR(G75/C75-1),0,G75/C75-1)</f>
        <v>0</v>
      </c>
      <c r="H332" s="311">
        <f t="shared" ref="H332:H395" ca="1" si="16">+IF(ISERROR(H75/D75-1),0,H75/D75-1)</f>
        <v>4.2851286145673129E-5</v>
      </c>
      <c r="I332" s="311">
        <f t="shared" ref="I332:I395" ca="1" si="17">+IF(ISERROR(I75/E75-1),0,I75/E75-1)</f>
        <v>-6.4387827946121856E-4</v>
      </c>
      <c r="J332" s="310">
        <f t="shared" ref="J332:J395" ca="1" si="18">+IF(ISERROR(J75/F75-1),0,J75/F75-1)</f>
        <v>2.1074508861298469E-3</v>
      </c>
    </row>
    <row r="333" spans="6:10">
      <c r="F333" s="301">
        <f t="shared" si="14"/>
        <v>43497</v>
      </c>
      <c r="G333" s="308">
        <f t="shared" ca="1" si="15"/>
        <v>0</v>
      </c>
      <c r="H333" s="311">
        <f t="shared" ca="1" si="16"/>
        <v>4.2833867002656234E-5</v>
      </c>
      <c r="I333" s="311">
        <f t="shared" ca="1" si="17"/>
        <v>-3.3627977333172687E-4</v>
      </c>
      <c r="J333" s="310">
        <f t="shared" ca="1" si="18"/>
        <v>1.5411095446413725E-3</v>
      </c>
    </row>
    <row r="334" spans="6:10">
      <c r="F334" s="301">
        <f t="shared" si="14"/>
        <v>43525</v>
      </c>
      <c r="G334" s="308">
        <f t="shared" ca="1" si="15"/>
        <v>0</v>
      </c>
      <c r="H334" s="311">
        <f t="shared" ca="1" si="16"/>
        <v>4.2907839437722473E-5</v>
      </c>
      <c r="I334" s="311">
        <f t="shared" ca="1" si="17"/>
        <v>-5.3817382774534739E-4</v>
      </c>
      <c r="J334" s="310">
        <f t="shared" ca="1" si="18"/>
        <v>2.0964574370836431E-3</v>
      </c>
    </row>
    <row r="335" spans="6:10">
      <c r="F335" s="301">
        <f t="shared" si="14"/>
        <v>43556</v>
      </c>
      <c r="G335" s="308">
        <f t="shared" ca="1" si="15"/>
        <v>0</v>
      </c>
      <c r="H335" s="311">
        <f t="shared" ca="1" si="16"/>
        <v>4.2912230539426943E-5</v>
      </c>
      <c r="I335" s="311">
        <f t="shared" ca="1" si="17"/>
        <v>-2.8467702570315057E-3</v>
      </c>
      <c r="J335" s="310">
        <f t="shared" ca="1" si="18"/>
        <v>2.2103527545156432E-3</v>
      </c>
    </row>
    <row r="336" spans="6:10">
      <c r="F336" s="301">
        <f t="shared" si="14"/>
        <v>43586</v>
      </c>
      <c r="G336" s="308">
        <f t="shared" ca="1" si="15"/>
        <v>0</v>
      </c>
      <c r="H336" s="311">
        <f t="shared" ca="1" si="16"/>
        <v>4.284433385359776E-5</v>
      </c>
      <c r="I336" s="311">
        <f t="shared" ca="1" si="17"/>
        <v>-3.9837041469453771E-3</v>
      </c>
      <c r="J336" s="310">
        <f t="shared" ca="1" si="18"/>
        <v>1.4407508668967672E-3</v>
      </c>
    </row>
    <row r="337" spans="6:10">
      <c r="F337" s="301">
        <f t="shared" si="14"/>
        <v>43617</v>
      </c>
      <c r="G337" s="308">
        <f t="shared" ca="1" si="15"/>
        <v>0</v>
      </c>
      <c r="H337" s="311">
        <f t="shared" ca="1" si="16"/>
        <v>4.2891117096655051E-5</v>
      </c>
      <c r="I337" s="311">
        <f t="shared" ca="1" si="17"/>
        <v>-5.1514436692038368E-3</v>
      </c>
      <c r="J337" s="310">
        <f t="shared" ca="1" si="18"/>
        <v>2.2572493265107241E-3</v>
      </c>
    </row>
    <row r="338" spans="6:10">
      <c r="F338" s="301">
        <f t="shared" si="14"/>
        <v>43647</v>
      </c>
      <c r="G338" s="308">
        <f t="shared" ca="1" si="15"/>
        <v>0</v>
      </c>
      <c r="H338" s="311">
        <f t="shared" ca="1" si="16"/>
        <v>4.2849384140453139E-5</v>
      </c>
      <c r="I338" s="311">
        <f t="shared" ca="1" si="17"/>
        <v>-4.1315533546691929E-3</v>
      </c>
      <c r="J338" s="310">
        <f t="shared" ca="1" si="18"/>
        <v>2.1611360932278778E-3</v>
      </c>
    </row>
    <row r="339" spans="6:10">
      <c r="F339" s="301">
        <f t="shared" si="14"/>
        <v>43678</v>
      </c>
      <c r="G339" s="308">
        <f t="shared" ca="1" si="15"/>
        <v>0</v>
      </c>
      <c r="H339" s="311">
        <f t="shared" ca="1" si="16"/>
        <v>4.276474792708207E-5</v>
      </c>
      <c r="I339" s="311">
        <f t="shared" ca="1" si="17"/>
        <v>-3.6267984536287878E-3</v>
      </c>
      <c r="J339" s="310">
        <f t="shared" ca="1" si="18"/>
        <v>1.4365320297011763E-3</v>
      </c>
    </row>
    <row r="340" spans="6:10">
      <c r="F340" s="301">
        <f t="shared" si="14"/>
        <v>43709</v>
      </c>
      <c r="G340" s="308">
        <f t="shared" ca="1" si="15"/>
        <v>0</v>
      </c>
      <c r="H340" s="311">
        <f t="shared" ca="1" si="16"/>
        <v>4.2914074767974597E-5</v>
      </c>
      <c r="I340" s="311">
        <f t="shared" ca="1" si="17"/>
        <v>-3.6188446891302073E-3</v>
      </c>
      <c r="J340" s="310">
        <f t="shared" ca="1" si="18"/>
        <v>1.4808637038570271E-3</v>
      </c>
    </row>
    <row r="341" spans="6:10">
      <c r="F341" s="301">
        <f t="shared" si="14"/>
        <v>43739</v>
      </c>
      <c r="G341" s="308">
        <f t="shared" ca="1" si="15"/>
        <v>0</v>
      </c>
      <c r="H341" s="311">
        <f t="shared" ca="1" si="16"/>
        <v>4.23325482403758E-5</v>
      </c>
      <c r="I341" s="311">
        <f t="shared" ca="1" si="17"/>
        <v>-1.4121016466789316E-3</v>
      </c>
      <c r="J341" s="310">
        <f t="shared" ca="1" si="18"/>
        <v>5.4449923099475495E-3</v>
      </c>
    </row>
    <row r="342" spans="6:10">
      <c r="F342" s="301">
        <f t="shared" si="14"/>
        <v>43770</v>
      </c>
      <c r="G342" s="308">
        <f t="shared" ca="1" si="15"/>
        <v>0</v>
      </c>
      <c r="H342" s="311">
        <f t="shared" ca="1" si="16"/>
        <v>4.2815417077513018E-5</v>
      </c>
      <c r="I342" s="311">
        <f t="shared" ca="1" si="17"/>
        <v>-7.4248299146739694E-4</v>
      </c>
      <c r="J342" s="310">
        <f t="shared" ca="1" si="18"/>
        <v>3.634240956952528E-3</v>
      </c>
    </row>
    <row r="343" spans="6:10">
      <c r="F343" s="301">
        <f t="shared" si="14"/>
        <v>43800</v>
      </c>
      <c r="G343" s="308">
        <f t="shared" ca="1" si="15"/>
        <v>0</v>
      </c>
      <c r="H343" s="311">
        <f t="shared" ca="1" si="16"/>
        <v>4.2877889467218822E-5</v>
      </c>
      <c r="I343" s="311">
        <f t="shared" ca="1" si="17"/>
        <v>-6.0742203963015662E-4</v>
      </c>
      <c r="J343" s="310">
        <f t="shared" ca="1" si="18"/>
        <v>7.0482808414373821E-4</v>
      </c>
    </row>
    <row r="344" spans="6:10">
      <c r="F344" s="301">
        <f t="shared" si="14"/>
        <v>43831</v>
      </c>
      <c r="G344" s="308">
        <f t="shared" ca="1" si="15"/>
        <v>0</v>
      </c>
      <c r="H344" s="311">
        <f t="shared" ca="1" si="16"/>
        <v>-1.15514234414138E-4</v>
      </c>
      <c r="I344" s="311">
        <f t="shared" ca="1" si="17"/>
        <v>-2.5821039149809266E-4</v>
      </c>
      <c r="J344" s="310">
        <f t="shared" ca="1" si="18"/>
        <v>1.3970815947172976E-3</v>
      </c>
    </row>
    <row r="345" spans="6:10">
      <c r="F345" s="301">
        <f t="shared" si="14"/>
        <v>43862</v>
      </c>
      <c r="G345" s="308">
        <f t="shared" ca="1" si="15"/>
        <v>0</v>
      </c>
      <c r="H345" s="311">
        <f t="shared" ca="1" si="16"/>
        <v>-1.1545987241057265E-4</v>
      </c>
      <c r="I345" s="311">
        <f t="shared" ca="1" si="17"/>
        <v>-3.4884733523410372E-4</v>
      </c>
      <c r="J345" s="310">
        <f t="shared" ca="1" si="18"/>
        <v>1.4919159880932842E-3</v>
      </c>
    </row>
    <row r="346" spans="6:10">
      <c r="F346" s="301">
        <f t="shared" si="14"/>
        <v>43891</v>
      </c>
      <c r="G346" s="308">
        <f t="shared" ca="1" si="15"/>
        <v>0</v>
      </c>
      <c r="H346" s="311">
        <f t="shared" ca="1" si="16"/>
        <v>-1.15514234414138E-4</v>
      </c>
      <c r="I346" s="311">
        <f t="shared" ca="1" si="17"/>
        <v>-2.5764816155138259E-4</v>
      </c>
      <c r="J346" s="310">
        <f t="shared" ca="1" si="18"/>
        <v>1.3976447555588134E-3</v>
      </c>
    </row>
    <row r="347" spans="6:10">
      <c r="F347" s="301">
        <f t="shared" si="14"/>
        <v>43922</v>
      </c>
      <c r="G347" s="308">
        <f t="shared" ca="1" si="15"/>
        <v>0</v>
      </c>
      <c r="H347" s="311">
        <f t="shared" ca="1" si="16"/>
        <v>-1.1546432949560703E-4</v>
      </c>
      <c r="I347" s="311">
        <f t="shared" ca="1" si="17"/>
        <v>-1.4994559821294162E-3</v>
      </c>
      <c r="J347" s="310">
        <f t="shared" ca="1" si="18"/>
        <v>2.7958959323846067E-3</v>
      </c>
    </row>
    <row r="348" spans="6:10">
      <c r="F348" s="301">
        <f t="shared" si="14"/>
        <v>43952</v>
      </c>
      <c r="G348" s="308">
        <f t="shared" ca="1" si="15"/>
        <v>0</v>
      </c>
      <c r="H348" s="311">
        <f t="shared" ca="1" si="16"/>
        <v>-1.1533950669606607E-4</v>
      </c>
      <c r="I348" s="311">
        <f t="shared" ca="1" si="17"/>
        <v>-3.5963291277666398E-3</v>
      </c>
      <c r="J348" s="310">
        <f t="shared" ca="1" si="18"/>
        <v>1.4308717134943194E-3</v>
      </c>
    </row>
    <row r="349" spans="6:10">
      <c r="F349" s="301">
        <f t="shared" si="14"/>
        <v>43983</v>
      </c>
      <c r="G349" s="308">
        <f t="shared" ca="1" si="15"/>
        <v>0</v>
      </c>
      <c r="H349" s="311">
        <f t="shared" ca="1" si="16"/>
        <v>-1.1501471042407729E-4</v>
      </c>
      <c r="I349" s="311">
        <f t="shared" ca="1" si="17"/>
        <v>-3.3384074946770648E-3</v>
      </c>
      <c r="J349" s="310">
        <f t="shared" ca="1" si="18"/>
        <v>1.4785359272453391E-3</v>
      </c>
    </row>
    <row r="350" spans="6:10">
      <c r="F350" s="301">
        <f t="shared" si="14"/>
        <v>44013</v>
      </c>
      <c r="G350" s="308">
        <f t="shared" ca="1" si="15"/>
        <v>0</v>
      </c>
      <c r="H350" s="311">
        <f t="shared" ca="1" si="16"/>
        <v>-1.152495563860878E-4</v>
      </c>
      <c r="I350" s="311">
        <f t="shared" ca="1" si="17"/>
        <v>-2.9867663175859871E-3</v>
      </c>
      <c r="J350" s="310">
        <f t="shared" ca="1" si="18"/>
        <v>2.1301296991107499E-3</v>
      </c>
    </row>
    <row r="351" spans="6:10">
      <c r="F351" s="301">
        <f t="shared" si="14"/>
        <v>44044</v>
      </c>
      <c r="G351" s="308">
        <f t="shared" ca="1" si="15"/>
        <v>0</v>
      </c>
      <c r="H351" s="311">
        <f t="shared" ca="1" si="16"/>
        <v>-1.1519600214349168E-4</v>
      </c>
      <c r="I351" s="311">
        <f t="shared" ca="1" si="17"/>
        <v>-2.9312310102189709E-3</v>
      </c>
      <c r="J351" s="310">
        <f t="shared" ca="1" si="18"/>
        <v>1.4215896999141275E-3</v>
      </c>
    </row>
    <row r="352" spans="6:10">
      <c r="F352" s="301">
        <f t="shared" si="14"/>
        <v>44075</v>
      </c>
      <c r="G352" s="308">
        <f t="shared" ca="1" si="15"/>
        <v>0</v>
      </c>
      <c r="H352" s="311">
        <f t="shared" ca="1" si="16"/>
        <v>-1.1509254711061789E-4</v>
      </c>
      <c r="I352" s="311">
        <f t="shared" ca="1" si="17"/>
        <v>-3.4166906279141651E-3</v>
      </c>
      <c r="J352" s="310">
        <f t="shared" ca="1" si="18"/>
        <v>2.2106218199930971E-3</v>
      </c>
    </row>
    <row r="353" spans="6:10">
      <c r="F353" s="301">
        <f t="shared" si="14"/>
        <v>44105</v>
      </c>
      <c r="G353" s="308">
        <f t="shared" ca="1" si="15"/>
        <v>0</v>
      </c>
      <c r="H353" s="311">
        <f t="shared" ca="1" si="16"/>
        <v>-1.1539552301964573E-4</v>
      </c>
      <c r="I353" s="311">
        <f t="shared" ca="1" si="17"/>
        <v>-2.2720231042110406E-3</v>
      </c>
      <c r="J353" s="310">
        <f t="shared" ca="1" si="18"/>
        <v>2.6057888499888548E-3</v>
      </c>
    </row>
    <row r="354" spans="6:10">
      <c r="F354" s="301">
        <f t="shared" si="14"/>
        <v>44136</v>
      </c>
      <c r="G354" s="308">
        <f t="shared" ca="1" si="15"/>
        <v>0</v>
      </c>
      <c r="H354" s="311">
        <f t="shared" ca="1" si="16"/>
        <v>-1.1555980176314318E-4</v>
      </c>
      <c r="I354" s="311">
        <f t="shared" ca="1" si="17"/>
        <v>-6.0566828872465894E-4</v>
      </c>
      <c r="J354" s="310">
        <f t="shared" ca="1" si="18"/>
        <v>2.1671610209488268E-3</v>
      </c>
    </row>
    <row r="355" spans="6:10">
      <c r="F355" s="301">
        <f t="shared" si="14"/>
        <v>44166</v>
      </c>
      <c r="G355" s="308">
        <f t="shared" ca="1" si="15"/>
        <v>0</v>
      </c>
      <c r="H355" s="311">
        <f t="shared" ca="1" si="16"/>
        <v>-1.1560527784182373E-4</v>
      </c>
      <c r="I355" s="311">
        <f t="shared" ca="1" si="17"/>
        <v>-9.6615670451627444E-4</v>
      </c>
      <c r="J355" s="310">
        <f t="shared" ca="1" si="18"/>
        <v>2.1049524545624365E-3</v>
      </c>
    </row>
    <row r="356" spans="6:10">
      <c r="F356" s="301">
        <f t="shared" si="14"/>
        <v>44197</v>
      </c>
      <c r="G356" s="308">
        <f t="shared" ca="1" si="15"/>
        <v>0</v>
      </c>
      <c r="H356" s="311">
        <f t="shared" ca="1" si="16"/>
        <v>-9.906538661685893E-5</v>
      </c>
      <c r="I356" s="311">
        <f t="shared" ca="1" si="17"/>
        <v>-5.6461818379760498E-4</v>
      </c>
      <c r="J356" s="310">
        <f t="shared" ca="1" si="18"/>
        <v>2.0910787488948035E-3</v>
      </c>
    </row>
    <row r="357" spans="6:10">
      <c r="F357" s="301">
        <f t="shared" si="14"/>
        <v>44228</v>
      </c>
      <c r="G357" s="308">
        <f t="shared" ca="1" si="15"/>
        <v>0</v>
      </c>
      <c r="H357" s="311">
        <f t="shared" ca="1" si="16"/>
        <v>-9.9105941947508214E-5</v>
      </c>
      <c r="I357" s="311">
        <f t="shared" ca="1" si="17"/>
        <v>-4.9788055611188486E-4</v>
      </c>
      <c r="J357" s="310">
        <f t="shared" ca="1" si="18"/>
        <v>1.5412428761059083E-3</v>
      </c>
    </row>
    <row r="358" spans="6:10">
      <c r="F358" s="301">
        <f t="shared" si="14"/>
        <v>44256</v>
      </c>
      <c r="G358" s="308">
        <f t="shared" ca="1" si="15"/>
        <v>0</v>
      </c>
      <c r="H358" s="311">
        <f t="shared" ca="1" si="16"/>
        <v>-9.9129512910467454E-5</v>
      </c>
      <c r="I358" s="311">
        <f t="shared" ca="1" si="17"/>
        <v>-2.5772848015392924E-4</v>
      </c>
      <c r="J358" s="310">
        <f t="shared" ca="1" si="18"/>
        <v>1.3975643039714214E-3</v>
      </c>
    </row>
    <row r="359" spans="6:10">
      <c r="F359" s="301">
        <f t="shared" si="14"/>
        <v>44287</v>
      </c>
      <c r="G359" s="308">
        <f t="shared" ca="1" si="15"/>
        <v>0</v>
      </c>
      <c r="H359" s="311">
        <f t="shared" ca="1" si="16"/>
        <v>-9.9220095890140136E-5</v>
      </c>
      <c r="I359" s="311">
        <f t="shared" ca="1" si="17"/>
        <v>-1.1967004787973856E-3</v>
      </c>
      <c r="J359" s="310">
        <f t="shared" ca="1" si="18"/>
        <v>1.4539854445572153E-3</v>
      </c>
    </row>
    <row r="360" spans="6:10">
      <c r="F360" s="301">
        <f t="shared" si="14"/>
        <v>44317</v>
      </c>
      <c r="G360" s="308">
        <f t="shared" ca="1" si="15"/>
        <v>0</v>
      </c>
      <c r="H360" s="311">
        <f t="shared" ca="1" si="16"/>
        <v>-9.9379728370263543E-5</v>
      </c>
      <c r="I360" s="311">
        <f t="shared" ca="1" si="17"/>
        <v>-3.349514062805925E-3</v>
      </c>
      <c r="J360" s="310">
        <f t="shared" ca="1" si="18"/>
        <v>2.1388275864615558E-3</v>
      </c>
    </row>
    <row r="361" spans="6:10">
      <c r="F361" s="301">
        <f t="shared" si="14"/>
        <v>44348</v>
      </c>
      <c r="G361" s="308">
        <f t="shared" ca="1" si="15"/>
        <v>0</v>
      </c>
      <c r="H361" s="311">
        <f t="shared" ca="1" si="16"/>
        <v>-9.9396325423217746E-5</v>
      </c>
      <c r="I361" s="311">
        <f t="shared" ca="1" si="17"/>
        <v>-3.3641995131986624E-3</v>
      </c>
      <c r="J361" s="310">
        <f t="shared" ca="1" si="18"/>
        <v>1.4767407078402073E-3</v>
      </c>
    </row>
    <row r="362" spans="6:10">
      <c r="F362" s="301">
        <f t="shared" si="14"/>
        <v>44378</v>
      </c>
      <c r="G362" s="308">
        <f t="shared" ca="1" si="15"/>
        <v>0</v>
      </c>
      <c r="H362" s="311">
        <f t="shared" ca="1" si="16"/>
        <v>-9.9471932829553467E-5</v>
      </c>
      <c r="I362" s="311">
        <f t="shared" ca="1" si="17"/>
        <v>-3.7013531393180754E-3</v>
      </c>
      <c r="J362" s="310">
        <f t="shared" ca="1" si="18"/>
        <v>1.4382612686121288E-3</v>
      </c>
    </row>
    <row r="363" spans="6:10">
      <c r="F363" s="301">
        <f t="shared" si="14"/>
        <v>44409</v>
      </c>
      <c r="G363" s="308">
        <f t="shared" ca="1" si="15"/>
        <v>0</v>
      </c>
      <c r="H363" s="311">
        <f t="shared" ca="1" si="16"/>
        <v>-9.9320361928834089E-5</v>
      </c>
      <c r="I363" s="311">
        <f t="shared" ca="1" si="17"/>
        <v>-2.6214638242197941E-3</v>
      </c>
      <c r="J363" s="310">
        <f t="shared" ca="1" si="18"/>
        <v>2.1248859913842733E-3</v>
      </c>
    </row>
    <row r="364" spans="6:10">
      <c r="F364" s="301">
        <f t="shared" si="14"/>
        <v>44440</v>
      </c>
      <c r="G364" s="308">
        <f t="shared" ca="1" si="15"/>
        <v>0</v>
      </c>
      <c r="H364" s="311">
        <f t="shared" ca="1" si="16"/>
        <v>-9.9387903062964078E-5</v>
      </c>
      <c r="I364" s="311">
        <f t="shared" ca="1" si="17"/>
        <v>-4.2693538923165297E-3</v>
      </c>
      <c r="J364" s="310">
        <f t="shared" ca="1" si="18"/>
        <v>2.2262451401966477E-3</v>
      </c>
    </row>
    <row r="365" spans="6:10">
      <c r="F365" s="301">
        <f t="shared" si="14"/>
        <v>44470</v>
      </c>
      <c r="G365" s="308">
        <f t="shared" ca="1" si="15"/>
        <v>0</v>
      </c>
      <c r="H365" s="311">
        <f t="shared" ca="1" si="16"/>
        <v>-9.9264825783373922E-5</v>
      </c>
      <c r="I365" s="311">
        <f t="shared" ca="1" si="17"/>
        <v>-5.2404321897213668E-3</v>
      </c>
      <c r="J365" s="310">
        <f t="shared" ca="1" si="18"/>
        <v>2.1148161157504619E-2</v>
      </c>
    </row>
    <row r="366" spans="6:10">
      <c r="F366" s="301">
        <f t="shared" si="14"/>
        <v>44501</v>
      </c>
      <c r="G366" s="308">
        <f t="shared" ca="1" si="15"/>
        <v>0</v>
      </c>
      <c r="H366" s="311">
        <f t="shared" ca="1" si="16"/>
        <v>-9.908789990842326E-5</v>
      </c>
      <c r="I366" s="311">
        <f t="shared" ca="1" si="17"/>
        <v>-4.5834508310516053E-4</v>
      </c>
      <c r="J366" s="310">
        <f t="shared" ca="1" si="18"/>
        <v>1.4376274553020707E-3</v>
      </c>
    </row>
    <row r="367" spans="6:10">
      <c r="F367" s="301">
        <f t="shared" si="14"/>
        <v>44531</v>
      </c>
      <c r="G367" s="308">
        <f t="shared" ca="1" si="15"/>
        <v>0</v>
      </c>
      <c r="H367" s="311">
        <f t="shared" ca="1" si="16"/>
        <v>-9.9222026484491188E-5</v>
      </c>
      <c r="I367" s="311">
        <f t="shared" ca="1" si="17"/>
        <v>-1.0608268041882862E-3</v>
      </c>
      <c r="J367" s="310">
        <f t="shared" ca="1" si="18"/>
        <v>2.1079664364167527E-3</v>
      </c>
    </row>
    <row r="368" spans="6:10">
      <c r="F368" s="301">
        <f t="shared" si="14"/>
        <v>44562</v>
      </c>
      <c r="G368" s="308">
        <f t="shared" ca="1" si="15"/>
        <v>0</v>
      </c>
      <c r="H368" s="311">
        <f t="shared" ca="1" si="16"/>
        <v>3.7118589880646979E-5</v>
      </c>
      <c r="I368" s="311">
        <f t="shared" ca="1" si="17"/>
        <v>-7.100698831095098E-4</v>
      </c>
      <c r="J368" s="310">
        <f t="shared" ca="1" si="18"/>
        <v>2.0929589777953783E-3</v>
      </c>
    </row>
    <row r="369" spans="6:10">
      <c r="F369" s="301">
        <f t="shared" si="14"/>
        <v>44593</v>
      </c>
      <c r="G369" s="308">
        <f t="shared" ca="1" si="15"/>
        <v>0</v>
      </c>
      <c r="H369" s="311">
        <f t="shared" ca="1" si="16"/>
        <v>3.7179776237961093E-5</v>
      </c>
      <c r="I369" s="311">
        <f t="shared" ca="1" si="17"/>
        <v>-7.1208045095227934E-4</v>
      </c>
      <c r="J369" s="310">
        <f t="shared" ca="1" si="18"/>
        <v>1.5500988021670548E-3</v>
      </c>
    </row>
    <row r="370" spans="6:10">
      <c r="F370" s="301">
        <f t="shared" si="14"/>
        <v>44621</v>
      </c>
      <c r="G370" s="308">
        <f t="shared" ca="1" si="15"/>
        <v>0</v>
      </c>
      <c r="H370" s="311">
        <f t="shared" ca="1" si="16"/>
        <v>3.6950880771158268E-5</v>
      </c>
      <c r="I370" s="311">
        <f t="shared" ca="1" si="17"/>
        <v>-3.6026047228743252E-4</v>
      </c>
      <c r="J370" s="310">
        <f t="shared" ca="1" si="18"/>
        <v>1.3911587987118779E-3</v>
      </c>
    </row>
    <row r="371" spans="6:10">
      <c r="F371" s="301">
        <f t="shared" si="14"/>
        <v>44652</v>
      </c>
      <c r="G371" s="308">
        <f t="shared" ca="1" si="15"/>
        <v>0</v>
      </c>
      <c r="H371" s="311">
        <f t="shared" ca="1" si="16"/>
        <v>3.6910793278943643E-5</v>
      </c>
      <c r="I371" s="311">
        <f t="shared" ca="1" si="17"/>
        <v>-1.4335099754728686E-3</v>
      </c>
      <c r="J371" s="310">
        <f t="shared" ca="1" si="18"/>
        <v>1.4533986231981544E-3</v>
      </c>
    </row>
    <row r="372" spans="6:10">
      <c r="F372" s="301">
        <f t="shared" si="14"/>
        <v>44682</v>
      </c>
      <c r="G372" s="308">
        <f t="shared" ca="1" si="15"/>
        <v>0</v>
      </c>
      <c r="H372" s="311">
        <f t="shared" ca="1" si="16"/>
        <v>3.7248859349858776E-5</v>
      </c>
      <c r="I372" s="311">
        <f t="shared" ca="1" si="17"/>
        <v>-3.7175360598351581E-3</v>
      </c>
      <c r="J372" s="310">
        <f t="shared" ca="1" si="18"/>
        <v>1.437499866989489E-3</v>
      </c>
    </row>
    <row r="373" spans="6:10">
      <c r="F373" s="301">
        <f t="shared" si="14"/>
        <v>44713</v>
      </c>
      <c r="G373" s="308">
        <f t="shared" ca="1" si="15"/>
        <v>0</v>
      </c>
      <c r="H373" s="311">
        <f t="shared" ca="1" si="16"/>
        <v>3.694975716728166E-5</v>
      </c>
      <c r="I373" s="311">
        <f t="shared" ca="1" si="17"/>
        <v>-3.5832613248776291E-3</v>
      </c>
      <c r="J373" s="310">
        <f t="shared" ca="1" si="18"/>
        <v>1.4773716332423525E-3</v>
      </c>
    </row>
    <row r="374" spans="6:10">
      <c r="F374" s="301">
        <f t="shared" si="14"/>
        <v>44743</v>
      </c>
      <c r="G374" s="308">
        <f t="shared" ca="1" si="15"/>
        <v>0</v>
      </c>
      <c r="H374" s="311">
        <f t="shared" ca="1" si="16"/>
        <v>3.7300526857464433E-5</v>
      </c>
      <c r="I374" s="311">
        <f t="shared" ca="1" si="17"/>
        <v>-3.6153349655324574E-3</v>
      </c>
      <c r="J374" s="310">
        <f t="shared" ca="1" si="18"/>
        <v>2.1471398823891263E-3</v>
      </c>
    </row>
    <row r="375" spans="6:10">
      <c r="F375" s="301">
        <f t="shared" si="14"/>
        <v>44774</v>
      </c>
      <c r="G375" s="308">
        <f t="shared" ca="1" si="15"/>
        <v>0</v>
      </c>
      <c r="H375" s="311">
        <f t="shared" ca="1" si="16"/>
        <v>3.7128088910209911E-5</v>
      </c>
      <c r="I375" s="311">
        <f t="shared" ca="1" si="17"/>
        <v>-2.6576664255574256E-3</v>
      </c>
      <c r="J375" s="310">
        <f t="shared" ca="1" si="18"/>
        <v>1.4202411509318669E-3</v>
      </c>
    </row>
    <row r="376" spans="6:10">
      <c r="F376" s="301">
        <f t="shared" si="14"/>
        <v>44805</v>
      </c>
      <c r="G376" s="308">
        <f t="shared" ca="1" si="15"/>
        <v>0</v>
      </c>
      <c r="H376" s="311">
        <f t="shared" ca="1" si="16"/>
        <v>3.7074858926677834E-5</v>
      </c>
      <c r="I376" s="311">
        <f t="shared" ca="1" si="17"/>
        <v>-4.8107041406753037E-3</v>
      </c>
      <c r="J376" s="310">
        <f t="shared" ca="1" si="18"/>
        <v>2.2434695719855124E-3</v>
      </c>
    </row>
    <row r="377" spans="6:10">
      <c r="F377" s="301">
        <f t="shared" si="14"/>
        <v>44835</v>
      </c>
      <c r="G377" s="308">
        <f t="shared" ca="1" si="15"/>
        <v>0</v>
      </c>
      <c r="H377" s="311">
        <f t="shared" ca="1" si="16"/>
        <v>3.739702990568361E-5</v>
      </c>
      <c r="I377" s="311">
        <f t="shared" ca="1" si="17"/>
        <v>-2.5139639578619644E-3</v>
      </c>
      <c r="J377" s="310">
        <f t="shared" ca="1" si="18"/>
        <v>2.6164769292780221E-3</v>
      </c>
    </row>
    <row r="378" spans="6:10">
      <c r="F378" s="301">
        <f t="shared" si="14"/>
        <v>44866</v>
      </c>
      <c r="G378" s="308">
        <f t="shared" ca="1" si="15"/>
        <v>0</v>
      </c>
      <c r="H378" s="311">
        <f t="shared" ca="1" si="16"/>
        <v>3.7073470842363676E-5</v>
      </c>
      <c r="I378" s="311">
        <f t="shared" ca="1" si="17"/>
        <v>-4.5851137527463948E-4</v>
      </c>
      <c r="J378" s="310">
        <f t="shared" ca="1" si="18"/>
        <v>1.4374608477027984E-3</v>
      </c>
    </row>
    <row r="379" spans="6:10">
      <c r="F379" s="301">
        <f t="shared" si="14"/>
        <v>44896</v>
      </c>
      <c r="G379" s="308">
        <f t="shared" ca="1" si="15"/>
        <v>0</v>
      </c>
      <c r="H379" s="311">
        <f t="shared" ca="1" si="16"/>
        <v>3.6927304668532557E-5</v>
      </c>
      <c r="I379" s="311">
        <f t="shared" ca="1" si="17"/>
        <v>-6.8864043463578994E-4</v>
      </c>
      <c r="J379" s="310">
        <f t="shared" ca="1" si="18"/>
        <v>2.794893386675712E-3</v>
      </c>
    </row>
    <row r="380" spans="6:10">
      <c r="F380" s="301">
        <f t="shared" si="14"/>
        <v>44927</v>
      </c>
      <c r="G380" s="308">
        <f t="shared" ca="1" si="15"/>
        <v>0</v>
      </c>
      <c r="H380" s="311">
        <f t="shared" ca="1" si="16"/>
        <v>-9.5049779649025723E-5</v>
      </c>
      <c r="I380" s="311">
        <f t="shared" ca="1" si="17"/>
        <v>-7.8761099227186993E-4</v>
      </c>
      <c r="J380" s="310">
        <f t="shared" ca="1" si="18"/>
        <v>2.7995841274204292E-3</v>
      </c>
    </row>
    <row r="381" spans="6:10">
      <c r="F381" s="301">
        <f t="shared" si="14"/>
        <v>44958</v>
      </c>
      <c r="G381" s="308">
        <f t="shared" ca="1" si="15"/>
        <v>0</v>
      </c>
      <c r="H381" s="311">
        <f t="shared" ca="1" si="16"/>
        <v>-9.5056163788465042E-5</v>
      </c>
      <c r="I381" s="311">
        <f t="shared" ca="1" si="17"/>
        <v>-8.3587474775070891E-4</v>
      </c>
      <c r="J381" s="310">
        <f t="shared" ca="1" si="18"/>
        <v>1.5546583507779488E-3</v>
      </c>
    </row>
    <row r="382" spans="6:10">
      <c r="F382" s="301">
        <f t="shared" si="14"/>
        <v>44986</v>
      </c>
      <c r="G382" s="308">
        <f t="shared" ca="1" si="15"/>
        <v>0</v>
      </c>
      <c r="H382" s="311">
        <f t="shared" ca="1" si="16"/>
        <v>-9.5015443833945668E-5</v>
      </c>
      <c r="I382" s="311">
        <f t="shared" ca="1" si="17"/>
        <v>-4.642771002743018E-4</v>
      </c>
      <c r="J382" s="310">
        <f t="shared" ca="1" si="18"/>
        <v>1.3882334304240462E-3</v>
      </c>
    </row>
    <row r="383" spans="6:10">
      <c r="F383" s="301">
        <f t="shared" si="14"/>
        <v>45017</v>
      </c>
      <c r="G383" s="308">
        <f t="shared" ca="1" si="15"/>
        <v>0</v>
      </c>
      <c r="H383" s="311">
        <f t="shared" ca="1" si="16"/>
        <v>-9.5103255793538288E-5</v>
      </c>
      <c r="I383" s="311">
        <f t="shared" ca="1" si="17"/>
        <v>-1.5716095728561807E-3</v>
      </c>
      <c r="J383" s="310">
        <f t="shared" ca="1" si="18"/>
        <v>1.4508779864590426E-3</v>
      </c>
    </row>
    <row r="384" spans="6:10">
      <c r="F384" s="301">
        <f t="shared" si="14"/>
        <v>45047</v>
      </c>
      <c r="G384" s="308">
        <f t="shared" ca="1" si="15"/>
        <v>0</v>
      </c>
      <c r="H384" s="311">
        <f t="shared" ca="1" si="16"/>
        <v>-9.5330939341331522E-5</v>
      </c>
      <c r="I384" s="311">
        <f t="shared" ca="1" si="17"/>
        <v>-3.6153349655324574E-3</v>
      </c>
      <c r="J384" s="310">
        <f t="shared" ca="1" si="18"/>
        <v>1.4366977778508261E-3</v>
      </c>
    </row>
    <row r="385" spans="6:10">
      <c r="F385" s="301">
        <f t="shared" si="14"/>
        <v>45078</v>
      </c>
      <c r="G385" s="308">
        <f t="shared" ca="1" si="15"/>
        <v>0</v>
      </c>
      <c r="H385" s="311">
        <f t="shared" ca="1" si="16"/>
        <v>-9.5339407928940467E-5</v>
      </c>
      <c r="I385" s="311">
        <f t="shared" ca="1" si="17"/>
        <v>-4.1605123734856919E-3</v>
      </c>
      <c r="J385" s="310">
        <f t="shared" ca="1" si="18"/>
        <v>1.4853794201392656E-3</v>
      </c>
    </row>
    <row r="386" spans="6:10">
      <c r="F386" s="301">
        <f t="shared" si="14"/>
        <v>45108</v>
      </c>
      <c r="G386" s="308">
        <f t="shared" ca="1" si="15"/>
        <v>0</v>
      </c>
      <c r="H386" s="311">
        <f t="shared" ca="1" si="16"/>
        <v>-9.5244093063273638E-5</v>
      </c>
      <c r="I386" s="311">
        <f t="shared" ca="1" si="17"/>
        <v>-3.2983188296480392E-3</v>
      </c>
      <c r="J386" s="310">
        <f t="shared" ca="1" si="18"/>
        <v>1.4248748416008095E-3</v>
      </c>
    </row>
    <row r="387" spans="6:10">
      <c r="F387" s="301">
        <f t="shared" si="14"/>
        <v>45139</v>
      </c>
      <c r="G387" s="308">
        <f t="shared" ca="1" si="15"/>
        <v>0</v>
      </c>
      <c r="H387" s="311">
        <f t="shared" ca="1" si="16"/>
        <v>-9.5268289315941779E-5</v>
      </c>
      <c r="I387" s="311">
        <f t="shared" ca="1" si="17"/>
        <v>-3.5351719397088699E-3</v>
      </c>
      <c r="J387" s="310">
        <f t="shared" ca="1" si="18"/>
        <v>1.4361256382953158E-3</v>
      </c>
    </row>
    <row r="388" spans="6:10">
      <c r="F388" s="301">
        <f t="shared" si="14"/>
        <v>45170</v>
      </c>
      <c r="G388" s="308">
        <f t="shared" ca="1" si="15"/>
        <v>0</v>
      </c>
      <c r="H388" s="311">
        <f t="shared" ca="1" si="16"/>
        <v>-9.5310049327168578E-5</v>
      </c>
      <c r="I388" s="311">
        <f t="shared" ca="1" si="17"/>
        <v>-4.778367744043166E-3</v>
      </c>
      <c r="J388" s="310">
        <f t="shared" ca="1" si="18"/>
        <v>2.2424317673834793E-3</v>
      </c>
    </row>
    <row r="389" spans="6:10">
      <c r="F389" s="301">
        <f t="shared" si="14"/>
        <v>45200</v>
      </c>
      <c r="G389" s="308">
        <f t="shared" ca="1" si="15"/>
        <v>0</v>
      </c>
      <c r="H389" s="311">
        <f t="shared" ca="1" si="16"/>
        <v>-9.5618802870234276E-5</v>
      </c>
      <c r="I389" s="311">
        <f t="shared" ca="1" si="17"/>
        <v>-4.3293647073189279E-3</v>
      </c>
      <c r="J389" s="310">
        <f t="shared" ca="1" si="18"/>
        <v>3.7065533754394586E-3</v>
      </c>
    </row>
    <row r="390" spans="6:10">
      <c r="F390" s="301">
        <f t="shared" si="14"/>
        <v>45231</v>
      </c>
      <c r="G390" s="308">
        <f t="shared" ca="1" si="15"/>
        <v>0</v>
      </c>
      <c r="H390" s="311">
        <f t="shared" ca="1" si="16"/>
        <v>-9.5162178281982257E-5</v>
      </c>
      <c r="I390" s="311">
        <f t="shared" ca="1" si="17"/>
        <v>-1.2533985066918163E-3</v>
      </c>
      <c r="J390" s="310">
        <f t="shared" ca="1" si="18"/>
        <v>3.102088182141749E-3</v>
      </c>
    </row>
    <row r="391" spans="6:10">
      <c r="F391" s="301">
        <f t="shared" si="14"/>
        <v>45261</v>
      </c>
      <c r="G391" s="308">
        <f t="shared" ca="1" si="15"/>
        <v>0</v>
      </c>
      <c r="H391" s="311">
        <f t="shared" ca="1" si="16"/>
        <v>-9.5125453237532298E-5</v>
      </c>
      <c r="I391" s="311">
        <f t="shared" ca="1" si="17"/>
        <v>-1.448683752766744E-3</v>
      </c>
      <c r="J391" s="310">
        <f t="shared" ca="1" si="18"/>
        <v>2.8174955455766426E-3</v>
      </c>
    </row>
    <row r="392" spans="6:10">
      <c r="F392" s="301">
        <f t="shared" si="14"/>
        <v>45292</v>
      </c>
      <c r="G392" s="308">
        <f t="shared" ca="1" si="15"/>
        <v>0</v>
      </c>
      <c r="H392" s="311">
        <f t="shared" ca="1" si="16"/>
        <v>1.1455107784064111E-4</v>
      </c>
      <c r="I392" s="311">
        <f t="shared" ca="1" si="17"/>
        <v>-6.7220274486190501E-4</v>
      </c>
      <c r="J392" s="310">
        <f t="shared" ca="1" si="18"/>
        <v>1.4007379575595724E-3</v>
      </c>
    </row>
    <row r="393" spans="6:10">
      <c r="F393" s="301">
        <f t="shared" si="14"/>
        <v>45323</v>
      </c>
      <c r="G393" s="308">
        <f t="shared" ca="1" si="15"/>
        <v>0</v>
      </c>
      <c r="H393" s="311">
        <f t="shared" ca="1" si="16"/>
        <v>1.1438141053643491E-4</v>
      </c>
      <c r="I393" s="311">
        <f t="shared" ca="1" si="17"/>
        <v>-7.9698062111099865E-4</v>
      </c>
      <c r="J393" s="310">
        <f t="shared" ca="1" si="18"/>
        <v>1.4999280169889495E-3</v>
      </c>
    </row>
    <row r="394" spans="6:10">
      <c r="F394" s="301">
        <f t="shared" si="14"/>
        <v>45352</v>
      </c>
      <c r="G394" s="308">
        <f t="shared" ca="1" si="15"/>
        <v>0</v>
      </c>
      <c r="H394" s="311">
        <f t="shared" ca="1" si="16"/>
        <v>1.144659571608031E-4</v>
      </c>
      <c r="I394" s="311">
        <f t="shared" ca="1" si="17"/>
        <v>-4.4279289633986085E-4</v>
      </c>
      <c r="J394" s="310">
        <f t="shared" ca="1" si="18"/>
        <v>1.3957823141368397E-3</v>
      </c>
    </row>
    <row r="395" spans="6:10">
      <c r="F395" s="301">
        <f t="shared" si="14"/>
        <v>45383</v>
      </c>
      <c r="G395" s="308">
        <f t="shared" ca="1" si="15"/>
        <v>0</v>
      </c>
      <c r="H395" s="311">
        <f t="shared" ca="1" si="16"/>
        <v>1.1457300116379798E-4</v>
      </c>
      <c r="I395" s="311">
        <f t="shared" ca="1" si="17"/>
        <v>-1.5406951211899278E-3</v>
      </c>
      <c r="J395" s="310">
        <f t="shared" ca="1" si="18"/>
        <v>1.4600909659792105E-3</v>
      </c>
    </row>
    <row r="396" spans="6:10">
      <c r="F396" s="301">
        <f t="shared" ref="F396:F439" si="19">+B139</f>
        <v>45413</v>
      </c>
      <c r="G396" s="308">
        <f t="shared" ref="G396:G439" ca="1" si="20">+IF(ISERROR(G139/C139-1),0,G139/C139-1)</f>
        <v>0</v>
      </c>
      <c r="H396" s="311">
        <f t="shared" ref="H396:H439" ca="1" si="21">+IF(ISERROR(H139/D139-1),0,H139/D139-1)</f>
        <v>1.1429349798253163E-4</v>
      </c>
      <c r="I396" s="311">
        <f t="shared" ref="I396:I439" ca="1" si="22">+IF(ISERROR(I139/E139-1),0,I139/E139-1)</f>
        <v>-4.3290582792355758E-3</v>
      </c>
      <c r="J396" s="310">
        <f t="shared" ref="J396:J439" ca="1" si="23">+IF(ISERROR(J139/F139-1),0,J139/F139-1)</f>
        <v>2.1545787319947607E-3</v>
      </c>
    </row>
    <row r="397" spans="6:10">
      <c r="F397" s="301">
        <f t="shared" si="19"/>
        <v>45444</v>
      </c>
      <c r="G397" s="308">
        <f t="shared" ca="1" si="20"/>
        <v>0</v>
      </c>
      <c r="H397" s="311">
        <f t="shared" ca="1" si="21"/>
        <v>1.1459512607436828E-4</v>
      </c>
      <c r="I397" s="311">
        <f t="shared" ca="1" si="22"/>
        <v>-3.9142575554258485E-3</v>
      </c>
      <c r="J397" s="310">
        <f t="shared" ca="1" si="23"/>
        <v>1.4850012183771355E-3</v>
      </c>
    </row>
    <row r="398" spans="6:10">
      <c r="F398" s="301">
        <f t="shared" si="19"/>
        <v>45474</v>
      </c>
      <c r="G398" s="308">
        <f t="shared" ca="1" si="20"/>
        <v>0</v>
      </c>
      <c r="H398" s="311">
        <f t="shared" ca="1" si="21"/>
        <v>1.1451769658377131E-4</v>
      </c>
      <c r="I398" s="311">
        <f t="shared" ca="1" si="22"/>
        <v>-3.2844957573237021E-3</v>
      </c>
      <c r="J398" s="310">
        <f t="shared" ca="1" si="23"/>
        <v>1.4247686664443648E-3</v>
      </c>
    </row>
    <row r="399" spans="6:10">
      <c r="F399" s="301">
        <f t="shared" si="19"/>
        <v>45505</v>
      </c>
      <c r="G399" s="308">
        <f t="shared" ca="1" si="20"/>
        <v>0</v>
      </c>
      <c r="H399" s="311">
        <f t="shared" ca="1" si="21"/>
        <v>1.1427112621520408E-4</v>
      </c>
      <c r="I399" s="311">
        <f t="shared" ca="1" si="22"/>
        <v>-3.3699098006321204E-3</v>
      </c>
      <c r="J399" s="310">
        <f t="shared" ca="1" si="23"/>
        <v>2.1483269924247317E-3</v>
      </c>
    </row>
    <row r="400" spans="6:10">
      <c r="F400" s="301">
        <f t="shared" si="19"/>
        <v>45536</v>
      </c>
      <c r="G400" s="308">
        <f t="shared" ca="1" si="20"/>
        <v>0</v>
      </c>
      <c r="H400" s="311">
        <f t="shared" ca="1" si="21"/>
        <v>1.1452077742868383E-4</v>
      </c>
      <c r="I400" s="311">
        <f t="shared" ca="1" si="22"/>
        <v>-4.4333433680858736E-3</v>
      </c>
      <c r="J400" s="310">
        <f t="shared" ca="1" si="23"/>
        <v>2.2317660375061887E-3</v>
      </c>
    </row>
    <row r="401" spans="6:10">
      <c r="F401" s="301">
        <f t="shared" si="19"/>
        <v>45566</v>
      </c>
      <c r="G401" s="308">
        <f t="shared" ca="1" si="20"/>
        <v>0</v>
      </c>
      <c r="H401" s="311">
        <f t="shared" ca="1" si="21"/>
        <v>1.1417768224442071E-4</v>
      </c>
      <c r="I401" s="311">
        <f t="shared" ca="1" si="22"/>
        <v>-2.9178004953114289E-3</v>
      </c>
      <c r="J401" s="310">
        <f t="shared" ca="1" si="23"/>
        <v>3.5473702129040774E-3</v>
      </c>
    </row>
    <row r="402" spans="6:10">
      <c r="F402" s="301">
        <f t="shared" si="19"/>
        <v>45597</v>
      </c>
      <c r="G402" s="308">
        <f t="shared" ca="1" si="20"/>
        <v>0</v>
      </c>
      <c r="H402" s="311">
        <f t="shared" ca="1" si="21"/>
        <v>1.1455747047306453E-4</v>
      </c>
      <c r="I402" s="311">
        <f t="shared" ca="1" si="22"/>
        <v>-1.3714375967389669E-3</v>
      </c>
      <c r="J402" s="310">
        <f t="shared" ca="1" si="23"/>
        <v>2.9056694155942253E-3</v>
      </c>
    </row>
    <row r="403" spans="6:10">
      <c r="F403" s="301">
        <f t="shared" si="19"/>
        <v>45627</v>
      </c>
      <c r="G403" s="308">
        <f t="shared" ca="1" si="20"/>
        <v>0</v>
      </c>
      <c r="H403" s="311">
        <f t="shared" ca="1" si="21"/>
        <v>1.146948253807345E-4</v>
      </c>
      <c r="I403" s="311">
        <f t="shared" ca="1" si="22"/>
        <v>-1.0757210337247747E-3</v>
      </c>
      <c r="J403" s="310">
        <f t="shared" ca="1" si="23"/>
        <v>2.8086248339340703E-3</v>
      </c>
    </row>
    <row r="404" spans="6:10">
      <c r="F404" s="301">
        <f t="shared" si="19"/>
        <v>45658</v>
      </c>
      <c r="G404" s="308">
        <f t="shared" ca="1" si="20"/>
        <v>0</v>
      </c>
      <c r="H404" s="311">
        <f t="shared" ca="1" si="21"/>
        <v>7.6971527714908561E-5</v>
      </c>
      <c r="I404" s="311">
        <f t="shared" ca="1" si="22"/>
        <v>-1.2152780589671508E-3</v>
      </c>
      <c r="J404" s="310">
        <f t="shared" ca="1" si="23"/>
        <v>1.3965363490460181E-3</v>
      </c>
    </row>
    <row r="405" spans="6:10">
      <c r="F405" s="301">
        <f t="shared" si="19"/>
        <v>45689</v>
      </c>
      <c r="G405" s="308">
        <f t="shared" ca="1" si="20"/>
        <v>0</v>
      </c>
      <c r="H405" s="311">
        <f t="shared" ca="1" si="21"/>
        <v>7.6957309604885893E-5</v>
      </c>
      <c r="I405" s="311">
        <f t="shared" ca="1" si="22"/>
        <v>-9.7447350761092899E-4</v>
      </c>
      <c r="J405" s="310">
        <f t="shared" ca="1" si="23"/>
        <v>1.5562098388932633E-3</v>
      </c>
    </row>
    <row r="406" spans="6:10">
      <c r="F406" s="301">
        <f t="shared" si="19"/>
        <v>45717</v>
      </c>
      <c r="G406" s="308">
        <f t="shared" ca="1" si="20"/>
        <v>0</v>
      </c>
      <c r="H406" s="311">
        <f t="shared" ca="1" si="21"/>
        <v>7.706157478337694E-5</v>
      </c>
      <c r="I406" s="311">
        <f t="shared" ca="1" si="22"/>
        <v>-1.1122946482364782E-3</v>
      </c>
      <c r="J406" s="310">
        <f t="shared" ca="1" si="23"/>
        <v>2.107263290177297E-3</v>
      </c>
    </row>
    <row r="407" spans="6:10">
      <c r="F407" s="301">
        <f t="shared" si="19"/>
        <v>45748</v>
      </c>
      <c r="G407" s="308">
        <f t="shared" ca="1" si="20"/>
        <v>0</v>
      </c>
      <c r="H407" s="311">
        <f t="shared" ca="1" si="21"/>
        <v>7.7116421203893282E-5</v>
      </c>
      <c r="I407" s="311">
        <f t="shared" ca="1" si="22"/>
        <v>-2.8982552418491681E-3</v>
      </c>
      <c r="J407" s="310">
        <f t="shared" ca="1" si="23"/>
        <v>1.476469651508161E-3</v>
      </c>
    </row>
    <row r="408" spans="6:10">
      <c r="F408" s="301">
        <f t="shared" si="19"/>
        <v>45778</v>
      </c>
      <c r="G408" s="308">
        <f t="shared" ca="1" si="20"/>
        <v>0</v>
      </c>
      <c r="H408" s="311">
        <f t="shared" ca="1" si="21"/>
        <v>7.6730461321616872E-5</v>
      </c>
      <c r="I408" s="311">
        <f t="shared" ca="1" si="22"/>
        <v>-3.879331698803834E-3</v>
      </c>
      <c r="J408" s="310">
        <f t="shared" ca="1" si="23"/>
        <v>1.4376531676518756E-3</v>
      </c>
    </row>
    <row r="409" spans="6:10">
      <c r="F409" s="301">
        <f t="shared" si="19"/>
        <v>45809</v>
      </c>
      <c r="G409" s="308">
        <f t="shared" ca="1" si="20"/>
        <v>0</v>
      </c>
      <c r="H409" s="311">
        <f t="shared" ca="1" si="21"/>
        <v>7.6996226258341238E-5</v>
      </c>
      <c r="I409" s="311">
        <f t="shared" ca="1" si="22"/>
        <v>-4.2279991905491698E-3</v>
      </c>
      <c r="J409" s="310">
        <f t="shared" ca="1" si="23"/>
        <v>1.4822520656692095E-3</v>
      </c>
    </row>
    <row r="410" spans="6:10">
      <c r="F410" s="301">
        <f t="shared" si="19"/>
        <v>45839</v>
      </c>
      <c r="G410" s="308">
        <f t="shared" ca="1" si="20"/>
        <v>0</v>
      </c>
      <c r="H410" s="311">
        <f t="shared" ca="1" si="21"/>
        <v>7.684915647754309E-5</v>
      </c>
      <c r="I410" s="311">
        <f t="shared" ca="1" si="22"/>
        <v>-4.4278903745520459E-3</v>
      </c>
      <c r="J410" s="310">
        <f t="shared" ca="1" si="23"/>
        <v>1.443143257704449E-3</v>
      </c>
    </row>
    <row r="411" spans="6:10">
      <c r="F411" s="301">
        <f t="shared" si="19"/>
        <v>45870</v>
      </c>
      <c r="G411" s="308">
        <f t="shared" ca="1" si="20"/>
        <v>0</v>
      </c>
      <c r="H411" s="311">
        <f t="shared" ca="1" si="21"/>
        <v>7.6820699064450437E-5</v>
      </c>
      <c r="I411" s="311">
        <f t="shared" ca="1" si="22"/>
        <v>-3.5346784294477684E-3</v>
      </c>
      <c r="J411" s="310">
        <f t="shared" ca="1" si="23"/>
        <v>2.8569930506738839E-3</v>
      </c>
    </row>
    <row r="412" spans="6:10">
      <c r="F412" s="301">
        <f t="shared" si="19"/>
        <v>45901</v>
      </c>
      <c r="G412" s="308">
        <f t="shared" ca="1" si="20"/>
        <v>0</v>
      </c>
      <c r="H412" s="311">
        <f t="shared" ca="1" si="21"/>
        <v>7.7090626455778022E-5</v>
      </c>
      <c r="I412" s="311">
        <f t="shared" ca="1" si="22"/>
        <v>-4.5113241567742435E-3</v>
      </c>
      <c r="J412" s="310">
        <f t="shared" ca="1" si="23"/>
        <v>1.4957112404536677E-3</v>
      </c>
    </row>
    <row r="413" spans="6:10">
      <c r="F413" s="301">
        <f t="shared" si="19"/>
        <v>45931</v>
      </c>
      <c r="G413" s="308">
        <f t="shared" ca="1" si="20"/>
        <v>0</v>
      </c>
      <c r="H413" s="311">
        <f t="shared" ca="1" si="21"/>
        <v>7.5374260351868116E-5</v>
      </c>
      <c r="I413" s="311">
        <f t="shared" ca="1" si="22"/>
        <v>-5.1948114409720025E-3</v>
      </c>
      <c r="J413" s="310">
        <f t="shared" ca="1" si="23"/>
        <v>7.4112051262547052E-3</v>
      </c>
    </row>
    <row r="414" spans="6:10">
      <c r="F414" s="301">
        <f t="shared" si="19"/>
        <v>45962</v>
      </c>
      <c r="G414" s="308">
        <f t="shared" ca="1" si="20"/>
        <v>0</v>
      </c>
      <c r="H414" s="311">
        <f t="shared" ca="1" si="21"/>
        <v>7.6933290631631124E-5</v>
      </c>
      <c r="I414" s="311">
        <f t="shared" ca="1" si="22"/>
        <v>-1.86094745820653E-3</v>
      </c>
      <c r="J414" s="310">
        <f t="shared" ca="1" si="23"/>
        <v>6.8798421126603504E-3</v>
      </c>
    </row>
    <row r="415" spans="6:10">
      <c r="F415" s="301">
        <f t="shared" si="19"/>
        <v>45992</v>
      </c>
      <c r="G415" s="308">
        <f t="shared" ca="1" si="20"/>
        <v>0</v>
      </c>
      <c r="H415" s="311">
        <f t="shared" ca="1" si="21"/>
        <v>7.6898819192594559E-5</v>
      </c>
      <c r="I415" s="311">
        <f t="shared" ca="1" si="22"/>
        <v>-1.940664888666177E-3</v>
      </c>
      <c r="J415" s="310">
        <f t="shared" ca="1" si="23"/>
        <v>2.1193807532220443E-3</v>
      </c>
    </row>
    <row r="416" spans="6:10">
      <c r="F416" s="301">
        <f t="shared" si="19"/>
        <v>46023</v>
      </c>
      <c r="G416" s="308">
        <f t="shared" ca="1" si="20"/>
        <v>0</v>
      </c>
      <c r="H416" s="311">
        <f t="shared" ca="1" si="21"/>
        <v>1.2793966930102485E-5</v>
      </c>
      <c r="I416" s="311">
        <f t="shared" ca="1" si="22"/>
        <v>-2.3766181772294503E-3</v>
      </c>
      <c r="J416" s="310">
        <f t="shared" ca="1" si="23"/>
        <v>2.1454063173780291E-3</v>
      </c>
    </row>
    <row r="417" spans="6:10">
      <c r="F417" s="301">
        <f t="shared" si="19"/>
        <v>46054</v>
      </c>
      <c r="G417" s="308">
        <f t="shared" ca="1" si="20"/>
        <v>0</v>
      </c>
      <c r="H417" s="311">
        <f t="shared" ca="1" si="21"/>
        <v>1.2630125938439818E-5</v>
      </c>
      <c r="I417" s="311">
        <f t="shared" ca="1" si="22"/>
        <v>-2.0813965174718563E-3</v>
      </c>
      <c r="J417" s="310">
        <f t="shared" ca="1" si="23"/>
        <v>1.5770561270194161E-3</v>
      </c>
    </row>
    <row r="418" spans="6:10">
      <c r="F418" s="301">
        <f t="shared" si="19"/>
        <v>46082</v>
      </c>
      <c r="G418" s="308">
        <f t="shared" ca="1" si="20"/>
        <v>0</v>
      </c>
      <c r="H418" s="311">
        <f t="shared" ca="1" si="21"/>
        <v>1.2663422107150879E-5</v>
      </c>
      <c r="I418" s="311">
        <f t="shared" ca="1" si="22"/>
        <v>-1.7462048160159505E-3</v>
      </c>
      <c r="J418" s="310">
        <f t="shared" ca="1" si="23"/>
        <v>1.4280902336951673E-3</v>
      </c>
    </row>
    <row r="419" spans="6:10">
      <c r="F419" s="301">
        <f t="shared" si="19"/>
        <v>46113</v>
      </c>
      <c r="G419" s="308">
        <f t="shared" ca="1" si="20"/>
        <v>0</v>
      </c>
      <c r="H419" s="311">
        <f t="shared" ca="1" si="21"/>
        <v>1.2694519457623343E-5</v>
      </c>
      <c r="I419" s="311">
        <f t="shared" ca="1" si="22"/>
        <v>-4.2598855124174051E-3</v>
      </c>
      <c r="J419" s="310">
        <f t="shared" ca="1" si="23"/>
        <v>1.4997693181393323E-3</v>
      </c>
    </row>
    <row r="420" spans="6:10">
      <c r="F420" s="301">
        <f t="shared" si="19"/>
        <v>46143</v>
      </c>
      <c r="G420" s="308">
        <f t="shared" ca="1" si="20"/>
        <v>0</v>
      </c>
      <c r="H420" s="311">
        <f t="shared" ca="1" si="21"/>
        <v>1.2529226918411851E-5</v>
      </c>
      <c r="I420" s="311">
        <f t="shared" ca="1" si="22"/>
        <v>-4.4427233684997125E-3</v>
      </c>
      <c r="J420" s="310">
        <f t="shared" ca="1" si="23"/>
        <v>1.4536023118927321E-3</v>
      </c>
    </row>
    <row r="421" spans="6:10">
      <c r="F421" s="301">
        <f t="shared" si="19"/>
        <v>46174</v>
      </c>
      <c r="G421" s="308">
        <f t="shared" ca="1" si="20"/>
        <v>0</v>
      </c>
      <c r="H421" s="311">
        <f t="shared" ca="1" si="21"/>
        <v>1.2462235196242233E-5</v>
      </c>
      <c r="I421" s="311">
        <f t="shared" ca="1" si="22"/>
        <v>-4.9746906926748657E-3</v>
      </c>
      <c r="J421" s="310">
        <f t="shared" ca="1" si="23"/>
        <v>1.509937579065701E-3</v>
      </c>
    </row>
    <row r="422" spans="6:10">
      <c r="F422" s="301">
        <f t="shared" si="19"/>
        <v>46204</v>
      </c>
      <c r="G422" s="308">
        <f t="shared" ca="1" si="20"/>
        <v>0</v>
      </c>
      <c r="H422" s="311">
        <f t="shared" ca="1" si="21"/>
        <v>1.2519653105558248E-5</v>
      </c>
      <c r="I422" s="311">
        <f t="shared" ca="1" si="22"/>
        <v>-4.4441458821850022E-3</v>
      </c>
      <c r="J422" s="310">
        <f t="shared" ca="1" si="23"/>
        <v>1.4623169296563709E-3</v>
      </c>
    </row>
    <row r="423" spans="6:10">
      <c r="F423" s="301">
        <f t="shared" si="19"/>
        <v>46235</v>
      </c>
      <c r="G423" s="308">
        <f t="shared" ca="1" si="20"/>
        <v>0</v>
      </c>
      <c r="H423" s="311">
        <f t="shared" ca="1" si="21"/>
        <v>1.2482810148650714E-5</v>
      </c>
      <c r="I423" s="311">
        <f t="shared" ca="1" si="22"/>
        <v>-3.3468779280534378E-3</v>
      </c>
      <c r="J423" s="310">
        <f t="shared" ca="1" si="23"/>
        <v>2.1662024542534741E-3</v>
      </c>
    </row>
    <row r="424" spans="6:10">
      <c r="F424" s="301">
        <f t="shared" si="19"/>
        <v>46266</v>
      </c>
      <c r="G424" s="308">
        <f t="shared" ca="1" si="20"/>
        <v>0</v>
      </c>
      <c r="H424" s="311">
        <f t="shared" ca="1" si="21"/>
        <v>1.2580261529393511E-5</v>
      </c>
      <c r="I424" s="311">
        <f t="shared" ca="1" si="22"/>
        <v>-5.8395661458120474E-3</v>
      </c>
      <c r="J424" s="310">
        <f t="shared" ca="1" si="23"/>
        <v>1.5244216536787203E-3</v>
      </c>
    </row>
    <row r="425" spans="6:10">
      <c r="F425" s="301">
        <f t="shared" si="19"/>
        <v>46296</v>
      </c>
      <c r="G425" s="308">
        <f t="shared" ca="1" si="20"/>
        <v>0</v>
      </c>
      <c r="H425" s="311">
        <f t="shared" ca="1" si="21"/>
        <v>1.2742501153573116E-5</v>
      </c>
      <c r="I425" s="311">
        <f t="shared" ca="1" si="22"/>
        <v>-2.8462097780856954E-3</v>
      </c>
      <c r="J425" s="310">
        <f t="shared" ca="1" si="23"/>
        <v>4.5015796800558228E-3</v>
      </c>
    </row>
    <row r="426" spans="6:10">
      <c r="F426" s="301">
        <f t="shared" si="19"/>
        <v>46327</v>
      </c>
      <c r="G426" s="308">
        <f t="shared" ca="1" si="20"/>
        <v>0</v>
      </c>
      <c r="H426" s="311">
        <f t="shared" ca="1" si="21"/>
        <v>1.2452562645259846E-5</v>
      </c>
      <c r="I426" s="311">
        <f t="shared" ca="1" si="22"/>
        <v>-2.6977675356456565E-3</v>
      </c>
      <c r="J426" s="310">
        <f t="shared" ca="1" si="23"/>
        <v>1.4804464089406277E-3</v>
      </c>
    </row>
    <row r="427" spans="6:10">
      <c r="F427" s="301">
        <f t="shared" si="19"/>
        <v>46357</v>
      </c>
      <c r="G427" s="308">
        <f t="shared" ca="1" si="20"/>
        <v>0</v>
      </c>
      <c r="H427" s="311">
        <f t="shared" ca="1" si="21"/>
        <v>1.2634422418944524E-5</v>
      </c>
      <c r="I427" s="311">
        <f t="shared" ca="1" si="22"/>
        <v>-3.2075629838450581E-3</v>
      </c>
      <c r="J427" s="310">
        <f t="shared" ca="1" si="23"/>
        <v>2.1579127664259623E-3</v>
      </c>
    </row>
    <row r="428" spans="6:10">
      <c r="F428" s="301">
        <f t="shared" si="19"/>
        <v>46388</v>
      </c>
      <c r="G428" s="308">
        <f t="shared" ca="1" si="20"/>
        <v>0</v>
      </c>
      <c r="H428" s="311">
        <f t="shared" ca="1" si="21"/>
        <v>-1.1409011362573107E-4</v>
      </c>
      <c r="I428" s="311">
        <f t="shared" ca="1" si="22"/>
        <v>-2.8535851548686653E-3</v>
      </c>
      <c r="J428" s="310">
        <f t="shared" ca="1" si="23"/>
        <v>2.1409553216515942E-3</v>
      </c>
    </row>
    <row r="429" spans="6:10">
      <c r="F429" s="301">
        <f t="shared" si="19"/>
        <v>46419</v>
      </c>
      <c r="G429" s="308">
        <f t="shared" ca="1" si="20"/>
        <v>0</v>
      </c>
      <c r="H429" s="311">
        <f t="shared" ca="1" si="21"/>
        <v>-1.1403202526660827E-4</v>
      </c>
      <c r="I429" s="311">
        <f t="shared" ca="1" si="22"/>
        <v>-2.3261686949751503E-3</v>
      </c>
      <c r="J429" s="310">
        <f t="shared" ca="1" si="23"/>
        <v>1.5721647087338919E-3</v>
      </c>
    </row>
    <row r="430" spans="6:10">
      <c r="F430" s="301">
        <f t="shared" si="19"/>
        <v>46447</v>
      </c>
      <c r="G430" s="308">
        <f t="shared" ca="1" si="20"/>
        <v>0</v>
      </c>
      <c r="H430" s="311">
        <f t="shared" ca="1" si="21"/>
        <v>-1.1421068903971765E-4</v>
      </c>
      <c r="I430" s="311">
        <f t="shared" ca="1" si="22"/>
        <v>-1.8333847210534326E-3</v>
      </c>
      <c r="J430" s="310">
        <f t="shared" ca="1" si="23"/>
        <v>4.4104817141950026E-3</v>
      </c>
    </row>
    <row r="431" spans="6:10">
      <c r="F431" s="301">
        <f t="shared" si="19"/>
        <v>46478</v>
      </c>
      <c r="G431" s="308">
        <f t="shared" ca="1" si="20"/>
        <v>0</v>
      </c>
      <c r="H431" s="311">
        <f t="shared" ca="1" si="21"/>
        <v>-1.1406848188344476E-4</v>
      </c>
      <c r="I431" s="311">
        <f t="shared" ca="1" si="22"/>
        <v>-4.974198843311961E-3</v>
      </c>
      <c r="J431" s="310">
        <f t="shared" ca="1" si="23"/>
        <v>3.1012494310871386E-3</v>
      </c>
    </row>
    <row r="432" spans="6:10">
      <c r="F432" s="301">
        <f t="shared" si="19"/>
        <v>46508</v>
      </c>
      <c r="G432" s="308">
        <f t="shared" ca="1" si="20"/>
        <v>0</v>
      </c>
      <c r="H432" s="311">
        <f t="shared" ca="1" si="21"/>
        <v>-1.1389467019740085E-4</v>
      </c>
      <c r="I432" s="311">
        <f t="shared" ca="1" si="22"/>
        <v>-5.920713881651829E-3</v>
      </c>
      <c r="J432" s="310">
        <f t="shared" ca="1" si="23"/>
        <v>1.4642255478940491E-3</v>
      </c>
    </row>
    <row r="433" spans="6:10">
      <c r="F433" s="301">
        <f t="shared" si="19"/>
        <v>46539</v>
      </c>
      <c r="G433" s="308">
        <f t="shared" ca="1" si="20"/>
        <v>0</v>
      </c>
      <c r="H433" s="311">
        <f t="shared" ca="1" si="21"/>
        <v>-1.1387098056903078E-4</v>
      </c>
      <c r="I433" s="311">
        <f t="shared" ca="1" si="22"/>
        <v>-5.8033825050050059E-3</v>
      </c>
      <c r="J433" s="310">
        <f t="shared" ca="1" si="23"/>
        <v>1.5087775162301309E-3</v>
      </c>
    </row>
    <row r="434" spans="6:10">
      <c r="F434" s="301">
        <f t="shared" si="19"/>
        <v>46569</v>
      </c>
      <c r="G434" s="308">
        <f t="shared" ca="1" si="20"/>
        <v>0</v>
      </c>
      <c r="H434" s="311">
        <f t="shared" ca="1" si="21"/>
        <v>-1.1405630336813743E-4</v>
      </c>
      <c r="I434" s="311">
        <f t="shared" ca="1" si="22"/>
        <v>-4.6309814100919944E-3</v>
      </c>
      <c r="J434" s="310">
        <f t="shared" ca="1" si="23"/>
        <v>1.4453876016606859E-3</v>
      </c>
    </row>
    <row r="435" spans="6:10">
      <c r="F435" s="301">
        <f t="shared" si="19"/>
        <v>46600</v>
      </c>
      <c r="G435" s="308">
        <f t="shared" ca="1" si="20"/>
        <v>0</v>
      </c>
      <c r="H435" s="311">
        <f t="shared" ca="1" si="21"/>
        <v>-1.1401130204435894E-4</v>
      </c>
      <c r="I435" s="311">
        <f t="shared" ca="1" si="22"/>
        <v>-4.2114207254557723E-3</v>
      </c>
      <c r="J435" s="310">
        <f t="shared" ca="1" si="23"/>
        <v>2.1660837218517859E-3</v>
      </c>
    </row>
    <row r="436" spans="6:10">
      <c r="F436" s="301">
        <f t="shared" si="19"/>
        <v>46631</v>
      </c>
      <c r="G436" s="308">
        <f t="shared" ca="1" si="20"/>
        <v>0</v>
      </c>
      <c r="H436" s="311">
        <f t="shared" ca="1" si="21"/>
        <v>-1.139370057496869E-4</v>
      </c>
      <c r="I436" s="311">
        <f t="shared" ca="1" si="22"/>
        <v>-6.7304948196630354E-3</v>
      </c>
      <c r="J436" s="310">
        <f t="shared" ca="1" si="23"/>
        <v>1.5188805484298573E-3</v>
      </c>
    </row>
    <row r="437" spans="6:10">
      <c r="F437" s="301">
        <f t="shared" si="19"/>
        <v>46661</v>
      </c>
      <c r="G437" s="308">
        <f t="shared" ca="1" si="20"/>
        <v>0</v>
      </c>
      <c r="H437" s="311">
        <f t="shared" ca="1" si="21"/>
        <v>-1.1410974842029908E-4</v>
      </c>
      <c r="I437" s="311">
        <f t="shared" ca="1" si="22"/>
        <v>-3.3434882282030731E-3</v>
      </c>
      <c r="J437" s="310">
        <f t="shared" ca="1" si="23"/>
        <v>2.1564532934967851E-3</v>
      </c>
    </row>
    <row r="438" spans="6:10">
      <c r="F438" s="301">
        <f t="shared" si="19"/>
        <v>46692</v>
      </c>
      <c r="G438" s="308">
        <f t="shared" ca="1" si="20"/>
        <v>0</v>
      </c>
      <c r="H438" s="311">
        <f t="shared" ca="1" si="21"/>
        <v>-1.1398069260948329E-4</v>
      </c>
      <c r="I438" s="311">
        <f t="shared" ca="1" si="22"/>
        <v>-3.3841629663751149E-3</v>
      </c>
      <c r="J438" s="310">
        <f t="shared" ca="1" si="23"/>
        <v>1.4799615663751986E-3</v>
      </c>
    </row>
    <row r="439" spans="6:10">
      <c r="F439" s="301">
        <f t="shared" si="19"/>
        <v>46722</v>
      </c>
      <c r="G439" s="308">
        <f t="shared" ca="1" si="20"/>
        <v>0</v>
      </c>
      <c r="H439" s="311">
        <f t="shared" ca="1" si="21"/>
        <v>-1.1410103143338901E-4</v>
      </c>
      <c r="I439" s="311">
        <f t="shared" ca="1" si="22"/>
        <v>-3.4378628575649772E-3</v>
      </c>
      <c r="J439" s="310">
        <f t="shared" ca="1" si="23"/>
        <v>2.8687791930797069E-3</v>
      </c>
    </row>
    <row r="440" spans="6:10">
      <c r="F440" s="301"/>
      <c r="G440" s="308"/>
      <c r="H440" s="311"/>
      <c r="I440" s="311"/>
      <c r="J440" s="310"/>
    </row>
    <row r="441" spans="6:10">
      <c r="F441" s="301"/>
      <c r="G441" s="308"/>
      <c r="H441" s="311"/>
      <c r="I441" s="311"/>
      <c r="J441" s="310"/>
    </row>
    <row r="442" spans="6:10">
      <c r="F442" s="301"/>
      <c r="G442" s="308"/>
      <c r="H442" s="311"/>
      <c r="I442" s="311"/>
      <c r="J442" s="310"/>
    </row>
    <row r="443" spans="6:10">
      <c r="F443" s="301"/>
      <c r="G443" s="308"/>
      <c r="H443" s="311"/>
      <c r="I443" s="311"/>
      <c r="J443" s="310"/>
    </row>
    <row r="1047950" spans="7:10">
      <c r="G1047950" s="45" t="s">
        <v>202</v>
      </c>
      <c r="H1047950" s="45" t="s">
        <v>202</v>
      </c>
      <c r="I1047950" s="45" t="s">
        <v>202</v>
      </c>
      <c r="J1047950" s="45" t="s">
        <v>202</v>
      </c>
    </row>
    <row r="1047951" spans="7:10">
      <c r="G1047951" s="462" t="s">
        <v>299</v>
      </c>
      <c r="H1047951" s="45" t="str">
        <f>+G1047951</f>
        <v>aaa32</v>
      </c>
      <c r="I1047951" s="462" t="str">
        <f t="shared" ref="I1047951:J1047951" si="24">+H1047951</f>
        <v>aaa32</v>
      </c>
      <c r="J1047951" s="462" t="str">
        <f t="shared" si="24"/>
        <v>aaa32</v>
      </c>
    </row>
    <row r="1047952" spans="7:10">
      <c r="G1047952" s="45">
        <v>2</v>
      </c>
      <c r="H1047952" s="45">
        <v>11</v>
      </c>
      <c r="I1047952" s="45">
        <v>23</v>
      </c>
      <c r="J1047952" s="45">
        <v>20</v>
      </c>
    </row>
  </sheetData>
  <mergeCells count="3">
    <mergeCell ref="C1:F1"/>
    <mergeCell ref="G1:J1"/>
    <mergeCell ref="G258:J258"/>
  </mergeCells>
  <conditionalFormatting sqref="I3:J182">
    <cfRule type="expression" dxfId="11" priority="15">
      <formula>AND(I260&lt;0.05,I260&gt;-0.05)</formula>
    </cfRule>
    <cfRule type="expression" dxfId="10" priority="16">
      <formula>OR(I260&lt;-0.05,I260&gt;0.05)</formula>
    </cfRule>
  </conditionalFormatting>
  <conditionalFormatting sqref="G3:J182">
    <cfRule type="expression" dxfId="9" priority="5">
      <formula>AND(G260&gt;-0.02,G260&lt;0.02)</formula>
    </cfRule>
    <cfRule type="expression" dxfId="8" priority="6">
      <formula>OR(G260&gt;0.02,G260&lt;-0.02)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665668"/>
  <sheetViews>
    <sheetView showGridLines="0" topLeftCell="U138" zoomScale="80" zoomScaleNormal="80" workbookViewId="0">
      <selection activeCell="AG138" sqref="AG138"/>
    </sheetView>
  </sheetViews>
  <sheetFormatPr defaultRowHeight="15"/>
  <cols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19" width="18" style="41" bestFit="1" customWidth="1"/>
    <col min="20" max="20" width="18" style="41" customWidth="1"/>
    <col min="21" max="21" width="9.140625" style="41"/>
    <col min="22" max="22" width="15" style="41" bestFit="1" customWidth="1"/>
    <col min="23" max="23" width="20.85546875" style="41" bestFit="1" customWidth="1"/>
    <col min="24" max="24" width="12.28515625" style="41" bestFit="1" customWidth="1"/>
    <col min="25" max="26" width="18" style="41" bestFit="1" customWidth="1"/>
    <col min="27" max="27" width="20.85546875" style="41" bestFit="1" customWidth="1"/>
    <col min="28" max="28" width="12.28515625" style="41" bestFit="1" customWidth="1"/>
    <col min="29" max="30" width="18" style="41" bestFit="1" customWidth="1"/>
  </cols>
  <sheetData>
    <row r="1" spans="2:30">
      <c r="C1" s="687" t="s">
        <v>203</v>
      </c>
      <c r="D1" s="688"/>
      <c r="E1" s="688"/>
      <c r="F1" s="689"/>
      <c r="G1" s="681" t="s">
        <v>204</v>
      </c>
      <c r="H1" s="682"/>
      <c r="I1" s="682"/>
      <c r="J1" s="683"/>
      <c r="M1" s="687" t="s">
        <v>205</v>
      </c>
      <c r="N1" s="688"/>
      <c r="O1" s="688"/>
      <c r="P1" s="689"/>
      <c r="Q1" s="681" t="s">
        <v>206</v>
      </c>
      <c r="R1" s="682"/>
      <c r="S1" s="682"/>
      <c r="T1" s="683"/>
      <c r="W1" s="687" t="s">
        <v>207</v>
      </c>
      <c r="X1" s="688"/>
      <c r="Y1" s="688"/>
      <c r="Z1" s="689"/>
      <c r="AA1" s="681" t="s">
        <v>208</v>
      </c>
      <c r="AB1" s="682"/>
      <c r="AC1" s="682"/>
      <c r="AD1" s="683"/>
    </row>
    <row r="2" spans="2:3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  <c r="V2" s="293" t="s">
        <v>199</v>
      </c>
      <c r="W2" s="304" t="s">
        <v>34</v>
      </c>
      <c r="X2" s="305" t="s">
        <v>39</v>
      </c>
      <c r="Y2" s="306" t="s">
        <v>48</v>
      </c>
      <c r="Z2" s="307" t="s">
        <v>45</v>
      </c>
      <c r="AA2" s="304" t="s">
        <v>34</v>
      </c>
      <c r="AB2" s="305" t="s">
        <v>39</v>
      </c>
      <c r="AC2" s="306" t="s">
        <v>48</v>
      </c>
      <c r="AD2" s="307" t="s">
        <v>45</v>
      </c>
    </row>
    <row r="3" spans="2:30">
      <c r="B3" s="300">
        <v>41275</v>
      </c>
      <c r="C3" s="294">
        <v>146</v>
      </c>
      <c r="D3" s="296">
        <v>1.3959999999999999</v>
      </c>
      <c r="E3" s="298">
        <v>0.33</v>
      </c>
      <c r="F3" s="295">
        <v>0.2</v>
      </c>
      <c r="G3" s="294">
        <f ca="1">+IF(ISERROR(HLOOKUP($B3,INDIRECT("'Monthly Resource Report'!"&amp;'Coleman Validation'!G$665666&amp;":"&amp;'Coleman Validation'!G$665667),'Coleman Validation'!G$665668,FALSE)),0,HLOOKUP($B3,INDIRECT("'Monthly Resource Report'!"&amp;'Coleman Validation'!G$665666&amp;":"&amp;'Coleman Validation'!G$665667),'Coleman Validation'!G$665668,FALSE))</f>
        <v>146</v>
      </c>
      <c r="H3" s="296">
        <f ca="1">+IF(ISERROR(HLOOKUP($B3,INDIRECT("'Monthly Resource Report'!"&amp;'Coleman Validation'!H$665666&amp;":"&amp;'Coleman Validation'!H$665667),'Coleman Validation'!H$665668,FALSE)),0,HLOOKUP($B3,INDIRECT("'Monthly Resource Report'!"&amp;'Coleman Validation'!H$665666&amp;":"&amp;'Coleman Validation'!H$665667),'Coleman Validation'!H$665668,FALSE))</f>
        <v>1.3960015247614912</v>
      </c>
      <c r="I3" s="315">
        <f ca="1">+IF(ISERROR(HLOOKUP($B3,INDIRECT("'Monthly Resource Report'!"&amp;'Coleman Validation'!I$665666&amp;":"&amp;'Coleman Validation'!I$665667),'Coleman Validation'!I$665668,FALSE)),0,HLOOKUP($B3,INDIRECT("'Monthly Resource Report'!"&amp;'Coleman Validation'!I$665666&amp;":"&amp;'Coleman Validation'!I$665667),'Coleman Validation'!I$665668,FALSE))</f>
        <v>0.32782818173612827</v>
      </c>
      <c r="J3" s="316">
        <f ca="1">+IF(ISERROR(HLOOKUP($B3,INDIRECT("'Monthly Resource Report'!"&amp;'Coleman Validation'!J$665666&amp;":"&amp;'Coleman Validation'!J$665667),'Coleman Validation'!J$665668,FALSE)),0,HLOOKUP($B3,INDIRECT("'Monthly Resource Report'!"&amp;'Coleman Validation'!J$665666&amp;":"&amp;'Coleman Validation'!J$665667),'Coleman Validation'!J$665668,FALSE))</f>
        <v>0.20069340100983823</v>
      </c>
      <c r="L3" s="300">
        <v>41275</v>
      </c>
      <c r="M3" s="294">
        <v>146</v>
      </c>
      <c r="N3" s="296">
        <v>1.3959999999999999</v>
      </c>
      <c r="O3" s="298">
        <v>0.33</v>
      </c>
      <c r="P3" s="295">
        <v>0.2</v>
      </c>
      <c r="Q3" s="294">
        <f ca="1">+IF(ISERROR(HLOOKUP($B3,INDIRECT("'Monthly Resource Report'!"&amp;'Coleman Validation'!Q$665666&amp;":"&amp;'Coleman Validation'!Q$665667),'Coleman Validation'!Q$665668,FALSE)),0,HLOOKUP($B3,INDIRECT("'Monthly Resource Report'!"&amp;'Coleman Validation'!Q$665666&amp;":"&amp;'Coleman Validation'!Q$665667),'Coleman Validation'!Q$665668,FALSE))</f>
        <v>146</v>
      </c>
      <c r="R3" s="296">
        <f ca="1">+IF(ISERROR(HLOOKUP($B3,INDIRECT("'Monthly Resource Report'!"&amp;'Coleman Validation'!R$665666&amp;":"&amp;'Coleman Validation'!R$665667),'Coleman Validation'!R$665668,FALSE)),0,HLOOKUP($B3,INDIRECT("'Monthly Resource Report'!"&amp;'Coleman Validation'!R$665666&amp;":"&amp;'Coleman Validation'!R$665667),'Coleman Validation'!R$665668,FALSE))</f>
        <v>1.3960015207358671</v>
      </c>
      <c r="S3" s="315">
        <f ca="1">+IF(ISERROR(HLOOKUP($B3,INDIRECT("'Monthly Resource Report'!"&amp;'Coleman Validation'!S$665666&amp;":"&amp;'Coleman Validation'!S$665667),'Coleman Validation'!S$665668,FALSE)),0,HLOOKUP($B3,INDIRECT("'Monthly Resource Report'!"&amp;'Coleman Validation'!S$665666&amp;":"&amp;'Coleman Validation'!S$665667),'Coleman Validation'!S$665668,FALSE))</f>
        <v>0.32790281334258026</v>
      </c>
      <c r="T3" s="316">
        <f ca="1">+IF(ISERROR(HLOOKUP($B3,INDIRECT("'Monthly Resource Report'!"&amp;'Coleman Validation'!T$665666&amp;":"&amp;'Coleman Validation'!T$665667),'Coleman Validation'!T$665668,FALSE)),0,HLOOKUP($B3,INDIRECT("'Monthly Resource Report'!"&amp;'Coleman Validation'!T$665666&amp;":"&amp;'Coleman Validation'!T$665667),'Coleman Validation'!T$665668,FALSE))</f>
        <v>0.20038184258538649</v>
      </c>
      <c r="V3" s="300">
        <v>41275</v>
      </c>
      <c r="W3" s="294">
        <v>151</v>
      </c>
      <c r="X3" s="296">
        <v>1.3959999999999999</v>
      </c>
      <c r="Y3" s="298">
        <v>0.33</v>
      </c>
      <c r="Z3" s="295">
        <v>0.2</v>
      </c>
      <c r="AA3" s="294">
        <f ca="1">+IF(ISERROR(HLOOKUP($B3,INDIRECT("'Monthly Resource Report'!"&amp;'Coleman Validation'!AA$665666&amp;":"&amp;'Coleman Validation'!AA$665667),'Coleman Validation'!AA$665668,FALSE)),0,HLOOKUP($B3,INDIRECT("'Monthly Resource Report'!"&amp;'Coleman Validation'!AA$665666&amp;":"&amp;'Coleman Validation'!AA$665667),'Coleman Validation'!AA$665668,FALSE))</f>
        <v>151</v>
      </c>
      <c r="AB3" s="296">
        <f ca="1">+IF(ISERROR(HLOOKUP($B3,INDIRECT("'Monthly Resource Report'!"&amp;'Coleman Validation'!AB$665666&amp;":"&amp;'Coleman Validation'!AB$665667),'Coleman Validation'!AB$665668,FALSE)),0,HLOOKUP($B3,INDIRECT("'Monthly Resource Report'!"&amp;'Coleman Validation'!AB$665666&amp;":"&amp;'Coleman Validation'!AB$665667),'Coleman Validation'!AB$665668,FALSE))</f>
        <v>1.3960015590862935</v>
      </c>
      <c r="AC3" s="315">
        <f ca="1">+IF(ISERROR(HLOOKUP($B3,INDIRECT("'Monthly Resource Report'!"&amp;'Coleman Validation'!AC$665666&amp;":"&amp;'Coleman Validation'!AC$665667),'Coleman Validation'!AC$665668,FALSE)),0,HLOOKUP($B3,INDIRECT("'Monthly Resource Report'!"&amp;'Coleman Validation'!AC$665666&amp;":"&amp;'Coleman Validation'!AC$665667),'Coleman Validation'!AC$665668,FALSE))</f>
        <v>0.32866176773796585</v>
      </c>
      <c r="AD3" s="316">
        <f ca="1">+IF(ISERROR(HLOOKUP($B3,INDIRECT("'Monthly Resource Report'!"&amp;'Coleman Validation'!AD$665666&amp;":"&amp;'Coleman Validation'!AD$665667),'Coleman Validation'!AD$665668,FALSE)),0,HLOOKUP($B3,INDIRECT("'Monthly Resource Report'!"&amp;'Coleman Validation'!AD$665666&amp;":"&amp;'Coleman Validation'!AD$665667),'Coleman Validation'!AD$665668,FALSE))</f>
        <v>0.20059907711685696</v>
      </c>
    </row>
    <row r="4" spans="2:30">
      <c r="B4" s="301">
        <v>41306</v>
      </c>
      <c r="C4" s="294">
        <v>146</v>
      </c>
      <c r="D4" s="297">
        <v>1.3959999999999999</v>
      </c>
      <c r="E4" s="299">
        <v>0.33</v>
      </c>
      <c r="F4" s="295">
        <v>0.2</v>
      </c>
      <c r="G4" s="294">
        <f ca="1">+IF(ISERROR(HLOOKUP($B4,INDIRECT("'Monthly Resource Report'!"&amp;'Coleman Validation'!G$665666&amp;":"&amp;'Coleman Validation'!G$665667),'Coleman Validation'!G$665668,FALSE)),0,HLOOKUP($B4,INDIRECT("'Monthly Resource Report'!"&amp;'Coleman Validation'!G$665666&amp;":"&amp;'Coleman Validation'!G$665667),'Coleman Validation'!G$665668,FALSE))</f>
        <v>146</v>
      </c>
      <c r="H4" s="297">
        <f ca="1">+IF(ISERROR(HLOOKUP($B4,INDIRECT("'Monthly Resource Report'!"&amp;'Coleman Validation'!H$665666&amp;":"&amp;'Coleman Validation'!H$665667),'Coleman Validation'!H$665668,FALSE)),0,HLOOKUP($B4,INDIRECT("'Monthly Resource Report'!"&amp;'Coleman Validation'!H$665666&amp;":"&amp;'Coleman Validation'!H$665667),'Coleman Validation'!H$665668,FALSE))</f>
        <v>1.3960013378246017</v>
      </c>
      <c r="I4" s="317">
        <f ca="1">+IF(ISERROR(HLOOKUP($B4,INDIRECT("'Monthly Resource Report'!"&amp;'Coleman Validation'!I$665666&amp;":"&amp;'Coleman Validation'!I$665667),'Coleman Validation'!I$665668,FALSE)),0,HLOOKUP($B4,INDIRECT("'Monthly Resource Report'!"&amp;'Coleman Validation'!I$665666&amp;":"&amp;'Coleman Validation'!I$665667),'Coleman Validation'!I$665668,FALSE))</f>
        <v>0.32724426801836032</v>
      </c>
      <c r="J4" s="318">
        <f ca="1">+IF(ISERROR(HLOOKUP($B4,INDIRECT("'Monthly Resource Report'!"&amp;'Coleman Validation'!J$665666&amp;":"&amp;'Coleman Validation'!J$665667),'Coleman Validation'!J$665668,FALSE)),0,HLOOKUP($B4,INDIRECT("'Monthly Resource Report'!"&amp;'Coleman Validation'!J$665666&amp;":"&amp;'Coleman Validation'!J$665667),'Coleman Validation'!J$665668,FALSE))</f>
        <v>0.20038602300858538</v>
      </c>
      <c r="L4" s="301">
        <v>41306</v>
      </c>
      <c r="M4" s="294">
        <v>146</v>
      </c>
      <c r="N4" s="297">
        <v>1.3959999999999999</v>
      </c>
      <c r="O4" s="299">
        <v>0.33</v>
      </c>
      <c r="P4" s="295">
        <v>0.2</v>
      </c>
      <c r="Q4" s="294">
        <f ca="1">+IF(ISERROR(HLOOKUP($B4,INDIRECT("'Monthly Resource Report'!"&amp;'Coleman Validation'!Q$665666&amp;":"&amp;'Coleman Validation'!Q$665667),'Coleman Validation'!Q$665668,FALSE)),0,HLOOKUP($B4,INDIRECT("'Monthly Resource Report'!"&amp;'Coleman Validation'!Q$665666&amp;":"&amp;'Coleman Validation'!Q$665667),'Coleman Validation'!Q$665668,FALSE))</f>
        <v>146</v>
      </c>
      <c r="R4" s="297">
        <f ca="1">+IF(ISERROR(HLOOKUP($B4,INDIRECT("'Monthly Resource Report'!"&amp;'Coleman Validation'!R$665666&amp;":"&amp;'Coleman Validation'!R$665667),'Coleman Validation'!R$665668,FALSE)),0,HLOOKUP($B4,INDIRECT("'Monthly Resource Report'!"&amp;'Coleman Validation'!R$665666&amp;":"&amp;'Coleman Validation'!R$665667),'Coleman Validation'!R$665668,FALSE))</f>
        <v>1.3960011984659635</v>
      </c>
      <c r="S4" s="317">
        <f ca="1">+IF(ISERROR(HLOOKUP($B4,INDIRECT("'Monthly Resource Report'!"&amp;'Coleman Validation'!S$665666&amp;":"&amp;'Coleman Validation'!S$665667),'Coleman Validation'!S$665668,FALSE)),0,HLOOKUP($B4,INDIRECT("'Monthly Resource Report'!"&amp;'Coleman Validation'!S$665666&amp;":"&amp;'Coleman Validation'!S$665667),'Coleman Validation'!S$665668,FALSE))</f>
        <v>0.32716759544421686</v>
      </c>
      <c r="T4" s="318">
        <f ca="1">+IF(ISERROR(HLOOKUP($B4,INDIRECT("'Monthly Resource Report'!"&amp;'Coleman Validation'!T$665666&amp;":"&amp;'Coleman Validation'!T$665667),'Coleman Validation'!T$665668,FALSE)),0,HLOOKUP($B4,INDIRECT("'Monthly Resource Report'!"&amp;'Coleman Validation'!T$665666&amp;":"&amp;'Coleman Validation'!T$665667),'Coleman Validation'!T$665668,FALSE))</f>
        <v>0.20066628096231978</v>
      </c>
      <c r="V4" s="301">
        <v>41306</v>
      </c>
      <c r="W4" s="294">
        <v>151</v>
      </c>
      <c r="X4" s="297">
        <v>1.3959999999999999</v>
      </c>
      <c r="Y4" s="299">
        <v>0.33</v>
      </c>
      <c r="Z4" s="295">
        <v>0.2</v>
      </c>
      <c r="AA4" s="294">
        <f ca="1">+IF(ISERROR(HLOOKUP($B4,INDIRECT("'Monthly Resource Report'!"&amp;'Coleman Validation'!AA$665666&amp;":"&amp;'Coleman Validation'!AA$665667),'Coleman Validation'!AA$665668,FALSE)),0,HLOOKUP($B4,INDIRECT("'Monthly Resource Report'!"&amp;'Coleman Validation'!AA$665666&amp;":"&amp;'Coleman Validation'!AA$665667),'Coleman Validation'!AA$665668,FALSE))</f>
        <v>151</v>
      </c>
      <c r="AB4" s="297">
        <f ca="1">+IF(ISERROR(HLOOKUP($B4,INDIRECT("'Monthly Resource Report'!"&amp;'Coleman Validation'!AB$665666&amp;":"&amp;'Coleman Validation'!AB$665667),'Coleman Validation'!AB$665668,FALSE)),0,HLOOKUP($B4,INDIRECT("'Monthly Resource Report'!"&amp;'Coleman Validation'!AB$665666&amp;":"&amp;'Coleman Validation'!AB$665667),'Coleman Validation'!AB$665668,FALSE))</f>
        <v>1.3960012109839013</v>
      </c>
      <c r="AC4" s="317">
        <f ca="1">+IF(ISERROR(HLOOKUP($B4,INDIRECT("'Monthly Resource Report'!"&amp;'Coleman Validation'!AC$665666&amp;":"&amp;'Coleman Validation'!AC$665667),'Coleman Validation'!AC$665668,FALSE)),0,HLOOKUP($B4,INDIRECT("'Monthly Resource Report'!"&amp;'Coleman Validation'!AC$665666&amp;":"&amp;'Coleman Validation'!AC$665667),'Coleman Validation'!AC$665668,FALSE))</f>
        <v>0.32819959382534186</v>
      </c>
      <c r="AD4" s="318">
        <f ca="1">+IF(ISERROR(HLOOKUP($B4,INDIRECT("'Monthly Resource Report'!"&amp;'Coleman Validation'!AD$665666&amp;":"&amp;'Coleman Validation'!AD$665667),'Coleman Validation'!AD$665668,FALSE)),0,HLOOKUP($B4,INDIRECT("'Monthly Resource Report'!"&amp;'Coleman Validation'!AD$665666&amp;":"&amp;'Coleman Validation'!AD$665667),'Coleman Validation'!AD$665668,FALSE))</f>
        <v>0.20090712951499284</v>
      </c>
    </row>
    <row r="5" spans="2:30">
      <c r="B5" s="301">
        <v>41334</v>
      </c>
      <c r="C5" s="294">
        <v>146</v>
      </c>
      <c r="D5" s="297">
        <v>1.3959999999999999</v>
      </c>
      <c r="E5" s="299">
        <v>0.33</v>
      </c>
      <c r="F5" s="295">
        <v>0.2</v>
      </c>
      <c r="G5" s="294">
        <f ca="1">+IF(ISERROR(HLOOKUP($B5,INDIRECT("'Monthly Resource Report'!"&amp;'Coleman Validation'!G$665666&amp;":"&amp;'Coleman Validation'!G$665667),'Coleman Validation'!G$665668,FALSE)),0,HLOOKUP($B5,INDIRECT("'Monthly Resource Report'!"&amp;'Coleman Validation'!G$665666&amp;":"&amp;'Coleman Validation'!G$665667),'Coleman Validation'!G$665668,FALSE))</f>
        <v>146</v>
      </c>
      <c r="H5" s="297">
        <f ca="1">+IF(ISERROR(HLOOKUP($B5,INDIRECT("'Monthly Resource Report'!"&amp;'Coleman Validation'!H$665666&amp;":"&amp;'Coleman Validation'!H$665667),'Coleman Validation'!H$665668,FALSE)),0,HLOOKUP($B5,INDIRECT("'Monthly Resource Report'!"&amp;'Coleman Validation'!H$665666&amp;":"&amp;'Coleman Validation'!H$665667),'Coleman Validation'!H$665668,FALSE))</f>
        <v>1.3960012281583207</v>
      </c>
      <c r="I5" s="317">
        <f ca="1">+IF(ISERROR(HLOOKUP($B5,INDIRECT("'Monthly Resource Report'!"&amp;'Coleman Validation'!I$665666&amp;":"&amp;'Coleman Validation'!I$665667),'Coleman Validation'!I$665668,FALSE)),0,HLOOKUP($B5,INDIRECT("'Monthly Resource Report'!"&amp;'Coleman Validation'!I$665666&amp;":"&amp;'Coleman Validation'!I$665667),'Coleman Validation'!I$665668,FALSE))</f>
        <v>0.32628873641617229</v>
      </c>
      <c r="J5" s="318">
        <f ca="1">+IF(ISERROR(HLOOKUP($B5,INDIRECT("'Monthly Resource Report'!"&amp;'Coleman Validation'!J$665666&amp;":"&amp;'Coleman Validation'!J$665667),'Coleman Validation'!J$665668,FALSE)),0,HLOOKUP($B5,INDIRECT("'Monthly Resource Report'!"&amp;'Coleman Validation'!J$665666&amp;":"&amp;'Coleman Validation'!J$665667),'Coleman Validation'!J$665668,FALSE))</f>
        <v>0.20018211101538638</v>
      </c>
      <c r="L5" s="301">
        <v>41334</v>
      </c>
      <c r="M5" s="294">
        <v>146</v>
      </c>
      <c r="N5" s="297">
        <v>1.3959999999999999</v>
      </c>
      <c r="O5" s="299">
        <v>0.33</v>
      </c>
      <c r="P5" s="295">
        <v>0.2</v>
      </c>
      <c r="Q5" s="294">
        <f ca="1">+IF(ISERROR(HLOOKUP($B5,INDIRECT("'Monthly Resource Report'!"&amp;'Coleman Validation'!Q$665666&amp;":"&amp;'Coleman Validation'!Q$665667),'Coleman Validation'!Q$665668,FALSE)),0,HLOOKUP($B5,INDIRECT("'Monthly Resource Report'!"&amp;'Coleman Validation'!Q$665666&amp;":"&amp;'Coleman Validation'!Q$665667),'Coleman Validation'!Q$665668,FALSE))</f>
        <v>146</v>
      </c>
      <c r="R5" s="297">
        <f ca="1">+IF(ISERROR(HLOOKUP($B5,INDIRECT("'Monthly Resource Report'!"&amp;'Coleman Validation'!R$665666&amp;":"&amp;'Coleman Validation'!R$665667),'Coleman Validation'!R$665668,FALSE)),0,HLOOKUP($B5,INDIRECT("'Monthly Resource Report'!"&amp;'Coleman Validation'!R$665666&amp;":"&amp;'Coleman Validation'!R$665667),'Coleman Validation'!R$665668,FALSE))</f>
        <v>1.3960011185682326</v>
      </c>
      <c r="S5" s="317">
        <f ca="1">+IF(ISERROR(HLOOKUP($B5,INDIRECT("'Monthly Resource Report'!"&amp;'Coleman Validation'!S$665666&amp;":"&amp;'Coleman Validation'!S$665667),'Coleman Validation'!S$665668,FALSE)),0,HLOOKUP($B5,INDIRECT("'Monthly Resource Report'!"&amp;'Coleman Validation'!S$665666&amp;":"&amp;'Coleman Validation'!S$665667),'Coleman Validation'!S$665668,FALSE))</f>
        <v>0.32622429956198801</v>
      </c>
      <c r="T5" s="318">
        <f ca="1">+IF(ISERROR(HLOOKUP($B5,INDIRECT("'Monthly Resource Report'!"&amp;'Coleman Validation'!T$665666&amp;":"&amp;'Coleman Validation'!T$665667),'Coleman Validation'!T$665668,FALSE)),0,HLOOKUP($B5,INDIRECT("'Monthly Resource Report'!"&amp;'Coleman Validation'!T$665666&amp;":"&amp;'Coleman Validation'!T$665667),'Coleman Validation'!T$665668,FALSE))</f>
        <v>0.20041464216589719</v>
      </c>
      <c r="V5" s="301">
        <v>41334</v>
      </c>
      <c r="W5" s="294">
        <v>151</v>
      </c>
      <c r="X5" s="297">
        <v>1.3959999999999999</v>
      </c>
      <c r="Y5" s="299">
        <v>0.33</v>
      </c>
      <c r="Z5" s="295">
        <v>0.2</v>
      </c>
      <c r="AA5" s="294">
        <f ca="1">+IF(ISERROR(HLOOKUP($B5,INDIRECT("'Monthly Resource Report'!"&amp;'Coleman Validation'!AA$665666&amp;":"&amp;'Coleman Validation'!AA$665667),'Coleman Validation'!AA$665668,FALSE)),0,HLOOKUP($B5,INDIRECT("'Monthly Resource Report'!"&amp;'Coleman Validation'!AA$665666&amp;":"&amp;'Coleman Validation'!AA$665667),'Coleman Validation'!AA$665668,FALSE))</f>
        <v>151</v>
      </c>
      <c r="AB5" s="297">
        <f ca="1">+IF(ISERROR(HLOOKUP($B5,INDIRECT("'Monthly Resource Report'!"&amp;'Coleman Validation'!AB$665666&amp;":"&amp;'Coleman Validation'!AB$665667),'Coleman Validation'!AB$665668,FALSE)),0,HLOOKUP($B5,INDIRECT("'Monthly Resource Report'!"&amp;'Coleman Validation'!AB$665666&amp;":"&amp;'Coleman Validation'!AB$665667),'Coleman Validation'!AB$665668,FALSE))</f>
        <v>1.3960013058344938</v>
      </c>
      <c r="AC5" s="317">
        <f ca="1">+IF(ISERROR(HLOOKUP($B5,INDIRECT("'Monthly Resource Report'!"&amp;'Coleman Validation'!AC$665666&amp;":"&amp;'Coleman Validation'!AC$665667),'Coleman Validation'!AC$665668,FALSE)),0,HLOOKUP($B5,INDIRECT("'Monthly Resource Report'!"&amp;'Coleman Validation'!AC$665666&amp;":"&amp;'Coleman Validation'!AC$665667),'Coleman Validation'!AC$665668,FALSE))</f>
        <v>0.3278769444495192</v>
      </c>
      <c r="AD5" s="318">
        <f ca="1">+IF(ISERROR(HLOOKUP($B5,INDIRECT("'Monthly Resource Report'!"&amp;'Coleman Validation'!AD$665666&amp;":"&amp;'Coleman Validation'!AD$665667),'Coleman Validation'!AD$665668,FALSE)),0,HLOOKUP($B5,INDIRECT("'Monthly Resource Report'!"&amp;'Coleman Validation'!AD$665666&amp;":"&amp;'Coleman Validation'!AD$665667),'Coleman Validation'!AD$665668,FALSE))</f>
        <v>0.20063102696937538</v>
      </c>
    </row>
    <row r="6" spans="2:30">
      <c r="B6" s="301">
        <v>41365</v>
      </c>
      <c r="C6" s="294">
        <v>146</v>
      </c>
      <c r="D6" s="297">
        <v>1.3959999999999999</v>
      </c>
      <c r="E6" s="299">
        <v>0.33</v>
      </c>
      <c r="F6" s="295">
        <v>0.2</v>
      </c>
      <c r="G6" s="294">
        <f ca="1">+IF(ISERROR(HLOOKUP($B6,INDIRECT("'Monthly Resource Report'!"&amp;'Coleman Validation'!G$665666&amp;":"&amp;'Coleman Validation'!G$665667),'Coleman Validation'!G$665668,FALSE)),0,HLOOKUP($B6,INDIRECT("'Monthly Resource Report'!"&amp;'Coleman Validation'!G$665666&amp;":"&amp;'Coleman Validation'!G$665667),'Coleman Validation'!G$665668,FALSE))</f>
        <v>146</v>
      </c>
      <c r="H6" s="297">
        <f ca="1">+IF(ISERROR(HLOOKUP($B6,INDIRECT("'Monthly Resource Report'!"&amp;'Coleman Validation'!H$665666&amp;":"&amp;'Coleman Validation'!H$665667),'Coleman Validation'!H$665668,FALSE)),0,HLOOKUP($B6,INDIRECT("'Monthly Resource Report'!"&amp;'Coleman Validation'!H$665666&amp;":"&amp;'Coleman Validation'!H$665667),'Coleman Validation'!H$665668,FALSE))</f>
        <v>1.3960013130227413</v>
      </c>
      <c r="I6" s="317">
        <f ca="1">+IF(ISERROR(HLOOKUP($B6,INDIRECT("'Monthly Resource Report'!"&amp;'Coleman Validation'!I$665666&amp;":"&amp;'Coleman Validation'!I$665667),'Coleman Validation'!I$665668,FALSE)),0,HLOOKUP($B6,INDIRECT("'Monthly Resource Report'!"&amp;'Coleman Validation'!I$665666&amp;":"&amp;'Coleman Validation'!I$665667),'Coleman Validation'!I$665668,FALSE))</f>
        <v>0.32678105285010745</v>
      </c>
      <c r="J6" s="318">
        <f ca="1">+IF(ISERROR(HLOOKUP($B6,INDIRECT("'Monthly Resource Report'!"&amp;'Coleman Validation'!J$665666&amp;":"&amp;'Coleman Validation'!J$665667),'Coleman Validation'!J$665668,FALSE)),0,HLOOKUP($B6,INDIRECT("'Monthly Resource Report'!"&amp;'Coleman Validation'!J$665666&amp;":"&amp;'Coleman Validation'!J$665667),'Coleman Validation'!J$665668,FALSE))</f>
        <v>0.20076744423470655</v>
      </c>
      <c r="L6" s="301">
        <v>41365</v>
      </c>
      <c r="M6" s="294">
        <v>146</v>
      </c>
      <c r="N6" s="297">
        <v>1.3959999999999999</v>
      </c>
      <c r="O6" s="299">
        <v>0.33</v>
      </c>
      <c r="P6" s="295">
        <v>0.2</v>
      </c>
      <c r="Q6" s="294">
        <f ca="1">+IF(ISERROR(HLOOKUP($B6,INDIRECT("'Monthly Resource Report'!"&amp;'Coleman Validation'!Q$665666&amp;":"&amp;'Coleman Validation'!Q$665667),'Coleman Validation'!Q$665668,FALSE)),0,HLOOKUP($B6,INDIRECT("'Monthly Resource Report'!"&amp;'Coleman Validation'!Q$665666&amp;":"&amp;'Coleman Validation'!Q$665667),'Coleman Validation'!Q$665668,FALSE))</f>
        <v>146</v>
      </c>
      <c r="R6" s="297">
        <f ca="1">+IF(ISERROR(HLOOKUP($B6,INDIRECT("'Monthly Resource Report'!"&amp;'Coleman Validation'!R$665666&amp;":"&amp;'Coleman Validation'!R$665667),'Coleman Validation'!R$665668,FALSE)),0,HLOOKUP($B6,INDIRECT("'Monthly Resource Report'!"&amp;'Coleman Validation'!R$665666&amp;":"&amp;'Coleman Validation'!R$665667),'Coleman Validation'!R$665668,FALSE))</f>
        <v>1.3960012537960262</v>
      </c>
      <c r="S6" s="317">
        <f ca="1">+IF(ISERROR(HLOOKUP($B6,INDIRECT("'Monthly Resource Report'!"&amp;'Coleman Validation'!S$665666&amp;":"&amp;'Coleman Validation'!S$665667),'Coleman Validation'!S$665668,FALSE)),0,HLOOKUP($B6,INDIRECT("'Monthly Resource Report'!"&amp;'Coleman Validation'!S$665666&amp;":"&amp;'Coleman Validation'!S$665667),'Coleman Validation'!S$665668,FALSE))</f>
        <v>0.32669782037436967</v>
      </c>
      <c r="T6" s="318">
        <f ca="1">+IF(ISERROR(HLOOKUP($B6,INDIRECT("'Monthly Resource Report'!"&amp;'Coleman Validation'!T$665666&amp;":"&amp;'Coleman Validation'!T$665667),'Coleman Validation'!T$665668,FALSE)),0,HLOOKUP($B6,INDIRECT("'Monthly Resource Report'!"&amp;'Coleman Validation'!T$665666&amp;":"&amp;'Coleman Validation'!T$665667),'Coleman Validation'!T$665668,FALSE))</f>
        <v>0.20082258639990941</v>
      </c>
      <c r="V6" s="301">
        <v>41365</v>
      </c>
      <c r="W6" s="294">
        <v>151</v>
      </c>
      <c r="X6" s="297">
        <v>1.3959999999999999</v>
      </c>
      <c r="Y6" s="299">
        <v>0.33</v>
      </c>
      <c r="Z6" s="295">
        <v>0.2</v>
      </c>
      <c r="AA6" s="294">
        <f ca="1">+IF(ISERROR(HLOOKUP($B6,INDIRECT("'Monthly Resource Report'!"&amp;'Coleman Validation'!AA$665666&amp;":"&amp;'Coleman Validation'!AA$665667),'Coleman Validation'!AA$665668,FALSE)),0,HLOOKUP($B6,INDIRECT("'Monthly Resource Report'!"&amp;'Coleman Validation'!AA$665666&amp;":"&amp;'Coleman Validation'!AA$665667),'Coleman Validation'!AA$665668,FALSE))</f>
        <v>151</v>
      </c>
      <c r="AB6" s="297">
        <f ca="1">+IF(ISERROR(HLOOKUP($B6,INDIRECT("'Monthly Resource Report'!"&amp;'Coleman Validation'!AB$665666&amp;":"&amp;'Coleman Validation'!AB$665667),'Coleman Validation'!AB$665668,FALSE)),0,HLOOKUP($B6,INDIRECT("'Monthly Resource Report'!"&amp;'Coleman Validation'!AB$665666&amp;":"&amp;'Coleman Validation'!AB$665667),'Coleman Validation'!AB$665668,FALSE))</f>
        <v>1.396001118270437</v>
      </c>
      <c r="AC6" s="317">
        <f ca="1">+IF(ISERROR(HLOOKUP($B6,INDIRECT("'Monthly Resource Report'!"&amp;'Coleman Validation'!AC$665666&amp;":"&amp;'Coleman Validation'!AC$665667),'Coleman Validation'!AC$665668,FALSE)),0,HLOOKUP($B6,INDIRECT("'Monthly Resource Report'!"&amp;'Coleman Validation'!AC$665666&amp;":"&amp;'Coleman Validation'!AC$665667),'Coleman Validation'!AC$665668,FALSE))</f>
        <v>0.32846035333431878</v>
      </c>
      <c r="AD6" s="318">
        <f ca="1">+IF(ISERROR(HLOOKUP($B6,INDIRECT("'Monthly Resource Report'!"&amp;'Coleman Validation'!AD$665666&amp;":"&amp;'Coleman Validation'!AD$665667),'Coleman Validation'!AD$665668,FALSE)),0,HLOOKUP($B6,INDIRECT("'Monthly Resource Report'!"&amp;'Coleman Validation'!AD$665666&amp;":"&amp;'Coleman Validation'!AD$665667),'Coleman Validation'!AD$665668,FALSE))</f>
        <v>0.2008577568659263</v>
      </c>
    </row>
    <row r="7" spans="2:30">
      <c r="B7" s="301">
        <v>41395</v>
      </c>
      <c r="C7" s="294">
        <v>146</v>
      </c>
      <c r="D7" s="297">
        <v>1.3959999999999999</v>
      </c>
      <c r="E7" s="299">
        <v>0.33</v>
      </c>
      <c r="F7" s="295">
        <v>0.2</v>
      </c>
      <c r="G7" s="294">
        <f ca="1">+IF(ISERROR(HLOOKUP($B7,INDIRECT("'Monthly Resource Report'!"&amp;'Coleman Validation'!G$665666&amp;":"&amp;'Coleman Validation'!G$665667),'Coleman Validation'!G$665668,FALSE)),0,HLOOKUP($B7,INDIRECT("'Monthly Resource Report'!"&amp;'Coleman Validation'!G$665666&amp;":"&amp;'Coleman Validation'!G$665667),'Coleman Validation'!G$665668,FALSE))</f>
        <v>146</v>
      </c>
      <c r="H7" s="297">
        <f ca="1">+IF(ISERROR(HLOOKUP($B7,INDIRECT("'Monthly Resource Report'!"&amp;'Coleman Validation'!H$665666&amp;":"&amp;'Coleman Validation'!H$665667),'Coleman Validation'!H$665668,FALSE)),0,HLOOKUP($B7,INDIRECT("'Monthly Resource Report'!"&amp;'Coleman Validation'!H$665666&amp;":"&amp;'Coleman Validation'!H$665667),'Coleman Validation'!H$665668,FALSE))</f>
        <v>1.3960010295079777</v>
      </c>
      <c r="I7" s="317">
        <f ca="1">+IF(ISERROR(HLOOKUP($B7,INDIRECT("'Monthly Resource Report'!"&amp;'Coleman Validation'!I$665666&amp;":"&amp;'Coleman Validation'!I$665667),'Coleman Validation'!I$665668,FALSE)),0,HLOOKUP($B7,INDIRECT("'Monthly Resource Report'!"&amp;'Coleman Validation'!I$665666&amp;":"&amp;'Coleman Validation'!I$665667),'Coleman Validation'!I$665668,FALSE))</f>
        <v>0.32625674347112221</v>
      </c>
      <c r="J7" s="318">
        <f ca="1">+IF(ISERROR(HLOOKUP($B7,INDIRECT("'Monthly Resource Report'!"&amp;'Coleman Validation'!J$665666&amp;":"&amp;'Coleman Validation'!J$665667),'Coleman Validation'!J$665668,FALSE)),0,HLOOKUP($B7,INDIRECT("'Monthly Resource Report'!"&amp;'Coleman Validation'!J$665666&amp;":"&amp;'Coleman Validation'!J$665667),'Coleman Validation'!J$665668,FALSE))</f>
        <v>0.20202787146928</v>
      </c>
      <c r="L7" s="301">
        <v>41395</v>
      </c>
      <c r="M7" s="294">
        <v>146</v>
      </c>
      <c r="N7" s="297">
        <v>1.3959999999999999</v>
      </c>
      <c r="O7" s="299">
        <v>0.33</v>
      </c>
      <c r="P7" s="295">
        <v>2.6</v>
      </c>
      <c r="Q7" s="294">
        <f ca="1">+IF(ISERROR(HLOOKUP($B7,INDIRECT("'Monthly Resource Report'!"&amp;'Coleman Validation'!Q$665666&amp;":"&amp;'Coleman Validation'!Q$665667),'Coleman Validation'!Q$665668,FALSE)),0,HLOOKUP($B7,INDIRECT("'Monthly Resource Report'!"&amp;'Coleman Validation'!Q$665666&amp;":"&amp;'Coleman Validation'!Q$665667),'Coleman Validation'!Q$665668,FALSE))</f>
        <v>146</v>
      </c>
      <c r="R7" s="297">
        <f ca="1">+IF(ISERROR(HLOOKUP($B7,INDIRECT("'Monthly Resource Report'!"&amp;'Coleman Validation'!R$665666&amp;":"&amp;'Coleman Validation'!R$665667),'Coleman Validation'!R$665668,FALSE)),0,HLOOKUP($B7,INDIRECT("'Monthly Resource Report'!"&amp;'Coleman Validation'!R$665666&amp;":"&amp;'Coleman Validation'!R$665667),'Coleman Validation'!R$665668,FALSE))</f>
        <v>1.3960012923434129</v>
      </c>
      <c r="S7" s="317">
        <f ca="1">+IF(ISERROR(HLOOKUP($B7,INDIRECT("'Monthly Resource Report'!"&amp;'Coleman Validation'!S$665666&amp;":"&amp;'Coleman Validation'!S$665667),'Coleman Validation'!S$665668,FALSE)),0,HLOOKUP($B7,INDIRECT("'Monthly Resource Report'!"&amp;'Coleman Validation'!S$665666&amp;":"&amp;'Coleman Validation'!S$665667),'Coleman Validation'!S$665668,FALSE))</f>
        <v>0.32673981137816416</v>
      </c>
      <c r="T7" s="318">
        <f ca="1">+IF(ISERROR(HLOOKUP($B7,INDIRECT("'Monthly Resource Report'!"&amp;'Coleman Validation'!T$665666&amp;":"&amp;'Coleman Validation'!T$665667),'Coleman Validation'!T$665668,FALSE)),0,HLOOKUP($B7,INDIRECT("'Monthly Resource Report'!"&amp;'Coleman Validation'!T$665666&amp;":"&amp;'Coleman Validation'!T$665667),'Coleman Validation'!T$665668,FALSE))</f>
        <v>2.1926814740417688</v>
      </c>
      <c r="V7" s="301">
        <v>41395</v>
      </c>
      <c r="W7" s="294">
        <v>151</v>
      </c>
      <c r="X7" s="297">
        <v>1.3959999999999999</v>
      </c>
      <c r="Y7" s="299">
        <v>0.33</v>
      </c>
      <c r="Z7" s="295">
        <v>2.6</v>
      </c>
      <c r="AA7" s="294">
        <f ca="1">+IF(ISERROR(HLOOKUP($B7,INDIRECT("'Monthly Resource Report'!"&amp;'Coleman Validation'!AA$665666&amp;":"&amp;'Coleman Validation'!AA$665667),'Coleman Validation'!AA$665668,FALSE)),0,HLOOKUP($B7,INDIRECT("'Monthly Resource Report'!"&amp;'Coleman Validation'!AA$665666&amp;":"&amp;'Coleman Validation'!AA$665667),'Coleman Validation'!AA$665668,FALSE))</f>
        <v>151</v>
      </c>
      <c r="AB7" s="297">
        <f ca="1">+IF(ISERROR(HLOOKUP($B7,INDIRECT("'Monthly Resource Report'!"&amp;'Coleman Validation'!AB$665666&amp;":"&amp;'Coleman Validation'!AB$665667),'Coleman Validation'!AB$665668,FALSE)),0,HLOOKUP($B7,INDIRECT("'Monthly Resource Report'!"&amp;'Coleman Validation'!AB$665666&amp;":"&amp;'Coleman Validation'!AB$665667),'Coleman Validation'!AB$665668,FALSE))</f>
        <v>1.3960013892297263</v>
      </c>
      <c r="AC7" s="317">
        <f ca="1">+IF(ISERROR(HLOOKUP($B7,INDIRECT("'Monthly Resource Report'!"&amp;'Coleman Validation'!AC$665666&amp;":"&amp;'Coleman Validation'!AC$665667),'Coleman Validation'!AC$665668,FALSE)),0,HLOOKUP($B7,INDIRECT("'Monthly Resource Report'!"&amp;'Coleman Validation'!AC$665666&amp;":"&amp;'Coleman Validation'!AC$665667),'Coleman Validation'!AC$665668,FALSE))</f>
        <v>0.32842102322676364</v>
      </c>
      <c r="AD7" s="318">
        <f ca="1">+IF(ISERROR(HLOOKUP($B7,INDIRECT("'Monthly Resource Report'!"&amp;'Coleman Validation'!AD$665666&amp;":"&amp;'Coleman Validation'!AD$665667),'Coleman Validation'!AD$665668,FALSE)),0,HLOOKUP($B7,INDIRECT("'Monthly Resource Report'!"&amp;'Coleman Validation'!AD$665666&amp;":"&amp;'Coleman Validation'!AD$665667),'Coleman Validation'!AD$665668,FALSE))</f>
        <v>2.2544454117802983</v>
      </c>
    </row>
    <row r="8" spans="2:30">
      <c r="B8" s="301">
        <v>41426</v>
      </c>
      <c r="C8" s="294">
        <v>146</v>
      </c>
      <c r="D8" s="297">
        <v>1.3959999999999999</v>
      </c>
      <c r="E8" s="299">
        <v>0.33</v>
      </c>
      <c r="F8" s="295">
        <v>0.2</v>
      </c>
      <c r="G8" s="294">
        <f ca="1">+IF(ISERROR(HLOOKUP($B8,INDIRECT("'Monthly Resource Report'!"&amp;'Coleman Validation'!G$665666&amp;":"&amp;'Coleman Validation'!G$665667),'Coleman Validation'!G$665668,FALSE)),0,HLOOKUP($B8,INDIRECT("'Monthly Resource Report'!"&amp;'Coleman Validation'!G$665666&amp;":"&amp;'Coleman Validation'!G$665667),'Coleman Validation'!G$665668,FALSE))</f>
        <v>146</v>
      </c>
      <c r="H8" s="297">
        <f ca="1">+IF(ISERROR(HLOOKUP($B8,INDIRECT("'Monthly Resource Report'!"&amp;'Coleman Validation'!H$665666&amp;":"&amp;'Coleman Validation'!H$665667),'Coleman Validation'!H$665668,FALSE)),0,HLOOKUP($B8,INDIRECT("'Monthly Resource Report'!"&amp;'Coleman Validation'!H$665666&amp;":"&amp;'Coleman Validation'!H$665667),'Coleman Validation'!H$665668,FALSE))</f>
        <v>1.3960012823151704</v>
      </c>
      <c r="I8" s="317">
        <f ca="1">+IF(ISERROR(HLOOKUP($B8,INDIRECT("'Monthly Resource Report'!"&amp;'Coleman Validation'!I$665666&amp;":"&amp;'Coleman Validation'!I$665667),'Coleman Validation'!I$665668,FALSE)),0,HLOOKUP($B8,INDIRECT("'Monthly Resource Report'!"&amp;'Coleman Validation'!I$665666&amp;":"&amp;'Coleman Validation'!I$665667),'Coleman Validation'!I$665668,FALSE))</f>
        <v>0.32533968929085733</v>
      </c>
      <c r="J8" s="318">
        <f ca="1">+IF(ISERROR(HLOOKUP($B8,INDIRECT("'Monthly Resource Report'!"&amp;'Coleman Validation'!J$665666&amp;":"&amp;'Coleman Validation'!J$665667),'Coleman Validation'!J$665668,FALSE)),0,HLOOKUP($B8,INDIRECT("'Monthly Resource Report'!"&amp;'Coleman Validation'!J$665666&amp;":"&amp;'Coleman Validation'!J$665667),'Coleman Validation'!J$665668,FALSE))</f>
        <v>0.20037534255225445</v>
      </c>
      <c r="L8" s="301">
        <v>41426</v>
      </c>
      <c r="M8" s="294">
        <v>146</v>
      </c>
      <c r="N8" s="297">
        <v>1.3959999999999999</v>
      </c>
      <c r="O8" s="299">
        <v>0.33</v>
      </c>
      <c r="P8" s="295">
        <v>0.2</v>
      </c>
      <c r="Q8" s="294">
        <f ca="1">+IF(ISERROR(HLOOKUP($B8,INDIRECT("'Monthly Resource Report'!"&amp;'Coleman Validation'!Q$665666&amp;":"&amp;'Coleman Validation'!Q$665667),'Coleman Validation'!Q$665668,FALSE)),0,HLOOKUP($B8,INDIRECT("'Monthly Resource Report'!"&amp;'Coleman Validation'!Q$665666&amp;":"&amp;'Coleman Validation'!Q$665667),'Coleman Validation'!Q$665668,FALSE))</f>
        <v>146</v>
      </c>
      <c r="R8" s="297">
        <f ca="1">+IF(ISERROR(HLOOKUP($B8,INDIRECT("'Monthly Resource Report'!"&amp;'Coleman Validation'!R$665666&amp;":"&amp;'Coleman Validation'!R$665667),'Coleman Validation'!R$665668,FALSE)),0,HLOOKUP($B8,INDIRECT("'Monthly Resource Report'!"&amp;'Coleman Validation'!R$665666&amp;":"&amp;'Coleman Validation'!R$665667),'Coleman Validation'!R$665668,FALSE))</f>
        <v>1.3960011779530366</v>
      </c>
      <c r="S8" s="317">
        <f ca="1">+IF(ISERROR(HLOOKUP($B8,INDIRECT("'Monthly Resource Report'!"&amp;'Coleman Validation'!S$665666&amp;":"&amp;'Coleman Validation'!S$665667),'Coleman Validation'!S$665668,FALSE)),0,HLOOKUP($B8,INDIRECT("'Monthly Resource Report'!"&amp;'Coleman Validation'!S$665666&amp;":"&amp;'Coleman Validation'!S$665667),'Coleman Validation'!S$665668,FALSE))</f>
        <v>0.32560067322108788</v>
      </c>
      <c r="T8" s="318">
        <f ca="1">+IF(ISERROR(HLOOKUP($B8,INDIRECT("'Monthly Resource Report'!"&amp;'Coleman Validation'!T$665666&amp;":"&amp;'Coleman Validation'!T$665667),'Coleman Validation'!T$665668,FALSE)),0,HLOOKUP($B8,INDIRECT("'Monthly Resource Report'!"&amp;'Coleman Validation'!T$665666&amp;":"&amp;'Coleman Validation'!T$665667),'Coleman Validation'!T$665668,FALSE))</f>
        <v>0.23347639791364011</v>
      </c>
      <c r="V8" s="301">
        <v>41426</v>
      </c>
      <c r="W8" s="294">
        <v>151</v>
      </c>
      <c r="X8" s="297">
        <v>1.3959999999999999</v>
      </c>
      <c r="Y8" s="299">
        <v>0.33</v>
      </c>
      <c r="Z8" s="295">
        <v>0.2</v>
      </c>
      <c r="AA8" s="294">
        <f ca="1">+IF(ISERROR(HLOOKUP($B8,INDIRECT("'Monthly Resource Report'!"&amp;'Coleman Validation'!AA$665666&amp;":"&amp;'Coleman Validation'!AA$665667),'Coleman Validation'!AA$665668,FALSE)),0,HLOOKUP($B8,INDIRECT("'Monthly Resource Report'!"&amp;'Coleman Validation'!AA$665666&amp;":"&amp;'Coleman Validation'!AA$665667),'Coleman Validation'!AA$665668,FALSE))</f>
        <v>151</v>
      </c>
      <c r="AB8" s="297">
        <f ca="1">+IF(ISERROR(HLOOKUP($B8,INDIRECT("'Monthly Resource Report'!"&amp;'Coleman Validation'!AB$665666&amp;":"&amp;'Coleman Validation'!AB$665667),'Coleman Validation'!AB$665668,FALSE)),0,HLOOKUP($B8,INDIRECT("'Monthly Resource Report'!"&amp;'Coleman Validation'!AB$665666&amp;":"&amp;'Coleman Validation'!AB$665667),'Coleman Validation'!AB$665668,FALSE))</f>
        <v>1.3960014314815834</v>
      </c>
      <c r="AC8" s="317">
        <f ca="1">+IF(ISERROR(HLOOKUP($B8,INDIRECT("'Monthly Resource Report'!"&amp;'Coleman Validation'!AC$665666&amp;":"&amp;'Coleman Validation'!AC$665667),'Coleman Validation'!AC$665668,FALSE)),0,HLOOKUP($B8,INDIRECT("'Monthly Resource Report'!"&amp;'Coleman Validation'!AC$665666&amp;":"&amp;'Coleman Validation'!AC$665667),'Coleman Validation'!AC$665668,FALSE))</f>
        <v>0.32770674501575725</v>
      </c>
      <c r="AD8" s="318">
        <f ca="1">+IF(ISERROR(HLOOKUP($B8,INDIRECT("'Monthly Resource Report'!"&amp;'Coleman Validation'!AD$665666&amp;":"&amp;'Coleman Validation'!AD$665667),'Coleman Validation'!AD$665668,FALSE)),0,HLOOKUP($B8,INDIRECT("'Monthly Resource Report'!"&amp;'Coleman Validation'!AD$665666&amp;":"&amp;'Coleman Validation'!AD$665667),'Coleman Validation'!AD$665668,FALSE))</f>
        <v>0.31717890012937416</v>
      </c>
    </row>
    <row r="9" spans="2:30">
      <c r="B9" s="301">
        <v>41456</v>
      </c>
      <c r="C9" s="294">
        <v>146</v>
      </c>
      <c r="D9" s="297">
        <v>1.3959999999999999</v>
      </c>
      <c r="E9" s="299">
        <v>0.33</v>
      </c>
      <c r="F9" s="295">
        <v>0.2</v>
      </c>
      <c r="G9" s="294">
        <f ca="1">+IF(ISERROR(HLOOKUP($B9,INDIRECT("'Monthly Resource Report'!"&amp;'Coleman Validation'!G$665666&amp;":"&amp;'Coleman Validation'!G$665667),'Coleman Validation'!G$665668,FALSE)),0,HLOOKUP($B9,INDIRECT("'Monthly Resource Report'!"&amp;'Coleman Validation'!G$665666&amp;":"&amp;'Coleman Validation'!G$665667),'Coleman Validation'!G$665668,FALSE))</f>
        <v>146</v>
      </c>
      <c r="H9" s="297">
        <f ca="1">+IF(ISERROR(HLOOKUP($B9,INDIRECT("'Monthly Resource Report'!"&amp;'Coleman Validation'!H$665666&amp;":"&amp;'Coleman Validation'!H$665667),'Coleman Validation'!H$665668,FALSE)),0,HLOOKUP($B9,INDIRECT("'Monthly Resource Report'!"&amp;'Coleman Validation'!H$665666&amp;":"&amp;'Coleman Validation'!H$665667),'Coleman Validation'!H$665668,FALSE))</f>
        <v>1.3960011516574835</v>
      </c>
      <c r="I9" s="317">
        <f ca="1">+IF(ISERROR(HLOOKUP($B9,INDIRECT("'Monthly Resource Report'!"&amp;'Coleman Validation'!I$665666&amp;":"&amp;'Coleman Validation'!I$665667),'Coleman Validation'!I$665668,FALSE)),0,HLOOKUP($B9,INDIRECT("'Monthly Resource Report'!"&amp;'Coleman Validation'!I$665666&amp;":"&amp;'Coleman Validation'!I$665667),'Coleman Validation'!I$665668,FALSE))</f>
        <v>0.32581318316042795</v>
      </c>
      <c r="J9" s="318">
        <f ca="1">+IF(ISERROR(HLOOKUP($B9,INDIRECT("'Monthly Resource Report'!"&amp;'Coleman Validation'!J$665666&amp;":"&amp;'Coleman Validation'!J$665667),'Coleman Validation'!J$665668,FALSE)),0,HLOOKUP($B9,INDIRECT("'Monthly Resource Report'!"&amp;'Coleman Validation'!J$665666&amp;":"&amp;'Coleman Validation'!J$665667),'Coleman Validation'!J$665668,FALSE))</f>
        <v>0.20054133885956138</v>
      </c>
      <c r="L9" s="301">
        <v>41456</v>
      </c>
      <c r="M9" s="294">
        <v>146</v>
      </c>
      <c r="N9" s="297">
        <v>1.3959999999999999</v>
      </c>
      <c r="O9" s="299">
        <v>0.33</v>
      </c>
      <c r="P9" s="295">
        <v>0.2</v>
      </c>
      <c r="Q9" s="294">
        <f ca="1">+IF(ISERROR(HLOOKUP($B9,INDIRECT("'Monthly Resource Report'!"&amp;'Coleman Validation'!Q$665666&amp;":"&amp;'Coleman Validation'!Q$665667),'Coleman Validation'!Q$665668,FALSE)),0,HLOOKUP($B9,INDIRECT("'Monthly Resource Report'!"&amp;'Coleman Validation'!Q$665666&amp;":"&amp;'Coleman Validation'!Q$665667),'Coleman Validation'!Q$665668,FALSE))</f>
        <v>146</v>
      </c>
      <c r="R9" s="297">
        <f ca="1">+IF(ISERROR(HLOOKUP($B9,INDIRECT("'Monthly Resource Report'!"&amp;'Coleman Validation'!R$665666&amp;":"&amp;'Coleman Validation'!R$665667),'Coleman Validation'!R$665668,FALSE)),0,HLOOKUP($B9,INDIRECT("'Monthly Resource Report'!"&amp;'Coleman Validation'!R$665666&amp;":"&amp;'Coleman Validation'!R$665667),'Coleman Validation'!R$665668,FALSE))</f>
        <v>1.3960012129107613</v>
      </c>
      <c r="S9" s="317">
        <f ca="1">+IF(ISERROR(HLOOKUP($B9,INDIRECT("'Monthly Resource Report'!"&amp;'Coleman Validation'!S$665666&amp;":"&amp;'Coleman Validation'!S$665667),'Coleman Validation'!S$665668,FALSE)),0,HLOOKUP($B9,INDIRECT("'Monthly Resource Report'!"&amp;'Coleman Validation'!S$665666&amp;":"&amp;'Coleman Validation'!S$665667),'Coleman Validation'!S$665668,FALSE))</f>
        <v>0.32597681773408366</v>
      </c>
      <c r="T9" s="318">
        <f ca="1">+IF(ISERROR(HLOOKUP($B9,INDIRECT("'Monthly Resource Report'!"&amp;'Coleman Validation'!T$665666&amp;":"&amp;'Coleman Validation'!T$665667),'Coleman Validation'!T$665668,FALSE)),0,HLOOKUP($B9,INDIRECT("'Monthly Resource Report'!"&amp;'Coleman Validation'!T$665666&amp;":"&amp;'Coleman Validation'!T$665667),'Coleman Validation'!T$665668,FALSE))</f>
        <v>0.20041160630584542</v>
      </c>
      <c r="V9" s="301">
        <v>41456</v>
      </c>
      <c r="W9" s="294">
        <v>151</v>
      </c>
      <c r="X9" s="297">
        <v>1.3959999999999999</v>
      </c>
      <c r="Y9" s="299">
        <v>0.33</v>
      </c>
      <c r="Z9" s="295">
        <v>0.2</v>
      </c>
      <c r="AA9" s="294">
        <f ca="1">+IF(ISERROR(HLOOKUP($B9,INDIRECT("'Monthly Resource Report'!"&amp;'Coleman Validation'!AA$665666&amp;":"&amp;'Coleman Validation'!AA$665667),'Coleman Validation'!AA$665668,FALSE)),0,HLOOKUP($B9,INDIRECT("'Monthly Resource Report'!"&amp;'Coleman Validation'!AA$665666&amp;":"&amp;'Coleman Validation'!AA$665667),'Coleman Validation'!AA$665668,FALSE))</f>
        <v>151</v>
      </c>
      <c r="AB9" s="297">
        <f ca="1">+IF(ISERROR(HLOOKUP($B9,INDIRECT("'Monthly Resource Report'!"&amp;'Coleman Validation'!AB$665666&amp;":"&amp;'Coleman Validation'!AB$665667),'Coleman Validation'!AB$665668,FALSE)),0,HLOOKUP($B9,INDIRECT("'Monthly Resource Report'!"&amp;'Coleman Validation'!AB$665666&amp;":"&amp;'Coleman Validation'!AB$665667),'Coleman Validation'!AB$665668,FALSE))</f>
        <v>1.3960013344771707</v>
      </c>
      <c r="AC9" s="317">
        <f ca="1">+IF(ISERROR(HLOOKUP($B9,INDIRECT("'Monthly Resource Report'!"&amp;'Coleman Validation'!AC$665666&amp;":"&amp;'Coleman Validation'!AC$665667),'Coleman Validation'!AC$665668,FALSE)),0,HLOOKUP($B9,INDIRECT("'Monthly Resource Report'!"&amp;'Coleman Validation'!AC$665666&amp;":"&amp;'Coleman Validation'!AC$665667),'Coleman Validation'!AC$665668,FALSE))</f>
        <v>0.32783504573811162</v>
      </c>
      <c r="AD9" s="318">
        <f ca="1">+IF(ISERROR(HLOOKUP($B9,INDIRECT("'Monthly Resource Report'!"&amp;'Coleman Validation'!AD$665666&amp;":"&amp;'Coleman Validation'!AD$665667),'Coleman Validation'!AD$665668,FALSE)),0,HLOOKUP($B9,INDIRECT("'Monthly Resource Report'!"&amp;'Coleman Validation'!AD$665666&amp;":"&amp;'Coleman Validation'!AD$665667),'Coleman Validation'!AD$665668,FALSE))</f>
        <v>0.20083779595597692</v>
      </c>
    </row>
    <row r="10" spans="2:30">
      <c r="B10" s="301">
        <v>41487</v>
      </c>
      <c r="C10" s="294">
        <v>146</v>
      </c>
      <c r="D10" s="297">
        <v>1.3959999999999999</v>
      </c>
      <c r="E10" s="299">
        <v>0.33</v>
      </c>
      <c r="F10" s="295">
        <v>0.2</v>
      </c>
      <c r="G10" s="294">
        <f ca="1">+IF(ISERROR(HLOOKUP($B10,INDIRECT("'Monthly Resource Report'!"&amp;'Coleman Validation'!G$665666&amp;":"&amp;'Coleman Validation'!G$665667),'Coleman Validation'!G$665668,FALSE)),0,HLOOKUP($B10,INDIRECT("'Monthly Resource Report'!"&amp;'Coleman Validation'!G$665666&amp;":"&amp;'Coleman Validation'!G$665667),'Coleman Validation'!G$665668,FALSE))</f>
        <v>146</v>
      </c>
      <c r="H10" s="297">
        <f ca="1">+IF(ISERROR(HLOOKUP($B10,INDIRECT("'Monthly Resource Report'!"&amp;'Coleman Validation'!H$665666&amp;":"&amp;'Coleman Validation'!H$665667),'Coleman Validation'!H$665668,FALSE)),0,HLOOKUP($B10,INDIRECT("'Monthly Resource Report'!"&amp;'Coleman Validation'!H$665666&amp;":"&amp;'Coleman Validation'!H$665667),'Coleman Validation'!H$665668,FALSE))</f>
        <v>1.3960011377198756</v>
      </c>
      <c r="I10" s="317">
        <f ca="1">+IF(ISERROR(HLOOKUP($B10,INDIRECT("'Monthly Resource Report'!"&amp;'Coleman Validation'!I$665666&amp;":"&amp;'Coleman Validation'!I$665667),'Coleman Validation'!I$665668,FALSE)),0,HLOOKUP($B10,INDIRECT("'Monthly Resource Report'!"&amp;'Coleman Validation'!I$665666&amp;":"&amp;'Coleman Validation'!I$665667),'Coleman Validation'!I$665668,FALSE))</f>
        <v>0.32621607565298866</v>
      </c>
      <c r="J10" s="318">
        <f ca="1">+IF(ISERROR(HLOOKUP($B10,INDIRECT("'Monthly Resource Report'!"&amp;'Coleman Validation'!J$665666&amp;":"&amp;'Coleman Validation'!J$665667),'Coleman Validation'!J$665668,FALSE)),0,HLOOKUP($B10,INDIRECT("'Monthly Resource Report'!"&amp;'Coleman Validation'!J$665666&amp;":"&amp;'Coleman Validation'!J$665667),'Coleman Validation'!J$665668,FALSE))</f>
        <v>0.20036385639207449</v>
      </c>
      <c r="L10" s="301">
        <v>41487</v>
      </c>
      <c r="M10" s="294">
        <v>146</v>
      </c>
      <c r="N10" s="297">
        <v>1.3959999999999999</v>
      </c>
      <c r="O10" s="299">
        <v>0.33</v>
      </c>
      <c r="P10" s="295">
        <v>0.2</v>
      </c>
      <c r="Q10" s="294">
        <f ca="1">+IF(ISERROR(HLOOKUP($B10,INDIRECT("'Monthly Resource Report'!"&amp;'Coleman Validation'!Q$665666&amp;":"&amp;'Coleman Validation'!Q$665667),'Coleman Validation'!Q$665668,FALSE)),0,HLOOKUP($B10,INDIRECT("'Monthly Resource Report'!"&amp;'Coleman Validation'!Q$665666&amp;":"&amp;'Coleman Validation'!Q$665667),'Coleman Validation'!Q$665668,FALSE))</f>
        <v>146</v>
      </c>
      <c r="R10" s="297">
        <f ca="1">+IF(ISERROR(HLOOKUP($B10,INDIRECT("'Monthly Resource Report'!"&amp;'Coleman Validation'!R$665666&amp;":"&amp;'Coleman Validation'!R$665667),'Coleman Validation'!R$665668,FALSE)),0,HLOOKUP($B10,INDIRECT("'Monthly Resource Report'!"&amp;'Coleman Validation'!R$665666&amp;":"&amp;'Coleman Validation'!R$665667),'Coleman Validation'!R$665668,FALSE))</f>
        <v>1.3960011572142292</v>
      </c>
      <c r="S10" s="317">
        <f ca="1">+IF(ISERROR(HLOOKUP($B10,INDIRECT("'Monthly Resource Report'!"&amp;'Coleman Validation'!S$665666&amp;":"&amp;'Coleman Validation'!S$665667),'Coleman Validation'!S$665668,FALSE)),0,HLOOKUP($B10,INDIRECT("'Monthly Resource Report'!"&amp;'Coleman Validation'!S$665666&amp;":"&amp;'Coleman Validation'!S$665667),'Coleman Validation'!S$665668,FALSE))</f>
        <v>0.32629544937288535</v>
      </c>
      <c r="T10" s="318">
        <f ca="1">+IF(ISERROR(HLOOKUP($B10,INDIRECT("'Monthly Resource Report'!"&amp;'Coleman Validation'!T$665666&amp;":"&amp;'Coleman Validation'!T$665667),'Coleman Validation'!T$665668,FALSE)),0,HLOOKUP($B10,INDIRECT("'Monthly Resource Report'!"&amp;'Coleman Validation'!T$665666&amp;":"&amp;'Coleman Validation'!T$665667),'Coleman Validation'!T$665668,FALSE))</f>
        <v>0.20061546441732878</v>
      </c>
      <c r="V10" s="301">
        <v>41487</v>
      </c>
      <c r="W10" s="294">
        <v>151</v>
      </c>
      <c r="X10" s="297">
        <v>1.3959999999999999</v>
      </c>
      <c r="Y10" s="299">
        <v>0.33</v>
      </c>
      <c r="Z10" s="295">
        <v>0.2</v>
      </c>
      <c r="AA10" s="294">
        <f ca="1">+IF(ISERROR(HLOOKUP($B10,INDIRECT("'Monthly Resource Report'!"&amp;'Coleman Validation'!AA$665666&amp;":"&amp;'Coleman Validation'!AA$665667),'Coleman Validation'!AA$665668,FALSE)),0,HLOOKUP($B10,INDIRECT("'Monthly Resource Report'!"&amp;'Coleman Validation'!AA$665666&amp;":"&amp;'Coleman Validation'!AA$665667),'Coleman Validation'!AA$665668,FALSE))</f>
        <v>151</v>
      </c>
      <c r="AB10" s="297">
        <f ca="1">+IF(ISERROR(HLOOKUP($B10,INDIRECT("'Monthly Resource Report'!"&amp;'Coleman Validation'!AB$665666&amp;":"&amp;'Coleman Validation'!AB$665667),'Coleman Validation'!AB$665668,FALSE)),0,HLOOKUP($B10,INDIRECT("'Monthly Resource Report'!"&amp;'Coleman Validation'!AB$665666&amp;":"&amp;'Coleman Validation'!AB$665667),'Coleman Validation'!AB$665668,FALSE))</f>
        <v>1.3960013480031115</v>
      </c>
      <c r="AC10" s="317">
        <f ca="1">+IF(ISERROR(HLOOKUP($B10,INDIRECT("'Monthly Resource Report'!"&amp;'Coleman Validation'!AC$665666&amp;":"&amp;'Coleman Validation'!AC$665667),'Coleman Validation'!AC$665668,FALSE)),0,HLOOKUP($B10,INDIRECT("'Monthly Resource Report'!"&amp;'Coleman Validation'!AC$665666&amp;":"&amp;'Coleman Validation'!AC$665667),'Coleman Validation'!AC$665668,FALSE))</f>
        <v>0.32778690731450694</v>
      </c>
      <c r="AD10" s="318">
        <f ca="1">+IF(ISERROR(HLOOKUP($B10,INDIRECT("'Monthly Resource Report'!"&amp;'Coleman Validation'!AD$665666&amp;":"&amp;'Coleman Validation'!AD$665667),'Coleman Validation'!AD$665668,FALSE)),0,HLOOKUP($B10,INDIRECT("'Monthly Resource Report'!"&amp;'Coleman Validation'!AD$665666&amp;":"&amp;'Coleman Validation'!AD$665667),'Coleman Validation'!AD$665668,FALSE))</f>
        <v>0.20084187183157423</v>
      </c>
    </row>
    <row r="11" spans="2:30">
      <c r="B11" s="301">
        <v>41518</v>
      </c>
      <c r="C11" s="294">
        <v>146</v>
      </c>
      <c r="D11" s="297">
        <v>1.3959999999999999</v>
      </c>
      <c r="E11" s="299">
        <v>0.33</v>
      </c>
      <c r="F11" s="295">
        <v>0.2</v>
      </c>
      <c r="G11" s="294">
        <f ca="1">+IF(ISERROR(HLOOKUP($B11,INDIRECT("'Monthly Resource Report'!"&amp;'Coleman Validation'!G$665666&amp;":"&amp;'Coleman Validation'!G$665667),'Coleman Validation'!G$665668,FALSE)),0,HLOOKUP($B11,INDIRECT("'Monthly Resource Report'!"&amp;'Coleman Validation'!G$665666&amp;":"&amp;'Coleman Validation'!G$665667),'Coleman Validation'!G$665668,FALSE))</f>
        <v>146</v>
      </c>
      <c r="H11" s="297">
        <f ca="1">+IF(ISERROR(HLOOKUP($B11,INDIRECT("'Monthly Resource Report'!"&amp;'Coleman Validation'!H$665666&amp;":"&amp;'Coleman Validation'!H$665667),'Coleman Validation'!H$665668,FALSE)),0,HLOOKUP($B11,INDIRECT("'Monthly Resource Report'!"&amp;'Coleman Validation'!H$665666&amp;":"&amp;'Coleman Validation'!H$665667),'Coleman Validation'!H$665668,FALSE))</f>
        <v>1.3960012006403415</v>
      </c>
      <c r="I11" s="317">
        <f ca="1">+IF(ISERROR(HLOOKUP($B11,INDIRECT("'Monthly Resource Report'!"&amp;'Coleman Validation'!I$665666&amp;":"&amp;'Coleman Validation'!I$665667),'Coleman Validation'!I$665668,FALSE)),0,HLOOKUP($B11,INDIRECT("'Monthly Resource Report'!"&amp;'Coleman Validation'!I$665666&amp;":"&amp;'Coleman Validation'!I$665667),'Coleman Validation'!I$665668,FALSE))</f>
        <v>0.32626646990646241</v>
      </c>
      <c r="J11" s="318">
        <f ca="1">+IF(ISERROR(HLOOKUP($B11,INDIRECT("'Monthly Resource Report'!"&amp;'Coleman Validation'!J$665666&amp;":"&amp;'Coleman Validation'!J$665667),'Coleman Validation'!J$665668,FALSE)),0,HLOOKUP($B11,INDIRECT("'Monthly Resource Report'!"&amp;'Coleman Validation'!J$665666&amp;":"&amp;'Coleman Validation'!J$665667),'Coleman Validation'!J$665668,FALSE))</f>
        <v>0.20065575720549034</v>
      </c>
      <c r="L11" s="301">
        <v>41518</v>
      </c>
      <c r="M11" s="294">
        <v>146</v>
      </c>
      <c r="N11" s="297">
        <v>1.3959999999999999</v>
      </c>
      <c r="O11" s="299">
        <v>0.33</v>
      </c>
      <c r="P11" s="295">
        <v>0.2</v>
      </c>
      <c r="Q11" s="294">
        <f ca="1">+IF(ISERROR(HLOOKUP($B11,INDIRECT("'Monthly Resource Report'!"&amp;'Coleman Validation'!Q$665666&amp;":"&amp;'Coleman Validation'!Q$665667),'Coleman Validation'!Q$665668,FALSE)),0,HLOOKUP($B11,INDIRECT("'Monthly Resource Report'!"&amp;'Coleman Validation'!Q$665666&amp;":"&amp;'Coleman Validation'!Q$665667),'Coleman Validation'!Q$665668,FALSE))</f>
        <v>146</v>
      </c>
      <c r="R11" s="297">
        <f ca="1">+IF(ISERROR(HLOOKUP($B11,INDIRECT("'Monthly Resource Report'!"&amp;'Coleman Validation'!R$665666&amp;":"&amp;'Coleman Validation'!R$665667),'Coleman Validation'!R$665668,FALSE)),0,HLOOKUP($B11,INDIRECT("'Monthly Resource Report'!"&amp;'Coleman Validation'!R$665666&amp;":"&amp;'Coleman Validation'!R$665667),'Coleman Validation'!R$665668,FALSE))</f>
        <v>1.3960012494294578</v>
      </c>
      <c r="S11" s="317">
        <f ca="1">+IF(ISERROR(HLOOKUP($B11,INDIRECT("'Monthly Resource Report'!"&amp;'Coleman Validation'!S$665666&amp;":"&amp;'Coleman Validation'!S$665667),'Coleman Validation'!S$665668,FALSE)),0,HLOOKUP($B11,INDIRECT("'Monthly Resource Report'!"&amp;'Coleman Validation'!S$665666&amp;":"&amp;'Coleman Validation'!S$665667),'Coleman Validation'!S$665668,FALSE))</f>
        <v>0.32618283569418416</v>
      </c>
      <c r="T11" s="318">
        <f ca="1">+IF(ISERROR(HLOOKUP($B11,INDIRECT("'Monthly Resource Report'!"&amp;'Coleman Validation'!T$665666&amp;":"&amp;'Coleman Validation'!T$665667),'Coleman Validation'!T$665668,FALSE)),0,HLOOKUP($B11,INDIRECT("'Monthly Resource Report'!"&amp;'Coleman Validation'!T$665666&amp;":"&amp;'Coleman Validation'!T$665667),'Coleman Validation'!T$665668,FALSE))</f>
        <v>0.20071985639005538</v>
      </c>
      <c r="V11" s="301">
        <v>41518</v>
      </c>
      <c r="W11" s="294">
        <v>151</v>
      </c>
      <c r="X11" s="297">
        <v>1.3959999999999999</v>
      </c>
      <c r="Y11" s="299">
        <v>0.33</v>
      </c>
      <c r="Z11" s="295">
        <v>0.2</v>
      </c>
      <c r="AA11" s="294">
        <f ca="1">+IF(ISERROR(HLOOKUP($B11,INDIRECT("'Monthly Resource Report'!"&amp;'Coleman Validation'!AA$665666&amp;":"&amp;'Coleman Validation'!AA$665667),'Coleman Validation'!AA$665668,FALSE)),0,HLOOKUP($B11,INDIRECT("'Monthly Resource Report'!"&amp;'Coleman Validation'!AA$665666&amp;":"&amp;'Coleman Validation'!AA$665667),'Coleman Validation'!AA$665668,FALSE))</f>
        <v>151</v>
      </c>
      <c r="AB11" s="297">
        <f ca="1">+IF(ISERROR(HLOOKUP($B11,INDIRECT("'Monthly Resource Report'!"&amp;'Coleman Validation'!AB$665666&amp;":"&amp;'Coleman Validation'!AB$665667),'Coleman Validation'!AB$665668,FALSE)),0,HLOOKUP($B11,INDIRECT("'Monthly Resource Report'!"&amp;'Coleman Validation'!AB$665666&amp;":"&amp;'Coleman Validation'!AB$665667),'Coleman Validation'!AB$665668,FALSE))</f>
        <v>1.3960012473193575</v>
      </c>
      <c r="AC11" s="317">
        <f ca="1">+IF(ISERROR(HLOOKUP($B11,INDIRECT("'Monthly Resource Report'!"&amp;'Coleman Validation'!AC$665666&amp;":"&amp;'Coleman Validation'!AC$665667),'Coleman Validation'!AC$665668,FALSE)),0,HLOOKUP($B11,INDIRECT("'Monthly Resource Report'!"&amp;'Coleman Validation'!AC$665666&amp;":"&amp;'Coleman Validation'!AC$665667),'Coleman Validation'!AC$665668,FALSE))</f>
        <v>0.32783976973277679</v>
      </c>
      <c r="AD11" s="318">
        <f ca="1">+IF(ISERROR(HLOOKUP($B11,INDIRECT("'Monthly Resource Report'!"&amp;'Coleman Validation'!AD$665666&amp;":"&amp;'Coleman Validation'!AD$665667),'Coleman Validation'!AD$665668,FALSE)),0,HLOOKUP($B11,INDIRECT("'Monthly Resource Report'!"&amp;'Coleman Validation'!AD$665666&amp;":"&amp;'Coleman Validation'!AD$665667),'Coleman Validation'!AD$665668,FALSE))</f>
        <v>0.2008658940595362</v>
      </c>
    </row>
    <row r="12" spans="2:30">
      <c r="B12" s="301">
        <v>41548</v>
      </c>
      <c r="C12" s="294">
        <v>146</v>
      </c>
      <c r="D12" s="297">
        <v>1.3959999999999999</v>
      </c>
      <c r="E12" s="299">
        <v>0.33</v>
      </c>
      <c r="F12" s="295">
        <v>0.2</v>
      </c>
      <c r="G12" s="294">
        <f ca="1">+IF(ISERROR(HLOOKUP($B12,INDIRECT("'Monthly Resource Report'!"&amp;'Coleman Validation'!G$665666&amp;":"&amp;'Coleman Validation'!G$665667),'Coleman Validation'!G$665668,FALSE)),0,HLOOKUP($B12,INDIRECT("'Monthly Resource Report'!"&amp;'Coleman Validation'!G$665666&amp;":"&amp;'Coleman Validation'!G$665667),'Coleman Validation'!G$665668,FALSE))</f>
        <v>146</v>
      </c>
      <c r="H12" s="297">
        <f ca="1">+IF(ISERROR(HLOOKUP($B12,INDIRECT("'Monthly Resource Report'!"&amp;'Coleman Validation'!H$665666&amp;":"&amp;'Coleman Validation'!H$665667),'Coleman Validation'!H$665668,FALSE)),0,HLOOKUP($B12,INDIRECT("'Monthly Resource Report'!"&amp;'Coleman Validation'!H$665666&amp;":"&amp;'Coleman Validation'!H$665667),'Coleman Validation'!H$665668,FALSE))</f>
        <v>1.3960014206097693</v>
      </c>
      <c r="I12" s="317">
        <f ca="1">+IF(ISERROR(HLOOKUP($B12,INDIRECT("'Monthly Resource Report'!"&amp;'Coleman Validation'!I$665666&amp;":"&amp;'Coleman Validation'!I$665667),'Coleman Validation'!I$665668,FALSE)),0,HLOOKUP($B12,INDIRECT("'Monthly Resource Report'!"&amp;'Coleman Validation'!I$665666&amp;":"&amp;'Coleman Validation'!I$665667),'Coleman Validation'!I$665668,FALSE))</f>
        <v>0.32675686001988524</v>
      </c>
      <c r="J12" s="318">
        <f ca="1">+IF(ISERROR(HLOOKUP($B12,INDIRECT("'Monthly Resource Report'!"&amp;'Coleman Validation'!J$665666&amp;":"&amp;'Coleman Validation'!J$665667),'Coleman Validation'!J$665668,FALSE)),0,HLOOKUP($B12,INDIRECT("'Monthly Resource Report'!"&amp;'Coleman Validation'!J$665666&amp;":"&amp;'Coleman Validation'!J$665667),'Coleman Validation'!J$665668,FALSE))</f>
        <v>0.20035553426161554</v>
      </c>
      <c r="L12" s="301">
        <v>41548</v>
      </c>
      <c r="M12" s="294">
        <v>146</v>
      </c>
      <c r="N12" s="297">
        <v>1.3959999999999999</v>
      </c>
      <c r="O12" s="299">
        <v>0.33</v>
      </c>
      <c r="P12" s="295">
        <v>0.2</v>
      </c>
      <c r="Q12" s="294">
        <f ca="1">+IF(ISERROR(HLOOKUP($B12,INDIRECT("'Monthly Resource Report'!"&amp;'Coleman Validation'!Q$665666&amp;":"&amp;'Coleman Validation'!Q$665667),'Coleman Validation'!Q$665668,FALSE)),0,HLOOKUP($B12,INDIRECT("'Monthly Resource Report'!"&amp;'Coleman Validation'!Q$665666&amp;":"&amp;'Coleman Validation'!Q$665667),'Coleman Validation'!Q$665668,FALSE))</f>
        <v>146</v>
      </c>
      <c r="R12" s="297">
        <f ca="1">+IF(ISERROR(HLOOKUP($B12,INDIRECT("'Monthly Resource Report'!"&amp;'Coleman Validation'!R$665666&amp;":"&amp;'Coleman Validation'!R$665667),'Coleman Validation'!R$665668,FALSE)),0,HLOOKUP($B12,INDIRECT("'Monthly Resource Report'!"&amp;'Coleman Validation'!R$665666&amp;":"&amp;'Coleman Validation'!R$665667),'Coleman Validation'!R$665668,FALSE))</f>
        <v>1.3960013556950124</v>
      </c>
      <c r="S12" s="317">
        <f ca="1">+IF(ISERROR(HLOOKUP($B12,INDIRECT("'Monthly Resource Report'!"&amp;'Coleman Validation'!S$665666&amp;":"&amp;'Coleman Validation'!S$665667),'Coleman Validation'!S$665668,FALSE)),0,HLOOKUP($B12,INDIRECT("'Monthly Resource Report'!"&amp;'Coleman Validation'!S$665666&amp;":"&amp;'Coleman Validation'!S$665667),'Coleman Validation'!S$665668,FALSE))</f>
        <v>0.32674642072750076</v>
      </c>
      <c r="T12" s="318">
        <f ca="1">+IF(ISERROR(HLOOKUP($B12,INDIRECT("'Monthly Resource Report'!"&amp;'Coleman Validation'!T$665666&amp;":"&amp;'Coleman Validation'!T$665667),'Coleman Validation'!T$665668,FALSE)),0,HLOOKUP($B12,INDIRECT("'Monthly Resource Report'!"&amp;'Coleman Validation'!T$665666&amp;":"&amp;'Coleman Validation'!T$665667),'Coleman Validation'!T$665668,FALSE))</f>
        <v>0.20060553387362123</v>
      </c>
      <c r="V12" s="301">
        <v>41548</v>
      </c>
      <c r="W12" s="294">
        <v>151</v>
      </c>
      <c r="X12" s="297">
        <v>1.3959999999999999</v>
      </c>
      <c r="Y12" s="299">
        <v>0.33</v>
      </c>
      <c r="Z12" s="295">
        <v>0.2</v>
      </c>
      <c r="AA12" s="294">
        <f ca="1">+IF(ISERROR(HLOOKUP($B12,INDIRECT("'Monthly Resource Report'!"&amp;'Coleman Validation'!AA$665666&amp;":"&amp;'Coleman Validation'!AA$665667),'Coleman Validation'!AA$665668,FALSE)),0,HLOOKUP($B12,INDIRECT("'Monthly Resource Report'!"&amp;'Coleman Validation'!AA$665666&amp;":"&amp;'Coleman Validation'!AA$665667),'Coleman Validation'!AA$665668,FALSE))</f>
        <v>151</v>
      </c>
      <c r="AB12" s="297">
        <f ca="1">+IF(ISERROR(HLOOKUP($B12,INDIRECT("'Monthly Resource Report'!"&amp;'Coleman Validation'!AB$665666&amp;":"&amp;'Coleman Validation'!AB$665667),'Coleman Validation'!AB$665668,FALSE)),0,HLOOKUP($B12,INDIRECT("'Monthly Resource Report'!"&amp;'Coleman Validation'!AB$665666&amp;":"&amp;'Coleman Validation'!AB$665667),'Coleman Validation'!AB$665668,FALSE))</f>
        <v>1.3960013069319255</v>
      </c>
      <c r="AC12" s="317">
        <f ca="1">+IF(ISERROR(HLOOKUP($B12,INDIRECT("'Monthly Resource Report'!"&amp;'Coleman Validation'!AC$665666&amp;":"&amp;'Coleman Validation'!AC$665667),'Coleman Validation'!AC$665668,FALSE)),0,HLOOKUP($B12,INDIRECT("'Monthly Resource Report'!"&amp;'Coleman Validation'!AC$665666&amp;":"&amp;'Coleman Validation'!AC$665667),'Coleman Validation'!AC$665668,FALSE))</f>
        <v>0.32839960361870651</v>
      </c>
      <c r="AD12" s="318">
        <f ca="1">+IF(ISERROR(HLOOKUP($B12,INDIRECT("'Monthly Resource Report'!"&amp;'Coleman Validation'!AD$665666&amp;":"&amp;'Coleman Validation'!AD$665667),'Coleman Validation'!AD$665668,FALSE)),0,HLOOKUP($B12,INDIRECT("'Monthly Resource Report'!"&amp;'Coleman Validation'!AD$665666&amp;":"&amp;'Coleman Validation'!AD$665667),'Coleman Validation'!AD$665668,FALSE))</f>
        <v>0.20081799497324673</v>
      </c>
    </row>
    <row r="13" spans="2:30">
      <c r="B13" s="301">
        <v>41579</v>
      </c>
      <c r="C13" s="294">
        <v>146</v>
      </c>
      <c r="D13" s="297">
        <v>1.3959999999999999</v>
      </c>
      <c r="E13" s="299">
        <v>0.33</v>
      </c>
      <c r="F13" s="295">
        <v>0.2</v>
      </c>
      <c r="G13" s="294">
        <f ca="1">+IF(ISERROR(HLOOKUP($B13,INDIRECT("'Monthly Resource Report'!"&amp;'Coleman Validation'!G$665666&amp;":"&amp;'Coleman Validation'!G$665667),'Coleman Validation'!G$665668,FALSE)),0,HLOOKUP($B13,INDIRECT("'Monthly Resource Report'!"&amp;'Coleman Validation'!G$665666&amp;":"&amp;'Coleman Validation'!G$665667),'Coleman Validation'!G$665668,FALSE))</f>
        <v>146</v>
      </c>
      <c r="H13" s="297">
        <f ca="1">+IF(ISERROR(HLOOKUP($B13,INDIRECT("'Monthly Resource Report'!"&amp;'Coleman Validation'!H$665666&amp;":"&amp;'Coleman Validation'!H$665667),'Coleman Validation'!H$665668,FALSE)),0,HLOOKUP($B13,INDIRECT("'Monthly Resource Report'!"&amp;'Coleman Validation'!H$665666&amp;":"&amp;'Coleman Validation'!H$665667),'Coleman Validation'!H$665668,FALSE))</f>
        <v>1.3960011691112737</v>
      </c>
      <c r="I13" s="317">
        <f ca="1">+IF(ISERROR(HLOOKUP($B13,INDIRECT("'Monthly Resource Report'!"&amp;'Coleman Validation'!I$665666&amp;":"&amp;'Coleman Validation'!I$665667),'Coleman Validation'!I$665668,FALSE)),0,HLOOKUP($B13,INDIRECT("'Monthly Resource Report'!"&amp;'Coleman Validation'!I$665666&amp;":"&amp;'Coleman Validation'!I$665667),'Coleman Validation'!I$665668,FALSE))</f>
        <v>0.3271303029004321</v>
      </c>
      <c r="J13" s="318">
        <f ca="1">+IF(ISERROR(HLOOKUP($B13,INDIRECT("'Monthly Resource Report'!"&amp;'Coleman Validation'!J$665666&amp;":"&amp;'Coleman Validation'!J$665667),'Coleman Validation'!J$665668,FALSE)),0,HLOOKUP($B13,INDIRECT("'Monthly Resource Report'!"&amp;'Coleman Validation'!J$665666&amp;":"&amp;'Coleman Validation'!J$665667),'Coleman Validation'!J$665668,FALSE))</f>
        <v>0.20054456723025368</v>
      </c>
      <c r="L13" s="301">
        <v>41579</v>
      </c>
      <c r="M13" s="294">
        <v>146</v>
      </c>
      <c r="N13" s="297">
        <v>1.3959999999999999</v>
      </c>
      <c r="O13" s="299">
        <v>0.33</v>
      </c>
      <c r="P13" s="295">
        <v>0.2</v>
      </c>
      <c r="Q13" s="294">
        <f ca="1">+IF(ISERROR(HLOOKUP($B13,INDIRECT("'Monthly Resource Report'!"&amp;'Coleman Validation'!Q$665666&amp;":"&amp;'Coleman Validation'!Q$665667),'Coleman Validation'!Q$665668,FALSE)),0,HLOOKUP($B13,INDIRECT("'Monthly Resource Report'!"&amp;'Coleman Validation'!Q$665666&amp;":"&amp;'Coleman Validation'!Q$665667),'Coleman Validation'!Q$665668,FALSE))</f>
        <v>146</v>
      </c>
      <c r="R13" s="297">
        <f ca="1">+IF(ISERROR(HLOOKUP($B13,INDIRECT("'Monthly Resource Report'!"&amp;'Coleman Validation'!R$665666&amp;":"&amp;'Coleman Validation'!R$665667),'Coleman Validation'!R$665668,FALSE)),0,HLOOKUP($B13,INDIRECT("'Monthly Resource Report'!"&amp;'Coleman Validation'!R$665666&amp;":"&amp;'Coleman Validation'!R$665667),'Coleman Validation'!R$665668,FALSE))</f>
        <v>1.3960011198158326</v>
      </c>
      <c r="S13" s="317">
        <f ca="1">+IF(ISERROR(HLOOKUP($B13,INDIRECT("'Monthly Resource Report'!"&amp;'Coleman Validation'!S$665666&amp;":"&amp;'Coleman Validation'!S$665667),'Coleman Validation'!S$665668,FALSE)),0,HLOOKUP($B13,INDIRECT("'Monthly Resource Report'!"&amp;'Coleman Validation'!S$665666&amp;":"&amp;'Coleman Validation'!S$665667),'Coleman Validation'!S$665668,FALSE))</f>
        <v>0.32723379619491444</v>
      </c>
      <c r="T13" s="318">
        <f ca="1">+IF(ISERROR(HLOOKUP($B13,INDIRECT("'Monthly Resource Report'!"&amp;'Coleman Validation'!T$665666&amp;":"&amp;'Coleman Validation'!T$665667),'Coleman Validation'!T$665668,FALSE)),0,HLOOKUP($B13,INDIRECT("'Monthly Resource Report'!"&amp;'Coleman Validation'!T$665666&amp;":"&amp;'Coleman Validation'!T$665667),'Coleman Validation'!T$665668,FALSE))</f>
        <v>0.20060324900732907</v>
      </c>
      <c r="V13" s="301">
        <v>41579</v>
      </c>
      <c r="W13" s="294">
        <v>151</v>
      </c>
      <c r="X13" s="297">
        <v>1.3959999999999999</v>
      </c>
      <c r="Y13" s="299">
        <v>0.33</v>
      </c>
      <c r="Z13" s="295">
        <v>0.2</v>
      </c>
      <c r="AA13" s="294">
        <f ca="1">+IF(ISERROR(HLOOKUP($B13,INDIRECT("'Monthly Resource Report'!"&amp;'Coleman Validation'!AA$665666&amp;":"&amp;'Coleman Validation'!AA$665667),'Coleman Validation'!AA$665668,FALSE)),0,HLOOKUP($B13,INDIRECT("'Monthly Resource Report'!"&amp;'Coleman Validation'!AA$665666&amp;":"&amp;'Coleman Validation'!AA$665667),'Coleman Validation'!AA$665668,FALSE))</f>
        <v>151</v>
      </c>
      <c r="AB13" s="297">
        <f ca="1">+IF(ISERROR(HLOOKUP($B13,INDIRECT("'Monthly Resource Report'!"&amp;'Coleman Validation'!AB$665666&amp;":"&amp;'Coleman Validation'!AB$665667),'Coleman Validation'!AB$665668,FALSE)),0,HLOOKUP($B13,INDIRECT("'Monthly Resource Report'!"&amp;'Coleman Validation'!AB$665666&amp;":"&amp;'Coleman Validation'!AB$665667),'Coleman Validation'!AB$665668,FALSE))</f>
        <v>1.3960014510690966</v>
      </c>
      <c r="AC13" s="317">
        <f ca="1">+IF(ISERROR(HLOOKUP($B13,INDIRECT("'Monthly Resource Report'!"&amp;'Coleman Validation'!AC$665666&amp;":"&amp;'Coleman Validation'!AC$665667),'Coleman Validation'!AC$665668,FALSE)),0,HLOOKUP($B13,INDIRECT("'Monthly Resource Report'!"&amp;'Coleman Validation'!AC$665666&amp;":"&amp;'Coleman Validation'!AC$665667),'Coleman Validation'!AC$665668,FALSE))</f>
        <v>0.32859000113445958</v>
      </c>
      <c r="AD13" s="318">
        <f ca="1">+IF(ISERROR(HLOOKUP($B13,INDIRECT("'Monthly Resource Report'!"&amp;'Coleman Validation'!AD$665666&amp;":"&amp;'Coleman Validation'!AD$665667),'Coleman Validation'!AD$665668,FALSE)),0,HLOOKUP($B13,INDIRECT("'Monthly Resource Report'!"&amp;'Coleman Validation'!AD$665666&amp;":"&amp;'Coleman Validation'!AD$665667),'Coleman Validation'!AD$665668,FALSE))</f>
        <v>0.20062965917720058</v>
      </c>
    </row>
    <row r="14" spans="2:30">
      <c r="B14" s="301">
        <v>41609</v>
      </c>
      <c r="C14" s="294">
        <v>146</v>
      </c>
      <c r="D14" s="297">
        <v>1.3959999999999999</v>
      </c>
      <c r="E14" s="299">
        <v>0.33</v>
      </c>
      <c r="F14" s="295">
        <v>0.2</v>
      </c>
      <c r="G14" s="294">
        <f ca="1">+IF(ISERROR(HLOOKUP($B14,INDIRECT("'Monthly Resource Report'!"&amp;'Coleman Validation'!G$665666&amp;":"&amp;'Coleman Validation'!G$665667),'Coleman Validation'!G$665668,FALSE)),0,HLOOKUP($B14,INDIRECT("'Monthly Resource Report'!"&amp;'Coleman Validation'!G$665666&amp;":"&amp;'Coleman Validation'!G$665667),'Coleman Validation'!G$665668,FALSE))</f>
        <v>146</v>
      </c>
      <c r="H14" s="297">
        <f ca="1">+IF(ISERROR(HLOOKUP($B14,INDIRECT("'Monthly Resource Report'!"&amp;'Coleman Validation'!H$665666&amp;":"&amp;'Coleman Validation'!H$665667),'Coleman Validation'!H$665668,FALSE)),0,HLOOKUP($B14,INDIRECT("'Monthly Resource Report'!"&amp;'Coleman Validation'!H$665666&amp;":"&amp;'Coleman Validation'!H$665667),'Coleman Validation'!H$665668,FALSE))</f>
        <v>1.396001165040007</v>
      </c>
      <c r="I14" s="317">
        <f ca="1">+IF(ISERROR(HLOOKUP($B14,INDIRECT("'Monthly Resource Report'!"&amp;'Coleman Validation'!I$665666&amp;":"&amp;'Coleman Validation'!I$665667),'Coleman Validation'!I$665668,FALSE)),0,HLOOKUP($B14,INDIRECT("'Monthly Resource Report'!"&amp;'Coleman Validation'!I$665666&amp;":"&amp;'Coleman Validation'!I$665667),'Coleman Validation'!I$665668,FALSE))</f>
        <v>0.32663064644835144</v>
      </c>
      <c r="J14" s="318">
        <f ca="1">+IF(ISERROR(HLOOKUP($B14,INDIRECT("'Monthly Resource Report'!"&amp;'Coleman Validation'!J$665666&amp;":"&amp;'Coleman Validation'!J$665667),'Coleman Validation'!J$665668,FALSE)),0,HLOOKUP($B14,INDIRECT("'Monthly Resource Report'!"&amp;'Coleman Validation'!J$665666&amp;":"&amp;'Coleman Validation'!J$665667),'Coleman Validation'!J$665668,FALSE))</f>
        <v>0.20052274480596574</v>
      </c>
      <c r="L14" s="301">
        <v>41609</v>
      </c>
      <c r="M14" s="294">
        <v>146</v>
      </c>
      <c r="N14" s="297">
        <v>1.3959999999999999</v>
      </c>
      <c r="O14" s="299">
        <v>0.33</v>
      </c>
      <c r="P14" s="295">
        <v>0.2</v>
      </c>
      <c r="Q14" s="294">
        <f ca="1">+IF(ISERROR(HLOOKUP($B14,INDIRECT("'Monthly Resource Report'!"&amp;'Coleman Validation'!Q$665666&amp;":"&amp;'Coleman Validation'!Q$665667),'Coleman Validation'!Q$665668,FALSE)),0,HLOOKUP($B14,INDIRECT("'Monthly Resource Report'!"&amp;'Coleman Validation'!Q$665666&amp;":"&amp;'Coleman Validation'!Q$665667),'Coleman Validation'!Q$665668,FALSE))</f>
        <v>146</v>
      </c>
      <c r="R14" s="297">
        <f ca="1">+IF(ISERROR(HLOOKUP($B14,INDIRECT("'Monthly Resource Report'!"&amp;'Coleman Validation'!R$665666&amp;":"&amp;'Coleman Validation'!R$665667),'Coleman Validation'!R$665668,FALSE)),0,HLOOKUP($B14,INDIRECT("'Monthly Resource Report'!"&amp;'Coleman Validation'!R$665666&amp;":"&amp;'Coleman Validation'!R$665667),'Coleman Validation'!R$665668,FALSE))</f>
        <v>1.3960013445304063</v>
      </c>
      <c r="S14" s="317">
        <f ca="1">+IF(ISERROR(HLOOKUP($B14,INDIRECT("'Monthly Resource Report'!"&amp;'Coleman Validation'!S$665666&amp;":"&amp;'Coleman Validation'!S$665667),'Coleman Validation'!S$665668,FALSE)),0,HLOOKUP($B14,INDIRECT("'Monthly Resource Report'!"&amp;'Coleman Validation'!S$665666&amp;":"&amp;'Coleman Validation'!S$665667),'Coleman Validation'!S$665668,FALSE))</f>
        <v>0.32655687616993279</v>
      </c>
      <c r="T14" s="318">
        <f ca="1">+IF(ISERROR(HLOOKUP($B14,INDIRECT("'Monthly Resource Report'!"&amp;'Coleman Validation'!T$665666&amp;":"&amp;'Coleman Validation'!T$665667),'Coleman Validation'!T$665668,FALSE)),0,HLOOKUP($B14,INDIRECT("'Monthly Resource Report'!"&amp;'Coleman Validation'!T$665666&amp;":"&amp;'Coleman Validation'!T$665667),'Coleman Validation'!T$665668,FALSE))</f>
        <v>0.20079795168475426</v>
      </c>
      <c r="V14" s="301">
        <v>41609</v>
      </c>
      <c r="W14" s="294">
        <v>151</v>
      </c>
      <c r="X14" s="297">
        <v>1.3959999999999999</v>
      </c>
      <c r="Y14" s="299">
        <v>0.33</v>
      </c>
      <c r="Z14" s="295">
        <v>0.2</v>
      </c>
      <c r="AA14" s="294">
        <f ca="1">+IF(ISERROR(HLOOKUP($B14,INDIRECT("'Monthly Resource Report'!"&amp;'Coleman Validation'!AA$665666&amp;":"&amp;'Coleman Validation'!AA$665667),'Coleman Validation'!AA$665668,FALSE)),0,HLOOKUP($B14,INDIRECT("'Monthly Resource Report'!"&amp;'Coleman Validation'!AA$665666&amp;":"&amp;'Coleman Validation'!AA$665667),'Coleman Validation'!AA$665668,FALSE))</f>
        <v>151</v>
      </c>
      <c r="AB14" s="297">
        <f ca="1">+IF(ISERROR(HLOOKUP($B14,INDIRECT("'Monthly Resource Report'!"&amp;'Coleman Validation'!AB$665666&amp;":"&amp;'Coleman Validation'!AB$665667),'Coleman Validation'!AB$665668,FALSE)),0,HLOOKUP($B14,INDIRECT("'Monthly Resource Report'!"&amp;'Coleman Validation'!AB$665666&amp;":"&amp;'Coleman Validation'!AB$665667),'Coleman Validation'!AB$665668,FALSE))</f>
        <v>1.3960013615480791</v>
      </c>
      <c r="AC14" s="317">
        <f ca="1">+IF(ISERROR(HLOOKUP($B14,INDIRECT("'Monthly Resource Report'!"&amp;'Coleman Validation'!AC$665666&amp;":"&amp;'Coleman Validation'!AC$665667),'Coleman Validation'!AC$665668,FALSE)),0,HLOOKUP($B14,INDIRECT("'Monthly Resource Report'!"&amp;'Coleman Validation'!AC$665666&amp;":"&amp;'Coleman Validation'!AC$665667),'Coleman Validation'!AC$665668,FALSE))</f>
        <v>0.32799756404869329</v>
      </c>
      <c r="AD14" s="318">
        <f ca="1">+IF(ISERROR(HLOOKUP($B14,INDIRECT("'Monthly Resource Report'!"&amp;'Coleman Validation'!AD$665666&amp;":"&amp;'Coleman Validation'!AD$665667),'Coleman Validation'!AD$665668,FALSE)),0,HLOOKUP($B14,INDIRECT("'Monthly Resource Report'!"&amp;'Coleman Validation'!AD$665666&amp;":"&amp;'Coleman Validation'!AD$665667),'Coleman Validation'!AD$665668,FALSE))</f>
        <v>0.20042273624023113</v>
      </c>
    </row>
    <row r="15" spans="2:30">
      <c r="B15" s="301">
        <v>41640</v>
      </c>
      <c r="C15" s="294">
        <v>146</v>
      </c>
      <c r="D15" s="297">
        <v>1.4339999999999999</v>
      </c>
      <c r="E15" s="299">
        <v>0.33</v>
      </c>
      <c r="F15" s="295">
        <v>0.2</v>
      </c>
      <c r="G15" s="294">
        <f ca="1">+IF(ISERROR(HLOOKUP($B15,INDIRECT("'Monthly Resource Report'!"&amp;'Coleman Validation'!G$665666&amp;":"&amp;'Coleman Validation'!G$665667),'Coleman Validation'!G$665668,FALSE)),0,HLOOKUP($B15,INDIRECT("'Monthly Resource Report'!"&amp;'Coleman Validation'!G$665666&amp;":"&amp;'Coleman Validation'!G$665667),'Coleman Validation'!G$665668,FALSE))</f>
        <v>146</v>
      </c>
      <c r="H15" s="297">
        <f ca="1">+IF(ISERROR(HLOOKUP($B15,INDIRECT("'Monthly Resource Report'!"&amp;'Coleman Validation'!H$665666&amp;":"&amp;'Coleman Validation'!H$665667),'Coleman Validation'!H$665668,FALSE)),0,HLOOKUP($B15,INDIRECT("'Monthly Resource Report'!"&amp;'Coleman Validation'!H$665666&amp;":"&amp;'Coleman Validation'!H$665667),'Coleman Validation'!H$665668,FALSE))</f>
        <v>1.4339986208769968</v>
      </c>
      <c r="I15" s="317">
        <f ca="1">+IF(ISERROR(HLOOKUP($B15,INDIRECT("'Monthly Resource Report'!"&amp;'Coleman Validation'!I$665666&amp;":"&amp;'Coleman Validation'!I$665667),'Coleman Validation'!I$665668,FALSE)),0,HLOOKUP($B15,INDIRECT("'Monthly Resource Report'!"&amp;'Coleman Validation'!I$665666&amp;":"&amp;'Coleman Validation'!I$665667),'Coleman Validation'!I$665668,FALSE))</f>
        <v>0.32819481845814652</v>
      </c>
      <c r="J15" s="318">
        <f ca="1">+IF(ISERROR(HLOOKUP($B15,INDIRECT("'Monthly Resource Report'!"&amp;'Coleman Validation'!J$665666&amp;":"&amp;'Coleman Validation'!J$665667),'Coleman Validation'!J$665668,FALSE)),0,HLOOKUP($B15,INDIRECT("'Monthly Resource Report'!"&amp;'Coleman Validation'!J$665666&amp;":"&amp;'Coleman Validation'!J$665667),'Coleman Validation'!J$665668,FALSE))</f>
        <v>0.20034206333330404</v>
      </c>
      <c r="L15" s="301">
        <v>41640</v>
      </c>
      <c r="M15" s="294">
        <v>146</v>
      </c>
      <c r="N15" s="297">
        <v>1.4339999999999999</v>
      </c>
      <c r="O15" s="299">
        <v>0.33</v>
      </c>
      <c r="P15" s="295">
        <v>0.2</v>
      </c>
      <c r="Q15" s="294">
        <f ca="1">+IF(ISERROR(HLOOKUP($B15,INDIRECT("'Monthly Resource Report'!"&amp;'Coleman Validation'!Q$665666&amp;":"&amp;'Coleman Validation'!Q$665667),'Coleman Validation'!Q$665668,FALSE)),0,HLOOKUP($B15,INDIRECT("'Monthly Resource Report'!"&amp;'Coleman Validation'!Q$665666&amp;":"&amp;'Coleman Validation'!Q$665667),'Coleman Validation'!Q$665668,FALSE))</f>
        <v>146</v>
      </c>
      <c r="R15" s="297">
        <f ca="1">+IF(ISERROR(HLOOKUP($B15,INDIRECT("'Monthly Resource Report'!"&amp;'Coleman Validation'!R$665666&amp;":"&amp;'Coleman Validation'!R$665667),'Coleman Validation'!R$665668,FALSE)),0,HLOOKUP($B15,INDIRECT("'Monthly Resource Report'!"&amp;'Coleman Validation'!R$665666&amp;":"&amp;'Coleman Validation'!R$665667),'Coleman Validation'!R$665668,FALSE))</f>
        <v>1.4339987063929227</v>
      </c>
      <c r="S15" s="317">
        <f ca="1">+IF(ISERROR(HLOOKUP($B15,INDIRECT("'Monthly Resource Report'!"&amp;'Coleman Validation'!S$665666&amp;":"&amp;'Coleman Validation'!S$665667),'Coleman Validation'!S$665668,FALSE)),0,HLOOKUP($B15,INDIRECT("'Monthly Resource Report'!"&amp;'Coleman Validation'!S$665666&amp;":"&amp;'Coleman Validation'!S$665667),'Coleman Validation'!S$665668,FALSE))</f>
        <v>0.32824179240777784</v>
      </c>
      <c r="T15" s="318">
        <f ca="1">+IF(ISERROR(HLOOKUP($B15,INDIRECT("'Monthly Resource Report'!"&amp;'Coleman Validation'!T$665666&amp;":"&amp;'Coleman Validation'!T$665667),'Coleman Validation'!T$665668,FALSE)),0,HLOOKUP($B15,INDIRECT("'Monthly Resource Report'!"&amp;'Coleman Validation'!T$665666&amp;":"&amp;'Coleman Validation'!T$665667),'Coleman Validation'!T$665668,FALSE))</f>
        <v>0.20058268393610187</v>
      </c>
      <c r="V15" s="301">
        <v>41640</v>
      </c>
      <c r="W15" s="294">
        <v>151</v>
      </c>
      <c r="X15" s="297">
        <v>1.4339999999999999</v>
      </c>
      <c r="Y15" s="299">
        <v>0.33</v>
      </c>
      <c r="Z15" s="295">
        <v>0.2</v>
      </c>
      <c r="AA15" s="294">
        <f ca="1">+IF(ISERROR(HLOOKUP($B15,INDIRECT("'Monthly Resource Report'!"&amp;'Coleman Validation'!AA$665666&amp;":"&amp;'Coleman Validation'!AA$665667),'Coleman Validation'!AA$665668,FALSE)),0,HLOOKUP($B15,INDIRECT("'Monthly Resource Report'!"&amp;'Coleman Validation'!AA$665666&amp;":"&amp;'Coleman Validation'!AA$665667),'Coleman Validation'!AA$665668,FALSE))</f>
        <v>151</v>
      </c>
      <c r="AB15" s="297">
        <f ca="1">+IF(ISERROR(HLOOKUP($B15,INDIRECT("'Monthly Resource Report'!"&amp;'Coleman Validation'!AB$665666&amp;":"&amp;'Coleman Validation'!AB$665667),'Coleman Validation'!AB$665668,FALSE)),0,HLOOKUP($B15,INDIRECT("'Monthly Resource Report'!"&amp;'Coleman Validation'!AB$665666&amp;":"&amp;'Coleman Validation'!AB$665667),'Coleman Validation'!AB$665668,FALSE))</f>
        <v>1.4339986500721917</v>
      </c>
      <c r="AC15" s="317">
        <f ca="1">+IF(ISERROR(HLOOKUP($B15,INDIRECT("'Monthly Resource Report'!"&amp;'Coleman Validation'!AC$665666&amp;":"&amp;'Coleman Validation'!AC$665667),'Coleman Validation'!AC$665668,FALSE)),0,HLOOKUP($B15,INDIRECT("'Monthly Resource Report'!"&amp;'Coleman Validation'!AC$665666&amp;":"&amp;'Coleman Validation'!AC$665667),'Coleman Validation'!AC$665668,FALSE))</f>
        <v>0.32900302212723126</v>
      </c>
      <c r="AD15" s="318">
        <f ca="1">+IF(ISERROR(HLOOKUP($B15,INDIRECT("'Monthly Resource Report'!"&amp;'Coleman Validation'!AD$665666&amp;":"&amp;'Coleman Validation'!AD$665667),'Coleman Validation'!AD$665668,FALSE)),0,HLOOKUP($B15,INDIRECT("'Monthly Resource Report'!"&amp;'Coleman Validation'!AD$665666&amp;":"&amp;'Coleman Validation'!AD$665667),'Coleman Validation'!AD$665668,FALSE))</f>
        <v>0.20059849879869632</v>
      </c>
    </row>
    <row r="16" spans="2:30">
      <c r="B16" s="301">
        <v>41671</v>
      </c>
      <c r="C16" s="294">
        <v>146</v>
      </c>
      <c r="D16" s="297">
        <v>1.4339999999999999</v>
      </c>
      <c r="E16" s="299">
        <v>0.33</v>
      </c>
      <c r="F16" s="295">
        <v>0.2</v>
      </c>
      <c r="G16" s="294">
        <f ca="1">+IF(ISERROR(HLOOKUP($B16,INDIRECT("'Monthly Resource Report'!"&amp;'Coleman Validation'!G$665666&amp;":"&amp;'Coleman Validation'!G$665667),'Coleman Validation'!G$665668,FALSE)),0,HLOOKUP($B16,INDIRECT("'Monthly Resource Report'!"&amp;'Coleman Validation'!G$665666&amp;":"&amp;'Coleman Validation'!G$665667),'Coleman Validation'!G$665668,FALSE))</f>
        <v>146</v>
      </c>
      <c r="H16" s="297">
        <f ca="1">+IF(ISERROR(HLOOKUP($B16,INDIRECT("'Monthly Resource Report'!"&amp;'Coleman Validation'!H$665666&amp;":"&amp;'Coleman Validation'!H$665667),'Coleman Validation'!H$665668,FALSE)),0,HLOOKUP($B16,INDIRECT("'Monthly Resource Report'!"&amp;'Coleman Validation'!H$665666&amp;":"&amp;'Coleman Validation'!H$665667),'Coleman Validation'!H$665668,FALSE))</f>
        <v>1.4339985225833685</v>
      </c>
      <c r="I16" s="317">
        <f ca="1">+IF(ISERROR(HLOOKUP($B16,INDIRECT("'Monthly Resource Report'!"&amp;'Coleman Validation'!I$665666&amp;":"&amp;'Coleman Validation'!I$665667),'Coleman Validation'!I$665668,FALSE)),0,HLOOKUP($B16,INDIRECT("'Monthly Resource Report'!"&amp;'Coleman Validation'!I$665666&amp;":"&amp;'Coleman Validation'!I$665667),'Coleman Validation'!I$665668,FALSE))</f>
        <v>0.32780060257463711</v>
      </c>
      <c r="J16" s="318">
        <f ca="1">+IF(ISERROR(HLOOKUP($B16,INDIRECT("'Monthly Resource Report'!"&amp;'Coleman Validation'!J$665666&amp;":"&amp;'Coleman Validation'!J$665667),'Coleman Validation'!J$665668,FALSE)),0,HLOOKUP($B16,INDIRECT("'Monthly Resource Report'!"&amp;'Coleman Validation'!J$665666&amp;":"&amp;'Coleman Validation'!J$665667),'Coleman Validation'!J$665668,FALSE))</f>
        <v>0.20037009573053824</v>
      </c>
      <c r="L16" s="301">
        <v>41671</v>
      </c>
      <c r="M16" s="294">
        <v>146</v>
      </c>
      <c r="N16" s="297">
        <v>1.4339999999999999</v>
      </c>
      <c r="O16" s="299">
        <v>0.33</v>
      </c>
      <c r="P16" s="295">
        <v>0.2</v>
      </c>
      <c r="Q16" s="294">
        <f ca="1">+IF(ISERROR(HLOOKUP($B16,INDIRECT("'Monthly Resource Report'!"&amp;'Coleman Validation'!Q$665666&amp;":"&amp;'Coleman Validation'!Q$665667),'Coleman Validation'!Q$665668,FALSE)),0,HLOOKUP($B16,INDIRECT("'Monthly Resource Report'!"&amp;'Coleman Validation'!Q$665666&amp;":"&amp;'Coleman Validation'!Q$665667),'Coleman Validation'!Q$665668,FALSE))</f>
        <v>146</v>
      </c>
      <c r="R16" s="297">
        <f ca="1">+IF(ISERROR(HLOOKUP($B16,INDIRECT("'Monthly Resource Report'!"&amp;'Coleman Validation'!R$665666&amp;":"&amp;'Coleman Validation'!R$665667),'Coleman Validation'!R$665668,FALSE)),0,HLOOKUP($B16,INDIRECT("'Monthly Resource Report'!"&amp;'Coleman Validation'!R$665666&amp;":"&amp;'Coleman Validation'!R$665667),'Coleman Validation'!R$665668,FALSE))</f>
        <v>1.4339985881522443</v>
      </c>
      <c r="S16" s="317">
        <f ca="1">+IF(ISERROR(HLOOKUP($B16,INDIRECT("'Monthly Resource Report'!"&amp;'Coleman Validation'!S$665666&amp;":"&amp;'Coleman Validation'!S$665667),'Coleman Validation'!S$665668,FALSE)),0,HLOOKUP($B16,INDIRECT("'Monthly Resource Report'!"&amp;'Coleman Validation'!S$665666&amp;":"&amp;'Coleman Validation'!S$665667),'Coleman Validation'!S$665668,FALSE))</f>
        <v>0.32769557000062638</v>
      </c>
      <c r="T16" s="318">
        <f ca="1">+IF(ISERROR(HLOOKUP($B16,INDIRECT("'Monthly Resource Report'!"&amp;'Coleman Validation'!T$665666&amp;":"&amp;'Coleman Validation'!T$665667),'Coleman Validation'!T$665668,FALSE)),0,HLOOKUP($B16,INDIRECT("'Monthly Resource Report'!"&amp;'Coleman Validation'!T$665666&amp;":"&amp;'Coleman Validation'!T$665667),'Coleman Validation'!T$665668,FALSE))</f>
        <v>0.20064438218138078</v>
      </c>
      <c r="V16" s="301">
        <v>41671</v>
      </c>
      <c r="W16" s="294">
        <v>151</v>
      </c>
      <c r="X16" s="297">
        <v>1.4339999999999999</v>
      </c>
      <c r="Y16" s="299">
        <v>0.33</v>
      </c>
      <c r="Z16" s="295">
        <v>0.2</v>
      </c>
      <c r="AA16" s="294">
        <f ca="1">+IF(ISERROR(HLOOKUP($B16,INDIRECT("'Monthly Resource Report'!"&amp;'Coleman Validation'!AA$665666&amp;":"&amp;'Coleman Validation'!AA$665667),'Coleman Validation'!AA$665668,FALSE)),0,HLOOKUP($B16,INDIRECT("'Monthly Resource Report'!"&amp;'Coleman Validation'!AA$665666&amp;":"&amp;'Coleman Validation'!AA$665667),'Coleman Validation'!AA$665668,FALSE))</f>
        <v>151</v>
      </c>
      <c r="AB16" s="297">
        <f ca="1">+IF(ISERROR(HLOOKUP($B16,INDIRECT("'Monthly Resource Report'!"&amp;'Coleman Validation'!AB$665666&amp;":"&amp;'Coleman Validation'!AB$665667),'Coleman Validation'!AB$665668,FALSE)),0,HLOOKUP($B16,INDIRECT("'Monthly Resource Report'!"&amp;'Coleman Validation'!AB$665666&amp;":"&amp;'Coleman Validation'!AB$665667),'Coleman Validation'!AB$665668,FALSE))</f>
        <v>1.4339990604703097</v>
      </c>
      <c r="AC16" s="317">
        <f ca="1">+IF(ISERROR(HLOOKUP($B16,INDIRECT("'Monthly Resource Report'!"&amp;'Coleman Validation'!AC$665666&amp;":"&amp;'Coleman Validation'!AC$665667),'Coleman Validation'!AC$665668,FALSE)),0,HLOOKUP($B16,INDIRECT("'Monthly Resource Report'!"&amp;'Coleman Validation'!AC$665666&amp;":"&amp;'Coleman Validation'!AC$665667),'Coleman Validation'!AC$665668,FALSE))</f>
        <v>0.32856949349414172</v>
      </c>
      <c r="AD16" s="318">
        <f ca="1">+IF(ISERROR(HLOOKUP($B16,INDIRECT("'Monthly Resource Report'!"&amp;'Coleman Validation'!AD$665666&amp;":"&amp;'Coleman Validation'!AD$665667),'Coleman Validation'!AD$665668,FALSE)),0,HLOOKUP($B16,INDIRECT("'Monthly Resource Report'!"&amp;'Coleman Validation'!AD$665666&amp;":"&amp;'Coleman Validation'!AD$665667),'Coleman Validation'!AD$665668,FALSE))</f>
        <v>0.20067621627998339</v>
      </c>
    </row>
    <row r="17" spans="2:30">
      <c r="B17" s="301">
        <v>41699</v>
      </c>
      <c r="C17" s="294">
        <v>146</v>
      </c>
      <c r="D17" s="297">
        <v>1.4339999999999999</v>
      </c>
      <c r="E17" s="299">
        <v>0.33</v>
      </c>
      <c r="F17" s="295">
        <v>0.2</v>
      </c>
      <c r="G17" s="294">
        <f ca="1">+IF(ISERROR(HLOOKUP($B17,INDIRECT("'Monthly Resource Report'!"&amp;'Coleman Validation'!G$665666&amp;":"&amp;'Coleman Validation'!G$665667),'Coleman Validation'!G$665668,FALSE)),0,HLOOKUP($B17,INDIRECT("'Monthly Resource Report'!"&amp;'Coleman Validation'!G$665666&amp;":"&amp;'Coleman Validation'!G$665667),'Coleman Validation'!G$665668,FALSE))</f>
        <v>146</v>
      </c>
      <c r="H17" s="297">
        <f ca="1">+IF(ISERROR(HLOOKUP($B17,INDIRECT("'Monthly Resource Report'!"&amp;'Coleman Validation'!H$665666&amp;":"&amp;'Coleman Validation'!H$665667),'Coleman Validation'!H$665668,FALSE)),0,HLOOKUP($B17,INDIRECT("'Monthly Resource Report'!"&amp;'Coleman Validation'!H$665666&amp;":"&amp;'Coleman Validation'!H$665667),'Coleman Validation'!H$665668,FALSE))</f>
        <v>1.4339986315659596</v>
      </c>
      <c r="I17" s="317">
        <f ca="1">+IF(ISERROR(HLOOKUP($B17,INDIRECT("'Monthly Resource Report'!"&amp;'Coleman Validation'!I$665666&amp;":"&amp;'Coleman Validation'!I$665667),'Coleman Validation'!I$665668,FALSE)),0,HLOOKUP($B17,INDIRECT("'Monthly Resource Report'!"&amp;'Coleman Validation'!I$665666&amp;":"&amp;'Coleman Validation'!I$665667),'Coleman Validation'!I$665668,FALSE))</f>
        <v>0.32597974478185587</v>
      </c>
      <c r="J17" s="318">
        <f ca="1">+IF(ISERROR(HLOOKUP($B17,INDIRECT("'Monthly Resource Report'!"&amp;'Coleman Validation'!J$665666&amp;":"&amp;'Coleman Validation'!J$665667),'Coleman Validation'!J$665668,FALSE)),0,HLOOKUP($B17,INDIRECT("'Monthly Resource Report'!"&amp;'Coleman Validation'!J$665666&amp;":"&amp;'Coleman Validation'!J$665667),'Coleman Validation'!J$665668,FALSE))</f>
        <v>0.20018369355162752</v>
      </c>
      <c r="L17" s="301">
        <v>41699</v>
      </c>
      <c r="M17" s="294">
        <v>146</v>
      </c>
      <c r="N17" s="297">
        <v>1.4339999999999999</v>
      </c>
      <c r="O17" s="299">
        <v>0.33</v>
      </c>
      <c r="P17" s="295">
        <v>0.2</v>
      </c>
      <c r="Q17" s="294">
        <f ca="1">+IF(ISERROR(HLOOKUP($B17,INDIRECT("'Monthly Resource Report'!"&amp;'Coleman Validation'!Q$665666&amp;":"&amp;'Coleman Validation'!Q$665667),'Coleman Validation'!Q$665668,FALSE)),0,HLOOKUP($B17,INDIRECT("'Monthly Resource Report'!"&amp;'Coleman Validation'!Q$665666&amp;":"&amp;'Coleman Validation'!Q$665667),'Coleman Validation'!Q$665668,FALSE))</f>
        <v>146</v>
      </c>
      <c r="R17" s="297">
        <f ca="1">+IF(ISERROR(HLOOKUP($B17,INDIRECT("'Monthly Resource Report'!"&amp;'Coleman Validation'!R$665666&amp;":"&amp;'Coleman Validation'!R$665667),'Coleman Validation'!R$665668,FALSE)),0,HLOOKUP($B17,INDIRECT("'Monthly Resource Report'!"&amp;'Coleman Validation'!R$665666&amp;":"&amp;'Coleman Validation'!R$665667),'Coleman Validation'!R$665668,FALSE))</f>
        <v>1.4339988307512423</v>
      </c>
      <c r="S17" s="317">
        <f ca="1">+IF(ISERROR(HLOOKUP($B17,INDIRECT("'Monthly Resource Report'!"&amp;'Coleman Validation'!S$665666&amp;":"&amp;'Coleman Validation'!S$665667),'Coleman Validation'!S$665668,FALSE)),0,HLOOKUP($B17,INDIRECT("'Monthly Resource Report'!"&amp;'Coleman Validation'!S$665666&amp;":"&amp;'Coleman Validation'!S$665667),'Coleman Validation'!S$665668,FALSE))</f>
        <v>0.32589517139188173</v>
      </c>
      <c r="T17" s="318">
        <f ca="1">+IF(ISERROR(HLOOKUP($B17,INDIRECT("'Monthly Resource Report'!"&amp;'Coleman Validation'!T$665666&amp;":"&amp;'Coleman Validation'!T$665667),'Coleman Validation'!T$665668,FALSE)),0,HLOOKUP($B17,INDIRECT("'Monthly Resource Report'!"&amp;'Coleman Validation'!T$665666&amp;":"&amp;'Coleman Validation'!T$665667),'Coleman Validation'!T$665668,FALSE))</f>
        <v>0.20060730785278164</v>
      </c>
      <c r="V17" s="301">
        <v>41699</v>
      </c>
      <c r="W17" s="294">
        <v>151</v>
      </c>
      <c r="X17" s="297">
        <v>1.4339999999999999</v>
      </c>
      <c r="Y17" s="299">
        <v>0.33</v>
      </c>
      <c r="Z17" s="295">
        <v>0.2</v>
      </c>
      <c r="AA17" s="294">
        <f ca="1">+IF(ISERROR(HLOOKUP($B17,INDIRECT("'Monthly Resource Report'!"&amp;'Coleman Validation'!AA$665666&amp;":"&amp;'Coleman Validation'!AA$665667),'Coleman Validation'!AA$665668,FALSE)),0,HLOOKUP($B17,INDIRECT("'Monthly Resource Report'!"&amp;'Coleman Validation'!AA$665666&amp;":"&amp;'Coleman Validation'!AA$665667),'Coleman Validation'!AA$665668,FALSE))</f>
        <v>151</v>
      </c>
      <c r="AB17" s="297">
        <f ca="1">+IF(ISERROR(HLOOKUP($B17,INDIRECT("'Monthly Resource Report'!"&amp;'Coleman Validation'!AB$665666&amp;":"&amp;'Coleman Validation'!AB$665667),'Coleman Validation'!AB$665668,FALSE)),0,HLOOKUP($B17,INDIRECT("'Monthly Resource Report'!"&amp;'Coleman Validation'!AB$665666&amp;":"&amp;'Coleman Validation'!AB$665667),'Coleman Validation'!AB$665668,FALSE))</f>
        <v>1.4339993879558186</v>
      </c>
      <c r="AC17" s="317">
        <f ca="1">+IF(ISERROR(HLOOKUP($B17,INDIRECT("'Monthly Resource Report'!"&amp;'Coleman Validation'!AC$665666&amp;":"&amp;'Coleman Validation'!AC$665667),'Coleman Validation'!AC$665668,FALSE)),0,HLOOKUP($B17,INDIRECT("'Monthly Resource Report'!"&amp;'Coleman Validation'!AC$665666&amp;":"&amp;'Coleman Validation'!AC$665667),'Coleman Validation'!AC$665668,FALSE))</f>
        <v>0.32722444237010045</v>
      </c>
      <c r="AD17" s="318">
        <f ca="1">+IF(ISERROR(HLOOKUP($B17,INDIRECT("'Monthly Resource Report'!"&amp;'Coleman Validation'!AD$665666&amp;":"&amp;'Coleman Validation'!AD$665667),'Coleman Validation'!AD$665668,FALSE)),0,HLOOKUP($B17,INDIRECT("'Monthly Resource Report'!"&amp;'Coleman Validation'!AD$665666&amp;":"&amp;'Coleman Validation'!AD$665667),'Coleman Validation'!AD$665668,FALSE))</f>
        <v>0.2008404117214739</v>
      </c>
    </row>
    <row r="18" spans="2:30">
      <c r="B18" s="301">
        <v>41730</v>
      </c>
      <c r="C18" s="294">
        <v>146</v>
      </c>
      <c r="D18" s="297">
        <v>1.4339999999999999</v>
      </c>
      <c r="E18" s="299">
        <v>0.33</v>
      </c>
      <c r="F18" s="295">
        <v>0.2</v>
      </c>
      <c r="G18" s="294">
        <f ca="1">+IF(ISERROR(HLOOKUP($B18,INDIRECT("'Monthly Resource Report'!"&amp;'Coleman Validation'!G$665666&amp;":"&amp;'Coleman Validation'!G$665667),'Coleman Validation'!G$665668,FALSE)),0,HLOOKUP($B18,INDIRECT("'Monthly Resource Report'!"&amp;'Coleman Validation'!G$665666&amp;":"&amp;'Coleman Validation'!G$665667),'Coleman Validation'!G$665668,FALSE))</f>
        <v>146</v>
      </c>
      <c r="H18" s="297">
        <f ca="1">+IF(ISERROR(HLOOKUP($B18,INDIRECT("'Monthly Resource Report'!"&amp;'Coleman Validation'!H$665666&amp;":"&amp;'Coleman Validation'!H$665667),'Coleman Validation'!H$665668,FALSE)),0,HLOOKUP($B18,INDIRECT("'Monthly Resource Report'!"&amp;'Coleman Validation'!H$665666&amp;":"&amp;'Coleman Validation'!H$665667),'Coleman Validation'!H$665668,FALSE))</f>
        <v>1.4339993376251592</v>
      </c>
      <c r="I18" s="317">
        <f ca="1">+IF(ISERROR(HLOOKUP($B18,INDIRECT("'Monthly Resource Report'!"&amp;'Coleman Validation'!I$665666&amp;":"&amp;'Coleman Validation'!I$665667),'Coleman Validation'!I$665668,FALSE)),0,HLOOKUP($B18,INDIRECT("'Monthly Resource Report'!"&amp;'Coleman Validation'!I$665666&amp;":"&amp;'Coleman Validation'!I$665667),'Coleman Validation'!I$665668,FALSE))</f>
        <v>0.32671605376304019</v>
      </c>
      <c r="J18" s="318">
        <f ca="1">+IF(ISERROR(HLOOKUP($B18,INDIRECT("'Monthly Resource Report'!"&amp;'Coleman Validation'!J$665666&amp;":"&amp;'Coleman Validation'!J$665667),'Coleman Validation'!J$665668,FALSE)),0,HLOOKUP($B18,INDIRECT("'Monthly Resource Report'!"&amp;'Coleman Validation'!J$665666&amp;":"&amp;'Coleman Validation'!J$665667),'Coleman Validation'!J$665668,FALSE))</f>
        <v>0.20054714685978328</v>
      </c>
      <c r="L18" s="301">
        <v>41730</v>
      </c>
      <c r="M18" s="294">
        <v>146</v>
      </c>
      <c r="N18" s="297">
        <v>1.4339999999999999</v>
      </c>
      <c r="O18" s="299">
        <v>0.33</v>
      </c>
      <c r="P18" s="295">
        <v>0.2</v>
      </c>
      <c r="Q18" s="294">
        <f ca="1">+IF(ISERROR(HLOOKUP($B18,INDIRECT("'Monthly Resource Report'!"&amp;'Coleman Validation'!Q$665666&amp;":"&amp;'Coleman Validation'!Q$665667),'Coleman Validation'!Q$665668,FALSE)),0,HLOOKUP($B18,INDIRECT("'Monthly Resource Report'!"&amp;'Coleman Validation'!Q$665666&amp;":"&amp;'Coleman Validation'!Q$665667),'Coleman Validation'!Q$665668,FALSE))</f>
        <v>146</v>
      </c>
      <c r="R18" s="297">
        <f ca="1">+IF(ISERROR(HLOOKUP($B18,INDIRECT("'Monthly Resource Report'!"&amp;'Coleman Validation'!R$665666&amp;":"&amp;'Coleman Validation'!R$665667),'Coleman Validation'!R$665668,FALSE)),0,HLOOKUP($B18,INDIRECT("'Monthly Resource Report'!"&amp;'Coleman Validation'!R$665666&amp;":"&amp;'Coleman Validation'!R$665667),'Coleman Validation'!R$665668,FALSE))</f>
        <v>1.4339994059536145</v>
      </c>
      <c r="S18" s="317">
        <f ca="1">+IF(ISERROR(HLOOKUP($B18,INDIRECT("'Monthly Resource Report'!"&amp;'Coleman Validation'!S$665666&amp;":"&amp;'Coleman Validation'!S$665667),'Coleman Validation'!S$665668,FALSE)),0,HLOOKUP($B18,INDIRECT("'Monthly Resource Report'!"&amp;'Coleman Validation'!S$665666&amp;":"&amp;'Coleman Validation'!S$665667),'Coleman Validation'!S$665668,FALSE))</f>
        <v>0.32672179709019011</v>
      </c>
      <c r="T18" s="318">
        <f ca="1">+IF(ISERROR(HLOOKUP($B18,INDIRECT("'Monthly Resource Report'!"&amp;'Coleman Validation'!T$665666&amp;":"&amp;'Coleman Validation'!T$665667),'Coleman Validation'!T$665668,FALSE)),0,HLOOKUP($B18,INDIRECT("'Monthly Resource Report'!"&amp;'Coleman Validation'!T$665666&amp;":"&amp;'Coleman Validation'!T$665667),'Coleman Validation'!T$665668,FALSE))</f>
        <v>0.20021495245394436</v>
      </c>
      <c r="V18" s="301">
        <v>41730</v>
      </c>
      <c r="W18" s="294">
        <v>151</v>
      </c>
      <c r="X18" s="297">
        <v>1.4339999999999999</v>
      </c>
      <c r="Y18" s="299">
        <v>0.33</v>
      </c>
      <c r="Z18" s="295">
        <v>0.2</v>
      </c>
      <c r="AA18" s="294">
        <f ca="1">+IF(ISERROR(HLOOKUP($B18,INDIRECT("'Monthly Resource Report'!"&amp;'Coleman Validation'!AA$665666&amp;":"&amp;'Coleman Validation'!AA$665667),'Coleman Validation'!AA$665668,FALSE)),0,HLOOKUP($B18,INDIRECT("'Monthly Resource Report'!"&amp;'Coleman Validation'!AA$665666&amp;":"&amp;'Coleman Validation'!AA$665667),'Coleman Validation'!AA$665668,FALSE))</f>
        <v>151</v>
      </c>
      <c r="AB18" s="297">
        <f ca="1">+IF(ISERROR(HLOOKUP($B18,INDIRECT("'Monthly Resource Report'!"&amp;'Coleman Validation'!AB$665666&amp;":"&amp;'Coleman Validation'!AB$665667),'Coleman Validation'!AB$665668,FALSE)),0,HLOOKUP($B18,INDIRECT("'Monthly Resource Report'!"&amp;'Coleman Validation'!AB$665666&amp;":"&amp;'Coleman Validation'!AB$665667),'Coleman Validation'!AB$665668,FALSE))</f>
        <v>1.4340004395052426</v>
      </c>
      <c r="AC18" s="317">
        <f ca="1">+IF(ISERROR(HLOOKUP($B18,INDIRECT("'Monthly Resource Report'!"&amp;'Coleman Validation'!AC$665666&amp;":"&amp;'Coleman Validation'!AC$665667),'Coleman Validation'!AC$665668,FALSE)),0,HLOOKUP($B18,INDIRECT("'Monthly Resource Report'!"&amp;'Coleman Validation'!AC$665666&amp;":"&amp;'Coleman Validation'!AC$665667),'Coleman Validation'!AC$665668,FALSE))</f>
        <v>0.3288653021218696</v>
      </c>
      <c r="AD18" s="318">
        <f ca="1">+IF(ISERROR(HLOOKUP($B18,INDIRECT("'Monthly Resource Report'!"&amp;'Coleman Validation'!AD$665666&amp;":"&amp;'Coleman Validation'!AD$665667),'Coleman Validation'!AD$665668,FALSE)),0,HLOOKUP($B18,INDIRECT("'Monthly Resource Report'!"&amp;'Coleman Validation'!AD$665666&amp;":"&amp;'Coleman Validation'!AD$665667),'Coleman Validation'!AD$665668,FALSE))</f>
        <v>0.20150708655962793</v>
      </c>
    </row>
    <row r="19" spans="2:30">
      <c r="B19" s="301">
        <v>41760</v>
      </c>
      <c r="C19" s="294">
        <v>146</v>
      </c>
      <c r="D19" s="297">
        <v>1.4339999999999999</v>
      </c>
      <c r="E19" s="299">
        <v>0.33</v>
      </c>
      <c r="F19" s="295">
        <v>0.2</v>
      </c>
      <c r="G19" s="294">
        <f ca="1">+IF(ISERROR(HLOOKUP($B19,INDIRECT("'Monthly Resource Report'!"&amp;'Coleman Validation'!G$665666&amp;":"&amp;'Coleman Validation'!G$665667),'Coleman Validation'!G$665668,FALSE)),0,HLOOKUP($B19,INDIRECT("'Monthly Resource Report'!"&amp;'Coleman Validation'!G$665666&amp;":"&amp;'Coleman Validation'!G$665667),'Coleman Validation'!G$665668,FALSE))</f>
        <v>146</v>
      </c>
      <c r="H19" s="297">
        <f ca="1">+IF(ISERROR(HLOOKUP($B19,INDIRECT("'Monthly Resource Report'!"&amp;'Coleman Validation'!H$665666&amp;":"&amp;'Coleman Validation'!H$665667),'Coleman Validation'!H$665668,FALSE)),0,HLOOKUP($B19,INDIRECT("'Monthly Resource Report'!"&amp;'Coleman Validation'!H$665666&amp;":"&amp;'Coleman Validation'!H$665667),'Coleman Validation'!H$665668,FALSE))</f>
        <v>1.4339990144546648</v>
      </c>
      <c r="I19" s="317">
        <f ca="1">+IF(ISERROR(HLOOKUP($B19,INDIRECT("'Monthly Resource Report'!"&amp;'Coleman Validation'!I$665666&amp;":"&amp;'Coleman Validation'!I$665667),'Coleman Validation'!I$665668,FALSE)),0,HLOOKUP($B19,INDIRECT("'Monthly Resource Report'!"&amp;'Coleman Validation'!I$665666&amp;":"&amp;'Coleman Validation'!I$665667),'Coleman Validation'!I$665668,FALSE))</f>
        <v>0.32670039407003865</v>
      </c>
      <c r="J19" s="318">
        <f ca="1">+IF(ISERROR(HLOOKUP($B19,INDIRECT("'Monthly Resource Report'!"&amp;'Coleman Validation'!J$665666&amp;":"&amp;'Coleman Validation'!J$665667),'Coleman Validation'!J$665668,FALSE)),0,HLOOKUP($B19,INDIRECT("'Monthly Resource Report'!"&amp;'Coleman Validation'!J$665666&amp;":"&amp;'Coleman Validation'!J$665667),'Coleman Validation'!J$665668,FALSE))</f>
        <v>0.20052905605931234</v>
      </c>
      <c r="L19" s="301">
        <v>41760</v>
      </c>
      <c r="M19" s="294">
        <v>146</v>
      </c>
      <c r="N19" s="297">
        <v>1.4339999999999999</v>
      </c>
      <c r="O19" s="299">
        <v>0.33</v>
      </c>
      <c r="P19" s="295">
        <v>0.2</v>
      </c>
      <c r="Q19" s="294">
        <f ca="1">+IF(ISERROR(HLOOKUP($B19,INDIRECT("'Monthly Resource Report'!"&amp;'Coleman Validation'!Q$665666&amp;":"&amp;'Coleman Validation'!Q$665667),'Coleman Validation'!Q$665668,FALSE)),0,HLOOKUP($B19,INDIRECT("'Monthly Resource Report'!"&amp;'Coleman Validation'!Q$665666&amp;":"&amp;'Coleman Validation'!Q$665667),'Coleman Validation'!Q$665668,FALSE))</f>
        <v>146</v>
      </c>
      <c r="R19" s="297">
        <f ca="1">+IF(ISERROR(HLOOKUP($B19,INDIRECT("'Monthly Resource Report'!"&amp;'Coleman Validation'!R$665666&amp;":"&amp;'Coleman Validation'!R$665667),'Coleman Validation'!R$665668,FALSE)),0,HLOOKUP($B19,INDIRECT("'Monthly Resource Report'!"&amp;'Coleman Validation'!R$665666&amp;":"&amp;'Coleman Validation'!R$665667),'Coleman Validation'!R$665668,FALSE))</f>
        <v>1.4339990801677598</v>
      </c>
      <c r="S19" s="317">
        <f ca="1">+IF(ISERROR(HLOOKUP($B19,INDIRECT("'Monthly Resource Report'!"&amp;'Coleman Validation'!S$665666&amp;":"&amp;'Coleman Validation'!S$665667),'Coleman Validation'!S$665668,FALSE)),0,HLOOKUP($B19,INDIRECT("'Monthly Resource Report'!"&amp;'Coleman Validation'!S$665666&amp;":"&amp;'Coleman Validation'!S$665667),'Coleman Validation'!S$665668,FALSE))</f>
        <v>0.32671088512126989</v>
      </c>
      <c r="T19" s="318">
        <f ca="1">+IF(ISERROR(HLOOKUP($B19,INDIRECT("'Monthly Resource Report'!"&amp;'Coleman Validation'!T$665666&amp;":"&amp;'Coleman Validation'!T$665667),'Coleman Validation'!T$665668,FALSE)),0,HLOOKUP($B19,INDIRECT("'Monthly Resource Report'!"&amp;'Coleman Validation'!T$665666&amp;":"&amp;'Coleman Validation'!T$665667),'Coleman Validation'!T$665668,FALSE))</f>
        <v>0.2008018424265442</v>
      </c>
      <c r="V19" s="301">
        <v>41760</v>
      </c>
      <c r="W19" s="294">
        <v>151</v>
      </c>
      <c r="X19" s="297">
        <v>1.4339999999999999</v>
      </c>
      <c r="Y19" s="299">
        <v>0.33</v>
      </c>
      <c r="Z19" s="295">
        <v>0.2</v>
      </c>
      <c r="AA19" s="294">
        <f ca="1">+IF(ISERROR(HLOOKUP($B19,INDIRECT("'Monthly Resource Report'!"&amp;'Coleman Validation'!AA$665666&amp;":"&amp;'Coleman Validation'!AA$665667),'Coleman Validation'!AA$665668,FALSE)),0,HLOOKUP($B19,INDIRECT("'Monthly Resource Report'!"&amp;'Coleman Validation'!AA$665666&amp;":"&amp;'Coleman Validation'!AA$665667),'Coleman Validation'!AA$665668,FALSE))</f>
        <v>151</v>
      </c>
      <c r="AB19" s="297">
        <f ca="1">+IF(ISERROR(HLOOKUP($B19,INDIRECT("'Monthly Resource Report'!"&amp;'Coleman Validation'!AB$665666&amp;":"&amp;'Coleman Validation'!AB$665667),'Coleman Validation'!AB$665668,FALSE)),0,HLOOKUP($B19,INDIRECT("'Monthly Resource Report'!"&amp;'Coleman Validation'!AB$665666&amp;":"&amp;'Coleman Validation'!AB$665667),'Coleman Validation'!AB$665668,FALSE))</f>
        <v>1.4339989618142297</v>
      </c>
      <c r="AC19" s="317">
        <f ca="1">+IF(ISERROR(HLOOKUP($B19,INDIRECT("'Monthly Resource Report'!"&amp;'Coleman Validation'!AC$665666&amp;":"&amp;'Coleman Validation'!AC$665667),'Coleman Validation'!AC$665668,FALSE)),0,HLOOKUP($B19,INDIRECT("'Monthly Resource Report'!"&amp;'Coleman Validation'!AC$665666&amp;":"&amp;'Coleman Validation'!AC$665667),'Coleman Validation'!AC$665668,FALSE))</f>
        <v>0.328114071696474</v>
      </c>
      <c r="AD19" s="318">
        <f ca="1">+IF(ISERROR(HLOOKUP($B19,INDIRECT("'Monthly Resource Report'!"&amp;'Coleman Validation'!AD$665666&amp;":"&amp;'Coleman Validation'!AD$665667),'Coleman Validation'!AD$665668,FALSE)),0,HLOOKUP($B19,INDIRECT("'Monthly Resource Report'!"&amp;'Coleman Validation'!AD$665666&amp;":"&amp;'Coleman Validation'!AD$665667),'Coleman Validation'!AD$665668,FALSE))</f>
        <v>0.20231071968784994</v>
      </c>
    </row>
    <row r="20" spans="2:30">
      <c r="B20" s="301">
        <v>41791</v>
      </c>
      <c r="C20" s="294">
        <v>146</v>
      </c>
      <c r="D20" s="297">
        <v>1.4339999999999999</v>
      </c>
      <c r="E20" s="299">
        <v>0.33</v>
      </c>
      <c r="F20" s="295">
        <v>0.2</v>
      </c>
      <c r="G20" s="294">
        <f ca="1">+IF(ISERROR(HLOOKUP($B20,INDIRECT("'Monthly Resource Report'!"&amp;'Coleman Validation'!G$665666&amp;":"&amp;'Coleman Validation'!G$665667),'Coleman Validation'!G$665668,FALSE)),0,HLOOKUP($B20,INDIRECT("'Monthly Resource Report'!"&amp;'Coleman Validation'!G$665666&amp;":"&amp;'Coleman Validation'!G$665667),'Coleman Validation'!G$665668,FALSE))</f>
        <v>146</v>
      </c>
      <c r="H20" s="297">
        <f ca="1">+IF(ISERROR(HLOOKUP($B20,INDIRECT("'Monthly Resource Report'!"&amp;'Coleman Validation'!H$665666&amp;":"&amp;'Coleman Validation'!H$665667),'Coleman Validation'!H$665668,FALSE)),0,HLOOKUP($B20,INDIRECT("'Monthly Resource Report'!"&amp;'Coleman Validation'!H$665666&amp;":"&amp;'Coleman Validation'!H$665667),'Coleman Validation'!H$665668,FALSE))</f>
        <v>1.4339989013239975</v>
      </c>
      <c r="I20" s="317">
        <f ca="1">+IF(ISERROR(HLOOKUP($B20,INDIRECT("'Monthly Resource Report'!"&amp;'Coleman Validation'!I$665666&amp;":"&amp;'Coleman Validation'!I$665667),'Coleman Validation'!I$665668,FALSE)),0,HLOOKUP($B20,INDIRECT("'Monthly Resource Report'!"&amp;'Coleman Validation'!I$665666&amp;":"&amp;'Coleman Validation'!I$665667),'Coleman Validation'!I$665668,FALSE))</f>
        <v>0.3258509320045348</v>
      </c>
      <c r="J20" s="318">
        <f ca="1">+IF(ISERROR(HLOOKUP($B20,INDIRECT("'Monthly Resource Report'!"&amp;'Coleman Validation'!J$665666&amp;":"&amp;'Coleman Validation'!J$665667),'Coleman Validation'!J$665668,FALSE)),0,HLOOKUP($B20,INDIRECT("'Monthly Resource Report'!"&amp;'Coleman Validation'!J$665666&amp;":"&amp;'Coleman Validation'!J$665667),'Coleman Validation'!J$665668,FALSE))</f>
        <v>0.20037438371694483</v>
      </c>
      <c r="L20" s="301">
        <v>41791</v>
      </c>
      <c r="M20" s="294">
        <v>146</v>
      </c>
      <c r="N20" s="297">
        <v>1.4339999999999999</v>
      </c>
      <c r="O20" s="299">
        <v>0.33</v>
      </c>
      <c r="P20" s="295">
        <v>0.2</v>
      </c>
      <c r="Q20" s="294">
        <f ca="1">+IF(ISERROR(HLOOKUP($B20,INDIRECT("'Monthly Resource Report'!"&amp;'Coleman Validation'!Q$665666&amp;":"&amp;'Coleman Validation'!Q$665667),'Coleman Validation'!Q$665668,FALSE)),0,HLOOKUP($B20,INDIRECT("'Monthly Resource Report'!"&amp;'Coleman Validation'!Q$665666&amp;":"&amp;'Coleman Validation'!Q$665667),'Coleman Validation'!Q$665668,FALSE))</f>
        <v>146</v>
      </c>
      <c r="R20" s="297">
        <f ca="1">+IF(ISERROR(HLOOKUP($B20,INDIRECT("'Monthly Resource Report'!"&amp;'Coleman Validation'!R$665666&amp;":"&amp;'Coleman Validation'!R$665667),'Coleman Validation'!R$665668,FALSE)),0,HLOOKUP($B20,INDIRECT("'Monthly Resource Report'!"&amp;'Coleman Validation'!R$665666&amp;":"&amp;'Coleman Validation'!R$665667),'Coleman Validation'!R$665668,FALSE))</f>
        <v>1.4339990001689529</v>
      </c>
      <c r="S20" s="317">
        <f ca="1">+IF(ISERROR(HLOOKUP($B20,INDIRECT("'Monthly Resource Report'!"&amp;'Coleman Validation'!S$665666&amp;":"&amp;'Coleman Validation'!S$665667),'Coleman Validation'!S$665668,FALSE)),0,HLOOKUP($B20,INDIRECT("'Monthly Resource Report'!"&amp;'Coleman Validation'!S$665666&amp;":"&amp;'Coleman Validation'!S$665667),'Coleman Validation'!S$665668,FALSE))</f>
        <v>0.32601487605228952</v>
      </c>
      <c r="T20" s="318">
        <f ca="1">+IF(ISERROR(HLOOKUP($B20,INDIRECT("'Monthly Resource Report'!"&amp;'Coleman Validation'!T$665666&amp;":"&amp;'Coleman Validation'!T$665667),'Coleman Validation'!T$665668,FALSE)),0,HLOOKUP($B20,INDIRECT("'Monthly Resource Report'!"&amp;'Coleman Validation'!T$665666&amp;":"&amp;'Coleman Validation'!T$665667),'Coleman Validation'!T$665668,FALSE))</f>
        <v>0.20064067997760135</v>
      </c>
      <c r="V20" s="301">
        <v>41791</v>
      </c>
      <c r="W20" s="294">
        <v>151</v>
      </c>
      <c r="X20" s="297">
        <v>1.4339999999999999</v>
      </c>
      <c r="Y20" s="299">
        <v>0.33</v>
      </c>
      <c r="Z20" s="295">
        <v>0.2</v>
      </c>
      <c r="AA20" s="294">
        <f ca="1">+IF(ISERROR(HLOOKUP($B20,INDIRECT("'Monthly Resource Report'!"&amp;'Coleman Validation'!AA$665666&amp;":"&amp;'Coleman Validation'!AA$665667),'Coleman Validation'!AA$665668,FALSE)),0,HLOOKUP($B20,INDIRECT("'Monthly Resource Report'!"&amp;'Coleman Validation'!AA$665666&amp;":"&amp;'Coleman Validation'!AA$665667),'Coleman Validation'!AA$665668,FALSE))</f>
        <v>151</v>
      </c>
      <c r="AB20" s="297">
        <f ca="1">+IF(ISERROR(HLOOKUP($B20,INDIRECT("'Monthly Resource Report'!"&amp;'Coleman Validation'!AB$665666&amp;":"&amp;'Coleman Validation'!AB$665667),'Coleman Validation'!AB$665668,FALSE)),0,HLOOKUP($B20,INDIRECT("'Monthly Resource Report'!"&amp;'Coleman Validation'!AB$665666&amp;":"&amp;'Coleman Validation'!AB$665667),'Coleman Validation'!AB$665668,FALSE))</f>
        <v>1.4339987498242177</v>
      </c>
      <c r="AC20" s="317">
        <f ca="1">+IF(ISERROR(HLOOKUP($B20,INDIRECT("'Monthly Resource Report'!"&amp;'Coleman Validation'!AC$665666&amp;":"&amp;'Coleman Validation'!AC$665667),'Coleman Validation'!AC$665668,FALSE)),0,HLOOKUP($B20,INDIRECT("'Monthly Resource Report'!"&amp;'Coleman Validation'!AC$665666&amp;":"&amp;'Coleman Validation'!AC$665667),'Coleman Validation'!AC$665668,FALSE))</f>
        <v>0.32822551111492282</v>
      </c>
      <c r="AD20" s="318">
        <f ca="1">+IF(ISERROR(HLOOKUP($B20,INDIRECT("'Monthly Resource Report'!"&amp;'Coleman Validation'!AD$665666&amp;":"&amp;'Coleman Validation'!AD$665667),'Coleman Validation'!AD$665668,FALSE)),0,HLOOKUP($B20,INDIRECT("'Monthly Resource Report'!"&amp;'Coleman Validation'!AD$665666&amp;":"&amp;'Coleman Validation'!AD$665667),'Coleman Validation'!AD$665668,FALSE))</f>
        <v>0.20064578487605533</v>
      </c>
    </row>
    <row r="21" spans="2:30">
      <c r="B21" s="301">
        <v>41821</v>
      </c>
      <c r="C21" s="294">
        <v>146</v>
      </c>
      <c r="D21" s="297">
        <v>1.4339999999999999</v>
      </c>
      <c r="E21" s="299">
        <v>0.33</v>
      </c>
      <c r="F21" s="295">
        <v>0.2</v>
      </c>
      <c r="G21" s="294">
        <f ca="1">+IF(ISERROR(HLOOKUP($B21,INDIRECT("'Monthly Resource Report'!"&amp;'Coleman Validation'!G$665666&amp;":"&amp;'Coleman Validation'!G$665667),'Coleman Validation'!G$665668,FALSE)),0,HLOOKUP($B21,INDIRECT("'Monthly Resource Report'!"&amp;'Coleman Validation'!G$665666&amp;":"&amp;'Coleman Validation'!G$665667),'Coleman Validation'!G$665668,FALSE))</f>
        <v>146</v>
      </c>
      <c r="H21" s="297">
        <f ca="1">+IF(ISERROR(HLOOKUP($B21,INDIRECT("'Monthly Resource Report'!"&amp;'Coleman Validation'!H$665666&amp;":"&amp;'Coleman Validation'!H$665667),'Coleman Validation'!H$665668,FALSE)),0,HLOOKUP($B21,INDIRECT("'Monthly Resource Report'!"&amp;'Coleman Validation'!H$665666&amp;":"&amp;'Coleman Validation'!H$665667),'Coleman Validation'!H$665668,FALSE))</f>
        <v>1.433999086534177</v>
      </c>
      <c r="I21" s="317">
        <f ca="1">+IF(ISERROR(HLOOKUP($B21,INDIRECT("'Monthly Resource Report'!"&amp;'Coleman Validation'!I$665666&amp;":"&amp;'Coleman Validation'!I$665667),'Coleman Validation'!I$665668,FALSE)),0,HLOOKUP($B21,INDIRECT("'Monthly Resource Report'!"&amp;'Coleman Validation'!I$665666&amp;":"&amp;'Coleman Validation'!I$665667),'Coleman Validation'!I$665668,FALSE))</f>
        <v>0.32624315063723636</v>
      </c>
      <c r="J21" s="318">
        <f ca="1">+IF(ISERROR(HLOOKUP($B21,INDIRECT("'Monthly Resource Report'!"&amp;'Coleman Validation'!J$665666&amp;":"&amp;'Coleman Validation'!J$665667),'Coleman Validation'!J$665668,FALSE)),0,HLOOKUP($B21,INDIRECT("'Monthly Resource Report'!"&amp;'Coleman Validation'!J$665666&amp;":"&amp;'Coleman Validation'!J$665667),'Coleman Validation'!J$665668,FALSE))</f>
        <v>0.20053644965749826</v>
      </c>
      <c r="L21" s="301">
        <v>41821</v>
      </c>
      <c r="M21" s="294">
        <v>146</v>
      </c>
      <c r="N21" s="297">
        <v>1.4339999999999999</v>
      </c>
      <c r="O21" s="299">
        <v>0.33</v>
      </c>
      <c r="P21" s="295">
        <v>0.2</v>
      </c>
      <c r="Q21" s="294">
        <f ca="1">+IF(ISERROR(HLOOKUP($B21,INDIRECT("'Monthly Resource Report'!"&amp;'Coleman Validation'!Q$665666&amp;":"&amp;'Coleman Validation'!Q$665667),'Coleman Validation'!Q$665668,FALSE)),0,HLOOKUP($B21,INDIRECT("'Monthly Resource Report'!"&amp;'Coleman Validation'!Q$665666&amp;":"&amp;'Coleman Validation'!Q$665667),'Coleman Validation'!Q$665668,FALSE))</f>
        <v>146</v>
      </c>
      <c r="R21" s="297">
        <f ca="1">+IF(ISERROR(HLOOKUP($B21,INDIRECT("'Monthly Resource Report'!"&amp;'Coleman Validation'!R$665666&amp;":"&amp;'Coleman Validation'!R$665667),'Coleman Validation'!R$665668,FALSE)),0,HLOOKUP($B21,INDIRECT("'Monthly Resource Report'!"&amp;'Coleman Validation'!R$665666&amp;":"&amp;'Coleman Validation'!R$665667),'Coleman Validation'!R$665668,FALSE))</f>
        <v>1.4339990836760237</v>
      </c>
      <c r="S21" s="317">
        <f ca="1">+IF(ISERROR(HLOOKUP($B21,INDIRECT("'Monthly Resource Report'!"&amp;'Coleman Validation'!S$665666&amp;":"&amp;'Coleman Validation'!S$665667),'Coleman Validation'!S$665668,FALSE)),0,HLOOKUP($B21,INDIRECT("'Monthly Resource Report'!"&amp;'Coleman Validation'!S$665666&amp;":"&amp;'Coleman Validation'!S$665667),'Coleman Validation'!S$665668,FALSE))</f>
        <v>0.32614882935272976</v>
      </c>
      <c r="T21" s="318">
        <f ca="1">+IF(ISERROR(HLOOKUP($B21,INDIRECT("'Monthly Resource Report'!"&amp;'Coleman Validation'!T$665666&amp;":"&amp;'Coleman Validation'!T$665667),'Coleman Validation'!T$665668,FALSE)),0,HLOOKUP($B21,INDIRECT("'Monthly Resource Report'!"&amp;'Coleman Validation'!T$665666&amp;":"&amp;'Coleman Validation'!T$665667),'Coleman Validation'!T$665668,FALSE))</f>
        <v>0.20041227320139463</v>
      </c>
      <c r="V21" s="301">
        <v>41821</v>
      </c>
      <c r="W21" s="294">
        <v>151</v>
      </c>
      <c r="X21" s="297">
        <v>1.4339999999999999</v>
      </c>
      <c r="Y21" s="299">
        <v>0.33</v>
      </c>
      <c r="Z21" s="295">
        <v>0.2</v>
      </c>
      <c r="AA21" s="294">
        <f ca="1">+IF(ISERROR(HLOOKUP($B21,INDIRECT("'Monthly Resource Report'!"&amp;'Coleman Validation'!AA$665666&amp;":"&amp;'Coleman Validation'!AA$665667),'Coleman Validation'!AA$665668,FALSE)),0,HLOOKUP($B21,INDIRECT("'Monthly Resource Report'!"&amp;'Coleman Validation'!AA$665666&amp;":"&amp;'Coleman Validation'!AA$665667),'Coleman Validation'!AA$665668,FALSE))</f>
        <v>151</v>
      </c>
      <c r="AB21" s="297">
        <f ca="1">+IF(ISERROR(HLOOKUP($B21,INDIRECT("'Monthly Resource Report'!"&amp;'Coleman Validation'!AB$665666&amp;":"&amp;'Coleman Validation'!AB$665667),'Coleman Validation'!AB$665668,FALSE)),0,HLOOKUP($B21,INDIRECT("'Monthly Resource Report'!"&amp;'Coleman Validation'!AB$665666&amp;":"&amp;'Coleman Validation'!AB$665667),'Coleman Validation'!AB$665668,FALSE))</f>
        <v>1.4339990472297151</v>
      </c>
      <c r="AC21" s="317">
        <f ca="1">+IF(ISERROR(HLOOKUP($B21,INDIRECT("'Monthly Resource Report'!"&amp;'Coleman Validation'!AC$665666&amp;":"&amp;'Coleman Validation'!AC$665667),'Coleman Validation'!AC$665668,FALSE)),0,HLOOKUP($B21,INDIRECT("'Monthly Resource Report'!"&amp;'Coleman Validation'!AC$665666&amp;":"&amp;'Coleman Validation'!AC$665667),'Coleman Validation'!AC$665668,FALSE))</f>
        <v>0.32779496780789819</v>
      </c>
      <c r="AD21" s="318">
        <f ca="1">+IF(ISERROR(HLOOKUP($B21,INDIRECT("'Monthly Resource Report'!"&amp;'Coleman Validation'!AD$665666&amp;":"&amp;'Coleman Validation'!AD$665667),'Coleman Validation'!AD$665668,FALSE)),0,HLOOKUP($B21,INDIRECT("'Monthly Resource Report'!"&amp;'Coleman Validation'!AD$665666&amp;":"&amp;'Coleman Validation'!AD$665667),'Coleman Validation'!AD$665668,FALSE))</f>
        <v>0.20062896805196431</v>
      </c>
    </row>
    <row r="22" spans="2:30">
      <c r="B22" s="301">
        <v>41852</v>
      </c>
      <c r="C22" s="294">
        <v>146</v>
      </c>
      <c r="D22" s="297">
        <v>1.4339999999999999</v>
      </c>
      <c r="E22" s="299">
        <v>0.33</v>
      </c>
      <c r="F22" s="295">
        <v>0.2</v>
      </c>
      <c r="G22" s="294">
        <f ca="1">+IF(ISERROR(HLOOKUP($B22,INDIRECT("'Monthly Resource Report'!"&amp;'Coleman Validation'!G$665666&amp;":"&amp;'Coleman Validation'!G$665667),'Coleman Validation'!G$665668,FALSE)),0,HLOOKUP($B22,INDIRECT("'Monthly Resource Report'!"&amp;'Coleman Validation'!G$665666&amp;":"&amp;'Coleman Validation'!G$665667),'Coleman Validation'!G$665668,FALSE))</f>
        <v>146</v>
      </c>
      <c r="H22" s="297">
        <f ca="1">+IF(ISERROR(HLOOKUP($B22,INDIRECT("'Monthly Resource Report'!"&amp;'Coleman Validation'!H$665666&amp;":"&amp;'Coleman Validation'!H$665667),'Coleman Validation'!H$665668,FALSE)),0,HLOOKUP($B22,INDIRECT("'Monthly Resource Report'!"&amp;'Coleman Validation'!H$665666&amp;":"&amp;'Coleman Validation'!H$665667),'Coleman Validation'!H$665668,FALSE))</f>
        <v>1.4339990608858977</v>
      </c>
      <c r="I22" s="317">
        <f ca="1">+IF(ISERROR(HLOOKUP($B22,INDIRECT("'Monthly Resource Report'!"&amp;'Coleman Validation'!I$665666&amp;":"&amp;'Coleman Validation'!I$665667),'Coleman Validation'!I$665668,FALSE)),0,HLOOKUP($B22,INDIRECT("'Monthly Resource Report'!"&amp;'Coleman Validation'!I$665666&amp;":"&amp;'Coleman Validation'!I$665667),'Coleman Validation'!I$665668,FALSE))</f>
        <v>0.32607197021921963</v>
      </c>
      <c r="J22" s="318">
        <f ca="1">+IF(ISERROR(HLOOKUP($B22,INDIRECT("'Monthly Resource Report'!"&amp;'Coleman Validation'!J$665666&amp;":"&amp;'Coleman Validation'!J$665667),'Coleman Validation'!J$665668,FALSE)),0,HLOOKUP($B22,INDIRECT("'Monthly Resource Report'!"&amp;'Coleman Validation'!J$665666&amp;":"&amp;'Coleman Validation'!J$665667),'Coleman Validation'!J$665668,FALSE))</f>
        <v>0.20036333849684917</v>
      </c>
      <c r="L22" s="301">
        <v>41852</v>
      </c>
      <c r="M22" s="294">
        <v>146</v>
      </c>
      <c r="N22" s="297">
        <v>1.4339999999999999</v>
      </c>
      <c r="O22" s="299">
        <v>0.33</v>
      </c>
      <c r="P22" s="295">
        <v>0.2</v>
      </c>
      <c r="Q22" s="294">
        <f ca="1">+IF(ISERROR(HLOOKUP($B22,INDIRECT("'Monthly Resource Report'!"&amp;'Coleman Validation'!Q$665666&amp;":"&amp;'Coleman Validation'!Q$665667),'Coleman Validation'!Q$665668,FALSE)),0,HLOOKUP($B22,INDIRECT("'Monthly Resource Report'!"&amp;'Coleman Validation'!Q$665666&amp;":"&amp;'Coleman Validation'!Q$665667),'Coleman Validation'!Q$665668,FALSE))</f>
        <v>146</v>
      </c>
      <c r="R22" s="297">
        <f ca="1">+IF(ISERROR(HLOOKUP($B22,INDIRECT("'Monthly Resource Report'!"&amp;'Coleman Validation'!R$665666&amp;":"&amp;'Coleman Validation'!R$665667),'Coleman Validation'!R$665668,FALSE)),0,HLOOKUP($B22,INDIRECT("'Monthly Resource Report'!"&amp;'Coleman Validation'!R$665666&amp;":"&amp;'Coleman Validation'!R$665667),'Coleman Validation'!R$665668,FALSE))</f>
        <v>1.433999087753649</v>
      </c>
      <c r="S22" s="317">
        <f ca="1">+IF(ISERROR(HLOOKUP($B22,INDIRECT("'Monthly Resource Report'!"&amp;'Coleman Validation'!S$665666&amp;":"&amp;'Coleman Validation'!S$665667),'Coleman Validation'!S$665668,FALSE)),0,HLOOKUP($B22,INDIRECT("'Monthly Resource Report'!"&amp;'Coleman Validation'!S$665666&amp;":"&amp;'Coleman Validation'!S$665667),'Coleman Validation'!S$665668,FALSE))</f>
        <v>0.32623697597983881</v>
      </c>
      <c r="T22" s="318">
        <f ca="1">+IF(ISERROR(HLOOKUP($B22,INDIRECT("'Monthly Resource Report'!"&amp;'Coleman Validation'!T$665666&amp;":"&amp;'Coleman Validation'!T$665667),'Coleman Validation'!T$665668,FALSE)),0,HLOOKUP($B22,INDIRECT("'Monthly Resource Report'!"&amp;'Coleman Validation'!T$665666&amp;":"&amp;'Coleman Validation'!T$665667),'Coleman Validation'!T$665668,FALSE))</f>
        <v>0.2004009836361737</v>
      </c>
      <c r="V22" s="301">
        <v>41852</v>
      </c>
      <c r="W22" s="294">
        <v>151</v>
      </c>
      <c r="X22" s="297">
        <v>1.4339999999999999</v>
      </c>
      <c r="Y22" s="299">
        <v>0.33</v>
      </c>
      <c r="Z22" s="295">
        <v>0.2</v>
      </c>
      <c r="AA22" s="294">
        <f ca="1">+IF(ISERROR(HLOOKUP($B22,INDIRECT("'Monthly Resource Report'!"&amp;'Coleman Validation'!AA$665666&amp;":"&amp;'Coleman Validation'!AA$665667),'Coleman Validation'!AA$665668,FALSE)),0,HLOOKUP($B22,INDIRECT("'Monthly Resource Report'!"&amp;'Coleman Validation'!AA$665666&amp;":"&amp;'Coleman Validation'!AA$665667),'Coleman Validation'!AA$665668,FALSE))</f>
        <v>151</v>
      </c>
      <c r="AB22" s="297">
        <f ca="1">+IF(ISERROR(HLOOKUP($B22,INDIRECT("'Monthly Resource Report'!"&amp;'Coleman Validation'!AB$665666&amp;":"&amp;'Coleman Validation'!AB$665667),'Coleman Validation'!AB$665668,FALSE)),0,HLOOKUP($B22,INDIRECT("'Monthly Resource Report'!"&amp;'Coleman Validation'!AB$665666&amp;":"&amp;'Coleman Validation'!AB$665667),'Coleman Validation'!AB$665668,FALSE))</f>
        <v>1.4339993495713759</v>
      </c>
      <c r="AC22" s="317">
        <f ca="1">+IF(ISERROR(HLOOKUP($B22,INDIRECT("'Monthly Resource Report'!"&amp;'Coleman Validation'!AC$665666&amp;":"&amp;'Coleman Validation'!AC$665667),'Coleman Validation'!AC$665668,FALSE)),0,HLOOKUP($B22,INDIRECT("'Monthly Resource Report'!"&amp;'Coleman Validation'!AC$665666&amp;":"&amp;'Coleman Validation'!AC$665667),'Coleman Validation'!AC$665668,FALSE))</f>
        <v>0.32769748621655836</v>
      </c>
      <c r="AD22" s="318">
        <f ca="1">+IF(ISERROR(HLOOKUP($B22,INDIRECT("'Monthly Resource Report'!"&amp;'Coleman Validation'!AD$665666&amp;":"&amp;'Coleman Validation'!AD$665667),'Coleman Validation'!AD$665668,FALSE)),0,HLOOKUP($B22,INDIRECT("'Monthly Resource Report'!"&amp;'Coleman Validation'!AD$665666&amp;":"&amp;'Coleman Validation'!AD$665667),'Coleman Validation'!AD$665668,FALSE))</f>
        <v>0.20042730730325289</v>
      </c>
    </row>
    <row r="23" spans="2:30">
      <c r="B23" s="301">
        <v>41883</v>
      </c>
      <c r="C23" s="294">
        <v>146</v>
      </c>
      <c r="D23" s="297">
        <v>1.4339999999999999</v>
      </c>
      <c r="E23" s="299">
        <v>0.33</v>
      </c>
      <c r="F23" s="295">
        <v>0.2</v>
      </c>
      <c r="G23" s="294">
        <f ca="1">+IF(ISERROR(HLOOKUP($B23,INDIRECT("'Monthly Resource Report'!"&amp;'Coleman Validation'!G$665666&amp;":"&amp;'Coleman Validation'!G$665667),'Coleman Validation'!G$665668,FALSE)),0,HLOOKUP($B23,INDIRECT("'Monthly Resource Report'!"&amp;'Coleman Validation'!G$665666&amp;":"&amp;'Coleman Validation'!G$665667),'Coleman Validation'!G$665668,FALSE))</f>
        <v>146</v>
      </c>
      <c r="H23" s="297">
        <f ca="1">+IF(ISERROR(HLOOKUP($B23,INDIRECT("'Monthly Resource Report'!"&amp;'Coleman Validation'!H$665666&amp;":"&amp;'Coleman Validation'!H$665667),'Coleman Validation'!H$665668,FALSE)),0,HLOOKUP($B23,INDIRECT("'Monthly Resource Report'!"&amp;'Coleman Validation'!H$665666&amp;":"&amp;'Coleman Validation'!H$665667),'Coleman Validation'!H$665668,FALSE))</f>
        <v>1.4339990019014701</v>
      </c>
      <c r="I23" s="317">
        <f ca="1">+IF(ISERROR(HLOOKUP($B23,INDIRECT("'Monthly Resource Report'!"&amp;'Coleman Validation'!I$665666&amp;":"&amp;'Coleman Validation'!I$665667),'Coleman Validation'!I$665668,FALSE)),0,HLOOKUP($B23,INDIRECT("'Monthly Resource Report'!"&amp;'Coleman Validation'!I$665666&amp;":"&amp;'Coleman Validation'!I$665667),'Coleman Validation'!I$665668,FALSE))</f>
        <v>0.32604627041528539</v>
      </c>
      <c r="J23" s="318">
        <f ca="1">+IF(ISERROR(HLOOKUP($B23,INDIRECT("'Monthly Resource Report'!"&amp;'Coleman Validation'!J$665666&amp;":"&amp;'Coleman Validation'!J$665667),'Coleman Validation'!J$665668,FALSE)),0,HLOOKUP($B23,INDIRECT("'Monthly Resource Report'!"&amp;'Coleman Validation'!J$665666&amp;":"&amp;'Coleman Validation'!J$665667),'Coleman Validation'!J$665668,FALSE))</f>
        <v>0.20037474791327453</v>
      </c>
      <c r="L23" s="301">
        <v>41883</v>
      </c>
      <c r="M23" s="294">
        <v>146</v>
      </c>
      <c r="N23" s="297">
        <v>1.4339999999999999</v>
      </c>
      <c r="O23" s="299">
        <v>0.33</v>
      </c>
      <c r="P23" s="295">
        <v>0.2</v>
      </c>
      <c r="Q23" s="294">
        <f ca="1">+IF(ISERROR(HLOOKUP($B23,INDIRECT("'Monthly Resource Report'!"&amp;'Coleman Validation'!Q$665666&amp;":"&amp;'Coleman Validation'!Q$665667),'Coleman Validation'!Q$665668,FALSE)),0,HLOOKUP($B23,INDIRECT("'Monthly Resource Report'!"&amp;'Coleman Validation'!Q$665666&amp;":"&amp;'Coleman Validation'!Q$665667),'Coleman Validation'!Q$665668,FALSE))</f>
        <v>146</v>
      </c>
      <c r="R23" s="297">
        <f ca="1">+IF(ISERROR(HLOOKUP($B23,INDIRECT("'Monthly Resource Report'!"&amp;'Coleman Validation'!R$665666&amp;":"&amp;'Coleman Validation'!R$665667),'Coleman Validation'!R$665668,FALSE)),0,HLOOKUP($B23,INDIRECT("'Monthly Resource Report'!"&amp;'Coleman Validation'!R$665666&amp;":"&amp;'Coleman Validation'!R$665667),'Coleman Validation'!R$665668,FALSE))</f>
        <v>1.4339990242955043</v>
      </c>
      <c r="S23" s="317">
        <f ca="1">+IF(ISERROR(HLOOKUP($B23,INDIRECT("'Monthly Resource Report'!"&amp;'Coleman Validation'!S$665666&amp;":"&amp;'Coleman Validation'!S$665667),'Coleman Validation'!S$665668,FALSE)),0,HLOOKUP($B23,INDIRECT("'Monthly Resource Report'!"&amp;'Coleman Validation'!S$665666&amp;":"&amp;'Coleman Validation'!S$665667),'Coleman Validation'!S$665668,FALSE))</f>
        <v>0.32603650648770305</v>
      </c>
      <c r="T23" s="318">
        <f ca="1">+IF(ISERROR(HLOOKUP($B23,INDIRECT("'Monthly Resource Report'!"&amp;'Coleman Validation'!T$665666&amp;":"&amp;'Coleman Validation'!T$665667),'Coleman Validation'!T$665668,FALSE)),0,HLOOKUP($B23,INDIRECT("'Monthly Resource Report'!"&amp;'Coleman Validation'!T$665666&amp;":"&amp;'Coleman Validation'!T$665667),'Coleman Validation'!T$665668,FALSE))</f>
        <v>0.20063623761292393</v>
      </c>
      <c r="V23" s="301">
        <v>41883</v>
      </c>
      <c r="W23" s="294">
        <v>151</v>
      </c>
      <c r="X23" s="297">
        <v>1.4339999999999999</v>
      </c>
      <c r="Y23" s="299">
        <v>0.33</v>
      </c>
      <c r="Z23" s="295">
        <v>0.2</v>
      </c>
      <c r="AA23" s="294">
        <f ca="1">+IF(ISERROR(HLOOKUP($B23,INDIRECT("'Monthly Resource Report'!"&amp;'Coleman Validation'!AA$665666&amp;":"&amp;'Coleman Validation'!AA$665667),'Coleman Validation'!AA$665668,FALSE)),0,HLOOKUP($B23,INDIRECT("'Monthly Resource Report'!"&amp;'Coleman Validation'!AA$665666&amp;":"&amp;'Coleman Validation'!AA$665667),'Coleman Validation'!AA$665668,FALSE))</f>
        <v>151</v>
      </c>
      <c r="AB23" s="297">
        <f ca="1">+IF(ISERROR(HLOOKUP($B23,INDIRECT("'Monthly Resource Report'!"&amp;'Coleman Validation'!AB$665666&amp;":"&amp;'Coleman Validation'!AB$665667),'Coleman Validation'!AB$665668,FALSE)),0,HLOOKUP($B23,INDIRECT("'Monthly Resource Report'!"&amp;'Coleman Validation'!AB$665666&amp;":"&amp;'Coleman Validation'!AB$665667),'Coleman Validation'!AB$665668,FALSE))</f>
        <v>1.4339991050770506</v>
      </c>
      <c r="AC23" s="317">
        <f ca="1">+IF(ISERROR(HLOOKUP($B23,INDIRECT("'Monthly Resource Report'!"&amp;'Coleman Validation'!AC$665666&amp;":"&amp;'Coleman Validation'!AC$665667),'Coleman Validation'!AC$665668,FALSE)),0,HLOOKUP($B23,INDIRECT("'Monthly Resource Report'!"&amp;'Coleman Validation'!AC$665666&amp;":"&amp;'Coleman Validation'!AC$665667),'Coleman Validation'!AC$665668,FALSE))</f>
        <v>0.32786785493708676</v>
      </c>
      <c r="AD23" s="318">
        <f ca="1">+IF(ISERROR(HLOOKUP($B23,INDIRECT("'Monthly Resource Report'!"&amp;'Coleman Validation'!AD$665666&amp;":"&amp;'Coleman Validation'!AD$665667),'Coleman Validation'!AD$665668,FALSE)),0,HLOOKUP($B23,INDIRECT("'Monthly Resource Report'!"&amp;'Coleman Validation'!AD$665666&amp;":"&amp;'Coleman Validation'!AD$665667),'Coleman Validation'!AD$665668,FALSE))</f>
        <v>0.20086082015523493</v>
      </c>
    </row>
    <row r="24" spans="2:30">
      <c r="B24" s="301">
        <v>41913</v>
      </c>
      <c r="C24" s="294">
        <v>146</v>
      </c>
      <c r="D24" s="297">
        <v>1.4339999999999999</v>
      </c>
      <c r="E24" s="299">
        <v>0.33</v>
      </c>
      <c r="F24" s="295">
        <v>0.2</v>
      </c>
      <c r="G24" s="294">
        <f ca="1">+IF(ISERROR(HLOOKUP($B24,INDIRECT("'Monthly Resource Report'!"&amp;'Coleman Validation'!G$665666&amp;":"&amp;'Coleman Validation'!G$665667),'Coleman Validation'!G$665668,FALSE)),0,HLOOKUP($B24,INDIRECT("'Monthly Resource Report'!"&amp;'Coleman Validation'!G$665666&amp;":"&amp;'Coleman Validation'!G$665667),'Coleman Validation'!G$665668,FALSE))</f>
        <v>146</v>
      </c>
      <c r="H24" s="297">
        <f ca="1">+IF(ISERROR(HLOOKUP($B24,INDIRECT("'Monthly Resource Report'!"&amp;'Coleman Validation'!H$665666&amp;":"&amp;'Coleman Validation'!H$665667),'Coleman Validation'!H$665668,FALSE)),0,HLOOKUP($B24,INDIRECT("'Monthly Resource Report'!"&amp;'Coleman Validation'!H$665666&amp;":"&amp;'Coleman Validation'!H$665667),'Coleman Validation'!H$665668,FALSE))</f>
        <v>1.4339992976757456</v>
      </c>
      <c r="I24" s="317">
        <f ca="1">+IF(ISERROR(HLOOKUP($B24,INDIRECT("'Monthly Resource Report'!"&amp;'Coleman Validation'!I$665666&amp;":"&amp;'Coleman Validation'!I$665667),'Coleman Validation'!I$665668,FALSE)),0,HLOOKUP($B24,INDIRECT("'Monthly Resource Report'!"&amp;'Coleman Validation'!I$665666&amp;":"&amp;'Coleman Validation'!I$665667),'Coleman Validation'!I$665668,FALSE))</f>
        <v>0.32664771156951244</v>
      </c>
      <c r="J24" s="318">
        <f ca="1">+IF(ISERROR(HLOOKUP($B24,INDIRECT("'Monthly Resource Report'!"&amp;'Coleman Validation'!J$665666&amp;":"&amp;'Coleman Validation'!J$665667),'Coleman Validation'!J$665668,FALSE)),0,HLOOKUP($B24,INDIRECT("'Monthly Resource Report'!"&amp;'Coleman Validation'!J$665666&amp;":"&amp;'Coleman Validation'!J$665667),'Coleman Validation'!J$665668,FALSE))</f>
        <v>0.20016742090807527</v>
      </c>
      <c r="L24" s="301">
        <v>41913</v>
      </c>
      <c r="M24" s="294">
        <v>146</v>
      </c>
      <c r="N24" s="297">
        <v>1.4339999999999999</v>
      </c>
      <c r="O24" s="299">
        <v>0.33</v>
      </c>
      <c r="P24" s="295">
        <v>0.2</v>
      </c>
      <c r="Q24" s="294">
        <f ca="1">+IF(ISERROR(HLOOKUP($B24,INDIRECT("'Monthly Resource Report'!"&amp;'Coleman Validation'!Q$665666&amp;":"&amp;'Coleman Validation'!Q$665667),'Coleman Validation'!Q$665668,FALSE)),0,HLOOKUP($B24,INDIRECT("'Monthly Resource Report'!"&amp;'Coleman Validation'!Q$665666&amp;":"&amp;'Coleman Validation'!Q$665667),'Coleman Validation'!Q$665668,FALSE))</f>
        <v>146</v>
      </c>
      <c r="R24" s="297">
        <f ca="1">+IF(ISERROR(HLOOKUP($B24,INDIRECT("'Monthly Resource Report'!"&amp;'Coleman Validation'!R$665666&amp;":"&amp;'Coleman Validation'!R$665667),'Coleman Validation'!R$665668,FALSE)),0,HLOOKUP($B24,INDIRECT("'Monthly Resource Report'!"&amp;'Coleman Validation'!R$665666&amp;":"&amp;'Coleman Validation'!R$665667),'Coleman Validation'!R$665668,FALSE))</f>
        <v>1.4339992755134523</v>
      </c>
      <c r="S24" s="317">
        <f ca="1">+IF(ISERROR(HLOOKUP($B24,INDIRECT("'Monthly Resource Report'!"&amp;'Coleman Validation'!S$665666&amp;":"&amp;'Coleman Validation'!S$665667),'Coleman Validation'!S$665668,FALSE)),0,HLOOKUP($B24,INDIRECT("'Monthly Resource Report'!"&amp;'Coleman Validation'!S$665666&amp;":"&amp;'Coleman Validation'!S$665667),'Coleman Validation'!S$665668,FALSE))</f>
        <v>0.32665590237750758</v>
      </c>
      <c r="T24" s="318">
        <f ca="1">+IF(ISERROR(HLOOKUP($B24,INDIRECT("'Monthly Resource Report'!"&amp;'Coleman Validation'!T$665666&amp;":"&amp;'Coleman Validation'!T$665667),'Coleman Validation'!T$665668,FALSE)),0,HLOOKUP($B24,INDIRECT("'Monthly Resource Report'!"&amp;'Coleman Validation'!T$665666&amp;":"&amp;'Coleman Validation'!T$665667),'Coleman Validation'!T$665668,FALSE))</f>
        <v>0.20060022722926427</v>
      </c>
      <c r="V24" s="301">
        <v>41913</v>
      </c>
      <c r="W24" s="294">
        <v>151</v>
      </c>
      <c r="X24" s="297">
        <v>1.4339999999999999</v>
      </c>
      <c r="Y24" s="299">
        <v>0.33</v>
      </c>
      <c r="Z24" s="295">
        <v>0.2</v>
      </c>
      <c r="AA24" s="294">
        <f ca="1">+IF(ISERROR(HLOOKUP($B24,INDIRECT("'Monthly Resource Report'!"&amp;'Coleman Validation'!AA$665666&amp;":"&amp;'Coleman Validation'!AA$665667),'Coleman Validation'!AA$665668,FALSE)),0,HLOOKUP($B24,INDIRECT("'Monthly Resource Report'!"&amp;'Coleman Validation'!AA$665666&amp;":"&amp;'Coleman Validation'!AA$665667),'Coleman Validation'!AA$665668,FALSE))</f>
        <v>151</v>
      </c>
      <c r="AB24" s="297">
        <f ca="1">+IF(ISERROR(HLOOKUP($B24,INDIRECT("'Monthly Resource Report'!"&amp;'Coleman Validation'!AB$665666&amp;":"&amp;'Coleman Validation'!AB$665667),'Coleman Validation'!AB$665668,FALSE)),0,HLOOKUP($B24,INDIRECT("'Monthly Resource Report'!"&amp;'Coleman Validation'!AB$665666&amp;":"&amp;'Coleman Validation'!AB$665667),'Coleman Validation'!AB$665668,FALSE))</f>
        <v>1.4339989988424116</v>
      </c>
      <c r="AC24" s="317">
        <f ca="1">+IF(ISERROR(HLOOKUP($B24,INDIRECT("'Monthly Resource Report'!"&amp;'Coleman Validation'!AC$665666&amp;":"&amp;'Coleman Validation'!AC$665667),'Coleman Validation'!AC$665668,FALSE)),0,HLOOKUP($B24,INDIRECT("'Monthly Resource Report'!"&amp;'Coleman Validation'!AC$665666&amp;":"&amp;'Coleman Validation'!AC$665667),'Coleman Validation'!AC$665668,FALSE))</f>
        <v>0.32833653210117542</v>
      </c>
      <c r="AD24" s="318">
        <f ca="1">+IF(ISERROR(HLOOKUP($B24,INDIRECT("'Monthly Resource Report'!"&amp;'Coleman Validation'!AD$665666&amp;":"&amp;'Coleman Validation'!AD$665667),'Coleman Validation'!AD$665668,FALSE)),0,HLOOKUP($B24,INDIRECT("'Monthly Resource Report'!"&amp;'Coleman Validation'!AD$665666&amp;":"&amp;'Coleman Validation'!AD$665667),'Coleman Validation'!AD$665668,FALSE))</f>
        <v>0.20082664501859201</v>
      </c>
    </row>
    <row r="25" spans="2:30">
      <c r="B25" s="301">
        <v>41944</v>
      </c>
      <c r="C25" s="294">
        <v>146</v>
      </c>
      <c r="D25" s="297">
        <v>1.4339999999999999</v>
      </c>
      <c r="E25" s="299">
        <v>0.33</v>
      </c>
      <c r="F25" s="295">
        <v>0.2</v>
      </c>
      <c r="G25" s="294">
        <f ca="1">+IF(ISERROR(HLOOKUP($B25,INDIRECT("'Monthly Resource Report'!"&amp;'Coleman Validation'!G$665666&amp;":"&amp;'Coleman Validation'!G$665667),'Coleman Validation'!G$665668,FALSE)),0,HLOOKUP($B25,INDIRECT("'Monthly Resource Report'!"&amp;'Coleman Validation'!G$665666&amp;":"&amp;'Coleman Validation'!G$665667),'Coleman Validation'!G$665668,FALSE))</f>
        <v>146</v>
      </c>
      <c r="H25" s="297">
        <f ca="1">+IF(ISERROR(HLOOKUP($B25,INDIRECT("'Monthly Resource Report'!"&amp;'Coleman Validation'!H$665666&amp;":"&amp;'Coleman Validation'!H$665667),'Coleman Validation'!H$665668,FALSE)),0,HLOOKUP($B25,INDIRECT("'Monthly Resource Report'!"&amp;'Coleman Validation'!H$665666&amp;":"&amp;'Coleman Validation'!H$665667),'Coleman Validation'!H$665668,FALSE))</f>
        <v>1.4339989653851923</v>
      </c>
      <c r="I25" s="317">
        <f ca="1">+IF(ISERROR(HLOOKUP($B25,INDIRECT("'Monthly Resource Report'!"&amp;'Coleman Validation'!I$665666&amp;":"&amp;'Coleman Validation'!I$665667),'Coleman Validation'!I$665668,FALSE)),0,HLOOKUP($B25,INDIRECT("'Monthly Resource Report'!"&amp;'Coleman Validation'!I$665666&amp;":"&amp;'Coleman Validation'!I$665667),'Coleman Validation'!I$665668,FALSE))</f>
        <v>0.32713162423459036</v>
      </c>
      <c r="J25" s="318">
        <f ca="1">+IF(ISERROR(HLOOKUP($B25,INDIRECT("'Monthly Resource Report'!"&amp;'Coleman Validation'!J$665666&amp;":"&amp;'Coleman Validation'!J$665667),'Coleman Validation'!J$665668,FALSE)),0,HLOOKUP($B25,INDIRECT("'Monthly Resource Report'!"&amp;'Coleman Validation'!J$665666&amp;":"&amp;'Coleman Validation'!J$665667),'Coleman Validation'!J$665668,FALSE))</f>
        <v>0.20035742460749756</v>
      </c>
      <c r="L25" s="301">
        <v>41944</v>
      </c>
      <c r="M25" s="294">
        <v>146</v>
      </c>
      <c r="N25" s="297">
        <v>1.4339999999999999</v>
      </c>
      <c r="O25" s="299">
        <v>0.33</v>
      </c>
      <c r="P25" s="295">
        <v>0.2</v>
      </c>
      <c r="Q25" s="294">
        <f ca="1">+IF(ISERROR(HLOOKUP($B25,INDIRECT("'Monthly Resource Report'!"&amp;'Coleman Validation'!Q$665666&amp;":"&amp;'Coleman Validation'!Q$665667),'Coleman Validation'!Q$665668,FALSE)),0,HLOOKUP($B25,INDIRECT("'Monthly Resource Report'!"&amp;'Coleman Validation'!Q$665666&amp;":"&amp;'Coleman Validation'!Q$665667),'Coleman Validation'!Q$665668,FALSE))</f>
        <v>146</v>
      </c>
      <c r="R25" s="297">
        <f ca="1">+IF(ISERROR(HLOOKUP($B25,INDIRECT("'Monthly Resource Report'!"&amp;'Coleman Validation'!R$665666&amp;":"&amp;'Coleman Validation'!R$665667),'Coleman Validation'!R$665668,FALSE)),0,HLOOKUP($B25,INDIRECT("'Monthly Resource Report'!"&amp;'Coleman Validation'!R$665666&amp;":"&amp;'Coleman Validation'!R$665667),'Coleman Validation'!R$665668,FALSE))</f>
        <v>1.4339988288953252</v>
      </c>
      <c r="S25" s="317">
        <f ca="1">+IF(ISERROR(HLOOKUP($B25,INDIRECT("'Monthly Resource Report'!"&amp;'Coleman Validation'!S$665666&amp;":"&amp;'Coleman Validation'!S$665667),'Coleman Validation'!S$665668,FALSE)),0,HLOOKUP($B25,INDIRECT("'Monthly Resource Report'!"&amp;'Coleman Validation'!S$665666&amp;":"&amp;'Coleman Validation'!S$665667),'Coleman Validation'!S$665668,FALSE))</f>
        <v>0.32709001032846552</v>
      </c>
      <c r="T25" s="318">
        <f ca="1">+IF(ISERROR(HLOOKUP($B25,INDIRECT("'Monthly Resource Report'!"&amp;'Coleman Validation'!T$665666&amp;":"&amp;'Coleman Validation'!T$665667),'Coleman Validation'!T$665668,FALSE)),0,HLOOKUP($B25,INDIRECT("'Monthly Resource Report'!"&amp;'Coleman Validation'!T$665666&amp;":"&amp;'Coleman Validation'!T$665667),'Coleman Validation'!T$665668,FALSE))</f>
        <v>0.20040869620287352</v>
      </c>
      <c r="V25" s="301">
        <v>41944</v>
      </c>
      <c r="W25" s="294">
        <v>151</v>
      </c>
      <c r="X25" s="297">
        <v>1.4339999999999999</v>
      </c>
      <c r="Y25" s="299">
        <v>0.33</v>
      </c>
      <c r="Z25" s="295">
        <v>0.2</v>
      </c>
      <c r="AA25" s="294">
        <f ca="1">+IF(ISERROR(HLOOKUP($B25,INDIRECT("'Monthly Resource Report'!"&amp;'Coleman Validation'!AA$665666&amp;":"&amp;'Coleman Validation'!AA$665667),'Coleman Validation'!AA$665668,FALSE)),0,HLOOKUP($B25,INDIRECT("'Monthly Resource Report'!"&amp;'Coleman Validation'!AA$665666&amp;":"&amp;'Coleman Validation'!AA$665667),'Coleman Validation'!AA$665668,FALSE))</f>
        <v>151</v>
      </c>
      <c r="AB25" s="297">
        <f ca="1">+IF(ISERROR(HLOOKUP($B25,INDIRECT("'Monthly Resource Report'!"&amp;'Coleman Validation'!AB$665666&amp;":"&amp;'Coleman Validation'!AB$665667),'Coleman Validation'!AB$665668,FALSE)),0,HLOOKUP($B25,INDIRECT("'Monthly Resource Report'!"&amp;'Coleman Validation'!AB$665666&amp;":"&amp;'Coleman Validation'!AB$665667),'Coleman Validation'!AB$665668,FALSE))</f>
        <v>1.4339988911516031</v>
      </c>
      <c r="AC25" s="317">
        <f ca="1">+IF(ISERROR(HLOOKUP($B25,INDIRECT("'Monthly Resource Report'!"&amp;'Coleman Validation'!AC$665666&amp;":"&amp;'Coleman Validation'!AC$665667),'Coleman Validation'!AC$665668,FALSE)),0,HLOOKUP($B25,INDIRECT("'Monthly Resource Report'!"&amp;'Coleman Validation'!AC$665666&amp;":"&amp;'Coleman Validation'!AC$665667),'Coleman Validation'!AC$665668,FALSE))</f>
        <v>0.32861601839346294</v>
      </c>
      <c r="AD25" s="318">
        <f ca="1">+IF(ISERROR(HLOOKUP($B25,INDIRECT("'Monthly Resource Report'!"&amp;'Coleman Validation'!AD$665666&amp;":"&amp;'Coleman Validation'!AD$665667),'Coleman Validation'!AD$665668,FALSE)),0,HLOOKUP($B25,INDIRECT("'Monthly Resource Report'!"&amp;'Coleman Validation'!AD$665666&amp;":"&amp;'Coleman Validation'!AD$665667),'Coleman Validation'!AD$665668,FALSE))</f>
        <v>0.20083388018299383</v>
      </c>
    </row>
    <row r="26" spans="2:30">
      <c r="B26" s="301">
        <v>41974</v>
      </c>
      <c r="C26" s="294">
        <v>146</v>
      </c>
      <c r="D26" s="297">
        <v>1.4339999999999999</v>
      </c>
      <c r="E26" s="299">
        <v>0.33</v>
      </c>
      <c r="F26" s="295">
        <v>0.2</v>
      </c>
      <c r="G26" s="294">
        <f ca="1">+IF(ISERROR(HLOOKUP($B26,INDIRECT("'Monthly Resource Report'!"&amp;'Coleman Validation'!G$665666&amp;":"&amp;'Coleman Validation'!G$665667),'Coleman Validation'!G$665668,FALSE)),0,HLOOKUP($B26,INDIRECT("'Monthly Resource Report'!"&amp;'Coleman Validation'!G$665666&amp;":"&amp;'Coleman Validation'!G$665667),'Coleman Validation'!G$665668,FALSE))</f>
        <v>146</v>
      </c>
      <c r="H26" s="297">
        <f ca="1">+IF(ISERROR(HLOOKUP($B26,INDIRECT("'Monthly Resource Report'!"&amp;'Coleman Validation'!H$665666&amp;":"&amp;'Coleman Validation'!H$665667),'Coleman Validation'!H$665668,FALSE)),0,HLOOKUP($B26,INDIRECT("'Monthly Resource Report'!"&amp;'Coleman Validation'!H$665666&amp;":"&amp;'Coleman Validation'!H$665667),'Coleman Validation'!H$665668,FALSE))</f>
        <v>1.4339990110915077</v>
      </c>
      <c r="I26" s="317">
        <f ca="1">+IF(ISERROR(HLOOKUP($B26,INDIRECT("'Monthly Resource Report'!"&amp;'Coleman Validation'!I$665666&amp;":"&amp;'Coleman Validation'!I$665667),'Coleman Validation'!I$665668,FALSE)),0,HLOOKUP($B26,INDIRECT("'Monthly Resource Report'!"&amp;'Coleman Validation'!I$665666&amp;":"&amp;'Coleman Validation'!I$665667),'Coleman Validation'!I$665668,FALSE))</f>
        <v>0.32592063514761538</v>
      </c>
      <c r="J26" s="318">
        <f ca="1">+IF(ISERROR(HLOOKUP($B26,INDIRECT("'Monthly Resource Report'!"&amp;'Coleman Validation'!J$665666&amp;":"&amp;'Coleman Validation'!J$665667),'Coleman Validation'!J$665668,FALSE)),0,HLOOKUP($B26,INDIRECT("'Monthly Resource Report'!"&amp;'Coleman Validation'!J$665666&amp;":"&amp;'Coleman Validation'!J$665667),'Coleman Validation'!J$665668,FALSE))</f>
        <v>0.20054304081426708</v>
      </c>
      <c r="L26" s="301">
        <v>41974</v>
      </c>
      <c r="M26" s="294">
        <v>146</v>
      </c>
      <c r="N26" s="297">
        <v>1.4339999999999999</v>
      </c>
      <c r="O26" s="299">
        <v>0.33</v>
      </c>
      <c r="P26" s="295">
        <v>0.2</v>
      </c>
      <c r="Q26" s="294">
        <f ca="1">+IF(ISERROR(HLOOKUP($B26,INDIRECT("'Monthly Resource Report'!"&amp;'Coleman Validation'!Q$665666&amp;":"&amp;'Coleman Validation'!Q$665667),'Coleman Validation'!Q$665668,FALSE)),0,HLOOKUP($B26,INDIRECT("'Monthly Resource Report'!"&amp;'Coleman Validation'!Q$665666&amp;":"&amp;'Coleman Validation'!Q$665667),'Coleman Validation'!Q$665668,FALSE))</f>
        <v>146</v>
      </c>
      <c r="R26" s="297">
        <f ca="1">+IF(ISERROR(HLOOKUP($B26,INDIRECT("'Monthly Resource Report'!"&amp;'Coleman Validation'!R$665666&amp;":"&amp;'Coleman Validation'!R$665667),'Coleman Validation'!R$665668,FALSE)),0,HLOOKUP($B26,INDIRECT("'Monthly Resource Report'!"&amp;'Coleman Validation'!R$665666&amp;":"&amp;'Coleman Validation'!R$665667),'Coleman Validation'!R$665668,FALSE))</f>
        <v>1.4339991280239681</v>
      </c>
      <c r="S26" s="317">
        <f ca="1">+IF(ISERROR(HLOOKUP($B26,INDIRECT("'Monthly Resource Report'!"&amp;'Coleman Validation'!S$665666&amp;":"&amp;'Coleman Validation'!S$665667),'Coleman Validation'!S$665668,FALSE)),0,HLOOKUP($B26,INDIRECT("'Monthly Resource Report'!"&amp;'Coleman Validation'!S$665666&amp;":"&amp;'Coleman Validation'!S$665667),'Coleman Validation'!S$665668,FALSE))</f>
        <v>0.32606778430827932</v>
      </c>
      <c r="T26" s="318">
        <f ca="1">+IF(ISERROR(HLOOKUP($B26,INDIRECT("'Monthly Resource Report'!"&amp;'Coleman Validation'!T$665666&amp;":"&amp;'Coleman Validation'!T$665667),'Coleman Validation'!T$665668,FALSE)),0,HLOOKUP($B26,INDIRECT("'Monthly Resource Report'!"&amp;'Coleman Validation'!T$665666&amp;":"&amp;'Coleman Validation'!T$665667),'Coleman Validation'!T$665668,FALSE))</f>
        <v>0.20040913062782698</v>
      </c>
      <c r="V26" s="301">
        <v>41974</v>
      </c>
      <c r="W26" s="294">
        <v>151</v>
      </c>
      <c r="X26" s="297">
        <v>1.4339999999999999</v>
      </c>
      <c r="Y26" s="299">
        <v>0.33</v>
      </c>
      <c r="Z26" s="295">
        <v>0.2</v>
      </c>
      <c r="AA26" s="294">
        <f ca="1">+IF(ISERROR(HLOOKUP($B26,INDIRECT("'Monthly Resource Report'!"&amp;'Coleman Validation'!AA$665666&amp;":"&amp;'Coleman Validation'!AA$665667),'Coleman Validation'!AA$665668,FALSE)),0,HLOOKUP($B26,INDIRECT("'Monthly Resource Report'!"&amp;'Coleman Validation'!AA$665666&amp;":"&amp;'Coleman Validation'!AA$665667),'Coleman Validation'!AA$665668,FALSE))</f>
        <v>151</v>
      </c>
      <c r="AB26" s="297">
        <f ca="1">+IF(ISERROR(HLOOKUP($B26,INDIRECT("'Monthly Resource Report'!"&amp;'Coleman Validation'!AB$665666&amp;":"&amp;'Coleman Validation'!AB$665667),'Coleman Validation'!AB$665668,FALSE)),0,HLOOKUP($B26,INDIRECT("'Monthly Resource Report'!"&amp;'Coleman Validation'!AB$665666&amp;":"&amp;'Coleman Validation'!AB$665667),'Coleman Validation'!AB$665668,FALSE))</f>
        <v>1.4339995634978671</v>
      </c>
      <c r="AC26" s="317">
        <f ca="1">+IF(ISERROR(HLOOKUP($B26,INDIRECT("'Monthly Resource Report'!"&amp;'Coleman Validation'!AC$665666&amp;":"&amp;'Coleman Validation'!AC$665667),'Coleman Validation'!AC$665668,FALSE)),0,HLOOKUP($B26,INDIRECT("'Monthly Resource Report'!"&amp;'Coleman Validation'!AC$665666&amp;":"&amp;'Coleman Validation'!AC$665667),'Coleman Validation'!AC$665668,FALSE))</f>
        <v>0.32746090025484603</v>
      </c>
      <c r="AD26" s="318">
        <f ca="1">+IF(ISERROR(HLOOKUP($B26,INDIRECT("'Monthly Resource Report'!"&amp;'Coleman Validation'!AD$665666&amp;":"&amp;'Coleman Validation'!AD$665667),'Coleman Validation'!AD$665668,FALSE)),0,HLOOKUP($B26,INDIRECT("'Monthly Resource Report'!"&amp;'Coleman Validation'!AD$665666&amp;":"&amp;'Coleman Validation'!AD$665667),'Coleman Validation'!AD$665668,FALSE))</f>
        <v>0.20063662520215292</v>
      </c>
    </row>
    <row r="27" spans="2:30">
      <c r="B27" s="301">
        <v>42005</v>
      </c>
      <c r="C27" s="294">
        <v>146</v>
      </c>
      <c r="D27" s="297">
        <v>1.474</v>
      </c>
      <c r="E27" s="299">
        <v>0.33</v>
      </c>
      <c r="F27" s="295">
        <v>0.2</v>
      </c>
      <c r="G27" s="294">
        <f ca="1">+IF(ISERROR(HLOOKUP($B27,INDIRECT("'Monthly Resource Report'!"&amp;'Coleman Validation'!G$665666&amp;":"&amp;'Coleman Validation'!G$665667),'Coleman Validation'!G$665668,FALSE)),0,HLOOKUP($B27,INDIRECT("'Monthly Resource Report'!"&amp;'Coleman Validation'!G$665666&amp;":"&amp;'Coleman Validation'!G$665667),'Coleman Validation'!G$665668,FALSE))</f>
        <v>146</v>
      </c>
      <c r="H27" s="297">
        <f ca="1">+IF(ISERROR(HLOOKUP($B27,INDIRECT("'Monthly Resource Report'!"&amp;'Coleman Validation'!H$665666&amp;":"&amp;'Coleman Validation'!H$665667),'Coleman Validation'!H$665668,FALSE)),0,HLOOKUP($B27,INDIRECT("'Monthly Resource Report'!"&amp;'Coleman Validation'!H$665666&amp;":"&amp;'Coleman Validation'!H$665667),'Coleman Validation'!H$665668,FALSE))</f>
        <v>1.4739985090268699</v>
      </c>
      <c r="I27" s="317">
        <f ca="1">+IF(ISERROR(HLOOKUP($B27,INDIRECT("'Monthly Resource Report'!"&amp;'Coleman Validation'!I$665666&amp;":"&amp;'Coleman Validation'!I$665667),'Coleman Validation'!I$665668,FALSE)),0,HLOOKUP($B27,INDIRECT("'Monthly Resource Report'!"&amp;'Coleman Validation'!I$665666&amp;":"&amp;'Coleman Validation'!I$665667),'Coleman Validation'!I$665668,FALSE))</f>
        <v>0.32723029111934115</v>
      </c>
      <c r="J27" s="318">
        <f ca="1">+IF(ISERROR(HLOOKUP($B27,INDIRECT("'Monthly Resource Report'!"&amp;'Coleman Validation'!J$665666&amp;":"&amp;'Coleman Validation'!J$665667),'Coleman Validation'!J$665668,FALSE)),0,HLOOKUP($B27,INDIRECT("'Monthly Resource Report'!"&amp;'Coleman Validation'!J$665666&amp;":"&amp;'Coleman Validation'!J$665667),'Coleman Validation'!J$665668,FALSE))</f>
        <v>0.20034547747956777</v>
      </c>
      <c r="L27" s="301">
        <v>42005</v>
      </c>
      <c r="M27" s="294">
        <v>146</v>
      </c>
      <c r="N27" s="297">
        <v>1.474</v>
      </c>
      <c r="O27" s="299">
        <v>0.33</v>
      </c>
      <c r="P27" s="295">
        <v>0.2</v>
      </c>
      <c r="Q27" s="294">
        <f ca="1">+IF(ISERROR(HLOOKUP($B27,INDIRECT("'Monthly Resource Report'!"&amp;'Coleman Validation'!Q$665666&amp;":"&amp;'Coleman Validation'!Q$665667),'Coleman Validation'!Q$665668,FALSE)),0,HLOOKUP($B27,INDIRECT("'Monthly Resource Report'!"&amp;'Coleman Validation'!Q$665666&amp;":"&amp;'Coleman Validation'!Q$665667),'Coleman Validation'!Q$665668,FALSE))</f>
        <v>146</v>
      </c>
      <c r="R27" s="297">
        <f ca="1">+IF(ISERROR(HLOOKUP($B27,INDIRECT("'Monthly Resource Report'!"&amp;'Coleman Validation'!R$665666&amp;":"&amp;'Coleman Validation'!R$665667),'Coleman Validation'!R$665668,FALSE)),0,HLOOKUP($B27,INDIRECT("'Monthly Resource Report'!"&amp;'Coleman Validation'!R$665666&amp;":"&amp;'Coleman Validation'!R$665667),'Coleman Validation'!R$665668,FALSE))</f>
        <v>1.4739985254095784</v>
      </c>
      <c r="S27" s="317">
        <f ca="1">+IF(ISERROR(HLOOKUP($B27,INDIRECT("'Monthly Resource Report'!"&amp;'Coleman Validation'!S$665666&amp;":"&amp;'Coleman Validation'!S$665667),'Coleman Validation'!S$665668,FALSE)),0,HLOOKUP($B27,INDIRECT("'Monthly Resource Report'!"&amp;'Coleman Validation'!S$665666&amp;":"&amp;'Coleman Validation'!S$665667),'Coleman Validation'!S$665668,FALSE))</f>
        <v>0.32712877576252536</v>
      </c>
      <c r="T27" s="318">
        <f ca="1">+IF(ISERROR(HLOOKUP($B27,INDIRECT("'Monthly Resource Report'!"&amp;'Coleman Validation'!T$665666&amp;":"&amp;'Coleman Validation'!T$665667),'Coleman Validation'!T$665668,FALSE)),0,HLOOKUP($B27,INDIRECT("'Monthly Resource Report'!"&amp;'Coleman Validation'!T$665666&amp;":"&amp;'Coleman Validation'!T$665667),'Coleman Validation'!T$665668,FALSE))</f>
        <v>0.20060137012175847</v>
      </c>
      <c r="V27" s="301">
        <v>42005</v>
      </c>
      <c r="W27" s="294">
        <v>151</v>
      </c>
      <c r="X27" s="297">
        <v>1.474</v>
      </c>
      <c r="Y27" s="299">
        <v>0.33</v>
      </c>
      <c r="Z27" s="295">
        <v>0.2</v>
      </c>
      <c r="AA27" s="294">
        <f ca="1">+IF(ISERROR(HLOOKUP($B27,INDIRECT("'Monthly Resource Report'!"&amp;'Coleman Validation'!AA$665666&amp;":"&amp;'Coleman Validation'!AA$665667),'Coleman Validation'!AA$665668,FALSE)),0,HLOOKUP($B27,INDIRECT("'Monthly Resource Report'!"&amp;'Coleman Validation'!AA$665666&amp;":"&amp;'Coleman Validation'!AA$665667),'Coleman Validation'!AA$665668,FALSE))</f>
        <v>151</v>
      </c>
      <c r="AB27" s="297">
        <f ca="1">+IF(ISERROR(HLOOKUP($B27,INDIRECT("'Monthly Resource Report'!"&amp;'Coleman Validation'!AB$665666&amp;":"&amp;'Coleman Validation'!AB$665667),'Coleman Validation'!AB$665668,FALSE)),0,HLOOKUP($B27,INDIRECT("'Monthly Resource Report'!"&amp;'Coleman Validation'!AB$665666&amp;":"&amp;'Coleman Validation'!AB$665667),'Coleman Validation'!AB$665668,FALSE))</f>
        <v>1.4740006397226493</v>
      </c>
      <c r="AC27" s="317">
        <f ca="1">+IF(ISERROR(HLOOKUP($B27,INDIRECT("'Monthly Resource Report'!"&amp;'Coleman Validation'!AC$665666&amp;":"&amp;'Coleman Validation'!AC$665667),'Coleman Validation'!AC$665668,FALSE)),0,HLOOKUP($B27,INDIRECT("'Monthly Resource Report'!"&amp;'Coleman Validation'!AC$665666&amp;":"&amp;'Coleman Validation'!AC$665667),'Coleman Validation'!AC$665668,FALSE))</f>
        <v>0.32853569189512144</v>
      </c>
      <c r="AD27" s="318">
        <f ca="1">+IF(ISERROR(HLOOKUP($B27,INDIRECT("'Monthly Resource Report'!"&amp;'Coleman Validation'!AD$665666&amp;":"&amp;'Coleman Validation'!AD$665667),'Coleman Validation'!AD$665668,FALSE)),0,HLOOKUP($B27,INDIRECT("'Monthly Resource Report'!"&amp;'Coleman Validation'!AD$665666&amp;":"&amp;'Coleman Validation'!AD$665667),'Coleman Validation'!AD$665668,FALSE))</f>
        <v>0.20103798646406332</v>
      </c>
    </row>
    <row r="28" spans="2:30">
      <c r="B28" s="301">
        <v>42036</v>
      </c>
      <c r="C28" s="294">
        <v>146</v>
      </c>
      <c r="D28" s="297">
        <v>1.474</v>
      </c>
      <c r="E28" s="299">
        <v>0.33</v>
      </c>
      <c r="F28" s="295">
        <v>0.2</v>
      </c>
      <c r="G28" s="294">
        <f ca="1">+IF(ISERROR(HLOOKUP($B28,INDIRECT("'Monthly Resource Report'!"&amp;'Coleman Validation'!G$665666&amp;":"&amp;'Coleman Validation'!G$665667),'Coleman Validation'!G$665668,FALSE)),0,HLOOKUP($B28,INDIRECT("'Monthly Resource Report'!"&amp;'Coleman Validation'!G$665666&amp;":"&amp;'Coleman Validation'!G$665667),'Coleman Validation'!G$665668,FALSE))</f>
        <v>146</v>
      </c>
      <c r="H28" s="297">
        <f ca="1">+IF(ISERROR(HLOOKUP($B28,INDIRECT("'Monthly Resource Report'!"&amp;'Coleman Validation'!H$665666&amp;":"&amp;'Coleman Validation'!H$665667),'Coleman Validation'!H$665668,FALSE)),0,HLOOKUP($B28,INDIRECT("'Monthly Resource Report'!"&amp;'Coleman Validation'!H$665666&amp;":"&amp;'Coleman Validation'!H$665667),'Coleman Validation'!H$665668,FALSE))</f>
        <v>1.4739983207785912</v>
      </c>
      <c r="I28" s="317">
        <f ca="1">+IF(ISERROR(HLOOKUP($B28,INDIRECT("'Monthly Resource Report'!"&amp;'Coleman Validation'!I$665666&amp;":"&amp;'Coleman Validation'!I$665667),'Coleman Validation'!I$665668,FALSE)),0,HLOOKUP($B28,INDIRECT("'Monthly Resource Report'!"&amp;'Coleman Validation'!I$665666&amp;":"&amp;'Coleman Validation'!I$665667),'Coleman Validation'!I$665668,FALSE))</f>
        <v>0.32757971014711335</v>
      </c>
      <c r="J28" s="318">
        <f ca="1">+IF(ISERROR(HLOOKUP($B28,INDIRECT("'Monthly Resource Report'!"&amp;'Coleman Validation'!J$665666&amp;":"&amp;'Coleman Validation'!J$665667),'Coleman Validation'!J$665668,FALSE)),0,HLOOKUP($B28,INDIRECT("'Monthly Resource Report'!"&amp;'Coleman Validation'!J$665666&amp;":"&amp;'Coleman Validation'!J$665667),'Coleman Validation'!J$665668,FALSE))</f>
        <v>0.20037432941121769</v>
      </c>
      <c r="L28" s="301">
        <v>42036</v>
      </c>
      <c r="M28" s="294">
        <v>146</v>
      </c>
      <c r="N28" s="297">
        <v>1.474</v>
      </c>
      <c r="O28" s="299">
        <v>0.33</v>
      </c>
      <c r="P28" s="295">
        <v>0.2</v>
      </c>
      <c r="Q28" s="294">
        <f ca="1">+IF(ISERROR(HLOOKUP($B28,INDIRECT("'Monthly Resource Report'!"&amp;'Coleman Validation'!Q$665666&amp;":"&amp;'Coleman Validation'!Q$665667),'Coleman Validation'!Q$665668,FALSE)),0,HLOOKUP($B28,INDIRECT("'Monthly Resource Report'!"&amp;'Coleman Validation'!Q$665666&amp;":"&amp;'Coleman Validation'!Q$665667),'Coleman Validation'!Q$665668,FALSE))</f>
        <v>146</v>
      </c>
      <c r="R28" s="297">
        <f ca="1">+IF(ISERROR(HLOOKUP($B28,INDIRECT("'Monthly Resource Report'!"&amp;'Coleman Validation'!R$665666&amp;":"&amp;'Coleman Validation'!R$665667),'Coleman Validation'!R$665668,FALSE)),0,HLOOKUP($B28,INDIRECT("'Monthly Resource Report'!"&amp;'Coleman Validation'!R$665666&amp;":"&amp;'Coleman Validation'!R$665667),'Coleman Validation'!R$665668,FALSE))</f>
        <v>1.4739983880335195</v>
      </c>
      <c r="S28" s="317">
        <f ca="1">+IF(ISERROR(HLOOKUP($B28,INDIRECT("'Monthly Resource Report'!"&amp;'Coleman Validation'!S$665666&amp;":"&amp;'Coleman Validation'!S$665667),'Coleman Validation'!S$665668,FALSE)),0,HLOOKUP($B28,INDIRECT("'Monthly Resource Report'!"&amp;'Coleman Validation'!S$665666&amp;":"&amp;'Coleman Validation'!S$665667),'Coleman Validation'!S$665668,FALSE))</f>
        <v>0.3275357632024819</v>
      </c>
      <c r="T28" s="318">
        <f ca="1">+IF(ISERROR(HLOOKUP($B28,INDIRECT("'Monthly Resource Report'!"&amp;'Coleman Validation'!T$665666&amp;":"&amp;'Coleman Validation'!T$665667),'Coleman Validation'!T$665668,FALSE)),0,HLOOKUP($B28,INDIRECT("'Monthly Resource Report'!"&amp;'Coleman Validation'!T$665666&amp;":"&amp;'Coleman Validation'!T$665667),'Coleman Validation'!T$665668,FALSE))</f>
        <v>0.200429432419818</v>
      </c>
      <c r="V28" s="301">
        <v>42036</v>
      </c>
      <c r="W28" s="294">
        <v>151</v>
      </c>
      <c r="X28" s="297">
        <v>1.474</v>
      </c>
      <c r="Y28" s="299">
        <v>0.33</v>
      </c>
      <c r="Z28" s="295">
        <v>0.2</v>
      </c>
      <c r="AA28" s="294">
        <f ca="1">+IF(ISERROR(HLOOKUP($B28,INDIRECT("'Monthly Resource Report'!"&amp;'Coleman Validation'!AA$665666&amp;":"&amp;'Coleman Validation'!AA$665667),'Coleman Validation'!AA$665668,FALSE)),0,HLOOKUP($B28,INDIRECT("'Monthly Resource Report'!"&amp;'Coleman Validation'!AA$665666&amp;":"&amp;'Coleman Validation'!AA$665667),'Coleman Validation'!AA$665668,FALSE))</f>
        <v>151</v>
      </c>
      <c r="AB28" s="297">
        <f ca="1">+IF(ISERROR(HLOOKUP($B28,INDIRECT("'Monthly Resource Report'!"&amp;'Coleman Validation'!AB$665666&amp;":"&amp;'Coleman Validation'!AB$665667),'Coleman Validation'!AB$665668,FALSE)),0,HLOOKUP($B28,INDIRECT("'Monthly Resource Report'!"&amp;'Coleman Validation'!AB$665666&amp;":"&amp;'Coleman Validation'!AB$665667),'Coleman Validation'!AB$665668,FALSE))</f>
        <v>1.4740007965082551</v>
      </c>
      <c r="AC28" s="317">
        <f ca="1">+IF(ISERROR(HLOOKUP($B28,INDIRECT("'Monthly Resource Report'!"&amp;'Coleman Validation'!AC$665666&amp;":"&amp;'Coleman Validation'!AC$665667),'Coleman Validation'!AC$665668,FALSE)),0,HLOOKUP($B28,INDIRECT("'Monthly Resource Report'!"&amp;'Coleman Validation'!AC$665666&amp;":"&amp;'Coleman Validation'!AC$665667),'Coleman Validation'!AC$665668,FALSE))</f>
        <v>0.32822525062215224</v>
      </c>
      <c r="AD28" s="318">
        <f ca="1">+IF(ISERROR(HLOOKUP($B28,INDIRECT("'Monthly Resource Report'!"&amp;'Coleman Validation'!AD$665666&amp;":"&amp;'Coleman Validation'!AD$665667),'Coleman Validation'!AD$665668,FALSE)),0,HLOOKUP($B28,INDIRECT("'Monthly Resource Report'!"&amp;'Coleman Validation'!AD$665666&amp;":"&amp;'Coleman Validation'!AD$665667),'Coleman Validation'!AD$665668,FALSE))</f>
        <v>0.20069392381983256</v>
      </c>
    </row>
    <row r="29" spans="2:30">
      <c r="B29" s="301">
        <v>42064</v>
      </c>
      <c r="C29" s="294">
        <v>146</v>
      </c>
      <c r="D29" s="297">
        <v>1.474</v>
      </c>
      <c r="E29" s="299">
        <v>0.33</v>
      </c>
      <c r="F29" s="295">
        <v>0.2</v>
      </c>
      <c r="G29" s="294">
        <f ca="1">+IF(ISERROR(HLOOKUP($B29,INDIRECT("'Monthly Resource Report'!"&amp;'Coleman Validation'!G$665666&amp;":"&amp;'Coleman Validation'!G$665667),'Coleman Validation'!G$665668,FALSE)),0,HLOOKUP($B29,INDIRECT("'Monthly Resource Report'!"&amp;'Coleman Validation'!G$665666&amp;":"&amp;'Coleman Validation'!G$665667),'Coleman Validation'!G$665668,FALSE))</f>
        <v>146</v>
      </c>
      <c r="H29" s="297">
        <f ca="1">+IF(ISERROR(HLOOKUP($B29,INDIRECT("'Monthly Resource Report'!"&amp;'Coleman Validation'!H$665666&amp;":"&amp;'Coleman Validation'!H$665667),'Coleman Validation'!H$665668,FALSE)),0,HLOOKUP($B29,INDIRECT("'Monthly Resource Report'!"&amp;'Coleman Validation'!H$665666&amp;":"&amp;'Coleman Validation'!H$665667),'Coleman Validation'!H$665668,FALSE))</f>
        <v>1.4739984879430383</v>
      </c>
      <c r="I29" s="317">
        <f ca="1">+IF(ISERROR(HLOOKUP($B29,INDIRECT("'Monthly Resource Report'!"&amp;'Coleman Validation'!I$665666&amp;":"&amp;'Coleman Validation'!I$665667),'Coleman Validation'!I$665668,FALSE)),0,HLOOKUP($B29,INDIRECT("'Monthly Resource Report'!"&amp;'Coleman Validation'!I$665666&amp;":"&amp;'Coleman Validation'!I$665667),'Coleman Validation'!I$665668,FALSE))</f>
        <v>0.32582224850457164</v>
      </c>
      <c r="J29" s="318">
        <f ca="1">+IF(ISERROR(HLOOKUP($B29,INDIRECT("'Monthly Resource Report'!"&amp;'Coleman Validation'!J$665666&amp;":"&amp;'Coleman Validation'!J$665667),'Coleman Validation'!J$665668,FALSE)),0,HLOOKUP($B29,INDIRECT("'Monthly Resource Report'!"&amp;'Coleman Validation'!J$665666&amp;":"&amp;'Coleman Validation'!J$665667),'Coleman Validation'!J$665668,FALSE))</f>
        <v>0.20035185081258899</v>
      </c>
      <c r="L29" s="301">
        <v>42064</v>
      </c>
      <c r="M29" s="294">
        <v>146</v>
      </c>
      <c r="N29" s="297">
        <v>1.474</v>
      </c>
      <c r="O29" s="299">
        <v>0.33</v>
      </c>
      <c r="P29" s="295">
        <v>0.2</v>
      </c>
      <c r="Q29" s="294">
        <f ca="1">+IF(ISERROR(HLOOKUP($B29,INDIRECT("'Monthly Resource Report'!"&amp;'Coleman Validation'!Q$665666&amp;":"&amp;'Coleman Validation'!Q$665667),'Coleman Validation'!Q$665668,FALSE)),0,HLOOKUP($B29,INDIRECT("'Monthly Resource Report'!"&amp;'Coleman Validation'!Q$665666&amp;":"&amp;'Coleman Validation'!Q$665667),'Coleman Validation'!Q$665668,FALSE))</f>
        <v>146</v>
      </c>
      <c r="R29" s="297">
        <f ca="1">+IF(ISERROR(HLOOKUP($B29,INDIRECT("'Monthly Resource Report'!"&amp;'Coleman Validation'!R$665666&amp;":"&amp;'Coleman Validation'!R$665667),'Coleman Validation'!R$665668,FALSE)),0,HLOOKUP($B29,INDIRECT("'Monthly Resource Report'!"&amp;'Coleman Validation'!R$665666&amp;":"&amp;'Coleman Validation'!R$665667),'Coleman Validation'!R$665668,FALSE))</f>
        <v>1.4739983751029666</v>
      </c>
      <c r="S29" s="317">
        <f ca="1">+IF(ISERROR(HLOOKUP($B29,INDIRECT("'Monthly Resource Report'!"&amp;'Coleman Validation'!S$665666&amp;":"&amp;'Coleman Validation'!S$665667),'Coleman Validation'!S$665668,FALSE)),0,HLOOKUP($B29,INDIRECT("'Monthly Resource Report'!"&amp;'Coleman Validation'!S$665666&amp;":"&amp;'Coleman Validation'!S$665667),'Coleman Validation'!S$665668,FALSE))</f>
        <v>0.32582226849204704</v>
      </c>
      <c r="T29" s="318">
        <f ca="1">+IF(ISERROR(HLOOKUP($B29,INDIRECT("'Monthly Resource Report'!"&amp;'Coleman Validation'!T$665666&amp;":"&amp;'Coleman Validation'!T$665667),'Coleman Validation'!T$665668,FALSE)),0,HLOOKUP($B29,INDIRECT("'Monthly Resource Report'!"&amp;'Coleman Validation'!T$665666&amp;":"&amp;'Coleman Validation'!T$665667),'Coleman Validation'!T$665668,FALSE))</f>
        <v>0.20082217264091842</v>
      </c>
      <c r="V29" s="301">
        <v>42064</v>
      </c>
      <c r="W29" s="294">
        <v>151</v>
      </c>
      <c r="X29" s="297">
        <v>1.474</v>
      </c>
      <c r="Y29" s="299">
        <v>0.33</v>
      </c>
      <c r="Z29" s="295">
        <v>0.2</v>
      </c>
      <c r="AA29" s="294">
        <f ca="1">+IF(ISERROR(HLOOKUP($B29,INDIRECT("'Monthly Resource Report'!"&amp;'Coleman Validation'!AA$665666&amp;":"&amp;'Coleman Validation'!AA$665667),'Coleman Validation'!AA$665668,FALSE)),0,HLOOKUP($B29,INDIRECT("'Monthly Resource Report'!"&amp;'Coleman Validation'!AA$665666&amp;":"&amp;'Coleman Validation'!AA$665667),'Coleman Validation'!AA$665668,FALSE))</f>
        <v>151</v>
      </c>
      <c r="AB29" s="297">
        <f ca="1">+IF(ISERROR(HLOOKUP($B29,INDIRECT("'Monthly Resource Report'!"&amp;'Coleman Validation'!AB$665666&amp;":"&amp;'Coleman Validation'!AB$665667),'Coleman Validation'!AB$665668,FALSE)),0,HLOOKUP($B29,INDIRECT("'Monthly Resource Report'!"&amp;'Coleman Validation'!AB$665666&amp;":"&amp;'Coleman Validation'!AB$665667),'Coleman Validation'!AB$665668,FALSE))</f>
        <v>1.4740010860846713</v>
      </c>
      <c r="AC29" s="317">
        <f ca="1">+IF(ISERROR(HLOOKUP($B29,INDIRECT("'Monthly Resource Report'!"&amp;'Coleman Validation'!AC$665666&amp;":"&amp;'Coleman Validation'!AC$665667),'Coleman Validation'!AC$665668,FALSE)),0,HLOOKUP($B29,INDIRECT("'Monthly Resource Report'!"&amp;'Coleman Validation'!AC$665666&amp;":"&amp;'Coleman Validation'!AC$665667),'Coleman Validation'!AC$665668,FALSE))</f>
        <v>0.32740408528414872</v>
      </c>
      <c r="AD29" s="318">
        <f ca="1">+IF(ISERROR(HLOOKUP($B29,INDIRECT("'Monthly Resource Report'!"&amp;'Coleman Validation'!AD$665666&amp;":"&amp;'Coleman Validation'!AD$665667),'Coleman Validation'!AD$665668,FALSE)),0,HLOOKUP($B29,INDIRECT("'Monthly Resource Report'!"&amp;'Coleman Validation'!AD$665666&amp;":"&amp;'Coleman Validation'!AD$665667),'Coleman Validation'!AD$665668,FALSE))</f>
        <v>0.20064547901996782</v>
      </c>
    </row>
    <row r="30" spans="2:30">
      <c r="B30" s="301">
        <v>42095</v>
      </c>
      <c r="C30" s="294">
        <v>146</v>
      </c>
      <c r="D30" s="297">
        <v>1.927</v>
      </c>
      <c r="E30" s="299">
        <v>0.33</v>
      </c>
      <c r="F30" s="295">
        <v>0.2</v>
      </c>
      <c r="G30" s="294">
        <f ca="1">+IF(ISERROR(HLOOKUP($B30,INDIRECT("'Monthly Resource Report'!"&amp;'Coleman Validation'!G$665666&amp;":"&amp;'Coleman Validation'!G$665667),'Coleman Validation'!G$665668,FALSE)),0,HLOOKUP($B30,INDIRECT("'Monthly Resource Report'!"&amp;'Coleman Validation'!G$665666&amp;":"&amp;'Coleman Validation'!G$665667),'Coleman Validation'!G$665668,FALSE))</f>
        <v>146</v>
      </c>
      <c r="H30" s="297">
        <f ca="1">+IF(ISERROR(HLOOKUP($B30,INDIRECT("'Monthly Resource Report'!"&amp;'Coleman Validation'!H$665666&amp;":"&amp;'Coleman Validation'!H$665667),'Coleman Validation'!H$665668,FALSE)),0,HLOOKUP($B30,INDIRECT("'Monthly Resource Report'!"&amp;'Coleman Validation'!H$665666&amp;":"&amp;'Coleman Validation'!H$665667),'Coleman Validation'!H$665668,FALSE))</f>
        <v>1.9270006033602525</v>
      </c>
      <c r="I30" s="317">
        <f ca="1">+IF(ISERROR(HLOOKUP($B30,INDIRECT("'Monthly Resource Report'!"&amp;'Coleman Validation'!I$665666&amp;":"&amp;'Coleman Validation'!I$665667),'Coleman Validation'!I$665668,FALSE)),0,HLOOKUP($B30,INDIRECT("'Monthly Resource Report'!"&amp;'Coleman Validation'!I$665666&amp;":"&amp;'Coleman Validation'!I$665667),'Coleman Validation'!I$665668,FALSE))</f>
        <v>0.32599726926796962</v>
      </c>
      <c r="J30" s="318">
        <f ca="1">+IF(ISERROR(HLOOKUP($B30,INDIRECT("'Monthly Resource Report'!"&amp;'Coleman Validation'!J$665666&amp;":"&amp;'Coleman Validation'!J$665667),'Coleman Validation'!J$665668,FALSE)),0,HLOOKUP($B30,INDIRECT("'Monthly Resource Report'!"&amp;'Coleman Validation'!J$665666&amp;":"&amp;'Coleman Validation'!J$665667),'Coleman Validation'!J$665668,FALSE))</f>
        <v>0.20019295394643771</v>
      </c>
      <c r="L30" s="301">
        <v>42095</v>
      </c>
      <c r="M30" s="294">
        <v>146</v>
      </c>
      <c r="N30" s="297">
        <v>1.927</v>
      </c>
      <c r="O30" s="299">
        <v>0.33</v>
      </c>
      <c r="P30" s="295">
        <v>0.2</v>
      </c>
      <c r="Q30" s="294">
        <f ca="1">+IF(ISERROR(HLOOKUP($B30,INDIRECT("'Monthly Resource Report'!"&amp;'Coleman Validation'!Q$665666&amp;":"&amp;'Coleman Validation'!Q$665667),'Coleman Validation'!Q$665668,FALSE)),0,HLOOKUP($B30,INDIRECT("'Monthly Resource Report'!"&amp;'Coleman Validation'!Q$665666&amp;":"&amp;'Coleman Validation'!Q$665667),'Coleman Validation'!Q$665668,FALSE))</f>
        <v>146</v>
      </c>
      <c r="R30" s="297">
        <f ca="1">+IF(ISERROR(HLOOKUP($B30,INDIRECT("'Monthly Resource Report'!"&amp;'Coleman Validation'!R$665666&amp;":"&amp;'Coleman Validation'!R$665667),'Coleman Validation'!R$665668,FALSE)),0,HLOOKUP($B30,INDIRECT("'Monthly Resource Report'!"&amp;'Coleman Validation'!R$665666&amp;":"&amp;'Coleman Validation'!R$665667),'Coleman Validation'!R$665668,FALSE))</f>
        <v>1.9270004855828151</v>
      </c>
      <c r="S30" s="317">
        <f ca="1">+IF(ISERROR(HLOOKUP($B30,INDIRECT("'Monthly Resource Report'!"&amp;'Coleman Validation'!S$665666&amp;":"&amp;'Coleman Validation'!S$665667),'Coleman Validation'!S$665668,FALSE)),0,HLOOKUP($B30,INDIRECT("'Monthly Resource Report'!"&amp;'Coleman Validation'!S$665666&amp;":"&amp;'Coleman Validation'!S$665667),'Coleman Validation'!S$665668,FALSE))</f>
        <v>0.32610633782068893</v>
      </c>
      <c r="T30" s="318">
        <f ca="1">+IF(ISERROR(HLOOKUP($B30,INDIRECT("'Monthly Resource Report'!"&amp;'Coleman Validation'!T$665666&amp;":"&amp;'Coleman Validation'!T$665667),'Coleman Validation'!T$665668,FALSE)),0,HLOOKUP($B30,INDIRECT("'Monthly Resource Report'!"&amp;'Coleman Validation'!T$665666&amp;":"&amp;'Coleman Validation'!T$665667),'Coleman Validation'!T$665668,FALSE))</f>
        <v>0.20041952011896505</v>
      </c>
      <c r="V30" s="301">
        <v>42095</v>
      </c>
      <c r="W30" s="294">
        <v>151</v>
      </c>
      <c r="X30" s="297">
        <v>1.927</v>
      </c>
      <c r="Y30" s="299">
        <v>0.33</v>
      </c>
      <c r="Z30" s="295">
        <v>0.2</v>
      </c>
      <c r="AA30" s="294">
        <f ca="1">+IF(ISERROR(HLOOKUP($B30,INDIRECT("'Monthly Resource Report'!"&amp;'Coleman Validation'!AA$665666&amp;":"&amp;'Coleman Validation'!AA$665667),'Coleman Validation'!AA$665668,FALSE)),0,HLOOKUP($B30,INDIRECT("'Monthly Resource Report'!"&amp;'Coleman Validation'!AA$665666&amp;":"&amp;'Coleman Validation'!AA$665667),'Coleman Validation'!AA$665668,FALSE))</f>
        <v>151</v>
      </c>
      <c r="AB30" s="297">
        <f ca="1">+IF(ISERROR(HLOOKUP($B30,INDIRECT("'Monthly Resource Report'!"&amp;'Coleman Validation'!AB$665666&amp;":"&amp;'Coleman Validation'!AB$665667),'Coleman Validation'!AB$665668,FALSE)),0,HLOOKUP($B30,INDIRECT("'Monthly Resource Report'!"&amp;'Coleman Validation'!AB$665666&amp;":"&amp;'Coleman Validation'!AB$665667),'Coleman Validation'!AB$665668,FALSE))</f>
        <v>1.9269988884772138</v>
      </c>
      <c r="AC30" s="317">
        <f ca="1">+IF(ISERROR(HLOOKUP($B30,INDIRECT("'Monthly Resource Report'!"&amp;'Coleman Validation'!AC$665666&amp;":"&amp;'Coleman Validation'!AC$665667),'Coleman Validation'!AC$665668,FALSE)),0,HLOOKUP($B30,INDIRECT("'Monthly Resource Report'!"&amp;'Coleman Validation'!AC$665666&amp;":"&amp;'Coleman Validation'!AC$665667),'Coleman Validation'!AC$665668,FALSE))</f>
        <v>0.32802266207170311</v>
      </c>
      <c r="AD30" s="318">
        <f ca="1">+IF(ISERROR(HLOOKUP($B30,INDIRECT("'Monthly Resource Report'!"&amp;'Coleman Validation'!AD$665666&amp;":"&amp;'Coleman Validation'!AD$665667),'Coleman Validation'!AD$665668,FALSE)),0,HLOOKUP($B30,INDIRECT("'Monthly Resource Report'!"&amp;'Coleman Validation'!AD$665666&amp;":"&amp;'Coleman Validation'!AD$665667),'Coleman Validation'!AD$665668,FALSE))</f>
        <v>0.20065877182958539</v>
      </c>
    </row>
    <row r="31" spans="2:30">
      <c r="B31" s="301">
        <v>42125</v>
      </c>
      <c r="C31" s="294">
        <v>146</v>
      </c>
      <c r="D31" s="297">
        <v>1.927</v>
      </c>
      <c r="E31" s="299">
        <v>0.33</v>
      </c>
      <c r="F31" s="295">
        <v>2.6</v>
      </c>
      <c r="G31" s="294">
        <f ca="1">+IF(ISERROR(HLOOKUP($B31,INDIRECT("'Monthly Resource Report'!"&amp;'Coleman Validation'!G$665666&amp;":"&amp;'Coleman Validation'!G$665667),'Coleman Validation'!G$665668,FALSE)),0,HLOOKUP($B31,INDIRECT("'Monthly Resource Report'!"&amp;'Coleman Validation'!G$665666&amp;":"&amp;'Coleman Validation'!G$665667),'Coleman Validation'!G$665668,FALSE))</f>
        <v>146</v>
      </c>
      <c r="H31" s="297">
        <f ca="1">+IF(ISERROR(HLOOKUP($B31,INDIRECT("'Monthly Resource Report'!"&amp;'Coleman Validation'!H$665666&amp;":"&amp;'Coleman Validation'!H$665667),'Coleman Validation'!H$665668,FALSE)),0,HLOOKUP($B31,INDIRECT("'Monthly Resource Report'!"&amp;'Coleman Validation'!H$665666&amp;":"&amp;'Coleman Validation'!H$665667),'Coleman Validation'!H$665668,FALSE))</f>
        <v>1.9270016616816219</v>
      </c>
      <c r="I31" s="317">
        <f ca="1">+IF(ISERROR(HLOOKUP($B31,INDIRECT("'Monthly Resource Report'!"&amp;'Coleman Validation'!I$665666&amp;":"&amp;'Coleman Validation'!I$665667),'Coleman Validation'!I$665668,FALSE)),0,HLOOKUP($B31,INDIRECT("'Monthly Resource Report'!"&amp;'Coleman Validation'!I$665666&amp;":"&amp;'Coleman Validation'!I$665667),'Coleman Validation'!I$665668,FALSE))</f>
        <v>0.32644359553556052</v>
      </c>
      <c r="J31" s="318">
        <f ca="1">+IF(ISERROR(HLOOKUP($B31,INDIRECT("'Monthly Resource Report'!"&amp;'Coleman Validation'!J$665666&amp;":"&amp;'Coleman Validation'!J$665667),'Coleman Validation'!J$665668,FALSE)),0,HLOOKUP($B31,INDIRECT("'Monthly Resource Report'!"&amp;'Coleman Validation'!J$665666&amp;":"&amp;'Coleman Validation'!J$665667),'Coleman Validation'!J$665668,FALSE))</f>
        <v>2.3604058169951894</v>
      </c>
      <c r="L31" s="301">
        <v>42125</v>
      </c>
      <c r="M31" s="294">
        <v>146</v>
      </c>
      <c r="N31" s="297">
        <v>1.927</v>
      </c>
      <c r="O31" s="299">
        <v>0.33</v>
      </c>
      <c r="P31" s="295">
        <v>0.2</v>
      </c>
      <c r="Q31" s="294">
        <f ca="1">+IF(ISERROR(HLOOKUP($B31,INDIRECT("'Monthly Resource Report'!"&amp;'Coleman Validation'!Q$665666&amp;":"&amp;'Coleman Validation'!Q$665667),'Coleman Validation'!Q$665668,FALSE)),0,HLOOKUP($B31,INDIRECT("'Monthly Resource Report'!"&amp;'Coleman Validation'!Q$665666&amp;":"&amp;'Coleman Validation'!Q$665667),'Coleman Validation'!Q$665668,FALSE))</f>
        <v>146</v>
      </c>
      <c r="R31" s="297">
        <f ca="1">+IF(ISERROR(HLOOKUP($B31,INDIRECT("'Monthly Resource Report'!"&amp;'Coleman Validation'!R$665666&amp;":"&amp;'Coleman Validation'!R$665667),'Coleman Validation'!R$665668,FALSE)),0,HLOOKUP($B31,INDIRECT("'Monthly Resource Report'!"&amp;'Coleman Validation'!R$665666&amp;":"&amp;'Coleman Validation'!R$665667),'Coleman Validation'!R$665668,FALSE))</f>
        <v>1.9269998280703766</v>
      </c>
      <c r="S31" s="317">
        <f ca="1">+IF(ISERROR(HLOOKUP($B31,INDIRECT("'Monthly Resource Report'!"&amp;'Coleman Validation'!S$665666&amp;":"&amp;'Coleman Validation'!S$665667),'Coleman Validation'!S$665668,FALSE)),0,HLOOKUP($B31,INDIRECT("'Monthly Resource Report'!"&amp;'Coleman Validation'!S$665666&amp;":"&amp;'Coleman Validation'!S$665667),'Coleman Validation'!S$665668,FALSE))</f>
        <v>0.32635103032567792</v>
      </c>
      <c r="T31" s="318">
        <f ca="1">+IF(ISERROR(HLOOKUP($B31,INDIRECT("'Monthly Resource Report'!"&amp;'Coleman Validation'!T$665666&amp;":"&amp;'Coleman Validation'!T$665667),'Coleman Validation'!T$665668,FALSE)),0,HLOOKUP($B31,INDIRECT("'Monthly Resource Report'!"&amp;'Coleman Validation'!T$665666&amp;":"&amp;'Coleman Validation'!T$665667),'Coleman Validation'!T$665668,FALSE))</f>
        <v>0.20255194645970509</v>
      </c>
      <c r="V31" s="301">
        <v>42125</v>
      </c>
      <c r="W31" s="294">
        <v>151</v>
      </c>
      <c r="X31" s="297">
        <v>1.927</v>
      </c>
      <c r="Y31" s="299">
        <v>0.33</v>
      </c>
      <c r="Z31" s="295">
        <v>2.6</v>
      </c>
      <c r="AA31" s="294">
        <f ca="1">+IF(ISERROR(HLOOKUP($B31,INDIRECT("'Monthly Resource Report'!"&amp;'Coleman Validation'!AA$665666&amp;":"&amp;'Coleman Validation'!AA$665667),'Coleman Validation'!AA$665668,FALSE)),0,HLOOKUP($B31,INDIRECT("'Monthly Resource Report'!"&amp;'Coleman Validation'!AA$665666&amp;":"&amp;'Coleman Validation'!AA$665667),'Coleman Validation'!AA$665668,FALSE))</f>
        <v>151</v>
      </c>
      <c r="AB31" s="297">
        <f ca="1">+IF(ISERROR(HLOOKUP($B31,INDIRECT("'Monthly Resource Report'!"&amp;'Coleman Validation'!AB$665666&amp;":"&amp;'Coleman Validation'!AB$665667),'Coleman Validation'!AB$665668,FALSE)),0,HLOOKUP($B31,INDIRECT("'Monthly Resource Report'!"&amp;'Coleman Validation'!AB$665666&amp;":"&amp;'Coleman Validation'!AB$665667),'Coleman Validation'!AB$665668,FALSE))</f>
        <v>1.9269984217072738</v>
      </c>
      <c r="AC31" s="317">
        <f ca="1">+IF(ISERROR(HLOOKUP($B31,INDIRECT("'Monthly Resource Report'!"&amp;'Coleman Validation'!AC$665666&amp;":"&amp;'Coleman Validation'!AC$665667),'Coleman Validation'!AC$665668,FALSE)),0,HLOOKUP($B31,INDIRECT("'Monthly Resource Report'!"&amp;'Coleman Validation'!AC$665666&amp;":"&amp;'Coleman Validation'!AC$665667),'Coleman Validation'!AC$665668,FALSE))</f>
        <v>0.32826325138698631</v>
      </c>
      <c r="AD31" s="318">
        <f ca="1">+IF(ISERROR(HLOOKUP($B31,INDIRECT("'Monthly Resource Report'!"&amp;'Coleman Validation'!AD$665666&amp;":"&amp;'Coleman Validation'!AD$665667),'Coleman Validation'!AD$665668,FALSE)),0,HLOOKUP($B31,INDIRECT("'Monthly Resource Report'!"&amp;'Coleman Validation'!AD$665666&amp;":"&amp;'Coleman Validation'!AD$665667),'Coleman Validation'!AD$665668,FALSE))</f>
        <v>2.3604588931289907</v>
      </c>
    </row>
    <row r="32" spans="2:30">
      <c r="B32" s="301">
        <v>42156</v>
      </c>
      <c r="C32" s="294">
        <v>146</v>
      </c>
      <c r="D32" s="297">
        <v>1.927</v>
      </c>
      <c r="E32" s="299">
        <v>0.33</v>
      </c>
      <c r="F32" s="295">
        <v>0.2</v>
      </c>
      <c r="G32" s="294">
        <f ca="1">+IF(ISERROR(HLOOKUP($B32,INDIRECT("'Monthly Resource Report'!"&amp;'Coleman Validation'!G$665666&amp;":"&amp;'Coleman Validation'!G$665667),'Coleman Validation'!G$665668,FALSE)),0,HLOOKUP($B32,INDIRECT("'Monthly Resource Report'!"&amp;'Coleman Validation'!G$665666&amp;":"&amp;'Coleman Validation'!G$665667),'Coleman Validation'!G$665668,FALSE))</f>
        <v>146</v>
      </c>
      <c r="H32" s="297">
        <f ca="1">+IF(ISERROR(HLOOKUP($B32,INDIRECT("'Monthly Resource Report'!"&amp;'Coleman Validation'!H$665666&amp;":"&amp;'Coleman Validation'!H$665667),'Coleman Validation'!H$665668,FALSE)),0,HLOOKUP($B32,INDIRECT("'Monthly Resource Report'!"&amp;'Coleman Validation'!H$665666&amp;":"&amp;'Coleman Validation'!H$665667),'Coleman Validation'!H$665668,FALSE))</f>
        <v>1.9270016728594261</v>
      </c>
      <c r="I32" s="317">
        <f ca="1">+IF(ISERROR(HLOOKUP($B32,INDIRECT("'Monthly Resource Report'!"&amp;'Coleman Validation'!I$665666&amp;":"&amp;'Coleman Validation'!I$665667),'Coleman Validation'!I$665668,FALSE)),0,HLOOKUP($B32,INDIRECT("'Monthly Resource Report'!"&amp;'Coleman Validation'!I$665666&amp;":"&amp;'Coleman Validation'!I$665667),'Coleman Validation'!I$665668,FALSE))</f>
        <v>0.32589757201248332</v>
      </c>
      <c r="J32" s="318">
        <f ca="1">+IF(ISERROR(HLOOKUP($B32,INDIRECT("'Monthly Resource Report'!"&amp;'Coleman Validation'!J$665666&amp;":"&amp;'Coleman Validation'!J$665667),'Coleman Validation'!J$665668,FALSE)),0,HLOOKUP($B32,INDIRECT("'Monthly Resource Report'!"&amp;'Coleman Validation'!J$665666&amp;":"&amp;'Coleman Validation'!J$665667),'Coleman Validation'!J$665668,FALSE))</f>
        <v>0.20018578860549407</v>
      </c>
      <c r="L32" s="301">
        <v>42156</v>
      </c>
      <c r="M32" s="294">
        <v>146</v>
      </c>
      <c r="N32" s="297">
        <v>1.927</v>
      </c>
      <c r="O32" s="299">
        <v>0.33</v>
      </c>
      <c r="P32" s="295">
        <v>0.2</v>
      </c>
      <c r="Q32" s="294">
        <f ca="1">+IF(ISERROR(HLOOKUP($B32,INDIRECT("'Monthly Resource Report'!"&amp;'Coleman Validation'!Q$665666&amp;":"&amp;'Coleman Validation'!Q$665667),'Coleman Validation'!Q$665668,FALSE)),0,HLOOKUP($B32,INDIRECT("'Monthly Resource Report'!"&amp;'Coleman Validation'!Q$665666&amp;":"&amp;'Coleman Validation'!Q$665667),'Coleman Validation'!Q$665668,FALSE))</f>
        <v>146</v>
      </c>
      <c r="R32" s="297">
        <f ca="1">+IF(ISERROR(HLOOKUP($B32,INDIRECT("'Monthly Resource Report'!"&amp;'Coleman Validation'!R$665666&amp;":"&amp;'Coleman Validation'!R$665667),'Coleman Validation'!R$665668,FALSE)),0,HLOOKUP($B32,INDIRECT("'Monthly Resource Report'!"&amp;'Coleman Validation'!R$665666&amp;":"&amp;'Coleman Validation'!R$665667),'Coleman Validation'!R$665668,FALSE))</f>
        <v>1.9270014082230995</v>
      </c>
      <c r="S32" s="317">
        <f ca="1">+IF(ISERROR(HLOOKUP($B32,INDIRECT("'Monthly Resource Report'!"&amp;'Coleman Validation'!S$665666&amp;":"&amp;'Coleman Validation'!S$665667),'Coleman Validation'!S$665668,FALSE)),0,HLOOKUP($B32,INDIRECT("'Monthly Resource Report'!"&amp;'Coleman Validation'!S$665666&amp;":"&amp;'Coleman Validation'!S$665667),'Coleman Validation'!S$665668,FALSE))</f>
        <v>0.32614480343520491</v>
      </c>
      <c r="T32" s="318">
        <f ca="1">+IF(ISERROR(HLOOKUP($B32,INDIRECT("'Monthly Resource Report'!"&amp;'Coleman Validation'!T$665666&amp;":"&amp;'Coleman Validation'!T$665667),'Coleman Validation'!T$665668,FALSE)),0,HLOOKUP($B32,INDIRECT("'Monthly Resource Report'!"&amp;'Coleman Validation'!T$665666&amp;":"&amp;'Coleman Validation'!T$665667),'Coleman Validation'!T$665668,FALSE))</f>
        <v>0.20041458936135206</v>
      </c>
      <c r="V32" s="301">
        <v>42156</v>
      </c>
      <c r="W32" s="294">
        <v>151</v>
      </c>
      <c r="X32" s="297">
        <v>1.927</v>
      </c>
      <c r="Y32" s="299">
        <v>0.33</v>
      </c>
      <c r="Z32" s="295">
        <v>0.2</v>
      </c>
      <c r="AA32" s="294">
        <f ca="1">+IF(ISERROR(HLOOKUP($B32,INDIRECT("'Monthly Resource Report'!"&amp;'Coleman Validation'!AA$665666&amp;":"&amp;'Coleman Validation'!AA$665667),'Coleman Validation'!AA$665668,FALSE)),0,HLOOKUP($B32,INDIRECT("'Monthly Resource Report'!"&amp;'Coleman Validation'!AA$665666&amp;":"&amp;'Coleman Validation'!AA$665667),'Coleman Validation'!AA$665668,FALSE))</f>
        <v>151</v>
      </c>
      <c r="AB32" s="297">
        <f ca="1">+IF(ISERROR(HLOOKUP($B32,INDIRECT("'Monthly Resource Report'!"&amp;'Coleman Validation'!AB$665666&amp;":"&amp;'Coleman Validation'!AB$665667),'Coleman Validation'!AB$665668,FALSE)),0,HLOOKUP($B32,INDIRECT("'Monthly Resource Report'!"&amp;'Coleman Validation'!AB$665666&amp;":"&amp;'Coleman Validation'!AB$665667),'Coleman Validation'!AB$665668,FALSE))</f>
        <v>1.9269986628678297</v>
      </c>
      <c r="AC32" s="317">
        <f ca="1">+IF(ISERROR(HLOOKUP($B32,INDIRECT("'Monthly Resource Report'!"&amp;'Coleman Validation'!AC$665666&amp;":"&amp;'Coleman Validation'!AC$665667),'Coleman Validation'!AC$665668,FALSE)),0,HLOOKUP($B32,INDIRECT("'Monthly Resource Report'!"&amp;'Coleman Validation'!AC$665666&amp;":"&amp;'Coleman Validation'!AC$665667),'Coleman Validation'!AC$665668,FALSE))</f>
        <v>0.32799393348513517</v>
      </c>
      <c r="AD32" s="318">
        <f ca="1">+IF(ISERROR(HLOOKUP($B32,INDIRECT("'Monthly Resource Report'!"&amp;'Coleman Validation'!AD$665666&amp;":"&amp;'Coleman Validation'!AD$665667),'Coleman Validation'!AD$665668,FALSE)),0,HLOOKUP($B32,INDIRECT("'Monthly Resource Report'!"&amp;'Coleman Validation'!AD$665666&amp;":"&amp;'Coleman Validation'!AD$665667),'Coleman Validation'!AD$665668,FALSE))</f>
        <v>0.20086496800415671</v>
      </c>
    </row>
    <row r="33" spans="2:30">
      <c r="B33" s="301">
        <v>42186</v>
      </c>
      <c r="C33" s="294">
        <v>146</v>
      </c>
      <c r="D33" s="297">
        <v>1.927</v>
      </c>
      <c r="E33" s="299">
        <v>0.33</v>
      </c>
      <c r="F33" s="295">
        <v>0.2</v>
      </c>
      <c r="G33" s="294">
        <f ca="1">+IF(ISERROR(HLOOKUP($B33,INDIRECT("'Monthly Resource Report'!"&amp;'Coleman Validation'!G$665666&amp;":"&amp;'Coleman Validation'!G$665667),'Coleman Validation'!G$665668,FALSE)),0,HLOOKUP($B33,INDIRECT("'Monthly Resource Report'!"&amp;'Coleman Validation'!G$665666&amp;":"&amp;'Coleman Validation'!G$665667),'Coleman Validation'!G$665668,FALSE))</f>
        <v>146</v>
      </c>
      <c r="H33" s="297">
        <f ca="1">+IF(ISERROR(HLOOKUP($B33,INDIRECT("'Monthly Resource Report'!"&amp;'Coleman Validation'!H$665666&amp;":"&amp;'Coleman Validation'!H$665667),'Coleman Validation'!H$665668,FALSE)),0,HLOOKUP($B33,INDIRECT("'Monthly Resource Report'!"&amp;'Coleman Validation'!H$665666&amp;":"&amp;'Coleman Validation'!H$665667),'Coleman Validation'!H$665668,FALSE))</f>
        <v>1.9270009663552856</v>
      </c>
      <c r="I33" s="317">
        <f ca="1">+IF(ISERROR(HLOOKUP($B33,INDIRECT("'Monthly Resource Report'!"&amp;'Coleman Validation'!I$665666&amp;":"&amp;'Coleman Validation'!I$665667),'Coleman Validation'!I$665668,FALSE)),0,HLOOKUP($B33,INDIRECT("'Monthly Resource Report'!"&amp;'Coleman Validation'!I$665666&amp;":"&amp;'Coleman Validation'!I$665667),'Coleman Validation'!I$665668,FALSE))</f>
        <v>0.32634667448162147</v>
      </c>
      <c r="J33" s="318">
        <f ca="1">+IF(ISERROR(HLOOKUP($B33,INDIRECT("'Monthly Resource Report'!"&amp;'Coleman Validation'!J$665666&amp;":"&amp;'Coleman Validation'!J$665667),'Coleman Validation'!J$665668,FALSE)),0,HLOOKUP($B33,INDIRECT("'Monthly Resource Report'!"&amp;'Coleman Validation'!J$665666&amp;":"&amp;'Coleman Validation'!J$665667),'Coleman Validation'!J$665668,FALSE))</f>
        <v>0.20054181572055901</v>
      </c>
      <c r="L33" s="301">
        <v>42186</v>
      </c>
      <c r="M33" s="294">
        <v>146</v>
      </c>
      <c r="N33" s="297">
        <v>1.927</v>
      </c>
      <c r="O33" s="299">
        <v>0.33</v>
      </c>
      <c r="P33" s="295">
        <v>0.2</v>
      </c>
      <c r="Q33" s="294">
        <f ca="1">+IF(ISERROR(HLOOKUP($B33,INDIRECT("'Monthly Resource Report'!"&amp;'Coleman Validation'!Q$665666&amp;":"&amp;'Coleman Validation'!Q$665667),'Coleman Validation'!Q$665668,FALSE)),0,HLOOKUP($B33,INDIRECT("'Monthly Resource Report'!"&amp;'Coleman Validation'!Q$665666&amp;":"&amp;'Coleman Validation'!Q$665667),'Coleman Validation'!Q$665668,FALSE))</f>
        <v>146</v>
      </c>
      <c r="R33" s="297">
        <f ca="1">+IF(ISERROR(HLOOKUP($B33,INDIRECT("'Monthly Resource Report'!"&amp;'Coleman Validation'!R$665666&amp;":"&amp;'Coleman Validation'!R$665667),'Coleman Validation'!R$665668,FALSE)),0,HLOOKUP($B33,INDIRECT("'Monthly Resource Report'!"&amp;'Coleman Validation'!R$665666&amp;":"&amp;'Coleman Validation'!R$665667),'Coleman Validation'!R$665668,FALSE))</f>
        <v>1.9270009410921149</v>
      </c>
      <c r="S33" s="317">
        <f ca="1">+IF(ISERROR(HLOOKUP($B33,INDIRECT("'Monthly Resource Report'!"&amp;'Coleman Validation'!S$665666&amp;":"&amp;'Coleman Validation'!S$665667),'Coleman Validation'!S$665668,FALSE)),0,HLOOKUP($B33,INDIRECT("'Monthly Resource Report'!"&amp;'Coleman Validation'!S$665666&amp;":"&amp;'Coleman Validation'!S$665667),'Coleman Validation'!S$665668,FALSE))</f>
        <v>0.32609386596388007</v>
      </c>
      <c r="T33" s="318">
        <f ca="1">+IF(ISERROR(HLOOKUP($B33,INDIRECT("'Monthly Resource Report'!"&amp;'Coleman Validation'!T$665666&amp;":"&amp;'Coleman Validation'!T$665667),'Coleman Validation'!T$665668,FALSE)),0,HLOOKUP($B33,INDIRECT("'Monthly Resource Report'!"&amp;'Coleman Validation'!T$665666&amp;":"&amp;'Coleman Validation'!T$665667),'Coleman Validation'!T$665668,FALSE))</f>
        <v>0.20040275406578287</v>
      </c>
      <c r="V33" s="301">
        <v>42186</v>
      </c>
      <c r="W33" s="294">
        <v>151</v>
      </c>
      <c r="X33" s="297">
        <v>1.927</v>
      </c>
      <c r="Y33" s="299">
        <v>0.33</v>
      </c>
      <c r="Z33" s="295">
        <v>0.2</v>
      </c>
      <c r="AA33" s="294">
        <f ca="1">+IF(ISERROR(HLOOKUP($B33,INDIRECT("'Monthly Resource Report'!"&amp;'Coleman Validation'!AA$665666&amp;":"&amp;'Coleman Validation'!AA$665667),'Coleman Validation'!AA$665668,FALSE)),0,HLOOKUP($B33,INDIRECT("'Monthly Resource Report'!"&amp;'Coleman Validation'!AA$665666&amp;":"&amp;'Coleman Validation'!AA$665667),'Coleman Validation'!AA$665668,FALSE))</f>
        <v>151</v>
      </c>
      <c r="AB33" s="297">
        <f ca="1">+IF(ISERROR(HLOOKUP($B33,INDIRECT("'Monthly Resource Report'!"&amp;'Coleman Validation'!AB$665666&amp;":"&amp;'Coleman Validation'!AB$665667),'Coleman Validation'!AB$665668,FALSE)),0,HLOOKUP($B33,INDIRECT("'Monthly Resource Report'!"&amp;'Coleman Validation'!AB$665666&amp;":"&amp;'Coleman Validation'!AB$665667),'Coleman Validation'!AB$665668,FALSE))</f>
        <v>1.9269986842633249</v>
      </c>
      <c r="AC33" s="317">
        <f ca="1">+IF(ISERROR(HLOOKUP($B33,INDIRECT("'Monthly Resource Report'!"&amp;'Coleman Validation'!AC$665666&amp;":"&amp;'Coleman Validation'!AC$665667),'Coleman Validation'!AC$665668,FALSE)),0,HLOOKUP($B33,INDIRECT("'Monthly Resource Report'!"&amp;'Coleman Validation'!AC$665666&amp;":"&amp;'Coleman Validation'!AC$665667),'Coleman Validation'!AC$665668,FALSE))</f>
        <v>0.32788918825162067</v>
      </c>
      <c r="AD33" s="318">
        <f ca="1">+IF(ISERROR(HLOOKUP($B33,INDIRECT("'Monthly Resource Report'!"&amp;'Coleman Validation'!AD$665666&amp;":"&amp;'Coleman Validation'!AD$665667),'Coleman Validation'!AD$665668,FALSE)),0,HLOOKUP($B33,INDIRECT("'Monthly Resource Report'!"&amp;'Coleman Validation'!AD$665666&amp;":"&amp;'Coleman Validation'!AD$665667),'Coleman Validation'!AD$665668,FALSE))</f>
        <v>0.20085033308181893</v>
      </c>
    </row>
    <row r="34" spans="2:30">
      <c r="B34" s="301">
        <v>42217</v>
      </c>
      <c r="C34" s="294">
        <v>146</v>
      </c>
      <c r="D34" s="297">
        <v>1.927</v>
      </c>
      <c r="E34" s="299">
        <v>0.33</v>
      </c>
      <c r="F34" s="295">
        <v>0.2</v>
      </c>
      <c r="G34" s="294">
        <f ca="1">+IF(ISERROR(HLOOKUP($B34,INDIRECT("'Monthly Resource Report'!"&amp;'Coleman Validation'!G$665666&amp;":"&amp;'Coleman Validation'!G$665667),'Coleman Validation'!G$665668,FALSE)),0,HLOOKUP($B34,INDIRECT("'Monthly Resource Report'!"&amp;'Coleman Validation'!G$665666&amp;":"&amp;'Coleman Validation'!G$665667),'Coleman Validation'!G$665668,FALSE))</f>
        <v>146</v>
      </c>
      <c r="H34" s="297">
        <f ca="1">+IF(ISERROR(HLOOKUP($B34,INDIRECT("'Monthly Resource Report'!"&amp;'Coleman Validation'!H$665666&amp;":"&amp;'Coleman Validation'!H$665667),'Coleman Validation'!H$665668,FALSE)),0,HLOOKUP($B34,INDIRECT("'Monthly Resource Report'!"&amp;'Coleman Validation'!H$665666&amp;":"&amp;'Coleman Validation'!H$665667),'Coleman Validation'!H$665668,FALSE))</f>
        <v>1.9270014284757719</v>
      </c>
      <c r="I34" s="317">
        <f ca="1">+IF(ISERROR(HLOOKUP($B34,INDIRECT("'Monthly Resource Report'!"&amp;'Coleman Validation'!I$665666&amp;":"&amp;'Coleman Validation'!I$665667),'Coleman Validation'!I$665668,FALSE)),0,HLOOKUP($B34,INDIRECT("'Monthly Resource Report'!"&amp;'Coleman Validation'!I$665666&amp;":"&amp;'Coleman Validation'!I$665667),'Coleman Validation'!I$665668,FALSE))</f>
        <v>0.32616779143368513</v>
      </c>
      <c r="J34" s="318">
        <f ca="1">+IF(ISERROR(HLOOKUP($B34,INDIRECT("'Monthly Resource Report'!"&amp;'Coleman Validation'!J$665666&amp;":"&amp;'Coleman Validation'!J$665667),'Coleman Validation'!J$665668,FALSE)),0,HLOOKUP($B34,INDIRECT("'Monthly Resource Report'!"&amp;'Coleman Validation'!J$665666&amp;":"&amp;'Coleman Validation'!J$665667),'Coleman Validation'!J$665668,FALSE))</f>
        <v>0.20036513138968293</v>
      </c>
      <c r="L34" s="301">
        <v>42217</v>
      </c>
      <c r="M34" s="294">
        <v>146</v>
      </c>
      <c r="N34" s="297">
        <v>1.927</v>
      </c>
      <c r="O34" s="299">
        <v>0.33</v>
      </c>
      <c r="P34" s="295">
        <v>0.2</v>
      </c>
      <c r="Q34" s="294">
        <f ca="1">+IF(ISERROR(HLOOKUP($B34,INDIRECT("'Monthly Resource Report'!"&amp;'Coleman Validation'!Q$665666&amp;":"&amp;'Coleman Validation'!Q$665667),'Coleman Validation'!Q$665668,FALSE)),0,HLOOKUP($B34,INDIRECT("'Monthly Resource Report'!"&amp;'Coleman Validation'!Q$665666&amp;":"&amp;'Coleman Validation'!Q$665667),'Coleman Validation'!Q$665668,FALSE))</f>
        <v>146</v>
      </c>
      <c r="R34" s="297">
        <f ca="1">+IF(ISERROR(HLOOKUP($B34,INDIRECT("'Monthly Resource Report'!"&amp;'Coleman Validation'!R$665666&amp;":"&amp;'Coleman Validation'!R$665667),'Coleman Validation'!R$665668,FALSE)),0,HLOOKUP($B34,INDIRECT("'Monthly Resource Report'!"&amp;'Coleman Validation'!R$665666&amp;":"&amp;'Coleman Validation'!R$665667),'Coleman Validation'!R$665668,FALSE))</f>
        <v>1.9270014595262153</v>
      </c>
      <c r="S34" s="317">
        <f ca="1">+IF(ISERROR(HLOOKUP($B34,INDIRECT("'Monthly Resource Report'!"&amp;'Coleman Validation'!S$665666&amp;":"&amp;'Coleman Validation'!S$665667),'Coleman Validation'!S$665668,FALSE)),0,HLOOKUP($B34,INDIRECT("'Monthly Resource Report'!"&amp;'Coleman Validation'!S$665666&amp;":"&amp;'Coleman Validation'!S$665667),'Coleman Validation'!S$665668,FALSE))</f>
        <v>0.32598173781709155</v>
      </c>
      <c r="T34" s="318">
        <f ca="1">+IF(ISERROR(HLOOKUP($B34,INDIRECT("'Monthly Resource Report'!"&amp;'Coleman Validation'!T$665666&amp;":"&amp;'Coleman Validation'!T$665667),'Coleman Validation'!T$665668,FALSE)),0,HLOOKUP($B34,INDIRECT("'Monthly Resource Report'!"&amp;'Coleman Validation'!T$665666&amp;":"&amp;'Coleman Validation'!T$665667),'Coleman Validation'!T$665668,FALSE))</f>
        <v>0.2006166723649862</v>
      </c>
      <c r="V34" s="301">
        <v>42217</v>
      </c>
      <c r="W34" s="294">
        <v>151</v>
      </c>
      <c r="X34" s="297">
        <v>1.927</v>
      </c>
      <c r="Y34" s="299">
        <v>0.33</v>
      </c>
      <c r="Z34" s="295">
        <v>0.2</v>
      </c>
      <c r="AA34" s="294">
        <f ca="1">+IF(ISERROR(HLOOKUP($B34,INDIRECT("'Monthly Resource Report'!"&amp;'Coleman Validation'!AA$665666&amp;":"&amp;'Coleman Validation'!AA$665667),'Coleman Validation'!AA$665668,FALSE)),0,HLOOKUP($B34,INDIRECT("'Monthly Resource Report'!"&amp;'Coleman Validation'!AA$665666&amp;":"&amp;'Coleman Validation'!AA$665667),'Coleman Validation'!AA$665668,FALSE))</f>
        <v>151</v>
      </c>
      <c r="AB34" s="297">
        <f ca="1">+IF(ISERROR(HLOOKUP($B34,INDIRECT("'Monthly Resource Report'!"&amp;'Coleman Validation'!AB$665666&amp;":"&amp;'Coleman Validation'!AB$665667),'Coleman Validation'!AB$665668,FALSE)),0,HLOOKUP($B34,INDIRECT("'Monthly Resource Report'!"&amp;'Coleman Validation'!AB$665666&amp;":"&amp;'Coleman Validation'!AB$665667),'Coleman Validation'!AB$665668,FALSE))</f>
        <v>1.926998582580226</v>
      </c>
      <c r="AC34" s="317">
        <f ca="1">+IF(ISERROR(HLOOKUP($B34,INDIRECT("'Monthly Resource Report'!"&amp;'Coleman Validation'!AC$665666&amp;":"&amp;'Coleman Validation'!AC$665667),'Coleman Validation'!AC$665668,FALSE)),0,HLOOKUP($B34,INDIRECT("'Monthly Resource Report'!"&amp;'Coleman Validation'!AC$665666&amp;":"&amp;'Coleman Validation'!AC$665667),'Coleman Validation'!AC$665668,FALSE))</f>
        <v>0.32769221310380425</v>
      </c>
      <c r="AD34" s="318">
        <f ca="1">+IF(ISERROR(HLOOKUP($B34,INDIRECT("'Monthly Resource Report'!"&amp;'Coleman Validation'!AD$665666&amp;":"&amp;'Coleman Validation'!AD$665667),'Coleman Validation'!AD$665668,FALSE)),0,HLOOKUP($B34,INDIRECT("'Monthly Resource Report'!"&amp;'Coleman Validation'!AD$665666&amp;":"&amp;'Coleman Validation'!AD$665667),'Coleman Validation'!AD$665668,FALSE))</f>
        <v>0.20063027442754797</v>
      </c>
    </row>
    <row r="35" spans="2:30">
      <c r="B35" s="301">
        <v>42248</v>
      </c>
      <c r="C35" s="294">
        <v>146</v>
      </c>
      <c r="D35" s="297">
        <v>1.927</v>
      </c>
      <c r="E35" s="299">
        <v>0.33</v>
      </c>
      <c r="F35" s="295">
        <v>0.2</v>
      </c>
      <c r="G35" s="294">
        <f ca="1">+IF(ISERROR(HLOOKUP($B35,INDIRECT("'Monthly Resource Report'!"&amp;'Coleman Validation'!G$665666&amp;":"&amp;'Coleman Validation'!G$665667),'Coleman Validation'!G$665668,FALSE)),0,HLOOKUP($B35,INDIRECT("'Monthly Resource Report'!"&amp;'Coleman Validation'!G$665666&amp;":"&amp;'Coleman Validation'!G$665667),'Coleman Validation'!G$665668,FALSE))</f>
        <v>146</v>
      </c>
      <c r="H35" s="297">
        <f ca="1">+IF(ISERROR(HLOOKUP($B35,INDIRECT("'Monthly Resource Report'!"&amp;'Coleman Validation'!H$665666&amp;":"&amp;'Coleman Validation'!H$665667),'Coleman Validation'!H$665668,FALSE)),0,HLOOKUP($B35,INDIRECT("'Monthly Resource Report'!"&amp;'Coleman Validation'!H$665666&amp;":"&amp;'Coleman Validation'!H$665667),'Coleman Validation'!H$665668,FALSE))</f>
        <v>1.9270012850732536</v>
      </c>
      <c r="I35" s="317">
        <f ca="1">+IF(ISERROR(HLOOKUP($B35,INDIRECT("'Monthly Resource Report'!"&amp;'Coleman Validation'!I$665666&amp;":"&amp;'Coleman Validation'!I$665667),'Coleman Validation'!I$665668,FALSE)),0,HLOOKUP($B35,INDIRECT("'Monthly Resource Report'!"&amp;'Coleman Validation'!I$665666&amp;":"&amp;'Coleman Validation'!I$665667),'Coleman Validation'!I$665668,FALSE))</f>
        <v>0.32571790607421808</v>
      </c>
      <c r="J35" s="318">
        <f ca="1">+IF(ISERROR(HLOOKUP($B35,INDIRECT("'Monthly Resource Report'!"&amp;'Coleman Validation'!J$665666&amp;":"&amp;'Coleman Validation'!J$665667),'Coleman Validation'!J$665668,FALSE)),0,HLOOKUP($B35,INDIRECT("'Monthly Resource Report'!"&amp;'Coleman Validation'!J$665666&amp;":"&amp;'Coleman Validation'!J$665667),'Coleman Validation'!J$665668,FALSE))</f>
        <v>0.20037492223572448</v>
      </c>
      <c r="L35" s="301">
        <v>42248</v>
      </c>
      <c r="M35" s="294">
        <v>146</v>
      </c>
      <c r="N35" s="297">
        <v>1.927</v>
      </c>
      <c r="O35" s="299">
        <v>0.33</v>
      </c>
      <c r="P35" s="295">
        <v>0.2</v>
      </c>
      <c r="Q35" s="294">
        <f ca="1">+IF(ISERROR(HLOOKUP($B35,INDIRECT("'Monthly Resource Report'!"&amp;'Coleman Validation'!Q$665666&amp;":"&amp;'Coleman Validation'!Q$665667),'Coleman Validation'!Q$665668,FALSE)),0,HLOOKUP($B35,INDIRECT("'Monthly Resource Report'!"&amp;'Coleman Validation'!Q$665666&amp;":"&amp;'Coleman Validation'!Q$665667),'Coleman Validation'!Q$665668,FALSE))</f>
        <v>146</v>
      </c>
      <c r="R35" s="297">
        <f ca="1">+IF(ISERROR(HLOOKUP($B35,INDIRECT("'Monthly Resource Report'!"&amp;'Coleman Validation'!R$665666&amp;":"&amp;'Coleman Validation'!R$665667),'Coleman Validation'!R$665668,FALSE)),0,HLOOKUP($B35,INDIRECT("'Monthly Resource Report'!"&amp;'Coleman Validation'!R$665666&amp;":"&amp;'Coleman Validation'!R$665667),'Coleman Validation'!R$665668,FALSE))</f>
        <v>1.9270013611508765</v>
      </c>
      <c r="S35" s="317">
        <f ca="1">+IF(ISERROR(HLOOKUP($B35,INDIRECT("'Monthly Resource Report'!"&amp;'Coleman Validation'!S$665666&amp;":"&amp;'Coleman Validation'!S$665667),'Coleman Validation'!S$665668,FALSE)),0,HLOOKUP($B35,INDIRECT("'Monthly Resource Report'!"&amp;'Coleman Validation'!S$665666&amp;":"&amp;'Coleman Validation'!S$665667),'Coleman Validation'!S$665668,FALSE))</f>
        <v>0.32563378624686773</v>
      </c>
      <c r="T35" s="318">
        <f ca="1">+IF(ISERROR(HLOOKUP($B35,INDIRECT("'Monthly Resource Report'!"&amp;'Coleman Validation'!T$665666&amp;":"&amp;'Coleman Validation'!T$665667),'Coleman Validation'!T$665668,FALSE)),0,HLOOKUP($B35,INDIRECT("'Monthly Resource Report'!"&amp;'Coleman Validation'!T$665666&amp;":"&amp;'Coleman Validation'!T$665667),'Coleman Validation'!T$665668,FALSE))</f>
        <v>0.20042108190916985</v>
      </c>
      <c r="V35" s="301">
        <v>42248</v>
      </c>
      <c r="W35" s="294">
        <v>151</v>
      </c>
      <c r="X35" s="297">
        <v>1.927</v>
      </c>
      <c r="Y35" s="299">
        <v>0.33</v>
      </c>
      <c r="Z35" s="295">
        <v>0.2</v>
      </c>
      <c r="AA35" s="294">
        <f ca="1">+IF(ISERROR(HLOOKUP($B35,INDIRECT("'Monthly Resource Report'!"&amp;'Coleman Validation'!AA$665666&amp;":"&amp;'Coleman Validation'!AA$665667),'Coleman Validation'!AA$665668,FALSE)),0,HLOOKUP($B35,INDIRECT("'Monthly Resource Report'!"&amp;'Coleman Validation'!AA$665666&amp;":"&amp;'Coleman Validation'!AA$665667),'Coleman Validation'!AA$665668,FALSE))</f>
        <v>151</v>
      </c>
      <c r="AB35" s="297">
        <f ca="1">+IF(ISERROR(HLOOKUP($B35,INDIRECT("'Monthly Resource Report'!"&amp;'Coleman Validation'!AB$665666&amp;":"&amp;'Coleman Validation'!AB$665667),'Coleman Validation'!AB$665668,FALSE)),0,HLOOKUP($B35,INDIRECT("'Monthly Resource Report'!"&amp;'Coleman Validation'!AB$665666&amp;":"&amp;'Coleman Validation'!AB$665667),'Coleman Validation'!AB$665668,FALSE))</f>
        <v>1.9269985514562256</v>
      </c>
      <c r="AC35" s="317">
        <f ca="1">+IF(ISERROR(HLOOKUP($B35,INDIRECT("'Monthly Resource Report'!"&amp;'Coleman Validation'!AC$665666&amp;":"&amp;'Coleman Validation'!AC$665667),'Coleman Validation'!AC$665668,FALSE)),0,HLOOKUP($B35,INDIRECT("'Monthly Resource Report'!"&amp;'Coleman Validation'!AC$665666&amp;":"&amp;'Coleman Validation'!AC$665667),'Coleman Validation'!AC$665668,FALSE))</f>
        <v>0.32776294678012696</v>
      </c>
      <c r="AD35" s="318">
        <f ca="1">+IF(ISERROR(HLOOKUP($B35,INDIRECT("'Monthly Resource Report'!"&amp;'Coleman Validation'!AD$665666&amp;":"&amp;'Coleman Validation'!AD$665667),'Coleman Validation'!AD$665668,FALSE)),0,HLOOKUP($B35,INDIRECT("'Monthly Resource Report'!"&amp;'Coleman Validation'!AD$665666&amp;":"&amp;'Coleman Validation'!AD$665667),'Coleman Validation'!AD$665668,FALSE))</f>
        <v>0.20065595960253094</v>
      </c>
    </row>
    <row r="36" spans="2:30">
      <c r="B36" s="301">
        <v>42278</v>
      </c>
      <c r="C36" s="294">
        <v>146</v>
      </c>
      <c r="D36" s="297">
        <v>1.927</v>
      </c>
      <c r="E36" s="299">
        <v>0.33</v>
      </c>
      <c r="F36" s="295">
        <v>0.2</v>
      </c>
      <c r="G36" s="294">
        <f ca="1">+IF(ISERROR(HLOOKUP($B36,INDIRECT("'Monthly Resource Report'!"&amp;'Coleman Validation'!G$665666&amp;":"&amp;'Coleman Validation'!G$665667),'Coleman Validation'!G$665668,FALSE)),0,HLOOKUP($B36,INDIRECT("'Monthly Resource Report'!"&amp;'Coleman Validation'!G$665666&amp;":"&amp;'Coleman Validation'!G$665667),'Coleman Validation'!G$665668,FALSE))</f>
        <v>146</v>
      </c>
      <c r="H36" s="297">
        <f ca="1">+IF(ISERROR(HLOOKUP($B36,INDIRECT("'Monthly Resource Report'!"&amp;'Coleman Validation'!H$665666&amp;":"&amp;'Coleman Validation'!H$665667),'Coleman Validation'!H$665668,FALSE)),0,HLOOKUP($B36,INDIRECT("'Monthly Resource Report'!"&amp;'Coleman Validation'!H$665666&amp;":"&amp;'Coleman Validation'!H$665667),'Coleman Validation'!H$665668,FALSE))</f>
        <v>1.9270010636883395</v>
      </c>
      <c r="I36" s="317">
        <f ca="1">+IF(ISERROR(HLOOKUP($B36,INDIRECT("'Monthly Resource Report'!"&amp;'Coleman Validation'!I$665666&amp;":"&amp;'Coleman Validation'!I$665667),'Coleman Validation'!I$665668,FALSE)),0,HLOOKUP($B36,INDIRECT("'Monthly Resource Report'!"&amp;'Coleman Validation'!I$665666&amp;":"&amp;'Coleman Validation'!I$665667),'Coleman Validation'!I$665668,FALSE))</f>
        <v>0.32642136872923522</v>
      </c>
      <c r="J36" s="318">
        <f ca="1">+IF(ISERROR(HLOOKUP($B36,INDIRECT("'Monthly Resource Report'!"&amp;'Coleman Validation'!J$665666&amp;":"&amp;'Coleman Validation'!J$665667),'Coleman Validation'!J$665668,FALSE)),0,HLOOKUP($B36,INDIRECT("'Monthly Resource Report'!"&amp;'Coleman Validation'!J$665666&amp;":"&amp;'Coleman Validation'!J$665667),'Coleman Validation'!J$665668,FALSE))</f>
        <v>0.20035476875227598</v>
      </c>
      <c r="L36" s="301">
        <v>42278</v>
      </c>
      <c r="M36" s="294">
        <v>146</v>
      </c>
      <c r="N36" s="297">
        <v>1.927</v>
      </c>
      <c r="O36" s="299">
        <v>0.33</v>
      </c>
      <c r="P36" s="295">
        <v>0.2</v>
      </c>
      <c r="Q36" s="294">
        <f ca="1">+IF(ISERROR(HLOOKUP($B36,INDIRECT("'Monthly Resource Report'!"&amp;'Coleman Validation'!Q$665666&amp;":"&amp;'Coleman Validation'!Q$665667),'Coleman Validation'!Q$665668,FALSE)),0,HLOOKUP($B36,INDIRECT("'Monthly Resource Report'!"&amp;'Coleman Validation'!Q$665666&amp;":"&amp;'Coleman Validation'!Q$665667),'Coleman Validation'!Q$665668,FALSE))</f>
        <v>146</v>
      </c>
      <c r="R36" s="297">
        <f ca="1">+IF(ISERROR(HLOOKUP($B36,INDIRECT("'Monthly Resource Report'!"&amp;'Coleman Validation'!R$665666&amp;":"&amp;'Coleman Validation'!R$665667),'Coleman Validation'!R$665668,FALSE)),0,HLOOKUP($B36,INDIRECT("'Monthly Resource Report'!"&amp;'Coleman Validation'!R$665666&amp;":"&amp;'Coleman Validation'!R$665667),'Coleman Validation'!R$665668,FALSE))</f>
        <v>1.9270010961877029</v>
      </c>
      <c r="S36" s="317">
        <f ca="1">+IF(ISERROR(HLOOKUP($B36,INDIRECT("'Monthly Resource Report'!"&amp;'Coleman Validation'!S$665666&amp;":"&amp;'Coleman Validation'!S$665667),'Coleman Validation'!S$665668,FALSE)),0,HLOOKUP($B36,INDIRECT("'Monthly Resource Report'!"&amp;'Coleman Validation'!S$665666&amp;":"&amp;'Coleman Validation'!S$665667),'Coleman Validation'!S$665668,FALSE))</f>
        <v>0.3264481876285385</v>
      </c>
      <c r="T36" s="318">
        <f ca="1">+IF(ISERROR(HLOOKUP($B36,INDIRECT("'Monthly Resource Report'!"&amp;'Coleman Validation'!T$665666&amp;":"&amp;'Coleman Validation'!T$665667),'Coleman Validation'!T$665668,FALSE)),0,HLOOKUP($B36,INDIRECT("'Monthly Resource Report'!"&amp;'Coleman Validation'!T$665666&amp;":"&amp;'Coleman Validation'!T$665667),'Coleman Validation'!T$665668,FALSE))</f>
        <v>0.20059736520246071</v>
      </c>
      <c r="V36" s="301">
        <v>42278</v>
      </c>
      <c r="W36" s="294">
        <v>151</v>
      </c>
      <c r="X36" s="297">
        <v>1.927</v>
      </c>
      <c r="Y36" s="299">
        <v>0.33</v>
      </c>
      <c r="Z36" s="295">
        <v>0.2</v>
      </c>
      <c r="AA36" s="294">
        <f ca="1">+IF(ISERROR(HLOOKUP($B36,INDIRECT("'Monthly Resource Report'!"&amp;'Coleman Validation'!AA$665666&amp;":"&amp;'Coleman Validation'!AA$665667),'Coleman Validation'!AA$665668,FALSE)),0,HLOOKUP($B36,INDIRECT("'Monthly Resource Report'!"&amp;'Coleman Validation'!AA$665666&amp;":"&amp;'Coleman Validation'!AA$665667),'Coleman Validation'!AA$665668,FALSE))</f>
        <v>151</v>
      </c>
      <c r="AB36" s="297">
        <f ca="1">+IF(ISERROR(HLOOKUP($B36,INDIRECT("'Monthly Resource Report'!"&amp;'Coleman Validation'!AB$665666&amp;":"&amp;'Coleman Validation'!AB$665667),'Coleman Validation'!AB$665668,FALSE)),0,HLOOKUP($B36,INDIRECT("'Monthly Resource Report'!"&amp;'Coleman Validation'!AB$665666&amp;":"&amp;'Coleman Validation'!AB$665667),'Coleman Validation'!AB$665668,FALSE))</f>
        <v>1.9269985509943357</v>
      </c>
      <c r="AC36" s="317">
        <f ca="1">+IF(ISERROR(HLOOKUP($B36,INDIRECT("'Monthly Resource Report'!"&amp;'Coleman Validation'!AC$665666&amp;":"&amp;'Coleman Validation'!AC$665667),'Coleman Validation'!AC$665668,FALSE)),0,HLOOKUP($B36,INDIRECT("'Monthly Resource Report'!"&amp;'Coleman Validation'!AC$665666&amp;":"&amp;'Coleman Validation'!AC$665667),'Coleman Validation'!AC$665668,FALSE))</f>
        <v>0.32824113388556492</v>
      </c>
      <c r="AD36" s="318">
        <f ca="1">+IF(ISERROR(HLOOKUP($B36,INDIRECT("'Monthly Resource Report'!"&amp;'Coleman Validation'!AD$665666&amp;":"&amp;'Coleman Validation'!AD$665667),'Coleman Validation'!AD$665668,FALSE)),0,HLOOKUP($B36,INDIRECT("'Monthly Resource Report'!"&amp;'Coleman Validation'!AD$665666&amp;":"&amp;'Coleman Validation'!AD$665667),'Coleman Validation'!AD$665668,FALSE))</f>
        <v>0.20040896670480141</v>
      </c>
    </row>
    <row r="37" spans="2:30">
      <c r="B37" s="301">
        <v>42309</v>
      </c>
      <c r="C37" s="294">
        <v>146</v>
      </c>
      <c r="D37" s="297">
        <v>1.927</v>
      </c>
      <c r="E37" s="299">
        <v>0.33</v>
      </c>
      <c r="F37" s="295">
        <v>0.2</v>
      </c>
      <c r="G37" s="294">
        <f ca="1">+IF(ISERROR(HLOOKUP($B37,INDIRECT("'Monthly Resource Report'!"&amp;'Coleman Validation'!G$665666&amp;":"&amp;'Coleman Validation'!G$665667),'Coleman Validation'!G$665668,FALSE)),0,HLOOKUP($B37,INDIRECT("'Monthly Resource Report'!"&amp;'Coleman Validation'!G$665666&amp;":"&amp;'Coleman Validation'!G$665667),'Coleman Validation'!G$665668,FALSE))</f>
        <v>146</v>
      </c>
      <c r="H37" s="297">
        <f ca="1">+IF(ISERROR(HLOOKUP($B37,INDIRECT("'Monthly Resource Report'!"&amp;'Coleman Validation'!H$665666&amp;":"&amp;'Coleman Validation'!H$665667),'Coleman Validation'!H$665668,FALSE)),0,HLOOKUP($B37,INDIRECT("'Monthly Resource Report'!"&amp;'Coleman Validation'!H$665666&amp;":"&amp;'Coleman Validation'!H$665667),'Coleman Validation'!H$665668,FALSE))</f>
        <v>1.9270006733391916</v>
      </c>
      <c r="I37" s="317">
        <f ca="1">+IF(ISERROR(HLOOKUP($B37,INDIRECT("'Monthly Resource Report'!"&amp;'Coleman Validation'!I$665666&amp;":"&amp;'Coleman Validation'!I$665667),'Coleman Validation'!I$665668,FALSE)),0,HLOOKUP($B37,INDIRECT("'Monthly Resource Report'!"&amp;'Coleman Validation'!I$665666&amp;":"&amp;'Coleman Validation'!I$665667),'Coleman Validation'!I$665668,FALSE))</f>
        <v>0.32647654534890796</v>
      </c>
      <c r="J37" s="318">
        <f ca="1">+IF(ISERROR(HLOOKUP($B37,INDIRECT("'Monthly Resource Report'!"&amp;'Coleman Validation'!J$665666&amp;":"&amp;'Coleman Validation'!J$665667),'Coleman Validation'!J$665668,FALSE)),0,HLOOKUP($B37,INDIRECT("'Monthly Resource Report'!"&amp;'Coleman Validation'!J$665666&amp;":"&amp;'Coleman Validation'!J$665667),'Coleman Validation'!J$665668,FALSE))</f>
        <v>0.20054839770782174</v>
      </c>
      <c r="L37" s="301">
        <v>42309</v>
      </c>
      <c r="M37" s="294">
        <v>146</v>
      </c>
      <c r="N37" s="297">
        <v>1.927</v>
      </c>
      <c r="O37" s="299">
        <v>0.33</v>
      </c>
      <c r="P37" s="295">
        <v>0.2</v>
      </c>
      <c r="Q37" s="294">
        <f ca="1">+IF(ISERROR(HLOOKUP($B37,INDIRECT("'Monthly Resource Report'!"&amp;'Coleman Validation'!Q$665666&amp;":"&amp;'Coleman Validation'!Q$665667),'Coleman Validation'!Q$665668,FALSE)),0,HLOOKUP($B37,INDIRECT("'Monthly Resource Report'!"&amp;'Coleman Validation'!Q$665666&amp;":"&amp;'Coleman Validation'!Q$665667),'Coleman Validation'!Q$665668,FALSE))</f>
        <v>146</v>
      </c>
      <c r="R37" s="297">
        <f ca="1">+IF(ISERROR(HLOOKUP($B37,INDIRECT("'Monthly Resource Report'!"&amp;'Coleman Validation'!R$665666&amp;":"&amp;'Coleman Validation'!R$665667),'Coleman Validation'!R$665668,FALSE)),0,HLOOKUP($B37,INDIRECT("'Monthly Resource Report'!"&amp;'Coleman Validation'!R$665666&amp;":"&amp;'Coleman Validation'!R$665667),'Coleman Validation'!R$665668,FALSE))</f>
        <v>1.9270008089616495</v>
      </c>
      <c r="S37" s="317">
        <f ca="1">+IF(ISERROR(HLOOKUP($B37,INDIRECT("'Monthly Resource Report'!"&amp;'Coleman Validation'!S$665666&amp;":"&amp;'Coleman Validation'!S$665667),'Coleman Validation'!S$665668,FALSE)),0,HLOOKUP($B37,INDIRECT("'Monthly Resource Report'!"&amp;'Coleman Validation'!S$665666&amp;":"&amp;'Coleman Validation'!S$665667),'Coleman Validation'!S$665668,FALSE))</f>
        <v>0.32643288186465363</v>
      </c>
      <c r="T37" s="318">
        <f ca="1">+IF(ISERROR(HLOOKUP($B37,INDIRECT("'Monthly Resource Report'!"&amp;'Coleman Validation'!T$665666&amp;":"&amp;'Coleman Validation'!T$665667),'Coleman Validation'!T$665668,FALSE)),0,HLOOKUP($B37,INDIRECT("'Monthly Resource Report'!"&amp;'Coleman Validation'!T$665666&amp;":"&amp;'Coleman Validation'!T$665667),'Coleman Validation'!T$665668,FALSE))</f>
        <v>0.20061847995126242</v>
      </c>
      <c r="V37" s="301">
        <v>42309</v>
      </c>
      <c r="W37" s="294">
        <v>151</v>
      </c>
      <c r="X37" s="297">
        <v>1.927</v>
      </c>
      <c r="Y37" s="299">
        <v>0.33</v>
      </c>
      <c r="Z37" s="295">
        <v>0.2</v>
      </c>
      <c r="AA37" s="294">
        <f ca="1">+IF(ISERROR(HLOOKUP($B37,INDIRECT("'Monthly Resource Report'!"&amp;'Coleman Validation'!AA$665666&amp;":"&amp;'Coleman Validation'!AA$665667),'Coleman Validation'!AA$665668,FALSE)),0,HLOOKUP($B37,INDIRECT("'Monthly Resource Report'!"&amp;'Coleman Validation'!AA$665666&amp;":"&amp;'Coleman Validation'!AA$665667),'Coleman Validation'!AA$665668,FALSE))</f>
        <v>151</v>
      </c>
      <c r="AB37" s="297">
        <f ca="1">+IF(ISERROR(HLOOKUP($B37,INDIRECT("'Monthly Resource Report'!"&amp;'Coleman Validation'!AB$665666&amp;":"&amp;'Coleman Validation'!AB$665667),'Coleman Validation'!AB$665668,FALSE)),0,HLOOKUP($B37,INDIRECT("'Monthly Resource Report'!"&amp;'Coleman Validation'!AB$665666&amp;":"&amp;'Coleman Validation'!AB$665667),'Coleman Validation'!AB$665668,FALSE))</f>
        <v>1.9269989478656706</v>
      </c>
      <c r="AC37" s="317">
        <f ca="1">+IF(ISERROR(HLOOKUP($B37,INDIRECT("'Monthly Resource Report'!"&amp;'Coleman Validation'!AC$665666&amp;":"&amp;'Coleman Validation'!AC$665667),'Coleman Validation'!AC$665668,FALSE)),0,HLOOKUP($B37,INDIRECT("'Monthly Resource Report'!"&amp;'Coleman Validation'!AC$665666&amp;":"&amp;'Coleman Validation'!AC$665667),'Coleman Validation'!AC$665668,FALSE))</f>
        <v>0.32845500780466291</v>
      </c>
      <c r="AD37" s="318">
        <f ca="1">+IF(ISERROR(HLOOKUP($B37,INDIRECT("'Monthly Resource Report'!"&amp;'Coleman Validation'!AD$665666&amp;":"&amp;'Coleman Validation'!AD$665667),'Coleman Validation'!AD$665668,FALSE)),0,HLOOKUP($B37,INDIRECT("'Monthly Resource Report'!"&amp;'Coleman Validation'!AD$665666&amp;":"&amp;'Coleman Validation'!AD$665667),'Coleman Validation'!AD$665668,FALSE))</f>
        <v>0.20085435087091502</v>
      </c>
    </row>
    <row r="38" spans="2:30">
      <c r="B38" s="301">
        <v>42339</v>
      </c>
      <c r="C38" s="294">
        <v>146</v>
      </c>
      <c r="D38" s="297">
        <v>1.927</v>
      </c>
      <c r="E38" s="299">
        <v>0.33</v>
      </c>
      <c r="F38" s="295">
        <v>0.2</v>
      </c>
      <c r="G38" s="294">
        <f ca="1">+IF(ISERROR(HLOOKUP($B38,INDIRECT("'Monthly Resource Report'!"&amp;'Coleman Validation'!G$665666&amp;":"&amp;'Coleman Validation'!G$665667),'Coleman Validation'!G$665668,FALSE)),0,HLOOKUP($B38,INDIRECT("'Monthly Resource Report'!"&amp;'Coleman Validation'!G$665666&amp;":"&amp;'Coleman Validation'!G$665667),'Coleman Validation'!G$665668,FALSE))</f>
        <v>146</v>
      </c>
      <c r="H38" s="297">
        <f ca="1">+IF(ISERROR(HLOOKUP($B38,INDIRECT("'Monthly Resource Report'!"&amp;'Coleman Validation'!H$665666&amp;":"&amp;'Coleman Validation'!H$665667),'Coleman Validation'!H$665668,FALSE)),0,HLOOKUP($B38,INDIRECT("'Monthly Resource Report'!"&amp;'Coleman Validation'!H$665666&amp;":"&amp;'Coleman Validation'!H$665667),'Coleman Validation'!H$665668,FALSE))</f>
        <v>1.9270008578781812</v>
      </c>
      <c r="I38" s="317">
        <f ca="1">+IF(ISERROR(HLOOKUP($B38,INDIRECT("'Monthly Resource Report'!"&amp;'Coleman Validation'!I$665666&amp;":"&amp;'Coleman Validation'!I$665667),'Coleman Validation'!I$665668,FALSE)),0,HLOOKUP($B38,INDIRECT("'Monthly Resource Report'!"&amp;'Coleman Validation'!I$665666&amp;":"&amp;'Coleman Validation'!I$665667),'Coleman Validation'!I$665668,FALSE))</f>
        <v>0.32545941301234316</v>
      </c>
      <c r="J38" s="318">
        <f ca="1">+IF(ISERROR(HLOOKUP($B38,INDIRECT("'Monthly Resource Report'!"&amp;'Coleman Validation'!J$665666&amp;":"&amp;'Coleman Validation'!J$665667),'Coleman Validation'!J$665668,FALSE)),0,HLOOKUP($B38,INDIRECT("'Monthly Resource Report'!"&amp;'Coleman Validation'!J$665666&amp;":"&amp;'Coleman Validation'!J$665667),'Coleman Validation'!J$665668,FALSE))</f>
        <v>0.20036075702782902</v>
      </c>
      <c r="L38" s="301">
        <v>42339</v>
      </c>
      <c r="M38" s="294">
        <v>146</v>
      </c>
      <c r="N38" s="297">
        <v>1.927</v>
      </c>
      <c r="O38" s="299">
        <v>0.33</v>
      </c>
      <c r="P38" s="295">
        <v>0.2</v>
      </c>
      <c r="Q38" s="294">
        <f ca="1">+IF(ISERROR(HLOOKUP($B38,INDIRECT("'Monthly Resource Report'!"&amp;'Coleman Validation'!Q$665666&amp;":"&amp;'Coleman Validation'!Q$665667),'Coleman Validation'!Q$665668,FALSE)),0,HLOOKUP($B38,INDIRECT("'Monthly Resource Report'!"&amp;'Coleman Validation'!Q$665666&amp;":"&amp;'Coleman Validation'!Q$665667),'Coleman Validation'!Q$665668,FALSE))</f>
        <v>146</v>
      </c>
      <c r="R38" s="297">
        <f ca="1">+IF(ISERROR(HLOOKUP($B38,INDIRECT("'Monthly Resource Report'!"&amp;'Coleman Validation'!R$665666&amp;":"&amp;'Coleman Validation'!R$665667),'Coleman Validation'!R$665668,FALSE)),0,HLOOKUP($B38,INDIRECT("'Monthly Resource Report'!"&amp;'Coleman Validation'!R$665666&amp;":"&amp;'Coleman Validation'!R$665667),'Coleman Validation'!R$665668,FALSE))</f>
        <v>1.9270008730414006</v>
      </c>
      <c r="S38" s="317">
        <f ca="1">+IF(ISERROR(HLOOKUP($B38,INDIRECT("'Monthly Resource Report'!"&amp;'Coleman Validation'!S$665666&amp;":"&amp;'Coleman Validation'!S$665667),'Coleman Validation'!S$665668,FALSE)),0,HLOOKUP($B38,INDIRECT("'Monthly Resource Report'!"&amp;'Coleman Validation'!S$665666&amp;":"&amp;'Coleman Validation'!S$665667),'Coleman Validation'!S$665668,FALSE))</f>
        <v>0.32531722820451731</v>
      </c>
      <c r="T38" s="318">
        <f ca="1">+IF(ISERROR(HLOOKUP($B38,INDIRECT("'Monthly Resource Report'!"&amp;'Coleman Validation'!T$665666&amp;":"&amp;'Coleman Validation'!T$665667),'Coleman Validation'!T$665668,FALSE)),0,HLOOKUP($B38,INDIRECT("'Monthly Resource Report'!"&amp;'Coleman Validation'!T$665666&amp;":"&amp;'Coleman Validation'!T$665667),'Coleman Validation'!T$665668,FALSE))</f>
        <v>0.2006316894874908</v>
      </c>
      <c r="V38" s="301">
        <v>42339</v>
      </c>
      <c r="W38" s="294">
        <v>151</v>
      </c>
      <c r="X38" s="297">
        <v>1.927</v>
      </c>
      <c r="Y38" s="299">
        <v>0.33</v>
      </c>
      <c r="Z38" s="295">
        <v>0.2</v>
      </c>
      <c r="AA38" s="294">
        <f ca="1">+IF(ISERROR(HLOOKUP($B38,INDIRECT("'Monthly Resource Report'!"&amp;'Coleman Validation'!AA$665666&amp;":"&amp;'Coleman Validation'!AA$665667),'Coleman Validation'!AA$665668,FALSE)),0,HLOOKUP($B38,INDIRECT("'Monthly Resource Report'!"&amp;'Coleman Validation'!AA$665666&amp;":"&amp;'Coleman Validation'!AA$665667),'Coleman Validation'!AA$665668,FALSE))</f>
        <v>151</v>
      </c>
      <c r="AB38" s="297">
        <f ca="1">+IF(ISERROR(HLOOKUP($B38,INDIRECT("'Monthly Resource Report'!"&amp;'Coleman Validation'!AB$665666&amp;":"&amp;'Coleman Validation'!AB$665667),'Coleman Validation'!AB$665668,FALSE)),0,HLOOKUP($B38,INDIRECT("'Monthly Resource Report'!"&amp;'Coleman Validation'!AB$665666&amp;":"&amp;'Coleman Validation'!AB$665667),'Coleman Validation'!AB$665668,FALSE))</f>
        <v>1.9269988306853898</v>
      </c>
      <c r="AC38" s="317">
        <f ca="1">+IF(ISERROR(HLOOKUP($B38,INDIRECT("'Monthly Resource Report'!"&amp;'Coleman Validation'!AC$665666&amp;":"&amp;'Coleman Validation'!AC$665667),'Coleman Validation'!AC$665668,FALSE)),0,HLOOKUP($B38,INDIRECT("'Monthly Resource Report'!"&amp;'Coleman Validation'!AC$665666&amp;":"&amp;'Coleman Validation'!AC$665667),'Coleman Validation'!AC$665668,FALSE))</f>
        <v>0.32747972277218945</v>
      </c>
      <c r="AD38" s="318">
        <f ca="1">+IF(ISERROR(HLOOKUP($B38,INDIRECT("'Monthly Resource Report'!"&amp;'Coleman Validation'!AD$665666&amp;":"&amp;'Coleman Validation'!AD$665667),'Coleman Validation'!AD$665668,FALSE)),0,HLOOKUP($B38,INDIRECT("'Monthly Resource Report'!"&amp;'Coleman Validation'!AD$665666&amp;":"&amp;'Coleman Validation'!AD$665667),'Coleman Validation'!AD$665668,FALSE))</f>
        <v>0.20063329625108026</v>
      </c>
    </row>
    <row r="39" spans="2:30">
      <c r="B39" s="301">
        <v>42370</v>
      </c>
      <c r="C39" s="294">
        <v>146</v>
      </c>
      <c r="D39" s="297">
        <v>1.97</v>
      </c>
      <c r="E39" s="299">
        <v>0.33</v>
      </c>
      <c r="F39" s="295">
        <v>0.2</v>
      </c>
      <c r="G39" s="294">
        <f ca="1">+IF(ISERROR(HLOOKUP($B39,INDIRECT("'Monthly Resource Report'!"&amp;'Coleman Validation'!G$665666&amp;":"&amp;'Coleman Validation'!G$665667),'Coleman Validation'!G$665668,FALSE)),0,HLOOKUP($B39,INDIRECT("'Monthly Resource Report'!"&amp;'Coleman Validation'!G$665666&amp;":"&amp;'Coleman Validation'!G$665667),'Coleman Validation'!G$665668,FALSE))</f>
        <v>146</v>
      </c>
      <c r="H39" s="297">
        <f ca="1">+IF(ISERROR(HLOOKUP($B39,INDIRECT("'Monthly Resource Report'!"&amp;'Coleman Validation'!H$665666&amp;":"&amp;'Coleman Validation'!H$665667),'Coleman Validation'!H$665668,FALSE)),0,HLOOKUP($B39,INDIRECT("'Monthly Resource Report'!"&amp;'Coleman Validation'!H$665666&amp;":"&amp;'Coleman Validation'!H$665667),'Coleman Validation'!H$665668,FALSE))</f>
        <v>1.9699997836762064</v>
      </c>
      <c r="I39" s="317">
        <f ca="1">+IF(ISERROR(HLOOKUP($B39,INDIRECT("'Monthly Resource Report'!"&amp;'Coleman Validation'!I$665666&amp;":"&amp;'Coleman Validation'!I$665667),'Coleman Validation'!I$665668,FALSE)),0,HLOOKUP($B39,INDIRECT("'Monthly Resource Report'!"&amp;'Coleman Validation'!I$665666&amp;":"&amp;'Coleman Validation'!I$665667),'Coleman Validation'!I$665668,FALSE))</f>
        <v>0.32724685613524018</v>
      </c>
      <c r="J39" s="318">
        <f ca="1">+IF(ISERROR(HLOOKUP($B39,INDIRECT("'Monthly Resource Report'!"&amp;'Coleman Validation'!J$665666&amp;":"&amp;'Coleman Validation'!J$665667),'Coleman Validation'!J$665668,FALSE)),0,HLOOKUP($B39,INDIRECT("'Monthly Resource Report'!"&amp;'Coleman Validation'!J$665666&amp;":"&amp;'Coleman Validation'!J$665667),'Coleman Validation'!J$665668,FALSE))</f>
        <v>0.20034838807004388</v>
      </c>
      <c r="L39" s="301">
        <v>42370</v>
      </c>
      <c r="M39" s="294">
        <v>146</v>
      </c>
      <c r="N39" s="297">
        <v>1.97</v>
      </c>
      <c r="O39" s="299">
        <v>0.33</v>
      </c>
      <c r="P39" s="295">
        <v>0.2</v>
      </c>
      <c r="Q39" s="294">
        <f ca="1">+IF(ISERROR(HLOOKUP($B39,INDIRECT("'Monthly Resource Report'!"&amp;'Coleman Validation'!Q$665666&amp;":"&amp;'Coleman Validation'!Q$665667),'Coleman Validation'!Q$665668,FALSE)),0,HLOOKUP($B39,INDIRECT("'Monthly Resource Report'!"&amp;'Coleman Validation'!Q$665666&amp;":"&amp;'Coleman Validation'!Q$665667),'Coleman Validation'!Q$665668,FALSE))</f>
        <v>146</v>
      </c>
      <c r="R39" s="297">
        <f ca="1">+IF(ISERROR(HLOOKUP($B39,INDIRECT("'Monthly Resource Report'!"&amp;'Coleman Validation'!R$665666&amp;":"&amp;'Coleman Validation'!R$665667),'Coleman Validation'!R$665668,FALSE)),0,HLOOKUP($B39,INDIRECT("'Monthly Resource Report'!"&amp;'Coleman Validation'!R$665666&amp;":"&amp;'Coleman Validation'!R$665667),'Coleman Validation'!R$665668,FALSE))</f>
        <v>1.9699998923840167</v>
      </c>
      <c r="S39" s="317">
        <f ca="1">+IF(ISERROR(HLOOKUP($B39,INDIRECT("'Monthly Resource Report'!"&amp;'Coleman Validation'!S$665666&amp;":"&amp;'Coleman Validation'!S$665667),'Coleman Validation'!S$665668,FALSE)),0,HLOOKUP($B39,INDIRECT("'Monthly Resource Report'!"&amp;'Coleman Validation'!S$665666&amp;":"&amp;'Coleman Validation'!S$665667),'Coleman Validation'!S$665668,FALSE))</f>
        <v>0.32741287839795946</v>
      </c>
      <c r="T39" s="318">
        <f ca="1">+IF(ISERROR(HLOOKUP($B39,INDIRECT("'Monthly Resource Report'!"&amp;'Coleman Validation'!T$665666&amp;":"&amp;'Coleman Validation'!T$665667),'Coleman Validation'!T$665668,FALSE)),0,HLOOKUP($B39,INDIRECT("'Monthly Resource Report'!"&amp;'Coleman Validation'!T$665666&amp;":"&amp;'Coleman Validation'!T$665667),'Coleman Validation'!T$665668,FALSE))</f>
        <v>0.20058643902810108</v>
      </c>
      <c r="V39" s="301">
        <v>42370</v>
      </c>
      <c r="W39" s="294">
        <v>151</v>
      </c>
      <c r="X39" s="297">
        <v>1.97</v>
      </c>
      <c r="Y39" s="299">
        <v>0.33</v>
      </c>
      <c r="Z39" s="295">
        <v>0.2</v>
      </c>
      <c r="AA39" s="294">
        <f ca="1">+IF(ISERROR(HLOOKUP($B39,INDIRECT("'Monthly Resource Report'!"&amp;'Coleman Validation'!AA$665666&amp;":"&amp;'Coleman Validation'!AA$665667),'Coleman Validation'!AA$665668,FALSE)),0,HLOOKUP($B39,INDIRECT("'Monthly Resource Report'!"&amp;'Coleman Validation'!AA$665666&amp;":"&amp;'Coleman Validation'!AA$665667),'Coleman Validation'!AA$665668,FALSE))</f>
        <v>151</v>
      </c>
      <c r="AB39" s="297">
        <f ca="1">+IF(ISERROR(HLOOKUP($B39,INDIRECT("'Monthly Resource Report'!"&amp;'Coleman Validation'!AB$665666&amp;":"&amp;'Coleman Validation'!AB$665667),'Coleman Validation'!AB$665668,FALSE)),0,HLOOKUP($B39,INDIRECT("'Monthly Resource Report'!"&amp;'Coleman Validation'!AB$665666&amp;":"&amp;'Coleman Validation'!AB$665667),'Coleman Validation'!AB$665668,FALSE))</f>
        <v>1.9700004155023942</v>
      </c>
      <c r="AC39" s="317">
        <f ca="1">+IF(ISERROR(HLOOKUP($B39,INDIRECT("'Monthly Resource Report'!"&amp;'Coleman Validation'!AC$665666&amp;":"&amp;'Coleman Validation'!AC$665667),'Coleman Validation'!AC$665668,FALSE)),0,HLOOKUP($B39,INDIRECT("'Monthly Resource Report'!"&amp;'Coleman Validation'!AC$665666&amp;":"&amp;'Coleman Validation'!AC$665667),'Coleman Validation'!AC$665668,FALSE))</f>
        <v>0.32848781272503541</v>
      </c>
      <c r="AD39" s="318">
        <f ca="1">+IF(ISERROR(HLOOKUP($B39,INDIRECT("'Monthly Resource Report'!"&amp;'Coleman Validation'!AD$665666&amp;":"&amp;'Coleman Validation'!AD$665667),'Coleman Validation'!AD$665668,FALSE)),0,HLOOKUP($B39,INDIRECT("'Monthly Resource Report'!"&amp;'Coleman Validation'!AD$665666&amp;":"&amp;'Coleman Validation'!AD$665667),'Coleman Validation'!AD$665668,FALSE))</f>
        <v>0.20082191090466592</v>
      </c>
    </row>
    <row r="40" spans="2:30">
      <c r="B40" s="301">
        <v>42401</v>
      </c>
      <c r="C40" s="294">
        <v>146</v>
      </c>
      <c r="D40" s="297">
        <v>1.97</v>
      </c>
      <c r="E40" s="299">
        <v>0.33</v>
      </c>
      <c r="F40" s="295">
        <v>0.2</v>
      </c>
      <c r="G40" s="294">
        <f ca="1">+IF(ISERROR(HLOOKUP($B40,INDIRECT("'Monthly Resource Report'!"&amp;'Coleman Validation'!G$665666&amp;":"&amp;'Coleman Validation'!G$665667),'Coleman Validation'!G$665668,FALSE)),0,HLOOKUP($B40,INDIRECT("'Monthly Resource Report'!"&amp;'Coleman Validation'!G$665666&amp;":"&amp;'Coleman Validation'!G$665667),'Coleman Validation'!G$665668,FALSE))</f>
        <v>146</v>
      </c>
      <c r="H40" s="297">
        <f ca="1">+IF(ISERROR(HLOOKUP($B40,INDIRECT("'Monthly Resource Report'!"&amp;'Coleman Validation'!H$665666&amp;":"&amp;'Coleman Validation'!H$665667),'Coleman Validation'!H$665668,FALSE)),0,HLOOKUP($B40,INDIRECT("'Monthly Resource Report'!"&amp;'Coleman Validation'!H$665666&amp;":"&amp;'Coleman Validation'!H$665667),'Coleman Validation'!H$665668,FALSE))</f>
        <v>1.9699993143954109</v>
      </c>
      <c r="I40" s="317">
        <f ca="1">+IF(ISERROR(HLOOKUP($B40,INDIRECT("'Monthly Resource Report'!"&amp;'Coleman Validation'!I$665666&amp;":"&amp;'Coleman Validation'!I$665667),'Coleman Validation'!I$665668,FALSE)),0,HLOOKUP($B40,INDIRECT("'Monthly Resource Report'!"&amp;'Coleman Validation'!I$665666&amp;":"&amp;'Coleman Validation'!I$665667),'Coleman Validation'!I$665668,FALSE))</f>
        <v>0.32749709300800883</v>
      </c>
      <c r="J40" s="318">
        <f ca="1">+IF(ISERROR(HLOOKUP($B40,INDIRECT("'Monthly Resource Report'!"&amp;'Coleman Validation'!J$665666&amp;":"&amp;'Coleman Validation'!J$665667),'Coleman Validation'!J$665668,FALSE)),0,HLOOKUP($B40,INDIRECT("'Monthly Resource Report'!"&amp;'Coleman Validation'!J$665666&amp;":"&amp;'Coleman Validation'!J$665667),'Coleman Validation'!J$665668,FALSE))</f>
        <v>0.20036952744760733</v>
      </c>
      <c r="L40" s="301">
        <v>42401</v>
      </c>
      <c r="M40" s="294">
        <v>146</v>
      </c>
      <c r="N40" s="297">
        <v>1.97</v>
      </c>
      <c r="O40" s="299">
        <v>0.33</v>
      </c>
      <c r="P40" s="295">
        <v>0.2</v>
      </c>
      <c r="Q40" s="294">
        <f ca="1">+IF(ISERROR(HLOOKUP($B40,INDIRECT("'Monthly Resource Report'!"&amp;'Coleman Validation'!Q$665666&amp;":"&amp;'Coleman Validation'!Q$665667),'Coleman Validation'!Q$665668,FALSE)),0,HLOOKUP($B40,INDIRECT("'Monthly Resource Report'!"&amp;'Coleman Validation'!Q$665666&amp;":"&amp;'Coleman Validation'!Q$665667),'Coleman Validation'!Q$665668,FALSE))</f>
        <v>146</v>
      </c>
      <c r="R40" s="297">
        <f ca="1">+IF(ISERROR(HLOOKUP($B40,INDIRECT("'Monthly Resource Report'!"&amp;'Coleman Validation'!R$665666&amp;":"&amp;'Coleman Validation'!R$665667),'Coleman Validation'!R$665668,FALSE)),0,HLOOKUP($B40,INDIRECT("'Monthly Resource Report'!"&amp;'Coleman Validation'!R$665666&amp;":"&amp;'Coleman Validation'!R$665667),'Coleman Validation'!R$665668,FALSE))</f>
        <v>1.9699991961137844</v>
      </c>
      <c r="S40" s="317">
        <f ca="1">+IF(ISERROR(HLOOKUP($B40,INDIRECT("'Monthly Resource Report'!"&amp;'Coleman Validation'!S$665666&amp;":"&amp;'Coleman Validation'!S$665667),'Coleman Validation'!S$665668,FALSE)),0,HLOOKUP($B40,INDIRECT("'Monthly Resource Report'!"&amp;'Coleman Validation'!S$665666&amp;":"&amp;'Coleman Validation'!S$665667),'Coleman Validation'!S$665668,FALSE))</f>
        <v>0.32734215917991005</v>
      </c>
      <c r="T40" s="318">
        <f ca="1">+IF(ISERROR(HLOOKUP($B40,INDIRECT("'Monthly Resource Report'!"&amp;'Coleman Validation'!T$665666&amp;":"&amp;'Coleman Validation'!T$665667),'Coleman Validation'!T$665668,FALSE)),0,HLOOKUP($B40,INDIRECT("'Monthly Resource Report'!"&amp;'Coleman Validation'!T$665666&amp;":"&amp;'Coleman Validation'!T$665667),'Coleman Validation'!T$665668,FALSE))</f>
        <v>0.2006371588841605</v>
      </c>
      <c r="V40" s="301">
        <v>42401</v>
      </c>
      <c r="W40" s="294">
        <v>151</v>
      </c>
      <c r="X40" s="297">
        <v>1.97</v>
      </c>
      <c r="Y40" s="299">
        <v>0.33</v>
      </c>
      <c r="Z40" s="295">
        <v>0.2</v>
      </c>
      <c r="AA40" s="294">
        <f ca="1">+IF(ISERROR(HLOOKUP($B40,INDIRECT("'Monthly Resource Report'!"&amp;'Coleman Validation'!AA$665666&amp;":"&amp;'Coleman Validation'!AA$665667),'Coleman Validation'!AA$665668,FALSE)),0,HLOOKUP($B40,INDIRECT("'Monthly Resource Report'!"&amp;'Coleman Validation'!AA$665666&amp;":"&amp;'Coleman Validation'!AA$665667),'Coleman Validation'!AA$665668,FALSE))</f>
        <v>151</v>
      </c>
      <c r="AB40" s="297">
        <f ca="1">+IF(ISERROR(HLOOKUP($B40,INDIRECT("'Monthly Resource Report'!"&amp;'Coleman Validation'!AB$665666&amp;":"&amp;'Coleman Validation'!AB$665667),'Coleman Validation'!AB$665668,FALSE)),0,HLOOKUP($B40,INDIRECT("'Monthly Resource Report'!"&amp;'Coleman Validation'!AB$665666&amp;":"&amp;'Coleman Validation'!AB$665667),'Coleman Validation'!AB$665668,FALSE))</f>
        <v>1.9700005289914484</v>
      </c>
      <c r="AC40" s="317">
        <f ca="1">+IF(ISERROR(HLOOKUP($B40,INDIRECT("'Monthly Resource Report'!"&amp;'Coleman Validation'!AC$665666&amp;":"&amp;'Coleman Validation'!AC$665667),'Coleman Validation'!AC$665668,FALSE)),0,HLOOKUP($B40,INDIRECT("'Monthly Resource Report'!"&amp;'Coleman Validation'!AC$665666&amp;":"&amp;'Coleman Validation'!AC$665667),'Coleman Validation'!AC$665668,FALSE))</f>
        <v>0.32836029958923763</v>
      </c>
      <c r="AD40" s="318">
        <f ca="1">+IF(ISERROR(HLOOKUP($B40,INDIRECT("'Monthly Resource Report'!"&amp;'Coleman Validation'!AD$665666&amp;":"&amp;'Coleman Validation'!AD$665667),'Coleman Validation'!AD$665668,FALSE)),0,HLOOKUP($B40,INDIRECT("'Monthly Resource Report'!"&amp;'Coleman Validation'!AD$665666&amp;":"&amp;'Coleman Validation'!AD$665667),'Coleman Validation'!AD$665668,FALSE))</f>
        <v>0.20066688606815364</v>
      </c>
    </row>
    <row r="41" spans="2:30">
      <c r="B41" s="301">
        <v>42430</v>
      </c>
      <c r="C41" s="294">
        <v>146</v>
      </c>
      <c r="D41" s="297">
        <v>1.97</v>
      </c>
      <c r="E41" s="299">
        <v>0.33</v>
      </c>
      <c r="F41" s="295">
        <v>0.2</v>
      </c>
      <c r="G41" s="294">
        <f ca="1">+IF(ISERROR(HLOOKUP($B41,INDIRECT("'Monthly Resource Report'!"&amp;'Coleman Validation'!G$665666&amp;":"&amp;'Coleman Validation'!G$665667),'Coleman Validation'!G$665668,FALSE)),0,HLOOKUP($B41,INDIRECT("'Monthly Resource Report'!"&amp;'Coleman Validation'!G$665666&amp;":"&amp;'Coleman Validation'!G$665667),'Coleman Validation'!G$665668,FALSE))</f>
        <v>146</v>
      </c>
      <c r="H41" s="297">
        <f ca="1">+IF(ISERROR(HLOOKUP($B41,INDIRECT("'Monthly Resource Report'!"&amp;'Coleman Validation'!H$665666&amp;":"&amp;'Coleman Validation'!H$665667),'Coleman Validation'!H$665668,FALSE)),0,HLOOKUP($B41,INDIRECT("'Monthly Resource Report'!"&amp;'Coleman Validation'!H$665666&amp;":"&amp;'Coleman Validation'!H$665667),'Coleman Validation'!H$665668,FALSE))</f>
        <v>1.9699991100431629</v>
      </c>
      <c r="I41" s="317">
        <f ca="1">+IF(ISERROR(HLOOKUP($B41,INDIRECT("'Monthly Resource Report'!"&amp;'Coleman Validation'!I$665666&amp;":"&amp;'Coleman Validation'!I$665667),'Coleman Validation'!I$665668,FALSE)),0,HLOOKUP($B41,INDIRECT("'Monthly Resource Report'!"&amp;'Coleman Validation'!I$665666&amp;":"&amp;'Coleman Validation'!I$665667),'Coleman Validation'!I$665668,FALSE))</f>
        <v>0.32630227930106348</v>
      </c>
      <c r="J41" s="318">
        <f ca="1">+IF(ISERROR(HLOOKUP($B41,INDIRECT("'Monthly Resource Report'!"&amp;'Coleman Validation'!J$665666&amp;":"&amp;'Coleman Validation'!J$665667),'Coleman Validation'!J$665668,FALSE)),0,HLOOKUP($B41,INDIRECT("'Monthly Resource Report'!"&amp;'Coleman Validation'!J$665666&amp;":"&amp;'Coleman Validation'!J$665667),'Coleman Validation'!J$665668,FALSE))</f>
        <v>0.20034794405640993</v>
      </c>
      <c r="L41" s="301">
        <v>42430</v>
      </c>
      <c r="M41" s="294">
        <v>146</v>
      </c>
      <c r="N41" s="297">
        <v>1.97</v>
      </c>
      <c r="O41" s="299">
        <v>0.33</v>
      </c>
      <c r="P41" s="295">
        <v>0.2</v>
      </c>
      <c r="Q41" s="294">
        <f ca="1">+IF(ISERROR(HLOOKUP($B41,INDIRECT("'Monthly Resource Report'!"&amp;'Coleman Validation'!Q$665666&amp;":"&amp;'Coleman Validation'!Q$665667),'Coleman Validation'!Q$665668,FALSE)),0,HLOOKUP($B41,INDIRECT("'Monthly Resource Report'!"&amp;'Coleman Validation'!Q$665666&amp;":"&amp;'Coleman Validation'!Q$665667),'Coleman Validation'!Q$665668,FALSE))</f>
        <v>146</v>
      </c>
      <c r="R41" s="297">
        <f ca="1">+IF(ISERROR(HLOOKUP($B41,INDIRECT("'Monthly Resource Report'!"&amp;'Coleman Validation'!R$665666&amp;":"&amp;'Coleman Validation'!R$665667),'Coleman Validation'!R$665668,FALSE)),0,HLOOKUP($B41,INDIRECT("'Monthly Resource Report'!"&amp;'Coleman Validation'!R$665666&amp;":"&amp;'Coleman Validation'!R$665667),'Coleman Validation'!R$665668,FALSE))</f>
        <v>1.9699992100838442</v>
      </c>
      <c r="S41" s="317">
        <f ca="1">+IF(ISERROR(HLOOKUP($B41,INDIRECT("'Monthly Resource Report'!"&amp;'Coleman Validation'!S$665666&amp;":"&amp;'Coleman Validation'!S$665667),'Coleman Validation'!S$665668,FALSE)),0,HLOOKUP($B41,INDIRECT("'Monthly Resource Report'!"&amp;'Coleman Validation'!S$665666&amp;":"&amp;'Coleman Validation'!S$665667),'Coleman Validation'!S$665668,FALSE))</f>
        <v>0.32583653002357749</v>
      </c>
      <c r="T41" s="318">
        <f ca="1">+IF(ISERROR(HLOOKUP($B41,INDIRECT("'Monthly Resource Report'!"&amp;'Coleman Validation'!T$665666&amp;":"&amp;'Coleman Validation'!T$665667),'Coleman Validation'!T$665668,FALSE)),0,HLOOKUP($B41,INDIRECT("'Monthly Resource Report'!"&amp;'Coleman Validation'!T$665666&amp;":"&amp;'Coleman Validation'!T$665667),'Coleman Validation'!T$665668,FALSE))</f>
        <v>0.20061861291227609</v>
      </c>
      <c r="V41" s="301">
        <v>42430</v>
      </c>
      <c r="W41" s="294">
        <v>151</v>
      </c>
      <c r="X41" s="297">
        <v>1.97</v>
      </c>
      <c r="Y41" s="299">
        <v>0.33</v>
      </c>
      <c r="Z41" s="295">
        <v>0.2</v>
      </c>
      <c r="AA41" s="294">
        <f ca="1">+IF(ISERROR(HLOOKUP($B41,INDIRECT("'Monthly Resource Report'!"&amp;'Coleman Validation'!AA$665666&amp;":"&amp;'Coleman Validation'!AA$665667),'Coleman Validation'!AA$665668,FALSE)),0,HLOOKUP($B41,INDIRECT("'Monthly Resource Report'!"&amp;'Coleman Validation'!AA$665666&amp;":"&amp;'Coleman Validation'!AA$665667),'Coleman Validation'!AA$665668,FALSE))</f>
        <v>151</v>
      </c>
      <c r="AB41" s="297">
        <f ca="1">+IF(ISERROR(HLOOKUP($B41,INDIRECT("'Monthly Resource Report'!"&amp;'Coleman Validation'!AB$665666&amp;":"&amp;'Coleman Validation'!AB$665667),'Coleman Validation'!AB$665668,FALSE)),0,HLOOKUP($B41,INDIRECT("'Monthly Resource Report'!"&amp;'Coleman Validation'!AB$665666&amp;":"&amp;'Coleman Validation'!AB$665667),'Coleman Validation'!AB$665668,FALSE))</f>
        <v>1.9700007717728818</v>
      </c>
      <c r="AC41" s="317">
        <f ca="1">+IF(ISERROR(HLOOKUP($B41,INDIRECT("'Monthly Resource Report'!"&amp;'Coleman Validation'!AC$665666&amp;":"&amp;'Coleman Validation'!AC$665667),'Coleman Validation'!AC$665668,FALSE)),0,HLOOKUP($B41,INDIRECT("'Monthly Resource Report'!"&amp;'Coleman Validation'!AC$665666&amp;":"&amp;'Coleman Validation'!AC$665667),'Coleman Validation'!AC$665668,FALSE))</f>
        <v>0.32765761799569121</v>
      </c>
      <c r="AD41" s="318">
        <f ca="1">+IF(ISERROR(HLOOKUP($B41,INDIRECT("'Monthly Resource Report'!"&amp;'Coleman Validation'!AD$665666&amp;":"&amp;'Coleman Validation'!AD$665667),'Coleman Validation'!AD$665668,FALSE)),0,HLOOKUP($B41,INDIRECT("'Monthly Resource Report'!"&amp;'Coleman Validation'!AD$665666&amp;":"&amp;'Coleman Validation'!AD$665667),'Coleman Validation'!AD$665668,FALSE))</f>
        <v>0.20063977478053499</v>
      </c>
    </row>
    <row r="42" spans="2:30">
      <c r="B42" s="301">
        <v>42461</v>
      </c>
      <c r="C42" s="294">
        <v>146</v>
      </c>
      <c r="D42" s="297">
        <v>1.97</v>
      </c>
      <c r="E42" s="299">
        <v>0.33</v>
      </c>
      <c r="F42" s="295">
        <v>0.2</v>
      </c>
      <c r="G42" s="294">
        <f ca="1">+IF(ISERROR(HLOOKUP($B42,INDIRECT("'Monthly Resource Report'!"&amp;'Coleman Validation'!G$665666&amp;":"&amp;'Coleman Validation'!G$665667),'Coleman Validation'!G$665668,FALSE)),0,HLOOKUP($B42,INDIRECT("'Monthly Resource Report'!"&amp;'Coleman Validation'!G$665666&amp;":"&amp;'Coleman Validation'!G$665667),'Coleman Validation'!G$665668,FALSE))</f>
        <v>146</v>
      </c>
      <c r="H42" s="297">
        <f ca="1">+IF(ISERROR(HLOOKUP($B42,INDIRECT("'Monthly Resource Report'!"&amp;'Coleman Validation'!H$665666&amp;":"&amp;'Coleman Validation'!H$665667),'Coleman Validation'!H$665668,FALSE)),0,HLOOKUP($B42,INDIRECT("'Monthly Resource Report'!"&amp;'Coleman Validation'!H$665666&amp;":"&amp;'Coleman Validation'!H$665667),'Coleman Validation'!H$665668,FALSE))</f>
        <v>1.9699990380915737</v>
      </c>
      <c r="I42" s="317">
        <f ca="1">+IF(ISERROR(HLOOKUP($B42,INDIRECT("'Monthly Resource Report'!"&amp;'Coleman Validation'!I$665666&amp;":"&amp;'Coleman Validation'!I$665667),'Coleman Validation'!I$665668,FALSE)),0,HLOOKUP($B42,INDIRECT("'Monthly Resource Report'!"&amp;'Coleman Validation'!I$665666&amp;":"&amp;'Coleman Validation'!I$665667),'Coleman Validation'!I$665668,FALSE))</f>
        <v>0.32604013485599059</v>
      </c>
      <c r="J42" s="318">
        <f ca="1">+IF(ISERROR(HLOOKUP($B42,INDIRECT("'Monthly Resource Report'!"&amp;'Coleman Validation'!J$665666&amp;":"&amp;'Coleman Validation'!J$665667),'Coleman Validation'!J$665668,FALSE)),0,HLOOKUP($B42,INDIRECT("'Monthly Resource Report'!"&amp;'Coleman Validation'!J$665666&amp;":"&amp;'Coleman Validation'!J$665667),'Coleman Validation'!J$665668,FALSE))</f>
        <v>0.20039018854229035</v>
      </c>
      <c r="L42" s="301">
        <v>42461</v>
      </c>
      <c r="M42" s="294">
        <v>146</v>
      </c>
      <c r="N42" s="297">
        <v>1.97</v>
      </c>
      <c r="O42" s="299">
        <v>0.33</v>
      </c>
      <c r="P42" s="295">
        <v>0.2</v>
      </c>
      <c r="Q42" s="294">
        <f ca="1">+IF(ISERROR(HLOOKUP($B42,INDIRECT("'Monthly Resource Report'!"&amp;'Coleman Validation'!Q$665666&amp;":"&amp;'Coleman Validation'!Q$665667),'Coleman Validation'!Q$665668,FALSE)),0,HLOOKUP($B42,INDIRECT("'Monthly Resource Report'!"&amp;'Coleman Validation'!Q$665666&amp;":"&amp;'Coleman Validation'!Q$665667),'Coleman Validation'!Q$665668,FALSE))</f>
        <v>146</v>
      </c>
      <c r="R42" s="297">
        <f ca="1">+IF(ISERROR(HLOOKUP($B42,INDIRECT("'Monthly Resource Report'!"&amp;'Coleman Validation'!R$665666&amp;":"&amp;'Coleman Validation'!R$665667),'Coleman Validation'!R$665668,FALSE)),0,HLOOKUP($B42,INDIRECT("'Monthly Resource Report'!"&amp;'Coleman Validation'!R$665666&amp;":"&amp;'Coleman Validation'!R$665667),'Coleman Validation'!R$665668,FALSE))</f>
        <v>1.969998930625491</v>
      </c>
      <c r="S42" s="317">
        <f ca="1">+IF(ISERROR(HLOOKUP($B42,INDIRECT("'Monthly Resource Report'!"&amp;'Coleman Validation'!S$665666&amp;":"&amp;'Coleman Validation'!S$665667),'Coleman Validation'!S$665668,FALSE)),0,HLOOKUP($B42,INDIRECT("'Monthly Resource Report'!"&amp;'Coleman Validation'!S$665666&amp;":"&amp;'Coleman Validation'!S$665667),'Coleman Validation'!S$665668,FALSE))</f>
        <v>0.32603351708024214</v>
      </c>
      <c r="T42" s="318">
        <f ca="1">+IF(ISERROR(HLOOKUP($B42,INDIRECT("'Monthly Resource Report'!"&amp;'Coleman Validation'!T$665666&amp;":"&amp;'Coleman Validation'!T$665667),'Coleman Validation'!T$665668,FALSE)),0,HLOOKUP($B42,INDIRECT("'Monthly Resource Report'!"&amp;'Coleman Validation'!T$665666&amp;":"&amp;'Coleman Validation'!T$665667),'Coleman Validation'!T$665668,FALSE))</f>
        <v>0.20043009528808006</v>
      </c>
      <c r="V42" s="301">
        <v>42461</v>
      </c>
      <c r="W42" s="294">
        <v>151</v>
      </c>
      <c r="X42" s="297">
        <v>1.97</v>
      </c>
      <c r="Y42" s="299">
        <v>0.33</v>
      </c>
      <c r="Z42" s="295">
        <v>0.2</v>
      </c>
      <c r="AA42" s="294">
        <f ca="1">+IF(ISERROR(HLOOKUP($B42,INDIRECT("'Monthly Resource Report'!"&amp;'Coleman Validation'!AA$665666&amp;":"&amp;'Coleman Validation'!AA$665667),'Coleman Validation'!AA$665668,FALSE)),0,HLOOKUP($B42,INDIRECT("'Monthly Resource Report'!"&amp;'Coleman Validation'!AA$665666&amp;":"&amp;'Coleman Validation'!AA$665667),'Coleman Validation'!AA$665668,FALSE))</f>
        <v>151</v>
      </c>
      <c r="AB42" s="297">
        <f ca="1">+IF(ISERROR(HLOOKUP($B42,INDIRECT("'Monthly Resource Report'!"&amp;'Coleman Validation'!AB$665666&amp;":"&amp;'Coleman Validation'!AB$665667),'Coleman Validation'!AB$665668,FALSE)),0,HLOOKUP($B42,INDIRECT("'Monthly Resource Report'!"&amp;'Coleman Validation'!AB$665666&amp;":"&amp;'Coleman Validation'!AB$665667),'Coleman Validation'!AB$665668,FALSE))</f>
        <v>1.970000436195503</v>
      </c>
      <c r="AC42" s="317">
        <f ca="1">+IF(ISERROR(HLOOKUP($B42,INDIRECT("'Monthly Resource Report'!"&amp;'Coleman Validation'!AC$665666&amp;":"&amp;'Coleman Validation'!AC$665667),'Coleman Validation'!AC$665668,FALSE)),0,HLOOKUP($B42,INDIRECT("'Monthly Resource Report'!"&amp;'Coleman Validation'!AC$665666&amp;":"&amp;'Coleman Validation'!AC$665667),'Coleman Validation'!AC$665668,FALSE))</f>
        <v>0.32809580677162142</v>
      </c>
      <c r="AD42" s="318">
        <f ca="1">+IF(ISERROR(HLOOKUP($B42,INDIRECT("'Monthly Resource Report'!"&amp;'Coleman Validation'!AD$665666&amp;":"&amp;'Coleman Validation'!AD$665667),'Coleman Validation'!AD$665668,FALSE)),0,HLOOKUP($B42,INDIRECT("'Monthly Resource Report'!"&amp;'Coleman Validation'!AD$665666&amp;":"&amp;'Coleman Validation'!AD$665667),'Coleman Validation'!AD$665668,FALSE))</f>
        <v>0.20043642054784469</v>
      </c>
    </row>
    <row r="43" spans="2:30">
      <c r="B43" s="301">
        <v>42491</v>
      </c>
      <c r="C43" s="294">
        <v>146</v>
      </c>
      <c r="D43" s="297">
        <v>1.97</v>
      </c>
      <c r="E43" s="299">
        <v>0.33</v>
      </c>
      <c r="F43" s="295">
        <v>0.2</v>
      </c>
      <c r="G43" s="294">
        <f ca="1">+IF(ISERROR(HLOOKUP($B43,INDIRECT("'Monthly Resource Report'!"&amp;'Coleman Validation'!G$665666&amp;":"&amp;'Coleman Validation'!G$665667),'Coleman Validation'!G$665668,FALSE)),0,HLOOKUP($B43,INDIRECT("'Monthly Resource Report'!"&amp;'Coleman Validation'!G$665666&amp;":"&amp;'Coleman Validation'!G$665667),'Coleman Validation'!G$665668,FALSE))</f>
        <v>146</v>
      </c>
      <c r="H43" s="297">
        <f ca="1">+IF(ISERROR(HLOOKUP($B43,INDIRECT("'Monthly Resource Report'!"&amp;'Coleman Validation'!H$665666&amp;":"&amp;'Coleman Validation'!H$665667),'Coleman Validation'!H$665668,FALSE)),0,HLOOKUP($B43,INDIRECT("'Monthly Resource Report'!"&amp;'Coleman Validation'!H$665666&amp;":"&amp;'Coleman Validation'!H$665667),'Coleman Validation'!H$665668,FALSE))</f>
        <v>1.9699988625728599</v>
      </c>
      <c r="I43" s="317">
        <f ca="1">+IF(ISERROR(HLOOKUP($B43,INDIRECT("'Monthly Resource Report'!"&amp;'Coleman Validation'!I$665666&amp;":"&amp;'Coleman Validation'!I$665667),'Coleman Validation'!I$665668,FALSE)),0,HLOOKUP($B43,INDIRECT("'Monthly Resource Report'!"&amp;'Coleman Validation'!I$665666&amp;":"&amp;'Coleman Validation'!I$665667),'Coleman Validation'!I$665668,FALSE))</f>
        <v>0.32579402802551827</v>
      </c>
      <c r="J43" s="318">
        <f ca="1">+IF(ISERROR(HLOOKUP($B43,INDIRECT("'Monthly Resource Report'!"&amp;'Coleman Validation'!J$665666&amp;":"&amp;'Coleman Validation'!J$665667),'Coleman Validation'!J$665668,FALSE)),0,HLOOKUP($B43,INDIRECT("'Monthly Resource Report'!"&amp;'Coleman Validation'!J$665666&amp;":"&amp;'Coleman Validation'!J$665667),'Coleman Validation'!J$665668,FALSE))</f>
        <v>0.20203930428330558</v>
      </c>
      <c r="L43" s="301">
        <v>42491</v>
      </c>
      <c r="M43" s="294">
        <v>146</v>
      </c>
      <c r="N43" s="297">
        <v>1.97</v>
      </c>
      <c r="O43" s="299">
        <v>0.33</v>
      </c>
      <c r="P43" s="295">
        <v>0.2</v>
      </c>
      <c r="Q43" s="294">
        <f ca="1">+IF(ISERROR(HLOOKUP($B43,INDIRECT("'Monthly Resource Report'!"&amp;'Coleman Validation'!Q$665666&amp;":"&amp;'Coleman Validation'!Q$665667),'Coleman Validation'!Q$665668,FALSE)),0,HLOOKUP($B43,INDIRECT("'Monthly Resource Report'!"&amp;'Coleman Validation'!Q$665666&amp;":"&amp;'Coleman Validation'!Q$665667),'Coleman Validation'!Q$665668,FALSE))</f>
        <v>146</v>
      </c>
      <c r="R43" s="297">
        <f ca="1">+IF(ISERROR(HLOOKUP($B43,INDIRECT("'Monthly Resource Report'!"&amp;'Coleman Validation'!R$665666&amp;":"&amp;'Coleman Validation'!R$665667),'Coleman Validation'!R$665668,FALSE)),0,HLOOKUP($B43,INDIRECT("'Monthly Resource Report'!"&amp;'Coleman Validation'!R$665666&amp;":"&amp;'Coleman Validation'!R$665667),'Coleman Validation'!R$665668,FALSE))</f>
        <v>1.97</v>
      </c>
      <c r="S43" s="317">
        <f ca="1">+IF(ISERROR(HLOOKUP($B43,INDIRECT("'Monthly Resource Report'!"&amp;'Coleman Validation'!S$665666&amp;":"&amp;'Coleman Validation'!S$665667),'Coleman Validation'!S$665668,FALSE)),0,HLOOKUP($B43,INDIRECT("'Monthly Resource Report'!"&amp;'Coleman Validation'!S$665666&amp;":"&amp;'Coleman Validation'!S$665667),'Coleman Validation'!S$665668,FALSE))</f>
        <v>0.32647336936144411</v>
      </c>
      <c r="T43" s="318">
        <f ca="1">+IF(ISERROR(HLOOKUP($B43,INDIRECT("'Monthly Resource Report'!"&amp;'Coleman Validation'!T$665666&amp;":"&amp;'Coleman Validation'!T$665667),'Coleman Validation'!T$665668,FALSE)),0,HLOOKUP($B43,INDIRECT("'Monthly Resource Report'!"&amp;'Coleman Validation'!T$665666&amp;":"&amp;'Coleman Validation'!T$665667),'Coleman Validation'!T$665668,FALSE))</f>
        <v>0.20020939679919625</v>
      </c>
      <c r="V43" s="301">
        <v>42491</v>
      </c>
      <c r="W43" s="294">
        <v>151</v>
      </c>
      <c r="X43" s="297">
        <v>1.97</v>
      </c>
      <c r="Y43" s="299">
        <v>0.33</v>
      </c>
      <c r="Z43" s="295">
        <v>0.2</v>
      </c>
      <c r="AA43" s="294">
        <f ca="1">+IF(ISERROR(HLOOKUP($B43,INDIRECT("'Monthly Resource Report'!"&amp;'Coleman Validation'!AA$665666&amp;":"&amp;'Coleman Validation'!AA$665667),'Coleman Validation'!AA$665668,FALSE)),0,HLOOKUP($B43,INDIRECT("'Monthly Resource Report'!"&amp;'Coleman Validation'!AA$665666&amp;":"&amp;'Coleman Validation'!AA$665667),'Coleman Validation'!AA$665668,FALSE))</f>
        <v>151</v>
      </c>
      <c r="AB43" s="297">
        <f ca="1">+IF(ISERROR(HLOOKUP($B43,INDIRECT("'Monthly Resource Report'!"&amp;'Coleman Validation'!AB$665666&amp;":"&amp;'Coleman Validation'!AB$665667),'Coleman Validation'!AB$665668,FALSE)),0,HLOOKUP($B43,INDIRECT("'Monthly Resource Report'!"&amp;'Coleman Validation'!AB$665666&amp;":"&amp;'Coleman Validation'!AB$665667),'Coleman Validation'!AB$665668,FALSE))</f>
        <v>1.9700002471638987</v>
      </c>
      <c r="AC43" s="317">
        <f ca="1">+IF(ISERROR(HLOOKUP($B43,INDIRECT("'Monthly Resource Report'!"&amp;'Coleman Validation'!AC$665666&amp;":"&amp;'Coleman Validation'!AC$665667),'Coleman Validation'!AC$665668,FALSE)),0,HLOOKUP($B43,INDIRECT("'Monthly Resource Report'!"&amp;'Coleman Validation'!AC$665666&amp;":"&amp;'Coleman Validation'!AC$665667),'Coleman Validation'!AC$665668,FALSE))</f>
        <v>0.32836958365573565</v>
      </c>
      <c r="AD43" s="318">
        <f ca="1">+IF(ISERROR(HLOOKUP($B43,INDIRECT("'Monthly Resource Report'!"&amp;'Coleman Validation'!AD$665666&amp;":"&amp;'Coleman Validation'!AD$665667),'Coleman Validation'!AD$665668,FALSE)),0,HLOOKUP($B43,INDIRECT("'Monthly Resource Report'!"&amp;'Coleman Validation'!AD$665666&amp;":"&amp;'Coleman Validation'!AD$665667),'Coleman Validation'!AD$665668,FALSE))</f>
        <v>0.20061932590912479</v>
      </c>
    </row>
    <row r="44" spans="2:30">
      <c r="B44" s="301">
        <v>42522</v>
      </c>
      <c r="C44" s="294">
        <v>146</v>
      </c>
      <c r="D44" s="297">
        <v>1.97</v>
      </c>
      <c r="E44" s="299">
        <v>0.33</v>
      </c>
      <c r="F44" s="295">
        <v>0.2</v>
      </c>
      <c r="G44" s="294">
        <f ca="1">+IF(ISERROR(HLOOKUP($B44,INDIRECT("'Monthly Resource Report'!"&amp;'Coleman Validation'!G$665666&amp;":"&amp;'Coleman Validation'!G$665667),'Coleman Validation'!G$665668,FALSE)),0,HLOOKUP($B44,INDIRECT("'Monthly Resource Report'!"&amp;'Coleman Validation'!G$665666&amp;":"&amp;'Coleman Validation'!G$665667),'Coleman Validation'!G$665668,FALSE))</f>
        <v>146</v>
      </c>
      <c r="H44" s="297">
        <f ca="1">+IF(ISERROR(HLOOKUP($B44,INDIRECT("'Monthly Resource Report'!"&amp;'Coleman Validation'!H$665666&amp;":"&amp;'Coleman Validation'!H$665667),'Coleman Validation'!H$665668,FALSE)),0,HLOOKUP($B44,INDIRECT("'Monthly Resource Report'!"&amp;'Coleman Validation'!H$665666&amp;":"&amp;'Coleman Validation'!H$665667),'Coleman Validation'!H$665668,FALSE))</f>
        <v>1.9699988321181254</v>
      </c>
      <c r="I44" s="317">
        <f ca="1">+IF(ISERROR(HLOOKUP($B44,INDIRECT("'Monthly Resource Report'!"&amp;'Coleman Validation'!I$665666&amp;":"&amp;'Coleman Validation'!I$665667),'Coleman Validation'!I$665668,FALSE)),0,HLOOKUP($B44,INDIRECT("'Monthly Resource Report'!"&amp;'Coleman Validation'!I$665666&amp;":"&amp;'Coleman Validation'!I$665667),'Coleman Validation'!I$665668,FALSE))</f>
        <v>0.32635082233320328</v>
      </c>
      <c r="J44" s="318">
        <f ca="1">+IF(ISERROR(HLOOKUP($B44,INDIRECT("'Monthly Resource Report'!"&amp;'Coleman Validation'!J$665666&amp;":"&amp;'Coleman Validation'!J$665667),'Coleman Validation'!J$665668,FALSE)),0,HLOOKUP($B44,INDIRECT("'Monthly Resource Report'!"&amp;'Coleman Validation'!J$665666&amp;":"&amp;'Coleman Validation'!J$665667),'Coleman Validation'!J$665668,FALSE))</f>
        <v>0.20046997594256374</v>
      </c>
      <c r="L44" s="301">
        <v>42522</v>
      </c>
      <c r="M44" s="294">
        <v>146</v>
      </c>
      <c r="N44" s="297">
        <v>1.97</v>
      </c>
      <c r="O44" s="299">
        <v>0.33</v>
      </c>
      <c r="P44" s="295">
        <v>0.2</v>
      </c>
      <c r="Q44" s="294">
        <f ca="1">+IF(ISERROR(HLOOKUP($B44,INDIRECT("'Monthly Resource Report'!"&amp;'Coleman Validation'!Q$665666&amp;":"&amp;'Coleman Validation'!Q$665667),'Coleman Validation'!Q$665668,FALSE)),0,HLOOKUP($B44,INDIRECT("'Monthly Resource Report'!"&amp;'Coleman Validation'!Q$665666&amp;":"&amp;'Coleman Validation'!Q$665667),'Coleman Validation'!Q$665668,FALSE))</f>
        <v>146</v>
      </c>
      <c r="R44" s="297">
        <f ca="1">+IF(ISERROR(HLOOKUP($B44,INDIRECT("'Monthly Resource Report'!"&amp;'Coleman Validation'!R$665666&amp;":"&amp;'Coleman Validation'!R$665667),'Coleman Validation'!R$665668,FALSE)),0,HLOOKUP($B44,INDIRECT("'Monthly Resource Report'!"&amp;'Coleman Validation'!R$665666&amp;":"&amp;'Coleman Validation'!R$665667),'Coleman Validation'!R$665668,FALSE))</f>
        <v>1.9699994013120476</v>
      </c>
      <c r="S44" s="317">
        <f ca="1">+IF(ISERROR(HLOOKUP($B44,INDIRECT("'Monthly Resource Report'!"&amp;'Coleman Validation'!S$665666&amp;":"&amp;'Coleman Validation'!S$665667),'Coleman Validation'!S$665668,FALSE)),0,HLOOKUP($B44,INDIRECT("'Monthly Resource Report'!"&amp;'Coleman Validation'!S$665666&amp;":"&amp;'Coleman Validation'!S$665667),'Coleman Validation'!S$665668,FALSE))</f>
        <v>0.32619865080085614</v>
      </c>
      <c r="T44" s="318">
        <f ca="1">+IF(ISERROR(HLOOKUP($B44,INDIRECT("'Monthly Resource Report'!"&amp;'Coleman Validation'!T$665666&amp;":"&amp;'Coleman Validation'!T$665667),'Coleman Validation'!T$665668,FALSE)),0,HLOOKUP($B44,INDIRECT("'Monthly Resource Report'!"&amp;'Coleman Validation'!T$665666&amp;":"&amp;'Coleman Validation'!T$665667),'Coleman Validation'!T$665668,FALSE))</f>
        <v>0.20091597759194693</v>
      </c>
      <c r="V44" s="301">
        <v>42522</v>
      </c>
      <c r="W44" s="294">
        <v>151</v>
      </c>
      <c r="X44" s="297">
        <v>1.97</v>
      </c>
      <c r="Y44" s="299">
        <v>0.33</v>
      </c>
      <c r="Z44" s="295">
        <v>0.2</v>
      </c>
      <c r="AA44" s="294">
        <f ca="1">+IF(ISERROR(HLOOKUP($B44,INDIRECT("'Monthly Resource Report'!"&amp;'Coleman Validation'!AA$665666&amp;":"&amp;'Coleman Validation'!AA$665667),'Coleman Validation'!AA$665668,FALSE)),0,HLOOKUP($B44,INDIRECT("'Monthly Resource Report'!"&amp;'Coleman Validation'!AA$665666&amp;":"&amp;'Coleman Validation'!AA$665667),'Coleman Validation'!AA$665668,FALSE))</f>
        <v>151</v>
      </c>
      <c r="AB44" s="297">
        <f ca="1">+IF(ISERROR(HLOOKUP($B44,INDIRECT("'Monthly Resource Report'!"&amp;'Coleman Validation'!AB$665666&amp;":"&amp;'Coleman Validation'!AB$665667),'Coleman Validation'!AB$665668,FALSE)),0,HLOOKUP($B44,INDIRECT("'Monthly Resource Report'!"&amp;'Coleman Validation'!AB$665666&amp;":"&amp;'Coleman Validation'!AB$665667),'Coleman Validation'!AB$665668,FALSE))</f>
        <v>1.9700004353978449</v>
      </c>
      <c r="AC44" s="317">
        <f ca="1">+IF(ISERROR(HLOOKUP($B44,INDIRECT("'Monthly Resource Report'!"&amp;'Coleman Validation'!AC$665666&amp;":"&amp;'Coleman Validation'!AC$665667),'Coleman Validation'!AC$665668,FALSE)),0,HLOOKUP($B44,INDIRECT("'Monthly Resource Report'!"&amp;'Coleman Validation'!AC$665666&amp;":"&amp;'Coleman Validation'!AC$665667),'Coleman Validation'!AC$665668,FALSE))</f>
        <v>0.32811706476868185</v>
      </c>
      <c r="AD44" s="318">
        <f ca="1">+IF(ISERROR(HLOOKUP($B44,INDIRECT("'Monthly Resource Report'!"&amp;'Coleman Validation'!AD$665666&amp;":"&amp;'Coleman Validation'!AD$665667),'Coleman Validation'!AD$665668,FALSE)),0,HLOOKUP($B44,INDIRECT("'Monthly Resource Report'!"&amp;'Coleman Validation'!AD$665666&amp;":"&amp;'Coleman Validation'!AD$665667),'Coleman Validation'!AD$665668,FALSE))</f>
        <v>0.20043070473202063</v>
      </c>
    </row>
    <row r="45" spans="2:30">
      <c r="B45" s="301">
        <v>42552</v>
      </c>
      <c r="C45" s="294">
        <v>146</v>
      </c>
      <c r="D45" s="297">
        <v>1.97</v>
      </c>
      <c r="E45" s="299">
        <v>0.33</v>
      </c>
      <c r="F45" s="295">
        <v>0.2</v>
      </c>
      <c r="G45" s="294">
        <f ca="1">+IF(ISERROR(HLOOKUP($B45,INDIRECT("'Monthly Resource Report'!"&amp;'Coleman Validation'!G$665666&amp;":"&amp;'Coleman Validation'!G$665667),'Coleman Validation'!G$665668,FALSE)),0,HLOOKUP($B45,INDIRECT("'Monthly Resource Report'!"&amp;'Coleman Validation'!G$665666&amp;":"&amp;'Coleman Validation'!G$665667),'Coleman Validation'!G$665668,FALSE))</f>
        <v>146</v>
      </c>
      <c r="H45" s="297">
        <f ca="1">+IF(ISERROR(HLOOKUP($B45,INDIRECT("'Monthly Resource Report'!"&amp;'Coleman Validation'!H$665666&amp;":"&amp;'Coleman Validation'!H$665667),'Coleman Validation'!H$665668,FALSE)),0,HLOOKUP($B45,INDIRECT("'Monthly Resource Report'!"&amp;'Coleman Validation'!H$665666&amp;":"&amp;'Coleman Validation'!H$665667),'Coleman Validation'!H$665668,FALSE))</f>
        <v>1.9699994363339157</v>
      </c>
      <c r="I45" s="317">
        <f ca="1">+IF(ISERROR(HLOOKUP($B45,INDIRECT("'Monthly Resource Report'!"&amp;'Coleman Validation'!I$665666&amp;":"&amp;'Coleman Validation'!I$665667),'Coleman Validation'!I$665668,FALSE)),0,HLOOKUP($B45,INDIRECT("'Monthly Resource Report'!"&amp;'Coleman Validation'!I$665666&amp;":"&amp;'Coleman Validation'!I$665667),'Coleman Validation'!I$665668,FALSE))</f>
        <v>0.32581405071612651</v>
      </c>
      <c r="J45" s="318">
        <f ca="1">+IF(ISERROR(HLOOKUP($B45,INDIRECT("'Monthly Resource Report'!"&amp;'Coleman Validation'!J$665666&amp;":"&amp;'Coleman Validation'!J$665667),'Coleman Validation'!J$665668,FALSE)),0,HLOOKUP($B45,INDIRECT("'Monthly Resource Report'!"&amp;'Coleman Validation'!J$665666&amp;":"&amp;'Coleman Validation'!J$665667),'Coleman Validation'!J$665668,FALSE))</f>
        <v>0.20017881265078208</v>
      </c>
      <c r="L45" s="301">
        <v>42552</v>
      </c>
      <c r="M45" s="294">
        <v>146</v>
      </c>
      <c r="N45" s="297">
        <v>1.97</v>
      </c>
      <c r="O45" s="299">
        <v>0.33</v>
      </c>
      <c r="P45" s="295">
        <v>0.2</v>
      </c>
      <c r="Q45" s="294">
        <f ca="1">+IF(ISERROR(HLOOKUP($B45,INDIRECT("'Monthly Resource Report'!"&amp;'Coleman Validation'!Q$665666&amp;":"&amp;'Coleman Validation'!Q$665667),'Coleman Validation'!Q$665668,FALSE)),0,HLOOKUP($B45,INDIRECT("'Monthly Resource Report'!"&amp;'Coleman Validation'!Q$665666&amp;":"&amp;'Coleman Validation'!Q$665667),'Coleman Validation'!Q$665668,FALSE))</f>
        <v>146</v>
      </c>
      <c r="R45" s="297">
        <f ca="1">+IF(ISERROR(HLOOKUP($B45,INDIRECT("'Monthly Resource Report'!"&amp;'Coleman Validation'!R$665666&amp;":"&amp;'Coleman Validation'!R$665667),'Coleman Validation'!R$665668,FALSE)),0,HLOOKUP($B45,INDIRECT("'Monthly Resource Report'!"&amp;'Coleman Validation'!R$665666&amp;":"&amp;'Coleman Validation'!R$665667),'Coleman Validation'!R$665668,FALSE))</f>
        <v>1.9699995527328025</v>
      </c>
      <c r="S45" s="317">
        <f ca="1">+IF(ISERROR(HLOOKUP($B45,INDIRECT("'Monthly Resource Report'!"&amp;'Coleman Validation'!S$665666&amp;":"&amp;'Coleman Validation'!S$665667),'Coleman Validation'!S$665668,FALSE)),0,HLOOKUP($B45,INDIRECT("'Monthly Resource Report'!"&amp;'Coleman Validation'!S$665666&amp;":"&amp;'Coleman Validation'!S$665667),'Coleman Validation'!S$665668,FALSE))</f>
        <v>0.32607674678583232</v>
      </c>
      <c r="T45" s="318">
        <f ca="1">+IF(ISERROR(HLOOKUP($B45,INDIRECT("'Monthly Resource Report'!"&amp;'Coleman Validation'!T$665666&amp;":"&amp;'Coleman Validation'!T$665667),'Coleman Validation'!T$665668,FALSE)),0,HLOOKUP($B45,INDIRECT("'Monthly Resource Report'!"&amp;'Coleman Validation'!T$665666&amp;":"&amp;'Coleman Validation'!T$665667),'Coleman Validation'!T$665668,FALSE))</f>
        <v>0.20061425721096013</v>
      </c>
      <c r="V45" s="301">
        <v>42552</v>
      </c>
      <c r="W45" s="294">
        <v>151</v>
      </c>
      <c r="X45" s="297">
        <v>1.97</v>
      </c>
      <c r="Y45" s="299">
        <v>0.33</v>
      </c>
      <c r="Z45" s="295">
        <v>0.2</v>
      </c>
      <c r="AA45" s="294">
        <f ca="1">+IF(ISERROR(HLOOKUP($B45,INDIRECT("'Monthly Resource Report'!"&amp;'Coleman Validation'!AA$665666&amp;":"&amp;'Coleman Validation'!AA$665667),'Coleman Validation'!AA$665668,FALSE)),0,HLOOKUP($B45,INDIRECT("'Monthly Resource Report'!"&amp;'Coleman Validation'!AA$665666&amp;":"&amp;'Coleman Validation'!AA$665667),'Coleman Validation'!AA$665668,FALSE))</f>
        <v>151</v>
      </c>
      <c r="AB45" s="297">
        <f ca="1">+IF(ISERROR(HLOOKUP($B45,INDIRECT("'Monthly Resource Report'!"&amp;'Coleman Validation'!AB$665666&amp;":"&amp;'Coleman Validation'!AB$665667),'Coleman Validation'!AB$665668,FALSE)),0,HLOOKUP($B45,INDIRECT("'Monthly Resource Report'!"&amp;'Coleman Validation'!AB$665666&amp;":"&amp;'Coleman Validation'!AB$665667),'Coleman Validation'!AB$665668,FALSE))</f>
        <v>1.96999991873043</v>
      </c>
      <c r="AC45" s="317">
        <f ca="1">+IF(ISERROR(HLOOKUP($B45,INDIRECT("'Monthly Resource Report'!"&amp;'Coleman Validation'!AC$665666&amp;":"&amp;'Coleman Validation'!AC$665667),'Coleman Validation'!AC$665668,FALSE)),0,HLOOKUP($B45,INDIRECT("'Monthly Resource Report'!"&amp;'Coleman Validation'!AC$665666&amp;":"&amp;'Coleman Validation'!AC$665667),'Coleman Validation'!AC$665668,FALSE))</f>
        <v>0.32792047532434165</v>
      </c>
      <c r="AD45" s="318">
        <f ca="1">+IF(ISERROR(HLOOKUP($B45,INDIRECT("'Monthly Resource Report'!"&amp;'Coleman Validation'!AD$665666&amp;":"&amp;'Coleman Validation'!AD$665667),'Coleman Validation'!AD$665668,FALSE)),0,HLOOKUP($B45,INDIRECT("'Monthly Resource Report'!"&amp;'Coleman Validation'!AD$665666&amp;":"&amp;'Coleman Validation'!AD$665667),'Coleman Validation'!AD$665668,FALSE))</f>
        <v>0.20062767386846281</v>
      </c>
    </row>
    <row r="46" spans="2:30">
      <c r="B46" s="301">
        <v>42583</v>
      </c>
      <c r="C46" s="294">
        <v>146</v>
      </c>
      <c r="D46" s="297">
        <v>1.97</v>
      </c>
      <c r="E46" s="299">
        <v>0.33</v>
      </c>
      <c r="F46" s="295">
        <v>0.2</v>
      </c>
      <c r="G46" s="294">
        <f ca="1">+IF(ISERROR(HLOOKUP($B46,INDIRECT("'Monthly Resource Report'!"&amp;'Coleman Validation'!G$665666&amp;":"&amp;'Coleman Validation'!G$665667),'Coleman Validation'!G$665668,FALSE)),0,HLOOKUP($B46,INDIRECT("'Monthly Resource Report'!"&amp;'Coleman Validation'!G$665666&amp;":"&amp;'Coleman Validation'!G$665667),'Coleman Validation'!G$665668,FALSE))</f>
        <v>146</v>
      </c>
      <c r="H46" s="297">
        <f ca="1">+IF(ISERROR(HLOOKUP($B46,INDIRECT("'Monthly Resource Report'!"&amp;'Coleman Validation'!H$665666&amp;":"&amp;'Coleman Validation'!H$665667),'Coleman Validation'!H$665668,FALSE)),0,HLOOKUP($B46,INDIRECT("'Monthly Resource Report'!"&amp;'Coleman Validation'!H$665666&amp;":"&amp;'Coleman Validation'!H$665667),'Coleman Validation'!H$665668,FALSE))</f>
        <v>1.9699992295585371</v>
      </c>
      <c r="I46" s="317">
        <f ca="1">+IF(ISERROR(HLOOKUP($B46,INDIRECT("'Monthly Resource Report'!"&amp;'Coleman Validation'!I$665666&amp;":"&amp;'Coleman Validation'!I$665667),'Coleman Validation'!I$665668,FALSE)),0,HLOOKUP($B46,INDIRECT("'Monthly Resource Report'!"&amp;'Coleman Validation'!I$665666&amp;":"&amp;'Coleman Validation'!I$665667),'Coleman Validation'!I$665668,FALSE))</f>
        <v>0.32652541044689831</v>
      </c>
      <c r="J46" s="318">
        <f ca="1">+IF(ISERROR(HLOOKUP($B46,INDIRECT("'Monthly Resource Report'!"&amp;'Coleman Validation'!J$665666&amp;":"&amp;'Coleman Validation'!J$665667),'Coleman Validation'!J$665668,FALSE)),0,HLOOKUP($B46,INDIRECT("'Monthly Resource Report'!"&amp;'Coleman Validation'!J$665666&amp;":"&amp;'Coleman Validation'!J$665667),'Coleman Validation'!J$665668,FALSE))</f>
        <v>0.20036059710576079</v>
      </c>
      <c r="L46" s="301">
        <v>42583</v>
      </c>
      <c r="M46" s="294">
        <v>146</v>
      </c>
      <c r="N46" s="297">
        <v>1.97</v>
      </c>
      <c r="O46" s="299">
        <v>0.33</v>
      </c>
      <c r="P46" s="295">
        <v>0.2</v>
      </c>
      <c r="Q46" s="294">
        <f ca="1">+IF(ISERROR(HLOOKUP($B46,INDIRECT("'Monthly Resource Report'!"&amp;'Coleman Validation'!Q$665666&amp;":"&amp;'Coleman Validation'!Q$665667),'Coleman Validation'!Q$665668,FALSE)),0,HLOOKUP($B46,INDIRECT("'Monthly Resource Report'!"&amp;'Coleman Validation'!Q$665666&amp;":"&amp;'Coleman Validation'!Q$665667),'Coleman Validation'!Q$665668,FALSE))</f>
        <v>146</v>
      </c>
      <c r="R46" s="297">
        <f ca="1">+IF(ISERROR(HLOOKUP($B46,INDIRECT("'Monthly Resource Report'!"&amp;'Coleman Validation'!R$665666&amp;":"&amp;'Coleman Validation'!R$665667),'Coleman Validation'!R$665668,FALSE)),0,HLOOKUP($B46,INDIRECT("'Monthly Resource Report'!"&amp;'Coleman Validation'!R$665666&amp;":"&amp;'Coleman Validation'!R$665667),'Coleman Validation'!R$665668,FALSE))</f>
        <v>1.9699994485071086</v>
      </c>
      <c r="S46" s="317">
        <f ca="1">+IF(ISERROR(HLOOKUP($B46,INDIRECT("'Monthly Resource Report'!"&amp;'Coleman Validation'!S$665666&amp;":"&amp;'Coleman Validation'!S$665667),'Coleman Validation'!S$665668,FALSE)),0,HLOOKUP($B46,INDIRECT("'Monthly Resource Report'!"&amp;'Coleman Validation'!S$665666&amp;":"&amp;'Coleman Validation'!S$665667),'Coleman Validation'!S$665668,FALSE))</f>
        <v>0.32646002894381276</v>
      </c>
      <c r="T46" s="318">
        <f ca="1">+IF(ISERROR(HLOOKUP($B46,INDIRECT("'Monthly Resource Report'!"&amp;'Coleman Validation'!T$665666&amp;":"&amp;'Coleman Validation'!T$665667),'Coleman Validation'!T$665668,FALSE)),0,HLOOKUP($B46,INDIRECT("'Monthly Resource Report'!"&amp;'Coleman Validation'!T$665666&amp;":"&amp;'Coleman Validation'!T$665667),'Coleman Validation'!T$665668,FALSE))</f>
        <v>0.20041012880441289</v>
      </c>
      <c r="V46" s="301">
        <v>42583</v>
      </c>
      <c r="W46" s="294">
        <v>151</v>
      </c>
      <c r="X46" s="297">
        <v>1.97</v>
      </c>
      <c r="Y46" s="299">
        <v>0.33</v>
      </c>
      <c r="Z46" s="295">
        <v>0.2</v>
      </c>
      <c r="AA46" s="294">
        <f ca="1">+IF(ISERROR(HLOOKUP($B46,INDIRECT("'Monthly Resource Report'!"&amp;'Coleman Validation'!AA$665666&amp;":"&amp;'Coleman Validation'!AA$665667),'Coleman Validation'!AA$665668,FALSE)),0,HLOOKUP($B46,INDIRECT("'Monthly Resource Report'!"&amp;'Coleman Validation'!AA$665666&amp;":"&amp;'Coleman Validation'!AA$665667),'Coleman Validation'!AA$665668,FALSE))</f>
        <v>151</v>
      </c>
      <c r="AB46" s="297">
        <f ca="1">+IF(ISERROR(HLOOKUP($B46,INDIRECT("'Monthly Resource Report'!"&amp;'Coleman Validation'!AB$665666&amp;":"&amp;'Coleman Validation'!AB$665667),'Coleman Validation'!AB$665668,FALSE)),0,HLOOKUP($B46,INDIRECT("'Monthly Resource Report'!"&amp;'Coleman Validation'!AB$665666&amp;":"&amp;'Coleman Validation'!AB$665667),'Coleman Validation'!AB$665668,FALSE))</f>
        <v>1.9700005608250248</v>
      </c>
      <c r="AC46" s="317">
        <f ca="1">+IF(ISERROR(HLOOKUP($B46,INDIRECT("'Monthly Resource Report'!"&amp;'Coleman Validation'!AC$665666&amp;":"&amp;'Coleman Validation'!AC$665667),'Coleman Validation'!AC$665668,FALSE)),0,HLOOKUP($B46,INDIRECT("'Monthly Resource Report'!"&amp;'Coleman Validation'!AC$665666&amp;":"&amp;'Coleman Validation'!AC$665667),'Coleman Validation'!AC$665668,FALSE))</f>
        <v>0.32814569875622279</v>
      </c>
      <c r="AD46" s="318">
        <f ca="1">+IF(ISERROR(HLOOKUP($B46,INDIRECT("'Monthly Resource Report'!"&amp;'Coleman Validation'!AD$665666&amp;":"&amp;'Coleman Validation'!AD$665667),'Coleman Validation'!AD$665668,FALSE)),0,HLOOKUP($B46,INDIRECT("'Monthly Resource Report'!"&amp;'Coleman Validation'!AD$665666&amp;":"&amp;'Coleman Validation'!AD$665667),'Coleman Validation'!AD$665668,FALSE))</f>
        <v>0.2010308469295293</v>
      </c>
    </row>
    <row r="47" spans="2:30">
      <c r="B47" s="301">
        <v>42614</v>
      </c>
      <c r="C47" s="294">
        <v>146</v>
      </c>
      <c r="D47" s="297">
        <v>1.97</v>
      </c>
      <c r="E47" s="299">
        <v>0.33</v>
      </c>
      <c r="F47" s="295">
        <v>0.2</v>
      </c>
      <c r="G47" s="294">
        <f ca="1">+IF(ISERROR(HLOOKUP($B47,INDIRECT("'Monthly Resource Report'!"&amp;'Coleman Validation'!G$665666&amp;":"&amp;'Coleman Validation'!G$665667),'Coleman Validation'!G$665668,FALSE)),0,HLOOKUP($B47,INDIRECT("'Monthly Resource Report'!"&amp;'Coleman Validation'!G$665666&amp;":"&amp;'Coleman Validation'!G$665667),'Coleman Validation'!G$665668,FALSE))</f>
        <v>146</v>
      </c>
      <c r="H47" s="297">
        <f ca="1">+IF(ISERROR(HLOOKUP($B47,INDIRECT("'Monthly Resource Report'!"&amp;'Coleman Validation'!H$665666&amp;":"&amp;'Coleman Validation'!H$665667),'Coleman Validation'!H$665668,FALSE)),0,HLOOKUP($B47,INDIRECT("'Monthly Resource Report'!"&amp;'Coleman Validation'!H$665666&amp;":"&amp;'Coleman Validation'!H$665667),'Coleman Validation'!H$665668,FALSE))</f>
        <v>1.9699993029334883</v>
      </c>
      <c r="I47" s="317">
        <f ca="1">+IF(ISERROR(HLOOKUP($B47,INDIRECT("'Monthly Resource Report'!"&amp;'Coleman Validation'!I$665666&amp;":"&amp;'Coleman Validation'!I$665667),'Coleman Validation'!I$665668,FALSE)),0,HLOOKUP($B47,INDIRECT("'Monthly Resource Report'!"&amp;'Coleman Validation'!I$665666&amp;":"&amp;'Coleman Validation'!I$665667),'Coleman Validation'!I$665668,FALSE))</f>
        <v>0.32596939350441323</v>
      </c>
      <c r="J47" s="318">
        <f ca="1">+IF(ISERROR(HLOOKUP($B47,INDIRECT("'Monthly Resource Report'!"&amp;'Coleman Validation'!J$665666&amp;":"&amp;'Coleman Validation'!J$665667),'Coleman Validation'!J$665668,FALSE)),0,HLOOKUP($B47,INDIRECT("'Monthly Resource Report'!"&amp;'Coleman Validation'!J$665666&amp;":"&amp;'Coleman Validation'!J$665667),'Coleman Validation'!J$665668,FALSE))</f>
        <v>0.20037133887357733</v>
      </c>
      <c r="L47" s="301">
        <v>42614</v>
      </c>
      <c r="M47" s="294">
        <v>146</v>
      </c>
      <c r="N47" s="297">
        <v>1.97</v>
      </c>
      <c r="O47" s="299">
        <v>0.33</v>
      </c>
      <c r="P47" s="295">
        <v>0.2</v>
      </c>
      <c r="Q47" s="294">
        <f ca="1">+IF(ISERROR(HLOOKUP($B47,INDIRECT("'Monthly Resource Report'!"&amp;'Coleman Validation'!Q$665666&amp;":"&amp;'Coleman Validation'!Q$665667),'Coleman Validation'!Q$665668,FALSE)),0,HLOOKUP($B47,INDIRECT("'Monthly Resource Report'!"&amp;'Coleman Validation'!Q$665666&amp;":"&amp;'Coleman Validation'!Q$665667),'Coleman Validation'!Q$665668,FALSE))</f>
        <v>146</v>
      </c>
      <c r="R47" s="297">
        <f ca="1">+IF(ISERROR(HLOOKUP($B47,INDIRECT("'Monthly Resource Report'!"&amp;'Coleman Validation'!R$665666&amp;":"&amp;'Coleman Validation'!R$665667),'Coleman Validation'!R$665668,FALSE)),0,HLOOKUP($B47,INDIRECT("'Monthly Resource Report'!"&amp;'Coleman Validation'!R$665666&amp;":"&amp;'Coleman Validation'!R$665667),'Coleman Validation'!R$665668,FALSE))</f>
        <v>1.9699991670195263</v>
      </c>
      <c r="S47" s="317">
        <f ca="1">+IF(ISERROR(HLOOKUP($B47,INDIRECT("'Monthly Resource Report'!"&amp;'Coleman Validation'!S$665666&amp;":"&amp;'Coleman Validation'!S$665667),'Coleman Validation'!S$665668,FALSE)),0,HLOOKUP($B47,INDIRECT("'Monthly Resource Report'!"&amp;'Coleman Validation'!S$665666&amp;":"&amp;'Coleman Validation'!S$665667),'Coleman Validation'!S$665668,FALSE))</f>
        <v>0.32610830291547876</v>
      </c>
      <c r="T47" s="318">
        <f ca="1">+IF(ISERROR(HLOOKUP($B47,INDIRECT("'Monthly Resource Report'!"&amp;'Coleman Validation'!T$665666&amp;":"&amp;'Coleman Validation'!T$665667),'Coleman Validation'!T$665668,FALSE)),0,HLOOKUP($B47,INDIRECT("'Monthly Resource Report'!"&amp;'Coleman Validation'!T$665666&amp;":"&amp;'Coleman Validation'!T$665667),'Coleman Validation'!T$665668,FALSE))</f>
        <v>0.20028979803926675</v>
      </c>
      <c r="V47" s="301">
        <v>42614</v>
      </c>
      <c r="W47" s="294">
        <v>151</v>
      </c>
      <c r="X47" s="297">
        <v>1.97</v>
      </c>
      <c r="Y47" s="299">
        <v>0.33</v>
      </c>
      <c r="Z47" s="295">
        <v>0.2</v>
      </c>
      <c r="AA47" s="294">
        <f ca="1">+IF(ISERROR(HLOOKUP($B47,INDIRECT("'Monthly Resource Report'!"&amp;'Coleman Validation'!AA$665666&amp;":"&amp;'Coleman Validation'!AA$665667),'Coleman Validation'!AA$665668,FALSE)),0,HLOOKUP($B47,INDIRECT("'Monthly Resource Report'!"&amp;'Coleman Validation'!AA$665666&amp;":"&amp;'Coleman Validation'!AA$665667),'Coleman Validation'!AA$665668,FALSE))</f>
        <v>151</v>
      </c>
      <c r="AB47" s="297">
        <f ca="1">+IF(ISERROR(HLOOKUP($B47,INDIRECT("'Monthly Resource Report'!"&amp;'Coleman Validation'!AB$665666&amp;":"&amp;'Coleman Validation'!AB$665667),'Coleman Validation'!AB$665668,FALSE)),0,HLOOKUP($B47,INDIRECT("'Monthly Resource Report'!"&amp;'Coleman Validation'!AB$665666&amp;":"&amp;'Coleman Validation'!AB$665667),'Coleman Validation'!AB$665668,FALSE))</f>
        <v>1.9700007696875068</v>
      </c>
      <c r="AC47" s="317">
        <f ca="1">+IF(ISERROR(HLOOKUP($B47,INDIRECT("'Monthly Resource Report'!"&amp;'Coleman Validation'!AC$665666&amp;":"&amp;'Coleman Validation'!AC$665667),'Coleman Validation'!AC$665668,FALSE)),0,HLOOKUP($B47,INDIRECT("'Monthly Resource Report'!"&amp;'Coleman Validation'!AC$665666&amp;":"&amp;'Coleman Validation'!AC$665667),'Coleman Validation'!AC$665668,FALSE))</f>
        <v>0.32777333752500171</v>
      </c>
      <c r="AD47" s="318">
        <f ca="1">+IF(ISERROR(HLOOKUP($B47,INDIRECT("'Monthly Resource Report'!"&amp;'Coleman Validation'!AD$665666&amp;":"&amp;'Coleman Validation'!AD$665667),'Coleman Validation'!AD$665668,FALSE)),0,HLOOKUP($B47,INDIRECT("'Monthly Resource Report'!"&amp;'Coleman Validation'!AD$665666&amp;":"&amp;'Coleman Validation'!AD$665667),'Coleman Validation'!AD$665668,FALSE))</f>
        <v>0.20109386128398188</v>
      </c>
    </row>
    <row r="48" spans="2:30">
      <c r="B48" s="301">
        <v>42644</v>
      </c>
      <c r="C48" s="294">
        <v>146</v>
      </c>
      <c r="D48" s="297">
        <v>1.97</v>
      </c>
      <c r="E48" s="299">
        <v>0.33</v>
      </c>
      <c r="F48" s="295">
        <v>0.2</v>
      </c>
      <c r="G48" s="294">
        <f ca="1">+IF(ISERROR(HLOOKUP($B48,INDIRECT("'Monthly Resource Report'!"&amp;'Coleman Validation'!G$665666&amp;":"&amp;'Coleman Validation'!G$665667),'Coleman Validation'!G$665668,FALSE)),0,HLOOKUP($B48,INDIRECT("'Monthly Resource Report'!"&amp;'Coleman Validation'!G$665666&amp;":"&amp;'Coleman Validation'!G$665667),'Coleman Validation'!G$665668,FALSE))</f>
        <v>146</v>
      </c>
      <c r="H48" s="297">
        <f ca="1">+IF(ISERROR(HLOOKUP($B48,INDIRECT("'Monthly Resource Report'!"&amp;'Coleman Validation'!H$665666&amp;":"&amp;'Coleman Validation'!H$665667),'Coleman Validation'!H$665668,FALSE)),0,HLOOKUP($B48,INDIRECT("'Monthly Resource Report'!"&amp;'Coleman Validation'!H$665666&amp;":"&amp;'Coleman Validation'!H$665667),'Coleman Validation'!H$665668,FALSE))</f>
        <v>1.9699995570566413</v>
      </c>
      <c r="I48" s="317">
        <f ca="1">+IF(ISERROR(HLOOKUP($B48,INDIRECT("'Monthly Resource Report'!"&amp;'Coleman Validation'!I$665666&amp;":"&amp;'Coleman Validation'!I$665667),'Coleman Validation'!I$665668,FALSE)),0,HLOOKUP($B48,INDIRECT("'Monthly Resource Report'!"&amp;'Coleman Validation'!I$665666&amp;":"&amp;'Coleman Validation'!I$665667),'Coleman Validation'!I$665668,FALSE))</f>
        <v>0.32641622893966238</v>
      </c>
      <c r="J48" s="318">
        <f ca="1">+IF(ISERROR(HLOOKUP($B48,INDIRECT("'Monthly Resource Report'!"&amp;'Coleman Validation'!J$665666&amp;":"&amp;'Coleman Validation'!J$665667),'Coleman Validation'!J$665668,FALSE)),0,HLOOKUP($B48,INDIRECT("'Monthly Resource Report'!"&amp;'Coleman Validation'!J$665666&amp;":"&amp;'Coleman Validation'!J$665667),'Coleman Validation'!J$665668,FALSE))</f>
        <v>0.20034884138773637</v>
      </c>
      <c r="L48" s="301">
        <v>42644</v>
      </c>
      <c r="M48" s="294">
        <v>146</v>
      </c>
      <c r="N48" s="297">
        <v>1.97</v>
      </c>
      <c r="O48" s="299">
        <v>0.33</v>
      </c>
      <c r="P48" s="295">
        <v>0.2</v>
      </c>
      <c r="Q48" s="294">
        <f ca="1">+IF(ISERROR(HLOOKUP($B48,INDIRECT("'Monthly Resource Report'!"&amp;'Coleman Validation'!Q$665666&amp;":"&amp;'Coleman Validation'!Q$665667),'Coleman Validation'!Q$665668,FALSE)),0,HLOOKUP($B48,INDIRECT("'Monthly Resource Report'!"&amp;'Coleman Validation'!Q$665666&amp;":"&amp;'Coleman Validation'!Q$665667),'Coleman Validation'!Q$665668,FALSE))</f>
        <v>146</v>
      </c>
      <c r="R48" s="297">
        <f ca="1">+IF(ISERROR(HLOOKUP($B48,INDIRECT("'Monthly Resource Report'!"&amp;'Coleman Validation'!R$665666&amp;":"&amp;'Coleman Validation'!R$665667),'Coleman Validation'!R$665668,FALSE)),0,HLOOKUP($B48,INDIRECT("'Monthly Resource Report'!"&amp;'Coleman Validation'!R$665666&amp;":"&amp;'Coleman Validation'!R$665667),'Coleman Validation'!R$665668,FALSE))</f>
        <v>1.9699994443086086</v>
      </c>
      <c r="S48" s="317">
        <f ca="1">+IF(ISERROR(HLOOKUP($B48,INDIRECT("'Monthly Resource Report'!"&amp;'Coleman Validation'!S$665666&amp;":"&amp;'Coleman Validation'!S$665667),'Coleman Validation'!S$665668,FALSE)),0,HLOOKUP($B48,INDIRECT("'Monthly Resource Report'!"&amp;'Coleman Validation'!S$665666&amp;":"&amp;'Coleman Validation'!S$665667),'Coleman Validation'!S$665668,FALSE))</f>
        <v>0.32630555451401422</v>
      </c>
      <c r="T48" s="318">
        <f ca="1">+IF(ISERROR(HLOOKUP($B48,INDIRECT("'Monthly Resource Report'!"&amp;'Coleman Validation'!T$665666&amp;":"&amp;'Coleman Validation'!T$665667),'Coleman Validation'!T$665668,FALSE)),0,HLOOKUP($B48,INDIRECT("'Monthly Resource Report'!"&amp;'Coleman Validation'!T$665666&amp;":"&amp;'Coleman Validation'!T$665667),'Coleman Validation'!T$665668,FALSE))</f>
        <v>0.20060792713539283</v>
      </c>
      <c r="V48" s="301">
        <v>42644</v>
      </c>
      <c r="W48" s="294">
        <v>151</v>
      </c>
      <c r="X48" s="297">
        <v>1.97</v>
      </c>
      <c r="Y48" s="299">
        <v>0.33</v>
      </c>
      <c r="Z48" s="295">
        <v>0.2</v>
      </c>
      <c r="AA48" s="294">
        <f ca="1">+IF(ISERROR(HLOOKUP($B48,INDIRECT("'Monthly Resource Report'!"&amp;'Coleman Validation'!AA$665666&amp;":"&amp;'Coleman Validation'!AA$665667),'Coleman Validation'!AA$665668,FALSE)),0,HLOOKUP($B48,INDIRECT("'Monthly Resource Report'!"&amp;'Coleman Validation'!AA$665666&amp;":"&amp;'Coleman Validation'!AA$665667),'Coleman Validation'!AA$665668,FALSE))</f>
        <v>151</v>
      </c>
      <c r="AB48" s="297">
        <f ca="1">+IF(ISERROR(HLOOKUP($B48,INDIRECT("'Monthly Resource Report'!"&amp;'Coleman Validation'!AB$665666&amp;":"&amp;'Coleman Validation'!AB$665667),'Coleman Validation'!AB$665668,FALSE)),0,HLOOKUP($B48,INDIRECT("'Monthly Resource Report'!"&amp;'Coleman Validation'!AB$665666&amp;":"&amp;'Coleman Validation'!AB$665667),'Coleman Validation'!AB$665668,FALSE))</f>
        <v>1.969999933796958</v>
      </c>
      <c r="AC48" s="317">
        <f ca="1">+IF(ISERROR(HLOOKUP($B48,INDIRECT("'Monthly Resource Report'!"&amp;'Coleman Validation'!AC$665666&amp;":"&amp;'Coleman Validation'!AC$665667),'Coleman Validation'!AC$665668,FALSE)),0,HLOOKUP($B48,INDIRECT("'Monthly Resource Report'!"&amp;'Coleman Validation'!AC$665666&amp;":"&amp;'Coleman Validation'!AC$665667),'Coleman Validation'!AC$665668,FALSE))</f>
        <v>0.32814742157653415</v>
      </c>
      <c r="AD48" s="318">
        <f ca="1">+IF(ISERROR(HLOOKUP($B48,INDIRECT("'Monthly Resource Report'!"&amp;'Coleman Validation'!AD$665666&amp;":"&amp;'Coleman Validation'!AD$665667),'Coleman Validation'!AD$665668,FALSE)),0,HLOOKUP($B48,INDIRECT("'Monthly Resource Report'!"&amp;'Coleman Validation'!AD$665666&amp;":"&amp;'Coleman Validation'!AD$665667),'Coleman Validation'!AD$665668,FALSE))</f>
        <v>0.20062650018138289</v>
      </c>
    </row>
    <row r="49" spans="2:30">
      <c r="B49" s="301">
        <v>42675</v>
      </c>
      <c r="C49" s="294">
        <v>146</v>
      </c>
      <c r="D49" s="297">
        <v>1.97</v>
      </c>
      <c r="E49" s="299">
        <v>0.33</v>
      </c>
      <c r="F49" s="295">
        <v>0.2</v>
      </c>
      <c r="G49" s="294">
        <f ca="1">+IF(ISERROR(HLOOKUP($B49,INDIRECT("'Monthly Resource Report'!"&amp;'Coleman Validation'!G$665666&amp;":"&amp;'Coleman Validation'!G$665667),'Coleman Validation'!G$665668,FALSE)),0,HLOOKUP($B49,INDIRECT("'Monthly Resource Report'!"&amp;'Coleman Validation'!G$665666&amp;":"&amp;'Coleman Validation'!G$665667),'Coleman Validation'!G$665668,FALSE))</f>
        <v>146</v>
      </c>
      <c r="H49" s="297">
        <f ca="1">+IF(ISERROR(HLOOKUP($B49,INDIRECT("'Monthly Resource Report'!"&amp;'Coleman Validation'!H$665666&amp;":"&amp;'Coleman Validation'!H$665667),'Coleman Validation'!H$665668,FALSE)),0,HLOOKUP($B49,INDIRECT("'Monthly Resource Report'!"&amp;'Coleman Validation'!H$665666&amp;":"&amp;'Coleman Validation'!H$665667),'Coleman Validation'!H$665668,FALSE))</f>
        <v>1.9699995265076782</v>
      </c>
      <c r="I49" s="317">
        <f ca="1">+IF(ISERROR(HLOOKUP($B49,INDIRECT("'Monthly Resource Report'!"&amp;'Coleman Validation'!I$665666&amp;":"&amp;'Coleman Validation'!I$665667),'Coleman Validation'!I$665668,FALSE)),0,HLOOKUP($B49,INDIRECT("'Monthly Resource Report'!"&amp;'Coleman Validation'!I$665666&amp;":"&amp;'Coleman Validation'!I$665667),'Coleman Validation'!I$665668,FALSE))</f>
        <v>0.32689685002428975</v>
      </c>
      <c r="J49" s="318">
        <f ca="1">+IF(ISERROR(HLOOKUP($B49,INDIRECT("'Monthly Resource Report'!"&amp;'Coleman Validation'!J$665666&amp;":"&amp;'Coleman Validation'!J$665667),'Coleman Validation'!J$665668,FALSE)),0,HLOOKUP($B49,INDIRECT("'Monthly Resource Report'!"&amp;'Coleman Validation'!J$665666&amp;":"&amp;'Coleman Validation'!J$665667),'Coleman Validation'!J$665668,FALSE))</f>
        <v>0.20037266322888309</v>
      </c>
      <c r="L49" s="301">
        <v>42675</v>
      </c>
      <c r="M49" s="294">
        <v>146</v>
      </c>
      <c r="N49" s="297">
        <v>1.97</v>
      </c>
      <c r="O49" s="299">
        <v>0.33</v>
      </c>
      <c r="P49" s="295">
        <v>0.2</v>
      </c>
      <c r="Q49" s="294">
        <f ca="1">+IF(ISERROR(HLOOKUP($B49,INDIRECT("'Monthly Resource Report'!"&amp;'Coleman Validation'!Q$665666&amp;":"&amp;'Coleman Validation'!Q$665667),'Coleman Validation'!Q$665668,FALSE)),0,HLOOKUP($B49,INDIRECT("'Monthly Resource Report'!"&amp;'Coleman Validation'!Q$665666&amp;":"&amp;'Coleman Validation'!Q$665667),'Coleman Validation'!Q$665668,FALSE))</f>
        <v>146</v>
      </c>
      <c r="R49" s="297">
        <f ca="1">+IF(ISERROR(HLOOKUP($B49,INDIRECT("'Monthly Resource Report'!"&amp;'Coleman Validation'!R$665666&amp;":"&amp;'Coleman Validation'!R$665667),'Coleman Validation'!R$665668,FALSE)),0,HLOOKUP($B49,INDIRECT("'Monthly Resource Report'!"&amp;'Coleman Validation'!R$665666&amp;":"&amp;'Coleman Validation'!R$665667),'Coleman Validation'!R$665668,FALSE))</f>
        <v>1.9699996392439454</v>
      </c>
      <c r="S49" s="317">
        <f ca="1">+IF(ISERROR(HLOOKUP($B49,INDIRECT("'Monthly Resource Report'!"&amp;'Coleman Validation'!S$665666&amp;":"&amp;'Coleman Validation'!S$665667),'Coleman Validation'!S$665668,FALSE)),0,HLOOKUP($B49,INDIRECT("'Monthly Resource Report'!"&amp;'Coleman Validation'!S$665666&amp;":"&amp;'Coleman Validation'!S$665667),'Coleman Validation'!S$665668,FALSE))</f>
        <v>0.3268968265735781</v>
      </c>
      <c r="T49" s="318">
        <f ca="1">+IF(ISERROR(HLOOKUP($B49,INDIRECT("'Monthly Resource Report'!"&amp;'Coleman Validation'!T$665666&amp;":"&amp;'Coleman Validation'!T$665667),'Coleman Validation'!T$665668,FALSE)),0,HLOOKUP($B49,INDIRECT("'Monthly Resource Report'!"&amp;'Coleman Validation'!T$665666&amp;":"&amp;'Coleman Validation'!T$665667),'Coleman Validation'!T$665668,FALSE))</f>
        <v>0.20041364162244948</v>
      </c>
      <c r="V49" s="301">
        <v>42675</v>
      </c>
      <c r="W49" s="294">
        <v>151</v>
      </c>
      <c r="X49" s="297">
        <v>1.97</v>
      </c>
      <c r="Y49" s="299">
        <v>0.33</v>
      </c>
      <c r="Z49" s="295">
        <v>0.2</v>
      </c>
      <c r="AA49" s="294">
        <f ca="1">+IF(ISERROR(HLOOKUP($B49,INDIRECT("'Monthly Resource Report'!"&amp;'Coleman Validation'!AA$665666&amp;":"&amp;'Coleman Validation'!AA$665667),'Coleman Validation'!AA$665668,FALSE)),0,HLOOKUP($B49,INDIRECT("'Monthly Resource Report'!"&amp;'Coleman Validation'!AA$665666&amp;":"&amp;'Coleman Validation'!AA$665667),'Coleman Validation'!AA$665668,FALSE))</f>
        <v>151</v>
      </c>
      <c r="AB49" s="297">
        <f ca="1">+IF(ISERROR(HLOOKUP($B49,INDIRECT("'Monthly Resource Report'!"&amp;'Coleman Validation'!AB$665666&amp;":"&amp;'Coleman Validation'!AB$665667),'Coleman Validation'!AB$665668,FALSE)),0,HLOOKUP($B49,INDIRECT("'Monthly Resource Report'!"&amp;'Coleman Validation'!AB$665666&amp;":"&amp;'Coleman Validation'!AB$665667),'Coleman Validation'!AB$665668,FALSE))</f>
        <v>1.9700006379449666</v>
      </c>
      <c r="AC49" s="317">
        <f ca="1">+IF(ISERROR(HLOOKUP($B49,INDIRECT("'Monthly Resource Report'!"&amp;'Coleman Validation'!AC$665666&amp;":"&amp;'Coleman Validation'!AC$665667),'Coleman Validation'!AC$665668,FALSE)),0,HLOOKUP($B49,INDIRECT("'Monthly Resource Report'!"&amp;'Coleman Validation'!AC$665666&amp;":"&amp;'Coleman Validation'!AC$665667),'Coleman Validation'!AC$665668,FALSE))</f>
        <v>0.32868674050690017</v>
      </c>
      <c r="AD49" s="318">
        <f ca="1">+IF(ISERROR(HLOOKUP($B49,INDIRECT("'Monthly Resource Report'!"&amp;'Coleman Validation'!AD$665666&amp;":"&amp;'Coleman Validation'!AD$665667),'Coleman Validation'!AD$665668,FALSE)),0,HLOOKUP($B49,INDIRECT("'Monthly Resource Report'!"&amp;'Coleman Validation'!AD$665666&amp;":"&amp;'Coleman Validation'!AD$665667),'Coleman Validation'!AD$665668,FALSE))</f>
        <v>0.2006376120905376</v>
      </c>
    </row>
    <row r="50" spans="2:30">
      <c r="B50" s="301">
        <v>42705</v>
      </c>
      <c r="C50" s="294">
        <v>146</v>
      </c>
      <c r="D50" s="297">
        <v>1.97</v>
      </c>
      <c r="E50" s="299">
        <v>0.33</v>
      </c>
      <c r="F50" s="295">
        <v>0.2</v>
      </c>
      <c r="G50" s="294">
        <f ca="1">+IF(ISERROR(HLOOKUP($B50,INDIRECT("'Monthly Resource Report'!"&amp;'Coleman Validation'!G$665666&amp;":"&amp;'Coleman Validation'!G$665667),'Coleman Validation'!G$665668,FALSE)),0,HLOOKUP($B50,INDIRECT("'Monthly Resource Report'!"&amp;'Coleman Validation'!G$665666&amp;":"&amp;'Coleman Validation'!G$665667),'Coleman Validation'!G$665668,FALSE))</f>
        <v>146</v>
      </c>
      <c r="H50" s="297">
        <f ca="1">+IF(ISERROR(HLOOKUP($B50,INDIRECT("'Monthly Resource Report'!"&amp;'Coleman Validation'!H$665666&amp;":"&amp;'Coleman Validation'!H$665667),'Coleman Validation'!H$665668,FALSE)),0,HLOOKUP($B50,INDIRECT("'Monthly Resource Report'!"&amp;'Coleman Validation'!H$665666&amp;":"&amp;'Coleman Validation'!H$665667),'Coleman Validation'!H$665668,FALSE))</f>
        <v>1.9699986261691873</v>
      </c>
      <c r="I50" s="317">
        <f ca="1">+IF(ISERROR(HLOOKUP($B50,INDIRECT("'Monthly Resource Report'!"&amp;'Coleman Validation'!I$665666&amp;":"&amp;'Coleman Validation'!I$665667),'Coleman Validation'!I$665668,FALSE)),0,HLOOKUP($B50,INDIRECT("'Monthly Resource Report'!"&amp;'Coleman Validation'!I$665666&amp;":"&amp;'Coleman Validation'!I$665667),'Coleman Validation'!I$665668,FALSE))</f>
        <v>0.32540042459523727</v>
      </c>
      <c r="J50" s="318">
        <f ca="1">+IF(ISERROR(HLOOKUP($B50,INDIRECT("'Monthly Resource Report'!"&amp;'Coleman Validation'!J$665666&amp;":"&amp;'Coleman Validation'!J$665667),'Coleman Validation'!J$665668,FALSE)),0,HLOOKUP($B50,INDIRECT("'Monthly Resource Report'!"&amp;'Coleman Validation'!J$665666&amp;":"&amp;'Coleman Validation'!J$665667),'Coleman Validation'!J$665668,FALSE))</f>
        <v>0.20066877505284131</v>
      </c>
      <c r="L50" s="301">
        <v>42705</v>
      </c>
      <c r="M50" s="294">
        <v>146</v>
      </c>
      <c r="N50" s="297">
        <v>1.97</v>
      </c>
      <c r="O50" s="299">
        <v>0.33</v>
      </c>
      <c r="P50" s="295">
        <v>0.2</v>
      </c>
      <c r="Q50" s="294">
        <f ca="1">+IF(ISERROR(HLOOKUP($B50,INDIRECT("'Monthly Resource Report'!"&amp;'Coleman Validation'!Q$665666&amp;":"&amp;'Coleman Validation'!Q$665667),'Coleman Validation'!Q$665668,FALSE)),0,HLOOKUP($B50,INDIRECT("'Monthly Resource Report'!"&amp;'Coleman Validation'!Q$665666&amp;":"&amp;'Coleman Validation'!Q$665667),'Coleman Validation'!Q$665668,FALSE))</f>
        <v>146</v>
      </c>
      <c r="R50" s="297">
        <f ca="1">+IF(ISERROR(HLOOKUP($B50,INDIRECT("'Monthly Resource Report'!"&amp;'Coleman Validation'!R$665666&amp;":"&amp;'Coleman Validation'!R$665667),'Coleman Validation'!R$665668,FALSE)),0,HLOOKUP($B50,INDIRECT("'Monthly Resource Report'!"&amp;'Coleman Validation'!R$665666&amp;":"&amp;'Coleman Validation'!R$665667),'Coleman Validation'!R$665668,FALSE))</f>
        <v>1.9699986146706379</v>
      </c>
      <c r="S50" s="317">
        <f ca="1">+IF(ISERROR(HLOOKUP($B50,INDIRECT("'Monthly Resource Report'!"&amp;'Coleman Validation'!S$665666&amp;":"&amp;'Coleman Validation'!S$665667),'Coleman Validation'!S$665668,FALSE)),0,HLOOKUP($B50,INDIRECT("'Monthly Resource Report'!"&amp;'Coleman Validation'!S$665666&amp;":"&amp;'Coleman Validation'!S$665667),'Coleman Validation'!S$665668,FALSE))</f>
        <v>0.32514230116368792</v>
      </c>
      <c r="T50" s="318">
        <f ca="1">+IF(ISERROR(HLOOKUP($B50,INDIRECT("'Monthly Resource Report'!"&amp;'Coleman Validation'!T$665666&amp;":"&amp;'Coleman Validation'!T$665667),'Coleman Validation'!T$665668,FALSE)),0,HLOOKUP($B50,INDIRECT("'Monthly Resource Report'!"&amp;'Coleman Validation'!T$665666&amp;":"&amp;'Coleman Validation'!T$665667),'Coleman Validation'!T$665668,FALSE))</f>
        <v>0.20105589101171611</v>
      </c>
      <c r="V50" s="301">
        <v>42705</v>
      </c>
      <c r="W50" s="294">
        <v>151</v>
      </c>
      <c r="X50" s="297">
        <v>1.97</v>
      </c>
      <c r="Y50" s="299">
        <v>0.33</v>
      </c>
      <c r="Z50" s="295">
        <v>0.2</v>
      </c>
      <c r="AA50" s="294">
        <f ca="1">+IF(ISERROR(HLOOKUP($B50,INDIRECT("'Monthly Resource Report'!"&amp;'Coleman Validation'!AA$665666&amp;":"&amp;'Coleman Validation'!AA$665667),'Coleman Validation'!AA$665668,FALSE)),0,HLOOKUP($B50,INDIRECT("'Monthly Resource Report'!"&amp;'Coleman Validation'!AA$665666&amp;":"&amp;'Coleman Validation'!AA$665667),'Coleman Validation'!AA$665668,FALSE))</f>
        <v>151</v>
      </c>
      <c r="AB50" s="297">
        <f ca="1">+IF(ISERROR(HLOOKUP($B50,INDIRECT("'Monthly Resource Report'!"&amp;'Coleman Validation'!AB$665666&amp;":"&amp;'Coleman Validation'!AB$665667),'Coleman Validation'!AB$665668,FALSE)),0,HLOOKUP($B50,INDIRECT("'Monthly Resource Report'!"&amp;'Coleman Validation'!AB$665666&amp;":"&amp;'Coleman Validation'!AB$665667),'Coleman Validation'!AB$665668,FALSE))</f>
        <v>1.9700009097032849</v>
      </c>
      <c r="AC50" s="317">
        <f ca="1">+IF(ISERROR(HLOOKUP($B50,INDIRECT("'Monthly Resource Report'!"&amp;'Coleman Validation'!AC$665666&amp;":"&amp;'Coleman Validation'!AC$665667),'Coleman Validation'!AC$665668,FALSE)),0,HLOOKUP($B50,INDIRECT("'Monthly Resource Report'!"&amp;'Coleman Validation'!AC$665666&amp;":"&amp;'Coleman Validation'!AC$665667),'Coleman Validation'!AC$665668,FALSE))</f>
        <v>0.32723214129401973</v>
      </c>
      <c r="AD50" s="318">
        <f ca="1">+IF(ISERROR(HLOOKUP($B50,INDIRECT("'Monthly Resource Report'!"&amp;'Coleman Validation'!AD$665666&amp;":"&amp;'Coleman Validation'!AD$665667),'Coleman Validation'!AD$665668,FALSE)),0,HLOOKUP($B50,INDIRECT("'Monthly Resource Report'!"&amp;'Coleman Validation'!AD$665666&amp;":"&amp;'Coleman Validation'!AD$665667),'Coleman Validation'!AD$665668,FALSE))</f>
        <v>0.20064778195775856</v>
      </c>
    </row>
    <row r="51" spans="2:30">
      <c r="B51" s="301">
        <v>42736</v>
      </c>
      <c r="C51" s="294">
        <v>146</v>
      </c>
      <c r="D51" s="297">
        <v>2.017083</v>
      </c>
      <c r="E51" s="299">
        <v>0.33</v>
      </c>
      <c r="F51" s="295">
        <v>0.2</v>
      </c>
      <c r="G51" s="294">
        <f ca="1">+IF(ISERROR(HLOOKUP($B51,INDIRECT("'Monthly Resource Report'!"&amp;'Coleman Validation'!G$665666&amp;":"&amp;'Coleman Validation'!G$665667),'Coleman Validation'!G$665668,FALSE)),0,HLOOKUP($B51,INDIRECT("'Monthly Resource Report'!"&amp;'Coleman Validation'!G$665666&amp;":"&amp;'Coleman Validation'!G$665667),'Coleman Validation'!G$665668,FALSE))</f>
        <v>146</v>
      </c>
      <c r="H51" s="297">
        <f ca="1">+IF(ISERROR(HLOOKUP($B51,INDIRECT("'Monthly Resource Report'!"&amp;'Coleman Validation'!H$665666&amp;":"&amp;'Coleman Validation'!H$665667),'Coleman Validation'!H$665668,FALSE)),0,HLOOKUP($B51,INDIRECT("'Monthly Resource Report'!"&amp;'Coleman Validation'!H$665666&amp;":"&amp;'Coleman Validation'!H$665667),'Coleman Validation'!H$665668,FALSE))</f>
        <v>2.0169996739839164</v>
      </c>
      <c r="I51" s="317">
        <f ca="1">+IF(ISERROR(HLOOKUP($B51,INDIRECT("'Monthly Resource Report'!"&amp;'Coleman Validation'!I$665666&amp;":"&amp;'Coleman Validation'!I$665667),'Coleman Validation'!I$665668,FALSE)),0,HLOOKUP($B51,INDIRECT("'Monthly Resource Report'!"&amp;'Coleman Validation'!I$665666&amp;":"&amp;'Coleman Validation'!I$665667),'Coleman Validation'!I$665668,FALSE))</f>
        <v>0.32707910118939759</v>
      </c>
      <c r="J51" s="318">
        <f ca="1">+IF(ISERROR(HLOOKUP($B51,INDIRECT("'Monthly Resource Report'!"&amp;'Coleman Validation'!J$665666&amp;":"&amp;'Coleman Validation'!J$665667),'Coleman Validation'!J$665668,FALSE)),0,HLOOKUP($B51,INDIRECT("'Monthly Resource Report'!"&amp;'Coleman Validation'!J$665666&amp;":"&amp;'Coleman Validation'!J$665667),'Coleman Validation'!J$665668,FALSE))</f>
        <v>0.20035942523750647</v>
      </c>
      <c r="L51" s="301">
        <v>42736</v>
      </c>
      <c r="M51" s="294">
        <v>146</v>
      </c>
      <c r="N51" s="297">
        <v>2.017083</v>
      </c>
      <c r="O51" s="299">
        <v>0.33</v>
      </c>
      <c r="P51" s="295">
        <v>0.2</v>
      </c>
      <c r="Q51" s="294">
        <f ca="1">+IF(ISERROR(HLOOKUP($B51,INDIRECT("'Monthly Resource Report'!"&amp;'Coleman Validation'!Q$665666&amp;":"&amp;'Coleman Validation'!Q$665667),'Coleman Validation'!Q$665668,FALSE)),0,HLOOKUP($B51,INDIRECT("'Monthly Resource Report'!"&amp;'Coleman Validation'!Q$665666&amp;":"&amp;'Coleman Validation'!Q$665667),'Coleman Validation'!Q$665668,FALSE))</f>
        <v>146</v>
      </c>
      <c r="R51" s="297">
        <f ca="1">+IF(ISERROR(HLOOKUP($B51,INDIRECT("'Monthly Resource Report'!"&amp;'Coleman Validation'!R$665666&amp;":"&amp;'Coleman Validation'!R$665667),'Coleman Validation'!R$665668,FALSE)),0,HLOOKUP($B51,INDIRECT("'Monthly Resource Report'!"&amp;'Coleman Validation'!R$665666&amp;":"&amp;'Coleman Validation'!R$665667),'Coleman Validation'!R$665668,FALSE))</f>
        <v>2.016999567380489</v>
      </c>
      <c r="S51" s="317">
        <f ca="1">+IF(ISERROR(HLOOKUP($B51,INDIRECT("'Monthly Resource Report'!"&amp;'Coleman Validation'!S$665666&amp;":"&amp;'Coleman Validation'!S$665667),'Coleman Validation'!S$665668,FALSE)),0,HLOOKUP($B51,INDIRECT("'Monthly Resource Report'!"&amp;'Coleman Validation'!S$665666&amp;":"&amp;'Coleman Validation'!S$665667),'Coleman Validation'!S$665668,FALSE))</f>
        <v>0.32722809058679014</v>
      </c>
      <c r="T51" s="318">
        <f ca="1">+IF(ISERROR(HLOOKUP($B51,INDIRECT("'Monthly Resource Report'!"&amp;'Coleman Validation'!T$665666&amp;":"&amp;'Coleman Validation'!T$665667),'Coleman Validation'!T$665668,FALSE)),0,HLOOKUP($B51,INDIRECT("'Monthly Resource Report'!"&amp;'Coleman Validation'!T$665666&amp;":"&amp;'Coleman Validation'!T$665667),'Coleman Validation'!T$665668,FALSE))</f>
        <v>0.2007972661258329</v>
      </c>
      <c r="V51" s="301">
        <v>42736</v>
      </c>
      <c r="W51" s="294">
        <v>151</v>
      </c>
      <c r="X51" s="297">
        <v>2.017083</v>
      </c>
      <c r="Y51" s="299">
        <v>0.33</v>
      </c>
      <c r="Z51" s="295">
        <v>0.2</v>
      </c>
      <c r="AA51" s="294">
        <f ca="1">+IF(ISERROR(HLOOKUP($B51,INDIRECT("'Monthly Resource Report'!"&amp;'Coleman Validation'!AA$665666&amp;":"&amp;'Coleman Validation'!AA$665667),'Coleman Validation'!AA$665668,FALSE)),0,HLOOKUP($B51,INDIRECT("'Monthly Resource Report'!"&amp;'Coleman Validation'!AA$665666&amp;":"&amp;'Coleman Validation'!AA$665667),'Coleman Validation'!AA$665668,FALSE))</f>
        <v>151</v>
      </c>
      <c r="AB51" s="297">
        <f ca="1">+IF(ISERROR(HLOOKUP($B51,INDIRECT("'Monthly Resource Report'!"&amp;'Coleman Validation'!AB$665666&amp;":"&amp;'Coleman Validation'!AB$665667),'Coleman Validation'!AB$665668,FALSE)),0,HLOOKUP($B51,INDIRECT("'Monthly Resource Report'!"&amp;'Coleman Validation'!AB$665666&amp;":"&amp;'Coleman Validation'!AB$665667),'Coleman Validation'!AB$665668,FALSE))</f>
        <v>2.0169987084921384</v>
      </c>
      <c r="AC51" s="317">
        <f ca="1">+IF(ISERROR(HLOOKUP($B51,INDIRECT("'Monthly Resource Report'!"&amp;'Coleman Validation'!AC$665666&amp;":"&amp;'Coleman Validation'!AC$665667),'Coleman Validation'!AC$665668,FALSE)),0,HLOOKUP($B51,INDIRECT("'Monthly Resource Report'!"&amp;'Coleman Validation'!AC$665666&amp;":"&amp;'Coleman Validation'!AC$665667),'Coleman Validation'!AC$665668,FALSE))</f>
        <v>0.32785428153518142</v>
      </c>
      <c r="AD51" s="318">
        <f ca="1">+IF(ISERROR(HLOOKUP($B51,INDIRECT("'Monthly Resource Report'!"&amp;'Coleman Validation'!AD$665666&amp;":"&amp;'Coleman Validation'!AD$665667),'Coleman Validation'!AD$665668,FALSE)),0,HLOOKUP($B51,INDIRECT("'Monthly Resource Report'!"&amp;'Coleman Validation'!AD$665666&amp;":"&amp;'Coleman Validation'!AD$665667),'Coleman Validation'!AD$665668,FALSE))</f>
        <v>0.20083521847465977</v>
      </c>
    </row>
    <row r="52" spans="2:30">
      <c r="B52" s="301">
        <v>42767</v>
      </c>
      <c r="C52" s="294">
        <v>146</v>
      </c>
      <c r="D52" s="297">
        <v>2.017083</v>
      </c>
      <c r="E52" s="299">
        <v>0.33</v>
      </c>
      <c r="F52" s="295">
        <v>0.2</v>
      </c>
      <c r="G52" s="294">
        <f ca="1">+IF(ISERROR(HLOOKUP($B52,INDIRECT("'Monthly Resource Report'!"&amp;'Coleman Validation'!G$665666&amp;":"&amp;'Coleman Validation'!G$665667),'Coleman Validation'!G$665668,FALSE)),0,HLOOKUP($B52,INDIRECT("'Monthly Resource Report'!"&amp;'Coleman Validation'!G$665666&amp;":"&amp;'Coleman Validation'!G$665667),'Coleman Validation'!G$665668,FALSE))</f>
        <v>146</v>
      </c>
      <c r="H52" s="297">
        <f ca="1">+IF(ISERROR(HLOOKUP($B52,INDIRECT("'Monthly Resource Report'!"&amp;'Coleman Validation'!H$665666&amp;":"&amp;'Coleman Validation'!H$665667),'Coleman Validation'!H$665668,FALSE)),0,HLOOKUP($B52,INDIRECT("'Monthly Resource Report'!"&amp;'Coleman Validation'!H$665666&amp;":"&amp;'Coleman Validation'!H$665667),'Coleman Validation'!H$665668,FALSE))</f>
        <v>2.0169996300406958</v>
      </c>
      <c r="I52" s="317">
        <f ca="1">+IF(ISERROR(HLOOKUP($B52,INDIRECT("'Monthly Resource Report'!"&amp;'Coleman Validation'!I$665666&amp;":"&amp;'Coleman Validation'!I$665667),'Coleman Validation'!I$665668,FALSE)),0,HLOOKUP($B52,INDIRECT("'Monthly Resource Report'!"&amp;'Coleman Validation'!I$665666&amp;":"&amp;'Coleman Validation'!I$665667),'Coleman Validation'!I$665668,FALSE))</f>
        <v>0.32724440305584934</v>
      </c>
      <c r="J52" s="318">
        <f ca="1">+IF(ISERROR(HLOOKUP($B52,INDIRECT("'Monthly Resource Report'!"&amp;'Coleman Validation'!J$665666&amp;":"&amp;'Coleman Validation'!J$665667),'Coleman Validation'!J$665668,FALSE)),0,HLOOKUP($B52,INDIRECT("'Monthly Resource Report'!"&amp;'Coleman Validation'!J$665666&amp;":"&amp;'Coleman Validation'!J$665667),'Coleman Validation'!J$665668,FALSE))</f>
        <v>0.20056915026003669</v>
      </c>
      <c r="L52" s="301">
        <v>42767</v>
      </c>
      <c r="M52" s="294">
        <v>146</v>
      </c>
      <c r="N52" s="297">
        <v>2.017083</v>
      </c>
      <c r="O52" s="299">
        <v>0.33</v>
      </c>
      <c r="P52" s="295">
        <v>0.2</v>
      </c>
      <c r="Q52" s="294">
        <f ca="1">+IF(ISERROR(HLOOKUP($B52,INDIRECT("'Monthly Resource Report'!"&amp;'Coleman Validation'!Q$665666&amp;":"&amp;'Coleman Validation'!Q$665667),'Coleman Validation'!Q$665668,FALSE)),0,HLOOKUP($B52,INDIRECT("'Monthly Resource Report'!"&amp;'Coleman Validation'!Q$665666&amp;":"&amp;'Coleman Validation'!Q$665667),'Coleman Validation'!Q$665668,FALSE))</f>
        <v>146</v>
      </c>
      <c r="R52" s="297">
        <f ca="1">+IF(ISERROR(HLOOKUP($B52,INDIRECT("'Monthly Resource Report'!"&amp;'Coleman Validation'!R$665666&amp;":"&amp;'Coleman Validation'!R$665667),'Coleman Validation'!R$665668,FALSE)),0,HLOOKUP($B52,INDIRECT("'Monthly Resource Report'!"&amp;'Coleman Validation'!R$665666&amp;":"&amp;'Coleman Validation'!R$665667),'Coleman Validation'!R$665668,FALSE))</f>
        <v>2.0169997268700497</v>
      </c>
      <c r="S52" s="317">
        <f ca="1">+IF(ISERROR(HLOOKUP($B52,INDIRECT("'Monthly Resource Report'!"&amp;'Coleman Validation'!S$665666&amp;":"&amp;'Coleman Validation'!S$665667),'Coleman Validation'!S$665668,FALSE)),0,HLOOKUP($B52,INDIRECT("'Monthly Resource Report'!"&amp;'Coleman Validation'!S$665666&amp;":"&amp;'Coleman Validation'!S$665667),'Coleman Validation'!S$665668,FALSE))</f>
        <v>0.32741117920290069</v>
      </c>
      <c r="T52" s="318">
        <f ca="1">+IF(ISERROR(HLOOKUP($B52,INDIRECT("'Monthly Resource Report'!"&amp;'Coleman Validation'!T$665666&amp;":"&amp;'Coleman Validation'!T$665667),'Coleman Validation'!T$665668,FALSE)),0,HLOOKUP($B52,INDIRECT("'Monthly Resource Report'!"&amp;'Coleman Validation'!T$665666&amp;":"&amp;'Coleman Validation'!T$665667),'Coleman Validation'!T$665668,FALSE))</f>
        <v>0.20065044130663204</v>
      </c>
      <c r="V52" s="301">
        <v>42767</v>
      </c>
      <c r="W52" s="294">
        <v>151</v>
      </c>
      <c r="X52" s="297">
        <v>2.017083</v>
      </c>
      <c r="Y52" s="299">
        <v>0.33</v>
      </c>
      <c r="Z52" s="295">
        <v>0.2</v>
      </c>
      <c r="AA52" s="294">
        <f ca="1">+IF(ISERROR(HLOOKUP($B52,INDIRECT("'Monthly Resource Report'!"&amp;'Coleman Validation'!AA$665666&amp;":"&amp;'Coleman Validation'!AA$665667),'Coleman Validation'!AA$665668,FALSE)),0,HLOOKUP($B52,INDIRECT("'Monthly Resource Report'!"&amp;'Coleman Validation'!AA$665666&amp;":"&amp;'Coleman Validation'!AA$665667),'Coleman Validation'!AA$665668,FALSE))</f>
        <v>151</v>
      </c>
      <c r="AB52" s="297">
        <f ca="1">+IF(ISERROR(HLOOKUP($B52,INDIRECT("'Monthly Resource Report'!"&amp;'Coleman Validation'!AB$665666&amp;":"&amp;'Coleman Validation'!AB$665667),'Coleman Validation'!AB$665668,FALSE)),0,HLOOKUP($B52,INDIRECT("'Monthly Resource Report'!"&amp;'Coleman Validation'!AB$665666&amp;":"&amp;'Coleman Validation'!AB$665667),'Coleman Validation'!AB$665668,FALSE))</f>
        <v>2.0169989560140058</v>
      </c>
      <c r="AC52" s="317">
        <f ca="1">+IF(ISERROR(HLOOKUP($B52,INDIRECT("'Monthly Resource Report'!"&amp;'Coleman Validation'!AC$665666&amp;":"&amp;'Coleman Validation'!AC$665667),'Coleman Validation'!AC$665668,FALSE)),0,HLOOKUP($B52,INDIRECT("'Monthly Resource Report'!"&amp;'Coleman Validation'!AC$665666&amp;":"&amp;'Coleman Validation'!AC$665667),'Coleman Validation'!AC$665668,FALSE))</f>
        <v>0.32814359144063282</v>
      </c>
      <c r="AD52" s="318">
        <f ca="1">+IF(ISERROR(HLOOKUP($B52,INDIRECT("'Monthly Resource Report'!"&amp;'Coleman Validation'!AD$665666&amp;":"&amp;'Coleman Validation'!AD$665667),'Coleman Validation'!AD$665668,FALSE)),0,HLOOKUP($B52,INDIRECT("'Monthly Resource Report'!"&amp;'Coleman Validation'!AD$665666&amp;":"&amp;'Coleman Validation'!AD$665667),'Coleman Validation'!AD$665668,FALSE))</f>
        <v>0.20046199762054831</v>
      </c>
    </row>
    <row r="53" spans="2:30">
      <c r="B53" s="301">
        <v>42795</v>
      </c>
      <c r="C53" s="294">
        <v>146</v>
      </c>
      <c r="D53" s="297">
        <v>2.017083</v>
      </c>
      <c r="E53" s="299">
        <v>0.33</v>
      </c>
      <c r="F53" s="295">
        <v>0.2</v>
      </c>
      <c r="G53" s="294">
        <f ca="1">+IF(ISERROR(HLOOKUP($B53,INDIRECT("'Monthly Resource Report'!"&amp;'Coleman Validation'!G$665666&amp;":"&amp;'Coleman Validation'!G$665667),'Coleman Validation'!G$665668,FALSE)),0,HLOOKUP($B53,INDIRECT("'Monthly Resource Report'!"&amp;'Coleman Validation'!G$665666&amp;":"&amp;'Coleman Validation'!G$665667),'Coleman Validation'!G$665668,FALSE))</f>
        <v>146</v>
      </c>
      <c r="H53" s="297">
        <f ca="1">+IF(ISERROR(HLOOKUP($B53,INDIRECT("'Monthly Resource Report'!"&amp;'Coleman Validation'!H$665666&amp;":"&amp;'Coleman Validation'!H$665667),'Coleman Validation'!H$665668,FALSE)),0,HLOOKUP($B53,INDIRECT("'Monthly Resource Report'!"&amp;'Coleman Validation'!H$665666&amp;":"&amp;'Coleman Validation'!H$665667),'Coleman Validation'!H$665668,FALSE))</f>
        <v>2.0170006421857667</v>
      </c>
      <c r="I53" s="317">
        <f ca="1">+IF(ISERROR(HLOOKUP($B53,INDIRECT("'Monthly Resource Report'!"&amp;'Coleman Validation'!I$665666&amp;":"&amp;'Coleman Validation'!I$665667),'Coleman Validation'!I$665668,FALSE)),0,HLOOKUP($B53,INDIRECT("'Monthly Resource Report'!"&amp;'Coleman Validation'!I$665666&amp;":"&amp;'Coleman Validation'!I$665667),'Coleman Validation'!I$665668,FALSE))</f>
        <v>0.32462008735566811</v>
      </c>
      <c r="J53" s="318">
        <f ca="1">+IF(ISERROR(HLOOKUP($B53,INDIRECT("'Monthly Resource Report'!"&amp;'Coleman Validation'!J$665666&amp;":"&amp;'Coleman Validation'!J$665667),'Coleman Validation'!J$665668,FALSE)),0,HLOOKUP($B53,INDIRECT("'Monthly Resource Report'!"&amp;'Coleman Validation'!J$665666&amp;":"&amp;'Coleman Validation'!J$665667),'Coleman Validation'!J$665668,FALSE))</f>
        <v>0.20056078388868281</v>
      </c>
      <c r="L53" s="301">
        <v>42795</v>
      </c>
      <c r="M53" s="294">
        <v>146</v>
      </c>
      <c r="N53" s="297">
        <v>2.017083</v>
      </c>
      <c r="O53" s="299">
        <v>0.33</v>
      </c>
      <c r="P53" s="295">
        <v>0.2</v>
      </c>
      <c r="Q53" s="294">
        <f ca="1">+IF(ISERROR(HLOOKUP($B53,INDIRECT("'Monthly Resource Report'!"&amp;'Coleman Validation'!Q$665666&amp;":"&amp;'Coleman Validation'!Q$665667),'Coleman Validation'!Q$665668,FALSE)),0,HLOOKUP($B53,INDIRECT("'Monthly Resource Report'!"&amp;'Coleman Validation'!Q$665666&amp;":"&amp;'Coleman Validation'!Q$665667),'Coleman Validation'!Q$665668,FALSE))</f>
        <v>146</v>
      </c>
      <c r="R53" s="297">
        <f ca="1">+IF(ISERROR(HLOOKUP($B53,INDIRECT("'Monthly Resource Report'!"&amp;'Coleman Validation'!R$665666&amp;":"&amp;'Coleman Validation'!R$665667),'Coleman Validation'!R$665668,FALSE)),0,HLOOKUP($B53,INDIRECT("'Monthly Resource Report'!"&amp;'Coleman Validation'!R$665666&amp;":"&amp;'Coleman Validation'!R$665667),'Coleman Validation'!R$665668,FALSE))</f>
        <v>2.0170007051357386</v>
      </c>
      <c r="S53" s="317">
        <f ca="1">+IF(ISERROR(HLOOKUP($B53,INDIRECT("'Monthly Resource Report'!"&amp;'Coleman Validation'!S$665666&amp;":"&amp;'Coleman Validation'!S$665667),'Coleman Validation'!S$665668,FALSE)),0,HLOOKUP($B53,INDIRECT("'Monthly Resource Report'!"&amp;'Coleman Validation'!S$665666&amp;":"&amp;'Coleman Validation'!S$665667),'Coleman Validation'!S$665668,FALSE))</f>
        <v>0.32440623523245521</v>
      </c>
      <c r="T53" s="318">
        <f ca="1">+IF(ISERROR(HLOOKUP($B53,INDIRECT("'Monthly Resource Report'!"&amp;'Coleman Validation'!T$665666&amp;":"&amp;'Coleman Validation'!T$665667),'Coleman Validation'!T$665668,FALSE)),0,HLOOKUP($B53,INDIRECT("'Monthly Resource Report'!"&amp;'Coleman Validation'!T$665666&amp;":"&amp;'Coleman Validation'!T$665667),'Coleman Validation'!T$665668,FALSE))</f>
        <v>0.20042406271110313</v>
      </c>
      <c r="V53" s="301">
        <v>42795</v>
      </c>
      <c r="W53" s="294">
        <v>151</v>
      </c>
      <c r="X53" s="297">
        <v>2.017083</v>
      </c>
      <c r="Y53" s="299">
        <v>0.33</v>
      </c>
      <c r="Z53" s="295">
        <v>0.2</v>
      </c>
      <c r="AA53" s="294">
        <f ca="1">+IF(ISERROR(HLOOKUP($B53,INDIRECT("'Monthly Resource Report'!"&amp;'Coleman Validation'!AA$665666&amp;":"&amp;'Coleman Validation'!AA$665667),'Coleman Validation'!AA$665668,FALSE)),0,HLOOKUP($B53,INDIRECT("'Monthly Resource Report'!"&amp;'Coleman Validation'!AA$665666&amp;":"&amp;'Coleman Validation'!AA$665667),'Coleman Validation'!AA$665668,FALSE))</f>
        <v>151</v>
      </c>
      <c r="AB53" s="297">
        <f ca="1">+IF(ISERROR(HLOOKUP($B53,INDIRECT("'Monthly Resource Report'!"&amp;'Coleman Validation'!AB$665666&amp;":"&amp;'Coleman Validation'!AB$665667),'Coleman Validation'!AB$665668,FALSE)),0,HLOOKUP($B53,INDIRECT("'Monthly Resource Report'!"&amp;'Coleman Validation'!AB$665666&amp;":"&amp;'Coleman Validation'!AB$665667),'Coleman Validation'!AB$665668,FALSE))</f>
        <v>2.016999449577443</v>
      </c>
      <c r="AC53" s="317">
        <f ca="1">+IF(ISERROR(HLOOKUP($B53,INDIRECT("'Monthly Resource Report'!"&amp;'Coleman Validation'!AC$665666&amp;":"&amp;'Coleman Validation'!AC$665667),'Coleman Validation'!AC$665668,FALSE)),0,HLOOKUP($B53,INDIRECT("'Monthly Resource Report'!"&amp;'Coleman Validation'!AC$665666&amp;":"&amp;'Coleman Validation'!AC$665667),'Coleman Validation'!AC$665668,FALSE))</f>
        <v>0.32518430350982519</v>
      </c>
      <c r="AD53" s="318">
        <f ca="1">+IF(ISERROR(HLOOKUP($B53,INDIRECT("'Monthly Resource Report'!"&amp;'Coleman Validation'!AD$665666&amp;":"&amp;'Coleman Validation'!AD$665667),'Coleman Validation'!AD$665668,FALSE)),0,HLOOKUP($B53,INDIRECT("'Monthly Resource Report'!"&amp;'Coleman Validation'!AD$665666&amp;":"&amp;'Coleman Validation'!AD$665667),'Coleman Validation'!AD$665668,FALSE))</f>
        <v>0.20089427423075362</v>
      </c>
    </row>
    <row r="54" spans="2:30">
      <c r="B54" s="301">
        <v>42826</v>
      </c>
      <c r="C54" s="294">
        <v>146</v>
      </c>
      <c r="D54" s="297">
        <v>2.017083</v>
      </c>
      <c r="E54" s="299">
        <v>0.33</v>
      </c>
      <c r="F54" s="295">
        <v>0.2</v>
      </c>
      <c r="G54" s="294">
        <f ca="1">+IF(ISERROR(HLOOKUP($B54,INDIRECT("'Monthly Resource Report'!"&amp;'Coleman Validation'!G$665666&amp;":"&amp;'Coleman Validation'!G$665667),'Coleman Validation'!G$665668,FALSE)),0,HLOOKUP($B54,INDIRECT("'Monthly Resource Report'!"&amp;'Coleman Validation'!G$665666&amp;":"&amp;'Coleman Validation'!G$665667),'Coleman Validation'!G$665668,FALSE))</f>
        <v>146</v>
      </c>
      <c r="H54" s="297">
        <f ca="1">+IF(ISERROR(HLOOKUP($B54,INDIRECT("'Monthly Resource Report'!"&amp;'Coleman Validation'!H$665666&amp;":"&amp;'Coleman Validation'!H$665667),'Coleman Validation'!H$665668,FALSE)),0,HLOOKUP($B54,INDIRECT("'Monthly Resource Report'!"&amp;'Coleman Validation'!H$665666&amp;":"&amp;'Coleman Validation'!H$665667),'Coleman Validation'!H$665668,FALSE))</f>
        <v>2.017000084820181</v>
      </c>
      <c r="I54" s="317">
        <f ca="1">+IF(ISERROR(HLOOKUP($B54,INDIRECT("'Monthly Resource Report'!"&amp;'Coleman Validation'!I$665666&amp;":"&amp;'Coleman Validation'!I$665667),'Coleman Validation'!I$665668,FALSE)),0,HLOOKUP($B54,INDIRECT("'Monthly Resource Report'!"&amp;'Coleman Validation'!I$665666&amp;":"&amp;'Coleman Validation'!I$665667),'Coleman Validation'!I$665668,FALSE))</f>
        <v>0.32352440552306322</v>
      </c>
      <c r="J54" s="318">
        <f ca="1">+IF(ISERROR(HLOOKUP($B54,INDIRECT("'Monthly Resource Report'!"&amp;'Coleman Validation'!J$665666&amp;":"&amp;'Coleman Validation'!J$665667),'Coleman Validation'!J$665668,FALSE)),0,HLOOKUP($B54,INDIRECT("'Monthly Resource Report'!"&amp;'Coleman Validation'!J$665666&amp;":"&amp;'Coleman Validation'!J$665667),'Coleman Validation'!J$665668,FALSE))</f>
        <v>0.20039884959524326</v>
      </c>
      <c r="L54" s="301">
        <v>42826</v>
      </c>
      <c r="M54" s="294">
        <v>146</v>
      </c>
      <c r="N54" s="297">
        <v>2.017083</v>
      </c>
      <c r="O54" s="299">
        <v>0.33</v>
      </c>
      <c r="P54" s="295">
        <v>0.2</v>
      </c>
      <c r="Q54" s="294">
        <f ca="1">+IF(ISERROR(HLOOKUP($B54,INDIRECT("'Monthly Resource Report'!"&amp;'Coleman Validation'!Q$665666&amp;":"&amp;'Coleman Validation'!Q$665667),'Coleman Validation'!Q$665668,FALSE)),0,HLOOKUP($B54,INDIRECT("'Monthly Resource Report'!"&amp;'Coleman Validation'!Q$665666&amp;":"&amp;'Coleman Validation'!Q$665667),'Coleman Validation'!Q$665668,FALSE))</f>
        <v>146</v>
      </c>
      <c r="R54" s="297">
        <f ca="1">+IF(ISERROR(HLOOKUP($B54,INDIRECT("'Monthly Resource Report'!"&amp;'Coleman Validation'!R$665666&amp;":"&amp;'Coleman Validation'!R$665667),'Coleman Validation'!R$665668,FALSE)),0,HLOOKUP($B54,INDIRECT("'Monthly Resource Report'!"&amp;'Coleman Validation'!R$665666&amp;":"&amp;'Coleman Validation'!R$665667),'Coleman Validation'!R$665668,FALSE))</f>
        <v>2.016999579374505</v>
      </c>
      <c r="S54" s="317">
        <f ca="1">+IF(ISERROR(HLOOKUP($B54,INDIRECT("'Monthly Resource Report'!"&amp;'Coleman Validation'!S$665666&amp;":"&amp;'Coleman Validation'!S$665667),'Coleman Validation'!S$665668,FALSE)),0,HLOOKUP($B54,INDIRECT("'Monthly Resource Report'!"&amp;'Coleman Validation'!S$665666&amp;":"&amp;'Coleman Validation'!S$665667),'Coleman Validation'!S$665668,FALSE))</f>
        <v>0.32378947842592198</v>
      </c>
      <c r="T54" s="318">
        <f ca="1">+IF(ISERROR(HLOOKUP($B54,INDIRECT("'Monthly Resource Report'!"&amp;'Coleman Validation'!T$665666&amp;":"&amp;'Coleman Validation'!T$665667),'Coleman Validation'!T$665668,FALSE)),0,HLOOKUP($B54,INDIRECT("'Monthly Resource Report'!"&amp;'Coleman Validation'!T$665666&amp;":"&amp;'Coleman Validation'!T$665667),'Coleman Validation'!T$665668,FALSE))</f>
        <v>0.20045807946033065</v>
      </c>
      <c r="V54" s="301">
        <v>42826</v>
      </c>
      <c r="W54" s="294">
        <v>151</v>
      </c>
      <c r="X54" s="297">
        <v>2.017083</v>
      </c>
      <c r="Y54" s="299">
        <v>0.33</v>
      </c>
      <c r="Z54" s="295">
        <v>0.2</v>
      </c>
      <c r="AA54" s="294">
        <f ca="1">+IF(ISERROR(HLOOKUP($B54,INDIRECT("'Monthly Resource Report'!"&amp;'Coleman Validation'!AA$665666&amp;":"&amp;'Coleman Validation'!AA$665667),'Coleman Validation'!AA$665668,FALSE)),0,HLOOKUP($B54,INDIRECT("'Monthly Resource Report'!"&amp;'Coleman Validation'!AA$665666&amp;":"&amp;'Coleman Validation'!AA$665667),'Coleman Validation'!AA$665668,FALSE))</f>
        <v>151</v>
      </c>
      <c r="AB54" s="297">
        <f ca="1">+IF(ISERROR(HLOOKUP($B54,INDIRECT("'Monthly Resource Report'!"&amp;'Coleman Validation'!AB$665666&amp;":"&amp;'Coleman Validation'!AB$665667),'Coleman Validation'!AB$665668,FALSE)),0,HLOOKUP($B54,INDIRECT("'Monthly Resource Report'!"&amp;'Coleman Validation'!AB$665666&amp;":"&amp;'Coleman Validation'!AB$665667),'Coleman Validation'!AB$665668,FALSE))</f>
        <v>2.0169995471188313</v>
      </c>
      <c r="AC54" s="317">
        <f ca="1">+IF(ISERROR(HLOOKUP($B54,INDIRECT("'Monthly Resource Report'!"&amp;'Coleman Validation'!AC$665666&amp;":"&amp;'Coleman Validation'!AC$665667),'Coleman Validation'!AC$665668,FALSE)),0,HLOOKUP($B54,INDIRECT("'Monthly Resource Report'!"&amp;'Coleman Validation'!AC$665666&amp;":"&amp;'Coleman Validation'!AC$665667),'Coleman Validation'!AC$665668,FALSE))</f>
        <v>0.32448088681046211</v>
      </c>
      <c r="AD54" s="318">
        <f ca="1">+IF(ISERROR(HLOOKUP($B54,INDIRECT("'Monthly Resource Report'!"&amp;'Coleman Validation'!AD$665666&amp;":"&amp;'Coleman Validation'!AD$665667),'Coleman Validation'!AD$665668,FALSE)),0,HLOOKUP($B54,INDIRECT("'Monthly Resource Report'!"&amp;'Coleman Validation'!AD$665666&amp;":"&amp;'Coleman Validation'!AD$665667),'Coleman Validation'!AD$665668,FALSE))</f>
        <v>0.20074169465552688</v>
      </c>
    </row>
    <row r="55" spans="2:30">
      <c r="B55" s="301">
        <v>42856</v>
      </c>
      <c r="C55" s="294">
        <v>146</v>
      </c>
      <c r="D55" s="297">
        <v>2.017083</v>
      </c>
      <c r="E55" s="299">
        <v>0.33</v>
      </c>
      <c r="F55" s="295">
        <v>2.6</v>
      </c>
      <c r="G55" s="294">
        <f ca="1">+IF(ISERROR(HLOOKUP($B55,INDIRECT("'Monthly Resource Report'!"&amp;'Coleman Validation'!G$665666&amp;":"&amp;'Coleman Validation'!G$665667),'Coleman Validation'!G$665668,FALSE)),0,HLOOKUP($B55,INDIRECT("'Monthly Resource Report'!"&amp;'Coleman Validation'!G$665666&amp;":"&amp;'Coleman Validation'!G$665667),'Coleman Validation'!G$665668,FALSE))</f>
        <v>146</v>
      </c>
      <c r="H55" s="297">
        <f ca="1">+IF(ISERROR(HLOOKUP($B55,INDIRECT("'Monthly Resource Report'!"&amp;'Coleman Validation'!H$665666&amp;":"&amp;'Coleman Validation'!H$665667),'Coleman Validation'!H$665668,FALSE)),0,HLOOKUP($B55,INDIRECT("'Monthly Resource Report'!"&amp;'Coleman Validation'!H$665666&amp;":"&amp;'Coleman Validation'!H$665667),'Coleman Validation'!H$665668,FALSE))</f>
        <v>2.0169999272885915</v>
      </c>
      <c r="I55" s="317">
        <f ca="1">+IF(ISERROR(HLOOKUP($B55,INDIRECT("'Monthly Resource Report'!"&amp;'Coleman Validation'!I$665666&amp;":"&amp;'Coleman Validation'!I$665667),'Coleman Validation'!I$665668,FALSE)),0,HLOOKUP($B55,INDIRECT("'Monthly Resource Report'!"&amp;'Coleman Validation'!I$665666&amp;":"&amp;'Coleman Validation'!I$665667),'Coleman Validation'!I$665668,FALSE))</f>
        <v>0.32330332893803942</v>
      </c>
      <c r="J55" s="318">
        <f ca="1">+IF(ISERROR(HLOOKUP($B55,INDIRECT("'Monthly Resource Report'!"&amp;'Coleman Validation'!J$665666&amp;":"&amp;'Coleman Validation'!J$665667),'Coleman Validation'!J$665668,FALSE)),0,HLOOKUP($B55,INDIRECT("'Monthly Resource Report'!"&amp;'Coleman Validation'!J$665666&amp;":"&amp;'Coleman Validation'!J$665667),'Coleman Validation'!J$665668,FALSE))</f>
        <v>2.6050137946494356</v>
      </c>
      <c r="L55" s="301">
        <v>42856</v>
      </c>
      <c r="M55" s="294">
        <v>146</v>
      </c>
      <c r="N55" s="297">
        <v>2.017083</v>
      </c>
      <c r="O55" s="299">
        <v>0.33</v>
      </c>
      <c r="P55" s="295">
        <v>2.6</v>
      </c>
      <c r="Q55" s="294">
        <f ca="1">+IF(ISERROR(HLOOKUP($B55,INDIRECT("'Monthly Resource Report'!"&amp;'Coleman Validation'!Q$665666&amp;":"&amp;'Coleman Validation'!Q$665667),'Coleman Validation'!Q$665668,FALSE)),0,HLOOKUP($B55,INDIRECT("'Monthly Resource Report'!"&amp;'Coleman Validation'!Q$665666&amp;":"&amp;'Coleman Validation'!Q$665667),'Coleman Validation'!Q$665668,FALSE))</f>
        <v>146</v>
      </c>
      <c r="R55" s="297">
        <f ca="1">+IF(ISERROR(HLOOKUP($B55,INDIRECT("'Monthly Resource Report'!"&amp;'Coleman Validation'!R$665666&amp;":"&amp;'Coleman Validation'!R$665667),'Coleman Validation'!R$665668,FALSE)),0,HLOOKUP($B55,INDIRECT("'Monthly Resource Report'!"&amp;'Coleman Validation'!R$665666&amp;":"&amp;'Coleman Validation'!R$665667),'Coleman Validation'!R$665668,FALSE))</f>
        <v>2.0169998663312798</v>
      </c>
      <c r="S55" s="317">
        <f ca="1">+IF(ISERROR(HLOOKUP($B55,INDIRECT("'Monthly Resource Report'!"&amp;'Coleman Validation'!S$665666&amp;":"&amp;'Coleman Validation'!S$665667),'Coleman Validation'!S$665668,FALSE)),0,HLOOKUP($B55,INDIRECT("'Monthly Resource Report'!"&amp;'Coleman Validation'!S$665666&amp;":"&amp;'Coleman Validation'!S$665667),'Coleman Validation'!S$665668,FALSE))</f>
        <v>0.32320097052908897</v>
      </c>
      <c r="T55" s="318">
        <f ca="1">+IF(ISERROR(HLOOKUP($B55,INDIRECT("'Monthly Resource Report'!"&amp;'Coleman Validation'!T$665666&amp;":"&amp;'Coleman Validation'!T$665667),'Coleman Validation'!T$665668,FALSE)),0,HLOOKUP($B55,INDIRECT("'Monthly Resource Report'!"&amp;'Coleman Validation'!T$665666&amp;":"&amp;'Coleman Validation'!T$665667),'Coleman Validation'!T$665668,FALSE))</f>
        <v>2.6114053004718882</v>
      </c>
      <c r="V55" s="301">
        <v>42856</v>
      </c>
      <c r="W55" s="294">
        <v>151</v>
      </c>
      <c r="X55" s="297">
        <v>2.017083</v>
      </c>
      <c r="Y55" s="299">
        <v>0.33</v>
      </c>
      <c r="Z55" s="295">
        <v>0.2</v>
      </c>
      <c r="AA55" s="294">
        <f ca="1">+IF(ISERROR(HLOOKUP($B55,INDIRECT("'Monthly Resource Report'!"&amp;'Coleman Validation'!AA$665666&amp;":"&amp;'Coleman Validation'!AA$665667),'Coleman Validation'!AA$665668,FALSE)),0,HLOOKUP($B55,INDIRECT("'Monthly Resource Report'!"&amp;'Coleman Validation'!AA$665666&amp;":"&amp;'Coleman Validation'!AA$665667),'Coleman Validation'!AA$665668,FALSE))</f>
        <v>151</v>
      </c>
      <c r="AB55" s="297">
        <f ca="1">+IF(ISERROR(HLOOKUP($B55,INDIRECT("'Monthly Resource Report'!"&amp;'Coleman Validation'!AB$665666&amp;":"&amp;'Coleman Validation'!AB$665667),'Coleman Validation'!AB$665668,FALSE)),0,HLOOKUP($B55,INDIRECT("'Monthly Resource Report'!"&amp;'Coleman Validation'!AB$665666&amp;":"&amp;'Coleman Validation'!AB$665667),'Coleman Validation'!AB$665668,FALSE))</f>
        <v>2.016999849465603</v>
      </c>
      <c r="AC55" s="317">
        <f ca="1">+IF(ISERROR(HLOOKUP($B55,INDIRECT("'Monthly Resource Report'!"&amp;'Coleman Validation'!AC$665666&amp;":"&amp;'Coleman Validation'!AC$665667),'Coleman Validation'!AC$665668,FALSE)),0,HLOOKUP($B55,INDIRECT("'Monthly Resource Report'!"&amp;'Coleman Validation'!AC$665666&amp;":"&amp;'Coleman Validation'!AC$665667),'Coleman Validation'!AC$665668,FALSE))</f>
        <v>0.32234556482634225</v>
      </c>
      <c r="AD55" s="318">
        <f ca="1">+IF(ISERROR(HLOOKUP($B55,INDIRECT("'Monthly Resource Report'!"&amp;'Coleman Validation'!AD$665666&amp;":"&amp;'Coleman Validation'!AD$665667),'Coleman Validation'!AD$665668,FALSE)),0,HLOOKUP($B55,INDIRECT("'Monthly Resource Report'!"&amp;'Coleman Validation'!AD$665666&amp;":"&amp;'Coleman Validation'!AD$665667),'Coleman Validation'!AD$665668,FALSE))</f>
        <v>0.20303321649036865</v>
      </c>
    </row>
    <row r="56" spans="2:30">
      <c r="B56" s="301">
        <v>42887</v>
      </c>
      <c r="C56" s="294">
        <v>146</v>
      </c>
      <c r="D56" s="297">
        <v>2.017083</v>
      </c>
      <c r="E56" s="299">
        <v>0.33</v>
      </c>
      <c r="F56" s="295">
        <v>0.2</v>
      </c>
      <c r="G56" s="294">
        <f ca="1">+IF(ISERROR(HLOOKUP($B56,INDIRECT("'Monthly Resource Report'!"&amp;'Coleman Validation'!G$665666&amp;":"&amp;'Coleman Validation'!G$665667),'Coleman Validation'!G$665668,FALSE)),0,HLOOKUP($B56,INDIRECT("'Monthly Resource Report'!"&amp;'Coleman Validation'!G$665666&amp;":"&amp;'Coleman Validation'!G$665667),'Coleman Validation'!G$665668,FALSE))</f>
        <v>146</v>
      </c>
      <c r="H56" s="297">
        <f ca="1">+IF(ISERROR(HLOOKUP($B56,INDIRECT("'Monthly Resource Report'!"&amp;'Coleman Validation'!H$665666&amp;":"&amp;'Coleman Validation'!H$665667),'Coleman Validation'!H$665668,FALSE)),0,HLOOKUP($B56,INDIRECT("'Monthly Resource Report'!"&amp;'Coleman Validation'!H$665666&amp;":"&amp;'Coleman Validation'!H$665667),'Coleman Validation'!H$665668,FALSE))</f>
        <v>2.0170003310486888</v>
      </c>
      <c r="I56" s="317">
        <f ca="1">+IF(ISERROR(HLOOKUP($B56,INDIRECT("'Monthly Resource Report'!"&amp;'Coleman Validation'!I$665666&amp;":"&amp;'Coleman Validation'!I$665667),'Coleman Validation'!I$665668,FALSE)),0,HLOOKUP($B56,INDIRECT("'Monthly Resource Report'!"&amp;'Coleman Validation'!I$665666&amp;":"&amp;'Coleman Validation'!I$665667),'Coleman Validation'!I$665668,FALSE))</f>
        <v>0.32393515650536969</v>
      </c>
      <c r="J56" s="318">
        <f ca="1">+IF(ISERROR(HLOOKUP($B56,INDIRECT("'Monthly Resource Report'!"&amp;'Coleman Validation'!J$665666&amp;":"&amp;'Coleman Validation'!J$665667),'Coleman Validation'!J$665668,FALSE)),0,HLOOKUP($B56,INDIRECT("'Monthly Resource Report'!"&amp;'Coleman Validation'!J$665666&amp;":"&amp;'Coleman Validation'!J$665667),'Coleman Validation'!J$665668,FALSE))</f>
        <v>0.53408212485204054</v>
      </c>
      <c r="L56" s="301">
        <v>42887</v>
      </c>
      <c r="M56" s="294">
        <v>146</v>
      </c>
      <c r="N56" s="297">
        <v>2.017083</v>
      </c>
      <c r="O56" s="299">
        <v>0.33</v>
      </c>
      <c r="P56" s="295">
        <v>0.2</v>
      </c>
      <c r="Q56" s="294">
        <f ca="1">+IF(ISERROR(HLOOKUP($B56,INDIRECT("'Monthly Resource Report'!"&amp;'Coleman Validation'!Q$665666&amp;":"&amp;'Coleman Validation'!Q$665667),'Coleman Validation'!Q$665668,FALSE)),0,HLOOKUP($B56,INDIRECT("'Monthly Resource Report'!"&amp;'Coleman Validation'!Q$665666&amp;":"&amp;'Coleman Validation'!Q$665667),'Coleman Validation'!Q$665668,FALSE))</f>
        <v>146</v>
      </c>
      <c r="R56" s="297">
        <f ca="1">+IF(ISERROR(HLOOKUP($B56,INDIRECT("'Monthly Resource Report'!"&amp;'Coleman Validation'!R$665666&amp;":"&amp;'Coleman Validation'!R$665667),'Coleman Validation'!R$665668,FALSE)),0,HLOOKUP($B56,INDIRECT("'Monthly Resource Report'!"&amp;'Coleman Validation'!R$665666&amp;":"&amp;'Coleman Validation'!R$665667),'Coleman Validation'!R$665668,FALSE))</f>
        <v>2.0170003082424017</v>
      </c>
      <c r="S56" s="317">
        <f ca="1">+IF(ISERROR(HLOOKUP($B56,INDIRECT("'Monthly Resource Report'!"&amp;'Coleman Validation'!S$665666&amp;":"&amp;'Coleman Validation'!S$665667),'Coleman Validation'!S$665668,FALSE)),0,HLOOKUP($B56,INDIRECT("'Monthly Resource Report'!"&amp;'Coleman Validation'!S$665666&amp;":"&amp;'Coleman Validation'!S$665667),'Coleman Validation'!S$665668,FALSE))</f>
        <v>0.32375902724165911</v>
      </c>
      <c r="T56" s="318">
        <f ca="1">+IF(ISERROR(HLOOKUP($B56,INDIRECT("'Monthly Resource Report'!"&amp;'Coleman Validation'!T$665666&amp;":"&amp;'Coleman Validation'!T$665667),'Coleman Validation'!T$665668,FALSE)),0,HLOOKUP($B56,INDIRECT("'Monthly Resource Report'!"&amp;'Coleman Validation'!T$665666&amp;":"&amp;'Coleman Validation'!T$665667),'Coleman Validation'!T$665668,FALSE))</f>
        <v>0.47417165904322539</v>
      </c>
      <c r="V56" s="301">
        <v>42887</v>
      </c>
      <c r="W56" s="294">
        <v>151</v>
      </c>
      <c r="X56" s="297">
        <v>2.017083</v>
      </c>
      <c r="Y56" s="299">
        <v>0.33</v>
      </c>
      <c r="Z56" s="295">
        <v>0.2</v>
      </c>
      <c r="AA56" s="294">
        <f ca="1">+IF(ISERROR(HLOOKUP($B56,INDIRECT("'Monthly Resource Report'!"&amp;'Coleman Validation'!AA$665666&amp;":"&amp;'Coleman Validation'!AA$665667),'Coleman Validation'!AA$665668,FALSE)),0,HLOOKUP($B56,INDIRECT("'Monthly Resource Report'!"&amp;'Coleman Validation'!AA$665666&amp;":"&amp;'Coleman Validation'!AA$665667),'Coleman Validation'!AA$665668,FALSE))</f>
        <v>151</v>
      </c>
      <c r="AB56" s="297">
        <f ca="1">+IF(ISERROR(HLOOKUP($B56,INDIRECT("'Monthly Resource Report'!"&amp;'Coleman Validation'!AB$665666&amp;":"&amp;'Coleman Validation'!AB$665667),'Coleman Validation'!AB$665668,FALSE)),0,HLOOKUP($B56,INDIRECT("'Monthly Resource Report'!"&amp;'Coleman Validation'!AB$665666&amp;":"&amp;'Coleman Validation'!AB$665667),'Coleman Validation'!AB$665668,FALSE))</f>
        <v>2.0169995945236847</v>
      </c>
      <c r="AC56" s="317">
        <f ca="1">+IF(ISERROR(HLOOKUP($B56,INDIRECT("'Monthly Resource Report'!"&amp;'Coleman Validation'!AC$665666&amp;":"&amp;'Coleman Validation'!AC$665667),'Coleman Validation'!AC$665668,FALSE)),0,HLOOKUP($B56,INDIRECT("'Monthly Resource Report'!"&amp;'Coleman Validation'!AC$665666&amp;":"&amp;'Coleman Validation'!AC$665667),'Coleman Validation'!AC$665668,FALSE))</f>
        <v>0.3244158952436586</v>
      </c>
      <c r="AD56" s="318">
        <f ca="1">+IF(ISERROR(HLOOKUP($B56,INDIRECT("'Monthly Resource Report'!"&amp;'Coleman Validation'!AD$665666&amp;":"&amp;'Coleman Validation'!AD$665667),'Coleman Validation'!AD$665668,FALSE)),0,HLOOKUP($B56,INDIRECT("'Monthly Resource Report'!"&amp;'Coleman Validation'!AD$665666&amp;":"&amp;'Coleman Validation'!AD$665667),'Coleman Validation'!AD$665668,FALSE))</f>
        <v>0.20070398184767399</v>
      </c>
    </row>
    <row r="57" spans="2:30">
      <c r="B57" s="301">
        <v>42917</v>
      </c>
      <c r="C57" s="294">
        <v>146</v>
      </c>
      <c r="D57" s="297">
        <v>2.017083</v>
      </c>
      <c r="E57" s="299">
        <v>0.33</v>
      </c>
      <c r="F57" s="295">
        <v>0.2</v>
      </c>
      <c r="G57" s="294">
        <f ca="1">+IF(ISERROR(HLOOKUP($B57,INDIRECT("'Monthly Resource Report'!"&amp;'Coleman Validation'!G$665666&amp;":"&amp;'Coleman Validation'!G$665667),'Coleman Validation'!G$665668,FALSE)),0,HLOOKUP($B57,INDIRECT("'Monthly Resource Report'!"&amp;'Coleman Validation'!G$665666&amp;":"&amp;'Coleman Validation'!G$665667),'Coleman Validation'!G$665668,FALSE))</f>
        <v>146</v>
      </c>
      <c r="H57" s="297">
        <f ca="1">+IF(ISERROR(HLOOKUP($B57,INDIRECT("'Monthly Resource Report'!"&amp;'Coleman Validation'!H$665666&amp;":"&amp;'Coleman Validation'!H$665667),'Coleman Validation'!H$665668,FALSE)),0,HLOOKUP($B57,INDIRECT("'Monthly Resource Report'!"&amp;'Coleman Validation'!H$665666&amp;":"&amp;'Coleman Validation'!H$665667),'Coleman Validation'!H$665668,FALSE))</f>
        <v>2.0169995353104482</v>
      </c>
      <c r="I57" s="317">
        <f ca="1">+IF(ISERROR(HLOOKUP($B57,INDIRECT("'Monthly Resource Report'!"&amp;'Coleman Validation'!I$665666&amp;":"&amp;'Coleman Validation'!I$665667),'Coleman Validation'!I$665668,FALSE)),0,HLOOKUP($B57,INDIRECT("'Monthly Resource Report'!"&amp;'Coleman Validation'!I$665666&amp;":"&amp;'Coleman Validation'!I$665667),'Coleman Validation'!I$665668,FALSE))</f>
        <v>0.32383635473832623</v>
      </c>
      <c r="J57" s="318">
        <f ca="1">+IF(ISERROR(HLOOKUP($B57,INDIRECT("'Monthly Resource Report'!"&amp;'Coleman Validation'!J$665666&amp;":"&amp;'Coleman Validation'!J$665667),'Coleman Validation'!J$665668,FALSE)),0,HLOOKUP($B57,INDIRECT("'Monthly Resource Report'!"&amp;'Coleman Validation'!J$665666&amp;":"&amp;'Coleman Validation'!J$665667),'Coleman Validation'!J$665668,FALSE))</f>
        <v>0.20037508576486099</v>
      </c>
      <c r="L57" s="301">
        <v>42917</v>
      </c>
      <c r="M57" s="294">
        <v>146</v>
      </c>
      <c r="N57" s="297">
        <v>2.017083</v>
      </c>
      <c r="O57" s="299">
        <v>0.33</v>
      </c>
      <c r="P57" s="295">
        <v>0.2</v>
      </c>
      <c r="Q57" s="294">
        <f ca="1">+IF(ISERROR(HLOOKUP($B57,INDIRECT("'Monthly Resource Report'!"&amp;'Coleman Validation'!Q$665666&amp;":"&amp;'Coleman Validation'!Q$665667),'Coleman Validation'!Q$665668,FALSE)),0,HLOOKUP($B57,INDIRECT("'Monthly Resource Report'!"&amp;'Coleman Validation'!Q$665666&amp;":"&amp;'Coleman Validation'!Q$665667),'Coleman Validation'!Q$665668,FALSE))</f>
        <v>146</v>
      </c>
      <c r="R57" s="297">
        <f ca="1">+IF(ISERROR(HLOOKUP($B57,INDIRECT("'Monthly Resource Report'!"&amp;'Coleman Validation'!R$665666&amp;":"&amp;'Coleman Validation'!R$665667),'Coleman Validation'!R$665668,FALSE)),0,HLOOKUP($B57,INDIRECT("'Monthly Resource Report'!"&amp;'Coleman Validation'!R$665666&amp;":"&amp;'Coleman Validation'!R$665667),'Coleman Validation'!R$665668,FALSE))</f>
        <v>2.0169996659269334</v>
      </c>
      <c r="S57" s="317">
        <f ca="1">+IF(ISERROR(HLOOKUP($B57,INDIRECT("'Monthly Resource Report'!"&amp;'Coleman Validation'!S$665666&amp;":"&amp;'Coleman Validation'!S$665667),'Coleman Validation'!S$665668,FALSE)),0,HLOOKUP($B57,INDIRECT("'Monthly Resource Report'!"&amp;'Coleman Validation'!S$665666&amp;":"&amp;'Coleman Validation'!S$665667),'Coleman Validation'!S$665668,FALSE))</f>
        <v>0.3238065868662845</v>
      </c>
      <c r="T57" s="318">
        <f ca="1">+IF(ISERROR(HLOOKUP($B57,INDIRECT("'Monthly Resource Report'!"&amp;'Coleman Validation'!T$665666&amp;":"&amp;'Coleman Validation'!T$665667),'Coleman Validation'!T$665668,FALSE)),0,HLOOKUP($B57,INDIRECT("'Monthly Resource Report'!"&amp;'Coleman Validation'!T$665666&amp;":"&amp;'Coleman Validation'!T$665667),'Coleman Validation'!T$665668,FALSE))</f>
        <v>0.20064405495403878</v>
      </c>
      <c r="V57" s="301">
        <v>42917</v>
      </c>
      <c r="W57" s="294">
        <v>151</v>
      </c>
      <c r="X57" s="297">
        <v>2.017083</v>
      </c>
      <c r="Y57" s="299">
        <v>0.33</v>
      </c>
      <c r="Z57" s="295">
        <v>0.2</v>
      </c>
      <c r="AA57" s="294">
        <f ca="1">+IF(ISERROR(HLOOKUP($B57,INDIRECT("'Monthly Resource Report'!"&amp;'Coleman Validation'!AA$665666&amp;":"&amp;'Coleman Validation'!AA$665667),'Coleman Validation'!AA$665668,FALSE)),0,HLOOKUP($B57,INDIRECT("'Monthly Resource Report'!"&amp;'Coleman Validation'!AA$665666&amp;":"&amp;'Coleman Validation'!AA$665667),'Coleman Validation'!AA$665668,FALSE))</f>
        <v>151</v>
      </c>
      <c r="AB57" s="297">
        <f ca="1">+IF(ISERROR(HLOOKUP($B57,INDIRECT("'Monthly Resource Report'!"&amp;'Coleman Validation'!AB$665666&amp;":"&amp;'Coleman Validation'!AB$665667),'Coleman Validation'!AB$665668,FALSE)),0,HLOOKUP($B57,INDIRECT("'Monthly Resource Report'!"&amp;'Coleman Validation'!AB$665666&amp;":"&amp;'Coleman Validation'!AB$665667),'Coleman Validation'!AB$665668,FALSE))</f>
        <v>2.0169990013888728</v>
      </c>
      <c r="AC57" s="317">
        <f ca="1">+IF(ISERROR(HLOOKUP($B57,INDIRECT("'Monthly Resource Report'!"&amp;'Coleman Validation'!AC$665666&amp;":"&amp;'Coleman Validation'!AC$665667),'Coleman Validation'!AC$665668,FALSE)),0,HLOOKUP($B57,INDIRECT("'Monthly Resource Report'!"&amp;'Coleman Validation'!AC$665666&amp;":"&amp;'Coleman Validation'!AC$665667),'Coleman Validation'!AC$665668,FALSE))</f>
        <v>0.3245993867541751</v>
      </c>
      <c r="AD57" s="318">
        <f ca="1">+IF(ISERROR(HLOOKUP($B57,INDIRECT("'Monthly Resource Report'!"&amp;'Coleman Validation'!AD$665666&amp;":"&amp;'Coleman Validation'!AD$665667),'Coleman Validation'!AD$665668,FALSE)),0,HLOOKUP($B57,INDIRECT("'Monthly Resource Report'!"&amp;'Coleman Validation'!AD$665666&amp;":"&amp;'Coleman Validation'!AD$665667),'Coleman Validation'!AD$665668,FALSE))</f>
        <v>0.20090501050429041</v>
      </c>
    </row>
    <row r="58" spans="2:30">
      <c r="B58" s="301">
        <v>42948</v>
      </c>
      <c r="C58" s="294">
        <v>146</v>
      </c>
      <c r="D58" s="297">
        <v>2.017083</v>
      </c>
      <c r="E58" s="299">
        <v>0.33</v>
      </c>
      <c r="F58" s="295">
        <v>0.2</v>
      </c>
      <c r="G58" s="294">
        <f ca="1">+IF(ISERROR(HLOOKUP($B58,INDIRECT("'Monthly Resource Report'!"&amp;'Coleman Validation'!G$665666&amp;":"&amp;'Coleman Validation'!G$665667),'Coleman Validation'!G$665668,FALSE)),0,HLOOKUP($B58,INDIRECT("'Monthly Resource Report'!"&amp;'Coleman Validation'!G$665666&amp;":"&amp;'Coleman Validation'!G$665667),'Coleman Validation'!G$665668,FALSE))</f>
        <v>146</v>
      </c>
      <c r="H58" s="297">
        <f ca="1">+IF(ISERROR(HLOOKUP($B58,INDIRECT("'Monthly Resource Report'!"&amp;'Coleman Validation'!H$665666&amp;":"&amp;'Coleman Validation'!H$665667),'Coleman Validation'!H$665668,FALSE)),0,HLOOKUP($B58,INDIRECT("'Monthly Resource Report'!"&amp;'Coleman Validation'!H$665666&amp;":"&amp;'Coleman Validation'!H$665667),'Coleman Validation'!H$665668,FALSE))</f>
        <v>2.0170001524551138</v>
      </c>
      <c r="I58" s="317">
        <f ca="1">+IF(ISERROR(HLOOKUP($B58,INDIRECT("'Monthly Resource Report'!"&amp;'Coleman Validation'!I$665666&amp;":"&amp;'Coleman Validation'!I$665667),'Coleman Validation'!I$665668,FALSE)),0,HLOOKUP($B58,INDIRECT("'Monthly Resource Report'!"&amp;'Coleman Validation'!I$665666&amp;":"&amp;'Coleman Validation'!I$665667),'Coleman Validation'!I$665668,FALSE))</f>
        <v>0.32437731488024441</v>
      </c>
      <c r="J58" s="318">
        <f ca="1">+IF(ISERROR(HLOOKUP($B58,INDIRECT("'Monthly Resource Report'!"&amp;'Coleman Validation'!J$665666&amp;":"&amp;'Coleman Validation'!J$665667),'Coleman Validation'!J$665668,FALSE)),0,HLOOKUP($B58,INDIRECT("'Monthly Resource Report'!"&amp;'Coleman Validation'!J$665666&amp;":"&amp;'Coleman Validation'!J$665667),'Coleman Validation'!J$665668,FALSE))</f>
        <v>0.20037682945674373</v>
      </c>
      <c r="L58" s="301">
        <v>42948</v>
      </c>
      <c r="M58" s="294">
        <v>146</v>
      </c>
      <c r="N58" s="297">
        <v>2.017083</v>
      </c>
      <c r="O58" s="299">
        <v>0.33</v>
      </c>
      <c r="P58" s="295">
        <v>0.2</v>
      </c>
      <c r="Q58" s="294">
        <f ca="1">+IF(ISERROR(HLOOKUP($B58,INDIRECT("'Monthly Resource Report'!"&amp;'Coleman Validation'!Q$665666&amp;":"&amp;'Coleman Validation'!Q$665667),'Coleman Validation'!Q$665668,FALSE)),0,HLOOKUP($B58,INDIRECT("'Monthly Resource Report'!"&amp;'Coleman Validation'!Q$665666&amp;":"&amp;'Coleman Validation'!Q$665667),'Coleman Validation'!Q$665668,FALSE))</f>
        <v>146</v>
      </c>
      <c r="R58" s="297">
        <f ca="1">+IF(ISERROR(HLOOKUP($B58,INDIRECT("'Monthly Resource Report'!"&amp;'Coleman Validation'!R$665666&amp;":"&amp;'Coleman Validation'!R$665667),'Coleman Validation'!R$665668,FALSE)),0,HLOOKUP($B58,INDIRECT("'Monthly Resource Report'!"&amp;'Coleman Validation'!R$665666&amp;":"&amp;'Coleman Validation'!R$665667),'Coleman Validation'!R$665668,FALSE))</f>
        <v>2.0170001403278994</v>
      </c>
      <c r="S58" s="317">
        <f ca="1">+IF(ISERROR(HLOOKUP($B58,INDIRECT("'Monthly Resource Report'!"&amp;'Coleman Validation'!S$665666&amp;":"&amp;'Coleman Validation'!S$665667),'Coleman Validation'!S$665668,FALSE)),0,HLOOKUP($B58,INDIRECT("'Monthly Resource Report'!"&amp;'Coleman Validation'!S$665666&amp;":"&amp;'Coleman Validation'!S$665667),'Coleman Validation'!S$665668,FALSE))</f>
        <v>0.32446508185399331</v>
      </c>
      <c r="T58" s="318">
        <f ca="1">+IF(ISERROR(HLOOKUP($B58,INDIRECT("'Monthly Resource Report'!"&amp;'Coleman Validation'!T$665666&amp;":"&amp;'Coleman Validation'!T$665667),'Coleman Validation'!T$665668,FALSE)),0,HLOOKUP($B58,INDIRECT("'Monthly Resource Report'!"&amp;'Coleman Validation'!T$665666&amp;":"&amp;'Coleman Validation'!T$665667),'Coleman Validation'!T$665668,FALSE))</f>
        <v>0.20063021354054728</v>
      </c>
      <c r="V58" s="301">
        <v>42948</v>
      </c>
      <c r="W58" s="294">
        <v>151</v>
      </c>
      <c r="X58" s="297">
        <v>2.017083</v>
      </c>
      <c r="Y58" s="299">
        <v>0.33</v>
      </c>
      <c r="Z58" s="295">
        <v>0.2</v>
      </c>
      <c r="AA58" s="294">
        <f ca="1">+IF(ISERROR(HLOOKUP($B58,INDIRECT("'Monthly Resource Report'!"&amp;'Coleman Validation'!AA$665666&amp;":"&amp;'Coleman Validation'!AA$665667),'Coleman Validation'!AA$665668,FALSE)),0,HLOOKUP($B58,INDIRECT("'Monthly Resource Report'!"&amp;'Coleman Validation'!AA$665666&amp;":"&amp;'Coleman Validation'!AA$665667),'Coleman Validation'!AA$665668,FALSE))</f>
        <v>151</v>
      </c>
      <c r="AB58" s="297">
        <f ca="1">+IF(ISERROR(HLOOKUP($B58,INDIRECT("'Monthly Resource Report'!"&amp;'Coleman Validation'!AB$665666&amp;":"&amp;'Coleman Validation'!AB$665667),'Coleman Validation'!AB$665668,FALSE)),0,HLOOKUP($B58,INDIRECT("'Monthly Resource Report'!"&amp;'Coleman Validation'!AB$665666&amp;":"&amp;'Coleman Validation'!AB$665667),'Coleman Validation'!AB$665668,FALSE))</f>
        <v>2.0169996775131982</v>
      </c>
      <c r="AC58" s="317">
        <f ca="1">+IF(ISERROR(HLOOKUP($B58,INDIRECT("'Monthly Resource Report'!"&amp;'Coleman Validation'!AC$665666&amp;":"&amp;'Coleman Validation'!AC$665667),'Coleman Validation'!AC$665668,FALSE)),0,HLOOKUP($B58,INDIRECT("'Monthly Resource Report'!"&amp;'Coleman Validation'!AC$665666&amp;":"&amp;'Coleman Validation'!AC$665667),'Coleman Validation'!AC$665668,FALSE))</f>
        <v>0.32520378880448003</v>
      </c>
      <c r="AD58" s="318">
        <f ca="1">+IF(ISERROR(HLOOKUP($B58,INDIRECT("'Monthly Resource Report'!"&amp;'Coleman Validation'!AD$665666&amp;":"&amp;'Coleman Validation'!AD$665667),'Coleman Validation'!AD$665668,FALSE)),0,HLOOKUP($B58,INDIRECT("'Monthly Resource Report'!"&amp;'Coleman Validation'!AD$665666&amp;":"&amp;'Coleman Validation'!AD$665667),'Coleman Validation'!AD$665668,FALSE))</f>
        <v>0.20065678979620996</v>
      </c>
    </row>
    <row r="59" spans="2:30">
      <c r="B59" s="301">
        <v>42979</v>
      </c>
      <c r="C59" s="294">
        <v>146</v>
      </c>
      <c r="D59" s="297">
        <v>2.017083</v>
      </c>
      <c r="E59" s="299">
        <v>0.33</v>
      </c>
      <c r="F59" s="295">
        <v>0.2</v>
      </c>
      <c r="G59" s="294">
        <f ca="1">+IF(ISERROR(HLOOKUP($B59,INDIRECT("'Monthly Resource Report'!"&amp;'Coleman Validation'!G$665666&amp;":"&amp;'Coleman Validation'!G$665667),'Coleman Validation'!G$665668,FALSE)),0,HLOOKUP($B59,INDIRECT("'Monthly Resource Report'!"&amp;'Coleman Validation'!G$665666&amp;":"&amp;'Coleman Validation'!G$665667),'Coleman Validation'!G$665668,FALSE))</f>
        <v>146</v>
      </c>
      <c r="H59" s="297">
        <f ca="1">+IF(ISERROR(HLOOKUP($B59,INDIRECT("'Monthly Resource Report'!"&amp;'Coleman Validation'!H$665666&amp;":"&amp;'Coleman Validation'!H$665667),'Coleman Validation'!H$665668,FALSE)),0,HLOOKUP($B59,INDIRECT("'Monthly Resource Report'!"&amp;'Coleman Validation'!H$665666&amp;":"&amp;'Coleman Validation'!H$665667),'Coleman Validation'!H$665668,FALSE))</f>
        <v>2.0170003208213023</v>
      </c>
      <c r="I59" s="317">
        <f ca="1">+IF(ISERROR(HLOOKUP($B59,INDIRECT("'Monthly Resource Report'!"&amp;'Coleman Validation'!I$665666&amp;":"&amp;'Coleman Validation'!I$665667),'Coleman Validation'!I$665668,FALSE)),0,HLOOKUP($B59,INDIRECT("'Monthly Resource Report'!"&amp;'Coleman Validation'!I$665666&amp;":"&amp;'Coleman Validation'!I$665667),'Coleman Validation'!I$665668,FALSE))</f>
        <v>0.32246348384705587</v>
      </c>
      <c r="J59" s="318">
        <f ca="1">+IF(ISERROR(HLOOKUP($B59,INDIRECT("'Monthly Resource Report'!"&amp;'Coleman Validation'!J$665666&amp;":"&amp;'Coleman Validation'!J$665667),'Coleman Validation'!J$665668,FALSE)),0,HLOOKUP($B59,INDIRECT("'Monthly Resource Report'!"&amp;'Coleman Validation'!J$665666&amp;":"&amp;'Coleman Validation'!J$665667),'Coleman Validation'!J$665668,FALSE))</f>
        <v>0.20041481816716597</v>
      </c>
      <c r="L59" s="301">
        <v>42979</v>
      </c>
      <c r="M59" s="294">
        <v>146</v>
      </c>
      <c r="N59" s="297">
        <v>2.017083</v>
      </c>
      <c r="O59" s="299">
        <v>0.33</v>
      </c>
      <c r="P59" s="295">
        <v>0.2</v>
      </c>
      <c r="Q59" s="294">
        <f ca="1">+IF(ISERROR(HLOOKUP($B59,INDIRECT("'Monthly Resource Report'!"&amp;'Coleman Validation'!Q$665666&amp;":"&amp;'Coleman Validation'!Q$665667),'Coleman Validation'!Q$665668,FALSE)),0,HLOOKUP($B59,INDIRECT("'Monthly Resource Report'!"&amp;'Coleman Validation'!Q$665666&amp;":"&amp;'Coleman Validation'!Q$665667),'Coleman Validation'!Q$665668,FALSE))</f>
        <v>146</v>
      </c>
      <c r="R59" s="297">
        <f ca="1">+IF(ISERROR(HLOOKUP($B59,INDIRECT("'Monthly Resource Report'!"&amp;'Coleman Validation'!R$665666&amp;":"&amp;'Coleman Validation'!R$665667),'Coleman Validation'!R$665668,FALSE)),0,HLOOKUP($B59,INDIRECT("'Monthly Resource Report'!"&amp;'Coleman Validation'!R$665666&amp;":"&amp;'Coleman Validation'!R$665667),'Coleman Validation'!R$665668,FALSE))</f>
        <v>2.017000267120086</v>
      </c>
      <c r="S59" s="317">
        <f ca="1">+IF(ISERROR(HLOOKUP($B59,INDIRECT("'Monthly Resource Report'!"&amp;'Coleman Validation'!S$665666&amp;":"&amp;'Coleman Validation'!S$665667),'Coleman Validation'!S$665668,FALSE)),0,HLOOKUP($B59,INDIRECT("'Monthly Resource Report'!"&amp;'Coleman Validation'!S$665666&amp;":"&amp;'Coleman Validation'!S$665667),'Coleman Validation'!S$665668,FALSE))</f>
        <v>0.32244506446713428</v>
      </c>
      <c r="T59" s="318">
        <f ca="1">+IF(ISERROR(HLOOKUP($B59,INDIRECT("'Monthly Resource Report'!"&amp;'Coleman Validation'!T$665666&amp;":"&amp;'Coleman Validation'!T$665667),'Coleman Validation'!T$665668,FALSE)),0,HLOOKUP($B59,INDIRECT("'Monthly Resource Report'!"&amp;'Coleman Validation'!T$665666&amp;":"&amp;'Coleman Validation'!T$665667),'Coleman Validation'!T$665668,FALSE))</f>
        <v>0.20068468622002769</v>
      </c>
      <c r="V59" s="301">
        <v>42979</v>
      </c>
      <c r="W59" s="294">
        <v>151</v>
      </c>
      <c r="X59" s="297">
        <v>2.017083</v>
      </c>
      <c r="Y59" s="299">
        <v>0.33</v>
      </c>
      <c r="Z59" s="295">
        <v>0.2</v>
      </c>
      <c r="AA59" s="294">
        <f ca="1">+IF(ISERROR(HLOOKUP($B59,INDIRECT("'Monthly Resource Report'!"&amp;'Coleman Validation'!AA$665666&amp;":"&amp;'Coleman Validation'!AA$665667),'Coleman Validation'!AA$665668,FALSE)),0,HLOOKUP($B59,INDIRECT("'Monthly Resource Report'!"&amp;'Coleman Validation'!AA$665666&amp;":"&amp;'Coleman Validation'!AA$665667),'Coleman Validation'!AA$665668,FALSE))</f>
        <v>151</v>
      </c>
      <c r="AB59" s="297">
        <f ca="1">+IF(ISERROR(HLOOKUP($B59,INDIRECT("'Monthly Resource Report'!"&amp;'Coleman Validation'!AB$665666&amp;":"&amp;'Coleman Validation'!AB$665667),'Coleman Validation'!AB$665668,FALSE)),0,HLOOKUP($B59,INDIRECT("'Monthly Resource Report'!"&amp;'Coleman Validation'!AB$665666&amp;":"&amp;'Coleman Validation'!AB$665667),'Coleman Validation'!AB$665668,FALSE))</f>
        <v>2.0169997100819019</v>
      </c>
      <c r="AC59" s="317">
        <f ca="1">+IF(ISERROR(HLOOKUP($B59,INDIRECT("'Monthly Resource Report'!"&amp;'Coleman Validation'!AC$665666&amp;":"&amp;'Coleman Validation'!AC$665667),'Coleman Validation'!AC$665668,FALSE)),0,HLOOKUP($B59,INDIRECT("'Monthly Resource Report'!"&amp;'Coleman Validation'!AC$665666&amp;":"&amp;'Coleman Validation'!AC$665667),'Coleman Validation'!AC$665668,FALSE))</f>
        <v>0.32398706304890029</v>
      </c>
      <c r="AD59" s="318">
        <f ca="1">+IF(ISERROR(HLOOKUP($B59,INDIRECT("'Monthly Resource Report'!"&amp;'Coleman Validation'!AD$665666&amp;":"&amp;'Coleman Validation'!AD$665667),'Coleman Validation'!AD$665668,FALSE)),0,HLOOKUP($B59,INDIRECT("'Monthly Resource Report'!"&amp;'Coleman Validation'!AD$665666&amp;":"&amp;'Coleman Validation'!AD$665667),'Coleman Validation'!AD$665668,FALSE))</f>
        <v>0.20071669496397268</v>
      </c>
    </row>
    <row r="60" spans="2:30">
      <c r="B60" s="301">
        <v>43009</v>
      </c>
      <c r="C60" s="294">
        <v>146</v>
      </c>
      <c r="D60" s="297">
        <v>2.017083</v>
      </c>
      <c r="E60" s="299">
        <v>0.33</v>
      </c>
      <c r="F60" s="295">
        <v>0.2</v>
      </c>
      <c r="G60" s="294">
        <f ca="1">+IF(ISERROR(HLOOKUP($B60,INDIRECT("'Monthly Resource Report'!"&amp;'Coleman Validation'!G$665666&amp;":"&amp;'Coleman Validation'!G$665667),'Coleman Validation'!G$665668,FALSE)),0,HLOOKUP($B60,INDIRECT("'Monthly Resource Report'!"&amp;'Coleman Validation'!G$665666&amp;":"&amp;'Coleman Validation'!G$665667),'Coleman Validation'!G$665668,FALSE))</f>
        <v>146</v>
      </c>
      <c r="H60" s="297">
        <f ca="1">+IF(ISERROR(HLOOKUP($B60,INDIRECT("'Monthly Resource Report'!"&amp;'Coleman Validation'!H$665666&amp;":"&amp;'Coleman Validation'!H$665667),'Coleman Validation'!H$665668,FALSE)),0,HLOOKUP($B60,INDIRECT("'Monthly Resource Report'!"&amp;'Coleman Validation'!H$665666&amp;":"&amp;'Coleman Validation'!H$665667),'Coleman Validation'!H$665668,FALSE))</f>
        <v>2.0169999044022751</v>
      </c>
      <c r="I60" s="317">
        <f ca="1">+IF(ISERROR(HLOOKUP($B60,INDIRECT("'Monthly Resource Report'!"&amp;'Coleman Validation'!I$665666&amp;":"&amp;'Coleman Validation'!I$665667),'Coleman Validation'!I$665668,FALSE)),0,HLOOKUP($B60,INDIRECT("'Monthly Resource Report'!"&amp;'Coleman Validation'!I$665666&amp;":"&amp;'Coleman Validation'!I$665667),'Coleman Validation'!I$665668,FALSE))</f>
        <v>0.32374292436342378</v>
      </c>
      <c r="J60" s="318">
        <f ca="1">+IF(ISERROR(HLOOKUP($B60,INDIRECT("'Monthly Resource Report'!"&amp;'Coleman Validation'!J$665666&amp;":"&amp;'Coleman Validation'!J$665667),'Coleman Validation'!J$665668,FALSE)),0,HLOOKUP($B60,INDIRECT("'Monthly Resource Report'!"&amp;'Coleman Validation'!J$665666&amp;":"&amp;'Coleman Validation'!J$665667),'Coleman Validation'!J$665668,FALSE))</f>
        <v>0.20038667118148115</v>
      </c>
      <c r="L60" s="301">
        <v>43009</v>
      </c>
      <c r="M60" s="294">
        <v>146</v>
      </c>
      <c r="N60" s="297">
        <v>2.017083</v>
      </c>
      <c r="O60" s="299">
        <v>0.33</v>
      </c>
      <c r="P60" s="295">
        <v>0.2</v>
      </c>
      <c r="Q60" s="294">
        <f ca="1">+IF(ISERROR(HLOOKUP($B60,INDIRECT("'Monthly Resource Report'!"&amp;'Coleman Validation'!Q$665666&amp;":"&amp;'Coleman Validation'!Q$665667),'Coleman Validation'!Q$665668,FALSE)),0,HLOOKUP($B60,INDIRECT("'Monthly Resource Report'!"&amp;'Coleman Validation'!Q$665666&amp;":"&amp;'Coleman Validation'!Q$665667),'Coleman Validation'!Q$665668,FALSE))</f>
        <v>146</v>
      </c>
      <c r="R60" s="297">
        <f ca="1">+IF(ISERROR(HLOOKUP($B60,INDIRECT("'Monthly Resource Report'!"&amp;'Coleman Validation'!R$665666&amp;":"&amp;'Coleman Validation'!R$665667),'Coleman Validation'!R$665668,FALSE)),0,HLOOKUP($B60,INDIRECT("'Monthly Resource Report'!"&amp;'Coleman Validation'!R$665666&amp;":"&amp;'Coleman Validation'!R$665667),'Coleman Validation'!R$665668,FALSE))</f>
        <v>2.0170001904036559</v>
      </c>
      <c r="S60" s="317">
        <f ca="1">+IF(ISERROR(HLOOKUP($B60,INDIRECT("'Monthly Resource Report'!"&amp;'Coleman Validation'!S$665666&amp;":"&amp;'Coleman Validation'!S$665667),'Coleman Validation'!S$665668,FALSE)),0,HLOOKUP($B60,INDIRECT("'Monthly Resource Report'!"&amp;'Coleman Validation'!S$665666&amp;":"&amp;'Coleman Validation'!S$665667),'Coleman Validation'!S$665668,FALSE))</f>
        <v>0.32390111311236125</v>
      </c>
      <c r="T60" s="318">
        <f ca="1">+IF(ISERROR(HLOOKUP($B60,INDIRECT("'Monthly Resource Report'!"&amp;'Coleman Validation'!T$665666&amp;":"&amp;'Coleman Validation'!T$665667),'Coleman Validation'!T$665668,FALSE)),0,HLOOKUP($B60,INDIRECT("'Monthly Resource Report'!"&amp;'Coleman Validation'!T$665666&amp;":"&amp;'Coleman Validation'!T$665667),'Coleman Validation'!T$665668,FALSE))</f>
        <v>0.20042037901167947</v>
      </c>
      <c r="V60" s="301">
        <v>43009</v>
      </c>
      <c r="W60" s="294">
        <v>151</v>
      </c>
      <c r="X60" s="297">
        <v>2.017083</v>
      </c>
      <c r="Y60" s="299">
        <v>0.33</v>
      </c>
      <c r="Z60" s="295">
        <v>0.2</v>
      </c>
      <c r="AA60" s="294">
        <f ca="1">+IF(ISERROR(HLOOKUP($B60,INDIRECT("'Monthly Resource Report'!"&amp;'Coleman Validation'!AA$665666&amp;":"&amp;'Coleman Validation'!AA$665667),'Coleman Validation'!AA$665668,FALSE)),0,HLOOKUP($B60,INDIRECT("'Monthly Resource Report'!"&amp;'Coleman Validation'!AA$665666&amp;":"&amp;'Coleman Validation'!AA$665667),'Coleman Validation'!AA$665668,FALSE))</f>
        <v>151</v>
      </c>
      <c r="AB60" s="297">
        <f ca="1">+IF(ISERROR(HLOOKUP($B60,INDIRECT("'Monthly Resource Report'!"&amp;'Coleman Validation'!AB$665666&amp;":"&amp;'Coleman Validation'!AB$665667),'Coleman Validation'!AB$665668,FALSE)),0,HLOOKUP($B60,INDIRECT("'Monthly Resource Report'!"&amp;'Coleman Validation'!AB$665666&amp;":"&amp;'Coleman Validation'!AB$665667),'Coleman Validation'!AB$665668,FALSE))</f>
        <v>2.0169996884771146</v>
      </c>
      <c r="AC60" s="317">
        <f ca="1">+IF(ISERROR(HLOOKUP($B60,INDIRECT("'Monthly Resource Report'!"&amp;'Coleman Validation'!AC$665666&amp;":"&amp;'Coleman Validation'!AC$665667),'Coleman Validation'!AC$665668,FALSE)),0,HLOOKUP($B60,INDIRECT("'Monthly Resource Report'!"&amp;'Coleman Validation'!AC$665666&amp;":"&amp;'Coleman Validation'!AC$665667),'Coleman Validation'!AC$665668,FALSE))</f>
        <v>0.32433012914186898</v>
      </c>
      <c r="AD60" s="318">
        <f ca="1">+IF(ISERROR(HLOOKUP($B60,INDIRECT("'Monthly Resource Report'!"&amp;'Coleman Validation'!AD$665666&amp;":"&amp;'Coleman Validation'!AD$665667),'Coleman Validation'!AD$665668,FALSE)),0,HLOOKUP($B60,INDIRECT("'Monthly Resource Report'!"&amp;'Coleman Validation'!AD$665666&amp;":"&amp;'Coleman Validation'!AD$665667),'Coleman Validation'!AD$665668,FALSE))</f>
        <v>0.20067874751340314</v>
      </c>
    </row>
    <row r="61" spans="2:30">
      <c r="B61" s="301">
        <v>43040</v>
      </c>
      <c r="C61" s="294">
        <v>146</v>
      </c>
      <c r="D61" s="297">
        <v>2.017083</v>
      </c>
      <c r="E61" s="299">
        <v>0.33</v>
      </c>
      <c r="F61" s="295">
        <v>0.2</v>
      </c>
      <c r="G61" s="294">
        <f ca="1">+IF(ISERROR(HLOOKUP($B61,INDIRECT("'Monthly Resource Report'!"&amp;'Coleman Validation'!G$665666&amp;":"&amp;'Coleman Validation'!G$665667),'Coleman Validation'!G$665668,FALSE)),0,HLOOKUP($B61,INDIRECT("'Monthly Resource Report'!"&amp;'Coleman Validation'!G$665666&amp;":"&amp;'Coleman Validation'!G$665667),'Coleman Validation'!G$665668,FALSE))</f>
        <v>146</v>
      </c>
      <c r="H61" s="297">
        <f ca="1">+IF(ISERROR(HLOOKUP($B61,INDIRECT("'Monthly Resource Report'!"&amp;'Coleman Validation'!H$665666&amp;":"&amp;'Coleman Validation'!H$665667),'Coleman Validation'!H$665668,FALSE)),0,HLOOKUP($B61,INDIRECT("'Monthly Resource Report'!"&amp;'Coleman Validation'!H$665666&amp;":"&amp;'Coleman Validation'!H$665667),'Coleman Validation'!H$665668,FALSE))</f>
        <v>2.0169997441613976</v>
      </c>
      <c r="I61" s="317">
        <f ca="1">+IF(ISERROR(HLOOKUP($B61,INDIRECT("'Monthly Resource Report'!"&amp;'Coleman Validation'!I$665666&amp;":"&amp;'Coleman Validation'!I$665667),'Coleman Validation'!I$665668,FALSE)),0,HLOOKUP($B61,INDIRECT("'Monthly Resource Report'!"&amp;'Coleman Validation'!I$665666&amp;":"&amp;'Coleman Validation'!I$665667),'Coleman Validation'!I$665668,FALSE))</f>
        <v>0.32422527371486881</v>
      </c>
      <c r="J61" s="318">
        <f ca="1">+IF(ISERROR(HLOOKUP($B61,INDIRECT("'Monthly Resource Report'!"&amp;'Coleman Validation'!J$665666&amp;":"&amp;'Coleman Validation'!J$665667),'Coleman Validation'!J$665668,FALSE)),0,HLOOKUP($B61,INDIRECT("'Monthly Resource Report'!"&amp;'Coleman Validation'!J$665666&amp;":"&amp;'Coleman Validation'!J$665667),'Coleman Validation'!J$665668,FALSE))</f>
        <v>0.20058953684466882</v>
      </c>
      <c r="L61" s="301">
        <v>43040</v>
      </c>
      <c r="M61" s="294">
        <v>146</v>
      </c>
      <c r="N61" s="297">
        <v>2.017083</v>
      </c>
      <c r="O61" s="299">
        <v>0.33</v>
      </c>
      <c r="P61" s="295">
        <v>0.2</v>
      </c>
      <c r="Q61" s="294">
        <f ca="1">+IF(ISERROR(HLOOKUP($B61,INDIRECT("'Monthly Resource Report'!"&amp;'Coleman Validation'!Q$665666&amp;":"&amp;'Coleman Validation'!Q$665667),'Coleman Validation'!Q$665668,FALSE)),0,HLOOKUP($B61,INDIRECT("'Monthly Resource Report'!"&amp;'Coleman Validation'!Q$665666&amp;":"&amp;'Coleman Validation'!Q$665667),'Coleman Validation'!Q$665668,FALSE))</f>
        <v>146</v>
      </c>
      <c r="R61" s="297">
        <f ca="1">+IF(ISERROR(HLOOKUP($B61,INDIRECT("'Monthly Resource Report'!"&amp;'Coleman Validation'!R$665666&amp;":"&amp;'Coleman Validation'!R$665667),'Coleman Validation'!R$665668,FALSE)),0,HLOOKUP($B61,INDIRECT("'Monthly Resource Report'!"&amp;'Coleman Validation'!R$665666&amp;":"&amp;'Coleman Validation'!R$665667),'Coleman Validation'!R$665668,FALSE))</f>
        <v>2.0170000577578406</v>
      </c>
      <c r="S61" s="317">
        <f ca="1">+IF(ISERROR(HLOOKUP($B61,INDIRECT("'Monthly Resource Report'!"&amp;'Coleman Validation'!S$665666&amp;":"&amp;'Coleman Validation'!S$665667),'Coleman Validation'!S$665668,FALSE)),0,HLOOKUP($B61,INDIRECT("'Monthly Resource Report'!"&amp;'Coleman Validation'!S$665666&amp;":"&amp;'Coleman Validation'!S$665667),'Coleman Validation'!S$665668,FALSE))</f>
        <v>0.32460567617407698</v>
      </c>
      <c r="T61" s="318">
        <f ca="1">+IF(ISERROR(HLOOKUP($B61,INDIRECT("'Monthly Resource Report'!"&amp;'Coleman Validation'!T$665666&amp;":"&amp;'Coleman Validation'!T$665667),'Coleman Validation'!T$665668,FALSE)),0,HLOOKUP($B61,INDIRECT("'Monthly Resource Report'!"&amp;'Coleman Validation'!T$665666&amp;":"&amp;'Coleman Validation'!T$665667),'Coleman Validation'!T$665668,FALSE))</f>
        <v>0.20064636763109189</v>
      </c>
      <c r="V61" s="301">
        <v>43040</v>
      </c>
      <c r="W61" s="294">
        <v>151</v>
      </c>
      <c r="X61" s="297">
        <v>2.017083</v>
      </c>
      <c r="Y61" s="299">
        <v>0.33</v>
      </c>
      <c r="Z61" s="295">
        <v>0.2</v>
      </c>
      <c r="AA61" s="294">
        <f ca="1">+IF(ISERROR(HLOOKUP($B61,INDIRECT("'Monthly Resource Report'!"&amp;'Coleman Validation'!AA$665666&amp;":"&amp;'Coleman Validation'!AA$665667),'Coleman Validation'!AA$665668,FALSE)),0,HLOOKUP($B61,INDIRECT("'Monthly Resource Report'!"&amp;'Coleman Validation'!AA$665666&amp;":"&amp;'Coleman Validation'!AA$665667),'Coleman Validation'!AA$665668,FALSE))</f>
        <v>151</v>
      </c>
      <c r="AB61" s="297">
        <f ca="1">+IF(ISERROR(HLOOKUP($B61,INDIRECT("'Monthly Resource Report'!"&amp;'Coleman Validation'!AB$665666&amp;":"&amp;'Coleman Validation'!AB$665667),'Coleman Validation'!AB$665668,FALSE)),0,HLOOKUP($B61,INDIRECT("'Monthly Resource Report'!"&amp;'Coleman Validation'!AB$665666&amp;":"&amp;'Coleman Validation'!AB$665667),'Coleman Validation'!AB$665668,FALSE))</f>
        <v>2.0169994458170737</v>
      </c>
      <c r="AC61" s="317">
        <f ca="1">+IF(ISERROR(HLOOKUP($B61,INDIRECT("'Monthly Resource Report'!"&amp;'Coleman Validation'!AC$665666&amp;":"&amp;'Coleman Validation'!AC$665667),'Coleman Validation'!AC$665668,FALSE)),0,HLOOKUP($B61,INDIRECT("'Monthly Resource Report'!"&amp;'Coleman Validation'!AC$665666&amp;":"&amp;'Coleman Validation'!AC$665667),'Coleman Validation'!AC$665668,FALSE))</f>
        <v>0.32551712471011962</v>
      </c>
      <c r="AD61" s="318">
        <f ca="1">+IF(ISERROR(HLOOKUP($B61,INDIRECT("'Monthly Resource Report'!"&amp;'Coleman Validation'!AD$665666&amp;":"&amp;'Coleman Validation'!AD$665667),'Coleman Validation'!AD$665668,FALSE)),0,HLOOKUP($B61,INDIRECT("'Monthly Resource Report'!"&amp;'Coleman Validation'!AD$665666&amp;":"&amp;'Coleman Validation'!AD$665667),'Coleman Validation'!AD$665668,FALSE))</f>
        <v>0.20068613187088022</v>
      </c>
    </row>
    <row r="62" spans="2:30">
      <c r="B62" s="301">
        <v>43070</v>
      </c>
      <c r="C62" s="294">
        <v>146</v>
      </c>
      <c r="D62" s="297">
        <v>2.017083</v>
      </c>
      <c r="E62" s="299">
        <v>0.33</v>
      </c>
      <c r="F62" s="295">
        <v>0.2</v>
      </c>
      <c r="G62" s="294">
        <f ca="1">+IF(ISERROR(HLOOKUP($B62,INDIRECT("'Monthly Resource Report'!"&amp;'Coleman Validation'!G$665666&amp;":"&amp;'Coleman Validation'!G$665667),'Coleman Validation'!G$665668,FALSE)),0,HLOOKUP($B62,INDIRECT("'Monthly Resource Report'!"&amp;'Coleman Validation'!G$665666&amp;":"&amp;'Coleman Validation'!G$665667),'Coleman Validation'!G$665668,FALSE))</f>
        <v>146</v>
      </c>
      <c r="H62" s="297">
        <f ca="1">+IF(ISERROR(HLOOKUP($B62,INDIRECT("'Monthly Resource Report'!"&amp;'Coleman Validation'!H$665666&amp;":"&amp;'Coleman Validation'!H$665667),'Coleman Validation'!H$665668,FALSE)),0,HLOOKUP($B62,INDIRECT("'Monthly Resource Report'!"&amp;'Coleman Validation'!H$665666&amp;":"&amp;'Coleman Validation'!H$665667),'Coleman Validation'!H$665668,FALSE))</f>
        <v>2.0169996820271989</v>
      </c>
      <c r="I62" s="317">
        <f ca="1">+IF(ISERROR(HLOOKUP($B62,INDIRECT("'Monthly Resource Report'!"&amp;'Coleman Validation'!I$665666&amp;":"&amp;'Coleman Validation'!I$665667),'Coleman Validation'!I$665668,FALSE)),0,HLOOKUP($B62,INDIRECT("'Monthly Resource Report'!"&amp;'Coleman Validation'!I$665666&amp;":"&amp;'Coleman Validation'!I$665667),'Coleman Validation'!I$665668,FALSE))</f>
        <v>0.32308832530928838</v>
      </c>
      <c r="J62" s="318">
        <f ca="1">+IF(ISERROR(HLOOKUP($B62,INDIRECT("'Monthly Resource Report'!"&amp;'Coleman Validation'!J$665666&amp;":"&amp;'Coleman Validation'!J$665667),'Coleman Validation'!J$665668,FALSE)),0,HLOOKUP($B62,INDIRECT("'Monthly Resource Report'!"&amp;'Coleman Validation'!J$665666&amp;":"&amp;'Coleman Validation'!J$665667),'Coleman Validation'!J$665668,FALSE))</f>
        <v>0.20057319719071384</v>
      </c>
      <c r="L62" s="301">
        <v>43070</v>
      </c>
      <c r="M62" s="294">
        <v>146</v>
      </c>
      <c r="N62" s="297">
        <v>2.017083</v>
      </c>
      <c r="O62" s="299">
        <v>0.33</v>
      </c>
      <c r="P62" s="295">
        <v>0.2</v>
      </c>
      <c r="Q62" s="294">
        <f ca="1">+IF(ISERROR(HLOOKUP($B62,INDIRECT("'Monthly Resource Report'!"&amp;'Coleman Validation'!Q$665666&amp;":"&amp;'Coleman Validation'!Q$665667),'Coleman Validation'!Q$665668,FALSE)),0,HLOOKUP($B62,INDIRECT("'Monthly Resource Report'!"&amp;'Coleman Validation'!Q$665666&amp;":"&amp;'Coleman Validation'!Q$665667),'Coleman Validation'!Q$665668,FALSE))</f>
        <v>146</v>
      </c>
      <c r="R62" s="297">
        <f ca="1">+IF(ISERROR(HLOOKUP($B62,INDIRECT("'Monthly Resource Report'!"&amp;'Coleman Validation'!R$665666&amp;":"&amp;'Coleman Validation'!R$665667),'Coleman Validation'!R$665668,FALSE)),0,HLOOKUP($B62,INDIRECT("'Monthly Resource Report'!"&amp;'Coleman Validation'!R$665666&amp;":"&amp;'Coleman Validation'!R$665667),'Coleman Validation'!R$665668,FALSE))</f>
        <v>2.0170000856803636</v>
      </c>
      <c r="S62" s="317">
        <f ca="1">+IF(ISERROR(HLOOKUP($B62,INDIRECT("'Monthly Resource Report'!"&amp;'Coleman Validation'!S$665666&amp;":"&amp;'Coleman Validation'!S$665667),'Coleman Validation'!S$665668,FALSE)),0,HLOOKUP($B62,INDIRECT("'Monthly Resource Report'!"&amp;'Coleman Validation'!S$665666&amp;":"&amp;'Coleman Validation'!S$665667),'Coleman Validation'!S$665668,FALSE))</f>
        <v>0.32305429149607245</v>
      </c>
      <c r="T62" s="318">
        <f ca="1">+IF(ISERROR(HLOOKUP($B62,INDIRECT("'Monthly Resource Report'!"&amp;'Coleman Validation'!T$665666&amp;":"&amp;'Coleman Validation'!T$665667),'Coleman Validation'!T$665668,FALSE)),0,HLOOKUP($B62,INDIRECT("'Monthly Resource Report'!"&amp;'Coleman Validation'!T$665666&amp;":"&amp;'Coleman Validation'!T$665667),'Coleman Validation'!T$665668,FALSE))</f>
        <v>0.20044365257643165</v>
      </c>
      <c r="V62" s="301">
        <v>43070</v>
      </c>
      <c r="W62" s="294">
        <v>151</v>
      </c>
      <c r="X62" s="297">
        <v>2.017083</v>
      </c>
      <c r="Y62" s="299">
        <v>0.33</v>
      </c>
      <c r="Z62" s="295">
        <v>0.2</v>
      </c>
      <c r="AA62" s="294">
        <f ca="1">+IF(ISERROR(HLOOKUP($B62,INDIRECT("'Monthly Resource Report'!"&amp;'Coleman Validation'!AA$665666&amp;":"&amp;'Coleman Validation'!AA$665667),'Coleman Validation'!AA$665668,FALSE)),0,HLOOKUP($B62,INDIRECT("'Monthly Resource Report'!"&amp;'Coleman Validation'!AA$665666&amp;":"&amp;'Coleman Validation'!AA$665667),'Coleman Validation'!AA$665668,FALSE))</f>
        <v>151</v>
      </c>
      <c r="AB62" s="297">
        <f ca="1">+IF(ISERROR(HLOOKUP($B62,INDIRECT("'Monthly Resource Report'!"&amp;'Coleman Validation'!AB$665666&amp;":"&amp;'Coleman Validation'!AB$665667),'Coleman Validation'!AB$665668,FALSE)),0,HLOOKUP($B62,INDIRECT("'Monthly Resource Report'!"&amp;'Coleman Validation'!AB$665666&amp;":"&amp;'Coleman Validation'!AB$665667),'Coleman Validation'!AB$665668,FALSE))</f>
        <v>2.0169994362982191</v>
      </c>
      <c r="AC62" s="317">
        <f ca="1">+IF(ISERROR(HLOOKUP($B62,INDIRECT("'Monthly Resource Report'!"&amp;'Coleman Validation'!AC$665666&amp;":"&amp;'Coleman Validation'!AC$665667),'Coleman Validation'!AC$665668,FALSE)),0,HLOOKUP($B62,INDIRECT("'Monthly Resource Report'!"&amp;'Coleman Validation'!AC$665666&amp;":"&amp;'Coleman Validation'!AC$665667),'Coleman Validation'!AC$665668,FALSE))</f>
        <v>0.32450907779372562</v>
      </c>
      <c r="AD62" s="318">
        <f ca="1">+IF(ISERROR(HLOOKUP($B62,INDIRECT("'Monthly Resource Report'!"&amp;'Coleman Validation'!AD$665666&amp;":"&amp;'Coleman Validation'!AD$665667),'Coleman Validation'!AD$665668,FALSE)),0,HLOOKUP($B62,INDIRECT("'Monthly Resource Report'!"&amp;'Coleman Validation'!AD$665666&amp;":"&amp;'Coleman Validation'!AD$665667),'Coleman Validation'!AD$665668,FALSE))</f>
        <v>0.2006873736017272</v>
      </c>
    </row>
    <row r="63" spans="2:30">
      <c r="B63" s="301">
        <v>43101</v>
      </c>
      <c r="C63" s="294">
        <v>146</v>
      </c>
      <c r="D63" s="297">
        <v>2.0679134915999997</v>
      </c>
      <c r="E63" s="299">
        <v>0.33</v>
      </c>
      <c r="F63" s="295">
        <v>0.2</v>
      </c>
      <c r="G63" s="294">
        <f ca="1">+IF(ISERROR(HLOOKUP($B63,INDIRECT("'Monthly Resource Report'!"&amp;'Coleman Validation'!G$665666&amp;":"&amp;'Coleman Validation'!G$665667),'Coleman Validation'!G$665668,FALSE)),0,HLOOKUP($B63,INDIRECT("'Monthly Resource Report'!"&amp;'Coleman Validation'!G$665666&amp;":"&amp;'Coleman Validation'!G$665667),'Coleman Validation'!G$665668,FALSE))</f>
        <v>146</v>
      </c>
      <c r="H63" s="297">
        <f ca="1">+IF(ISERROR(HLOOKUP($B63,INDIRECT("'Monthly Resource Report'!"&amp;'Coleman Validation'!H$665666&amp;":"&amp;'Coleman Validation'!H$665667),'Coleman Validation'!H$665668,FALSE)),0,HLOOKUP($B63,INDIRECT("'Monthly Resource Report'!"&amp;'Coleman Validation'!H$665666&amp;":"&amp;'Coleman Validation'!H$665667),'Coleman Validation'!H$665668,FALSE))</f>
        <v>2.0680001291975754</v>
      </c>
      <c r="I63" s="317">
        <f ca="1">+IF(ISERROR(HLOOKUP($B63,INDIRECT("'Monthly Resource Report'!"&amp;'Coleman Validation'!I$665666&amp;":"&amp;'Coleman Validation'!I$665667),'Coleman Validation'!I$665668,FALSE)),0,HLOOKUP($B63,INDIRECT("'Monthly Resource Report'!"&amp;'Coleman Validation'!I$665666&amp;":"&amp;'Coleman Validation'!I$665667),'Coleman Validation'!I$665668,FALSE))</f>
        <v>0.32734190493465765</v>
      </c>
      <c r="J63" s="318">
        <f ca="1">+IF(ISERROR(HLOOKUP($B63,INDIRECT("'Monthly Resource Report'!"&amp;'Coleman Validation'!J$665666&amp;":"&amp;'Coleman Validation'!J$665667),'Coleman Validation'!J$665668,FALSE)),0,HLOOKUP($B63,INDIRECT("'Monthly Resource Report'!"&amp;'Coleman Validation'!J$665666&amp;":"&amp;'Coleman Validation'!J$665667),'Coleman Validation'!J$665668,FALSE))</f>
        <v>0.20052141841206872</v>
      </c>
      <c r="L63" s="301">
        <v>43101</v>
      </c>
      <c r="M63" s="294">
        <v>146</v>
      </c>
      <c r="N63" s="297">
        <v>2.0679134915999997</v>
      </c>
      <c r="O63" s="299">
        <v>0.33</v>
      </c>
      <c r="P63" s="295">
        <v>0.2</v>
      </c>
      <c r="Q63" s="294">
        <f ca="1">+IF(ISERROR(HLOOKUP($B63,INDIRECT("'Monthly Resource Report'!"&amp;'Coleman Validation'!Q$665666&amp;":"&amp;'Coleman Validation'!Q$665667),'Coleman Validation'!Q$665668,FALSE)),0,HLOOKUP($B63,INDIRECT("'Monthly Resource Report'!"&amp;'Coleman Validation'!Q$665666&amp;":"&amp;'Coleman Validation'!Q$665667),'Coleman Validation'!Q$665668,FALSE))</f>
        <v>146</v>
      </c>
      <c r="R63" s="297">
        <f ca="1">+IF(ISERROR(HLOOKUP($B63,INDIRECT("'Monthly Resource Report'!"&amp;'Coleman Validation'!R$665666&amp;":"&amp;'Coleman Validation'!R$665667),'Coleman Validation'!R$665668,FALSE)),0,HLOOKUP($B63,INDIRECT("'Monthly Resource Report'!"&amp;'Coleman Validation'!R$665666&amp;":"&amp;'Coleman Validation'!R$665667),'Coleman Validation'!R$665668,FALSE))</f>
        <v>2.0680000214176331</v>
      </c>
      <c r="S63" s="317">
        <f ca="1">+IF(ISERROR(HLOOKUP($B63,INDIRECT("'Monthly Resource Report'!"&amp;'Coleman Validation'!S$665666&amp;":"&amp;'Coleman Validation'!S$665667),'Coleman Validation'!S$665668,FALSE)),0,HLOOKUP($B63,INDIRECT("'Monthly Resource Report'!"&amp;'Coleman Validation'!S$665666&amp;":"&amp;'Coleman Validation'!S$665667),'Coleman Validation'!S$665668,FALSE))</f>
        <v>0.32750361616950702</v>
      </c>
      <c r="T63" s="318">
        <f ca="1">+IF(ISERROR(HLOOKUP($B63,INDIRECT("'Monthly Resource Report'!"&amp;'Coleman Validation'!T$665666&amp;":"&amp;'Coleman Validation'!T$665667),'Coleman Validation'!T$665668,FALSE)),0,HLOOKUP($B63,INDIRECT("'Monthly Resource Report'!"&amp;'Coleman Validation'!T$665666&amp;":"&amp;'Coleman Validation'!T$665667),'Coleman Validation'!T$665668,FALSE))</f>
        <v>0.20057889726450509</v>
      </c>
      <c r="V63" s="301">
        <v>43101</v>
      </c>
      <c r="W63" s="294">
        <v>151</v>
      </c>
      <c r="X63" s="297">
        <v>2.0679134915999997</v>
      </c>
      <c r="Y63" s="299">
        <v>0.33</v>
      </c>
      <c r="Z63" s="295">
        <v>0.2</v>
      </c>
      <c r="AA63" s="294">
        <f ca="1">+IF(ISERROR(HLOOKUP($B63,INDIRECT("'Monthly Resource Report'!"&amp;'Coleman Validation'!AA$665666&amp;":"&amp;'Coleman Validation'!AA$665667),'Coleman Validation'!AA$665668,FALSE)),0,HLOOKUP($B63,INDIRECT("'Monthly Resource Report'!"&amp;'Coleman Validation'!AA$665666&amp;":"&amp;'Coleman Validation'!AA$665667),'Coleman Validation'!AA$665668,FALSE))</f>
        <v>151</v>
      </c>
      <c r="AB63" s="297">
        <f ca="1">+IF(ISERROR(HLOOKUP($B63,INDIRECT("'Monthly Resource Report'!"&amp;'Coleman Validation'!AB$665666&amp;":"&amp;'Coleman Validation'!AB$665667),'Coleman Validation'!AB$665668,FALSE)),0,HLOOKUP($B63,INDIRECT("'Monthly Resource Report'!"&amp;'Coleman Validation'!AB$665666&amp;":"&amp;'Coleman Validation'!AB$665667),'Coleman Validation'!AB$665668,FALSE))</f>
        <v>2.0680005410973874</v>
      </c>
      <c r="AC63" s="317">
        <f ca="1">+IF(ISERROR(HLOOKUP($B63,INDIRECT("'Monthly Resource Report'!"&amp;'Coleman Validation'!AC$665666&amp;":"&amp;'Coleman Validation'!AC$665667),'Coleman Validation'!AC$665668,FALSE)),0,HLOOKUP($B63,INDIRECT("'Monthly Resource Report'!"&amp;'Coleman Validation'!AC$665666&amp;":"&amp;'Coleman Validation'!AC$665667),'Coleman Validation'!AC$665668,FALSE))</f>
        <v>0.32824019126420984</v>
      </c>
      <c r="AD63" s="318">
        <f ca="1">+IF(ISERROR(HLOOKUP($B63,INDIRECT("'Monthly Resource Report'!"&amp;'Coleman Validation'!AD$665666&amp;":"&amp;'Coleman Validation'!AD$665667),'Coleman Validation'!AD$665668,FALSE)),0,HLOOKUP($B63,INDIRECT("'Monthly Resource Report'!"&amp;'Coleman Validation'!AD$665666&amp;":"&amp;'Coleman Validation'!AD$665667),'Coleman Validation'!AD$665668,FALSE))</f>
        <v>0.20082005572054243</v>
      </c>
    </row>
    <row r="64" spans="2:30">
      <c r="B64" s="301">
        <v>43132</v>
      </c>
      <c r="C64" s="294">
        <v>146</v>
      </c>
      <c r="D64" s="297">
        <v>2.0679134915999997</v>
      </c>
      <c r="E64" s="299">
        <v>0.33</v>
      </c>
      <c r="F64" s="295">
        <v>0.2</v>
      </c>
      <c r="G64" s="294">
        <f ca="1">+IF(ISERROR(HLOOKUP($B64,INDIRECT("'Monthly Resource Report'!"&amp;'Coleman Validation'!G$665666&amp;":"&amp;'Coleman Validation'!G$665667),'Coleman Validation'!G$665668,FALSE)),0,HLOOKUP($B64,INDIRECT("'Monthly Resource Report'!"&amp;'Coleman Validation'!G$665666&amp;":"&amp;'Coleman Validation'!G$665667),'Coleman Validation'!G$665668,FALSE))</f>
        <v>146</v>
      </c>
      <c r="H64" s="297">
        <f ca="1">+IF(ISERROR(HLOOKUP($B64,INDIRECT("'Monthly Resource Report'!"&amp;'Coleman Validation'!H$665666&amp;":"&amp;'Coleman Validation'!H$665667),'Coleman Validation'!H$665668,FALSE)),0,HLOOKUP($B64,INDIRECT("'Monthly Resource Report'!"&amp;'Coleman Validation'!H$665666&amp;":"&amp;'Coleman Validation'!H$665667),'Coleman Validation'!H$665668,FALSE))</f>
        <v>2.0680003745055355</v>
      </c>
      <c r="I64" s="317">
        <f ca="1">+IF(ISERROR(HLOOKUP($B64,INDIRECT("'Monthly Resource Report'!"&amp;'Coleman Validation'!I$665666&amp;":"&amp;'Coleman Validation'!I$665667),'Coleman Validation'!I$665668,FALSE)),0,HLOOKUP($B64,INDIRECT("'Monthly Resource Report'!"&amp;'Coleman Validation'!I$665666&amp;":"&amp;'Coleman Validation'!I$665667),'Coleman Validation'!I$665668,FALSE))</f>
        <v>0.3278350069979426</v>
      </c>
      <c r="J64" s="318">
        <f ca="1">+IF(ISERROR(HLOOKUP($B64,INDIRECT("'Monthly Resource Report'!"&amp;'Coleman Validation'!J$665666&amp;":"&amp;'Coleman Validation'!J$665667),'Coleman Validation'!J$665668,FALSE)),0,HLOOKUP($B64,INDIRECT("'Monthly Resource Report'!"&amp;'Coleman Validation'!J$665666&amp;":"&amp;'Coleman Validation'!J$665667),'Coleman Validation'!J$665668,FALSE))</f>
        <v>0.20037562427329828</v>
      </c>
      <c r="L64" s="301">
        <v>43132</v>
      </c>
      <c r="M64" s="294">
        <v>146</v>
      </c>
      <c r="N64" s="297">
        <v>2.0679134915999997</v>
      </c>
      <c r="O64" s="299">
        <v>0.33</v>
      </c>
      <c r="P64" s="295">
        <v>0.2</v>
      </c>
      <c r="Q64" s="294">
        <f ca="1">+IF(ISERROR(HLOOKUP($B64,INDIRECT("'Monthly Resource Report'!"&amp;'Coleman Validation'!Q$665666&amp;":"&amp;'Coleman Validation'!Q$665667),'Coleman Validation'!Q$665668,FALSE)),0,HLOOKUP($B64,INDIRECT("'Monthly Resource Report'!"&amp;'Coleman Validation'!Q$665666&amp;":"&amp;'Coleman Validation'!Q$665667),'Coleman Validation'!Q$665668,FALSE))</f>
        <v>146</v>
      </c>
      <c r="R64" s="297">
        <f ca="1">+IF(ISERROR(HLOOKUP($B64,INDIRECT("'Monthly Resource Report'!"&amp;'Coleman Validation'!R$665666&amp;":"&amp;'Coleman Validation'!R$665667),'Coleman Validation'!R$665668,FALSE)),0,HLOOKUP($B64,INDIRECT("'Monthly Resource Report'!"&amp;'Coleman Validation'!R$665666&amp;":"&amp;'Coleman Validation'!R$665667),'Coleman Validation'!R$665668,FALSE))</f>
        <v>2.0680005630564584</v>
      </c>
      <c r="S64" s="317">
        <f ca="1">+IF(ISERROR(HLOOKUP($B64,INDIRECT("'Monthly Resource Report'!"&amp;'Coleman Validation'!S$665666&amp;":"&amp;'Coleman Validation'!S$665667),'Coleman Validation'!S$665668,FALSE)),0,HLOOKUP($B64,INDIRECT("'Monthly Resource Report'!"&amp;'Coleman Validation'!S$665666&amp;":"&amp;'Coleman Validation'!S$665667),'Coleman Validation'!S$665668,FALSE))</f>
        <v>0.32778232918149863</v>
      </c>
      <c r="T64" s="318">
        <f ca="1">+IF(ISERROR(HLOOKUP($B64,INDIRECT("'Monthly Resource Report'!"&amp;'Coleman Validation'!T$665666&amp;":"&amp;'Coleman Validation'!T$665667),'Coleman Validation'!T$665668,FALSE)),0,HLOOKUP($B64,INDIRECT("'Monthly Resource Report'!"&amp;'Coleman Validation'!T$665666&amp;":"&amp;'Coleman Validation'!T$665667),'Coleman Validation'!T$665668,FALSE))</f>
        <v>0.20043735460713641</v>
      </c>
      <c r="V64" s="301">
        <v>43132</v>
      </c>
      <c r="W64" s="294">
        <v>151</v>
      </c>
      <c r="X64" s="297">
        <v>2.0679134915999997</v>
      </c>
      <c r="Y64" s="299">
        <v>0.33</v>
      </c>
      <c r="Z64" s="295">
        <v>0.2</v>
      </c>
      <c r="AA64" s="294">
        <f ca="1">+IF(ISERROR(HLOOKUP($B64,INDIRECT("'Monthly Resource Report'!"&amp;'Coleman Validation'!AA$665666&amp;":"&amp;'Coleman Validation'!AA$665667),'Coleman Validation'!AA$665668,FALSE)),0,HLOOKUP($B64,INDIRECT("'Monthly Resource Report'!"&amp;'Coleman Validation'!AA$665666&amp;":"&amp;'Coleman Validation'!AA$665667),'Coleman Validation'!AA$665668,FALSE))</f>
        <v>151</v>
      </c>
      <c r="AB64" s="297">
        <f ca="1">+IF(ISERROR(HLOOKUP($B64,INDIRECT("'Monthly Resource Report'!"&amp;'Coleman Validation'!AB$665666&amp;":"&amp;'Coleman Validation'!AB$665667),'Coleman Validation'!AB$665668,FALSE)),0,HLOOKUP($B64,INDIRECT("'Monthly Resource Report'!"&amp;'Coleman Validation'!AB$665666&amp;":"&amp;'Coleman Validation'!AB$665667),'Coleman Validation'!AB$665668,FALSE))</f>
        <v>2.0680003469242427</v>
      </c>
      <c r="AC64" s="317">
        <f ca="1">+IF(ISERROR(HLOOKUP($B64,INDIRECT("'Monthly Resource Report'!"&amp;'Coleman Validation'!AC$665666&amp;":"&amp;'Coleman Validation'!AC$665667),'Coleman Validation'!AC$665668,FALSE)),0,HLOOKUP($B64,INDIRECT("'Monthly Resource Report'!"&amp;'Coleman Validation'!AC$665666&amp;":"&amp;'Coleman Validation'!AC$665667),'Coleman Validation'!AC$665668,FALSE))</f>
        <v>0.3284300668947418</v>
      </c>
      <c r="AD64" s="318">
        <f ca="1">+IF(ISERROR(HLOOKUP($B64,INDIRECT("'Monthly Resource Report'!"&amp;'Coleman Validation'!AD$665666&amp;":"&amp;'Coleman Validation'!AD$665667),'Coleman Validation'!AD$665668,FALSE)),0,HLOOKUP($B64,INDIRECT("'Monthly Resource Report'!"&amp;'Coleman Validation'!AD$665666&amp;":"&amp;'Coleman Validation'!AD$665667),'Coleman Validation'!AD$665668,FALSE))</f>
        <v>0.20044460421047594</v>
      </c>
    </row>
    <row r="65" spans="2:30">
      <c r="B65" s="301">
        <v>43160</v>
      </c>
      <c r="C65" s="294">
        <v>146</v>
      </c>
      <c r="D65" s="297">
        <v>2.0679134915999997</v>
      </c>
      <c r="E65" s="299">
        <v>0.33</v>
      </c>
      <c r="F65" s="295">
        <v>0.2</v>
      </c>
      <c r="G65" s="294">
        <f ca="1">+IF(ISERROR(HLOOKUP($B65,INDIRECT("'Monthly Resource Report'!"&amp;'Coleman Validation'!G$665666&amp;":"&amp;'Coleman Validation'!G$665667),'Coleman Validation'!G$665668,FALSE)),0,HLOOKUP($B65,INDIRECT("'Monthly Resource Report'!"&amp;'Coleman Validation'!G$665666&amp;":"&amp;'Coleman Validation'!G$665667),'Coleman Validation'!G$665668,FALSE))</f>
        <v>146</v>
      </c>
      <c r="H65" s="297">
        <f ca="1">+IF(ISERROR(HLOOKUP($B65,INDIRECT("'Monthly Resource Report'!"&amp;'Coleman Validation'!H$665666&amp;":"&amp;'Coleman Validation'!H$665667),'Coleman Validation'!H$665668,FALSE)),0,HLOOKUP($B65,INDIRECT("'Monthly Resource Report'!"&amp;'Coleman Validation'!H$665666&amp;":"&amp;'Coleman Validation'!H$665667),'Coleman Validation'!H$665668,FALSE))</f>
        <v>2.0680000231077629</v>
      </c>
      <c r="I65" s="317">
        <f ca="1">+IF(ISERROR(HLOOKUP($B65,INDIRECT("'Monthly Resource Report'!"&amp;'Coleman Validation'!I$665666&amp;":"&amp;'Coleman Validation'!I$665667),'Coleman Validation'!I$665668,FALSE)),0,HLOOKUP($B65,INDIRECT("'Monthly Resource Report'!"&amp;'Coleman Validation'!I$665666&amp;":"&amp;'Coleman Validation'!I$665667),'Coleman Validation'!I$665668,FALSE))</f>
        <v>0.32498777589033429</v>
      </c>
      <c r="J65" s="318">
        <f ca="1">+IF(ISERROR(HLOOKUP($B65,INDIRECT("'Monthly Resource Report'!"&amp;'Coleman Validation'!J$665666&amp;":"&amp;'Coleman Validation'!J$665667),'Coleman Validation'!J$665668,FALSE)),0,HLOOKUP($B65,INDIRECT("'Monthly Resource Report'!"&amp;'Coleman Validation'!J$665666&amp;":"&amp;'Coleman Validation'!J$665667),'Coleman Validation'!J$665668,FALSE))</f>
        <v>0.2005643618847687</v>
      </c>
      <c r="L65" s="301">
        <v>43160</v>
      </c>
      <c r="M65" s="294">
        <v>146</v>
      </c>
      <c r="N65" s="297">
        <v>2.0679134915999997</v>
      </c>
      <c r="O65" s="299">
        <v>0.33</v>
      </c>
      <c r="P65" s="295">
        <v>0.2</v>
      </c>
      <c r="Q65" s="294">
        <f ca="1">+IF(ISERROR(HLOOKUP($B65,INDIRECT("'Monthly Resource Report'!"&amp;'Coleman Validation'!Q$665666&amp;":"&amp;'Coleman Validation'!Q$665667),'Coleman Validation'!Q$665668,FALSE)),0,HLOOKUP($B65,INDIRECT("'Monthly Resource Report'!"&amp;'Coleman Validation'!Q$665666&amp;":"&amp;'Coleman Validation'!Q$665667),'Coleman Validation'!Q$665668,FALSE))</f>
        <v>146</v>
      </c>
      <c r="R65" s="297">
        <f ca="1">+IF(ISERROR(HLOOKUP($B65,INDIRECT("'Monthly Resource Report'!"&amp;'Coleman Validation'!R$665666&amp;":"&amp;'Coleman Validation'!R$665667),'Coleman Validation'!R$665668,FALSE)),0,HLOOKUP($B65,INDIRECT("'Monthly Resource Report'!"&amp;'Coleman Validation'!R$665666&amp;":"&amp;'Coleman Validation'!R$665667),'Coleman Validation'!R$665668,FALSE))</f>
        <v>2.0679996524559781</v>
      </c>
      <c r="S65" s="317">
        <f ca="1">+IF(ISERROR(HLOOKUP($B65,INDIRECT("'Monthly Resource Report'!"&amp;'Coleman Validation'!S$665666&amp;":"&amp;'Coleman Validation'!S$665667),'Coleman Validation'!S$665668,FALSE)),0,HLOOKUP($B65,INDIRECT("'Monthly Resource Report'!"&amp;'Coleman Validation'!S$665666&amp;":"&amp;'Coleman Validation'!S$665667),'Coleman Validation'!S$665668,FALSE))</f>
        <v>0.3248785572762885</v>
      </c>
      <c r="T65" s="318">
        <f ca="1">+IF(ISERROR(HLOOKUP($B65,INDIRECT("'Monthly Resource Report'!"&amp;'Coleman Validation'!T$665666&amp;":"&amp;'Coleman Validation'!T$665667),'Coleman Validation'!T$665668,FALSE)),0,HLOOKUP($B65,INDIRECT("'Monthly Resource Report'!"&amp;'Coleman Validation'!T$665666&amp;":"&amp;'Coleman Validation'!T$665667),'Coleman Validation'!T$665668,FALSE))</f>
        <v>0.20106047310816696</v>
      </c>
      <c r="V65" s="301">
        <v>43160</v>
      </c>
      <c r="W65" s="294">
        <v>151</v>
      </c>
      <c r="X65" s="297">
        <v>2.0679134915999997</v>
      </c>
      <c r="Y65" s="299">
        <v>0.33</v>
      </c>
      <c r="Z65" s="295">
        <v>0.2</v>
      </c>
      <c r="AA65" s="294">
        <f ca="1">+IF(ISERROR(HLOOKUP($B65,INDIRECT("'Monthly Resource Report'!"&amp;'Coleman Validation'!AA$665666&amp;":"&amp;'Coleman Validation'!AA$665667),'Coleman Validation'!AA$665668,FALSE)),0,HLOOKUP($B65,INDIRECT("'Monthly Resource Report'!"&amp;'Coleman Validation'!AA$665666&amp;":"&amp;'Coleman Validation'!AA$665667),'Coleman Validation'!AA$665668,FALSE))</f>
        <v>151</v>
      </c>
      <c r="AB65" s="297">
        <f ca="1">+IF(ISERROR(HLOOKUP($B65,INDIRECT("'Monthly Resource Report'!"&amp;'Coleman Validation'!AB$665666&amp;":"&amp;'Coleman Validation'!AB$665667),'Coleman Validation'!AB$665668,FALSE)),0,HLOOKUP($B65,INDIRECT("'Monthly Resource Report'!"&amp;'Coleman Validation'!AB$665666&amp;":"&amp;'Coleman Validation'!AB$665667),'Coleman Validation'!AB$665668,FALSE))</f>
        <v>2.0680004015982707</v>
      </c>
      <c r="AC65" s="317">
        <f ca="1">+IF(ISERROR(HLOOKUP($B65,INDIRECT("'Monthly Resource Report'!"&amp;'Coleman Validation'!AC$665666&amp;":"&amp;'Coleman Validation'!AC$665667),'Coleman Validation'!AC$665668,FALSE)),0,HLOOKUP($B65,INDIRECT("'Monthly Resource Report'!"&amp;'Coleman Validation'!AC$665666&amp;":"&amp;'Coleman Validation'!AC$665667),'Coleman Validation'!AC$665668,FALSE))</f>
        <v>0.32539809658432356</v>
      </c>
      <c r="AD65" s="318">
        <f ca="1">+IF(ISERROR(HLOOKUP($B65,INDIRECT("'Monthly Resource Report'!"&amp;'Coleman Validation'!AD$665666&amp;":"&amp;'Coleman Validation'!AD$665667),'Coleman Validation'!AD$665668,FALSE)),0,HLOOKUP($B65,INDIRECT("'Monthly Resource Report'!"&amp;'Coleman Validation'!AD$665666&amp;":"&amp;'Coleman Validation'!AD$665667),'Coleman Validation'!AD$665668,FALSE))</f>
        <v>0.20110956834408514</v>
      </c>
    </row>
    <row r="66" spans="2:30">
      <c r="B66" s="301">
        <v>43191</v>
      </c>
      <c r="C66" s="294">
        <v>146</v>
      </c>
      <c r="D66" s="297">
        <v>2.0679134915999997</v>
      </c>
      <c r="E66" s="299">
        <v>0.33</v>
      </c>
      <c r="F66" s="295">
        <v>0.2</v>
      </c>
      <c r="G66" s="294">
        <f ca="1">+IF(ISERROR(HLOOKUP($B66,INDIRECT("'Monthly Resource Report'!"&amp;'Coleman Validation'!G$665666&amp;":"&amp;'Coleman Validation'!G$665667),'Coleman Validation'!G$665668,FALSE)),0,HLOOKUP($B66,INDIRECT("'Monthly Resource Report'!"&amp;'Coleman Validation'!G$665666&amp;":"&amp;'Coleman Validation'!G$665667),'Coleman Validation'!G$665668,FALSE))</f>
        <v>146</v>
      </c>
      <c r="H66" s="297">
        <f ca="1">+IF(ISERROR(HLOOKUP($B66,INDIRECT("'Monthly Resource Report'!"&amp;'Coleman Validation'!H$665666&amp;":"&amp;'Coleman Validation'!H$665667),'Coleman Validation'!H$665668,FALSE)),0,HLOOKUP($B66,INDIRECT("'Monthly Resource Report'!"&amp;'Coleman Validation'!H$665666&amp;":"&amp;'Coleman Validation'!H$665667),'Coleman Validation'!H$665668,FALSE))</f>
        <v>2.067999820679093</v>
      </c>
      <c r="I66" s="317">
        <f ca="1">+IF(ISERROR(HLOOKUP($B66,INDIRECT("'Monthly Resource Report'!"&amp;'Coleman Validation'!I$665666&amp;":"&amp;'Coleman Validation'!I$665667),'Coleman Validation'!I$665668,FALSE)),0,HLOOKUP($B66,INDIRECT("'Monthly Resource Report'!"&amp;'Coleman Validation'!I$665666&amp;":"&amp;'Coleman Validation'!I$665667),'Coleman Validation'!I$665668,FALSE))</f>
        <v>0.32450142782814911</v>
      </c>
      <c r="J66" s="318">
        <f ca="1">+IF(ISERROR(HLOOKUP($B66,INDIRECT("'Monthly Resource Report'!"&amp;'Coleman Validation'!J$665666&amp;":"&amp;'Coleman Validation'!J$665667),'Coleman Validation'!J$665668,FALSE)),0,HLOOKUP($B66,INDIRECT("'Monthly Resource Report'!"&amp;'Coleman Validation'!J$665666&amp;":"&amp;'Coleman Validation'!J$665667),'Coleman Validation'!J$665668,FALSE))</f>
        <v>0.20038619168579236</v>
      </c>
      <c r="L66" s="301">
        <v>43191</v>
      </c>
      <c r="M66" s="294">
        <v>146</v>
      </c>
      <c r="N66" s="297">
        <v>2.0679134915999997</v>
      </c>
      <c r="O66" s="299">
        <v>0.33</v>
      </c>
      <c r="P66" s="295">
        <v>0.2</v>
      </c>
      <c r="Q66" s="294">
        <f ca="1">+IF(ISERROR(HLOOKUP($B66,INDIRECT("'Monthly Resource Report'!"&amp;'Coleman Validation'!Q$665666&amp;":"&amp;'Coleman Validation'!Q$665667),'Coleman Validation'!Q$665668,FALSE)),0,HLOOKUP($B66,INDIRECT("'Monthly Resource Report'!"&amp;'Coleman Validation'!Q$665666&amp;":"&amp;'Coleman Validation'!Q$665667),'Coleman Validation'!Q$665668,FALSE))</f>
        <v>146</v>
      </c>
      <c r="R66" s="297">
        <f ca="1">+IF(ISERROR(HLOOKUP($B66,INDIRECT("'Monthly Resource Report'!"&amp;'Coleman Validation'!R$665666&amp;":"&amp;'Coleman Validation'!R$665667),'Coleman Validation'!R$665668,FALSE)),0,HLOOKUP($B66,INDIRECT("'Monthly Resource Report'!"&amp;'Coleman Validation'!R$665666&amp;":"&amp;'Coleman Validation'!R$665667),'Coleman Validation'!R$665668,FALSE))</f>
        <v>2.0679998936833406</v>
      </c>
      <c r="S66" s="317">
        <f ca="1">+IF(ISERROR(HLOOKUP($B66,INDIRECT("'Monthly Resource Report'!"&amp;'Coleman Validation'!S$665666&amp;":"&amp;'Coleman Validation'!S$665667),'Coleman Validation'!S$665668,FALSE)),0,HLOOKUP($B66,INDIRECT("'Monthly Resource Report'!"&amp;'Coleman Validation'!S$665666&amp;":"&amp;'Coleman Validation'!S$665667),'Coleman Validation'!S$665668,FALSE))</f>
        <v>0.32458241094414592</v>
      </c>
      <c r="T66" s="318">
        <f ca="1">+IF(ISERROR(HLOOKUP($B66,INDIRECT("'Monthly Resource Report'!"&amp;'Coleman Validation'!T$665666&amp;":"&amp;'Coleman Validation'!T$665667),'Coleman Validation'!T$665668,FALSE)),0,HLOOKUP($B66,INDIRECT("'Monthly Resource Report'!"&amp;'Coleman Validation'!T$665666&amp;":"&amp;'Coleman Validation'!T$665667),'Coleman Validation'!T$665668,FALSE))</f>
        <v>0.20065570358057672</v>
      </c>
      <c r="V66" s="301">
        <v>43191</v>
      </c>
      <c r="W66" s="294">
        <v>151</v>
      </c>
      <c r="X66" s="297">
        <v>2.0679134915999997</v>
      </c>
      <c r="Y66" s="299">
        <v>0.33</v>
      </c>
      <c r="Z66" s="295">
        <v>0.2</v>
      </c>
      <c r="AA66" s="294">
        <f ca="1">+IF(ISERROR(HLOOKUP($B66,INDIRECT("'Monthly Resource Report'!"&amp;'Coleman Validation'!AA$665666&amp;":"&amp;'Coleman Validation'!AA$665667),'Coleman Validation'!AA$665668,FALSE)),0,HLOOKUP($B66,INDIRECT("'Monthly Resource Report'!"&amp;'Coleman Validation'!AA$665666&amp;":"&amp;'Coleman Validation'!AA$665667),'Coleman Validation'!AA$665668,FALSE))</f>
        <v>151</v>
      </c>
      <c r="AB66" s="297">
        <f ca="1">+IF(ISERROR(HLOOKUP($B66,INDIRECT("'Monthly Resource Report'!"&amp;'Coleman Validation'!AB$665666&amp;":"&amp;'Coleman Validation'!AB$665667),'Coleman Validation'!AB$665668,FALSE)),0,HLOOKUP($B66,INDIRECT("'Monthly Resource Report'!"&amp;'Coleman Validation'!AB$665666&amp;":"&amp;'Coleman Validation'!AB$665667),'Coleman Validation'!AB$665668,FALSE))</f>
        <v>2.0680006882312458</v>
      </c>
      <c r="AC66" s="317">
        <f ca="1">+IF(ISERROR(HLOOKUP($B66,INDIRECT("'Monthly Resource Report'!"&amp;'Coleman Validation'!AC$665666&amp;":"&amp;'Coleman Validation'!AC$665667),'Coleman Validation'!AC$665668,FALSE)),0,HLOOKUP($B66,INDIRECT("'Monthly Resource Report'!"&amp;'Coleman Validation'!AC$665666&amp;":"&amp;'Coleman Validation'!AC$665667),'Coleman Validation'!AC$665668,FALSE))</f>
        <v>0.32468394779583115</v>
      </c>
      <c r="AD66" s="318">
        <f ca="1">+IF(ISERROR(HLOOKUP($B66,INDIRECT("'Monthly Resource Report'!"&amp;'Coleman Validation'!AD$665666&amp;":"&amp;'Coleman Validation'!AD$665667),'Coleman Validation'!AD$665668,FALSE)),0,HLOOKUP($B66,INDIRECT("'Monthly Resource Report'!"&amp;'Coleman Validation'!AD$665666&amp;":"&amp;'Coleman Validation'!AD$665667),'Coleman Validation'!AD$665668,FALSE))</f>
        <v>0.20069814221154775</v>
      </c>
    </row>
    <row r="67" spans="2:30">
      <c r="B67" s="301">
        <v>43221</v>
      </c>
      <c r="C67" s="294">
        <v>146</v>
      </c>
      <c r="D67" s="297">
        <v>2.0679134915999997</v>
      </c>
      <c r="E67" s="299">
        <v>0.33</v>
      </c>
      <c r="F67" s="295">
        <v>0.2</v>
      </c>
      <c r="G67" s="294">
        <f ca="1">+IF(ISERROR(HLOOKUP($B67,INDIRECT("'Monthly Resource Report'!"&amp;'Coleman Validation'!G$665666&amp;":"&amp;'Coleman Validation'!G$665667),'Coleman Validation'!G$665668,FALSE)),0,HLOOKUP($B67,INDIRECT("'Monthly Resource Report'!"&amp;'Coleman Validation'!G$665666&amp;":"&amp;'Coleman Validation'!G$665667),'Coleman Validation'!G$665668,FALSE))</f>
        <v>146</v>
      </c>
      <c r="H67" s="297">
        <f ca="1">+IF(ISERROR(HLOOKUP($B67,INDIRECT("'Monthly Resource Report'!"&amp;'Coleman Validation'!H$665666&amp;":"&amp;'Coleman Validation'!H$665667),'Coleman Validation'!H$665668,FALSE)),0,HLOOKUP($B67,INDIRECT("'Monthly Resource Report'!"&amp;'Coleman Validation'!H$665666&amp;":"&amp;'Coleman Validation'!H$665667),'Coleman Validation'!H$665668,FALSE))</f>
        <v>2.0680002799094961</v>
      </c>
      <c r="I67" s="317">
        <f ca="1">+IF(ISERROR(HLOOKUP($B67,INDIRECT("'Monthly Resource Report'!"&amp;'Coleman Validation'!I$665666&amp;":"&amp;'Coleman Validation'!I$665667),'Coleman Validation'!I$665668,FALSE)),0,HLOOKUP($B67,INDIRECT("'Monthly Resource Report'!"&amp;'Coleman Validation'!I$665666&amp;":"&amp;'Coleman Validation'!I$665667),'Coleman Validation'!I$665668,FALSE))</f>
        <v>0.32458405666947915</v>
      </c>
      <c r="J67" s="318">
        <f ca="1">+IF(ISERROR(HLOOKUP($B67,INDIRECT("'Monthly Resource Report'!"&amp;'Coleman Validation'!J$665666&amp;":"&amp;'Coleman Validation'!J$665667),'Coleman Validation'!J$665668,FALSE)),0,HLOOKUP($B67,INDIRECT("'Monthly Resource Report'!"&amp;'Coleman Validation'!J$665666&amp;":"&amp;'Coleman Validation'!J$665667),'Coleman Validation'!J$665668,FALSE))</f>
        <v>0.20038054406612824</v>
      </c>
      <c r="L67" s="301">
        <v>43221</v>
      </c>
      <c r="M67" s="294">
        <v>146</v>
      </c>
      <c r="N67" s="297">
        <v>2.0679134915999997</v>
      </c>
      <c r="O67" s="299">
        <v>0.33</v>
      </c>
      <c r="P67" s="295">
        <v>0.2</v>
      </c>
      <c r="Q67" s="294">
        <f ca="1">+IF(ISERROR(HLOOKUP($B67,INDIRECT("'Monthly Resource Report'!"&amp;'Coleman Validation'!Q$665666&amp;":"&amp;'Coleman Validation'!Q$665667),'Coleman Validation'!Q$665668,FALSE)),0,HLOOKUP($B67,INDIRECT("'Monthly Resource Report'!"&amp;'Coleman Validation'!Q$665666&amp;":"&amp;'Coleman Validation'!Q$665667),'Coleman Validation'!Q$665668,FALSE))</f>
        <v>146</v>
      </c>
      <c r="R67" s="297">
        <f ca="1">+IF(ISERROR(HLOOKUP($B67,INDIRECT("'Monthly Resource Report'!"&amp;'Coleman Validation'!R$665666&amp;":"&amp;'Coleman Validation'!R$665667),'Coleman Validation'!R$665668,FALSE)),0,HLOOKUP($B67,INDIRECT("'Monthly Resource Report'!"&amp;'Coleman Validation'!R$665666&amp;":"&amp;'Coleman Validation'!R$665667),'Coleman Validation'!R$665668,FALSE))</f>
        <v>2.0680003500379209</v>
      </c>
      <c r="S67" s="317">
        <f ca="1">+IF(ISERROR(HLOOKUP($B67,INDIRECT("'Monthly Resource Report'!"&amp;'Coleman Validation'!S$665666&amp;":"&amp;'Coleman Validation'!S$665667),'Coleman Validation'!S$665668,FALSE)),0,HLOOKUP($B67,INDIRECT("'Monthly Resource Report'!"&amp;'Coleman Validation'!S$665666&amp;":"&amp;'Coleman Validation'!S$665667),'Coleman Validation'!S$665668,FALSE))</f>
        <v>0.32459084439390851</v>
      </c>
      <c r="T67" s="318">
        <f ca="1">+IF(ISERROR(HLOOKUP($B67,INDIRECT("'Monthly Resource Report'!"&amp;'Coleman Validation'!T$665666&amp;":"&amp;'Coleman Validation'!T$665667),'Coleman Validation'!T$665668,FALSE)),0,HLOOKUP($B67,INDIRECT("'Monthly Resource Report'!"&amp;'Coleman Validation'!T$665666&amp;":"&amp;'Coleman Validation'!T$665667),'Coleman Validation'!T$665668,FALSE))</f>
        <v>0.20063126494821407</v>
      </c>
      <c r="V67" s="301">
        <v>43221</v>
      </c>
      <c r="W67" s="294">
        <v>151</v>
      </c>
      <c r="X67" s="297">
        <v>2.0679134915999997</v>
      </c>
      <c r="Y67" s="299">
        <v>0.33</v>
      </c>
      <c r="Z67" s="295">
        <v>0.2</v>
      </c>
      <c r="AA67" s="294">
        <f ca="1">+IF(ISERROR(HLOOKUP($B67,INDIRECT("'Monthly Resource Report'!"&amp;'Coleman Validation'!AA$665666&amp;":"&amp;'Coleman Validation'!AA$665667),'Coleman Validation'!AA$665668,FALSE)),0,HLOOKUP($B67,INDIRECT("'Monthly Resource Report'!"&amp;'Coleman Validation'!AA$665666&amp;":"&amp;'Coleman Validation'!AA$665667),'Coleman Validation'!AA$665668,FALSE))</f>
        <v>151</v>
      </c>
      <c r="AB67" s="297">
        <f ca="1">+IF(ISERROR(HLOOKUP($B67,INDIRECT("'Monthly Resource Report'!"&amp;'Coleman Validation'!AB$665666&amp;":"&amp;'Coleman Validation'!AB$665667),'Coleman Validation'!AB$665668,FALSE)),0,HLOOKUP($B67,INDIRECT("'Monthly Resource Report'!"&amp;'Coleman Validation'!AB$665666&amp;":"&amp;'Coleman Validation'!AB$665667),'Coleman Validation'!AB$665668,FALSE))</f>
        <v>2.0680008248365453</v>
      </c>
      <c r="AC67" s="317">
        <f ca="1">+IF(ISERROR(HLOOKUP($B67,INDIRECT("'Monthly Resource Report'!"&amp;'Coleman Validation'!AC$665666&amp;":"&amp;'Coleman Validation'!AC$665667),'Coleman Validation'!AC$665668,FALSE)),0,HLOOKUP($B67,INDIRECT("'Monthly Resource Report'!"&amp;'Coleman Validation'!AC$665666&amp;":"&amp;'Coleman Validation'!AC$665667),'Coleman Validation'!AC$665668,FALSE))</f>
        <v>0.32532897492055407</v>
      </c>
      <c r="AD67" s="318">
        <f ca="1">+IF(ISERROR(HLOOKUP($B67,INDIRECT("'Monthly Resource Report'!"&amp;'Coleman Validation'!AD$665666&amp;":"&amp;'Coleman Validation'!AD$665667),'Coleman Validation'!AD$665668,FALSE)),0,HLOOKUP($B67,INDIRECT("'Monthly Resource Report'!"&amp;'Coleman Validation'!AD$665666&amp;":"&amp;'Coleman Validation'!AD$665667),'Coleman Validation'!AD$665668,FALSE))</f>
        <v>0.20066377079237513</v>
      </c>
    </row>
    <row r="68" spans="2:30">
      <c r="B68" s="301">
        <v>43252</v>
      </c>
      <c r="C68" s="294">
        <v>146</v>
      </c>
      <c r="D68" s="297">
        <v>2.0679134915999997</v>
      </c>
      <c r="E68" s="299">
        <v>0.33</v>
      </c>
      <c r="F68" s="295">
        <v>0.2</v>
      </c>
      <c r="G68" s="294">
        <f ca="1">+IF(ISERROR(HLOOKUP($B68,INDIRECT("'Monthly Resource Report'!"&amp;'Coleman Validation'!G$665666&amp;":"&amp;'Coleman Validation'!G$665667),'Coleman Validation'!G$665668,FALSE)),0,HLOOKUP($B68,INDIRECT("'Monthly Resource Report'!"&amp;'Coleman Validation'!G$665666&amp;":"&amp;'Coleman Validation'!G$665667),'Coleman Validation'!G$665668,FALSE))</f>
        <v>146</v>
      </c>
      <c r="H68" s="297">
        <f ca="1">+IF(ISERROR(HLOOKUP($B68,INDIRECT("'Monthly Resource Report'!"&amp;'Coleman Validation'!H$665666&amp;":"&amp;'Coleman Validation'!H$665667),'Coleman Validation'!H$665668,FALSE)),0,HLOOKUP($B68,INDIRECT("'Monthly Resource Report'!"&amp;'Coleman Validation'!H$665666&amp;":"&amp;'Coleman Validation'!H$665667),'Coleman Validation'!H$665668,FALSE))</f>
        <v>2.0680000714047697</v>
      </c>
      <c r="I68" s="317">
        <f ca="1">+IF(ISERROR(HLOOKUP($B68,INDIRECT("'Monthly Resource Report'!"&amp;'Coleman Validation'!I$665666&amp;":"&amp;'Coleman Validation'!I$665667),'Coleman Validation'!I$665668,FALSE)),0,HLOOKUP($B68,INDIRECT("'Monthly Resource Report'!"&amp;'Coleman Validation'!I$665666&amp;":"&amp;'Coleman Validation'!I$665667),'Coleman Validation'!I$665668,FALSE))</f>
        <v>0.32496546542871202</v>
      </c>
      <c r="J68" s="318">
        <f ca="1">+IF(ISERROR(HLOOKUP($B68,INDIRECT("'Monthly Resource Report'!"&amp;'Coleman Validation'!J$665666&amp;":"&amp;'Coleman Validation'!J$665667),'Coleman Validation'!J$665668,FALSE)),0,HLOOKUP($B68,INDIRECT("'Monthly Resource Report'!"&amp;'Coleman Validation'!J$665666&amp;":"&amp;'Coleman Validation'!J$665667),'Coleman Validation'!J$665668,FALSE))</f>
        <v>0.20018887918619424</v>
      </c>
      <c r="L68" s="301">
        <v>43252</v>
      </c>
      <c r="M68" s="294">
        <v>146</v>
      </c>
      <c r="N68" s="297">
        <v>2.0679134915999997</v>
      </c>
      <c r="O68" s="299">
        <v>0.33</v>
      </c>
      <c r="P68" s="295">
        <v>0.2</v>
      </c>
      <c r="Q68" s="294">
        <f ca="1">+IF(ISERROR(HLOOKUP($B68,INDIRECT("'Monthly Resource Report'!"&amp;'Coleman Validation'!Q$665666&amp;":"&amp;'Coleman Validation'!Q$665667),'Coleman Validation'!Q$665668,FALSE)),0,HLOOKUP($B68,INDIRECT("'Monthly Resource Report'!"&amp;'Coleman Validation'!Q$665666&amp;":"&amp;'Coleman Validation'!Q$665667),'Coleman Validation'!Q$665668,FALSE))</f>
        <v>146</v>
      </c>
      <c r="R68" s="297">
        <f ca="1">+IF(ISERROR(HLOOKUP($B68,INDIRECT("'Monthly Resource Report'!"&amp;'Coleman Validation'!R$665666&amp;":"&amp;'Coleman Validation'!R$665667),'Coleman Validation'!R$665668,FALSE)),0,HLOOKUP($B68,INDIRECT("'Monthly Resource Report'!"&amp;'Coleman Validation'!R$665666&amp;":"&amp;'Coleman Validation'!R$665667),'Coleman Validation'!R$665668,FALSE))</f>
        <v>2.0679999426958724</v>
      </c>
      <c r="S68" s="317">
        <f ca="1">+IF(ISERROR(HLOOKUP($B68,INDIRECT("'Monthly Resource Report'!"&amp;'Coleman Validation'!S$665666&amp;":"&amp;'Coleman Validation'!S$665667),'Coleman Validation'!S$665668,FALSE)),0,HLOOKUP($B68,INDIRECT("'Monthly Resource Report'!"&amp;'Coleman Validation'!S$665666&amp;":"&amp;'Coleman Validation'!S$665667),'Coleman Validation'!S$665668,FALSE))</f>
        <v>0.32487813241213853</v>
      </c>
      <c r="T68" s="318">
        <f ca="1">+IF(ISERROR(HLOOKUP($B68,INDIRECT("'Monthly Resource Report'!"&amp;'Coleman Validation'!T$665666&amp;":"&amp;'Coleman Validation'!T$665667),'Coleman Validation'!T$665668,FALSE)),0,HLOOKUP($B68,INDIRECT("'Monthly Resource Report'!"&amp;'Coleman Validation'!T$665666&amp;":"&amp;'Coleman Validation'!T$665667),'Coleman Validation'!T$665668,FALSE))</f>
        <v>0.2006517752936533</v>
      </c>
      <c r="V68" s="301">
        <v>43252</v>
      </c>
      <c r="W68" s="294">
        <v>151</v>
      </c>
      <c r="X68" s="297">
        <v>2.0679134915999997</v>
      </c>
      <c r="Y68" s="299">
        <v>0.33</v>
      </c>
      <c r="Z68" s="295">
        <v>0.2</v>
      </c>
      <c r="AA68" s="294">
        <f ca="1">+IF(ISERROR(HLOOKUP($B68,INDIRECT("'Monthly Resource Report'!"&amp;'Coleman Validation'!AA$665666&amp;":"&amp;'Coleman Validation'!AA$665667),'Coleman Validation'!AA$665668,FALSE)),0,HLOOKUP($B68,INDIRECT("'Monthly Resource Report'!"&amp;'Coleman Validation'!AA$665666&amp;":"&amp;'Coleman Validation'!AA$665667),'Coleman Validation'!AA$665668,FALSE))</f>
        <v>151</v>
      </c>
      <c r="AB68" s="297">
        <f ca="1">+IF(ISERROR(HLOOKUP($B68,INDIRECT("'Monthly Resource Report'!"&amp;'Coleman Validation'!AB$665666&amp;":"&amp;'Coleman Validation'!AB$665667),'Coleman Validation'!AB$665668,FALSE)),0,HLOOKUP($B68,INDIRECT("'Monthly Resource Report'!"&amp;'Coleman Validation'!AB$665666&amp;":"&amp;'Coleman Validation'!AB$665667),'Coleman Validation'!AB$665668,FALSE))</f>
        <v>2.0680008973356037</v>
      </c>
      <c r="AC68" s="317">
        <f ca="1">+IF(ISERROR(HLOOKUP($B68,INDIRECT("'Monthly Resource Report'!"&amp;'Coleman Validation'!AC$665666&amp;":"&amp;'Coleman Validation'!AC$665667),'Coleman Validation'!AC$665668,FALSE)),0,HLOOKUP($B68,INDIRECT("'Monthly Resource Report'!"&amp;'Coleman Validation'!AC$665666&amp;":"&amp;'Coleman Validation'!AC$665667),'Coleman Validation'!AC$665668,FALSE))</f>
        <v>0.32562209339033987</v>
      </c>
      <c r="AD68" s="318">
        <f ca="1">+IF(ISERROR(HLOOKUP($B68,INDIRECT("'Monthly Resource Report'!"&amp;'Coleman Validation'!AD$665666&amp;":"&amp;'Coleman Validation'!AD$665667),'Coleman Validation'!AD$665668,FALSE)),0,HLOOKUP($B68,INDIRECT("'Monthly Resource Report'!"&amp;'Coleman Validation'!AD$665666&amp;":"&amp;'Coleman Validation'!AD$665667),'Coleman Validation'!AD$665668,FALSE))</f>
        <v>0.20113544727895818</v>
      </c>
    </row>
    <row r="69" spans="2:30">
      <c r="B69" s="301">
        <v>43282</v>
      </c>
      <c r="C69" s="294">
        <v>146</v>
      </c>
      <c r="D69" s="297">
        <v>2.0679134915999997</v>
      </c>
      <c r="E69" s="299">
        <v>0.33</v>
      </c>
      <c r="F69" s="295">
        <v>0.2</v>
      </c>
      <c r="G69" s="294">
        <f ca="1">+IF(ISERROR(HLOOKUP($B69,INDIRECT("'Monthly Resource Report'!"&amp;'Coleman Validation'!G$665666&amp;":"&amp;'Coleman Validation'!G$665667),'Coleman Validation'!G$665668,FALSE)),0,HLOOKUP($B69,INDIRECT("'Monthly Resource Report'!"&amp;'Coleman Validation'!G$665666&amp;":"&amp;'Coleman Validation'!G$665667),'Coleman Validation'!G$665668,FALSE))</f>
        <v>146</v>
      </c>
      <c r="H69" s="297">
        <f ca="1">+IF(ISERROR(HLOOKUP($B69,INDIRECT("'Monthly Resource Report'!"&amp;'Coleman Validation'!H$665666&amp;":"&amp;'Coleman Validation'!H$665667),'Coleman Validation'!H$665668,FALSE)),0,HLOOKUP($B69,INDIRECT("'Monthly Resource Report'!"&amp;'Coleman Validation'!H$665666&amp;":"&amp;'Coleman Validation'!H$665667),'Coleman Validation'!H$665668,FALSE))</f>
        <v>2.0680003855224962</v>
      </c>
      <c r="I69" s="317">
        <f ca="1">+IF(ISERROR(HLOOKUP($B69,INDIRECT("'Monthly Resource Report'!"&amp;'Coleman Validation'!I$665666&amp;":"&amp;'Coleman Validation'!I$665667),'Coleman Validation'!I$665668,FALSE)),0,HLOOKUP($B69,INDIRECT("'Monthly Resource Report'!"&amp;'Coleman Validation'!I$665666&amp;":"&amp;'Coleman Validation'!I$665667),'Coleman Validation'!I$665668,FALSE))</f>
        <v>0.32549075166584884</v>
      </c>
      <c r="J69" s="318">
        <f ca="1">+IF(ISERROR(HLOOKUP($B69,INDIRECT("'Monthly Resource Report'!"&amp;'Coleman Validation'!J$665666&amp;":"&amp;'Coleman Validation'!J$665667),'Coleman Validation'!J$665668,FALSE)),0,HLOOKUP($B69,INDIRECT("'Monthly Resource Report'!"&amp;'Coleman Validation'!J$665666&amp;":"&amp;'Coleman Validation'!J$665667),'Coleman Validation'!J$665668,FALSE))</f>
        <v>0.20017568330991725</v>
      </c>
      <c r="L69" s="301">
        <v>43282</v>
      </c>
      <c r="M69" s="294">
        <v>146</v>
      </c>
      <c r="N69" s="297">
        <v>2.0679134915999997</v>
      </c>
      <c r="O69" s="299">
        <v>0.33</v>
      </c>
      <c r="P69" s="295">
        <v>0.2</v>
      </c>
      <c r="Q69" s="294">
        <f ca="1">+IF(ISERROR(HLOOKUP($B69,INDIRECT("'Monthly Resource Report'!"&amp;'Coleman Validation'!Q$665666&amp;":"&amp;'Coleman Validation'!Q$665667),'Coleman Validation'!Q$665668,FALSE)),0,HLOOKUP($B69,INDIRECT("'Monthly Resource Report'!"&amp;'Coleman Validation'!Q$665666&amp;":"&amp;'Coleman Validation'!Q$665667),'Coleman Validation'!Q$665668,FALSE))</f>
        <v>146</v>
      </c>
      <c r="R69" s="297">
        <f ca="1">+IF(ISERROR(HLOOKUP($B69,INDIRECT("'Monthly Resource Report'!"&amp;'Coleman Validation'!R$665666&amp;":"&amp;'Coleman Validation'!R$665667),'Coleman Validation'!R$665668,FALSE)),0,HLOOKUP($B69,INDIRECT("'Monthly Resource Report'!"&amp;'Coleman Validation'!R$665666&amp;":"&amp;'Coleman Validation'!R$665667),'Coleman Validation'!R$665668,FALSE))</f>
        <v>2.0680005478576482</v>
      </c>
      <c r="S69" s="317">
        <f ca="1">+IF(ISERROR(HLOOKUP($B69,INDIRECT("'Monthly Resource Report'!"&amp;'Coleman Validation'!S$665666&amp;":"&amp;'Coleman Validation'!S$665667),'Coleman Validation'!S$665668,FALSE)),0,HLOOKUP($B69,INDIRECT("'Monthly Resource Report'!"&amp;'Coleman Validation'!S$665666&amp;":"&amp;'Coleman Validation'!S$665667),'Coleman Validation'!S$665668,FALSE))</f>
        <v>0.32527113593639922</v>
      </c>
      <c r="T69" s="318">
        <f ca="1">+IF(ISERROR(HLOOKUP($B69,INDIRECT("'Monthly Resource Report'!"&amp;'Coleman Validation'!T$665666&amp;":"&amp;'Coleman Validation'!T$665667),'Coleman Validation'!T$665668,FALSE)),0,HLOOKUP($B69,INDIRECT("'Monthly Resource Report'!"&amp;'Coleman Validation'!T$665666&amp;":"&amp;'Coleman Validation'!T$665667),'Coleman Validation'!T$665668,FALSE))</f>
        <v>0.20061793669510919</v>
      </c>
      <c r="V69" s="301">
        <v>43282</v>
      </c>
      <c r="W69" s="294">
        <v>151</v>
      </c>
      <c r="X69" s="297">
        <v>2.0679134915999997</v>
      </c>
      <c r="Y69" s="299">
        <v>0.33</v>
      </c>
      <c r="Z69" s="295">
        <v>0.2</v>
      </c>
      <c r="AA69" s="294">
        <f ca="1">+IF(ISERROR(HLOOKUP($B69,INDIRECT("'Monthly Resource Report'!"&amp;'Coleman Validation'!AA$665666&amp;":"&amp;'Coleman Validation'!AA$665667),'Coleman Validation'!AA$665668,FALSE)),0,HLOOKUP($B69,INDIRECT("'Monthly Resource Report'!"&amp;'Coleman Validation'!AA$665666&amp;":"&amp;'Coleman Validation'!AA$665667),'Coleman Validation'!AA$665668,FALSE))</f>
        <v>151</v>
      </c>
      <c r="AB69" s="297">
        <f ca="1">+IF(ISERROR(HLOOKUP($B69,INDIRECT("'Monthly Resource Report'!"&amp;'Coleman Validation'!AB$665666&amp;":"&amp;'Coleman Validation'!AB$665667),'Coleman Validation'!AB$665668,FALSE)),0,HLOOKUP($B69,INDIRECT("'Monthly Resource Report'!"&amp;'Coleman Validation'!AB$665666&amp;":"&amp;'Coleman Validation'!AB$665667),'Coleman Validation'!AB$665668,FALSE))</f>
        <v>2.0680011394256916</v>
      </c>
      <c r="AC69" s="317">
        <f ca="1">+IF(ISERROR(HLOOKUP($B69,INDIRECT("'Monthly Resource Report'!"&amp;'Coleman Validation'!AC$665666&amp;":"&amp;'Coleman Validation'!AC$665667),'Coleman Validation'!AC$665668,FALSE)),0,HLOOKUP($B69,INDIRECT("'Monthly Resource Report'!"&amp;'Coleman Validation'!AC$665666&amp;":"&amp;'Coleman Validation'!AC$665667),'Coleman Validation'!AC$665668,FALSE))</f>
        <v>0.32627862056515577</v>
      </c>
      <c r="AD69" s="318">
        <f ca="1">+IF(ISERROR(HLOOKUP($B69,INDIRECT("'Monthly Resource Report'!"&amp;'Coleman Validation'!AD$665666&amp;":"&amp;'Coleman Validation'!AD$665667),'Coleman Validation'!AD$665668,FALSE)),0,HLOOKUP($B69,INDIRECT("'Monthly Resource Report'!"&amp;'Coleman Validation'!AD$665666&amp;":"&amp;'Coleman Validation'!AD$665667),'Coleman Validation'!AD$665668,FALSE))</f>
        <v>0.2004348050432741</v>
      </c>
    </row>
    <row r="70" spans="2:30">
      <c r="B70" s="301">
        <v>43313</v>
      </c>
      <c r="C70" s="294">
        <v>146</v>
      </c>
      <c r="D70" s="297">
        <v>2.0679134915999997</v>
      </c>
      <c r="E70" s="299">
        <v>0.33</v>
      </c>
      <c r="F70" s="295">
        <v>0.2</v>
      </c>
      <c r="G70" s="294">
        <f ca="1">+IF(ISERROR(HLOOKUP($B70,INDIRECT("'Monthly Resource Report'!"&amp;'Coleman Validation'!G$665666&amp;":"&amp;'Coleman Validation'!G$665667),'Coleman Validation'!G$665668,FALSE)),0,HLOOKUP($B70,INDIRECT("'Monthly Resource Report'!"&amp;'Coleman Validation'!G$665666&amp;":"&amp;'Coleman Validation'!G$665667),'Coleman Validation'!G$665668,FALSE))</f>
        <v>146</v>
      </c>
      <c r="H70" s="297">
        <f ca="1">+IF(ISERROR(HLOOKUP($B70,INDIRECT("'Monthly Resource Report'!"&amp;'Coleman Validation'!H$665666&amp;":"&amp;'Coleman Validation'!H$665667),'Coleman Validation'!H$665668,FALSE)),0,HLOOKUP($B70,INDIRECT("'Monthly Resource Report'!"&amp;'Coleman Validation'!H$665666&amp;":"&amp;'Coleman Validation'!H$665667),'Coleman Validation'!H$665668,FALSE))</f>
        <v>2.0680000000000001</v>
      </c>
      <c r="I70" s="317">
        <f ca="1">+IF(ISERROR(HLOOKUP($B70,INDIRECT("'Monthly Resource Report'!"&amp;'Coleman Validation'!I$665666&amp;":"&amp;'Coleman Validation'!I$665667),'Coleman Validation'!I$665668,FALSE)),0,HLOOKUP($B70,INDIRECT("'Monthly Resource Report'!"&amp;'Coleman Validation'!I$665666&amp;":"&amp;'Coleman Validation'!I$665667),'Coleman Validation'!I$665668,FALSE))</f>
        <v>0.32567467514022641</v>
      </c>
      <c r="J70" s="318">
        <f ca="1">+IF(ISERROR(HLOOKUP($B70,INDIRECT("'Monthly Resource Report'!"&amp;'Coleman Validation'!J$665666&amp;":"&amp;'Coleman Validation'!J$665667),'Coleman Validation'!J$665668,FALSE)),0,HLOOKUP($B70,INDIRECT("'Monthly Resource Report'!"&amp;'Coleman Validation'!J$665666&amp;":"&amp;'Coleman Validation'!J$665667),'Coleman Validation'!J$665668,FALSE))</f>
        <v>0.20017167258556121</v>
      </c>
      <c r="L70" s="301">
        <v>43313</v>
      </c>
      <c r="M70" s="294">
        <v>146</v>
      </c>
      <c r="N70" s="297">
        <v>2.0679134915999997</v>
      </c>
      <c r="O70" s="299">
        <v>0.33</v>
      </c>
      <c r="P70" s="295">
        <v>0.2</v>
      </c>
      <c r="Q70" s="294">
        <f ca="1">+IF(ISERROR(HLOOKUP($B70,INDIRECT("'Monthly Resource Report'!"&amp;'Coleman Validation'!Q$665666&amp;":"&amp;'Coleman Validation'!Q$665667),'Coleman Validation'!Q$665668,FALSE)),0,HLOOKUP($B70,INDIRECT("'Monthly Resource Report'!"&amp;'Coleman Validation'!Q$665666&amp;":"&amp;'Coleman Validation'!Q$665667),'Coleman Validation'!Q$665668,FALSE))</f>
        <v>146</v>
      </c>
      <c r="R70" s="297">
        <f ca="1">+IF(ISERROR(HLOOKUP($B70,INDIRECT("'Monthly Resource Report'!"&amp;'Coleman Validation'!R$665666&amp;":"&amp;'Coleman Validation'!R$665667),'Coleman Validation'!R$665668,FALSE)),0,HLOOKUP($B70,INDIRECT("'Monthly Resource Report'!"&amp;'Coleman Validation'!R$665666&amp;":"&amp;'Coleman Validation'!R$665667),'Coleman Validation'!R$665668,FALSE))</f>
        <v>2.0680001126887535</v>
      </c>
      <c r="S70" s="317">
        <f ca="1">+IF(ISERROR(HLOOKUP($B70,INDIRECT("'Monthly Resource Report'!"&amp;'Coleman Validation'!S$665666&amp;":"&amp;'Coleman Validation'!S$665667),'Coleman Validation'!S$665668,FALSE)),0,HLOOKUP($B70,INDIRECT("'Monthly Resource Report'!"&amp;'Coleman Validation'!S$665666&amp;":"&amp;'Coleman Validation'!S$665667),'Coleman Validation'!S$665668,FALSE))</f>
        <v>0.32569460242798742</v>
      </c>
      <c r="T70" s="318">
        <f ca="1">+IF(ISERROR(HLOOKUP($B70,INDIRECT("'Monthly Resource Report'!"&amp;'Coleman Validation'!T$665666&amp;":"&amp;'Coleman Validation'!T$665667),'Coleman Validation'!T$665668,FALSE)),0,HLOOKUP($B70,INDIRECT("'Monthly Resource Report'!"&amp;'Coleman Validation'!T$665666&amp;":"&amp;'Coleman Validation'!T$665667),'Coleman Validation'!T$665668,FALSE))</f>
        <v>0.20041802611331749</v>
      </c>
      <c r="V70" s="301">
        <v>43313</v>
      </c>
      <c r="W70" s="294">
        <v>151</v>
      </c>
      <c r="X70" s="297">
        <v>2.0679134915999997</v>
      </c>
      <c r="Y70" s="299">
        <v>0.33</v>
      </c>
      <c r="Z70" s="295">
        <v>0.2</v>
      </c>
      <c r="AA70" s="294">
        <f ca="1">+IF(ISERROR(HLOOKUP($B70,INDIRECT("'Monthly Resource Report'!"&amp;'Coleman Validation'!AA$665666&amp;":"&amp;'Coleman Validation'!AA$665667),'Coleman Validation'!AA$665668,FALSE)),0,HLOOKUP($B70,INDIRECT("'Monthly Resource Report'!"&amp;'Coleman Validation'!AA$665666&amp;":"&amp;'Coleman Validation'!AA$665667),'Coleman Validation'!AA$665668,FALSE))</f>
        <v>151</v>
      </c>
      <c r="AB70" s="297">
        <f ca="1">+IF(ISERROR(HLOOKUP($B70,INDIRECT("'Monthly Resource Report'!"&amp;'Coleman Validation'!AB$665666&amp;":"&amp;'Coleman Validation'!AB$665667),'Coleman Validation'!AB$665668,FALSE)),0,HLOOKUP($B70,INDIRECT("'Monthly Resource Report'!"&amp;'Coleman Validation'!AB$665666&amp;":"&amp;'Coleman Validation'!AB$665667),'Coleman Validation'!AB$665668,FALSE))</f>
        <v>2.0680002781526317</v>
      </c>
      <c r="AC70" s="317">
        <f ca="1">+IF(ISERROR(HLOOKUP($B70,INDIRECT("'Monthly Resource Report'!"&amp;'Coleman Validation'!AC$665666&amp;":"&amp;'Coleman Validation'!AC$665667),'Coleman Validation'!AC$665668,FALSE)),0,HLOOKUP($B70,INDIRECT("'Monthly Resource Report'!"&amp;'Coleman Validation'!AC$665666&amp;":"&amp;'Coleman Validation'!AC$665667),'Coleman Validation'!AC$665668,FALSE))</f>
        <v>0.3264677338428138</v>
      </c>
      <c r="AD70" s="318">
        <f ca="1">+IF(ISERROR(HLOOKUP($B70,INDIRECT("'Monthly Resource Report'!"&amp;'Coleman Validation'!AD$665666&amp;":"&amp;'Coleman Validation'!AD$665667),'Coleman Validation'!AD$665668,FALSE)),0,HLOOKUP($B70,INDIRECT("'Monthly Resource Report'!"&amp;'Coleman Validation'!AD$665666&amp;":"&amp;'Coleman Validation'!AD$665667),'Coleman Validation'!AD$665668,FALSE))</f>
        <v>0.20043013631890658</v>
      </c>
    </row>
    <row r="71" spans="2:30">
      <c r="B71" s="301">
        <v>43344</v>
      </c>
      <c r="C71" s="294">
        <v>146</v>
      </c>
      <c r="D71" s="297">
        <v>2.0679134915999997</v>
      </c>
      <c r="E71" s="299">
        <v>0.33</v>
      </c>
      <c r="F71" s="295">
        <v>0.2</v>
      </c>
      <c r="G71" s="294">
        <f ca="1">+IF(ISERROR(HLOOKUP($B71,INDIRECT("'Monthly Resource Report'!"&amp;'Coleman Validation'!G$665666&amp;":"&amp;'Coleman Validation'!G$665667),'Coleman Validation'!G$665668,FALSE)),0,HLOOKUP($B71,INDIRECT("'Monthly Resource Report'!"&amp;'Coleman Validation'!G$665666&amp;":"&amp;'Coleman Validation'!G$665667),'Coleman Validation'!G$665668,FALSE))</f>
        <v>146</v>
      </c>
      <c r="H71" s="297">
        <f ca="1">+IF(ISERROR(HLOOKUP($B71,INDIRECT("'Monthly Resource Report'!"&amp;'Coleman Validation'!H$665666&amp;":"&amp;'Coleman Validation'!H$665667),'Coleman Validation'!H$665668,FALSE)),0,HLOOKUP($B71,INDIRECT("'Monthly Resource Report'!"&amp;'Coleman Validation'!H$665666&amp;":"&amp;'Coleman Validation'!H$665667),'Coleman Validation'!H$665668,FALSE))</f>
        <v>2.0680003775109927</v>
      </c>
      <c r="I71" s="317">
        <f ca="1">+IF(ISERROR(HLOOKUP($B71,INDIRECT("'Monthly Resource Report'!"&amp;'Coleman Validation'!I$665666&amp;":"&amp;'Coleman Validation'!I$665667),'Coleman Validation'!I$665668,FALSE)),0,HLOOKUP($B71,INDIRECT("'Monthly Resource Report'!"&amp;'Coleman Validation'!I$665666&amp;":"&amp;'Coleman Validation'!I$665667),'Coleman Validation'!I$665668,FALSE))</f>
        <v>0.32450675682684366</v>
      </c>
      <c r="J71" s="318">
        <f ca="1">+IF(ISERROR(HLOOKUP($B71,INDIRECT("'Monthly Resource Report'!"&amp;'Coleman Validation'!J$665666&amp;":"&amp;'Coleman Validation'!J$665667),'Coleman Validation'!J$665668,FALSE)),0,HLOOKUP($B71,INDIRECT("'Monthly Resource Report'!"&amp;'Coleman Validation'!J$665666&amp;":"&amp;'Coleman Validation'!J$665667),'Coleman Validation'!J$665668,FALSE))</f>
        <v>0.20097144569834738</v>
      </c>
      <c r="L71" s="301">
        <v>43344</v>
      </c>
      <c r="M71" s="294">
        <v>146</v>
      </c>
      <c r="N71" s="297">
        <v>2.0679134915999997</v>
      </c>
      <c r="O71" s="299">
        <v>0.33</v>
      </c>
      <c r="P71" s="295">
        <v>0.2</v>
      </c>
      <c r="Q71" s="294">
        <f ca="1">+IF(ISERROR(HLOOKUP($B71,INDIRECT("'Monthly Resource Report'!"&amp;'Coleman Validation'!Q$665666&amp;":"&amp;'Coleman Validation'!Q$665667),'Coleman Validation'!Q$665668,FALSE)),0,HLOOKUP($B71,INDIRECT("'Monthly Resource Report'!"&amp;'Coleman Validation'!Q$665666&amp;":"&amp;'Coleman Validation'!Q$665667),'Coleman Validation'!Q$665668,FALSE))</f>
        <v>146</v>
      </c>
      <c r="R71" s="297">
        <f ca="1">+IF(ISERROR(HLOOKUP($B71,INDIRECT("'Monthly Resource Report'!"&amp;'Coleman Validation'!R$665666&amp;":"&amp;'Coleman Validation'!R$665667),'Coleman Validation'!R$665668,FALSE)),0,HLOOKUP($B71,INDIRECT("'Monthly Resource Report'!"&amp;'Coleman Validation'!R$665666&amp;":"&amp;'Coleman Validation'!R$665667),'Coleman Validation'!R$665668,FALSE))</f>
        <v>2.0680001726088286</v>
      </c>
      <c r="S71" s="317">
        <f ca="1">+IF(ISERROR(HLOOKUP($B71,INDIRECT("'Monthly Resource Report'!"&amp;'Coleman Validation'!S$665666&amp;":"&amp;'Coleman Validation'!S$665667),'Coleman Validation'!S$665668,FALSE)),0,HLOOKUP($B71,INDIRECT("'Monthly Resource Report'!"&amp;'Coleman Validation'!S$665666&amp;":"&amp;'Coleman Validation'!S$665667),'Coleman Validation'!S$665668,FALSE))</f>
        <v>0.32478818706389068</v>
      </c>
      <c r="T71" s="318">
        <f ca="1">+IF(ISERROR(HLOOKUP($B71,INDIRECT("'Monthly Resource Report'!"&amp;'Coleman Validation'!T$665666&amp;":"&amp;'Coleman Validation'!T$665667),'Coleman Validation'!T$665668,FALSE)),0,HLOOKUP($B71,INDIRECT("'Monthly Resource Report'!"&amp;'Coleman Validation'!T$665666&amp;":"&amp;'Coleman Validation'!T$665667),'Coleman Validation'!T$665668,FALSE))</f>
        <v>0.20048710804329595</v>
      </c>
      <c r="V71" s="301">
        <v>43344</v>
      </c>
      <c r="W71" s="294">
        <v>151</v>
      </c>
      <c r="X71" s="297">
        <v>2.0679134915999997</v>
      </c>
      <c r="Y71" s="299">
        <v>0.33</v>
      </c>
      <c r="Z71" s="295">
        <v>0.2</v>
      </c>
      <c r="AA71" s="294">
        <f ca="1">+IF(ISERROR(HLOOKUP($B71,INDIRECT("'Monthly Resource Report'!"&amp;'Coleman Validation'!AA$665666&amp;":"&amp;'Coleman Validation'!AA$665667),'Coleman Validation'!AA$665668,FALSE)),0,HLOOKUP($B71,INDIRECT("'Monthly Resource Report'!"&amp;'Coleman Validation'!AA$665666&amp;":"&amp;'Coleman Validation'!AA$665667),'Coleman Validation'!AA$665668,FALSE))</f>
        <v>151</v>
      </c>
      <c r="AB71" s="297">
        <f ca="1">+IF(ISERROR(HLOOKUP($B71,INDIRECT("'Monthly Resource Report'!"&amp;'Coleman Validation'!AB$665666&amp;":"&amp;'Coleman Validation'!AB$665667),'Coleman Validation'!AB$665668,FALSE)),0,HLOOKUP($B71,INDIRECT("'Monthly Resource Report'!"&amp;'Coleman Validation'!AB$665666&amp;":"&amp;'Coleman Validation'!AB$665667),'Coleman Validation'!AB$665668,FALSE))</f>
        <v>2.0680007436499266</v>
      </c>
      <c r="AC71" s="317">
        <f ca="1">+IF(ISERROR(HLOOKUP($B71,INDIRECT("'Monthly Resource Report'!"&amp;'Coleman Validation'!AC$665666&amp;":"&amp;'Coleman Validation'!AC$665667),'Coleman Validation'!AC$665668,FALSE)),0,HLOOKUP($B71,INDIRECT("'Monthly Resource Report'!"&amp;'Coleman Validation'!AC$665666&amp;":"&amp;'Coleman Validation'!AC$665667),'Coleman Validation'!AC$665668,FALSE))</f>
        <v>0.32534357890058135</v>
      </c>
      <c r="AD71" s="318">
        <f ca="1">+IF(ISERROR(HLOOKUP($B71,INDIRECT("'Monthly Resource Report'!"&amp;'Coleman Validation'!AD$665666&amp;":"&amp;'Coleman Validation'!AD$665667),'Coleman Validation'!AD$665668,FALSE)),0,HLOOKUP($B71,INDIRECT("'Monthly Resource Report'!"&amp;'Coleman Validation'!AD$665666&amp;":"&amp;'Coleman Validation'!AD$665667),'Coleman Validation'!AD$665668,FALSE))</f>
        <v>0.20045382771804399</v>
      </c>
    </row>
    <row r="72" spans="2:30">
      <c r="B72" s="301">
        <v>43374</v>
      </c>
      <c r="C72" s="294">
        <v>146</v>
      </c>
      <c r="D72" s="297">
        <v>2.0679134915999997</v>
      </c>
      <c r="E72" s="299">
        <v>0.33</v>
      </c>
      <c r="F72" s="295">
        <v>0.2</v>
      </c>
      <c r="G72" s="294">
        <f ca="1">+IF(ISERROR(HLOOKUP($B72,INDIRECT("'Monthly Resource Report'!"&amp;'Coleman Validation'!G$665666&amp;":"&amp;'Coleman Validation'!G$665667),'Coleman Validation'!G$665668,FALSE)),0,HLOOKUP($B72,INDIRECT("'Monthly Resource Report'!"&amp;'Coleman Validation'!G$665666&amp;":"&amp;'Coleman Validation'!G$665667),'Coleman Validation'!G$665668,FALSE))</f>
        <v>146</v>
      </c>
      <c r="H72" s="297">
        <f ca="1">+IF(ISERROR(HLOOKUP($B72,INDIRECT("'Monthly Resource Report'!"&amp;'Coleman Validation'!H$665666&amp;":"&amp;'Coleman Validation'!H$665667),'Coleman Validation'!H$665668,FALSE)),0,HLOOKUP($B72,INDIRECT("'Monthly Resource Report'!"&amp;'Coleman Validation'!H$665666&amp;":"&amp;'Coleman Validation'!H$665667),'Coleman Validation'!H$665668,FALSE))</f>
        <v>2.0680002296870512</v>
      </c>
      <c r="I72" s="317">
        <f ca="1">+IF(ISERROR(HLOOKUP($B72,INDIRECT("'Monthly Resource Report'!"&amp;'Coleman Validation'!I$665666&amp;":"&amp;'Coleman Validation'!I$665667),'Coleman Validation'!I$665668,FALSE)),0,HLOOKUP($B72,INDIRECT("'Monthly Resource Report'!"&amp;'Coleman Validation'!I$665666&amp;":"&amp;'Coleman Validation'!I$665667),'Coleman Validation'!I$665668,FALSE))</f>
        <v>0.3251176947444297</v>
      </c>
      <c r="J72" s="318">
        <f ca="1">+IF(ISERROR(HLOOKUP($B72,INDIRECT("'Monthly Resource Report'!"&amp;'Coleman Validation'!J$665666&amp;":"&amp;'Coleman Validation'!J$665667),'Coleman Validation'!J$665668,FALSE)),0,HLOOKUP($B72,INDIRECT("'Monthly Resource Report'!"&amp;'Coleman Validation'!J$665666&amp;":"&amp;'Coleman Validation'!J$665667),'Coleman Validation'!J$665668,FALSE))</f>
        <v>0.20037433805499502</v>
      </c>
      <c r="L72" s="301">
        <v>43374</v>
      </c>
      <c r="M72" s="294">
        <v>146</v>
      </c>
      <c r="N72" s="297">
        <v>2.0679134915999997</v>
      </c>
      <c r="O72" s="299">
        <v>0.33</v>
      </c>
      <c r="P72" s="295">
        <v>0.2</v>
      </c>
      <c r="Q72" s="294">
        <f ca="1">+IF(ISERROR(HLOOKUP($B72,INDIRECT("'Monthly Resource Report'!"&amp;'Coleman Validation'!Q$665666&amp;":"&amp;'Coleman Validation'!Q$665667),'Coleman Validation'!Q$665668,FALSE)),0,HLOOKUP($B72,INDIRECT("'Monthly Resource Report'!"&amp;'Coleman Validation'!Q$665666&amp;":"&amp;'Coleman Validation'!Q$665667),'Coleman Validation'!Q$665668,FALSE))</f>
        <v>146</v>
      </c>
      <c r="R72" s="297">
        <f ca="1">+IF(ISERROR(HLOOKUP($B72,INDIRECT("'Monthly Resource Report'!"&amp;'Coleman Validation'!R$665666&amp;":"&amp;'Coleman Validation'!R$665667),'Coleman Validation'!R$665668,FALSE)),0,HLOOKUP($B72,INDIRECT("'Monthly Resource Report'!"&amp;'Coleman Validation'!R$665666&amp;":"&amp;'Coleman Validation'!R$665667),'Coleman Validation'!R$665668,FALSE))</f>
        <v>0</v>
      </c>
      <c r="S72" s="317">
        <f ca="1">+IF(ISERROR(HLOOKUP($B72,INDIRECT("'Monthly Resource Report'!"&amp;'Coleman Validation'!S$665666&amp;":"&amp;'Coleman Validation'!S$665667),'Coleman Validation'!S$665668,FALSE)),0,HLOOKUP($B72,INDIRECT("'Monthly Resource Report'!"&amp;'Coleman Validation'!S$665666&amp;":"&amp;'Coleman Validation'!S$665667),'Coleman Validation'!S$665668,FALSE))</f>
        <v>0</v>
      </c>
      <c r="T72" s="318">
        <f ca="1">+IF(ISERROR(HLOOKUP($B72,INDIRECT("'Monthly Resource Report'!"&amp;'Coleman Validation'!T$665666&amp;":"&amp;'Coleman Validation'!T$665667),'Coleman Validation'!T$665668,FALSE)),0,HLOOKUP($B72,INDIRECT("'Monthly Resource Report'!"&amp;'Coleman Validation'!T$665666&amp;":"&amp;'Coleman Validation'!T$665667),'Coleman Validation'!T$665668,FALSE))</f>
        <v>0</v>
      </c>
      <c r="V72" s="301">
        <v>43374</v>
      </c>
      <c r="W72" s="294">
        <v>151</v>
      </c>
      <c r="X72" s="297">
        <v>2.0679134915999997</v>
      </c>
      <c r="Y72" s="299">
        <v>0.33</v>
      </c>
      <c r="Z72" s="295">
        <v>0.2</v>
      </c>
      <c r="AA72" s="294">
        <f ca="1">+IF(ISERROR(HLOOKUP($B72,INDIRECT("'Monthly Resource Report'!"&amp;'Coleman Validation'!AA$665666&amp;":"&amp;'Coleman Validation'!AA$665667),'Coleman Validation'!AA$665668,FALSE)),0,HLOOKUP($B72,INDIRECT("'Monthly Resource Report'!"&amp;'Coleman Validation'!AA$665666&amp;":"&amp;'Coleman Validation'!AA$665667),'Coleman Validation'!AA$665668,FALSE))</f>
        <v>151</v>
      </c>
      <c r="AB72" s="297">
        <f ca="1">+IF(ISERROR(HLOOKUP($B72,INDIRECT("'Monthly Resource Report'!"&amp;'Coleman Validation'!AB$665666&amp;":"&amp;'Coleman Validation'!AB$665667),'Coleman Validation'!AB$665668,FALSE)),0,HLOOKUP($B72,INDIRECT("'Monthly Resource Report'!"&amp;'Coleman Validation'!AB$665666&amp;":"&amp;'Coleman Validation'!AB$665667),'Coleman Validation'!AB$665668,FALSE))</f>
        <v>2.068000881461896</v>
      </c>
      <c r="AC72" s="317">
        <f ca="1">+IF(ISERROR(HLOOKUP($B72,INDIRECT("'Monthly Resource Report'!"&amp;'Coleman Validation'!AC$665666&amp;":"&amp;'Coleman Validation'!AC$665667),'Coleman Validation'!AC$665668,FALSE)),0,HLOOKUP($B72,INDIRECT("'Monthly Resource Report'!"&amp;'Coleman Validation'!AC$665666&amp;":"&amp;'Coleman Validation'!AC$665667),'Coleman Validation'!AC$665668,FALSE))</f>
        <v>0.3257310484944394</v>
      </c>
      <c r="AD72" s="318">
        <f ca="1">+IF(ISERROR(HLOOKUP($B72,INDIRECT("'Monthly Resource Report'!"&amp;'Coleman Validation'!AD$665666&amp;":"&amp;'Coleman Validation'!AD$665667),'Coleman Validation'!AD$665668,FALSE)),0,HLOOKUP($B72,INDIRECT("'Monthly Resource Report'!"&amp;'Coleman Validation'!AD$665666&amp;":"&amp;'Coleman Validation'!AD$665667),'Coleman Validation'!AD$665668,FALSE))</f>
        <v>0.2008668107503612</v>
      </c>
    </row>
    <row r="73" spans="2:30">
      <c r="B73" s="301">
        <v>43405</v>
      </c>
      <c r="C73" s="294">
        <v>146</v>
      </c>
      <c r="D73" s="297">
        <v>2.0679134915999997</v>
      </c>
      <c r="E73" s="299">
        <v>0.33</v>
      </c>
      <c r="F73" s="295">
        <v>0.2</v>
      </c>
      <c r="G73" s="294">
        <f ca="1">+IF(ISERROR(HLOOKUP($B73,INDIRECT("'Monthly Resource Report'!"&amp;'Coleman Validation'!G$665666&amp;":"&amp;'Coleman Validation'!G$665667),'Coleman Validation'!G$665668,FALSE)),0,HLOOKUP($B73,INDIRECT("'Monthly Resource Report'!"&amp;'Coleman Validation'!G$665666&amp;":"&amp;'Coleman Validation'!G$665667),'Coleman Validation'!G$665668,FALSE))</f>
        <v>146</v>
      </c>
      <c r="H73" s="297">
        <f ca="1">+IF(ISERROR(HLOOKUP($B73,INDIRECT("'Monthly Resource Report'!"&amp;'Coleman Validation'!H$665666&amp;":"&amp;'Coleman Validation'!H$665667),'Coleman Validation'!H$665668,FALSE)),0,HLOOKUP($B73,INDIRECT("'Monthly Resource Report'!"&amp;'Coleman Validation'!H$665666&amp;":"&amp;'Coleman Validation'!H$665667),'Coleman Validation'!H$665668,FALSE))</f>
        <v>2.0680007769821227</v>
      </c>
      <c r="I73" s="317">
        <f ca="1">+IF(ISERROR(HLOOKUP($B73,INDIRECT("'Monthly Resource Report'!"&amp;'Coleman Validation'!I$665666&amp;":"&amp;'Coleman Validation'!I$665667),'Coleman Validation'!I$665668,FALSE)),0,HLOOKUP($B73,INDIRECT("'Monthly Resource Report'!"&amp;'Coleman Validation'!I$665666&amp;":"&amp;'Coleman Validation'!I$665667),'Coleman Validation'!I$665668,FALSE))</f>
        <v>0.32766942466700244</v>
      </c>
      <c r="J73" s="318">
        <f ca="1">+IF(ISERROR(HLOOKUP($B73,INDIRECT("'Monthly Resource Report'!"&amp;'Coleman Validation'!J$665666&amp;":"&amp;'Coleman Validation'!J$665667),'Coleman Validation'!J$665668,FALSE)),0,HLOOKUP($B73,INDIRECT("'Monthly Resource Report'!"&amp;'Coleman Validation'!J$665666&amp;":"&amp;'Coleman Validation'!J$665667),'Coleman Validation'!J$665668,FALSE))</f>
        <v>0.20016950469005701</v>
      </c>
      <c r="L73" s="301">
        <v>43405</v>
      </c>
      <c r="M73" s="294">
        <v>146</v>
      </c>
      <c r="N73" s="297">
        <v>2.0679134915999997</v>
      </c>
      <c r="O73" s="299">
        <v>0.33</v>
      </c>
      <c r="P73" s="295">
        <v>0.2</v>
      </c>
      <c r="Q73" s="294">
        <f ca="1">+IF(ISERROR(HLOOKUP($B73,INDIRECT("'Monthly Resource Report'!"&amp;'Coleman Validation'!Q$665666&amp;":"&amp;'Coleman Validation'!Q$665667),'Coleman Validation'!Q$665668,FALSE)),0,HLOOKUP($B73,INDIRECT("'Monthly Resource Report'!"&amp;'Coleman Validation'!Q$665666&amp;":"&amp;'Coleman Validation'!Q$665667),'Coleman Validation'!Q$665668,FALSE))</f>
        <v>146</v>
      </c>
      <c r="R73" s="297">
        <f ca="1">+IF(ISERROR(HLOOKUP($B73,INDIRECT("'Monthly Resource Report'!"&amp;'Coleman Validation'!R$665666&amp;":"&amp;'Coleman Validation'!R$665667),'Coleman Validation'!R$665668,FALSE)),0,HLOOKUP($B73,INDIRECT("'Monthly Resource Report'!"&amp;'Coleman Validation'!R$665666&amp;":"&amp;'Coleman Validation'!R$665667),'Coleman Validation'!R$665668,FALSE))</f>
        <v>2.0680007050943061</v>
      </c>
      <c r="S73" s="317">
        <f ca="1">+IF(ISERROR(HLOOKUP($B73,INDIRECT("'Monthly Resource Report'!"&amp;'Coleman Validation'!S$665666&amp;":"&amp;'Coleman Validation'!S$665667),'Coleman Validation'!S$665668,FALSE)),0,HLOOKUP($B73,INDIRECT("'Monthly Resource Report'!"&amp;'Coleman Validation'!S$665666&amp;":"&amp;'Coleman Validation'!S$665667),'Coleman Validation'!S$665668,FALSE))</f>
        <v>0.32753644139941168</v>
      </c>
      <c r="T73" s="318">
        <f ca="1">+IF(ISERROR(HLOOKUP($B73,INDIRECT("'Monthly Resource Report'!"&amp;'Coleman Validation'!T$665666&amp;":"&amp;'Coleman Validation'!T$665667),'Coleman Validation'!T$665668,FALSE)),0,HLOOKUP($B73,INDIRECT("'Monthly Resource Report'!"&amp;'Coleman Validation'!T$665666&amp;":"&amp;'Coleman Validation'!T$665667),'Coleman Validation'!T$665668,FALSE))</f>
        <v>0.20052508801230648</v>
      </c>
      <c r="V73" s="301">
        <v>43405</v>
      </c>
      <c r="W73" s="294">
        <v>151</v>
      </c>
      <c r="X73" s="297">
        <v>2.0679134915999997</v>
      </c>
      <c r="Y73" s="299">
        <v>0.33</v>
      </c>
      <c r="Z73" s="295">
        <v>0.2</v>
      </c>
      <c r="AA73" s="294">
        <f ca="1">+IF(ISERROR(HLOOKUP($B73,INDIRECT("'Monthly Resource Report'!"&amp;'Coleman Validation'!AA$665666&amp;":"&amp;'Coleman Validation'!AA$665667),'Coleman Validation'!AA$665668,FALSE)),0,HLOOKUP($B73,INDIRECT("'Monthly Resource Report'!"&amp;'Coleman Validation'!AA$665666&amp;":"&amp;'Coleman Validation'!AA$665667),'Coleman Validation'!AA$665668,FALSE))</f>
        <v>151</v>
      </c>
      <c r="AB73" s="297">
        <f ca="1">+IF(ISERROR(HLOOKUP($B73,INDIRECT("'Monthly Resource Report'!"&amp;'Coleman Validation'!AB$665666&amp;":"&amp;'Coleman Validation'!AB$665667),'Coleman Validation'!AB$665668,FALSE)),0,HLOOKUP($B73,INDIRECT("'Monthly Resource Report'!"&amp;'Coleman Validation'!AB$665666&amp;":"&amp;'Coleman Validation'!AB$665667),'Coleman Validation'!AB$665668,FALSE))</f>
        <v>2.0680006202943186</v>
      </c>
      <c r="AC73" s="317">
        <f ca="1">+IF(ISERROR(HLOOKUP($B73,INDIRECT("'Monthly Resource Report'!"&amp;'Coleman Validation'!AC$665666&amp;":"&amp;'Coleman Validation'!AC$665667),'Coleman Validation'!AC$665668,FALSE)),0,HLOOKUP($B73,INDIRECT("'Monthly Resource Report'!"&amp;'Coleman Validation'!AC$665666&amp;":"&amp;'Coleman Validation'!AC$665667),'Coleman Validation'!AC$665668,FALSE))</f>
        <v>0.32789538730153106</v>
      </c>
      <c r="AD73" s="318">
        <f ca="1">+IF(ISERROR(HLOOKUP($B73,INDIRECT("'Monthly Resource Report'!"&amp;'Coleman Validation'!AD$665666&amp;":"&amp;'Coleman Validation'!AD$665667),'Coleman Validation'!AD$665668,FALSE)),0,HLOOKUP($B73,INDIRECT("'Monthly Resource Report'!"&amp;'Coleman Validation'!AD$665666&amp;":"&amp;'Coleman Validation'!AD$665667),'Coleman Validation'!AD$665668,FALSE))</f>
        <v>0.20064251204425079</v>
      </c>
    </row>
    <row r="74" spans="2:30" s="29" customFormat="1">
      <c r="B74" s="301">
        <v>43435</v>
      </c>
      <c r="C74" s="294">
        <v>146</v>
      </c>
      <c r="D74" s="297">
        <v>2.0679134915999997</v>
      </c>
      <c r="E74" s="299">
        <v>0.33</v>
      </c>
      <c r="F74" s="295">
        <v>0.2</v>
      </c>
      <c r="G74" s="294">
        <f ca="1">+IF(ISERROR(HLOOKUP($B74,INDIRECT("'Monthly Resource Report'!"&amp;'Coleman Validation'!G$665666&amp;":"&amp;'Coleman Validation'!G$665667),'Coleman Validation'!G$665668,FALSE)),0,HLOOKUP($B74,INDIRECT("'Monthly Resource Report'!"&amp;'Coleman Validation'!G$665666&amp;":"&amp;'Coleman Validation'!G$665667),'Coleman Validation'!G$665668,FALSE))</f>
        <v>146</v>
      </c>
      <c r="H74" s="297">
        <f ca="1">+IF(ISERROR(HLOOKUP($B74,INDIRECT("'Monthly Resource Report'!"&amp;'Coleman Validation'!H$665666&amp;":"&amp;'Coleman Validation'!H$665667),'Coleman Validation'!H$665668,FALSE)),0,HLOOKUP($B74,INDIRECT("'Monthly Resource Report'!"&amp;'Coleman Validation'!H$665666&amp;":"&amp;'Coleman Validation'!H$665667),'Coleman Validation'!H$665668,FALSE))</f>
        <v>2.0680003678180814</v>
      </c>
      <c r="I74" s="317">
        <f ca="1">+IF(ISERROR(HLOOKUP($B74,INDIRECT("'Monthly Resource Report'!"&amp;'Coleman Validation'!I$665666&amp;":"&amp;'Coleman Validation'!I$665667),'Coleman Validation'!I$665668,FALSE)),0,HLOOKUP($B74,INDIRECT("'Monthly Resource Report'!"&amp;'Coleman Validation'!I$665666&amp;":"&amp;'Coleman Validation'!I$665667),'Coleman Validation'!I$665668,FALSE))</f>
        <v>0.32706105533274821</v>
      </c>
      <c r="J74" s="318">
        <f ca="1">+IF(ISERROR(HLOOKUP($B74,INDIRECT("'Monthly Resource Report'!"&amp;'Coleman Validation'!J$665666&amp;":"&amp;'Coleman Validation'!J$665667),'Coleman Validation'!J$665668,FALSE)),0,HLOOKUP($B74,INDIRECT("'Monthly Resource Report'!"&amp;'Coleman Validation'!J$665666&amp;":"&amp;'Coleman Validation'!J$665667),'Coleman Validation'!J$665668,FALSE))</f>
        <v>0.20088082147031852</v>
      </c>
      <c r="L74" s="301">
        <v>43435</v>
      </c>
      <c r="M74" s="294">
        <v>146</v>
      </c>
      <c r="N74" s="297">
        <v>2.0679134915999997</v>
      </c>
      <c r="O74" s="299">
        <v>0.33</v>
      </c>
      <c r="P74" s="295">
        <v>0.2</v>
      </c>
      <c r="Q74" s="294">
        <f ca="1">+IF(ISERROR(HLOOKUP($B74,INDIRECT("'Monthly Resource Report'!"&amp;'Coleman Validation'!Q$665666&amp;":"&amp;'Coleman Validation'!Q$665667),'Coleman Validation'!Q$665668,FALSE)),0,HLOOKUP($B74,INDIRECT("'Monthly Resource Report'!"&amp;'Coleman Validation'!Q$665666&amp;":"&amp;'Coleman Validation'!Q$665667),'Coleman Validation'!Q$665668,FALSE))</f>
        <v>146</v>
      </c>
      <c r="R74" s="297">
        <f ca="1">+IF(ISERROR(HLOOKUP($B74,INDIRECT("'Monthly Resource Report'!"&amp;'Coleman Validation'!R$665666&amp;":"&amp;'Coleman Validation'!R$665667),'Coleman Validation'!R$665668,FALSE)),0,HLOOKUP($B74,INDIRECT("'Monthly Resource Report'!"&amp;'Coleman Validation'!R$665666&amp;":"&amp;'Coleman Validation'!R$665667),'Coleman Validation'!R$665668,FALSE))</f>
        <v>2.0680005633131482</v>
      </c>
      <c r="S74" s="317">
        <f ca="1">+IF(ISERROR(HLOOKUP($B74,INDIRECT("'Monthly Resource Report'!"&amp;'Coleman Validation'!S$665666&amp;":"&amp;'Coleman Validation'!S$665667),'Coleman Validation'!S$665668,FALSE)),0,HLOOKUP($B74,INDIRECT("'Monthly Resource Report'!"&amp;'Coleman Validation'!S$665666&amp;":"&amp;'Coleman Validation'!S$665667),'Coleman Validation'!S$665668,FALSE))</f>
        <v>0.32702670083955798</v>
      </c>
      <c r="T74" s="318">
        <f ca="1">+IF(ISERROR(HLOOKUP($B74,INDIRECT("'Monthly Resource Report'!"&amp;'Coleman Validation'!T$665666&amp;":"&amp;'Coleman Validation'!T$665667),'Coleman Validation'!T$665668,FALSE)),0,HLOOKUP($B74,INDIRECT("'Monthly Resource Report'!"&amp;'Coleman Validation'!T$665666&amp;":"&amp;'Coleman Validation'!T$665667),'Coleman Validation'!T$665668,FALSE))</f>
        <v>0.20059397766282322</v>
      </c>
      <c r="V74" s="301">
        <v>43435</v>
      </c>
      <c r="W74" s="294">
        <v>151</v>
      </c>
      <c r="X74" s="297">
        <v>2.0679134915999997</v>
      </c>
      <c r="Y74" s="299">
        <v>0.33</v>
      </c>
      <c r="Z74" s="295">
        <v>0.2</v>
      </c>
      <c r="AA74" s="294">
        <f ca="1">+IF(ISERROR(HLOOKUP($B74,INDIRECT("'Monthly Resource Report'!"&amp;'Coleman Validation'!AA$665666&amp;":"&amp;'Coleman Validation'!AA$665667),'Coleman Validation'!AA$665668,FALSE)),0,HLOOKUP($B74,INDIRECT("'Monthly Resource Report'!"&amp;'Coleman Validation'!AA$665666&amp;":"&amp;'Coleman Validation'!AA$665667),'Coleman Validation'!AA$665668,FALSE))</f>
        <v>151</v>
      </c>
      <c r="AB74" s="297">
        <f ca="1">+IF(ISERROR(HLOOKUP($B74,INDIRECT("'Monthly Resource Report'!"&amp;'Coleman Validation'!AB$665666&amp;":"&amp;'Coleman Validation'!AB$665667),'Coleman Validation'!AB$665668,FALSE)),0,HLOOKUP($B74,INDIRECT("'Monthly Resource Report'!"&amp;'Coleman Validation'!AB$665666&amp;":"&amp;'Coleman Validation'!AB$665667),'Coleman Validation'!AB$665668,FALSE))</f>
        <v>2.0680011717232207</v>
      </c>
      <c r="AC74" s="317">
        <f ca="1">+IF(ISERROR(HLOOKUP($B74,INDIRECT("'Monthly Resource Report'!"&amp;'Coleman Validation'!AC$665666&amp;":"&amp;'Coleman Validation'!AC$665667),'Coleman Validation'!AC$665668,FALSE)),0,HLOOKUP($B74,INDIRECT("'Monthly Resource Report'!"&amp;'Coleman Validation'!AC$665666&amp;":"&amp;'Coleman Validation'!AC$665667),'Coleman Validation'!AC$665668,FALSE))</f>
        <v>0.32732972427959722</v>
      </c>
      <c r="AD74" s="318">
        <f ca="1">+IF(ISERROR(HLOOKUP($B74,INDIRECT("'Monthly Resource Report'!"&amp;'Coleman Validation'!AD$665666&amp;":"&amp;'Coleman Validation'!AD$665667),'Coleman Validation'!AD$665668,FALSE)),0,HLOOKUP($B74,INDIRECT("'Monthly Resource Report'!"&amp;'Coleman Validation'!AD$665666&amp;":"&amp;'Coleman Validation'!AD$665667),'Coleman Validation'!AD$665668,FALSE))</f>
        <v>0.20061895004854863</v>
      </c>
    </row>
    <row r="75" spans="2:30" s="29" customFormat="1">
      <c r="B75" s="301">
        <v>43466</v>
      </c>
      <c r="C75" s="294">
        <v>146</v>
      </c>
      <c r="D75" s="297">
        <v>2.1218860337307599</v>
      </c>
      <c r="E75" s="299">
        <v>0.33</v>
      </c>
      <c r="F75" s="295">
        <v>0.2</v>
      </c>
      <c r="G75" s="294">
        <f ca="1">+IF(ISERROR(HLOOKUP($B75,INDIRECT("'Monthly Resource Report'!"&amp;'Coleman Validation'!G$665666&amp;":"&amp;'Coleman Validation'!G$665667),'Coleman Validation'!G$665668,FALSE)),0,HLOOKUP($B75,INDIRECT("'Monthly Resource Report'!"&amp;'Coleman Validation'!G$665666&amp;":"&amp;'Coleman Validation'!G$665667),'Coleman Validation'!G$665668,FALSE))</f>
        <v>146</v>
      </c>
      <c r="H75" s="297">
        <f ca="1">+IF(ISERROR(HLOOKUP($B75,INDIRECT("'Monthly Resource Report'!"&amp;'Coleman Validation'!H$665666&amp;":"&amp;'Coleman Validation'!H$665667),'Coleman Validation'!H$665668,FALSE)),0,HLOOKUP($B75,INDIRECT("'Monthly Resource Report'!"&amp;'Coleman Validation'!H$665666&amp;":"&amp;'Coleman Validation'!H$665667),'Coleman Validation'!H$665668,FALSE))</f>
        <v>2.1220024131619581</v>
      </c>
      <c r="I75" s="317">
        <f ca="1">+IF(ISERROR(HLOOKUP($B75,INDIRECT("'Monthly Resource Report'!"&amp;'Coleman Validation'!I$665666&amp;":"&amp;'Coleman Validation'!I$665667),'Coleman Validation'!I$665668,FALSE)),0,HLOOKUP($B75,INDIRECT("'Monthly Resource Report'!"&amp;'Coleman Validation'!I$665666&amp;":"&amp;'Coleman Validation'!I$665667),'Coleman Validation'!I$665668,FALSE))</f>
        <v>0.32864678974100187</v>
      </c>
      <c r="J75" s="318">
        <f ca="1">+IF(ISERROR(HLOOKUP($B75,INDIRECT("'Monthly Resource Report'!"&amp;'Coleman Validation'!J$665666&amp;":"&amp;'Coleman Validation'!J$665667),'Coleman Validation'!J$665668,FALSE)),0,HLOOKUP($B75,INDIRECT("'Monthly Resource Report'!"&amp;'Coleman Validation'!J$665666&amp;":"&amp;'Coleman Validation'!J$665667),'Coleman Validation'!J$665668,FALSE))</f>
        <v>0.20033922538863735</v>
      </c>
      <c r="L75" s="301">
        <v>43466</v>
      </c>
      <c r="M75" s="294">
        <v>146</v>
      </c>
      <c r="N75" s="297">
        <v>2.1218860337307599</v>
      </c>
      <c r="O75" s="299">
        <v>0.33</v>
      </c>
      <c r="P75" s="295">
        <v>0.2</v>
      </c>
      <c r="Q75" s="294">
        <f ca="1">+IF(ISERROR(HLOOKUP($B75,INDIRECT("'Monthly Resource Report'!"&amp;'Coleman Validation'!Q$665666&amp;":"&amp;'Coleman Validation'!Q$665667),'Coleman Validation'!Q$665668,FALSE)),0,HLOOKUP($B75,INDIRECT("'Monthly Resource Report'!"&amp;'Coleman Validation'!Q$665666&amp;":"&amp;'Coleman Validation'!Q$665667),'Coleman Validation'!Q$665668,FALSE))</f>
        <v>146</v>
      </c>
      <c r="R75" s="297">
        <f ca="1">+IF(ISERROR(HLOOKUP($B75,INDIRECT("'Monthly Resource Report'!"&amp;'Coleman Validation'!R$665666&amp;":"&amp;'Coleman Validation'!R$665667),'Coleman Validation'!R$665668,FALSE)),0,HLOOKUP($B75,INDIRECT("'Monthly Resource Report'!"&amp;'Coleman Validation'!R$665666&amp;":"&amp;'Coleman Validation'!R$665667),'Coleman Validation'!R$665668,FALSE))</f>
        <v>2.1220024568766953</v>
      </c>
      <c r="S75" s="317">
        <f ca="1">+IF(ISERROR(HLOOKUP($B75,INDIRECT("'Monthly Resource Report'!"&amp;'Coleman Validation'!S$665666&amp;":"&amp;'Coleman Validation'!S$665667),'Coleman Validation'!S$665668,FALSE)),0,HLOOKUP($B75,INDIRECT("'Monthly Resource Report'!"&amp;'Coleman Validation'!S$665666&amp;":"&amp;'Coleman Validation'!S$665667),'Coleman Validation'!S$665668,FALSE))</f>
        <v>0.3286085492717109</v>
      </c>
      <c r="T75" s="318">
        <f ca="1">+IF(ISERROR(HLOOKUP($B75,INDIRECT("'Monthly Resource Report'!"&amp;'Coleman Validation'!T$665666&amp;":"&amp;'Coleman Validation'!T$665667),'Coleman Validation'!T$665668,FALSE)),0,HLOOKUP($B75,INDIRECT("'Monthly Resource Report'!"&amp;'Coleman Validation'!T$665666&amp;":"&amp;'Coleman Validation'!T$665667),'Coleman Validation'!T$665668,FALSE))</f>
        <v>0.20056771880504012</v>
      </c>
      <c r="V75" s="301">
        <v>43466</v>
      </c>
      <c r="W75" s="294">
        <v>151</v>
      </c>
      <c r="X75" s="297">
        <v>2.1218860337307599</v>
      </c>
      <c r="Y75" s="299">
        <v>0.33</v>
      </c>
      <c r="Z75" s="295">
        <v>0.2</v>
      </c>
      <c r="AA75" s="294">
        <f ca="1">+IF(ISERROR(HLOOKUP($B75,INDIRECT("'Monthly Resource Report'!"&amp;'Coleman Validation'!AA$665666&amp;":"&amp;'Coleman Validation'!AA$665667),'Coleman Validation'!AA$665668,FALSE)),0,HLOOKUP($B75,INDIRECT("'Monthly Resource Report'!"&amp;'Coleman Validation'!AA$665666&amp;":"&amp;'Coleman Validation'!AA$665667),'Coleman Validation'!AA$665668,FALSE))</f>
        <v>151</v>
      </c>
      <c r="AB75" s="297">
        <f ca="1">+IF(ISERROR(HLOOKUP($B75,INDIRECT("'Monthly Resource Report'!"&amp;'Coleman Validation'!AB$665666&amp;":"&amp;'Coleman Validation'!AB$665667),'Coleman Validation'!AB$665668,FALSE)),0,HLOOKUP($B75,INDIRECT("'Monthly Resource Report'!"&amp;'Coleman Validation'!AB$665666&amp;":"&amp;'Coleman Validation'!AB$665667),'Coleman Validation'!AB$665668,FALSE))</f>
        <v>2.1219992383472137</v>
      </c>
      <c r="AC75" s="317">
        <f ca="1">+IF(ISERROR(HLOOKUP($B75,INDIRECT("'Monthly Resource Report'!"&amp;'Coleman Validation'!AC$665666&amp;":"&amp;'Coleman Validation'!AC$665667),'Coleman Validation'!AC$665668,FALSE)),0,HLOOKUP($B75,INDIRECT("'Monthly Resource Report'!"&amp;'Coleman Validation'!AC$665666&amp;":"&amp;'Coleman Validation'!AC$665667),'Coleman Validation'!AC$665668,FALSE))</f>
        <v>0.32891616171398663</v>
      </c>
      <c r="AD75" s="318">
        <f ca="1">+IF(ISERROR(HLOOKUP($B75,INDIRECT("'Monthly Resource Report'!"&amp;'Coleman Validation'!AD$665666&amp;":"&amp;'Coleman Validation'!AD$665667),'Coleman Validation'!AD$665668,FALSE)),0,HLOOKUP($B75,INDIRECT("'Monthly Resource Report'!"&amp;'Coleman Validation'!AD$665666&amp;":"&amp;'Coleman Validation'!AD$665667),'Coleman Validation'!AD$665668,FALSE))</f>
        <v>0.20059929198762907</v>
      </c>
    </row>
    <row r="76" spans="2:30" s="29" customFormat="1">
      <c r="B76" s="301">
        <v>43497</v>
      </c>
      <c r="C76" s="294">
        <v>146</v>
      </c>
      <c r="D76" s="297">
        <v>2.1218860337307599</v>
      </c>
      <c r="E76" s="299">
        <v>0.33</v>
      </c>
      <c r="F76" s="295">
        <v>0.2</v>
      </c>
      <c r="G76" s="294">
        <f ca="1">+IF(ISERROR(HLOOKUP($B76,INDIRECT("'Monthly Resource Report'!"&amp;'Coleman Validation'!G$665666&amp;":"&amp;'Coleman Validation'!G$665667),'Coleman Validation'!G$665668,FALSE)),0,HLOOKUP($B76,INDIRECT("'Monthly Resource Report'!"&amp;'Coleman Validation'!G$665666&amp;":"&amp;'Coleman Validation'!G$665667),'Coleman Validation'!G$665668,FALSE))</f>
        <v>146</v>
      </c>
      <c r="H76" s="297">
        <f ca="1">+IF(ISERROR(HLOOKUP($B76,INDIRECT("'Monthly Resource Report'!"&amp;'Coleman Validation'!H$665666&amp;":"&amp;'Coleman Validation'!H$665667),'Coleman Validation'!H$665668,FALSE)),0,HLOOKUP($B76,INDIRECT("'Monthly Resource Report'!"&amp;'Coleman Validation'!H$665666&amp;":"&amp;'Coleman Validation'!H$665667),'Coleman Validation'!H$665668,FALSE))</f>
        <v>2.122002547884585</v>
      </c>
      <c r="I76" s="317">
        <f ca="1">+IF(ISERROR(HLOOKUP($B76,INDIRECT("'Monthly Resource Report'!"&amp;'Coleman Validation'!I$665666&amp;":"&amp;'Coleman Validation'!I$665667),'Coleman Validation'!I$665668,FALSE)),0,HLOOKUP($B76,INDIRECT("'Monthly Resource Report'!"&amp;'Coleman Validation'!I$665666&amp;":"&amp;'Coleman Validation'!I$665667),'Coleman Validation'!I$665668,FALSE))</f>
        <v>0.32907412091882771</v>
      </c>
      <c r="J76" s="318">
        <f ca="1">+IF(ISERROR(HLOOKUP($B76,INDIRECT("'Monthly Resource Report'!"&amp;'Coleman Validation'!J$665666&amp;":"&amp;'Coleman Validation'!J$665667),'Coleman Validation'!J$665668,FALSE)),0,HLOOKUP($B76,INDIRECT("'Monthly Resource Report'!"&amp;'Coleman Validation'!J$665666&amp;":"&amp;'Coleman Validation'!J$665667),'Coleman Validation'!J$665668,FALSE))</f>
        <v>0.20036912135747392</v>
      </c>
      <c r="L76" s="301">
        <v>43497</v>
      </c>
      <c r="M76" s="294">
        <v>146</v>
      </c>
      <c r="N76" s="297">
        <v>2.1218860337307599</v>
      </c>
      <c r="O76" s="299">
        <v>0.33</v>
      </c>
      <c r="P76" s="295">
        <v>0.2</v>
      </c>
      <c r="Q76" s="294">
        <f ca="1">+IF(ISERROR(HLOOKUP($B76,INDIRECT("'Monthly Resource Report'!"&amp;'Coleman Validation'!Q$665666&amp;":"&amp;'Coleman Validation'!Q$665667),'Coleman Validation'!Q$665668,FALSE)),0,HLOOKUP($B76,INDIRECT("'Monthly Resource Report'!"&amp;'Coleman Validation'!Q$665666&amp;":"&amp;'Coleman Validation'!Q$665667),'Coleman Validation'!Q$665668,FALSE))</f>
        <v>146</v>
      </c>
      <c r="R76" s="297">
        <f ca="1">+IF(ISERROR(HLOOKUP($B76,INDIRECT("'Monthly Resource Report'!"&amp;'Coleman Validation'!R$665666&amp;":"&amp;'Coleman Validation'!R$665667),'Coleman Validation'!R$665668,FALSE)),0,HLOOKUP($B76,INDIRECT("'Monthly Resource Report'!"&amp;'Coleman Validation'!R$665666&amp;":"&amp;'Coleman Validation'!R$665667),'Coleman Validation'!R$665668,FALSE))</f>
        <v>2.1220024011472147</v>
      </c>
      <c r="S76" s="317">
        <f ca="1">+IF(ISERROR(HLOOKUP($B76,INDIRECT("'Monthly Resource Report'!"&amp;'Coleman Validation'!S$665666&amp;":"&amp;'Coleman Validation'!S$665667),'Coleman Validation'!S$665668,FALSE)),0,HLOOKUP($B76,INDIRECT("'Monthly Resource Report'!"&amp;'Coleman Validation'!S$665666&amp;":"&amp;'Coleman Validation'!S$665667),'Coleman Validation'!S$665668,FALSE))</f>
        <v>0.32922222912353127</v>
      </c>
      <c r="T76" s="318">
        <f ca="1">+IF(ISERROR(HLOOKUP($B76,INDIRECT("'Monthly Resource Report'!"&amp;'Coleman Validation'!T$665666&amp;":"&amp;'Coleman Validation'!T$665667),'Coleman Validation'!T$665668,FALSE)),0,HLOOKUP($B76,INDIRECT("'Monthly Resource Report'!"&amp;'Coleman Validation'!T$665666&amp;":"&amp;'Coleman Validation'!T$665667),'Coleman Validation'!T$665668,FALSE))</f>
        <v>0.20041757564764576</v>
      </c>
      <c r="V76" s="301">
        <v>43497</v>
      </c>
      <c r="W76" s="294">
        <v>151</v>
      </c>
      <c r="X76" s="297">
        <v>2.1218860337307599</v>
      </c>
      <c r="Y76" s="299">
        <v>0.33</v>
      </c>
      <c r="Z76" s="295">
        <v>0.2</v>
      </c>
      <c r="AA76" s="294">
        <f ca="1">+IF(ISERROR(HLOOKUP($B76,INDIRECT("'Monthly Resource Report'!"&amp;'Coleman Validation'!AA$665666&amp;":"&amp;'Coleman Validation'!AA$665667),'Coleman Validation'!AA$665668,FALSE)),0,HLOOKUP($B76,INDIRECT("'Monthly Resource Report'!"&amp;'Coleman Validation'!AA$665666&amp;":"&amp;'Coleman Validation'!AA$665667),'Coleman Validation'!AA$665668,FALSE))</f>
        <v>151</v>
      </c>
      <c r="AB76" s="297">
        <f ca="1">+IF(ISERROR(HLOOKUP($B76,INDIRECT("'Monthly Resource Report'!"&amp;'Coleman Validation'!AB$665666&amp;":"&amp;'Coleman Validation'!AB$665667),'Coleman Validation'!AB$665668,FALSE)),0,HLOOKUP($B76,INDIRECT("'Monthly Resource Report'!"&amp;'Coleman Validation'!AB$665666&amp;":"&amp;'Coleman Validation'!AB$665667),'Coleman Validation'!AB$665668,FALSE))</f>
        <v>2.1219996251302238</v>
      </c>
      <c r="AC76" s="317">
        <f ca="1">+IF(ISERROR(HLOOKUP($B76,INDIRECT("'Monthly Resource Report'!"&amp;'Coleman Validation'!AC$665666&amp;":"&amp;'Coleman Validation'!AC$665667),'Coleman Validation'!AC$665668,FALSE)),0,HLOOKUP($B76,INDIRECT("'Monthly Resource Report'!"&amp;'Coleman Validation'!AC$665666&amp;":"&amp;'Coleman Validation'!AC$665667),'Coleman Validation'!AC$665668,FALSE))</f>
        <v>0.32950997269525084</v>
      </c>
      <c r="AD76" s="318">
        <f ca="1">+IF(ISERROR(HLOOKUP($B76,INDIRECT("'Monthly Resource Report'!"&amp;'Coleman Validation'!AD$665666&amp;":"&amp;'Coleman Validation'!AD$665667),'Coleman Validation'!AD$665668,FALSE)),0,HLOOKUP($B76,INDIRECT("'Monthly Resource Report'!"&amp;'Coleman Validation'!AD$665666&amp;":"&amp;'Coleman Validation'!AD$665667),'Coleman Validation'!AD$665668,FALSE))</f>
        <v>0.2006432977321351</v>
      </c>
    </row>
    <row r="77" spans="2:30" s="29" customFormat="1">
      <c r="B77" s="301">
        <v>43525</v>
      </c>
      <c r="C77" s="294">
        <v>146</v>
      </c>
      <c r="D77" s="297">
        <v>2.1218860337307599</v>
      </c>
      <c r="E77" s="299">
        <v>0.33</v>
      </c>
      <c r="F77" s="295">
        <v>0.2</v>
      </c>
      <c r="G77" s="294">
        <f ca="1">+IF(ISERROR(HLOOKUP($B77,INDIRECT("'Monthly Resource Report'!"&amp;'Coleman Validation'!G$665666&amp;":"&amp;'Coleman Validation'!G$665667),'Coleman Validation'!G$665668,FALSE)),0,HLOOKUP($B77,INDIRECT("'Monthly Resource Report'!"&amp;'Coleman Validation'!G$665666&amp;":"&amp;'Coleman Validation'!G$665667),'Coleman Validation'!G$665668,FALSE))</f>
        <v>146</v>
      </c>
      <c r="H77" s="297">
        <f ca="1">+IF(ISERROR(HLOOKUP($B77,INDIRECT("'Monthly Resource Report'!"&amp;'Coleman Validation'!H$665666&amp;":"&amp;'Coleman Validation'!H$665667),'Coleman Validation'!H$665668,FALSE)),0,HLOOKUP($B77,INDIRECT("'Monthly Resource Report'!"&amp;'Coleman Validation'!H$665666&amp;":"&amp;'Coleman Validation'!H$665667),'Coleman Validation'!H$665668,FALSE))</f>
        <v>2.1220020964360589</v>
      </c>
      <c r="I77" s="317">
        <f ca="1">+IF(ISERROR(HLOOKUP($B77,INDIRECT("'Monthly Resource Report'!"&amp;'Coleman Validation'!I$665666&amp;":"&amp;'Coleman Validation'!I$665667),'Coleman Validation'!I$665668,FALSE)),0,HLOOKUP($B77,INDIRECT("'Monthly Resource Report'!"&amp;'Coleman Validation'!I$665666&amp;":"&amp;'Coleman Validation'!I$665667),'Coleman Validation'!I$665668,FALSE))</f>
        <v>0.32884780925993212</v>
      </c>
      <c r="J77" s="318">
        <f ca="1">+IF(ISERROR(HLOOKUP($B77,INDIRECT("'Monthly Resource Report'!"&amp;'Coleman Validation'!J$665666&amp;":"&amp;'Coleman Validation'!J$665667),'Coleman Validation'!J$665668,FALSE)),0,HLOOKUP($B77,INDIRECT("'Monthly Resource Report'!"&amp;'Coleman Validation'!J$665666&amp;":"&amp;'Coleman Validation'!J$665667),'Coleman Validation'!J$665668,FALSE))</f>
        <v>0.20032765287891383</v>
      </c>
      <c r="L77" s="301">
        <v>43525</v>
      </c>
      <c r="M77" s="294">
        <v>146</v>
      </c>
      <c r="N77" s="297">
        <v>2.1218860337307599</v>
      </c>
      <c r="O77" s="299">
        <v>0.33</v>
      </c>
      <c r="P77" s="295">
        <v>0.2</v>
      </c>
      <c r="Q77" s="294">
        <f ca="1">+IF(ISERROR(HLOOKUP($B77,INDIRECT("'Monthly Resource Report'!"&amp;'Coleman Validation'!Q$665666&amp;":"&amp;'Coleman Validation'!Q$665667),'Coleman Validation'!Q$665668,FALSE)),0,HLOOKUP($B77,INDIRECT("'Monthly Resource Report'!"&amp;'Coleman Validation'!Q$665666&amp;":"&amp;'Coleman Validation'!Q$665667),'Coleman Validation'!Q$665668,FALSE))</f>
        <v>146</v>
      </c>
      <c r="R77" s="297">
        <f ca="1">+IF(ISERROR(HLOOKUP($B77,INDIRECT("'Monthly Resource Report'!"&amp;'Coleman Validation'!R$665666&amp;":"&amp;'Coleman Validation'!R$665667),'Coleman Validation'!R$665668,FALSE)),0,HLOOKUP($B77,INDIRECT("'Monthly Resource Report'!"&amp;'Coleman Validation'!R$665666&amp;":"&amp;'Coleman Validation'!R$665667),'Coleman Validation'!R$665668,FALSE))</f>
        <v>2.122002154931439</v>
      </c>
      <c r="S77" s="317">
        <f ca="1">+IF(ISERROR(HLOOKUP($B77,INDIRECT("'Monthly Resource Report'!"&amp;'Coleman Validation'!S$665666&amp;":"&amp;'Coleman Validation'!S$665667),'Coleman Validation'!S$665668,FALSE)),0,HLOOKUP($B77,INDIRECT("'Monthly Resource Report'!"&amp;'Coleman Validation'!S$665666&amp;":"&amp;'Coleman Validation'!S$665667),'Coleman Validation'!S$665668,FALSE))</f>
        <v>0.3288191278848433</v>
      </c>
      <c r="T77" s="318">
        <f ca="1">+IF(ISERROR(HLOOKUP($B77,INDIRECT("'Monthly Resource Report'!"&amp;'Coleman Validation'!T$665666&amp;":"&amp;'Coleman Validation'!T$665667),'Coleman Validation'!T$665668,FALSE)),0,HLOOKUP($B77,INDIRECT("'Monthly Resource Report'!"&amp;'Coleman Validation'!T$665666&amp;":"&amp;'Coleman Validation'!T$665667),'Coleman Validation'!T$665668,FALSE))</f>
        <v>0.20056353287053377</v>
      </c>
      <c r="V77" s="301">
        <v>43525</v>
      </c>
      <c r="W77" s="294">
        <v>151</v>
      </c>
      <c r="X77" s="297">
        <v>2.1218860337307599</v>
      </c>
      <c r="Y77" s="299">
        <v>0.33</v>
      </c>
      <c r="Z77" s="295">
        <v>0.2</v>
      </c>
      <c r="AA77" s="294">
        <f ca="1">+IF(ISERROR(HLOOKUP($B77,INDIRECT("'Monthly Resource Report'!"&amp;'Coleman Validation'!AA$665666&amp;":"&amp;'Coleman Validation'!AA$665667),'Coleman Validation'!AA$665668,FALSE)),0,HLOOKUP($B77,INDIRECT("'Monthly Resource Report'!"&amp;'Coleman Validation'!AA$665666&amp;":"&amp;'Coleman Validation'!AA$665667),'Coleman Validation'!AA$665668,FALSE))</f>
        <v>151</v>
      </c>
      <c r="AB77" s="297">
        <f ca="1">+IF(ISERROR(HLOOKUP($B77,INDIRECT("'Monthly Resource Report'!"&amp;'Coleman Validation'!AB$665666&amp;":"&amp;'Coleman Validation'!AB$665667),'Coleman Validation'!AB$665668,FALSE)),0,HLOOKUP($B77,INDIRECT("'Monthly Resource Report'!"&amp;'Coleman Validation'!AB$665666&amp;":"&amp;'Coleman Validation'!AB$665667),'Coleman Validation'!AB$665668,FALSE))</f>
        <v>2.121998979499955</v>
      </c>
      <c r="AC77" s="317">
        <f ca="1">+IF(ISERROR(HLOOKUP($B77,INDIRECT("'Monthly Resource Report'!"&amp;'Coleman Validation'!AC$665666&amp;":"&amp;'Coleman Validation'!AC$665667),'Coleman Validation'!AC$665668,FALSE)),0,HLOOKUP($B77,INDIRECT("'Monthly Resource Report'!"&amp;'Coleman Validation'!AC$665666&amp;":"&amp;'Coleman Validation'!AC$665667),'Coleman Validation'!AC$665668,FALSE))</f>
        <v>0.32907019775735713</v>
      </c>
      <c r="AD77" s="318">
        <f ca="1">+IF(ISERROR(HLOOKUP($B77,INDIRECT("'Monthly Resource Report'!"&amp;'Coleman Validation'!AD$665666&amp;":"&amp;'Coleman Validation'!AD$665667),'Coleman Validation'!AD$665668,FALSE)),0,HLOOKUP($B77,INDIRECT("'Monthly Resource Report'!"&amp;'Coleman Validation'!AD$665666&amp;":"&amp;'Coleman Validation'!AD$665667),'Coleman Validation'!AD$665668,FALSE))</f>
        <v>0.20099884313145364</v>
      </c>
    </row>
    <row r="78" spans="2:30" s="29" customFormat="1">
      <c r="B78" s="301">
        <v>43556</v>
      </c>
      <c r="C78" s="294">
        <v>146</v>
      </c>
      <c r="D78" s="297">
        <v>2.1218860337307599</v>
      </c>
      <c r="E78" s="299">
        <v>0.33</v>
      </c>
      <c r="F78" s="295">
        <v>0.2</v>
      </c>
      <c r="G78" s="294">
        <f ca="1">+IF(ISERROR(HLOOKUP($B78,INDIRECT("'Monthly Resource Report'!"&amp;'Coleman Validation'!G$665666&amp;":"&amp;'Coleman Validation'!G$665667),'Coleman Validation'!G$665668,FALSE)),0,HLOOKUP($B78,INDIRECT("'Monthly Resource Report'!"&amp;'Coleman Validation'!G$665666&amp;":"&amp;'Coleman Validation'!G$665667),'Coleman Validation'!G$665668,FALSE))</f>
        <v>146</v>
      </c>
      <c r="H78" s="297">
        <f ca="1">+IF(ISERROR(HLOOKUP($B78,INDIRECT("'Monthly Resource Report'!"&amp;'Coleman Validation'!H$665666&amp;":"&amp;'Coleman Validation'!H$665667),'Coleman Validation'!H$665668,FALSE)),0,HLOOKUP($B78,INDIRECT("'Monthly Resource Report'!"&amp;'Coleman Validation'!H$665666&amp;":"&amp;'Coleman Validation'!H$665667),'Coleman Validation'!H$665668,FALSE))</f>
        <v>2.122002189147365</v>
      </c>
      <c r="I78" s="317">
        <f ca="1">+IF(ISERROR(HLOOKUP($B78,INDIRECT("'Monthly Resource Report'!"&amp;'Coleman Validation'!I$665666&amp;":"&amp;'Coleman Validation'!I$665667),'Coleman Validation'!I$665668,FALSE)),0,HLOOKUP($B78,INDIRECT("'Monthly Resource Report'!"&amp;'Coleman Validation'!I$665666&amp;":"&amp;'Coleman Validation'!I$665667),'Coleman Validation'!I$665668,FALSE))</f>
        <v>0.32892058403544011</v>
      </c>
      <c r="J78" s="318">
        <f ca="1">+IF(ISERROR(HLOOKUP($B78,INDIRECT("'Monthly Resource Report'!"&amp;'Coleman Validation'!J$665666&amp;":"&amp;'Coleman Validation'!J$665667),'Coleman Validation'!J$665668,FALSE)),0,HLOOKUP($B78,INDIRECT("'Monthly Resource Report'!"&amp;'Coleman Validation'!J$665666&amp;":"&amp;'Coleman Validation'!J$665667),'Coleman Validation'!J$665668,FALSE))</f>
        <v>0.20105817365637296</v>
      </c>
      <c r="L78" s="301">
        <v>43556</v>
      </c>
      <c r="M78" s="294">
        <v>146</v>
      </c>
      <c r="N78" s="297">
        <v>2.1218860337307599</v>
      </c>
      <c r="O78" s="299">
        <v>0.33</v>
      </c>
      <c r="P78" s="295">
        <v>2.6</v>
      </c>
      <c r="Q78" s="294">
        <f ca="1">+IF(ISERROR(HLOOKUP($B78,INDIRECT("'Monthly Resource Report'!"&amp;'Coleman Validation'!Q$665666&amp;":"&amp;'Coleman Validation'!Q$665667),'Coleman Validation'!Q$665668,FALSE)),0,HLOOKUP($B78,INDIRECT("'Monthly Resource Report'!"&amp;'Coleman Validation'!Q$665666&amp;":"&amp;'Coleman Validation'!Q$665667),'Coleman Validation'!Q$665668,FALSE))</f>
        <v>146</v>
      </c>
      <c r="R78" s="297">
        <f ca="1">+IF(ISERROR(HLOOKUP($B78,INDIRECT("'Monthly Resource Report'!"&amp;'Coleman Validation'!R$665666&amp;":"&amp;'Coleman Validation'!R$665667),'Coleman Validation'!R$665668,FALSE)),0,HLOOKUP($B78,INDIRECT("'Monthly Resource Report'!"&amp;'Coleman Validation'!R$665666&amp;":"&amp;'Coleman Validation'!R$665667),'Coleman Validation'!R$665668,FALSE))</f>
        <v>2.1220021545731034</v>
      </c>
      <c r="S78" s="317">
        <f ca="1">+IF(ISERROR(HLOOKUP($B78,INDIRECT("'Monthly Resource Report'!"&amp;'Coleman Validation'!S$665666&amp;":"&amp;'Coleman Validation'!S$665667),'Coleman Validation'!S$665668,FALSE)),0,HLOOKUP($B78,INDIRECT("'Monthly Resource Report'!"&amp;'Coleman Validation'!S$665666&amp;":"&amp;'Coleman Validation'!S$665667),'Coleman Validation'!S$665668,FALSE))</f>
        <v>0.32763173178558752</v>
      </c>
      <c r="T78" s="318">
        <f ca="1">+IF(ISERROR(HLOOKUP($B78,INDIRECT("'Monthly Resource Report'!"&amp;'Coleman Validation'!T$665666&amp;":"&amp;'Coleman Validation'!T$665667),'Coleman Validation'!T$665668,FALSE)),0,HLOOKUP($B78,INDIRECT("'Monthly Resource Report'!"&amp;'Coleman Validation'!T$665666&amp;":"&amp;'Coleman Validation'!T$665667),'Coleman Validation'!T$665668,FALSE))</f>
        <v>2.6052481199280328</v>
      </c>
      <c r="V78" s="301">
        <v>43556</v>
      </c>
      <c r="W78" s="294">
        <v>151</v>
      </c>
      <c r="X78" s="297">
        <v>2.1218860337307599</v>
      </c>
      <c r="Y78" s="299">
        <v>0.33</v>
      </c>
      <c r="Z78" s="295">
        <v>2.6</v>
      </c>
      <c r="AA78" s="294">
        <f ca="1">+IF(ISERROR(HLOOKUP($B78,INDIRECT("'Monthly Resource Report'!"&amp;'Coleman Validation'!AA$665666&amp;":"&amp;'Coleman Validation'!AA$665667),'Coleman Validation'!AA$665668,FALSE)),0,HLOOKUP($B78,INDIRECT("'Monthly Resource Report'!"&amp;'Coleman Validation'!AA$665666&amp;":"&amp;'Coleman Validation'!AA$665667),'Coleman Validation'!AA$665668,FALSE))</f>
        <v>151</v>
      </c>
      <c r="AB78" s="297">
        <f ca="1">+IF(ISERROR(HLOOKUP($B78,INDIRECT("'Monthly Resource Report'!"&amp;'Coleman Validation'!AB$665666&amp;":"&amp;'Coleman Validation'!AB$665667),'Coleman Validation'!AB$665668,FALSE)),0,HLOOKUP($B78,INDIRECT("'Monthly Resource Report'!"&amp;'Coleman Validation'!AB$665666&amp;":"&amp;'Coleman Validation'!AB$665667),'Coleman Validation'!AB$665668,FALSE))</f>
        <v>2.1219991603516291</v>
      </c>
      <c r="AC78" s="317">
        <f ca="1">+IF(ISERROR(HLOOKUP($B78,INDIRECT("'Monthly Resource Report'!"&amp;'Coleman Validation'!AC$665666&amp;":"&amp;'Coleman Validation'!AC$665667),'Coleman Validation'!AC$665668,FALSE)),0,HLOOKUP($B78,INDIRECT("'Monthly Resource Report'!"&amp;'Coleman Validation'!AC$665666&amp;":"&amp;'Coleman Validation'!AC$665667),'Coleman Validation'!AC$665668,FALSE))</f>
        <v>0.328130898652854</v>
      </c>
      <c r="AD78" s="318">
        <f ca="1">+IF(ISERROR(HLOOKUP($B78,INDIRECT("'Monthly Resource Report'!"&amp;'Coleman Validation'!AD$665666&amp;":"&amp;'Coleman Validation'!AD$665667),'Coleman Validation'!AD$665668,FALSE)),0,HLOOKUP($B78,INDIRECT("'Monthly Resource Report'!"&amp;'Coleman Validation'!AD$665666&amp;":"&amp;'Coleman Validation'!AD$665667),'Coleman Validation'!AD$665668,FALSE))</f>
        <v>2.6054572848256465</v>
      </c>
    </row>
    <row r="79" spans="2:30" s="29" customFormat="1">
      <c r="B79" s="301">
        <v>43586</v>
      </c>
      <c r="C79" s="294">
        <v>146</v>
      </c>
      <c r="D79" s="297">
        <v>2.1218860337307599</v>
      </c>
      <c r="E79" s="299">
        <v>0.33</v>
      </c>
      <c r="F79" s="295">
        <v>0.2</v>
      </c>
      <c r="G79" s="294">
        <f ca="1">+IF(ISERROR(HLOOKUP($B79,INDIRECT("'Monthly Resource Report'!"&amp;'Coleman Validation'!G$665666&amp;":"&amp;'Coleman Validation'!G$665667),'Coleman Validation'!G$665668,FALSE)),0,HLOOKUP($B79,INDIRECT("'Monthly Resource Report'!"&amp;'Coleman Validation'!G$665666&amp;":"&amp;'Coleman Validation'!G$665667),'Coleman Validation'!G$665668,FALSE))</f>
        <v>146</v>
      </c>
      <c r="H79" s="297">
        <f ca="1">+IF(ISERROR(HLOOKUP($B79,INDIRECT("'Monthly Resource Report'!"&amp;'Coleman Validation'!H$665666&amp;":"&amp;'Coleman Validation'!H$665667),'Coleman Validation'!H$665668,FALSE)),0,HLOOKUP($B79,INDIRECT("'Monthly Resource Report'!"&amp;'Coleman Validation'!H$665666&amp;":"&amp;'Coleman Validation'!H$665667),'Coleman Validation'!H$665668,FALSE))</f>
        <v>2.1220019324983128</v>
      </c>
      <c r="I79" s="317">
        <f ca="1">+IF(ISERROR(HLOOKUP($B79,INDIRECT("'Monthly Resource Report'!"&amp;'Coleman Validation'!I$665666&amp;":"&amp;'Coleman Validation'!I$665667),'Coleman Validation'!I$665668,FALSE)),0,HLOOKUP($B79,INDIRECT("'Monthly Resource Report'!"&amp;'Coleman Validation'!I$665666&amp;":"&amp;'Coleman Validation'!I$665667),'Coleman Validation'!I$665668,FALSE))</f>
        <v>0.32556329203854079</v>
      </c>
      <c r="J79" s="318">
        <f ca="1">+IF(ISERROR(HLOOKUP($B79,INDIRECT("'Monthly Resource Report'!"&amp;'Coleman Validation'!J$665666&amp;":"&amp;'Coleman Validation'!J$665667),'Coleman Validation'!J$665668,FALSE)),0,HLOOKUP($B79,INDIRECT("'Monthly Resource Report'!"&amp;'Coleman Validation'!J$665666&amp;":"&amp;'Coleman Validation'!J$665667),'Coleman Validation'!J$665668,FALSE))</f>
        <v>0.20204260921403752</v>
      </c>
      <c r="L79" s="301">
        <v>43586</v>
      </c>
      <c r="M79" s="294">
        <v>146</v>
      </c>
      <c r="N79" s="297">
        <v>2.1218860337307599</v>
      </c>
      <c r="O79" s="299">
        <v>0.33</v>
      </c>
      <c r="P79" s="295">
        <v>0.2</v>
      </c>
      <c r="Q79" s="294">
        <f ca="1">+IF(ISERROR(HLOOKUP($B79,INDIRECT("'Monthly Resource Report'!"&amp;'Coleman Validation'!Q$665666&amp;":"&amp;'Coleman Validation'!Q$665667),'Coleman Validation'!Q$665668,FALSE)),0,HLOOKUP($B79,INDIRECT("'Monthly Resource Report'!"&amp;'Coleman Validation'!Q$665666&amp;":"&amp;'Coleman Validation'!Q$665667),'Coleman Validation'!Q$665668,FALSE))</f>
        <v>146</v>
      </c>
      <c r="R79" s="297">
        <f ca="1">+IF(ISERROR(HLOOKUP($B79,INDIRECT("'Monthly Resource Report'!"&amp;'Coleman Validation'!R$665666&amp;":"&amp;'Coleman Validation'!R$665667),'Coleman Validation'!R$665668,FALSE)),0,HLOOKUP($B79,INDIRECT("'Monthly Resource Report'!"&amp;'Coleman Validation'!R$665666&amp;":"&amp;'Coleman Validation'!R$665667),'Coleman Validation'!R$665668,FALSE))</f>
        <v>2.1220025519941546</v>
      </c>
      <c r="S79" s="317">
        <f ca="1">+IF(ISERROR(HLOOKUP($B79,INDIRECT("'Monthly Resource Report'!"&amp;'Coleman Validation'!S$665666&amp;":"&amp;'Coleman Validation'!S$665667),'Coleman Validation'!S$665668,FALSE)),0,HLOOKUP($B79,INDIRECT("'Monthly Resource Report'!"&amp;'Coleman Validation'!S$665666&amp;":"&amp;'Coleman Validation'!S$665667),'Coleman Validation'!S$665668,FALSE))</f>
        <v>0.32666125144235392</v>
      </c>
      <c r="T79" s="318">
        <f ca="1">+IF(ISERROR(HLOOKUP($B79,INDIRECT("'Monthly Resource Report'!"&amp;'Coleman Validation'!T$665666&amp;":"&amp;'Coleman Validation'!T$665667),'Coleman Validation'!T$665668,FALSE)),0,HLOOKUP($B79,INDIRECT("'Monthly Resource Report'!"&amp;'Coleman Validation'!T$665666&amp;":"&amp;'Coleman Validation'!T$665667),'Coleman Validation'!T$665668,FALSE))</f>
        <v>0.61172743689143594</v>
      </c>
      <c r="V79" s="301">
        <v>43586</v>
      </c>
      <c r="W79" s="294">
        <v>151</v>
      </c>
      <c r="X79" s="297">
        <v>2.1218860337307599</v>
      </c>
      <c r="Y79" s="299">
        <v>0.33</v>
      </c>
      <c r="Z79" s="295">
        <v>0.2</v>
      </c>
      <c r="AA79" s="294">
        <f ca="1">+IF(ISERROR(HLOOKUP($B79,INDIRECT("'Monthly Resource Report'!"&amp;'Coleman Validation'!AA$665666&amp;":"&amp;'Coleman Validation'!AA$665667),'Coleman Validation'!AA$665668,FALSE)),0,HLOOKUP($B79,INDIRECT("'Monthly Resource Report'!"&amp;'Coleman Validation'!AA$665666&amp;":"&amp;'Coleman Validation'!AA$665667),'Coleman Validation'!AA$665668,FALSE))</f>
        <v>151</v>
      </c>
      <c r="AB79" s="297">
        <f ca="1">+IF(ISERROR(HLOOKUP($B79,INDIRECT("'Monthly Resource Report'!"&amp;'Coleman Validation'!AB$665666&amp;":"&amp;'Coleman Validation'!AB$665667),'Coleman Validation'!AB$665668,FALSE)),0,HLOOKUP($B79,INDIRECT("'Monthly Resource Report'!"&amp;'Coleman Validation'!AB$665666&amp;":"&amp;'Coleman Validation'!AB$665667),'Coleman Validation'!AB$665668,FALSE))</f>
        <v>2.1219990262342692</v>
      </c>
      <c r="AC79" s="317">
        <f ca="1">+IF(ISERROR(HLOOKUP($B79,INDIRECT("'Monthly Resource Report'!"&amp;'Coleman Validation'!AC$665666&amp;":"&amp;'Coleman Validation'!AC$665667),'Coleman Validation'!AC$665668,FALSE)),0,HLOOKUP($B79,INDIRECT("'Monthly Resource Report'!"&amp;'Coleman Validation'!AC$665666&amp;":"&amp;'Coleman Validation'!AC$665667),'Coleman Validation'!AC$665668,FALSE))</f>
        <v>0.32703851488039248</v>
      </c>
      <c r="AD79" s="318">
        <f ca="1">+IF(ISERROR(HLOOKUP($B79,INDIRECT("'Monthly Resource Report'!"&amp;'Coleman Validation'!AD$665666&amp;":"&amp;'Coleman Validation'!AD$665667),'Coleman Validation'!AD$665668,FALSE)),0,HLOOKUP($B79,INDIRECT("'Monthly Resource Report'!"&amp;'Coleman Validation'!AD$665666&amp;":"&amp;'Coleman Validation'!AD$665667),'Coleman Validation'!AD$665668,FALSE))</f>
        <v>0.5537901127744832</v>
      </c>
    </row>
    <row r="80" spans="2:30" s="29" customFormat="1">
      <c r="B80" s="301">
        <v>43617</v>
      </c>
      <c r="C80" s="294">
        <v>146</v>
      </c>
      <c r="D80" s="297">
        <v>2.1218860337307599</v>
      </c>
      <c r="E80" s="299">
        <v>0.33</v>
      </c>
      <c r="F80" s="295">
        <v>0.2</v>
      </c>
      <c r="G80" s="294">
        <f ca="1">+IF(ISERROR(HLOOKUP($B80,INDIRECT("'Monthly Resource Report'!"&amp;'Coleman Validation'!G$665666&amp;":"&amp;'Coleman Validation'!G$665667),'Coleman Validation'!G$665668,FALSE)),0,HLOOKUP($B80,INDIRECT("'Monthly Resource Report'!"&amp;'Coleman Validation'!G$665666&amp;":"&amp;'Coleman Validation'!G$665667),'Coleman Validation'!G$665668,FALSE))</f>
        <v>146</v>
      </c>
      <c r="H80" s="297">
        <f ca="1">+IF(ISERROR(HLOOKUP($B80,INDIRECT("'Monthly Resource Report'!"&amp;'Coleman Validation'!H$665666&amp;":"&amp;'Coleman Validation'!H$665667),'Coleman Validation'!H$665668,FALSE)),0,HLOOKUP($B80,INDIRECT("'Monthly Resource Report'!"&amp;'Coleman Validation'!H$665666&amp;":"&amp;'Coleman Validation'!H$665667),'Coleman Validation'!H$665668,FALSE))</f>
        <v>2.1220020004028588</v>
      </c>
      <c r="I80" s="317">
        <f ca="1">+IF(ISERROR(HLOOKUP($B80,INDIRECT("'Monthly Resource Report'!"&amp;'Coleman Validation'!I$665666&amp;":"&amp;'Coleman Validation'!I$665667),'Coleman Validation'!I$665668,FALSE)),0,HLOOKUP($B80,INDIRECT("'Monthly Resource Report'!"&amp;'Coleman Validation'!I$665666&amp;":"&amp;'Coleman Validation'!I$665667),'Coleman Validation'!I$665668,FALSE))</f>
        <v>0.32587092003607659</v>
      </c>
      <c r="J80" s="318">
        <f ca="1">+IF(ISERROR(HLOOKUP($B80,INDIRECT("'Monthly Resource Report'!"&amp;'Coleman Validation'!J$665666&amp;":"&amp;'Coleman Validation'!J$665667),'Coleman Validation'!J$665668,FALSE)),0,HLOOKUP($B80,INDIRECT("'Monthly Resource Report'!"&amp;'Coleman Validation'!J$665666&amp;":"&amp;'Coleman Validation'!J$665667),'Coleman Validation'!J$665668,FALSE))</f>
        <v>0.20036487808038445</v>
      </c>
      <c r="L80" s="301">
        <v>43617</v>
      </c>
      <c r="M80" s="294">
        <v>146</v>
      </c>
      <c r="N80" s="297">
        <v>2.1218860337307599</v>
      </c>
      <c r="O80" s="299">
        <v>0.33</v>
      </c>
      <c r="P80" s="295">
        <v>0.2</v>
      </c>
      <c r="Q80" s="294">
        <f ca="1">+IF(ISERROR(HLOOKUP($B80,INDIRECT("'Monthly Resource Report'!"&amp;'Coleman Validation'!Q$665666&amp;":"&amp;'Coleman Validation'!Q$665667),'Coleman Validation'!Q$665668,FALSE)),0,HLOOKUP($B80,INDIRECT("'Monthly Resource Report'!"&amp;'Coleman Validation'!Q$665666&amp;":"&amp;'Coleman Validation'!Q$665667),'Coleman Validation'!Q$665668,FALSE))</f>
        <v>146</v>
      </c>
      <c r="R80" s="297">
        <f ca="1">+IF(ISERROR(HLOOKUP($B80,INDIRECT("'Monthly Resource Report'!"&amp;'Coleman Validation'!R$665666&amp;":"&amp;'Coleman Validation'!R$665667),'Coleman Validation'!R$665668,FALSE)),0,HLOOKUP($B80,INDIRECT("'Monthly Resource Report'!"&amp;'Coleman Validation'!R$665666&amp;":"&amp;'Coleman Validation'!R$665667),'Coleman Validation'!R$665668,FALSE))</f>
        <v>2.1220017821035677</v>
      </c>
      <c r="S80" s="317">
        <f ca="1">+IF(ISERROR(HLOOKUP($B80,INDIRECT("'Monthly Resource Report'!"&amp;'Coleman Validation'!S$665666&amp;":"&amp;'Coleman Validation'!S$665667),'Coleman Validation'!S$665668,FALSE)),0,HLOOKUP($B80,INDIRECT("'Monthly Resource Report'!"&amp;'Coleman Validation'!S$665666&amp;":"&amp;'Coleman Validation'!S$665667),'Coleman Validation'!S$665668,FALSE))</f>
        <v>0.32629162051525035</v>
      </c>
      <c r="T80" s="318">
        <f ca="1">+IF(ISERROR(HLOOKUP($B80,INDIRECT("'Monthly Resource Report'!"&amp;'Coleman Validation'!T$665666&amp;":"&amp;'Coleman Validation'!T$665667),'Coleman Validation'!T$665668,FALSE)),0,HLOOKUP($B80,INDIRECT("'Monthly Resource Report'!"&amp;'Coleman Validation'!T$665666&amp;":"&amp;'Coleman Validation'!T$665667),'Coleman Validation'!T$665668,FALSE))</f>
        <v>0.20041984180285879</v>
      </c>
      <c r="V80" s="301">
        <v>43617</v>
      </c>
      <c r="W80" s="294">
        <v>151</v>
      </c>
      <c r="X80" s="297">
        <v>2.1218860337307599</v>
      </c>
      <c r="Y80" s="299">
        <v>0.33</v>
      </c>
      <c r="Z80" s="295">
        <v>0.2</v>
      </c>
      <c r="AA80" s="294">
        <f ca="1">+IF(ISERROR(HLOOKUP($B80,INDIRECT("'Monthly Resource Report'!"&amp;'Coleman Validation'!AA$665666&amp;":"&amp;'Coleman Validation'!AA$665667),'Coleman Validation'!AA$665668,FALSE)),0,HLOOKUP($B80,INDIRECT("'Monthly Resource Report'!"&amp;'Coleman Validation'!AA$665666&amp;":"&amp;'Coleman Validation'!AA$665667),'Coleman Validation'!AA$665668,FALSE))</f>
        <v>151</v>
      </c>
      <c r="AB80" s="297">
        <f ca="1">+IF(ISERROR(HLOOKUP($B80,INDIRECT("'Monthly Resource Report'!"&amp;'Coleman Validation'!AB$665666&amp;":"&amp;'Coleman Validation'!AB$665667),'Coleman Validation'!AB$665668,FALSE)),0,HLOOKUP($B80,INDIRECT("'Monthly Resource Report'!"&amp;'Coleman Validation'!AB$665666&amp;":"&amp;'Coleman Validation'!AB$665667),'Coleman Validation'!AB$665668,FALSE))</f>
        <v>2.1219994666311086</v>
      </c>
      <c r="AC80" s="317">
        <f ca="1">+IF(ISERROR(HLOOKUP($B80,INDIRECT("'Monthly Resource Report'!"&amp;'Coleman Validation'!AC$665666&amp;":"&amp;'Coleman Validation'!AC$665667),'Coleman Validation'!AC$665668,FALSE)),0,HLOOKUP($B80,INDIRECT("'Monthly Resource Report'!"&amp;'Coleman Validation'!AC$665666&amp;":"&amp;'Coleman Validation'!AC$665667),'Coleman Validation'!AC$665668,FALSE))</f>
        <v>0.32677263053824018</v>
      </c>
      <c r="AD80" s="318">
        <f ca="1">+IF(ISERROR(HLOOKUP($B80,INDIRECT("'Monthly Resource Report'!"&amp;'Coleman Validation'!AD$665666&amp;":"&amp;'Coleman Validation'!AD$665667),'Coleman Validation'!AD$665668,FALSE)),0,HLOOKUP($B80,INDIRECT("'Monthly Resource Report'!"&amp;'Coleman Validation'!AD$665666&amp;":"&amp;'Coleman Validation'!AD$665667),'Coleman Validation'!AD$665668,FALSE))</f>
        <v>0.20065623305373967</v>
      </c>
    </row>
    <row r="81" spans="2:30" s="29" customFormat="1">
      <c r="B81" s="301">
        <v>43647</v>
      </c>
      <c r="C81" s="294">
        <v>146</v>
      </c>
      <c r="D81" s="297">
        <v>2.1218860337307599</v>
      </c>
      <c r="E81" s="299">
        <v>0.33</v>
      </c>
      <c r="F81" s="295">
        <v>0.2</v>
      </c>
      <c r="G81" s="294">
        <f ca="1">+IF(ISERROR(HLOOKUP($B81,INDIRECT("'Monthly Resource Report'!"&amp;'Coleman Validation'!G$665666&amp;":"&amp;'Coleman Validation'!G$665667),'Coleman Validation'!G$665668,FALSE)),0,HLOOKUP($B81,INDIRECT("'Monthly Resource Report'!"&amp;'Coleman Validation'!G$665666&amp;":"&amp;'Coleman Validation'!G$665667),'Coleman Validation'!G$665668,FALSE))</f>
        <v>146</v>
      </c>
      <c r="H81" s="297">
        <f ca="1">+IF(ISERROR(HLOOKUP($B81,INDIRECT("'Monthly Resource Report'!"&amp;'Coleman Validation'!H$665666&amp;":"&amp;'Coleman Validation'!H$665667),'Coleman Validation'!H$665668,FALSE)),0,HLOOKUP($B81,INDIRECT("'Monthly Resource Report'!"&amp;'Coleman Validation'!H$665666&amp;":"&amp;'Coleman Validation'!H$665667),'Coleman Validation'!H$665668,FALSE))</f>
        <v>2.1220022095691338</v>
      </c>
      <c r="I81" s="317">
        <f ca="1">+IF(ISERROR(HLOOKUP($B81,INDIRECT("'Monthly Resource Report'!"&amp;'Coleman Validation'!I$665666&amp;":"&amp;'Coleman Validation'!I$665667),'Coleman Validation'!I$665668,FALSE)),0,HLOOKUP($B81,INDIRECT("'Monthly Resource Report'!"&amp;'Coleman Validation'!I$665666&amp;":"&amp;'Coleman Validation'!I$665667),'Coleman Validation'!I$665668,FALSE))</f>
        <v>0.32750644936744683</v>
      </c>
      <c r="J81" s="318">
        <f ca="1">+IF(ISERROR(HLOOKUP($B81,INDIRECT("'Monthly Resource Report'!"&amp;'Coleman Validation'!J$665666&amp;":"&amp;'Coleman Validation'!J$665667),'Coleman Validation'!J$665668,FALSE)),0,HLOOKUP($B81,INDIRECT("'Monthly Resource Report'!"&amp;'Coleman Validation'!J$665666&amp;":"&amp;'Coleman Validation'!J$665667),'Coleman Validation'!J$665668,FALSE))</f>
        <v>0.20016862925122517</v>
      </c>
      <c r="L81" s="301">
        <v>43647</v>
      </c>
      <c r="M81" s="294">
        <v>146</v>
      </c>
      <c r="N81" s="297">
        <v>2.1218860337307599</v>
      </c>
      <c r="O81" s="299">
        <v>0.33</v>
      </c>
      <c r="P81" s="295">
        <v>0.2</v>
      </c>
      <c r="Q81" s="294">
        <f ca="1">+IF(ISERROR(HLOOKUP($B81,INDIRECT("'Monthly Resource Report'!"&amp;'Coleman Validation'!Q$665666&amp;":"&amp;'Coleman Validation'!Q$665667),'Coleman Validation'!Q$665668,FALSE)),0,HLOOKUP($B81,INDIRECT("'Monthly Resource Report'!"&amp;'Coleman Validation'!Q$665666&amp;":"&amp;'Coleman Validation'!Q$665667),'Coleman Validation'!Q$665668,FALSE))</f>
        <v>146</v>
      </c>
      <c r="R81" s="297">
        <f ca="1">+IF(ISERROR(HLOOKUP($B81,INDIRECT("'Monthly Resource Report'!"&amp;'Coleman Validation'!R$665666&amp;":"&amp;'Coleman Validation'!R$665667),'Coleman Validation'!R$665668,FALSE)),0,HLOOKUP($B81,INDIRECT("'Monthly Resource Report'!"&amp;'Coleman Validation'!R$665666&amp;":"&amp;'Coleman Validation'!R$665667),'Coleman Validation'!R$665668,FALSE))</f>
        <v>2.1220024766360086</v>
      </c>
      <c r="S81" s="317">
        <f ca="1">+IF(ISERROR(HLOOKUP($B81,INDIRECT("'Monthly Resource Report'!"&amp;'Coleman Validation'!S$665666&amp;":"&amp;'Coleman Validation'!S$665667),'Coleman Validation'!S$665668,FALSE)),0,HLOOKUP($B81,INDIRECT("'Monthly Resource Report'!"&amp;'Coleman Validation'!S$665666&amp;":"&amp;'Coleman Validation'!S$665667),'Coleman Validation'!S$665668,FALSE))</f>
        <v>0.32758730818714094</v>
      </c>
      <c r="T81" s="318">
        <f ca="1">+IF(ISERROR(HLOOKUP($B81,INDIRECT("'Monthly Resource Report'!"&amp;'Coleman Validation'!T$665666&amp;":"&amp;'Coleman Validation'!T$665667),'Coleman Validation'!T$665668,FALSE)),0,HLOOKUP($B81,INDIRECT("'Monthly Resource Report'!"&amp;'Coleman Validation'!T$665666&amp;":"&amp;'Coleman Validation'!T$665667),'Coleman Validation'!T$665668,FALSE))</f>
        <v>0.2003825407019251</v>
      </c>
      <c r="V81" s="301">
        <v>43647</v>
      </c>
      <c r="W81" s="294">
        <v>151</v>
      </c>
      <c r="X81" s="297">
        <v>2.1218860337307599</v>
      </c>
      <c r="Y81" s="299">
        <v>0.33</v>
      </c>
      <c r="Z81" s="295">
        <v>0.2</v>
      </c>
      <c r="AA81" s="294">
        <f ca="1">+IF(ISERROR(HLOOKUP($B81,INDIRECT("'Monthly Resource Report'!"&amp;'Coleman Validation'!AA$665666&amp;":"&amp;'Coleman Validation'!AA$665667),'Coleman Validation'!AA$665668,FALSE)),0,HLOOKUP($B81,INDIRECT("'Monthly Resource Report'!"&amp;'Coleman Validation'!AA$665666&amp;":"&amp;'Coleman Validation'!AA$665667),'Coleman Validation'!AA$665668,FALSE))</f>
        <v>151</v>
      </c>
      <c r="AB81" s="297">
        <f ca="1">+IF(ISERROR(HLOOKUP($B81,INDIRECT("'Monthly Resource Report'!"&amp;'Coleman Validation'!AB$665666&amp;":"&amp;'Coleman Validation'!AB$665667),'Coleman Validation'!AB$665668,FALSE)),0,HLOOKUP($B81,INDIRECT("'Monthly Resource Report'!"&amp;'Coleman Validation'!AB$665666&amp;":"&amp;'Coleman Validation'!AB$665667),'Coleman Validation'!AB$665668,FALSE))</f>
        <v>2.1219993248289053</v>
      </c>
      <c r="AC81" s="317">
        <f ca="1">+IF(ISERROR(HLOOKUP($B81,INDIRECT("'Monthly Resource Report'!"&amp;'Coleman Validation'!AC$665666&amp;":"&amp;'Coleman Validation'!AC$665667),'Coleman Validation'!AC$665668,FALSE)),0,HLOOKUP($B81,INDIRECT("'Monthly Resource Report'!"&amp;'Coleman Validation'!AC$665666&amp;":"&amp;'Coleman Validation'!AC$665667),'Coleman Validation'!AC$665668,FALSE))</f>
        <v>0.32830139116571394</v>
      </c>
      <c r="AD81" s="318">
        <f ca="1">+IF(ISERROR(HLOOKUP($B81,INDIRECT("'Monthly Resource Report'!"&amp;'Coleman Validation'!AD$665666&amp;":"&amp;'Coleman Validation'!AD$665667),'Coleman Validation'!AD$665668,FALSE)),0,HLOOKUP($B81,INDIRECT("'Monthly Resource Report'!"&amp;'Coleman Validation'!AD$665666&amp;":"&amp;'Coleman Validation'!AD$665667),'Coleman Validation'!AD$665668,FALSE))</f>
        <v>0.20060892806777667</v>
      </c>
    </row>
    <row r="82" spans="2:30" s="29" customFormat="1">
      <c r="B82" s="301">
        <v>43678</v>
      </c>
      <c r="C82" s="294">
        <v>146</v>
      </c>
      <c r="D82" s="297">
        <v>2.1218860337307599</v>
      </c>
      <c r="E82" s="299">
        <v>0.33</v>
      </c>
      <c r="F82" s="295">
        <v>0.2</v>
      </c>
      <c r="G82" s="294">
        <f ca="1">+IF(ISERROR(HLOOKUP($B82,INDIRECT("'Monthly Resource Report'!"&amp;'Coleman Validation'!G$665666&amp;":"&amp;'Coleman Validation'!G$665667),'Coleman Validation'!G$665668,FALSE)),0,HLOOKUP($B82,INDIRECT("'Monthly Resource Report'!"&amp;'Coleman Validation'!G$665666&amp;":"&amp;'Coleman Validation'!G$665667),'Coleman Validation'!G$665668,FALSE))</f>
        <v>146</v>
      </c>
      <c r="H82" s="297">
        <f ca="1">+IF(ISERROR(HLOOKUP($B82,INDIRECT("'Monthly Resource Report'!"&amp;'Coleman Validation'!H$665666&amp;":"&amp;'Coleman Validation'!H$665667),'Coleman Validation'!H$665668,FALSE)),0,HLOOKUP($B82,INDIRECT("'Monthly Resource Report'!"&amp;'Coleman Validation'!H$665666&amp;":"&amp;'Coleman Validation'!H$665667),'Coleman Validation'!H$665668,FALSE))</f>
        <v>2.1220023911652732</v>
      </c>
      <c r="I82" s="317">
        <f ca="1">+IF(ISERROR(HLOOKUP($B82,INDIRECT("'Monthly Resource Report'!"&amp;'Coleman Validation'!I$665666&amp;":"&amp;'Coleman Validation'!I$665667),'Coleman Validation'!I$665668,FALSE)),0,HLOOKUP($B82,INDIRECT("'Monthly Resource Report'!"&amp;'Coleman Validation'!I$665666&amp;":"&amp;'Coleman Validation'!I$665667),'Coleman Validation'!I$665668,FALSE))</f>
        <v>0.32784469478192446</v>
      </c>
      <c r="J82" s="318">
        <f ca="1">+IF(ISERROR(HLOOKUP($B82,INDIRECT("'Monthly Resource Report'!"&amp;'Coleman Validation'!J$665666&amp;":"&amp;'Coleman Validation'!J$665667),'Coleman Validation'!J$665668,FALSE)),0,HLOOKUP($B82,INDIRECT("'Monthly Resource Report'!"&amp;'Coleman Validation'!J$665666&amp;":"&amp;'Coleman Validation'!J$665667),'Coleman Validation'!J$665668,FALSE))</f>
        <v>0.20033253747873545</v>
      </c>
      <c r="L82" s="301">
        <v>43678</v>
      </c>
      <c r="M82" s="294">
        <v>146</v>
      </c>
      <c r="N82" s="297">
        <v>2.1218860337307599</v>
      </c>
      <c r="O82" s="299">
        <v>0.33</v>
      </c>
      <c r="P82" s="295">
        <v>0.2</v>
      </c>
      <c r="Q82" s="294">
        <f ca="1">+IF(ISERROR(HLOOKUP($B82,INDIRECT("'Monthly Resource Report'!"&amp;'Coleman Validation'!Q$665666&amp;":"&amp;'Coleman Validation'!Q$665667),'Coleman Validation'!Q$665668,FALSE)),0,HLOOKUP($B82,INDIRECT("'Monthly Resource Report'!"&amp;'Coleman Validation'!Q$665666&amp;":"&amp;'Coleman Validation'!Q$665667),'Coleman Validation'!Q$665668,FALSE))</f>
        <v>146</v>
      </c>
      <c r="R82" s="297">
        <f ca="1">+IF(ISERROR(HLOOKUP($B82,INDIRECT("'Monthly Resource Report'!"&amp;'Coleman Validation'!R$665666&amp;":"&amp;'Coleman Validation'!R$665667),'Coleman Validation'!R$665668,FALSE)),0,HLOOKUP($B82,INDIRECT("'Monthly Resource Report'!"&amp;'Coleman Validation'!R$665666&amp;":"&amp;'Coleman Validation'!R$665667),'Coleman Validation'!R$665668,FALSE))</f>
        <v>2.1220021443964376</v>
      </c>
      <c r="S82" s="317">
        <f ca="1">+IF(ISERROR(HLOOKUP($B82,INDIRECT("'Monthly Resource Report'!"&amp;'Coleman Validation'!S$665666&amp;":"&amp;'Coleman Validation'!S$665667),'Coleman Validation'!S$665668,FALSE)),0,HLOOKUP($B82,INDIRECT("'Monthly Resource Report'!"&amp;'Coleman Validation'!S$665666&amp;":"&amp;'Coleman Validation'!S$665667),'Coleman Validation'!S$665668,FALSE))</f>
        <v>0.32746617892639229</v>
      </c>
      <c r="T82" s="318">
        <f ca="1">+IF(ISERROR(HLOOKUP($B82,INDIRECT("'Monthly Resource Report'!"&amp;'Coleman Validation'!T$665666&amp;":"&amp;'Coleman Validation'!T$665667),'Coleman Validation'!T$665668,FALSE)),0,HLOOKUP($B82,INDIRECT("'Monthly Resource Report'!"&amp;'Coleman Validation'!T$665666&amp;":"&amp;'Coleman Validation'!T$665667),'Coleman Validation'!T$665668,FALSE))</f>
        <v>0.20039790594530144</v>
      </c>
      <c r="V82" s="301">
        <v>43678</v>
      </c>
      <c r="W82" s="294">
        <v>151</v>
      </c>
      <c r="X82" s="297">
        <v>2.1218860337307599</v>
      </c>
      <c r="Y82" s="299">
        <v>0.33</v>
      </c>
      <c r="Z82" s="295">
        <v>0.2</v>
      </c>
      <c r="AA82" s="294">
        <f ca="1">+IF(ISERROR(HLOOKUP($B82,INDIRECT("'Monthly Resource Report'!"&amp;'Coleman Validation'!AA$665666&amp;":"&amp;'Coleman Validation'!AA$665667),'Coleman Validation'!AA$665668,FALSE)),0,HLOOKUP($B82,INDIRECT("'Monthly Resource Report'!"&amp;'Coleman Validation'!AA$665666&amp;":"&amp;'Coleman Validation'!AA$665667),'Coleman Validation'!AA$665668,FALSE))</f>
        <v>151</v>
      </c>
      <c r="AB82" s="297">
        <f ca="1">+IF(ISERROR(HLOOKUP($B82,INDIRECT("'Monthly Resource Report'!"&amp;'Coleman Validation'!AB$665666&amp;":"&amp;'Coleman Validation'!AB$665667),'Coleman Validation'!AB$665668,FALSE)),0,HLOOKUP($B82,INDIRECT("'Monthly Resource Report'!"&amp;'Coleman Validation'!AB$665666&amp;":"&amp;'Coleman Validation'!AB$665667),'Coleman Validation'!AB$665668,FALSE))</f>
        <v>2.1219995089533485</v>
      </c>
      <c r="AC82" s="317">
        <f ca="1">+IF(ISERROR(HLOOKUP($B82,INDIRECT("'Monthly Resource Report'!"&amp;'Coleman Validation'!AC$665666&amp;":"&amp;'Coleman Validation'!AC$665667),'Coleman Validation'!AC$665668,FALSE)),0,HLOOKUP($B82,INDIRECT("'Monthly Resource Report'!"&amp;'Coleman Validation'!AC$665666&amp;":"&amp;'Coleman Validation'!AC$665667),'Coleman Validation'!AC$665668,FALSE))</f>
        <v>0.3279618148967649</v>
      </c>
      <c r="AD82" s="318">
        <f ca="1">+IF(ISERROR(HLOOKUP($B82,INDIRECT("'Monthly Resource Report'!"&amp;'Coleman Validation'!AD$665666&amp;":"&amp;'Coleman Validation'!AD$665667),'Coleman Validation'!AD$665668,FALSE)),0,HLOOKUP($B82,INDIRECT("'Monthly Resource Report'!"&amp;'Coleman Validation'!AD$665666&amp;":"&amp;'Coleman Validation'!AD$665667),'Coleman Validation'!AD$665668,FALSE))</f>
        <v>0.20039813030180104</v>
      </c>
    </row>
    <row r="83" spans="2:30" s="29" customFormat="1">
      <c r="B83" s="301">
        <v>43709</v>
      </c>
      <c r="C83" s="294">
        <v>146</v>
      </c>
      <c r="D83" s="297">
        <v>2.1218860337307599</v>
      </c>
      <c r="E83" s="299">
        <v>0.33</v>
      </c>
      <c r="F83" s="295">
        <v>0.2</v>
      </c>
      <c r="G83" s="294">
        <f ca="1">+IF(ISERROR(HLOOKUP($B83,INDIRECT("'Monthly Resource Report'!"&amp;'Coleman Validation'!G$665666&amp;":"&amp;'Coleman Validation'!G$665667),'Coleman Validation'!G$665668,FALSE)),0,HLOOKUP($B83,INDIRECT("'Monthly Resource Report'!"&amp;'Coleman Validation'!G$665666&amp;":"&amp;'Coleman Validation'!G$665667),'Coleman Validation'!G$665668,FALSE))</f>
        <v>146</v>
      </c>
      <c r="H83" s="297">
        <f ca="1">+IF(ISERROR(HLOOKUP($B83,INDIRECT("'Monthly Resource Report'!"&amp;'Coleman Validation'!H$665666&amp;":"&amp;'Coleman Validation'!H$665667),'Coleman Validation'!H$665668,FALSE)),0,HLOOKUP($B83,INDIRECT("'Monthly Resource Report'!"&amp;'Coleman Validation'!H$665666&amp;":"&amp;'Coleman Validation'!H$665667),'Coleman Validation'!H$665668,FALSE))</f>
        <v>2.1220023570309308</v>
      </c>
      <c r="I83" s="317">
        <f ca="1">+IF(ISERROR(HLOOKUP($B83,INDIRECT("'Monthly Resource Report'!"&amp;'Coleman Validation'!I$665666&amp;":"&amp;'Coleman Validation'!I$665667),'Coleman Validation'!I$665668,FALSE)),0,HLOOKUP($B83,INDIRECT("'Monthly Resource Report'!"&amp;'Coleman Validation'!I$665666&amp;":"&amp;'Coleman Validation'!I$665667),'Coleman Validation'!I$665668,FALSE))</f>
        <v>0.32745424558868569</v>
      </c>
      <c r="J83" s="318">
        <f ca="1">+IF(ISERROR(HLOOKUP($B83,INDIRECT("'Monthly Resource Report'!"&amp;'Coleman Validation'!J$665666&amp;":"&amp;'Coleman Validation'!J$665667),'Coleman Validation'!J$665668,FALSE)),0,HLOOKUP($B83,INDIRECT("'Monthly Resource Report'!"&amp;'Coleman Validation'!J$665666&amp;":"&amp;'Coleman Validation'!J$665667),'Coleman Validation'!J$665668,FALSE))</f>
        <v>0.20052950260829247</v>
      </c>
      <c r="L83" s="301">
        <v>43709</v>
      </c>
      <c r="M83" s="294">
        <v>146</v>
      </c>
      <c r="N83" s="297">
        <v>2.1218860337307599</v>
      </c>
      <c r="O83" s="299">
        <v>0.33</v>
      </c>
      <c r="P83" s="295">
        <v>0.2</v>
      </c>
      <c r="Q83" s="294">
        <f ca="1">+IF(ISERROR(HLOOKUP($B83,INDIRECT("'Monthly Resource Report'!"&amp;'Coleman Validation'!Q$665666&amp;":"&amp;'Coleman Validation'!Q$665667),'Coleman Validation'!Q$665668,FALSE)),0,HLOOKUP($B83,INDIRECT("'Monthly Resource Report'!"&amp;'Coleman Validation'!Q$665666&amp;":"&amp;'Coleman Validation'!Q$665667),'Coleman Validation'!Q$665668,FALSE))</f>
        <v>146</v>
      </c>
      <c r="R83" s="297">
        <f ca="1">+IF(ISERROR(HLOOKUP($B83,INDIRECT("'Monthly Resource Report'!"&amp;'Coleman Validation'!R$665666&amp;":"&amp;'Coleman Validation'!R$665667),'Coleman Validation'!R$665668,FALSE)),0,HLOOKUP($B83,INDIRECT("'Monthly Resource Report'!"&amp;'Coleman Validation'!R$665666&amp;":"&amp;'Coleman Validation'!R$665667),'Coleman Validation'!R$665668,FALSE))</f>
        <v>2.1220022246941044</v>
      </c>
      <c r="S83" s="317">
        <f ca="1">+IF(ISERROR(HLOOKUP($B83,INDIRECT("'Monthly Resource Report'!"&amp;'Coleman Validation'!S$665666&amp;":"&amp;'Coleman Validation'!S$665667),'Coleman Validation'!S$665668,FALSE)),0,HLOOKUP($B83,INDIRECT("'Monthly Resource Report'!"&amp;'Coleman Validation'!S$665666&amp;":"&amp;'Coleman Validation'!S$665667),'Coleman Validation'!S$665668,FALSE))</f>
        <v>0.32762378953829613</v>
      </c>
      <c r="T83" s="318">
        <f ca="1">+IF(ISERROR(HLOOKUP($B83,INDIRECT("'Monthly Resource Report'!"&amp;'Coleman Validation'!T$665666&amp;":"&amp;'Coleman Validation'!T$665667),'Coleman Validation'!T$665668,FALSE)),0,HLOOKUP($B83,INDIRECT("'Monthly Resource Report'!"&amp;'Coleman Validation'!T$665666&amp;":"&amp;'Coleman Validation'!T$665667),'Coleman Validation'!T$665668,FALSE))</f>
        <v>0.2003928076069206</v>
      </c>
      <c r="V83" s="301">
        <v>43709</v>
      </c>
      <c r="W83" s="294">
        <v>151</v>
      </c>
      <c r="X83" s="297">
        <v>2.1218860337307599</v>
      </c>
      <c r="Y83" s="299">
        <v>0.33</v>
      </c>
      <c r="Z83" s="295">
        <v>0.2</v>
      </c>
      <c r="AA83" s="294">
        <f ca="1">+IF(ISERROR(HLOOKUP($B83,INDIRECT("'Monthly Resource Report'!"&amp;'Coleman Validation'!AA$665666&amp;":"&amp;'Coleman Validation'!AA$665667),'Coleman Validation'!AA$665668,FALSE)),0,HLOOKUP($B83,INDIRECT("'Monthly Resource Report'!"&amp;'Coleman Validation'!AA$665666&amp;":"&amp;'Coleman Validation'!AA$665667),'Coleman Validation'!AA$665668,FALSE))</f>
        <v>151</v>
      </c>
      <c r="AB83" s="297">
        <f ca="1">+IF(ISERROR(HLOOKUP($B83,INDIRECT("'Monthly Resource Report'!"&amp;'Coleman Validation'!AB$665666&amp;":"&amp;'Coleman Validation'!AB$665667),'Coleman Validation'!AB$665668,FALSE)),0,HLOOKUP($B83,INDIRECT("'Monthly Resource Report'!"&amp;'Coleman Validation'!AB$665666&amp;":"&amp;'Coleman Validation'!AB$665667),'Coleman Validation'!AB$665668,FALSE))</f>
        <v>2.1219990319457889</v>
      </c>
      <c r="AC83" s="317">
        <f ca="1">+IF(ISERROR(HLOOKUP($B83,INDIRECT("'Monthly Resource Report'!"&amp;'Coleman Validation'!AC$665666&amp;":"&amp;'Coleman Validation'!AC$665667),'Coleman Validation'!AC$665668,FALSE)),0,HLOOKUP($B83,INDIRECT("'Monthly Resource Report'!"&amp;'Coleman Validation'!AC$665666&amp;":"&amp;'Coleman Validation'!AC$665667),'Coleman Validation'!AC$665668,FALSE))</f>
        <v>0.32763990615672395</v>
      </c>
      <c r="AD83" s="318">
        <f ca="1">+IF(ISERROR(HLOOKUP($B83,INDIRECT("'Monthly Resource Report'!"&amp;'Coleman Validation'!AD$665666&amp;":"&amp;'Coleman Validation'!AD$665667),'Coleman Validation'!AD$665668,FALSE)),0,HLOOKUP($B83,INDIRECT("'Monthly Resource Report'!"&amp;'Coleman Validation'!AD$665666&amp;":"&amp;'Coleman Validation'!AD$665667),'Coleman Validation'!AD$665668,FALSE))</f>
        <v>0.20085325030145612</v>
      </c>
    </row>
    <row r="84" spans="2:30" s="29" customFormat="1">
      <c r="B84" s="301">
        <v>43739</v>
      </c>
      <c r="C84" s="294">
        <v>146</v>
      </c>
      <c r="D84" s="297">
        <v>2.1218860337307599</v>
      </c>
      <c r="E84" s="299">
        <v>0.33</v>
      </c>
      <c r="F84" s="295">
        <v>0.2</v>
      </c>
      <c r="G84" s="294">
        <f ca="1">+IF(ISERROR(HLOOKUP($B84,INDIRECT("'Monthly Resource Report'!"&amp;'Coleman Validation'!G$665666&amp;":"&amp;'Coleman Validation'!G$665667),'Coleman Validation'!G$665668,FALSE)),0,HLOOKUP($B84,INDIRECT("'Monthly Resource Report'!"&amp;'Coleman Validation'!G$665666&amp;":"&amp;'Coleman Validation'!G$665667),'Coleman Validation'!G$665668,FALSE))</f>
        <v>146</v>
      </c>
      <c r="H84" s="297">
        <f ca="1">+IF(ISERROR(HLOOKUP($B84,INDIRECT("'Monthly Resource Report'!"&amp;'Coleman Validation'!H$665666&amp;":"&amp;'Coleman Validation'!H$665667),'Coleman Validation'!H$665668,FALSE)),0,HLOOKUP($B84,INDIRECT("'Monthly Resource Report'!"&amp;'Coleman Validation'!H$665666&amp;":"&amp;'Coleman Validation'!H$665667),'Coleman Validation'!H$665668,FALSE))</f>
        <v>2.1220028732939817</v>
      </c>
      <c r="I84" s="317">
        <f ca="1">+IF(ISERROR(HLOOKUP($B84,INDIRECT("'Monthly Resource Report'!"&amp;'Coleman Validation'!I$665666&amp;":"&amp;'Coleman Validation'!I$665667),'Coleman Validation'!I$665668,FALSE)),0,HLOOKUP($B84,INDIRECT("'Monthly Resource Report'!"&amp;'Coleman Validation'!I$665666&amp;":"&amp;'Coleman Validation'!I$665667),'Coleman Validation'!I$665668,FALSE))</f>
        <v>0.32804758408937879</v>
      </c>
      <c r="J84" s="318">
        <f ca="1">+IF(ISERROR(HLOOKUP($B84,INDIRECT("'Monthly Resource Report'!"&amp;'Coleman Validation'!J$665666&amp;":"&amp;'Coleman Validation'!J$665667),'Coleman Validation'!J$665668,FALSE)),0,HLOOKUP($B84,INDIRECT("'Monthly Resource Report'!"&amp;'Coleman Validation'!J$665666&amp;":"&amp;'Coleman Validation'!J$665667),'Coleman Validation'!J$665668,FALSE))</f>
        <v>0.20033106765043587</v>
      </c>
      <c r="L84" s="301">
        <v>43739</v>
      </c>
      <c r="M84" s="294">
        <v>146</v>
      </c>
      <c r="N84" s="297">
        <v>2.1218860337307599</v>
      </c>
      <c r="O84" s="299">
        <v>0.33</v>
      </c>
      <c r="P84" s="295">
        <v>0.2</v>
      </c>
      <c r="Q84" s="294">
        <f ca="1">+IF(ISERROR(HLOOKUP($B84,INDIRECT("'Monthly Resource Report'!"&amp;'Coleman Validation'!Q$665666&amp;":"&amp;'Coleman Validation'!Q$665667),'Coleman Validation'!Q$665668,FALSE)),0,HLOOKUP($B84,INDIRECT("'Monthly Resource Report'!"&amp;'Coleman Validation'!Q$665666&amp;":"&amp;'Coleman Validation'!Q$665667),'Coleman Validation'!Q$665668,FALSE))</f>
        <v>146</v>
      </c>
      <c r="R84" s="297">
        <f ca="1">+IF(ISERROR(HLOOKUP($B84,INDIRECT("'Monthly Resource Report'!"&amp;'Coleman Validation'!R$665666&amp;":"&amp;'Coleman Validation'!R$665667),'Coleman Validation'!R$665668,FALSE)),0,HLOOKUP($B84,INDIRECT("'Monthly Resource Report'!"&amp;'Coleman Validation'!R$665666&amp;":"&amp;'Coleman Validation'!R$665667),'Coleman Validation'!R$665668,FALSE))</f>
        <v>2.1220028618236868</v>
      </c>
      <c r="S84" s="317">
        <f ca="1">+IF(ISERROR(HLOOKUP($B84,INDIRECT("'Monthly Resource Report'!"&amp;'Coleman Validation'!S$665666&amp;":"&amp;'Coleman Validation'!S$665667),'Coleman Validation'!S$665668,FALSE)),0,HLOOKUP($B84,INDIRECT("'Monthly Resource Report'!"&amp;'Coleman Validation'!S$665666&amp;":"&amp;'Coleman Validation'!S$665667),'Coleman Validation'!S$665668,FALSE))</f>
        <v>0.32815280625179133</v>
      </c>
      <c r="T84" s="318">
        <f ca="1">+IF(ISERROR(HLOOKUP($B84,INDIRECT("'Monthly Resource Report'!"&amp;'Coleman Validation'!T$665666&amp;":"&amp;'Coleman Validation'!T$665667),'Coleman Validation'!T$665668,FALSE)),0,HLOOKUP($B84,INDIRECT("'Monthly Resource Report'!"&amp;'Coleman Validation'!T$665666&amp;":"&amp;'Coleman Validation'!T$665667),'Coleman Validation'!T$665668,FALSE))</f>
        <v>0.20056647566789249</v>
      </c>
      <c r="V84" s="301">
        <v>43739</v>
      </c>
      <c r="W84" s="294">
        <v>151</v>
      </c>
      <c r="X84" s="297">
        <v>2.1218860337307599</v>
      </c>
      <c r="Y84" s="299">
        <v>0.33</v>
      </c>
      <c r="Z84" s="295">
        <v>0.2</v>
      </c>
      <c r="AA84" s="294">
        <f ca="1">+IF(ISERROR(HLOOKUP($B84,INDIRECT("'Monthly Resource Report'!"&amp;'Coleman Validation'!AA$665666&amp;":"&amp;'Coleman Validation'!AA$665667),'Coleman Validation'!AA$665668,FALSE)),0,HLOOKUP($B84,INDIRECT("'Monthly Resource Report'!"&amp;'Coleman Validation'!AA$665666&amp;":"&amp;'Coleman Validation'!AA$665667),'Coleman Validation'!AA$665668,FALSE))</f>
        <v>151</v>
      </c>
      <c r="AB84" s="297">
        <f ca="1">+IF(ISERROR(HLOOKUP($B84,INDIRECT("'Monthly Resource Report'!"&amp;'Coleman Validation'!AB$665666&amp;":"&amp;'Coleman Validation'!AB$665667),'Coleman Validation'!AB$665668,FALSE)),0,HLOOKUP($B84,INDIRECT("'Monthly Resource Report'!"&amp;'Coleman Validation'!AB$665666&amp;":"&amp;'Coleman Validation'!AB$665667),'Coleman Validation'!AB$665668,FALSE))</f>
        <v>2.1219989095603986</v>
      </c>
      <c r="AC84" s="317">
        <f ca="1">+IF(ISERROR(HLOOKUP($B84,INDIRECT("'Monthly Resource Report'!"&amp;'Coleman Validation'!AC$665666&amp;":"&amp;'Coleman Validation'!AC$665667),'Coleman Validation'!AC$665668,FALSE)),0,HLOOKUP($B84,INDIRECT("'Monthly Resource Report'!"&amp;'Coleman Validation'!AC$665666&amp;":"&amp;'Coleman Validation'!AC$665667),'Coleman Validation'!AC$665668,FALSE))</f>
        <v>0.32846308852341982</v>
      </c>
      <c r="AD84" s="318">
        <f ca="1">+IF(ISERROR(HLOOKUP($B84,INDIRECT("'Monthly Resource Report'!"&amp;'Coleman Validation'!AD$665666&amp;":"&amp;'Coleman Validation'!AD$665667),'Coleman Validation'!AD$665668,FALSE)),0,HLOOKUP($B84,INDIRECT("'Monthly Resource Report'!"&amp;'Coleman Validation'!AD$665666&amp;":"&amp;'Coleman Validation'!AD$665667),'Coleman Validation'!AD$665668,FALSE))</f>
        <v>0.20079218482411004</v>
      </c>
    </row>
    <row r="85" spans="2:30" s="29" customFormat="1">
      <c r="B85" s="301">
        <v>43770</v>
      </c>
      <c r="C85" s="294">
        <v>146</v>
      </c>
      <c r="D85" s="297">
        <v>2.1218860337307599</v>
      </c>
      <c r="E85" s="299">
        <v>0.33</v>
      </c>
      <c r="F85" s="295">
        <v>0.2</v>
      </c>
      <c r="G85" s="294">
        <f ca="1">+IF(ISERROR(HLOOKUP($B85,INDIRECT("'Monthly Resource Report'!"&amp;'Coleman Validation'!G$665666&amp;":"&amp;'Coleman Validation'!G$665667),'Coleman Validation'!G$665668,FALSE)),0,HLOOKUP($B85,INDIRECT("'Monthly Resource Report'!"&amp;'Coleman Validation'!G$665666&amp;":"&amp;'Coleman Validation'!G$665667),'Coleman Validation'!G$665668,FALSE))</f>
        <v>146</v>
      </c>
      <c r="H85" s="297">
        <f ca="1">+IF(ISERROR(HLOOKUP($B85,INDIRECT("'Monthly Resource Report'!"&amp;'Coleman Validation'!H$665666&amp;":"&amp;'Coleman Validation'!H$665667),'Coleman Validation'!H$665668,FALSE)),0,HLOOKUP($B85,INDIRECT("'Monthly Resource Report'!"&amp;'Coleman Validation'!H$665666&amp;":"&amp;'Coleman Validation'!H$665667),'Coleman Validation'!H$665668,FALSE))</f>
        <v>2.1220026241052299</v>
      </c>
      <c r="I85" s="317">
        <f ca="1">+IF(ISERROR(HLOOKUP($B85,INDIRECT("'Monthly Resource Report'!"&amp;'Coleman Validation'!I$665666&amp;":"&amp;'Coleman Validation'!I$665667),'Coleman Validation'!I$665668,FALSE)),0,HLOOKUP($B85,INDIRECT("'Monthly Resource Report'!"&amp;'Coleman Validation'!I$665666&amp;":"&amp;'Coleman Validation'!I$665667),'Coleman Validation'!I$665668,FALSE))</f>
        <v>0.3291431177341721</v>
      </c>
      <c r="J85" s="318">
        <f ca="1">+IF(ISERROR(HLOOKUP($B85,INDIRECT("'Monthly Resource Report'!"&amp;'Coleman Validation'!J$665666&amp;":"&amp;'Coleman Validation'!J$665667),'Coleman Validation'!J$665668,FALSE)),0,HLOOKUP($B85,INDIRECT("'Monthly Resource Report'!"&amp;'Coleman Validation'!J$665666&amp;":"&amp;'Coleman Validation'!J$665667),'Coleman Validation'!J$665668,FALSE))</f>
        <v>0.20033228785771715</v>
      </c>
      <c r="L85" s="301">
        <v>43770</v>
      </c>
      <c r="M85" s="294">
        <v>146</v>
      </c>
      <c r="N85" s="297">
        <v>2.1218860337307599</v>
      </c>
      <c r="O85" s="299">
        <v>0.33</v>
      </c>
      <c r="P85" s="295">
        <v>0.2</v>
      </c>
      <c r="Q85" s="294">
        <f ca="1">+IF(ISERROR(HLOOKUP($B85,INDIRECT("'Monthly Resource Report'!"&amp;'Coleman Validation'!Q$665666&amp;":"&amp;'Coleman Validation'!Q$665667),'Coleman Validation'!Q$665668,FALSE)),0,HLOOKUP($B85,INDIRECT("'Monthly Resource Report'!"&amp;'Coleman Validation'!Q$665666&amp;":"&amp;'Coleman Validation'!Q$665667),'Coleman Validation'!Q$665668,FALSE))</f>
        <v>146</v>
      </c>
      <c r="R85" s="297">
        <f ca="1">+IF(ISERROR(HLOOKUP($B85,INDIRECT("'Monthly Resource Report'!"&amp;'Coleman Validation'!R$665666&amp;":"&amp;'Coleman Validation'!R$665667),'Coleman Validation'!R$665668,FALSE)),0,HLOOKUP($B85,INDIRECT("'Monthly Resource Report'!"&amp;'Coleman Validation'!R$665666&amp;":"&amp;'Coleman Validation'!R$665667),'Coleman Validation'!R$665668,FALSE))</f>
        <v>2.1220025092339396</v>
      </c>
      <c r="S85" s="317">
        <f ca="1">+IF(ISERROR(HLOOKUP($B85,INDIRECT("'Monthly Resource Report'!"&amp;'Coleman Validation'!S$665666&amp;":"&amp;'Coleman Validation'!S$665667),'Coleman Validation'!S$665668,FALSE)),0,HLOOKUP($B85,INDIRECT("'Monthly Resource Report'!"&amp;'Coleman Validation'!S$665666&amp;":"&amp;'Coleman Validation'!S$665667),'Coleman Validation'!S$665668,FALSE))</f>
        <v>0.32927405671903215</v>
      </c>
      <c r="T85" s="318">
        <f ca="1">+IF(ISERROR(HLOOKUP($B85,INDIRECT("'Monthly Resource Report'!"&amp;'Coleman Validation'!T$665666&amp;":"&amp;'Coleman Validation'!T$665667),'Coleman Validation'!T$665668,FALSE)),0,HLOOKUP($B85,INDIRECT("'Monthly Resource Report'!"&amp;'Coleman Validation'!T$665666&amp;":"&amp;'Coleman Validation'!T$665667),'Coleman Validation'!T$665668,FALSE))</f>
        <v>0.20037619532327688</v>
      </c>
      <c r="V85" s="301">
        <v>43770</v>
      </c>
      <c r="W85" s="294">
        <v>151</v>
      </c>
      <c r="X85" s="297">
        <v>2.1218860337307599</v>
      </c>
      <c r="Y85" s="299">
        <v>0.33</v>
      </c>
      <c r="Z85" s="295">
        <v>0.2</v>
      </c>
      <c r="AA85" s="294">
        <f ca="1">+IF(ISERROR(HLOOKUP($B85,INDIRECT("'Monthly Resource Report'!"&amp;'Coleman Validation'!AA$665666&amp;":"&amp;'Coleman Validation'!AA$665667),'Coleman Validation'!AA$665668,FALSE)),0,HLOOKUP($B85,INDIRECT("'Monthly Resource Report'!"&amp;'Coleman Validation'!AA$665666&amp;":"&amp;'Coleman Validation'!AA$665667),'Coleman Validation'!AA$665668,FALSE))</f>
        <v>151</v>
      </c>
      <c r="AB85" s="297">
        <f ca="1">+IF(ISERROR(HLOOKUP($B85,INDIRECT("'Monthly Resource Report'!"&amp;'Coleman Validation'!AB$665666&amp;":"&amp;'Coleman Validation'!AB$665667),'Coleman Validation'!AB$665668,FALSE)),0,HLOOKUP($B85,INDIRECT("'Monthly Resource Report'!"&amp;'Coleman Validation'!AB$665666&amp;":"&amp;'Coleman Validation'!AB$665667),'Coleman Validation'!AB$665668,FALSE))</f>
        <v>2.121999390986602</v>
      </c>
      <c r="AC85" s="317">
        <f ca="1">+IF(ISERROR(HLOOKUP($B85,INDIRECT("'Monthly Resource Report'!"&amp;'Coleman Validation'!AC$665666&amp;":"&amp;'Coleman Validation'!AC$665667),'Coleman Validation'!AC$665668,FALSE)),0,HLOOKUP($B85,INDIRECT("'Monthly Resource Report'!"&amp;'Coleman Validation'!AC$665666&amp;":"&amp;'Coleman Validation'!AC$665667),'Coleman Validation'!AC$665668,FALSE))</f>
        <v>0.32952321917550426</v>
      </c>
      <c r="AD85" s="318">
        <f ca="1">+IF(ISERROR(HLOOKUP($B85,INDIRECT("'Monthly Resource Report'!"&amp;'Coleman Validation'!AD$665666&amp;":"&amp;'Coleman Validation'!AD$665667),'Coleman Validation'!AD$665668,FALSE)),0,HLOOKUP($B85,INDIRECT("'Monthly Resource Report'!"&amp;'Coleman Validation'!AD$665666&amp;":"&amp;'Coleman Validation'!AD$665667),'Coleman Validation'!AD$665668,FALSE))</f>
        <v>0.20060601864522631</v>
      </c>
    </row>
    <row r="86" spans="2:30" s="29" customFormat="1">
      <c r="B86" s="301">
        <v>43800</v>
      </c>
      <c r="C86" s="294">
        <v>146</v>
      </c>
      <c r="D86" s="297">
        <v>2.1218860337307599</v>
      </c>
      <c r="E86" s="299">
        <v>0.33</v>
      </c>
      <c r="F86" s="295">
        <v>0.2</v>
      </c>
      <c r="G86" s="294">
        <f ca="1">+IF(ISERROR(HLOOKUP($B86,INDIRECT("'Monthly Resource Report'!"&amp;'Coleman Validation'!G$665666&amp;":"&amp;'Coleman Validation'!G$665667),'Coleman Validation'!G$665668,FALSE)),0,HLOOKUP($B86,INDIRECT("'Monthly Resource Report'!"&amp;'Coleman Validation'!G$665666&amp;":"&amp;'Coleman Validation'!G$665667),'Coleman Validation'!G$665668,FALSE))</f>
        <v>146</v>
      </c>
      <c r="H86" s="297">
        <f ca="1">+IF(ISERROR(HLOOKUP($B86,INDIRECT("'Monthly Resource Report'!"&amp;'Coleman Validation'!H$665666&amp;":"&amp;'Coleman Validation'!H$665667),'Coleman Validation'!H$665668,FALSE)),0,HLOOKUP($B86,INDIRECT("'Monthly Resource Report'!"&amp;'Coleman Validation'!H$665666&amp;":"&amp;'Coleman Validation'!H$665667),'Coleman Validation'!H$665668,FALSE))</f>
        <v>2.1220027231219674</v>
      </c>
      <c r="I86" s="317">
        <f ca="1">+IF(ISERROR(HLOOKUP($B86,INDIRECT("'Monthly Resource Report'!"&amp;'Coleman Validation'!I$665666&amp;":"&amp;'Coleman Validation'!I$665667),'Coleman Validation'!I$665668,FALSE)),0,HLOOKUP($B86,INDIRECT("'Monthly Resource Report'!"&amp;'Coleman Validation'!I$665666&amp;":"&amp;'Coleman Validation'!I$665667),'Coleman Validation'!I$665668,FALSE))</f>
        <v>0.32859142400144165</v>
      </c>
      <c r="J86" s="318">
        <f ca="1">+IF(ISERROR(HLOOKUP($B86,INDIRECT("'Monthly Resource Report'!"&amp;'Coleman Validation'!J$665666&amp;":"&amp;'Coleman Validation'!J$665667),'Coleman Validation'!J$665668,FALSE)),0,HLOOKUP($B86,INDIRECT("'Monthly Resource Report'!"&amp;'Coleman Validation'!J$665666&amp;":"&amp;'Coleman Validation'!J$665667),'Coleman Validation'!J$665668,FALSE))</f>
        <v>0.20060110733607339</v>
      </c>
      <c r="L86" s="301">
        <v>43800</v>
      </c>
      <c r="M86" s="294">
        <v>146</v>
      </c>
      <c r="N86" s="297">
        <v>2.1218860337307599</v>
      </c>
      <c r="O86" s="299">
        <v>0.33</v>
      </c>
      <c r="P86" s="295">
        <v>0.2</v>
      </c>
      <c r="Q86" s="294">
        <f ca="1">+IF(ISERROR(HLOOKUP($B86,INDIRECT("'Monthly Resource Report'!"&amp;'Coleman Validation'!Q$665666&amp;":"&amp;'Coleman Validation'!Q$665667),'Coleman Validation'!Q$665668,FALSE)),0,HLOOKUP($B86,INDIRECT("'Monthly Resource Report'!"&amp;'Coleman Validation'!Q$665666&amp;":"&amp;'Coleman Validation'!Q$665667),'Coleman Validation'!Q$665668,FALSE))</f>
        <v>146</v>
      </c>
      <c r="R86" s="297">
        <f ca="1">+IF(ISERROR(HLOOKUP($B86,INDIRECT("'Monthly Resource Report'!"&amp;'Coleman Validation'!R$665666&amp;":"&amp;'Coleman Validation'!R$665667),'Coleman Validation'!R$665668,FALSE)),0,HLOOKUP($B86,INDIRECT("'Monthly Resource Report'!"&amp;'Coleman Validation'!R$665666&amp;":"&amp;'Coleman Validation'!R$665667),'Coleman Validation'!R$665668,FALSE))</f>
        <v>2.1220025183759548</v>
      </c>
      <c r="S86" s="317">
        <f ca="1">+IF(ISERROR(HLOOKUP($B86,INDIRECT("'Monthly Resource Report'!"&amp;'Coleman Validation'!S$665666&amp;":"&amp;'Coleman Validation'!S$665667),'Coleman Validation'!S$665668,FALSE)),0,HLOOKUP($B86,INDIRECT("'Monthly Resource Report'!"&amp;'Coleman Validation'!S$665666&amp;":"&amp;'Coleman Validation'!S$665667),'Coleman Validation'!S$665668,FALSE))</f>
        <v>0.32858272736220173</v>
      </c>
      <c r="T86" s="318">
        <f ca="1">+IF(ISERROR(HLOOKUP($B86,INDIRECT("'Monthly Resource Report'!"&amp;'Coleman Validation'!T$665666&amp;":"&amp;'Coleman Validation'!T$665667),'Coleman Validation'!T$665668,FALSE)),0,HLOOKUP($B86,INDIRECT("'Monthly Resource Report'!"&amp;'Coleman Validation'!T$665666&amp;":"&amp;'Coleman Validation'!T$665667),'Coleman Validation'!T$665668,FALSE))</f>
        <v>0.20056348293536988</v>
      </c>
      <c r="V86" s="301">
        <v>43800</v>
      </c>
      <c r="W86" s="294">
        <v>151</v>
      </c>
      <c r="X86" s="297">
        <v>2.1218860337307599</v>
      </c>
      <c r="Y86" s="299">
        <v>0.33</v>
      </c>
      <c r="Z86" s="295">
        <v>0.2</v>
      </c>
      <c r="AA86" s="294">
        <f ca="1">+IF(ISERROR(HLOOKUP($B86,INDIRECT("'Monthly Resource Report'!"&amp;'Coleman Validation'!AA$665666&amp;":"&amp;'Coleman Validation'!AA$665667),'Coleman Validation'!AA$665668,FALSE)),0,HLOOKUP($B86,INDIRECT("'Monthly Resource Report'!"&amp;'Coleman Validation'!AA$665666&amp;":"&amp;'Coleman Validation'!AA$665667),'Coleman Validation'!AA$665668,FALSE))</f>
        <v>151</v>
      </c>
      <c r="AB86" s="297">
        <f ca="1">+IF(ISERROR(HLOOKUP($B86,INDIRECT("'Monthly Resource Report'!"&amp;'Coleman Validation'!AB$665666&amp;":"&amp;'Coleman Validation'!AB$665667),'Coleman Validation'!AB$665668,FALSE)),0,HLOOKUP($B86,INDIRECT("'Monthly Resource Report'!"&amp;'Coleman Validation'!AB$665666&amp;":"&amp;'Coleman Validation'!AB$665667),'Coleman Validation'!AB$665668,FALSE))</f>
        <v>2.1219993963677495</v>
      </c>
      <c r="AC86" s="317">
        <f ca="1">+IF(ISERROR(HLOOKUP($B86,INDIRECT("'Monthly Resource Report'!"&amp;'Coleman Validation'!AC$665666&amp;":"&amp;'Coleman Validation'!AC$665667),'Coleman Validation'!AC$665668,FALSE)),0,HLOOKUP($B86,INDIRECT("'Monthly Resource Report'!"&amp;'Coleman Validation'!AC$665666&amp;":"&amp;'Coleman Validation'!AC$665667),'Coleman Validation'!AC$665668,FALSE))</f>
        <v>0.32889053382880323</v>
      </c>
      <c r="AD86" s="318">
        <f ca="1">+IF(ISERROR(HLOOKUP($B86,INDIRECT("'Monthly Resource Report'!"&amp;'Coleman Validation'!AD$665666&amp;":"&amp;'Coleman Validation'!AD$665667),'Coleman Validation'!AD$665668,FALSE)),0,HLOOKUP($B86,INDIRECT("'Monthly Resource Report'!"&amp;'Coleman Validation'!AD$665666&amp;":"&amp;'Coleman Validation'!AD$665667),'Coleman Validation'!AD$665668,FALSE))</f>
        <v>0.20058668224292234</v>
      </c>
    </row>
    <row r="87" spans="2:30" s="29" customFormat="1">
      <c r="B87" s="301">
        <v>43831</v>
      </c>
      <c r="C87" s="294">
        <v>146</v>
      </c>
      <c r="D87" s="297">
        <v>2.1781160136246251</v>
      </c>
      <c r="E87" s="299">
        <v>0.33</v>
      </c>
      <c r="F87" s="295">
        <v>0.2</v>
      </c>
      <c r="G87" s="294">
        <f ca="1">+IF(ISERROR(HLOOKUP($B87,INDIRECT("'Monthly Resource Report'!"&amp;'Coleman Validation'!G$665666&amp;":"&amp;'Coleman Validation'!G$665667),'Coleman Validation'!G$665668,FALSE)),0,HLOOKUP($B87,INDIRECT("'Monthly Resource Report'!"&amp;'Coleman Validation'!G$665666&amp;":"&amp;'Coleman Validation'!G$665667),'Coleman Validation'!G$665668,FALSE))</f>
        <v>146</v>
      </c>
      <c r="H87" s="297">
        <f ca="1">+IF(ISERROR(HLOOKUP($B87,INDIRECT("'Monthly Resource Report'!"&amp;'Coleman Validation'!H$665666&amp;":"&amp;'Coleman Validation'!H$665667),'Coleman Validation'!H$665668,FALSE)),0,HLOOKUP($B87,INDIRECT("'Monthly Resource Report'!"&amp;'Coleman Validation'!H$665666&amp;":"&amp;'Coleman Validation'!H$665667),'Coleman Validation'!H$665668,FALSE))</f>
        <v>2.1780013535301261</v>
      </c>
      <c r="I87" s="317">
        <f ca="1">+IF(ISERROR(HLOOKUP($B87,INDIRECT("'Monthly Resource Report'!"&amp;'Coleman Validation'!I$665666&amp;":"&amp;'Coleman Validation'!I$665667),'Coleman Validation'!I$665668,FALSE)),0,HLOOKUP($B87,INDIRECT("'Monthly Resource Report'!"&amp;'Coleman Validation'!I$665666&amp;":"&amp;'Coleman Validation'!I$665667),'Coleman Validation'!I$665668,FALSE))</f>
        <v>0.32941141137073721</v>
      </c>
      <c r="J87" s="318">
        <f ca="1">+IF(ISERROR(HLOOKUP($B87,INDIRECT("'Monthly Resource Report'!"&amp;'Coleman Validation'!J$665666&amp;":"&amp;'Coleman Validation'!J$665667),'Coleman Validation'!J$665668,FALSE)),0,HLOOKUP($B87,INDIRECT("'Monthly Resource Report'!"&amp;'Coleman Validation'!J$665666&amp;":"&amp;'Coleman Validation'!J$665667),'Coleman Validation'!J$665668,FALSE))</f>
        <v>0.20048088913255929</v>
      </c>
      <c r="L87" s="301">
        <v>43831</v>
      </c>
      <c r="M87" s="294">
        <v>146</v>
      </c>
      <c r="N87" s="297">
        <v>2.1781160136246251</v>
      </c>
      <c r="O87" s="299">
        <v>0.33</v>
      </c>
      <c r="P87" s="295">
        <v>0.2</v>
      </c>
      <c r="Q87" s="294">
        <f ca="1">+IF(ISERROR(HLOOKUP($B87,INDIRECT("'Monthly Resource Report'!"&amp;'Coleman Validation'!Q$665666&amp;":"&amp;'Coleman Validation'!Q$665667),'Coleman Validation'!Q$665668,FALSE)),0,HLOOKUP($B87,INDIRECT("'Monthly Resource Report'!"&amp;'Coleman Validation'!Q$665666&amp;":"&amp;'Coleman Validation'!Q$665667),'Coleman Validation'!Q$665668,FALSE))</f>
        <v>146</v>
      </c>
      <c r="R87" s="297">
        <f ca="1">+IF(ISERROR(HLOOKUP($B87,INDIRECT("'Monthly Resource Report'!"&amp;'Coleman Validation'!R$665666&amp;":"&amp;'Coleman Validation'!R$665667),'Coleman Validation'!R$665668,FALSE)),0,HLOOKUP($B87,INDIRECT("'Monthly Resource Report'!"&amp;'Coleman Validation'!R$665666&amp;":"&amp;'Coleman Validation'!R$665667),'Coleman Validation'!R$665668,FALSE))</f>
        <v>2.1780012535068343</v>
      </c>
      <c r="S87" s="317">
        <f ca="1">+IF(ISERROR(HLOOKUP($B87,INDIRECT("'Monthly Resource Report'!"&amp;'Coleman Validation'!S$665666&amp;":"&amp;'Coleman Validation'!S$665667),'Coleman Validation'!S$665668,FALSE)),0,HLOOKUP($B87,INDIRECT("'Monthly Resource Report'!"&amp;'Coleman Validation'!S$665666&amp;":"&amp;'Coleman Validation'!S$665667),'Coleman Validation'!S$665668,FALSE))</f>
        <v>0.32947427456514272</v>
      </c>
      <c r="T87" s="318">
        <f ca="1">+IF(ISERROR(HLOOKUP($B87,INDIRECT("'Monthly Resource Report'!"&amp;'Coleman Validation'!T$665666&amp;":"&amp;'Coleman Validation'!T$665667),'Coleman Validation'!T$665668,FALSE)),0,HLOOKUP($B87,INDIRECT("'Monthly Resource Report'!"&amp;'Coleman Validation'!T$665666&amp;":"&amp;'Coleman Validation'!T$665667),'Coleman Validation'!T$665668,FALSE))</f>
        <v>0.2005447815838072</v>
      </c>
      <c r="V87" s="301">
        <v>43831</v>
      </c>
      <c r="W87" s="294">
        <v>151</v>
      </c>
      <c r="X87" s="297">
        <v>2.1781160136246251</v>
      </c>
      <c r="Y87" s="299">
        <v>0.33</v>
      </c>
      <c r="Z87" s="295">
        <v>0.2</v>
      </c>
      <c r="AA87" s="294">
        <f ca="1">+IF(ISERROR(HLOOKUP($B87,INDIRECT("'Monthly Resource Report'!"&amp;'Coleman Validation'!AA$665666&amp;":"&amp;'Coleman Validation'!AA$665667),'Coleman Validation'!AA$665668,FALSE)),0,HLOOKUP($B87,INDIRECT("'Monthly Resource Report'!"&amp;'Coleman Validation'!AA$665666&amp;":"&amp;'Coleman Validation'!AA$665667),'Coleman Validation'!AA$665668,FALSE))</f>
        <v>151</v>
      </c>
      <c r="AB87" s="297">
        <f ca="1">+IF(ISERROR(HLOOKUP($B87,INDIRECT("'Monthly Resource Report'!"&amp;'Coleman Validation'!AB$665666&amp;":"&amp;'Coleman Validation'!AB$665667),'Coleman Validation'!AB$665668,FALSE)),0,HLOOKUP($B87,INDIRECT("'Monthly Resource Report'!"&amp;'Coleman Validation'!AB$665666&amp;":"&amp;'Coleman Validation'!AB$665667),'Coleman Validation'!AB$665668,FALSE))</f>
        <v>2.1780031325699722</v>
      </c>
      <c r="AC87" s="317">
        <f ca="1">+IF(ISERROR(HLOOKUP($B87,INDIRECT("'Monthly Resource Report'!"&amp;'Coleman Validation'!AC$665666&amp;":"&amp;'Coleman Validation'!AC$665667),'Coleman Validation'!AC$665668,FALSE)),0,HLOOKUP($B87,INDIRECT("'Monthly Resource Report'!"&amp;'Coleman Validation'!AC$665666&amp;":"&amp;'Coleman Validation'!AC$665667),'Coleman Validation'!AC$665668,FALSE))</f>
        <v>0.32972107792927458</v>
      </c>
      <c r="AD87" s="318">
        <f ca="1">+IF(ISERROR(HLOOKUP($B87,INDIRECT("'Monthly Resource Report'!"&amp;'Coleman Validation'!AD$665666&amp;":"&amp;'Coleman Validation'!AD$665667),'Coleman Validation'!AD$665668,FALSE)),0,HLOOKUP($B87,INDIRECT("'Monthly Resource Report'!"&amp;'Coleman Validation'!AD$665666&amp;":"&amp;'Coleman Validation'!AD$665667),'Coleman Validation'!AD$665668,FALSE))</f>
        <v>0.20057423197600679</v>
      </c>
    </row>
    <row r="88" spans="2:30" s="29" customFormat="1">
      <c r="B88" s="301">
        <v>43862</v>
      </c>
      <c r="C88" s="294">
        <v>146</v>
      </c>
      <c r="D88" s="297">
        <v>2.1781160136246251</v>
      </c>
      <c r="E88" s="299">
        <v>0.33</v>
      </c>
      <c r="F88" s="295">
        <v>0.2</v>
      </c>
      <c r="G88" s="294">
        <f ca="1">+IF(ISERROR(HLOOKUP($B88,INDIRECT("'Monthly Resource Report'!"&amp;'Coleman Validation'!G$665666&amp;":"&amp;'Coleman Validation'!G$665667),'Coleman Validation'!G$665668,FALSE)),0,HLOOKUP($B88,INDIRECT("'Monthly Resource Report'!"&amp;'Coleman Validation'!G$665666&amp;":"&amp;'Coleman Validation'!G$665667),'Coleman Validation'!G$665668,FALSE))</f>
        <v>146</v>
      </c>
      <c r="H88" s="297">
        <f ca="1">+IF(ISERROR(HLOOKUP($B88,INDIRECT("'Monthly Resource Report'!"&amp;'Coleman Validation'!H$665666&amp;":"&amp;'Coleman Validation'!H$665667),'Coleman Validation'!H$665668,FALSE)),0,HLOOKUP($B88,INDIRECT("'Monthly Resource Report'!"&amp;'Coleman Validation'!H$665666&amp;":"&amp;'Coleman Validation'!H$665667),'Coleman Validation'!H$665668,FALSE))</f>
        <v>2.1780011877492149</v>
      </c>
      <c r="I88" s="317">
        <f ca="1">+IF(ISERROR(HLOOKUP($B88,INDIRECT("'Monthly Resource Report'!"&amp;'Coleman Validation'!I$665666&amp;":"&amp;'Coleman Validation'!I$665667),'Coleman Validation'!I$665668,FALSE)),0,HLOOKUP($B88,INDIRECT("'Monthly Resource Report'!"&amp;'Coleman Validation'!I$665666&amp;":"&amp;'Coleman Validation'!I$665667),'Coleman Validation'!I$665668,FALSE))</f>
        <v>0.32945021438827088</v>
      </c>
      <c r="J88" s="318">
        <f ca="1">+IF(ISERROR(HLOOKUP($B88,INDIRECT("'Monthly Resource Report'!"&amp;'Coleman Validation'!J$665666&amp;":"&amp;'Coleman Validation'!J$665667),'Coleman Validation'!J$665668,FALSE)),0,HLOOKUP($B88,INDIRECT("'Monthly Resource Report'!"&amp;'Coleman Validation'!J$665666&amp;":"&amp;'Coleman Validation'!J$665667),'Coleman Validation'!J$665668,FALSE))</f>
        <v>0.20052553378892016</v>
      </c>
      <c r="L88" s="301">
        <v>43862</v>
      </c>
      <c r="M88" s="294">
        <v>146</v>
      </c>
      <c r="N88" s="297">
        <v>2.1781160136246251</v>
      </c>
      <c r="O88" s="299">
        <v>0.33</v>
      </c>
      <c r="P88" s="295">
        <v>0.2</v>
      </c>
      <c r="Q88" s="294">
        <f ca="1">+IF(ISERROR(HLOOKUP($B88,INDIRECT("'Monthly Resource Report'!"&amp;'Coleman Validation'!Q$665666&amp;":"&amp;'Coleman Validation'!Q$665667),'Coleman Validation'!Q$665668,FALSE)),0,HLOOKUP($B88,INDIRECT("'Monthly Resource Report'!"&amp;'Coleman Validation'!Q$665666&amp;":"&amp;'Coleman Validation'!Q$665667),'Coleman Validation'!Q$665668,FALSE))</f>
        <v>146</v>
      </c>
      <c r="R88" s="297">
        <f ca="1">+IF(ISERROR(HLOOKUP($B88,INDIRECT("'Monthly Resource Report'!"&amp;'Coleman Validation'!R$665666&amp;":"&amp;'Coleman Validation'!R$665667),'Coleman Validation'!R$665668,FALSE)),0,HLOOKUP($B88,INDIRECT("'Monthly Resource Report'!"&amp;'Coleman Validation'!R$665666&amp;":"&amp;'Coleman Validation'!R$665667),'Coleman Validation'!R$665668,FALSE))</f>
        <v>2.1780012093309433</v>
      </c>
      <c r="S88" s="317">
        <f ca="1">+IF(ISERROR(HLOOKUP($B88,INDIRECT("'Monthly Resource Report'!"&amp;'Coleman Validation'!S$665666&amp;":"&amp;'Coleman Validation'!S$665667),'Coleman Validation'!S$665668,FALSE)),0,HLOOKUP($B88,INDIRECT("'Monthly Resource Report'!"&amp;'Coleman Validation'!S$665666&amp;":"&amp;'Coleman Validation'!S$665667),'Coleman Validation'!S$665668,FALSE))</f>
        <v>0.32950121056155457</v>
      </c>
      <c r="T88" s="318">
        <f ca="1">+IF(ISERROR(HLOOKUP($B88,INDIRECT("'Monthly Resource Report'!"&amp;'Coleman Validation'!T$665666&amp;":"&amp;'Coleman Validation'!T$665667),'Coleman Validation'!T$665668,FALSE)),0,HLOOKUP($B88,INDIRECT("'Monthly Resource Report'!"&amp;'Coleman Validation'!T$665666&amp;":"&amp;'Coleman Validation'!T$665667),'Coleman Validation'!T$665668,FALSE))</f>
        <v>0.20038766284121567</v>
      </c>
      <c r="V88" s="301">
        <v>43862</v>
      </c>
      <c r="W88" s="294">
        <v>151</v>
      </c>
      <c r="X88" s="297">
        <v>2.1781160136246251</v>
      </c>
      <c r="Y88" s="299">
        <v>0.33</v>
      </c>
      <c r="Z88" s="295">
        <v>0.2</v>
      </c>
      <c r="AA88" s="294">
        <f ca="1">+IF(ISERROR(HLOOKUP($B88,INDIRECT("'Monthly Resource Report'!"&amp;'Coleman Validation'!AA$665666&amp;":"&amp;'Coleman Validation'!AA$665667),'Coleman Validation'!AA$665668,FALSE)),0,HLOOKUP($B88,INDIRECT("'Monthly Resource Report'!"&amp;'Coleman Validation'!AA$665666&amp;":"&amp;'Coleman Validation'!AA$665667),'Coleman Validation'!AA$665668,FALSE))</f>
        <v>151</v>
      </c>
      <c r="AB88" s="297">
        <f ca="1">+IF(ISERROR(HLOOKUP($B88,INDIRECT("'Monthly Resource Report'!"&amp;'Coleman Validation'!AB$665666&amp;":"&amp;'Coleman Validation'!AB$665667),'Coleman Validation'!AB$665668,FALSE)),0,HLOOKUP($B88,INDIRECT("'Monthly Resource Report'!"&amp;'Coleman Validation'!AB$665666&amp;":"&amp;'Coleman Validation'!AB$665667),'Coleman Validation'!AB$665668,FALSE))</f>
        <v>2.1780033568548594</v>
      </c>
      <c r="AC88" s="317">
        <f ca="1">+IF(ISERROR(HLOOKUP($B88,INDIRECT("'Monthly Resource Report'!"&amp;'Coleman Validation'!AC$665666&amp;":"&amp;'Coleman Validation'!AC$665667),'Coleman Validation'!AC$665668,FALSE)),0,HLOOKUP($B88,INDIRECT("'Monthly Resource Report'!"&amp;'Coleman Validation'!AC$665666&amp;":"&amp;'Coleman Validation'!AC$665667),'Coleman Validation'!AC$665668,FALSE))</f>
        <v>0.32974488829763443</v>
      </c>
      <c r="AD88" s="318">
        <f ca="1">+IF(ISERROR(HLOOKUP($B88,INDIRECT("'Monthly Resource Report'!"&amp;'Coleman Validation'!AD$665666&amp;":"&amp;'Coleman Validation'!AD$665667),'Coleman Validation'!AD$665668,FALSE)),0,HLOOKUP($B88,INDIRECT("'Monthly Resource Report'!"&amp;'Coleman Validation'!AD$665666&amp;":"&amp;'Coleman Validation'!AD$665667),'Coleman Validation'!AD$665668,FALSE))</f>
        <v>0.20082350578994798</v>
      </c>
    </row>
    <row r="89" spans="2:30" s="29" customFormat="1">
      <c r="B89" s="301">
        <v>43891</v>
      </c>
      <c r="C89" s="294">
        <v>146</v>
      </c>
      <c r="D89" s="297">
        <v>2.1781160136246251</v>
      </c>
      <c r="E89" s="299">
        <v>0.33</v>
      </c>
      <c r="F89" s="295">
        <v>0.2</v>
      </c>
      <c r="G89" s="294">
        <f ca="1">+IF(ISERROR(HLOOKUP($B89,INDIRECT("'Monthly Resource Report'!"&amp;'Coleman Validation'!G$665666&amp;":"&amp;'Coleman Validation'!G$665667),'Coleman Validation'!G$665668,FALSE)),0,HLOOKUP($B89,INDIRECT("'Monthly Resource Report'!"&amp;'Coleman Validation'!G$665666&amp;":"&amp;'Coleman Validation'!G$665667),'Coleman Validation'!G$665668,FALSE))</f>
        <v>146</v>
      </c>
      <c r="H89" s="297">
        <f ca="1">+IF(ISERROR(HLOOKUP($B89,INDIRECT("'Monthly Resource Report'!"&amp;'Coleman Validation'!H$665666&amp;":"&amp;'Coleman Validation'!H$665667),'Coleman Validation'!H$665668,FALSE)),0,HLOOKUP($B89,INDIRECT("'Monthly Resource Report'!"&amp;'Coleman Validation'!H$665666&amp;":"&amp;'Coleman Validation'!H$665667),'Coleman Validation'!H$665668,FALSE))</f>
        <v>2.1780009150040778</v>
      </c>
      <c r="I89" s="317">
        <f ca="1">+IF(ISERROR(HLOOKUP($B89,INDIRECT("'Monthly Resource Report'!"&amp;'Coleman Validation'!I$665666&amp;":"&amp;'Coleman Validation'!I$665667),'Coleman Validation'!I$665668,FALSE)),0,HLOOKUP($B89,INDIRECT("'Monthly Resource Report'!"&amp;'Coleman Validation'!I$665666&amp;":"&amp;'Coleman Validation'!I$665667),'Coleman Validation'!I$665668,FALSE))</f>
        <v>0.32941022163669398</v>
      </c>
      <c r="J89" s="318">
        <f ca="1">+IF(ISERROR(HLOOKUP($B89,INDIRECT("'Monthly Resource Report'!"&amp;'Coleman Validation'!J$665666&amp;":"&amp;'Coleman Validation'!J$665667),'Coleman Validation'!J$665668,FALSE)),0,HLOOKUP($B89,INDIRECT("'Monthly Resource Report'!"&amp;'Coleman Validation'!J$665666&amp;":"&amp;'Coleman Validation'!J$665667),'Coleman Validation'!J$665668,FALSE))</f>
        <v>0.20065849309278519</v>
      </c>
      <c r="L89" s="301">
        <v>43891</v>
      </c>
      <c r="M89" s="294">
        <v>146</v>
      </c>
      <c r="N89" s="297">
        <v>2.1781160136246251</v>
      </c>
      <c r="O89" s="299">
        <v>0.33</v>
      </c>
      <c r="P89" s="295">
        <v>0.2</v>
      </c>
      <c r="Q89" s="294">
        <f ca="1">+IF(ISERROR(HLOOKUP($B89,INDIRECT("'Monthly Resource Report'!"&amp;'Coleman Validation'!Q$665666&amp;":"&amp;'Coleman Validation'!Q$665667),'Coleman Validation'!Q$665668,FALSE)),0,HLOOKUP($B89,INDIRECT("'Monthly Resource Report'!"&amp;'Coleman Validation'!Q$665666&amp;":"&amp;'Coleman Validation'!Q$665667),'Coleman Validation'!Q$665668,FALSE))</f>
        <v>146</v>
      </c>
      <c r="R89" s="297">
        <f ca="1">+IF(ISERROR(HLOOKUP($B89,INDIRECT("'Monthly Resource Report'!"&amp;'Coleman Validation'!R$665666&amp;":"&amp;'Coleman Validation'!R$665667),'Coleman Validation'!R$665668,FALSE)),0,HLOOKUP($B89,INDIRECT("'Monthly Resource Report'!"&amp;'Coleman Validation'!R$665666&amp;":"&amp;'Coleman Validation'!R$665667),'Coleman Validation'!R$665668,FALSE))</f>
        <v>2.1780009727143694</v>
      </c>
      <c r="S89" s="317">
        <f ca="1">+IF(ISERROR(HLOOKUP($B89,INDIRECT("'Monthly Resource Report'!"&amp;'Coleman Validation'!S$665666&amp;":"&amp;'Coleman Validation'!S$665667),'Coleman Validation'!S$665668,FALSE)),0,HLOOKUP($B89,INDIRECT("'Monthly Resource Report'!"&amp;'Coleman Validation'!S$665666&amp;":"&amp;'Coleman Validation'!S$665667),'Coleman Validation'!S$665668,FALSE))</f>
        <v>0.32951564589492965</v>
      </c>
      <c r="T89" s="318">
        <f ca="1">+IF(ISERROR(HLOOKUP($B89,INDIRECT("'Monthly Resource Report'!"&amp;'Coleman Validation'!T$665666&amp;":"&amp;'Coleman Validation'!T$665667),'Coleman Validation'!T$665668,FALSE)),0,HLOOKUP($B89,INDIRECT("'Monthly Resource Report'!"&amp;'Coleman Validation'!T$665666&amp;":"&amp;'Coleman Validation'!T$665667),'Coleman Validation'!T$665668,FALSE))</f>
        <v>0.20055249691376001</v>
      </c>
      <c r="V89" s="301">
        <v>43891</v>
      </c>
      <c r="W89" s="294">
        <v>151</v>
      </c>
      <c r="X89" s="297">
        <v>2.1781160136246251</v>
      </c>
      <c r="Y89" s="299">
        <v>0.33</v>
      </c>
      <c r="Z89" s="295">
        <v>0.2</v>
      </c>
      <c r="AA89" s="294">
        <f ca="1">+IF(ISERROR(HLOOKUP($B89,INDIRECT("'Monthly Resource Report'!"&amp;'Coleman Validation'!AA$665666&amp;":"&amp;'Coleman Validation'!AA$665667),'Coleman Validation'!AA$665668,FALSE)),0,HLOOKUP($B89,INDIRECT("'Monthly Resource Report'!"&amp;'Coleman Validation'!AA$665666&amp;":"&amp;'Coleman Validation'!AA$665667),'Coleman Validation'!AA$665668,FALSE))</f>
        <v>151</v>
      </c>
      <c r="AB89" s="297">
        <f ca="1">+IF(ISERROR(HLOOKUP($B89,INDIRECT("'Monthly Resource Report'!"&amp;'Coleman Validation'!AB$665666&amp;":"&amp;'Coleman Validation'!AB$665667),'Coleman Validation'!AB$665668,FALSE)),0,HLOOKUP($B89,INDIRECT("'Monthly Resource Report'!"&amp;'Coleman Validation'!AB$665666&amp;":"&amp;'Coleman Validation'!AB$665667),'Coleman Validation'!AB$665668,FALSE))</f>
        <v>2.1780035347698998</v>
      </c>
      <c r="AC89" s="317">
        <f ca="1">+IF(ISERROR(HLOOKUP($B89,INDIRECT("'Monthly Resource Report'!"&amp;'Coleman Validation'!AC$665666&amp;":"&amp;'Coleman Validation'!AC$665667),'Coleman Validation'!AC$665668,FALSE)),0,HLOOKUP($B89,INDIRECT("'Monthly Resource Report'!"&amp;'Coleman Validation'!AC$665666&amp;":"&amp;'Coleman Validation'!AC$665667),'Coleman Validation'!AC$665668,FALSE))</f>
        <v>0.32975319225415428</v>
      </c>
      <c r="AD89" s="318">
        <f ca="1">+IF(ISERROR(HLOOKUP($B89,INDIRECT("'Monthly Resource Report'!"&amp;'Coleman Validation'!AD$665666&amp;":"&amp;'Coleman Validation'!AD$665667),'Coleman Validation'!AD$665668,FALSE)),0,HLOOKUP($B89,INDIRECT("'Monthly Resource Report'!"&amp;'Coleman Validation'!AD$665666&amp;":"&amp;'Coleman Validation'!AD$665667),'Coleman Validation'!AD$665668,FALSE))</f>
        <v>0.20038587760908916</v>
      </c>
    </row>
    <row r="90" spans="2:30" s="29" customFormat="1">
      <c r="B90" s="301">
        <v>43922</v>
      </c>
      <c r="C90" s="294">
        <v>146</v>
      </c>
      <c r="D90" s="297">
        <v>2.1781160136246251</v>
      </c>
      <c r="E90" s="299">
        <v>0.33</v>
      </c>
      <c r="F90" s="295">
        <v>0.2</v>
      </c>
      <c r="G90" s="294">
        <f ca="1">+IF(ISERROR(HLOOKUP($B90,INDIRECT("'Monthly Resource Report'!"&amp;'Coleman Validation'!G$665666&amp;":"&amp;'Coleman Validation'!G$665667),'Coleman Validation'!G$665668,FALSE)),0,HLOOKUP($B90,INDIRECT("'Monthly Resource Report'!"&amp;'Coleman Validation'!G$665666&amp;":"&amp;'Coleman Validation'!G$665667),'Coleman Validation'!G$665668,FALSE))</f>
        <v>146</v>
      </c>
      <c r="H90" s="297">
        <f ca="1">+IF(ISERROR(HLOOKUP($B90,INDIRECT("'Monthly Resource Report'!"&amp;'Coleman Validation'!H$665666&amp;":"&amp;'Coleman Validation'!H$665667),'Coleman Validation'!H$665668,FALSE)),0,HLOOKUP($B90,INDIRECT("'Monthly Resource Report'!"&amp;'Coleman Validation'!H$665666&amp;":"&amp;'Coleman Validation'!H$665667),'Coleman Validation'!H$665668,FALSE))</f>
        <v>2.1780011320842387</v>
      </c>
      <c r="I90" s="317">
        <f ca="1">+IF(ISERROR(HLOOKUP($B90,INDIRECT("'Monthly Resource Report'!"&amp;'Coleman Validation'!I$665666&amp;":"&amp;'Coleman Validation'!I$665667),'Coleman Validation'!I$665668,FALSE)),0,HLOOKUP($B90,INDIRECT("'Monthly Resource Report'!"&amp;'Coleman Validation'!I$665666&amp;":"&amp;'Coleman Validation'!I$665667),'Coleman Validation'!I$665668,FALSE))</f>
        <v>0.32860121481350407</v>
      </c>
      <c r="J90" s="318">
        <f ca="1">+IF(ISERROR(HLOOKUP($B90,INDIRECT("'Monthly Resource Report'!"&amp;'Coleman Validation'!J$665666&amp;":"&amp;'Coleman Validation'!J$665667),'Coleman Validation'!J$665668,FALSE)),0,HLOOKUP($B90,INDIRECT("'Monthly Resource Report'!"&amp;'Coleman Validation'!J$665666&amp;":"&amp;'Coleman Validation'!J$665667),'Coleman Validation'!J$665668,FALSE))</f>
        <v>0.20017227360386317</v>
      </c>
      <c r="L90" s="301">
        <v>43922</v>
      </c>
      <c r="M90" s="294">
        <v>146</v>
      </c>
      <c r="N90" s="297">
        <v>2.1781160136246251</v>
      </c>
      <c r="O90" s="299">
        <v>0.33</v>
      </c>
      <c r="P90" s="295">
        <v>0.2</v>
      </c>
      <c r="Q90" s="294">
        <f ca="1">+IF(ISERROR(HLOOKUP($B90,INDIRECT("'Monthly Resource Report'!"&amp;'Coleman Validation'!Q$665666&amp;":"&amp;'Coleman Validation'!Q$665667),'Coleman Validation'!Q$665668,FALSE)),0,HLOOKUP($B90,INDIRECT("'Monthly Resource Report'!"&amp;'Coleman Validation'!Q$665666&amp;":"&amp;'Coleman Validation'!Q$665667),'Coleman Validation'!Q$665668,FALSE))</f>
        <v>146</v>
      </c>
      <c r="R90" s="297">
        <f ca="1">+IF(ISERROR(HLOOKUP($B90,INDIRECT("'Monthly Resource Report'!"&amp;'Coleman Validation'!R$665666&amp;":"&amp;'Coleman Validation'!R$665667),'Coleman Validation'!R$665668,FALSE)),0,HLOOKUP($B90,INDIRECT("'Monthly Resource Report'!"&amp;'Coleman Validation'!R$665666&amp;":"&amp;'Coleman Validation'!R$665667),'Coleman Validation'!R$665668,FALSE))</f>
        <v>2.178001006857631</v>
      </c>
      <c r="S90" s="317">
        <f ca="1">+IF(ISERROR(HLOOKUP($B90,INDIRECT("'Monthly Resource Report'!"&amp;'Coleman Validation'!S$665666&amp;":"&amp;'Coleman Validation'!S$665667),'Coleman Validation'!S$665668,FALSE)),0,HLOOKUP($B90,INDIRECT("'Monthly Resource Report'!"&amp;'Coleman Validation'!S$665666&amp;":"&amp;'Coleman Validation'!S$665667),'Coleman Validation'!S$665668,FALSE))</f>
        <v>0.32860827319332725</v>
      </c>
      <c r="T90" s="318">
        <f ca="1">+IF(ISERROR(HLOOKUP($B90,INDIRECT("'Monthly Resource Report'!"&amp;'Coleman Validation'!T$665666&amp;":"&amp;'Coleman Validation'!T$665667),'Coleman Validation'!T$665668,FALSE)),0,HLOOKUP($B90,INDIRECT("'Monthly Resource Report'!"&amp;'Coleman Validation'!T$665666&amp;":"&amp;'Coleman Validation'!T$665667),'Coleman Validation'!T$665668,FALSE))</f>
        <v>0.20038794609325439</v>
      </c>
      <c r="V90" s="301">
        <v>43922</v>
      </c>
      <c r="W90" s="294">
        <v>151</v>
      </c>
      <c r="X90" s="297">
        <v>2.1781160136246251</v>
      </c>
      <c r="Y90" s="299">
        <v>0.33</v>
      </c>
      <c r="Z90" s="295">
        <v>0.2</v>
      </c>
      <c r="AA90" s="294">
        <f ca="1">+IF(ISERROR(HLOOKUP($B90,INDIRECT("'Monthly Resource Report'!"&amp;'Coleman Validation'!AA$665666&amp;":"&amp;'Coleman Validation'!AA$665667),'Coleman Validation'!AA$665668,FALSE)),0,HLOOKUP($B90,INDIRECT("'Monthly Resource Report'!"&amp;'Coleman Validation'!AA$665666&amp;":"&amp;'Coleman Validation'!AA$665667),'Coleman Validation'!AA$665668,FALSE))</f>
        <v>151</v>
      </c>
      <c r="AB90" s="297">
        <f ca="1">+IF(ISERROR(HLOOKUP($B90,INDIRECT("'Monthly Resource Report'!"&amp;'Coleman Validation'!AB$665666&amp;":"&amp;'Coleman Validation'!AB$665667),'Coleman Validation'!AB$665668,FALSE)),0,HLOOKUP($B90,INDIRECT("'Monthly Resource Report'!"&amp;'Coleman Validation'!AB$665666&amp;":"&amp;'Coleman Validation'!AB$665667),'Coleman Validation'!AB$665668,FALSE))</f>
        <v>2.1780030899961376</v>
      </c>
      <c r="AC90" s="317">
        <f ca="1">+IF(ISERROR(HLOOKUP($B90,INDIRECT("'Monthly Resource Report'!"&amp;'Coleman Validation'!AC$665666&amp;":"&amp;'Coleman Validation'!AC$665667),'Coleman Validation'!AC$665668,FALSE)),0,HLOOKUP($B90,INDIRECT("'Monthly Resource Report'!"&amp;'Coleman Validation'!AC$665666&amp;":"&amp;'Coleman Validation'!AC$665667),'Coleman Validation'!AC$665668,FALSE))</f>
        <v>0.32903721267979513</v>
      </c>
      <c r="AD90" s="318">
        <f ca="1">+IF(ISERROR(HLOOKUP($B90,INDIRECT("'Monthly Resource Report'!"&amp;'Coleman Validation'!AD$665666&amp;":"&amp;'Coleman Validation'!AD$665667),'Coleman Validation'!AD$665668,FALSE)),0,HLOOKUP($B90,INDIRECT("'Monthly Resource Report'!"&amp;'Coleman Validation'!AD$665666&amp;":"&amp;'Coleman Validation'!AD$665667),'Coleman Validation'!AD$665668,FALSE))</f>
        <v>0.20076048864085949</v>
      </c>
    </row>
    <row r="91" spans="2:30" s="29" customFormat="1">
      <c r="B91" s="301">
        <v>43952</v>
      </c>
      <c r="C91" s="294">
        <v>146</v>
      </c>
      <c r="D91" s="297">
        <v>2.1781160136246251</v>
      </c>
      <c r="E91" s="299">
        <v>0.33</v>
      </c>
      <c r="F91" s="295">
        <v>0.2</v>
      </c>
      <c r="G91" s="294">
        <f ca="1">+IF(ISERROR(HLOOKUP($B91,INDIRECT("'Monthly Resource Report'!"&amp;'Coleman Validation'!G$665666&amp;":"&amp;'Coleman Validation'!G$665667),'Coleman Validation'!G$665668,FALSE)),0,HLOOKUP($B91,INDIRECT("'Monthly Resource Report'!"&amp;'Coleman Validation'!G$665666&amp;":"&amp;'Coleman Validation'!G$665667),'Coleman Validation'!G$665668,FALSE))</f>
        <v>146</v>
      </c>
      <c r="H91" s="297">
        <f ca="1">+IF(ISERROR(HLOOKUP($B91,INDIRECT("'Monthly Resource Report'!"&amp;'Coleman Validation'!H$665666&amp;":"&amp;'Coleman Validation'!H$665667),'Coleman Validation'!H$665668,FALSE)),0,HLOOKUP($B91,INDIRECT("'Monthly Resource Report'!"&amp;'Coleman Validation'!H$665666&amp;":"&amp;'Coleman Validation'!H$665667),'Coleman Validation'!H$665668,FALSE))</f>
        <v>2.1780011044208694</v>
      </c>
      <c r="I91" s="317">
        <f ca="1">+IF(ISERROR(HLOOKUP($B91,INDIRECT("'Monthly Resource Report'!"&amp;'Coleman Validation'!I$665666&amp;":"&amp;'Coleman Validation'!I$665667),'Coleman Validation'!I$665668,FALSE)),0,HLOOKUP($B91,INDIRECT("'Monthly Resource Report'!"&amp;'Coleman Validation'!I$665666&amp;":"&amp;'Coleman Validation'!I$665667),'Coleman Validation'!I$665668,FALSE))</f>
        <v>0.32744609931444491</v>
      </c>
      <c r="J91" s="318">
        <f ca="1">+IF(ISERROR(HLOOKUP($B91,INDIRECT("'Monthly Resource Report'!"&amp;'Coleman Validation'!J$665666&amp;":"&amp;'Coleman Validation'!J$665667),'Coleman Validation'!J$665668,FALSE)),0,HLOOKUP($B91,INDIRECT("'Monthly Resource Report'!"&amp;'Coleman Validation'!J$665666&amp;":"&amp;'Coleman Validation'!J$665667),'Coleman Validation'!J$665668,FALSE))</f>
        <v>0.20016450575045494</v>
      </c>
      <c r="L91" s="301">
        <v>43952</v>
      </c>
      <c r="M91" s="294">
        <v>146</v>
      </c>
      <c r="N91" s="297">
        <v>2.1781160136246251</v>
      </c>
      <c r="O91" s="299">
        <v>0.33</v>
      </c>
      <c r="P91" s="295">
        <v>0.2</v>
      </c>
      <c r="Q91" s="294">
        <f ca="1">+IF(ISERROR(HLOOKUP($B91,INDIRECT("'Monthly Resource Report'!"&amp;'Coleman Validation'!Q$665666&amp;":"&amp;'Coleman Validation'!Q$665667),'Coleman Validation'!Q$665668,FALSE)),0,HLOOKUP($B91,INDIRECT("'Monthly Resource Report'!"&amp;'Coleman Validation'!Q$665666&amp;":"&amp;'Coleman Validation'!Q$665667),'Coleman Validation'!Q$665668,FALSE))</f>
        <v>146</v>
      </c>
      <c r="R91" s="297">
        <f ca="1">+IF(ISERROR(HLOOKUP($B91,INDIRECT("'Monthly Resource Report'!"&amp;'Coleman Validation'!R$665666&amp;":"&amp;'Coleman Validation'!R$665667),'Coleman Validation'!R$665668,FALSE)),0,HLOOKUP($B91,INDIRECT("'Monthly Resource Report'!"&amp;'Coleman Validation'!R$665666&amp;":"&amp;'Coleman Validation'!R$665667),'Coleman Validation'!R$665668,FALSE))</f>
        <v>2.178001106948229</v>
      </c>
      <c r="S91" s="317">
        <f ca="1">+IF(ISERROR(HLOOKUP($B91,INDIRECT("'Monthly Resource Report'!"&amp;'Coleman Validation'!S$665666&amp;":"&amp;'Coleman Validation'!S$665667),'Coleman Validation'!S$665668,FALSE)),0,HLOOKUP($B91,INDIRECT("'Monthly Resource Report'!"&amp;'Coleman Validation'!S$665666&amp;":"&amp;'Coleman Validation'!S$665667),'Coleman Validation'!S$665668,FALSE))</f>
        <v>0.32742029198600625</v>
      </c>
      <c r="T91" s="318">
        <f ca="1">+IF(ISERROR(HLOOKUP($B91,INDIRECT("'Monthly Resource Report'!"&amp;'Coleman Validation'!T$665666&amp;":"&amp;'Coleman Validation'!T$665667),'Coleman Validation'!T$665668,FALSE)),0,HLOOKUP($B91,INDIRECT("'Monthly Resource Report'!"&amp;'Coleman Validation'!T$665666&amp;":"&amp;'Coleman Validation'!T$665667),'Coleman Validation'!T$665668,FALSE))</f>
        <v>0.20040061041874072</v>
      </c>
      <c r="V91" s="301">
        <v>43952</v>
      </c>
      <c r="W91" s="294">
        <v>151</v>
      </c>
      <c r="X91" s="297">
        <v>2.1781160136246251</v>
      </c>
      <c r="Y91" s="299">
        <v>0.33</v>
      </c>
      <c r="Z91" s="295">
        <v>0.2</v>
      </c>
      <c r="AA91" s="294">
        <f ca="1">+IF(ISERROR(HLOOKUP($B91,INDIRECT("'Monthly Resource Report'!"&amp;'Coleman Validation'!AA$665666&amp;":"&amp;'Coleman Validation'!AA$665667),'Coleman Validation'!AA$665668,FALSE)),0,HLOOKUP($B91,INDIRECT("'Monthly Resource Report'!"&amp;'Coleman Validation'!AA$665666&amp;":"&amp;'Coleman Validation'!AA$665667),'Coleman Validation'!AA$665668,FALSE))</f>
        <v>151</v>
      </c>
      <c r="AB91" s="297">
        <f ca="1">+IF(ISERROR(HLOOKUP($B91,INDIRECT("'Monthly Resource Report'!"&amp;'Coleman Validation'!AB$665666&amp;":"&amp;'Coleman Validation'!AB$665667),'Coleman Validation'!AB$665668,FALSE)),0,HLOOKUP($B91,INDIRECT("'Monthly Resource Report'!"&amp;'Coleman Validation'!AB$665666&amp;":"&amp;'Coleman Validation'!AB$665667),'Coleman Validation'!AB$665668,FALSE))</f>
        <v>2.1780026342507477</v>
      </c>
      <c r="AC91" s="317">
        <f ca="1">+IF(ISERROR(HLOOKUP($B91,INDIRECT("'Monthly Resource Report'!"&amp;'Coleman Validation'!AC$665666&amp;":"&amp;'Coleman Validation'!AC$665667),'Coleman Validation'!AC$665668,FALSE)),0,HLOOKUP($B91,INDIRECT("'Monthly Resource Report'!"&amp;'Coleman Validation'!AC$665666&amp;":"&amp;'Coleman Validation'!AC$665667),'Coleman Validation'!AC$665668,FALSE))</f>
        <v>0.32701927169746436</v>
      </c>
      <c r="AD91" s="318">
        <f ca="1">+IF(ISERROR(HLOOKUP($B91,INDIRECT("'Monthly Resource Report'!"&amp;'Coleman Validation'!AD$665666&amp;":"&amp;'Coleman Validation'!AD$665667),'Coleman Validation'!AD$665668,FALSE)),0,HLOOKUP($B91,INDIRECT("'Monthly Resource Report'!"&amp;'Coleman Validation'!AD$665666&amp;":"&amp;'Coleman Validation'!AD$665667),'Coleman Validation'!AD$665668,FALSE))</f>
        <v>0.20110837492465292</v>
      </c>
    </row>
    <row r="92" spans="2:30" s="29" customFormat="1">
      <c r="B92" s="301">
        <v>43983</v>
      </c>
      <c r="C92" s="294">
        <v>146</v>
      </c>
      <c r="D92" s="297">
        <v>2.1781160136246251</v>
      </c>
      <c r="E92" s="299">
        <v>0.33</v>
      </c>
      <c r="F92" s="295">
        <v>0.2</v>
      </c>
      <c r="G92" s="294">
        <f ca="1">+IF(ISERROR(HLOOKUP($B92,INDIRECT("'Monthly Resource Report'!"&amp;'Coleman Validation'!G$665666&amp;":"&amp;'Coleman Validation'!G$665667),'Coleman Validation'!G$665668,FALSE)),0,HLOOKUP($B92,INDIRECT("'Monthly Resource Report'!"&amp;'Coleman Validation'!G$665666&amp;":"&amp;'Coleman Validation'!G$665667),'Coleman Validation'!G$665668,FALSE))</f>
        <v>146</v>
      </c>
      <c r="H92" s="297">
        <f ca="1">+IF(ISERROR(HLOOKUP($B92,INDIRECT("'Monthly Resource Report'!"&amp;'Coleman Validation'!H$665666&amp;":"&amp;'Coleman Validation'!H$665667),'Coleman Validation'!H$665668,FALSE)),0,HLOOKUP($B92,INDIRECT("'Monthly Resource Report'!"&amp;'Coleman Validation'!H$665666&amp;":"&amp;'Coleman Validation'!H$665667),'Coleman Validation'!H$665668,FALSE))</f>
        <v>2.1780011885895401</v>
      </c>
      <c r="I92" s="317">
        <f ca="1">+IF(ISERROR(HLOOKUP($B92,INDIRECT("'Monthly Resource Report'!"&amp;'Coleman Validation'!I$665666&amp;":"&amp;'Coleman Validation'!I$665667),'Coleman Validation'!I$665668,FALSE)),0,HLOOKUP($B92,INDIRECT("'Monthly Resource Report'!"&amp;'Coleman Validation'!I$665666&amp;":"&amp;'Coleman Validation'!I$665667),'Coleman Validation'!I$665668,FALSE))</f>
        <v>0.32770978116286859</v>
      </c>
      <c r="J92" s="318">
        <f ca="1">+IF(ISERROR(HLOOKUP($B92,INDIRECT("'Monthly Resource Report'!"&amp;'Coleman Validation'!J$665666&amp;":"&amp;'Coleman Validation'!J$665667),'Coleman Validation'!J$665668,FALSE)),0,HLOOKUP($B92,INDIRECT("'Monthly Resource Report'!"&amp;'Coleman Validation'!J$665666&amp;":"&amp;'Coleman Validation'!J$665667),'Coleman Validation'!J$665668,FALSE))</f>
        <v>0.20034606649451109</v>
      </c>
      <c r="L92" s="301">
        <v>43983</v>
      </c>
      <c r="M92" s="294">
        <v>146</v>
      </c>
      <c r="N92" s="297">
        <v>2.1781160136246251</v>
      </c>
      <c r="O92" s="299">
        <v>0.33</v>
      </c>
      <c r="P92" s="295">
        <v>0.2</v>
      </c>
      <c r="Q92" s="294">
        <f ca="1">+IF(ISERROR(HLOOKUP($B92,INDIRECT("'Monthly Resource Report'!"&amp;'Coleman Validation'!Q$665666&amp;":"&amp;'Coleman Validation'!Q$665667),'Coleman Validation'!Q$665668,FALSE)),0,HLOOKUP($B92,INDIRECT("'Monthly Resource Report'!"&amp;'Coleman Validation'!Q$665666&amp;":"&amp;'Coleman Validation'!Q$665667),'Coleman Validation'!Q$665668,FALSE))</f>
        <v>146</v>
      </c>
      <c r="R92" s="297">
        <f ca="1">+IF(ISERROR(HLOOKUP($B92,INDIRECT("'Monthly Resource Report'!"&amp;'Coleman Validation'!R$665666&amp;":"&amp;'Coleman Validation'!R$665667),'Coleman Validation'!R$665668,FALSE)),0,HLOOKUP($B92,INDIRECT("'Monthly Resource Report'!"&amp;'Coleman Validation'!R$665666&amp;":"&amp;'Coleman Validation'!R$665667),'Coleman Validation'!R$665668,FALSE))</f>
        <v>2.1780010358905613</v>
      </c>
      <c r="S92" s="317">
        <f ca="1">+IF(ISERROR(HLOOKUP($B92,INDIRECT("'Monthly Resource Report'!"&amp;'Coleman Validation'!S$665666&amp;":"&amp;'Coleman Validation'!S$665667),'Coleman Validation'!S$665668,FALSE)),0,HLOOKUP($B92,INDIRECT("'Monthly Resource Report'!"&amp;'Coleman Validation'!S$665666&amp;":"&amp;'Coleman Validation'!S$665667),'Coleman Validation'!S$665668,FALSE))</f>
        <v>0.32776832856334109</v>
      </c>
      <c r="T92" s="318">
        <f ca="1">+IF(ISERROR(HLOOKUP($B92,INDIRECT("'Monthly Resource Report'!"&amp;'Coleman Validation'!T$665666&amp;":"&amp;'Coleman Validation'!T$665667),'Coleman Validation'!T$665668,FALSE)),0,HLOOKUP($B92,INDIRECT("'Monthly Resource Report'!"&amp;'Coleman Validation'!T$665666&amp;":"&amp;'Coleman Validation'!T$665667),'Coleman Validation'!T$665668,FALSE))</f>
        <v>0.20068587266200436</v>
      </c>
      <c r="V92" s="301">
        <v>43983</v>
      </c>
      <c r="W92" s="294">
        <v>151</v>
      </c>
      <c r="X92" s="297">
        <v>2.1781160136246251</v>
      </c>
      <c r="Y92" s="299">
        <v>0.33</v>
      </c>
      <c r="Z92" s="295">
        <v>0.2</v>
      </c>
      <c r="AA92" s="294">
        <f ca="1">+IF(ISERROR(HLOOKUP($B92,INDIRECT("'Monthly Resource Report'!"&amp;'Coleman Validation'!AA$665666&amp;":"&amp;'Coleman Validation'!AA$665667),'Coleman Validation'!AA$665668,FALSE)),0,HLOOKUP($B92,INDIRECT("'Monthly Resource Report'!"&amp;'Coleman Validation'!AA$665666&amp;":"&amp;'Coleman Validation'!AA$665667),'Coleman Validation'!AA$665668,FALSE))</f>
        <v>151</v>
      </c>
      <c r="AB92" s="297">
        <f ca="1">+IF(ISERROR(HLOOKUP($B92,INDIRECT("'Monthly Resource Report'!"&amp;'Coleman Validation'!AB$665666&amp;":"&amp;'Coleman Validation'!AB$665667),'Coleman Validation'!AB$665668,FALSE)),0,HLOOKUP($B92,INDIRECT("'Monthly Resource Report'!"&amp;'Coleman Validation'!AB$665666&amp;":"&amp;'Coleman Validation'!AB$665667),'Coleman Validation'!AB$665668,FALSE))</f>
        <v>2.1780027789653698</v>
      </c>
      <c r="AC92" s="317">
        <f ca="1">+IF(ISERROR(HLOOKUP($B92,INDIRECT("'Monthly Resource Report'!"&amp;'Coleman Validation'!AC$665666&amp;":"&amp;'Coleman Validation'!AC$665667),'Coleman Validation'!AC$665668,FALSE)),0,HLOOKUP($B92,INDIRECT("'Monthly Resource Report'!"&amp;'Coleman Validation'!AC$665666&amp;":"&amp;'Coleman Validation'!AC$665667),'Coleman Validation'!AC$665668,FALSE))</f>
        <v>0.32798194439525497</v>
      </c>
      <c r="AD92" s="318">
        <f ca="1">+IF(ISERROR(HLOOKUP($B92,INDIRECT("'Monthly Resource Report'!"&amp;'Coleman Validation'!AD$665666&amp;":"&amp;'Coleman Validation'!AD$665667),'Coleman Validation'!AD$665668,FALSE)),0,HLOOKUP($B92,INDIRECT("'Monthly Resource Report'!"&amp;'Coleman Validation'!AD$665666&amp;":"&amp;'Coleman Validation'!AD$665667),'Coleman Validation'!AD$665668,FALSE))</f>
        <v>0.20063471402510874</v>
      </c>
    </row>
    <row r="93" spans="2:30" s="29" customFormat="1">
      <c r="B93" s="301">
        <v>44013</v>
      </c>
      <c r="C93" s="294">
        <v>146</v>
      </c>
      <c r="D93" s="297">
        <v>2.1781160136246251</v>
      </c>
      <c r="E93" s="299">
        <v>0.33</v>
      </c>
      <c r="F93" s="295">
        <v>0.2</v>
      </c>
      <c r="G93" s="294">
        <f ca="1">+IF(ISERROR(HLOOKUP($B93,INDIRECT("'Monthly Resource Report'!"&amp;'Coleman Validation'!G$665666&amp;":"&amp;'Coleman Validation'!G$665667),'Coleman Validation'!G$665668,FALSE)),0,HLOOKUP($B93,INDIRECT("'Monthly Resource Report'!"&amp;'Coleman Validation'!G$665666&amp;":"&amp;'Coleman Validation'!G$665667),'Coleman Validation'!G$665668,FALSE))</f>
        <v>146</v>
      </c>
      <c r="H93" s="297">
        <f ca="1">+IF(ISERROR(HLOOKUP($B93,INDIRECT("'Monthly Resource Report'!"&amp;'Coleman Validation'!H$665666&amp;":"&amp;'Coleman Validation'!H$665667),'Coleman Validation'!H$665668,FALSE)),0,HLOOKUP($B93,INDIRECT("'Monthly Resource Report'!"&amp;'Coleman Validation'!H$665666&amp;":"&amp;'Coleman Validation'!H$665667),'Coleman Validation'!H$665668,FALSE))</f>
        <v>2.1780011112508912</v>
      </c>
      <c r="I93" s="317">
        <f ca="1">+IF(ISERROR(HLOOKUP($B93,INDIRECT("'Monthly Resource Report'!"&amp;'Coleman Validation'!I$665666&amp;":"&amp;'Coleman Validation'!I$665667),'Coleman Validation'!I$665668,FALSE)),0,HLOOKUP($B93,INDIRECT("'Monthly Resource Report'!"&amp;'Coleman Validation'!I$665666&amp;":"&amp;'Coleman Validation'!I$665667),'Coleman Validation'!I$665668,FALSE))</f>
        <v>0.32785036888327446</v>
      </c>
      <c r="J93" s="318">
        <f ca="1">+IF(ISERROR(HLOOKUP($B93,INDIRECT("'Monthly Resource Report'!"&amp;'Coleman Validation'!J$665666&amp;":"&amp;'Coleman Validation'!J$665667),'Coleman Validation'!J$665668,FALSE)),0,HLOOKUP($B93,INDIRECT("'Monthly Resource Report'!"&amp;'Coleman Validation'!J$665666&amp;":"&amp;'Coleman Validation'!J$665667),'Coleman Validation'!J$665668,FALSE))</f>
        <v>0.20034121288082871</v>
      </c>
      <c r="L93" s="301">
        <v>44013</v>
      </c>
      <c r="M93" s="294">
        <v>146</v>
      </c>
      <c r="N93" s="297">
        <v>2.1781160136246251</v>
      </c>
      <c r="O93" s="299">
        <v>0.33</v>
      </c>
      <c r="P93" s="295">
        <v>0.2</v>
      </c>
      <c r="Q93" s="294">
        <f ca="1">+IF(ISERROR(HLOOKUP($B93,INDIRECT("'Monthly Resource Report'!"&amp;'Coleman Validation'!Q$665666&amp;":"&amp;'Coleman Validation'!Q$665667),'Coleman Validation'!Q$665668,FALSE)),0,HLOOKUP($B93,INDIRECT("'Monthly Resource Report'!"&amp;'Coleman Validation'!Q$665666&amp;":"&amp;'Coleman Validation'!Q$665667),'Coleman Validation'!Q$665668,FALSE))</f>
        <v>146</v>
      </c>
      <c r="R93" s="297">
        <f ca="1">+IF(ISERROR(HLOOKUP($B93,INDIRECT("'Monthly Resource Report'!"&amp;'Coleman Validation'!R$665666&amp;":"&amp;'Coleman Validation'!R$665667),'Coleman Validation'!R$665668,FALSE)),0,HLOOKUP($B93,INDIRECT("'Monthly Resource Report'!"&amp;'Coleman Validation'!R$665666&amp;":"&amp;'Coleman Validation'!R$665667),'Coleman Validation'!R$665668,FALSE))</f>
        <v>2.1780010568743458</v>
      </c>
      <c r="S93" s="317">
        <f ca="1">+IF(ISERROR(HLOOKUP($B93,INDIRECT("'Monthly Resource Report'!"&amp;'Coleman Validation'!S$665666&amp;":"&amp;'Coleman Validation'!S$665667),'Coleman Validation'!S$665668,FALSE)),0,HLOOKUP($B93,INDIRECT("'Monthly Resource Report'!"&amp;'Coleman Validation'!S$665666&amp;":"&amp;'Coleman Validation'!S$665667),'Coleman Validation'!S$665668,FALSE))</f>
        <v>0.32826069375479611</v>
      </c>
      <c r="T93" s="318">
        <f ca="1">+IF(ISERROR(HLOOKUP($B93,INDIRECT("'Monthly Resource Report'!"&amp;'Coleman Validation'!T$665666&amp;":"&amp;'Coleman Validation'!T$665667),'Coleman Validation'!T$665668,FALSE)),0,HLOOKUP($B93,INDIRECT("'Monthly Resource Report'!"&amp;'Coleman Validation'!T$665666&amp;":"&amp;'Coleman Validation'!T$665667),'Coleman Validation'!T$665668,FALSE))</f>
        <v>0.2005668088325252</v>
      </c>
      <c r="V93" s="301">
        <v>44013</v>
      </c>
      <c r="W93" s="294">
        <v>151</v>
      </c>
      <c r="X93" s="297">
        <v>2.1781160136246251</v>
      </c>
      <c r="Y93" s="299">
        <v>0.33</v>
      </c>
      <c r="Z93" s="295">
        <v>0.2</v>
      </c>
      <c r="AA93" s="294">
        <f ca="1">+IF(ISERROR(HLOOKUP($B93,INDIRECT("'Monthly Resource Report'!"&amp;'Coleman Validation'!AA$665666&amp;":"&amp;'Coleman Validation'!AA$665667),'Coleman Validation'!AA$665668,FALSE)),0,HLOOKUP($B93,INDIRECT("'Monthly Resource Report'!"&amp;'Coleman Validation'!AA$665666&amp;":"&amp;'Coleman Validation'!AA$665667),'Coleman Validation'!AA$665668,FALSE))</f>
        <v>151</v>
      </c>
      <c r="AB93" s="297">
        <f ca="1">+IF(ISERROR(HLOOKUP($B93,INDIRECT("'Monthly Resource Report'!"&amp;'Coleman Validation'!AB$665666&amp;":"&amp;'Coleman Validation'!AB$665667),'Coleman Validation'!AB$665668,FALSE)),0,HLOOKUP($B93,INDIRECT("'Monthly Resource Report'!"&amp;'Coleman Validation'!AB$665666&amp;":"&amp;'Coleman Validation'!AB$665667),'Coleman Validation'!AB$665668,FALSE))</f>
        <v>2.1780031940704947</v>
      </c>
      <c r="AC93" s="317">
        <f ca="1">+IF(ISERROR(HLOOKUP($B93,INDIRECT("'Monthly Resource Report'!"&amp;'Coleman Validation'!AC$665666&amp;":"&amp;'Coleman Validation'!AC$665667),'Coleman Validation'!AC$665668,FALSE)),0,HLOOKUP($B93,INDIRECT("'Monthly Resource Report'!"&amp;'Coleman Validation'!AC$665666&amp;":"&amp;'Coleman Validation'!AC$665667),'Coleman Validation'!AC$665668,FALSE))</f>
        <v>0.32820103013262802</v>
      </c>
      <c r="AD93" s="318">
        <f ca="1">+IF(ISERROR(HLOOKUP($B93,INDIRECT("'Monthly Resource Report'!"&amp;'Coleman Validation'!AD$665666&amp;":"&amp;'Coleman Validation'!AD$665667),'Coleman Validation'!AD$665668,FALSE)),0,HLOOKUP($B93,INDIRECT("'Monthly Resource Report'!"&amp;'Coleman Validation'!AD$665666&amp;":"&amp;'Coleman Validation'!AD$665667),'Coleman Validation'!AD$665668,FALSE))</f>
        <v>0.20060256387216721</v>
      </c>
    </row>
    <row r="94" spans="2:30" s="29" customFormat="1">
      <c r="B94" s="301">
        <v>44044</v>
      </c>
      <c r="C94" s="294">
        <v>146</v>
      </c>
      <c r="D94" s="297">
        <v>2.1781160136246251</v>
      </c>
      <c r="E94" s="299">
        <v>0.33</v>
      </c>
      <c r="F94" s="295">
        <v>0.2</v>
      </c>
      <c r="G94" s="294">
        <f ca="1">+IF(ISERROR(HLOOKUP($B94,INDIRECT("'Monthly Resource Report'!"&amp;'Coleman Validation'!G$665666&amp;":"&amp;'Coleman Validation'!G$665667),'Coleman Validation'!G$665668,FALSE)),0,HLOOKUP($B94,INDIRECT("'Monthly Resource Report'!"&amp;'Coleman Validation'!G$665666&amp;":"&amp;'Coleman Validation'!G$665667),'Coleman Validation'!G$665668,FALSE))</f>
        <v>146</v>
      </c>
      <c r="H94" s="297">
        <f ca="1">+IF(ISERROR(HLOOKUP($B94,INDIRECT("'Monthly Resource Report'!"&amp;'Coleman Validation'!H$665666&amp;":"&amp;'Coleman Validation'!H$665667),'Coleman Validation'!H$665668,FALSE)),0,HLOOKUP($B94,INDIRECT("'Monthly Resource Report'!"&amp;'Coleman Validation'!H$665666&amp;":"&amp;'Coleman Validation'!H$665667),'Coleman Validation'!H$665668,FALSE))</f>
        <v>2.1780013442695259</v>
      </c>
      <c r="I94" s="317">
        <f ca="1">+IF(ISERROR(HLOOKUP($B94,INDIRECT("'Monthly Resource Report'!"&amp;'Coleman Validation'!I$665666&amp;":"&amp;'Coleman Validation'!I$665667),'Coleman Validation'!I$665668,FALSE)),0,HLOOKUP($B94,INDIRECT("'Monthly Resource Report'!"&amp;'Coleman Validation'!I$665666&amp;":"&amp;'Coleman Validation'!I$665667),'Coleman Validation'!I$665668,FALSE))</f>
        <v>0.3277719599097581</v>
      </c>
      <c r="J94" s="318">
        <f ca="1">+IF(ISERROR(HLOOKUP($B94,INDIRECT("'Monthly Resource Report'!"&amp;'Coleman Validation'!J$665666&amp;":"&amp;'Coleman Validation'!J$665667),'Coleman Validation'!J$665668,FALSE)),0,HLOOKUP($B94,INDIRECT("'Monthly Resource Report'!"&amp;'Coleman Validation'!J$665666&amp;":"&amp;'Coleman Validation'!J$665667),'Coleman Validation'!J$665668,FALSE))</f>
        <v>0.2005122695268266</v>
      </c>
      <c r="L94" s="301">
        <v>44044</v>
      </c>
      <c r="M94" s="294">
        <v>146</v>
      </c>
      <c r="N94" s="297">
        <v>2.1781160136246251</v>
      </c>
      <c r="O94" s="299">
        <v>0.33</v>
      </c>
      <c r="P94" s="295">
        <v>0.2</v>
      </c>
      <c r="Q94" s="294">
        <f ca="1">+IF(ISERROR(HLOOKUP($B94,INDIRECT("'Monthly Resource Report'!"&amp;'Coleman Validation'!Q$665666&amp;":"&amp;'Coleman Validation'!Q$665667),'Coleman Validation'!Q$665668,FALSE)),0,HLOOKUP($B94,INDIRECT("'Monthly Resource Report'!"&amp;'Coleman Validation'!Q$665666&amp;":"&amp;'Coleman Validation'!Q$665667),'Coleman Validation'!Q$665668,FALSE))</f>
        <v>146</v>
      </c>
      <c r="R94" s="297">
        <f ca="1">+IF(ISERROR(HLOOKUP($B94,INDIRECT("'Monthly Resource Report'!"&amp;'Coleman Validation'!R$665666&amp;":"&amp;'Coleman Validation'!R$665667),'Coleman Validation'!R$665668,FALSE)),0,HLOOKUP($B94,INDIRECT("'Monthly Resource Report'!"&amp;'Coleman Validation'!R$665666&amp;":"&amp;'Coleman Validation'!R$665667),'Coleman Validation'!R$665668,FALSE))</f>
        <v>2.1780012366509816</v>
      </c>
      <c r="S94" s="317">
        <f ca="1">+IF(ISERROR(HLOOKUP($B94,INDIRECT("'Monthly Resource Report'!"&amp;'Coleman Validation'!S$665666&amp;":"&amp;'Coleman Validation'!S$665667),'Coleman Validation'!S$665668,FALSE)),0,HLOOKUP($B94,INDIRECT("'Monthly Resource Report'!"&amp;'Coleman Validation'!S$665666&amp;":"&amp;'Coleman Validation'!S$665667),'Coleman Validation'!S$665668,FALSE))</f>
        <v>0.32788403693782608</v>
      </c>
      <c r="T94" s="318">
        <f ca="1">+IF(ISERROR(HLOOKUP($B94,INDIRECT("'Monthly Resource Report'!"&amp;'Coleman Validation'!T$665666&amp;":"&amp;'Coleman Validation'!T$665667),'Coleman Validation'!T$665668,FALSE)),0,HLOOKUP($B94,INDIRECT("'Monthly Resource Report'!"&amp;'Coleman Validation'!T$665666&amp;":"&amp;'Coleman Validation'!T$665667),'Coleman Validation'!T$665668,FALSE))</f>
        <v>0.20018587454260248</v>
      </c>
      <c r="V94" s="301">
        <v>44044</v>
      </c>
      <c r="W94" s="294">
        <v>151</v>
      </c>
      <c r="X94" s="297">
        <v>2.1781160136246251</v>
      </c>
      <c r="Y94" s="299">
        <v>0.33</v>
      </c>
      <c r="Z94" s="295">
        <v>0.2</v>
      </c>
      <c r="AA94" s="294">
        <f ca="1">+IF(ISERROR(HLOOKUP($B94,INDIRECT("'Monthly Resource Report'!"&amp;'Coleman Validation'!AA$665666&amp;":"&amp;'Coleman Validation'!AA$665667),'Coleman Validation'!AA$665668,FALSE)),0,HLOOKUP($B94,INDIRECT("'Monthly Resource Report'!"&amp;'Coleman Validation'!AA$665666&amp;":"&amp;'Coleman Validation'!AA$665667),'Coleman Validation'!AA$665668,FALSE))</f>
        <v>151</v>
      </c>
      <c r="AB94" s="297">
        <f ca="1">+IF(ISERROR(HLOOKUP($B94,INDIRECT("'Monthly Resource Report'!"&amp;'Coleman Validation'!AB$665666&amp;":"&amp;'Coleman Validation'!AB$665667),'Coleman Validation'!AB$665668,FALSE)),0,HLOOKUP($B94,INDIRECT("'Monthly Resource Report'!"&amp;'Coleman Validation'!AB$665666&amp;":"&amp;'Coleman Validation'!AB$665667),'Coleman Validation'!AB$665668,FALSE))</f>
        <v>2.1780031841118768</v>
      </c>
      <c r="AC94" s="317">
        <f ca="1">+IF(ISERROR(HLOOKUP($B94,INDIRECT("'Monthly Resource Report'!"&amp;'Coleman Validation'!AC$665666&amp;":"&amp;'Coleman Validation'!AC$665667),'Coleman Validation'!AC$665668,FALSE)),0,HLOOKUP($B94,INDIRECT("'Monthly Resource Report'!"&amp;'Coleman Validation'!AC$665666&amp;":"&amp;'Coleman Validation'!AC$665667),'Coleman Validation'!AC$665668,FALSE))</f>
        <v>0.32817158051455597</v>
      </c>
      <c r="AD94" s="318">
        <f ca="1">+IF(ISERROR(HLOOKUP($B94,INDIRECT("'Monthly Resource Report'!"&amp;'Coleman Validation'!AD$665666&amp;":"&amp;'Coleman Validation'!AD$665667),'Coleman Validation'!AD$665668,FALSE)),0,HLOOKUP($B94,INDIRECT("'Monthly Resource Report'!"&amp;'Coleman Validation'!AD$665666&amp;":"&amp;'Coleman Validation'!AD$665667),'Coleman Validation'!AD$665668,FALSE))</f>
        <v>0.2005990278210637</v>
      </c>
    </row>
    <row r="95" spans="2:30" s="29" customFormat="1">
      <c r="B95" s="301">
        <v>44075</v>
      </c>
      <c r="C95" s="294">
        <v>146</v>
      </c>
      <c r="D95" s="297">
        <v>2.1781160136246251</v>
      </c>
      <c r="E95" s="299">
        <v>0.33</v>
      </c>
      <c r="F95" s="295">
        <v>0.2</v>
      </c>
      <c r="G95" s="294">
        <f ca="1">+IF(ISERROR(HLOOKUP($B95,INDIRECT("'Monthly Resource Report'!"&amp;'Coleman Validation'!G$665666&amp;":"&amp;'Coleman Validation'!G$665667),'Coleman Validation'!G$665668,FALSE)),0,HLOOKUP($B95,INDIRECT("'Monthly Resource Report'!"&amp;'Coleman Validation'!G$665666&amp;":"&amp;'Coleman Validation'!G$665667),'Coleman Validation'!G$665668,FALSE))</f>
        <v>146</v>
      </c>
      <c r="H95" s="297">
        <f ca="1">+IF(ISERROR(HLOOKUP($B95,INDIRECT("'Monthly Resource Report'!"&amp;'Coleman Validation'!H$665666&amp;":"&amp;'Coleman Validation'!H$665667),'Coleman Validation'!H$665668,FALSE)),0,HLOOKUP($B95,INDIRECT("'Monthly Resource Report'!"&amp;'Coleman Validation'!H$665666&amp;":"&amp;'Coleman Validation'!H$665667),'Coleman Validation'!H$665668,FALSE))</f>
        <v>2.1780012572058705</v>
      </c>
      <c r="I95" s="317">
        <f ca="1">+IF(ISERROR(HLOOKUP($B95,INDIRECT("'Monthly Resource Report'!"&amp;'Coleman Validation'!I$665666&amp;":"&amp;'Coleman Validation'!I$665667),'Coleman Validation'!I$665668,FALSE)),0,HLOOKUP($B95,INDIRECT("'Monthly Resource Report'!"&amp;'Coleman Validation'!I$665666&amp;":"&amp;'Coleman Validation'!I$665667),'Coleman Validation'!I$665668,FALSE))</f>
        <v>0.32810288317050113</v>
      </c>
      <c r="J95" s="318">
        <f ca="1">+IF(ISERROR(HLOOKUP($B95,INDIRECT("'Monthly Resource Report'!"&amp;'Coleman Validation'!J$665666&amp;":"&amp;'Coleman Validation'!J$665667),'Coleman Validation'!J$665668,FALSE)),0,HLOOKUP($B95,INDIRECT("'Monthly Resource Report'!"&amp;'Coleman Validation'!J$665666&amp;":"&amp;'Coleman Validation'!J$665667),'Coleman Validation'!J$665668,FALSE))</f>
        <v>0.20034268655058118</v>
      </c>
      <c r="L95" s="301">
        <v>44075</v>
      </c>
      <c r="M95" s="294">
        <v>146</v>
      </c>
      <c r="N95" s="297">
        <v>2.1781160136246251</v>
      </c>
      <c r="O95" s="299">
        <v>0.33</v>
      </c>
      <c r="P95" s="295">
        <v>0.2</v>
      </c>
      <c r="Q95" s="294">
        <f ca="1">+IF(ISERROR(HLOOKUP($B95,INDIRECT("'Monthly Resource Report'!"&amp;'Coleman Validation'!Q$665666&amp;":"&amp;'Coleman Validation'!Q$665667),'Coleman Validation'!Q$665668,FALSE)),0,HLOOKUP($B95,INDIRECT("'Monthly Resource Report'!"&amp;'Coleman Validation'!Q$665666&amp;":"&amp;'Coleman Validation'!Q$665667),'Coleman Validation'!Q$665668,FALSE))</f>
        <v>146</v>
      </c>
      <c r="R95" s="297">
        <f ca="1">+IF(ISERROR(HLOOKUP($B95,INDIRECT("'Monthly Resource Report'!"&amp;'Coleman Validation'!R$665666&amp;":"&amp;'Coleman Validation'!R$665667),'Coleman Validation'!R$665668,FALSE)),0,HLOOKUP($B95,INDIRECT("'Monthly Resource Report'!"&amp;'Coleman Validation'!R$665666&amp;":"&amp;'Coleman Validation'!R$665667),'Coleman Validation'!R$665668,FALSE))</f>
        <v>2.1780010327440613</v>
      </c>
      <c r="S95" s="317">
        <f ca="1">+IF(ISERROR(HLOOKUP($B95,INDIRECT("'Monthly Resource Report'!"&amp;'Coleman Validation'!S$665666&amp;":"&amp;'Coleman Validation'!S$665667),'Coleman Validation'!S$665668,FALSE)),0,HLOOKUP($B95,INDIRECT("'Monthly Resource Report'!"&amp;'Coleman Validation'!S$665666&amp;":"&amp;'Coleman Validation'!S$665667),'Coleman Validation'!S$665668,FALSE))</f>
        <v>0.3277967957863212</v>
      </c>
      <c r="T95" s="318">
        <f ca="1">+IF(ISERROR(HLOOKUP($B95,INDIRECT("'Monthly Resource Report'!"&amp;'Coleman Validation'!T$665666&amp;":"&amp;'Coleman Validation'!T$665667),'Coleman Validation'!T$665668,FALSE)),0,HLOOKUP($B95,INDIRECT("'Monthly Resource Report'!"&amp;'Coleman Validation'!T$665666&amp;":"&amp;'Coleman Validation'!T$665667),'Coleman Validation'!T$665668,FALSE))</f>
        <v>0.20039310782403769</v>
      </c>
      <c r="V95" s="301">
        <v>44075</v>
      </c>
      <c r="W95" s="294">
        <v>151</v>
      </c>
      <c r="X95" s="297">
        <v>2.1781160136246251</v>
      </c>
      <c r="Y95" s="299">
        <v>0.33</v>
      </c>
      <c r="Z95" s="295">
        <v>0.2</v>
      </c>
      <c r="AA95" s="294">
        <f ca="1">+IF(ISERROR(HLOOKUP($B95,INDIRECT("'Monthly Resource Report'!"&amp;'Coleman Validation'!AA$665666&amp;":"&amp;'Coleman Validation'!AA$665667),'Coleman Validation'!AA$665668,FALSE)),0,HLOOKUP($B95,INDIRECT("'Monthly Resource Report'!"&amp;'Coleman Validation'!AA$665666&amp;":"&amp;'Coleman Validation'!AA$665667),'Coleman Validation'!AA$665668,FALSE))</f>
        <v>151</v>
      </c>
      <c r="AB95" s="297">
        <f ca="1">+IF(ISERROR(HLOOKUP($B95,INDIRECT("'Monthly Resource Report'!"&amp;'Coleman Validation'!AB$665666&amp;":"&amp;'Coleman Validation'!AB$665667),'Coleman Validation'!AB$665668,FALSE)),0,HLOOKUP($B95,INDIRECT("'Monthly Resource Report'!"&amp;'Coleman Validation'!AB$665666&amp;":"&amp;'Coleman Validation'!AB$665667),'Coleman Validation'!AB$665668,FALSE))</f>
        <v>2.1780030391287832</v>
      </c>
      <c r="AC95" s="317">
        <f ca="1">+IF(ISERROR(HLOOKUP($B95,INDIRECT("'Monthly Resource Report'!"&amp;'Coleman Validation'!AC$665666&amp;":"&amp;'Coleman Validation'!AC$665667),'Coleman Validation'!AC$665668,FALSE)),0,HLOOKUP($B95,INDIRECT("'Monthly Resource Report'!"&amp;'Coleman Validation'!AC$665666&amp;":"&amp;'Coleman Validation'!AC$665667),'Coleman Validation'!AC$665668,FALSE))</f>
        <v>0.32818014047122285</v>
      </c>
      <c r="AD95" s="318">
        <f ca="1">+IF(ISERROR(HLOOKUP($B95,INDIRECT("'Monthly Resource Report'!"&amp;'Coleman Validation'!AD$665666&amp;":"&amp;'Coleman Validation'!AD$665667),'Coleman Validation'!AD$665668,FALSE)),0,HLOOKUP($B95,INDIRECT("'Monthly Resource Report'!"&amp;'Coleman Validation'!AD$665666&amp;":"&amp;'Coleman Validation'!AD$665667),'Coleman Validation'!AD$665668,FALSE))</f>
        <v>0.20083785527225012</v>
      </c>
    </row>
    <row r="96" spans="2:30" s="29" customFormat="1">
      <c r="B96" s="301">
        <v>44105</v>
      </c>
      <c r="C96" s="294">
        <v>146</v>
      </c>
      <c r="D96" s="297">
        <v>2.1781160136246251</v>
      </c>
      <c r="E96" s="299">
        <v>0.33</v>
      </c>
      <c r="F96" s="295">
        <v>0.2</v>
      </c>
      <c r="G96" s="294">
        <f ca="1">+IF(ISERROR(HLOOKUP($B96,INDIRECT("'Monthly Resource Report'!"&amp;'Coleman Validation'!G$665666&amp;":"&amp;'Coleman Validation'!G$665667),'Coleman Validation'!G$665668,FALSE)),0,HLOOKUP($B96,INDIRECT("'Monthly Resource Report'!"&amp;'Coleman Validation'!G$665666&amp;":"&amp;'Coleman Validation'!G$665667),'Coleman Validation'!G$665668,FALSE))</f>
        <v>146</v>
      </c>
      <c r="H96" s="297">
        <f ca="1">+IF(ISERROR(HLOOKUP($B96,INDIRECT("'Monthly Resource Report'!"&amp;'Coleman Validation'!H$665666&amp;":"&amp;'Coleman Validation'!H$665667),'Coleman Validation'!H$665668,FALSE)),0,HLOOKUP($B96,INDIRECT("'Monthly Resource Report'!"&amp;'Coleman Validation'!H$665666&amp;":"&amp;'Coleman Validation'!H$665667),'Coleman Validation'!H$665668,FALSE))</f>
        <v>2.1780012066796877</v>
      </c>
      <c r="I96" s="317">
        <f ca="1">+IF(ISERROR(HLOOKUP($B96,INDIRECT("'Monthly Resource Report'!"&amp;'Coleman Validation'!I$665666&amp;":"&amp;'Coleman Validation'!I$665667),'Coleman Validation'!I$665668,FALSE)),0,HLOOKUP($B96,INDIRECT("'Monthly Resource Report'!"&amp;'Coleman Validation'!I$665666&amp;":"&amp;'Coleman Validation'!I$665667),'Coleman Validation'!I$665668,FALSE))</f>
        <v>0.32858887910451057</v>
      </c>
      <c r="J96" s="318">
        <f ca="1">+IF(ISERROR(HLOOKUP($B96,INDIRECT("'Monthly Resource Report'!"&amp;'Coleman Validation'!J$665666&amp;":"&amp;'Coleman Validation'!J$665667),'Coleman Validation'!J$665668,FALSE)),0,HLOOKUP($B96,INDIRECT("'Monthly Resource Report'!"&amp;'Coleman Validation'!J$665666&amp;":"&amp;'Coleman Validation'!J$665667),'Coleman Validation'!J$665668,FALSE))</f>
        <v>0.20049938493088498</v>
      </c>
      <c r="L96" s="301">
        <v>44105</v>
      </c>
      <c r="M96" s="294">
        <v>146</v>
      </c>
      <c r="N96" s="297">
        <v>2.1781160136246251</v>
      </c>
      <c r="O96" s="299">
        <v>0.33</v>
      </c>
      <c r="P96" s="295">
        <v>0.2</v>
      </c>
      <c r="Q96" s="294">
        <f ca="1">+IF(ISERROR(HLOOKUP($B96,INDIRECT("'Monthly Resource Report'!"&amp;'Coleman Validation'!Q$665666&amp;":"&amp;'Coleman Validation'!Q$665667),'Coleman Validation'!Q$665668,FALSE)),0,HLOOKUP($B96,INDIRECT("'Monthly Resource Report'!"&amp;'Coleman Validation'!Q$665666&amp;":"&amp;'Coleman Validation'!Q$665667),'Coleman Validation'!Q$665668,FALSE))</f>
        <v>146</v>
      </c>
      <c r="R96" s="297">
        <f ca="1">+IF(ISERROR(HLOOKUP($B96,INDIRECT("'Monthly Resource Report'!"&amp;'Coleman Validation'!R$665666&amp;":"&amp;'Coleman Validation'!R$665667),'Coleman Validation'!R$665668,FALSE)),0,HLOOKUP($B96,INDIRECT("'Monthly Resource Report'!"&amp;'Coleman Validation'!R$665666&amp;":"&amp;'Coleman Validation'!R$665667),'Coleman Validation'!R$665668,FALSE))</f>
        <v>2.1780011801608747</v>
      </c>
      <c r="S96" s="317">
        <f ca="1">+IF(ISERROR(HLOOKUP($B96,INDIRECT("'Monthly Resource Report'!"&amp;'Coleman Validation'!S$665666&amp;":"&amp;'Coleman Validation'!S$665667),'Coleman Validation'!S$665668,FALSE)),0,HLOOKUP($B96,INDIRECT("'Monthly Resource Report'!"&amp;'Coleman Validation'!S$665666&amp;":"&amp;'Coleman Validation'!S$665667),'Coleman Validation'!S$665668,FALSE))</f>
        <v>0.32826282349389041</v>
      </c>
      <c r="T96" s="318">
        <f ca="1">+IF(ISERROR(HLOOKUP($B96,INDIRECT("'Monthly Resource Report'!"&amp;'Coleman Validation'!T$665666&amp;":"&amp;'Coleman Validation'!T$665667),'Coleman Validation'!T$665668,FALSE)),0,HLOOKUP($B96,INDIRECT("'Monthly Resource Report'!"&amp;'Coleman Validation'!T$665666&amp;":"&amp;'Coleman Validation'!T$665667),'Coleman Validation'!T$665668,FALSE))</f>
        <v>0.20057236309137425</v>
      </c>
      <c r="V96" s="301">
        <v>44105</v>
      </c>
      <c r="W96" s="294">
        <v>151</v>
      </c>
      <c r="X96" s="297">
        <v>2.1781160136246251</v>
      </c>
      <c r="Y96" s="299">
        <v>0.33</v>
      </c>
      <c r="Z96" s="295">
        <v>0.2</v>
      </c>
      <c r="AA96" s="294">
        <f ca="1">+IF(ISERROR(HLOOKUP($B96,INDIRECT("'Monthly Resource Report'!"&amp;'Coleman Validation'!AA$665666&amp;":"&amp;'Coleman Validation'!AA$665667),'Coleman Validation'!AA$665668,FALSE)),0,HLOOKUP($B96,INDIRECT("'Monthly Resource Report'!"&amp;'Coleman Validation'!AA$665666&amp;":"&amp;'Coleman Validation'!AA$665667),'Coleman Validation'!AA$665668,FALSE))</f>
        <v>151</v>
      </c>
      <c r="AB96" s="297">
        <f ca="1">+IF(ISERROR(HLOOKUP($B96,INDIRECT("'Monthly Resource Report'!"&amp;'Coleman Validation'!AB$665666&amp;":"&amp;'Coleman Validation'!AB$665667),'Coleman Validation'!AB$665668,FALSE)),0,HLOOKUP($B96,INDIRECT("'Monthly Resource Report'!"&amp;'Coleman Validation'!AB$665666&amp;":"&amp;'Coleman Validation'!AB$665667),'Coleman Validation'!AB$665668,FALSE))</f>
        <v>2.1780032244545198</v>
      </c>
      <c r="AC96" s="317">
        <f ca="1">+IF(ISERROR(HLOOKUP($B96,INDIRECT("'Monthly Resource Report'!"&amp;'Coleman Validation'!AC$665666&amp;":"&amp;'Coleman Validation'!AC$665667),'Coleman Validation'!AC$665668,FALSE)),0,HLOOKUP($B96,INDIRECT("'Monthly Resource Report'!"&amp;'Coleman Validation'!AC$665666&amp;":"&amp;'Coleman Validation'!AC$665667),'Coleman Validation'!AC$665668,FALSE))</f>
        <v>0.32877533988579583</v>
      </c>
      <c r="AD96" s="318">
        <f ca="1">+IF(ISERROR(HLOOKUP($B96,INDIRECT("'Monthly Resource Report'!"&amp;'Coleman Validation'!AD$665666&amp;":"&amp;'Coleman Validation'!AD$665667),'Coleman Validation'!AD$665668,FALSE)),0,HLOOKUP($B96,INDIRECT("'Monthly Resource Report'!"&amp;'Coleman Validation'!AD$665666&amp;":"&amp;'Coleman Validation'!AD$665667),'Coleman Validation'!AD$665668,FALSE))</f>
        <v>0.20060278287772176</v>
      </c>
    </row>
    <row r="97" spans="2:30" s="29" customFormat="1">
      <c r="B97" s="301">
        <v>44136</v>
      </c>
      <c r="C97" s="294">
        <v>146</v>
      </c>
      <c r="D97" s="297">
        <v>2.1781160136246251</v>
      </c>
      <c r="E97" s="299">
        <v>0.33</v>
      </c>
      <c r="F97" s="295">
        <v>0.2</v>
      </c>
      <c r="G97" s="294">
        <f ca="1">+IF(ISERROR(HLOOKUP($B97,INDIRECT("'Monthly Resource Report'!"&amp;'Coleman Validation'!G$665666&amp;":"&amp;'Coleman Validation'!G$665667),'Coleman Validation'!G$665668,FALSE)),0,HLOOKUP($B97,INDIRECT("'Monthly Resource Report'!"&amp;'Coleman Validation'!G$665666&amp;":"&amp;'Coleman Validation'!G$665667),'Coleman Validation'!G$665668,FALSE))</f>
        <v>146</v>
      </c>
      <c r="H97" s="297">
        <f ca="1">+IF(ISERROR(HLOOKUP($B97,INDIRECT("'Monthly Resource Report'!"&amp;'Coleman Validation'!H$665666&amp;":"&amp;'Coleman Validation'!H$665667),'Coleman Validation'!H$665668,FALSE)),0,HLOOKUP($B97,INDIRECT("'Monthly Resource Report'!"&amp;'Coleman Validation'!H$665666&amp;":"&amp;'Coleman Validation'!H$665667),'Coleman Validation'!H$665668,FALSE))</f>
        <v>2.1780011380683875</v>
      </c>
      <c r="I97" s="317">
        <f ca="1">+IF(ISERROR(HLOOKUP($B97,INDIRECT("'Monthly Resource Report'!"&amp;'Coleman Validation'!I$665666&amp;":"&amp;'Coleman Validation'!I$665667),'Coleman Validation'!I$665668,FALSE)),0,HLOOKUP($B97,INDIRECT("'Monthly Resource Report'!"&amp;'Coleman Validation'!I$665666&amp;":"&amp;'Coleman Validation'!I$665667),'Coleman Validation'!I$665668,FALSE))</f>
        <v>0.32924969884905442</v>
      </c>
      <c r="J97" s="318">
        <f ca="1">+IF(ISERROR(HLOOKUP($B97,INDIRECT("'Monthly Resource Report'!"&amp;'Coleman Validation'!J$665666&amp;":"&amp;'Coleman Validation'!J$665667),'Coleman Validation'!J$665668,FALSE)),0,HLOOKUP($B97,INDIRECT("'Monthly Resource Report'!"&amp;'Coleman Validation'!J$665666&amp;":"&amp;'Coleman Validation'!J$665667),'Coleman Validation'!J$665668,FALSE))</f>
        <v>0.20050597259603836</v>
      </c>
      <c r="L97" s="301">
        <v>44136</v>
      </c>
      <c r="M97" s="294">
        <v>146</v>
      </c>
      <c r="N97" s="297">
        <v>2.1781160136246251</v>
      </c>
      <c r="O97" s="299">
        <v>0.33</v>
      </c>
      <c r="P97" s="295">
        <v>0.2</v>
      </c>
      <c r="Q97" s="294">
        <f ca="1">+IF(ISERROR(HLOOKUP($B97,INDIRECT("'Monthly Resource Report'!"&amp;'Coleman Validation'!Q$665666&amp;":"&amp;'Coleman Validation'!Q$665667),'Coleman Validation'!Q$665668,FALSE)),0,HLOOKUP($B97,INDIRECT("'Monthly Resource Report'!"&amp;'Coleman Validation'!Q$665666&amp;":"&amp;'Coleman Validation'!Q$665667),'Coleman Validation'!Q$665668,FALSE))</f>
        <v>146</v>
      </c>
      <c r="R97" s="297">
        <f ca="1">+IF(ISERROR(HLOOKUP($B97,INDIRECT("'Monthly Resource Report'!"&amp;'Coleman Validation'!R$665666&amp;":"&amp;'Coleman Validation'!R$665667),'Coleman Validation'!R$665668,FALSE)),0,HLOOKUP($B97,INDIRECT("'Monthly Resource Report'!"&amp;'Coleman Validation'!R$665666&amp;":"&amp;'Coleman Validation'!R$665667),'Coleman Validation'!R$665668,FALSE))</f>
        <v>2.1780013783027008</v>
      </c>
      <c r="S97" s="317">
        <f ca="1">+IF(ISERROR(HLOOKUP($B97,INDIRECT("'Monthly Resource Report'!"&amp;'Coleman Validation'!S$665666&amp;":"&amp;'Coleman Validation'!S$665667),'Coleman Validation'!S$665668,FALSE)),0,HLOOKUP($B97,INDIRECT("'Monthly Resource Report'!"&amp;'Coleman Validation'!S$665666&amp;":"&amp;'Coleman Validation'!S$665667),'Coleman Validation'!S$665668,FALSE))</f>
        <v>0.32930118477613152</v>
      </c>
      <c r="T97" s="318">
        <f ca="1">+IF(ISERROR(HLOOKUP($B97,INDIRECT("'Monthly Resource Report'!"&amp;'Coleman Validation'!T$665666&amp;":"&amp;'Coleman Validation'!T$665667),'Coleman Validation'!T$665668,FALSE)),0,HLOOKUP($B97,INDIRECT("'Monthly Resource Report'!"&amp;'Coleman Validation'!T$665666&amp;":"&amp;'Coleman Validation'!T$665667),'Coleman Validation'!T$665668,FALSE))</f>
        <v>0.20058076096803848</v>
      </c>
      <c r="V97" s="301">
        <v>44136</v>
      </c>
      <c r="W97" s="294">
        <v>151</v>
      </c>
      <c r="X97" s="297">
        <v>2.1781160136246251</v>
      </c>
      <c r="Y97" s="299">
        <v>0.33</v>
      </c>
      <c r="Z97" s="295">
        <v>0.2</v>
      </c>
      <c r="AA97" s="294">
        <f ca="1">+IF(ISERROR(HLOOKUP($B97,INDIRECT("'Monthly Resource Report'!"&amp;'Coleman Validation'!AA$665666&amp;":"&amp;'Coleman Validation'!AA$665667),'Coleman Validation'!AA$665668,FALSE)),0,HLOOKUP($B97,INDIRECT("'Monthly Resource Report'!"&amp;'Coleman Validation'!AA$665666&amp;":"&amp;'Coleman Validation'!AA$665667),'Coleman Validation'!AA$665668,FALSE))</f>
        <v>151</v>
      </c>
      <c r="AB97" s="297">
        <f ca="1">+IF(ISERROR(HLOOKUP($B97,INDIRECT("'Monthly Resource Report'!"&amp;'Coleman Validation'!AB$665666&amp;":"&amp;'Coleman Validation'!AB$665667),'Coleman Validation'!AB$665668,FALSE)),0,HLOOKUP($B97,INDIRECT("'Monthly Resource Report'!"&amp;'Coleman Validation'!AB$665666&amp;":"&amp;'Coleman Validation'!AB$665667),'Coleman Validation'!AB$665668,FALSE))</f>
        <v>2.1780028569691812</v>
      </c>
      <c r="AC97" s="317">
        <f ca="1">+IF(ISERROR(HLOOKUP($B97,INDIRECT("'Monthly Resource Report'!"&amp;'Coleman Validation'!AC$665666&amp;":"&amp;'Coleman Validation'!AC$665667),'Coleman Validation'!AC$665668,FALSE)),0,HLOOKUP($B97,INDIRECT("'Monthly Resource Report'!"&amp;'Coleman Validation'!AC$665666&amp;":"&amp;'Coleman Validation'!AC$665667),'Coleman Validation'!AC$665668,FALSE))</f>
        <v>0.32956143633197565</v>
      </c>
      <c r="AD97" s="318">
        <f ca="1">+IF(ISERROR(HLOOKUP($B97,INDIRECT("'Monthly Resource Report'!"&amp;'Coleman Validation'!AD$665666&amp;":"&amp;'Coleman Validation'!AD$665667),'Coleman Validation'!AD$665668,FALSE)),0,HLOOKUP($B97,INDIRECT("'Monthly Resource Report'!"&amp;'Coleman Validation'!AD$665666&amp;":"&amp;'Coleman Validation'!AD$665667),'Coleman Validation'!AD$665668,FALSE))</f>
        <v>0.20060906708824011</v>
      </c>
    </row>
    <row r="98" spans="2:30" s="29" customFormat="1">
      <c r="B98" s="301">
        <v>44166</v>
      </c>
      <c r="C98" s="294">
        <v>146</v>
      </c>
      <c r="D98" s="297">
        <v>2.1781160136246251</v>
      </c>
      <c r="E98" s="299">
        <v>0.33</v>
      </c>
      <c r="F98" s="295">
        <v>0.2</v>
      </c>
      <c r="G98" s="294">
        <f ca="1">+IF(ISERROR(HLOOKUP($B98,INDIRECT("'Monthly Resource Report'!"&amp;'Coleman Validation'!G$665666&amp;":"&amp;'Coleman Validation'!G$665667),'Coleman Validation'!G$665668,FALSE)),0,HLOOKUP($B98,INDIRECT("'Monthly Resource Report'!"&amp;'Coleman Validation'!G$665666&amp;":"&amp;'Coleman Validation'!G$665667),'Coleman Validation'!G$665668,FALSE))</f>
        <v>146</v>
      </c>
      <c r="H98" s="297">
        <f ca="1">+IF(ISERROR(HLOOKUP($B98,INDIRECT("'Monthly Resource Report'!"&amp;'Coleman Validation'!H$665666&amp;":"&amp;'Coleman Validation'!H$665667),'Coleman Validation'!H$665668,FALSE)),0,HLOOKUP($B98,INDIRECT("'Monthly Resource Report'!"&amp;'Coleman Validation'!H$665666&amp;":"&amp;'Coleman Validation'!H$665667),'Coleman Validation'!H$665668,FALSE))</f>
        <v>2.1780011226208091</v>
      </c>
      <c r="I98" s="317">
        <f ca="1">+IF(ISERROR(HLOOKUP($B98,INDIRECT("'Monthly Resource Report'!"&amp;'Coleman Validation'!I$665666&amp;":"&amp;'Coleman Validation'!I$665667),'Coleman Validation'!I$665668,FALSE)),0,HLOOKUP($B98,INDIRECT("'Monthly Resource Report'!"&amp;'Coleman Validation'!I$665666&amp;":"&amp;'Coleman Validation'!I$665667),'Coleman Validation'!I$665668,FALSE))</f>
        <v>0.32867594535404659</v>
      </c>
      <c r="J98" s="318">
        <f ca="1">+IF(ISERROR(HLOOKUP($B98,INDIRECT("'Monthly Resource Report'!"&amp;'Coleman Validation'!J$665666&amp;":"&amp;'Coleman Validation'!J$665667),'Coleman Validation'!J$665668,FALSE)),0,HLOOKUP($B98,INDIRECT("'Monthly Resource Report'!"&amp;'Coleman Validation'!J$665666&amp;":"&amp;'Coleman Validation'!J$665667),'Coleman Validation'!J$665668,FALSE))</f>
        <v>0.20016922405241003</v>
      </c>
      <c r="L98" s="301">
        <v>44166</v>
      </c>
      <c r="M98" s="294">
        <v>146</v>
      </c>
      <c r="N98" s="297">
        <v>2.1781160136246251</v>
      </c>
      <c r="O98" s="299">
        <v>0.33</v>
      </c>
      <c r="P98" s="295">
        <v>0.2</v>
      </c>
      <c r="Q98" s="294">
        <f ca="1">+IF(ISERROR(HLOOKUP($B98,INDIRECT("'Monthly Resource Report'!"&amp;'Coleman Validation'!Q$665666&amp;":"&amp;'Coleman Validation'!Q$665667),'Coleman Validation'!Q$665668,FALSE)),0,HLOOKUP($B98,INDIRECT("'Monthly Resource Report'!"&amp;'Coleman Validation'!Q$665666&amp;":"&amp;'Coleman Validation'!Q$665667),'Coleman Validation'!Q$665668,FALSE))</f>
        <v>146</v>
      </c>
      <c r="R98" s="297">
        <f ca="1">+IF(ISERROR(HLOOKUP($B98,INDIRECT("'Monthly Resource Report'!"&amp;'Coleman Validation'!R$665666&amp;":"&amp;'Coleman Validation'!R$665667),'Coleman Validation'!R$665668,FALSE)),0,HLOOKUP($B98,INDIRECT("'Monthly Resource Report'!"&amp;'Coleman Validation'!R$665666&amp;":"&amp;'Coleman Validation'!R$665667),'Coleman Validation'!R$665668,FALSE))</f>
        <v>2.1780010407526071</v>
      </c>
      <c r="S98" s="317">
        <f ca="1">+IF(ISERROR(HLOOKUP($B98,INDIRECT("'Monthly Resource Report'!"&amp;'Coleman Validation'!S$665666&amp;":"&amp;'Coleman Validation'!S$665667),'Coleman Validation'!S$665668,FALSE)),0,HLOOKUP($B98,INDIRECT("'Monthly Resource Report'!"&amp;'Coleman Validation'!S$665666&amp;":"&amp;'Coleman Validation'!S$665667),'Coleman Validation'!S$665668,FALSE))</f>
        <v>0.32873017397083637</v>
      </c>
      <c r="T98" s="318">
        <f ca="1">+IF(ISERROR(HLOOKUP($B98,INDIRECT("'Monthly Resource Report'!"&amp;'Coleman Validation'!T$665666&amp;":"&amp;'Coleman Validation'!T$665667),'Coleman Validation'!T$665668,FALSE)),0,HLOOKUP($B98,INDIRECT("'Monthly Resource Report'!"&amp;'Coleman Validation'!T$665666&amp;":"&amp;'Coleman Validation'!T$665667),'Coleman Validation'!T$665668,FALSE))</f>
        <v>0.20055857333465552</v>
      </c>
      <c r="V98" s="301">
        <v>44166</v>
      </c>
      <c r="W98" s="294">
        <v>151</v>
      </c>
      <c r="X98" s="297">
        <v>2.1781160136246251</v>
      </c>
      <c r="Y98" s="299">
        <v>0.33</v>
      </c>
      <c r="Z98" s="295">
        <v>0.2</v>
      </c>
      <c r="AA98" s="294">
        <f ca="1">+IF(ISERROR(HLOOKUP($B98,INDIRECT("'Monthly Resource Report'!"&amp;'Coleman Validation'!AA$665666&amp;":"&amp;'Coleman Validation'!AA$665667),'Coleman Validation'!AA$665668,FALSE)),0,HLOOKUP($B98,INDIRECT("'Monthly Resource Report'!"&amp;'Coleman Validation'!AA$665666&amp;":"&amp;'Coleman Validation'!AA$665667),'Coleman Validation'!AA$665668,FALSE))</f>
        <v>151</v>
      </c>
      <c r="AB98" s="297">
        <f ca="1">+IF(ISERROR(HLOOKUP($B98,INDIRECT("'Monthly Resource Report'!"&amp;'Coleman Validation'!AB$665666&amp;":"&amp;'Coleman Validation'!AB$665667),'Coleman Validation'!AB$665668,FALSE)),0,HLOOKUP($B98,INDIRECT("'Monthly Resource Report'!"&amp;'Coleman Validation'!AB$665666&amp;":"&amp;'Coleman Validation'!AB$665667),'Coleman Validation'!AB$665668,FALSE))</f>
        <v>2.1780032387918382</v>
      </c>
      <c r="AC98" s="317">
        <f ca="1">+IF(ISERROR(HLOOKUP($B98,INDIRECT("'Monthly Resource Report'!"&amp;'Coleman Validation'!AC$665666&amp;":"&amp;'Coleman Validation'!AC$665667),'Coleman Validation'!AC$665668,FALSE)),0,HLOOKUP($B98,INDIRECT("'Monthly Resource Report'!"&amp;'Coleman Validation'!AC$665666&amp;":"&amp;'Coleman Validation'!AC$665667),'Coleman Validation'!AC$665668,FALSE))</f>
        <v>0.328861517823206</v>
      </c>
      <c r="AD98" s="318">
        <f ca="1">+IF(ISERROR(HLOOKUP($B98,INDIRECT("'Monthly Resource Report'!"&amp;'Coleman Validation'!AD$665666&amp;":"&amp;'Coleman Validation'!AD$665667),'Coleman Validation'!AD$665668,FALSE)),0,HLOOKUP($B98,INDIRECT("'Monthly Resource Report'!"&amp;'Coleman Validation'!AD$665666&amp;":"&amp;'Coleman Validation'!AD$665667),'Coleman Validation'!AD$665668,FALSE))</f>
        <v>0.20059089354655732</v>
      </c>
    </row>
    <row r="99" spans="2:30" s="29" customFormat="1">
      <c r="B99" s="301">
        <v>44197</v>
      </c>
      <c r="C99" s="294">
        <v>146</v>
      </c>
      <c r="D99" s="297">
        <v>2.236489522789765</v>
      </c>
      <c r="E99" s="299">
        <v>0.33</v>
      </c>
      <c r="F99" s="295">
        <v>0.2</v>
      </c>
      <c r="G99" s="294">
        <f ca="1">+IF(ISERROR(HLOOKUP($B99,INDIRECT("'Monthly Resource Report'!"&amp;'Coleman Validation'!G$665666&amp;":"&amp;'Coleman Validation'!G$665667),'Coleman Validation'!G$665668,FALSE)),0,HLOOKUP($B99,INDIRECT("'Monthly Resource Report'!"&amp;'Coleman Validation'!G$665666&amp;":"&amp;'Coleman Validation'!G$665667),'Coleman Validation'!G$665668,FALSE))</f>
        <v>146</v>
      </c>
      <c r="H99" s="297">
        <f ca="1">+IF(ISERROR(HLOOKUP($B99,INDIRECT("'Monthly Resource Report'!"&amp;'Coleman Validation'!H$665666&amp;":"&amp;'Coleman Validation'!H$665667),'Coleman Validation'!H$665668,FALSE)),0,HLOOKUP($B99,INDIRECT("'Monthly Resource Report'!"&amp;'Coleman Validation'!H$665666&amp;":"&amp;'Coleman Validation'!H$665667),'Coleman Validation'!H$665668,FALSE))</f>
        <v>2.2360001997403378</v>
      </c>
      <c r="I99" s="317">
        <f ca="1">+IF(ISERROR(HLOOKUP($B99,INDIRECT("'Monthly Resource Report'!"&amp;'Coleman Validation'!I$665666&amp;":"&amp;'Coleman Validation'!I$665667),'Coleman Validation'!I$665668,FALSE)),0,HLOOKUP($B99,INDIRECT("'Monthly Resource Report'!"&amp;'Coleman Validation'!I$665666&amp;":"&amp;'Coleman Validation'!I$665667),'Coleman Validation'!I$665668,FALSE))</f>
        <v>0.32936701184383416</v>
      </c>
      <c r="J99" s="318">
        <f ca="1">+IF(ISERROR(HLOOKUP($B99,INDIRECT("'Monthly Resource Report'!"&amp;'Coleman Validation'!J$665666&amp;":"&amp;'Coleman Validation'!J$665667),'Coleman Validation'!J$665668,FALSE)),0,HLOOKUP($B99,INDIRECT("'Monthly Resource Report'!"&amp;'Coleman Validation'!J$665666&amp;":"&amp;'Coleman Validation'!J$665667),'Coleman Validation'!J$665668,FALSE))</f>
        <v>0.2006560510139388</v>
      </c>
      <c r="L99" s="301">
        <v>44197</v>
      </c>
      <c r="M99" s="294">
        <v>146</v>
      </c>
      <c r="N99" s="297">
        <v>2.236489522789765</v>
      </c>
      <c r="O99" s="299">
        <v>0.33</v>
      </c>
      <c r="P99" s="295">
        <v>0.2</v>
      </c>
      <c r="Q99" s="294">
        <f ca="1">+IF(ISERROR(HLOOKUP($B99,INDIRECT("'Monthly Resource Report'!"&amp;'Coleman Validation'!Q$665666&amp;":"&amp;'Coleman Validation'!Q$665667),'Coleman Validation'!Q$665668,FALSE)),0,HLOOKUP($B99,INDIRECT("'Monthly Resource Report'!"&amp;'Coleman Validation'!Q$665666&amp;":"&amp;'Coleman Validation'!Q$665667),'Coleman Validation'!Q$665668,FALSE))</f>
        <v>146</v>
      </c>
      <c r="R99" s="297">
        <f ca="1">+IF(ISERROR(HLOOKUP($B99,INDIRECT("'Monthly Resource Report'!"&amp;'Coleman Validation'!R$665666&amp;":"&amp;'Coleman Validation'!R$665667),'Coleman Validation'!R$665668,FALSE)),0,HLOOKUP($B99,INDIRECT("'Monthly Resource Report'!"&amp;'Coleman Validation'!R$665666&amp;":"&amp;'Coleman Validation'!R$665667),'Coleman Validation'!R$665668,FALSE))</f>
        <v>2.2360000998901208</v>
      </c>
      <c r="S99" s="317">
        <f ca="1">+IF(ISERROR(HLOOKUP($B99,INDIRECT("'Monthly Resource Report'!"&amp;'Coleman Validation'!S$665666&amp;":"&amp;'Coleman Validation'!S$665667),'Coleman Validation'!S$665668,FALSE)),0,HLOOKUP($B99,INDIRECT("'Monthly Resource Report'!"&amp;'Coleman Validation'!S$665666&amp;":"&amp;'Coleman Validation'!S$665667),'Coleman Validation'!S$665668,FALSE))</f>
        <v>0.3293247196623324</v>
      </c>
      <c r="T99" s="318">
        <f ca="1">+IF(ISERROR(HLOOKUP($B99,INDIRECT("'Monthly Resource Report'!"&amp;'Coleman Validation'!T$665666&amp;":"&amp;'Coleman Validation'!T$665667),'Coleman Validation'!T$665668,FALSE)),0,HLOOKUP($B99,INDIRECT("'Monthly Resource Report'!"&amp;'Coleman Validation'!T$665666&amp;":"&amp;'Coleman Validation'!T$665667),'Coleman Validation'!T$665668,FALSE))</f>
        <v>0.20055875427436043</v>
      </c>
      <c r="V99" s="301">
        <v>44197</v>
      </c>
      <c r="W99" s="294">
        <v>151</v>
      </c>
      <c r="X99" s="297">
        <v>2.236489522789765</v>
      </c>
      <c r="Y99" s="299">
        <v>0.33</v>
      </c>
      <c r="Z99" s="295">
        <v>0.2</v>
      </c>
      <c r="AA99" s="294">
        <f ca="1">+IF(ISERROR(HLOOKUP($B99,INDIRECT("'Monthly Resource Report'!"&amp;'Coleman Validation'!AA$665666&amp;":"&amp;'Coleman Validation'!AA$665667),'Coleman Validation'!AA$665668,FALSE)),0,HLOOKUP($B99,INDIRECT("'Monthly Resource Report'!"&amp;'Coleman Validation'!AA$665666&amp;":"&amp;'Coleman Validation'!AA$665667),'Coleman Validation'!AA$665668,FALSE))</f>
        <v>151</v>
      </c>
      <c r="AB99" s="297">
        <f ca="1">+IF(ISERROR(HLOOKUP($B99,INDIRECT("'Monthly Resource Report'!"&amp;'Coleman Validation'!AB$665666&amp;":"&amp;'Coleman Validation'!AB$665667),'Coleman Validation'!AB$665668,FALSE)),0,HLOOKUP($B99,INDIRECT("'Monthly Resource Report'!"&amp;'Coleman Validation'!AB$665666&amp;":"&amp;'Coleman Validation'!AB$665667),'Coleman Validation'!AB$665668,FALSE))</f>
        <v>2.2360025813769298</v>
      </c>
      <c r="AC99" s="317">
        <f ca="1">+IF(ISERROR(HLOOKUP($B99,INDIRECT("'Monthly Resource Report'!"&amp;'Coleman Validation'!AC$665666&amp;":"&amp;'Coleman Validation'!AC$665667),'Coleman Validation'!AC$665668,FALSE)),0,HLOOKUP($B99,INDIRECT("'Monthly Resource Report'!"&amp;'Coleman Validation'!AC$665666&amp;":"&amp;'Coleman Validation'!AC$665667),'Coleman Validation'!AC$665668,FALSE))</f>
        <v>0.32965219624461772</v>
      </c>
      <c r="AD99" s="318">
        <f ca="1">+IF(ISERROR(HLOOKUP($B99,INDIRECT("'Monthly Resource Report'!"&amp;'Coleman Validation'!AD$665666&amp;":"&amp;'Coleman Validation'!AD$665667),'Coleman Validation'!AD$665668,FALSE)),0,HLOOKUP($B99,INDIRECT("'Monthly Resource Report'!"&amp;'Coleman Validation'!AD$665666&amp;":"&amp;'Coleman Validation'!AD$665667),'Coleman Validation'!AD$665668,FALSE))</f>
        <v>0.20057842281825849</v>
      </c>
    </row>
    <row r="100" spans="2:30" s="29" customFormat="1">
      <c r="B100" s="301">
        <v>44228</v>
      </c>
      <c r="C100" s="294">
        <v>146</v>
      </c>
      <c r="D100" s="297">
        <v>2.236489522789765</v>
      </c>
      <c r="E100" s="299">
        <v>0.33</v>
      </c>
      <c r="F100" s="295">
        <v>0.2</v>
      </c>
      <c r="G100" s="294">
        <f ca="1">+IF(ISERROR(HLOOKUP($B100,INDIRECT("'Monthly Resource Report'!"&amp;'Coleman Validation'!G$665666&amp;":"&amp;'Coleman Validation'!G$665667),'Coleman Validation'!G$665668,FALSE)),0,HLOOKUP($B100,INDIRECT("'Monthly Resource Report'!"&amp;'Coleman Validation'!G$665666&amp;":"&amp;'Coleman Validation'!G$665667),'Coleman Validation'!G$665668,FALSE))</f>
        <v>146</v>
      </c>
      <c r="H100" s="297">
        <f ca="1">+IF(ISERROR(HLOOKUP($B100,INDIRECT("'Monthly Resource Report'!"&amp;'Coleman Validation'!H$665666&amp;":"&amp;'Coleman Validation'!H$665667),'Coleman Validation'!H$665668,FALSE)),0,HLOOKUP($B100,INDIRECT("'Monthly Resource Report'!"&amp;'Coleman Validation'!H$665666&amp;":"&amp;'Coleman Validation'!H$665667),'Coleman Validation'!H$665668,FALSE))</f>
        <v>2.236000619064991</v>
      </c>
      <c r="I100" s="317">
        <f ca="1">+IF(ISERROR(HLOOKUP($B100,INDIRECT("'Monthly Resource Report'!"&amp;'Coleman Validation'!I$665666&amp;":"&amp;'Coleman Validation'!I$665667),'Coleman Validation'!I$665668,FALSE)),0,HLOOKUP($B100,INDIRECT("'Monthly Resource Report'!"&amp;'Coleman Validation'!I$665666&amp;":"&amp;'Coleman Validation'!I$665667),'Coleman Validation'!I$665668,FALSE))</f>
        <v>0.32935128201542563</v>
      </c>
      <c r="J100" s="318">
        <f ca="1">+IF(ISERROR(HLOOKUP($B100,INDIRECT("'Monthly Resource Report'!"&amp;'Coleman Validation'!J$665666&amp;":"&amp;'Coleman Validation'!J$665667),'Coleman Validation'!J$665668,FALSE)),0,HLOOKUP($B100,INDIRECT("'Monthly Resource Report'!"&amp;'Coleman Validation'!J$665666&amp;":"&amp;'Coleman Validation'!J$665667),'Coleman Validation'!J$665668,FALSE))</f>
        <v>0.20035265117662687</v>
      </c>
      <c r="L100" s="301">
        <v>44228</v>
      </c>
      <c r="M100" s="294">
        <v>146</v>
      </c>
      <c r="N100" s="297">
        <v>2.236489522789765</v>
      </c>
      <c r="O100" s="299">
        <v>0.33</v>
      </c>
      <c r="P100" s="295">
        <v>0.2</v>
      </c>
      <c r="Q100" s="294">
        <f ca="1">+IF(ISERROR(HLOOKUP($B100,INDIRECT("'Monthly Resource Report'!"&amp;'Coleman Validation'!Q$665666&amp;":"&amp;'Coleman Validation'!Q$665667),'Coleman Validation'!Q$665668,FALSE)),0,HLOOKUP($B100,INDIRECT("'Monthly Resource Report'!"&amp;'Coleman Validation'!Q$665666&amp;":"&amp;'Coleman Validation'!Q$665667),'Coleman Validation'!Q$665668,FALSE))</f>
        <v>146</v>
      </c>
      <c r="R100" s="297">
        <f ca="1">+IF(ISERROR(HLOOKUP($B100,INDIRECT("'Monthly Resource Report'!"&amp;'Coleman Validation'!R$665666&amp;":"&amp;'Coleman Validation'!R$665667),'Coleman Validation'!R$665668,FALSE)),0,HLOOKUP($B100,INDIRECT("'Monthly Resource Report'!"&amp;'Coleman Validation'!R$665666&amp;":"&amp;'Coleman Validation'!R$665667),'Coleman Validation'!R$665668,FALSE))</f>
        <v>2.2360005525472428</v>
      </c>
      <c r="S100" s="317">
        <f ca="1">+IF(ISERROR(HLOOKUP($B100,INDIRECT("'Monthly Resource Report'!"&amp;'Coleman Validation'!S$665666&amp;":"&amp;'Coleman Validation'!S$665667),'Coleman Validation'!S$665668,FALSE)),0,HLOOKUP($B100,INDIRECT("'Monthly Resource Report'!"&amp;'Coleman Validation'!S$665666&amp;":"&amp;'Coleman Validation'!S$665667),'Coleman Validation'!S$665668,FALSE))</f>
        <v>0.32931285583549463</v>
      </c>
      <c r="T100" s="318">
        <f ca="1">+IF(ISERROR(HLOOKUP($B100,INDIRECT("'Monthly Resource Report'!"&amp;'Coleman Validation'!T$665666&amp;":"&amp;'Coleman Validation'!T$665667),'Coleman Validation'!T$665668,FALSE)),0,HLOOKUP($B100,INDIRECT("'Monthly Resource Report'!"&amp;'Coleman Validation'!T$665666&amp;":"&amp;'Coleman Validation'!T$665667),'Coleman Validation'!T$665668,FALSE))</f>
        <v>0.20060354727631147</v>
      </c>
      <c r="V100" s="301">
        <v>44228</v>
      </c>
      <c r="W100" s="294">
        <v>151</v>
      </c>
      <c r="X100" s="297">
        <v>2.236489522789765</v>
      </c>
      <c r="Y100" s="299">
        <v>0.33</v>
      </c>
      <c r="Z100" s="295">
        <v>0.2</v>
      </c>
      <c r="AA100" s="294">
        <f ca="1">+IF(ISERROR(HLOOKUP($B100,INDIRECT("'Monthly Resource Report'!"&amp;'Coleman Validation'!AA$665666&amp;":"&amp;'Coleman Validation'!AA$665667),'Coleman Validation'!AA$665668,FALSE)),0,HLOOKUP($B100,INDIRECT("'Monthly Resource Report'!"&amp;'Coleman Validation'!AA$665666&amp;":"&amp;'Coleman Validation'!AA$665667),'Coleman Validation'!AA$665668,FALSE))</f>
        <v>151</v>
      </c>
      <c r="AB100" s="297">
        <f ca="1">+IF(ISERROR(HLOOKUP($B100,INDIRECT("'Monthly Resource Report'!"&amp;'Coleman Validation'!AB$665666&amp;":"&amp;'Coleman Validation'!AB$665667),'Coleman Validation'!AB$665668,FALSE)),0,HLOOKUP($B100,INDIRECT("'Monthly Resource Report'!"&amp;'Coleman Validation'!AB$665666&amp;":"&amp;'Coleman Validation'!AB$665667),'Coleman Validation'!AB$665668,FALSE))</f>
        <v>2.2360028646165762</v>
      </c>
      <c r="AC100" s="317">
        <f ca="1">+IF(ISERROR(HLOOKUP($B100,INDIRECT("'Monthly Resource Report'!"&amp;'Coleman Validation'!AC$665666&amp;":"&amp;'Coleman Validation'!AC$665667),'Coleman Validation'!AC$665668,FALSE)),0,HLOOKUP($B100,INDIRECT("'Monthly Resource Report'!"&amp;'Coleman Validation'!AC$665666&amp;":"&amp;'Coleman Validation'!AC$665667),'Coleman Validation'!AC$665668,FALSE))</f>
        <v>0.3296243427874393</v>
      </c>
      <c r="AD100" s="318">
        <f ca="1">+IF(ISERROR(HLOOKUP($B100,INDIRECT("'Monthly Resource Report'!"&amp;'Coleman Validation'!AD$665666&amp;":"&amp;'Coleman Validation'!AD$665667),'Coleman Validation'!AD$665668,FALSE)),0,HLOOKUP($B100,INDIRECT("'Monthly Resource Report'!"&amp;'Coleman Validation'!AD$665666&amp;":"&amp;'Coleman Validation'!AD$665667),'Coleman Validation'!AD$665668,FALSE))</f>
        <v>0.2010760013384722</v>
      </c>
    </row>
    <row r="101" spans="2:30" s="29" customFormat="1">
      <c r="B101" s="301">
        <v>44256</v>
      </c>
      <c r="C101" s="294">
        <v>146</v>
      </c>
      <c r="D101" s="297">
        <v>2.236489522789765</v>
      </c>
      <c r="E101" s="299">
        <v>0.33</v>
      </c>
      <c r="F101" s="295">
        <v>0.2</v>
      </c>
      <c r="G101" s="294">
        <f ca="1">+IF(ISERROR(HLOOKUP($B101,INDIRECT("'Monthly Resource Report'!"&amp;'Coleman Validation'!G$665666&amp;":"&amp;'Coleman Validation'!G$665667),'Coleman Validation'!G$665668,FALSE)),0,HLOOKUP($B101,INDIRECT("'Monthly Resource Report'!"&amp;'Coleman Validation'!G$665666&amp;":"&amp;'Coleman Validation'!G$665667),'Coleman Validation'!G$665668,FALSE))</f>
        <v>146</v>
      </c>
      <c r="H101" s="297">
        <f ca="1">+IF(ISERROR(HLOOKUP($B101,INDIRECT("'Monthly Resource Report'!"&amp;'Coleman Validation'!H$665666&amp;":"&amp;'Coleman Validation'!H$665667),'Coleman Validation'!H$665668,FALSE)),0,HLOOKUP($B101,INDIRECT("'Monthly Resource Report'!"&amp;'Coleman Validation'!H$665666&amp;":"&amp;'Coleman Validation'!H$665667),'Coleman Validation'!H$665668,FALSE))</f>
        <v>2.2359999403525168</v>
      </c>
      <c r="I101" s="317">
        <f ca="1">+IF(ISERROR(HLOOKUP($B101,INDIRECT("'Monthly Resource Report'!"&amp;'Coleman Validation'!I$665666&amp;":"&amp;'Coleman Validation'!I$665667),'Coleman Validation'!I$665668,FALSE)),0,HLOOKUP($B101,INDIRECT("'Monthly Resource Report'!"&amp;'Coleman Validation'!I$665666&amp;":"&amp;'Coleman Validation'!I$665667),'Coleman Validation'!I$665668,FALSE))</f>
        <v>0.32949726551214836</v>
      </c>
      <c r="J101" s="318">
        <f ca="1">+IF(ISERROR(HLOOKUP($B101,INDIRECT("'Monthly Resource Report'!"&amp;'Coleman Validation'!J$665666&amp;":"&amp;'Coleman Validation'!J$665667),'Coleman Validation'!J$665668,FALSE)),0,HLOOKUP($B101,INDIRECT("'Monthly Resource Report'!"&amp;'Coleman Validation'!J$665666&amp;":"&amp;'Coleman Validation'!J$665667),'Coleman Validation'!J$665668,FALSE))</f>
        <v>0.20015778574763293</v>
      </c>
      <c r="L101" s="301">
        <v>44256</v>
      </c>
      <c r="M101" s="294">
        <v>146</v>
      </c>
      <c r="N101" s="297">
        <v>2.236489522789765</v>
      </c>
      <c r="O101" s="299">
        <v>0.33</v>
      </c>
      <c r="P101" s="295">
        <v>0.2</v>
      </c>
      <c r="Q101" s="294">
        <f ca="1">+IF(ISERROR(HLOOKUP($B101,INDIRECT("'Monthly Resource Report'!"&amp;'Coleman Validation'!Q$665666&amp;":"&amp;'Coleman Validation'!Q$665667),'Coleman Validation'!Q$665668,FALSE)),0,HLOOKUP($B101,INDIRECT("'Monthly Resource Report'!"&amp;'Coleman Validation'!Q$665666&amp;":"&amp;'Coleman Validation'!Q$665667),'Coleman Validation'!Q$665668,FALSE))</f>
        <v>146</v>
      </c>
      <c r="R101" s="297">
        <f ca="1">+IF(ISERROR(HLOOKUP($B101,INDIRECT("'Monthly Resource Report'!"&amp;'Coleman Validation'!R$665666&amp;":"&amp;'Coleman Validation'!R$665667),'Coleman Validation'!R$665668,FALSE)),0,HLOOKUP($B101,INDIRECT("'Monthly Resource Report'!"&amp;'Coleman Validation'!R$665666&amp;":"&amp;'Coleman Validation'!R$665667),'Coleman Validation'!R$665668,FALSE))</f>
        <v>2.2360000598569418</v>
      </c>
      <c r="S101" s="317">
        <f ca="1">+IF(ISERROR(HLOOKUP($B101,INDIRECT("'Monthly Resource Report'!"&amp;'Coleman Validation'!S$665666&amp;":"&amp;'Coleman Validation'!S$665667),'Coleman Validation'!S$665668,FALSE)),0,HLOOKUP($B101,INDIRECT("'Monthly Resource Report'!"&amp;'Coleman Validation'!S$665666&amp;":"&amp;'Coleman Validation'!S$665667),'Coleman Validation'!S$665668,FALSE))</f>
        <v>0.32937054917783004</v>
      </c>
      <c r="T101" s="318">
        <f ca="1">+IF(ISERROR(HLOOKUP($B101,INDIRECT("'Monthly Resource Report'!"&amp;'Coleman Validation'!T$665666&amp;":"&amp;'Coleman Validation'!T$665667),'Coleman Validation'!T$665668,FALSE)),0,HLOOKUP($B101,INDIRECT("'Monthly Resource Report'!"&amp;'Coleman Validation'!T$665666&amp;":"&amp;'Coleman Validation'!T$665667),'Coleman Validation'!T$665668,FALSE))</f>
        <v>0.20036723637495027</v>
      </c>
      <c r="V101" s="301">
        <v>44256</v>
      </c>
      <c r="W101" s="294">
        <v>151</v>
      </c>
      <c r="X101" s="297">
        <v>2.236489522789765</v>
      </c>
      <c r="Y101" s="299">
        <v>0.33</v>
      </c>
      <c r="Z101" s="295">
        <v>0.2</v>
      </c>
      <c r="AA101" s="294">
        <f ca="1">+IF(ISERROR(HLOOKUP($B101,INDIRECT("'Monthly Resource Report'!"&amp;'Coleman Validation'!AA$665666&amp;":"&amp;'Coleman Validation'!AA$665667),'Coleman Validation'!AA$665668,FALSE)),0,HLOOKUP($B101,INDIRECT("'Monthly Resource Report'!"&amp;'Coleman Validation'!AA$665666&amp;":"&amp;'Coleman Validation'!AA$665667),'Coleman Validation'!AA$665668,FALSE))</f>
        <v>151</v>
      </c>
      <c r="AB101" s="297">
        <f ca="1">+IF(ISERROR(HLOOKUP($B101,INDIRECT("'Monthly Resource Report'!"&amp;'Coleman Validation'!AB$665666&amp;":"&amp;'Coleman Validation'!AB$665667),'Coleman Validation'!AB$665668,FALSE)),0,HLOOKUP($B101,INDIRECT("'Monthly Resource Report'!"&amp;'Coleman Validation'!AB$665666&amp;":"&amp;'Coleman Validation'!AB$665667),'Coleman Validation'!AB$665668,FALSE))</f>
        <v>2.2360028024070142</v>
      </c>
      <c r="AC101" s="317">
        <f ca="1">+IF(ISERROR(HLOOKUP($B101,INDIRECT("'Monthly Resource Report'!"&amp;'Coleman Validation'!AC$665666&amp;":"&amp;'Coleman Validation'!AC$665667),'Coleman Validation'!AC$665668,FALSE)),0,HLOOKUP($B101,INDIRECT("'Monthly Resource Report'!"&amp;'Coleman Validation'!AC$665666&amp;":"&amp;'Coleman Validation'!AC$665667),'Coleman Validation'!AC$665668,FALSE))</f>
        <v>0.32968452993507413</v>
      </c>
      <c r="AD101" s="318">
        <f ca="1">+IF(ISERROR(HLOOKUP($B101,INDIRECT("'Monthly Resource Report'!"&amp;'Coleman Validation'!AD$665666&amp;":"&amp;'Coleman Validation'!AD$665667),'Coleman Validation'!AD$665668,FALSE)),0,HLOOKUP($B101,INDIRECT("'Monthly Resource Report'!"&amp;'Coleman Validation'!AD$665666&amp;":"&amp;'Coleman Validation'!AD$665667),'Coleman Validation'!AD$665668,FALSE))</f>
        <v>0.2005781754286825</v>
      </c>
    </row>
    <row r="102" spans="2:30" s="29" customFormat="1">
      <c r="B102" s="301">
        <v>44287</v>
      </c>
      <c r="C102" s="294">
        <v>146</v>
      </c>
      <c r="D102" s="297">
        <v>2.236489522789765</v>
      </c>
      <c r="E102" s="299">
        <v>0.33</v>
      </c>
      <c r="F102" s="295">
        <v>0.2</v>
      </c>
      <c r="G102" s="294">
        <f ca="1">+IF(ISERROR(HLOOKUP($B102,INDIRECT("'Monthly Resource Report'!"&amp;'Coleman Validation'!G$665666&amp;":"&amp;'Coleman Validation'!G$665667),'Coleman Validation'!G$665668,FALSE)),0,HLOOKUP($B102,INDIRECT("'Monthly Resource Report'!"&amp;'Coleman Validation'!G$665666&amp;":"&amp;'Coleman Validation'!G$665667),'Coleman Validation'!G$665668,FALSE))</f>
        <v>146</v>
      </c>
      <c r="H102" s="297">
        <f ca="1">+IF(ISERROR(HLOOKUP($B102,INDIRECT("'Monthly Resource Report'!"&amp;'Coleman Validation'!H$665666&amp;":"&amp;'Coleman Validation'!H$665667),'Coleman Validation'!H$665668,FALSE)),0,HLOOKUP($B102,INDIRECT("'Monthly Resource Report'!"&amp;'Coleman Validation'!H$665666&amp;":"&amp;'Coleman Validation'!H$665667),'Coleman Validation'!H$665668,FALSE))</f>
        <v>2.2360002975336584</v>
      </c>
      <c r="I102" s="317">
        <f ca="1">+IF(ISERROR(HLOOKUP($B102,INDIRECT("'Monthly Resource Report'!"&amp;'Coleman Validation'!I$665666&amp;":"&amp;'Coleman Validation'!I$665667),'Coleman Validation'!I$665668,FALSE)),0,HLOOKUP($B102,INDIRECT("'Monthly Resource Report'!"&amp;'Coleman Validation'!I$665666&amp;":"&amp;'Coleman Validation'!I$665667),'Coleman Validation'!I$665668,FALSE))</f>
        <v>0.32853602795417397</v>
      </c>
      <c r="J102" s="318">
        <f ca="1">+IF(ISERROR(HLOOKUP($B102,INDIRECT("'Monthly Resource Report'!"&amp;'Coleman Validation'!J$665666&amp;":"&amp;'Coleman Validation'!J$665667),'Coleman Validation'!J$665668,FALSE)),0,HLOOKUP($B102,INDIRECT("'Monthly Resource Report'!"&amp;'Coleman Validation'!J$665666&amp;":"&amp;'Coleman Validation'!J$665667),'Coleman Validation'!J$665668,FALSE))</f>
        <v>0.20033969006502078</v>
      </c>
      <c r="L102" s="301">
        <v>44287</v>
      </c>
      <c r="M102" s="294">
        <v>146</v>
      </c>
      <c r="N102" s="297">
        <v>2.236489522789765</v>
      </c>
      <c r="O102" s="299">
        <v>0.33</v>
      </c>
      <c r="P102" s="295">
        <v>0.2</v>
      </c>
      <c r="Q102" s="294">
        <f ca="1">+IF(ISERROR(HLOOKUP($B102,INDIRECT("'Monthly Resource Report'!"&amp;'Coleman Validation'!Q$665666&amp;":"&amp;'Coleman Validation'!Q$665667),'Coleman Validation'!Q$665668,FALSE)),0,HLOOKUP($B102,INDIRECT("'Monthly Resource Report'!"&amp;'Coleman Validation'!Q$665666&amp;":"&amp;'Coleman Validation'!Q$665667),'Coleman Validation'!Q$665668,FALSE))</f>
        <v>146</v>
      </c>
      <c r="R102" s="297">
        <f ca="1">+IF(ISERROR(HLOOKUP($B102,INDIRECT("'Monthly Resource Report'!"&amp;'Coleman Validation'!R$665666&amp;":"&amp;'Coleman Validation'!R$665667),'Coleman Validation'!R$665668,FALSE)),0,HLOOKUP($B102,INDIRECT("'Monthly Resource Report'!"&amp;'Coleman Validation'!R$665666&amp;":"&amp;'Coleman Validation'!R$665667),'Coleman Validation'!R$665668,FALSE))</f>
        <v>2.2359996821192052</v>
      </c>
      <c r="S102" s="317">
        <f ca="1">+IF(ISERROR(HLOOKUP($B102,INDIRECT("'Monthly Resource Report'!"&amp;'Coleman Validation'!S$665666&amp;":"&amp;'Coleman Validation'!S$665667),'Coleman Validation'!S$665668,FALSE)),0,HLOOKUP($B102,INDIRECT("'Monthly Resource Report'!"&amp;'Coleman Validation'!S$665666&amp;":"&amp;'Coleman Validation'!S$665667),'Coleman Validation'!S$665668,FALSE))</f>
        <v>0.32859259429091231</v>
      </c>
      <c r="T102" s="318">
        <f ca="1">+IF(ISERROR(HLOOKUP($B102,INDIRECT("'Monthly Resource Report'!"&amp;'Coleman Validation'!T$665666&amp;":"&amp;'Coleman Validation'!T$665667),'Coleman Validation'!T$665668,FALSE)),0,HLOOKUP($B102,INDIRECT("'Monthly Resource Report'!"&amp;'Coleman Validation'!T$665666&amp;":"&amp;'Coleman Validation'!T$665667),'Coleman Validation'!T$665668,FALSE))</f>
        <v>0.20038164686913554</v>
      </c>
      <c r="V102" s="301">
        <v>44287</v>
      </c>
      <c r="W102" s="294">
        <v>151</v>
      </c>
      <c r="X102" s="297">
        <v>2.236489522789765</v>
      </c>
      <c r="Y102" s="299">
        <v>0.33</v>
      </c>
      <c r="Z102" s="295">
        <v>0.2</v>
      </c>
      <c r="AA102" s="294">
        <f ca="1">+IF(ISERROR(HLOOKUP($B102,INDIRECT("'Monthly Resource Report'!"&amp;'Coleman Validation'!AA$665666&amp;":"&amp;'Coleman Validation'!AA$665667),'Coleman Validation'!AA$665668,FALSE)),0,HLOOKUP($B102,INDIRECT("'Monthly Resource Report'!"&amp;'Coleman Validation'!AA$665666&amp;":"&amp;'Coleman Validation'!AA$665667),'Coleman Validation'!AA$665668,FALSE))</f>
        <v>151</v>
      </c>
      <c r="AB102" s="297">
        <f ca="1">+IF(ISERROR(HLOOKUP($B102,INDIRECT("'Monthly Resource Report'!"&amp;'Coleman Validation'!AB$665666&amp;":"&amp;'Coleman Validation'!AB$665667),'Coleman Validation'!AB$665668,FALSE)),0,HLOOKUP($B102,INDIRECT("'Monthly Resource Report'!"&amp;'Coleman Validation'!AB$665666&amp;":"&amp;'Coleman Validation'!AB$665667),'Coleman Validation'!AB$665668,FALSE))</f>
        <v>2.2360024476503595</v>
      </c>
      <c r="AC102" s="317">
        <f ca="1">+IF(ISERROR(HLOOKUP($B102,INDIRECT("'Monthly Resource Report'!"&amp;'Coleman Validation'!AC$665666&amp;":"&amp;'Coleman Validation'!AC$665667),'Coleman Validation'!AC$665668,FALSE)),0,HLOOKUP($B102,INDIRECT("'Monthly Resource Report'!"&amp;'Coleman Validation'!AC$665666&amp;":"&amp;'Coleman Validation'!AC$665667),'Coleman Validation'!AC$665668,FALSE))</f>
        <v>0.32885849994505445</v>
      </c>
      <c r="AD102" s="318">
        <f ca="1">+IF(ISERROR(HLOOKUP($B102,INDIRECT("'Monthly Resource Report'!"&amp;'Coleman Validation'!AD$665666&amp;":"&amp;'Coleman Validation'!AD$665667),'Coleman Validation'!AD$665668,FALSE)),0,HLOOKUP($B102,INDIRECT("'Monthly Resource Report'!"&amp;'Coleman Validation'!AD$665666&amp;":"&amp;'Coleman Validation'!AD$665667),'Coleman Validation'!AD$665668,FALSE))</f>
        <v>0.20062055339279589</v>
      </c>
    </row>
    <row r="103" spans="2:30" s="29" customFormat="1">
      <c r="B103" s="301">
        <v>44317</v>
      </c>
      <c r="C103" s="294">
        <v>146</v>
      </c>
      <c r="D103" s="297">
        <v>2.236489522789765</v>
      </c>
      <c r="E103" s="299">
        <v>0.33</v>
      </c>
      <c r="F103" s="295">
        <v>2.6</v>
      </c>
      <c r="G103" s="294">
        <f ca="1">+IF(ISERROR(HLOOKUP($B103,INDIRECT("'Monthly Resource Report'!"&amp;'Coleman Validation'!G$665666&amp;":"&amp;'Coleman Validation'!G$665667),'Coleman Validation'!G$665668,FALSE)),0,HLOOKUP($B103,INDIRECT("'Monthly Resource Report'!"&amp;'Coleman Validation'!G$665666&amp;":"&amp;'Coleman Validation'!G$665667),'Coleman Validation'!G$665668,FALSE))</f>
        <v>146</v>
      </c>
      <c r="H103" s="297">
        <f ca="1">+IF(ISERROR(HLOOKUP($B103,INDIRECT("'Monthly Resource Report'!"&amp;'Coleman Validation'!H$665666&amp;":"&amp;'Coleman Validation'!H$665667),'Coleman Validation'!H$665668,FALSE)),0,HLOOKUP($B103,INDIRECT("'Monthly Resource Report'!"&amp;'Coleman Validation'!H$665666&amp;":"&amp;'Coleman Validation'!H$665667),'Coleman Validation'!H$665668,FALSE))</f>
        <v>2.2360006979400198</v>
      </c>
      <c r="I103" s="317">
        <f ca="1">+IF(ISERROR(HLOOKUP($B103,INDIRECT("'Monthly Resource Report'!"&amp;'Coleman Validation'!I$665666&amp;":"&amp;'Coleman Validation'!I$665667),'Coleman Validation'!I$665668,FALSE)),0,HLOOKUP($B103,INDIRECT("'Monthly Resource Report'!"&amp;'Coleman Validation'!I$665666&amp;":"&amp;'Coleman Validation'!I$665667),'Coleman Validation'!I$665668,FALSE))</f>
        <v>0.32765909671624688</v>
      </c>
      <c r="J103" s="318">
        <f ca="1">+IF(ISERROR(HLOOKUP($B103,INDIRECT("'Monthly Resource Report'!"&amp;'Coleman Validation'!J$665666&amp;":"&amp;'Coleman Validation'!J$665667),'Coleman Validation'!J$665668,FALSE)),0,HLOOKUP($B103,INDIRECT("'Monthly Resource Report'!"&amp;'Coleman Validation'!J$665666&amp;":"&amp;'Coleman Validation'!J$665667),'Coleman Validation'!J$665668,FALSE))</f>
        <v>2.4332564207787781</v>
      </c>
      <c r="L103" s="301">
        <v>44317</v>
      </c>
      <c r="M103" s="294">
        <v>146</v>
      </c>
      <c r="N103" s="297">
        <v>2.236489522789765</v>
      </c>
      <c r="O103" s="299">
        <v>0.33</v>
      </c>
      <c r="P103" s="295">
        <v>0.2</v>
      </c>
      <c r="Q103" s="294">
        <f ca="1">+IF(ISERROR(HLOOKUP($B103,INDIRECT("'Monthly Resource Report'!"&amp;'Coleman Validation'!Q$665666&amp;":"&amp;'Coleman Validation'!Q$665667),'Coleman Validation'!Q$665668,FALSE)),0,HLOOKUP($B103,INDIRECT("'Monthly Resource Report'!"&amp;'Coleman Validation'!Q$665666&amp;":"&amp;'Coleman Validation'!Q$665667),'Coleman Validation'!Q$665668,FALSE))</f>
        <v>146</v>
      </c>
      <c r="R103" s="297">
        <f ca="1">+IF(ISERROR(HLOOKUP($B103,INDIRECT("'Monthly Resource Report'!"&amp;'Coleman Validation'!R$665666&amp;":"&amp;'Coleman Validation'!R$665667),'Coleman Validation'!R$665668,FALSE)),0,HLOOKUP($B103,INDIRECT("'Monthly Resource Report'!"&amp;'Coleman Validation'!R$665666&amp;":"&amp;'Coleman Validation'!R$665667),'Coleman Validation'!R$665668,FALSE))</f>
        <v>2.2359978277025094</v>
      </c>
      <c r="S103" s="317">
        <f ca="1">+IF(ISERROR(HLOOKUP($B103,INDIRECT("'Monthly Resource Report'!"&amp;'Coleman Validation'!S$665666&amp;":"&amp;'Coleman Validation'!S$665667),'Coleman Validation'!S$665668,FALSE)),0,HLOOKUP($B103,INDIRECT("'Monthly Resource Report'!"&amp;'Coleman Validation'!S$665666&amp;":"&amp;'Coleman Validation'!S$665667),'Coleman Validation'!S$665668,FALSE))</f>
        <v>0.32616956420012644</v>
      </c>
      <c r="T103" s="318">
        <f ca="1">+IF(ISERROR(HLOOKUP($B103,INDIRECT("'Monthly Resource Report'!"&amp;'Coleman Validation'!T$665666&amp;":"&amp;'Coleman Validation'!T$665667),'Coleman Validation'!T$665668,FALSE)),0,HLOOKUP($B103,INDIRECT("'Monthly Resource Report'!"&amp;'Coleman Validation'!T$665666&amp;":"&amp;'Coleman Validation'!T$665667),'Coleman Validation'!T$665668,FALSE))</f>
        <v>0.20254663239518184</v>
      </c>
      <c r="V103" s="301">
        <v>44317</v>
      </c>
      <c r="W103" s="294">
        <v>151</v>
      </c>
      <c r="X103" s="297">
        <v>2.236489522789765</v>
      </c>
      <c r="Y103" s="299">
        <v>0.33</v>
      </c>
      <c r="Z103" s="295">
        <v>2.6</v>
      </c>
      <c r="AA103" s="294">
        <f ca="1">+IF(ISERROR(HLOOKUP($B103,INDIRECT("'Monthly Resource Report'!"&amp;'Coleman Validation'!AA$665666&amp;":"&amp;'Coleman Validation'!AA$665667),'Coleman Validation'!AA$665668,FALSE)),0,HLOOKUP($B103,INDIRECT("'Monthly Resource Report'!"&amp;'Coleman Validation'!AA$665666&amp;":"&amp;'Coleman Validation'!AA$665667),'Coleman Validation'!AA$665668,FALSE))</f>
        <v>151</v>
      </c>
      <c r="AB103" s="297">
        <f ca="1">+IF(ISERROR(HLOOKUP($B103,INDIRECT("'Monthly Resource Report'!"&amp;'Coleman Validation'!AB$665666&amp;":"&amp;'Coleman Validation'!AB$665667),'Coleman Validation'!AB$665668,FALSE)),0,HLOOKUP($B103,INDIRECT("'Monthly Resource Report'!"&amp;'Coleman Validation'!AB$665666&amp;":"&amp;'Coleman Validation'!AB$665667),'Coleman Validation'!AB$665668,FALSE))</f>
        <v>2.2360025936280339</v>
      </c>
      <c r="AC103" s="317">
        <f ca="1">+IF(ISERROR(HLOOKUP($B103,INDIRECT("'Monthly Resource Report'!"&amp;'Coleman Validation'!AC$665666&amp;":"&amp;'Coleman Validation'!AC$665667),'Coleman Validation'!AC$665668,FALSE)),0,HLOOKUP($B103,INDIRECT("'Monthly Resource Report'!"&amp;'Coleman Validation'!AC$665666&amp;":"&amp;'Coleman Validation'!AC$665667),'Coleman Validation'!AC$665668,FALSE))</f>
        <v>0.32848484259020611</v>
      </c>
      <c r="AD103" s="318">
        <f ca="1">+IF(ISERROR(HLOOKUP($B103,INDIRECT("'Monthly Resource Report'!"&amp;'Coleman Validation'!AD$665666&amp;":"&amp;'Coleman Validation'!AD$665667),'Coleman Validation'!AD$665668,FALSE)),0,HLOOKUP($B103,INDIRECT("'Monthly Resource Report'!"&amp;'Coleman Validation'!AD$665666&amp;":"&amp;'Coleman Validation'!AD$665667),'Coleman Validation'!AD$665668,FALSE))</f>
        <v>2.4379499941064102</v>
      </c>
    </row>
    <row r="104" spans="2:30" s="29" customFormat="1">
      <c r="B104" s="301">
        <v>44348</v>
      </c>
      <c r="C104" s="294">
        <v>146</v>
      </c>
      <c r="D104" s="297">
        <v>2.236489522789765</v>
      </c>
      <c r="E104" s="299">
        <v>0.33</v>
      </c>
      <c r="F104" s="295">
        <v>0.2</v>
      </c>
      <c r="G104" s="294">
        <f ca="1">+IF(ISERROR(HLOOKUP($B104,INDIRECT("'Monthly Resource Report'!"&amp;'Coleman Validation'!G$665666&amp;":"&amp;'Coleman Validation'!G$665667),'Coleman Validation'!G$665668,FALSE)),0,HLOOKUP($B104,INDIRECT("'Monthly Resource Report'!"&amp;'Coleman Validation'!G$665666&amp;":"&amp;'Coleman Validation'!G$665667),'Coleman Validation'!G$665668,FALSE))</f>
        <v>146</v>
      </c>
      <c r="H104" s="297">
        <f ca="1">+IF(ISERROR(HLOOKUP($B104,INDIRECT("'Monthly Resource Report'!"&amp;'Coleman Validation'!H$665666&amp;":"&amp;'Coleman Validation'!H$665667),'Coleman Validation'!H$665668,FALSE)),0,HLOOKUP($B104,INDIRECT("'Monthly Resource Report'!"&amp;'Coleman Validation'!H$665666&amp;":"&amp;'Coleman Validation'!H$665667),'Coleman Validation'!H$665668,FALSE))</f>
        <v>2.2359999347797728</v>
      </c>
      <c r="I104" s="317">
        <f ca="1">+IF(ISERROR(HLOOKUP($B104,INDIRECT("'Monthly Resource Report'!"&amp;'Coleman Validation'!I$665666&amp;":"&amp;'Coleman Validation'!I$665667),'Coleman Validation'!I$665668,FALSE)),0,HLOOKUP($B104,INDIRECT("'Monthly Resource Report'!"&amp;'Coleman Validation'!I$665666&amp;":"&amp;'Coleman Validation'!I$665667),'Coleman Validation'!I$665668,FALSE))</f>
        <v>0.32779220454520208</v>
      </c>
      <c r="J104" s="318">
        <f ca="1">+IF(ISERROR(HLOOKUP($B104,INDIRECT("'Monthly Resource Report'!"&amp;'Coleman Validation'!J$665666&amp;":"&amp;'Coleman Validation'!J$665667),'Coleman Validation'!J$665668,FALSE)),0,HLOOKUP($B104,INDIRECT("'Monthly Resource Report'!"&amp;'Coleman Validation'!J$665666&amp;":"&amp;'Coleman Validation'!J$665667),'Coleman Validation'!J$665668,FALSE))</f>
        <v>0.63490206862022358</v>
      </c>
      <c r="L104" s="301">
        <v>44348</v>
      </c>
      <c r="M104" s="294">
        <v>146</v>
      </c>
      <c r="N104" s="297">
        <v>2.236489522789765</v>
      </c>
      <c r="O104" s="299">
        <v>0.33</v>
      </c>
      <c r="P104" s="295">
        <v>0.2</v>
      </c>
      <c r="Q104" s="294">
        <f ca="1">+IF(ISERROR(HLOOKUP($B104,INDIRECT("'Monthly Resource Report'!"&amp;'Coleman Validation'!Q$665666&amp;":"&amp;'Coleman Validation'!Q$665667),'Coleman Validation'!Q$665668,FALSE)),0,HLOOKUP($B104,INDIRECT("'Monthly Resource Report'!"&amp;'Coleman Validation'!Q$665666&amp;":"&amp;'Coleman Validation'!Q$665667),'Coleman Validation'!Q$665668,FALSE))</f>
        <v>146</v>
      </c>
      <c r="R104" s="297">
        <f ca="1">+IF(ISERROR(HLOOKUP($B104,INDIRECT("'Monthly Resource Report'!"&amp;'Coleman Validation'!R$665666&amp;":"&amp;'Coleman Validation'!R$665667),'Coleman Validation'!R$665668,FALSE)),0,HLOOKUP($B104,INDIRECT("'Monthly Resource Report'!"&amp;'Coleman Validation'!R$665666&amp;":"&amp;'Coleman Validation'!R$665667),'Coleman Validation'!R$665668,FALSE))</f>
        <v>2.2360002452735563</v>
      </c>
      <c r="S104" s="317">
        <f ca="1">+IF(ISERROR(HLOOKUP($B104,INDIRECT("'Monthly Resource Report'!"&amp;'Coleman Validation'!S$665666&amp;":"&amp;'Coleman Validation'!S$665667),'Coleman Validation'!S$665668,FALSE)),0,HLOOKUP($B104,INDIRECT("'Monthly Resource Report'!"&amp;'Coleman Validation'!S$665666&amp;":"&amp;'Coleman Validation'!S$665667),'Coleman Validation'!S$665668,FALSE))</f>
        <v>0.32757732698098108</v>
      </c>
      <c r="T104" s="318">
        <f ca="1">+IF(ISERROR(HLOOKUP($B104,INDIRECT("'Monthly Resource Report'!"&amp;'Coleman Validation'!T$665666&amp;":"&amp;'Coleman Validation'!T$665667),'Coleman Validation'!T$665668,FALSE)),0,HLOOKUP($B104,INDIRECT("'Monthly Resource Report'!"&amp;'Coleman Validation'!T$665666&amp;":"&amp;'Coleman Validation'!T$665667),'Coleman Validation'!T$665668,FALSE))</f>
        <v>0.2004044715212798</v>
      </c>
      <c r="V104" s="301">
        <v>44348</v>
      </c>
      <c r="W104" s="294">
        <v>151</v>
      </c>
      <c r="X104" s="297">
        <v>2.236489522789765</v>
      </c>
      <c r="Y104" s="299">
        <v>0.33</v>
      </c>
      <c r="Z104" s="295">
        <v>0.2</v>
      </c>
      <c r="AA104" s="294">
        <f ca="1">+IF(ISERROR(HLOOKUP($B104,INDIRECT("'Monthly Resource Report'!"&amp;'Coleman Validation'!AA$665666&amp;":"&amp;'Coleman Validation'!AA$665667),'Coleman Validation'!AA$665668,FALSE)),0,HLOOKUP($B104,INDIRECT("'Monthly Resource Report'!"&amp;'Coleman Validation'!AA$665666&amp;":"&amp;'Coleman Validation'!AA$665667),'Coleman Validation'!AA$665668,FALSE))</f>
        <v>151</v>
      </c>
      <c r="AB104" s="297">
        <f ca="1">+IF(ISERROR(HLOOKUP($B104,INDIRECT("'Monthly Resource Report'!"&amp;'Coleman Validation'!AB$665666&amp;":"&amp;'Coleman Validation'!AB$665667),'Coleman Validation'!AB$665668,FALSE)),0,HLOOKUP($B104,INDIRECT("'Monthly Resource Report'!"&amp;'Coleman Validation'!AB$665666&amp;":"&amp;'Coleman Validation'!AB$665667),'Coleman Validation'!AB$665668,FALSE))</f>
        <v>2.2360021574516691</v>
      </c>
      <c r="AC104" s="317">
        <f ca="1">+IF(ISERROR(HLOOKUP($B104,INDIRECT("'Monthly Resource Report'!"&amp;'Coleman Validation'!AC$665666&amp;":"&amp;'Coleman Validation'!AC$665667),'Coleman Validation'!AC$665668,FALSE)),0,HLOOKUP($B104,INDIRECT("'Monthly Resource Report'!"&amp;'Coleman Validation'!AC$665666&amp;":"&amp;'Coleman Validation'!AC$665667),'Coleman Validation'!AC$665668,FALSE))</f>
        <v>0.32822236234606822</v>
      </c>
      <c r="AD104" s="318">
        <f ca="1">+IF(ISERROR(HLOOKUP($B104,INDIRECT("'Monthly Resource Report'!"&amp;'Coleman Validation'!AD$665666&amp;":"&amp;'Coleman Validation'!AD$665667),'Coleman Validation'!AD$665668,FALSE)),0,HLOOKUP($B104,INDIRECT("'Monthly Resource Report'!"&amp;'Coleman Validation'!AD$665666&amp;":"&amp;'Coleman Validation'!AD$665667),'Coleman Validation'!AD$665668,FALSE))</f>
        <v>0.71450815758438835</v>
      </c>
    </row>
    <row r="105" spans="2:30" s="29" customFormat="1">
      <c r="B105" s="301">
        <v>44378</v>
      </c>
      <c r="C105" s="294">
        <v>146</v>
      </c>
      <c r="D105" s="297">
        <v>2.236489522789765</v>
      </c>
      <c r="E105" s="299">
        <v>0.33</v>
      </c>
      <c r="F105" s="295">
        <v>0.2</v>
      </c>
      <c r="G105" s="294">
        <f ca="1">+IF(ISERROR(HLOOKUP($B105,INDIRECT("'Monthly Resource Report'!"&amp;'Coleman Validation'!G$665666&amp;":"&amp;'Coleman Validation'!G$665667),'Coleman Validation'!G$665668,FALSE)),0,HLOOKUP($B105,INDIRECT("'Monthly Resource Report'!"&amp;'Coleman Validation'!G$665666&amp;":"&amp;'Coleman Validation'!G$665667),'Coleman Validation'!G$665668,FALSE))</f>
        <v>146</v>
      </c>
      <c r="H105" s="297">
        <f ca="1">+IF(ISERROR(HLOOKUP($B105,INDIRECT("'Monthly Resource Report'!"&amp;'Coleman Validation'!H$665666&amp;":"&amp;'Coleman Validation'!H$665667),'Coleman Validation'!H$665668,FALSE)),0,HLOOKUP($B105,INDIRECT("'Monthly Resource Report'!"&amp;'Coleman Validation'!H$665666&amp;":"&amp;'Coleman Validation'!H$665667),'Coleman Validation'!H$665668,FALSE))</f>
        <v>2.2360001910787455</v>
      </c>
      <c r="I105" s="317">
        <f ca="1">+IF(ISERROR(HLOOKUP($B105,INDIRECT("'Monthly Resource Report'!"&amp;'Coleman Validation'!I$665666&amp;":"&amp;'Coleman Validation'!I$665667),'Coleman Validation'!I$665668,FALSE)),0,HLOOKUP($B105,INDIRECT("'Monthly Resource Report'!"&amp;'Coleman Validation'!I$665666&amp;":"&amp;'Coleman Validation'!I$665667),'Coleman Validation'!I$665668,FALSE))</f>
        <v>0.32751523425594137</v>
      </c>
      <c r="J105" s="318">
        <f ca="1">+IF(ISERROR(HLOOKUP($B105,INDIRECT("'Monthly Resource Report'!"&amp;'Coleman Validation'!J$665666&amp;":"&amp;'Coleman Validation'!J$665667),'Coleman Validation'!J$665668,FALSE)),0,HLOOKUP($B105,INDIRECT("'Monthly Resource Report'!"&amp;'Coleman Validation'!J$665666&amp;":"&amp;'Coleman Validation'!J$665667),'Coleman Validation'!J$665668,FALSE))</f>
        <v>0.20035106401079561</v>
      </c>
      <c r="L105" s="301">
        <v>44378</v>
      </c>
      <c r="M105" s="294">
        <v>146</v>
      </c>
      <c r="N105" s="297">
        <v>2.236489522789765</v>
      </c>
      <c r="O105" s="299">
        <v>0.33</v>
      </c>
      <c r="P105" s="295">
        <v>0.2</v>
      </c>
      <c r="Q105" s="294">
        <f ca="1">+IF(ISERROR(HLOOKUP($B105,INDIRECT("'Monthly Resource Report'!"&amp;'Coleman Validation'!Q$665666&amp;":"&amp;'Coleman Validation'!Q$665667),'Coleman Validation'!Q$665668,FALSE)),0,HLOOKUP($B105,INDIRECT("'Monthly Resource Report'!"&amp;'Coleman Validation'!Q$665666&amp;":"&amp;'Coleman Validation'!Q$665667),'Coleman Validation'!Q$665668,FALSE))</f>
        <v>146</v>
      </c>
      <c r="R105" s="297">
        <f ca="1">+IF(ISERROR(HLOOKUP($B105,INDIRECT("'Monthly Resource Report'!"&amp;'Coleman Validation'!R$665666&amp;":"&amp;'Coleman Validation'!R$665667),'Coleman Validation'!R$665668,FALSE)),0,HLOOKUP($B105,INDIRECT("'Monthly Resource Report'!"&amp;'Coleman Validation'!R$665666&amp;":"&amp;'Coleman Validation'!R$665667),'Coleman Validation'!R$665668,FALSE))</f>
        <v>2.2360002550180105</v>
      </c>
      <c r="S105" s="317">
        <f ca="1">+IF(ISERROR(HLOOKUP($B105,INDIRECT("'Monthly Resource Report'!"&amp;'Coleman Validation'!S$665666&amp;":"&amp;'Coleman Validation'!S$665667),'Coleman Validation'!S$665668,FALSE)),0,HLOOKUP($B105,INDIRECT("'Monthly Resource Report'!"&amp;'Coleman Validation'!S$665666&amp;":"&amp;'Coleman Validation'!S$665667),'Coleman Validation'!S$665668,FALSE))</f>
        <v>0.32746520498347426</v>
      </c>
      <c r="T105" s="318">
        <f ca="1">+IF(ISERROR(HLOOKUP($B105,INDIRECT("'Monthly Resource Report'!"&amp;'Coleman Validation'!T$665666&amp;":"&amp;'Coleman Validation'!T$665667),'Coleman Validation'!T$665668,FALSE)),0,HLOOKUP($B105,INDIRECT("'Monthly Resource Report'!"&amp;'Coleman Validation'!T$665666&amp;":"&amp;'Coleman Validation'!T$665667),'Coleman Validation'!T$665668,FALSE))</f>
        <v>0.20039608756006597</v>
      </c>
      <c r="V105" s="301">
        <v>44378</v>
      </c>
      <c r="W105" s="294">
        <v>151</v>
      </c>
      <c r="X105" s="297">
        <v>2.236489522789765</v>
      </c>
      <c r="Y105" s="299">
        <v>0.33</v>
      </c>
      <c r="Z105" s="295">
        <v>0.2</v>
      </c>
      <c r="AA105" s="294">
        <f ca="1">+IF(ISERROR(HLOOKUP($B105,INDIRECT("'Monthly Resource Report'!"&amp;'Coleman Validation'!AA$665666&amp;":"&amp;'Coleman Validation'!AA$665667),'Coleman Validation'!AA$665668,FALSE)),0,HLOOKUP($B105,INDIRECT("'Monthly Resource Report'!"&amp;'Coleman Validation'!AA$665666&amp;":"&amp;'Coleman Validation'!AA$665667),'Coleman Validation'!AA$665668,FALSE))</f>
        <v>151</v>
      </c>
      <c r="AB105" s="297">
        <f ca="1">+IF(ISERROR(HLOOKUP($B105,INDIRECT("'Monthly Resource Report'!"&amp;'Coleman Validation'!AB$665666&amp;":"&amp;'Coleman Validation'!AB$665667),'Coleman Validation'!AB$665668,FALSE)),0,HLOOKUP($B105,INDIRECT("'Monthly Resource Report'!"&amp;'Coleman Validation'!AB$665666&amp;":"&amp;'Coleman Validation'!AB$665667),'Coleman Validation'!AB$665668,FALSE))</f>
        <v>2.2360023018899837</v>
      </c>
      <c r="AC105" s="317">
        <f ca="1">+IF(ISERROR(HLOOKUP($B105,INDIRECT("'Monthly Resource Report'!"&amp;'Coleman Validation'!AC$665666&amp;":"&amp;'Coleman Validation'!AC$665667),'Coleman Validation'!AC$665668,FALSE)),0,HLOOKUP($B105,INDIRECT("'Monthly Resource Report'!"&amp;'Coleman Validation'!AC$665666&amp;":"&amp;'Coleman Validation'!AC$665667),'Coleman Validation'!AC$665668,FALSE))</f>
        <v>0.32793678820600308</v>
      </c>
      <c r="AD105" s="318">
        <f ca="1">+IF(ISERROR(HLOOKUP($B105,INDIRECT("'Monthly Resource Report'!"&amp;'Coleman Validation'!AD$665666&amp;":"&amp;'Coleman Validation'!AD$665667),'Coleman Validation'!AD$665668,FALSE)),0,HLOOKUP($B105,INDIRECT("'Monthly Resource Report'!"&amp;'Coleman Validation'!AD$665666&amp;":"&amp;'Coleman Validation'!AD$665667),'Coleman Validation'!AD$665668,FALSE))</f>
        <v>0.20081406281054176</v>
      </c>
    </row>
    <row r="106" spans="2:30" s="29" customFormat="1">
      <c r="B106" s="301">
        <v>44409</v>
      </c>
      <c r="C106" s="294">
        <v>146</v>
      </c>
      <c r="D106" s="297">
        <v>2.236489522789765</v>
      </c>
      <c r="E106" s="299">
        <v>0.33</v>
      </c>
      <c r="F106" s="295">
        <v>0.2</v>
      </c>
      <c r="G106" s="294">
        <f ca="1">+IF(ISERROR(HLOOKUP($B106,INDIRECT("'Monthly Resource Report'!"&amp;'Coleman Validation'!G$665666&amp;":"&amp;'Coleman Validation'!G$665667),'Coleman Validation'!G$665668,FALSE)),0,HLOOKUP($B106,INDIRECT("'Monthly Resource Report'!"&amp;'Coleman Validation'!G$665666&amp;":"&amp;'Coleman Validation'!G$665667),'Coleman Validation'!G$665668,FALSE))</f>
        <v>146</v>
      </c>
      <c r="H106" s="297">
        <f ca="1">+IF(ISERROR(HLOOKUP($B106,INDIRECT("'Monthly Resource Report'!"&amp;'Coleman Validation'!H$665666&amp;":"&amp;'Coleman Validation'!H$665667),'Coleman Validation'!H$665668,FALSE)),0,HLOOKUP($B106,INDIRECT("'Monthly Resource Report'!"&amp;'Coleman Validation'!H$665666&amp;":"&amp;'Coleman Validation'!H$665667),'Coleman Validation'!H$665668,FALSE))</f>
        <v>2.2360006691690804</v>
      </c>
      <c r="I106" s="317">
        <f ca="1">+IF(ISERROR(HLOOKUP($B106,INDIRECT("'Monthly Resource Report'!"&amp;'Coleman Validation'!I$665666&amp;":"&amp;'Coleman Validation'!I$665667),'Coleman Validation'!I$665668,FALSE)),0,HLOOKUP($B106,INDIRECT("'Monthly Resource Report'!"&amp;'Coleman Validation'!I$665666&amp;":"&amp;'Coleman Validation'!I$665667),'Coleman Validation'!I$665668,FALSE))</f>
        <v>0.32797792823488514</v>
      </c>
      <c r="J106" s="318">
        <f ca="1">+IF(ISERROR(HLOOKUP($B106,INDIRECT("'Monthly Resource Report'!"&amp;'Coleman Validation'!J$665666&amp;":"&amp;'Coleman Validation'!J$665667),'Coleman Validation'!J$665668,FALSE)),0,HLOOKUP($B106,INDIRECT("'Monthly Resource Report'!"&amp;'Coleman Validation'!J$665666&amp;":"&amp;'Coleman Validation'!J$665667),'Coleman Validation'!J$665668,FALSE))</f>
        <v>0.20050332925854603</v>
      </c>
      <c r="L106" s="301">
        <v>44409</v>
      </c>
      <c r="M106" s="294">
        <v>146</v>
      </c>
      <c r="N106" s="297">
        <v>2.236489522789765</v>
      </c>
      <c r="O106" s="299">
        <v>0.33</v>
      </c>
      <c r="P106" s="295">
        <v>0.2</v>
      </c>
      <c r="Q106" s="294">
        <f ca="1">+IF(ISERROR(HLOOKUP($B106,INDIRECT("'Monthly Resource Report'!"&amp;'Coleman Validation'!Q$665666&amp;":"&amp;'Coleman Validation'!Q$665667),'Coleman Validation'!Q$665668,FALSE)),0,HLOOKUP($B106,INDIRECT("'Monthly Resource Report'!"&amp;'Coleman Validation'!Q$665666&amp;":"&amp;'Coleman Validation'!Q$665667),'Coleman Validation'!Q$665668,FALSE))</f>
        <v>146</v>
      </c>
      <c r="R106" s="297">
        <f ca="1">+IF(ISERROR(HLOOKUP($B106,INDIRECT("'Monthly Resource Report'!"&amp;'Coleman Validation'!R$665666&amp;":"&amp;'Coleman Validation'!R$665667),'Coleman Validation'!R$665668,FALSE)),0,HLOOKUP($B106,INDIRECT("'Monthly Resource Report'!"&amp;'Coleman Validation'!R$665666&amp;":"&amp;'Coleman Validation'!R$665667),'Coleman Validation'!R$665668,FALSE))</f>
        <v>2.2360007504064701</v>
      </c>
      <c r="S106" s="317">
        <f ca="1">+IF(ISERROR(HLOOKUP($B106,INDIRECT("'Monthly Resource Report'!"&amp;'Coleman Validation'!S$665666&amp;":"&amp;'Coleman Validation'!S$665667),'Coleman Validation'!S$665668,FALSE)),0,HLOOKUP($B106,INDIRECT("'Monthly Resource Report'!"&amp;'Coleman Validation'!S$665666&amp;":"&amp;'Coleman Validation'!S$665667),'Coleman Validation'!S$665668,FALSE))</f>
        <v>0.32802685732016335</v>
      </c>
      <c r="T106" s="318">
        <f ca="1">+IF(ISERROR(HLOOKUP($B106,INDIRECT("'Monthly Resource Report'!"&amp;'Coleman Validation'!T$665666&amp;":"&amp;'Coleman Validation'!T$665667),'Coleman Validation'!T$665668,FALSE)),0,HLOOKUP($B106,INDIRECT("'Monthly Resource Report'!"&amp;'Coleman Validation'!T$665666&amp;":"&amp;'Coleman Validation'!T$665667),'Coleman Validation'!T$665668,FALSE))</f>
        <v>0.20056966500568563</v>
      </c>
      <c r="V106" s="301">
        <v>44409</v>
      </c>
      <c r="W106" s="294">
        <v>151</v>
      </c>
      <c r="X106" s="297">
        <v>2.236489522789765</v>
      </c>
      <c r="Y106" s="299">
        <v>0.33</v>
      </c>
      <c r="Z106" s="295">
        <v>0.2</v>
      </c>
      <c r="AA106" s="294">
        <f ca="1">+IF(ISERROR(HLOOKUP($B106,INDIRECT("'Monthly Resource Report'!"&amp;'Coleman Validation'!AA$665666&amp;":"&amp;'Coleman Validation'!AA$665667),'Coleman Validation'!AA$665668,FALSE)),0,HLOOKUP($B106,INDIRECT("'Monthly Resource Report'!"&amp;'Coleman Validation'!AA$665666&amp;":"&amp;'Coleman Validation'!AA$665667),'Coleman Validation'!AA$665668,FALSE))</f>
        <v>151</v>
      </c>
      <c r="AB106" s="297">
        <f ca="1">+IF(ISERROR(HLOOKUP($B106,INDIRECT("'Monthly Resource Report'!"&amp;'Coleman Validation'!AB$665666&amp;":"&amp;'Coleman Validation'!AB$665667),'Coleman Validation'!AB$665668,FALSE)),0,HLOOKUP($B106,INDIRECT("'Monthly Resource Report'!"&amp;'Coleman Validation'!AB$665666&amp;":"&amp;'Coleman Validation'!AB$665667),'Coleman Validation'!AB$665668,FALSE))</f>
        <v>2.2360022374777526</v>
      </c>
      <c r="AC106" s="317">
        <f ca="1">+IF(ISERROR(HLOOKUP($B106,INDIRECT("'Monthly Resource Report'!"&amp;'Coleman Validation'!AC$665666&amp;":"&amp;'Coleman Validation'!AC$665667),'Coleman Validation'!AC$665668,FALSE)),0,HLOOKUP($B106,INDIRECT("'Monthly Resource Report'!"&amp;'Coleman Validation'!AC$665666&amp;":"&amp;'Coleman Validation'!AC$665667),'Coleman Validation'!AC$665668,FALSE))</f>
        <v>0.32835057835742132</v>
      </c>
      <c r="AD106" s="318">
        <f ca="1">+IF(ISERROR(HLOOKUP($B106,INDIRECT("'Monthly Resource Report'!"&amp;'Coleman Validation'!AD$665666&amp;":"&amp;'Coleman Validation'!AD$665667),'Coleman Validation'!AD$665668,FALSE)),0,HLOOKUP($B106,INDIRECT("'Monthly Resource Report'!"&amp;'Coleman Validation'!AD$665666&amp;":"&amp;'Coleman Validation'!AD$665667),'Coleman Validation'!AD$665668,FALSE))</f>
        <v>0.20060301526188112</v>
      </c>
    </row>
    <row r="107" spans="2:30" s="29" customFormat="1">
      <c r="B107" s="301">
        <v>44440</v>
      </c>
      <c r="C107" s="294">
        <v>146</v>
      </c>
      <c r="D107" s="297">
        <v>2.236489522789765</v>
      </c>
      <c r="E107" s="299">
        <v>0.33</v>
      </c>
      <c r="F107" s="295">
        <v>0.2</v>
      </c>
      <c r="G107" s="294">
        <f ca="1">+IF(ISERROR(HLOOKUP($B107,INDIRECT("'Monthly Resource Report'!"&amp;'Coleman Validation'!G$665666&amp;":"&amp;'Coleman Validation'!G$665667),'Coleman Validation'!G$665668,FALSE)),0,HLOOKUP($B107,INDIRECT("'Monthly Resource Report'!"&amp;'Coleman Validation'!G$665666&amp;":"&amp;'Coleman Validation'!G$665667),'Coleman Validation'!G$665668,FALSE))</f>
        <v>146</v>
      </c>
      <c r="H107" s="297">
        <f ca="1">+IF(ISERROR(HLOOKUP($B107,INDIRECT("'Monthly Resource Report'!"&amp;'Coleman Validation'!H$665666&amp;":"&amp;'Coleman Validation'!H$665667),'Coleman Validation'!H$665668,FALSE)),0,HLOOKUP($B107,INDIRECT("'Monthly Resource Report'!"&amp;'Coleman Validation'!H$665666&amp;":"&amp;'Coleman Validation'!H$665667),'Coleman Validation'!H$665668,FALSE))</f>
        <v>2.2360002232592344</v>
      </c>
      <c r="I107" s="317">
        <f ca="1">+IF(ISERROR(HLOOKUP($B107,INDIRECT("'Monthly Resource Report'!"&amp;'Coleman Validation'!I$665666&amp;":"&amp;'Coleman Validation'!I$665667),'Coleman Validation'!I$665668,FALSE)),0,HLOOKUP($B107,INDIRECT("'Monthly Resource Report'!"&amp;'Coleman Validation'!I$665666&amp;":"&amp;'Coleman Validation'!I$665667),'Coleman Validation'!I$665668,FALSE))</f>
        <v>0.32757729790787937</v>
      </c>
      <c r="J107" s="318">
        <f ca="1">+IF(ISERROR(HLOOKUP($B107,INDIRECT("'Monthly Resource Report'!"&amp;'Coleman Validation'!J$665666&amp;":"&amp;'Coleman Validation'!J$665667),'Coleman Validation'!J$665668,FALSE)),0,HLOOKUP($B107,INDIRECT("'Monthly Resource Report'!"&amp;'Coleman Validation'!J$665666&amp;":"&amp;'Coleman Validation'!J$665667),'Coleman Validation'!J$665668,FALSE))</f>
        <v>0.20017945051291602</v>
      </c>
      <c r="L107" s="301">
        <v>44440</v>
      </c>
      <c r="M107" s="294">
        <v>146</v>
      </c>
      <c r="N107" s="297">
        <v>2.236489522789765</v>
      </c>
      <c r="O107" s="299">
        <v>0.33</v>
      </c>
      <c r="P107" s="295">
        <v>0.2</v>
      </c>
      <c r="Q107" s="294">
        <f ca="1">+IF(ISERROR(HLOOKUP($B107,INDIRECT("'Monthly Resource Report'!"&amp;'Coleman Validation'!Q$665666&amp;":"&amp;'Coleman Validation'!Q$665667),'Coleman Validation'!Q$665668,FALSE)),0,HLOOKUP($B107,INDIRECT("'Monthly Resource Report'!"&amp;'Coleman Validation'!Q$665666&amp;":"&amp;'Coleman Validation'!Q$665667),'Coleman Validation'!Q$665668,FALSE))</f>
        <v>146</v>
      </c>
      <c r="R107" s="297">
        <f ca="1">+IF(ISERROR(HLOOKUP($B107,INDIRECT("'Monthly Resource Report'!"&amp;'Coleman Validation'!R$665666&amp;":"&amp;'Coleman Validation'!R$665667),'Coleman Validation'!R$665668,FALSE)),0,HLOOKUP($B107,INDIRECT("'Monthly Resource Report'!"&amp;'Coleman Validation'!R$665666&amp;":"&amp;'Coleman Validation'!R$665667),'Coleman Validation'!R$665668,FALSE))</f>
        <v>2.2359998237322491</v>
      </c>
      <c r="S107" s="317">
        <f ca="1">+IF(ISERROR(HLOOKUP($B107,INDIRECT("'Monthly Resource Report'!"&amp;'Coleman Validation'!S$665666&amp;":"&amp;'Coleman Validation'!S$665667),'Coleman Validation'!S$665668,FALSE)),0,HLOOKUP($B107,INDIRECT("'Monthly Resource Report'!"&amp;'Coleman Validation'!S$665666&amp;":"&amp;'Coleman Validation'!S$665667),'Coleman Validation'!S$665668,FALSE))</f>
        <v>0.32735952182764533</v>
      </c>
      <c r="T107" s="318">
        <f ca="1">+IF(ISERROR(HLOOKUP($B107,INDIRECT("'Monthly Resource Report'!"&amp;'Coleman Validation'!T$665666&amp;":"&amp;'Coleman Validation'!T$665667),'Coleman Validation'!T$665668,FALSE)),0,HLOOKUP($B107,INDIRECT("'Monthly Resource Report'!"&amp;'Coleman Validation'!T$665666&amp;":"&amp;'Coleman Validation'!T$665667),'Coleman Validation'!T$665668,FALSE))</f>
        <v>0.20059570968680113</v>
      </c>
      <c r="V107" s="301">
        <v>44440</v>
      </c>
      <c r="W107" s="294">
        <v>151</v>
      </c>
      <c r="X107" s="297">
        <v>2.236489522789765</v>
      </c>
      <c r="Y107" s="299">
        <v>0.33</v>
      </c>
      <c r="Z107" s="295">
        <v>0.2</v>
      </c>
      <c r="AA107" s="294">
        <f ca="1">+IF(ISERROR(HLOOKUP($B107,INDIRECT("'Monthly Resource Report'!"&amp;'Coleman Validation'!AA$665666&amp;":"&amp;'Coleman Validation'!AA$665667),'Coleman Validation'!AA$665668,FALSE)),0,HLOOKUP($B107,INDIRECT("'Monthly Resource Report'!"&amp;'Coleman Validation'!AA$665666&amp;":"&amp;'Coleman Validation'!AA$665667),'Coleman Validation'!AA$665668,FALSE))</f>
        <v>151</v>
      </c>
      <c r="AB107" s="297">
        <f ca="1">+IF(ISERROR(HLOOKUP($B107,INDIRECT("'Monthly Resource Report'!"&amp;'Coleman Validation'!AB$665666&amp;":"&amp;'Coleman Validation'!AB$665667),'Coleman Validation'!AB$665668,FALSE)),0,HLOOKUP($B107,INDIRECT("'Monthly Resource Report'!"&amp;'Coleman Validation'!AB$665666&amp;":"&amp;'Coleman Validation'!AB$665667),'Coleman Validation'!AB$665668,FALSE))</f>
        <v>2.2360022472386527</v>
      </c>
      <c r="AC107" s="317">
        <f ca="1">+IF(ISERROR(HLOOKUP($B107,INDIRECT("'Monthly Resource Report'!"&amp;'Coleman Validation'!AC$665666&amp;":"&amp;'Coleman Validation'!AC$665667),'Coleman Validation'!AC$665668,FALSE)),0,HLOOKUP($B107,INDIRECT("'Monthly Resource Report'!"&amp;'Coleman Validation'!AC$665666&amp;":"&amp;'Coleman Validation'!AC$665667),'Coleman Validation'!AC$665668,FALSE))</f>
        <v>0.32808823780089041</v>
      </c>
      <c r="AD107" s="318">
        <f ca="1">+IF(ISERROR(HLOOKUP($B107,INDIRECT("'Monthly Resource Report'!"&amp;'Coleman Validation'!AD$665666&amp;":"&amp;'Coleman Validation'!AD$665667),'Coleman Validation'!AD$665668,FALSE)),0,HLOOKUP($B107,INDIRECT("'Monthly Resource Report'!"&amp;'Coleman Validation'!AD$665666&amp;":"&amp;'Coleman Validation'!AD$665667),'Coleman Validation'!AD$665668,FALSE))</f>
        <v>0.20041676637577954</v>
      </c>
    </row>
    <row r="108" spans="2:30" s="29" customFormat="1">
      <c r="B108" s="301">
        <v>44470</v>
      </c>
      <c r="C108" s="294">
        <v>146</v>
      </c>
      <c r="D108" s="297">
        <v>2.236489522789765</v>
      </c>
      <c r="E108" s="299">
        <v>0.33</v>
      </c>
      <c r="F108" s="295">
        <v>0.2</v>
      </c>
      <c r="G108" s="294">
        <f ca="1">+IF(ISERROR(HLOOKUP($B108,INDIRECT("'Monthly Resource Report'!"&amp;'Coleman Validation'!G$665666&amp;":"&amp;'Coleman Validation'!G$665667),'Coleman Validation'!G$665668,FALSE)),0,HLOOKUP($B108,INDIRECT("'Monthly Resource Report'!"&amp;'Coleman Validation'!G$665666&amp;":"&amp;'Coleman Validation'!G$665667),'Coleman Validation'!G$665668,FALSE))</f>
        <v>146</v>
      </c>
      <c r="H108" s="297">
        <f ca="1">+IF(ISERROR(HLOOKUP($B108,INDIRECT("'Monthly Resource Report'!"&amp;'Coleman Validation'!H$665666&amp;":"&amp;'Coleman Validation'!H$665667),'Coleman Validation'!H$665668,FALSE)),0,HLOOKUP($B108,INDIRECT("'Monthly Resource Report'!"&amp;'Coleman Validation'!H$665666&amp;":"&amp;'Coleman Validation'!H$665667),'Coleman Validation'!H$665668,FALSE))</f>
        <v>2.2360006636181708</v>
      </c>
      <c r="I108" s="317">
        <f ca="1">+IF(ISERROR(HLOOKUP($B108,INDIRECT("'Monthly Resource Report'!"&amp;'Coleman Validation'!I$665666&amp;":"&amp;'Coleman Validation'!I$665667),'Coleman Validation'!I$665668,FALSE)),0,HLOOKUP($B108,INDIRECT("'Monthly Resource Report'!"&amp;'Coleman Validation'!I$665666&amp;":"&amp;'Coleman Validation'!I$665667),'Coleman Validation'!I$665668,FALSE))</f>
        <v>0.32822468585410547</v>
      </c>
      <c r="J108" s="318">
        <f ca="1">+IF(ISERROR(HLOOKUP($B108,INDIRECT("'Monthly Resource Report'!"&amp;'Coleman Validation'!J$665666&amp;":"&amp;'Coleman Validation'!J$665667),'Coleman Validation'!J$665668,FALSE)),0,HLOOKUP($B108,INDIRECT("'Monthly Resource Report'!"&amp;'Coleman Validation'!J$665666&amp;":"&amp;'Coleman Validation'!J$665667),'Coleman Validation'!J$665668,FALSE))</f>
        <v>0.20034197502431267</v>
      </c>
      <c r="L108" s="301">
        <v>44470</v>
      </c>
      <c r="M108" s="294">
        <v>146</v>
      </c>
      <c r="N108" s="297">
        <v>2.236489522789765</v>
      </c>
      <c r="O108" s="299">
        <v>0.33</v>
      </c>
      <c r="P108" s="295">
        <v>0.2</v>
      </c>
      <c r="Q108" s="294">
        <f ca="1">+IF(ISERROR(HLOOKUP($B108,INDIRECT("'Monthly Resource Report'!"&amp;'Coleman Validation'!Q$665666&amp;":"&amp;'Coleman Validation'!Q$665667),'Coleman Validation'!Q$665668,FALSE)),0,HLOOKUP($B108,INDIRECT("'Monthly Resource Report'!"&amp;'Coleman Validation'!Q$665666&amp;":"&amp;'Coleman Validation'!Q$665667),'Coleman Validation'!Q$665668,FALSE))</f>
        <v>146</v>
      </c>
      <c r="R108" s="297">
        <f ca="1">+IF(ISERROR(HLOOKUP($B108,INDIRECT("'Monthly Resource Report'!"&amp;'Coleman Validation'!R$665666&amp;":"&amp;'Coleman Validation'!R$665667),'Coleman Validation'!R$665668,FALSE)),0,HLOOKUP($B108,INDIRECT("'Monthly Resource Report'!"&amp;'Coleman Validation'!R$665666&amp;":"&amp;'Coleman Validation'!R$665667),'Coleman Validation'!R$665668,FALSE))</f>
        <v>2.2360004974505658</v>
      </c>
      <c r="S108" s="317">
        <f ca="1">+IF(ISERROR(HLOOKUP($B108,INDIRECT("'Monthly Resource Report'!"&amp;'Coleman Validation'!S$665666&amp;":"&amp;'Coleman Validation'!S$665667),'Coleman Validation'!S$665668,FALSE)),0,HLOOKUP($B108,INDIRECT("'Monthly Resource Report'!"&amp;'Coleman Validation'!S$665666&amp;":"&amp;'Coleman Validation'!S$665667),'Coleman Validation'!S$665668,FALSE))</f>
        <v>0.32818993800182017</v>
      </c>
      <c r="T108" s="318">
        <f ca="1">+IF(ISERROR(HLOOKUP($B108,INDIRECT("'Monthly Resource Report'!"&amp;'Coleman Validation'!T$665666&amp;":"&amp;'Coleman Validation'!T$665667),'Coleman Validation'!T$665668,FALSE)),0,HLOOKUP($B108,INDIRECT("'Monthly Resource Report'!"&amp;'Coleman Validation'!T$665666&amp;":"&amp;'Coleman Validation'!T$665667),'Coleman Validation'!T$665668,FALSE))</f>
        <v>0.20057628178184908</v>
      </c>
      <c r="V108" s="301">
        <v>44470</v>
      </c>
      <c r="W108" s="294">
        <v>151</v>
      </c>
      <c r="X108" s="297">
        <v>2.236489522789765</v>
      </c>
      <c r="Y108" s="299">
        <v>0.33</v>
      </c>
      <c r="Z108" s="295">
        <v>0.2</v>
      </c>
      <c r="AA108" s="294">
        <f ca="1">+IF(ISERROR(HLOOKUP($B108,INDIRECT("'Monthly Resource Report'!"&amp;'Coleman Validation'!AA$665666&amp;":"&amp;'Coleman Validation'!AA$665667),'Coleman Validation'!AA$665668,FALSE)),0,HLOOKUP($B108,INDIRECT("'Monthly Resource Report'!"&amp;'Coleman Validation'!AA$665666&amp;":"&amp;'Coleman Validation'!AA$665667),'Coleman Validation'!AA$665668,FALSE))</f>
        <v>151</v>
      </c>
      <c r="AB108" s="297">
        <f ca="1">+IF(ISERROR(HLOOKUP($B108,INDIRECT("'Monthly Resource Report'!"&amp;'Coleman Validation'!AB$665666&amp;":"&amp;'Coleman Validation'!AB$665667),'Coleman Validation'!AB$665668,FALSE)),0,HLOOKUP($B108,INDIRECT("'Monthly Resource Report'!"&amp;'Coleman Validation'!AB$665666&amp;":"&amp;'Coleman Validation'!AB$665667),'Coleman Validation'!AB$665668,FALSE))</f>
        <v>2.2360024154831266</v>
      </c>
      <c r="AC108" s="317">
        <f ca="1">+IF(ISERROR(HLOOKUP($B108,INDIRECT("'Monthly Resource Report'!"&amp;'Coleman Validation'!AC$665666&amp;":"&amp;'Coleman Validation'!AC$665667),'Coleman Validation'!AC$665668,FALSE)),0,HLOOKUP($B108,INDIRECT("'Monthly Resource Report'!"&amp;'Coleman Validation'!AC$665666&amp;":"&amp;'Coleman Validation'!AC$665667),'Coleman Validation'!AC$665668,FALSE))</f>
        <v>0.32884535403499232</v>
      </c>
      <c r="AD108" s="318">
        <f ca="1">+IF(ISERROR(HLOOKUP($B108,INDIRECT("'Monthly Resource Report'!"&amp;'Coleman Validation'!AD$665666&amp;":"&amp;'Coleman Validation'!AD$665667),'Coleman Validation'!AD$665668,FALSE)),0,HLOOKUP($B108,INDIRECT("'Monthly Resource Report'!"&amp;'Coleman Validation'!AD$665666&amp;":"&amp;'Coleman Validation'!AD$665667),'Coleman Validation'!AD$665668,FALSE))</f>
        <v>0.20039271115160365</v>
      </c>
    </row>
    <row r="109" spans="2:30" s="29" customFormat="1">
      <c r="B109" s="301">
        <v>44501</v>
      </c>
      <c r="C109" s="294">
        <v>146</v>
      </c>
      <c r="D109" s="297">
        <v>2.236489522789765</v>
      </c>
      <c r="E109" s="299">
        <v>0.33</v>
      </c>
      <c r="F109" s="295">
        <v>0.2</v>
      </c>
      <c r="G109" s="294">
        <f ca="1">+IF(ISERROR(HLOOKUP($B109,INDIRECT("'Monthly Resource Report'!"&amp;'Coleman Validation'!G$665666&amp;":"&amp;'Coleman Validation'!G$665667),'Coleman Validation'!G$665668,FALSE)),0,HLOOKUP($B109,INDIRECT("'Monthly Resource Report'!"&amp;'Coleman Validation'!G$665666&amp;":"&amp;'Coleman Validation'!G$665667),'Coleman Validation'!G$665668,FALSE))</f>
        <v>146</v>
      </c>
      <c r="H109" s="297">
        <f ca="1">+IF(ISERROR(HLOOKUP($B109,INDIRECT("'Monthly Resource Report'!"&amp;'Coleman Validation'!H$665666&amp;":"&amp;'Coleman Validation'!H$665667),'Coleman Validation'!H$665668,FALSE)),0,HLOOKUP($B109,INDIRECT("'Monthly Resource Report'!"&amp;'Coleman Validation'!H$665666&amp;":"&amp;'Coleman Validation'!H$665667),'Coleman Validation'!H$665668,FALSE))</f>
        <v>2.236000741137234</v>
      </c>
      <c r="I109" s="317">
        <f ca="1">+IF(ISERROR(HLOOKUP($B109,INDIRECT("'Monthly Resource Report'!"&amp;'Coleman Validation'!I$665666&amp;":"&amp;'Coleman Validation'!I$665667),'Coleman Validation'!I$665668,FALSE)),0,HLOOKUP($B109,INDIRECT("'Monthly Resource Report'!"&amp;'Coleman Validation'!I$665666&amp;":"&amp;'Coleman Validation'!I$665667),'Coleman Validation'!I$665668,FALSE))</f>
        <v>0.32941507030091549</v>
      </c>
      <c r="J109" s="318">
        <f ca="1">+IF(ISERROR(HLOOKUP($B109,INDIRECT("'Monthly Resource Report'!"&amp;'Coleman Validation'!J$665666&amp;":"&amp;'Coleman Validation'!J$665667),'Coleman Validation'!J$665668,FALSE)),0,HLOOKUP($B109,INDIRECT("'Monthly Resource Report'!"&amp;'Coleman Validation'!J$665666&amp;":"&amp;'Coleman Validation'!J$665667),'Coleman Validation'!J$665668,FALSE))</f>
        <v>0.20016100021849864</v>
      </c>
      <c r="L109" s="301">
        <v>44501</v>
      </c>
      <c r="M109" s="294">
        <v>146</v>
      </c>
      <c r="N109" s="297">
        <v>2.236489522789765</v>
      </c>
      <c r="O109" s="299">
        <v>0.33</v>
      </c>
      <c r="P109" s="295">
        <v>0.2</v>
      </c>
      <c r="Q109" s="294">
        <f ca="1">+IF(ISERROR(HLOOKUP($B109,INDIRECT("'Monthly Resource Report'!"&amp;'Coleman Validation'!Q$665666&amp;":"&amp;'Coleman Validation'!Q$665667),'Coleman Validation'!Q$665668,FALSE)),0,HLOOKUP($B109,INDIRECT("'Monthly Resource Report'!"&amp;'Coleman Validation'!Q$665666&amp;":"&amp;'Coleman Validation'!Q$665667),'Coleman Validation'!Q$665668,FALSE))</f>
        <v>146</v>
      </c>
      <c r="R109" s="297">
        <f ca="1">+IF(ISERROR(HLOOKUP($B109,INDIRECT("'Monthly Resource Report'!"&amp;'Coleman Validation'!R$665666&amp;":"&amp;'Coleman Validation'!R$665667),'Coleman Validation'!R$665668,FALSE)),0,HLOOKUP($B109,INDIRECT("'Monthly Resource Report'!"&amp;'Coleman Validation'!R$665666&amp;":"&amp;'Coleman Validation'!R$665667),'Coleman Validation'!R$665668,FALSE))</f>
        <v>2.2360008913409937</v>
      </c>
      <c r="S109" s="317">
        <f ca="1">+IF(ISERROR(HLOOKUP($B109,INDIRECT("'Monthly Resource Report'!"&amp;'Coleman Validation'!S$665666&amp;":"&amp;'Coleman Validation'!S$665667),'Coleman Validation'!S$665668,FALSE)),0,HLOOKUP($B109,INDIRECT("'Monthly Resource Report'!"&amp;'Coleman Validation'!S$665666&amp;":"&amp;'Coleman Validation'!S$665667),'Coleman Validation'!S$665668,FALSE))</f>
        <v>0.32930640301797942</v>
      </c>
      <c r="T109" s="318">
        <f ca="1">+IF(ISERROR(HLOOKUP($B109,INDIRECT("'Monthly Resource Report'!"&amp;'Coleman Validation'!T$665666&amp;":"&amp;'Coleman Validation'!T$665667),'Coleman Validation'!T$665668,FALSE)),0,HLOOKUP($B109,INDIRECT("'Monthly Resource Report'!"&amp;'Coleman Validation'!T$665666&amp;":"&amp;'Coleman Validation'!T$665667),'Coleman Validation'!T$665668,FALSE))</f>
        <v>0.20038411774189072</v>
      </c>
      <c r="V109" s="301">
        <v>44501</v>
      </c>
      <c r="W109" s="294">
        <v>151</v>
      </c>
      <c r="X109" s="297">
        <v>2.236489522789765</v>
      </c>
      <c r="Y109" s="299">
        <v>0.33</v>
      </c>
      <c r="Z109" s="295">
        <v>0.2</v>
      </c>
      <c r="AA109" s="294">
        <f ca="1">+IF(ISERROR(HLOOKUP($B109,INDIRECT("'Monthly Resource Report'!"&amp;'Coleman Validation'!AA$665666&amp;":"&amp;'Coleman Validation'!AA$665667),'Coleman Validation'!AA$665668,FALSE)),0,HLOOKUP($B109,INDIRECT("'Monthly Resource Report'!"&amp;'Coleman Validation'!AA$665666&amp;":"&amp;'Coleman Validation'!AA$665667),'Coleman Validation'!AA$665668,FALSE))</f>
        <v>151</v>
      </c>
      <c r="AB109" s="297">
        <f ca="1">+IF(ISERROR(HLOOKUP($B109,INDIRECT("'Monthly Resource Report'!"&amp;'Coleman Validation'!AB$665666&amp;":"&amp;'Coleman Validation'!AB$665667),'Coleman Validation'!AB$665668,FALSE)),0,HLOOKUP($B109,INDIRECT("'Monthly Resource Report'!"&amp;'Coleman Validation'!AB$665666&amp;":"&amp;'Coleman Validation'!AB$665667),'Coleman Validation'!AB$665668,FALSE))</f>
        <v>2.2360026496998078</v>
      </c>
      <c r="AC109" s="317">
        <f ca="1">+IF(ISERROR(HLOOKUP($B109,INDIRECT("'Monthly Resource Report'!"&amp;'Coleman Validation'!AC$665666&amp;":"&amp;'Coleman Validation'!AC$665667),'Coleman Validation'!AC$665668,FALSE)),0,HLOOKUP($B109,INDIRECT("'Monthly Resource Report'!"&amp;'Coleman Validation'!AC$665666&amp;":"&amp;'Coleman Validation'!AC$665667),'Coleman Validation'!AC$665668,FALSE))</f>
        <v>0.32962616437741621</v>
      </c>
      <c r="AD109" s="318">
        <f ca="1">+IF(ISERROR(HLOOKUP($B109,INDIRECT("'Monthly Resource Report'!"&amp;'Coleman Validation'!AD$665666&amp;":"&amp;'Coleman Validation'!AD$665667),'Coleman Validation'!AD$665668,FALSE)),0,HLOOKUP($B109,INDIRECT("'Monthly Resource Report'!"&amp;'Coleman Validation'!AD$665666&amp;":"&amp;'Coleman Validation'!AD$665667),'Coleman Validation'!AD$665668,FALSE))</f>
        <v>0.20079483601708809</v>
      </c>
    </row>
    <row r="110" spans="2:30" s="29" customFormat="1">
      <c r="B110" s="301">
        <v>44531</v>
      </c>
      <c r="C110" s="294">
        <v>146</v>
      </c>
      <c r="D110" s="297">
        <v>2.236489522789765</v>
      </c>
      <c r="E110" s="299">
        <v>0.33</v>
      </c>
      <c r="F110" s="295">
        <v>0.2</v>
      </c>
      <c r="G110" s="294">
        <f ca="1">+IF(ISERROR(HLOOKUP($B110,INDIRECT("'Monthly Resource Report'!"&amp;'Coleman Validation'!G$665666&amp;":"&amp;'Coleman Validation'!G$665667),'Coleman Validation'!G$665668,FALSE)),0,HLOOKUP($B110,INDIRECT("'Monthly Resource Report'!"&amp;'Coleman Validation'!G$665666&amp;":"&amp;'Coleman Validation'!G$665667),'Coleman Validation'!G$665668,FALSE))</f>
        <v>146</v>
      </c>
      <c r="H110" s="297">
        <f ca="1">+IF(ISERROR(HLOOKUP($B110,INDIRECT("'Monthly Resource Report'!"&amp;'Coleman Validation'!H$665666&amp;":"&amp;'Coleman Validation'!H$665667),'Coleman Validation'!H$665668,FALSE)),0,HLOOKUP($B110,INDIRECT("'Monthly Resource Report'!"&amp;'Coleman Validation'!H$665666&amp;":"&amp;'Coleman Validation'!H$665667),'Coleman Validation'!H$665668,FALSE))</f>
        <v>2.2359997531981408</v>
      </c>
      <c r="I110" s="317">
        <f ca="1">+IF(ISERROR(HLOOKUP($B110,INDIRECT("'Monthly Resource Report'!"&amp;'Coleman Validation'!I$665666&amp;":"&amp;'Coleman Validation'!I$665667),'Coleman Validation'!I$665668,FALSE)),0,HLOOKUP($B110,INDIRECT("'Monthly Resource Report'!"&amp;'Coleman Validation'!I$665666&amp;":"&amp;'Coleman Validation'!I$665667),'Coleman Validation'!I$665668,FALSE))</f>
        <v>0.32853565954774611</v>
      </c>
      <c r="J110" s="318">
        <f ca="1">+IF(ISERROR(HLOOKUP($B110,INDIRECT("'Monthly Resource Report'!"&amp;'Coleman Validation'!J$665666&amp;":"&amp;'Coleman Validation'!J$665667),'Coleman Validation'!J$665668,FALSE)),0,HLOOKUP($B110,INDIRECT("'Monthly Resource Report'!"&amp;'Coleman Validation'!J$665666&amp;":"&amp;'Coleman Validation'!J$665667),'Coleman Validation'!J$665668,FALSE))</f>
        <v>0.20032616133967812</v>
      </c>
      <c r="L110" s="301">
        <v>44531</v>
      </c>
      <c r="M110" s="294">
        <v>146</v>
      </c>
      <c r="N110" s="297">
        <v>2.236489522789765</v>
      </c>
      <c r="O110" s="299">
        <v>0.33</v>
      </c>
      <c r="P110" s="295">
        <v>0.2</v>
      </c>
      <c r="Q110" s="294">
        <f ca="1">+IF(ISERROR(HLOOKUP($B110,INDIRECT("'Monthly Resource Report'!"&amp;'Coleman Validation'!Q$665666&amp;":"&amp;'Coleman Validation'!Q$665667),'Coleman Validation'!Q$665668,FALSE)),0,HLOOKUP($B110,INDIRECT("'Monthly Resource Report'!"&amp;'Coleman Validation'!Q$665666&amp;":"&amp;'Coleman Validation'!Q$665667),'Coleman Validation'!Q$665668,FALSE))</f>
        <v>146</v>
      </c>
      <c r="R110" s="297">
        <f ca="1">+IF(ISERROR(HLOOKUP($B110,INDIRECT("'Monthly Resource Report'!"&amp;'Coleman Validation'!R$665666&amp;":"&amp;'Coleman Validation'!R$665667),'Coleman Validation'!R$665668,FALSE)),0,HLOOKUP($B110,INDIRECT("'Monthly Resource Report'!"&amp;'Coleman Validation'!R$665666&amp;":"&amp;'Coleman Validation'!R$665667),'Coleman Validation'!R$665668,FALSE))</f>
        <v>2.2359998559285406</v>
      </c>
      <c r="S110" s="317">
        <f ca="1">+IF(ISERROR(HLOOKUP($B110,INDIRECT("'Monthly Resource Report'!"&amp;'Coleman Validation'!S$665666&amp;":"&amp;'Coleman Validation'!S$665667),'Coleman Validation'!S$665668,FALSE)),0,HLOOKUP($B110,INDIRECT("'Monthly Resource Report'!"&amp;'Coleman Validation'!S$665666&amp;":"&amp;'Coleman Validation'!S$665667),'Coleman Validation'!S$665668,FALSE))</f>
        <v>0.32847257096112964</v>
      </c>
      <c r="T110" s="318">
        <f ca="1">+IF(ISERROR(HLOOKUP($B110,INDIRECT("'Monthly Resource Report'!"&amp;'Coleman Validation'!T$665666&amp;":"&amp;'Coleman Validation'!T$665667),'Coleman Validation'!T$665668,FALSE)),0,HLOOKUP($B110,INDIRECT("'Monthly Resource Report'!"&amp;'Coleman Validation'!T$665666&amp;":"&amp;'Coleman Validation'!T$665667),'Coleman Validation'!T$665668,FALSE))</f>
        <v>0.20074577110364827</v>
      </c>
      <c r="V110" s="301">
        <v>44531</v>
      </c>
      <c r="W110" s="294">
        <v>151</v>
      </c>
      <c r="X110" s="297">
        <v>2.236489522789765</v>
      </c>
      <c r="Y110" s="299">
        <v>0.33</v>
      </c>
      <c r="Z110" s="295">
        <v>0.2</v>
      </c>
      <c r="AA110" s="294">
        <f ca="1">+IF(ISERROR(HLOOKUP($B110,INDIRECT("'Monthly Resource Report'!"&amp;'Coleman Validation'!AA$665666&amp;":"&amp;'Coleman Validation'!AA$665667),'Coleman Validation'!AA$665668,FALSE)),0,HLOOKUP($B110,INDIRECT("'Monthly Resource Report'!"&amp;'Coleman Validation'!AA$665666&amp;":"&amp;'Coleman Validation'!AA$665667),'Coleman Validation'!AA$665668,FALSE))</f>
        <v>151</v>
      </c>
      <c r="AB110" s="297">
        <f ca="1">+IF(ISERROR(HLOOKUP($B110,INDIRECT("'Monthly Resource Report'!"&amp;'Coleman Validation'!AB$665666&amp;":"&amp;'Coleman Validation'!AB$665667),'Coleman Validation'!AB$665668,FALSE)),0,HLOOKUP($B110,INDIRECT("'Monthly Resource Report'!"&amp;'Coleman Validation'!AB$665666&amp;":"&amp;'Coleman Validation'!AB$665667),'Coleman Validation'!AB$665668,FALSE))</f>
        <v>2.236002437231225</v>
      </c>
      <c r="AC110" s="317">
        <f ca="1">+IF(ISERROR(HLOOKUP($B110,INDIRECT("'Monthly Resource Report'!"&amp;'Coleman Validation'!AC$665666&amp;":"&amp;'Coleman Validation'!AC$665667),'Coleman Validation'!AC$665668,FALSE)),0,HLOOKUP($B110,INDIRECT("'Monthly Resource Report'!"&amp;'Coleman Validation'!AC$665666&amp;":"&amp;'Coleman Validation'!AC$665667),'Coleman Validation'!AC$665668,FALSE))</f>
        <v>0.32873589705201556</v>
      </c>
      <c r="AD110" s="318">
        <f ca="1">+IF(ISERROR(HLOOKUP($B110,INDIRECT("'Monthly Resource Report'!"&amp;'Coleman Validation'!AD$665666&amp;":"&amp;'Coleman Validation'!AD$665667),'Coleman Validation'!AD$665668,FALSE)),0,HLOOKUP($B110,INDIRECT("'Monthly Resource Report'!"&amp;'Coleman Validation'!AD$665666&amp;":"&amp;'Coleman Validation'!AD$665667),'Coleman Validation'!AD$665668,FALSE))</f>
        <v>0.20059365824704084</v>
      </c>
    </row>
    <row r="111" spans="2:30" s="29" customFormat="1">
      <c r="B111" s="301">
        <v>44562</v>
      </c>
      <c r="C111" s="294">
        <v>146</v>
      </c>
      <c r="D111" s="297">
        <v>2.2970983888573673</v>
      </c>
      <c r="E111" s="299">
        <v>0.33</v>
      </c>
      <c r="F111" s="295">
        <v>0.2</v>
      </c>
      <c r="G111" s="294">
        <f ca="1">+IF(ISERROR(HLOOKUP($B111,INDIRECT("'Monthly Resource Report'!"&amp;'Coleman Validation'!G$665666&amp;":"&amp;'Coleman Validation'!G$665667),'Coleman Validation'!G$665668,FALSE)),0,HLOOKUP($B111,INDIRECT("'Monthly Resource Report'!"&amp;'Coleman Validation'!G$665666&amp;":"&amp;'Coleman Validation'!G$665667),'Coleman Validation'!G$665668,FALSE))</f>
        <v>146</v>
      </c>
      <c r="H111" s="297">
        <f ca="1">+IF(ISERROR(HLOOKUP($B111,INDIRECT("'Monthly Resource Report'!"&amp;'Coleman Validation'!H$665666&amp;":"&amp;'Coleman Validation'!H$665667),'Coleman Validation'!H$665668,FALSE)),0,HLOOKUP($B111,INDIRECT("'Monthly Resource Report'!"&amp;'Coleman Validation'!H$665666&amp;":"&amp;'Coleman Validation'!H$665667),'Coleman Validation'!H$665668,FALSE))</f>
        <v>2.2970016041708443</v>
      </c>
      <c r="I111" s="317">
        <f ca="1">+IF(ISERROR(HLOOKUP($B111,INDIRECT("'Monthly Resource Report'!"&amp;'Coleman Validation'!I$665666&amp;":"&amp;'Coleman Validation'!I$665667),'Coleman Validation'!I$665668,FALSE)),0,HLOOKUP($B111,INDIRECT("'Monthly Resource Report'!"&amp;'Coleman Validation'!I$665666&amp;":"&amp;'Coleman Validation'!I$665667),'Coleman Validation'!I$665668,FALSE))</f>
        <v>0.32923903519541969</v>
      </c>
      <c r="J111" s="318">
        <f ca="1">+IF(ISERROR(HLOOKUP($B111,INDIRECT("'Monthly Resource Report'!"&amp;'Coleman Validation'!J$665666&amp;":"&amp;'Coleman Validation'!J$665667),'Coleman Validation'!J$665668,FALSE)),0,HLOOKUP($B111,INDIRECT("'Monthly Resource Report'!"&amp;'Coleman Validation'!J$665666&amp;":"&amp;'Coleman Validation'!J$665667),'Coleman Validation'!J$665668,FALSE))</f>
        <v>0.20031936168054559</v>
      </c>
      <c r="L111" s="301">
        <v>44562</v>
      </c>
      <c r="M111" s="294">
        <v>146</v>
      </c>
      <c r="N111" s="297">
        <v>2.2970983888573673</v>
      </c>
      <c r="O111" s="299">
        <v>0.33</v>
      </c>
      <c r="P111" s="295">
        <v>0.2</v>
      </c>
      <c r="Q111" s="294">
        <f ca="1">+IF(ISERROR(HLOOKUP($B111,INDIRECT("'Monthly Resource Report'!"&amp;'Coleman Validation'!Q$665666&amp;":"&amp;'Coleman Validation'!Q$665667),'Coleman Validation'!Q$665668,FALSE)),0,HLOOKUP($B111,INDIRECT("'Monthly Resource Report'!"&amp;'Coleman Validation'!Q$665666&amp;":"&amp;'Coleman Validation'!Q$665667),'Coleman Validation'!Q$665668,FALSE))</f>
        <v>146</v>
      </c>
      <c r="R111" s="297">
        <f ca="1">+IF(ISERROR(HLOOKUP($B111,INDIRECT("'Monthly Resource Report'!"&amp;'Coleman Validation'!R$665666&amp;":"&amp;'Coleman Validation'!R$665667),'Coleman Validation'!R$665668,FALSE)),0,HLOOKUP($B111,INDIRECT("'Monthly Resource Report'!"&amp;'Coleman Validation'!R$665666&amp;":"&amp;'Coleman Validation'!R$665667),'Coleman Validation'!R$665668,FALSE))</f>
        <v>2.2970014744380585</v>
      </c>
      <c r="S111" s="317">
        <f ca="1">+IF(ISERROR(HLOOKUP($B111,INDIRECT("'Monthly Resource Report'!"&amp;'Coleman Validation'!S$665666&amp;":"&amp;'Coleman Validation'!S$665667),'Coleman Validation'!S$665668,FALSE)),0,HLOOKUP($B111,INDIRECT("'Monthly Resource Report'!"&amp;'Coleman Validation'!S$665666&amp;":"&amp;'Coleman Validation'!S$665667),'Coleman Validation'!S$665668,FALSE))</f>
        <v>0.32923488611496038</v>
      </c>
      <c r="T111" s="318">
        <f ca="1">+IF(ISERROR(HLOOKUP($B111,INDIRECT("'Monthly Resource Report'!"&amp;'Coleman Validation'!T$665666&amp;":"&amp;'Coleman Validation'!T$665667),'Coleman Validation'!T$665668,FALSE)),0,HLOOKUP($B111,INDIRECT("'Monthly Resource Report'!"&amp;'Coleman Validation'!T$665666&amp;":"&amp;'Coleman Validation'!T$665667),'Coleman Validation'!T$665668,FALSE))</f>
        <v>0.20056035682111834</v>
      </c>
      <c r="V111" s="301">
        <v>44562</v>
      </c>
      <c r="W111" s="294">
        <v>151</v>
      </c>
      <c r="X111" s="297">
        <v>2.2970983888573673</v>
      </c>
      <c r="Y111" s="299">
        <v>0.33</v>
      </c>
      <c r="Z111" s="295">
        <v>0.2</v>
      </c>
      <c r="AA111" s="294">
        <f ca="1">+IF(ISERROR(HLOOKUP($B111,INDIRECT("'Monthly Resource Report'!"&amp;'Coleman Validation'!AA$665666&amp;":"&amp;'Coleman Validation'!AA$665667),'Coleman Validation'!AA$665668,FALSE)),0,HLOOKUP($B111,INDIRECT("'Monthly Resource Report'!"&amp;'Coleman Validation'!AA$665666&amp;":"&amp;'Coleman Validation'!AA$665667),'Coleman Validation'!AA$665668,FALSE))</f>
        <v>151</v>
      </c>
      <c r="AB111" s="297">
        <f ca="1">+IF(ISERROR(HLOOKUP($B111,INDIRECT("'Monthly Resource Report'!"&amp;'Coleman Validation'!AB$665666&amp;":"&amp;'Coleman Validation'!AB$665667),'Coleman Validation'!AB$665668,FALSE)),0,HLOOKUP($B111,INDIRECT("'Monthly Resource Report'!"&amp;'Coleman Validation'!AB$665666&amp;":"&amp;'Coleman Validation'!AB$665667),'Coleman Validation'!AB$665668,FALSE))</f>
        <v>2.2970021222701447</v>
      </c>
      <c r="AC111" s="317">
        <f ca="1">+IF(ISERROR(HLOOKUP($B111,INDIRECT("'Monthly Resource Report'!"&amp;'Coleman Validation'!AC$665666&amp;":"&amp;'Coleman Validation'!AC$665667),'Coleman Validation'!AC$665668,FALSE)),0,HLOOKUP($B111,INDIRECT("'Monthly Resource Report'!"&amp;'Coleman Validation'!AC$665666&amp;":"&amp;'Coleman Validation'!AC$665667),'Coleman Validation'!AC$665668,FALSE))</f>
        <v>0.32964151261561808</v>
      </c>
      <c r="AD111" s="318">
        <f ca="1">+IF(ISERROR(HLOOKUP($B111,INDIRECT("'Monthly Resource Report'!"&amp;'Coleman Validation'!AD$665666&amp;":"&amp;'Coleman Validation'!AD$665667),'Coleman Validation'!AD$665668,FALSE)),0,HLOOKUP($B111,INDIRECT("'Monthly Resource Report'!"&amp;'Coleman Validation'!AD$665666&amp;":"&amp;'Coleman Validation'!AD$665667),'Coleman Validation'!AD$665668,FALSE))</f>
        <v>0.20057969430676412</v>
      </c>
    </row>
    <row r="112" spans="2:30" s="29" customFormat="1">
      <c r="B112" s="301">
        <v>44593</v>
      </c>
      <c r="C112" s="294">
        <v>146</v>
      </c>
      <c r="D112" s="297">
        <v>2.2970983888573673</v>
      </c>
      <c r="E112" s="299">
        <v>0.33</v>
      </c>
      <c r="F112" s="295">
        <v>0.2</v>
      </c>
      <c r="G112" s="294">
        <f ca="1">+IF(ISERROR(HLOOKUP($B112,INDIRECT("'Monthly Resource Report'!"&amp;'Coleman Validation'!G$665666&amp;":"&amp;'Coleman Validation'!G$665667),'Coleman Validation'!G$665668,FALSE)),0,HLOOKUP($B112,INDIRECT("'Monthly Resource Report'!"&amp;'Coleman Validation'!G$665666&amp;":"&amp;'Coleman Validation'!G$665667),'Coleman Validation'!G$665668,FALSE))</f>
        <v>146</v>
      </c>
      <c r="H112" s="297">
        <f ca="1">+IF(ISERROR(HLOOKUP($B112,INDIRECT("'Monthly Resource Report'!"&amp;'Coleman Validation'!H$665666&amp;":"&amp;'Coleman Validation'!H$665667),'Coleman Validation'!H$665668,FALSE)),0,HLOOKUP($B112,INDIRECT("'Monthly Resource Report'!"&amp;'Coleman Validation'!H$665666&amp;":"&amp;'Coleman Validation'!H$665667),'Coleman Validation'!H$665668,FALSE))</f>
        <v>2.2970015080614758</v>
      </c>
      <c r="I112" s="317">
        <f ca="1">+IF(ISERROR(HLOOKUP($B112,INDIRECT("'Monthly Resource Report'!"&amp;'Coleman Validation'!I$665666&amp;":"&amp;'Coleman Validation'!I$665667),'Coleman Validation'!I$665668,FALSE)),0,HLOOKUP($B112,INDIRECT("'Monthly Resource Report'!"&amp;'Coleman Validation'!I$665666&amp;":"&amp;'Coleman Validation'!I$665667),'Coleman Validation'!I$665668,FALSE))</f>
        <v>0.32925355721004934</v>
      </c>
      <c r="J112" s="318">
        <f ca="1">+IF(ISERROR(HLOOKUP($B112,INDIRECT("'Monthly Resource Report'!"&amp;'Coleman Validation'!J$665666&amp;":"&amp;'Coleman Validation'!J$665667),'Coleman Validation'!J$665668,FALSE)),0,HLOOKUP($B112,INDIRECT("'Monthly Resource Report'!"&amp;'Coleman Validation'!J$665666&amp;":"&amp;'Coleman Validation'!J$665667),'Coleman Validation'!J$665668,FALSE))</f>
        <v>0.20035429225973214</v>
      </c>
      <c r="L112" s="301">
        <v>44593</v>
      </c>
      <c r="M112" s="294">
        <v>146</v>
      </c>
      <c r="N112" s="297">
        <v>2.2970983888573673</v>
      </c>
      <c r="O112" s="299">
        <v>0.33</v>
      </c>
      <c r="P112" s="295">
        <v>0.2</v>
      </c>
      <c r="Q112" s="294">
        <f ca="1">+IF(ISERROR(HLOOKUP($B112,INDIRECT("'Monthly Resource Report'!"&amp;'Coleman Validation'!Q$665666&amp;":"&amp;'Coleman Validation'!Q$665667),'Coleman Validation'!Q$665668,FALSE)),0,HLOOKUP($B112,INDIRECT("'Monthly Resource Report'!"&amp;'Coleman Validation'!Q$665666&amp;":"&amp;'Coleman Validation'!Q$665667),'Coleman Validation'!Q$665668,FALSE))</f>
        <v>146</v>
      </c>
      <c r="R112" s="297">
        <f ca="1">+IF(ISERROR(HLOOKUP($B112,INDIRECT("'Monthly Resource Report'!"&amp;'Coleman Validation'!R$665666&amp;":"&amp;'Coleman Validation'!R$665667),'Coleman Validation'!R$665668,FALSE)),0,HLOOKUP($B112,INDIRECT("'Monthly Resource Report'!"&amp;'Coleman Validation'!R$665666&amp;":"&amp;'Coleman Validation'!R$665667),'Coleman Validation'!R$665668,FALSE))</f>
        <v>2.297001142654286</v>
      </c>
      <c r="S112" s="317">
        <f ca="1">+IF(ISERROR(HLOOKUP($B112,INDIRECT("'Monthly Resource Report'!"&amp;'Coleman Validation'!S$665666&amp;":"&amp;'Coleman Validation'!S$665667),'Coleman Validation'!S$665668,FALSE)),0,HLOOKUP($B112,INDIRECT("'Monthly Resource Report'!"&amp;'Coleman Validation'!S$665666&amp;":"&amp;'Coleman Validation'!S$665667),'Coleman Validation'!S$665668,FALSE))</f>
        <v>0.32922866023345293</v>
      </c>
      <c r="T112" s="318">
        <f ca="1">+IF(ISERROR(HLOOKUP($B112,INDIRECT("'Monthly Resource Report'!"&amp;'Coleman Validation'!T$665666&amp;":"&amp;'Coleman Validation'!T$665667),'Coleman Validation'!T$665668,FALSE)),0,HLOOKUP($B112,INDIRECT("'Monthly Resource Report'!"&amp;'Coleman Validation'!T$665666&amp;":"&amp;'Coleman Validation'!T$665667),'Coleman Validation'!T$665668,FALSE))</f>
        <v>0.20041771838484893</v>
      </c>
      <c r="V112" s="301">
        <v>44593</v>
      </c>
      <c r="W112" s="294">
        <v>151</v>
      </c>
      <c r="X112" s="297">
        <v>2.2970983888573673</v>
      </c>
      <c r="Y112" s="299">
        <v>0.33</v>
      </c>
      <c r="Z112" s="295">
        <v>0.2</v>
      </c>
      <c r="AA112" s="294">
        <f ca="1">+IF(ISERROR(HLOOKUP($B112,INDIRECT("'Monthly Resource Report'!"&amp;'Coleman Validation'!AA$665666&amp;":"&amp;'Coleman Validation'!AA$665667),'Coleman Validation'!AA$665668,FALSE)),0,HLOOKUP($B112,INDIRECT("'Monthly Resource Report'!"&amp;'Coleman Validation'!AA$665666&amp;":"&amp;'Coleman Validation'!AA$665667),'Coleman Validation'!AA$665668,FALSE))</f>
        <v>151</v>
      </c>
      <c r="AB112" s="297">
        <f ca="1">+IF(ISERROR(HLOOKUP($B112,INDIRECT("'Monthly Resource Report'!"&amp;'Coleman Validation'!AB$665666&amp;":"&amp;'Coleman Validation'!AB$665667),'Coleman Validation'!AB$665668,FALSE)),0,HLOOKUP($B112,INDIRECT("'Monthly Resource Report'!"&amp;'Coleman Validation'!AB$665666&amp;":"&amp;'Coleman Validation'!AB$665667),'Coleman Validation'!AB$665668,FALSE))</f>
        <v>2.2970022105010686</v>
      </c>
      <c r="AC112" s="317">
        <f ca="1">+IF(ISERROR(HLOOKUP($B112,INDIRECT("'Monthly Resource Report'!"&amp;'Coleman Validation'!AC$665666&amp;":"&amp;'Coleman Validation'!AC$665667),'Coleman Validation'!AC$665668,FALSE)),0,HLOOKUP($B112,INDIRECT("'Monthly Resource Report'!"&amp;'Coleman Validation'!AC$665666&amp;":"&amp;'Coleman Validation'!AC$665667),'Coleman Validation'!AC$665668,FALSE))</f>
        <v>0.32966716827629627</v>
      </c>
      <c r="AD112" s="318">
        <f ca="1">+IF(ISERROR(HLOOKUP($B112,INDIRECT("'Monthly Resource Report'!"&amp;'Coleman Validation'!AD$665666&amp;":"&amp;'Coleman Validation'!AD$665667),'Coleman Validation'!AD$665668,FALSE)),0,HLOOKUP($B112,INDIRECT("'Monthly Resource Report'!"&amp;'Coleman Validation'!AD$665666&amp;":"&amp;'Coleman Validation'!AD$665667),'Coleman Validation'!AD$665668,FALSE))</f>
        <v>0.20063857377622568</v>
      </c>
    </row>
    <row r="113" spans="2:30" s="29" customFormat="1">
      <c r="B113" s="301">
        <v>44621</v>
      </c>
      <c r="C113" s="294">
        <v>146</v>
      </c>
      <c r="D113" s="297">
        <v>2.2970983888573673</v>
      </c>
      <c r="E113" s="299">
        <v>0.33</v>
      </c>
      <c r="F113" s="295">
        <v>0.2</v>
      </c>
      <c r="G113" s="294">
        <f ca="1">+IF(ISERROR(HLOOKUP($B113,INDIRECT("'Monthly Resource Report'!"&amp;'Coleman Validation'!G$665666&amp;":"&amp;'Coleman Validation'!G$665667),'Coleman Validation'!G$665668,FALSE)),0,HLOOKUP($B113,INDIRECT("'Monthly Resource Report'!"&amp;'Coleman Validation'!G$665666&amp;":"&amp;'Coleman Validation'!G$665667),'Coleman Validation'!G$665668,FALSE))</f>
        <v>146</v>
      </c>
      <c r="H113" s="297">
        <f ca="1">+IF(ISERROR(HLOOKUP($B113,INDIRECT("'Monthly Resource Report'!"&amp;'Coleman Validation'!H$665666&amp;":"&amp;'Coleman Validation'!H$665667),'Coleman Validation'!H$665668,FALSE)),0,HLOOKUP($B113,INDIRECT("'Monthly Resource Report'!"&amp;'Coleman Validation'!H$665666&amp;":"&amp;'Coleman Validation'!H$665667),'Coleman Validation'!H$665668,FALSE))</f>
        <v>2.297000670476038</v>
      </c>
      <c r="I113" s="317">
        <f ca="1">+IF(ISERROR(HLOOKUP($B113,INDIRECT("'Monthly Resource Report'!"&amp;'Coleman Validation'!I$665666&amp;":"&amp;'Coleman Validation'!I$665667),'Coleman Validation'!I$665668,FALSE)),0,HLOOKUP($B113,INDIRECT("'Monthly Resource Report'!"&amp;'Coleman Validation'!I$665666&amp;":"&amp;'Coleman Validation'!I$665667),'Coleman Validation'!I$665668,FALSE))</f>
        <v>0.3292699547956171</v>
      </c>
      <c r="J113" s="318">
        <f ca="1">+IF(ISERROR(HLOOKUP($B113,INDIRECT("'Monthly Resource Report'!"&amp;'Coleman Validation'!J$665666&amp;":"&amp;'Coleman Validation'!J$665667),'Coleman Validation'!J$665668,FALSE)),0,HLOOKUP($B113,INDIRECT("'Monthly Resource Report'!"&amp;'Coleman Validation'!J$665666&amp;":"&amp;'Coleman Validation'!J$665667),'Coleman Validation'!J$665668,FALSE))</f>
        <v>0.20049052738153564</v>
      </c>
      <c r="L113" s="301">
        <v>44621</v>
      </c>
      <c r="M113" s="294">
        <v>146</v>
      </c>
      <c r="N113" s="297">
        <v>2.2970983888573673</v>
      </c>
      <c r="O113" s="299">
        <v>0.33</v>
      </c>
      <c r="P113" s="295">
        <v>0.2</v>
      </c>
      <c r="Q113" s="294">
        <f ca="1">+IF(ISERROR(HLOOKUP($B113,INDIRECT("'Monthly Resource Report'!"&amp;'Coleman Validation'!Q$665666&amp;":"&amp;'Coleman Validation'!Q$665667),'Coleman Validation'!Q$665668,FALSE)),0,HLOOKUP($B113,INDIRECT("'Monthly Resource Report'!"&amp;'Coleman Validation'!Q$665666&amp;":"&amp;'Coleman Validation'!Q$665667),'Coleman Validation'!Q$665668,FALSE))</f>
        <v>146</v>
      </c>
      <c r="R113" s="297">
        <f ca="1">+IF(ISERROR(HLOOKUP($B113,INDIRECT("'Monthly Resource Report'!"&amp;'Coleman Validation'!R$665666&amp;":"&amp;'Coleman Validation'!R$665667),'Coleman Validation'!R$665668,FALSE)),0,HLOOKUP($B113,INDIRECT("'Monthly Resource Report'!"&amp;'Coleman Validation'!R$665666&amp;":"&amp;'Coleman Validation'!R$665667),'Coleman Validation'!R$665668,FALSE))</f>
        <v>2.2970009688470721</v>
      </c>
      <c r="S113" s="317">
        <f ca="1">+IF(ISERROR(HLOOKUP($B113,INDIRECT("'Monthly Resource Report'!"&amp;'Coleman Validation'!S$665666&amp;":"&amp;'Coleman Validation'!S$665667),'Coleman Validation'!S$665668,FALSE)),0,HLOOKUP($B113,INDIRECT("'Monthly Resource Report'!"&amp;'Coleman Validation'!S$665666&amp;":"&amp;'Coleman Validation'!S$665667),'Coleman Validation'!S$665668,FALSE))</f>
        <v>0.32930999247916048</v>
      </c>
      <c r="T113" s="318">
        <f ca="1">+IF(ISERROR(HLOOKUP($B113,INDIRECT("'Monthly Resource Report'!"&amp;'Coleman Validation'!T$665666&amp;":"&amp;'Coleman Validation'!T$665667),'Coleman Validation'!T$665668,FALSE)),0,HLOOKUP($B113,INDIRECT("'Monthly Resource Report'!"&amp;'Coleman Validation'!T$665666&amp;":"&amp;'Coleman Validation'!T$665667),'Coleman Validation'!T$665668,FALSE))</f>
        <v>0.20044717446776078</v>
      </c>
      <c r="V113" s="301">
        <v>44621</v>
      </c>
      <c r="W113" s="294">
        <v>151</v>
      </c>
      <c r="X113" s="297">
        <v>2.2970983888573673</v>
      </c>
      <c r="Y113" s="299">
        <v>0.33</v>
      </c>
      <c r="Z113" s="295">
        <v>0.2</v>
      </c>
      <c r="AA113" s="294">
        <f ca="1">+IF(ISERROR(HLOOKUP($B113,INDIRECT("'Monthly Resource Report'!"&amp;'Coleman Validation'!AA$665666&amp;":"&amp;'Coleman Validation'!AA$665667),'Coleman Validation'!AA$665668,FALSE)),0,HLOOKUP($B113,INDIRECT("'Monthly Resource Report'!"&amp;'Coleman Validation'!AA$665666&amp;":"&amp;'Coleman Validation'!AA$665667),'Coleman Validation'!AA$665668,FALSE))</f>
        <v>151</v>
      </c>
      <c r="AB113" s="297">
        <f ca="1">+IF(ISERROR(HLOOKUP($B113,INDIRECT("'Monthly Resource Report'!"&amp;'Coleman Validation'!AB$665666&amp;":"&amp;'Coleman Validation'!AB$665667),'Coleman Validation'!AB$665668,FALSE)),0,HLOOKUP($B113,INDIRECT("'Monthly Resource Report'!"&amp;'Coleman Validation'!AB$665666&amp;":"&amp;'Coleman Validation'!AB$665667),'Coleman Validation'!AB$665668,FALSE))</f>
        <v>2.297002164777294</v>
      </c>
      <c r="AC113" s="317">
        <f ca="1">+IF(ISERROR(HLOOKUP($B113,INDIRECT("'Monthly Resource Report'!"&amp;'Coleman Validation'!AC$665666&amp;":"&amp;'Coleman Validation'!AC$665667),'Coleman Validation'!AC$665668,FALSE)),0,HLOOKUP($B113,INDIRECT("'Monthly Resource Report'!"&amp;'Coleman Validation'!AC$665666&amp;":"&amp;'Coleman Validation'!AC$665667),'Coleman Validation'!AC$665668,FALSE))</f>
        <v>0.32965016798384333</v>
      </c>
      <c r="AD113" s="318">
        <f ca="1">+IF(ISERROR(HLOOKUP($B113,INDIRECT("'Monthly Resource Report'!"&amp;'Coleman Validation'!AD$665666&amp;":"&amp;'Coleman Validation'!AD$665667),'Coleman Validation'!AD$665668,FALSE)),0,HLOOKUP($B113,INDIRECT("'Monthly Resource Report'!"&amp;'Coleman Validation'!AD$665666&amp;":"&amp;'Coleman Validation'!AD$665667),'Coleman Validation'!AD$665668,FALSE))</f>
        <v>0.2005771887134904</v>
      </c>
    </row>
    <row r="114" spans="2:30" s="29" customFormat="1">
      <c r="B114" s="301">
        <v>44652</v>
      </c>
      <c r="C114" s="294">
        <v>146</v>
      </c>
      <c r="D114" s="297">
        <v>2.2970983888573673</v>
      </c>
      <c r="E114" s="299">
        <v>0.33</v>
      </c>
      <c r="F114" s="295">
        <v>0.2</v>
      </c>
      <c r="G114" s="294">
        <f ca="1">+IF(ISERROR(HLOOKUP($B114,INDIRECT("'Monthly Resource Report'!"&amp;'Coleman Validation'!G$665666&amp;":"&amp;'Coleman Validation'!G$665667),'Coleman Validation'!G$665668,FALSE)),0,HLOOKUP($B114,INDIRECT("'Monthly Resource Report'!"&amp;'Coleman Validation'!G$665666&amp;":"&amp;'Coleman Validation'!G$665667),'Coleman Validation'!G$665668,FALSE))</f>
        <v>146</v>
      </c>
      <c r="H114" s="297">
        <f ca="1">+IF(ISERROR(HLOOKUP($B114,INDIRECT("'Monthly Resource Report'!"&amp;'Coleman Validation'!H$665666&amp;":"&amp;'Coleman Validation'!H$665667),'Coleman Validation'!H$665668,FALSE)),0,HLOOKUP($B114,INDIRECT("'Monthly Resource Report'!"&amp;'Coleman Validation'!H$665666&amp;":"&amp;'Coleman Validation'!H$665667),'Coleman Validation'!H$665668,FALSE))</f>
        <v>2.2970011055831949</v>
      </c>
      <c r="I114" s="317">
        <f ca="1">+IF(ISERROR(HLOOKUP($B114,INDIRECT("'Monthly Resource Report'!"&amp;'Coleman Validation'!I$665666&amp;":"&amp;'Coleman Validation'!I$665667),'Coleman Validation'!I$665668,FALSE)),0,HLOOKUP($B114,INDIRECT("'Monthly Resource Report'!"&amp;'Coleman Validation'!I$665666&amp;":"&amp;'Coleman Validation'!I$665667),'Coleman Validation'!I$665668,FALSE))</f>
        <v>0.32830492641799974</v>
      </c>
      <c r="J114" s="318">
        <f ca="1">+IF(ISERROR(HLOOKUP($B114,INDIRECT("'Monthly Resource Report'!"&amp;'Coleman Validation'!J$665666&amp;":"&amp;'Coleman Validation'!J$665667),'Coleman Validation'!J$665668,FALSE)),0,HLOOKUP($B114,INDIRECT("'Monthly Resource Report'!"&amp;'Coleman Validation'!J$665666&amp;":"&amp;'Coleman Validation'!J$665667),'Coleman Validation'!J$665668,FALSE))</f>
        <v>0.20035826075746463</v>
      </c>
      <c r="L114" s="301">
        <v>44652</v>
      </c>
      <c r="M114" s="294">
        <v>146</v>
      </c>
      <c r="N114" s="297">
        <v>2.2970983888573673</v>
      </c>
      <c r="O114" s="299">
        <v>0.33</v>
      </c>
      <c r="P114" s="295">
        <v>0.2</v>
      </c>
      <c r="Q114" s="294">
        <f ca="1">+IF(ISERROR(HLOOKUP($B114,INDIRECT("'Monthly Resource Report'!"&amp;'Coleman Validation'!Q$665666&amp;":"&amp;'Coleman Validation'!Q$665667),'Coleman Validation'!Q$665668,FALSE)),0,HLOOKUP($B114,INDIRECT("'Monthly Resource Report'!"&amp;'Coleman Validation'!Q$665666&amp;":"&amp;'Coleman Validation'!Q$665667),'Coleman Validation'!Q$665668,FALSE))</f>
        <v>146</v>
      </c>
      <c r="R114" s="297">
        <f ca="1">+IF(ISERROR(HLOOKUP($B114,INDIRECT("'Monthly Resource Report'!"&amp;'Coleman Validation'!R$665666&amp;":"&amp;'Coleman Validation'!R$665667),'Coleman Validation'!R$665668,FALSE)),0,HLOOKUP($B114,INDIRECT("'Monthly Resource Report'!"&amp;'Coleman Validation'!R$665666&amp;":"&amp;'Coleman Validation'!R$665667),'Coleman Validation'!R$665668,FALSE))</f>
        <v>2.2970012209960262</v>
      </c>
      <c r="S114" s="317">
        <f ca="1">+IF(ISERROR(HLOOKUP($B114,INDIRECT("'Monthly Resource Report'!"&amp;'Coleman Validation'!S$665666&amp;":"&amp;'Coleman Validation'!S$665667),'Coleman Validation'!S$665668,FALSE)),0,HLOOKUP($B114,INDIRECT("'Monthly Resource Report'!"&amp;'Coleman Validation'!S$665666&amp;":"&amp;'Coleman Validation'!S$665667),'Coleman Validation'!S$665668,FALSE))</f>
        <v>0.32845777388244063</v>
      </c>
      <c r="T114" s="318">
        <f ca="1">+IF(ISERROR(HLOOKUP($B114,INDIRECT("'Monthly Resource Report'!"&amp;'Coleman Validation'!T$665666&amp;":"&amp;'Coleman Validation'!T$665667),'Coleman Validation'!T$665668,FALSE)),0,HLOOKUP($B114,INDIRECT("'Monthly Resource Report'!"&amp;'Coleman Validation'!T$665666&amp;":"&amp;'Coleman Validation'!T$665667),'Coleman Validation'!T$665668,FALSE))</f>
        <v>0.2003971298328005</v>
      </c>
      <c r="V114" s="301">
        <v>44652</v>
      </c>
      <c r="W114" s="294">
        <v>151</v>
      </c>
      <c r="X114" s="297">
        <v>2.2970983888573673</v>
      </c>
      <c r="Y114" s="299">
        <v>0.33</v>
      </c>
      <c r="Z114" s="295">
        <v>0.2</v>
      </c>
      <c r="AA114" s="294">
        <f ca="1">+IF(ISERROR(HLOOKUP($B114,INDIRECT("'Monthly Resource Report'!"&amp;'Coleman Validation'!AA$665666&amp;":"&amp;'Coleman Validation'!AA$665667),'Coleman Validation'!AA$665668,FALSE)),0,HLOOKUP($B114,INDIRECT("'Monthly Resource Report'!"&amp;'Coleman Validation'!AA$665666&amp;":"&amp;'Coleman Validation'!AA$665667),'Coleman Validation'!AA$665668,FALSE))</f>
        <v>151</v>
      </c>
      <c r="AB114" s="297">
        <f ca="1">+IF(ISERROR(HLOOKUP($B114,INDIRECT("'Monthly Resource Report'!"&amp;'Coleman Validation'!AB$665666&amp;":"&amp;'Coleman Validation'!AB$665667),'Coleman Validation'!AB$665668,FALSE)),0,HLOOKUP($B114,INDIRECT("'Monthly Resource Report'!"&amp;'Coleman Validation'!AB$665666&amp;":"&amp;'Coleman Validation'!AB$665667),'Coleman Validation'!AB$665668,FALSE))</f>
        <v>2.2970018745404266</v>
      </c>
      <c r="AC114" s="317">
        <f ca="1">+IF(ISERROR(HLOOKUP($B114,INDIRECT("'Monthly Resource Report'!"&amp;'Coleman Validation'!AC$665666&amp;":"&amp;'Coleman Validation'!AC$665667),'Coleman Validation'!AC$665668,FALSE)),0,HLOOKUP($B114,INDIRECT("'Monthly Resource Report'!"&amp;'Coleman Validation'!AC$665666&amp;":"&amp;'Coleman Validation'!AC$665667),'Coleman Validation'!AC$665668,FALSE))</f>
        <v>0.32888985005698784</v>
      </c>
      <c r="AD114" s="318">
        <f ca="1">+IF(ISERROR(HLOOKUP($B114,INDIRECT("'Monthly Resource Report'!"&amp;'Coleman Validation'!AD$665666&amp;":"&amp;'Coleman Validation'!AD$665667),'Coleman Validation'!AD$665668,FALSE)),0,HLOOKUP($B114,INDIRECT("'Monthly Resource Report'!"&amp;'Coleman Validation'!AD$665666&amp;":"&amp;'Coleman Validation'!AD$665667),'Coleman Validation'!AD$665668,FALSE))</f>
        <v>0.20102504791972436</v>
      </c>
    </row>
    <row r="115" spans="2:30" s="29" customFormat="1">
      <c r="B115" s="301">
        <v>44682</v>
      </c>
      <c r="C115" s="294">
        <v>146</v>
      </c>
      <c r="D115" s="297">
        <v>2.2970983888573673</v>
      </c>
      <c r="E115" s="299">
        <v>0.33</v>
      </c>
      <c r="F115" s="295">
        <v>0.2</v>
      </c>
      <c r="G115" s="294">
        <f ca="1">+IF(ISERROR(HLOOKUP($B115,INDIRECT("'Monthly Resource Report'!"&amp;'Coleman Validation'!G$665666&amp;":"&amp;'Coleman Validation'!G$665667),'Coleman Validation'!G$665668,FALSE)),0,HLOOKUP($B115,INDIRECT("'Monthly Resource Report'!"&amp;'Coleman Validation'!G$665666&amp;":"&amp;'Coleman Validation'!G$665667),'Coleman Validation'!G$665668,FALSE))</f>
        <v>146</v>
      </c>
      <c r="H115" s="297">
        <f ca="1">+IF(ISERROR(HLOOKUP($B115,INDIRECT("'Monthly Resource Report'!"&amp;'Coleman Validation'!H$665666&amp;":"&amp;'Coleman Validation'!H$665667),'Coleman Validation'!H$665668,FALSE)),0,HLOOKUP($B115,INDIRECT("'Monthly Resource Report'!"&amp;'Coleman Validation'!H$665666&amp;":"&amp;'Coleman Validation'!H$665667),'Coleman Validation'!H$665668,FALSE))</f>
        <v>2.2970008237232289</v>
      </c>
      <c r="I115" s="317">
        <f ca="1">+IF(ISERROR(HLOOKUP($B115,INDIRECT("'Monthly Resource Report'!"&amp;'Coleman Validation'!I$665666&amp;":"&amp;'Coleman Validation'!I$665667),'Coleman Validation'!I$665668,FALSE)),0,HLOOKUP($B115,INDIRECT("'Monthly Resource Report'!"&amp;'Coleman Validation'!I$665666&amp;":"&amp;'Coleman Validation'!I$665667),'Coleman Validation'!I$665668,FALSE))</f>
        <v>0.32733636518082748</v>
      </c>
      <c r="J115" s="318">
        <f ca="1">+IF(ISERROR(HLOOKUP($B115,INDIRECT("'Monthly Resource Report'!"&amp;'Coleman Validation'!J$665666&amp;":"&amp;'Coleman Validation'!J$665667),'Coleman Validation'!J$665668,FALSE)),0,HLOOKUP($B115,INDIRECT("'Monthly Resource Report'!"&amp;'Coleman Validation'!J$665666&amp;":"&amp;'Coleman Validation'!J$665667),'Coleman Validation'!J$665668,FALSE))</f>
        <v>0.2034793621394333</v>
      </c>
      <c r="L115" s="301">
        <v>44682</v>
      </c>
      <c r="M115" s="294">
        <v>146</v>
      </c>
      <c r="N115" s="297">
        <v>2.2970983888573673</v>
      </c>
      <c r="O115" s="299">
        <v>0.33</v>
      </c>
      <c r="P115" s="295">
        <v>0.2</v>
      </c>
      <c r="Q115" s="294">
        <f ca="1">+IF(ISERROR(HLOOKUP($B115,INDIRECT("'Monthly Resource Report'!"&amp;'Coleman Validation'!Q$665666&amp;":"&amp;'Coleman Validation'!Q$665667),'Coleman Validation'!Q$665668,FALSE)),0,HLOOKUP($B115,INDIRECT("'Monthly Resource Report'!"&amp;'Coleman Validation'!Q$665666&amp;":"&amp;'Coleman Validation'!Q$665667),'Coleman Validation'!Q$665668,FALSE))</f>
        <v>146</v>
      </c>
      <c r="R115" s="297">
        <f ca="1">+IF(ISERROR(HLOOKUP($B115,INDIRECT("'Monthly Resource Report'!"&amp;'Coleman Validation'!R$665666&amp;":"&amp;'Coleman Validation'!R$665667),'Coleman Validation'!R$665668,FALSE)),0,HLOOKUP($B115,INDIRECT("'Monthly Resource Report'!"&amp;'Coleman Validation'!R$665666&amp;":"&amp;'Coleman Validation'!R$665667),'Coleman Validation'!R$665668,FALSE))</f>
        <v>2.2970010479184526</v>
      </c>
      <c r="S115" s="317">
        <f ca="1">+IF(ISERROR(HLOOKUP($B115,INDIRECT("'Monthly Resource Report'!"&amp;'Coleman Validation'!S$665666&amp;":"&amp;'Coleman Validation'!S$665667),'Coleman Validation'!S$665668,FALSE)),0,HLOOKUP($B115,INDIRECT("'Monthly Resource Report'!"&amp;'Coleman Validation'!S$665666&amp;":"&amp;'Coleman Validation'!S$665667),'Coleman Validation'!S$665668,FALSE))</f>
        <v>0.32762050304888046</v>
      </c>
      <c r="T115" s="318">
        <f ca="1">+IF(ISERROR(HLOOKUP($B115,INDIRECT("'Monthly Resource Report'!"&amp;'Coleman Validation'!T$665666&amp;":"&amp;'Coleman Validation'!T$665667),'Coleman Validation'!T$665668,FALSE)),0,HLOOKUP($B115,INDIRECT("'Monthly Resource Report'!"&amp;'Coleman Validation'!T$665666&amp;":"&amp;'Coleman Validation'!T$665667),'Coleman Validation'!T$665668,FALSE))</f>
        <v>0.20037968951929938</v>
      </c>
      <c r="V115" s="301">
        <v>44682</v>
      </c>
      <c r="W115" s="294">
        <v>151</v>
      </c>
      <c r="X115" s="297">
        <v>2.2970983888573673</v>
      </c>
      <c r="Y115" s="299">
        <v>0.33</v>
      </c>
      <c r="Z115" s="295">
        <v>0.2</v>
      </c>
      <c r="AA115" s="294">
        <f ca="1">+IF(ISERROR(HLOOKUP($B115,INDIRECT("'Monthly Resource Report'!"&amp;'Coleman Validation'!AA$665666&amp;":"&amp;'Coleman Validation'!AA$665667),'Coleman Validation'!AA$665668,FALSE)),0,HLOOKUP($B115,INDIRECT("'Monthly Resource Report'!"&amp;'Coleman Validation'!AA$665666&amp;":"&amp;'Coleman Validation'!AA$665667),'Coleman Validation'!AA$665668,FALSE))</f>
        <v>151</v>
      </c>
      <c r="AB115" s="297">
        <f ca="1">+IF(ISERROR(HLOOKUP($B115,INDIRECT("'Monthly Resource Report'!"&amp;'Coleman Validation'!AB$665666&amp;":"&amp;'Coleman Validation'!AB$665667),'Coleman Validation'!AB$665668,FALSE)),0,HLOOKUP($B115,INDIRECT("'Monthly Resource Report'!"&amp;'Coleman Validation'!AB$665666&amp;":"&amp;'Coleman Validation'!AB$665667),'Coleman Validation'!AB$665668,FALSE))</f>
        <v>2.297001779398923</v>
      </c>
      <c r="AC115" s="317">
        <f ca="1">+IF(ISERROR(HLOOKUP($B115,INDIRECT("'Monthly Resource Report'!"&amp;'Coleman Validation'!AC$665666&amp;":"&amp;'Coleman Validation'!AC$665667),'Coleman Validation'!AC$665668,FALSE)),0,HLOOKUP($B115,INDIRECT("'Monthly Resource Report'!"&amp;'Coleman Validation'!AC$665666&amp;":"&amp;'Coleman Validation'!AC$665667),'Coleman Validation'!AC$665668,FALSE))</f>
        <v>0.32804230563947384</v>
      </c>
      <c r="AD115" s="318">
        <f ca="1">+IF(ISERROR(HLOOKUP($B115,INDIRECT("'Monthly Resource Report'!"&amp;'Coleman Validation'!AD$665666&amp;":"&amp;'Coleman Validation'!AD$665667),'Coleman Validation'!AD$665668,FALSE)),0,HLOOKUP($B115,INDIRECT("'Monthly Resource Report'!"&amp;'Coleman Validation'!AD$665666&amp;":"&amp;'Coleman Validation'!AD$665667),'Coleman Validation'!AD$665668,FALSE))</f>
        <v>0.20060411760651625</v>
      </c>
    </row>
    <row r="116" spans="2:30" s="29" customFormat="1">
      <c r="B116" s="301">
        <v>44713</v>
      </c>
      <c r="C116" s="294">
        <v>146</v>
      </c>
      <c r="D116" s="297">
        <v>2.2970983888573673</v>
      </c>
      <c r="E116" s="299">
        <v>0.33</v>
      </c>
      <c r="F116" s="295">
        <v>0.2</v>
      </c>
      <c r="G116" s="294">
        <f ca="1">+IF(ISERROR(HLOOKUP($B116,INDIRECT("'Monthly Resource Report'!"&amp;'Coleman Validation'!G$665666&amp;":"&amp;'Coleman Validation'!G$665667),'Coleman Validation'!G$665668,FALSE)),0,HLOOKUP($B116,INDIRECT("'Monthly Resource Report'!"&amp;'Coleman Validation'!G$665666&amp;":"&amp;'Coleman Validation'!G$665667),'Coleman Validation'!G$665668,FALSE))</f>
        <v>146</v>
      </c>
      <c r="H116" s="297">
        <f ca="1">+IF(ISERROR(HLOOKUP($B116,INDIRECT("'Monthly Resource Report'!"&amp;'Coleman Validation'!H$665666&amp;":"&amp;'Coleman Validation'!H$665667),'Coleman Validation'!H$665668,FALSE)),0,HLOOKUP($B116,INDIRECT("'Monthly Resource Report'!"&amp;'Coleman Validation'!H$665666&amp;":"&amp;'Coleman Validation'!H$665667),'Coleman Validation'!H$665668,FALSE))</f>
        <v>2.2970008285004142</v>
      </c>
      <c r="I116" s="317">
        <f ca="1">+IF(ISERROR(HLOOKUP($B116,INDIRECT("'Monthly Resource Report'!"&amp;'Coleman Validation'!I$665666&amp;":"&amp;'Coleman Validation'!I$665667),'Coleman Validation'!I$665668,FALSE)),0,HLOOKUP($B116,INDIRECT("'Monthly Resource Report'!"&amp;'Coleman Validation'!I$665666&amp;":"&amp;'Coleman Validation'!I$665667),'Coleman Validation'!I$665668,FALSE))</f>
        <v>0.32729393311749683</v>
      </c>
      <c r="J116" s="318">
        <f ca="1">+IF(ISERROR(HLOOKUP($B116,INDIRECT("'Monthly Resource Report'!"&amp;'Coleman Validation'!J$665666&amp;":"&amp;'Coleman Validation'!J$665667),'Coleman Validation'!J$665668,FALSE)),0,HLOOKUP($B116,INDIRECT("'Monthly Resource Report'!"&amp;'Coleman Validation'!J$665666&amp;":"&amp;'Coleman Validation'!J$665667),'Coleman Validation'!J$665668,FALSE))</f>
        <v>0.20036598363128155</v>
      </c>
      <c r="L116" s="301">
        <v>44713</v>
      </c>
      <c r="M116" s="294">
        <v>146</v>
      </c>
      <c r="N116" s="297">
        <v>2.2970983888573673</v>
      </c>
      <c r="O116" s="299">
        <v>0.33</v>
      </c>
      <c r="P116" s="295">
        <v>0.2</v>
      </c>
      <c r="Q116" s="294">
        <f ca="1">+IF(ISERROR(HLOOKUP($B116,INDIRECT("'Monthly Resource Report'!"&amp;'Coleman Validation'!Q$665666&amp;":"&amp;'Coleman Validation'!Q$665667),'Coleman Validation'!Q$665668,FALSE)),0,HLOOKUP($B116,INDIRECT("'Monthly Resource Report'!"&amp;'Coleman Validation'!Q$665666&amp;":"&amp;'Coleman Validation'!Q$665667),'Coleman Validation'!Q$665668,FALSE))</f>
        <v>146</v>
      </c>
      <c r="R116" s="297">
        <f ca="1">+IF(ISERROR(HLOOKUP($B116,INDIRECT("'Monthly Resource Report'!"&amp;'Coleman Validation'!R$665666&amp;":"&amp;'Coleman Validation'!R$665667),'Coleman Validation'!R$665668,FALSE)),0,HLOOKUP($B116,INDIRECT("'Monthly Resource Report'!"&amp;'Coleman Validation'!R$665666&amp;":"&amp;'Coleman Validation'!R$665667),'Coleman Validation'!R$665668,FALSE))</f>
        <v>2.2970004852938239</v>
      </c>
      <c r="S116" s="317">
        <f ca="1">+IF(ISERROR(HLOOKUP($B116,INDIRECT("'Monthly Resource Report'!"&amp;'Coleman Validation'!S$665666&amp;":"&amp;'Coleman Validation'!S$665667),'Coleman Validation'!S$665668,FALSE)),0,HLOOKUP($B116,INDIRECT("'Monthly Resource Report'!"&amp;'Coleman Validation'!S$665666&amp;":"&amp;'Coleman Validation'!S$665667),'Coleman Validation'!S$665668,FALSE))</f>
        <v>0.32722081569608163</v>
      </c>
      <c r="T116" s="318">
        <f ca="1">+IF(ISERROR(HLOOKUP($B116,INDIRECT("'Monthly Resource Report'!"&amp;'Coleman Validation'!T$665666&amp;":"&amp;'Coleman Validation'!T$665667),'Coleman Validation'!T$665668,FALSE)),0,HLOOKUP($B116,INDIRECT("'Monthly Resource Report'!"&amp;'Coleman Validation'!T$665666&amp;":"&amp;'Coleman Validation'!T$665667),'Coleman Validation'!T$665668,FALSE))</f>
        <v>0.20061128268180406</v>
      </c>
      <c r="V116" s="301">
        <v>44713</v>
      </c>
      <c r="W116" s="294">
        <v>151</v>
      </c>
      <c r="X116" s="297">
        <v>2.2970983888573673</v>
      </c>
      <c r="Y116" s="299">
        <v>0.33</v>
      </c>
      <c r="Z116" s="295">
        <v>0.2</v>
      </c>
      <c r="AA116" s="294">
        <f ca="1">+IF(ISERROR(HLOOKUP($B116,INDIRECT("'Monthly Resource Report'!"&amp;'Coleman Validation'!AA$665666&amp;":"&amp;'Coleman Validation'!AA$665667),'Coleman Validation'!AA$665668,FALSE)),0,HLOOKUP($B116,INDIRECT("'Monthly Resource Report'!"&amp;'Coleman Validation'!AA$665666&amp;":"&amp;'Coleman Validation'!AA$665667),'Coleman Validation'!AA$665668,FALSE))</f>
        <v>151</v>
      </c>
      <c r="AB116" s="297">
        <f ca="1">+IF(ISERROR(HLOOKUP($B116,INDIRECT("'Monthly Resource Report'!"&amp;'Coleman Validation'!AB$665666&amp;":"&amp;'Coleman Validation'!AB$665667),'Coleman Validation'!AB$665668,FALSE)),0,HLOOKUP($B116,INDIRECT("'Monthly Resource Report'!"&amp;'Coleman Validation'!AB$665666&amp;":"&amp;'Coleman Validation'!AB$665667),'Coleman Validation'!AB$665668,FALSE))</f>
        <v>2.2970017820336652</v>
      </c>
      <c r="AC116" s="317">
        <f ca="1">+IF(ISERROR(HLOOKUP($B116,INDIRECT("'Monthly Resource Report'!"&amp;'Coleman Validation'!AC$665666&amp;":"&amp;'Coleman Validation'!AC$665667),'Coleman Validation'!AC$665668,FALSE)),0,HLOOKUP($B116,INDIRECT("'Monthly Resource Report'!"&amp;'Coleman Validation'!AC$665666&amp;":"&amp;'Coleman Validation'!AC$665667),'Coleman Validation'!AC$665668,FALSE))</f>
        <v>0.32785560732884705</v>
      </c>
      <c r="AD116" s="318">
        <f ca="1">+IF(ISERROR(HLOOKUP($B116,INDIRECT("'Monthly Resource Report'!"&amp;'Coleman Validation'!AD$665666&amp;":"&amp;'Coleman Validation'!AD$665667),'Coleman Validation'!AD$665668,FALSE)),0,HLOOKUP($B116,INDIRECT("'Monthly Resource Report'!"&amp;'Coleman Validation'!AD$665666&amp;":"&amp;'Coleman Validation'!AD$665667),'Coleman Validation'!AD$665668,FALSE))</f>
        <v>0.20084407514525623</v>
      </c>
    </row>
    <row r="117" spans="2:30" s="29" customFormat="1">
      <c r="B117" s="301">
        <v>44743</v>
      </c>
      <c r="C117" s="294">
        <v>146</v>
      </c>
      <c r="D117" s="297">
        <v>2.2970983888573673</v>
      </c>
      <c r="E117" s="299">
        <v>0.33</v>
      </c>
      <c r="F117" s="295">
        <v>0.2</v>
      </c>
      <c r="G117" s="294">
        <f ca="1">+IF(ISERROR(HLOOKUP($B117,INDIRECT("'Monthly Resource Report'!"&amp;'Coleman Validation'!G$665666&amp;":"&amp;'Coleman Validation'!G$665667),'Coleman Validation'!G$665668,FALSE)),0,HLOOKUP($B117,INDIRECT("'Monthly Resource Report'!"&amp;'Coleman Validation'!G$665666&amp;":"&amp;'Coleman Validation'!G$665667),'Coleman Validation'!G$665668,FALSE))</f>
        <v>146</v>
      </c>
      <c r="H117" s="297">
        <f ca="1">+IF(ISERROR(HLOOKUP($B117,INDIRECT("'Monthly Resource Report'!"&amp;'Coleman Validation'!H$665666&amp;":"&amp;'Coleman Validation'!H$665667),'Coleman Validation'!H$665668,FALSE)),0,HLOOKUP($B117,INDIRECT("'Monthly Resource Report'!"&amp;'Coleman Validation'!H$665666&amp;":"&amp;'Coleman Validation'!H$665667),'Coleman Validation'!H$665668,FALSE))</f>
        <v>2.2970013546980503</v>
      </c>
      <c r="I117" s="317">
        <f ca="1">+IF(ISERROR(HLOOKUP($B117,INDIRECT("'Monthly Resource Report'!"&amp;'Coleman Validation'!I$665666&amp;":"&amp;'Coleman Validation'!I$665667),'Coleman Validation'!I$665668,FALSE)),0,HLOOKUP($B117,INDIRECT("'Monthly Resource Report'!"&amp;'Coleman Validation'!I$665666&amp;":"&amp;'Coleman Validation'!I$665667),'Coleman Validation'!I$665668,FALSE))</f>
        <v>0.32759912734719476</v>
      </c>
      <c r="J117" s="318">
        <f ca="1">+IF(ISERROR(HLOOKUP($B117,INDIRECT("'Monthly Resource Report'!"&amp;'Coleman Validation'!J$665666&amp;":"&amp;'Coleman Validation'!J$665667),'Coleman Validation'!J$665668,FALSE)),0,HLOOKUP($B117,INDIRECT("'Monthly Resource Report'!"&amp;'Coleman Validation'!J$665666&amp;":"&amp;'Coleman Validation'!J$665667),'Coleman Validation'!J$665668,FALSE))</f>
        <v>0.20035051698966116</v>
      </c>
      <c r="L117" s="301">
        <v>44743</v>
      </c>
      <c r="M117" s="294">
        <v>146</v>
      </c>
      <c r="N117" s="297">
        <v>2.2970983888573673</v>
      </c>
      <c r="O117" s="299">
        <v>0.33</v>
      </c>
      <c r="P117" s="295">
        <v>0.2</v>
      </c>
      <c r="Q117" s="294">
        <f ca="1">+IF(ISERROR(HLOOKUP($B117,INDIRECT("'Monthly Resource Report'!"&amp;'Coleman Validation'!Q$665666&amp;":"&amp;'Coleman Validation'!Q$665667),'Coleman Validation'!Q$665668,FALSE)),0,HLOOKUP($B117,INDIRECT("'Monthly Resource Report'!"&amp;'Coleman Validation'!Q$665666&amp;":"&amp;'Coleman Validation'!Q$665667),'Coleman Validation'!Q$665668,FALSE))</f>
        <v>146</v>
      </c>
      <c r="R117" s="297">
        <f ca="1">+IF(ISERROR(HLOOKUP($B117,INDIRECT("'Monthly Resource Report'!"&amp;'Coleman Validation'!R$665666&amp;":"&amp;'Coleman Validation'!R$665667),'Coleman Validation'!R$665668,FALSE)),0,HLOOKUP($B117,INDIRECT("'Monthly Resource Report'!"&amp;'Coleman Validation'!R$665666&amp;":"&amp;'Coleman Validation'!R$665667),'Coleman Validation'!R$665668,FALSE))</f>
        <v>2.297001086945051</v>
      </c>
      <c r="S117" s="317">
        <f ca="1">+IF(ISERROR(HLOOKUP($B117,INDIRECT("'Monthly Resource Report'!"&amp;'Coleman Validation'!S$665666&amp;":"&amp;'Coleman Validation'!S$665667),'Coleman Validation'!S$665668,FALSE)),0,HLOOKUP($B117,INDIRECT("'Monthly Resource Report'!"&amp;'Coleman Validation'!S$665666&amp;":"&amp;'Coleman Validation'!S$665667),'Coleman Validation'!S$665668,FALSE))</f>
        <v>0.32767401070835128</v>
      </c>
      <c r="T117" s="318">
        <f ca="1">+IF(ISERROR(HLOOKUP($B117,INDIRECT("'Monthly Resource Report'!"&amp;'Coleman Validation'!T$665666&amp;":"&amp;'Coleman Validation'!T$665667),'Coleman Validation'!T$665668,FALSE)),0,HLOOKUP($B117,INDIRECT("'Monthly Resource Report'!"&amp;'Coleman Validation'!T$665666&amp;":"&amp;'Coleman Validation'!T$665667),'Coleman Validation'!T$665668,FALSE))</f>
        <v>0.20057003507908178</v>
      </c>
      <c r="V117" s="301">
        <v>44743</v>
      </c>
      <c r="W117" s="294">
        <v>151</v>
      </c>
      <c r="X117" s="297">
        <v>2.2970983888573673</v>
      </c>
      <c r="Y117" s="299">
        <v>0.33</v>
      </c>
      <c r="Z117" s="295">
        <v>0.2</v>
      </c>
      <c r="AA117" s="294">
        <f ca="1">+IF(ISERROR(HLOOKUP($B117,INDIRECT("'Monthly Resource Report'!"&amp;'Coleman Validation'!AA$665666&amp;":"&amp;'Coleman Validation'!AA$665667),'Coleman Validation'!AA$665668,FALSE)),0,HLOOKUP($B117,INDIRECT("'Monthly Resource Report'!"&amp;'Coleman Validation'!AA$665666&amp;":"&amp;'Coleman Validation'!AA$665667),'Coleman Validation'!AA$665668,FALSE))</f>
        <v>151</v>
      </c>
      <c r="AB117" s="297">
        <f ca="1">+IF(ISERROR(HLOOKUP($B117,INDIRECT("'Monthly Resource Report'!"&amp;'Coleman Validation'!AB$665666&amp;":"&amp;'Coleman Validation'!AB$665667),'Coleman Validation'!AB$665668,FALSE)),0,HLOOKUP($B117,INDIRECT("'Monthly Resource Report'!"&amp;'Coleman Validation'!AB$665666&amp;":"&amp;'Coleman Validation'!AB$665667),'Coleman Validation'!AB$665668,FALSE))</f>
        <v>2.2970020072031545</v>
      </c>
      <c r="AC117" s="317">
        <f ca="1">+IF(ISERROR(HLOOKUP($B117,INDIRECT("'Monthly Resource Report'!"&amp;'Coleman Validation'!AC$665666&amp;":"&amp;'Coleman Validation'!AC$665667),'Coleman Validation'!AC$665668,FALSE)),0,HLOOKUP($B117,INDIRECT("'Monthly Resource Report'!"&amp;'Coleman Validation'!AC$665666&amp;":"&amp;'Coleman Validation'!AC$665667),'Coleman Validation'!AC$665668,FALSE))</f>
        <v>0.32839847983254405</v>
      </c>
      <c r="AD117" s="318">
        <f ca="1">+IF(ISERROR(HLOOKUP($B117,INDIRECT("'Monthly Resource Report'!"&amp;'Coleman Validation'!AD$665666&amp;":"&amp;'Coleman Validation'!AD$665667),'Coleman Validation'!AD$665668,FALSE)),0,HLOOKUP($B117,INDIRECT("'Monthly Resource Report'!"&amp;'Coleman Validation'!AD$665666&amp;":"&amp;'Coleman Validation'!AD$665667),'Coleman Validation'!AD$665668,FALSE))</f>
        <v>0.20059826902807262</v>
      </c>
    </row>
    <row r="118" spans="2:30" s="29" customFormat="1">
      <c r="B118" s="301">
        <v>44774</v>
      </c>
      <c r="C118" s="294">
        <v>146</v>
      </c>
      <c r="D118" s="297">
        <v>2.2970983888573673</v>
      </c>
      <c r="E118" s="299">
        <v>0.33</v>
      </c>
      <c r="F118" s="295">
        <v>0.2</v>
      </c>
      <c r="G118" s="294">
        <f ca="1">+IF(ISERROR(HLOOKUP($B118,INDIRECT("'Monthly Resource Report'!"&amp;'Coleman Validation'!G$665666&amp;":"&amp;'Coleman Validation'!G$665667),'Coleman Validation'!G$665668,FALSE)),0,HLOOKUP($B118,INDIRECT("'Monthly Resource Report'!"&amp;'Coleman Validation'!G$665666&amp;":"&amp;'Coleman Validation'!G$665667),'Coleman Validation'!G$665668,FALSE))</f>
        <v>146</v>
      </c>
      <c r="H118" s="297">
        <f ca="1">+IF(ISERROR(HLOOKUP($B118,INDIRECT("'Monthly Resource Report'!"&amp;'Coleman Validation'!H$665666&amp;":"&amp;'Coleman Validation'!H$665667),'Coleman Validation'!H$665668,FALSE)),0,HLOOKUP($B118,INDIRECT("'Monthly Resource Report'!"&amp;'Coleman Validation'!H$665666&amp;":"&amp;'Coleman Validation'!H$665667),'Coleman Validation'!H$665668,FALSE))</f>
        <v>2.2970014252478466</v>
      </c>
      <c r="I118" s="317">
        <f ca="1">+IF(ISERROR(HLOOKUP($B118,INDIRECT("'Monthly Resource Report'!"&amp;'Coleman Validation'!I$665666&amp;":"&amp;'Coleman Validation'!I$665667),'Coleman Validation'!I$665668,FALSE)),0,HLOOKUP($B118,INDIRECT("'Monthly Resource Report'!"&amp;'Coleman Validation'!I$665666&amp;":"&amp;'Coleman Validation'!I$665667),'Coleman Validation'!I$665668,FALSE))</f>
        <v>0.3278702622130813</v>
      </c>
      <c r="J118" s="318">
        <f ca="1">+IF(ISERROR(HLOOKUP($B118,INDIRECT("'Monthly Resource Report'!"&amp;'Coleman Validation'!J$665666&amp;":"&amp;'Coleman Validation'!J$665667),'Coleman Validation'!J$665668,FALSE)),0,HLOOKUP($B118,INDIRECT("'Monthly Resource Report'!"&amp;'Coleman Validation'!J$665666&amp;":"&amp;'Coleman Validation'!J$665667),'Coleman Validation'!J$665668,FALSE))</f>
        <v>0.20033012524215951</v>
      </c>
      <c r="L118" s="301">
        <v>44774</v>
      </c>
      <c r="M118" s="294">
        <v>146</v>
      </c>
      <c r="N118" s="297">
        <v>2.2970983888573673</v>
      </c>
      <c r="O118" s="299">
        <v>0.33</v>
      </c>
      <c r="P118" s="295">
        <v>0.2</v>
      </c>
      <c r="Q118" s="294">
        <f ca="1">+IF(ISERROR(HLOOKUP($B118,INDIRECT("'Monthly Resource Report'!"&amp;'Coleman Validation'!Q$665666&amp;":"&amp;'Coleman Validation'!Q$665667),'Coleman Validation'!Q$665668,FALSE)),0,HLOOKUP($B118,INDIRECT("'Monthly Resource Report'!"&amp;'Coleman Validation'!Q$665666&amp;":"&amp;'Coleman Validation'!Q$665667),'Coleman Validation'!Q$665668,FALSE))</f>
        <v>146</v>
      </c>
      <c r="R118" s="297">
        <f ca="1">+IF(ISERROR(HLOOKUP($B118,INDIRECT("'Monthly Resource Report'!"&amp;'Coleman Validation'!R$665666&amp;":"&amp;'Coleman Validation'!R$665667),'Coleman Validation'!R$665668,FALSE)),0,HLOOKUP($B118,INDIRECT("'Monthly Resource Report'!"&amp;'Coleman Validation'!R$665666&amp;":"&amp;'Coleman Validation'!R$665667),'Coleman Validation'!R$665668,FALSE))</f>
        <v>2.2970015407678854</v>
      </c>
      <c r="S118" s="317">
        <f ca="1">+IF(ISERROR(HLOOKUP($B118,INDIRECT("'Monthly Resource Report'!"&amp;'Coleman Validation'!S$665666&amp;":"&amp;'Coleman Validation'!S$665667),'Coleman Validation'!S$665668,FALSE)),0,HLOOKUP($B118,INDIRECT("'Monthly Resource Report'!"&amp;'Coleman Validation'!S$665666&amp;":"&amp;'Coleman Validation'!S$665667),'Coleman Validation'!S$665668,FALSE))</f>
        <v>0.32806129281336632</v>
      </c>
      <c r="T118" s="318">
        <f ca="1">+IF(ISERROR(HLOOKUP($B118,INDIRECT("'Monthly Resource Report'!"&amp;'Coleman Validation'!T$665666&amp;":"&amp;'Coleman Validation'!T$665667),'Coleman Validation'!T$665668,FALSE)),0,HLOOKUP($B118,INDIRECT("'Monthly Resource Report'!"&amp;'Coleman Validation'!T$665666&amp;":"&amp;'Coleman Validation'!T$665667),'Coleman Validation'!T$665668,FALSE))</f>
        <v>0.20037742909433162</v>
      </c>
      <c r="V118" s="301">
        <v>44774</v>
      </c>
      <c r="W118" s="294">
        <v>151</v>
      </c>
      <c r="X118" s="297">
        <v>2.2970983888573673</v>
      </c>
      <c r="Y118" s="299">
        <v>0.33</v>
      </c>
      <c r="Z118" s="295">
        <v>0.2</v>
      </c>
      <c r="AA118" s="294">
        <f ca="1">+IF(ISERROR(HLOOKUP($B118,INDIRECT("'Monthly Resource Report'!"&amp;'Coleman Validation'!AA$665666&amp;":"&amp;'Coleman Validation'!AA$665667),'Coleman Validation'!AA$665668,FALSE)),0,HLOOKUP($B118,INDIRECT("'Monthly Resource Report'!"&amp;'Coleman Validation'!AA$665666&amp;":"&amp;'Coleman Validation'!AA$665667),'Coleman Validation'!AA$665668,FALSE))</f>
        <v>151</v>
      </c>
      <c r="AB118" s="297">
        <f ca="1">+IF(ISERROR(HLOOKUP($B118,INDIRECT("'Monthly Resource Report'!"&amp;'Coleman Validation'!AB$665666&amp;":"&amp;'Coleman Validation'!AB$665667),'Coleman Validation'!AB$665668,FALSE)),0,HLOOKUP($B118,INDIRECT("'Monthly Resource Report'!"&amp;'Coleman Validation'!AB$665666&amp;":"&amp;'Coleman Validation'!AB$665667),'Coleman Validation'!AB$665668,FALSE))</f>
        <v>2.2970021833943162</v>
      </c>
      <c r="AC118" s="317">
        <f ca="1">+IF(ISERROR(HLOOKUP($B118,INDIRECT("'Monthly Resource Report'!"&amp;'Coleman Validation'!AC$665666&amp;":"&amp;'Coleman Validation'!AC$665667),'Coleman Validation'!AC$665668,FALSE)),0,HLOOKUP($B118,INDIRECT("'Monthly Resource Report'!"&amp;'Coleman Validation'!AC$665666&amp;":"&amp;'Coleman Validation'!AC$665667),'Coleman Validation'!AC$665668,FALSE))</f>
        <v>0.32824302800632144</v>
      </c>
      <c r="AD118" s="318">
        <f ca="1">+IF(ISERROR(HLOOKUP($B118,INDIRECT("'Monthly Resource Report'!"&amp;'Coleman Validation'!AD$665666&amp;":"&amp;'Coleman Validation'!AD$665667),'Coleman Validation'!AD$665668,FALSE)),0,HLOOKUP($B118,INDIRECT("'Monthly Resource Report'!"&amp;'Coleman Validation'!AD$665666&amp;":"&amp;'Coleman Validation'!AD$665667),'Coleman Validation'!AD$665668,FALSE))</f>
        <v>0.20061672347924739</v>
      </c>
    </row>
    <row r="119" spans="2:30" s="29" customFormat="1">
      <c r="B119" s="301">
        <v>44805</v>
      </c>
      <c r="C119" s="294">
        <v>146</v>
      </c>
      <c r="D119" s="297">
        <v>2.2970983888573673</v>
      </c>
      <c r="E119" s="299">
        <v>0.33</v>
      </c>
      <c r="F119" s="295">
        <v>0.2</v>
      </c>
      <c r="G119" s="294">
        <f ca="1">+IF(ISERROR(HLOOKUP($B119,INDIRECT("'Monthly Resource Report'!"&amp;'Coleman Validation'!G$665666&amp;":"&amp;'Coleman Validation'!G$665667),'Coleman Validation'!G$665668,FALSE)),0,HLOOKUP($B119,INDIRECT("'Monthly Resource Report'!"&amp;'Coleman Validation'!G$665666&amp;":"&amp;'Coleman Validation'!G$665667),'Coleman Validation'!G$665668,FALSE))</f>
        <v>146</v>
      </c>
      <c r="H119" s="297">
        <f ca="1">+IF(ISERROR(HLOOKUP($B119,INDIRECT("'Monthly Resource Report'!"&amp;'Coleman Validation'!H$665666&amp;":"&amp;'Coleman Validation'!H$665667),'Coleman Validation'!H$665668,FALSE)),0,HLOOKUP($B119,INDIRECT("'Monthly Resource Report'!"&amp;'Coleman Validation'!H$665666&amp;":"&amp;'Coleman Validation'!H$665667),'Coleman Validation'!H$665668,FALSE))</f>
        <v>2.2970015162169291</v>
      </c>
      <c r="I119" s="317">
        <f ca="1">+IF(ISERROR(HLOOKUP($B119,INDIRECT("'Monthly Resource Report'!"&amp;'Coleman Validation'!I$665666&amp;":"&amp;'Coleman Validation'!I$665667),'Coleman Validation'!I$665668,FALSE)),0,HLOOKUP($B119,INDIRECT("'Monthly Resource Report'!"&amp;'Coleman Validation'!I$665666&amp;":"&amp;'Coleman Validation'!I$665667),'Coleman Validation'!I$665668,FALSE))</f>
        <v>0.32743300001027414</v>
      </c>
      <c r="J119" s="318">
        <f ca="1">+IF(ISERROR(HLOOKUP($B119,INDIRECT("'Monthly Resource Report'!"&amp;'Coleman Validation'!J$665666&amp;":"&amp;'Coleman Validation'!J$665667),'Coleman Validation'!J$665668,FALSE)),0,HLOOKUP($B119,INDIRECT("'Monthly Resource Report'!"&amp;'Coleman Validation'!J$665666&amp;":"&amp;'Coleman Validation'!J$665667),'Coleman Validation'!J$665668,FALSE))</f>
        <v>0.20018131164697789</v>
      </c>
      <c r="L119" s="301">
        <v>44805</v>
      </c>
      <c r="M119" s="294">
        <v>146</v>
      </c>
      <c r="N119" s="297">
        <v>2.2970983888573673</v>
      </c>
      <c r="O119" s="299">
        <v>0.33</v>
      </c>
      <c r="P119" s="295">
        <v>0.2</v>
      </c>
      <c r="Q119" s="294">
        <f ca="1">+IF(ISERROR(HLOOKUP($B119,INDIRECT("'Monthly Resource Report'!"&amp;'Coleman Validation'!Q$665666&amp;":"&amp;'Coleman Validation'!Q$665667),'Coleman Validation'!Q$665668,FALSE)),0,HLOOKUP($B119,INDIRECT("'Monthly Resource Report'!"&amp;'Coleman Validation'!Q$665666&amp;":"&amp;'Coleman Validation'!Q$665667),'Coleman Validation'!Q$665668,FALSE))</f>
        <v>146</v>
      </c>
      <c r="R119" s="297">
        <f ca="1">+IF(ISERROR(HLOOKUP($B119,INDIRECT("'Monthly Resource Report'!"&amp;'Coleman Validation'!R$665666&amp;":"&amp;'Coleman Validation'!R$665667),'Coleman Validation'!R$665668,FALSE)),0,HLOOKUP($B119,INDIRECT("'Monthly Resource Report'!"&amp;'Coleman Validation'!R$665666&amp;":"&amp;'Coleman Validation'!R$665667),'Coleman Validation'!R$665668,FALSE))</f>
        <v>2.2970006534088383</v>
      </c>
      <c r="S119" s="317">
        <f ca="1">+IF(ISERROR(HLOOKUP($B119,INDIRECT("'Monthly Resource Report'!"&amp;'Coleman Validation'!S$665666&amp;":"&amp;'Coleman Validation'!S$665667),'Coleman Validation'!S$665668,FALSE)),0,HLOOKUP($B119,INDIRECT("'Monthly Resource Report'!"&amp;'Coleman Validation'!S$665666&amp;":"&amp;'Coleman Validation'!S$665667),'Coleman Validation'!S$665668,FALSE))</f>
        <v>0.32707271416703132</v>
      </c>
      <c r="T119" s="318">
        <f ca="1">+IF(ISERROR(HLOOKUP($B119,INDIRECT("'Monthly Resource Report'!"&amp;'Coleman Validation'!T$665666&amp;":"&amp;'Coleman Validation'!T$665667),'Coleman Validation'!T$665668,FALSE)),0,HLOOKUP($B119,INDIRECT("'Monthly Resource Report'!"&amp;'Coleman Validation'!T$665666&amp;":"&amp;'Coleman Validation'!T$665667),'Coleman Validation'!T$665668,FALSE))</f>
        <v>0.20040784228998446</v>
      </c>
      <c r="V119" s="301">
        <v>44805</v>
      </c>
      <c r="W119" s="294">
        <v>151</v>
      </c>
      <c r="X119" s="297">
        <v>2.2970983888573673</v>
      </c>
      <c r="Y119" s="299">
        <v>0.33</v>
      </c>
      <c r="Z119" s="295">
        <v>0.2</v>
      </c>
      <c r="AA119" s="294">
        <f ca="1">+IF(ISERROR(HLOOKUP($B119,INDIRECT("'Monthly Resource Report'!"&amp;'Coleman Validation'!AA$665666&amp;":"&amp;'Coleman Validation'!AA$665667),'Coleman Validation'!AA$665668,FALSE)),0,HLOOKUP($B119,INDIRECT("'Monthly Resource Report'!"&amp;'Coleman Validation'!AA$665666&amp;":"&amp;'Coleman Validation'!AA$665667),'Coleman Validation'!AA$665668,FALSE))</f>
        <v>151</v>
      </c>
      <c r="AB119" s="297">
        <f ca="1">+IF(ISERROR(HLOOKUP($B119,INDIRECT("'Monthly Resource Report'!"&amp;'Coleman Validation'!AB$665666&amp;":"&amp;'Coleman Validation'!AB$665667),'Coleman Validation'!AB$665668,FALSE)),0,HLOOKUP($B119,INDIRECT("'Monthly Resource Report'!"&amp;'Coleman Validation'!AB$665666&amp;":"&amp;'Coleman Validation'!AB$665667),'Coleman Validation'!AB$665668,FALSE))</f>
        <v>2.2970020162164504</v>
      </c>
      <c r="AC119" s="317">
        <f ca="1">+IF(ISERROR(HLOOKUP($B119,INDIRECT("'Monthly Resource Report'!"&amp;'Coleman Validation'!AC$665666&amp;":"&amp;'Coleman Validation'!AC$665667),'Coleman Validation'!AC$665668,FALSE)),0,HLOOKUP($B119,INDIRECT("'Monthly Resource Report'!"&amp;'Coleman Validation'!AC$665666&amp;":"&amp;'Coleman Validation'!AC$665667),'Coleman Validation'!AC$665668,FALSE))</f>
        <v>0.32742398876064549</v>
      </c>
      <c r="AD119" s="318">
        <f ca="1">+IF(ISERROR(HLOOKUP($B119,INDIRECT("'Monthly Resource Report'!"&amp;'Coleman Validation'!AD$665666&amp;":"&amp;'Coleman Validation'!AD$665667),'Coleman Validation'!AD$665668,FALSE)),0,HLOOKUP($B119,INDIRECT("'Monthly Resource Report'!"&amp;'Coleman Validation'!AD$665666&amp;":"&amp;'Coleman Validation'!AD$665667),'Coleman Validation'!AD$665668,FALSE))</f>
        <v>0.20064359000433987</v>
      </c>
    </row>
    <row r="120" spans="2:30" s="29" customFormat="1">
      <c r="B120" s="301">
        <v>44835</v>
      </c>
      <c r="C120" s="294">
        <v>146</v>
      </c>
      <c r="D120" s="297">
        <v>2.2970983888573673</v>
      </c>
      <c r="E120" s="299">
        <v>0.33</v>
      </c>
      <c r="F120" s="295">
        <v>0.2</v>
      </c>
      <c r="G120" s="294">
        <f ca="1">+IF(ISERROR(HLOOKUP($B120,INDIRECT("'Monthly Resource Report'!"&amp;'Coleman Validation'!G$665666&amp;":"&amp;'Coleman Validation'!G$665667),'Coleman Validation'!G$665668,FALSE)),0,HLOOKUP($B120,INDIRECT("'Monthly Resource Report'!"&amp;'Coleman Validation'!G$665666&amp;":"&amp;'Coleman Validation'!G$665667),'Coleman Validation'!G$665668,FALSE))</f>
        <v>146</v>
      </c>
      <c r="H120" s="297">
        <f ca="1">+IF(ISERROR(HLOOKUP($B120,INDIRECT("'Monthly Resource Report'!"&amp;'Coleman Validation'!H$665666&amp;":"&amp;'Coleman Validation'!H$665667),'Coleman Validation'!H$665668,FALSE)),0,HLOOKUP($B120,INDIRECT("'Monthly Resource Report'!"&amp;'Coleman Validation'!H$665666&amp;":"&amp;'Coleman Validation'!H$665667),'Coleman Validation'!H$665668,FALSE))</f>
        <v>2.2970019328365154</v>
      </c>
      <c r="I120" s="317">
        <f ca="1">+IF(ISERROR(HLOOKUP($B120,INDIRECT("'Monthly Resource Report'!"&amp;'Coleman Validation'!I$665666&amp;":"&amp;'Coleman Validation'!I$665667),'Coleman Validation'!I$665668,FALSE)),0,HLOOKUP($B120,INDIRECT("'Monthly Resource Report'!"&amp;'Coleman Validation'!I$665666&amp;":"&amp;'Coleman Validation'!I$665667),'Coleman Validation'!I$665668,FALSE))</f>
        <v>0.32826944763886229</v>
      </c>
      <c r="J120" s="318">
        <f ca="1">+IF(ISERROR(HLOOKUP($B120,INDIRECT("'Monthly Resource Report'!"&amp;'Coleman Validation'!J$665666&amp;":"&amp;'Coleman Validation'!J$665667),'Coleman Validation'!J$665668,FALSE)),0,HLOOKUP($B120,INDIRECT("'Monthly Resource Report'!"&amp;'Coleman Validation'!J$665666&amp;":"&amp;'Coleman Validation'!J$665667),'Coleman Validation'!J$665668,FALSE))</f>
        <v>0.20050950739654566</v>
      </c>
      <c r="L120" s="301">
        <v>44835</v>
      </c>
      <c r="M120" s="294">
        <v>146</v>
      </c>
      <c r="N120" s="297">
        <v>2.2970983888573673</v>
      </c>
      <c r="O120" s="299">
        <v>0.33</v>
      </c>
      <c r="P120" s="295">
        <v>0.2</v>
      </c>
      <c r="Q120" s="294">
        <f ca="1">+IF(ISERROR(HLOOKUP($B120,INDIRECT("'Monthly Resource Report'!"&amp;'Coleman Validation'!Q$665666&amp;":"&amp;'Coleman Validation'!Q$665667),'Coleman Validation'!Q$665668,FALSE)),0,HLOOKUP($B120,INDIRECT("'Monthly Resource Report'!"&amp;'Coleman Validation'!Q$665666&amp;":"&amp;'Coleman Validation'!Q$665667),'Coleman Validation'!Q$665668,FALSE))</f>
        <v>146</v>
      </c>
      <c r="R120" s="297">
        <f ca="1">+IF(ISERROR(HLOOKUP($B120,INDIRECT("'Monthly Resource Report'!"&amp;'Coleman Validation'!R$665666&amp;":"&amp;'Coleman Validation'!R$665667),'Coleman Validation'!R$665668,FALSE)),0,HLOOKUP($B120,INDIRECT("'Monthly Resource Report'!"&amp;'Coleman Validation'!R$665666&amp;":"&amp;'Coleman Validation'!R$665667),'Coleman Validation'!R$665668,FALSE))</f>
        <v>2.297001866806935</v>
      </c>
      <c r="S120" s="317">
        <f ca="1">+IF(ISERROR(HLOOKUP($B120,INDIRECT("'Monthly Resource Report'!"&amp;'Coleman Validation'!S$665666&amp;":"&amp;'Coleman Validation'!S$665667),'Coleman Validation'!S$665668,FALSE)),0,HLOOKUP($B120,INDIRECT("'Monthly Resource Report'!"&amp;'Coleman Validation'!S$665666&amp;":"&amp;'Coleman Validation'!S$665667),'Coleman Validation'!S$665668,FALSE))</f>
        <v>0.32834206805855104</v>
      </c>
      <c r="T120" s="318">
        <f ca="1">+IF(ISERROR(HLOOKUP($B120,INDIRECT("'Monthly Resource Report'!"&amp;'Coleman Validation'!T$665666&amp;":"&amp;'Coleman Validation'!T$665667),'Coleman Validation'!T$665668,FALSE)),0,HLOOKUP($B120,INDIRECT("'Monthly Resource Report'!"&amp;'Coleman Validation'!T$665666&amp;":"&amp;'Coleman Validation'!T$665667),'Coleman Validation'!T$665668,FALSE))</f>
        <v>0.20038038559484453</v>
      </c>
      <c r="V120" s="301">
        <v>44835</v>
      </c>
      <c r="W120" s="294">
        <v>151</v>
      </c>
      <c r="X120" s="297">
        <v>2.2970983888573673</v>
      </c>
      <c r="Y120" s="299">
        <v>0.33</v>
      </c>
      <c r="Z120" s="295">
        <v>0.2</v>
      </c>
      <c r="AA120" s="294">
        <f ca="1">+IF(ISERROR(HLOOKUP($B120,INDIRECT("'Monthly Resource Report'!"&amp;'Coleman Validation'!AA$665666&amp;":"&amp;'Coleman Validation'!AA$665667),'Coleman Validation'!AA$665668,FALSE)),0,HLOOKUP($B120,INDIRECT("'Monthly Resource Report'!"&amp;'Coleman Validation'!AA$665666&amp;":"&amp;'Coleman Validation'!AA$665667),'Coleman Validation'!AA$665668,FALSE))</f>
        <v>151</v>
      </c>
      <c r="AB120" s="297">
        <f ca="1">+IF(ISERROR(HLOOKUP($B120,INDIRECT("'Monthly Resource Report'!"&amp;'Coleman Validation'!AB$665666&amp;":"&amp;'Coleman Validation'!AB$665667),'Coleman Validation'!AB$665668,FALSE)),0,HLOOKUP($B120,INDIRECT("'Monthly Resource Report'!"&amp;'Coleman Validation'!AB$665666&amp;":"&amp;'Coleman Validation'!AB$665667),'Coleman Validation'!AB$665668,FALSE))</f>
        <v>2.2970023181702506</v>
      </c>
      <c r="AC120" s="317">
        <f ca="1">+IF(ISERROR(HLOOKUP($B120,INDIRECT("'Monthly Resource Report'!"&amp;'Coleman Validation'!AC$665666&amp;":"&amp;'Coleman Validation'!AC$665667),'Coleman Validation'!AC$665668,FALSE)),0,HLOOKUP($B120,INDIRECT("'Monthly Resource Report'!"&amp;'Coleman Validation'!AC$665666&amp;":"&amp;'Coleman Validation'!AC$665667),'Coleman Validation'!AC$665668,FALSE))</f>
        <v>0.32870540882884569</v>
      </c>
      <c r="AD120" s="318">
        <f ca="1">+IF(ISERROR(HLOOKUP($B120,INDIRECT("'Monthly Resource Report'!"&amp;'Coleman Validation'!AD$665666&amp;":"&amp;'Coleman Validation'!AD$665667),'Coleman Validation'!AD$665668,FALSE)),0,HLOOKUP($B120,INDIRECT("'Monthly Resource Report'!"&amp;'Coleman Validation'!AD$665666&amp;":"&amp;'Coleman Validation'!AD$665667),'Coleman Validation'!AD$665668,FALSE))</f>
        <v>0.2005906238634006</v>
      </c>
    </row>
    <row r="121" spans="2:30" s="29" customFormat="1">
      <c r="B121" s="301">
        <v>44866</v>
      </c>
      <c r="C121" s="294">
        <v>146</v>
      </c>
      <c r="D121" s="297">
        <v>2.2970983888573673</v>
      </c>
      <c r="E121" s="299">
        <v>0.33</v>
      </c>
      <c r="F121" s="295">
        <v>0.2</v>
      </c>
      <c r="G121" s="294">
        <f ca="1">+IF(ISERROR(HLOOKUP($B121,INDIRECT("'Monthly Resource Report'!"&amp;'Coleman Validation'!G$665666&amp;":"&amp;'Coleman Validation'!G$665667),'Coleman Validation'!G$665668,FALSE)),0,HLOOKUP($B121,INDIRECT("'Monthly Resource Report'!"&amp;'Coleman Validation'!G$665666&amp;":"&amp;'Coleman Validation'!G$665667),'Coleman Validation'!G$665668,FALSE))</f>
        <v>146</v>
      </c>
      <c r="H121" s="297">
        <f ca="1">+IF(ISERROR(HLOOKUP($B121,INDIRECT("'Monthly Resource Report'!"&amp;'Coleman Validation'!H$665666&amp;":"&amp;'Coleman Validation'!H$665667),'Coleman Validation'!H$665668,FALSE)),0,HLOOKUP($B121,INDIRECT("'Monthly Resource Report'!"&amp;'Coleman Validation'!H$665666&amp;":"&amp;'Coleman Validation'!H$665667),'Coleman Validation'!H$665668,FALSE))</f>
        <v>2.297001630950906</v>
      </c>
      <c r="I121" s="317">
        <f ca="1">+IF(ISERROR(HLOOKUP($B121,INDIRECT("'Monthly Resource Report'!"&amp;'Coleman Validation'!I$665666&amp;":"&amp;'Coleman Validation'!I$665667),'Coleman Validation'!I$665668,FALSE)),0,HLOOKUP($B121,INDIRECT("'Monthly Resource Report'!"&amp;'Coleman Validation'!I$665666&amp;":"&amp;'Coleman Validation'!I$665667),'Coleman Validation'!I$665668,FALSE))</f>
        <v>0.32930221082724231</v>
      </c>
      <c r="J121" s="318">
        <f ca="1">+IF(ISERROR(HLOOKUP($B121,INDIRECT("'Monthly Resource Report'!"&amp;'Coleman Validation'!J$665666&amp;":"&amp;'Coleman Validation'!J$665667),'Coleman Validation'!J$665668,FALSE)),0,HLOOKUP($B121,INDIRECT("'Monthly Resource Report'!"&amp;'Coleman Validation'!J$665666&amp;":"&amp;'Coleman Validation'!J$665667),'Coleman Validation'!J$665668,FALSE))</f>
        <v>0.20032645687940404</v>
      </c>
      <c r="L121" s="301">
        <v>44866</v>
      </c>
      <c r="M121" s="294">
        <v>146</v>
      </c>
      <c r="N121" s="297">
        <v>2.2970983888573673</v>
      </c>
      <c r="O121" s="299">
        <v>0.33</v>
      </c>
      <c r="P121" s="295">
        <v>0.2</v>
      </c>
      <c r="Q121" s="294">
        <f ca="1">+IF(ISERROR(HLOOKUP($B121,INDIRECT("'Monthly Resource Report'!"&amp;'Coleman Validation'!Q$665666&amp;":"&amp;'Coleman Validation'!Q$665667),'Coleman Validation'!Q$665668,FALSE)),0,HLOOKUP($B121,INDIRECT("'Monthly Resource Report'!"&amp;'Coleman Validation'!Q$665666&amp;":"&amp;'Coleman Validation'!Q$665667),'Coleman Validation'!Q$665668,FALSE))</f>
        <v>146</v>
      </c>
      <c r="R121" s="297">
        <f ca="1">+IF(ISERROR(HLOOKUP($B121,INDIRECT("'Monthly Resource Report'!"&amp;'Coleman Validation'!R$665666&amp;":"&amp;'Coleman Validation'!R$665667),'Coleman Validation'!R$665668,FALSE)),0,HLOOKUP($B121,INDIRECT("'Monthly Resource Report'!"&amp;'Coleman Validation'!R$665666&amp;":"&amp;'Coleman Validation'!R$665667),'Coleman Validation'!R$665668,FALSE))</f>
        <v>2.2970018336967035</v>
      </c>
      <c r="S121" s="317">
        <f ca="1">+IF(ISERROR(HLOOKUP($B121,INDIRECT("'Monthly Resource Report'!"&amp;'Coleman Validation'!S$665666&amp;":"&amp;'Coleman Validation'!S$665667),'Coleman Validation'!S$665668,FALSE)),0,HLOOKUP($B121,INDIRECT("'Monthly Resource Report'!"&amp;'Coleman Validation'!S$665666&amp;":"&amp;'Coleman Validation'!S$665667),'Coleman Validation'!S$665668,FALSE))</f>
        <v>0.32933405476772054</v>
      </c>
      <c r="T121" s="318">
        <f ca="1">+IF(ISERROR(HLOOKUP($B121,INDIRECT("'Monthly Resource Report'!"&amp;'Coleman Validation'!T$665666&amp;":"&amp;'Coleman Validation'!T$665667),'Coleman Validation'!T$665668,FALSE)),0,HLOOKUP($B121,INDIRECT("'Monthly Resource Report'!"&amp;'Coleman Validation'!T$665666&amp;":"&amp;'Coleman Validation'!T$665667),'Coleman Validation'!T$665668,FALSE))</f>
        <v>0.20057754924421572</v>
      </c>
      <c r="V121" s="301">
        <v>44866</v>
      </c>
      <c r="W121" s="294">
        <v>151</v>
      </c>
      <c r="X121" s="297">
        <v>2.2970983888573673</v>
      </c>
      <c r="Y121" s="299">
        <v>0.33</v>
      </c>
      <c r="Z121" s="295">
        <v>0.2</v>
      </c>
      <c r="AA121" s="294">
        <f ca="1">+IF(ISERROR(HLOOKUP($B121,INDIRECT("'Monthly Resource Report'!"&amp;'Coleman Validation'!AA$665666&amp;":"&amp;'Coleman Validation'!AA$665667),'Coleman Validation'!AA$665668,FALSE)),0,HLOOKUP($B121,INDIRECT("'Monthly Resource Report'!"&amp;'Coleman Validation'!AA$665666&amp;":"&amp;'Coleman Validation'!AA$665667),'Coleman Validation'!AA$665668,FALSE))</f>
        <v>151</v>
      </c>
      <c r="AB121" s="297">
        <f ca="1">+IF(ISERROR(HLOOKUP($B121,INDIRECT("'Monthly Resource Report'!"&amp;'Coleman Validation'!AB$665666&amp;":"&amp;'Coleman Validation'!AB$665667),'Coleman Validation'!AB$665668,FALSE)),0,HLOOKUP($B121,INDIRECT("'Monthly Resource Report'!"&amp;'Coleman Validation'!AB$665666&amp;":"&amp;'Coleman Validation'!AB$665667),'Coleman Validation'!AB$665668,FALSE))</f>
        <v>2.2970025021187297</v>
      </c>
      <c r="AC121" s="317">
        <f ca="1">+IF(ISERROR(HLOOKUP($B121,INDIRECT("'Monthly Resource Report'!"&amp;'Coleman Validation'!AC$665666&amp;":"&amp;'Coleman Validation'!AC$665667),'Coleman Validation'!AC$665668,FALSE)),0,HLOOKUP($B121,INDIRECT("'Monthly Resource Report'!"&amp;'Coleman Validation'!AC$665666&amp;":"&amp;'Coleman Validation'!AC$665667),'Coleman Validation'!AC$665668,FALSE))</f>
        <v>0.32963641303242952</v>
      </c>
      <c r="AD121" s="318">
        <f ca="1">+IF(ISERROR(HLOOKUP($B121,INDIRECT("'Monthly Resource Report'!"&amp;'Coleman Validation'!AD$665666&amp;":"&amp;'Coleman Validation'!AD$665667),'Coleman Validation'!AD$665668,FALSE)),0,HLOOKUP($B121,INDIRECT("'Monthly Resource Report'!"&amp;'Coleman Validation'!AD$665666&amp;":"&amp;'Coleman Validation'!AD$665667),'Coleman Validation'!AD$665668,FALSE))</f>
        <v>0.20059843165810665</v>
      </c>
    </row>
    <row r="122" spans="2:30" s="29" customFormat="1">
      <c r="B122" s="301">
        <v>44896</v>
      </c>
      <c r="C122" s="294">
        <v>146</v>
      </c>
      <c r="D122" s="297">
        <v>2.2970983888573673</v>
      </c>
      <c r="E122" s="299">
        <v>0.33</v>
      </c>
      <c r="F122" s="295">
        <v>0.2</v>
      </c>
      <c r="G122" s="294">
        <f ca="1">+IF(ISERROR(HLOOKUP($B122,INDIRECT("'Monthly Resource Report'!"&amp;'Coleman Validation'!G$665666&amp;":"&amp;'Coleman Validation'!G$665667),'Coleman Validation'!G$665668,FALSE)),0,HLOOKUP($B122,INDIRECT("'Monthly Resource Report'!"&amp;'Coleman Validation'!G$665666&amp;":"&amp;'Coleman Validation'!G$665667),'Coleman Validation'!G$665668,FALSE))</f>
        <v>146</v>
      </c>
      <c r="H122" s="297">
        <f ca="1">+IF(ISERROR(HLOOKUP($B122,INDIRECT("'Monthly Resource Report'!"&amp;'Coleman Validation'!H$665666&amp;":"&amp;'Coleman Validation'!H$665667),'Coleman Validation'!H$665668,FALSE)),0,HLOOKUP($B122,INDIRECT("'Monthly Resource Report'!"&amp;'Coleman Validation'!H$665666&amp;":"&amp;'Coleman Validation'!H$665667),'Coleman Validation'!H$665668,FALSE))</f>
        <v>2.2970012147136076</v>
      </c>
      <c r="I122" s="317">
        <f ca="1">+IF(ISERROR(HLOOKUP($B122,INDIRECT("'Monthly Resource Report'!"&amp;'Coleman Validation'!I$665666&amp;":"&amp;'Coleman Validation'!I$665667),'Coleman Validation'!I$665668,FALSE)),0,HLOOKUP($B122,INDIRECT("'Monthly Resource Report'!"&amp;'Coleman Validation'!I$665666&amp;":"&amp;'Coleman Validation'!I$665667),'Coleman Validation'!I$665668,FALSE))</f>
        <v>0.32821449740378317</v>
      </c>
      <c r="J122" s="318">
        <f ca="1">+IF(ISERROR(HLOOKUP($B122,INDIRECT("'Monthly Resource Report'!"&amp;'Coleman Validation'!J$665666&amp;":"&amp;'Coleman Validation'!J$665667),'Coleman Validation'!J$665668,FALSE)),0,HLOOKUP($B122,INDIRECT("'Monthly Resource Report'!"&amp;'Coleman Validation'!J$665666&amp;":"&amp;'Coleman Validation'!J$665667),'Coleman Validation'!J$665668,FALSE))</f>
        <v>0.20066607567336042</v>
      </c>
      <c r="L122" s="301">
        <v>44896</v>
      </c>
      <c r="M122" s="294">
        <v>146</v>
      </c>
      <c r="N122" s="297">
        <v>2.2970983888573673</v>
      </c>
      <c r="O122" s="299">
        <v>0.33</v>
      </c>
      <c r="P122" s="295">
        <v>0.2</v>
      </c>
      <c r="Q122" s="294">
        <f ca="1">+IF(ISERROR(HLOOKUP($B122,INDIRECT("'Monthly Resource Report'!"&amp;'Coleman Validation'!Q$665666&amp;":"&amp;'Coleman Validation'!Q$665667),'Coleman Validation'!Q$665668,FALSE)),0,HLOOKUP($B122,INDIRECT("'Monthly Resource Report'!"&amp;'Coleman Validation'!Q$665666&amp;":"&amp;'Coleman Validation'!Q$665667),'Coleman Validation'!Q$665668,FALSE))</f>
        <v>146</v>
      </c>
      <c r="R122" s="297">
        <f ca="1">+IF(ISERROR(HLOOKUP($B122,INDIRECT("'Monthly Resource Report'!"&amp;'Coleman Validation'!R$665666&amp;":"&amp;'Coleman Validation'!R$665667),'Coleman Validation'!R$665668,FALSE)),0,HLOOKUP($B122,INDIRECT("'Monthly Resource Report'!"&amp;'Coleman Validation'!R$665666&amp;":"&amp;'Coleman Validation'!R$665667),'Coleman Validation'!R$665668,FALSE))</f>
        <v>2.2970012707793077</v>
      </c>
      <c r="S122" s="317">
        <f ca="1">+IF(ISERROR(HLOOKUP($B122,INDIRECT("'Monthly Resource Report'!"&amp;'Coleman Validation'!S$665666&amp;":"&amp;'Coleman Validation'!S$665667),'Coleman Validation'!S$665668,FALSE)),0,HLOOKUP($B122,INDIRECT("'Monthly Resource Report'!"&amp;'Coleman Validation'!S$665666&amp;":"&amp;'Coleman Validation'!S$665667),'Coleman Validation'!S$665668,FALSE))</f>
        <v>0.32836189809516891</v>
      </c>
      <c r="T122" s="318">
        <f ca="1">+IF(ISERROR(HLOOKUP($B122,INDIRECT("'Monthly Resource Report'!"&amp;'Coleman Validation'!T$665666&amp;":"&amp;'Coleman Validation'!T$665667),'Coleman Validation'!T$665668,FALSE)),0,HLOOKUP($B122,INDIRECT("'Monthly Resource Report'!"&amp;'Coleman Validation'!T$665666&amp;":"&amp;'Coleman Validation'!T$665667),'Coleman Validation'!T$665668,FALSE))</f>
        <v>0.20037943789982726</v>
      </c>
      <c r="V122" s="301">
        <v>44896</v>
      </c>
      <c r="W122" s="294">
        <v>151</v>
      </c>
      <c r="X122" s="297">
        <v>2.2970983888573673</v>
      </c>
      <c r="Y122" s="299">
        <v>0.33</v>
      </c>
      <c r="Z122" s="295">
        <v>0.2</v>
      </c>
      <c r="AA122" s="294">
        <f ca="1">+IF(ISERROR(HLOOKUP($B122,INDIRECT("'Monthly Resource Report'!"&amp;'Coleman Validation'!AA$665666&amp;":"&amp;'Coleman Validation'!AA$665667),'Coleman Validation'!AA$665668,FALSE)),0,HLOOKUP($B122,INDIRECT("'Monthly Resource Report'!"&amp;'Coleman Validation'!AA$665666&amp;":"&amp;'Coleman Validation'!AA$665667),'Coleman Validation'!AA$665668,FALSE))</f>
        <v>151</v>
      </c>
      <c r="AB122" s="297">
        <f ca="1">+IF(ISERROR(HLOOKUP($B122,INDIRECT("'Monthly Resource Report'!"&amp;'Coleman Validation'!AB$665666&amp;":"&amp;'Coleman Validation'!AB$665667),'Coleman Validation'!AB$665668,FALSE)),0,HLOOKUP($B122,INDIRECT("'Monthly Resource Report'!"&amp;'Coleman Validation'!AB$665666&amp;":"&amp;'Coleman Validation'!AB$665667),'Coleman Validation'!AB$665668,FALSE))</f>
        <v>2.2970021826813789</v>
      </c>
      <c r="AC122" s="317">
        <f ca="1">+IF(ISERROR(HLOOKUP($B122,INDIRECT("'Monthly Resource Report'!"&amp;'Coleman Validation'!AC$665666&amp;":"&amp;'Coleman Validation'!AC$665667),'Coleman Validation'!AC$665668,FALSE)),0,HLOOKUP($B122,INDIRECT("'Monthly Resource Report'!"&amp;'Coleman Validation'!AC$665666&amp;":"&amp;'Coleman Validation'!AC$665667),'Coleman Validation'!AC$665668,FALSE))</f>
        <v>0.32877874006767516</v>
      </c>
      <c r="AD122" s="318">
        <f ca="1">+IF(ISERROR(HLOOKUP($B122,INDIRECT("'Monthly Resource Report'!"&amp;'Coleman Validation'!AD$665666&amp;":"&amp;'Coleman Validation'!AD$665667),'Coleman Validation'!AD$665668,FALSE)),0,HLOOKUP($B122,INDIRECT("'Monthly Resource Report'!"&amp;'Coleman Validation'!AD$665666&amp;":"&amp;'Coleman Validation'!AD$665667),'Coleman Validation'!AD$665668,FALSE))</f>
        <v>0.20079578054664163</v>
      </c>
    </row>
    <row r="123" spans="2:30" s="29" customFormat="1">
      <c r="B123" s="301">
        <v>44927</v>
      </c>
      <c r="C123" s="294">
        <v>146</v>
      </c>
      <c r="D123" s="297">
        <v>2.3595794650342876</v>
      </c>
      <c r="E123" s="299">
        <v>0.33</v>
      </c>
      <c r="F123" s="295">
        <v>0.2</v>
      </c>
      <c r="G123" s="294">
        <f ca="1">+IF(ISERROR(HLOOKUP($B123,INDIRECT("'Monthly Resource Report'!"&amp;'Coleman Validation'!G$665666&amp;":"&amp;'Coleman Validation'!G$665667),'Coleman Validation'!G$665668,FALSE)),0,HLOOKUP($B123,INDIRECT("'Monthly Resource Report'!"&amp;'Coleman Validation'!G$665666&amp;":"&amp;'Coleman Validation'!G$665667),'Coleman Validation'!G$665668,FALSE))</f>
        <v>146</v>
      </c>
      <c r="H123" s="297">
        <f ca="1">+IF(ISERROR(HLOOKUP($B123,INDIRECT("'Monthly Resource Report'!"&amp;'Coleman Validation'!H$665666&amp;":"&amp;'Coleman Validation'!H$665667),'Coleman Validation'!H$665668,FALSE)),0,HLOOKUP($B123,INDIRECT("'Monthly Resource Report'!"&amp;'Coleman Validation'!H$665666&amp;":"&amp;'Coleman Validation'!H$665667),'Coleman Validation'!H$665668,FALSE))</f>
        <v>2.359997687117243</v>
      </c>
      <c r="I123" s="317">
        <f ca="1">+IF(ISERROR(HLOOKUP($B123,INDIRECT("'Monthly Resource Report'!"&amp;'Coleman Validation'!I$665666&amp;":"&amp;'Coleman Validation'!I$665667),'Coleman Validation'!I$665668,FALSE)),0,HLOOKUP($B123,INDIRECT("'Monthly Resource Report'!"&amp;'Coleman Validation'!I$665666&amp;":"&amp;'Coleman Validation'!I$665667),'Coleman Validation'!I$665668,FALSE))</f>
        <v>0.32915178028036224</v>
      </c>
      <c r="J123" s="318">
        <f ca="1">+IF(ISERROR(HLOOKUP($B123,INDIRECT("'Monthly Resource Report'!"&amp;'Coleman Validation'!J$665666&amp;":"&amp;'Coleman Validation'!J$665667),'Coleman Validation'!J$665668,FALSE)),0,HLOOKUP($B123,INDIRECT("'Monthly Resource Report'!"&amp;'Coleman Validation'!J$665666&amp;":"&amp;'Coleman Validation'!J$665667),'Coleman Validation'!J$665668,FALSE))</f>
        <v>0.20049172477815577</v>
      </c>
      <c r="L123" s="301">
        <v>44927</v>
      </c>
      <c r="M123" s="294">
        <v>146</v>
      </c>
      <c r="N123" s="297">
        <v>2.3595794650342876</v>
      </c>
      <c r="O123" s="299">
        <v>0.33</v>
      </c>
      <c r="P123" s="295">
        <v>0.2</v>
      </c>
      <c r="Q123" s="294">
        <f ca="1">+IF(ISERROR(HLOOKUP($B123,INDIRECT("'Monthly Resource Report'!"&amp;'Coleman Validation'!Q$665666&amp;":"&amp;'Coleman Validation'!Q$665667),'Coleman Validation'!Q$665668,FALSE)),0,HLOOKUP($B123,INDIRECT("'Monthly Resource Report'!"&amp;'Coleman Validation'!Q$665666&amp;":"&amp;'Coleman Validation'!Q$665667),'Coleman Validation'!Q$665668,FALSE))</f>
        <v>146</v>
      </c>
      <c r="R123" s="297">
        <f ca="1">+IF(ISERROR(HLOOKUP($B123,INDIRECT("'Monthly Resource Report'!"&amp;'Coleman Validation'!R$665666&amp;":"&amp;'Coleman Validation'!R$665667),'Coleman Validation'!R$665668,FALSE)),0,HLOOKUP($B123,INDIRECT("'Monthly Resource Report'!"&amp;'Coleman Validation'!R$665666&amp;":"&amp;'Coleman Validation'!R$665667),'Coleman Validation'!R$665668,FALSE))</f>
        <v>2.3599974828836086</v>
      </c>
      <c r="S123" s="317">
        <f ca="1">+IF(ISERROR(HLOOKUP($B123,INDIRECT("'Monthly Resource Report'!"&amp;'Coleman Validation'!S$665666&amp;":"&amp;'Coleman Validation'!S$665667),'Coleman Validation'!S$665668,FALSE)),0,HLOOKUP($B123,INDIRECT("'Monthly Resource Report'!"&amp;'Coleman Validation'!S$665666&amp;":"&amp;'Coleman Validation'!S$665667),'Coleman Validation'!S$665668,FALSE))</f>
        <v>0.3291206880476425</v>
      </c>
      <c r="T123" s="318">
        <f ca="1">+IF(ISERROR(HLOOKUP($B123,INDIRECT("'Monthly Resource Report'!"&amp;'Coleman Validation'!T$665666&amp;":"&amp;'Coleman Validation'!T$665667),'Coleman Validation'!T$665668,FALSE)),0,HLOOKUP($B123,INDIRECT("'Monthly Resource Report'!"&amp;'Coleman Validation'!T$665666&amp;":"&amp;'Coleman Validation'!T$665667),'Coleman Validation'!T$665668,FALSE))</f>
        <v>0.20073818648308447</v>
      </c>
      <c r="V123" s="301">
        <v>44927</v>
      </c>
      <c r="W123" s="294">
        <v>151</v>
      </c>
      <c r="X123" s="297">
        <v>2.3595794650342876</v>
      </c>
      <c r="Y123" s="299">
        <v>0.33</v>
      </c>
      <c r="Z123" s="295">
        <v>0.2</v>
      </c>
      <c r="AA123" s="294">
        <f ca="1">+IF(ISERROR(HLOOKUP($B123,INDIRECT("'Monthly Resource Report'!"&amp;'Coleman Validation'!AA$665666&amp;":"&amp;'Coleman Validation'!AA$665667),'Coleman Validation'!AA$665668,FALSE)),0,HLOOKUP($B123,INDIRECT("'Monthly Resource Report'!"&amp;'Coleman Validation'!AA$665666&amp;":"&amp;'Coleman Validation'!AA$665667),'Coleman Validation'!AA$665668,FALSE))</f>
        <v>151</v>
      </c>
      <c r="AB123" s="297">
        <f ca="1">+IF(ISERROR(HLOOKUP($B123,INDIRECT("'Monthly Resource Report'!"&amp;'Coleman Validation'!AB$665666&amp;":"&amp;'Coleman Validation'!AB$665667),'Coleman Validation'!AB$665668,FALSE)),0,HLOOKUP($B123,INDIRECT("'Monthly Resource Report'!"&amp;'Coleman Validation'!AB$665666&amp;":"&amp;'Coleman Validation'!AB$665667),'Coleman Validation'!AB$665668,FALSE))</f>
        <v>2.3599980612146978</v>
      </c>
      <c r="AC123" s="317">
        <f ca="1">+IF(ISERROR(HLOOKUP($B123,INDIRECT("'Monthly Resource Report'!"&amp;'Coleman Validation'!AC$665666&amp;":"&amp;'Coleman Validation'!AC$665667),'Coleman Validation'!AC$665668,FALSE)),0,HLOOKUP($B123,INDIRECT("'Monthly Resource Report'!"&amp;'Coleman Validation'!AC$665666&amp;":"&amp;'Coleman Validation'!AC$665667),'Coleman Validation'!AC$665668,FALSE))</f>
        <v>0.32963034292326315</v>
      </c>
      <c r="AD123" s="318">
        <f ca="1">+IF(ISERROR(HLOOKUP($B123,INDIRECT("'Monthly Resource Report'!"&amp;'Coleman Validation'!AD$665666&amp;":"&amp;'Coleman Validation'!AD$665667),'Coleman Validation'!AD$665668,FALSE)),0,HLOOKUP($B123,INDIRECT("'Monthly Resource Report'!"&amp;'Coleman Validation'!AD$665666&amp;":"&amp;'Coleman Validation'!AD$665667),'Coleman Validation'!AD$665668,FALSE))</f>
        <v>0.20057983049901251</v>
      </c>
    </row>
    <row r="124" spans="2:30" s="29" customFormat="1">
      <c r="B124" s="301">
        <v>44958</v>
      </c>
      <c r="C124" s="294">
        <v>146</v>
      </c>
      <c r="D124" s="297">
        <v>2.3595794650342876</v>
      </c>
      <c r="E124" s="299">
        <v>0.33</v>
      </c>
      <c r="F124" s="295">
        <v>0.2</v>
      </c>
      <c r="G124" s="294">
        <f ca="1">+IF(ISERROR(HLOOKUP($B124,INDIRECT("'Monthly Resource Report'!"&amp;'Coleman Validation'!G$665666&amp;":"&amp;'Coleman Validation'!G$665667),'Coleman Validation'!G$665668,FALSE)),0,HLOOKUP($B124,INDIRECT("'Monthly Resource Report'!"&amp;'Coleman Validation'!G$665666&amp;":"&amp;'Coleman Validation'!G$665667),'Coleman Validation'!G$665668,FALSE))</f>
        <v>146</v>
      </c>
      <c r="H124" s="297">
        <f ca="1">+IF(ISERROR(HLOOKUP($B124,INDIRECT("'Monthly Resource Report'!"&amp;'Coleman Validation'!H$665666&amp;":"&amp;'Coleman Validation'!H$665667),'Coleman Validation'!H$665668,FALSE)),0,HLOOKUP($B124,INDIRECT("'Monthly Resource Report'!"&amp;'Coleman Validation'!H$665666&amp;":"&amp;'Coleman Validation'!H$665667),'Coleman Validation'!H$665668,FALSE))</f>
        <v>2.3599980023306144</v>
      </c>
      <c r="I124" s="317">
        <f ca="1">+IF(ISERROR(HLOOKUP($B124,INDIRECT("'Monthly Resource Report'!"&amp;'Coleman Validation'!I$665666&amp;":"&amp;'Coleman Validation'!I$665667),'Coleman Validation'!I$665668,FALSE)),0,HLOOKUP($B124,INDIRECT("'Monthly Resource Report'!"&amp;'Coleman Validation'!I$665666&amp;":"&amp;'Coleman Validation'!I$665667),'Coleman Validation'!I$665668,FALSE))</f>
        <v>0.32923033675573227</v>
      </c>
      <c r="J124" s="318">
        <f ca="1">+IF(ISERROR(HLOOKUP($B124,INDIRECT("'Monthly Resource Report'!"&amp;'Coleman Validation'!J$665666&amp;":"&amp;'Coleman Validation'!J$665667),'Coleman Validation'!J$665668,FALSE)),0,HLOOKUP($B124,INDIRECT("'Monthly Resource Report'!"&amp;'Coleman Validation'!J$665666&amp;":"&amp;'Coleman Validation'!J$665667),'Coleman Validation'!J$665668,FALSE))</f>
        <v>0.20035071230632456</v>
      </c>
      <c r="L124" s="301">
        <v>44958</v>
      </c>
      <c r="M124" s="294">
        <v>146</v>
      </c>
      <c r="N124" s="297">
        <v>2.3595794650342876</v>
      </c>
      <c r="O124" s="299">
        <v>0.33</v>
      </c>
      <c r="P124" s="295">
        <v>0.2</v>
      </c>
      <c r="Q124" s="294">
        <f ca="1">+IF(ISERROR(HLOOKUP($B124,INDIRECT("'Monthly Resource Report'!"&amp;'Coleman Validation'!Q$665666&amp;":"&amp;'Coleman Validation'!Q$665667),'Coleman Validation'!Q$665668,FALSE)),0,HLOOKUP($B124,INDIRECT("'Monthly Resource Report'!"&amp;'Coleman Validation'!Q$665666&amp;":"&amp;'Coleman Validation'!Q$665667),'Coleman Validation'!Q$665668,FALSE))</f>
        <v>146</v>
      </c>
      <c r="R124" s="297">
        <f ca="1">+IF(ISERROR(HLOOKUP($B124,INDIRECT("'Monthly Resource Report'!"&amp;'Coleman Validation'!R$665666&amp;":"&amp;'Coleman Validation'!R$665667),'Coleman Validation'!R$665668,FALSE)),0,HLOOKUP($B124,INDIRECT("'Monthly Resource Report'!"&amp;'Coleman Validation'!R$665666&amp;":"&amp;'Coleman Validation'!R$665667),'Coleman Validation'!R$665668,FALSE))</f>
        <v>2.3599979953000925</v>
      </c>
      <c r="S124" s="317">
        <f ca="1">+IF(ISERROR(HLOOKUP($B124,INDIRECT("'Monthly Resource Report'!"&amp;'Coleman Validation'!S$665666&amp;":"&amp;'Coleman Validation'!S$665667),'Coleman Validation'!S$665668,FALSE)),0,HLOOKUP($B124,INDIRECT("'Monthly Resource Report'!"&amp;'Coleman Validation'!S$665666&amp;":"&amp;'Coleman Validation'!S$665667),'Coleman Validation'!S$665668,FALSE))</f>
        <v>0.32912963864790917</v>
      </c>
      <c r="T124" s="318">
        <f ca="1">+IF(ISERROR(HLOOKUP($B124,INDIRECT("'Monthly Resource Report'!"&amp;'Coleman Validation'!T$665666&amp;":"&amp;'Coleman Validation'!T$665667),'Coleman Validation'!T$665668,FALSE)),0,HLOOKUP($B124,INDIRECT("'Monthly Resource Report'!"&amp;'Coleman Validation'!T$665666&amp;":"&amp;'Coleman Validation'!T$665667),'Coleman Validation'!T$665668,FALSE))</f>
        <v>0.20089466422426272</v>
      </c>
      <c r="V124" s="301">
        <v>44958</v>
      </c>
      <c r="W124" s="294">
        <v>151</v>
      </c>
      <c r="X124" s="297">
        <v>2.3595794650342876</v>
      </c>
      <c r="Y124" s="299">
        <v>0.33</v>
      </c>
      <c r="Z124" s="295">
        <v>0.2</v>
      </c>
      <c r="AA124" s="294">
        <f ca="1">+IF(ISERROR(HLOOKUP($B124,INDIRECT("'Monthly Resource Report'!"&amp;'Coleman Validation'!AA$665666&amp;":"&amp;'Coleman Validation'!AA$665667),'Coleman Validation'!AA$665668,FALSE)),0,HLOOKUP($B124,INDIRECT("'Monthly Resource Report'!"&amp;'Coleman Validation'!AA$665666&amp;":"&amp;'Coleman Validation'!AA$665667),'Coleman Validation'!AA$665668,FALSE))</f>
        <v>151</v>
      </c>
      <c r="AB124" s="297">
        <f ca="1">+IF(ISERROR(HLOOKUP($B124,INDIRECT("'Monthly Resource Report'!"&amp;'Coleman Validation'!AB$665666&amp;":"&amp;'Coleman Validation'!AB$665667),'Coleman Validation'!AB$665668,FALSE)),0,HLOOKUP($B124,INDIRECT("'Monthly Resource Report'!"&amp;'Coleman Validation'!AB$665666&amp;":"&amp;'Coleman Validation'!AB$665667),'Coleman Validation'!AB$665668,FALSE))</f>
        <v>2.3599981385523132</v>
      </c>
      <c r="AC124" s="317">
        <f ca="1">+IF(ISERROR(HLOOKUP($B124,INDIRECT("'Monthly Resource Report'!"&amp;'Coleman Validation'!AC$665666&amp;":"&amp;'Coleman Validation'!AC$665667),'Coleman Validation'!AC$665668,FALSE)),0,HLOOKUP($B124,INDIRECT("'Monthly Resource Report'!"&amp;'Coleman Validation'!AC$665666&amp;":"&amp;'Coleman Validation'!AC$665667),'Coleman Validation'!AC$665668,FALSE))</f>
        <v>0.3296285931434596</v>
      </c>
      <c r="AD124" s="318">
        <f ca="1">+IF(ISERROR(HLOOKUP($B124,INDIRECT("'Monthly Resource Report'!"&amp;'Coleman Validation'!AD$665666&amp;":"&amp;'Coleman Validation'!AD$665667),'Coleman Validation'!AD$665668,FALSE)),0,HLOOKUP($B124,INDIRECT("'Monthly Resource Report'!"&amp;'Coleman Validation'!AD$665666&amp;":"&amp;'Coleman Validation'!AD$665667),'Coleman Validation'!AD$665668,FALSE))</f>
        <v>0.2004374973101708</v>
      </c>
    </row>
    <row r="125" spans="2:30" s="29" customFormat="1">
      <c r="B125" s="301">
        <v>44986</v>
      </c>
      <c r="C125" s="294">
        <v>146</v>
      </c>
      <c r="D125" s="297">
        <v>2.3595794650342876</v>
      </c>
      <c r="E125" s="299">
        <v>0.33</v>
      </c>
      <c r="F125" s="295">
        <v>0.2</v>
      </c>
      <c r="G125" s="294">
        <f ca="1">+IF(ISERROR(HLOOKUP($B125,INDIRECT("'Monthly Resource Report'!"&amp;'Coleman Validation'!G$665666&amp;":"&amp;'Coleman Validation'!G$665667),'Coleman Validation'!G$665668,FALSE)),0,HLOOKUP($B125,INDIRECT("'Monthly Resource Report'!"&amp;'Coleman Validation'!G$665666&amp;":"&amp;'Coleman Validation'!G$665667),'Coleman Validation'!G$665668,FALSE))</f>
        <v>146</v>
      </c>
      <c r="H125" s="297">
        <f ca="1">+IF(ISERROR(HLOOKUP($B125,INDIRECT("'Monthly Resource Report'!"&amp;'Coleman Validation'!H$665666&amp;":"&amp;'Coleman Validation'!H$665667),'Coleman Validation'!H$665668,FALSE)),0,HLOOKUP($B125,INDIRECT("'Monthly Resource Report'!"&amp;'Coleman Validation'!H$665666&amp;":"&amp;'Coleman Validation'!H$665667),'Coleman Validation'!H$665668,FALSE))</f>
        <v>2.3599981911547467</v>
      </c>
      <c r="I125" s="317">
        <f ca="1">+IF(ISERROR(HLOOKUP($B125,INDIRECT("'Monthly Resource Report'!"&amp;'Coleman Validation'!I$665666&amp;":"&amp;'Coleman Validation'!I$665667),'Coleman Validation'!I$665668,FALSE)),0,HLOOKUP($B125,INDIRECT("'Monthly Resource Report'!"&amp;'Coleman Validation'!I$665666&amp;":"&amp;'Coleman Validation'!I$665667),'Coleman Validation'!I$665668,FALSE))</f>
        <v>0.32917604762595304</v>
      </c>
      <c r="J125" s="318">
        <f ca="1">+IF(ISERROR(HLOOKUP($B125,INDIRECT("'Monthly Resource Report'!"&amp;'Coleman Validation'!J$665666&amp;":"&amp;'Coleman Validation'!J$665667),'Coleman Validation'!J$665668,FALSE)),0,HLOOKUP($B125,INDIRECT("'Monthly Resource Report'!"&amp;'Coleman Validation'!J$665666&amp;":"&amp;'Coleman Validation'!J$665667),'Coleman Validation'!J$665668,FALSE))</f>
        <v>0.20048241621842219</v>
      </c>
      <c r="L125" s="301">
        <v>44986</v>
      </c>
      <c r="M125" s="294">
        <v>146</v>
      </c>
      <c r="N125" s="297">
        <v>2.3595794650342876</v>
      </c>
      <c r="O125" s="299">
        <v>0.33</v>
      </c>
      <c r="P125" s="295">
        <v>0.2</v>
      </c>
      <c r="Q125" s="294">
        <f ca="1">+IF(ISERROR(HLOOKUP($B125,INDIRECT("'Monthly Resource Report'!"&amp;'Coleman Validation'!Q$665666&amp;":"&amp;'Coleman Validation'!Q$665667),'Coleman Validation'!Q$665668,FALSE)),0,HLOOKUP($B125,INDIRECT("'Monthly Resource Report'!"&amp;'Coleman Validation'!Q$665666&amp;":"&amp;'Coleman Validation'!Q$665667),'Coleman Validation'!Q$665668,FALSE))</f>
        <v>146</v>
      </c>
      <c r="R125" s="297">
        <f ca="1">+IF(ISERROR(HLOOKUP($B125,INDIRECT("'Monthly Resource Report'!"&amp;'Coleman Validation'!R$665666&amp;":"&amp;'Coleman Validation'!R$665667),'Coleman Validation'!R$665668,FALSE)),0,HLOOKUP($B125,INDIRECT("'Monthly Resource Report'!"&amp;'Coleman Validation'!R$665666&amp;":"&amp;'Coleman Validation'!R$665667),'Coleman Validation'!R$665668,FALSE))</f>
        <v>2.3599981929887965</v>
      </c>
      <c r="S125" s="317">
        <f ca="1">+IF(ISERROR(HLOOKUP($B125,INDIRECT("'Monthly Resource Report'!"&amp;'Coleman Validation'!S$665666&amp;":"&amp;'Coleman Validation'!S$665667),'Coleman Validation'!S$665668,FALSE)),0,HLOOKUP($B125,INDIRECT("'Monthly Resource Report'!"&amp;'Coleman Validation'!S$665666&amp;":"&amp;'Coleman Validation'!S$665667),'Coleman Validation'!S$665668,FALSE))</f>
        <v>0.32920214661489072</v>
      </c>
      <c r="T125" s="318">
        <f ca="1">+IF(ISERROR(HLOOKUP($B125,INDIRECT("'Monthly Resource Report'!"&amp;'Coleman Validation'!T$665666&amp;":"&amp;'Coleman Validation'!T$665667),'Coleman Validation'!T$665668,FALSE)),0,HLOOKUP($B125,INDIRECT("'Monthly Resource Report'!"&amp;'Coleman Validation'!T$665666&amp;":"&amp;'Coleman Validation'!T$665667),'Coleman Validation'!T$665668,FALSE))</f>
        <v>0.20073794769297718</v>
      </c>
      <c r="V125" s="301">
        <v>44986</v>
      </c>
      <c r="W125" s="294">
        <v>151</v>
      </c>
      <c r="X125" s="297">
        <v>2.3595794650342876</v>
      </c>
      <c r="Y125" s="299">
        <v>0.33</v>
      </c>
      <c r="Z125" s="295">
        <v>0.2</v>
      </c>
      <c r="AA125" s="294">
        <f ca="1">+IF(ISERROR(HLOOKUP($B125,INDIRECT("'Monthly Resource Report'!"&amp;'Coleman Validation'!AA$665666&amp;":"&amp;'Coleman Validation'!AA$665667),'Coleman Validation'!AA$665668,FALSE)),0,HLOOKUP($B125,INDIRECT("'Monthly Resource Report'!"&amp;'Coleman Validation'!AA$665666&amp;":"&amp;'Coleman Validation'!AA$665667),'Coleman Validation'!AA$665668,FALSE))</f>
        <v>151</v>
      </c>
      <c r="AB125" s="297">
        <f ca="1">+IF(ISERROR(HLOOKUP($B125,INDIRECT("'Monthly Resource Report'!"&amp;'Coleman Validation'!AB$665666&amp;":"&amp;'Coleman Validation'!AB$665667),'Coleman Validation'!AB$665668,FALSE)),0,HLOOKUP($B125,INDIRECT("'Monthly Resource Report'!"&amp;'Coleman Validation'!AB$665666&amp;":"&amp;'Coleman Validation'!AB$665667),'Coleman Validation'!AB$665668,FALSE))</f>
        <v>2.3599981373096872</v>
      </c>
      <c r="AC125" s="317">
        <f ca="1">+IF(ISERROR(HLOOKUP($B125,INDIRECT("'Monthly Resource Report'!"&amp;'Coleman Validation'!AC$665666&amp;":"&amp;'Coleman Validation'!AC$665667),'Coleman Validation'!AC$665668,FALSE)),0,HLOOKUP($B125,INDIRECT("'Monthly Resource Report'!"&amp;'Coleman Validation'!AC$665666&amp;":"&amp;'Coleman Validation'!AC$665667),'Coleman Validation'!AC$665668,FALSE))</f>
        <v>0.32959826936038322</v>
      </c>
      <c r="AD125" s="318">
        <f ca="1">+IF(ISERROR(HLOOKUP($B125,INDIRECT("'Monthly Resource Report'!"&amp;'Coleman Validation'!AD$665666&amp;":"&amp;'Coleman Validation'!AD$665667),'Coleman Validation'!AD$665668,FALSE)),0,HLOOKUP($B125,INDIRECT("'Monthly Resource Report'!"&amp;'Coleman Validation'!AD$665666&amp;":"&amp;'Coleman Validation'!AD$665667),'Coleman Validation'!AD$665668,FALSE))</f>
        <v>0.20077571504867583</v>
      </c>
    </row>
    <row r="126" spans="2:30" s="29" customFormat="1">
      <c r="B126" s="301">
        <v>45017</v>
      </c>
      <c r="C126" s="294">
        <v>146</v>
      </c>
      <c r="D126" s="297">
        <v>2.3595794650342876</v>
      </c>
      <c r="E126" s="299">
        <v>0.33</v>
      </c>
      <c r="F126" s="295">
        <v>0.2</v>
      </c>
      <c r="G126" s="294">
        <f ca="1">+IF(ISERROR(HLOOKUP($B126,INDIRECT("'Monthly Resource Report'!"&amp;'Coleman Validation'!G$665666&amp;":"&amp;'Coleman Validation'!G$665667),'Coleman Validation'!G$665668,FALSE)),0,HLOOKUP($B126,INDIRECT("'Monthly Resource Report'!"&amp;'Coleman Validation'!G$665666&amp;":"&amp;'Coleman Validation'!G$665667),'Coleman Validation'!G$665668,FALSE))</f>
        <v>146</v>
      </c>
      <c r="H126" s="297">
        <f ca="1">+IF(ISERROR(HLOOKUP($B126,INDIRECT("'Monthly Resource Report'!"&amp;'Coleman Validation'!H$665666&amp;":"&amp;'Coleman Validation'!H$665667),'Coleman Validation'!H$665668,FALSE)),0,HLOOKUP($B126,INDIRECT("'Monthly Resource Report'!"&amp;'Coleman Validation'!H$665666&amp;":"&amp;'Coleman Validation'!H$665667),'Coleman Validation'!H$665668,FALSE))</f>
        <v>2.3599975887572069</v>
      </c>
      <c r="I126" s="317">
        <f ca="1">+IF(ISERROR(HLOOKUP($B126,INDIRECT("'Monthly Resource Report'!"&amp;'Coleman Validation'!I$665666&amp;":"&amp;'Coleman Validation'!I$665667),'Coleman Validation'!I$665668,FALSE)),0,HLOOKUP($B126,INDIRECT("'Monthly Resource Report'!"&amp;'Coleman Validation'!I$665666&amp;":"&amp;'Coleman Validation'!I$665667),'Coleman Validation'!I$665668,FALSE))</f>
        <v>0.32836990491769985</v>
      </c>
      <c r="J126" s="318">
        <f ca="1">+IF(ISERROR(HLOOKUP($B126,INDIRECT("'Monthly Resource Report'!"&amp;'Coleman Validation'!J$665666&amp;":"&amp;'Coleman Validation'!J$665667),'Coleman Validation'!J$665668,FALSE)),0,HLOOKUP($B126,INDIRECT("'Monthly Resource Report'!"&amp;'Coleman Validation'!J$665666&amp;":"&amp;'Coleman Validation'!J$665667),'Coleman Validation'!J$665668,FALSE))</f>
        <v>0.20068132273601891</v>
      </c>
      <c r="L126" s="301">
        <v>45017</v>
      </c>
      <c r="M126" s="294">
        <v>146</v>
      </c>
      <c r="N126" s="297">
        <v>2.3595794650342876</v>
      </c>
      <c r="O126" s="299">
        <v>0.33</v>
      </c>
      <c r="P126" s="295">
        <v>0.2</v>
      </c>
      <c r="Q126" s="294">
        <f ca="1">+IF(ISERROR(HLOOKUP($B126,INDIRECT("'Monthly Resource Report'!"&amp;'Coleman Validation'!Q$665666&amp;":"&amp;'Coleman Validation'!Q$665667),'Coleman Validation'!Q$665668,FALSE)),0,HLOOKUP($B126,INDIRECT("'Monthly Resource Report'!"&amp;'Coleman Validation'!Q$665666&amp;":"&amp;'Coleman Validation'!Q$665667),'Coleman Validation'!Q$665668,FALSE))</f>
        <v>146</v>
      </c>
      <c r="R126" s="297">
        <f ca="1">+IF(ISERROR(HLOOKUP($B126,INDIRECT("'Monthly Resource Report'!"&amp;'Coleman Validation'!R$665666&amp;":"&amp;'Coleman Validation'!R$665667),'Coleman Validation'!R$665668,FALSE)),0,HLOOKUP($B126,INDIRECT("'Monthly Resource Report'!"&amp;'Coleman Validation'!R$665666&amp;":"&amp;'Coleman Validation'!R$665667),'Coleman Validation'!R$665668,FALSE))</f>
        <v>2.3599975970892881</v>
      </c>
      <c r="S126" s="317">
        <f ca="1">+IF(ISERROR(HLOOKUP($B126,INDIRECT("'Monthly Resource Report'!"&amp;'Coleman Validation'!S$665666&amp;":"&amp;'Coleman Validation'!S$665667),'Coleman Validation'!S$665668,FALSE)),0,HLOOKUP($B126,INDIRECT("'Monthly Resource Report'!"&amp;'Coleman Validation'!S$665666&amp;":"&amp;'Coleman Validation'!S$665667),'Coleman Validation'!S$665668,FALSE))</f>
        <v>0.32847568663699195</v>
      </c>
      <c r="T126" s="318">
        <f ca="1">+IF(ISERROR(HLOOKUP($B126,INDIRECT("'Monthly Resource Report'!"&amp;'Coleman Validation'!T$665666&amp;":"&amp;'Coleman Validation'!T$665667),'Coleman Validation'!T$665668,FALSE)),0,HLOOKUP($B126,INDIRECT("'Monthly Resource Report'!"&amp;'Coleman Validation'!T$665666&amp;":"&amp;'Coleman Validation'!T$665667),'Coleman Validation'!T$665668,FALSE))</f>
        <v>0.20020098765108368</v>
      </c>
      <c r="V126" s="301">
        <v>45017</v>
      </c>
      <c r="W126" s="294">
        <v>151</v>
      </c>
      <c r="X126" s="297">
        <v>2.3595794650342876</v>
      </c>
      <c r="Y126" s="299">
        <v>0.33</v>
      </c>
      <c r="Z126" s="295">
        <v>0.2</v>
      </c>
      <c r="AA126" s="294">
        <f ca="1">+IF(ISERROR(HLOOKUP($B126,INDIRECT("'Monthly Resource Report'!"&amp;'Coleman Validation'!AA$665666&amp;":"&amp;'Coleman Validation'!AA$665667),'Coleman Validation'!AA$665668,FALSE)),0,HLOOKUP($B126,INDIRECT("'Monthly Resource Report'!"&amp;'Coleman Validation'!AA$665666&amp;":"&amp;'Coleman Validation'!AA$665667),'Coleman Validation'!AA$665668,FALSE))</f>
        <v>151</v>
      </c>
      <c r="AB126" s="297">
        <f ca="1">+IF(ISERROR(HLOOKUP($B126,INDIRECT("'Monthly Resource Report'!"&amp;'Coleman Validation'!AB$665666&amp;":"&amp;'Coleman Validation'!AB$665667),'Coleman Validation'!AB$665668,FALSE)),0,HLOOKUP($B126,INDIRECT("'Monthly Resource Report'!"&amp;'Coleman Validation'!AB$665666&amp;":"&amp;'Coleman Validation'!AB$665667),'Coleman Validation'!AB$665668,FALSE))</f>
        <v>2.3599987630214088</v>
      </c>
      <c r="AC126" s="317">
        <f ca="1">+IF(ISERROR(HLOOKUP($B126,INDIRECT("'Monthly Resource Report'!"&amp;'Coleman Validation'!AC$665666&amp;":"&amp;'Coleman Validation'!AC$665667),'Coleman Validation'!AC$665668,FALSE)),0,HLOOKUP($B126,INDIRECT("'Monthly Resource Report'!"&amp;'Coleman Validation'!AC$665666&amp;":"&amp;'Coleman Validation'!AC$665667),'Coleman Validation'!AC$665668,FALSE))</f>
        <v>0.3290501946139851</v>
      </c>
      <c r="AD126" s="318">
        <f ca="1">+IF(ISERROR(HLOOKUP($B126,INDIRECT("'Monthly Resource Report'!"&amp;'Coleman Validation'!AD$665666&amp;":"&amp;'Coleman Validation'!AD$665667),'Coleman Validation'!AD$665668,FALSE)),0,HLOOKUP($B126,INDIRECT("'Monthly Resource Report'!"&amp;'Coleman Validation'!AD$665666&amp;":"&amp;'Coleman Validation'!AD$665667),'Coleman Validation'!AD$665668,FALSE))</f>
        <v>0.20129939486388876</v>
      </c>
    </row>
    <row r="127" spans="2:30" s="29" customFormat="1">
      <c r="B127" s="301">
        <v>45047</v>
      </c>
      <c r="C127" s="294">
        <v>146</v>
      </c>
      <c r="D127" s="297">
        <v>2.3595794650342876</v>
      </c>
      <c r="E127" s="299">
        <v>0.33</v>
      </c>
      <c r="F127" s="295">
        <v>2.6</v>
      </c>
      <c r="G127" s="294">
        <f ca="1">+IF(ISERROR(HLOOKUP($B127,INDIRECT("'Monthly Resource Report'!"&amp;'Coleman Validation'!G$665666&amp;":"&amp;'Coleman Validation'!G$665667),'Coleman Validation'!G$665668,FALSE)),0,HLOOKUP($B127,INDIRECT("'Monthly Resource Report'!"&amp;'Coleman Validation'!G$665666&amp;":"&amp;'Coleman Validation'!G$665667),'Coleman Validation'!G$665668,FALSE))</f>
        <v>146</v>
      </c>
      <c r="H127" s="297">
        <f ca="1">+IF(ISERROR(HLOOKUP($B127,INDIRECT("'Monthly Resource Report'!"&amp;'Coleman Validation'!H$665666&amp;":"&amp;'Coleman Validation'!H$665667),'Coleman Validation'!H$665668,FALSE)),0,HLOOKUP($B127,INDIRECT("'Monthly Resource Report'!"&amp;'Coleman Validation'!H$665666&amp;":"&amp;'Coleman Validation'!H$665667),'Coleman Validation'!H$665668,FALSE))</f>
        <v>2.3599982222965834</v>
      </c>
      <c r="I127" s="317">
        <f ca="1">+IF(ISERROR(HLOOKUP($B127,INDIRECT("'Monthly Resource Report'!"&amp;'Coleman Validation'!I$665666&amp;":"&amp;'Coleman Validation'!I$665667),'Coleman Validation'!I$665668,FALSE)),0,HLOOKUP($B127,INDIRECT("'Monthly Resource Report'!"&amp;'Coleman Validation'!I$665666&amp;":"&amp;'Coleman Validation'!I$665667),'Coleman Validation'!I$665668,FALSE))</f>
        <v>0.32799871234656952</v>
      </c>
      <c r="J127" s="318">
        <f ca="1">+IF(ISERROR(HLOOKUP($B127,INDIRECT("'Monthly Resource Report'!"&amp;'Coleman Validation'!J$665666&amp;":"&amp;'Coleman Validation'!J$665667),'Coleman Validation'!J$665668,FALSE)),0,HLOOKUP($B127,INDIRECT("'Monthly Resource Report'!"&amp;'Coleman Validation'!J$665666&amp;":"&amp;'Coleman Validation'!J$665667),'Coleman Validation'!J$665668,FALSE))</f>
        <v>2.6022045103638218</v>
      </c>
      <c r="L127" s="301">
        <v>45047</v>
      </c>
      <c r="M127" s="294">
        <v>146</v>
      </c>
      <c r="N127" s="297">
        <v>2.3595794650342876</v>
      </c>
      <c r="O127" s="299">
        <v>0.33</v>
      </c>
      <c r="P127" s="295">
        <v>2.6</v>
      </c>
      <c r="Q127" s="294">
        <f ca="1">+IF(ISERROR(HLOOKUP($B127,INDIRECT("'Monthly Resource Report'!"&amp;'Coleman Validation'!Q$665666&amp;":"&amp;'Coleman Validation'!Q$665667),'Coleman Validation'!Q$665668,FALSE)),0,HLOOKUP($B127,INDIRECT("'Monthly Resource Report'!"&amp;'Coleman Validation'!Q$665666&amp;":"&amp;'Coleman Validation'!Q$665667),'Coleman Validation'!Q$665668,FALSE))</f>
        <v>146</v>
      </c>
      <c r="R127" s="297">
        <f ca="1">+IF(ISERROR(HLOOKUP($B127,INDIRECT("'Monthly Resource Report'!"&amp;'Coleman Validation'!R$665666&amp;":"&amp;'Coleman Validation'!R$665667),'Coleman Validation'!R$665668,FALSE)),0,HLOOKUP($B127,INDIRECT("'Monthly Resource Report'!"&amp;'Coleman Validation'!R$665666&amp;":"&amp;'Coleman Validation'!R$665667),'Coleman Validation'!R$665668,FALSE))</f>
        <v>2.3599981909504959</v>
      </c>
      <c r="S127" s="317">
        <f ca="1">+IF(ISERROR(HLOOKUP($B127,INDIRECT("'Monthly Resource Report'!"&amp;'Coleman Validation'!S$665666&amp;":"&amp;'Coleman Validation'!S$665667),'Coleman Validation'!S$665668,FALSE)),0,HLOOKUP($B127,INDIRECT("'Monthly Resource Report'!"&amp;'Coleman Validation'!S$665666&amp;":"&amp;'Coleman Validation'!S$665667),'Coleman Validation'!S$665668,FALSE))</f>
        <v>0.32746318047586837</v>
      </c>
      <c r="T127" s="318">
        <f ca="1">+IF(ISERROR(HLOOKUP($B127,INDIRECT("'Monthly Resource Report'!"&amp;'Coleman Validation'!T$665666&amp;":"&amp;'Coleman Validation'!T$665667),'Coleman Validation'!T$665668,FALSE)),0,HLOOKUP($B127,INDIRECT("'Monthly Resource Report'!"&amp;'Coleman Validation'!T$665666&amp;":"&amp;'Coleman Validation'!T$665667),'Coleman Validation'!T$665668,FALSE))</f>
        <v>2.6111583757085888</v>
      </c>
      <c r="V127" s="301">
        <v>45047</v>
      </c>
      <c r="W127" s="294">
        <v>151</v>
      </c>
      <c r="X127" s="297">
        <v>2.3595794650342876</v>
      </c>
      <c r="Y127" s="299">
        <v>0.33</v>
      </c>
      <c r="Z127" s="295">
        <v>0.2</v>
      </c>
      <c r="AA127" s="294">
        <f ca="1">+IF(ISERROR(HLOOKUP($B127,INDIRECT("'Monthly Resource Report'!"&amp;'Coleman Validation'!AA$665666&amp;":"&amp;'Coleman Validation'!AA$665667),'Coleman Validation'!AA$665668,FALSE)),0,HLOOKUP($B127,INDIRECT("'Monthly Resource Report'!"&amp;'Coleman Validation'!AA$665666&amp;":"&amp;'Coleman Validation'!AA$665667),'Coleman Validation'!AA$665668,FALSE))</f>
        <v>151</v>
      </c>
      <c r="AB127" s="297">
        <f ca="1">+IF(ISERROR(HLOOKUP($B127,INDIRECT("'Monthly Resource Report'!"&amp;'Coleman Validation'!AB$665666&amp;":"&amp;'Coleman Validation'!AB$665667),'Coleman Validation'!AB$665668,FALSE)),0,HLOOKUP($B127,INDIRECT("'Monthly Resource Report'!"&amp;'Coleman Validation'!AB$665666&amp;":"&amp;'Coleman Validation'!AB$665667),'Coleman Validation'!AB$665668,FALSE))</f>
        <v>0</v>
      </c>
      <c r="AC127" s="317">
        <f ca="1">+IF(ISERROR(HLOOKUP($B127,INDIRECT("'Monthly Resource Report'!"&amp;'Coleman Validation'!AC$665666&amp;":"&amp;'Coleman Validation'!AC$665667),'Coleman Validation'!AC$665668,FALSE)),0,HLOOKUP($B127,INDIRECT("'Monthly Resource Report'!"&amp;'Coleman Validation'!AC$665666&amp;":"&amp;'Coleman Validation'!AC$665667),'Coleman Validation'!AC$665668,FALSE))</f>
        <v>0</v>
      </c>
      <c r="AD127" s="318">
        <f ca="1">+IF(ISERROR(HLOOKUP($B127,INDIRECT("'Monthly Resource Report'!"&amp;'Coleman Validation'!AD$665666&amp;":"&amp;'Coleman Validation'!AD$665667),'Coleman Validation'!AD$665668,FALSE)),0,HLOOKUP($B127,INDIRECT("'Monthly Resource Report'!"&amp;'Coleman Validation'!AD$665666&amp;":"&amp;'Coleman Validation'!AD$665667),'Coleman Validation'!AD$665668,FALSE))</f>
        <v>0</v>
      </c>
    </row>
    <row r="128" spans="2:30" s="29" customFormat="1">
      <c r="B128" s="301">
        <v>45078</v>
      </c>
      <c r="C128" s="294">
        <v>146</v>
      </c>
      <c r="D128" s="297">
        <v>2.3595794650342876</v>
      </c>
      <c r="E128" s="299">
        <v>0.33</v>
      </c>
      <c r="F128" s="295">
        <v>0.2</v>
      </c>
      <c r="G128" s="294">
        <f ca="1">+IF(ISERROR(HLOOKUP($B128,INDIRECT("'Monthly Resource Report'!"&amp;'Coleman Validation'!G$665666&amp;":"&amp;'Coleman Validation'!G$665667),'Coleman Validation'!G$665668,FALSE)),0,HLOOKUP($B128,INDIRECT("'Monthly Resource Report'!"&amp;'Coleman Validation'!G$665666&amp;":"&amp;'Coleman Validation'!G$665667),'Coleman Validation'!G$665668,FALSE))</f>
        <v>146</v>
      </c>
      <c r="H128" s="297">
        <f ca="1">+IF(ISERROR(HLOOKUP($B128,INDIRECT("'Monthly Resource Report'!"&amp;'Coleman Validation'!H$665666&amp;":"&amp;'Coleman Validation'!H$665667),'Coleman Validation'!H$665668,FALSE)),0,HLOOKUP($B128,INDIRECT("'Monthly Resource Report'!"&amp;'Coleman Validation'!H$665666&amp;":"&amp;'Coleman Validation'!H$665667),'Coleman Validation'!H$665668,FALSE))</f>
        <v>2.3599988117204718</v>
      </c>
      <c r="I128" s="317">
        <f ca="1">+IF(ISERROR(HLOOKUP($B128,INDIRECT("'Monthly Resource Report'!"&amp;'Coleman Validation'!I$665666&amp;":"&amp;'Coleman Validation'!I$665667),'Coleman Validation'!I$665668,FALSE)),0,HLOOKUP($B128,INDIRECT("'Monthly Resource Report'!"&amp;'Coleman Validation'!I$665666&amp;":"&amp;'Coleman Validation'!I$665667),'Coleman Validation'!I$665668,FALSE))</f>
        <v>0.3268698733866825</v>
      </c>
      <c r="J128" s="318">
        <f ca="1">+IF(ISERROR(HLOOKUP($B128,INDIRECT("'Monthly Resource Report'!"&amp;'Coleman Validation'!J$665666&amp;":"&amp;'Coleman Validation'!J$665667),'Coleman Validation'!J$665668,FALSE)),0,HLOOKUP($B128,INDIRECT("'Monthly Resource Report'!"&amp;'Coleman Validation'!J$665666&amp;":"&amp;'Coleman Validation'!J$665667),'Coleman Validation'!J$665668,FALSE))</f>
        <v>0.53133931909330923</v>
      </c>
      <c r="L128" s="301">
        <v>45078</v>
      </c>
      <c r="M128" s="294">
        <v>146</v>
      </c>
      <c r="N128" s="297">
        <v>2.3595794650342876</v>
      </c>
      <c r="O128" s="299">
        <v>0.33</v>
      </c>
      <c r="P128" s="295">
        <v>0.2</v>
      </c>
      <c r="Q128" s="294">
        <f ca="1">+IF(ISERROR(HLOOKUP($B128,INDIRECT("'Monthly Resource Report'!"&amp;'Coleman Validation'!Q$665666&amp;":"&amp;'Coleman Validation'!Q$665667),'Coleman Validation'!Q$665668,FALSE)),0,HLOOKUP($B128,INDIRECT("'Monthly Resource Report'!"&amp;'Coleman Validation'!Q$665666&amp;":"&amp;'Coleman Validation'!Q$665667),'Coleman Validation'!Q$665668,FALSE))</f>
        <v>146</v>
      </c>
      <c r="R128" s="297">
        <f ca="1">+IF(ISERROR(HLOOKUP($B128,INDIRECT("'Monthly Resource Report'!"&amp;'Coleman Validation'!R$665666&amp;":"&amp;'Coleman Validation'!R$665667),'Coleman Validation'!R$665668,FALSE)),0,HLOOKUP($B128,INDIRECT("'Monthly Resource Report'!"&amp;'Coleman Validation'!R$665666&amp;":"&amp;'Coleman Validation'!R$665667),'Coleman Validation'!R$665668,FALSE))</f>
        <v>2.3599987117638173</v>
      </c>
      <c r="S128" s="317">
        <f ca="1">+IF(ISERROR(HLOOKUP($B128,INDIRECT("'Monthly Resource Report'!"&amp;'Coleman Validation'!S$665666&amp;":"&amp;'Coleman Validation'!S$665667),'Coleman Validation'!S$665668,FALSE)),0,HLOOKUP($B128,INDIRECT("'Monthly Resource Report'!"&amp;'Coleman Validation'!S$665666&amp;":"&amp;'Coleman Validation'!S$665667),'Coleman Validation'!S$665668,FALSE))</f>
        <v>0.32715931106513413</v>
      </c>
      <c r="T128" s="318">
        <f ca="1">+IF(ISERROR(HLOOKUP($B128,INDIRECT("'Monthly Resource Report'!"&amp;'Coleman Validation'!T$665666&amp;":"&amp;'Coleman Validation'!T$665667),'Coleman Validation'!T$665668,FALSE)),0,HLOOKUP($B128,INDIRECT("'Monthly Resource Report'!"&amp;'Coleman Validation'!T$665666&amp;":"&amp;'Coleman Validation'!T$665667),'Coleman Validation'!T$665668,FALSE))</f>
        <v>0.51434131837806418</v>
      </c>
      <c r="V128" s="301">
        <v>45078</v>
      </c>
      <c r="W128" s="294">
        <v>151</v>
      </c>
      <c r="X128" s="297">
        <v>2.3595794650342876</v>
      </c>
      <c r="Y128" s="299">
        <v>0.33</v>
      </c>
      <c r="Z128" s="295">
        <v>0.2</v>
      </c>
      <c r="AA128" s="294">
        <f ca="1">+IF(ISERROR(HLOOKUP($B128,INDIRECT("'Monthly Resource Report'!"&amp;'Coleman Validation'!AA$665666&amp;":"&amp;'Coleman Validation'!AA$665667),'Coleman Validation'!AA$665668,FALSE)),0,HLOOKUP($B128,INDIRECT("'Monthly Resource Report'!"&amp;'Coleman Validation'!AA$665666&amp;":"&amp;'Coleman Validation'!AA$665667),'Coleman Validation'!AA$665668,FALSE))</f>
        <v>151</v>
      </c>
      <c r="AB128" s="297">
        <f ca="1">+IF(ISERROR(HLOOKUP($B128,INDIRECT("'Monthly Resource Report'!"&amp;'Coleman Validation'!AB$665666&amp;":"&amp;'Coleman Validation'!AB$665667),'Coleman Validation'!AB$665668,FALSE)),0,HLOOKUP($B128,INDIRECT("'Monthly Resource Report'!"&amp;'Coleman Validation'!AB$665666&amp;":"&amp;'Coleman Validation'!AB$665667),'Coleman Validation'!AB$665668,FALSE))</f>
        <v>2.3599985881459813</v>
      </c>
      <c r="AC128" s="317">
        <f ca="1">+IF(ISERROR(HLOOKUP($B128,INDIRECT("'Monthly Resource Report'!"&amp;'Coleman Validation'!AC$665666&amp;":"&amp;'Coleman Validation'!AC$665667),'Coleman Validation'!AC$665668,FALSE)),0,HLOOKUP($B128,INDIRECT("'Monthly Resource Report'!"&amp;'Coleman Validation'!AC$665666&amp;":"&amp;'Coleman Validation'!AC$665667),'Coleman Validation'!AC$665668,FALSE))</f>
        <v>0.32771666312781844</v>
      </c>
      <c r="AD128" s="318">
        <f ca="1">+IF(ISERROR(HLOOKUP($B128,INDIRECT("'Monthly Resource Report'!"&amp;'Coleman Validation'!AD$665666&amp;":"&amp;'Coleman Validation'!AD$665667),'Coleman Validation'!AD$665668,FALSE)),0,HLOOKUP($B128,INDIRECT("'Monthly Resource Report'!"&amp;'Coleman Validation'!AD$665666&amp;":"&amp;'Coleman Validation'!AD$665667),'Coleman Validation'!AD$665668,FALSE))</f>
        <v>0.20092930329650296</v>
      </c>
    </row>
    <row r="129" spans="2:30" s="29" customFormat="1">
      <c r="B129" s="301">
        <v>45108</v>
      </c>
      <c r="C129" s="294">
        <v>146</v>
      </c>
      <c r="D129" s="297">
        <v>2.3595794650342876</v>
      </c>
      <c r="E129" s="299">
        <v>0.33</v>
      </c>
      <c r="F129" s="295">
        <v>0.2</v>
      </c>
      <c r="G129" s="294">
        <f ca="1">+IF(ISERROR(HLOOKUP($B129,INDIRECT("'Monthly Resource Report'!"&amp;'Coleman Validation'!G$665666&amp;":"&amp;'Coleman Validation'!G$665667),'Coleman Validation'!G$665668,FALSE)),0,HLOOKUP($B129,INDIRECT("'Monthly Resource Report'!"&amp;'Coleman Validation'!G$665666&amp;":"&amp;'Coleman Validation'!G$665667),'Coleman Validation'!G$665668,FALSE))</f>
        <v>146</v>
      </c>
      <c r="H129" s="297">
        <f ca="1">+IF(ISERROR(HLOOKUP($B129,INDIRECT("'Monthly Resource Report'!"&amp;'Coleman Validation'!H$665666&amp;":"&amp;'Coleman Validation'!H$665667),'Coleman Validation'!H$665668,FALSE)),0,HLOOKUP($B129,INDIRECT("'Monthly Resource Report'!"&amp;'Coleman Validation'!H$665666&amp;":"&amp;'Coleman Validation'!H$665667),'Coleman Validation'!H$665668,FALSE))</f>
        <v>2.3599975647717768</v>
      </c>
      <c r="I129" s="317">
        <f ca="1">+IF(ISERROR(HLOOKUP($B129,INDIRECT("'Monthly Resource Report'!"&amp;'Coleman Validation'!I$665666&amp;":"&amp;'Coleman Validation'!I$665667),'Coleman Validation'!I$665668,FALSE)),0,HLOOKUP($B129,INDIRECT("'Monthly Resource Report'!"&amp;'Coleman Validation'!I$665666&amp;":"&amp;'Coleman Validation'!I$665667),'Coleman Validation'!I$665668,FALSE))</f>
        <v>0.32755972192799004</v>
      </c>
      <c r="J129" s="318">
        <f ca="1">+IF(ISERROR(HLOOKUP($B129,INDIRECT("'Monthly Resource Report'!"&amp;'Coleman Validation'!J$665666&amp;":"&amp;'Coleman Validation'!J$665667),'Coleman Validation'!J$665668,FALSE)),0,HLOOKUP($B129,INDIRECT("'Monthly Resource Report'!"&amp;'Coleman Validation'!J$665666&amp;":"&amp;'Coleman Validation'!J$665667),'Coleman Validation'!J$665668,FALSE))</f>
        <v>0.2003318379427691</v>
      </c>
      <c r="L129" s="301">
        <v>45108</v>
      </c>
      <c r="M129" s="294">
        <v>146</v>
      </c>
      <c r="N129" s="297">
        <v>2.3595794650342876</v>
      </c>
      <c r="O129" s="299">
        <v>0.33</v>
      </c>
      <c r="P129" s="295">
        <v>0.2</v>
      </c>
      <c r="Q129" s="294">
        <f ca="1">+IF(ISERROR(HLOOKUP($B129,INDIRECT("'Monthly Resource Report'!"&amp;'Coleman Validation'!Q$665666&amp;":"&amp;'Coleman Validation'!Q$665667),'Coleman Validation'!Q$665668,FALSE)),0,HLOOKUP($B129,INDIRECT("'Monthly Resource Report'!"&amp;'Coleman Validation'!Q$665666&amp;":"&amp;'Coleman Validation'!Q$665667),'Coleman Validation'!Q$665668,FALSE))</f>
        <v>146</v>
      </c>
      <c r="R129" s="297">
        <f ca="1">+IF(ISERROR(HLOOKUP($B129,INDIRECT("'Monthly Resource Report'!"&amp;'Coleman Validation'!R$665666&amp;":"&amp;'Coleman Validation'!R$665667),'Coleman Validation'!R$665668,FALSE)),0,HLOOKUP($B129,INDIRECT("'Monthly Resource Report'!"&amp;'Coleman Validation'!R$665666&amp;":"&amp;'Coleman Validation'!R$665667),'Coleman Validation'!R$665668,FALSE))</f>
        <v>2.3599977921231363</v>
      </c>
      <c r="S129" s="317">
        <f ca="1">+IF(ISERROR(HLOOKUP($B129,INDIRECT("'Monthly Resource Report'!"&amp;'Coleman Validation'!S$665666&amp;":"&amp;'Coleman Validation'!S$665667),'Coleman Validation'!S$665668,FALSE)),0,HLOOKUP($B129,INDIRECT("'Monthly Resource Report'!"&amp;'Coleman Validation'!S$665666&amp;":"&amp;'Coleman Validation'!S$665667),'Coleman Validation'!S$665668,FALSE))</f>
        <v>0.3277749867455918</v>
      </c>
      <c r="T129" s="318">
        <f ca="1">+IF(ISERROR(HLOOKUP($B129,INDIRECT("'Monthly Resource Report'!"&amp;'Coleman Validation'!T$665666&amp;":"&amp;'Coleman Validation'!T$665667),'Coleman Validation'!T$665668,FALSE)),0,HLOOKUP($B129,INDIRECT("'Monthly Resource Report'!"&amp;'Coleman Validation'!T$665666&amp;":"&amp;'Coleman Validation'!T$665667),'Coleman Validation'!T$665668,FALSE))</f>
        <v>0.20037934080371664</v>
      </c>
      <c r="V129" s="301">
        <v>45108</v>
      </c>
      <c r="W129" s="294">
        <v>151</v>
      </c>
      <c r="X129" s="297">
        <v>2.3595794650342876</v>
      </c>
      <c r="Y129" s="299">
        <v>0.33</v>
      </c>
      <c r="Z129" s="295">
        <v>0.2</v>
      </c>
      <c r="AA129" s="294">
        <f ca="1">+IF(ISERROR(HLOOKUP($B129,INDIRECT("'Monthly Resource Report'!"&amp;'Coleman Validation'!AA$665666&amp;":"&amp;'Coleman Validation'!AA$665667),'Coleman Validation'!AA$665668,FALSE)),0,HLOOKUP($B129,INDIRECT("'Monthly Resource Report'!"&amp;'Coleman Validation'!AA$665666&amp;":"&amp;'Coleman Validation'!AA$665667),'Coleman Validation'!AA$665668,FALSE))</f>
        <v>151</v>
      </c>
      <c r="AB129" s="297">
        <f ca="1">+IF(ISERROR(HLOOKUP($B129,INDIRECT("'Monthly Resource Report'!"&amp;'Coleman Validation'!AB$665666&amp;":"&amp;'Coleman Validation'!AB$665667),'Coleman Validation'!AB$665668,FALSE)),0,HLOOKUP($B129,INDIRECT("'Monthly Resource Report'!"&amp;'Coleman Validation'!AB$665666&amp;":"&amp;'Coleman Validation'!AB$665667),'Coleman Validation'!AB$665668,FALSE))</f>
        <v>2.3599981129331722</v>
      </c>
      <c r="AC129" s="317">
        <f ca="1">+IF(ISERROR(HLOOKUP($B129,INDIRECT("'Monthly Resource Report'!"&amp;'Coleman Validation'!AC$665666&amp;":"&amp;'Coleman Validation'!AC$665667),'Coleman Validation'!AC$665668,FALSE)),0,HLOOKUP($B129,INDIRECT("'Monthly Resource Report'!"&amp;'Coleman Validation'!AC$665666&amp;":"&amp;'Coleman Validation'!AC$665667),'Coleman Validation'!AC$665668,FALSE))</f>
        <v>0.32816780094577425</v>
      </c>
      <c r="AD129" s="318">
        <f ca="1">+IF(ISERROR(HLOOKUP($B129,INDIRECT("'Monthly Resource Report'!"&amp;'Coleman Validation'!AD$665666&amp;":"&amp;'Coleman Validation'!AD$665667),'Coleman Validation'!AD$665668,FALSE)),0,HLOOKUP($B129,INDIRECT("'Monthly Resource Report'!"&amp;'Coleman Validation'!AD$665666&amp;":"&amp;'Coleman Validation'!AD$665667),'Coleman Validation'!AD$665668,FALSE))</f>
        <v>0.20081241686627224</v>
      </c>
    </row>
    <row r="130" spans="2:30" s="29" customFormat="1">
      <c r="B130" s="301">
        <v>45139</v>
      </c>
      <c r="C130" s="294">
        <v>146</v>
      </c>
      <c r="D130" s="297">
        <v>2.3595794650342876</v>
      </c>
      <c r="E130" s="299">
        <v>0.33</v>
      </c>
      <c r="F130" s="295">
        <v>0.2</v>
      </c>
      <c r="G130" s="294">
        <f ca="1">+IF(ISERROR(HLOOKUP($B130,INDIRECT("'Monthly Resource Report'!"&amp;'Coleman Validation'!G$665666&amp;":"&amp;'Coleman Validation'!G$665667),'Coleman Validation'!G$665668,FALSE)),0,HLOOKUP($B130,INDIRECT("'Monthly Resource Report'!"&amp;'Coleman Validation'!G$665666&amp;":"&amp;'Coleman Validation'!G$665667),'Coleman Validation'!G$665668,FALSE))</f>
        <v>146</v>
      </c>
      <c r="H130" s="297">
        <f ca="1">+IF(ISERROR(HLOOKUP($B130,INDIRECT("'Monthly Resource Report'!"&amp;'Coleman Validation'!H$665666&amp;":"&amp;'Coleman Validation'!H$665667),'Coleman Validation'!H$665668,FALSE)),0,HLOOKUP($B130,INDIRECT("'Monthly Resource Report'!"&amp;'Coleman Validation'!H$665666&amp;":"&amp;'Coleman Validation'!H$665667),'Coleman Validation'!H$665668,FALSE))</f>
        <v>2.3599983212674429</v>
      </c>
      <c r="I130" s="317">
        <f ca="1">+IF(ISERROR(HLOOKUP($B130,INDIRECT("'Monthly Resource Report'!"&amp;'Coleman Validation'!I$665666&amp;":"&amp;'Coleman Validation'!I$665667),'Coleman Validation'!I$665668,FALSE)),0,HLOOKUP($B130,INDIRECT("'Monthly Resource Report'!"&amp;'Coleman Validation'!I$665666&amp;":"&amp;'Coleman Validation'!I$665667),'Coleman Validation'!I$665668,FALSE))</f>
        <v>0.32783711800086429</v>
      </c>
      <c r="J130" s="318">
        <f ca="1">+IF(ISERROR(HLOOKUP($B130,INDIRECT("'Monthly Resource Report'!"&amp;'Coleman Validation'!J$665666&amp;":"&amp;'Coleman Validation'!J$665667),'Coleman Validation'!J$665668,FALSE)),0,HLOOKUP($B130,INDIRECT("'Monthly Resource Report'!"&amp;'Coleman Validation'!J$665666&amp;":"&amp;'Coleman Validation'!J$665667),'Coleman Validation'!J$665668,FALSE))</f>
        <v>0.20050538797730402</v>
      </c>
      <c r="L130" s="301">
        <v>45139</v>
      </c>
      <c r="M130" s="294">
        <v>146</v>
      </c>
      <c r="N130" s="297">
        <v>2.3595794650342876</v>
      </c>
      <c r="O130" s="299">
        <v>0.33</v>
      </c>
      <c r="P130" s="295">
        <v>0.2</v>
      </c>
      <c r="Q130" s="294">
        <f ca="1">+IF(ISERROR(HLOOKUP($B130,INDIRECT("'Monthly Resource Report'!"&amp;'Coleman Validation'!Q$665666&amp;":"&amp;'Coleman Validation'!Q$665667),'Coleman Validation'!Q$665668,FALSE)),0,HLOOKUP($B130,INDIRECT("'Monthly Resource Report'!"&amp;'Coleman Validation'!Q$665666&amp;":"&amp;'Coleman Validation'!Q$665667),'Coleman Validation'!Q$665668,FALSE))</f>
        <v>146</v>
      </c>
      <c r="R130" s="297">
        <f ca="1">+IF(ISERROR(HLOOKUP($B130,INDIRECT("'Monthly Resource Report'!"&amp;'Coleman Validation'!R$665666&amp;":"&amp;'Coleman Validation'!R$665667),'Coleman Validation'!R$665668,FALSE)),0,HLOOKUP($B130,INDIRECT("'Monthly Resource Report'!"&amp;'Coleman Validation'!R$665666&amp;":"&amp;'Coleman Validation'!R$665667),'Coleman Validation'!R$665668,FALSE))</f>
        <v>2.3599983176312249</v>
      </c>
      <c r="S130" s="317">
        <f ca="1">+IF(ISERROR(HLOOKUP($B130,INDIRECT("'Monthly Resource Report'!"&amp;'Coleman Validation'!S$665666&amp;":"&amp;'Coleman Validation'!S$665667),'Coleman Validation'!S$665668,FALSE)),0,HLOOKUP($B130,INDIRECT("'Monthly Resource Report'!"&amp;'Coleman Validation'!S$665666&amp;":"&amp;'Coleman Validation'!S$665667),'Coleman Validation'!S$665668,FALSE))</f>
        <v>0.32777660617341742</v>
      </c>
      <c r="T130" s="318">
        <f ca="1">+IF(ISERROR(HLOOKUP($B130,INDIRECT("'Monthly Resource Report'!"&amp;'Coleman Validation'!T$665666&amp;":"&amp;'Coleman Validation'!T$665667),'Coleman Validation'!T$665668,FALSE)),0,HLOOKUP($B130,INDIRECT("'Monthly Resource Report'!"&amp;'Coleman Validation'!T$665666&amp;":"&amp;'Coleman Validation'!T$665667),'Coleman Validation'!T$665668,FALSE))</f>
        <v>0.20038459888519916</v>
      </c>
      <c r="V130" s="301">
        <v>45139</v>
      </c>
      <c r="W130" s="294">
        <v>151</v>
      </c>
      <c r="X130" s="297">
        <v>2.3595794650342876</v>
      </c>
      <c r="Y130" s="299">
        <v>0.33</v>
      </c>
      <c r="Z130" s="295">
        <v>0.2</v>
      </c>
      <c r="AA130" s="294">
        <f ca="1">+IF(ISERROR(HLOOKUP($B130,INDIRECT("'Monthly Resource Report'!"&amp;'Coleman Validation'!AA$665666&amp;":"&amp;'Coleman Validation'!AA$665667),'Coleman Validation'!AA$665668,FALSE)),0,HLOOKUP($B130,INDIRECT("'Monthly Resource Report'!"&amp;'Coleman Validation'!AA$665666&amp;":"&amp;'Coleman Validation'!AA$665667),'Coleman Validation'!AA$665668,FALSE))</f>
        <v>151</v>
      </c>
      <c r="AB130" s="297">
        <f ca="1">+IF(ISERROR(HLOOKUP($B130,INDIRECT("'Monthly Resource Report'!"&amp;'Coleman Validation'!AB$665666&amp;":"&amp;'Coleman Validation'!AB$665667),'Coleman Validation'!AB$665668,FALSE)),0,HLOOKUP($B130,INDIRECT("'Monthly Resource Report'!"&amp;'Coleman Validation'!AB$665666&amp;":"&amp;'Coleman Validation'!AB$665667),'Coleman Validation'!AB$665668,FALSE))</f>
        <v>2.3599983828342976</v>
      </c>
      <c r="AC130" s="317">
        <f ca="1">+IF(ISERROR(HLOOKUP($B130,INDIRECT("'Monthly Resource Report'!"&amp;'Coleman Validation'!AC$665666&amp;":"&amp;'Coleman Validation'!AC$665667),'Coleman Validation'!AC$665668,FALSE)),0,HLOOKUP($B130,INDIRECT("'Monthly Resource Report'!"&amp;'Coleman Validation'!AC$665666&amp;":"&amp;'Coleman Validation'!AC$665667),'Coleman Validation'!AC$665668,FALSE))</f>
        <v>0.32816107723292698</v>
      </c>
      <c r="AD130" s="318">
        <f ca="1">+IF(ISERROR(HLOOKUP($B130,INDIRECT("'Monthly Resource Report'!"&amp;'Coleman Validation'!AD$665666&amp;":"&amp;'Coleman Validation'!AD$665667),'Coleman Validation'!AD$665668,FALSE)),0,HLOOKUP($B130,INDIRECT("'Monthly Resource Report'!"&amp;'Coleman Validation'!AD$665666&amp;":"&amp;'Coleman Validation'!AD$665667),'Coleman Validation'!AD$665668,FALSE))</f>
        <v>0.20059991451124887</v>
      </c>
    </row>
    <row r="131" spans="2:30" s="29" customFormat="1">
      <c r="B131" s="301">
        <v>45170</v>
      </c>
      <c r="C131" s="294">
        <v>146</v>
      </c>
      <c r="D131" s="297">
        <v>2.3595794650342876</v>
      </c>
      <c r="E131" s="299">
        <v>0.33</v>
      </c>
      <c r="F131" s="295">
        <v>0.2</v>
      </c>
      <c r="G131" s="294">
        <f ca="1">+IF(ISERROR(HLOOKUP($B131,INDIRECT("'Monthly Resource Report'!"&amp;'Coleman Validation'!G$665666&amp;":"&amp;'Coleman Validation'!G$665667),'Coleman Validation'!G$665668,FALSE)),0,HLOOKUP($B131,INDIRECT("'Monthly Resource Report'!"&amp;'Coleman Validation'!G$665666&amp;":"&amp;'Coleman Validation'!G$665667),'Coleman Validation'!G$665668,FALSE))</f>
        <v>146</v>
      </c>
      <c r="H131" s="297">
        <f ca="1">+IF(ISERROR(HLOOKUP($B131,INDIRECT("'Monthly Resource Report'!"&amp;'Coleman Validation'!H$665666&amp;":"&amp;'Coleman Validation'!H$665667),'Coleman Validation'!H$665668,FALSE)),0,HLOOKUP($B131,INDIRECT("'Monthly Resource Report'!"&amp;'Coleman Validation'!H$665666&amp;":"&amp;'Coleman Validation'!H$665667),'Coleman Validation'!H$665668,FALSE))</f>
        <v>2.3599977965317409</v>
      </c>
      <c r="I131" s="317">
        <f ca="1">+IF(ISERROR(HLOOKUP($B131,INDIRECT("'Monthly Resource Report'!"&amp;'Coleman Validation'!I$665666&amp;":"&amp;'Coleman Validation'!I$665667),'Coleman Validation'!I$665668,FALSE)),0,HLOOKUP($B131,INDIRECT("'Monthly Resource Report'!"&amp;'Coleman Validation'!I$665666&amp;":"&amp;'Coleman Validation'!I$665667),'Coleman Validation'!I$665668,FALSE))</f>
        <v>0.32736029177430237</v>
      </c>
      <c r="J131" s="318">
        <f ca="1">+IF(ISERROR(HLOOKUP($B131,INDIRECT("'Monthly Resource Report'!"&amp;'Coleman Validation'!J$665666&amp;":"&amp;'Coleman Validation'!J$665667),'Coleman Validation'!J$665668,FALSE)),0,HLOOKUP($B131,INDIRECT("'Monthly Resource Report'!"&amp;'Coleman Validation'!J$665666&amp;":"&amp;'Coleman Validation'!J$665667),'Coleman Validation'!J$665668,FALSE))</f>
        <v>0.20052823755316795</v>
      </c>
      <c r="L131" s="301">
        <v>45170</v>
      </c>
      <c r="M131" s="294">
        <v>146</v>
      </c>
      <c r="N131" s="297">
        <v>2.3595794650342876</v>
      </c>
      <c r="O131" s="299">
        <v>0.33</v>
      </c>
      <c r="P131" s="295">
        <v>0.2</v>
      </c>
      <c r="Q131" s="294">
        <f ca="1">+IF(ISERROR(HLOOKUP($B131,INDIRECT("'Monthly Resource Report'!"&amp;'Coleman Validation'!Q$665666&amp;":"&amp;'Coleman Validation'!Q$665667),'Coleman Validation'!Q$665668,FALSE)),0,HLOOKUP($B131,INDIRECT("'Monthly Resource Report'!"&amp;'Coleman Validation'!Q$665666&amp;":"&amp;'Coleman Validation'!Q$665667),'Coleman Validation'!Q$665668,FALSE))</f>
        <v>146</v>
      </c>
      <c r="R131" s="297">
        <f ca="1">+IF(ISERROR(HLOOKUP($B131,INDIRECT("'Monthly Resource Report'!"&amp;'Coleman Validation'!R$665666&amp;":"&amp;'Coleman Validation'!R$665667),'Coleman Validation'!R$665668,FALSE)),0,HLOOKUP($B131,INDIRECT("'Monthly Resource Report'!"&amp;'Coleman Validation'!R$665666&amp;":"&amp;'Coleman Validation'!R$665667),'Coleman Validation'!R$665668,FALSE))</f>
        <v>2.3599979488672456</v>
      </c>
      <c r="S131" s="317">
        <f ca="1">+IF(ISERROR(HLOOKUP($B131,INDIRECT("'Monthly Resource Report'!"&amp;'Coleman Validation'!S$665666&amp;":"&amp;'Coleman Validation'!S$665667),'Coleman Validation'!S$665668,FALSE)),0,HLOOKUP($B131,INDIRECT("'Monthly Resource Report'!"&amp;'Coleman Validation'!S$665666&amp;":"&amp;'Coleman Validation'!S$665667),'Coleman Validation'!S$665668,FALSE))</f>
        <v>0.3273334316504708</v>
      </c>
      <c r="T131" s="318">
        <f ca="1">+IF(ISERROR(HLOOKUP($B131,INDIRECT("'Monthly Resource Report'!"&amp;'Coleman Validation'!T$665666&amp;":"&amp;'Coleman Validation'!T$665667),'Coleman Validation'!T$665668,FALSE)),0,HLOOKUP($B131,INDIRECT("'Monthly Resource Report'!"&amp;'Coleman Validation'!T$665666&amp;":"&amp;'Coleman Validation'!T$665667),'Coleman Validation'!T$665668,FALSE))</f>
        <v>0.20039511283256664</v>
      </c>
      <c r="V131" s="301">
        <v>45170</v>
      </c>
      <c r="W131" s="294">
        <v>151</v>
      </c>
      <c r="X131" s="297">
        <v>2.3595794650342876</v>
      </c>
      <c r="Y131" s="299">
        <v>0.33</v>
      </c>
      <c r="Z131" s="295">
        <v>0.2</v>
      </c>
      <c r="AA131" s="294">
        <f ca="1">+IF(ISERROR(HLOOKUP($B131,INDIRECT("'Monthly Resource Report'!"&amp;'Coleman Validation'!AA$665666&amp;":"&amp;'Coleman Validation'!AA$665667),'Coleman Validation'!AA$665668,FALSE)),0,HLOOKUP($B131,INDIRECT("'Monthly Resource Report'!"&amp;'Coleman Validation'!AA$665666&amp;":"&amp;'Coleman Validation'!AA$665667),'Coleman Validation'!AA$665668,FALSE))</f>
        <v>151</v>
      </c>
      <c r="AB131" s="297">
        <f ca="1">+IF(ISERROR(HLOOKUP($B131,INDIRECT("'Monthly Resource Report'!"&amp;'Coleman Validation'!AB$665666&amp;":"&amp;'Coleman Validation'!AB$665667),'Coleman Validation'!AB$665668,FALSE)),0,HLOOKUP($B131,INDIRECT("'Monthly Resource Report'!"&amp;'Coleman Validation'!AB$665666&amp;":"&amp;'Coleman Validation'!AB$665667),'Coleman Validation'!AB$665668,FALSE))</f>
        <v>2.3599984954649011</v>
      </c>
      <c r="AC131" s="317">
        <f ca="1">+IF(ISERROR(HLOOKUP($B131,INDIRECT("'Monthly Resource Report'!"&amp;'Coleman Validation'!AC$665666&amp;":"&amp;'Coleman Validation'!AC$665667),'Coleman Validation'!AC$665668,FALSE)),0,HLOOKUP($B131,INDIRECT("'Monthly Resource Report'!"&amp;'Coleman Validation'!AC$665666&amp;":"&amp;'Coleman Validation'!AC$665667),'Coleman Validation'!AC$665668,FALSE))</f>
        <v>0.32775624455896746</v>
      </c>
      <c r="AD131" s="318">
        <f ca="1">+IF(ISERROR(HLOOKUP($B131,INDIRECT("'Monthly Resource Report'!"&amp;'Coleman Validation'!AD$665666&amp;":"&amp;'Coleman Validation'!AD$665667),'Coleman Validation'!AD$665668,FALSE)),0,HLOOKUP($B131,INDIRECT("'Monthly Resource Report'!"&amp;'Coleman Validation'!AD$665666&amp;":"&amp;'Coleman Validation'!AD$665667),'Coleman Validation'!AD$665668,FALSE))</f>
        <v>0.20062714283245245</v>
      </c>
    </row>
    <row r="132" spans="2:30" s="29" customFormat="1">
      <c r="B132" s="301">
        <v>45200</v>
      </c>
      <c r="C132" s="294">
        <v>146</v>
      </c>
      <c r="D132" s="297">
        <v>2.3595794650342876</v>
      </c>
      <c r="E132" s="299">
        <v>0.33</v>
      </c>
      <c r="F132" s="295">
        <v>0.2</v>
      </c>
      <c r="G132" s="294">
        <f ca="1">+IF(ISERROR(HLOOKUP($B132,INDIRECT("'Monthly Resource Report'!"&amp;'Coleman Validation'!G$665666&amp;":"&amp;'Coleman Validation'!G$665667),'Coleman Validation'!G$665668,FALSE)),0,HLOOKUP($B132,INDIRECT("'Monthly Resource Report'!"&amp;'Coleman Validation'!G$665666&amp;":"&amp;'Coleman Validation'!G$665667),'Coleman Validation'!G$665668,FALSE))</f>
        <v>146</v>
      </c>
      <c r="H132" s="297">
        <f ca="1">+IF(ISERROR(HLOOKUP($B132,INDIRECT("'Monthly Resource Report'!"&amp;'Coleman Validation'!H$665666&amp;":"&amp;'Coleman Validation'!H$665667),'Coleman Validation'!H$665668,FALSE)),0,HLOOKUP($B132,INDIRECT("'Monthly Resource Report'!"&amp;'Coleman Validation'!H$665666&amp;":"&amp;'Coleman Validation'!H$665667),'Coleman Validation'!H$665668,FALSE))</f>
        <v>2.3599974937081631</v>
      </c>
      <c r="I132" s="317">
        <f ca="1">+IF(ISERROR(HLOOKUP($B132,INDIRECT("'Monthly Resource Report'!"&amp;'Coleman Validation'!I$665666&amp;":"&amp;'Coleman Validation'!I$665667),'Coleman Validation'!I$665668,FALSE)),0,HLOOKUP($B132,INDIRECT("'Monthly Resource Report'!"&amp;'Coleman Validation'!I$665666&amp;":"&amp;'Coleman Validation'!I$665667),'Coleman Validation'!I$665668,FALSE))</f>
        <v>0.32795421997573587</v>
      </c>
      <c r="J132" s="318">
        <f ca="1">+IF(ISERROR(HLOOKUP($B132,INDIRECT("'Monthly Resource Report'!"&amp;'Coleman Validation'!J$665666&amp;":"&amp;'Coleman Validation'!J$665667),'Coleman Validation'!J$665668,FALSE)),0,HLOOKUP($B132,INDIRECT("'Monthly Resource Report'!"&amp;'Coleman Validation'!J$665666&amp;":"&amp;'Coleman Validation'!J$665667),'Coleman Validation'!J$665668,FALSE))</f>
        <v>0.20033075050733659</v>
      </c>
      <c r="L132" s="301">
        <v>45200</v>
      </c>
      <c r="M132" s="294">
        <v>146</v>
      </c>
      <c r="N132" s="297">
        <v>2.3595794650342876</v>
      </c>
      <c r="O132" s="299">
        <v>0.33</v>
      </c>
      <c r="P132" s="295">
        <v>0.2</v>
      </c>
      <c r="Q132" s="294">
        <f ca="1">+IF(ISERROR(HLOOKUP($B132,INDIRECT("'Monthly Resource Report'!"&amp;'Coleman Validation'!Q$665666&amp;":"&amp;'Coleman Validation'!Q$665667),'Coleman Validation'!Q$665668,FALSE)),0,HLOOKUP($B132,INDIRECT("'Monthly Resource Report'!"&amp;'Coleman Validation'!Q$665666&amp;":"&amp;'Coleman Validation'!Q$665667),'Coleman Validation'!Q$665668,FALSE))</f>
        <v>146</v>
      </c>
      <c r="R132" s="297">
        <f ca="1">+IF(ISERROR(HLOOKUP($B132,INDIRECT("'Monthly Resource Report'!"&amp;'Coleman Validation'!R$665666&amp;":"&amp;'Coleman Validation'!R$665667),'Coleman Validation'!R$665668,FALSE)),0,HLOOKUP($B132,INDIRECT("'Monthly Resource Report'!"&amp;'Coleman Validation'!R$665666&amp;":"&amp;'Coleman Validation'!R$665667),'Coleman Validation'!R$665668,FALSE))</f>
        <v>2.3599975934374084</v>
      </c>
      <c r="S132" s="317">
        <f ca="1">+IF(ISERROR(HLOOKUP($B132,INDIRECT("'Monthly Resource Report'!"&amp;'Coleman Validation'!S$665666&amp;":"&amp;'Coleman Validation'!S$665667),'Coleman Validation'!S$665668,FALSE)),0,HLOOKUP($B132,INDIRECT("'Monthly Resource Report'!"&amp;'Coleman Validation'!S$665666&amp;":"&amp;'Coleman Validation'!S$665667),'Coleman Validation'!S$665668,FALSE))</f>
        <v>0.32791055514480338</v>
      </c>
      <c r="T132" s="318">
        <f ca="1">+IF(ISERROR(HLOOKUP($B132,INDIRECT("'Monthly Resource Report'!"&amp;'Coleman Validation'!T$665666&amp;":"&amp;'Coleman Validation'!T$665667),'Coleman Validation'!T$665668,FALSE)),0,HLOOKUP($B132,INDIRECT("'Monthly Resource Report'!"&amp;'Coleman Validation'!T$665666&amp;":"&amp;'Coleman Validation'!T$665667),'Coleman Validation'!T$665668,FALSE))</f>
        <v>0.20038342292688432</v>
      </c>
      <c r="V132" s="301">
        <v>45200</v>
      </c>
      <c r="W132" s="294">
        <v>151</v>
      </c>
      <c r="X132" s="297">
        <v>2.3595794650342876</v>
      </c>
      <c r="Y132" s="299">
        <v>0.33</v>
      </c>
      <c r="Z132" s="295">
        <v>0.2</v>
      </c>
      <c r="AA132" s="294">
        <f ca="1">+IF(ISERROR(HLOOKUP($B132,INDIRECT("'Monthly Resource Report'!"&amp;'Coleman Validation'!AA$665666&amp;":"&amp;'Coleman Validation'!AA$665667),'Coleman Validation'!AA$665668,FALSE)),0,HLOOKUP($B132,INDIRECT("'Monthly Resource Report'!"&amp;'Coleman Validation'!AA$665666&amp;":"&amp;'Coleman Validation'!AA$665667),'Coleman Validation'!AA$665668,FALSE))</f>
        <v>151</v>
      </c>
      <c r="AB132" s="297">
        <f ca="1">+IF(ISERROR(HLOOKUP($B132,INDIRECT("'Monthly Resource Report'!"&amp;'Coleman Validation'!AB$665666&amp;":"&amp;'Coleman Validation'!AB$665667),'Coleman Validation'!AB$665668,FALSE)),0,HLOOKUP($B132,INDIRECT("'Monthly Resource Report'!"&amp;'Coleman Validation'!AB$665666&amp;":"&amp;'Coleman Validation'!AB$665667),'Coleman Validation'!AB$665668,FALSE))</f>
        <v>2.359998316846311</v>
      </c>
      <c r="AC132" s="317">
        <f ca="1">+IF(ISERROR(HLOOKUP($B132,INDIRECT("'Monthly Resource Report'!"&amp;'Coleman Validation'!AC$665666&amp;":"&amp;'Coleman Validation'!AC$665667),'Coleman Validation'!AC$665668,FALSE)),0,HLOOKUP($B132,INDIRECT("'Monthly Resource Report'!"&amp;'Coleman Validation'!AC$665666&amp;":"&amp;'Coleman Validation'!AC$665667),'Coleman Validation'!AC$665668,FALSE))</f>
        <v>0.32815219981324861</v>
      </c>
      <c r="AD132" s="318">
        <f ca="1">+IF(ISERROR(HLOOKUP($B132,INDIRECT("'Monthly Resource Report'!"&amp;'Coleman Validation'!AD$665666&amp;":"&amp;'Coleman Validation'!AD$665667),'Coleman Validation'!AD$665668,FALSE)),0,HLOOKUP($B132,INDIRECT("'Monthly Resource Report'!"&amp;'Coleman Validation'!AD$665666&amp;":"&amp;'Coleman Validation'!AD$665667),'Coleman Validation'!AD$665668,FALSE))</f>
        <v>0.20061421182256237</v>
      </c>
    </row>
    <row r="133" spans="2:30" s="29" customFormat="1">
      <c r="B133" s="301">
        <v>45231</v>
      </c>
      <c r="C133" s="294">
        <v>146</v>
      </c>
      <c r="D133" s="297">
        <v>2.3595794650342876</v>
      </c>
      <c r="E133" s="299">
        <v>0.33</v>
      </c>
      <c r="F133" s="295">
        <v>0.2</v>
      </c>
      <c r="G133" s="294">
        <f ca="1">+IF(ISERROR(HLOOKUP($B133,INDIRECT("'Monthly Resource Report'!"&amp;'Coleman Validation'!G$665666&amp;":"&amp;'Coleman Validation'!G$665667),'Coleman Validation'!G$665668,FALSE)),0,HLOOKUP($B133,INDIRECT("'Monthly Resource Report'!"&amp;'Coleman Validation'!G$665666&amp;":"&amp;'Coleman Validation'!G$665667),'Coleman Validation'!G$665668,FALSE))</f>
        <v>146</v>
      </c>
      <c r="H133" s="297">
        <f ca="1">+IF(ISERROR(HLOOKUP($B133,INDIRECT("'Monthly Resource Report'!"&amp;'Coleman Validation'!H$665666&amp;":"&amp;'Coleman Validation'!H$665667),'Coleman Validation'!H$665668,FALSE)),0,HLOOKUP($B133,INDIRECT("'Monthly Resource Report'!"&amp;'Coleman Validation'!H$665666&amp;":"&amp;'Coleman Validation'!H$665667),'Coleman Validation'!H$665668,FALSE))</f>
        <v>2.3599982530655539</v>
      </c>
      <c r="I133" s="317">
        <f ca="1">+IF(ISERROR(HLOOKUP($B133,INDIRECT("'Monthly Resource Report'!"&amp;'Coleman Validation'!I$665666&amp;":"&amp;'Coleman Validation'!I$665667),'Coleman Validation'!I$665668,FALSE)),0,HLOOKUP($B133,INDIRECT("'Monthly Resource Report'!"&amp;'Coleman Validation'!I$665666&amp;":"&amp;'Coleman Validation'!I$665667),'Coleman Validation'!I$665668,FALSE))</f>
        <v>0.32873966551734773</v>
      </c>
      <c r="J133" s="318">
        <f ca="1">+IF(ISERROR(HLOOKUP($B133,INDIRECT("'Monthly Resource Report'!"&amp;'Coleman Validation'!J$665666&amp;":"&amp;'Coleman Validation'!J$665667),'Coleman Validation'!J$665668,FALSE)),0,HLOOKUP($B133,INDIRECT("'Monthly Resource Report'!"&amp;'Coleman Validation'!J$665666&amp;":"&amp;'Coleman Validation'!J$665667),'Coleman Validation'!J$665668,FALSE))</f>
        <v>0.2003416679758048</v>
      </c>
      <c r="L133" s="301">
        <v>45231</v>
      </c>
      <c r="M133" s="294">
        <v>146</v>
      </c>
      <c r="N133" s="297">
        <v>2.3595794650342876</v>
      </c>
      <c r="O133" s="299">
        <v>0.33</v>
      </c>
      <c r="P133" s="295">
        <v>0.2</v>
      </c>
      <c r="Q133" s="294">
        <f ca="1">+IF(ISERROR(HLOOKUP($B133,INDIRECT("'Monthly Resource Report'!"&amp;'Coleman Validation'!Q$665666&amp;":"&amp;'Coleman Validation'!Q$665667),'Coleman Validation'!Q$665668,FALSE)),0,HLOOKUP($B133,INDIRECT("'Monthly Resource Report'!"&amp;'Coleman Validation'!Q$665666&amp;":"&amp;'Coleman Validation'!Q$665667),'Coleman Validation'!Q$665668,FALSE))</f>
        <v>146</v>
      </c>
      <c r="R133" s="297">
        <f ca="1">+IF(ISERROR(HLOOKUP($B133,INDIRECT("'Monthly Resource Report'!"&amp;'Coleman Validation'!R$665666&amp;":"&amp;'Coleman Validation'!R$665667),'Coleman Validation'!R$665668,FALSE)),0,HLOOKUP($B133,INDIRECT("'Monthly Resource Report'!"&amp;'Coleman Validation'!R$665666&amp;":"&amp;'Coleman Validation'!R$665667),'Coleman Validation'!R$665668,FALSE))</f>
        <v>2.3599983584407713</v>
      </c>
      <c r="S133" s="317">
        <f ca="1">+IF(ISERROR(HLOOKUP($B133,INDIRECT("'Monthly Resource Report'!"&amp;'Coleman Validation'!S$665666&amp;":"&amp;'Coleman Validation'!S$665667),'Coleman Validation'!S$665668,FALSE)),0,HLOOKUP($B133,INDIRECT("'Monthly Resource Report'!"&amp;'Coleman Validation'!S$665666&amp;":"&amp;'Coleman Validation'!S$665667),'Coleman Validation'!S$665668,FALSE))</f>
        <v>0.32875460408201551</v>
      </c>
      <c r="T133" s="318">
        <f ca="1">+IF(ISERROR(HLOOKUP($B133,INDIRECT("'Monthly Resource Report'!"&amp;'Coleman Validation'!T$665666&amp;":"&amp;'Coleman Validation'!T$665667),'Coleman Validation'!T$665668,FALSE)),0,HLOOKUP($B133,INDIRECT("'Monthly Resource Report'!"&amp;'Coleman Validation'!T$665666&amp;":"&amp;'Coleman Validation'!T$665667),'Coleman Validation'!T$665668,FALSE))</f>
        <v>0.20076984219557745</v>
      </c>
      <c r="V133" s="301">
        <v>45231</v>
      </c>
      <c r="W133" s="294">
        <v>151</v>
      </c>
      <c r="X133" s="297">
        <v>2.3595794650342876</v>
      </c>
      <c r="Y133" s="299">
        <v>0.33</v>
      </c>
      <c r="Z133" s="295">
        <v>0.2</v>
      </c>
      <c r="AA133" s="294">
        <f ca="1">+IF(ISERROR(HLOOKUP($B133,INDIRECT("'Monthly Resource Report'!"&amp;'Coleman Validation'!AA$665666&amp;":"&amp;'Coleman Validation'!AA$665667),'Coleman Validation'!AA$665668,FALSE)),0,HLOOKUP($B133,INDIRECT("'Monthly Resource Report'!"&amp;'Coleman Validation'!AA$665666&amp;":"&amp;'Coleman Validation'!AA$665667),'Coleman Validation'!AA$665668,FALSE))</f>
        <v>151</v>
      </c>
      <c r="AB133" s="297">
        <f ca="1">+IF(ISERROR(HLOOKUP($B133,INDIRECT("'Monthly Resource Report'!"&amp;'Coleman Validation'!AB$665666&amp;":"&amp;'Coleman Validation'!AB$665667),'Coleman Validation'!AB$665668,FALSE)),0,HLOOKUP($B133,INDIRECT("'Monthly Resource Report'!"&amp;'Coleman Validation'!AB$665666&amp;":"&amp;'Coleman Validation'!AB$665667),'Coleman Validation'!AB$665668,FALSE))</f>
        <v>2.3599980513619956</v>
      </c>
      <c r="AC133" s="317">
        <f ca="1">+IF(ISERROR(HLOOKUP($B133,INDIRECT("'Monthly Resource Report'!"&amp;'Coleman Validation'!AC$665666&amp;":"&amp;'Coleman Validation'!AC$665667),'Coleman Validation'!AC$665668,FALSE)),0,HLOOKUP($B133,INDIRECT("'Monthly Resource Report'!"&amp;'Coleman Validation'!AC$665666&amp;":"&amp;'Coleman Validation'!AC$665667),'Coleman Validation'!AC$665668,FALSE))</f>
        <v>0.3291601691957558</v>
      </c>
      <c r="AD133" s="318">
        <f ca="1">+IF(ISERROR(HLOOKUP($B133,INDIRECT("'Monthly Resource Report'!"&amp;'Coleman Validation'!AD$665666&amp;":"&amp;'Coleman Validation'!AD$665667),'Coleman Validation'!AD$665668,FALSE)),0,HLOOKUP($B133,INDIRECT("'Monthly Resource Report'!"&amp;'Coleman Validation'!AD$665666&amp;":"&amp;'Coleman Validation'!AD$665667),'Coleman Validation'!AD$665668,FALSE))</f>
        <v>0.20061773905046237</v>
      </c>
    </row>
    <row r="134" spans="2:30" s="29" customFormat="1">
      <c r="B134" s="301">
        <v>45261</v>
      </c>
      <c r="C134" s="294">
        <v>146</v>
      </c>
      <c r="D134" s="297">
        <v>2.3595794650342876</v>
      </c>
      <c r="E134" s="299">
        <v>0.33</v>
      </c>
      <c r="F134" s="295">
        <v>0.2</v>
      </c>
      <c r="G134" s="294">
        <f ca="1">+IF(ISERROR(HLOOKUP($B134,INDIRECT("'Monthly Resource Report'!"&amp;'Coleman Validation'!G$665666&amp;":"&amp;'Coleman Validation'!G$665667),'Coleman Validation'!G$665668,FALSE)),0,HLOOKUP($B134,INDIRECT("'Monthly Resource Report'!"&amp;'Coleman Validation'!G$665666&amp;":"&amp;'Coleman Validation'!G$665667),'Coleman Validation'!G$665668,FALSE))</f>
        <v>146</v>
      </c>
      <c r="H134" s="297">
        <f ca="1">+IF(ISERROR(HLOOKUP($B134,INDIRECT("'Monthly Resource Report'!"&amp;'Coleman Validation'!H$665666&amp;":"&amp;'Coleman Validation'!H$665667),'Coleman Validation'!H$665668,FALSE)),0,HLOOKUP($B134,INDIRECT("'Monthly Resource Report'!"&amp;'Coleman Validation'!H$665666&amp;":"&amp;'Coleman Validation'!H$665667),'Coleman Validation'!H$665668,FALSE))</f>
        <v>2.3599977036928794</v>
      </c>
      <c r="I134" s="317">
        <f ca="1">+IF(ISERROR(HLOOKUP($B134,INDIRECT("'Monthly Resource Report'!"&amp;'Coleman Validation'!I$665666&amp;":"&amp;'Coleman Validation'!I$665667),'Coleman Validation'!I$665668,FALSE)),0,HLOOKUP($B134,INDIRECT("'Monthly Resource Report'!"&amp;'Coleman Validation'!I$665666&amp;":"&amp;'Coleman Validation'!I$665667),'Coleman Validation'!I$665668,FALSE))</f>
        <v>0.32804207896638976</v>
      </c>
      <c r="J134" s="318">
        <f ca="1">+IF(ISERROR(HLOOKUP($B134,INDIRECT("'Monthly Resource Report'!"&amp;'Coleman Validation'!J$665666&amp;":"&amp;'Coleman Validation'!J$665667),'Coleman Validation'!J$665668,FALSE)),0,HLOOKUP($B134,INDIRECT("'Monthly Resource Report'!"&amp;'Coleman Validation'!J$665666&amp;":"&amp;'Coleman Validation'!J$665667),'Coleman Validation'!J$665668,FALSE))</f>
        <v>0.20050824622298374</v>
      </c>
      <c r="L134" s="301">
        <v>45261</v>
      </c>
      <c r="M134" s="294">
        <v>146</v>
      </c>
      <c r="N134" s="297">
        <v>2.3595794650342876</v>
      </c>
      <c r="O134" s="299">
        <v>0.33</v>
      </c>
      <c r="P134" s="295">
        <v>0.2</v>
      </c>
      <c r="Q134" s="294">
        <f ca="1">+IF(ISERROR(HLOOKUP($B134,INDIRECT("'Monthly Resource Report'!"&amp;'Coleman Validation'!Q$665666&amp;":"&amp;'Coleman Validation'!Q$665667),'Coleman Validation'!Q$665668,FALSE)),0,HLOOKUP($B134,INDIRECT("'Monthly Resource Report'!"&amp;'Coleman Validation'!Q$665666&amp;":"&amp;'Coleman Validation'!Q$665667),'Coleman Validation'!Q$665668,FALSE))</f>
        <v>146</v>
      </c>
      <c r="R134" s="297">
        <f ca="1">+IF(ISERROR(HLOOKUP($B134,INDIRECT("'Monthly Resource Report'!"&amp;'Coleman Validation'!R$665666&amp;":"&amp;'Coleman Validation'!R$665667),'Coleman Validation'!R$665668,FALSE)),0,HLOOKUP($B134,INDIRECT("'Monthly Resource Report'!"&amp;'Coleman Validation'!R$665666&amp;":"&amp;'Coleman Validation'!R$665667),'Coleman Validation'!R$665668,FALSE))</f>
        <v>2.3599975837036569</v>
      </c>
      <c r="S134" s="317">
        <f ca="1">+IF(ISERROR(HLOOKUP($B134,INDIRECT("'Monthly Resource Report'!"&amp;'Coleman Validation'!S$665666&amp;":"&amp;'Coleman Validation'!S$665667),'Coleman Validation'!S$665668,FALSE)),0,HLOOKUP($B134,INDIRECT("'Monthly Resource Report'!"&amp;'Coleman Validation'!S$665666&amp;":"&amp;'Coleman Validation'!S$665667),'Coleman Validation'!S$665668,FALSE))</f>
        <v>0.32785764453639699</v>
      </c>
      <c r="T134" s="318">
        <f ca="1">+IF(ISERROR(HLOOKUP($B134,INDIRECT("'Monthly Resource Report'!"&amp;'Coleman Validation'!T$665666&amp;":"&amp;'Coleman Validation'!T$665667),'Coleman Validation'!T$665668,FALSE)),0,HLOOKUP($B134,INDIRECT("'Monthly Resource Report'!"&amp;'Coleman Validation'!T$665666&amp;":"&amp;'Coleman Validation'!T$665667),'Coleman Validation'!T$665668,FALSE))</f>
        <v>0.20039256906194852</v>
      </c>
      <c r="V134" s="301">
        <v>45261</v>
      </c>
      <c r="W134" s="294">
        <v>151</v>
      </c>
      <c r="X134" s="297">
        <v>2.3595794650342876</v>
      </c>
      <c r="Y134" s="299">
        <v>0.33</v>
      </c>
      <c r="Z134" s="295">
        <v>0.2</v>
      </c>
      <c r="AA134" s="294">
        <f ca="1">+IF(ISERROR(HLOOKUP($B134,INDIRECT("'Monthly Resource Report'!"&amp;'Coleman Validation'!AA$665666&amp;":"&amp;'Coleman Validation'!AA$665667),'Coleman Validation'!AA$665668,FALSE)),0,HLOOKUP($B134,INDIRECT("'Monthly Resource Report'!"&amp;'Coleman Validation'!AA$665666&amp;":"&amp;'Coleman Validation'!AA$665667),'Coleman Validation'!AA$665668,FALSE))</f>
        <v>151</v>
      </c>
      <c r="AB134" s="297">
        <f ca="1">+IF(ISERROR(HLOOKUP($B134,INDIRECT("'Monthly Resource Report'!"&amp;'Coleman Validation'!AB$665666&amp;":"&amp;'Coleman Validation'!AB$665667),'Coleman Validation'!AB$665668,FALSE)),0,HLOOKUP($B134,INDIRECT("'Monthly Resource Report'!"&amp;'Coleman Validation'!AB$665666&amp;":"&amp;'Coleman Validation'!AB$665667),'Coleman Validation'!AB$665668,FALSE))</f>
        <v>2.3599980921027259</v>
      </c>
      <c r="AC134" s="317">
        <f ca="1">+IF(ISERROR(HLOOKUP($B134,INDIRECT("'Monthly Resource Report'!"&amp;'Coleman Validation'!AC$665666&amp;":"&amp;'Coleman Validation'!AC$665667),'Coleman Validation'!AC$665668,FALSE)),0,HLOOKUP($B134,INDIRECT("'Monthly Resource Report'!"&amp;'Coleman Validation'!AC$665666&amp;":"&amp;'Coleman Validation'!AC$665667),'Coleman Validation'!AC$665668,FALSE))</f>
        <v>0.32851740624428732</v>
      </c>
      <c r="AD134" s="318">
        <f ca="1">+IF(ISERROR(HLOOKUP($B134,INDIRECT("'Monthly Resource Report'!"&amp;'Coleman Validation'!AD$665666&amp;":"&amp;'Coleman Validation'!AD$665667),'Coleman Validation'!AD$665668,FALSE)),0,HLOOKUP($B134,INDIRECT("'Monthly Resource Report'!"&amp;'Coleman Validation'!AD$665666&amp;":"&amp;'Coleman Validation'!AD$665667),'Coleman Validation'!AD$665668,FALSE))</f>
        <v>0.20079357370153317</v>
      </c>
    </row>
    <row r="135" spans="2:30" s="29" customFormat="1">
      <c r="B135" s="301">
        <v>45292</v>
      </c>
      <c r="C135" s="294">
        <v>146</v>
      </c>
      <c r="D135" s="297">
        <v>2.4237600264832202</v>
      </c>
      <c r="E135" s="299">
        <v>0.33</v>
      </c>
      <c r="F135" s="295">
        <v>0.2</v>
      </c>
      <c r="G135" s="294">
        <f ca="1">+IF(ISERROR(HLOOKUP($B135,INDIRECT("'Monthly Resource Report'!"&amp;'Coleman Validation'!G$665666&amp;":"&amp;'Coleman Validation'!G$665667),'Coleman Validation'!G$665668,FALSE)),0,HLOOKUP($B135,INDIRECT("'Monthly Resource Report'!"&amp;'Coleman Validation'!G$665666&amp;":"&amp;'Coleman Validation'!G$665667),'Coleman Validation'!G$665668,FALSE))</f>
        <v>146</v>
      </c>
      <c r="H135" s="297">
        <f ca="1">+IF(ISERROR(HLOOKUP($B135,INDIRECT("'Monthly Resource Report'!"&amp;'Coleman Validation'!H$665666&amp;":"&amp;'Coleman Validation'!H$665667),'Coleman Validation'!H$665668,FALSE)),0,HLOOKUP($B135,INDIRECT("'Monthly Resource Report'!"&amp;'Coleman Validation'!H$665666&amp;":"&amp;'Coleman Validation'!H$665667),'Coleman Validation'!H$665668,FALSE))</f>
        <v>2.4239969832570769</v>
      </c>
      <c r="I135" s="317">
        <f ca="1">+IF(ISERROR(HLOOKUP($B135,INDIRECT("'Monthly Resource Report'!"&amp;'Coleman Validation'!I$665666&amp;":"&amp;'Coleman Validation'!I$665667),'Coleman Validation'!I$665668,FALSE)),0,HLOOKUP($B135,INDIRECT("'Monthly Resource Report'!"&amp;'Coleman Validation'!I$665666&amp;":"&amp;'Coleman Validation'!I$665667),'Coleman Validation'!I$665668,FALSE))</f>
        <v>0.32914348829048568</v>
      </c>
      <c r="J135" s="318">
        <f ca="1">+IF(ISERROR(HLOOKUP($B135,INDIRECT("'Monthly Resource Report'!"&amp;'Coleman Validation'!J$665666&amp;":"&amp;'Coleman Validation'!J$665667),'Coleman Validation'!J$665668,FALSE)),0,HLOOKUP($B135,INDIRECT("'Monthly Resource Report'!"&amp;'Coleman Validation'!J$665666&amp;":"&amp;'Coleman Validation'!J$665667),'Coleman Validation'!J$665668,FALSE))</f>
        <v>0.20048667399170469</v>
      </c>
      <c r="L135" s="301">
        <v>45292</v>
      </c>
      <c r="M135" s="294">
        <v>146</v>
      </c>
      <c r="N135" s="297">
        <v>2.4237600264832202</v>
      </c>
      <c r="O135" s="299">
        <v>0.33</v>
      </c>
      <c r="P135" s="295">
        <v>0.2</v>
      </c>
      <c r="Q135" s="294">
        <f ca="1">+IF(ISERROR(HLOOKUP($B135,INDIRECT("'Monthly Resource Report'!"&amp;'Coleman Validation'!Q$665666&amp;":"&amp;'Coleman Validation'!Q$665667),'Coleman Validation'!Q$665668,FALSE)),0,HLOOKUP($B135,INDIRECT("'Monthly Resource Report'!"&amp;'Coleman Validation'!Q$665666&amp;":"&amp;'Coleman Validation'!Q$665667),'Coleman Validation'!Q$665668,FALSE))</f>
        <v>146</v>
      </c>
      <c r="R135" s="297">
        <f ca="1">+IF(ISERROR(HLOOKUP($B135,INDIRECT("'Monthly Resource Report'!"&amp;'Coleman Validation'!R$665666&amp;":"&amp;'Coleman Validation'!R$665667),'Coleman Validation'!R$665668,FALSE)),0,HLOOKUP($B135,INDIRECT("'Monthly Resource Report'!"&amp;'Coleman Validation'!R$665666&amp;":"&amp;'Coleman Validation'!R$665667),'Coleman Validation'!R$665668,FALSE))</f>
        <v>2.4239969207237304</v>
      </c>
      <c r="S135" s="317">
        <f ca="1">+IF(ISERROR(HLOOKUP($B135,INDIRECT("'Monthly Resource Report'!"&amp;'Coleman Validation'!S$665666&amp;":"&amp;'Coleman Validation'!S$665667),'Coleman Validation'!S$665668,FALSE)),0,HLOOKUP($B135,INDIRECT("'Monthly Resource Report'!"&amp;'Coleman Validation'!S$665666&amp;":"&amp;'Coleman Validation'!S$665667),'Coleman Validation'!S$665668,FALSE))</f>
        <v>0.32911903049237068</v>
      </c>
      <c r="T135" s="318">
        <f ca="1">+IF(ISERROR(HLOOKUP($B135,INDIRECT("'Monthly Resource Report'!"&amp;'Coleman Validation'!T$665666&amp;":"&amp;'Coleman Validation'!T$665667),'Coleman Validation'!T$665668,FALSE)),0,HLOOKUP($B135,INDIRECT("'Monthly Resource Report'!"&amp;'Coleman Validation'!T$665666&amp;":"&amp;'Coleman Validation'!T$665667),'Coleman Validation'!T$665668,FALSE))</f>
        <v>0.20056237779151129</v>
      </c>
      <c r="V135" s="301">
        <v>45292</v>
      </c>
      <c r="W135" s="294">
        <v>151</v>
      </c>
      <c r="X135" s="297">
        <v>2.4237600264832202</v>
      </c>
      <c r="Y135" s="299">
        <v>0.33</v>
      </c>
      <c r="Z135" s="295">
        <v>0.2</v>
      </c>
      <c r="AA135" s="294">
        <f ca="1">+IF(ISERROR(HLOOKUP($B135,INDIRECT("'Monthly Resource Report'!"&amp;'Coleman Validation'!AA$665666&amp;":"&amp;'Coleman Validation'!AA$665667),'Coleman Validation'!AA$665668,FALSE)),0,HLOOKUP($B135,INDIRECT("'Monthly Resource Report'!"&amp;'Coleman Validation'!AA$665666&amp;":"&amp;'Coleman Validation'!AA$665667),'Coleman Validation'!AA$665668,FALSE))</f>
        <v>151</v>
      </c>
      <c r="AB135" s="297">
        <f ca="1">+IF(ISERROR(HLOOKUP($B135,INDIRECT("'Monthly Resource Report'!"&amp;'Coleman Validation'!AB$665666&amp;":"&amp;'Coleman Validation'!AB$665667),'Coleman Validation'!AB$665668,FALSE)),0,HLOOKUP($B135,INDIRECT("'Monthly Resource Report'!"&amp;'Coleman Validation'!AB$665666&amp;":"&amp;'Coleman Validation'!AB$665667),'Coleman Validation'!AB$665668,FALSE))</f>
        <v>2.423998392802893</v>
      </c>
      <c r="AC135" s="317">
        <f ca="1">+IF(ISERROR(HLOOKUP($B135,INDIRECT("'Monthly Resource Report'!"&amp;'Coleman Validation'!AC$665666&amp;":"&amp;'Coleman Validation'!AC$665667),'Coleman Validation'!AC$665668,FALSE)),0,HLOOKUP($B135,INDIRECT("'Monthly Resource Report'!"&amp;'Coleman Validation'!AC$665666&amp;":"&amp;'Coleman Validation'!AC$665667),'Coleman Validation'!AC$665668,FALSE))</f>
        <v>0.32959126299466174</v>
      </c>
      <c r="AD135" s="318">
        <f ca="1">+IF(ISERROR(HLOOKUP($B135,INDIRECT("'Monthly Resource Report'!"&amp;'Coleman Validation'!AD$665666&amp;":"&amp;'Coleman Validation'!AD$665667),'Coleman Validation'!AD$665668,FALSE)),0,HLOOKUP($B135,INDIRECT("'Monthly Resource Report'!"&amp;'Coleman Validation'!AD$665666&amp;":"&amp;'Coleman Validation'!AD$665667),'Coleman Validation'!AD$665668,FALSE))</f>
        <v>0.20059162664284322</v>
      </c>
    </row>
    <row r="136" spans="2:30" s="29" customFormat="1">
      <c r="B136" s="301">
        <v>45323</v>
      </c>
      <c r="C136" s="294">
        <v>146</v>
      </c>
      <c r="D136" s="297">
        <v>2.4237600264832202</v>
      </c>
      <c r="E136" s="299">
        <v>0.33</v>
      </c>
      <c r="F136" s="295">
        <v>0.2</v>
      </c>
      <c r="G136" s="294">
        <f ca="1">+IF(ISERROR(HLOOKUP($B136,INDIRECT("'Monthly Resource Report'!"&amp;'Coleman Validation'!G$665666&amp;":"&amp;'Coleman Validation'!G$665667),'Coleman Validation'!G$665668,FALSE)),0,HLOOKUP($B136,INDIRECT("'Monthly Resource Report'!"&amp;'Coleman Validation'!G$665666&amp;":"&amp;'Coleman Validation'!G$665667),'Coleman Validation'!G$665668,FALSE))</f>
        <v>146</v>
      </c>
      <c r="H136" s="297">
        <f ca="1">+IF(ISERROR(HLOOKUP($B136,INDIRECT("'Monthly Resource Report'!"&amp;'Coleman Validation'!H$665666&amp;":"&amp;'Coleman Validation'!H$665667),'Coleman Validation'!H$665668,FALSE)),0,HLOOKUP($B136,INDIRECT("'Monthly Resource Report'!"&amp;'Coleman Validation'!H$665666&amp;":"&amp;'Coleman Validation'!H$665667),'Coleman Validation'!H$665668,FALSE))</f>
        <v>2.4239979191470646</v>
      </c>
      <c r="I136" s="317">
        <f ca="1">+IF(ISERROR(HLOOKUP($B136,INDIRECT("'Monthly Resource Report'!"&amp;'Coleman Validation'!I$665666&amp;":"&amp;'Coleman Validation'!I$665667),'Coleman Validation'!I$665668,FALSE)),0,HLOOKUP($B136,INDIRECT("'Monthly Resource Report'!"&amp;'Coleman Validation'!I$665666&amp;":"&amp;'Coleman Validation'!I$665667),'Coleman Validation'!I$665668,FALSE))</f>
        <v>0.32917499610843792</v>
      </c>
      <c r="J136" s="318">
        <f ca="1">+IF(ISERROR(HLOOKUP($B136,INDIRECT("'Monthly Resource Report'!"&amp;'Coleman Validation'!J$665666&amp;":"&amp;'Coleman Validation'!J$665667),'Coleman Validation'!J$665668,FALSE)),0,HLOOKUP($B136,INDIRECT("'Monthly Resource Report'!"&amp;'Coleman Validation'!J$665666&amp;":"&amp;'Coleman Validation'!J$665667),'Coleman Validation'!J$665668,FALSE))</f>
        <v>0.20035628976283434</v>
      </c>
      <c r="L136" s="301">
        <v>45323</v>
      </c>
      <c r="M136" s="294">
        <v>146</v>
      </c>
      <c r="N136" s="297">
        <v>2.4237600264832202</v>
      </c>
      <c r="O136" s="299">
        <v>0.33</v>
      </c>
      <c r="P136" s="295">
        <v>0.2</v>
      </c>
      <c r="Q136" s="294">
        <f ca="1">+IF(ISERROR(HLOOKUP($B136,INDIRECT("'Monthly Resource Report'!"&amp;'Coleman Validation'!Q$665666&amp;":"&amp;'Coleman Validation'!Q$665667),'Coleman Validation'!Q$665668,FALSE)),0,HLOOKUP($B136,INDIRECT("'Monthly Resource Report'!"&amp;'Coleman Validation'!Q$665666&amp;":"&amp;'Coleman Validation'!Q$665667),'Coleman Validation'!Q$665668,FALSE))</f>
        <v>146</v>
      </c>
      <c r="R136" s="297">
        <f ca="1">+IF(ISERROR(HLOOKUP($B136,INDIRECT("'Monthly Resource Report'!"&amp;'Coleman Validation'!R$665666&amp;":"&amp;'Coleman Validation'!R$665667),'Coleman Validation'!R$665668,FALSE)),0,HLOOKUP($B136,INDIRECT("'Monthly Resource Report'!"&amp;'Coleman Validation'!R$665666&amp;":"&amp;'Coleman Validation'!R$665667),'Coleman Validation'!R$665668,FALSE))</f>
        <v>2.4239978104775091</v>
      </c>
      <c r="S136" s="317">
        <f ca="1">+IF(ISERROR(HLOOKUP($B136,INDIRECT("'Monthly Resource Report'!"&amp;'Coleman Validation'!S$665666&amp;":"&amp;'Coleman Validation'!S$665667),'Coleman Validation'!S$665668,FALSE)),0,HLOOKUP($B136,INDIRECT("'Monthly Resource Report'!"&amp;'Coleman Validation'!S$665666&amp;":"&amp;'Coleman Validation'!S$665667),'Coleman Validation'!S$665668,FALSE))</f>
        <v>0.32915721987705238</v>
      </c>
      <c r="T136" s="318">
        <f ca="1">+IF(ISERROR(HLOOKUP($B136,INDIRECT("'Monthly Resource Report'!"&amp;'Coleman Validation'!T$665666&amp;":"&amp;'Coleman Validation'!T$665667),'Coleman Validation'!T$665668,FALSE)),0,HLOOKUP($B136,INDIRECT("'Monthly Resource Report'!"&amp;'Coleman Validation'!T$665666&amp;":"&amp;'Coleman Validation'!T$665667),'Coleman Validation'!T$665668,FALSE))</f>
        <v>0.20059491748596153</v>
      </c>
      <c r="V136" s="301">
        <v>45323</v>
      </c>
      <c r="W136" s="294">
        <v>151</v>
      </c>
      <c r="X136" s="297">
        <v>2.4237600264832202</v>
      </c>
      <c r="Y136" s="299">
        <v>0.33</v>
      </c>
      <c r="Z136" s="295">
        <v>0.2</v>
      </c>
      <c r="AA136" s="294">
        <f ca="1">+IF(ISERROR(HLOOKUP($B136,INDIRECT("'Monthly Resource Report'!"&amp;'Coleman Validation'!AA$665666&amp;":"&amp;'Coleman Validation'!AA$665667),'Coleman Validation'!AA$665668,FALSE)),0,HLOOKUP($B136,INDIRECT("'Monthly Resource Report'!"&amp;'Coleman Validation'!AA$665666&amp;":"&amp;'Coleman Validation'!AA$665667),'Coleman Validation'!AA$665668,FALSE))</f>
        <v>151</v>
      </c>
      <c r="AB136" s="297">
        <f ca="1">+IF(ISERROR(HLOOKUP($B136,INDIRECT("'Monthly Resource Report'!"&amp;'Coleman Validation'!AB$665666&amp;":"&amp;'Coleman Validation'!AB$665667),'Coleman Validation'!AB$665668,FALSE)),0,HLOOKUP($B136,INDIRECT("'Monthly Resource Report'!"&amp;'Coleman Validation'!AB$665666&amp;":"&amp;'Coleman Validation'!AB$665667),'Coleman Validation'!AB$665668,FALSE))</f>
        <v>2.4239983036967709</v>
      </c>
      <c r="AC136" s="317">
        <f ca="1">+IF(ISERROR(HLOOKUP($B136,INDIRECT("'Monthly Resource Report'!"&amp;'Coleman Validation'!AC$665666&amp;":"&amp;'Coleman Validation'!AC$665667),'Coleman Validation'!AC$665668,FALSE)),0,HLOOKUP($B136,INDIRECT("'Monthly Resource Report'!"&amp;'Coleman Validation'!AC$665666&amp;":"&amp;'Coleman Validation'!AC$665667),'Coleman Validation'!AC$665668,FALSE))</f>
        <v>0.32965194634900091</v>
      </c>
      <c r="AD136" s="318">
        <f ca="1">+IF(ISERROR(HLOOKUP($B136,INDIRECT("'Monthly Resource Report'!"&amp;'Coleman Validation'!AD$665666&amp;":"&amp;'Coleman Validation'!AD$665667),'Coleman Validation'!AD$665668,FALSE)),0,HLOOKUP($B136,INDIRECT("'Monthly Resource Report'!"&amp;'Coleman Validation'!AD$665666&amp;":"&amp;'Coleman Validation'!AD$665667),'Coleman Validation'!AD$665668,FALSE))</f>
        <v>0.20062999827883832</v>
      </c>
    </row>
    <row r="137" spans="2:30" s="29" customFormat="1">
      <c r="B137" s="301">
        <v>45352</v>
      </c>
      <c r="C137" s="294">
        <v>146</v>
      </c>
      <c r="D137" s="297">
        <v>2.4237600264832202</v>
      </c>
      <c r="E137" s="299">
        <v>0.33</v>
      </c>
      <c r="F137" s="295">
        <v>0.2</v>
      </c>
      <c r="G137" s="294">
        <f ca="1">+IF(ISERROR(HLOOKUP($B137,INDIRECT("'Monthly Resource Report'!"&amp;'Coleman Validation'!G$665666&amp;":"&amp;'Coleman Validation'!G$665667),'Coleman Validation'!G$665668,FALSE)),0,HLOOKUP($B137,INDIRECT("'Monthly Resource Report'!"&amp;'Coleman Validation'!G$665666&amp;":"&amp;'Coleman Validation'!G$665667),'Coleman Validation'!G$665668,FALSE))</f>
        <v>146</v>
      </c>
      <c r="H137" s="297">
        <f ca="1">+IF(ISERROR(HLOOKUP($B137,INDIRECT("'Monthly Resource Report'!"&amp;'Coleman Validation'!H$665666&amp;":"&amp;'Coleman Validation'!H$665667),'Coleman Validation'!H$665668,FALSE)),0,HLOOKUP($B137,INDIRECT("'Monthly Resource Report'!"&amp;'Coleman Validation'!H$665666&amp;":"&amp;'Coleman Validation'!H$665667),'Coleman Validation'!H$665668,FALSE))</f>
        <v>2.4239974284020933</v>
      </c>
      <c r="I137" s="317">
        <f ca="1">+IF(ISERROR(HLOOKUP($B137,INDIRECT("'Monthly Resource Report'!"&amp;'Coleman Validation'!I$665666&amp;":"&amp;'Coleman Validation'!I$665667),'Coleman Validation'!I$665668,FALSE)),0,HLOOKUP($B137,INDIRECT("'Monthly Resource Report'!"&amp;'Coleman Validation'!I$665666&amp;":"&amp;'Coleman Validation'!I$665667),'Coleman Validation'!I$665668,FALSE))</f>
        <v>0.32918109788029554</v>
      </c>
      <c r="J137" s="318">
        <f ca="1">+IF(ISERROR(HLOOKUP($B137,INDIRECT("'Monthly Resource Report'!"&amp;'Coleman Validation'!J$665666&amp;":"&amp;'Coleman Validation'!J$665667),'Coleman Validation'!J$665668,FALSE)),0,HLOOKUP($B137,INDIRECT("'Monthly Resource Report'!"&amp;'Coleman Validation'!J$665666&amp;":"&amp;'Coleman Validation'!J$665667),'Coleman Validation'!J$665668,FALSE))</f>
        <v>0.20033352138164473</v>
      </c>
      <c r="L137" s="301">
        <v>45352</v>
      </c>
      <c r="M137" s="294">
        <v>146</v>
      </c>
      <c r="N137" s="297">
        <v>2.4237600264832202</v>
      </c>
      <c r="O137" s="299">
        <v>0.33</v>
      </c>
      <c r="P137" s="295">
        <v>0.2</v>
      </c>
      <c r="Q137" s="294">
        <f ca="1">+IF(ISERROR(HLOOKUP($B137,INDIRECT("'Monthly Resource Report'!"&amp;'Coleman Validation'!Q$665666&amp;":"&amp;'Coleman Validation'!Q$665667),'Coleman Validation'!Q$665668,FALSE)),0,HLOOKUP($B137,INDIRECT("'Monthly Resource Report'!"&amp;'Coleman Validation'!Q$665666&amp;":"&amp;'Coleman Validation'!Q$665667),'Coleman Validation'!Q$665668,FALSE))</f>
        <v>146</v>
      </c>
      <c r="R137" s="297">
        <f ca="1">+IF(ISERROR(HLOOKUP($B137,INDIRECT("'Monthly Resource Report'!"&amp;'Coleman Validation'!R$665666&amp;":"&amp;'Coleman Validation'!R$665667),'Coleman Validation'!R$665668,FALSE)),0,HLOOKUP($B137,INDIRECT("'Monthly Resource Report'!"&amp;'Coleman Validation'!R$665666&amp;":"&amp;'Coleman Validation'!R$665667),'Coleman Validation'!R$665668,FALSE))</f>
        <v>2.4239973526137923</v>
      </c>
      <c r="S137" s="317">
        <f ca="1">+IF(ISERROR(HLOOKUP($B137,INDIRECT("'Monthly Resource Report'!"&amp;'Coleman Validation'!S$665666&amp;":"&amp;'Coleman Validation'!S$665667),'Coleman Validation'!S$665668,FALSE)),0,HLOOKUP($B137,INDIRECT("'Monthly Resource Report'!"&amp;'Coleman Validation'!S$665666&amp;":"&amp;'Coleman Validation'!S$665667),'Coleman Validation'!S$665668,FALSE))</f>
        <v>0.32922759167390947</v>
      </c>
      <c r="T137" s="318">
        <f ca="1">+IF(ISERROR(HLOOKUP($B137,INDIRECT("'Monthly Resource Report'!"&amp;'Coleman Validation'!T$665666&amp;":"&amp;'Coleman Validation'!T$665667),'Coleman Validation'!T$665668,FALSE)),0,HLOOKUP($B137,INDIRECT("'Monthly Resource Report'!"&amp;'Coleman Validation'!T$665666&amp;":"&amp;'Coleman Validation'!T$665667),'Coleman Validation'!T$665668,FALSE))</f>
        <v>0.20036427665062465</v>
      </c>
      <c r="V137" s="301">
        <v>45352</v>
      </c>
      <c r="W137" s="294">
        <v>151</v>
      </c>
      <c r="X137" s="297">
        <v>2.4237600264832202</v>
      </c>
      <c r="Y137" s="299">
        <v>0.33</v>
      </c>
      <c r="Z137" s="295">
        <v>0.2</v>
      </c>
      <c r="AA137" s="294">
        <f ca="1">+IF(ISERROR(HLOOKUP($B137,INDIRECT("'Monthly Resource Report'!"&amp;'Coleman Validation'!AA$665666&amp;":"&amp;'Coleman Validation'!AA$665667),'Coleman Validation'!AA$665668,FALSE)),0,HLOOKUP($B137,INDIRECT("'Monthly Resource Report'!"&amp;'Coleman Validation'!AA$665666&amp;":"&amp;'Coleman Validation'!AA$665667),'Coleman Validation'!AA$665668,FALSE))</f>
        <v>151</v>
      </c>
      <c r="AB137" s="297">
        <f ca="1">+IF(ISERROR(HLOOKUP($B137,INDIRECT("'Monthly Resource Report'!"&amp;'Coleman Validation'!AB$665666&amp;":"&amp;'Coleman Validation'!AB$665667),'Coleman Validation'!AB$665668,FALSE)),0,HLOOKUP($B137,INDIRECT("'Monthly Resource Report'!"&amp;'Coleman Validation'!AB$665666&amp;":"&amp;'Coleman Validation'!AB$665667),'Coleman Validation'!AB$665668,FALSE))</f>
        <v>2.4239982449576809</v>
      </c>
      <c r="AC137" s="317">
        <f ca="1">+IF(ISERROR(HLOOKUP($B137,INDIRECT("'Monthly Resource Report'!"&amp;'Coleman Validation'!AC$665666&amp;":"&amp;'Coleman Validation'!AC$665667),'Coleman Validation'!AC$665668,FALSE)),0,HLOOKUP($B137,INDIRECT("'Monthly Resource Report'!"&amp;'Coleman Validation'!AC$665666&amp;":"&amp;'Coleman Validation'!AC$665667),'Coleman Validation'!AC$665668,FALSE))</f>
        <v>0.32960405193006437</v>
      </c>
      <c r="AD137" s="318">
        <f ca="1">+IF(ISERROR(HLOOKUP($B137,INDIRECT("'Monthly Resource Report'!"&amp;'Coleman Validation'!AD$665666&amp;":"&amp;'Coleman Validation'!AD$665667),'Coleman Validation'!AD$665668,FALSE)),0,HLOOKUP($B137,INDIRECT("'Monthly Resource Report'!"&amp;'Coleman Validation'!AD$665666&amp;":"&amp;'Coleman Validation'!AD$665667),'Coleman Validation'!AD$665668,FALSE))</f>
        <v>0.20058683281149042</v>
      </c>
    </row>
    <row r="138" spans="2:30" s="29" customFormat="1">
      <c r="B138" s="301">
        <v>45383</v>
      </c>
      <c r="C138" s="294">
        <v>146</v>
      </c>
      <c r="D138" s="297">
        <v>2.4237600264832202</v>
      </c>
      <c r="E138" s="299">
        <v>0.33</v>
      </c>
      <c r="F138" s="295">
        <v>0.2</v>
      </c>
      <c r="G138" s="294">
        <f ca="1">+IF(ISERROR(HLOOKUP($B138,INDIRECT("'Monthly Resource Report'!"&amp;'Coleman Validation'!G$665666&amp;":"&amp;'Coleman Validation'!G$665667),'Coleman Validation'!G$665668,FALSE)),0,HLOOKUP($B138,INDIRECT("'Monthly Resource Report'!"&amp;'Coleman Validation'!G$665666&amp;":"&amp;'Coleman Validation'!G$665667),'Coleman Validation'!G$665668,FALSE))</f>
        <v>146</v>
      </c>
      <c r="H138" s="297">
        <f ca="1">+IF(ISERROR(HLOOKUP($B138,INDIRECT("'Monthly Resource Report'!"&amp;'Coleman Validation'!H$665666&amp;":"&amp;'Coleman Validation'!H$665667),'Coleman Validation'!H$665668,FALSE)),0,HLOOKUP($B138,INDIRECT("'Monthly Resource Report'!"&amp;'Coleman Validation'!H$665666&amp;":"&amp;'Coleman Validation'!H$665667),'Coleman Validation'!H$665668,FALSE))</f>
        <v>2.4239976064153188</v>
      </c>
      <c r="I138" s="317">
        <f ca="1">+IF(ISERROR(HLOOKUP($B138,INDIRECT("'Monthly Resource Report'!"&amp;'Coleman Validation'!I$665666&amp;":"&amp;'Coleman Validation'!I$665667),'Coleman Validation'!I$665668,FALSE)),0,HLOOKUP($B138,INDIRECT("'Monthly Resource Report'!"&amp;'Coleman Validation'!I$665666&amp;":"&amp;'Coleman Validation'!I$665667),'Coleman Validation'!I$665668,FALSE))</f>
        <v>0.32832615175064883</v>
      </c>
      <c r="J138" s="318">
        <f ca="1">+IF(ISERROR(HLOOKUP($B138,INDIRECT("'Monthly Resource Report'!"&amp;'Coleman Validation'!J$665666&amp;":"&amp;'Coleman Validation'!J$665667),'Coleman Validation'!J$665668,FALSE)),0,HLOOKUP($B138,INDIRECT("'Monthly Resource Report'!"&amp;'Coleman Validation'!J$665666&amp;":"&amp;'Coleman Validation'!J$665667),'Coleman Validation'!J$665668,FALSE))</f>
        <v>0.20050957558858443</v>
      </c>
      <c r="L138" s="301">
        <v>45383</v>
      </c>
      <c r="M138" s="294">
        <v>146</v>
      </c>
      <c r="N138" s="297">
        <v>2.4237600264832202</v>
      </c>
      <c r="O138" s="299">
        <v>0.33</v>
      </c>
      <c r="P138" s="295">
        <v>0.2</v>
      </c>
      <c r="Q138" s="294">
        <f ca="1">+IF(ISERROR(HLOOKUP($B138,INDIRECT("'Monthly Resource Report'!"&amp;'Coleman Validation'!Q$665666&amp;":"&amp;'Coleman Validation'!Q$665667),'Coleman Validation'!Q$665668,FALSE)),0,HLOOKUP($B138,INDIRECT("'Monthly Resource Report'!"&amp;'Coleman Validation'!Q$665666&amp;":"&amp;'Coleman Validation'!Q$665667),'Coleman Validation'!Q$665668,FALSE))</f>
        <v>146</v>
      </c>
      <c r="R138" s="297">
        <f ca="1">+IF(ISERROR(HLOOKUP($B138,INDIRECT("'Monthly Resource Report'!"&amp;'Coleman Validation'!R$665666&amp;":"&amp;'Coleman Validation'!R$665667),'Coleman Validation'!R$665668,FALSE)),0,HLOOKUP($B138,INDIRECT("'Monthly Resource Report'!"&amp;'Coleman Validation'!R$665666&amp;":"&amp;'Coleman Validation'!R$665667),'Coleman Validation'!R$665668,FALSE))</f>
        <v>2.4239980677714192</v>
      </c>
      <c r="S138" s="317">
        <f ca="1">+IF(ISERROR(HLOOKUP($B138,INDIRECT("'Monthly Resource Report'!"&amp;'Coleman Validation'!S$665666&amp;":"&amp;'Coleman Validation'!S$665667),'Coleman Validation'!S$665668,FALSE)),0,HLOOKUP($B138,INDIRECT("'Monthly Resource Report'!"&amp;'Coleman Validation'!S$665666&amp;":"&amp;'Coleman Validation'!S$665667),'Coleman Validation'!S$665668,FALSE))</f>
        <v>0.32838656267661664</v>
      </c>
      <c r="T138" s="318">
        <f ca="1">+IF(ISERROR(HLOOKUP($B138,INDIRECT("'Monthly Resource Report'!"&amp;'Coleman Validation'!T$665666&amp;":"&amp;'Coleman Validation'!T$665667),'Coleman Validation'!T$665668,FALSE)),0,HLOOKUP($B138,INDIRECT("'Monthly Resource Report'!"&amp;'Coleman Validation'!T$665666&amp;":"&amp;'Coleman Validation'!T$665667),'Coleman Validation'!T$665668,FALSE))</f>
        <v>0.2004452022948576</v>
      </c>
      <c r="V138" s="301">
        <v>45383</v>
      </c>
      <c r="W138" s="294">
        <v>151</v>
      </c>
      <c r="X138" s="297">
        <v>2.4237600264832202</v>
      </c>
      <c r="Y138" s="299">
        <v>0.33</v>
      </c>
      <c r="Z138" s="295">
        <v>0.2</v>
      </c>
      <c r="AA138" s="294">
        <f ca="1">+IF(ISERROR(HLOOKUP($B138,INDIRECT("'Monthly Resource Report'!"&amp;'Coleman Validation'!AA$665666&amp;":"&amp;'Coleman Validation'!AA$665667),'Coleman Validation'!AA$665668,FALSE)),0,HLOOKUP($B138,INDIRECT("'Monthly Resource Report'!"&amp;'Coleman Validation'!AA$665666&amp;":"&amp;'Coleman Validation'!AA$665667),'Coleman Validation'!AA$665668,FALSE))</f>
        <v>151</v>
      </c>
      <c r="AB138" s="297">
        <f ca="1">+IF(ISERROR(HLOOKUP($B138,INDIRECT("'Monthly Resource Report'!"&amp;'Coleman Validation'!AB$665666&amp;":"&amp;'Coleman Validation'!AB$665667),'Coleman Validation'!AB$665668,FALSE)),0,HLOOKUP($B138,INDIRECT("'Monthly Resource Report'!"&amp;'Coleman Validation'!AB$665666&amp;":"&amp;'Coleman Validation'!AB$665667),'Coleman Validation'!AB$665668,FALSE))</f>
        <v>2.423998098898601</v>
      </c>
      <c r="AC138" s="317">
        <f ca="1">+IF(ISERROR(HLOOKUP($B138,INDIRECT("'Monthly Resource Report'!"&amp;'Coleman Validation'!AC$665666&amp;":"&amp;'Coleman Validation'!AC$665667),'Coleman Validation'!AC$665668,FALSE)),0,HLOOKUP($B138,INDIRECT("'Monthly Resource Report'!"&amp;'Coleman Validation'!AC$665666&amp;":"&amp;'Coleman Validation'!AC$665667),'Coleman Validation'!AC$665668,FALSE))</f>
        <v>0.3289530055071464</v>
      </c>
      <c r="AD138" s="318">
        <f ca="1">+IF(ISERROR(HLOOKUP($B138,INDIRECT("'Monthly Resource Report'!"&amp;'Coleman Validation'!AD$665666&amp;":"&amp;'Coleman Validation'!AD$665667),'Coleman Validation'!AD$665668,FALSE)),0,HLOOKUP($B138,INDIRECT("'Monthly Resource Report'!"&amp;'Coleman Validation'!AD$665666&amp;":"&amp;'Coleman Validation'!AD$665667),'Coleman Validation'!AD$665668,FALSE))</f>
        <v>0.20062759361202503</v>
      </c>
    </row>
    <row r="139" spans="2:30" s="29" customFormat="1">
      <c r="B139" s="301">
        <v>45413</v>
      </c>
      <c r="C139" s="294">
        <v>146</v>
      </c>
      <c r="D139" s="297">
        <v>2.4237600264832202</v>
      </c>
      <c r="E139" s="299">
        <v>0.33</v>
      </c>
      <c r="F139" s="295">
        <v>0.2</v>
      </c>
      <c r="G139" s="294">
        <f ca="1">+IF(ISERROR(HLOOKUP($B139,INDIRECT("'Monthly Resource Report'!"&amp;'Coleman Validation'!G$665666&amp;":"&amp;'Coleman Validation'!G$665667),'Coleman Validation'!G$665668,FALSE)),0,HLOOKUP($B139,INDIRECT("'Monthly Resource Report'!"&amp;'Coleman Validation'!G$665666&amp;":"&amp;'Coleman Validation'!G$665667),'Coleman Validation'!G$665668,FALSE))</f>
        <v>146</v>
      </c>
      <c r="H139" s="297">
        <f ca="1">+IF(ISERROR(HLOOKUP($B139,INDIRECT("'Monthly Resource Report'!"&amp;'Coleman Validation'!H$665666&amp;":"&amp;'Coleman Validation'!H$665667),'Coleman Validation'!H$665668,FALSE)),0,HLOOKUP($B139,INDIRECT("'Monthly Resource Report'!"&amp;'Coleman Validation'!H$665666&amp;":"&amp;'Coleman Validation'!H$665667),'Coleman Validation'!H$665668,FALSE))</f>
        <v>2.4239981581649395</v>
      </c>
      <c r="I139" s="317">
        <f ca="1">+IF(ISERROR(HLOOKUP($B139,INDIRECT("'Monthly Resource Report'!"&amp;'Coleman Validation'!I$665666&amp;":"&amp;'Coleman Validation'!I$665667),'Coleman Validation'!I$665668,FALSE)),0,HLOOKUP($B139,INDIRECT("'Monthly Resource Report'!"&amp;'Coleman Validation'!I$665666&amp;":"&amp;'Coleman Validation'!I$665667),'Coleman Validation'!I$665668,FALSE))</f>
        <v>0.32763237063372386</v>
      </c>
      <c r="J139" s="318">
        <f ca="1">+IF(ISERROR(HLOOKUP($B139,INDIRECT("'Monthly Resource Report'!"&amp;'Coleman Validation'!J$665666&amp;":"&amp;'Coleman Validation'!J$665667),'Coleman Validation'!J$665668,FALSE)),0,HLOOKUP($B139,INDIRECT("'Monthly Resource Report'!"&amp;'Coleman Validation'!J$665666&amp;":"&amp;'Coleman Validation'!J$665667),'Coleman Validation'!J$665668,FALSE))</f>
        <v>0.20017477584109186</v>
      </c>
      <c r="L139" s="301">
        <v>45413</v>
      </c>
      <c r="M139" s="294">
        <v>146</v>
      </c>
      <c r="N139" s="297">
        <v>2.4237600264832202</v>
      </c>
      <c r="O139" s="299">
        <v>0.33</v>
      </c>
      <c r="P139" s="295">
        <v>0.2</v>
      </c>
      <c r="Q139" s="294">
        <f ca="1">+IF(ISERROR(HLOOKUP($B139,INDIRECT("'Monthly Resource Report'!"&amp;'Coleman Validation'!Q$665666&amp;":"&amp;'Coleman Validation'!Q$665667),'Coleman Validation'!Q$665668,FALSE)),0,HLOOKUP($B139,INDIRECT("'Monthly Resource Report'!"&amp;'Coleman Validation'!Q$665666&amp;":"&amp;'Coleman Validation'!Q$665667),'Coleman Validation'!Q$665668,FALSE))</f>
        <v>146</v>
      </c>
      <c r="R139" s="297">
        <f ca="1">+IF(ISERROR(HLOOKUP($B139,INDIRECT("'Monthly Resource Report'!"&amp;'Coleman Validation'!R$665666&amp;":"&amp;'Coleman Validation'!R$665667),'Coleman Validation'!R$665668,FALSE)),0,HLOOKUP($B139,INDIRECT("'Monthly Resource Report'!"&amp;'Coleman Validation'!R$665666&amp;":"&amp;'Coleman Validation'!R$665667),'Coleman Validation'!R$665668,FALSE))</f>
        <v>2.4240004972747013</v>
      </c>
      <c r="S139" s="317">
        <f ca="1">+IF(ISERROR(HLOOKUP($B139,INDIRECT("'Monthly Resource Report'!"&amp;'Coleman Validation'!S$665666&amp;":"&amp;'Coleman Validation'!S$665667),'Coleman Validation'!S$665668,FALSE)),0,HLOOKUP($B139,INDIRECT("'Monthly Resource Report'!"&amp;'Coleman Validation'!S$665666&amp;":"&amp;'Coleman Validation'!S$665667),'Coleman Validation'!S$665668,FALSE))</f>
        <v>0.32636783674061681</v>
      </c>
      <c r="T139" s="318">
        <f ca="1">+IF(ISERROR(HLOOKUP($B139,INDIRECT("'Monthly Resource Report'!"&amp;'Coleman Validation'!T$665666&amp;":"&amp;'Coleman Validation'!T$665667),'Coleman Validation'!T$665668,FALSE)),0,HLOOKUP($B139,INDIRECT("'Monthly Resource Report'!"&amp;'Coleman Validation'!T$665666&amp;":"&amp;'Coleman Validation'!T$665667),'Coleman Validation'!T$665668,FALSE))</f>
        <v>0.20215058067159219</v>
      </c>
      <c r="V139" s="301">
        <v>45413</v>
      </c>
      <c r="W139" s="294">
        <v>151</v>
      </c>
      <c r="X139" s="297">
        <v>2.4237600264832202</v>
      </c>
      <c r="Y139" s="299">
        <v>0.33</v>
      </c>
      <c r="Z139" s="295">
        <v>0.2</v>
      </c>
      <c r="AA139" s="294">
        <f ca="1">+IF(ISERROR(HLOOKUP($B139,INDIRECT("'Monthly Resource Report'!"&amp;'Coleman Validation'!AA$665666&amp;":"&amp;'Coleman Validation'!AA$665667),'Coleman Validation'!AA$665668,FALSE)),0,HLOOKUP($B139,INDIRECT("'Monthly Resource Report'!"&amp;'Coleman Validation'!AA$665666&amp;":"&amp;'Coleman Validation'!AA$665667),'Coleman Validation'!AA$665668,FALSE))</f>
        <v>151</v>
      </c>
      <c r="AB139" s="297">
        <f ca="1">+IF(ISERROR(HLOOKUP($B139,INDIRECT("'Monthly Resource Report'!"&amp;'Coleman Validation'!AB$665666&amp;":"&amp;'Coleman Validation'!AB$665667),'Coleman Validation'!AB$665668,FALSE)),0,HLOOKUP($B139,INDIRECT("'Monthly Resource Report'!"&amp;'Coleman Validation'!AB$665666&amp;":"&amp;'Coleman Validation'!AB$665667),'Coleman Validation'!AB$665668,FALSE))</f>
        <v>2.4239984592485908</v>
      </c>
      <c r="AC139" s="317">
        <f ca="1">+IF(ISERROR(HLOOKUP($B139,INDIRECT("'Monthly Resource Report'!"&amp;'Coleman Validation'!AC$665666&amp;":"&amp;'Coleman Validation'!AC$665667),'Coleman Validation'!AC$665668,FALSE)),0,HLOOKUP($B139,INDIRECT("'Monthly Resource Report'!"&amp;'Coleman Validation'!AC$665666&amp;":"&amp;'Coleman Validation'!AC$665667),'Coleman Validation'!AC$665668,FALSE))</f>
        <v>0.32750677679372037</v>
      </c>
      <c r="AD139" s="318">
        <f ca="1">+IF(ISERROR(HLOOKUP($B139,INDIRECT("'Monthly Resource Report'!"&amp;'Coleman Validation'!AD$665666&amp;":"&amp;'Coleman Validation'!AD$665667),'Coleman Validation'!AD$665668,FALSE)),0,HLOOKUP($B139,INDIRECT("'Monthly Resource Report'!"&amp;'Coleman Validation'!AD$665666&amp;":"&amp;'Coleman Validation'!AD$665667),'Coleman Validation'!AD$665668,FALSE))</f>
        <v>0.20041861226357527</v>
      </c>
    </row>
    <row r="140" spans="2:30" s="29" customFormat="1">
      <c r="B140" s="301">
        <v>45444</v>
      </c>
      <c r="C140" s="294">
        <v>146</v>
      </c>
      <c r="D140" s="297">
        <v>2.4237600264832202</v>
      </c>
      <c r="E140" s="299">
        <v>0.33</v>
      </c>
      <c r="F140" s="295">
        <v>0.2</v>
      </c>
      <c r="G140" s="294">
        <f ca="1">+IF(ISERROR(HLOOKUP($B140,INDIRECT("'Monthly Resource Report'!"&amp;'Coleman Validation'!G$665666&amp;":"&amp;'Coleman Validation'!G$665667),'Coleman Validation'!G$665668,FALSE)),0,HLOOKUP($B140,INDIRECT("'Monthly Resource Report'!"&amp;'Coleman Validation'!G$665666&amp;":"&amp;'Coleman Validation'!G$665667),'Coleman Validation'!G$665668,FALSE))</f>
        <v>146</v>
      </c>
      <c r="H140" s="297">
        <f ca="1">+IF(ISERROR(HLOOKUP($B140,INDIRECT("'Monthly Resource Report'!"&amp;'Coleman Validation'!H$665666&amp;":"&amp;'Coleman Validation'!H$665667),'Coleman Validation'!H$665668,FALSE)),0,HLOOKUP($B140,INDIRECT("'Monthly Resource Report'!"&amp;'Coleman Validation'!H$665666&amp;":"&amp;'Coleman Validation'!H$665667),'Coleman Validation'!H$665668,FALSE))</f>
        <v>2.423997558539563</v>
      </c>
      <c r="I140" s="317">
        <f ca="1">+IF(ISERROR(HLOOKUP($B140,INDIRECT("'Monthly Resource Report'!"&amp;'Coleman Validation'!I$665666&amp;":"&amp;'Coleman Validation'!I$665667),'Coleman Validation'!I$665668,FALSE)),0,HLOOKUP($B140,INDIRECT("'Monthly Resource Report'!"&amp;'Coleman Validation'!I$665666&amp;":"&amp;'Coleman Validation'!I$665667),'Coleman Validation'!I$665668,FALSE))</f>
        <v>0.3272514824227557</v>
      </c>
      <c r="J140" s="318">
        <f ca="1">+IF(ISERROR(HLOOKUP($B140,INDIRECT("'Monthly Resource Report'!"&amp;'Coleman Validation'!J$665666&amp;":"&amp;'Coleman Validation'!J$665667),'Coleman Validation'!J$665668,FALSE)),0,HLOOKUP($B140,INDIRECT("'Monthly Resource Report'!"&amp;'Coleman Validation'!J$665666&amp;":"&amp;'Coleman Validation'!J$665667),'Coleman Validation'!J$665668,FALSE))</f>
        <v>0.20036629463237482</v>
      </c>
      <c r="L140" s="301">
        <v>45444</v>
      </c>
      <c r="M140" s="294">
        <v>146</v>
      </c>
      <c r="N140" s="297">
        <v>2.4237600264832202</v>
      </c>
      <c r="O140" s="299">
        <v>0.33</v>
      </c>
      <c r="P140" s="295">
        <v>0.2</v>
      </c>
      <c r="Q140" s="294">
        <f ca="1">+IF(ISERROR(HLOOKUP($B140,INDIRECT("'Monthly Resource Report'!"&amp;'Coleman Validation'!Q$665666&amp;":"&amp;'Coleman Validation'!Q$665667),'Coleman Validation'!Q$665668,FALSE)),0,HLOOKUP($B140,INDIRECT("'Monthly Resource Report'!"&amp;'Coleman Validation'!Q$665666&amp;":"&amp;'Coleman Validation'!Q$665667),'Coleman Validation'!Q$665668,FALSE))</f>
        <v>146</v>
      </c>
      <c r="R140" s="297">
        <f ca="1">+IF(ISERROR(HLOOKUP($B140,INDIRECT("'Monthly Resource Report'!"&amp;'Coleman Validation'!R$665666&amp;":"&amp;'Coleman Validation'!R$665667),'Coleman Validation'!R$665668,FALSE)),0,HLOOKUP($B140,INDIRECT("'Monthly Resource Report'!"&amp;'Coleman Validation'!R$665666&amp;":"&amp;'Coleman Validation'!R$665667),'Coleman Validation'!R$665668,FALSE))</f>
        <v>2.4239977444784389</v>
      </c>
      <c r="S140" s="317">
        <f ca="1">+IF(ISERROR(HLOOKUP($B140,INDIRECT("'Monthly Resource Report'!"&amp;'Coleman Validation'!S$665666&amp;":"&amp;'Coleman Validation'!S$665667),'Coleman Validation'!S$665668,FALSE)),0,HLOOKUP($B140,INDIRECT("'Monthly Resource Report'!"&amp;'Coleman Validation'!S$665666&amp;":"&amp;'Coleman Validation'!S$665667),'Coleman Validation'!S$665668,FALSE))</f>
        <v>0.32705507288151059</v>
      </c>
      <c r="T140" s="318">
        <f ca="1">+IF(ISERROR(HLOOKUP($B140,INDIRECT("'Monthly Resource Report'!"&amp;'Coleman Validation'!T$665666&amp;":"&amp;'Coleman Validation'!T$665667),'Coleman Validation'!T$665668,FALSE)),0,HLOOKUP($B140,INDIRECT("'Monthly Resource Report'!"&amp;'Coleman Validation'!T$665666&amp;":"&amp;'Coleman Validation'!T$665667),'Coleman Validation'!T$665668,FALSE))</f>
        <v>0.20060379773027881</v>
      </c>
      <c r="V140" s="301">
        <v>45444</v>
      </c>
      <c r="W140" s="294">
        <v>151</v>
      </c>
      <c r="X140" s="297">
        <v>2.4237600264832202</v>
      </c>
      <c r="Y140" s="299">
        <v>0.33</v>
      </c>
      <c r="Z140" s="295">
        <v>0.2</v>
      </c>
      <c r="AA140" s="294">
        <f ca="1">+IF(ISERROR(HLOOKUP($B140,INDIRECT("'Monthly Resource Report'!"&amp;'Coleman Validation'!AA$665666&amp;":"&amp;'Coleman Validation'!AA$665667),'Coleman Validation'!AA$665668,FALSE)),0,HLOOKUP($B140,INDIRECT("'Monthly Resource Report'!"&amp;'Coleman Validation'!AA$665666&amp;":"&amp;'Coleman Validation'!AA$665667),'Coleman Validation'!AA$665668,FALSE))</f>
        <v>151</v>
      </c>
      <c r="AB140" s="297">
        <f ca="1">+IF(ISERROR(HLOOKUP($B140,INDIRECT("'Monthly Resource Report'!"&amp;'Coleman Validation'!AB$665666&amp;":"&amp;'Coleman Validation'!AB$665667),'Coleman Validation'!AB$665668,FALSE)),0,HLOOKUP($B140,INDIRECT("'Monthly Resource Report'!"&amp;'Coleman Validation'!AB$665666&amp;":"&amp;'Coleman Validation'!AB$665667),'Coleman Validation'!AB$665668,FALSE))</f>
        <v>2.4239985556609471</v>
      </c>
      <c r="AC140" s="317">
        <f ca="1">+IF(ISERROR(HLOOKUP($B140,INDIRECT("'Monthly Resource Report'!"&amp;'Coleman Validation'!AC$665666&amp;":"&amp;'Coleman Validation'!AC$665667),'Coleman Validation'!AC$665668,FALSE)),0,HLOOKUP($B140,INDIRECT("'Monthly Resource Report'!"&amp;'Coleman Validation'!AC$665666&amp;":"&amp;'Coleman Validation'!AC$665667),'Coleman Validation'!AC$665668,FALSE))</f>
        <v>0.32777974667333626</v>
      </c>
      <c r="AD140" s="318">
        <f ca="1">+IF(ISERROR(HLOOKUP($B140,INDIRECT("'Monthly Resource Report'!"&amp;'Coleman Validation'!AD$665666&amp;":"&amp;'Coleman Validation'!AD$665667),'Coleman Validation'!AD$665668,FALSE)),0,HLOOKUP($B140,INDIRECT("'Monthly Resource Report'!"&amp;'Coleman Validation'!AD$665666&amp;":"&amp;'Coleman Validation'!AD$665667),'Coleman Validation'!AD$665668,FALSE))</f>
        <v>0.20064670020639602</v>
      </c>
    </row>
    <row r="141" spans="2:30" s="29" customFormat="1">
      <c r="B141" s="301">
        <v>45474</v>
      </c>
      <c r="C141" s="294">
        <v>146</v>
      </c>
      <c r="D141" s="297">
        <v>2.4237600264832202</v>
      </c>
      <c r="E141" s="299">
        <v>0.33</v>
      </c>
      <c r="F141" s="295">
        <v>0.2</v>
      </c>
      <c r="G141" s="294">
        <f ca="1">+IF(ISERROR(HLOOKUP($B141,INDIRECT("'Monthly Resource Report'!"&amp;'Coleman Validation'!G$665666&amp;":"&amp;'Coleman Validation'!G$665667),'Coleman Validation'!G$665668,FALSE)),0,HLOOKUP($B141,INDIRECT("'Monthly Resource Report'!"&amp;'Coleman Validation'!G$665666&amp;":"&amp;'Coleman Validation'!G$665667),'Coleman Validation'!G$665668,FALSE))</f>
        <v>146</v>
      </c>
      <c r="H141" s="297">
        <f ca="1">+IF(ISERROR(HLOOKUP($B141,INDIRECT("'Monthly Resource Report'!"&amp;'Coleman Validation'!H$665666&amp;":"&amp;'Coleman Validation'!H$665667),'Coleman Validation'!H$665668,FALSE)),0,HLOOKUP($B141,INDIRECT("'Monthly Resource Report'!"&amp;'Coleman Validation'!H$665666&amp;":"&amp;'Coleman Validation'!H$665667),'Coleman Validation'!H$665668,FALSE))</f>
        <v>2.4239976386502358</v>
      </c>
      <c r="I141" s="317">
        <f ca="1">+IF(ISERROR(HLOOKUP($B141,INDIRECT("'Monthly Resource Report'!"&amp;'Coleman Validation'!I$665666&amp;":"&amp;'Coleman Validation'!I$665667),'Coleman Validation'!I$665668,FALSE)),0,HLOOKUP($B141,INDIRECT("'Monthly Resource Report'!"&amp;'Coleman Validation'!I$665666&amp;":"&amp;'Coleman Validation'!I$665667),'Coleman Validation'!I$665668,FALSE))</f>
        <v>0.32768381662501617</v>
      </c>
      <c r="J141" s="318">
        <f ca="1">+IF(ISERROR(HLOOKUP($B141,INDIRECT("'Monthly Resource Report'!"&amp;'Coleman Validation'!J$665666&amp;":"&amp;'Coleman Validation'!J$665667),'Coleman Validation'!J$665668,FALSE)),0,HLOOKUP($B141,INDIRECT("'Monthly Resource Report'!"&amp;'Coleman Validation'!J$665666&amp;":"&amp;'Coleman Validation'!J$665667),'Coleman Validation'!J$665668,FALSE))</f>
        <v>0.20067175566652753</v>
      </c>
      <c r="L141" s="301">
        <v>45474</v>
      </c>
      <c r="M141" s="294">
        <v>146</v>
      </c>
      <c r="N141" s="297">
        <v>2.4237600264832202</v>
      </c>
      <c r="O141" s="299">
        <v>0.33</v>
      </c>
      <c r="P141" s="295">
        <v>0.2</v>
      </c>
      <c r="Q141" s="294">
        <f ca="1">+IF(ISERROR(HLOOKUP($B141,INDIRECT("'Monthly Resource Report'!"&amp;'Coleman Validation'!Q$665666&amp;":"&amp;'Coleman Validation'!Q$665667),'Coleman Validation'!Q$665668,FALSE)),0,HLOOKUP($B141,INDIRECT("'Monthly Resource Report'!"&amp;'Coleman Validation'!Q$665666&amp;":"&amp;'Coleman Validation'!Q$665667),'Coleman Validation'!Q$665668,FALSE))</f>
        <v>146</v>
      </c>
      <c r="R141" s="297">
        <f ca="1">+IF(ISERROR(HLOOKUP($B141,INDIRECT("'Monthly Resource Report'!"&amp;'Coleman Validation'!R$665666&amp;":"&amp;'Coleman Validation'!R$665667),'Coleman Validation'!R$665668,FALSE)),0,HLOOKUP($B141,INDIRECT("'Monthly Resource Report'!"&amp;'Coleman Validation'!R$665666&amp;":"&amp;'Coleman Validation'!R$665667),'Coleman Validation'!R$665668,FALSE))</f>
        <v>2.4239975051271752</v>
      </c>
      <c r="S141" s="317">
        <f ca="1">+IF(ISERROR(HLOOKUP($B141,INDIRECT("'Monthly Resource Report'!"&amp;'Coleman Validation'!S$665666&amp;":"&amp;'Coleman Validation'!S$665667),'Coleman Validation'!S$665668,FALSE)),0,HLOOKUP($B141,INDIRECT("'Monthly Resource Report'!"&amp;'Coleman Validation'!S$665666&amp;":"&amp;'Coleman Validation'!S$665667),'Coleman Validation'!S$665668,FALSE))</f>
        <v>0.32759406495783128</v>
      </c>
      <c r="T141" s="318">
        <f ca="1">+IF(ISERROR(HLOOKUP($B141,INDIRECT("'Monthly Resource Report'!"&amp;'Coleman Validation'!T$665666&amp;":"&amp;'Coleman Validation'!T$665667),'Coleman Validation'!T$665668,FALSE)),0,HLOOKUP($B141,INDIRECT("'Monthly Resource Report'!"&amp;'Coleman Validation'!T$665666&amp;":"&amp;'Coleman Validation'!T$665667),'Coleman Validation'!T$665668,FALSE))</f>
        <v>0.20058587679156015</v>
      </c>
      <c r="V141" s="301">
        <v>45474</v>
      </c>
      <c r="W141" s="294">
        <v>151</v>
      </c>
      <c r="X141" s="297">
        <v>2.4237600264832202</v>
      </c>
      <c r="Y141" s="299">
        <v>0.33</v>
      </c>
      <c r="Z141" s="295">
        <v>0.2</v>
      </c>
      <c r="AA141" s="294">
        <f ca="1">+IF(ISERROR(HLOOKUP($B141,INDIRECT("'Monthly Resource Report'!"&amp;'Coleman Validation'!AA$665666&amp;":"&amp;'Coleman Validation'!AA$665667),'Coleman Validation'!AA$665668,FALSE)),0,HLOOKUP($B141,INDIRECT("'Monthly Resource Report'!"&amp;'Coleman Validation'!AA$665666&amp;":"&amp;'Coleman Validation'!AA$665667),'Coleman Validation'!AA$665668,FALSE))</f>
        <v>151</v>
      </c>
      <c r="AB141" s="297">
        <f ca="1">+IF(ISERROR(HLOOKUP($B141,INDIRECT("'Monthly Resource Report'!"&amp;'Coleman Validation'!AB$665666&amp;":"&amp;'Coleman Validation'!AB$665667),'Coleman Validation'!AB$665668,FALSE)),0,HLOOKUP($B141,INDIRECT("'Monthly Resource Report'!"&amp;'Coleman Validation'!AB$665666&amp;":"&amp;'Coleman Validation'!AB$665667),'Coleman Validation'!AB$665668,FALSE))</f>
        <v>2.4239983436090919</v>
      </c>
      <c r="AC141" s="317">
        <f ca="1">+IF(ISERROR(HLOOKUP($B141,INDIRECT("'Monthly Resource Report'!"&amp;'Coleman Validation'!AC$665666&amp;":"&amp;'Coleman Validation'!AC$665667),'Coleman Validation'!AC$665668,FALSE)),0,HLOOKUP($B141,INDIRECT("'Monthly Resource Report'!"&amp;'Coleman Validation'!AC$665666&amp;":"&amp;'Coleman Validation'!AC$665667),'Coleman Validation'!AC$665668,FALSE))</f>
        <v>0.32816127724780214</v>
      </c>
      <c r="AD141" s="318">
        <f ca="1">+IF(ISERROR(HLOOKUP($B141,INDIRECT("'Monthly Resource Report'!"&amp;'Coleman Validation'!AD$665666&amp;":"&amp;'Coleman Validation'!AD$665667),'Coleman Validation'!AD$665668,FALSE)),0,HLOOKUP($B141,INDIRECT("'Monthly Resource Report'!"&amp;'Coleman Validation'!AD$665666&amp;":"&amp;'Coleman Validation'!AD$665667),'Coleman Validation'!AD$665668,FALSE))</f>
        <v>0.20062664162970631</v>
      </c>
    </row>
    <row r="142" spans="2:30" s="29" customFormat="1">
      <c r="B142" s="301">
        <v>45505</v>
      </c>
      <c r="C142" s="294">
        <v>146</v>
      </c>
      <c r="D142" s="297">
        <v>2.4237600264832202</v>
      </c>
      <c r="E142" s="299">
        <v>0.33</v>
      </c>
      <c r="F142" s="295">
        <v>0.2</v>
      </c>
      <c r="G142" s="294">
        <f ca="1">+IF(ISERROR(HLOOKUP($B142,INDIRECT("'Monthly Resource Report'!"&amp;'Coleman Validation'!G$665666&amp;":"&amp;'Coleman Validation'!G$665667),'Coleman Validation'!G$665668,FALSE)),0,HLOOKUP($B142,INDIRECT("'Monthly Resource Report'!"&amp;'Coleman Validation'!G$665666&amp;":"&amp;'Coleman Validation'!G$665667),'Coleman Validation'!G$665668,FALSE))</f>
        <v>146</v>
      </c>
      <c r="H142" s="297">
        <f ca="1">+IF(ISERROR(HLOOKUP($B142,INDIRECT("'Monthly Resource Report'!"&amp;'Coleman Validation'!H$665666&amp;":"&amp;'Coleman Validation'!H$665667),'Coleman Validation'!H$665668,FALSE)),0,HLOOKUP($B142,INDIRECT("'Monthly Resource Report'!"&amp;'Coleman Validation'!H$665666&amp;":"&amp;'Coleman Validation'!H$665667),'Coleman Validation'!H$665668,FALSE))</f>
        <v>2.4239983211492686</v>
      </c>
      <c r="I142" s="317">
        <f ca="1">+IF(ISERROR(HLOOKUP($B142,INDIRECT("'Monthly Resource Report'!"&amp;'Coleman Validation'!I$665666&amp;":"&amp;'Coleman Validation'!I$665667),'Coleman Validation'!I$665668,FALSE)),0,HLOOKUP($B142,INDIRECT("'Monthly Resource Report'!"&amp;'Coleman Validation'!I$665666&amp;":"&amp;'Coleman Validation'!I$665667),'Coleman Validation'!I$665668,FALSE))</f>
        <v>0.32744365957969457</v>
      </c>
      <c r="J142" s="318">
        <f ca="1">+IF(ISERROR(HLOOKUP($B142,INDIRECT("'Monthly Resource Report'!"&amp;'Coleman Validation'!J$665666&amp;":"&amp;'Coleman Validation'!J$665667),'Coleman Validation'!J$665668,FALSE)),0,HLOOKUP($B142,INDIRECT("'Monthly Resource Report'!"&amp;'Coleman Validation'!J$665666&amp;":"&amp;'Coleman Validation'!J$665667),'Coleman Validation'!J$665668,FALSE))</f>
        <v>0.20017003810013359</v>
      </c>
      <c r="L142" s="301">
        <v>45505</v>
      </c>
      <c r="M142" s="294">
        <v>146</v>
      </c>
      <c r="N142" s="297">
        <v>2.4237600264832202</v>
      </c>
      <c r="O142" s="299">
        <v>0.33</v>
      </c>
      <c r="P142" s="295">
        <v>0.2</v>
      </c>
      <c r="Q142" s="294">
        <f ca="1">+IF(ISERROR(HLOOKUP($B142,INDIRECT("'Monthly Resource Report'!"&amp;'Coleman Validation'!Q$665666&amp;":"&amp;'Coleman Validation'!Q$665667),'Coleman Validation'!Q$665668,FALSE)),0,HLOOKUP($B142,INDIRECT("'Monthly Resource Report'!"&amp;'Coleman Validation'!Q$665666&amp;":"&amp;'Coleman Validation'!Q$665667),'Coleman Validation'!Q$665668,FALSE))</f>
        <v>146</v>
      </c>
      <c r="R142" s="297">
        <f ca="1">+IF(ISERROR(HLOOKUP($B142,INDIRECT("'Monthly Resource Report'!"&amp;'Coleman Validation'!R$665666&amp;":"&amp;'Coleman Validation'!R$665667),'Coleman Validation'!R$665668,FALSE)),0,HLOOKUP($B142,INDIRECT("'Monthly Resource Report'!"&amp;'Coleman Validation'!R$665666&amp;":"&amp;'Coleman Validation'!R$665667),'Coleman Validation'!R$665668,FALSE))</f>
        <v>2.4239978849939274</v>
      </c>
      <c r="S142" s="317">
        <f ca="1">+IF(ISERROR(HLOOKUP($B142,INDIRECT("'Monthly Resource Report'!"&amp;'Coleman Validation'!S$665666&amp;":"&amp;'Coleman Validation'!S$665667),'Coleman Validation'!S$665668,FALSE)),0,HLOOKUP($B142,INDIRECT("'Monthly Resource Report'!"&amp;'Coleman Validation'!S$665666&amp;":"&amp;'Coleman Validation'!S$665667),'Coleman Validation'!S$665668,FALSE))</f>
        <v>0.32788894539662833</v>
      </c>
      <c r="T142" s="318">
        <f ca="1">+IF(ISERROR(HLOOKUP($B142,INDIRECT("'Monthly Resource Report'!"&amp;'Coleman Validation'!T$665666&amp;":"&amp;'Coleman Validation'!T$665667),'Coleman Validation'!T$665668,FALSE)),0,HLOOKUP($B142,INDIRECT("'Monthly Resource Report'!"&amp;'Coleman Validation'!T$665666&amp;":"&amp;'Coleman Validation'!T$665667),'Coleman Validation'!T$665668,FALSE))</f>
        <v>0.20037657774238396</v>
      </c>
      <c r="V142" s="301">
        <v>45505</v>
      </c>
      <c r="W142" s="294">
        <v>151</v>
      </c>
      <c r="X142" s="297">
        <v>2.4237600264832202</v>
      </c>
      <c r="Y142" s="299">
        <v>0.33</v>
      </c>
      <c r="Z142" s="295">
        <v>0.2</v>
      </c>
      <c r="AA142" s="294">
        <f ca="1">+IF(ISERROR(HLOOKUP($B142,INDIRECT("'Monthly Resource Report'!"&amp;'Coleman Validation'!AA$665666&amp;":"&amp;'Coleman Validation'!AA$665667),'Coleman Validation'!AA$665668,FALSE)),0,HLOOKUP($B142,INDIRECT("'Monthly Resource Report'!"&amp;'Coleman Validation'!AA$665666&amp;":"&amp;'Coleman Validation'!AA$665667),'Coleman Validation'!AA$665668,FALSE))</f>
        <v>151</v>
      </c>
      <c r="AB142" s="297">
        <f ca="1">+IF(ISERROR(HLOOKUP($B142,INDIRECT("'Monthly Resource Report'!"&amp;'Coleman Validation'!AB$665666&amp;":"&amp;'Coleman Validation'!AB$665667),'Coleman Validation'!AB$665668,FALSE)),0,HLOOKUP($B142,INDIRECT("'Monthly Resource Report'!"&amp;'Coleman Validation'!AB$665666&amp;":"&amp;'Coleman Validation'!AB$665667),'Coleman Validation'!AB$665668,FALSE))</f>
        <v>2.4239984527822291</v>
      </c>
      <c r="AC142" s="317">
        <f ca="1">+IF(ISERROR(HLOOKUP($B142,INDIRECT("'Monthly Resource Report'!"&amp;'Coleman Validation'!AC$665666&amp;":"&amp;'Coleman Validation'!AC$665667),'Coleman Validation'!AC$665668,FALSE)),0,HLOOKUP($B142,INDIRECT("'Monthly Resource Report'!"&amp;'Coleman Validation'!AC$665666&amp;":"&amp;'Coleman Validation'!AC$665667),'Coleman Validation'!AC$665668,FALSE))</f>
        <v>0.32814235381798634</v>
      </c>
      <c r="AD142" s="318">
        <f ca="1">+IF(ISERROR(HLOOKUP($B142,INDIRECT("'Monthly Resource Report'!"&amp;'Coleman Validation'!AD$665666&amp;":"&amp;'Coleman Validation'!AD$665667),'Coleman Validation'!AD$665668,FALSE)),0,HLOOKUP($B142,INDIRECT("'Monthly Resource Report'!"&amp;'Coleman Validation'!AD$665666&amp;":"&amp;'Coleman Validation'!AD$665667),'Coleman Validation'!AD$665668,FALSE))</f>
        <v>0.20060676956319964</v>
      </c>
    </row>
    <row r="143" spans="2:30" s="29" customFormat="1">
      <c r="B143" s="301">
        <v>45536</v>
      </c>
      <c r="C143" s="294">
        <v>146</v>
      </c>
      <c r="D143" s="297">
        <v>2.4237600264832202</v>
      </c>
      <c r="E143" s="299">
        <v>0.33</v>
      </c>
      <c r="F143" s="295">
        <v>0.2</v>
      </c>
      <c r="G143" s="294">
        <f ca="1">+IF(ISERROR(HLOOKUP($B143,INDIRECT("'Monthly Resource Report'!"&amp;'Coleman Validation'!G$665666&amp;":"&amp;'Coleman Validation'!G$665667),'Coleman Validation'!G$665668,FALSE)),0,HLOOKUP($B143,INDIRECT("'Monthly Resource Report'!"&amp;'Coleman Validation'!G$665666&amp;":"&amp;'Coleman Validation'!G$665667),'Coleman Validation'!G$665668,FALSE))</f>
        <v>146</v>
      </c>
      <c r="H143" s="297">
        <f ca="1">+IF(ISERROR(HLOOKUP($B143,INDIRECT("'Monthly Resource Report'!"&amp;'Coleman Validation'!H$665666&amp;":"&amp;'Coleman Validation'!H$665667),'Coleman Validation'!H$665668,FALSE)),0,HLOOKUP($B143,INDIRECT("'Monthly Resource Report'!"&amp;'Coleman Validation'!H$665666&amp;":"&amp;'Coleman Validation'!H$665667),'Coleman Validation'!H$665668,FALSE))</f>
        <v>2.4239972766621789</v>
      </c>
      <c r="I143" s="317">
        <f ca="1">+IF(ISERROR(HLOOKUP($B143,INDIRECT("'Monthly Resource Report'!"&amp;'Coleman Validation'!I$665666&amp;":"&amp;'Coleman Validation'!I$665667),'Coleman Validation'!I$665668,FALSE)),0,HLOOKUP($B143,INDIRECT("'Monthly Resource Report'!"&amp;'Coleman Validation'!I$665666&amp;":"&amp;'Coleman Validation'!I$665667),'Coleman Validation'!I$665668,FALSE))</f>
        <v>0.3275026054180214</v>
      </c>
      <c r="J143" s="318">
        <f ca="1">+IF(ISERROR(HLOOKUP($B143,INDIRECT("'Monthly Resource Report'!"&amp;'Coleman Validation'!J$665666&amp;":"&amp;'Coleman Validation'!J$665667),'Coleman Validation'!J$665668,FALSE)),0,HLOOKUP($B143,INDIRECT("'Monthly Resource Report'!"&amp;'Coleman Validation'!J$665666&amp;":"&amp;'Coleman Validation'!J$665667),'Coleman Validation'!J$665668,FALSE))</f>
        <v>0.20087492121340714</v>
      </c>
      <c r="L143" s="301">
        <v>45536</v>
      </c>
      <c r="M143" s="294">
        <v>146</v>
      </c>
      <c r="N143" s="297">
        <v>2.4237600264832202</v>
      </c>
      <c r="O143" s="299">
        <v>0.33</v>
      </c>
      <c r="P143" s="295">
        <v>0.2</v>
      </c>
      <c r="Q143" s="294">
        <f ca="1">+IF(ISERROR(HLOOKUP($B143,INDIRECT("'Monthly Resource Report'!"&amp;'Coleman Validation'!Q$665666&amp;":"&amp;'Coleman Validation'!Q$665667),'Coleman Validation'!Q$665668,FALSE)),0,HLOOKUP($B143,INDIRECT("'Monthly Resource Report'!"&amp;'Coleman Validation'!Q$665666&amp;":"&amp;'Coleman Validation'!Q$665667),'Coleman Validation'!Q$665668,FALSE))</f>
        <v>146</v>
      </c>
      <c r="R143" s="297">
        <f ca="1">+IF(ISERROR(HLOOKUP($B143,INDIRECT("'Monthly Resource Report'!"&amp;'Coleman Validation'!R$665666&amp;":"&amp;'Coleman Validation'!R$665667),'Coleman Validation'!R$665668,FALSE)),0,HLOOKUP($B143,INDIRECT("'Monthly Resource Report'!"&amp;'Coleman Validation'!R$665666&amp;":"&amp;'Coleman Validation'!R$665667),'Coleman Validation'!R$665668,FALSE))</f>
        <v>2.4239973465239899</v>
      </c>
      <c r="S143" s="317">
        <f ca="1">+IF(ISERROR(HLOOKUP($B143,INDIRECT("'Monthly Resource Report'!"&amp;'Coleman Validation'!S$665666&amp;":"&amp;'Coleman Validation'!S$665667),'Coleman Validation'!S$665668,FALSE)),0,HLOOKUP($B143,INDIRECT("'Monthly Resource Report'!"&amp;'Coleman Validation'!S$665666&amp;":"&amp;'Coleman Validation'!S$665667),'Coleman Validation'!S$665668,FALSE))</f>
        <v>0.327799860816191</v>
      </c>
      <c r="T143" s="318">
        <f ca="1">+IF(ISERROR(HLOOKUP($B143,INDIRECT("'Monthly Resource Report'!"&amp;'Coleman Validation'!T$665666&amp;":"&amp;'Coleman Validation'!T$665667),'Coleman Validation'!T$665668,FALSE)),0,HLOOKUP($B143,INDIRECT("'Monthly Resource Report'!"&amp;'Coleman Validation'!T$665666&amp;":"&amp;'Coleman Validation'!T$665667),'Coleman Validation'!T$665668,FALSE))</f>
        <v>0.20058714990104942</v>
      </c>
      <c r="V143" s="301">
        <v>45536</v>
      </c>
      <c r="W143" s="294">
        <v>151</v>
      </c>
      <c r="X143" s="297">
        <v>2.4237600264832202</v>
      </c>
      <c r="Y143" s="299">
        <v>0.33</v>
      </c>
      <c r="Z143" s="295">
        <v>0.2</v>
      </c>
      <c r="AA143" s="294">
        <f ca="1">+IF(ISERROR(HLOOKUP($B143,INDIRECT("'Monthly Resource Report'!"&amp;'Coleman Validation'!AA$665666&amp;":"&amp;'Coleman Validation'!AA$665667),'Coleman Validation'!AA$665668,FALSE)),0,HLOOKUP($B143,INDIRECT("'Monthly Resource Report'!"&amp;'Coleman Validation'!AA$665666&amp;":"&amp;'Coleman Validation'!AA$665667),'Coleman Validation'!AA$665668,FALSE))</f>
        <v>151</v>
      </c>
      <c r="AB143" s="297">
        <f ca="1">+IF(ISERROR(HLOOKUP($B143,INDIRECT("'Monthly Resource Report'!"&amp;'Coleman Validation'!AB$665666&amp;":"&amp;'Coleman Validation'!AB$665667),'Coleman Validation'!AB$665668,FALSE)),0,HLOOKUP($B143,INDIRECT("'Monthly Resource Report'!"&amp;'Coleman Validation'!AB$665666&amp;":"&amp;'Coleman Validation'!AB$665667),'Coleman Validation'!AB$665668,FALSE))</f>
        <v>2.4239979593571976</v>
      </c>
      <c r="AC143" s="317">
        <f ca="1">+IF(ISERROR(HLOOKUP($B143,INDIRECT("'Monthly Resource Report'!"&amp;'Coleman Validation'!AC$665666&amp;":"&amp;'Coleman Validation'!AC$665667),'Coleman Validation'!AC$665668,FALSE)),0,HLOOKUP($B143,INDIRECT("'Monthly Resource Report'!"&amp;'Coleman Validation'!AC$665666&amp;":"&amp;'Coleman Validation'!AC$665667),'Coleman Validation'!AC$665668,FALSE))</f>
        <v>0.32800667901058356</v>
      </c>
      <c r="AD143" s="318">
        <f ca="1">+IF(ISERROR(HLOOKUP($B143,INDIRECT("'Monthly Resource Report'!"&amp;'Coleman Validation'!AD$665666&amp;":"&amp;'Coleman Validation'!AD$665667),'Coleman Validation'!AD$665668,FALSE)),0,HLOOKUP($B143,INDIRECT("'Monthly Resource Report'!"&amp;'Coleman Validation'!AD$665666&amp;":"&amp;'Coleman Validation'!AD$665667),'Coleman Validation'!AD$665668,FALSE))</f>
        <v>0.2004289739233126</v>
      </c>
    </row>
    <row r="144" spans="2:30" s="29" customFormat="1">
      <c r="B144" s="301">
        <v>45566</v>
      </c>
      <c r="C144" s="294">
        <v>146</v>
      </c>
      <c r="D144" s="297">
        <v>2.4237600264832202</v>
      </c>
      <c r="E144" s="299">
        <v>0.33</v>
      </c>
      <c r="F144" s="295">
        <v>0.2</v>
      </c>
      <c r="G144" s="294">
        <f ca="1">+IF(ISERROR(HLOOKUP($B144,INDIRECT("'Monthly Resource Report'!"&amp;'Coleman Validation'!G$665666&amp;":"&amp;'Coleman Validation'!G$665667),'Coleman Validation'!G$665668,FALSE)),0,HLOOKUP($B144,INDIRECT("'Monthly Resource Report'!"&amp;'Coleman Validation'!G$665666&amp;":"&amp;'Coleman Validation'!G$665667),'Coleman Validation'!G$665668,FALSE))</f>
        <v>146</v>
      </c>
      <c r="H144" s="297">
        <f ca="1">+IF(ISERROR(HLOOKUP($B144,INDIRECT("'Monthly Resource Report'!"&amp;'Coleman Validation'!H$665666&amp;":"&amp;'Coleman Validation'!H$665667),'Coleman Validation'!H$665668,FALSE)),0,HLOOKUP($B144,INDIRECT("'Monthly Resource Report'!"&amp;'Coleman Validation'!H$665666&amp;":"&amp;'Coleman Validation'!H$665667),'Coleman Validation'!H$665668,FALSE))</f>
        <v>2.4239972753177064</v>
      </c>
      <c r="I144" s="317">
        <f ca="1">+IF(ISERROR(HLOOKUP($B144,INDIRECT("'Monthly Resource Report'!"&amp;'Coleman Validation'!I$665666&amp;":"&amp;'Coleman Validation'!I$665667),'Coleman Validation'!I$665668,FALSE)),0,HLOOKUP($B144,INDIRECT("'Monthly Resource Report'!"&amp;'Coleman Validation'!I$665666&amp;":"&amp;'Coleman Validation'!I$665667),'Coleman Validation'!I$665668,FALSE))</f>
        <v>0.32807466963541132</v>
      </c>
      <c r="J144" s="318">
        <f ca="1">+IF(ISERROR(HLOOKUP($B144,INDIRECT("'Monthly Resource Report'!"&amp;'Coleman Validation'!J$665666&amp;":"&amp;'Coleman Validation'!J$665667),'Coleman Validation'!J$665668,FALSE)),0,HLOOKUP($B144,INDIRECT("'Monthly Resource Report'!"&amp;'Coleman Validation'!J$665666&amp;":"&amp;'Coleman Validation'!J$665667),'Coleman Validation'!J$665668,FALSE))</f>
        <v>0.20032878057383524</v>
      </c>
      <c r="L144" s="301">
        <v>45566</v>
      </c>
      <c r="M144" s="294">
        <v>146</v>
      </c>
      <c r="N144" s="297">
        <v>2.4237600264832202</v>
      </c>
      <c r="O144" s="299">
        <v>0.33</v>
      </c>
      <c r="P144" s="295">
        <v>0.2</v>
      </c>
      <c r="Q144" s="294">
        <f ca="1">+IF(ISERROR(HLOOKUP($B144,INDIRECT("'Monthly Resource Report'!"&amp;'Coleman Validation'!Q$665666&amp;":"&amp;'Coleman Validation'!Q$665667),'Coleman Validation'!Q$665668,FALSE)),0,HLOOKUP($B144,INDIRECT("'Monthly Resource Report'!"&amp;'Coleman Validation'!Q$665666&amp;":"&amp;'Coleman Validation'!Q$665667),'Coleman Validation'!Q$665668,FALSE))</f>
        <v>146</v>
      </c>
      <c r="R144" s="297">
        <f ca="1">+IF(ISERROR(HLOOKUP($B144,INDIRECT("'Monthly Resource Report'!"&amp;'Coleman Validation'!R$665666&amp;":"&amp;'Coleman Validation'!R$665667),'Coleman Validation'!R$665668,FALSE)),0,HLOOKUP($B144,INDIRECT("'Monthly Resource Report'!"&amp;'Coleman Validation'!R$665666&amp;":"&amp;'Coleman Validation'!R$665667),'Coleman Validation'!R$665668,FALSE))</f>
        <v>2.4239974390739025</v>
      </c>
      <c r="S144" s="317">
        <f ca="1">+IF(ISERROR(HLOOKUP($B144,INDIRECT("'Monthly Resource Report'!"&amp;'Coleman Validation'!S$665666&amp;":"&amp;'Coleman Validation'!S$665667),'Coleman Validation'!S$665668,FALSE)),0,HLOOKUP($B144,INDIRECT("'Monthly Resource Report'!"&amp;'Coleman Validation'!S$665666&amp;":"&amp;'Coleman Validation'!S$665667),'Coleman Validation'!S$665668,FALSE))</f>
        <v>0.32804143111421974</v>
      </c>
      <c r="T144" s="318">
        <f ca="1">+IF(ISERROR(HLOOKUP($B144,INDIRECT("'Monthly Resource Report'!"&amp;'Coleman Validation'!T$665666&amp;":"&amp;'Coleman Validation'!T$665667),'Coleman Validation'!T$665668,FALSE)),0,HLOOKUP($B144,INDIRECT("'Monthly Resource Report'!"&amp;'Coleman Validation'!T$665666&amp;":"&amp;'Coleman Validation'!T$665667),'Coleman Validation'!T$665668,FALSE))</f>
        <v>0.20076416692011481</v>
      </c>
      <c r="V144" s="301">
        <v>45566</v>
      </c>
      <c r="W144" s="294">
        <v>151</v>
      </c>
      <c r="X144" s="297">
        <v>2.4237600264832202</v>
      </c>
      <c r="Y144" s="299">
        <v>0.33</v>
      </c>
      <c r="Z144" s="295">
        <v>0.2</v>
      </c>
      <c r="AA144" s="294">
        <f ca="1">+IF(ISERROR(HLOOKUP($B144,INDIRECT("'Monthly Resource Report'!"&amp;'Coleman Validation'!AA$665666&amp;":"&amp;'Coleman Validation'!AA$665667),'Coleman Validation'!AA$665668,FALSE)),0,HLOOKUP($B144,INDIRECT("'Monthly Resource Report'!"&amp;'Coleman Validation'!AA$665666&amp;":"&amp;'Coleman Validation'!AA$665667),'Coleman Validation'!AA$665668,FALSE))</f>
        <v>151</v>
      </c>
      <c r="AB144" s="297">
        <f ca="1">+IF(ISERROR(HLOOKUP($B144,INDIRECT("'Monthly Resource Report'!"&amp;'Coleman Validation'!AB$665666&amp;":"&amp;'Coleman Validation'!AB$665667),'Coleman Validation'!AB$665668,FALSE)),0,HLOOKUP($B144,INDIRECT("'Monthly Resource Report'!"&amp;'Coleman Validation'!AB$665666&amp;":"&amp;'Coleman Validation'!AB$665667),'Coleman Validation'!AB$665668,FALSE))</f>
        <v>2.4239983155587574</v>
      </c>
      <c r="AC144" s="317">
        <f ca="1">+IF(ISERROR(HLOOKUP($B144,INDIRECT("'Monthly Resource Report'!"&amp;'Coleman Validation'!AC$665666&amp;":"&amp;'Coleman Validation'!AC$665667),'Coleman Validation'!AC$665668,FALSE)),0,HLOOKUP($B144,INDIRECT("'Monthly Resource Report'!"&amp;'Coleman Validation'!AC$665666&amp;":"&amp;'Coleman Validation'!AC$665667),'Coleman Validation'!AC$665668,FALSE))</f>
        <v>0.32838912490942251</v>
      </c>
      <c r="AD144" s="318">
        <f ca="1">+IF(ISERROR(HLOOKUP($B144,INDIRECT("'Monthly Resource Report'!"&amp;'Coleman Validation'!AD$665666&amp;":"&amp;'Coleman Validation'!AD$665667),'Coleman Validation'!AD$665668,FALSE)),0,HLOOKUP($B144,INDIRECT("'Monthly Resource Report'!"&amp;'Coleman Validation'!AD$665666&amp;":"&amp;'Coleman Validation'!AD$665667),'Coleman Validation'!AD$665668,FALSE))</f>
        <v>0.200610600806883</v>
      </c>
    </row>
    <row r="145" spans="2:30" s="29" customFormat="1">
      <c r="B145" s="301">
        <v>45597</v>
      </c>
      <c r="C145" s="294">
        <v>146</v>
      </c>
      <c r="D145" s="297">
        <v>2.4237600264832202</v>
      </c>
      <c r="E145" s="299">
        <v>0.33</v>
      </c>
      <c r="F145" s="295">
        <v>0.2</v>
      </c>
      <c r="G145" s="294">
        <f ca="1">+IF(ISERROR(HLOOKUP($B145,INDIRECT("'Monthly Resource Report'!"&amp;'Coleman Validation'!G$665666&amp;":"&amp;'Coleman Validation'!G$665667),'Coleman Validation'!G$665668,FALSE)),0,HLOOKUP($B145,INDIRECT("'Monthly Resource Report'!"&amp;'Coleman Validation'!G$665666&amp;":"&amp;'Coleman Validation'!G$665667),'Coleman Validation'!G$665668,FALSE))</f>
        <v>146</v>
      </c>
      <c r="H145" s="297">
        <f ca="1">+IF(ISERROR(HLOOKUP($B145,INDIRECT("'Monthly Resource Report'!"&amp;'Coleman Validation'!H$665666&amp;":"&amp;'Coleman Validation'!H$665667),'Coleman Validation'!H$665668,FALSE)),0,HLOOKUP($B145,INDIRECT("'Monthly Resource Report'!"&amp;'Coleman Validation'!H$665666&amp;":"&amp;'Coleman Validation'!H$665667),'Coleman Validation'!H$665668,FALSE))</f>
        <v>2.4239975629740123</v>
      </c>
      <c r="I145" s="317">
        <f ca="1">+IF(ISERROR(HLOOKUP($B145,INDIRECT("'Monthly Resource Report'!"&amp;'Coleman Validation'!I$665666&amp;":"&amp;'Coleman Validation'!I$665667),'Coleman Validation'!I$665668,FALSE)),0,HLOOKUP($B145,INDIRECT("'Monthly Resource Report'!"&amp;'Coleman Validation'!I$665666&amp;":"&amp;'Coleman Validation'!I$665667),'Coleman Validation'!I$665668,FALSE))</f>
        <v>0.32881833252971315</v>
      </c>
      <c r="J145" s="318">
        <f ca="1">+IF(ISERROR(HLOOKUP($B145,INDIRECT("'Monthly Resource Report'!"&amp;'Coleman Validation'!J$665666&amp;":"&amp;'Coleman Validation'!J$665667),'Coleman Validation'!J$665668,FALSE)),0,HLOOKUP($B145,INDIRECT("'Monthly Resource Report'!"&amp;'Coleman Validation'!J$665666&amp;":"&amp;'Coleman Validation'!J$665667),'Coleman Validation'!J$665668,FALSE))</f>
        <v>0.2003415545920651</v>
      </c>
      <c r="L145" s="301">
        <v>45597</v>
      </c>
      <c r="M145" s="294">
        <v>146</v>
      </c>
      <c r="N145" s="297">
        <v>2.4237600264832202</v>
      </c>
      <c r="O145" s="299">
        <v>0.33</v>
      </c>
      <c r="P145" s="295">
        <v>0.2</v>
      </c>
      <c r="Q145" s="294">
        <f ca="1">+IF(ISERROR(HLOOKUP($B145,INDIRECT("'Monthly Resource Report'!"&amp;'Coleman Validation'!Q$665666&amp;":"&amp;'Coleman Validation'!Q$665667),'Coleman Validation'!Q$665668,FALSE)),0,HLOOKUP($B145,INDIRECT("'Monthly Resource Report'!"&amp;'Coleman Validation'!Q$665666&amp;":"&amp;'Coleman Validation'!Q$665667),'Coleman Validation'!Q$665668,FALSE))</f>
        <v>146</v>
      </c>
      <c r="R145" s="297">
        <f ca="1">+IF(ISERROR(HLOOKUP($B145,INDIRECT("'Monthly Resource Report'!"&amp;'Coleman Validation'!R$665666&amp;":"&amp;'Coleman Validation'!R$665667),'Coleman Validation'!R$665668,FALSE)),0,HLOOKUP($B145,INDIRECT("'Monthly Resource Report'!"&amp;'Coleman Validation'!R$665666&amp;":"&amp;'Coleman Validation'!R$665667),'Coleman Validation'!R$665668,FALSE))</f>
        <v>2.4239975402851757</v>
      </c>
      <c r="S145" s="317">
        <f ca="1">+IF(ISERROR(HLOOKUP($B145,INDIRECT("'Monthly Resource Report'!"&amp;'Coleman Validation'!S$665666&amp;":"&amp;'Coleman Validation'!S$665667),'Coleman Validation'!S$665668,FALSE)),0,HLOOKUP($B145,INDIRECT("'Monthly Resource Report'!"&amp;'Coleman Validation'!S$665666&amp;":"&amp;'Coleman Validation'!S$665667),'Coleman Validation'!S$665668,FALSE))</f>
        <v>0.32882713115926665</v>
      </c>
      <c r="T145" s="318">
        <f ca="1">+IF(ISERROR(HLOOKUP($B145,INDIRECT("'Monthly Resource Report'!"&amp;'Coleman Validation'!T$665666&amp;":"&amp;'Coleman Validation'!T$665667),'Coleman Validation'!T$665668,FALSE)),0,HLOOKUP($B145,INDIRECT("'Monthly Resource Report'!"&amp;'Coleman Validation'!T$665666&amp;":"&amp;'Coleman Validation'!T$665667),'Coleman Validation'!T$665668,FALSE))</f>
        <v>0.20095417826360928</v>
      </c>
      <c r="V145" s="301">
        <v>45597</v>
      </c>
      <c r="W145" s="294">
        <v>151</v>
      </c>
      <c r="X145" s="297">
        <v>2.4237600264832202</v>
      </c>
      <c r="Y145" s="299">
        <v>0.33</v>
      </c>
      <c r="Z145" s="295">
        <v>0.2</v>
      </c>
      <c r="AA145" s="294">
        <f ca="1">+IF(ISERROR(HLOOKUP($B145,INDIRECT("'Monthly Resource Report'!"&amp;'Coleman Validation'!AA$665666&amp;":"&amp;'Coleman Validation'!AA$665667),'Coleman Validation'!AA$665668,FALSE)),0,HLOOKUP($B145,INDIRECT("'Monthly Resource Report'!"&amp;'Coleman Validation'!AA$665666&amp;":"&amp;'Coleman Validation'!AA$665667),'Coleman Validation'!AA$665668,FALSE))</f>
        <v>151</v>
      </c>
      <c r="AB145" s="297">
        <f ca="1">+IF(ISERROR(HLOOKUP($B145,INDIRECT("'Monthly Resource Report'!"&amp;'Coleman Validation'!AB$665666&amp;":"&amp;'Coleman Validation'!AB$665667),'Coleman Validation'!AB$665668,FALSE)),0,HLOOKUP($B145,INDIRECT("'Monthly Resource Report'!"&amp;'Coleman Validation'!AB$665666&amp;":"&amp;'Coleman Validation'!AB$665667),'Coleman Validation'!AB$665668,FALSE))</f>
        <v>2.4239981622339069</v>
      </c>
      <c r="AC145" s="317">
        <f ca="1">+IF(ISERROR(HLOOKUP($B145,INDIRECT("'Monthly Resource Report'!"&amp;'Coleman Validation'!AC$665666&amp;":"&amp;'Coleman Validation'!AC$665667),'Coleman Validation'!AC$665668,FALSE)),0,HLOOKUP($B145,INDIRECT("'Monthly Resource Report'!"&amp;'Coleman Validation'!AC$665666&amp;":"&amp;'Coleman Validation'!AC$665667),'Coleman Validation'!AC$665668,FALSE))</f>
        <v>0.32932240369148841</v>
      </c>
      <c r="AD145" s="318">
        <f ca="1">+IF(ISERROR(HLOOKUP($B145,INDIRECT("'Monthly Resource Report'!"&amp;'Coleman Validation'!AD$665666&amp;":"&amp;'Coleman Validation'!AD$665667),'Coleman Validation'!AD$665668,FALSE)),0,HLOOKUP($B145,INDIRECT("'Monthly Resource Report'!"&amp;'Coleman Validation'!AD$665666&amp;":"&amp;'Coleman Validation'!AD$665667),'Coleman Validation'!AD$665668,FALSE))</f>
        <v>0.20060305373740575</v>
      </c>
    </row>
    <row r="146" spans="2:30" s="29" customFormat="1">
      <c r="B146" s="301">
        <v>45627</v>
      </c>
      <c r="C146" s="294">
        <v>146</v>
      </c>
      <c r="D146" s="297">
        <v>2.4237600264832202</v>
      </c>
      <c r="E146" s="299">
        <v>0.33</v>
      </c>
      <c r="F146" s="295">
        <v>0.2</v>
      </c>
      <c r="G146" s="294">
        <f ca="1">+IF(ISERROR(HLOOKUP($B146,INDIRECT("'Monthly Resource Report'!"&amp;'Coleman Validation'!G$665666&amp;":"&amp;'Coleman Validation'!G$665667),'Coleman Validation'!G$665668,FALSE)),0,HLOOKUP($B146,INDIRECT("'Monthly Resource Report'!"&amp;'Coleman Validation'!G$665666&amp;":"&amp;'Coleman Validation'!G$665667),'Coleman Validation'!G$665668,FALSE))</f>
        <v>146</v>
      </c>
      <c r="H146" s="297">
        <f ca="1">+IF(ISERROR(HLOOKUP($B146,INDIRECT("'Monthly Resource Report'!"&amp;'Coleman Validation'!H$665666&amp;":"&amp;'Coleman Validation'!H$665667),'Coleman Validation'!H$665668,FALSE)),0,HLOOKUP($B146,INDIRECT("'Monthly Resource Report'!"&amp;'Coleman Validation'!H$665666&amp;":"&amp;'Coleman Validation'!H$665667),'Coleman Validation'!H$665668,FALSE))</f>
        <v>2.4239973400939281</v>
      </c>
      <c r="I146" s="317">
        <f ca="1">+IF(ISERROR(HLOOKUP($B146,INDIRECT("'Monthly Resource Report'!"&amp;'Coleman Validation'!I$665666&amp;":"&amp;'Coleman Validation'!I$665667),'Coleman Validation'!I$665668,FALSE)),0,HLOOKUP($B146,INDIRECT("'Monthly Resource Report'!"&amp;'Coleman Validation'!I$665666&amp;":"&amp;'Coleman Validation'!I$665667),'Coleman Validation'!I$665668,FALSE))</f>
        <v>0.32817838202804533</v>
      </c>
      <c r="J146" s="318">
        <f ca="1">+IF(ISERROR(HLOOKUP($B146,INDIRECT("'Monthly Resource Report'!"&amp;'Coleman Validation'!J$665666&amp;":"&amp;'Coleman Validation'!J$665667),'Coleman Validation'!J$665668,FALSE)),0,HLOOKUP($B146,INDIRECT("'Monthly Resource Report'!"&amp;'Coleman Validation'!J$665666&amp;":"&amp;'Coleman Validation'!J$665667),'Coleman Validation'!J$665668,FALSE))</f>
        <v>0.20051025906862313</v>
      </c>
      <c r="L146" s="301">
        <v>45627</v>
      </c>
      <c r="M146" s="294">
        <v>146</v>
      </c>
      <c r="N146" s="297">
        <v>2.4237600264832202</v>
      </c>
      <c r="O146" s="299">
        <v>0.33</v>
      </c>
      <c r="P146" s="295">
        <v>0.2</v>
      </c>
      <c r="Q146" s="294">
        <f ca="1">+IF(ISERROR(HLOOKUP($B146,INDIRECT("'Monthly Resource Report'!"&amp;'Coleman Validation'!Q$665666&amp;":"&amp;'Coleman Validation'!Q$665667),'Coleman Validation'!Q$665668,FALSE)),0,HLOOKUP($B146,INDIRECT("'Monthly Resource Report'!"&amp;'Coleman Validation'!Q$665666&amp;":"&amp;'Coleman Validation'!Q$665667),'Coleman Validation'!Q$665668,FALSE))</f>
        <v>146</v>
      </c>
      <c r="R146" s="297">
        <f ca="1">+IF(ISERROR(HLOOKUP($B146,INDIRECT("'Monthly Resource Report'!"&amp;'Coleman Validation'!R$665666&amp;":"&amp;'Coleman Validation'!R$665667),'Coleman Validation'!R$665668,FALSE)),0,HLOOKUP($B146,INDIRECT("'Monthly Resource Report'!"&amp;'Coleman Validation'!R$665666&amp;":"&amp;'Coleman Validation'!R$665667),'Coleman Validation'!R$665668,FALSE))</f>
        <v>2.4239973264824446</v>
      </c>
      <c r="S146" s="317">
        <f ca="1">+IF(ISERROR(HLOOKUP($B146,INDIRECT("'Monthly Resource Report'!"&amp;'Coleman Validation'!S$665666&amp;":"&amp;'Coleman Validation'!S$665667),'Coleman Validation'!S$665668,FALSE)),0,HLOOKUP($B146,INDIRECT("'Monthly Resource Report'!"&amp;'Coleman Validation'!S$665666&amp;":"&amp;'Coleman Validation'!S$665667),'Coleman Validation'!S$665668,FALSE))</f>
        <v>0.32803126938022342</v>
      </c>
      <c r="T146" s="318">
        <f ca="1">+IF(ISERROR(HLOOKUP($B146,INDIRECT("'Monthly Resource Report'!"&amp;'Coleman Validation'!T$665666&amp;":"&amp;'Coleman Validation'!T$665667),'Coleman Validation'!T$665668,FALSE)),0,HLOOKUP($B146,INDIRECT("'Monthly Resource Report'!"&amp;'Coleman Validation'!T$665666&amp;":"&amp;'Coleman Validation'!T$665667),'Coleman Validation'!T$665668,FALSE))</f>
        <v>0.20056834365833839</v>
      </c>
      <c r="V146" s="301">
        <v>45627</v>
      </c>
      <c r="W146" s="294">
        <v>151</v>
      </c>
      <c r="X146" s="297">
        <v>2.4237600264832202</v>
      </c>
      <c r="Y146" s="299">
        <v>0.33</v>
      </c>
      <c r="Z146" s="295">
        <v>0.2</v>
      </c>
      <c r="AA146" s="294">
        <f ca="1">+IF(ISERROR(HLOOKUP($B146,INDIRECT("'Monthly Resource Report'!"&amp;'Coleman Validation'!AA$665666&amp;":"&amp;'Coleman Validation'!AA$665667),'Coleman Validation'!AA$665668,FALSE)),0,HLOOKUP($B146,INDIRECT("'Monthly Resource Report'!"&amp;'Coleman Validation'!AA$665666&amp;":"&amp;'Coleman Validation'!AA$665667),'Coleman Validation'!AA$665668,FALSE))</f>
        <v>151</v>
      </c>
      <c r="AB146" s="297">
        <f ca="1">+IF(ISERROR(HLOOKUP($B146,INDIRECT("'Monthly Resource Report'!"&amp;'Coleman Validation'!AB$665666&amp;":"&amp;'Coleman Validation'!AB$665667),'Coleman Validation'!AB$665668,FALSE)),0,HLOOKUP($B146,INDIRECT("'Monthly Resource Report'!"&amp;'Coleman Validation'!AB$665666&amp;":"&amp;'Coleman Validation'!AB$665667),'Coleman Validation'!AB$665668,FALSE))</f>
        <v>2.4239984659172569</v>
      </c>
      <c r="AC146" s="317">
        <f ca="1">+IF(ISERROR(HLOOKUP($B146,INDIRECT("'Monthly Resource Report'!"&amp;'Coleman Validation'!AC$665666&amp;":"&amp;'Coleman Validation'!AC$665667),'Coleman Validation'!AC$665668,FALSE)),0,HLOOKUP($B146,INDIRECT("'Monthly Resource Report'!"&amp;'Coleman Validation'!AC$665666&amp;":"&amp;'Coleman Validation'!AC$665667),'Coleman Validation'!AC$665668,FALSE))</f>
        <v>0.32886652262739668</v>
      </c>
      <c r="AD146" s="318">
        <f ca="1">+IF(ISERROR(HLOOKUP($B146,INDIRECT("'Monthly Resource Report'!"&amp;'Coleman Validation'!AD$665666&amp;":"&amp;'Coleman Validation'!AD$665667),'Coleman Validation'!AD$665668,FALSE)),0,HLOOKUP($B146,INDIRECT("'Monthly Resource Report'!"&amp;'Coleman Validation'!AD$665666&amp;":"&amp;'Coleman Validation'!AD$665667),'Coleman Validation'!AD$665668,FALSE))</f>
        <v>0.20059784966652547</v>
      </c>
    </row>
    <row r="147" spans="2:30" s="29" customFormat="1">
      <c r="B147" s="301">
        <v>45658</v>
      </c>
      <c r="C147" s="294">
        <v>146</v>
      </c>
      <c r="D147" s="297">
        <v>2.490413427211509</v>
      </c>
      <c r="E147" s="299">
        <v>0.33</v>
      </c>
      <c r="F147" s="295">
        <v>0.2</v>
      </c>
      <c r="G147" s="294">
        <f ca="1">+IF(ISERROR(HLOOKUP($B147,INDIRECT("'Monthly Resource Report'!"&amp;'Coleman Validation'!G$665666&amp;":"&amp;'Coleman Validation'!G$665667),'Coleman Validation'!G$665668,FALSE)),0,HLOOKUP($B147,INDIRECT("'Monthly Resource Report'!"&amp;'Coleman Validation'!G$665666&amp;":"&amp;'Coleman Validation'!G$665667),'Coleman Validation'!G$665668,FALSE))</f>
        <v>146</v>
      </c>
      <c r="H147" s="297">
        <f ca="1">+IF(ISERROR(HLOOKUP($B147,INDIRECT("'Monthly Resource Report'!"&amp;'Coleman Validation'!H$665666&amp;":"&amp;'Coleman Validation'!H$665667),'Coleman Validation'!H$665668,FALSE)),0,HLOOKUP($B147,INDIRECT("'Monthly Resource Report'!"&amp;'Coleman Validation'!H$665666&amp;":"&amp;'Coleman Validation'!H$665667),'Coleman Validation'!H$665668,FALSE))</f>
        <v>2.4899963413890527</v>
      </c>
      <c r="I147" s="317">
        <f ca="1">+IF(ISERROR(HLOOKUP($B147,INDIRECT("'Monthly Resource Report'!"&amp;'Coleman Validation'!I$665666&amp;":"&amp;'Coleman Validation'!I$665667),'Coleman Validation'!I$665668,FALSE)),0,HLOOKUP($B147,INDIRECT("'Monthly Resource Report'!"&amp;'Coleman Validation'!I$665666&amp;":"&amp;'Coleman Validation'!I$665667),'Coleman Validation'!I$665668,FALSE))</f>
        <v>0.32882714501909027</v>
      </c>
      <c r="J147" s="318">
        <f ca="1">+IF(ISERROR(HLOOKUP($B147,INDIRECT("'Monthly Resource Report'!"&amp;'Coleman Validation'!J$665666&amp;":"&amp;'Coleman Validation'!J$665667),'Coleman Validation'!J$665668,FALSE)),0,HLOOKUP($B147,INDIRECT("'Monthly Resource Report'!"&amp;'Coleman Validation'!J$665666&amp;":"&amp;'Coleman Validation'!J$665667),'Coleman Validation'!J$665668,FALSE))</f>
        <v>0.20048939709026267</v>
      </c>
      <c r="L147" s="301">
        <v>45658</v>
      </c>
      <c r="M147" s="294">
        <v>146</v>
      </c>
      <c r="N147" s="297">
        <v>2.490413427211509</v>
      </c>
      <c r="O147" s="299">
        <v>0.33</v>
      </c>
      <c r="P147" s="295">
        <v>0.2</v>
      </c>
      <c r="Q147" s="294">
        <f ca="1">+IF(ISERROR(HLOOKUP($B147,INDIRECT("'Monthly Resource Report'!"&amp;'Coleman Validation'!Q$665666&amp;":"&amp;'Coleman Validation'!Q$665667),'Coleman Validation'!Q$665668,FALSE)),0,HLOOKUP($B147,INDIRECT("'Monthly Resource Report'!"&amp;'Coleman Validation'!Q$665666&amp;":"&amp;'Coleman Validation'!Q$665667),'Coleman Validation'!Q$665668,FALSE))</f>
        <v>146</v>
      </c>
      <c r="R147" s="297">
        <f ca="1">+IF(ISERROR(HLOOKUP($B147,INDIRECT("'Monthly Resource Report'!"&amp;'Coleman Validation'!R$665666&amp;":"&amp;'Coleman Validation'!R$665667),'Coleman Validation'!R$665668,FALSE)),0,HLOOKUP($B147,INDIRECT("'Monthly Resource Report'!"&amp;'Coleman Validation'!R$665666&amp;":"&amp;'Coleman Validation'!R$665667),'Coleman Validation'!R$665668,FALSE))</f>
        <v>2.4899962312197608</v>
      </c>
      <c r="S147" s="317">
        <f ca="1">+IF(ISERROR(HLOOKUP($B147,INDIRECT("'Monthly Resource Report'!"&amp;'Coleman Validation'!S$665666&amp;":"&amp;'Coleman Validation'!S$665667),'Coleman Validation'!S$665668,FALSE)),0,HLOOKUP($B147,INDIRECT("'Monthly Resource Report'!"&amp;'Coleman Validation'!S$665666&amp;":"&amp;'Coleman Validation'!S$665667),'Coleman Validation'!S$665668,FALSE))</f>
        <v>0.32876857756883626</v>
      </c>
      <c r="T147" s="318">
        <f ca="1">+IF(ISERROR(HLOOKUP($B147,INDIRECT("'Monthly Resource Report'!"&amp;'Coleman Validation'!T$665666&amp;":"&amp;'Coleman Validation'!T$665667),'Coleman Validation'!T$665668,FALSE)),0,HLOOKUP($B147,INDIRECT("'Monthly Resource Report'!"&amp;'Coleman Validation'!T$665666&amp;":"&amp;'Coleman Validation'!T$665667),'Coleman Validation'!T$665668,FALSE))</f>
        <v>0.20074029736216392</v>
      </c>
      <c r="V147" s="301">
        <v>45658</v>
      </c>
      <c r="W147" s="294">
        <v>151</v>
      </c>
      <c r="X147" s="297">
        <v>2.490413427211509</v>
      </c>
      <c r="Y147" s="299">
        <v>0.33</v>
      </c>
      <c r="Z147" s="295">
        <v>0.2</v>
      </c>
      <c r="AA147" s="294">
        <f ca="1">+IF(ISERROR(HLOOKUP($B147,INDIRECT("'Monthly Resource Report'!"&amp;'Coleman Validation'!AA$665666&amp;":"&amp;'Coleman Validation'!AA$665667),'Coleman Validation'!AA$665668,FALSE)),0,HLOOKUP($B147,INDIRECT("'Monthly Resource Report'!"&amp;'Coleman Validation'!AA$665666&amp;":"&amp;'Coleman Validation'!AA$665667),'Coleman Validation'!AA$665668,FALSE))</f>
        <v>151</v>
      </c>
      <c r="AB147" s="297">
        <f ca="1">+IF(ISERROR(HLOOKUP($B147,INDIRECT("'Monthly Resource Report'!"&amp;'Coleman Validation'!AB$665666&amp;":"&amp;'Coleman Validation'!AB$665667),'Coleman Validation'!AB$665668,FALSE)),0,HLOOKUP($B147,INDIRECT("'Monthly Resource Report'!"&amp;'Coleman Validation'!AB$665666&amp;":"&amp;'Coleman Validation'!AB$665667),'Coleman Validation'!AB$665668,FALSE))</f>
        <v>2.4899972637987342</v>
      </c>
      <c r="AC147" s="317">
        <f ca="1">+IF(ISERROR(HLOOKUP($B147,INDIRECT("'Monthly Resource Report'!"&amp;'Coleman Validation'!AC$665666&amp;":"&amp;'Coleman Validation'!AC$665667),'Coleman Validation'!AC$665668,FALSE)),0,HLOOKUP($B147,INDIRECT("'Monthly Resource Report'!"&amp;'Coleman Validation'!AC$665666&amp;":"&amp;'Coleman Validation'!AC$665667),'Coleman Validation'!AC$665668,FALSE))</f>
        <v>0.32945940547313368</v>
      </c>
      <c r="AD147" s="318">
        <f ca="1">+IF(ISERROR(HLOOKUP($B147,INDIRECT("'Monthly Resource Report'!"&amp;'Coleman Validation'!AD$665666&amp;":"&amp;'Coleman Validation'!AD$665667),'Coleman Validation'!AD$665668,FALSE)),0,HLOOKUP($B147,INDIRECT("'Monthly Resource Report'!"&amp;'Coleman Validation'!AD$665666&amp;":"&amp;'Coleman Validation'!AD$665667),'Coleman Validation'!AD$665668,FALSE))</f>
        <v>0.20098421979698197</v>
      </c>
    </row>
    <row r="148" spans="2:30" s="29" customFormat="1">
      <c r="B148" s="301">
        <v>45689</v>
      </c>
      <c r="C148" s="294">
        <v>146</v>
      </c>
      <c r="D148" s="297">
        <v>2.490413427211509</v>
      </c>
      <c r="E148" s="299">
        <v>0.33</v>
      </c>
      <c r="F148" s="295">
        <v>0.2</v>
      </c>
      <c r="G148" s="294">
        <f ca="1">+IF(ISERROR(HLOOKUP($B148,INDIRECT("'Monthly Resource Report'!"&amp;'Coleman Validation'!G$665666&amp;":"&amp;'Coleman Validation'!G$665667),'Coleman Validation'!G$665668,FALSE)),0,HLOOKUP($B148,INDIRECT("'Monthly Resource Report'!"&amp;'Coleman Validation'!G$665666&amp;":"&amp;'Coleman Validation'!G$665667),'Coleman Validation'!G$665668,FALSE))</f>
        <v>146</v>
      </c>
      <c r="H148" s="297">
        <f ca="1">+IF(ISERROR(HLOOKUP($B148,INDIRECT("'Monthly Resource Report'!"&amp;'Coleman Validation'!H$665666&amp;":"&amp;'Coleman Validation'!H$665667),'Coleman Validation'!H$665668,FALSE)),0,HLOOKUP($B148,INDIRECT("'Monthly Resource Report'!"&amp;'Coleman Validation'!H$665666&amp;":"&amp;'Coleman Validation'!H$665667),'Coleman Validation'!H$665668,FALSE))</f>
        <v>2.4899961868018483</v>
      </c>
      <c r="I148" s="317">
        <f ca="1">+IF(ISERROR(HLOOKUP($B148,INDIRECT("'Monthly Resource Report'!"&amp;'Coleman Validation'!I$665666&amp;":"&amp;'Coleman Validation'!I$665667),'Coleman Validation'!I$665668,FALSE)),0,HLOOKUP($B148,INDIRECT("'Monthly Resource Report'!"&amp;'Coleman Validation'!I$665666&amp;":"&amp;'Coleman Validation'!I$665667),'Coleman Validation'!I$665668,FALSE))</f>
        <v>0.32891502847888782</v>
      </c>
      <c r="J148" s="318">
        <f ca="1">+IF(ISERROR(HLOOKUP($B148,INDIRECT("'Monthly Resource Report'!"&amp;'Coleman Validation'!J$665666&amp;":"&amp;'Coleman Validation'!J$665667),'Coleman Validation'!J$665668,FALSE)),0,HLOOKUP($B148,INDIRECT("'Monthly Resource Report'!"&amp;'Coleman Validation'!J$665666&amp;":"&amp;'Coleman Validation'!J$665667),'Coleman Validation'!J$665668,FALSE))</f>
        <v>0.20036078892994127</v>
      </c>
      <c r="L148" s="301">
        <v>45689</v>
      </c>
      <c r="M148" s="294">
        <v>146</v>
      </c>
      <c r="N148" s="297">
        <v>2.490413427211509</v>
      </c>
      <c r="O148" s="299">
        <v>0.33</v>
      </c>
      <c r="P148" s="295">
        <v>0.2</v>
      </c>
      <c r="Q148" s="294">
        <f ca="1">+IF(ISERROR(HLOOKUP($B148,INDIRECT("'Monthly Resource Report'!"&amp;'Coleman Validation'!Q$665666&amp;":"&amp;'Coleman Validation'!Q$665667),'Coleman Validation'!Q$665668,FALSE)),0,HLOOKUP($B148,INDIRECT("'Monthly Resource Report'!"&amp;'Coleman Validation'!Q$665666&amp;":"&amp;'Coleman Validation'!Q$665667),'Coleman Validation'!Q$665668,FALSE))</f>
        <v>146</v>
      </c>
      <c r="R148" s="297">
        <f ca="1">+IF(ISERROR(HLOOKUP($B148,INDIRECT("'Monthly Resource Report'!"&amp;'Coleman Validation'!R$665666&amp;":"&amp;'Coleman Validation'!R$665667),'Coleman Validation'!R$665668,FALSE)),0,HLOOKUP($B148,INDIRECT("'Monthly Resource Report'!"&amp;'Coleman Validation'!R$665666&amp;":"&amp;'Coleman Validation'!R$665667),'Coleman Validation'!R$665668,FALSE))</f>
        <v>2.489996185090436</v>
      </c>
      <c r="S148" s="317">
        <f ca="1">+IF(ISERROR(HLOOKUP($B148,INDIRECT("'Monthly Resource Report'!"&amp;'Coleman Validation'!S$665666&amp;":"&amp;'Coleman Validation'!S$665667),'Coleman Validation'!S$665668,FALSE)),0,HLOOKUP($B148,INDIRECT("'Monthly Resource Report'!"&amp;'Coleman Validation'!S$665666&amp;":"&amp;'Coleman Validation'!S$665667),'Coleman Validation'!S$665668,FALSE))</f>
        <v>0.32890698758738895</v>
      </c>
      <c r="T148" s="318">
        <f ca="1">+IF(ISERROR(HLOOKUP($B148,INDIRECT("'Monthly Resource Report'!"&amp;'Coleman Validation'!T$665666&amp;":"&amp;'Coleman Validation'!T$665667),'Coleman Validation'!T$665668,FALSE)),0,HLOOKUP($B148,INDIRECT("'Monthly Resource Report'!"&amp;'Coleman Validation'!T$665666&amp;":"&amp;'Coleman Validation'!T$665667),'Coleman Validation'!T$665668,FALSE))</f>
        <v>0.20040236048694327</v>
      </c>
      <c r="V148" s="301">
        <v>45689</v>
      </c>
      <c r="W148" s="294">
        <v>151</v>
      </c>
      <c r="X148" s="297">
        <v>2.490413427211509</v>
      </c>
      <c r="Y148" s="299">
        <v>0.33</v>
      </c>
      <c r="Z148" s="295">
        <v>0.2</v>
      </c>
      <c r="AA148" s="294">
        <f ca="1">+IF(ISERROR(HLOOKUP($B148,INDIRECT("'Monthly Resource Report'!"&amp;'Coleman Validation'!AA$665666&amp;":"&amp;'Coleman Validation'!AA$665667),'Coleman Validation'!AA$665668,FALSE)),0,HLOOKUP($B148,INDIRECT("'Monthly Resource Report'!"&amp;'Coleman Validation'!AA$665666&amp;":"&amp;'Coleman Validation'!AA$665667),'Coleman Validation'!AA$665668,FALSE))</f>
        <v>151</v>
      </c>
      <c r="AB148" s="297">
        <f ca="1">+IF(ISERROR(HLOOKUP($B148,INDIRECT("'Monthly Resource Report'!"&amp;'Coleman Validation'!AB$665666&amp;":"&amp;'Coleman Validation'!AB$665667),'Coleman Validation'!AB$665668,FALSE)),0,HLOOKUP($B148,INDIRECT("'Monthly Resource Report'!"&amp;'Coleman Validation'!AB$665666&amp;":"&amp;'Coleman Validation'!AB$665667),'Coleman Validation'!AB$665668,FALSE))</f>
        <v>2.4899970797574893</v>
      </c>
      <c r="AC148" s="317">
        <f ca="1">+IF(ISERROR(HLOOKUP($B148,INDIRECT("'Monthly Resource Report'!"&amp;'Coleman Validation'!AC$665666&amp;":"&amp;'Coleman Validation'!AC$665667),'Coleman Validation'!AC$665668,FALSE)),0,HLOOKUP($B148,INDIRECT("'Monthly Resource Report'!"&amp;'Coleman Validation'!AC$665666&amp;":"&amp;'Coleman Validation'!AC$665667),'Coleman Validation'!AC$665668,FALSE))</f>
        <v>0.3295249791498937</v>
      </c>
      <c r="AD148" s="318">
        <f ca="1">+IF(ISERROR(HLOOKUP($B148,INDIRECT("'Monthly Resource Report'!"&amp;'Coleman Validation'!AD$665666&amp;":"&amp;'Coleman Validation'!AD$665667),'Coleman Validation'!AD$665668,FALSE)),0,HLOOKUP($B148,INDIRECT("'Monthly Resource Report'!"&amp;'Coleman Validation'!AD$665666&amp;":"&amp;'Coleman Validation'!AD$665667),'Coleman Validation'!AD$665668,FALSE))</f>
        <v>0.20064926502460834</v>
      </c>
    </row>
    <row r="149" spans="2:30" s="29" customFormat="1">
      <c r="B149" s="301">
        <v>45717</v>
      </c>
      <c r="C149" s="294">
        <v>146</v>
      </c>
      <c r="D149" s="297">
        <v>2.490413427211509</v>
      </c>
      <c r="E149" s="299">
        <v>0.33</v>
      </c>
      <c r="F149" s="295">
        <v>0.2</v>
      </c>
      <c r="G149" s="294">
        <f ca="1">+IF(ISERROR(HLOOKUP($B149,INDIRECT("'Monthly Resource Report'!"&amp;'Coleman Validation'!G$665666&amp;":"&amp;'Coleman Validation'!G$665667),'Coleman Validation'!G$665668,FALSE)),0,HLOOKUP($B149,INDIRECT("'Monthly Resource Report'!"&amp;'Coleman Validation'!G$665666&amp;":"&amp;'Coleman Validation'!G$665667),'Coleman Validation'!G$665668,FALSE))</f>
        <v>146</v>
      </c>
      <c r="H149" s="297">
        <f ca="1">+IF(ISERROR(HLOOKUP($B149,INDIRECT("'Monthly Resource Report'!"&amp;'Coleman Validation'!H$665666&amp;":"&amp;'Coleman Validation'!H$665667),'Coleman Validation'!H$665668,FALSE)),0,HLOOKUP($B149,INDIRECT("'Monthly Resource Report'!"&amp;'Coleman Validation'!H$665666&amp;":"&amp;'Coleman Validation'!H$665667),'Coleman Validation'!H$665668,FALSE))</f>
        <v>2.489995945219921</v>
      </c>
      <c r="I149" s="317">
        <f ca="1">+IF(ISERROR(HLOOKUP($B149,INDIRECT("'Monthly Resource Report'!"&amp;'Coleman Validation'!I$665666&amp;":"&amp;'Coleman Validation'!I$665667),'Coleman Validation'!I$665668,FALSE)),0,HLOOKUP($B149,INDIRECT("'Monthly Resource Report'!"&amp;'Coleman Validation'!I$665666&amp;":"&amp;'Coleman Validation'!I$665667),'Coleman Validation'!I$665668,FALSE))</f>
        <v>0.32892646908775486</v>
      </c>
      <c r="J149" s="318">
        <f ca="1">+IF(ISERROR(HLOOKUP($B149,INDIRECT("'Monthly Resource Report'!"&amp;'Coleman Validation'!J$665666&amp;":"&amp;'Coleman Validation'!J$665667),'Coleman Validation'!J$665668,FALSE)),0,HLOOKUP($B149,INDIRECT("'Monthly Resource Report'!"&amp;'Coleman Validation'!J$665666&amp;":"&amp;'Coleman Validation'!J$665667),'Coleman Validation'!J$665668,FALSE))</f>
        <v>0.20031931663110605</v>
      </c>
      <c r="L149" s="301">
        <v>45717</v>
      </c>
      <c r="M149" s="294">
        <v>146</v>
      </c>
      <c r="N149" s="297">
        <v>2.490413427211509</v>
      </c>
      <c r="O149" s="299">
        <v>0.33</v>
      </c>
      <c r="P149" s="295">
        <v>0.2</v>
      </c>
      <c r="Q149" s="294">
        <f ca="1">+IF(ISERROR(HLOOKUP($B149,INDIRECT("'Monthly Resource Report'!"&amp;'Coleman Validation'!Q$665666&amp;":"&amp;'Coleman Validation'!Q$665667),'Coleman Validation'!Q$665668,FALSE)),0,HLOOKUP($B149,INDIRECT("'Monthly Resource Report'!"&amp;'Coleman Validation'!Q$665666&amp;":"&amp;'Coleman Validation'!Q$665667),'Coleman Validation'!Q$665668,FALSE))</f>
        <v>146</v>
      </c>
      <c r="R149" s="297">
        <f ca="1">+IF(ISERROR(HLOOKUP($B149,INDIRECT("'Monthly Resource Report'!"&amp;'Coleman Validation'!R$665666&amp;":"&amp;'Coleman Validation'!R$665667),'Coleman Validation'!R$665668,FALSE)),0,HLOOKUP($B149,INDIRECT("'Monthly Resource Report'!"&amp;'Coleman Validation'!R$665666&amp;":"&amp;'Coleman Validation'!R$665667),'Coleman Validation'!R$665668,FALSE))</f>
        <v>2.4899958468395464</v>
      </c>
      <c r="S149" s="317">
        <f ca="1">+IF(ISERROR(HLOOKUP($B149,INDIRECT("'Monthly Resource Report'!"&amp;'Coleman Validation'!S$665666&amp;":"&amp;'Coleman Validation'!S$665667),'Coleman Validation'!S$665668,FALSE)),0,HLOOKUP($B149,INDIRECT("'Monthly Resource Report'!"&amp;'Coleman Validation'!S$665666&amp;":"&amp;'Coleman Validation'!S$665667),'Coleman Validation'!S$665668,FALSE))</f>
        <v>0.32895117854867667</v>
      </c>
      <c r="T149" s="318">
        <f ca="1">+IF(ISERROR(HLOOKUP($B149,INDIRECT("'Monthly Resource Report'!"&amp;'Coleman Validation'!T$665666&amp;":"&amp;'Coleman Validation'!T$665667),'Coleman Validation'!T$665668,FALSE)),0,HLOOKUP($B149,INDIRECT("'Monthly Resource Report'!"&amp;'Coleman Validation'!T$665666&amp;":"&amp;'Coleman Validation'!T$665667),'Coleman Validation'!T$665668,FALSE))</f>
        <v>0.20037296577286154</v>
      </c>
      <c r="V149" s="301">
        <v>45717</v>
      </c>
      <c r="W149" s="294">
        <v>151</v>
      </c>
      <c r="X149" s="297">
        <v>2.490413427211509</v>
      </c>
      <c r="Y149" s="299">
        <v>0.33</v>
      </c>
      <c r="Z149" s="295">
        <v>0.2</v>
      </c>
      <c r="AA149" s="294">
        <f ca="1">+IF(ISERROR(HLOOKUP($B149,INDIRECT("'Monthly Resource Report'!"&amp;'Coleman Validation'!AA$665666&amp;":"&amp;'Coleman Validation'!AA$665667),'Coleman Validation'!AA$665668,FALSE)),0,HLOOKUP($B149,INDIRECT("'Monthly Resource Report'!"&amp;'Coleman Validation'!AA$665666&amp;":"&amp;'Coleman Validation'!AA$665667),'Coleman Validation'!AA$665668,FALSE))</f>
        <v>151</v>
      </c>
      <c r="AB149" s="297">
        <f ca="1">+IF(ISERROR(HLOOKUP($B149,INDIRECT("'Monthly Resource Report'!"&amp;'Coleman Validation'!AB$665666&amp;":"&amp;'Coleman Validation'!AB$665667),'Coleman Validation'!AB$665668,FALSE)),0,HLOOKUP($B149,INDIRECT("'Monthly Resource Report'!"&amp;'Coleman Validation'!AB$665666&amp;":"&amp;'Coleman Validation'!AB$665667),'Coleman Validation'!AB$665668,FALSE))</f>
        <v>2.4899968523454943</v>
      </c>
      <c r="AC149" s="317">
        <f ca="1">+IF(ISERROR(HLOOKUP($B149,INDIRECT("'Monthly Resource Report'!"&amp;'Coleman Validation'!AC$665666&amp;":"&amp;'Coleman Validation'!AC$665667),'Coleman Validation'!AC$665668,FALSE)),0,HLOOKUP($B149,INDIRECT("'Monthly Resource Report'!"&amp;'Coleman Validation'!AC$665666&amp;":"&amp;'Coleman Validation'!AC$665667),'Coleman Validation'!AC$665668,FALSE))</f>
        <v>0.32957659504924852</v>
      </c>
      <c r="AD149" s="318">
        <f ca="1">+IF(ISERROR(HLOOKUP($B149,INDIRECT("'Monthly Resource Report'!"&amp;'Coleman Validation'!AD$665666&amp;":"&amp;'Coleman Validation'!AD$665667),'Coleman Validation'!AD$665668,FALSE)),0,HLOOKUP($B149,INDIRECT("'Monthly Resource Report'!"&amp;'Coleman Validation'!AD$665666&amp;":"&amp;'Coleman Validation'!AD$665667),'Coleman Validation'!AD$665668,FALSE))</f>
        <v>0.20078965017660252</v>
      </c>
    </row>
    <row r="150" spans="2:30" s="29" customFormat="1">
      <c r="B150" s="301">
        <v>45748</v>
      </c>
      <c r="C150" s="294">
        <v>146</v>
      </c>
      <c r="D150" s="297">
        <v>2.490413427211509</v>
      </c>
      <c r="E150" s="299">
        <v>0.33</v>
      </c>
      <c r="F150" s="295">
        <v>0.2</v>
      </c>
      <c r="G150" s="294">
        <f ca="1">+IF(ISERROR(HLOOKUP($B150,INDIRECT("'Monthly Resource Report'!"&amp;'Coleman Validation'!G$665666&amp;":"&amp;'Coleman Validation'!G$665667),'Coleman Validation'!G$665668,FALSE)),0,HLOOKUP($B150,INDIRECT("'Monthly Resource Report'!"&amp;'Coleman Validation'!G$665666&amp;":"&amp;'Coleman Validation'!G$665667),'Coleman Validation'!G$665668,FALSE))</f>
        <v>146</v>
      </c>
      <c r="H150" s="297">
        <f ca="1">+IF(ISERROR(HLOOKUP($B150,INDIRECT("'Monthly Resource Report'!"&amp;'Coleman Validation'!H$665666&amp;":"&amp;'Coleman Validation'!H$665667),'Coleman Validation'!H$665668,FALSE)),0,HLOOKUP($B150,INDIRECT("'Monthly Resource Report'!"&amp;'Coleman Validation'!H$665666&amp;":"&amp;'Coleman Validation'!H$665667),'Coleman Validation'!H$665668,FALSE))</f>
        <v>2.489996692509195</v>
      </c>
      <c r="I150" s="317">
        <f ca="1">+IF(ISERROR(HLOOKUP($B150,INDIRECT("'Monthly Resource Report'!"&amp;'Coleman Validation'!I$665666&amp;":"&amp;'Coleman Validation'!I$665667),'Coleman Validation'!I$665668,FALSE)),0,HLOOKUP($B150,INDIRECT("'Monthly Resource Report'!"&amp;'Coleman Validation'!I$665666&amp;":"&amp;'Coleman Validation'!I$665667),'Coleman Validation'!I$665668,FALSE))</f>
        <v>0.3274356565744484</v>
      </c>
      <c r="J150" s="318">
        <f ca="1">+IF(ISERROR(HLOOKUP($B150,INDIRECT("'Monthly Resource Report'!"&amp;'Coleman Validation'!J$665666&amp;":"&amp;'Coleman Validation'!J$665667),'Coleman Validation'!J$665668,FALSE)),0,HLOOKUP($B150,INDIRECT("'Monthly Resource Report'!"&amp;'Coleman Validation'!J$665666&amp;":"&amp;'Coleman Validation'!J$665667),'Coleman Validation'!J$665668,FALSE))</f>
        <v>0.20043688204877383</v>
      </c>
      <c r="L150" s="301">
        <v>45748</v>
      </c>
      <c r="M150" s="294">
        <v>146</v>
      </c>
      <c r="N150" s="297">
        <v>2.490413427211509</v>
      </c>
      <c r="O150" s="299">
        <v>0.33</v>
      </c>
      <c r="P150" s="295">
        <v>0.2</v>
      </c>
      <c r="Q150" s="294">
        <f ca="1">+IF(ISERROR(HLOOKUP($B150,INDIRECT("'Monthly Resource Report'!"&amp;'Coleman Validation'!Q$665666&amp;":"&amp;'Coleman Validation'!Q$665667),'Coleman Validation'!Q$665668,FALSE)),0,HLOOKUP($B150,INDIRECT("'Monthly Resource Report'!"&amp;'Coleman Validation'!Q$665666&amp;":"&amp;'Coleman Validation'!Q$665667),'Coleman Validation'!Q$665668,FALSE))</f>
        <v>146</v>
      </c>
      <c r="R150" s="297">
        <f ca="1">+IF(ISERROR(HLOOKUP($B150,INDIRECT("'Monthly Resource Report'!"&amp;'Coleman Validation'!R$665666&amp;":"&amp;'Coleman Validation'!R$665667),'Coleman Validation'!R$665668,FALSE)),0,HLOOKUP($B150,INDIRECT("'Monthly Resource Report'!"&amp;'Coleman Validation'!R$665666&amp;":"&amp;'Coleman Validation'!R$665667),'Coleman Validation'!R$665668,FALSE))</f>
        <v>2.4899968656742772</v>
      </c>
      <c r="S150" s="317">
        <f ca="1">+IF(ISERROR(HLOOKUP($B150,INDIRECT("'Monthly Resource Report'!"&amp;'Coleman Validation'!S$665666&amp;":"&amp;'Coleman Validation'!S$665667),'Coleman Validation'!S$665668,FALSE)),0,HLOOKUP($B150,INDIRECT("'Monthly Resource Report'!"&amp;'Coleman Validation'!S$665666&amp;":"&amp;'Coleman Validation'!S$665667),'Coleman Validation'!S$665668,FALSE))</f>
        <v>0.32739358404832036</v>
      </c>
      <c r="T150" s="318">
        <f ca="1">+IF(ISERROR(HLOOKUP($B150,INDIRECT("'Monthly Resource Report'!"&amp;'Coleman Validation'!T$665666&amp;":"&amp;'Coleman Validation'!T$665667),'Coleman Validation'!T$665668,FALSE)),0,HLOOKUP($B150,INDIRECT("'Monthly Resource Report'!"&amp;'Coleman Validation'!T$665666&amp;":"&amp;'Coleman Validation'!T$665667),'Coleman Validation'!T$665668,FALSE))</f>
        <v>0.20041101238116246</v>
      </c>
      <c r="V150" s="301">
        <v>45748</v>
      </c>
      <c r="W150" s="294">
        <v>151</v>
      </c>
      <c r="X150" s="297">
        <v>2.490413427211509</v>
      </c>
      <c r="Y150" s="299">
        <v>0.33</v>
      </c>
      <c r="Z150" s="295">
        <v>0.2</v>
      </c>
      <c r="AA150" s="294">
        <f ca="1">+IF(ISERROR(HLOOKUP($B150,INDIRECT("'Monthly Resource Report'!"&amp;'Coleman Validation'!AA$665666&amp;":"&amp;'Coleman Validation'!AA$665667),'Coleman Validation'!AA$665668,FALSE)),0,HLOOKUP($B150,INDIRECT("'Monthly Resource Report'!"&amp;'Coleman Validation'!AA$665666&amp;":"&amp;'Coleman Validation'!AA$665667),'Coleman Validation'!AA$665668,FALSE))</f>
        <v>151</v>
      </c>
      <c r="AB150" s="297">
        <f ca="1">+IF(ISERROR(HLOOKUP($B150,INDIRECT("'Monthly Resource Report'!"&amp;'Coleman Validation'!AB$665666&amp;":"&amp;'Coleman Validation'!AB$665667),'Coleman Validation'!AB$665668,FALSE)),0,HLOOKUP($B150,INDIRECT("'Monthly Resource Report'!"&amp;'Coleman Validation'!AB$665666&amp;":"&amp;'Coleman Validation'!AB$665667),'Coleman Validation'!AB$665668,FALSE))</f>
        <v>2.489997651128526</v>
      </c>
      <c r="AC150" s="317">
        <f ca="1">+IF(ISERROR(HLOOKUP($B150,INDIRECT("'Monthly Resource Report'!"&amp;'Coleman Validation'!AC$665666&amp;":"&amp;'Coleman Validation'!AC$665667),'Coleman Validation'!AC$665668,FALSE)),0,HLOOKUP($B150,INDIRECT("'Monthly Resource Report'!"&amp;'Coleman Validation'!AC$665666&amp;":"&amp;'Coleman Validation'!AC$665667),'Coleman Validation'!AC$665668,FALSE))</f>
        <v>0.32808576959746683</v>
      </c>
      <c r="AD150" s="318">
        <f ca="1">+IF(ISERROR(HLOOKUP($B150,INDIRECT("'Monthly Resource Report'!"&amp;'Coleman Validation'!AD$665666&amp;":"&amp;'Coleman Validation'!AD$665667),'Coleman Validation'!AD$665668,FALSE)),0,HLOOKUP($B150,INDIRECT("'Monthly Resource Report'!"&amp;'Coleman Validation'!AD$665666&amp;":"&amp;'Coleman Validation'!AD$665667),'Coleman Validation'!AD$665668,FALSE))</f>
        <v>0.20064458686586439</v>
      </c>
    </row>
    <row r="151" spans="2:30" s="29" customFormat="1">
      <c r="B151" s="301">
        <v>45778</v>
      </c>
      <c r="C151" s="294">
        <v>146</v>
      </c>
      <c r="D151" s="297">
        <v>2.490413427211509</v>
      </c>
      <c r="E151" s="299">
        <v>0.33</v>
      </c>
      <c r="F151" s="295">
        <v>0.2</v>
      </c>
      <c r="G151" s="294">
        <f ca="1">+IF(ISERROR(HLOOKUP($B151,INDIRECT("'Monthly Resource Report'!"&amp;'Coleman Validation'!G$665666&amp;":"&amp;'Coleman Validation'!G$665667),'Coleman Validation'!G$665668,FALSE)),0,HLOOKUP($B151,INDIRECT("'Monthly Resource Report'!"&amp;'Coleman Validation'!G$665666&amp;":"&amp;'Coleman Validation'!G$665667),'Coleman Validation'!G$665668,FALSE))</f>
        <v>146</v>
      </c>
      <c r="H151" s="297">
        <f ca="1">+IF(ISERROR(HLOOKUP($B151,INDIRECT("'Monthly Resource Report'!"&amp;'Coleman Validation'!H$665666&amp;":"&amp;'Coleman Validation'!H$665667),'Coleman Validation'!H$665668,FALSE)),0,HLOOKUP($B151,INDIRECT("'Monthly Resource Report'!"&amp;'Coleman Validation'!H$665666&amp;":"&amp;'Coleman Validation'!H$665667),'Coleman Validation'!H$665668,FALSE))</f>
        <v>2.4899969496546004</v>
      </c>
      <c r="I151" s="317">
        <f ca="1">+IF(ISERROR(HLOOKUP($B151,INDIRECT("'Monthly Resource Report'!"&amp;'Coleman Validation'!I$665666&amp;":"&amp;'Coleman Validation'!I$665667),'Coleman Validation'!I$665668,FALSE)),0,HLOOKUP($B151,INDIRECT("'Monthly Resource Report'!"&amp;'Coleman Validation'!I$665666&amp;":"&amp;'Coleman Validation'!I$665667),'Coleman Validation'!I$665668,FALSE))</f>
        <v>0.32684839979566271</v>
      </c>
      <c r="J151" s="318">
        <f ca="1">+IF(ISERROR(HLOOKUP($B151,INDIRECT("'Monthly Resource Report'!"&amp;'Coleman Validation'!J$665666&amp;":"&amp;'Coleman Validation'!J$665667),'Coleman Validation'!J$665668,FALSE)),0,HLOOKUP($B151,INDIRECT("'Monthly Resource Report'!"&amp;'Coleman Validation'!J$665666&amp;":"&amp;'Coleman Validation'!J$665667),'Coleman Validation'!J$665668,FALSE))</f>
        <v>0.20175414765107846</v>
      </c>
      <c r="L151" s="301">
        <v>45778</v>
      </c>
      <c r="M151" s="294">
        <v>146</v>
      </c>
      <c r="N151" s="297">
        <v>2.490413427211509</v>
      </c>
      <c r="O151" s="299">
        <v>0.33</v>
      </c>
      <c r="P151" s="295">
        <v>2.6</v>
      </c>
      <c r="Q151" s="294">
        <f ca="1">+IF(ISERROR(HLOOKUP($B151,INDIRECT("'Monthly Resource Report'!"&amp;'Coleman Validation'!Q$665666&amp;":"&amp;'Coleman Validation'!Q$665667),'Coleman Validation'!Q$665668,FALSE)),0,HLOOKUP($B151,INDIRECT("'Monthly Resource Report'!"&amp;'Coleman Validation'!Q$665666&amp;":"&amp;'Coleman Validation'!Q$665667),'Coleman Validation'!Q$665668,FALSE))</f>
        <v>146</v>
      </c>
      <c r="R151" s="297">
        <f ca="1">+IF(ISERROR(HLOOKUP($B151,INDIRECT("'Monthly Resource Report'!"&amp;'Coleman Validation'!R$665666&amp;":"&amp;'Coleman Validation'!R$665667),'Coleman Validation'!R$665668,FALSE)),0,HLOOKUP($B151,INDIRECT("'Monthly Resource Report'!"&amp;'Coleman Validation'!R$665666&amp;":"&amp;'Coleman Validation'!R$665667),'Coleman Validation'!R$665668,FALSE))</f>
        <v>2.489996605746895</v>
      </c>
      <c r="S151" s="317">
        <f ca="1">+IF(ISERROR(HLOOKUP($B151,INDIRECT("'Monthly Resource Report'!"&amp;'Coleman Validation'!S$665666&amp;":"&amp;'Coleman Validation'!S$665667),'Coleman Validation'!S$665668,FALSE)),0,HLOOKUP($B151,INDIRECT("'Monthly Resource Report'!"&amp;'Coleman Validation'!S$665666&amp;":"&amp;'Coleman Validation'!S$665667),'Coleman Validation'!S$665668,FALSE))</f>
        <v>0.32765790828824026</v>
      </c>
      <c r="T151" s="318">
        <f ca="1">+IF(ISERROR(HLOOKUP($B151,INDIRECT("'Monthly Resource Report'!"&amp;'Coleman Validation'!T$665666&amp;":"&amp;'Coleman Validation'!T$665667),'Coleman Validation'!T$665668,FALSE)),0,HLOOKUP($B151,INDIRECT("'Monthly Resource Report'!"&amp;'Coleman Validation'!T$665666&amp;":"&amp;'Coleman Validation'!T$665667),'Coleman Validation'!T$665668,FALSE))</f>
        <v>2.2591404857105655</v>
      </c>
      <c r="V151" s="301">
        <v>45778</v>
      </c>
      <c r="W151" s="294">
        <v>151</v>
      </c>
      <c r="X151" s="297">
        <v>2.490413427211509</v>
      </c>
      <c r="Y151" s="299">
        <v>0.33</v>
      </c>
      <c r="Z151" s="295">
        <v>2.6</v>
      </c>
      <c r="AA151" s="294">
        <f ca="1">+IF(ISERROR(HLOOKUP($B151,INDIRECT("'Monthly Resource Report'!"&amp;'Coleman Validation'!AA$665666&amp;":"&amp;'Coleman Validation'!AA$665667),'Coleman Validation'!AA$665668,FALSE)),0,HLOOKUP($B151,INDIRECT("'Monthly Resource Report'!"&amp;'Coleman Validation'!AA$665666&amp;":"&amp;'Coleman Validation'!AA$665667),'Coleman Validation'!AA$665668,FALSE))</f>
        <v>151</v>
      </c>
      <c r="AB151" s="297">
        <f ca="1">+IF(ISERROR(HLOOKUP($B151,INDIRECT("'Monthly Resource Report'!"&amp;'Coleman Validation'!AB$665666&amp;":"&amp;'Coleman Validation'!AB$665667),'Coleman Validation'!AB$665668,FALSE)),0,HLOOKUP($B151,INDIRECT("'Monthly Resource Report'!"&amp;'Coleman Validation'!AB$665666&amp;":"&amp;'Coleman Validation'!AB$665667),'Coleman Validation'!AB$665668,FALSE))</f>
        <v>2.4899974065044868</v>
      </c>
      <c r="AC151" s="317">
        <f ca="1">+IF(ISERROR(HLOOKUP($B151,INDIRECT("'Monthly Resource Report'!"&amp;'Coleman Validation'!AC$665666&amp;":"&amp;'Coleman Validation'!AC$665667),'Coleman Validation'!AC$665668,FALSE)),0,HLOOKUP($B151,INDIRECT("'Monthly Resource Report'!"&amp;'Coleman Validation'!AC$665666&amp;":"&amp;'Coleman Validation'!AC$665667),'Coleman Validation'!AC$665668,FALSE))</f>
        <v>0.32800009496788896</v>
      </c>
      <c r="AD151" s="318">
        <f ca="1">+IF(ISERROR(HLOOKUP($B151,INDIRECT("'Monthly Resource Report'!"&amp;'Coleman Validation'!AD$665666&amp;":"&amp;'Coleman Validation'!AD$665667),'Coleman Validation'!AD$665668,FALSE)),0,HLOOKUP($B151,INDIRECT("'Monthly Resource Report'!"&amp;'Coleman Validation'!AD$665666&amp;":"&amp;'Coleman Validation'!AD$665667),'Coleman Validation'!AD$665668,FALSE))</f>
        <v>2.3623072448628308</v>
      </c>
    </row>
    <row r="152" spans="2:30" s="29" customFormat="1">
      <c r="B152" s="301">
        <v>45809</v>
      </c>
      <c r="C152" s="294">
        <v>146</v>
      </c>
      <c r="D152" s="297">
        <v>2.490413427211509</v>
      </c>
      <c r="E152" s="299">
        <v>0.33</v>
      </c>
      <c r="F152" s="295">
        <v>0.2</v>
      </c>
      <c r="G152" s="294">
        <f ca="1">+IF(ISERROR(HLOOKUP($B152,INDIRECT("'Monthly Resource Report'!"&amp;'Coleman Validation'!G$665666&amp;":"&amp;'Coleman Validation'!G$665667),'Coleman Validation'!G$665668,FALSE)),0,HLOOKUP($B152,INDIRECT("'Monthly Resource Report'!"&amp;'Coleman Validation'!G$665666&amp;":"&amp;'Coleman Validation'!G$665667),'Coleman Validation'!G$665668,FALSE))</f>
        <v>146</v>
      </c>
      <c r="H152" s="297">
        <f ca="1">+IF(ISERROR(HLOOKUP($B152,INDIRECT("'Monthly Resource Report'!"&amp;'Coleman Validation'!H$665666&amp;":"&amp;'Coleman Validation'!H$665667),'Coleman Validation'!H$665668,FALSE)),0,HLOOKUP($B152,INDIRECT("'Monthly Resource Report'!"&amp;'Coleman Validation'!H$665666&amp;":"&amp;'Coleman Validation'!H$665667),'Coleman Validation'!H$665668,FALSE))</f>
        <v>2.4899966087133456</v>
      </c>
      <c r="I152" s="317">
        <f ca="1">+IF(ISERROR(HLOOKUP($B152,INDIRECT("'Monthly Resource Report'!"&amp;'Coleman Validation'!I$665666&amp;":"&amp;'Coleman Validation'!I$665667),'Coleman Validation'!I$665668,FALSE)),0,HLOOKUP($B152,INDIRECT("'Monthly Resource Report'!"&amp;'Coleman Validation'!I$665666&amp;":"&amp;'Coleman Validation'!I$665667),'Coleman Validation'!I$665668,FALSE))</f>
        <v>0.32658274178069729</v>
      </c>
      <c r="J152" s="318">
        <f ca="1">+IF(ISERROR(HLOOKUP($B152,INDIRECT("'Monthly Resource Report'!"&amp;'Coleman Validation'!J$665666&amp;":"&amp;'Coleman Validation'!J$665667),'Coleman Validation'!J$665668,FALSE)),0,HLOOKUP($B152,INDIRECT("'Monthly Resource Report'!"&amp;'Coleman Validation'!J$665666&amp;":"&amp;'Coleman Validation'!J$665667),'Coleman Validation'!J$665668,FALSE))</f>
        <v>0.2003643127504586</v>
      </c>
      <c r="L152" s="301">
        <v>45809</v>
      </c>
      <c r="M152" s="294">
        <v>146</v>
      </c>
      <c r="N152" s="297">
        <v>2.490413427211509</v>
      </c>
      <c r="O152" s="299">
        <v>0.33</v>
      </c>
      <c r="P152" s="295">
        <v>0.2</v>
      </c>
      <c r="Q152" s="294">
        <f ca="1">+IF(ISERROR(HLOOKUP($B152,INDIRECT("'Monthly Resource Report'!"&amp;'Coleman Validation'!Q$665666&amp;":"&amp;'Coleman Validation'!Q$665667),'Coleman Validation'!Q$665668,FALSE)),0,HLOOKUP($B152,INDIRECT("'Monthly Resource Report'!"&amp;'Coleman Validation'!Q$665666&amp;":"&amp;'Coleman Validation'!Q$665667),'Coleman Validation'!Q$665668,FALSE))</f>
        <v>146</v>
      </c>
      <c r="R152" s="297">
        <f ca="1">+IF(ISERROR(HLOOKUP($B152,INDIRECT("'Monthly Resource Report'!"&amp;'Coleman Validation'!R$665666&amp;":"&amp;'Coleman Validation'!R$665667),'Coleman Validation'!R$665668,FALSE)),0,HLOOKUP($B152,INDIRECT("'Monthly Resource Report'!"&amp;'Coleman Validation'!R$665666&amp;":"&amp;'Coleman Validation'!R$665667),'Coleman Validation'!R$665668,FALSE))</f>
        <v>2.4899964916648747</v>
      </c>
      <c r="S152" s="317">
        <f ca="1">+IF(ISERROR(HLOOKUP($B152,INDIRECT("'Monthly Resource Report'!"&amp;'Coleman Validation'!S$665666&amp;":"&amp;'Coleman Validation'!S$665667),'Coleman Validation'!S$665668,FALSE)),0,HLOOKUP($B152,INDIRECT("'Monthly Resource Report'!"&amp;'Coleman Validation'!S$665666&amp;":"&amp;'Coleman Validation'!S$665667),'Coleman Validation'!S$665668,FALSE))</f>
        <v>0.32655391550158958</v>
      </c>
      <c r="T152" s="318">
        <f ca="1">+IF(ISERROR(HLOOKUP($B152,INDIRECT("'Monthly Resource Report'!"&amp;'Coleman Validation'!T$665666&amp;":"&amp;'Coleman Validation'!T$665667),'Coleman Validation'!T$665668,FALSE)),0,HLOOKUP($B152,INDIRECT("'Monthly Resource Report'!"&amp;'Coleman Validation'!T$665666&amp;":"&amp;'Coleman Validation'!T$665667),'Coleman Validation'!T$665668,FALSE))</f>
        <v>0.24581470859718699</v>
      </c>
      <c r="V152" s="301">
        <v>45809</v>
      </c>
      <c r="W152" s="294">
        <v>151</v>
      </c>
      <c r="X152" s="297">
        <v>2.490413427211509</v>
      </c>
      <c r="Y152" s="299">
        <v>0.33</v>
      </c>
      <c r="Z152" s="295">
        <v>0.2</v>
      </c>
      <c r="AA152" s="294">
        <f ca="1">+IF(ISERROR(HLOOKUP($B152,INDIRECT("'Monthly Resource Report'!"&amp;'Coleman Validation'!AA$665666&amp;":"&amp;'Coleman Validation'!AA$665667),'Coleman Validation'!AA$665668,FALSE)),0,HLOOKUP($B152,INDIRECT("'Monthly Resource Report'!"&amp;'Coleman Validation'!AA$665666&amp;":"&amp;'Coleman Validation'!AA$665667),'Coleman Validation'!AA$665668,FALSE))</f>
        <v>151</v>
      </c>
      <c r="AB152" s="297">
        <f ca="1">+IF(ISERROR(HLOOKUP($B152,INDIRECT("'Monthly Resource Report'!"&amp;'Coleman Validation'!AB$665666&amp;":"&amp;'Coleman Validation'!AB$665667),'Coleman Validation'!AB$665668,FALSE)),0,HLOOKUP($B152,INDIRECT("'Monthly Resource Report'!"&amp;'Coleman Validation'!AB$665666&amp;":"&amp;'Coleman Validation'!AB$665667),'Coleman Validation'!AB$665668,FALSE))</f>
        <v>2.4899971442379507</v>
      </c>
      <c r="AC152" s="317">
        <f ca="1">+IF(ISERROR(HLOOKUP($B152,INDIRECT("'Monthly Resource Report'!"&amp;'Coleman Validation'!AC$665666&amp;":"&amp;'Coleman Validation'!AC$665667),'Coleman Validation'!AC$665668,FALSE)),0,HLOOKUP($B152,INDIRECT("'Monthly Resource Report'!"&amp;'Coleman Validation'!AC$665666&amp;":"&amp;'Coleman Validation'!AC$665667),'Coleman Validation'!AC$665668,FALSE))</f>
        <v>0.32716634829241675</v>
      </c>
      <c r="AD152" s="318">
        <f ca="1">+IF(ISERROR(HLOOKUP($B152,INDIRECT("'Monthly Resource Report'!"&amp;'Coleman Validation'!AD$665666&amp;":"&amp;'Coleman Validation'!AD$665667),'Coleman Validation'!AD$665668,FALSE)),0,HLOOKUP($B152,INDIRECT("'Monthly Resource Report'!"&amp;'Coleman Validation'!AD$665666&amp;":"&amp;'Coleman Validation'!AD$665667),'Coleman Validation'!AD$665668,FALSE))</f>
        <v>0.28943721450920074</v>
      </c>
    </row>
    <row r="153" spans="2:30" s="29" customFormat="1">
      <c r="B153" s="301">
        <v>45839</v>
      </c>
      <c r="C153" s="294">
        <v>146</v>
      </c>
      <c r="D153" s="297">
        <v>2.490413427211509</v>
      </c>
      <c r="E153" s="299">
        <v>0.33</v>
      </c>
      <c r="F153" s="295">
        <v>0.2</v>
      </c>
      <c r="G153" s="294">
        <f ca="1">+IF(ISERROR(HLOOKUP($B153,INDIRECT("'Monthly Resource Report'!"&amp;'Coleman Validation'!G$665666&amp;":"&amp;'Coleman Validation'!G$665667),'Coleman Validation'!G$665668,FALSE)),0,HLOOKUP($B153,INDIRECT("'Monthly Resource Report'!"&amp;'Coleman Validation'!G$665666&amp;":"&amp;'Coleman Validation'!G$665667),'Coleman Validation'!G$665668,FALSE))</f>
        <v>146</v>
      </c>
      <c r="H153" s="297">
        <f ca="1">+IF(ISERROR(HLOOKUP($B153,INDIRECT("'Monthly Resource Report'!"&amp;'Coleman Validation'!H$665666&amp;":"&amp;'Coleman Validation'!H$665667),'Coleman Validation'!H$665668,FALSE)),0,HLOOKUP($B153,INDIRECT("'Monthly Resource Report'!"&amp;'Coleman Validation'!H$665666&amp;":"&amp;'Coleman Validation'!H$665667),'Coleman Validation'!H$665668,FALSE))</f>
        <v>2.4899960483595351</v>
      </c>
      <c r="I153" s="317">
        <f ca="1">+IF(ISERROR(HLOOKUP($B153,INDIRECT("'Monthly Resource Report'!"&amp;'Coleman Validation'!I$665666&amp;":"&amp;'Coleman Validation'!I$665667),'Coleman Validation'!I$665668,FALSE)),0,HLOOKUP($B153,INDIRECT("'Monthly Resource Report'!"&amp;'Coleman Validation'!I$665666&amp;":"&amp;'Coleman Validation'!I$665667),'Coleman Validation'!I$665668,FALSE))</f>
        <v>0.32730716482577366</v>
      </c>
      <c r="J153" s="318">
        <f ca="1">+IF(ISERROR(HLOOKUP($B153,INDIRECT("'Monthly Resource Report'!"&amp;'Coleman Validation'!J$665666&amp;":"&amp;'Coleman Validation'!J$665667),'Coleman Validation'!J$665668,FALSE)),0,HLOOKUP($B153,INDIRECT("'Monthly Resource Report'!"&amp;'Coleman Validation'!J$665666&amp;":"&amp;'Coleman Validation'!J$665667),'Coleman Validation'!J$665668,FALSE))</f>
        <v>0.20068099526769442</v>
      </c>
      <c r="L153" s="301">
        <v>45839</v>
      </c>
      <c r="M153" s="294">
        <v>146</v>
      </c>
      <c r="N153" s="297">
        <v>2.490413427211509</v>
      </c>
      <c r="O153" s="299">
        <v>0.33</v>
      </c>
      <c r="P153" s="295">
        <v>0.2</v>
      </c>
      <c r="Q153" s="294">
        <f ca="1">+IF(ISERROR(HLOOKUP($B153,INDIRECT("'Monthly Resource Report'!"&amp;'Coleman Validation'!Q$665666&amp;":"&amp;'Coleman Validation'!Q$665667),'Coleman Validation'!Q$665668,FALSE)),0,HLOOKUP($B153,INDIRECT("'Monthly Resource Report'!"&amp;'Coleman Validation'!Q$665666&amp;":"&amp;'Coleman Validation'!Q$665667),'Coleman Validation'!Q$665668,FALSE))</f>
        <v>146</v>
      </c>
      <c r="R153" s="297">
        <f ca="1">+IF(ISERROR(HLOOKUP($B153,INDIRECT("'Monthly Resource Report'!"&amp;'Coleman Validation'!R$665666&amp;":"&amp;'Coleman Validation'!R$665667),'Coleman Validation'!R$665668,FALSE)),0,HLOOKUP($B153,INDIRECT("'Monthly Resource Report'!"&amp;'Coleman Validation'!R$665666&amp;":"&amp;'Coleman Validation'!R$665667),'Coleman Validation'!R$665668,FALSE))</f>
        <v>2.4899962650730978</v>
      </c>
      <c r="S153" s="317">
        <f ca="1">+IF(ISERROR(HLOOKUP($B153,INDIRECT("'Monthly Resource Report'!"&amp;'Coleman Validation'!S$665666&amp;":"&amp;'Coleman Validation'!S$665667),'Coleman Validation'!S$665668,FALSE)),0,HLOOKUP($B153,INDIRECT("'Monthly Resource Report'!"&amp;'Coleman Validation'!S$665666&amp;":"&amp;'Coleman Validation'!S$665667),'Coleman Validation'!S$665668,FALSE))</f>
        <v>0.32732787986318862</v>
      </c>
      <c r="T153" s="318">
        <f ca="1">+IF(ISERROR(HLOOKUP($B153,INDIRECT("'Monthly Resource Report'!"&amp;'Coleman Validation'!T$665666&amp;":"&amp;'Coleman Validation'!T$665667),'Coleman Validation'!T$665668,FALSE)),0,HLOOKUP($B153,INDIRECT("'Monthly Resource Report'!"&amp;'Coleman Validation'!T$665666&amp;":"&amp;'Coleman Validation'!T$665667),'Coleman Validation'!T$665668,FALSE))</f>
        <v>0.20058521927636197</v>
      </c>
      <c r="V153" s="301">
        <v>45839</v>
      </c>
      <c r="W153" s="294">
        <v>151</v>
      </c>
      <c r="X153" s="297">
        <v>2.490413427211509</v>
      </c>
      <c r="Y153" s="299">
        <v>0.33</v>
      </c>
      <c r="Z153" s="295">
        <v>0.2</v>
      </c>
      <c r="AA153" s="294">
        <f ca="1">+IF(ISERROR(HLOOKUP($B153,INDIRECT("'Monthly Resource Report'!"&amp;'Coleman Validation'!AA$665666&amp;":"&amp;'Coleman Validation'!AA$665667),'Coleman Validation'!AA$665668,FALSE)),0,HLOOKUP($B153,INDIRECT("'Monthly Resource Report'!"&amp;'Coleman Validation'!AA$665666&amp;":"&amp;'Coleman Validation'!AA$665667),'Coleman Validation'!AA$665668,FALSE))</f>
        <v>151</v>
      </c>
      <c r="AB153" s="297">
        <f ca="1">+IF(ISERROR(HLOOKUP($B153,INDIRECT("'Monthly Resource Report'!"&amp;'Coleman Validation'!AB$665666&amp;":"&amp;'Coleman Validation'!AB$665667),'Coleman Validation'!AB$665668,FALSE)),0,HLOOKUP($B153,INDIRECT("'Monthly Resource Report'!"&amp;'Coleman Validation'!AB$665666&amp;":"&amp;'Coleman Validation'!AB$665667),'Coleman Validation'!AB$665668,FALSE))</f>
        <v>2.4899975164791956</v>
      </c>
      <c r="AC153" s="317">
        <f ca="1">+IF(ISERROR(HLOOKUP($B153,INDIRECT("'Monthly Resource Report'!"&amp;'Coleman Validation'!AC$665666&amp;":"&amp;'Coleman Validation'!AC$665667),'Coleman Validation'!AC$665668,FALSE)),0,HLOOKUP($B153,INDIRECT("'Monthly Resource Report'!"&amp;'Coleman Validation'!AC$665666&amp;":"&amp;'Coleman Validation'!AC$665667),'Coleman Validation'!AC$665668,FALSE))</f>
        <v>0.32789283682558712</v>
      </c>
      <c r="AD153" s="318">
        <f ca="1">+IF(ISERROR(HLOOKUP($B153,INDIRECT("'Monthly Resource Report'!"&amp;'Coleman Validation'!AD$665666&amp;":"&amp;'Coleman Validation'!AD$665667),'Coleman Validation'!AD$665668,FALSE)),0,HLOOKUP($B153,INDIRECT("'Monthly Resource Report'!"&amp;'Coleman Validation'!AD$665666&amp;":"&amp;'Coleman Validation'!AD$665667),'Coleman Validation'!AD$665668,FALSE))</f>
        <v>0.20081139888301855</v>
      </c>
    </row>
    <row r="154" spans="2:30" s="29" customFormat="1">
      <c r="B154" s="301">
        <v>45870</v>
      </c>
      <c r="C154" s="294">
        <v>146</v>
      </c>
      <c r="D154" s="297">
        <v>2.490413427211509</v>
      </c>
      <c r="E154" s="299">
        <v>0.33</v>
      </c>
      <c r="F154" s="295">
        <v>0.2</v>
      </c>
      <c r="G154" s="294">
        <f ca="1">+IF(ISERROR(HLOOKUP($B154,INDIRECT("'Monthly Resource Report'!"&amp;'Coleman Validation'!G$665666&amp;":"&amp;'Coleman Validation'!G$665667),'Coleman Validation'!G$665668,FALSE)),0,HLOOKUP($B154,INDIRECT("'Monthly Resource Report'!"&amp;'Coleman Validation'!G$665666&amp;":"&amp;'Coleman Validation'!G$665667),'Coleman Validation'!G$665668,FALSE))</f>
        <v>146</v>
      </c>
      <c r="H154" s="297">
        <f ca="1">+IF(ISERROR(HLOOKUP($B154,INDIRECT("'Monthly Resource Report'!"&amp;'Coleman Validation'!H$665666&amp;":"&amp;'Coleman Validation'!H$665667),'Coleman Validation'!H$665668,FALSE)),0,HLOOKUP($B154,INDIRECT("'Monthly Resource Report'!"&amp;'Coleman Validation'!H$665666&amp;":"&amp;'Coleman Validation'!H$665667),'Coleman Validation'!H$665668,FALSE))</f>
        <v>2.4899962062133794</v>
      </c>
      <c r="I154" s="317">
        <f ca="1">+IF(ISERROR(HLOOKUP($B154,INDIRECT("'Monthly Resource Report'!"&amp;'Coleman Validation'!I$665666&amp;":"&amp;'Coleman Validation'!I$665667),'Coleman Validation'!I$665668,FALSE)),0,HLOOKUP($B154,INDIRECT("'Monthly Resource Report'!"&amp;'Coleman Validation'!I$665666&amp;":"&amp;'Coleman Validation'!I$665667),'Coleman Validation'!I$665668,FALSE))</f>
        <v>0.32772795974727725</v>
      </c>
      <c r="J154" s="318">
        <f ca="1">+IF(ISERROR(HLOOKUP($B154,INDIRECT("'Monthly Resource Report'!"&amp;'Coleman Validation'!J$665666&amp;":"&amp;'Coleman Validation'!J$665667),'Coleman Validation'!J$665668,FALSE)),0,HLOOKUP($B154,INDIRECT("'Monthly Resource Report'!"&amp;'Coleman Validation'!J$665666&amp;":"&amp;'Coleman Validation'!J$665667),'Coleman Validation'!J$665668,FALSE))</f>
        <v>0.20016721770755927</v>
      </c>
      <c r="L154" s="301">
        <v>45870</v>
      </c>
      <c r="M154" s="294">
        <v>146</v>
      </c>
      <c r="N154" s="297">
        <v>2.490413427211509</v>
      </c>
      <c r="O154" s="299">
        <v>0.33</v>
      </c>
      <c r="P154" s="295">
        <v>0.2</v>
      </c>
      <c r="Q154" s="294">
        <f ca="1">+IF(ISERROR(HLOOKUP($B154,INDIRECT("'Monthly Resource Report'!"&amp;'Coleman Validation'!Q$665666&amp;":"&amp;'Coleman Validation'!Q$665667),'Coleman Validation'!Q$665668,FALSE)),0,HLOOKUP($B154,INDIRECT("'Monthly Resource Report'!"&amp;'Coleman Validation'!Q$665666&amp;":"&amp;'Coleman Validation'!Q$665667),'Coleman Validation'!Q$665668,FALSE))</f>
        <v>146</v>
      </c>
      <c r="R154" s="297">
        <f ca="1">+IF(ISERROR(HLOOKUP($B154,INDIRECT("'Monthly Resource Report'!"&amp;'Coleman Validation'!R$665666&amp;":"&amp;'Coleman Validation'!R$665667),'Coleman Validation'!R$665668,FALSE)),0,HLOOKUP($B154,INDIRECT("'Monthly Resource Report'!"&amp;'Coleman Validation'!R$665666&amp;":"&amp;'Coleman Validation'!R$665667),'Coleman Validation'!R$665668,FALSE))</f>
        <v>2.4899963124124196</v>
      </c>
      <c r="S154" s="317">
        <f ca="1">+IF(ISERROR(HLOOKUP($B154,INDIRECT("'Monthly Resource Report'!"&amp;'Coleman Validation'!S$665666&amp;":"&amp;'Coleman Validation'!S$665667),'Coleman Validation'!S$665668,FALSE)),0,HLOOKUP($B154,INDIRECT("'Monthly Resource Report'!"&amp;'Coleman Validation'!S$665666&amp;":"&amp;'Coleman Validation'!S$665667),'Coleman Validation'!S$665668,FALSE))</f>
        <v>0.32771697052709642</v>
      </c>
      <c r="T154" s="318">
        <f ca="1">+IF(ISERROR(HLOOKUP($B154,INDIRECT("'Monthly Resource Report'!"&amp;'Coleman Validation'!T$665666&amp;":"&amp;'Coleman Validation'!T$665667),'Coleman Validation'!T$665668,FALSE)),0,HLOOKUP($B154,INDIRECT("'Monthly Resource Report'!"&amp;'Coleman Validation'!T$665666&amp;":"&amp;'Coleman Validation'!T$665667),'Coleman Validation'!T$665668,FALSE))</f>
        <v>0.20039417447701444</v>
      </c>
      <c r="V154" s="301">
        <v>45870</v>
      </c>
      <c r="W154" s="294">
        <v>151</v>
      </c>
      <c r="X154" s="297">
        <v>2.490413427211509</v>
      </c>
      <c r="Y154" s="299">
        <v>0.33</v>
      </c>
      <c r="Z154" s="295">
        <v>0.2</v>
      </c>
      <c r="AA154" s="294">
        <f ca="1">+IF(ISERROR(HLOOKUP($B154,INDIRECT("'Monthly Resource Report'!"&amp;'Coleman Validation'!AA$665666&amp;":"&amp;'Coleman Validation'!AA$665667),'Coleman Validation'!AA$665668,FALSE)),0,HLOOKUP($B154,INDIRECT("'Monthly Resource Report'!"&amp;'Coleman Validation'!AA$665666&amp;":"&amp;'Coleman Validation'!AA$665667),'Coleman Validation'!AA$665668,FALSE))</f>
        <v>151</v>
      </c>
      <c r="AB154" s="297">
        <f ca="1">+IF(ISERROR(HLOOKUP($B154,INDIRECT("'Monthly Resource Report'!"&amp;'Coleman Validation'!AB$665666&amp;":"&amp;'Coleman Validation'!AB$665667),'Coleman Validation'!AB$665668,FALSE)),0,HLOOKUP($B154,INDIRECT("'Monthly Resource Report'!"&amp;'Coleman Validation'!AB$665666&amp;":"&amp;'Coleman Validation'!AB$665667),'Coleman Validation'!AB$665668,FALSE))</f>
        <v>2.4899969125010988</v>
      </c>
      <c r="AC154" s="317">
        <f ca="1">+IF(ISERROR(HLOOKUP($B154,INDIRECT("'Monthly Resource Report'!"&amp;'Coleman Validation'!AC$665666&amp;":"&amp;'Coleman Validation'!AC$665667),'Coleman Validation'!AC$665668,FALSE)),0,HLOOKUP($B154,INDIRECT("'Monthly Resource Report'!"&amp;'Coleman Validation'!AC$665666&amp;":"&amp;'Coleman Validation'!AC$665667),'Coleman Validation'!AC$665668,FALSE))</f>
        <v>0.32829038608264588</v>
      </c>
      <c r="AD154" s="318">
        <f ca="1">+IF(ISERROR(HLOOKUP($B154,INDIRECT("'Monthly Resource Report'!"&amp;'Coleman Validation'!AD$665666&amp;":"&amp;'Coleman Validation'!AD$665667),'Coleman Validation'!AD$665668,FALSE)),0,HLOOKUP($B154,INDIRECT("'Monthly Resource Report'!"&amp;'Coleman Validation'!AD$665666&amp;":"&amp;'Coleman Validation'!AD$665667),'Coleman Validation'!AD$665668,FALSE))</f>
        <v>0.20061253519220293</v>
      </c>
    </row>
    <row r="155" spans="2:30" s="29" customFormat="1">
      <c r="B155" s="301">
        <v>45901</v>
      </c>
      <c r="C155" s="294">
        <v>146</v>
      </c>
      <c r="D155" s="297">
        <v>2.490413427211509</v>
      </c>
      <c r="E155" s="299">
        <v>0.33</v>
      </c>
      <c r="F155" s="295">
        <v>0.2</v>
      </c>
      <c r="G155" s="294">
        <f ca="1">+IF(ISERROR(HLOOKUP($B155,INDIRECT("'Monthly Resource Report'!"&amp;'Coleman Validation'!G$665666&amp;":"&amp;'Coleman Validation'!G$665667),'Coleman Validation'!G$665668,FALSE)),0,HLOOKUP($B155,INDIRECT("'Monthly Resource Report'!"&amp;'Coleman Validation'!G$665666&amp;":"&amp;'Coleman Validation'!G$665667),'Coleman Validation'!G$665668,FALSE))</f>
        <v>146</v>
      </c>
      <c r="H155" s="297">
        <f ca="1">+IF(ISERROR(HLOOKUP($B155,INDIRECT("'Monthly Resource Report'!"&amp;'Coleman Validation'!H$665666&amp;":"&amp;'Coleman Validation'!H$665667),'Coleman Validation'!H$665668,FALSE)),0,HLOOKUP($B155,INDIRECT("'Monthly Resource Report'!"&amp;'Coleman Validation'!H$665666&amp;":"&amp;'Coleman Validation'!H$665667),'Coleman Validation'!H$665668,FALSE))</f>
        <v>2.4899967771690208</v>
      </c>
      <c r="I155" s="317">
        <f ca="1">+IF(ISERROR(HLOOKUP($B155,INDIRECT("'Monthly Resource Report'!"&amp;'Coleman Validation'!I$665666&amp;":"&amp;'Coleman Validation'!I$665667),'Coleman Validation'!I$665668,FALSE)),0,HLOOKUP($B155,INDIRECT("'Monthly Resource Report'!"&amp;'Coleman Validation'!I$665666&amp;":"&amp;'Coleman Validation'!I$665667),'Coleman Validation'!I$665668,FALSE))</f>
        <v>0.32712009365351835</v>
      </c>
      <c r="J155" s="318">
        <f ca="1">+IF(ISERROR(HLOOKUP($B155,INDIRECT("'Monthly Resource Report'!"&amp;'Coleman Validation'!J$665666&amp;":"&amp;'Coleman Validation'!J$665667),'Coleman Validation'!J$665668,FALSE)),0,HLOOKUP($B155,INDIRECT("'Monthly Resource Report'!"&amp;'Coleman Validation'!J$665666&amp;":"&amp;'Coleman Validation'!J$665667),'Coleman Validation'!J$665668,FALSE))</f>
        <v>0.20089407568708564</v>
      </c>
      <c r="L155" s="301">
        <v>45901</v>
      </c>
      <c r="M155" s="294">
        <v>146</v>
      </c>
      <c r="N155" s="297">
        <v>2.490413427211509</v>
      </c>
      <c r="O155" s="299">
        <v>0.33</v>
      </c>
      <c r="P155" s="295">
        <v>0.2</v>
      </c>
      <c r="Q155" s="294">
        <f ca="1">+IF(ISERROR(HLOOKUP($B155,INDIRECT("'Monthly Resource Report'!"&amp;'Coleman Validation'!Q$665666&amp;":"&amp;'Coleman Validation'!Q$665667),'Coleman Validation'!Q$665668,FALSE)),0,HLOOKUP($B155,INDIRECT("'Monthly Resource Report'!"&amp;'Coleman Validation'!Q$665666&amp;":"&amp;'Coleman Validation'!Q$665667),'Coleman Validation'!Q$665668,FALSE))</f>
        <v>146</v>
      </c>
      <c r="R155" s="297">
        <f ca="1">+IF(ISERROR(HLOOKUP($B155,INDIRECT("'Monthly Resource Report'!"&amp;'Coleman Validation'!R$665666&amp;":"&amp;'Coleman Validation'!R$665667),'Coleman Validation'!R$665668,FALSE)),0,HLOOKUP($B155,INDIRECT("'Monthly Resource Report'!"&amp;'Coleman Validation'!R$665666&amp;":"&amp;'Coleman Validation'!R$665667),'Coleman Validation'!R$665668,FALSE))</f>
        <v>2.4899964966148818</v>
      </c>
      <c r="S155" s="317">
        <f ca="1">+IF(ISERROR(HLOOKUP($B155,INDIRECT("'Monthly Resource Report'!"&amp;'Coleman Validation'!S$665666&amp;":"&amp;'Coleman Validation'!S$665667),'Coleman Validation'!S$665668,FALSE)),0,HLOOKUP($B155,INDIRECT("'Monthly Resource Report'!"&amp;'Coleman Validation'!S$665666&amp;":"&amp;'Coleman Validation'!S$665667),'Coleman Validation'!S$665668,FALSE))</f>
        <v>0.32698676340740335</v>
      </c>
      <c r="T155" s="318">
        <f ca="1">+IF(ISERROR(HLOOKUP($B155,INDIRECT("'Monthly Resource Report'!"&amp;'Coleman Validation'!T$665666&amp;":"&amp;'Coleman Validation'!T$665667),'Coleman Validation'!T$665668,FALSE)),0,HLOOKUP($B155,INDIRECT("'Monthly Resource Report'!"&amp;'Coleman Validation'!T$665666&amp;":"&amp;'Coleman Validation'!T$665667),'Coleman Validation'!T$665668,FALSE))</f>
        <v>0.20061545949792101</v>
      </c>
      <c r="V155" s="301">
        <v>45901</v>
      </c>
      <c r="W155" s="294">
        <v>151</v>
      </c>
      <c r="X155" s="297">
        <v>2.490413427211509</v>
      </c>
      <c r="Y155" s="299">
        <v>0.33</v>
      </c>
      <c r="Z155" s="295">
        <v>0.2</v>
      </c>
      <c r="AA155" s="294">
        <f ca="1">+IF(ISERROR(HLOOKUP($B155,INDIRECT("'Monthly Resource Report'!"&amp;'Coleman Validation'!AA$665666&amp;":"&amp;'Coleman Validation'!AA$665667),'Coleman Validation'!AA$665668,FALSE)),0,HLOOKUP($B155,INDIRECT("'Monthly Resource Report'!"&amp;'Coleman Validation'!AA$665666&amp;":"&amp;'Coleman Validation'!AA$665667),'Coleman Validation'!AA$665668,FALSE))</f>
        <v>151</v>
      </c>
      <c r="AB155" s="297">
        <f ca="1">+IF(ISERROR(HLOOKUP($B155,INDIRECT("'Monthly Resource Report'!"&amp;'Coleman Validation'!AB$665666&amp;":"&amp;'Coleman Validation'!AB$665667),'Coleman Validation'!AB$665668,FALSE)),0,HLOOKUP($B155,INDIRECT("'Monthly Resource Report'!"&amp;'Coleman Validation'!AB$665666&amp;":"&amp;'Coleman Validation'!AB$665667),'Coleman Validation'!AB$665668,FALSE))</f>
        <v>2.4899972000258459</v>
      </c>
      <c r="AC155" s="317">
        <f ca="1">+IF(ISERROR(HLOOKUP($B155,INDIRECT("'Monthly Resource Report'!"&amp;'Coleman Validation'!AC$665666&amp;":"&amp;'Coleman Validation'!AC$665667),'Coleman Validation'!AC$665668,FALSE)),0,HLOOKUP($B155,INDIRECT("'Monthly Resource Report'!"&amp;'Coleman Validation'!AC$665666&amp;":"&amp;'Coleman Validation'!AC$665667),'Coleman Validation'!AC$665668,FALSE))</f>
        <v>0.3277999263415674</v>
      </c>
      <c r="AD155" s="318">
        <f ca="1">+IF(ISERROR(HLOOKUP($B155,INDIRECT("'Monthly Resource Report'!"&amp;'Coleman Validation'!AD$665666&amp;":"&amp;'Coleman Validation'!AD$665667),'Coleman Validation'!AD$665668,FALSE)),0,HLOOKUP($B155,INDIRECT("'Monthly Resource Report'!"&amp;'Coleman Validation'!AD$665666&amp;":"&amp;'Coleman Validation'!AD$665667),'Coleman Validation'!AD$665668,FALSE))</f>
        <v>0.20064839203751988</v>
      </c>
    </row>
    <row r="156" spans="2:30" s="29" customFormat="1">
      <c r="B156" s="301">
        <v>45931</v>
      </c>
      <c r="C156" s="294">
        <v>146</v>
      </c>
      <c r="D156" s="297">
        <v>2.490413427211509</v>
      </c>
      <c r="E156" s="299">
        <v>0.33</v>
      </c>
      <c r="F156" s="295">
        <v>0.2</v>
      </c>
      <c r="G156" s="294">
        <f ca="1">+IF(ISERROR(HLOOKUP($B156,INDIRECT("'Monthly Resource Report'!"&amp;'Coleman Validation'!G$665666&amp;":"&amp;'Coleman Validation'!G$665667),'Coleman Validation'!G$665668,FALSE)),0,HLOOKUP($B156,INDIRECT("'Monthly Resource Report'!"&amp;'Coleman Validation'!G$665666&amp;":"&amp;'Coleman Validation'!G$665667),'Coleman Validation'!G$665668,FALSE))</f>
        <v>146</v>
      </c>
      <c r="H156" s="297">
        <f ca="1">+IF(ISERROR(HLOOKUP($B156,INDIRECT("'Monthly Resource Report'!"&amp;'Coleman Validation'!H$665666&amp;":"&amp;'Coleman Validation'!H$665667),'Coleman Validation'!H$665668,FALSE)),0,HLOOKUP($B156,INDIRECT("'Monthly Resource Report'!"&amp;'Coleman Validation'!H$665666&amp;":"&amp;'Coleman Validation'!H$665667),'Coleman Validation'!H$665668,FALSE))</f>
        <v>2.4899961050171591</v>
      </c>
      <c r="I156" s="317">
        <f ca="1">+IF(ISERROR(HLOOKUP($B156,INDIRECT("'Monthly Resource Report'!"&amp;'Coleman Validation'!I$665666&amp;":"&amp;'Coleman Validation'!I$665667),'Coleman Validation'!I$665668,FALSE)),0,HLOOKUP($B156,INDIRECT("'Monthly Resource Report'!"&amp;'Coleman Validation'!I$665666&amp;":"&amp;'Coleman Validation'!I$665667),'Coleman Validation'!I$665668,FALSE))</f>
        <v>0.32773630214324384</v>
      </c>
      <c r="J156" s="318">
        <f ca="1">+IF(ISERROR(HLOOKUP($B156,INDIRECT("'Monthly Resource Report'!"&amp;'Coleman Validation'!J$665666&amp;":"&amp;'Coleman Validation'!J$665667),'Coleman Validation'!J$665668,FALSE)),0,HLOOKUP($B156,INDIRECT("'Monthly Resource Report'!"&amp;'Coleman Validation'!J$665666&amp;":"&amp;'Coleman Validation'!J$665667),'Coleman Validation'!J$665668,FALSE))</f>
        <v>0.20051781951972469</v>
      </c>
      <c r="L156" s="301">
        <v>45931</v>
      </c>
      <c r="M156" s="294">
        <v>146</v>
      </c>
      <c r="N156" s="297">
        <v>2.490413427211509</v>
      </c>
      <c r="O156" s="299">
        <v>0.33</v>
      </c>
      <c r="P156" s="295">
        <v>0.2</v>
      </c>
      <c r="Q156" s="294">
        <f ca="1">+IF(ISERROR(HLOOKUP($B156,INDIRECT("'Monthly Resource Report'!"&amp;'Coleman Validation'!Q$665666&amp;":"&amp;'Coleman Validation'!Q$665667),'Coleman Validation'!Q$665668,FALSE)),0,HLOOKUP($B156,INDIRECT("'Monthly Resource Report'!"&amp;'Coleman Validation'!Q$665666&amp;":"&amp;'Coleman Validation'!Q$665667),'Coleman Validation'!Q$665668,FALSE))</f>
        <v>146</v>
      </c>
      <c r="R156" s="297">
        <f ca="1">+IF(ISERROR(HLOOKUP($B156,INDIRECT("'Monthly Resource Report'!"&amp;'Coleman Validation'!R$665666&amp;":"&amp;'Coleman Validation'!R$665667),'Coleman Validation'!R$665668,FALSE)),0,HLOOKUP($B156,INDIRECT("'Monthly Resource Report'!"&amp;'Coleman Validation'!R$665666&amp;":"&amp;'Coleman Validation'!R$665667),'Coleman Validation'!R$665668,FALSE))</f>
        <v>2.4899962060934353</v>
      </c>
      <c r="S156" s="317">
        <f ca="1">+IF(ISERROR(HLOOKUP($B156,INDIRECT("'Monthly Resource Report'!"&amp;'Coleman Validation'!S$665666&amp;":"&amp;'Coleman Validation'!S$665667),'Coleman Validation'!S$665668,FALSE)),0,HLOOKUP($B156,INDIRECT("'Monthly Resource Report'!"&amp;'Coleman Validation'!S$665666&amp;":"&amp;'Coleman Validation'!S$665667),'Coleman Validation'!S$665668,FALSE))</f>
        <v>0.32769812980712398</v>
      </c>
      <c r="T156" s="318">
        <f ca="1">+IF(ISERROR(HLOOKUP($B156,INDIRECT("'Monthly Resource Report'!"&amp;'Coleman Validation'!T$665666&amp;":"&amp;'Coleman Validation'!T$665667),'Coleman Validation'!T$665668,FALSE)),0,HLOOKUP($B156,INDIRECT("'Monthly Resource Report'!"&amp;'Coleman Validation'!T$665666&amp;":"&amp;'Coleman Validation'!T$665667),'Coleman Validation'!T$665668,FALSE))</f>
        <v>0.20039121905384941</v>
      </c>
      <c r="V156" s="301">
        <v>45931</v>
      </c>
      <c r="W156" s="294">
        <v>151</v>
      </c>
      <c r="X156" s="297">
        <v>2.490413427211509</v>
      </c>
      <c r="Y156" s="299">
        <v>0.33</v>
      </c>
      <c r="Z156" s="295">
        <v>0.2</v>
      </c>
      <c r="AA156" s="294">
        <f ca="1">+IF(ISERROR(HLOOKUP($B156,INDIRECT("'Monthly Resource Report'!"&amp;'Coleman Validation'!AA$665666&amp;":"&amp;'Coleman Validation'!AA$665667),'Coleman Validation'!AA$665668,FALSE)),0,HLOOKUP($B156,INDIRECT("'Monthly Resource Report'!"&amp;'Coleman Validation'!AA$665666&amp;":"&amp;'Coleman Validation'!AA$665667),'Coleman Validation'!AA$665668,FALSE))</f>
        <v>151</v>
      </c>
      <c r="AB156" s="297">
        <f ca="1">+IF(ISERROR(HLOOKUP($B156,INDIRECT("'Monthly Resource Report'!"&amp;'Coleman Validation'!AB$665666&amp;":"&amp;'Coleman Validation'!AB$665667),'Coleman Validation'!AB$665668,FALSE)),0,HLOOKUP($B156,INDIRECT("'Monthly Resource Report'!"&amp;'Coleman Validation'!AB$665666&amp;":"&amp;'Coleman Validation'!AB$665667),'Coleman Validation'!AB$665668,FALSE))</f>
        <v>2.4899970967881417</v>
      </c>
      <c r="AC156" s="317">
        <f ca="1">+IF(ISERROR(HLOOKUP($B156,INDIRECT("'Monthly Resource Report'!"&amp;'Coleman Validation'!AC$665666&amp;":"&amp;'Coleman Validation'!AC$665667),'Coleman Validation'!AC$665668,FALSE)),0,HLOOKUP($B156,INDIRECT("'Monthly Resource Report'!"&amp;'Coleman Validation'!AC$665666&amp;":"&amp;'Coleman Validation'!AC$665667),'Coleman Validation'!AC$665668,FALSE))</f>
        <v>0.32802907813216448</v>
      </c>
      <c r="AD156" s="318">
        <f ca="1">+IF(ISERROR(HLOOKUP($B156,INDIRECT("'Monthly Resource Report'!"&amp;'Coleman Validation'!AD$665666&amp;":"&amp;'Coleman Validation'!AD$665667),'Coleman Validation'!AD$665668,FALSE)),0,HLOOKUP($B156,INDIRECT("'Monthly Resource Report'!"&amp;'Coleman Validation'!AD$665666&amp;":"&amp;'Coleman Validation'!AD$665667),'Coleman Validation'!AD$665668,FALSE))</f>
        <v>0.20062139286062675</v>
      </c>
    </row>
    <row r="157" spans="2:30" s="29" customFormat="1">
      <c r="B157" s="301">
        <v>45962</v>
      </c>
      <c r="C157" s="294">
        <v>146</v>
      </c>
      <c r="D157" s="297">
        <v>2.490413427211509</v>
      </c>
      <c r="E157" s="299">
        <v>0.33</v>
      </c>
      <c r="F157" s="295">
        <v>0.2</v>
      </c>
      <c r="G157" s="294">
        <f ca="1">+IF(ISERROR(HLOOKUP($B157,INDIRECT("'Monthly Resource Report'!"&amp;'Coleman Validation'!G$665666&amp;":"&amp;'Coleman Validation'!G$665667),'Coleman Validation'!G$665668,FALSE)),0,HLOOKUP($B157,INDIRECT("'Monthly Resource Report'!"&amp;'Coleman Validation'!G$665666&amp;":"&amp;'Coleman Validation'!G$665667),'Coleman Validation'!G$665668,FALSE))</f>
        <v>146</v>
      </c>
      <c r="H157" s="297">
        <f ca="1">+IF(ISERROR(HLOOKUP($B157,INDIRECT("'Monthly Resource Report'!"&amp;'Coleman Validation'!H$665666&amp;":"&amp;'Coleman Validation'!H$665667),'Coleman Validation'!H$665668,FALSE)),0,HLOOKUP($B157,INDIRECT("'Monthly Resource Report'!"&amp;'Coleman Validation'!H$665666&amp;":"&amp;'Coleman Validation'!H$665667),'Coleman Validation'!H$665668,FALSE))</f>
        <v>2.4899961860770627</v>
      </c>
      <c r="I157" s="317">
        <f ca="1">+IF(ISERROR(HLOOKUP($B157,INDIRECT("'Monthly Resource Report'!"&amp;'Coleman Validation'!I$665666&amp;":"&amp;'Coleman Validation'!I$665667),'Coleman Validation'!I$665668,FALSE)),0,HLOOKUP($B157,INDIRECT("'Monthly Resource Report'!"&amp;'Coleman Validation'!I$665666&amp;":"&amp;'Coleman Validation'!I$665667),'Coleman Validation'!I$665668,FALSE))</f>
        <v>0.32855851013002491</v>
      </c>
      <c r="J157" s="318">
        <f ca="1">+IF(ISERROR(HLOOKUP($B157,INDIRECT("'Monthly Resource Report'!"&amp;'Coleman Validation'!J$665666&amp;":"&amp;'Coleman Validation'!J$665667),'Coleman Validation'!J$665668,FALSE)),0,HLOOKUP($B157,INDIRECT("'Monthly Resource Report'!"&amp;'Coleman Validation'!J$665666&amp;":"&amp;'Coleman Validation'!J$665667),'Coleman Validation'!J$665668,FALSE))</f>
        <v>0.20034480446238676</v>
      </c>
      <c r="L157" s="301">
        <v>45962</v>
      </c>
      <c r="M157" s="294">
        <v>146</v>
      </c>
      <c r="N157" s="297">
        <v>2.490413427211509</v>
      </c>
      <c r="O157" s="299">
        <v>0.33</v>
      </c>
      <c r="P157" s="295">
        <v>0.2</v>
      </c>
      <c r="Q157" s="294">
        <f ca="1">+IF(ISERROR(HLOOKUP($B157,INDIRECT("'Monthly Resource Report'!"&amp;'Coleman Validation'!Q$665666&amp;":"&amp;'Coleman Validation'!Q$665667),'Coleman Validation'!Q$665668,FALSE)),0,HLOOKUP($B157,INDIRECT("'Monthly Resource Report'!"&amp;'Coleman Validation'!Q$665666&amp;":"&amp;'Coleman Validation'!Q$665667),'Coleman Validation'!Q$665668,FALSE))</f>
        <v>146</v>
      </c>
      <c r="R157" s="297">
        <f ca="1">+IF(ISERROR(HLOOKUP($B157,INDIRECT("'Monthly Resource Report'!"&amp;'Coleman Validation'!R$665666&amp;":"&amp;'Coleman Validation'!R$665667),'Coleman Validation'!R$665668,FALSE)),0,HLOOKUP($B157,INDIRECT("'Monthly Resource Report'!"&amp;'Coleman Validation'!R$665666&amp;":"&amp;'Coleman Validation'!R$665667),'Coleman Validation'!R$665668,FALSE))</f>
        <v>2.4899961954281729</v>
      </c>
      <c r="S157" s="317">
        <f ca="1">+IF(ISERROR(HLOOKUP($B157,INDIRECT("'Monthly Resource Report'!"&amp;'Coleman Validation'!S$665666&amp;":"&amp;'Coleman Validation'!S$665667),'Coleman Validation'!S$665668,FALSE)),0,HLOOKUP($B157,INDIRECT("'Monthly Resource Report'!"&amp;'Coleman Validation'!S$665666&amp;":"&amp;'Coleman Validation'!S$665667),'Coleman Validation'!S$665668,FALSE))</f>
        <v>0.32861443671809809</v>
      </c>
      <c r="T157" s="318">
        <f ca="1">+IF(ISERROR(HLOOKUP($B157,INDIRECT("'Monthly Resource Report'!"&amp;'Coleman Validation'!T$665666&amp;":"&amp;'Coleman Validation'!T$665667),'Coleman Validation'!T$665668,FALSE)),0,HLOOKUP($B157,INDIRECT("'Monthly Resource Report'!"&amp;'Coleman Validation'!T$665666&amp;":"&amp;'Coleman Validation'!T$665667),'Coleman Validation'!T$665668,FALSE))</f>
        <v>0.20057205142424797</v>
      </c>
      <c r="V157" s="301">
        <v>45962</v>
      </c>
      <c r="W157" s="294">
        <v>151</v>
      </c>
      <c r="X157" s="297">
        <v>2.490413427211509</v>
      </c>
      <c r="Y157" s="299">
        <v>0.33</v>
      </c>
      <c r="Z157" s="295">
        <v>0.2</v>
      </c>
      <c r="AA157" s="294">
        <f ca="1">+IF(ISERROR(HLOOKUP($B157,INDIRECT("'Monthly Resource Report'!"&amp;'Coleman Validation'!AA$665666&amp;":"&amp;'Coleman Validation'!AA$665667),'Coleman Validation'!AA$665668,FALSE)),0,HLOOKUP($B157,INDIRECT("'Monthly Resource Report'!"&amp;'Coleman Validation'!AA$665666&amp;":"&amp;'Coleman Validation'!AA$665667),'Coleman Validation'!AA$665668,FALSE))</f>
        <v>151</v>
      </c>
      <c r="AB157" s="297">
        <f ca="1">+IF(ISERROR(HLOOKUP($B157,INDIRECT("'Monthly Resource Report'!"&amp;'Coleman Validation'!AB$665666&amp;":"&amp;'Coleman Validation'!AB$665667),'Coleman Validation'!AB$665668,FALSE)),0,HLOOKUP($B157,INDIRECT("'Monthly Resource Report'!"&amp;'Coleman Validation'!AB$665666&amp;":"&amp;'Coleman Validation'!AB$665667),'Coleman Validation'!AB$665668,FALSE))</f>
        <v>2.4899962804537847</v>
      </c>
      <c r="AC157" s="317">
        <f ca="1">+IF(ISERROR(HLOOKUP($B157,INDIRECT("'Monthly Resource Report'!"&amp;'Coleman Validation'!AC$665666&amp;":"&amp;'Coleman Validation'!AC$665667),'Coleman Validation'!AC$665668,FALSE)),0,HLOOKUP($B157,INDIRECT("'Monthly Resource Report'!"&amp;'Coleman Validation'!AC$665666&amp;":"&amp;'Coleman Validation'!AC$665667),'Coleman Validation'!AC$665668,FALSE))</f>
        <v>0.32893569260730926</v>
      </c>
      <c r="AD157" s="318">
        <f ca="1">+IF(ISERROR(HLOOKUP($B157,INDIRECT("'Monthly Resource Report'!"&amp;'Coleman Validation'!AD$665666&amp;":"&amp;'Coleman Validation'!AD$665667),'Coleman Validation'!AD$665668,FALSE)),0,HLOOKUP($B157,INDIRECT("'Monthly Resource Report'!"&amp;'Coleman Validation'!AD$665666&amp;":"&amp;'Coleman Validation'!AD$665667),'Coleman Validation'!AD$665668,FALSE))</f>
        <v>0.20061681465611023</v>
      </c>
    </row>
    <row r="158" spans="2:30" s="29" customFormat="1">
      <c r="B158" s="301">
        <v>45992</v>
      </c>
      <c r="C158" s="294">
        <v>146</v>
      </c>
      <c r="D158" s="297">
        <v>2.490413427211509</v>
      </c>
      <c r="E158" s="299">
        <v>0.33</v>
      </c>
      <c r="F158" s="295">
        <v>0.2</v>
      </c>
      <c r="G158" s="294">
        <f ca="1">+IF(ISERROR(HLOOKUP($B158,INDIRECT("'Monthly Resource Report'!"&amp;'Coleman Validation'!G$665666&amp;":"&amp;'Coleman Validation'!G$665667),'Coleman Validation'!G$665668,FALSE)),0,HLOOKUP($B158,INDIRECT("'Monthly Resource Report'!"&amp;'Coleman Validation'!G$665666&amp;":"&amp;'Coleman Validation'!G$665667),'Coleman Validation'!G$665668,FALSE))</f>
        <v>146</v>
      </c>
      <c r="H158" s="297">
        <f ca="1">+IF(ISERROR(HLOOKUP($B158,INDIRECT("'Monthly Resource Report'!"&amp;'Coleman Validation'!H$665666&amp;":"&amp;'Coleman Validation'!H$665667),'Coleman Validation'!H$665668,FALSE)),0,HLOOKUP($B158,INDIRECT("'Monthly Resource Report'!"&amp;'Coleman Validation'!H$665666&amp;":"&amp;'Coleman Validation'!H$665667),'Coleman Validation'!H$665668,FALSE))</f>
        <v>2.4899963761164758</v>
      </c>
      <c r="I158" s="317">
        <f ca="1">+IF(ISERROR(HLOOKUP($B158,INDIRECT("'Monthly Resource Report'!"&amp;'Coleman Validation'!I$665666&amp;":"&amp;'Coleman Validation'!I$665667),'Coleman Validation'!I$665668,FALSE)),0,HLOOKUP($B158,INDIRECT("'Monthly Resource Report'!"&amp;'Coleman Validation'!I$665666&amp;":"&amp;'Coleman Validation'!I$665667),'Coleman Validation'!I$665668,FALSE))</f>
        <v>0.3273829713830817</v>
      </c>
      <c r="J158" s="318">
        <f ca="1">+IF(ISERROR(HLOOKUP($B158,INDIRECT("'Monthly Resource Report'!"&amp;'Coleman Validation'!J$665666&amp;":"&amp;'Coleman Validation'!J$665667),'Coleman Validation'!J$665668,FALSE)),0,HLOOKUP($B158,INDIRECT("'Monthly Resource Report'!"&amp;'Coleman Validation'!J$665666&amp;":"&amp;'Coleman Validation'!J$665667),'Coleman Validation'!J$665668,FALSE))</f>
        <v>0.20034230918178625</v>
      </c>
      <c r="L158" s="301">
        <v>45992</v>
      </c>
      <c r="M158" s="294">
        <v>146</v>
      </c>
      <c r="N158" s="297">
        <v>2.490413427211509</v>
      </c>
      <c r="O158" s="299">
        <v>0.33</v>
      </c>
      <c r="P158" s="295">
        <v>0.2</v>
      </c>
      <c r="Q158" s="294">
        <f ca="1">+IF(ISERROR(HLOOKUP($B158,INDIRECT("'Monthly Resource Report'!"&amp;'Coleman Validation'!Q$665666&amp;":"&amp;'Coleman Validation'!Q$665667),'Coleman Validation'!Q$665668,FALSE)),0,HLOOKUP($B158,INDIRECT("'Monthly Resource Report'!"&amp;'Coleman Validation'!Q$665666&amp;":"&amp;'Coleman Validation'!Q$665667),'Coleman Validation'!Q$665668,FALSE))</f>
        <v>146</v>
      </c>
      <c r="R158" s="297">
        <f ca="1">+IF(ISERROR(HLOOKUP($B158,INDIRECT("'Monthly Resource Report'!"&amp;'Coleman Validation'!R$665666&amp;":"&amp;'Coleman Validation'!R$665667),'Coleman Validation'!R$665668,FALSE)),0,HLOOKUP($B158,INDIRECT("'Monthly Resource Report'!"&amp;'Coleman Validation'!R$665666&amp;":"&amp;'Coleman Validation'!R$665667),'Coleman Validation'!R$665668,FALSE))</f>
        <v>2.4899962737019177</v>
      </c>
      <c r="S158" s="317">
        <f ca="1">+IF(ISERROR(HLOOKUP($B158,INDIRECT("'Monthly Resource Report'!"&amp;'Coleman Validation'!S$665666&amp;":"&amp;'Coleman Validation'!S$665667),'Coleman Validation'!S$665668,FALSE)),0,HLOOKUP($B158,INDIRECT("'Monthly Resource Report'!"&amp;'Coleman Validation'!S$665666&amp;":"&amp;'Coleman Validation'!S$665667),'Coleman Validation'!S$665668,FALSE))</f>
        <v>0.32742181975223311</v>
      </c>
      <c r="T158" s="318">
        <f ca="1">+IF(ISERROR(HLOOKUP($B158,INDIRECT("'Monthly Resource Report'!"&amp;'Coleman Validation'!T$665666&amp;":"&amp;'Coleman Validation'!T$665667),'Coleman Validation'!T$665668,FALSE)),0,HLOOKUP($B158,INDIRECT("'Monthly Resource Report'!"&amp;'Coleman Validation'!T$665666&amp;":"&amp;'Coleman Validation'!T$665667),'Coleman Validation'!T$665668,FALSE))</f>
        <v>0.20078045744635992</v>
      </c>
      <c r="V158" s="301">
        <v>45992</v>
      </c>
      <c r="W158" s="294">
        <v>151</v>
      </c>
      <c r="X158" s="297">
        <v>2.490413427211509</v>
      </c>
      <c r="Y158" s="299">
        <v>0.33</v>
      </c>
      <c r="Z158" s="295">
        <v>0.2</v>
      </c>
      <c r="AA158" s="294">
        <f ca="1">+IF(ISERROR(HLOOKUP($B158,INDIRECT("'Monthly Resource Report'!"&amp;'Coleman Validation'!AA$665666&amp;":"&amp;'Coleman Validation'!AA$665667),'Coleman Validation'!AA$665668,FALSE)),0,HLOOKUP($B158,INDIRECT("'Monthly Resource Report'!"&amp;'Coleman Validation'!AA$665666&amp;":"&amp;'Coleman Validation'!AA$665667),'Coleman Validation'!AA$665668,FALSE))</f>
        <v>151</v>
      </c>
      <c r="AB158" s="297">
        <f ca="1">+IF(ISERROR(HLOOKUP($B158,INDIRECT("'Monthly Resource Report'!"&amp;'Coleman Validation'!AB$665666&amp;":"&amp;'Coleman Validation'!AB$665667),'Coleman Validation'!AB$665668,FALSE)),0,HLOOKUP($B158,INDIRECT("'Monthly Resource Report'!"&amp;'Coleman Validation'!AB$665666&amp;":"&amp;'Coleman Validation'!AB$665667),'Coleman Validation'!AB$665668,FALSE))</f>
        <v>2.4899967338165556</v>
      </c>
      <c r="AC158" s="317">
        <f ca="1">+IF(ISERROR(HLOOKUP($B158,INDIRECT("'Monthly Resource Report'!"&amp;'Coleman Validation'!AC$665666&amp;":"&amp;'Coleman Validation'!AC$665667),'Coleman Validation'!AC$665668,FALSE)),0,HLOOKUP($B158,INDIRECT("'Monthly Resource Report'!"&amp;'Coleman Validation'!AC$665666&amp;":"&amp;'Coleman Validation'!AC$665667),'Coleman Validation'!AC$665668,FALSE))</f>
        <v>0.32806094769966665</v>
      </c>
      <c r="AD158" s="318">
        <f ca="1">+IF(ISERROR(HLOOKUP($B158,INDIRECT("'Monthly Resource Report'!"&amp;'Coleman Validation'!AD$665666&amp;":"&amp;'Coleman Validation'!AD$665667),'Coleman Validation'!AD$665668,FALSE)),0,HLOOKUP($B158,INDIRECT("'Monthly Resource Report'!"&amp;'Coleman Validation'!AD$665666&amp;":"&amp;'Coleman Validation'!AD$665667),'Coleman Validation'!AD$665668,FALSE))</f>
        <v>0.20082015236924916</v>
      </c>
    </row>
    <row r="159" spans="2:30" s="29" customFormat="1">
      <c r="B159" s="301">
        <v>46023</v>
      </c>
      <c r="C159" s="294">
        <v>146</v>
      </c>
      <c r="D159" s="297">
        <v>2.5596469204879893</v>
      </c>
      <c r="E159" s="299">
        <v>0.33</v>
      </c>
      <c r="F159" s="295">
        <v>0.2</v>
      </c>
      <c r="G159" s="294">
        <f ca="1">+IF(ISERROR(HLOOKUP($B159,INDIRECT("'Monthly Resource Report'!"&amp;'Coleman Validation'!G$665666&amp;":"&amp;'Coleman Validation'!G$665667),'Coleman Validation'!G$665668,FALSE)),0,HLOOKUP($B159,INDIRECT("'Monthly Resource Report'!"&amp;'Coleman Validation'!G$665666&amp;":"&amp;'Coleman Validation'!G$665667),'Coleman Validation'!G$665668,FALSE))</f>
        <v>146</v>
      </c>
      <c r="H159" s="297">
        <f ca="1">+IF(ISERROR(HLOOKUP($B159,INDIRECT("'Monthly Resource Report'!"&amp;'Coleman Validation'!H$665666&amp;":"&amp;'Coleman Validation'!H$665667),'Coleman Validation'!H$665668,FALSE)),0,HLOOKUP($B159,INDIRECT("'Monthly Resource Report'!"&amp;'Coleman Validation'!H$665666&amp;":"&amp;'Coleman Validation'!H$665667),'Coleman Validation'!H$665668,FALSE))</f>
        <v>2.5600031321125054</v>
      </c>
      <c r="I159" s="317">
        <f ca="1">+IF(ISERROR(HLOOKUP($B159,INDIRECT("'Monthly Resource Report'!"&amp;'Coleman Validation'!I$665666&amp;":"&amp;'Coleman Validation'!I$665667),'Coleman Validation'!I$665668,FALSE)),0,HLOOKUP($B159,INDIRECT("'Monthly Resource Report'!"&amp;'Coleman Validation'!I$665666&amp;":"&amp;'Coleman Validation'!I$665667),'Coleman Validation'!I$665668,FALSE))</f>
        <v>0.32804817100334749</v>
      </c>
      <c r="J159" s="318">
        <f ca="1">+IF(ISERROR(HLOOKUP($B159,INDIRECT("'Monthly Resource Report'!"&amp;'Coleman Validation'!J$665666&amp;":"&amp;'Coleman Validation'!J$665667),'Coleman Validation'!J$665668,FALSE)),0,HLOOKUP($B159,INDIRECT("'Monthly Resource Report'!"&amp;'Coleman Validation'!J$665666&amp;":"&amp;'Coleman Validation'!J$665667),'Coleman Validation'!J$665668,FALSE))</f>
        <v>0.20017757688271853</v>
      </c>
      <c r="L159" s="301">
        <v>46023</v>
      </c>
      <c r="M159" s="294">
        <v>146</v>
      </c>
      <c r="N159" s="297">
        <v>2.5596469204879893</v>
      </c>
      <c r="O159" s="299">
        <v>0.33</v>
      </c>
      <c r="P159" s="295">
        <v>0.2</v>
      </c>
      <c r="Q159" s="294">
        <f ca="1">+IF(ISERROR(HLOOKUP($B159,INDIRECT("'Monthly Resource Report'!"&amp;'Coleman Validation'!Q$665666&amp;":"&amp;'Coleman Validation'!Q$665667),'Coleman Validation'!Q$665668,FALSE)),0,HLOOKUP($B159,INDIRECT("'Monthly Resource Report'!"&amp;'Coleman Validation'!Q$665666&amp;":"&amp;'Coleman Validation'!Q$665667),'Coleman Validation'!Q$665668,FALSE))</f>
        <v>146</v>
      </c>
      <c r="R159" s="297">
        <f ca="1">+IF(ISERROR(HLOOKUP($B159,INDIRECT("'Monthly Resource Report'!"&amp;'Coleman Validation'!R$665666&amp;":"&amp;'Coleman Validation'!R$665667),'Coleman Validation'!R$665668,FALSE)),0,HLOOKUP($B159,INDIRECT("'Monthly Resource Report'!"&amp;'Coleman Validation'!R$665666&amp;":"&amp;'Coleman Validation'!R$665667),'Coleman Validation'!R$665668,FALSE))</f>
        <v>2.5600031176605076</v>
      </c>
      <c r="S159" s="317">
        <f ca="1">+IF(ISERROR(HLOOKUP($B159,INDIRECT("'Monthly Resource Report'!"&amp;'Coleman Validation'!S$665666&amp;":"&amp;'Coleman Validation'!S$665667),'Coleman Validation'!S$665668,FALSE)),0,HLOOKUP($B159,INDIRECT("'Monthly Resource Report'!"&amp;'Coleman Validation'!S$665666&amp;":"&amp;'Coleman Validation'!S$665667),'Coleman Validation'!S$665668,FALSE))</f>
        <v>0.32816530669609534</v>
      </c>
      <c r="T159" s="318">
        <f ca="1">+IF(ISERROR(HLOOKUP($B159,INDIRECT("'Monthly Resource Report'!"&amp;'Coleman Validation'!T$665666&amp;":"&amp;'Coleman Validation'!T$665667),'Coleman Validation'!T$665668,FALSE)),0,HLOOKUP($B159,INDIRECT("'Monthly Resource Report'!"&amp;'Coleman Validation'!T$665666&amp;":"&amp;'Coleman Validation'!T$665667),'Coleman Validation'!T$665668,FALSE))</f>
        <v>0.20056759453236878</v>
      </c>
      <c r="V159" s="301">
        <v>46023</v>
      </c>
      <c r="W159" s="294">
        <v>151</v>
      </c>
      <c r="X159" s="297">
        <v>2.5596469204879893</v>
      </c>
      <c r="Y159" s="299">
        <v>0.33</v>
      </c>
      <c r="Z159" s="295">
        <v>0.2</v>
      </c>
      <c r="AA159" s="294">
        <f ca="1">+IF(ISERROR(HLOOKUP($B159,INDIRECT("'Monthly Resource Report'!"&amp;'Coleman Validation'!AA$665666&amp;":"&amp;'Coleman Validation'!AA$665667),'Coleman Validation'!AA$665668,FALSE)),0,HLOOKUP($B159,INDIRECT("'Monthly Resource Report'!"&amp;'Coleman Validation'!AA$665666&amp;":"&amp;'Coleman Validation'!AA$665667),'Coleman Validation'!AA$665668,FALSE))</f>
        <v>151</v>
      </c>
      <c r="AB159" s="297">
        <f ca="1">+IF(ISERROR(HLOOKUP($B159,INDIRECT("'Monthly Resource Report'!"&amp;'Coleman Validation'!AB$665666&amp;":"&amp;'Coleman Validation'!AB$665667),'Coleman Validation'!AB$665668,FALSE)),0,HLOOKUP($B159,INDIRECT("'Monthly Resource Report'!"&amp;'Coleman Validation'!AB$665666&amp;":"&amp;'Coleman Validation'!AB$665667),'Coleman Validation'!AB$665668,FALSE))</f>
        <v>2.5599981544026349</v>
      </c>
      <c r="AC159" s="317">
        <f ca="1">+IF(ISERROR(HLOOKUP($B159,INDIRECT("'Monthly Resource Report'!"&amp;'Coleman Validation'!AC$665666&amp;":"&amp;'Coleman Validation'!AC$665667),'Coleman Validation'!AC$665668,FALSE)),0,HLOOKUP($B159,INDIRECT("'Monthly Resource Report'!"&amp;'Coleman Validation'!AC$665666&amp;":"&amp;'Coleman Validation'!AC$665667),'Coleman Validation'!AC$665668,FALSE))</f>
        <v>0.32870172384037061</v>
      </c>
      <c r="AD159" s="318">
        <f ca="1">+IF(ISERROR(HLOOKUP($B159,INDIRECT("'Monthly Resource Report'!"&amp;'Coleman Validation'!AD$665666&amp;":"&amp;'Coleman Validation'!AD$665667),'Coleman Validation'!AD$665668,FALSE)),0,HLOOKUP($B159,INDIRECT("'Monthly Resource Report'!"&amp;'Coleman Validation'!AD$665666&amp;":"&amp;'Coleman Validation'!AD$665667),'Coleman Validation'!AD$665668,FALSE))</f>
        <v>0.2007993436685665</v>
      </c>
    </row>
    <row r="160" spans="2:30" s="29" customFormat="1">
      <c r="B160" s="301">
        <v>46054</v>
      </c>
      <c r="C160" s="294">
        <v>146</v>
      </c>
      <c r="D160" s="297">
        <v>2.5596469204879893</v>
      </c>
      <c r="E160" s="299">
        <v>0.33</v>
      </c>
      <c r="F160" s="295">
        <v>0.2</v>
      </c>
      <c r="G160" s="294">
        <f ca="1">+IF(ISERROR(HLOOKUP($B160,INDIRECT("'Monthly Resource Report'!"&amp;'Coleman Validation'!G$665666&amp;":"&amp;'Coleman Validation'!G$665667),'Coleman Validation'!G$665668,FALSE)),0,HLOOKUP($B160,INDIRECT("'Monthly Resource Report'!"&amp;'Coleman Validation'!G$665666&amp;":"&amp;'Coleman Validation'!G$665667),'Coleman Validation'!G$665668,FALSE))</f>
        <v>146</v>
      </c>
      <c r="H160" s="297">
        <f ca="1">+IF(ISERROR(HLOOKUP($B160,INDIRECT("'Monthly Resource Report'!"&amp;'Coleman Validation'!H$665666&amp;":"&amp;'Coleman Validation'!H$665667),'Coleman Validation'!H$665668,FALSE)),0,HLOOKUP($B160,INDIRECT("'Monthly Resource Report'!"&amp;'Coleman Validation'!H$665666&amp;":"&amp;'Coleman Validation'!H$665667),'Coleman Validation'!H$665668,FALSE))</f>
        <v>2.5600034199336532</v>
      </c>
      <c r="I160" s="317">
        <f ca="1">+IF(ISERROR(HLOOKUP($B160,INDIRECT("'Monthly Resource Report'!"&amp;'Coleman Validation'!I$665666&amp;":"&amp;'Coleman Validation'!I$665667),'Coleman Validation'!I$665668,FALSE)),0,HLOOKUP($B160,INDIRECT("'Monthly Resource Report'!"&amp;'Coleman Validation'!I$665666&amp;":"&amp;'Coleman Validation'!I$665667),'Coleman Validation'!I$665668,FALSE))</f>
        <v>0.32845451757722099</v>
      </c>
      <c r="J160" s="318">
        <f ca="1">+IF(ISERROR(HLOOKUP($B160,INDIRECT("'Monthly Resource Report'!"&amp;'Coleman Validation'!J$665666&amp;":"&amp;'Coleman Validation'!J$665667),'Coleman Validation'!J$665668,FALSE)),0,HLOOKUP($B160,INDIRECT("'Monthly Resource Report'!"&amp;'Coleman Validation'!J$665666&amp;":"&amp;'Coleman Validation'!J$665667),'Coleman Validation'!J$665668,FALSE))</f>
        <v>0.20035892173538192</v>
      </c>
      <c r="L160" s="301">
        <v>46054</v>
      </c>
      <c r="M160" s="294">
        <v>146</v>
      </c>
      <c r="N160" s="297">
        <v>2.5596469204879893</v>
      </c>
      <c r="O160" s="299">
        <v>0.33</v>
      </c>
      <c r="P160" s="295">
        <v>0.2</v>
      </c>
      <c r="Q160" s="294">
        <f ca="1">+IF(ISERROR(HLOOKUP($B160,INDIRECT("'Monthly Resource Report'!"&amp;'Coleman Validation'!Q$665666&amp;":"&amp;'Coleman Validation'!Q$665667),'Coleman Validation'!Q$665668,FALSE)),0,HLOOKUP($B160,INDIRECT("'Monthly Resource Report'!"&amp;'Coleman Validation'!Q$665666&amp;":"&amp;'Coleman Validation'!Q$665667),'Coleman Validation'!Q$665668,FALSE))</f>
        <v>146</v>
      </c>
      <c r="R160" s="297">
        <f ca="1">+IF(ISERROR(HLOOKUP($B160,INDIRECT("'Monthly Resource Report'!"&amp;'Coleman Validation'!R$665666&amp;":"&amp;'Coleman Validation'!R$665667),'Coleman Validation'!R$665668,FALSE)),0,HLOOKUP($B160,INDIRECT("'Monthly Resource Report'!"&amp;'Coleman Validation'!R$665666&amp;":"&amp;'Coleman Validation'!R$665667),'Coleman Validation'!R$665668,FALSE))</f>
        <v>2.5600033143993506</v>
      </c>
      <c r="S160" s="317">
        <f ca="1">+IF(ISERROR(HLOOKUP($B160,INDIRECT("'Monthly Resource Report'!"&amp;'Coleman Validation'!S$665666&amp;":"&amp;'Coleman Validation'!S$665667),'Coleman Validation'!S$665668,FALSE)),0,HLOOKUP($B160,INDIRECT("'Monthly Resource Report'!"&amp;'Coleman Validation'!S$665666&amp;":"&amp;'Coleman Validation'!S$665667),'Coleman Validation'!S$665668,FALSE))</f>
        <v>0.32838871262534053</v>
      </c>
      <c r="T160" s="318">
        <f ca="1">+IF(ISERROR(HLOOKUP($B160,INDIRECT("'Monthly Resource Report'!"&amp;'Coleman Validation'!T$665666&amp;":"&amp;'Coleman Validation'!T$665667),'Coleman Validation'!T$665668,FALSE)),0,HLOOKUP($B160,INDIRECT("'Monthly Resource Report'!"&amp;'Coleman Validation'!T$665666&amp;":"&amp;'Coleman Validation'!T$665667),'Coleman Validation'!T$665668,FALSE))</f>
        <v>0.20082810857922712</v>
      </c>
      <c r="V160" s="301">
        <v>46054</v>
      </c>
      <c r="W160" s="294">
        <v>151</v>
      </c>
      <c r="X160" s="297">
        <v>2.5596469204879893</v>
      </c>
      <c r="Y160" s="299">
        <v>0.33</v>
      </c>
      <c r="Z160" s="295">
        <v>0.2</v>
      </c>
      <c r="AA160" s="294">
        <f ca="1">+IF(ISERROR(HLOOKUP($B160,INDIRECT("'Monthly Resource Report'!"&amp;'Coleman Validation'!AA$665666&amp;":"&amp;'Coleman Validation'!AA$665667),'Coleman Validation'!AA$665668,FALSE)),0,HLOOKUP($B160,INDIRECT("'Monthly Resource Report'!"&amp;'Coleman Validation'!AA$665666&amp;":"&amp;'Coleman Validation'!AA$665667),'Coleman Validation'!AA$665668,FALSE))</f>
        <v>151</v>
      </c>
      <c r="AB160" s="297">
        <f ca="1">+IF(ISERROR(HLOOKUP($B160,INDIRECT("'Monthly Resource Report'!"&amp;'Coleman Validation'!AB$665666&amp;":"&amp;'Coleman Validation'!AB$665667),'Coleman Validation'!AB$665668,FALSE)),0,HLOOKUP($B160,INDIRECT("'Monthly Resource Report'!"&amp;'Coleman Validation'!AB$665666&amp;":"&amp;'Coleman Validation'!AB$665667),'Coleman Validation'!AB$665668,FALSE))</f>
        <v>2.5599979660532046</v>
      </c>
      <c r="AC160" s="317">
        <f ca="1">+IF(ISERROR(HLOOKUP($B160,INDIRECT("'Monthly Resource Report'!"&amp;'Coleman Validation'!AC$665666&amp;":"&amp;'Coleman Validation'!AC$665667),'Coleman Validation'!AC$665668,FALSE)),0,HLOOKUP($B160,INDIRECT("'Monthly Resource Report'!"&amp;'Coleman Validation'!AC$665666&amp;":"&amp;'Coleman Validation'!AC$665667),'Coleman Validation'!AC$665668,FALSE))</f>
        <v>0.32880594179413997</v>
      </c>
      <c r="AD160" s="318">
        <f ca="1">+IF(ISERROR(HLOOKUP($B160,INDIRECT("'Monthly Resource Report'!"&amp;'Coleman Validation'!AD$665666&amp;":"&amp;'Coleman Validation'!AD$665667),'Coleman Validation'!AD$665668,FALSE)),0,HLOOKUP($B160,INDIRECT("'Monthly Resource Report'!"&amp;'Coleman Validation'!AD$665666&amp;":"&amp;'Coleman Validation'!AD$665667),'Coleman Validation'!AD$665668,FALSE))</f>
        <v>0.20066923301521636</v>
      </c>
    </row>
    <row r="161" spans="2:30" s="29" customFormat="1">
      <c r="B161" s="301">
        <v>46082</v>
      </c>
      <c r="C161" s="294">
        <v>146</v>
      </c>
      <c r="D161" s="297">
        <v>2.5596469204879893</v>
      </c>
      <c r="E161" s="299">
        <v>0.33</v>
      </c>
      <c r="F161" s="295">
        <v>0.2</v>
      </c>
      <c r="G161" s="294">
        <f ca="1">+IF(ISERROR(HLOOKUP($B161,INDIRECT("'Monthly Resource Report'!"&amp;'Coleman Validation'!G$665666&amp;":"&amp;'Coleman Validation'!G$665667),'Coleman Validation'!G$665668,FALSE)),0,HLOOKUP($B161,INDIRECT("'Monthly Resource Report'!"&amp;'Coleman Validation'!G$665666&amp;":"&amp;'Coleman Validation'!G$665667),'Coleman Validation'!G$665668,FALSE))</f>
        <v>146</v>
      </c>
      <c r="H161" s="297">
        <f ca="1">+IF(ISERROR(HLOOKUP($B161,INDIRECT("'Monthly Resource Report'!"&amp;'Coleman Validation'!H$665666&amp;":"&amp;'Coleman Validation'!H$665667),'Coleman Validation'!H$665668,FALSE)),0,HLOOKUP($B161,INDIRECT("'Monthly Resource Report'!"&amp;'Coleman Validation'!H$665666&amp;":"&amp;'Coleman Validation'!H$665667),'Coleman Validation'!H$665668,FALSE))</f>
        <v>2.5600031042082718</v>
      </c>
      <c r="I161" s="317">
        <f ca="1">+IF(ISERROR(HLOOKUP($B161,INDIRECT("'Monthly Resource Report'!"&amp;'Coleman Validation'!I$665666&amp;":"&amp;'Coleman Validation'!I$665667),'Coleman Validation'!I$665668,FALSE)),0,HLOOKUP($B161,INDIRECT("'Monthly Resource Report'!"&amp;'Coleman Validation'!I$665666&amp;":"&amp;'Coleman Validation'!I$665667),'Coleman Validation'!I$665668,FALSE))</f>
        <v>0.32839734074885879</v>
      </c>
      <c r="J161" s="318">
        <f ca="1">+IF(ISERROR(HLOOKUP($B161,INDIRECT("'Monthly Resource Report'!"&amp;'Coleman Validation'!J$665666&amp;":"&amp;'Coleman Validation'!J$665667),'Coleman Validation'!J$665668,FALSE)),0,HLOOKUP($B161,INDIRECT("'Monthly Resource Report'!"&amp;'Coleman Validation'!J$665666&amp;":"&amp;'Coleman Validation'!J$665667),'Coleman Validation'!J$665668,FALSE))</f>
        <v>0.20033447352312977</v>
      </c>
      <c r="L161" s="301">
        <v>46082</v>
      </c>
      <c r="M161" s="294">
        <v>146</v>
      </c>
      <c r="N161" s="297">
        <v>2.5596469204879893</v>
      </c>
      <c r="O161" s="299">
        <v>0.33</v>
      </c>
      <c r="P161" s="295">
        <v>0.2</v>
      </c>
      <c r="Q161" s="294">
        <f ca="1">+IF(ISERROR(HLOOKUP($B161,INDIRECT("'Monthly Resource Report'!"&amp;'Coleman Validation'!Q$665666&amp;":"&amp;'Coleman Validation'!Q$665667),'Coleman Validation'!Q$665668,FALSE)),0,HLOOKUP($B161,INDIRECT("'Monthly Resource Report'!"&amp;'Coleman Validation'!Q$665666&amp;":"&amp;'Coleman Validation'!Q$665667),'Coleman Validation'!Q$665668,FALSE))</f>
        <v>146</v>
      </c>
      <c r="R161" s="297">
        <f ca="1">+IF(ISERROR(HLOOKUP($B161,INDIRECT("'Monthly Resource Report'!"&amp;'Coleman Validation'!R$665666&amp;":"&amp;'Coleman Validation'!R$665667),'Coleman Validation'!R$665668,FALSE)),0,HLOOKUP($B161,INDIRECT("'Monthly Resource Report'!"&amp;'Coleman Validation'!R$665666&amp;":"&amp;'Coleman Validation'!R$665667),'Coleman Validation'!R$665668,FALSE))</f>
        <v>2.5600030097349356</v>
      </c>
      <c r="S161" s="317">
        <f ca="1">+IF(ISERROR(HLOOKUP($B161,INDIRECT("'Monthly Resource Report'!"&amp;'Coleman Validation'!S$665666&amp;":"&amp;'Coleman Validation'!S$665667),'Coleman Validation'!S$665668,FALSE)),0,HLOOKUP($B161,INDIRECT("'Monthly Resource Report'!"&amp;'Coleman Validation'!S$665666&amp;":"&amp;'Coleman Validation'!S$665667),'Coleman Validation'!S$665668,FALSE))</f>
        <v>0.32831039963083086</v>
      </c>
      <c r="T161" s="318">
        <f ca="1">+IF(ISERROR(HLOOKUP($B161,INDIRECT("'Monthly Resource Report'!"&amp;'Coleman Validation'!T$665666&amp;":"&amp;'Coleman Validation'!T$665667),'Coleman Validation'!T$665668,FALSE)),0,HLOOKUP($B161,INDIRECT("'Monthly Resource Report'!"&amp;'Coleman Validation'!T$665666&amp;":"&amp;'Coleman Validation'!T$665667),'Coleman Validation'!T$665668,FALSE))</f>
        <v>0.20057938522816401</v>
      </c>
      <c r="V161" s="301">
        <v>46082</v>
      </c>
      <c r="W161" s="294">
        <v>151</v>
      </c>
      <c r="X161" s="297">
        <v>2.5596469204879893</v>
      </c>
      <c r="Y161" s="299">
        <v>0.33</v>
      </c>
      <c r="Z161" s="295">
        <v>0.2</v>
      </c>
      <c r="AA161" s="294">
        <f ca="1">+IF(ISERROR(HLOOKUP($B161,INDIRECT("'Monthly Resource Report'!"&amp;'Coleman Validation'!AA$665666&amp;":"&amp;'Coleman Validation'!AA$665667),'Coleman Validation'!AA$665668,FALSE)),0,HLOOKUP($B161,INDIRECT("'Monthly Resource Report'!"&amp;'Coleman Validation'!AA$665666&amp;":"&amp;'Coleman Validation'!AA$665667),'Coleman Validation'!AA$665668,FALSE))</f>
        <v>151</v>
      </c>
      <c r="AB161" s="297">
        <f ca="1">+IF(ISERROR(HLOOKUP($B161,INDIRECT("'Monthly Resource Report'!"&amp;'Coleman Validation'!AB$665666&amp;":"&amp;'Coleman Validation'!AB$665667),'Coleman Validation'!AB$665668,FALSE)),0,HLOOKUP($B161,INDIRECT("'Monthly Resource Report'!"&amp;'Coleman Validation'!AB$665666&amp;":"&amp;'Coleman Validation'!AB$665667),'Coleman Validation'!AB$665668,FALSE))</f>
        <v>2.5599975749492256</v>
      </c>
      <c r="AC161" s="317">
        <f ca="1">+IF(ISERROR(HLOOKUP($B161,INDIRECT("'Monthly Resource Report'!"&amp;'Coleman Validation'!AC$665666&amp;":"&amp;'Coleman Validation'!AC$665667),'Coleman Validation'!AC$665668,FALSE)),0,HLOOKUP($B161,INDIRECT("'Monthly Resource Report'!"&amp;'Coleman Validation'!AC$665666&amp;":"&amp;'Coleman Validation'!AC$665667),'Coleman Validation'!AC$665668,FALSE))</f>
        <v>0.32891895067854887</v>
      </c>
      <c r="AD161" s="318">
        <f ca="1">+IF(ISERROR(HLOOKUP($B161,INDIRECT("'Monthly Resource Report'!"&amp;'Coleman Validation'!AD$665666&amp;":"&amp;'Coleman Validation'!AD$665667),'Coleman Validation'!AD$665668,FALSE)),0,HLOOKUP($B161,INDIRECT("'Monthly Resource Report'!"&amp;'Coleman Validation'!AD$665666&amp;":"&amp;'Coleman Validation'!AD$665667),'Coleman Validation'!AD$665668,FALSE))</f>
        <v>0.20079773326841391</v>
      </c>
    </row>
    <row r="162" spans="2:30" s="29" customFormat="1">
      <c r="B162" s="301">
        <v>46113</v>
      </c>
      <c r="C162" s="294">
        <v>146</v>
      </c>
      <c r="D162" s="297">
        <v>2.5596469204879893</v>
      </c>
      <c r="E162" s="299">
        <v>0.33</v>
      </c>
      <c r="F162" s="295">
        <v>0.2</v>
      </c>
      <c r="G162" s="294">
        <f ca="1">+IF(ISERROR(HLOOKUP($B162,INDIRECT("'Monthly Resource Report'!"&amp;'Coleman Validation'!G$665666&amp;":"&amp;'Coleman Validation'!G$665667),'Coleman Validation'!G$665668,FALSE)),0,HLOOKUP($B162,INDIRECT("'Monthly Resource Report'!"&amp;'Coleman Validation'!G$665666&amp;":"&amp;'Coleman Validation'!G$665667),'Coleman Validation'!G$665668,FALSE))</f>
        <v>146</v>
      </c>
      <c r="H162" s="297">
        <f ca="1">+IF(ISERROR(HLOOKUP($B162,INDIRECT("'Monthly Resource Report'!"&amp;'Coleman Validation'!H$665666&amp;":"&amp;'Coleman Validation'!H$665667),'Coleman Validation'!H$665668,FALSE)),0,HLOOKUP($B162,INDIRECT("'Monthly Resource Report'!"&amp;'Coleman Validation'!H$665666&amp;":"&amp;'Coleman Validation'!H$665667),'Coleman Validation'!H$665668,FALSE))</f>
        <v>2.5600017448922241</v>
      </c>
      <c r="I162" s="317">
        <f ca="1">+IF(ISERROR(HLOOKUP($B162,INDIRECT("'Monthly Resource Report'!"&amp;'Coleman Validation'!I$665666&amp;":"&amp;'Coleman Validation'!I$665667),'Coleman Validation'!I$665668,FALSE)),0,HLOOKUP($B162,INDIRECT("'Monthly Resource Report'!"&amp;'Coleman Validation'!I$665666&amp;":"&amp;'Coleman Validation'!I$665667),'Coleman Validation'!I$665668,FALSE))</f>
        <v>0.3266138436849072</v>
      </c>
      <c r="J162" s="318">
        <f ca="1">+IF(ISERROR(HLOOKUP($B162,INDIRECT("'Monthly Resource Report'!"&amp;'Coleman Validation'!J$665666&amp;":"&amp;'Coleman Validation'!J$665667),'Coleman Validation'!J$665668,FALSE)),0,HLOOKUP($B162,INDIRECT("'Monthly Resource Report'!"&amp;'Coleman Validation'!J$665666&amp;":"&amp;'Coleman Validation'!J$665667),'Coleman Validation'!J$665668,FALSE))</f>
        <v>0.20054983255817857</v>
      </c>
      <c r="L162" s="301">
        <v>46113</v>
      </c>
      <c r="M162" s="294">
        <v>146</v>
      </c>
      <c r="N162" s="297">
        <v>2.5596469204879893</v>
      </c>
      <c r="O162" s="299">
        <v>0.33</v>
      </c>
      <c r="P162" s="295">
        <v>0.2</v>
      </c>
      <c r="Q162" s="294">
        <f ca="1">+IF(ISERROR(HLOOKUP($B162,INDIRECT("'Monthly Resource Report'!"&amp;'Coleman Validation'!Q$665666&amp;":"&amp;'Coleman Validation'!Q$665667),'Coleman Validation'!Q$665668,FALSE)),0,HLOOKUP($B162,INDIRECT("'Monthly Resource Report'!"&amp;'Coleman Validation'!Q$665666&amp;":"&amp;'Coleman Validation'!Q$665667),'Coleman Validation'!Q$665668,FALSE))</f>
        <v>146</v>
      </c>
      <c r="R162" s="297">
        <f ca="1">+IF(ISERROR(HLOOKUP($B162,INDIRECT("'Monthly Resource Report'!"&amp;'Coleman Validation'!R$665666&amp;":"&amp;'Coleman Validation'!R$665667),'Coleman Validation'!R$665668,FALSE)),0,HLOOKUP($B162,INDIRECT("'Monthly Resource Report'!"&amp;'Coleman Validation'!R$665666&amp;":"&amp;'Coleman Validation'!R$665667),'Coleman Validation'!R$665668,FALSE))</f>
        <v>2.5600018646195264</v>
      </c>
      <c r="S162" s="317">
        <f ca="1">+IF(ISERROR(HLOOKUP($B162,INDIRECT("'Monthly Resource Report'!"&amp;'Coleman Validation'!S$665666&amp;":"&amp;'Coleman Validation'!S$665667),'Coleman Validation'!S$665668,FALSE)),0,HLOOKUP($B162,INDIRECT("'Monthly Resource Report'!"&amp;'Coleman Validation'!S$665666&amp;":"&amp;'Coleman Validation'!S$665667),'Coleman Validation'!S$665668,FALSE))</f>
        <v>0.32649435634870794</v>
      </c>
      <c r="T162" s="318">
        <f ca="1">+IF(ISERROR(HLOOKUP($B162,INDIRECT("'Monthly Resource Report'!"&amp;'Coleman Validation'!T$665666&amp;":"&amp;'Coleman Validation'!T$665667),'Coleman Validation'!T$665668,FALSE)),0,HLOOKUP($B162,INDIRECT("'Monthly Resource Report'!"&amp;'Coleman Validation'!T$665666&amp;":"&amp;'Coleman Validation'!T$665667),'Coleman Validation'!T$665668,FALSE))</f>
        <v>0.2004098088451314</v>
      </c>
      <c r="V162" s="301">
        <v>46113</v>
      </c>
      <c r="W162" s="294">
        <v>151</v>
      </c>
      <c r="X162" s="297">
        <v>2.5596469204879893</v>
      </c>
      <c r="Y162" s="299">
        <v>0.33</v>
      </c>
      <c r="Z162" s="295">
        <v>0.2</v>
      </c>
      <c r="AA162" s="294">
        <f ca="1">+IF(ISERROR(HLOOKUP($B162,INDIRECT("'Monthly Resource Report'!"&amp;'Coleman Validation'!AA$665666&amp;":"&amp;'Coleman Validation'!AA$665667),'Coleman Validation'!AA$665668,FALSE)),0,HLOOKUP($B162,INDIRECT("'Monthly Resource Report'!"&amp;'Coleman Validation'!AA$665666&amp;":"&amp;'Coleman Validation'!AA$665667),'Coleman Validation'!AA$665668,FALSE))</f>
        <v>151</v>
      </c>
      <c r="AB162" s="297">
        <f ca="1">+IF(ISERROR(HLOOKUP($B162,INDIRECT("'Monthly Resource Report'!"&amp;'Coleman Validation'!AB$665666&amp;":"&amp;'Coleman Validation'!AB$665667),'Coleman Validation'!AB$665668,FALSE)),0,HLOOKUP($B162,INDIRECT("'Monthly Resource Report'!"&amp;'Coleman Validation'!AB$665666&amp;":"&amp;'Coleman Validation'!AB$665667),'Coleman Validation'!AB$665668,FALSE))</f>
        <v>2.5599997804417507</v>
      </c>
      <c r="AC162" s="317">
        <f ca="1">+IF(ISERROR(HLOOKUP($B162,INDIRECT("'Monthly Resource Report'!"&amp;'Coleman Validation'!AC$665666&amp;":"&amp;'Coleman Validation'!AC$665667),'Coleman Validation'!AC$665668,FALSE)),0,HLOOKUP($B162,INDIRECT("'Monthly Resource Report'!"&amp;'Coleman Validation'!AC$665666&amp;":"&amp;'Coleman Validation'!AC$665667),'Coleman Validation'!AC$665668,FALSE))</f>
        <v>0.32679676660619561</v>
      </c>
      <c r="AD162" s="318">
        <f ca="1">+IF(ISERROR(HLOOKUP($B162,INDIRECT("'Monthly Resource Report'!"&amp;'Coleman Validation'!AD$665666&amp;":"&amp;'Coleman Validation'!AD$665667),'Coleman Validation'!AD$665668,FALSE)),0,HLOOKUP($B162,INDIRECT("'Monthly Resource Report'!"&amp;'Coleman Validation'!AD$665666&amp;":"&amp;'Coleman Validation'!AD$665667),'Coleman Validation'!AD$665668,FALSE))</f>
        <v>0.20217932967582816</v>
      </c>
    </row>
    <row r="163" spans="2:30" s="29" customFormat="1">
      <c r="B163" s="301">
        <v>46143</v>
      </c>
      <c r="C163" s="294">
        <v>146</v>
      </c>
      <c r="D163" s="297">
        <v>2.5596469204879893</v>
      </c>
      <c r="E163" s="299">
        <v>0.33</v>
      </c>
      <c r="F163" s="295">
        <v>0.2</v>
      </c>
      <c r="G163" s="294">
        <f ca="1">+IF(ISERROR(HLOOKUP($B163,INDIRECT("'Monthly Resource Report'!"&amp;'Coleman Validation'!G$665666&amp;":"&amp;'Coleman Validation'!G$665667),'Coleman Validation'!G$665668,FALSE)),0,HLOOKUP($B163,INDIRECT("'Monthly Resource Report'!"&amp;'Coleman Validation'!G$665666&amp;":"&amp;'Coleman Validation'!G$665667),'Coleman Validation'!G$665668,FALSE))</f>
        <v>146</v>
      </c>
      <c r="H163" s="297">
        <f ca="1">+IF(ISERROR(HLOOKUP($B163,INDIRECT("'Monthly Resource Report'!"&amp;'Coleman Validation'!H$665666&amp;":"&amp;'Coleman Validation'!H$665667),'Coleman Validation'!H$665668,FALSE)),0,HLOOKUP($B163,INDIRECT("'Monthly Resource Report'!"&amp;'Coleman Validation'!H$665666&amp;":"&amp;'Coleman Validation'!H$665667),'Coleman Validation'!H$665668,FALSE))</f>
        <v>2.5600022140793306</v>
      </c>
      <c r="I163" s="317">
        <f ca="1">+IF(ISERROR(HLOOKUP($B163,INDIRECT("'Monthly Resource Report'!"&amp;'Coleman Validation'!I$665666&amp;":"&amp;'Coleman Validation'!I$665667),'Coleman Validation'!I$665668,FALSE)),0,HLOOKUP($B163,INDIRECT("'Monthly Resource Report'!"&amp;'Coleman Validation'!I$665666&amp;":"&amp;'Coleman Validation'!I$665667),'Coleman Validation'!I$665668,FALSE))</f>
        <v>0.32628354037649826</v>
      </c>
      <c r="J163" s="318">
        <f ca="1">+IF(ISERROR(HLOOKUP($B163,INDIRECT("'Monthly Resource Report'!"&amp;'Coleman Validation'!J$665666&amp;":"&amp;'Coleman Validation'!J$665667),'Coleman Validation'!J$665668,FALSE)),0,HLOOKUP($B163,INDIRECT("'Monthly Resource Report'!"&amp;'Coleman Validation'!J$665666&amp;":"&amp;'Coleman Validation'!J$665667),'Coleman Validation'!J$665668,FALSE))</f>
        <v>0.20018565939242738</v>
      </c>
      <c r="L163" s="301">
        <v>46143</v>
      </c>
      <c r="M163" s="294">
        <v>146</v>
      </c>
      <c r="N163" s="297">
        <v>2.5596469204879893</v>
      </c>
      <c r="O163" s="299">
        <v>0.33</v>
      </c>
      <c r="P163" s="295">
        <v>0.2</v>
      </c>
      <c r="Q163" s="294">
        <f ca="1">+IF(ISERROR(HLOOKUP($B163,INDIRECT("'Monthly Resource Report'!"&amp;'Coleman Validation'!Q$665666&amp;":"&amp;'Coleman Validation'!Q$665667),'Coleman Validation'!Q$665668,FALSE)),0,HLOOKUP($B163,INDIRECT("'Monthly Resource Report'!"&amp;'Coleman Validation'!Q$665666&amp;":"&amp;'Coleman Validation'!Q$665667),'Coleman Validation'!Q$665668,FALSE))</f>
        <v>146</v>
      </c>
      <c r="R163" s="297">
        <f ca="1">+IF(ISERROR(HLOOKUP($B163,INDIRECT("'Monthly Resource Report'!"&amp;'Coleman Validation'!R$665666&amp;":"&amp;'Coleman Validation'!R$665667),'Coleman Validation'!R$665668,FALSE)),0,HLOOKUP($B163,INDIRECT("'Monthly Resource Report'!"&amp;'Coleman Validation'!R$665666&amp;":"&amp;'Coleman Validation'!R$665667),'Coleman Validation'!R$665668,FALSE))</f>
        <v>2.560002553994781</v>
      </c>
      <c r="S163" s="317">
        <f ca="1">+IF(ISERROR(HLOOKUP($B163,INDIRECT("'Monthly Resource Report'!"&amp;'Coleman Validation'!S$665666&amp;":"&amp;'Coleman Validation'!S$665667),'Coleman Validation'!S$665668,FALSE)),0,HLOOKUP($B163,INDIRECT("'Monthly Resource Report'!"&amp;'Coleman Validation'!S$665666&amp;":"&amp;'Coleman Validation'!S$665667),'Coleman Validation'!S$665668,FALSE))</f>
        <v>0.32619112364290459</v>
      </c>
      <c r="T163" s="318">
        <f ca="1">+IF(ISERROR(HLOOKUP($B163,INDIRECT("'Monthly Resource Report'!"&amp;'Coleman Validation'!T$665666&amp;":"&amp;'Coleman Validation'!T$665667),'Coleman Validation'!T$665668,FALSE)),0,HLOOKUP($B163,INDIRECT("'Monthly Resource Report'!"&amp;'Coleman Validation'!T$665666&amp;":"&amp;'Coleman Validation'!T$665667),'Coleman Validation'!T$665668,FALSE))</f>
        <v>0.20060592942416278</v>
      </c>
      <c r="V163" s="301">
        <v>46143</v>
      </c>
      <c r="W163" s="294">
        <v>151</v>
      </c>
      <c r="X163" s="297">
        <v>2.5596469204879893</v>
      </c>
      <c r="Y163" s="299">
        <v>0.33</v>
      </c>
      <c r="Z163" s="295">
        <v>0.2</v>
      </c>
      <c r="AA163" s="294">
        <f ca="1">+IF(ISERROR(HLOOKUP($B163,INDIRECT("'Monthly Resource Report'!"&amp;'Coleman Validation'!AA$665666&amp;":"&amp;'Coleman Validation'!AA$665667),'Coleman Validation'!AA$665668,FALSE)),0,HLOOKUP($B163,INDIRECT("'Monthly Resource Report'!"&amp;'Coleman Validation'!AA$665666&amp;":"&amp;'Coleman Validation'!AA$665667),'Coleman Validation'!AA$665668,FALSE))</f>
        <v>151</v>
      </c>
      <c r="AB163" s="297">
        <f ca="1">+IF(ISERROR(HLOOKUP($B163,INDIRECT("'Monthly Resource Report'!"&amp;'Coleman Validation'!AB$665666&amp;":"&amp;'Coleman Validation'!AB$665667),'Coleman Validation'!AB$665668,FALSE)),0,HLOOKUP($B163,INDIRECT("'Monthly Resource Report'!"&amp;'Coleman Validation'!AB$665666&amp;":"&amp;'Coleman Validation'!AB$665667),'Coleman Validation'!AB$665668,FALSE))</f>
        <v>2.5599982254951974</v>
      </c>
      <c r="AC163" s="317">
        <f ca="1">+IF(ISERROR(HLOOKUP($B163,INDIRECT("'Monthly Resource Report'!"&amp;'Coleman Validation'!AC$665666&amp;":"&amp;'Coleman Validation'!AC$665667),'Coleman Validation'!AC$665668,FALSE)),0,HLOOKUP($B163,INDIRECT("'Monthly Resource Report'!"&amp;'Coleman Validation'!AC$665666&amp;":"&amp;'Coleman Validation'!AC$665667),'Coleman Validation'!AC$665668,FALSE))</f>
        <v>0.32679999878343791</v>
      </c>
      <c r="AD163" s="318">
        <f ca="1">+IF(ISERROR(HLOOKUP($B163,INDIRECT("'Monthly Resource Report'!"&amp;'Coleman Validation'!AD$665666&amp;":"&amp;'Coleman Validation'!AD$665667),'Coleman Validation'!AD$665668,FALSE)),0,HLOOKUP($B163,INDIRECT("'Monthly Resource Report'!"&amp;'Coleman Validation'!AD$665666&amp;":"&amp;'Coleman Validation'!AD$665667),'Coleman Validation'!AD$665668,FALSE))</f>
        <v>0.20089387906724249</v>
      </c>
    </row>
    <row r="164" spans="2:30" s="29" customFormat="1">
      <c r="B164" s="301">
        <v>46174</v>
      </c>
      <c r="C164" s="294">
        <v>146</v>
      </c>
      <c r="D164" s="297">
        <v>2.5596469204879893</v>
      </c>
      <c r="E164" s="299">
        <v>0.33</v>
      </c>
      <c r="F164" s="295">
        <v>0.2</v>
      </c>
      <c r="G164" s="294">
        <f ca="1">+IF(ISERROR(HLOOKUP($B164,INDIRECT("'Monthly Resource Report'!"&amp;'Coleman Validation'!G$665666&amp;":"&amp;'Coleman Validation'!G$665667),'Coleman Validation'!G$665668,FALSE)),0,HLOOKUP($B164,INDIRECT("'Monthly Resource Report'!"&amp;'Coleman Validation'!G$665666&amp;":"&amp;'Coleman Validation'!G$665667),'Coleman Validation'!G$665668,FALSE))</f>
        <v>146</v>
      </c>
      <c r="H164" s="297">
        <f ca="1">+IF(ISERROR(HLOOKUP($B164,INDIRECT("'Monthly Resource Report'!"&amp;'Coleman Validation'!H$665666&amp;":"&amp;'Coleman Validation'!H$665667),'Coleman Validation'!H$665668,FALSE)),0,HLOOKUP($B164,INDIRECT("'Monthly Resource Report'!"&amp;'Coleman Validation'!H$665666&amp;":"&amp;'Coleman Validation'!H$665667),'Coleman Validation'!H$665668,FALSE))</f>
        <v>2.5600022381115051</v>
      </c>
      <c r="I164" s="317">
        <f ca="1">+IF(ISERROR(HLOOKUP($B164,INDIRECT("'Monthly Resource Report'!"&amp;'Coleman Validation'!I$665666&amp;":"&amp;'Coleman Validation'!I$665667),'Coleman Validation'!I$665668,FALSE)),0,HLOOKUP($B164,INDIRECT("'Monthly Resource Report'!"&amp;'Coleman Validation'!I$665666&amp;":"&amp;'Coleman Validation'!I$665667),'Coleman Validation'!I$665668,FALSE))</f>
        <v>0.32528063099498422</v>
      </c>
      <c r="J164" s="318">
        <f ca="1">+IF(ISERROR(HLOOKUP($B164,INDIRECT("'Monthly Resource Report'!"&amp;'Coleman Validation'!J$665666&amp;":"&amp;'Coleman Validation'!J$665667),'Coleman Validation'!J$665668,FALSE)),0,HLOOKUP($B164,INDIRECT("'Monthly Resource Report'!"&amp;'Coleman Validation'!J$665666&amp;":"&amp;'Coleman Validation'!J$665667),'Coleman Validation'!J$665668,FALSE))</f>
        <v>0.20038088137092747</v>
      </c>
      <c r="L164" s="301">
        <v>46174</v>
      </c>
      <c r="M164" s="294">
        <v>146</v>
      </c>
      <c r="N164" s="297">
        <v>2.5596469204879893</v>
      </c>
      <c r="O164" s="299">
        <v>0.33</v>
      </c>
      <c r="P164" s="295">
        <v>0.2</v>
      </c>
      <c r="Q164" s="294">
        <f ca="1">+IF(ISERROR(HLOOKUP($B164,INDIRECT("'Monthly Resource Report'!"&amp;'Coleman Validation'!Q$665666&amp;":"&amp;'Coleman Validation'!Q$665667),'Coleman Validation'!Q$665668,FALSE)),0,HLOOKUP($B164,INDIRECT("'Monthly Resource Report'!"&amp;'Coleman Validation'!Q$665666&amp;":"&amp;'Coleman Validation'!Q$665667),'Coleman Validation'!Q$665668,FALSE))</f>
        <v>146</v>
      </c>
      <c r="R164" s="297">
        <f ca="1">+IF(ISERROR(HLOOKUP($B164,INDIRECT("'Monthly Resource Report'!"&amp;'Coleman Validation'!R$665666&amp;":"&amp;'Coleman Validation'!R$665667),'Coleman Validation'!R$665668,FALSE)),0,HLOOKUP($B164,INDIRECT("'Monthly Resource Report'!"&amp;'Coleman Validation'!R$665666&amp;":"&amp;'Coleman Validation'!R$665667),'Coleman Validation'!R$665668,FALSE))</f>
        <v>2.5600022844062189</v>
      </c>
      <c r="S164" s="317">
        <f ca="1">+IF(ISERROR(HLOOKUP($B164,INDIRECT("'Monthly Resource Report'!"&amp;'Coleman Validation'!S$665666&amp;":"&amp;'Coleman Validation'!S$665667),'Coleman Validation'!S$665668,FALSE)),0,HLOOKUP($B164,INDIRECT("'Monthly Resource Report'!"&amp;'Coleman Validation'!S$665666&amp;":"&amp;'Coleman Validation'!S$665667),'Coleman Validation'!S$665668,FALSE))</f>
        <v>0.32527822536346573</v>
      </c>
      <c r="T164" s="318">
        <f ca="1">+IF(ISERROR(HLOOKUP($B164,INDIRECT("'Monthly Resource Report'!"&amp;'Coleman Validation'!T$665666&amp;":"&amp;'Coleman Validation'!T$665667),'Coleman Validation'!T$665668,FALSE)),0,HLOOKUP($B164,INDIRECT("'Monthly Resource Report'!"&amp;'Coleman Validation'!T$665666&amp;":"&amp;'Coleman Validation'!T$665667),'Coleman Validation'!T$665668,FALSE))</f>
        <v>0.20063333070097061</v>
      </c>
      <c r="V164" s="301">
        <v>46174</v>
      </c>
      <c r="W164" s="294">
        <v>151</v>
      </c>
      <c r="X164" s="297">
        <v>2.5596469204879893</v>
      </c>
      <c r="Y164" s="299">
        <v>0.33</v>
      </c>
      <c r="Z164" s="295">
        <v>0.2</v>
      </c>
      <c r="AA164" s="294">
        <f ca="1">+IF(ISERROR(HLOOKUP($B164,INDIRECT("'Monthly Resource Report'!"&amp;'Coleman Validation'!AA$665666&amp;":"&amp;'Coleman Validation'!AA$665667),'Coleman Validation'!AA$665668,FALSE)),0,HLOOKUP($B164,INDIRECT("'Monthly Resource Report'!"&amp;'Coleman Validation'!AA$665666&amp;":"&amp;'Coleman Validation'!AA$665667),'Coleman Validation'!AA$665668,FALSE))</f>
        <v>151</v>
      </c>
      <c r="AB164" s="297">
        <f ca="1">+IF(ISERROR(HLOOKUP($B164,INDIRECT("'Monthly Resource Report'!"&amp;'Coleman Validation'!AB$665666&amp;":"&amp;'Coleman Validation'!AB$665667),'Coleman Validation'!AB$665668,FALSE)),0,HLOOKUP($B164,INDIRECT("'Monthly Resource Report'!"&amp;'Coleman Validation'!AB$665666&amp;":"&amp;'Coleman Validation'!AB$665667),'Coleman Validation'!AB$665668,FALSE))</f>
        <v>2.5599983624588472</v>
      </c>
      <c r="AC164" s="317">
        <f ca="1">+IF(ISERROR(HLOOKUP($B164,INDIRECT("'Monthly Resource Report'!"&amp;'Coleman Validation'!AC$665666&amp;":"&amp;'Coleman Validation'!AC$665667),'Coleman Validation'!AC$665668,FALSE)),0,HLOOKUP($B164,INDIRECT("'Monthly Resource Report'!"&amp;'Coleman Validation'!AC$665666&amp;":"&amp;'Coleman Validation'!AC$665667),'Coleman Validation'!AC$665668,FALSE))</f>
        <v>0.3260909850361372</v>
      </c>
      <c r="AD164" s="318">
        <f ca="1">+IF(ISERROR(HLOOKUP($B164,INDIRECT("'Monthly Resource Report'!"&amp;'Coleman Validation'!AD$665666&amp;":"&amp;'Coleman Validation'!AD$665667),'Coleman Validation'!AD$665668,FALSE)),0,HLOOKUP($B164,INDIRECT("'Monthly Resource Report'!"&amp;'Coleman Validation'!AD$665666&amp;":"&amp;'Coleman Validation'!AD$665667),'Coleman Validation'!AD$665668,FALSE))</f>
        <v>0.20067295619346356</v>
      </c>
    </row>
    <row r="165" spans="2:30" s="29" customFormat="1">
      <c r="B165" s="301">
        <v>46204</v>
      </c>
      <c r="C165" s="294">
        <v>146</v>
      </c>
      <c r="D165" s="297">
        <v>2.5596469204879893</v>
      </c>
      <c r="E165" s="299">
        <v>0.33</v>
      </c>
      <c r="F165" s="295">
        <v>0.2</v>
      </c>
      <c r="G165" s="294">
        <f ca="1">+IF(ISERROR(HLOOKUP($B165,INDIRECT("'Monthly Resource Report'!"&amp;'Coleman Validation'!G$665666&amp;":"&amp;'Coleman Validation'!G$665667),'Coleman Validation'!G$665668,FALSE)),0,HLOOKUP($B165,INDIRECT("'Monthly Resource Report'!"&amp;'Coleman Validation'!G$665666&amp;":"&amp;'Coleman Validation'!G$665667),'Coleman Validation'!G$665668,FALSE))</f>
        <v>146</v>
      </c>
      <c r="H165" s="297">
        <f ca="1">+IF(ISERROR(HLOOKUP($B165,INDIRECT("'Monthly Resource Report'!"&amp;'Coleman Validation'!H$665666&amp;":"&amp;'Coleman Validation'!H$665667),'Coleman Validation'!H$665668,FALSE)),0,HLOOKUP($B165,INDIRECT("'Monthly Resource Report'!"&amp;'Coleman Validation'!H$665666&amp;":"&amp;'Coleman Validation'!H$665667),'Coleman Validation'!H$665668,FALSE))</f>
        <v>2.5600025893040166</v>
      </c>
      <c r="I165" s="317">
        <f ca="1">+IF(ISERROR(HLOOKUP($B165,INDIRECT("'Monthly Resource Report'!"&amp;'Coleman Validation'!I$665666&amp;":"&amp;'Coleman Validation'!I$665667),'Coleman Validation'!I$665668,FALSE)),0,HLOOKUP($B165,INDIRECT("'Monthly Resource Report'!"&amp;'Coleman Validation'!I$665666&amp;":"&amp;'Coleman Validation'!I$665667),'Coleman Validation'!I$665668,FALSE))</f>
        <v>0.32707229813920591</v>
      </c>
      <c r="J165" s="318">
        <f ca="1">+IF(ISERROR(HLOOKUP($B165,INDIRECT("'Monthly Resource Report'!"&amp;'Coleman Validation'!J$665666&amp;":"&amp;'Coleman Validation'!J$665667),'Coleman Validation'!J$665668,FALSE)),0,HLOOKUP($B165,INDIRECT("'Monthly Resource Report'!"&amp;'Coleman Validation'!J$665666&amp;":"&amp;'Coleman Validation'!J$665667),'Coleman Validation'!J$665668,FALSE))</f>
        <v>0.2006985491012013</v>
      </c>
      <c r="L165" s="301">
        <v>46204</v>
      </c>
      <c r="M165" s="294">
        <v>146</v>
      </c>
      <c r="N165" s="297">
        <v>2.5596469204879893</v>
      </c>
      <c r="O165" s="299">
        <v>0.33</v>
      </c>
      <c r="P165" s="295">
        <v>0.2</v>
      </c>
      <c r="Q165" s="294">
        <f ca="1">+IF(ISERROR(HLOOKUP($B165,INDIRECT("'Monthly Resource Report'!"&amp;'Coleman Validation'!Q$665666&amp;":"&amp;'Coleman Validation'!Q$665667),'Coleman Validation'!Q$665668,FALSE)),0,HLOOKUP($B165,INDIRECT("'Monthly Resource Report'!"&amp;'Coleman Validation'!Q$665666&amp;":"&amp;'Coleman Validation'!Q$665667),'Coleman Validation'!Q$665668,FALSE))</f>
        <v>146</v>
      </c>
      <c r="R165" s="297">
        <f ca="1">+IF(ISERROR(HLOOKUP($B165,INDIRECT("'Monthly Resource Report'!"&amp;'Coleman Validation'!R$665666&amp;":"&amp;'Coleman Validation'!R$665667),'Coleman Validation'!R$665668,FALSE)),0,HLOOKUP($B165,INDIRECT("'Monthly Resource Report'!"&amp;'Coleman Validation'!R$665666&amp;":"&amp;'Coleman Validation'!R$665667),'Coleman Validation'!R$665668,FALSE))</f>
        <v>2.5600025620222895</v>
      </c>
      <c r="S165" s="317">
        <f ca="1">+IF(ISERROR(HLOOKUP($B165,INDIRECT("'Monthly Resource Report'!"&amp;'Coleman Validation'!S$665666&amp;":"&amp;'Coleman Validation'!S$665667),'Coleman Validation'!S$665668,FALSE)),0,HLOOKUP($B165,INDIRECT("'Monthly Resource Report'!"&amp;'Coleman Validation'!S$665666&amp;":"&amp;'Coleman Validation'!S$665667),'Coleman Validation'!S$665668,FALSE))</f>
        <v>0.32741917583871588</v>
      </c>
      <c r="T165" s="318">
        <f ca="1">+IF(ISERROR(HLOOKUP($B165,INDIRECT("'Monthly Resource Report'!"&amp;'Coleman Validation'!T$665666&amp;":"&amp;'Coleman Validation'!T$665667),'Coleman Validation'!T$665668,FALSE)),0,HLOOKUP($B165,INDIRECT("'Monthly Resource Report'!"&amp;'Coleman Validation'!T$665666&amp;":"&amp;'Coleman Validation'!T$665667),'Coleman Validation'!T$665668,FALSE))</f>
        <v>0.20038216852968493</v>
      </c>
      <c r="V165" s="301">
        <v>46204</v>
      </c>
      <c r="W165" s="294">
        <v>151</v>
      </c>
      <c r="X165" s="297">
        <v>2.5596469204879893</v>
      </c>
      <c r="Y165" s="299">
        <v>0.33</v>
      </c>
      <c r="Z165" s="295">
        <v>0.2</v>
      </c>
      <c r="AA165" s="294">
        <f ca="1">+IF(ISERROR(HLOOKUP($B165,INDIRECT("'Monthly Resource Report'!"&amp;'Coleman Validation'!AA$665666&amp;":"&amp;'Coleman Validation'!AA$665667),'Coleman Validation'!AA$665668,FALSE)),0,HLOOKUP($B165,INDIRECT("'Monthly Resource Report'!"&amp;'Coleman Validation'!AA$665666&amp;":"&amp;'Coleman Validation'!AA$665667),'Coleman Validation'!AA$665668,FALSE))</f>
        <v>151</v>
      </c>
      <c r="AB165" s="297">
        <f ca="1">+IF(ISERROR(HLOOKUP($B165,INDIRECT("'Monthly Resource Report'!"&amp;'Coleman Validation'!AB$665666&amp;":"&amp;'Coleman Validation'!AB$665667),'Coleman Validation'!AB$665668,FALSE)),0,HLOOKUP($B165,INDIRECT("'Monthly Resource Report'!"&amp;'Coleman Validation'!AB$665666&amp;":"&amp;'Coleman Validation'!AB$665667),'Coleman Validation'!AB$665668,FALSE))</f>
        <v>2.559998023113927</v>
      </c>
      <c r="AC165" s="317">
        <f ca="1">+IF(ISERROR(HLOOKUP($B165,INDIRECT("'Monthly Resource Report'!"&amp;'Coleman Validation'!AC$665666&amp;":"&amp;'Coleman Validation'!AC$665667),'Coleman Validation'!AC$665668,FALSE)),0,HLOOKUP($B165,INDIRECT("'Monthly Resource Report'!"&amp;'Coleman Validation'!AC$665666&amp;":"&amp;'Coleman Validation'!AC$665667),'Coleman Validation'!AC$665668,FALSE))</f>
        <v>0.32778626755205109</v>
      </c>
      <c r="AD165" s="318">
        <f ca="1">+IF(ISERROR(HLOOKUP($B165,INDIRECT("'Monthly Resource Report'!"&amp;'Coleman Validation'!AD$665666&amp;":"&amp;'Coleman Validation'!AD$665667),'Coleman Validation'!AD$665668,FALSE)),0,HLOOKUP($B165,INDIRECT("'Monthly Resource Report'!"&amp;'Coleman Validation'!AD$665666&amp;":"&amp;'Coleman Validation'!AD$665667),'Coleman Validation'!AD$665668,FALSE))</f>
        <v>0.20061453990105543</v>
      </c>
    </row>
    <row r="166" spans="2:30" s="29" customFormat="1">
      <c r="B166" s="301">
        <v>46235</v>
      </c>
      <c r="C166" s="294">
        <v>146</v>
      </c>
      <c r="D166" s="297">
        <v>2.5596469204879893</v>
      </c>
      <c r="E166" s="299">
        <v>0.33</v>
      </c>
      <c r="F166" s="295">
        <v>0.2</v>
      </c>
      <c r="G166" s="294">
        <f ca="1">+IF(ISERROR(HLOOKUP($B166,INDIRECT("'Monthly Resource Report'!"&amp;'Coleman Validation'!G$665666&amp;":"&amp;'Coleman Validation'!G$665667),'Coleman Validation'!G$665668,FALSE)),0,HLOOKUP($B166,INDIRECT("'Monthly Resource Report'!"&amp;'Coleman Validation'!G$665666&amp;":"&amp;'Coleman Validation'!G$665667),'Coleman Validation'!G$665668,FALSE))</f>
        <v>146</v>
      </c>
      <c r="H166" s="297">
        <f ca="1">+IF(ISERROR(HLOOKUP($B166,INDIRECT("'Monthly Resource Report'!"&amp;'Coleman Validation'!H$665666&amp;":"&amp;'Coleman Validation'!H$665667),'Coleman Validation'!H$665668,FALSE)),0,HLOOKUP($B166,INDIRECT("'Monthly Resource Report'!"&amp;'Coleman Validation'!H$665666&amp;":"&amp;'Coleman Validation'!H$665667),'Coleman Validation'!H$665668,FALSE))</f>
        <v>2.5600025738093453</v>
      </c>
      <c r="I166" s="317">
        <f ca="1">+IF(ISERROR(HLOOKUP($B166,INDIRECT("'Monthly Resource Report'!"&amp;'Coleman Validation'!I$665666&amp;":"&amp;'Coleman Validation'!I$665667),'Coleman Validation'!I$665668,FALSE)),0,HLOOKUP($B166,INDIRECT("'Monthly Resource Report'!"&amp;'Coleman Validation'!I$665666&amp;":"&amp;'Coleman Validation'!I$665667),'Coleman Validation'!I$665668,FALSE))</f>
        <v>0.32729693105345492</v>
      </c>
      <c r="J166" s="318">
        <f ca="1">+IF(ISERROR(HLOOKUP($B166,INDIRECT("'Monthly Resource Report'!"&amp;'Coleman Validation'!J$665666&amp;":"&amp;'Coleman Validation'!J$665667),'Coleman Validation'!J$665668,FALSE)),0,HLOOKUP($B166,INDIRECT("'Monthly Resource Report'!"&amp;'Coleman Validation'!J$665666&amp;":"&amp;'Coleman Validation'!J$665667),'Coleman Validation'!J$665668,FALSE))</f>
        <v>0.20017313199463957</v>
      </c>
      <c r="L166" s="301">
        <v>46235</v>
      </c>
      <c r="M166" s="294">
        <v>146</v>
      </c>
      <c r="N166" s="297">
        <v>2.5596469204879893</v>
      </c>
      <c r="O166" s="299">
        <v>0.33</v>
      </c>
      <c r="P166" s="295">
        <v>0.2</v>
      </c>
      <c r="Q166" s="294">
        <f ca="1">+IF(ISERROR(HLOOKUP($B166,INDIRECT("'Monthly Resource Report'!"&amp;'Coleman Validation'!Q$665666&amp;":"&amp;'Coleman Validation'!Q$665667),'Coleman Validation'!Q$665668,FALSE)),0,HLOOKUP($B166,INDIRECT("'Monthly Resource Report'!"&amp;'Coleman Validation'!Q$665666&amp;":"&amp;'Coleman Validation'!Q$665667),'Coleman Validation'!Q$665668,FALSE))</f>
        <v>146</v>
      </c>
      <c r="R166" s="297">
        <f ca="1">+IF(ISERROR(HLOOKUP($B166,INDIRECT("'Monthly Resource Report'!"&amp;'Coleman Validation'!R$665666&amp;":"&amp;'Coleman Validation'!R$665667),'Coleman Validation'!R$665668,FALSE)),0,HLOOKUP($B166,INDIRECT("'Monthly Resource Report'!"&amp;'Coleman Validation'!R$665666&amp;":"&amp;'Coleman Validation'!R$665667),'Coleman Validation'!R$665668,FALSE))</f>
        <v>2.560002358490566</v>
      </c>
      <c r="S166" s="317">
        <f ca="1">+IF(ISERROR(HLOOKUP($B166,INDIRECT("'Monthly Resource Report'!"&amp;'Coleman Validation'!S$665666&amp;":"&amp;'Coleman Validation'!S$665667),'Coleman Validation'!S$665668,FALSE)),0,HLOOKUP($B166,INDIRECT("'Monthly Resource Report'!"&amp;'Coleman Validation'!S$665666&amp;":"&amp;'Coleman Validation'!S$665667),'Coleman Validation'!S$665668,FALSE))</f>
        <v>0.32731749205403221</v>
      </c>
      <c r="T166" s="318">
        <f ca="1">+IF(ISERROR(HLOOKUP($B166,INDIRECT("'Monthly Resource Report'!"&amp;'Coleman Validation'!T$665666&amp;":"&amp;'Coleman Validation'!T$665667),'Coleman Validation'!T$665668,FALSE)),0,HLOOKUP($B166,INDIRECT("'Monthly Resource Report'!"&amp;'Coleman Validation'!T$665666&amp;":"&amp;'Coleman Validation'!T$665667),'Coleman Validation'!T$665668,FALSE))</f>
        <v>0.20058246979080271</v>
      </c>
      <c r="V166" s="301">
        <v>46235</v>
      </c>
      <c r="W166" s="294">
        <v>151</v>
      </c>
      <c r="X166" s="297">
        <v>2.5596469204879893</v>
      </c>
      <c r="Y166" s="299">
        <v>0.33</v>
      </c>
      <c r="Z166" s="295">
        <v>0.2</v>
      </c>
      <c r="AA166" s="294">
        <f ca="1">+IF(ISERROR(HLOOKUP($B166,INDIRECT("'Monthly Resource Report'!"&amp;'Coleman Validation'!AA$665666&amp;":"&amp;'Coleman Validation'!AA$665667),'Coleman Validation'!AA$665668,FALSE)),0,HLOOKUP($B166,INDIRECT("'Monthly Resource Report'!"&amp;'Coleman Validation'!AA$665666&amp;":"&amp;'Coleman Validation'!AA$665667),'Coleman Validation'!AA$665668,FALSE))</f>
        <v>151</v>
      </c>
      <c r="AB166" s="297">
        <f ca="1">+IF(ISERROR(HLOOKUP($B166,INDIRECT("'Monthly Resource Report'!"&amp;'Coleman Validation'!AB$665666&amp;":"&amp;'Coleman Validation'!AB$665667),'Coleman Validation'!AB$665668,FALSE)),0,HLOOKUP($B166,INDIRECT("'Monthly Resource Report'!"&amp;'Coleman Validation'!AB$665666&amp;":"&amp;'Coleman Validation'!AB$665667),'Coleman Validation'!AB$665668,FALSE))</f>
        <v>2.5599978216897465</v>
      </c>
      <c r="AC166" s="317">
        <f ca="1">+IF(ISERROR(HLOOKUP($B166,INDIRECT("'Monthly Resource Report'!"&amp;'Coleman Validation'!AC$665666&amp;":"&amp;'Coleman Validation'!AC$665667),'Coleman Validation'!AC$665668,FALSE)),0,HLOOKUP($B166,INDIRECT("'Monthly Resource Report'!"&amp;'Coleman Validation'!AC$665666&amp;":"&amp;'Coleman Validation'!AC$665667),'Coleman Validation'!AC$665668,FALSE))</f>
        <v>0.32798108584426605</v>
      </c>
      <c r="AD166" s="318">
        <f ca="1">+IF(ISERROR(HLOOKUP($B166,INDIRECT("'Monthly Resource Report'!"&amp;'Coleman Validation'!AD$665666&amp;":"&amp;'Coleman Validation'!AD$665667),'Coleman Validation'!AD$665668,FALSE)),0,HLOOKUP($B166,INDIRECT("'Monthly Resource Report'!"&amp;'Coleman Validation'!AD$665666&amp;":"&amp;'Coleman Validation'!AD$665667),'Coleman Validation'!AD$665668,FALSE))</f>
        <v>0.20061144235032896</v>
      </c>
    </row>
    <row r="167" spans="2:30" s="29" customFormat="1">
      <c r="B167" s="301">
        <v>46266</v>
      </c>
      <c r="C167" s="294">
        <v>146</v>
      </c>
      <c r="D167" s="297">
        <v>2.5596469204879893</v>
      </c>
      <c r="E167" s="299">
        <v>0.33</v>
      </c>
      <c r="F167" s="295">
        <v>0.2</v>
      </c>
      <c r="G167" s="294">
        <f ca="1">+IF(ISERROR(HLOOKUP($B167,INDIRECT("'Monthly Resource Report'!"&amp;'Coleman Validation'!G$665666&amp;":"&amp;'Coleman Validation'!G$665667),'Coleman Validation'!G$665668,FALSE)),0,HLOOKUP($B167,INDIRECT("'Monthly Resource Report'!"&amp;'Coleman Validation'!G$665666&amp;":"&amp;'Coleman Validation'!G$665667),'Coleman Validation'!G$665668,FALSE))</f>
        <v>146</v>
      </c>
      <c r="H167" s="297">
        <f ca="1">+IF(ISERROR(HLOOKUP($B167,INDIRECT("'Monthly Resource Report'!"&amp;'Coleman Validation'!H$665666&amp;":"&amp;'Coleman Validation'!H$665667),'Coleman Validation'!H$665668,FALSE)),0,HLOOKUP($B167,INDIRECT("'Monthly Resource Report'!"&amp;'Coleman Validation'!H$665666&amp;":"&amp;'Coleman Validation'!H$665667),'Coleman Validation'!H$665668,FALSE))</f>
        <v>2.5600020368442493</v>
      </c>
      <c r="I167" s="317">
        <f ca="1">+IF(ISERROR(HLOOKUP($B167,INDIRECT("'Monthly Resource Report'!"&amp;'Coleman Validation'!I$665666&amp;":"&amp;'Coleman Validation'!I$665667),'Coleman Validation'!I$665668,FALSE)),0,HLOOKUP($B167,INDIRECT("'Monthly Resource Report'!"&amp;'Coleman Validation'!I$665666&amp;":"&amp;'Coleman Validation'!I$665667),'Coleman Validation'!I$665668,FALSE))</f>
        <v>0.32661195301491058</v>
      </c>
      <c r="J167" s="318">
        <f ca="1">+IF(ISERROR(HLOOKUP($B167,INDIRECT("'Monthly Resource Report'!"&amp;'Coleman Validation'!J$665666&amp;":"&amp;'Coleman Validation'!J$665667),'Coleman Validation'!J$665668,FALSE)),0,HLOOKUP($B167,INDIRECT("'Monthly Resource Report'!"&amp;'Coleman Validation'!J$665666&amp;":"&amp;'Coleman Validation'!J$665667),'Coleman Validation'!J$665668,FALSE))</f>
        <v>0.20054290475256262</v>
      </c>
      <c r="L167" s="301">
        <v>46266</v>
      </c>
      <c r="M167" s="294">
        <v>146</v>
      </c>
      <c r="N167" s="297">
        <v>2.5596469204879893</v>
      </c>
      <c r="O167" s="299">
        <v>0.33</v>
      </c>
      <c r="P167" s="295">
        <v>0.2</v>
      </c>
      <c r="Q167" s="294">
        <f ca="1">+IF(ISERROR(HLOOKUP($B167,INDIRECT("'Monthly Resource Report'!"&amp;'Coleman Validation'!Q$665666&amp;":"&amp;'Coleman Validation'!Q$665667),'Coleman Validation'!Q$665668,FALSE)),0,HLOOKUP($B167,INDIRECT("'Monthly Resource Report'!"&amp;'Coleman Validation'!Q$665666&amp;":"&amp;'Coleman Validation'!Q$665667),'Coleman Validation'!Q$665668,FALSE))</f>
        <v>146</v>
      </c>
      <c r="R167" s="297">
        <f ca="1">+IF(ISERROR(HLOOKUP($B167,INDIRECT("'Monthly Resource Report'!"&amp;'Coleman Validation'!R$665666&amp;":"&amp;'Coleman Validation'!R$665667),'Coleman Validation'!R$665668,FALSE)),0,HLOOKUP($B167,INDIRECT("'Monthly Resource Report'!"&amp;'Coleman Validation'!R$665666&amp;":"&amp;'Coleman Validation'!R$665667),'Coleman Validation'!R$665668,FALSE))</f>
        <v>2.5600019854038583</v>
      </c>
      <c r="S167" s="317">
        <f ca="1">+IF(ISERROR(HLOOKUP($B167,INDIRECT("'Monthly Resource Report'!"&amp;'Coleman Validation'!S$665666&amp;":"&amp;'Coleman Validation'!S$665667),'Coleman Validation'!S$665668,FALSE)),0,HLOOKUP($B167,INDIRECT("'Monthly Resource Report'!"&amp;'Coleman Validation'!S$665666&amp;":"&amp;'Coleman Validation'!S$665667),'Coleman Validation'!S$665668,FALSE))</f>
        <v>0.32635130081427011</v>
      </c>
      <c r="T167" s="318">
        <f ca="1">+IF(ISERROR(HLOOKUP($B167,INDIRECT("'Monthly Resource Report'!"&amp;'Coleman Validation'!T$665666&amp;":"&amp;'Coleman Validation'!T$665667),'Coleman Validation'!T$665668,FALSE)),0,HLOOKUP($B167,INDIRECT("'Monthly Resource Report'!"&amp;'Coleman Validation'!T$665666&amp;":"&amp;'Coleman Validation'!T$665667),'Coleman Validation'!T$665668,FALSE))</f>
        <v>0.20041258649445942</v>
      </c>
      <c r="V167" s="301">
        <v>46266</v>
      </c>
      <c r="W167" s="294">
        <v>151</v>
      </c>
      <c r="X167" s="297">
        <v>2.5596469204879893</v>
      </c>
      <c r="Y167" s="299">
        <v>0.33</v>
      </c>
      <c r="Z167" s="295">
        <v>0.2</v>
      </c>
      <c r="AA167" s="294">
        <f ca="1">+IF(ISERROR(HLOOKUP($B167,INDIRECT("'Monthly Resource Report'!"&amp;'Coleman Validation'!AA$665666&amp;":"&amp;'Coleman Validation'!AA$665667),'Coleman Validation'!AA$665668,FALSE)),0,HLOOKUP($B167,INDIRECT("'Monthly Resource Report'!"&amp;'Coleman Validation'!AA$665666&amp;":"&amp;'Coleman Validation'!AA$665667),'Coleman Validation'!AA$665668,FALSE))</f>
        <v>151</v>
      </c>
      <c r="AB167" s="297">
        <f ca="1">+IF(ISERROR(HLOOKUP($B167,INDIRECT("'Monthly Resource Report'!"&amp;'Coleman Validation'!AB$665666&amp;":"&amp;'Coleman Validation'!AB$665667),'Coleman Validation'!AB$665668,FALSE)),0,HLOOKUP($B167,INDIRECT("'Monthly Resource Report'!"&amp;'Coleman Validation'!AB$665666&amp;":"&amp;'Coleman Validation'!AB$665667),'Coleman Validation'!AB$665668,FALSE))</f>
        <v>2.5599983466701937</v>
      </c>
      <c r="AC167" s="317">
        <f ca="1">+IF(ISERROR(HLOOKUP($B167,INDIRECT("'Monthly Resource Report'!"&amp;'Coleman Validation'!AC$665666&amp;":"&amp;'Coleman Validation'!AC$665667),'Coleman Validation'!AC$665668,FALSE)),0,HLOOKUP($B167,INDIRECT("'Monthly Resource Report'!"&amp;'Coleman Validation'!AC$665666&amp;":"&amp;'Coleman Validation'!AC$665667),'Coleman Validation'!AC$665668,FALSE))</f>
        <v>0.32703151653564372</v>
      </c>
      <c r="AD167" s="318">
        <f ca="1">+IF(ISERROR(HLOOKUP($B167,INDIRECT("'Monthly Resource Report'!"&amp;'Coleman Validation'!AD$665666&amp;":"&amp;'Coleman Validation'!AD$665667),'Coleman Validation'!AD$665668,FALSE)),0,HLOOKUP($B167,INDIRECT("'Monthly Resource Report'!"&amp;'Coleman Validation'!AD$665666&amp;":"&amp;'Coleman Validation'!AD$665667),'Coleman Validation'!AD$665668,FALSE))</f>
        <v>0.20065384669469211</v>
      </c>
    </row>
    <row r="168" spans="2:30" s="29" customFormat="1">
      <c r="B168" s="301">
        <v>46296</v>
      </c>
      <c r="C168" s="294">
        <v>146</v>
      </c>
      <c r="D168" s="297">
        <v>2.5596469204879893</v>
      </c>
      <c r="E168" s="299">
        <v>0.33</v>
      </c>
      <c r="F168" s="295">
        <v>0.2</v>
      </c>
      <c r="G168" s="294">
        <f ca="1">+IF(ISERROR(HLOOKUP($B168,INDIRECT("'Monthly Resource Report'!"&amp;'Coleman Validation'!G$665666&amp;":"&amp;'Coleman Validation'!G$665667),'Coleman Validation'!G$665668,FALSE)),0,HLOOKUP($B168,INDIRECT("'Monthly Resource Report'!"&amp;'Coleman Validation'!G$665666&amp;":"&amp;'Coleman Validation'!G$665667),'Coleman Validation'!G$665668,FALSE))</f>
        <v>146</v>
      </c>
      <c r="H168" s="297">
        <f ca="1">+IF(ISERROR(HLOOKUP($B168,INDIRECT("'Monthly Resource Report'!"&amp;'Coleman Validation'!H$665666&amp;":"&amp;'Coleman Validation'!H$665667),'Coleman Validation'!H$665668,FALSE)),0,HLOOKUP($B168,INDIRECT("'Monthly Resource Report'!"&amp;'Coleman Validation'!H$665666&amp;":"&amp;'Coleman Validation'!H$665667),'Coleman Validation'!H$665668,FALSE))</f>
        <v>2.560002225967501</v>
      </c>
      <c r="I168" s="317">
        <f ca="1">+IF(ISERROR(HLOOKUP($B168,INDIRECT("'Monthly Resource Report'!"&amp;'Coleman Validation'!I$665666&amp;":"&amp;'Coleman Validation'!I$665667),'Coleman Validation'!I$665668,FALSE)),0,HLOOKUP($B168,INDIRECT("'Monthly Resource Report'!"&amp;'Coleman Validation'!I$665666&amp;":"&amp;'Coleman Validation'!I$665667),'Coleman Validation'!I$665668,FALSE))</f>
        <v>0.3276489786374141</v>
      </c>
      <c r="J168" s="318">
        <f ca="1">+IF(ISERROR(HLOOKUP($B168,INDIRECT("'Monthly Resource Report'!"&amp;'Coleman Validation'!J$665666&amp;":"&amp;'Coleman Validation'!J$665667),'Coleman Validation'!J$665668,FALSE)),0,HLOOKUP($B168,INDIRECT("'Monthly Resource Report'!"&amp;'Coleman Validation'!J$665666&amp;":"&amp;'Coleman Validation'!J$665667),'Coleman Validation'!J$665668,FALSE))</f>
        <v>0.20034045902418551</v>
      </c>
      <c r="L168" s="301">
        <v>46296</v>
      </c>
      <c r="M168" s="294">
        <v>146</v>
      </c>
      <c r="N168" s="297">
        <v>2.5596469204879893</v>
      </c>
      <c r="O168" s="299">
        <v>0.33</v>
      </c>
      <c r="P168" s="295">
        <v>0.2</v>
      </c>
      <c r="Q168" s="294">
        <f ca="1">+IF(ISERROR(HLOOKUP($B168,INDIRECT("'Monthly Resource Report'!"&amp;'Coleman Validation'!Q$665666&amp;":"&amp;'Coleman Validation'!Q$665667),'Coleman Validation'!Q$665668,FALSE)),0,HLOOKUP($B168,INDIRECT("'Monthly Resource Report'!"&amp;'Coleman Validation'!Q$665666&amp;":"&amp;'Coleman Validation'!Q$665667),'Coleman Validation'!Q$665668,FALSE))</f>
        <v>146</v>
      </c>
      <c r="R168" s="297">
        <f ca="1">+IF(ISERROR(HLOOKUP($B168,INDIRECT("'Monthly Resource Report'!"&amp;'Coleman Validation'!R$665666&amp;":"&amp;'Coleman Validation'!R$665667),'Coleman Validation'!R$665668,FALSE)),0,HLOOKUP($B168,INDIRECT("'Monthly Resource Report'!"&amp;'Coleman Validation'!R$665666&amp;":"&amp;'Coleman Validation'!R$665667),'Coleman Validation'!R$665668,FALSE))</f>
        <v>2.5600024279531302</v>
      </c>
      <c r="S168" s="317">
        <f ca="1">+IF(ISERROR(HLOOKUP($B168,INDIRECT("'Monthly Resource Report'!"&amp;'Coleman Validation'!S$665666&amp;":"&amp;'Coleman Validation'!S$665667),'Coleman Validation'!S$665668,FALSE)),0,HLOOKUP($B168,INDIRECT("'Monthly Resource Report'!"&amp;'Coleman Validation'!S$665666&amp;":"&amp;'Coleman Validation'!S$665667),'Coleman Validation'!S$665668,FALSE))</f>
        <v>0.32775674122510318</v>
      </c>
      <c r="T168" s="318">
        <f ca="1">+IF(ISERROR(HLOOKUP($B168,INDIRECT("'Monthly Resource Report'!"&amp;'Coleman Validation'!T$665666&amp;":"&amp;'Coleman Validation'!T$665667),'Coleman Validation'!T$665668,FALSE)),0,HLOOKUP($B168,INDIRECT("'Monthly Resource Report'!"&amp;'Coleman Validation'!T$665666&amp;":"&amp;'Coleman Validation'!T$665667),'Coleman Validation'!T$665668,FALSE))</f>
        <v>0.20057588737607154</v>
      </c>
      <c r="V168" s="301">
        <v>46296</v>
      </c>
      <c r="W168" s="294">
        <v>151</v>
      </c>
      <c r="X168" s="297">
        <v>2.5596469204879893</v>
      </c>
      <c r="Y168" s="299">
        <v>0.33</v>
      </c>
      <c r="Z168" s="295">
        <v>0.2</v>
      </c>
      <c r="AA168" s="294">
        <f ca="1">+IF(ISERROR(HLOOKUP($B168,INDIRECT("'Monthly Resource Report'!"&amp;'Coleman Validation'!AA$665666&amp;":"&amp;'Coleman Validation'!AA$665667),'Coleman Validation'!AA$665668,FALSE)),0,HLOOKUP($B168,INDIRECT("'Monthly Resource Report'!"&amp;'Coleman Validation'!AA$665666&amp;":"&amp;'Coleman Validation'!AA$665667),'Coleman Validation'!AA$665668,FALSE))</f>
        <v>151</v>
      </c>
      <c r="AB168" s="297">
        <f ca="1">+IF(ISERROR(HLOOKUP($B168,INDIRECT("'Monthly Resource Report'!"&amp;'Coleman Validation'!AB$665666&amp;":"&amp;'Coleman Validation'!AB$665667),'Coleman Validation'!AB$665668,FALSE)),0,HLOOKUP($B168,INDIRECT("'Monthly Resource Report'!"&amp;'Coleman Validation'!AB$665666&amp;":"&amp;'Coleman Validation'!AB$665667),'Coleman Validation'!AB$665668,FALSE))</f>
        <v>2.5599980669930842</v>
      </c>
      <c r="AC168" s="317">
        <f ca="1">+IF(ISERROR(HLOOKUP($B168,INDIRECT("'Monthly Resource Report'!"&amp;'Coleman Validation'!AC$665666&amp;":"&amp;'Coleman Validation'!AC$665667),'Coleman Validation'!AC$665668,FALSE)),0,HLOOKUP($B168,INDIRECT("'Monthly Resource Report'!"&amp;'Coleman Validation'!AC$665666&amp;":"&amp;'Coleman Validation'!AC$665667),'Coleman Validation'!AC$665668,FALSE))</f>
        <v>0.3281850114406285</v>
      </c>
      <c r="AD168" s="318">
        <f ca="1">+IF(ISERROR(HLOOKUP($B168,INDIRECT("'Monthly Resource Report'!"&amp;'Coleman Validation'!AD$665666&amp;":"&amp;'Coleman Validation'!AD$665667),'Coleman Validation'!AD$665668,FALSE)),0,HLOOKUP($B168,INDIRECT("'Monthly Resource Report'!"&amp;'Coleman Validation'!AD$665666&amp;":"&amp;'Coleman Validation'!AD$665667),'Coleman Validation'!AD$665668,FALSE))</f>
        <v>0.20060125999267761</v>
      </c>
    </row>
    <row r="169" spans="2:30" s="29" customFormat="1">
      <c r="B169" s="301">
        <v>46327</v>
      </c>
      <c r="C169" s="294">
        <v>146</v>
      </c>
      <c r="D169" s="297">
        <v>2.5596469204879893</v>
      </c>
      <c r="E169" s="299">
        <v>0.33</v>
      </c>
      <c r="F169" s="295">
        <v>0.2</v>
      </c>
      <c r="G169" s="294">
        <f ca="1">+IF(ISERROR(HLOOKUP($B169,INDIRECT("'Monthly Resource Report'!"&amp;'Coleman Validation'!G$665666&amp;":"&amp;'Coleman Validation'!G$665667),'Coleman Validation'!G$665668,FALSE)),0,HLOOKUP($B169,INDIRECT("'Monthly Resource Report'!"&amp;'Coleman Validation'!G$665666&amp;":"&amp;'Coleman Validation'!G$665667),'Coleman Validation'!G$665668,FALSE))</f>
        <v>146</v>
      </c>
      <c r="H169" s="297">
        <f ca="1">+IF(ISERROR(HLOOKUP($B169,INDIRECT("'Monthly Resource Report'!"&amp;'Coleman Validation'!H$665666&amp;":"&amp;'Coleman Validation'!H$665667),'Coleman Validation'!H$665668,FALSE)),0,HLOOKUP($B169,INDIRECT("'Monthly Resource Report'!"&amp;'Coleman Validation'!H$665666&amp;":"&amp;'Coleman Validation'!H$665667),'Coleman Validation'!H$665668,FALSE))</f>
        <v>2.5600035709648097</v>
      </c>
      <c r="I169" s="317">
        <f ca="1">+IF(ISERROR(HLOOKUP($B169,INDIRECT("'Monthly Resource Report'!"&amp;'Coleman Validation'!I$665666&amp;":"&amp;'Coleman Validation'!I$665667),'Coleman Validation'!I$665668,FALSE)),0,HLOOKUP($B169,INDIRECT("'Monthly Resource Report'!"&amp;'Coleman Validation'!I$665666&amp;":"&amp;'Coleman Validation'!I$665667),'Coleman Validation'!I$665668,FALSE))</f>
        <v>0.32788389484469865</v>
      </c>
      <c r="J169" s="318">
        <f ca="1">+IF(ISERROR(HLOOKUP($B169,INDIRECT("'Monthly Resource Report'!"&amp;'Coleman Validation'!J$665666&amp;":"&amp;'Coleman Validation'!J$665667),'Coleman Validation'!J$665668,FALSE)),0,HLOOKUP($B169,INDIRECT("'Monthly Resource Report'!"&amp;'Coleman Validation'!J$665666&amp;":"&amp;'Coleman Validation'!J$665667),'Coleman Validation'!J$665668,FALSE))</f>
        <v>0.20052697035458761</v>
      </c>
      <c r="L169" s="301">
        <v>46327</v>
      </c>
      <c r="M169" s="294">
        <v>146</v>
      </c>
      <c r="N169" s="297">
        <v>2.5596469204879893</v>
      </c>
      <c r="O169" s="299">
        <v>0.33</v>
      </c>
      <c r="P169" s="295">
        <v>0.2</v>
      </c>
      <c r="Q169" s="294">
        <f ca="1">+IF(ISERROR(HLOOKUP($B169,INDIRECT("'Monthly Resource Report'!"&amp;'Coleman Validation'!Q$665666&amp;":"&amp;'Coleman Validation'!Q$665667),'Coleman Validation'!Q$665668,FALSE)),0,HLOOKUP($B169,INDIRECT("'Monthly Resource Report'!"&amp;'Coleman Validation'!Q$665666&amp;":"&amp;'Coleman Validation'!Q$665667),'Coleman Validation'!Q$665668,FALSE))</f>
        <v>146</v>
      </c>
      <c r="R169" s="297">
        <f ca="1">+IF(ISERROR(HLOOKUP($B169,INDIRECT("'Monthly Resource Report'!"&amp;'Coleman Validation'!R$665666&amp;":"&amp;'Coleman Validation'!R$665667),'Coleman Validation'!R$665668,FALSE)),0,HLOOKUP($B169,INDIRECT("'Monthly Resource Report'!"&amp;'Coleman Validation'!R$665666&amp;":"&amp;'Coleman Validation'!R$665667),'Coleman Validation'!R$665668,FALSE))</f>
        <v>2.560003165660977</v>
      </c>
      <c r="S169" s="317">
        <f ca="1">+IF(ISERROR(HLOOKUP($B169,INDIRECT("'Monthly Resource Report'!"&amp;'Coleman Validation'!S$665666&amp;":"&amp;'Coleman Validation'!S$665667),'Coleman Validation'!S$665668,FALSE)),0,HLOOKUP($B169,INDIRECT("'Monthly Resource Report'!"&amp;'Coleman Validation'!S$665666&amp;":"&amp;'Coleman Validation'!S$665667),'Coleman Validation'!S$665668,FALSE))</f>
        <v>0.32802077386323875</v>
      </c>
      <c r="T169" s="318">
        <f ca="1">+IF(ISERROR(HLOOKUP($B169,INDIRECT("'Monthly Resource Report'!"&amp;'Coleman Validation'!T$665666&amp;":"&amp;'Coleman Validation'!T$665667),'Coleman Validation'!T$665668,FALSE)),0,HLOOKUP($B169,INDIRECT("'Monthly Resource Report'!"&amp;'Coleman Validation'!T$665666&amp;":"&amp;'Coleman Validation'!T$665667),'Coleman Validation'!T$665668,FALSE))</f>
        <v>0.20098098798627353</v>
      </c>
      <c r="V169" s="301">
        <v>46327</v>
      </c>
      <c r="W169" s="294">
        <v>151</v>
      </c>
      <c r="X169" s="297">
        <v>2.5596469204879893</v>
      </c>
      <c r="Y169" s="299">
        <v>0.33</v>
      </c>
      <c r="Z169" s="295">
        <v>0.2</v>
      </c>
      <c r="AA169" s="294">
        <f ca="1">+IF(ISERROR(HLOOKUP($B169,INDIRECT("'Monthly Resource Report'!"&amp;'Coleman Validation'!AA$665666&amp;":"&amp;'Coleman Validation'!AA$665667),'Coleman Validation'!AA$665668,FALSE)),0,HLOOKUP($B169,INDIRECT("'Monthly Resource Report'!"&amp;'Coleman Validation'!AA$665666&amp;":"&amp;'Coleman Validation'!AA$665667),'Coleman Validation'!AA$665668,FALSE))</f>
        <v>151</v>
      </c>
      <c r="AB169" s="297">
        <f ca="1">+IF(ISERROR(HLOOKUP($B169,INDIRECT("'Monthly Resource Report'!"&amp;'Coleman Validation'!AB$665666&amp;":"&amp;'Coleman Validation'!AB$665667),'Coleman Validation'!AB$665668,FALSE)),0,HLOOKUP($B169,INDIRECT("'Monthly Resource Report'!"&amp;'Coleman Validation'!AB$665666&amp;":"&amp;'Coleman Validation'!AB$665667),'Coleman Validation'!AB$665668,FALSE))</f>
        <v>2.5599976307368184</v>
      </c>
      <c r="AC169" s="317">
        <f ca="1">+IF(ISERROR(HLOOKUP($B169,INDIRECT("'Monthly Resource Report'!"&amp;'Coleman Validation'!AC$665666&amp;":"&amp;'Coleman Validation'!AC$665667),'Coleman Validation'!AC$665668,FALSE)),0,HLOOKUP($B169,INDIRECT("'Monthly Resource Report'!"&amp;'Coleman Validation'!AC$665666&amp;":"&amp;'Coleman Validation'!AC$665667),'Coleman Validation'!AC$665668,FALSE))</f>
        <v>0.32823282175694457</v>
      </c>
      <c r="AD169" s="318">
        <f ca="1">+IF(ISERROR(HLOOKUP($B169,INDIRECT("'Monthly Resource Report'!"&amp;'Coleman Validation'!AD$665666&amp;":"&amp;'Coleman Validation'!AD$665667),'Coleman Validation'!AD$665668,FALSE)),0,HLOOKUP($B169,INDIRECT("'Monthly Resource Report'!"&amp;'Coleman Validation'!AD$665666&amp;":"&amp;'Coleman Validation'!AD$665667),'Coleman Validation'!AD$665668,FALSE))</f>
        <v>0.20084135755123061</v>
      </c>
    </row>
    <row r="170" spans="2:30" s="29" customFormat="1">
      <c r="B170" s="301">
        <v>46357</v>
      </c>
      <c r="C170" s="294">
        <v>146</v>
      </c>
      <c r="D170" s="297">
        <v>2.5596469204879893</v>
      </c>
      <c r="E170" s="299">
        <v>0.33</v>
      </c>
      <c r="F170" s="295">
        <v>0.2</v>
      </c>
      <c r="G170" s="294">
        <f ca="1">+IF(ISERROR(HLOOKUP($B170,INDIRECT("'Monthly Resource Report'!"&amp;'Coleman Validation'!G$665666&amp;":"&amp;'Coleman Validation'!G$665667),'Coleman Validation'!G$665668,FALSE)),0,HLOOKUP($B170,INDIRECT("'Monthly Resource Report'!"&amp;'Coleman Validation'!G$665666&amp;":"&amp;'Coleman Validation'!G$665667),'Coleman Validation'!G$665668,FALSE))</f>
        <v>146</v>
      </c>
      <c r="H170" s="297">
        <f ca="1">+IF(ISERROR(HLOOKUP($B170,INDIRECT("'Monthly Resource Report'!"&amp;'Coleman Validation'!H$665666&amp;":"&amp;'Coleman Validation'!H$665667),'Coleman Validation'!H$665668,FALSE)),0,HLOOKUP($B170,INDIRECT("'Monthly Resource Report'!"&amp;'Coleman Validation'!H$665666&amp;":"&amp;'Coleman Validation'!H$665667),'Coleman Validation'!H$665668,FALSE))</f>
        <v>2.5600025589627671</v>
      </c>
      <c r="I170" s="317">
        <f ca="1">+IF(ISERROR(HLOOKUP($B170,INDIRECT("'Monthly Resource Report'!"&amp;'Coleman Validation'!I$665666&amp;":"&amp;'Coleman Validation'!I$665667),'Coleman Validation'!I$665668,FALSE)),0,HLOOKUP($B170,INDIRECT("'Monthly Resource Report'!"&amp;'Coleman Validation'!I$665666&amp;":"&amp;'Coleman Validation'!I$665667),'Coleman Validation'!I$665668,FALSE))</f>
        <v>0.32737066262264342</v>
      </c>
      <c r="J170" s="318">
        <f ca="1">+IF(ISERROR(HLOOKUP($B170,INDIRECT("'Monthly Resource Report'!"&amp;'Coleman Validation'!J$665666&amp;":"&amp;'Coleman Validation'!J$665667),'Coleman Validation'!J$665668,FALSE)),0,HLOOKUP($B170,INDIRECT("'Monthly Resource Report'!"&amp;'Coleman Validation'!J$665666&amp;":"&amp;'Coleman Validation'!J$665667),'Coleman Validation'!J$665668,FALSE))</f>
        <v>0.20061960668578527</v>
      </c>
      <c r="L170" s="301">
        <v>46357</v>
      </c>
      <c r="M170" s="294">
        <v>146</v>
      </c>
      <c r="N170" s="297">
        <v>2.5596469204879893</v>
      </c>
      <c r="O170" s="299">
        <v>0.33</v>
      </c>
      <c r="P170" s="295">
        <v>0.2</v>
      </c>
      <c r="Q170" s="294">
        <f ca="1">+IF(ISERROR(HLOOKUP($B170,INDIRECT("'Monthly Resource Report'!"&amp;'Coleman Validation'!Q$665666&amp;":"&amp;'Coleman Validation'!Q$665667),'Coleman Validation'!Q$665668,FALSE)),0,HLOOKUP($B170,INDIRECT("'Monthly Resource Report'!"&amp;'Coleman Validation'!Q$665666&amp;":"&amp;'Coleman Validation'!Q$665667),'Coleman Validation'!Q$665668,FALSE))</f>
        <v>146</v>
      </c>
      <c r="R170" s="297">
        <f ca="1">+IF(ISERROR(HLOOKUP($B170,INDIRECT("'Monthly Resource Report'!"&amp;'Coleman Validation'!R$665666&amp;":"&amp;'Coleman Validation'!R$665667),'Coleman Validation'!R$665668,FALSE)),0,HLOOKUP($B170,INDIRECT("'Monthly Resource Report'!"&amp;'Coleman Validation'!R$665666&amp;":"&amp;'Coleman Validation'!R$665667),'Coleman Validation'!R$665668,FALSE))</f>
        <v>2.5600026736252217</v>
      </c>
      <c r="S170" s="317">
        <f ca="1">+IF(ISERROR(HLOOKUP($B170,INDIRECT("'Monthly Resource Report'!"&amp;'Coleman Validation'!S$665666&amp;":"&amp;'Coleman Validation'!S$665667),'Coleman Validation'!S$665668,FALSE)),0,HLOOKUP($B170,INDIRECT("'Monthly Resource Report'!"&amp;'Coleman Validation'!S$665666&amp;":"&amp;'Coleman Validation'!S$665667),'Coleman Validation'!S$665668,FALSE))</f>
        <v>0.32726834734302512</v>
      </c>
      <c r="T170" s="318">
        <f ca="1">+IF(ISERROR(HLOOKUP($B170,INDIRECT("'Monthly Resource Report'!"&amp;'Coleman Validation'!T$665666&amp;":"&amp;'Coleman Validation'!T$665667),'Coleman Validation'!T$665668,FALSE)),0,HLOOKUP($B170,INDIRECT("'Monthly Resource Report'!"&amp;'Coleman Validation'!T$665666&amp;":"&amp;'Coleman Validation'!T$665667),'Coleman Validation'!T$665668,FALSE))</f>
        <v>0.20038665046092677</v>
      </c>
      <c r="V170" s="301">
        <v>46357</v>
      </c>
      <c r="W170" s="294">
        <v>151</v>
      </c>
      <c r="X170" s="297">
        <v>2.5596469204879893</v>
      </c>
      <c r="Y170" s="299">
        <v>0.33</v>
      </c>
      <c r="Z170" s="295">
        <v>0.2</v>
      </c>
      <c r="AA170" s="294">
        <f ca="1">+IF(ISERROR(HLOOKUP($B170,INDIRECT("'Monthly Resource Report'!"&amp;'Coleman Validation'!AA$665666&amp;":"&amp;'Coleman Validation'!AA$665667),'Coleman Validation'!AA$665668,FALSE)),0,HLOOKUP($B170,INDIRECT("'Monthly Resource Report'!"&amp;'Coleman Validation'!AA$665666&amp;":"&amp;'Coleman Validation'!AA$665667),'Coleman Validation'!AA$665668,FALSE))</f>
        <v>151</v>
      </c>
      <c r="AB170" s="297">
        <f ca="1">+IF(ISERROR(HLOOKUP($B170,INDIRECT("'Monthly Resource Report'!"&amp;'Coleman Validation'!AB$665666&amp;":"&amp;'Coleman Validation'!AB$665667),'Coleman Validation'!AB$665668,FALSE)),0,HLOOKUP($B170,INDIRECT("'Monthly Resource Report'!"&amp;'Coleman Validation'!AB$665666&amp;":"&amp;'Coleman Validation'!AB$665667),'Coleman Validation'!AB$665668,FALSE))</f>
        <v>2.5599989544889019</v>
      </c>
      <c r="AC170" s="317">
        <f ca="1">+IF(ISERROR(HLOOKUP($B170,INDIRECT("'Monthly Resource Report'!"&amp;'Coleman Validation'!AC$665666&amp;":"&amp;'Coleman Validation'!AC$665667),'Coleman Validation'!AC$665668,FALSE)),0,HLOOKUP($B170,INDIRECT("'Monthly Resource Report'!"&amp;'Coleman Validation'!AC$665666&amp;":"&amp;'Coleman Validation'!AC$665667),'Coleman Validation'!AC$665668,FALSE))</f>
        <v>0.32759003344436916</v>
      </c>
      <c r="AD170" s="318">
        <f ca="1">+IF(ISERROR(HLOOKUP($B170,INDIRECT("'Monthly Resource Report'!"&amp;'Coleman Validation'!AD$665666&amp;":"&amp;'Coleman Validation'!AD$665667),'Coleman Validation'!AD$665668,FALSE)),0,HLOOKUP($B170,INDIRECT("'Monthly Resource Report'!"&amp;'Coleman Validation'!AD$665666&amp;":"&amp;'Coleman Validation'!AD$665667),'Coleman Validation'!AD$665668,FALSE))</f>
        <v>0.20062320140234113</v>
      </c>
    </row>
    <row r="171" spans="2:30" s="29" customFormat="1">
      <c r="B171" s="301">
        <v>46388</v>
      </c>
      <c r="C171" s="294">
        <v>146</v>
      </c>
      <c r="D171" s="297">
        <v>2.6315729989537018</v>
      </c>
      <c r="E171" s="299">
        <v>0.33</v>
      </c>
      <c r="F171" s="295">
        <v>0.2</v>
      </c>
      <c r="G171" s="294">
        <f ca="1">+IF(ISERROR(HLOOKUP($B171,INDIRECT("'Monthly Resource Report'!"&amp;'Coleman Validation'!G$665666&amp;":"&amp;'Coleman Validation'!G$665667),'Coleman Validation'!G$665668,FALSE)),0,HLOOKUP($B171,INDIRECT("'Monthly Resource Report'!"&amp;'Coleman Validation'!G$665666&amp;":"&amp;'Coleman Validation'!G$665667),'Coleman Validation'!G$665668,FALSE))</f>
        <v>146</v>
      </c>
      <c r="H171" s="297">
        <f ca="1">+IF(ISERROR(HLOOKUP($B171,INDIRECT("'Monthly Resource Report'!"&amp;'Coleman Validation'!H$665666&amp;":"&amp;'Coleman Validation'!H$665667),'Coleman Validation'!H$665668,FALSE)),0,HLOOKUP($B171,INDIRECT("'Monthly Resource Report'!"&amp;'Coleman Validation'!H$665666&amp;":"&amp;'Coleman Validation'!H$665667),'Coleman Validation'!H$665668,FALSE))</f>
        <v>2.6320027460721733</v>
      </c>
      <c r="I171" s="317">
        <f ca="1">+IF(ISERROR(HLOOKUP($B171,INDIRECT("'Monthly Resource Report'!"&amp;'Coleman Validation'!I$665666&amp;":"&amp;'Coleman Validation'!I$665667),'Coleman Validation'!I$665668,FALSE)),0,HLOOKUP($B171,INDIRECT("'Monthly Resource Report'!"&amp;'Coleman Validation'!I$665666&amp;":"&amp;'Coleman Validation'!I$665667),'Coleman Validation'!I$665668,FALSE))</f>
        <v>0.32796712459837174</v>
      </c>
      <c r="J171" s="318">
        <f ca="1">+IF(ISERROR(HLOOKUP($B171,INDIRECT("'Monthly Resource Report'!"&amp;'Coleman Validation'!J$665666&amp;":"&amp;'Coleman Validation'!J$665667),'Coleman Validation'!J$665668,FALSE)),0,HLOOKUP($B171,INDIRECT("'Monthly Resource Report'!"&amp;'Coleman Validation'!J$665666&amp;":"&amp;'Coleman Validation'!J$665667),'Coleman Validation'!J$665668,FALSE))</f>
        <v>0.20016413841707678</v>
      </c>
      <c r="L171" s="301">
        <v>46388</v>
      </c>
      <c r="M171" s="294">
        <v>146</v>
      </c>
      <c r="N171" s="297">
        <v>2.6315729989537018</v>
      </c>
      <c r="O171" s="299">
        <v>0.33</v>
      </c>
      <c r="P171" s="295">
        <v>0.2</v>
      </c>
      <c r="Q171" s="294">
        <f ca="1">+IF(ISERROR(HLOOKUP($B171,INDIRECT("'Monthly Resource Report'!"&amp;'Coleman Validation'!Q$665666&amp;":"&amp;'Coleman Validation'!Q$665667),'Coleman Validation'!Q$665668,FALSE)),0,HLOOKUP($B171,INDIRECT("'Monthly Resource Report'!"&amp;'Coleman Validation'!Q$665666&amp;":"&amp;'Coleman Validation'!Q$665667),'Coleman Validation'!Q$665668,FALSE))</f>
        <v>146</v>
      </c>
      <c r="R171" s="297">
        <f ca="1">+IF(ISERROR(HLOOKUP($B171,INDIRECT("'Monthly Resource Report'!"&amp;'Coleman Validation'!R$665666&amp;":"&amp;'Coleman Validation'!R$665667),'Coleman Validation'!R$665668,FALSE)),0,HLOOKUP($B171,INDIRECT("'Monthly Resource Report'!"&amp;'Coleman Validation'!R$665666&amp;":"&amp;'Coleman Validation'!R$665667),'Coleman Validation'!R$665668,FALSE))</f>
        <v>2.6320028940828588</v>
      </c>
      <c r="S171" s="317">
        <f ca="1">+IF(ISERROR(HLOOKUP($B171,INDIRECT("'Monthly Resource Report'!"&amp;'Coleman Validation'!S$665666&amp;":"&amp;'Coleman Validation'!S$665667),'Coleman Validation'!S$665668,FALSE)),0,HLOOKUP($B171,INDIRECT("'Monthly Resource Report'!"&amp;'Coleman Validation'!S$665666&amp;":"&amp;'Coleman Validation'!S$665667),'Coleman Validation'!S$665668,FALSE))</f>
        <v>0.32794584378034747</v>
      </c>
      <c r="T171" s="318">
        <f ca="1">+IF(ISERROR(HLOOKUP($B171,INDIRECT("'Monthly Resource Report'!"&amp;'Coleman Validation'!T$665666&amp;":"&amp;'Coleman Validation'!T$665667),'Coleman Validation'!T$665668,FALSE)),0,HLOOKUP($B171,INDIRECT("'Monthly Resource Report'!"&amp;'Coleman Validation'!T$665666&amp;":"&amp;'Coleman Validation'!T$665667),'Coleman Validation'!T$665668,FALSE))</f>
        <v>0.20076092157008851</v>
      </c>
      <c r="V171" s="301">
        <v>46388</v>
      </c>
      <c r="W171" s="294">
        <v>151</v>
      </c>
      <c r="X171" s="297">
        <v>2.6315729989537018</v>
      </c>
      <c r="Y171" s="299">
        <v>0.33</v>
      </c>
      <c r="Z171" s="295">
        <v>0.2</v>
      </c>
      <c r="AA171" s="294">
        <f ca="1">+IF(ISERROR(HLOOKUP($B171,INDIRECT("'Monthly Resource Report'!"&amp;'Coleman Validation'!AA$665666&amp;":"&amp;'Coleman Validation'!AA$665667),'Coleman Validation'!AA$665668,FALSE)),0,HLOOKUP($B171,INDIRECT("'Monthly Resource Report'!"&amp;'Coleman Validation'!AA$665666&amp;":"&amp;'Coleman Validation'!AA$665667),'Coleman Validation'!AA$665668,FALSE))</f>
        <v>151</v>
      </c>
      <c r="AB171" s="297">
        <f ca="1">+IF(ISERROR(HLOOKUP($B171,INDIRECT("'Monthly Resource Report'!"&amp;'Coleman Validation'!AB$665666&amp;":"&amp;'Coleman Validation'!AB$665667),'Coleman Validation'!AB$665668,FALSE)),0,HLOOKUP($B171,INDIRECT("'Monthly Resource Report'!"&amp;'Coleman Validation'!AB$665666&amp;":"&amp;'Coleman Validation'!AB$665667),'Coleman Validation'!AB$665668,FALSE))</f>
        <v>2.632003015269897</v>
      </c>
      <c r="AC171" s="317">
        <f ca="1">+IF(ISERROR(HLOOKUP($B171,INDIRECT("'Monthly Resource Report'!"&amp;'Coleman Validation'!AC$665666&amp;":"&amp;'Coleman Validation'!AC$665667),'Coleman Validation'!AC$665668,FALSE)),0,HLOOKUP($B171,INDIRECT("'Monthly Resource Report'!"&amp;'Coleman Validation'!AC$665666&amp;":"&amp;'Coleman Validation'!AC$665667),'Coleman Validation'!AC$665668,FALSE))</f>
        <v>0.32855362973551511</v>
      </c>
      <c r="AD171" s="318">
        <f ca="1">+IF(ISERROR(HLOOKUP($B171,INDIRECT("'Monthly Resource Report'!"&amp;'Coleman Validation'!AD$665666&amp;":"&amp;'Coleman Validation'!AD$665667),'Coleman Validation'!AD$665668,FALSE)),0,HLOOKUP($B171,INDIRECT("'Monthly Resource Report'!"&amp;'Coleman Validation'!AD$665666&amp;":"&amp;'Coleman Validation'!AD$665667),'Coleman Validation'!AD$665668,FALSE))</f>
        <v>0.20079620643218915</v>
      </c>
    </row>
    <row r="172" spans="2:30" s="29" customFormat="1">
      <c r="B172" s="301">
        <v>46419</v>
      </c>
      <c r="C172" s="294">
        <v>146</v>
      </c>
      <c r="D172" s="297">
        <v>2.6315729989537018</v>
      </c>
      <c r="E172" s="299">
        <v>0.33</v>
      </c>
      <c r="F172" s="295">
        <v>0.2</v>
      </c>
      <c r="G172" s="294">
        <f ca="1">+IF(ISERROR(HLOOKUP($B172,INDIRECT("'Monthly Resource Report'!"&amp;'Coleman Validation'!G$665666&amp;":"&amp;'Coleman Validation'!G$665667),'Coleman Validation'!G$665668,FALSE)),0,HLOOKUP($B172,INDIRECT("'Monthly Resource Report'!"&amp;'Coleman Validation'!G$665666&amp;":"&amp;'Coleman Validation'!G$665667),'Coleman Validation'!G$665668,FALSE))</f>
        <v>146</v>
      </c>
      <c r="H172" s="297">
        <f ca="1">+IF(ISERROR(HLOOKUP($B172,INDIRECT("'Monthly Resource Report'!"&amp;'Coleman Validation'!H$665666&amp;":"&amp;'Coleman Validation'!H$665667),'Coleman Validation'!H$665668,FALSE)),0,HLOOKUP($B172,INDIRECT("'Monthly Resource Report'!"&amp;'Coleman Validation'!H$665666&amp;":"&amp;'Coleman Validation'!H$665667),'Coleman Validation'!H$665668,FALSE))</f>
        <v>2.6320031697905182</v>
      </c>
      <c r="I172" s="317">
        <f ca="1">+IF(ISERROR(HLOOKUP($B172,INDIRECT("'Monthly Resource Report'!"&amp;'Coleman Validation'!I$665666&amp;":"&amp;'Coleman Validation'!I$665667),'Coleman Validation'!I$665668,FALSE)),0,HLOOKUP($B172,INDIRECT("'Monthly Resource Report'!"&amp;'Coleman Validation'!I$665666&amp;":"&amp;'Coleman Validation'!I$665667),'Coleman Validation'!I$665668,FALSE))</f>
        <v>0.32827760106739706</v>
      </c>
      <c r="J172" s="318">
        <f ca="1">+IF(ISERROR(HLOOKUP($B172,INDIRECT("'Monthly Resource Report'!"&amp;'Coleman Validation'!J$665666&amp;":"&amp;'Coleman Validation'!J$665667),'Coleman Validation'!J$665668,FALSE)),0,HLOOKUP($B172,INDIRECT("'Monthly Resource Report'!"&amp;'Coleman Validation'!J$665666&amp;":"&amp;'Coleman Validation'!J$665667),'Coleman Validation'!J$665668,FALSE))</f>
        <v>0.20037179073837802</v>
      </c>
      <c r="L172" s="301">
        <v>46419</v>
      </c>
      <c r="M172" s="294">
        <v>146</v>
      </c>
      <c r="N172" s="297">
        <v>2.6315729989537018</v>
      </c>
      <c r="O172" s="299">
        <v>0.33</v>
      </c>
      <c r="P172" s="295">
        <v>0.2</v>
      </c>
      <c r="Q172" s="294">
        <f ca="1">+IF(ISERROR(HLOOKUP($B172,INDIRECT("'Monthly Resource Report'!"&amp;'Coleman Validation'!Q$665666&amp;":"&amp;'Coleman Validation'!Q$665667),'Coleman Validation'!Q$665668,FALSE)),0,HLOOKUP($B172,INDIRECT("'Monthly Resource Report'!"&amp;'Coleman Validation'!Q$665666&amp;":"&amp;'Coleman Validation'!Q$665667),'Coleman Validation'!Q$665668,FALSE))</f>
        <v>146</v>
      </c>
      <c r="R172" s="297">
        <f ca="1">+IF(ISERROR(HLOOKUP($B172,INDIRECT("'Monthly Resource Report'!"&amp;'Coleman Validation'!R$665666&amp;":"&amp;'Coleman Validation'!R$665667),'Coleman Validation'!R$665668,FALSE)),0,HLOOKUP($B172,INDIRECT("'Monthly Resource Report'!"&amp;'Coleman Validation'!R$665666&amp;":"&amp;'Coleman Validation'!R$665667),'Coleman Validation'!R$665668,FALSE))</f>
        <v>2.6320030565226884</v>
      </c>
      <c r="S172" s="317">
        <f ca="1">+IF(ISERROR(HLOOKUP($B172,INDIRECT("'Monthly Resource Report'!"&amp;'Coleman Validation'!S$665666&amp;":"&amp;'Coleman Validation'!S$665667),'Coleman Validation'!S$665668,FALSE)),0,HLOOKUP($B172,INDIRECT("'Monthly Resource Report'!"&amp;'Coleman Validation'!S$665666&amp;":"&amp;'Coleman Validation'!S$665667),'Coleman Validation'!S$665668,FALSE))</f>
        <v>0.32824583752464581</v>
      </c>
      <c r="T172" s="318">
        <f ca="1">+IF(ISERROR(HLOOKUP($B172,INDIRECT("'Monthly Resource Report'!"&amp;'Coleman Validation'!T$665666&amp;":"&amp;'Coleman Validation'!T$665667),'Coleman Validation'!T$665668,FALSE)),0,HLOOKUP($B172,INDIRECT("'Monthly Resource Report'!"&amp;'Coleman Validation'!T$665666&amp;":"&amp;'Coleman Validation'!T$665667),'Coleman Validation'!T$665668,FALSE))</f>
        <v>0.200425687461524</v>
      </c>
      <c r="V172" s="301">
        <v>46419</v>
      </c>
      <c r="W172" s="294">
        <v>151</v>
      </c>
      <c r="X172" s="297">
        <v>2.6315729989537018</v>
      </c>
      <c r="Y172" s="299">
        <v>0.33</v>
      </c>
      <c r="Z172" s="295">
        <v>0.2</v>
      </c>
      <c r="AA172" s="294">
        <f ca="1">+IF(ISERROR(HLOOKUP($B172,INDIRECT("'Monthly Resource Report'!"&amp;'Coleman Validation'!AA$665666&amp;":"&amp;'Coleman Validation'!AA$665667),'Coleman Validation'!AA$665668,FALSE)),0,HLOOKUP($B172,INDIRECT("'Monthly Resource Report'!"&amp;'Coleman Validation'!AA$665666&amp;":"&amp;'Coleman Validation'!AA$665667),'Coleman Validation'!AA$665668,FALSE))</f>
        <v>151</v>
      </c>
      <c r="AB172" s="297">
        <f ca="1">+IF(ISERROR(HLOOKUP($B172,INDIRECT("'Monthly Resource Report'!"&amp;'Coleman Validation'!AB$665666&amp;":"&amp;'Coleman Validation'!AB$665667),'Coleman Validation'!AB$665668,FALSE)),0,HLOOKUP($B172,INDIRECT("'Monthly Resource Report'!"&amp;'Coleman Validation'!AB$665666&amp;":"&amp;'Coleman Validation'!AB$665667),'Coleman Validation'!AB$665668,FALSE))</f>
        <v>2.6320034599429492</v>
      </c>
      <c r="AC172" s="317">
        <f ca="1">+IF(ISERROR(HLOOKUP($B172,INDIRECT("'Monthly Resource Report'!"&amp;'Coleman Validation'!AC$665666&amp;":"&amp;'Coleman Validation'!AC$665667),'Coleman Validation'!AC$665668,FALSE)),0,HLOOKUP($B172,INDIRECT("'Monthly Resource Report'!"&amp;'Coleman Validation'!AC$665666&amp;":"&amp;'Coleman Validation'!AC$665667),'Coleman Validation'!AC$665668,FALSE))</f>
        <v>0.32868453997914382</v>
      </c>
      <c r="AD172" s="318">
        <f ca="1">+IF(ISERROR(HLOOKUP($B172,INDIRECT("'Monthly Resource Report'!"&amp;'Coleman Validation'!AD$665666&amp;":"&amp;'Coleman Validation'!AD$665667),'Coleman Validation'!AD$665668,FALSE)),0,HLOOKUP($B172,INDIRECT("'Monthly Resource Report'!"&amp;'Coleman Validation'!AD$665666&amp;":"&amp;'Coleman Validation'!AD$665667),'Coleman Validation'!AD$665668,FALSE))</f>
        <v>0.20089245105113565</v>
      </c>
    </row>
    <row r="173" spans="2:30" s="29" customFormat="1">
      <c r="B173" s="301">
        <v>46447</v>
      </c>
      <c r="C173" s="294">
        <v>146</v>
      </c>
      <c r="D173" s="297">
        <v>2.6315729989537018</v>
      </c>
      <c r="E173" s="299">
        <v>0.33</v>
      </c>
      <c r="F173" s="295">
        <v>0.2</v>
      </c>
      <c r="G173" s="294">
        <f ca="1">+IF(ISERROR(HLOOKUP($B173,INDIRECT("'Monthly Resource Report'!"&amp;'Coleman Validation'!G$665666&amp;":"&amp;'Coleman Validation'!G$665667),'Coleman Validation'!G$665668,FALSE)),0,HLOOKUP($B173,INDIRECT("'Monthly Resource Report'!"&amp;'Coleman Validation'!G$665666&amp;":"&amp;'Coleman Validation'!G$665667),'Coleman Validation'!G$665668,FALSE))</f>
        <v>146</v>
      </c>
      <c r="H173" s="297">
        <f ca="1">+IF(ISERROR(HLOOKUP($B173,INDIRECT("'Monthly Resource Report'!"&amp;'Coleman Validation'!H$665666&amp;":"&amp;'Coleman Validation'!H$665667),'Coleman Validation'!H$665668,FALSE)),0,HLOOKUP($B173,INDIRECT("'Monthly Resource Report'!"&amp;'Coleman Validation'!H$665666&amp;":"&amp;'Coleman Validation'!H$665667),'Coleman Validation'!H$665668,FALSE))</f>
        <v>2.6320026823524443</v>
      </c>
      <c r="I173" s="317">
        <f ca="1">+IF(ISERROR(HLOOKUP($B173,INDIRECT("'Monthly Resource Report'!"&amp;'Coleman Validation'!I$665666&amp;":"&amp;'Coleman Validation'!I$665667),'Coleman Validation'!I$665668,FALSE)),0,HLOOKUP($B173,INDIRECT("'Monthly Resource Report'!"&amp;'Coleman Validation'!I$665666&amp;":"&amp;'Coleman Validation'!I$665667),'Coleman Validation'!I$665668,FALSE))</f>
        <v>0.32783409261218766</v>
      </c>
      <c r="J173" s="318">
        <f ca="1">+IF(ISERROR(HLOOKUP($B173,INDIRECT("'Monthly Resource Report'!"&amp;'Coleman Validation'!J$665666&amp;":"&amp;'Coleman Validation'!J$665667),'Coleman Validation'!J$665668,FALSE)),0,HLOOKUP($B173,INDIRECT("'Monthly Resource Report'!"&amp;'Coleman Validation'!J$665666&amp;":"&amp;'Coleman Validation'!J$665667),'Coleman Validation'!J$665668,FALSE))</f>
        <v>0.20034733546515993</v>
      </c>
      <c r="L173" s="301">
        <v>46447</v>
      </c>
      <c r="M173" s="294">
        <v>146</v>
      </c>
      <c r="N173" s="297">
        <v>2.6315729989537018</v>
      </c>
      <c r="O173" s="299">
        <v>0.33</v>
      </c>
      <c r="P173" s="295">
        <v>0.2</v>
      </c>
      <c r="Q173" s="294">
        <f ca="1">+IF(ISERROR(HLOOKUP($B173,INDIRECT("'Monthly Resource Report'!"&amp;'Coleman Validation'!Q$665666&amp;":"&amp;'Coleman Validation'!Q$665667),'Coleman Validation'!Q$665668,FALSE)),0,HLOOKUP($B173,INDIRECT("'Monthly Resource Report'!"&amp;'Coleman Validation'!Q$665666&amp;":"&amp;'Coleman Validation'!Q$665667),'Coleman Validation'!Q$665668,FALSE))</f>
        <v>146</v>
      </c>
      <c r="R173" s="297">
        <f ca="1">+IF(ISERROR(HLOOKUP($B173,INDIRECT("'Monthly Resource Report'!"&amp;'Coleman Validation'!R$665666&amp;":"&amp;'Coleman Validation'!R$665667),'Coleman Validation'!R$665668,FALSE)),0,HLOOKUP($B173,INDIRECT("'Monthly Resource Report'!"&amp;'Coleman Validation'!R$665666&amp;":"&amp;'Coleman Validation'!R$665667),'Coleman Validation'!R$665668,FALSE))</f>
        <v>2.6320026438240274</v>
      </c>
      <c r="S173" s="317">
        <f ca="1">+IF(ISERROR(HLOOKUP($B173,INDIRECT("'Monthly Resource Report'!"&amp;'Coleman Validation'!S$665666&amp;":"&amp;'Coleman Validation'!S$665667),'Coleman Validation'!S$665668,FALSE)),0,HLOOKUP($B173,INDIRECT("'Monthly Resource Report'!"&amp;'Coleman Validation'!S$665666&amp;":"&amp;'Coleman Validation'!S$665667),'Coleman Validation'!S$665668,FALSE))</f>
        <v>0.32778792333433387</v>
      </c>
      <c r="T173" s="318">
        <f ca="1">+IF(ISERROR(HLOOKUP($B173,INDIRECT("'Monthly Resource Report'!"&amp;'Coleman Validation'!T$665666&amp;":"&amp;'Coleman Validation'!T$665667),'Coleman Validation'!T$665668,FALSE)),0,HLOOKUP($B173,INDIRECT("'Monthly Resource Report'!"&amp;'Coleman Validation'!T$665666&amp;":"&amp;'Coleman Validation'!T$665667),'Coleman Validation'!T$665668,FALSE))</f>
        <v>0.20058261112636216</v>
      </c>
      <c r="V173" s="301">
        <v>46447</v>
      </c>
      <c r="W173" s="294">
        <v>151</v>
      </c>
      <c r="X173" s="297">
        <v>2.6315729989537018</v>
      </c>
      <c r="Y173" s="299">
        <v>0.33</v>
      </c>
      <c r="Z173" s="295">
        <v>0.2</v>
      </c>
      <c r="AA173" s="294">
        <f ca="1">+IF(ISERROR(HLOOKUP($B173,INDIRECT("'Monthly Resource Report'!"&amp;'Coleman Validation'!AA$665666&amp;":"&amp;'Coleman Validation'!AA$665667),'Coleman Validation'!AA$665668,FALSE)),0,HLOOKUP($B173,INDIRECT("'Monthly Resource Report'!"&amp;'Coleman Validation'!AA$665666&amp;":"&amp;'Coleman Validation'!AA$665667),'Coleman Validation'!AA$665668,FALSE))</f>
        <v>151</v>
      </c>
      <c r="AB173" s="297">
        <f ca="1">+IF(ISERROR(HLOOKUP($B173,INDIRECT("'Monthly Resource Report'!"&amp;'Coleman Validation'!AB$665666&amp;":"&amp;'Coleman Validation'!AB$665667),'Coleman Validation'!AB$665668,FALSE)),0,HLOOKUP($B173,INDIRECT("'Monthly Resource Report'!"&amp;'Coleman Validation'!AB$665666&amp;":"&amp;'Coleman Validation'!AB$665667),'Coleman Validation'!AB$665668,FALSE))</f>
        <v>2.6320034192481372</v>
      </c>
      <c r="AC173" s="317">
        <f ca="1">+IF(ISERROR(HLOOKUP($B173,INDIRECT("'Monthly Resource Report'!"&amp;'Coleman Validation'!AC$665666&amp;":"&amp;'Coleman Validation'!AC$665667),'Coleman Validation'!AC$665668,FALSE)),0,HLOOKUP($B173,INDIRECT("'Monthly Resource Report'!"&amp;'Coleman Validation'!AC$665666&amp;":"&amp;'Coleman Validation'!AC$665667),'Coleman Validation'!AC$665668,FALSE))</f>
        <v>0.32878877765475695</v>
      </c>
      <c r="AD173" s="318">
        <f ca="1">+IF(ISERROR(HLOOKUP($B173,INDIRECT("'Monthly Resource Report'!"&amp;'Coleman Validation'!AD$665666&amp;":"&amp;'Coleman Validation'!AD$665667),'Coleman Validation'!AD$665668,FALSE)),0,HLOOKUP($B173,INDIRECT("'Monthly Resource Report'!"&amp;'Coleman Validation'!AD$665666&amp;":"&amp;'Coleman Validation'!AD$665667),'Coleman Validation'!AD$665668,FALSE))</f>
        <v>0.20080587667498642</v>
      </c>
    </row>
    <row r="174" spans="2:30" s="29" customFormat="1">
      <c r="B174" s="301">
        <v>46478</v>
      </c>
      <c r="C174" s="294">
        <v>146</v>
      </c>
      <c r="D174" s="297">
        <v>2.6315729989537018</v>
      </c>
      <c r="E174" s="299">
        <v>0.33</v>
      </c>
      <c r="F174" s="295">
        <v>2.6</v>
      </c>
      <c r="G174" s="294">
        <f ca="1">+IF(ISERROR(HLOOKUP($B174,INDIRECT("'Monthly Resource Report'!"&amp;'Coleman Validation'!G$665666&amp;":"&amp;'Coleman Validation'!G$665667),'Coleman Validation'!G$665668,FALSE)),0,HLOOKUP($B174,INDIRECT("'Monthly Resource Report'!"&amp;'Coleman Validation'!G$665666&amp;":"&amp;'Coleman Validation'!G$665667),'Coleman Validation'!G$665668,FALSE))</f>
        <v>146</v>
      </c>
      <c r="H174" s="297">
        <f ca="1">+IF(ISERROR(HLOOKUP($B174,INDIRECT("'Monthly Resource Report'!"&amp;'Coleman Validation'!H$665666&amp;":"&amp;'Coleman Validation'!H$665667),'Coleman Validation'!H$665668,FALSE)),0,HLOOKUP($B174,INDIRECT("'Monthly Resource Report'!"&amp;'Coleman Validation'!H$665666&amp;":"&amp;'Coleman Validation'!H$665667),'Coleman Validation'!H$665668,FALSE))</f>
        <v>2.6320024528173334</v>
      </c>
      <c r="I174" s="317">
        <f ca="1">+IF(ISERROR(HLOOKUP($B174,INDIRECT("'Monthly Resource Report'!"&amp;'Coleman Validation'!I$665666&amp;":"&amp;'Coleman Validation'!I$665667),'Coleman Validation'!I$665668,FALSE)),0,HLOOKUP($B174,INDIRECT("'Monthly Resource Report'!"&amp;'Coleman Validation'!I$665666&amp;":"&amp;'Coleman Validation'!I$665667),'Coleman Validation'!I$665668,FALSE))</f>
        <v>0.3253932435598616</v>
      </c>
      <c r="J174" s="318">
        <f ca="1">+IF(ISERROR(HLOOKUP($B174,INDIRECT("'Monthly Resource Report'!"&amp;'Coleman Validation'!J$665666&amp;":"&amp;'Coleman Validation'!J$665667),'Coleman Validation'!J$665668,FALSE)),0,HLOOKUP($B174,INDIRECT("'Monthly Resource Report'!"&amp;'Coleman Validation'!J$665666&amp;":"&amp;'Coleman Validation'!J$665667),'Coleman Validation'!J$665668,FALSE))</f>
        <v>2.4307551336332822</v>
      </c>
      <c r="L174" s="301">
        <v>46478</v>
      </c>
      <c r="M174" s="294">
        <v>146</v>
      </c>
      <c r="N174" s="297">
        <v>2.6315729989537018</v>
      </c>
      <c r="O174" s="299">
        <v>0.33</v>
      </c>
      <c r="P174" s="295">
        <v>0.2</v>
      </c>
      <c r="Q174" s="294">
        <f ca="1">+IF(ISERROR(HLOOKUP($B174,INDIRECT("'Monthly Resource Report'!"&amp;'Coleman Validation'!Q$665666&amp;":"&amp;'Coleman Validation'!Q$665667),'Coleman Validation'!Q$665668,FALSE)),0,HLOOKUP($B174,INDIRECT("'Monthly Resource Report'!"&amp;'Coleman Validation'!Q$665666&amp;":"&amp;'Coleman Validation'!Q$665667),'Coleman Validation'!Q$665668,FALSE))</f>
        <v>146</v>
      </c>
      <c r="R174" s="297">
        <f ca="1">+IF(ISERROR(HLOOKUP($B174,INDIRECT("'Monthly Resource Report'!"&amp;'Coleman Validation'!R$665666&amp;":"&amp;'Coleman Validation'!R$665667),'Coleman Validation'!R$665668,FALSE)),0,HLOOKUP($B174,INDIRECT("'Monthly Resource Report'!"&amp;'Coleman Validation'!R$665666&amp;":"&amp;'Coleman Validation'!R$665667),'Coleman Validation'!R$665668,FALSE))</f>
        <v>2.6320012692754324</v>
      </c>
      <c r="S174" s="317">
        <f ca="1">+IF(ISERROR(HLOOKUP($B174,INDIRECT("'Monthly Resource Report'!"&amp;'Coleman Validation'!S$665666&amp;":"&amp;'Coleman Validation'!S$665667),'Coleman Validation'!S$665668,FALSE)),0,HLOOKUP($B174,INDIRECT("'Monthly Resource Report'!"&amp;'Coleman Validation'!S$665666&amp;":"&amp;'Coleman Validation'!S$665667),'Coleman Validation'!S$665668,FALSE))</f>
        <v>0.32641472047636316</v>
      </c>
      <c r="T174" s="318">
        <f ca="1">+IF(ISERROR(HLOOKUP($B174,INDIRECT("'Monthly Resource Report'!"&amp;'Coleman Validation'!T$665666&amp;":"&amp;'Coleman Validation'!T$665667),'Coleman Validation'!T$665668,FALSE)),0,HLOOKUP($B174,INDIRECT("'Monthly Resource Report'!"&amp;'Coleman Validation'!T$665666&amp;":"&amp;'Coleman Validation'!T$665667),'Coleman Validation'!T$665668,FALSE))</f>
        <v>0.2032046569726092</v>
      </c>
      <c r="V174" s="301">
        <v>46478</v>
      </c>
      <c r="W174" s="294">
        <v>151</v>
      </c>
      <c r="X174" s="297">
        <v>2.6315729989537018</v>
      </c>
      <c r="Y174" s="299">
        <v>0.33</v>
      </c>
      <c r="Z174" s="295">
        <v>2.6</v>
      </c>
      <c r="AA174" s="294">
        <f ca="1">+IF(ISERROR(HLOOKUP($B174,INDIRECT("'Monthly Resource Report'!"&amp;'Coleman Validation'!AA$665666&amp;":"&amp;'Coleman Validation'!AA$665667),'Coleman Validation'!AA$665668,FALSE)),0,HLOOKUP($B174,INDIRECT("'Monthly Resource Report'!"&amp;'Coleman Validation'!AA$665666&amp;":"&amp;'Coleman Validation'!AA$665667),'Coleman Validation'!AA$665668,FALSE))</f>
        <v>151</v>
      </c>
      <c r="AB174" s="297">
        <f ca="1">+IF(ISERROR(HLOOKUP($B174,INDIRECT("'Monthly Resource Report'!"&amp;'Coleman Validation'!AB$665666&amp;":"&amp;'Coleman Validation'!AB$665667),'Coleman Validation'!AB$665668,FALSE)),0,HLOOKUP($B174,INDIRECT("'Monthly Resource Report'!"&amp;'Coleman Validation'!AB$665666&amp;":"&amp;'Coleman Validation'!AB$665667),'Coleman Validation'!AB$665668,FALSE))</f>
        <v>2.6320018852231772</v>
      </c>
      <c r="AC174" s="317">
        <f ca="1">+IF(ISERROR(HLOOKUP($B174,INDIRECT("'Monthly Resource Report'!"&amp;'Coleman Validation'!AC$665666&amp;":"&amp;'Coleman Validation'!AC$665667),'Coleman Validation'!AC$665668,FALSE)),0,HLOOKUP($B174,INDIRECT("'Monthly Resource Report'!"&amp;'Coleman Validation'!AC$665666&amp;":"&amp;'Coleman Validation'!AC$665667),'Coleman Validation'!AC$665668,FALSE))</f>
        <v>0.32687999002136736</v>
      </c>
      <c r="AD174" s="318">
        <f ca="1">+IF(ISERROR(HLOOKUP($B174,INDIRECT("'Monthly Resource Report'!"&amp;'Coleman Validation'!AD$665666&amp;":"&amp;'Coleman Validation'!AD$665667),'Coleman Validation'!AD$665668,FALSE)),0,HLOOKUP($B174,INDIRECT("'Monthly Resource Report'!"&amp;'Coleman Validation'!AD$665666&amp;":"&amp;'Coleman Validation'!AD$665667),'Coleman Validation'!AD$665668,FALSE))</f>
        <v>2.2551234364270694</v>
      </c>
    </row>
    <row r="175" spans="2:30" s="29" customFormat="1">
      <c r="B175" s="301">
        <v>46508</v>
      </c>
      <c r="C175" s="294">
        <v>146</v>
      </c>
      <c r="D175" s="297">
        <v>2.6315729989537018</v>
      </c>
      <c r="E175" s="299">
        <v>0.33</v>
      </c>
      <c r="F175" s="295">
        <v>0.2</v>
      </c>
      <c r="G175" s="294">
        <f ca="1">+IF(ISERROR(HLOOKUP($B175,INDIRECT("'Monthly Resource Report'!"&amp;'Coleman Validation'!G$665666&amp;":"&amp;'Coleman Validation'!G$665667),'Coleman Validation'!G$665668,FALSE)),0,HLOOKUP($B175,INDIRECT("'Monthly Resource Report'!"&amp;'Coleman Validation'!G$665666&amp;":"&amp;'Coleman Validation'!G$665667),'Coleman Validation'!G$665668,FALSE))</f>
        <v>146</v>
      </c>
      <c r="H175" s="297">
        <f ca="1">+IF(ISERROR(HLOOKUP($B175,INDIRECT("'Monthly Resource Report'!"&amp;'Coleman Validation'!H$665666&amp;":"&amp;'Coleman Validation'!H$665667),'Coleman Validation'!H$665668,FALSE)),0,HLOOKUP($B175,INDIRECT("'Monthly Resource Report'!"&amp;'Coleman Validation'!H$665666&amp;":"&amp;'Coleman Validation'!H$665667),'Coleman Validation'!H$665668,FALSE))</f>
        <v>2.6320023510077379</v>
      </c>
      <c r="I175" s="317">
        <f ca="1">+IF(ISERROR(HLOOKUP($B175,INDIRECT("'Monthly Resource Report'!"&amp;'Coleman Validation'!I$665666&amp;":"&amp;'Coleman Validation'!I$665667),'Coleman Validation'!I$665668,FALSE)),0,HLOOKUP($B175,INDIRECT("'Monthly Resource Report'!"&amp;'Coleman Validation'!I$665666&amp;":"&amp;'Coleman Validation'!I$665667),'Coleman Validation'!I$665668,FALSE))</f>
        <v>0.32526938887592732</v>
      </c>
      <c r="J175" s="318">
        <f ca="1">+IF(ISERROR(HLOOKUP($B175,INDIRECT("'Monthly Resource Report'!"&amp;'Coleman Validation'!J$665666&amp;":"&amp;'Coleman Validation'!J$665667),'Coleman Validation'!J$665668,FALSE)),0,HLOOKUP($B175,INDIRECT("'Monthly Resource Report'!"&amp;'Coleman Validation'!J$665666&amp;":"&amp;'Coleman Validation'!J$665667),'Coleman Validation'!J$665668,FALSE))</f>
        <v>0.36778111108587613</v>
      </c>
      <c r="L175" s="301">
        <v>46508</v>
      </c>
      <c r="M175" s="294">
        <v>146</v>
      </c>
      <c r="N175" s="297">
        <v>2.6315729989537018</v>
      </c>
      <c r="O175" s="299">
        <v>0.33</v>
      </c>
      <c r="P175" s="295">
        <v>0.2</v>
      </c>
      <c r="Q175" s="294">
        <f ca="1">+IF(ISERROR(HLOOKUP($B175,INDIRECT("'Monthly Resource Report'!"&amp;'Coleman Validation'!Q$665666&amp;":"&amp;'Coleman Validation'!Q$665667),'Coleman Validation'!Q$665668,FALSE)),0,HLOOKUP($B175,INDIRECT("'Monthly Resource Report'!"&amp;'Coleman Validation'!Q$665666&amp;":"&amp;'Coleman Validation'!Q$665667),'Coleman Validation'!Q$665668,FALSE))</f>
        <v>146</v>
      </c>
      <c r="R175" s="297">
        <f ca="1">+IF(ISERROR(HLOOKUP($B175,INDIRECT("'Monthly Resource Report'!"&amp;'Coleman Validation'!R$665666&amp;":"&amp;'Coleman Validation'!R$665667),'Coleman Validation'!R$665668,FALSE)),0,HLOOKUP($B175,INDIRECT("'Monthly Resource Report'!"&amp;'Coleman Validation'!R$665666&amp;":"&amp;'Coleman Validation'!R$665667),'Coleman Validation'!R$665668,FALSE))</f>
        <v>2.6320015565758186</v>
      </c>
      <c r="S175" s="317">
        <f ca="1">+IF(ISERROR(HLOOKUP($B175,INDIRECT("'Monthly Resource Report'!"&amp;'Coleman Validation'!S$665666&amp;":"&amp;'Coleman Validation'!S$665667),'Coleman Validation'!S$665668,FALSE)),0,HLOOKUP($B175,INDIRECT("'Monthly Resource Report'!"&amp;'Coleman Validation'!S$665666&amp;":"&amp;'Coleman Validation'!S$665667),'Coleman Validation'!S$665668,FALSE))</f>
        <v>0.32488302017861598</v>
      </c>
      <c r="T175" s="318">
        <f ca="1">+IF(ISERROR(HLOOKUP($B175,INDIRECT("'Monthly Resource Report'!"&amp;'Coleman Validation'!T$665666&amp;":"&amp;'Coleman Validation'!T$665667),'Coleman Validation'!T$665668,FALSE)),0,HLOOKUP($B175,INDIRECT("'Monthly Resource Report'!"&amp;'Coleman Validation'!T$665666&amp;":"&amp;'Coleman Validation'!T$665667),'Coleman Validation'!T$665668,FALSE))</f>
        <v>0.20153585286695716</v>
      </c>
      <c r="V175" s="301">
        <v>46508</v>
      </c>
      <c r="W175" s="294">
        <v>151</v>
      </c>
      <c r="X175" s="297">
        <v>2.6315729989537018</v>
      </c>
      <c r="Y175" s="299">
        <v>0.33</v>
      </c>
      <c r="Z175" s="295">
        <v>0.2</v>
      </c>
      <c r="AA175" s="294">
        <f ca="1">+IF(ISERROR(HLOOKUP($B175,INDIRECT("'Monthly Resource Report'!"&amp;'Coleman Validation'!AA$665666&amp;":"&amp;'Coleman Validation'!AA$665667),'Coleman Validation'!AA$665668,FALSE)),0,HLOOKUP($B175,INDIRECT("'Monthly Resource Report'!"&amp;'Coleman Validation'!AA$665666&amp;":"&amp;'Coleman Validation'!AA$665667),'Coleman Validation'!AA$665668,FALSE))</f>
        <v>151</v>
      </c>
      <c r="AB175" s="297">
        <f ca="1">+IF(ISERROR(HLOOKUP($B175,INDIRECT("'Monthly Resource Report'!"&amp;'Coleman Validation'!AB$665666&amp;":"&amp;'Coleman Validation'!AB$665667),'Coleman Validation'!AB$665668,FALSE)),0,HLOOKUP($B175,INDIRECT("'Monthly Resource Report'!"&amp;'Coleman Validation'!AB$665666&amp;":"&amp;'Coleman Validation'!AB$665667),'Coleman Validation'!AB$665668,FALSE))</f>
        <v>2.6320026039102418</v>
      </c>
      <c r="AC175" s="317">
        <f ca="1">+IF(ISERROR(HLOOKUP($B175,INDIRECT("'Monthly Resource Report'!"&amp;'Coleman Validation'!AC$665666&amp;":"&amp;'Coleman Validation'!AC$665667),'Coleman Validation'!AC$665668,FALSE)),0,HLOOKUP($B175,INDIRECT("'Monthly Resource Report'!"&amp;'Coleman Validation'!AC$665666&amp;":"&amp;'Coleman Validation'!AC$665667),'Coleman Validation'!AC$665668,FALSE))</f>
        <v>0.32616969976096982</v>
      </c>
      <c r="AD175" s="318">
        <f ca="1">+IF(ISERROR(HLOOKUP($B175,INDIRECT("'Monthly Resource Report'!"&amp;'Coleman Validation'!AD$665666&amp;":"&amp;'Coleman Validation'!AD$665667),'Coleman Validation'!AD$665668,FALSE)),0,HLOOKUP($B175,INDIRECT("'Monthly Resource Report'!"&amp;'Coleman Validation'!AD$665666&amp;":"&amp;'Coleman Validation'!AD$665667),'Coleman Validation'!AD$665668,FALSE))</f>
        <v>0.29051471920587357</v>
      </c>
    </row>
    <row r="176" spans="2:30" s="29" customFormat="1">
      <c r="B176" s="301">
        <v>46539</v>
      </c>
      <c r="C176" s="294">
        <v>146</v>
      </c>
      <c r="D176" s="297">
        <v>2.6315729989537018</v>
      </c>
      <c r="E176" s="299">
        <v>0.33</v>
      </c>
      <c r="F176" s="295">
        <v>0.2</v>
      </c>
      <c r="G176" s="294">
        <f ca="1">+IF(ISERROR(HLOOKUP($B176,INDIRECT("'Monthly Resource Report'!"&amp;'Coleman Validation'!G$665666&amp;":"&amp;'Coleman Validation'!G$665667),'Coleman Validation'!G$665668,FALSE)),0,HLOOKUP($B176,INDIRECT("'Monthly Resource Report'!"&amp;'Coleman Validation'!G$665666&amp;":"&amp;'Coleman Validation'!G$665667),'Coleman Validation'!G$665668,FALSE))</f>
        <v>146</v>
      </c>
      <c r="H176" s="297">
        <f ca="1">+IF(ISERROR(HLOOKUP($B176,INDIRECT("'Monthly Resource Report'!"&amp;'Coleman Validation'!H$665666&amp;":"&amp;'Coleman Validation'!H$665667),'Coleman Validation'!H$665668,FALSE)),0,HLOOKUP($B176,INDIRECT("'Monthly Resource Report'!"&amp;'Coleman Validation'!H$665666&amp;":"&amp;'Coleman Validation'!H$665667),'Coleman Validation'!H$665668,FALSE))</f>
        <v>2.6320018391656745</v>
      </c>
      <c r="I176" s="317">
        <f ca="1">+IF(ISERROR(HLOOKUP($B176,INDIRECT("'Monthly Resource Report'!"&amp;'Coleman Validation'!I$665666&amp;":"&amp;'Coleman Validation'!I$665667),'Coleman Validation'!I$665668,FALSE)),0,HLOOKUP($B176,INDIRECT("'Monthly Resource Report'!"&amp;'Coleman Validation'!I$665666&amp;":"&amp;'Coleman Validation'!I$665667),'Coleman Validation'!I$665668,FALSE))</f>
        <v>0.32501344164881246</v>
      </c>
      <c r="J176" s="318">
        <f ca="1">+IF(ISERROR(HLOOKUP($B176,INDIRECT("'Monthly Resource Report'!"&amp;'Coleman Validation'!J$665666&amp;":"&amp;'Coleman Validation'!J$665667),'Coleman Validation'!J$665668,FALSE)),0,HLOOKUP($B176,INDIRECT("'Monthly Resource Report'!"&amp;'Coleman Validation'!J$665666&amp;":"&amp;'Coleman Validation'!J$665667),'Coleman Validation'!J$665668,FALSE))</f>
        <v>0.20056168438999997</v>
      </c>
      <c r="L176" s="301">
        <v>46539</v>
      </c>
      <c r="M176" s="294">
        <v>146</v>
      </c>
      <c r="N176" s="297">
        <v>2.6315729989537018</v>
      </c>
      <c r="O176" s="299">
        <v>0.33</v>
      </c>
      <c r="P176" s="295">
        <v>0.2</v>
      </c>
      <c r="Q176" s="294">
        <f ca="1">+IF(ISERROR(HLOOKUP($B176,INDIRECT("'Monthly Resource Report'!"&amp;'Coleman Validation'!Q$665666&amp;":"&amp;'Coleman Validation'!Q$665667),'Coleman Validation'!Q$665668,FALSE)),0,HLOOKUP($B176,INDIRECT("'Monthly Resource Report'!"&amp;'Coleman Validation'!Q$665666&amp;":"&amp;'Coleman Validation'!Q$665667),'Coleman Validation'!Q$665668,FALSE))</f>
        <v>146</v>
      </c>
      <c r="R176" s="297">
        <f ca="1">+IF(ISERROR(HLOOKUP($B176,INDIRECT("'Monthly Resource Report'!"&amp;'Coleman Validation'!R$665666&amp;":"&amp;'Coleman Validation'!R$665667),'Coleman Validation'!R$665668,FALSE)),0,HLOOKUP($B176,INDIRECT("'Monthly Resource Report'!"&amp;'Coleman Validation'!R$665666&amp;":"&amp;'Coleman Validation'!R$665667),'Coleman Validation'!R$665668,FALSE))</f>
        <v>2.6320015386316529</v>
      </c>
      <c r="S176" s="317">
        <f ca="1">+IF(ISERROR(HLOOKUP($B176,INDIRECT("'Monthly Resource Report'!"&amp;'Coleman Validation'!S$665666&amp;":"&amp;'Coleman Validation'!S$665667),'Coleman Validation'!S$665668,FALSE)),0,HLOOKUP($B176,INDIRECT("'Monthly Resource Report'!"&amp;'Coleman Validation'!S$665666&amp;":"&amp;'Coleman Validation'!S$665667),'Coleman Validation'!S$665668,FALSE))</f>
        <v>0.32532567819416047</v>
      </c>
      <c r="T176" s="318">
        <f ca="1">+IF(ISERROR(HLOOKUP($B176,INDIRECT("'Monthly Resource Report'!"&amp;'Coleman Validation'!T$665666&amp;":"&amp;'Coleman Validation'!T$665667),'Coleman Validation'!T$665668,FALSE)),0,HLOOKUP($B176,INDIRECT("'Monthly Resource Report'!"&amp;'Coleman Validation'!T$665666&amp;":"&amp;'Coleman Validation'!T$665667),'Coleman Validation'!T$665668,FALSE))</f>
        <v>0.20043126670293812</v>
      </c>
      <c r="V176" s="301">
        <v>46539</v>
      </c>
      <c r="W176" s="294">
        <v>151</v>
      </c>
      <c r="X176" s="297">
        <v>2.6315729989537018</v>
      </c>
      <c r="Y176" s="299">
        <v>0.33</v>
      </c>
      <c r="Z176" s="295">
        <v>0.2</v>
      </c>
      <c r="AA176" s="294">
        <f ca="1">+IF(ISERROR(HLOOKUP($B176,INDIRECT("'Monthly Resource Report'!"&amp;'Coleman Validation'!AA$665666&amp;":"&amp;'Coleman Validation'!AA$665667),'Coleman Validation'!AA$665668,FALSE)),0,HLOOKUP($B176,INDIRECT("'Monthly Resource Report'!"&amp;'Coleman Validation'!AA$665666&amp;":"&amp;'Coleman Validation'!AA$665667),'Coleman Validation'!AA$665668,FALSE))</f>
        <v>151</v>
      </c>
      <c r="AB176" s="297">
        <f ca="1">+IF(ISERROR(HLOOKUP($B176,INDIRECT("'Monthly Resource Report'!"&amp;'Coleman Validation'!AB$665666&amp;":"&amp;'Coleman Validation'!AB$665667),'Coleman Validation'!AB$665668,FALSE)),0,HLOOKUP($B176,INDIRECT("'Monthly Resource Report'!"&amp;'Coleman Validation'!AB$665666&amp;":"&amp;'Coleman Validation'!AB$665667),'Coleman Validation'!AB$665668,FALSE))</f>
        <v>2.632001423520228</v>
      </c>
      <c r="AC176" s="317">
        <f ca="1">+IF(ISERROR(HLOOKUP($B176,INDIRECT("'Monthly Resource Report'!"&amp;'Coleman Validation'!AC$665666&amp;":"&amp;'Coleman Validation'!AC$665667),'Coleman Validation'!AC$665668,FALSE)),0,HLOOKUP($B176,INDIRECT("'Monthly Resource Report'!"&amp;'Coleman Validation'!AC$665666&amp;":"&amp;'Coleman Validation'!AC$665667),'Coleman Validation'!AC$665668,FALSE))</f>
        <v>0.32560419259383094</v>
      </c>
      <c r="AD176" s="318">
        <f ca="1">+IF(ISERROR(HLOOKUP($B176,INDIRECT("'Monthly Resource Report'!"&amp;'Coleman Validation'!AD$665666&amp;":"&amp;'Coleman Validation'!AD$665667),'Coleman Validation'!AD$665668,FALSE)),0,HLOOKUP($B176,INDIRECT("'Monthly Resource Report'!"&amp;'Coleman Validation'!AD$665666&amp;":"&amp;'Coleman Validation'!AD$665667),'Coleman Validation'!AD$665668,FALSE))</f>
        <v>0.2009086922339734</v>
      </c>
    </row>
    <row r="177" spans="2:30" s="29" customFormat="1">
      <c r="B177" s="301">
        <v>46569</v>
      </c>
      <c r="C177" s="294">
        <v>146</v>
      </c>
      <c r="D177" s="297">
        <v>2.6315729989537018</v>
      </c>
      <c r="E177" s="299">
        <v>0.33</v>
      </c>
      <c r="F177" s="295">
        <v>0.2</v>
      </c>
      <c r="G177" s="294">
        <f ca="1">+IF(ISERROR(HLOOKUP($B177,INDIRECT("'Monthly Resource Report'!"&amp;'Coleman Validation'!G$665666&amp;":"&amp;'Coleman Validation'!G$665667),'Coleman Validation'!G$665668,FALSE)),0,HLOOKUP($B177,INDIRECT("'Monthly Resource Report'!"&amp;'Coleman Validation'!G$665666&amp;":"&amp;'Coleman Validation'!G$665667),'Coleman Validation'!G$665668,FALSE))</f>
        <v>146</v>
      </c>
      <c r="H177" s="297">
        <f ca="1">+IF(ISERROR(HLOOKUP($B177,INDIRECT("'Monthly Resource Report'!"&amp;'Coleman Validation'!H$665666&amp;":"&amp;'Coleman Validation'!H$665667),'Coleman Validation'!H$665668,FALSE)),0,HLOOKUP($B177,INDIRECT("'Monthly Resource Report'!"&amp;'Coleman Validation'!H$665666&amp;":"&amp;'Coleman Validation'!H$665667),'Coleman Validation'!H$665668,FALSE))</f>
        <v>2.63200304719917</v>
      </c>
      <c r="I177" s="317">
        <f ca="1">+IF(ISERROR(HLOOKUP($B177,INDIRECT("'Monthly Resource Report'!"&amp;'Coleman Validation'!I$665666&amp;":"&amp;'Coleman Validation'!I$665667),'Coleman Validation'!I$665668,FALSE)),0,HLOOKUP($B177,INDIRECT("'Monthly Resource Report'!"&amp;'Coleman Validation'!I$665666&amp;":"&amp;'Coleman Validation'!I$665667),'Coleman Validation'!I$665668,FALSE))</f>
        <v>0.32706496813691566</v>
      </c>
      <c r="J177" s="318">
        <f ca="1">+IF(ISERROR(HLOOKUP($B177,INDIRECT("'Monthly Resource Report'!"&amp;'Coleman Validation'!J$665666&amp;":"&amp;'Coleman Validation'!J$665667),'Coleman Validation'!J$665668,FALSE)),0,HLOOKUP($B177,INDIRECT("'Monthly Resource Report'!"&amp;'Coleman Validation'!J$665666&amp;":"&amp;'Coleman Validation'!J$665667),'Coleman Validation'!J$665668,FALSE))</f>
        <v>0.20033933260721465</v>
      </c>
      <c r="L177" s="301">
        <v>46569</v>
      </c>
      <c r="M177" s="294">
        <v>146</v>
      </c>
      <c r="N177" s="297">
        <v>2.6315729989537018</v>
      </c>
      <c r="O177" s="299">
        <v>0.33</v>
      </c>
      <c r="P177" s="295">
        <v>0.2</v>
      </c>
      <c r="Q177" s="294">
        <f ca="1">+IF(ISERROR(HLOOKUP($B177,INDIRECT("'Monthly Resource Report'!"&amp;'Coleman Validation'!Q$665666&amp;":"&amp;'Coleman Validation'!Q$665667),'Coleman Validation'!Q$665668,FALSE)),0,HLOOKUP($B177,INDIRECT("'Monthly Resource Report'!"&amp;'Coleman Validation'!Q$665666&amp;":"&amp;'Coleman Validation'!Q$665667),'Coleman Validation'!Q$665668,FALSE))</f>
        <v>146</v>
      </c>
      <c r="R177" s="297">
        <f ca="1">+IF(ISERROR(HLOOKUP($B177,INDIRECT("'Monthly Resource Report'!"&amp;'Coleman Validation'!R$665666&amp;":"&amp;'Coleman Validation'!R$665667),'Coleman Validation'!R$665668,FALSE)),0,HLOOKUP($B177,INDIRECT("'Monthly Resource Report'!"&amp;'Coleman Validation'!R$665666&amp;":"&amp;'Coleman Validation'!R$665667),'Coleman Validation'!R$665668,FALSE))</f>
        <v>2.6320027284543412</v>
      </c>
      <c r="S177" s="317">
        <f ca="1">+IF(ISERROR(HLOOKUP($B177,INDIRECT("'Monthly Resource Report'!"&amp;'Coleman Validation'!S$665666&amp;":"&amp;'Coleman Validation'!S$665667),'Coleman Validation'!S$665668,FALSE)),0,HLOOKUP($B177,INDIRECT("'Monthly Resource Report'!"&amp;'Coleman Validation'!S$665666&amp;":"&amp;'Coleman Validation'!S$665667),'Coleman Validation'!S$665668,FALSE))</f>
        <v>0.32725531884962972</v>
      </c>
      <c r="T177" s="318">
        <f ca="1">+IF(ISERROR(HLOOKUP($B177,INDIRECT("'Monthly Resource Report'!"&amp;'Coleman Validation'!T$665666&amp;":"&amp;'Coleman Validation'!T$665667),'Coleman Validation'!T$665668,FALSE)),0,HLOOKUP($B177,INDIRECT("'Monthly Resource Report'!"&amp;'Coleman Validation'!T$665666&amp;":"&amp;'Coleman Validation'!T$665667),'Coleman Validation'!T$665668,FALSE))</f>
        <v>0.20038473909008575</v>
      </c>
      <c r="V177" s="301">
        <v>46569</v>
      </c>
      <c r="W177" s="294">
        <v>151</v>
      </c>
      <c r="X177" s="297">
        <v>2.6315729989537018</v>
      </c>
      <c r="Y177" s="299">
        <v>0.33</v>
      </c>
      <c r="Z177" s="295">
        <v>0.2</v>
      </c>
      <c r="AA177" s="294">
        <f ca="1">+IF(ISERROR(HLOOKUP($B177,INDIRECT("'Monthly Resource Report'!"&amp;'Coleman Validation'!AA$665666&amp;":"&amp;'Coleman Validation'!AA$665667),'Coleman Validation'!AA$665668,FALSE)),0,HLOOKUP($B177,INDIRECT("'Monthly Resource Report'!"&amp;'Coleman Validation'!AA$665666&amp;":"&amp;'Coleman Validation'!AA$665667),'Coleman Validation'!AA$665668,FALSE))</f>
        <v>151</v>
      </c>
      <c r="AB177" s="297">
        <f ca="1">+IF(ISERROR(HLOOKUP($B177,INDIRECT("'Monthly Resource Report'!"&amp;'Coleman Validation'!AB$665666&amp;":"&amp;'Coleman Validation'!AB$665667),'Coleman Validation'!AB$665668,FALSE)),0,HLOOKUP($B177,INDIRECT("'Monthly Resource Report'!"&amp;'Coleman Validation'!AB$665666&amp;":"&amp;'Coleman Validation'!AB$665667),'Coleman Validation'!AB$665668,FALSE))</f>
        <v>2.6320025448843034</v>
      </c>
      <c r="AC177" s="317">
        <f ca="1">+IF(ISERROR(HLOOKUP($B177,INDIRECT("'Monthly Resource Report'!"&amp;'Coleman Validation'!AC$665666&amp;":"&amp;'Coleman Validation'!AC$665667),'Coleman Validation'!AC$665668,FALSE)),0,HLOOKUP($B177,INDIRECT("'Monthly Resource Report'!"&amp;'Coleman Validation'!AC$665666&amp;":"&amp;'Coleman Validation'!AC$665667),'Coleman Validation'!AC$665668,FALSE))</f>
        <v>0.3278946311115199</v>
      </c>
      <c r="AD177" s="318">
        <f ca="1">+IF(ISERROR(HLOOKUP($B177,INDIRECT("'Monthly Resource Report'!"&amp;'Coleman Validation'!AD$665666&amp;":"&amp;'Coleman Validation'!AD$665667),'Coleman Validation'!AD$665668,FALSE)),0,HLOOKUP($B177,INDIRECT("'Monthly Resource Report'!"&amp;'Coleman Validation'!AD$665666&amp;":"&amp;'Coleman Validation'!AD$665667),'Coleman Validation'!AD$665668,FALSE))</f>
        <v>0.20062248752304196</v>
      </c>
    </row>
    <row r="178" spans="2:30" s="29" customFormat="1">
      <c r="B178" s="301">
        <v>46600</v>
      </c>
      <c r="C178" s="294">
        <v>146</v>
      </c>
      <c r="D178" s="297">
        <v>2.6315729989537018</v>
      </c>
      <c r="E178" s="299">
        <v>0.33</v>
      </c>
      <c r="F178" s="295">
        <v>0.2</v>
      </c>
      <c r="G178" s="294">
        <f ca="1">+IF(ISERROR(HLOOKUP($B178,INDIRECT("'Monthly Resource Report'!"&amp;'Coleman Validation'!G$665666&amp;":"&amp;'Coleman Validation'!G$665667),'Coleman Validation'!G$665668,FALSE)),0,HLOOKUP($B178,INDIRECT("'Monthly Resource Report'!"&amp;'Coleman Validation'!G$665666&amp;":"&amp;'Coleman Validation'!G$665667),'Coleman Validation'!G$665668,FALSE))</f>
        <v>146</v>
      </c>
      <c r="H178" s="297">
        <f ca="1">+IF(ISERROR(HLOOKUP($B178,INDIRECT("'Monthly Resource Report'!"&amp;'Coleman Validation'!H$665666&amp;":"&amp;'Coleman Validation'!H$665667),'Coleman Validation'!H$665668,FALSE)),0,HLOOKUP($B178,INDIRECT("'Monthly Resource Report'!"&amp;'Coleman Validation'!H$665666&amp;":"&amp;'Coleman Validation'!H$665667),'Coleman Validation'!H$665668,FALSE))</f>
        <v>2.6320022078710603</v>
      </c>
      <c r="I178" s="317">
        <f ca="1">+IF(ISERROR(HLOOKUP($B178,INDIRECT("'Monthly Resource Report'!"&amp;'Coleman Validation'!I$665666&amp;":"&amp;'Coleman Validation'!I$665667),'Coleman Validation'!I$665668,FALSE)),0,HLOOKUP($B178,INDIRECT("'Monthly Resource Report'!"&amp;'Coleman Validation'!I$665666&amp;":"&amp;'Coleman Validation'!I$665667),'Coleman Validation'!I$665668,FALSE))</f>
        <v>0.32636026726956185</v>
      </c>
      <c r="J178" s="318">
        <f ca="1">+IF(ISERROR(HLOOKUP($B178,INDIRECT("'Monthly Resource Report'!"&amp;'Coleman Validation'!J$665666&amp;":"&amp;'Coleman Validation'!J$665667),'Coleman Validation'!J$665668,FALSE)),0,HLOOKUP($B178,INDIRECT("'Monthly Resource Report'!"&amp;'Coleman Validation'!J$665666&amp;":"&amp;'Coleman Validation'!J$665667),'Coleman Validation'!J$665668,FALSE))</f>
        <v>0.20036079771771037</v>
      </c>
      <c r="L178" s="301">
        <v>46600</v>
      </c>
      <c r="M178" s="294">
        <v>146</v>
      </c>
      <c r="N178" s="297">
        <v>2.6315729989537018</v>
      </c>
      <c r="O178" s="299">
        <v>0.33</v>
      </c>
      <c r="P178" s="295">
        <v>0.2</v>
      </c>
      <c r="Q178" s="294">
        <f ca="1">+IF(ISERROR(HLOOKUP($B178,INDIRECT("'Monthly Resource Report'!"&amp;'Coleman Validation'!Q$665666&amp;":"&amp;'Coleman Validation'!Q$665667),'Coleman Validation'!Q$665668,FALSE)),0,HLOOKUP($B178,INDIRECT("'Monthly Resource Report'!"&amp;'Coleman Validation'!Q$665666&amp;":"&amp;'Coleman Validation'!Q$665667),'Coleman Validation'!Q$665668,FALSE))</f>
        <v>146</v>
      </c>
      <c r="R178" s="297">
        <f ca="1">+IF(ISERROR(HLOOKUP($B178,INDIRECT("'Monthly Resource Report'!"&amp;'Coleman Validation'!R$665666&amp;":"&amp;'Coleman Validation'!R$665667),'Coleman Validation'!R$665668,FALSE)),0,HLOOKUP($B178,INDIRECT("'Monthly Resource Report'!"&amp;'Coleman Validation'!R$665666&amp;":"&amp;'Coleman Validation'!R$665667),'Coleman Validation'!R$665668,FALSE))</f>
        <v>2.6320024305363754</v>
      </c>
      <c r="S178" s="317">
        <f ca="1">+IF(ISERROR(HLOOKUP($B178,INDIRECT("'Monthly Resource Report'!"&amp;'Coleman Validation'!S$665666&amp;":"&amp;'Coleman Validation'!S$665667),'Coleman Validation'!S$665668,FALSE)),0,HLOOKUP($B178,INDIRECT("'Monthly Resource Report'!"&amp;'Coleman Validation'!S$665666&amp;":"&amp;'Coleman Validation'!S$665667),'Coleman Validation'!S$665668,FALSE))</f>
        <v>0.32634255447055766</v>
      </c>
      <c r="T178" s="318">
        <f ca="1">+IF(ISERROR(HLOOKUP($B178,INDIRECT("'Monthly Resource Report'!"&amp;'Coleman Validation'!T$665666&amp;":"&amp;'Coleman Validation'!T$665667),'Coleman Validation'!T$665668,FALSE)),0,HLOOKUP($B178,INDIRECT("'Monthly Resource Report'!"&amp;'Coleman Validation'!T$665666&amp;":"&amp;'Coleman Validation'!T$665667),'Coleman Validation'!T$665668,FALSE))</f>
        <v>0.20039738798026133</v>
      </c>
      <c r="V178" s="301">
        <v>46600</v>
      </c>
      <c r="W178" s="294">
        <v>151</v>
      </c>
      <c r="X178" s="297">
        <v>2.6315729989537018</v>
      </c>
      <c r="Y178" s="299">
        <v>0.33</v>
      </c>
      <c r="Z178" s="295">
        <v>0.2</v>
      </c>
      <c r="AA178" s="294">
        <f ca="1">+IF(ISERROR(HLOOKUP($B178,INDIRECT("'Monthly Resource Report'!"&amp;'Coleman Validation'!AA$665666&amp;":"&amp;'Coleman Validation'!AA$665667),'Coleman Validation'!AA$665668,FALSE)),0,HLOOKUP($B178,INDIRECT("'Monthly Resource Report'!"&amp;'Coleman Validation'!AA$665666&amp;":"&amp;'Coleman Validation'!AA$665667),'Coleman Validation'!AA$665668,FALSE))</f>
        <v>151</v>
      </c>
      <c r="AB178" s="297">
        <f ca="1">+IF(ISERROR(HLOOKUP($B178,INDIRECT("'Monthly Resource Report'!"&amp;'Coleman Validation'!AB$665666&amp;":"&amp;'Coleman Validation'!AB$665667),'Coleman Validation'!AB$665668,FALSE)),0,HLOOKUP($B178,INDIRECT("'Monthly Resource Report'!"&amp;'Coleman Validation'!AB$665666&amp;":"&amp;'Coleman Validation'!AB$665667),'Coleman Validation'!AB$665668,FALSE))</f>
        <v>2.6320026512759003</v>
      </c>
      <c r="AC178" s="317">
        <f ca="1">+IF(ISERROR(HLOOKUP($B178,INDIRECT("'Monthly Resource Report'!"&amp;'Coleman Validation'!AC$665666&amp;":"&amp;'Coleman Validation'!AC$665667),'Coleman Validation'!AC$665668,FALSE)),0,HLOOKUP($B178,INDIRECT("'Monthly Resource Report'!"&amp;'Coleman Validation'!AC$665666&amp;":"&amp;'Coleman Validation'!AC$665667),'Coleman Validation'!AC$665668,FALSE))</f>
        <v>0.32729028188084686</v>
      </c>
      <c r="AD178" s="318">
        <f ca="1">+IF(ISERROR(HLOOKUP($B178,INDIRECT("'Monthly Resource Report'!"&amp;'Coleman Validation'!AD$665666&amp;":"&amp;'Coleman Validation'!AD$665667),'Coleman Validation'!AD$665668,FALSE)),0,HLOOKUP($B178,INDIRECT("'Monthly Resource Report'!"&amp;'Coleman Validation'!AD$665666&amp;":"&amp;'Coleman Validation'!AD$665667),'Coleman Validation'!AD$665668,FALSE))</f>
        <v>0.20040928114229445</v>
      </c>
    </row>
    <row r="179" spans="2:30" s="29" customFormat="1">
      <c r="B179" s="301">
        <v>46631</v>
      </c>
      <c r="C179" s="294">
        <v>146</v>
      </c>
      <c r="D179" s="297">
        <v>2.6315729989537018</v>
      </c>
      <c r="E179" s="299">
        <v>0.33</v>
      </c>
      <c r="F179" s="295">
        <v>0.2</v>
      </c>
      <c r="G179" s="294">
        <f ca="1">+IF(ISERROR(HLOOKUP($B179,INDIRECT("'Monthly Resource Report'!"&amp;'Coleman Validation'!G$665666&amp;":"&amp;'Coleman Validation'!G$665667),'Coleman Validation'!G$665668,FALSE)),0,HLOOKUP($B179,INDIRECT("'Monthly Resource Report'!"&amp;'Coleman Validation'!G$665666&amp;":"&amp;'Coleman Validation'!G$665667),'Coleman Validation'!G$665668,FALSE))</f>
        <v>146</v>
      </c>
      <c r="H179" s="297">
        <f ca="1">+IF(ISERROR(HLOOKUP($B179,INDIRECT("'Monthly Resource Report'!"&amp;'Coleman Validation'!H$665666&amp;":"&amp;'Coleman Validation'!H$665667),'Coleman Validation'!H$665668,FALSE)),0,HLOOKUP($B179,INDIRECT("'Monthly Resource Report'!"&amp;'Coleman Validation'!H$665666&amp;":"&amp;'Coleman Validation'!H$665667),'Coleman Validation'!H$665668,FALSE))</f>
        <v>2.6320020075969293</v>
      </c>
      <c r="I179" s="317">
        <f ca="1">+IF(ISERROR(HLOOKUP($B179,INDIRECT("'Monthly Resource Report'!"&amp;'Coleman Validation'!I$665666&amp;":"&amp;'Coleman Validation'!I$665667),'Coleman Validation'!I$665668,FALSE)),0,HLOOKUP($B179,INDIRECT("'Monthly Resource Report'!"&amp;'Coleman Validation'!I$665666&amp;":"&amp;'Coleman Validation'!I$665667),'Coleman Validation'!I$665668,FALSE))</f>
        <v>0.32632152298393052</v>
      </c>
      <c r="J179" s="318">
        <f ca="1">+IF(ISERROR(HLOOKUP($B179,INDIRECT("'Monthly Resource Report'!"&amp;'Coleman Validation'!J$665666&amp;":"&amp;'Coleman Validation'!J$665667),'Coleman Validation'!J$665668,FALSE)),0,HLOOKUP($B179,INDIRECT("'Monthly Resource Report'!"&amp;'Coleman Validation'!J$665666&amp;":"&amp;'Coleman Validation'!J$665667),'Coleman Validation'!J$665668,FALSE))</f>
        <v>0.200558454270654</v>
      </c>
      <c r="L179" s="301">
        <v>46631</v>
      </c>
      <c r="M179" s="294">
        <v>146</v>
      </c>
      <c r="N179" s="297">
        <v>2.6315729989537018</v>
      </c>
      <c r="O179" s="299">
        <v>0.33</v>
      </c>
      <c r="P179" s="295">
        <v>0.2</v>
      </c>
      <c r="Q179" s="294">
        <f ca="1">+IF(ISERROR(HLOOKUP($B179,INDIRECT("'Monthly Resource Report'!"&amp;'Coleman Validation'!Q$665666&amp;":"&amp;'Coleman Validation'!Q$665667),'Coleman Validation'!Q$665668,FALSE)),0,HLOOKUP($B179,INDIRECT("'Monthly Resource Report'!"&amp;'Coleman Validation'!Q$665666&amp;":"&amp;'Coleman Validation'!Q$665667),'Coleman Validation'!Q$665668,FALSE))</f>
        <v>146</v>
      </c>
      <c r="R179" s="297">
        <f ca="1">+IF(ISERROR(HLOOKUP($B179,INDIRECT("'Monthly Resource Report'!"&amp;'Coleman Validation'!R$665666&amp;":"&amp;'Coleman Validation'!R$665667),'Coleman Validation'!R$665668,FALSE)),0,HLOOKUP($B179,INDIRECT("'Monthly Resource Report'!"&amp;'Coleman Validation'!R$665666&amp;":"&amp;'Coleman Validation'!R$665667),'Coleman Validation'!R$665668,FALSE))</f>
        <v>2.632001647446458</v>
      </c>
      <c r="S179" s="317">
        <f ca="1">+IF(ISERROR(HLOOKUP($B179,INDIRECT("'Monthly Resource Report'!"&amp;'Coleman Validation'!S$665666&amp;":"&amp;'Coleman Validation'!S$665667),'Coleman Validation'!S$665668,FALSE)),0,HLOOKUP($B179,INDIRECT("'Monthly Resource Report'!"&amp;'Coleman Validation'!S$665666&amp;":"&amp;'Coleman Validation'!S$665667),'Coleman Validation'!S$665668,FALSE))</f>
        <v>0.32621385840369482</v>
      </c>
      <c r="T179" s="318">
        <f ca="1">+IF(ISERROR(HLOOKUP($B179,INDIRECT("'Monthly Resource Report'!"&amp;'Coleman Validation'!T$665666&amp;":"&amp;'Coleman Validation'!T$665667),'Coleman Validation'!T$665668,FALSE)),0,HLOOKUP($B179,INDIRECT("'Monthly Resource Report'!"&amp;'Coleman Validation'!T$665666&amp;":"&amp;'Coleman Validation'!T$665667),'Coleman Validation'!T$665668,FALSE))</f>
        <v>0.20040689761311234</v>
      </c>
      <c r="V179" s="301">
        <v>46631</v>
      </c>
      <c r="W179" s="294">
        <v>151</v>
      </c>
      <c r="X179" s="297">
        <v>2.6315729989537018</v>
      </c>
      <c r="Y179" s="299">
        <v>0.33</v>
      </c>
      <c r="Z179" s="295">
        <v>0.2</v>
      </c>
      <c r="AA179" s="294">
        <f ca="1">+IF(ISERROR(HLOOKUP($B179,INDIRECT("'Monthly Resource Report'!"&amp;'Coleman Validation'!AA$665666&amp;":"&amp;'Coleman Validation'!AA$665667),'Coleman Validation'!AA$665668,FALSE)),0,HLOOKUP($B179,INDIRECT("'Monthly Resource Report'!"&amp;'Coleman Validation'!AA$665666&amp;":"&amp;'Coleman Validation'!AA$665667),'Coleman Validation'!AA$665668,FALSE))</f>
        <v>151</v>
      </c>
      <c r="AB179" s="297">
        <f ca="1">+IF(ISERROR(HLOOKUP($B179,INDIRECT("'Monthly Resource Report'!"&amp;'Coleman Validation'!AB$665666&amp;":"&amp;'Coleman Validation'!AB$665667),'Coleman Validation'!AB$665668,FALSE)),0,HLOOKUP($B179,INDIRECT("'Monthly Resource Report'!"&amp;'Coleman Validation'!AB$665666&amp;":"&amp;'Coleman Validation'!AB$665667),'Coleman Validation'!AB$665668,FALSE))</f>
        <v>2.6320017635700017</v>
      </c>
      <c r="AC179" s="317">
        <f ca="1">+IF(ISERROR(HLOOKUP($B179,INDIRECT("'Monthly Resource Report'!"&amp;'Coleman Validation'!AC$665666&amp;":"&amp;'Coleman Validation'!AC$665667),'Coleman Validation'!AC$665668,FALSE)),0,HLOOKUP($B179,INDIRECT("'Monthly Resource Report'!"&amp;'Coleman Validation'!AC$665666&amp;":"&amp;'Coleman Validation'!AC$665667),'Coleman Validation'!AC$665668,FALSE))</f>
        <v>0.32659969785982795</v>
      </c>
      <c r="AD179" s="318">
        <f ca="1">+IF(ISERROR(HLOOKUP($B179,INDIRECT("'Monthly Resource Report'!"&amp;'Coleman Validation'!AD$665666&amp;":"&amp;'Coleman Validation'!AD$665667),'Coleman Validation'!AD$665668,FALSE)),0,HLOOKUP($B179,INDIRECT("'Monthly Resource Report'!"&amp;'Coleman Validation'!AD$665666&amp;":"&amp;'Coleman Validation'!AD$665667),'Coleman Validation'!AD$665668,FALSE))</f>
        <v>0.20065562630576828</v>
      </c>
    </row>
    <row r="180" spans="2:30" s="29" customFormat="1">
      <c r="B180" s="301">
        <v>46661</v>
      </c>
      <c r="C180" s="294">
        <v>146</v>
      </c>
      <c r="D180" s="297">
        <v>2.6315729989537018</v>
      </c>
      <c r="E180" s="299">
        <v>0.33</v>
      </c>
      <c r="F180" s="295">
        <v>0.2</v>
      </c>
      <c r="G180" s="294">
        <f ca="1">+IF(ISERROR(HLOOKUP($B180,INDIRECT("'Monthly Resource Report'!"&amp;'Coleman Validation'!G$665666&amp;":"&amp;'Coleman Validation'!G$665667),'Coleman Validation'!G$665668,FALSE)),0,HLOOKUP($B180,INDIRECT("'Monthly Resource Report'!"&amp;'Coleman Validation'!G$665666&amp;":"&amp;'Coleman Validation'!G$665667),'Coleman Validation'!G$665668,FALSE))</f>
        <v>146</v>
      </c>
      <c r="H180" s="297">
        <f ca="1">+IF(ISERROR(HLOOKUP($B180,INDIRECT("'Monthly Resource Report'!"&amp;'Coleman Validation'!H$665666&amp;":"&amp;'Coleman Validation'!H$665667),'Coleman Validation'!H$665668,FALSE)),0,HLOOKUP($B180,INDIRECT("'Monthly Resource Report'!"&amp;'Coleman Validation'!H$665666&amp;":"&amp;'Coleman Validation'!H$665667),'Coleman Validation'!H$665668,FALSE))</f>
        <v>2.6320029258499913</v>
      </c>
      <c r="I180" s="317">
        <f ca="1">+IF(ISERROR(HLOOKUP($B180,INDIRECT("'Monthly Resource Report'!"&amp;'Coleman Validation'!I$665666&amp;":"&amp;'Coleman Validation'!I$665667),'Coleman Validation'!I$665668,FALSE)),0,HLOOKUP($B180,INDIRECT("'Monthly Resource Report'!"&amp;'Coleman Validation'!I$665666&amp;":"&amp;'Coleman Validation'!I$665667),'Coleman Validation'!I$665668,FALSE))</f>
        <v>0.32741711337965784</v>
      </c>
      <c r="J180" s="318">
        <f ca="1">+IF(ISERROR(HLOOKUP($B180,INDIRECT("'Monthly Resource Report'!"&amp;'Coleman Validation'!J$665666&amp;":"&amp;'Coleman Validation'!J$665667),'Coleman Validation'!J$665668,FALSE)),0,HLOOKUP($B180,INDIRECT("'Monthly Resource Report'!"&amp;'Coleman Validation'!J$665666&amp;":"&amp;'Coleman Validation'!J$665667),'Coleman Validation'!J$665668,FALSE))</f>
        <v>0.20016817704776091</v>
      </c>
      <c r="L180" s="301">
        <v>46661</v>
      </c>
      <c r="M180" s="294">
        <v>146</v>
      </c>
      <c r="N180" s="297">
        <v>2.6315729989537018</v>
      </c>
      <c r="O180" s="299">
        <v>0.33</v>
      </c>
      <c r="P180" s="295">
        <v>0.2</v>
      </c>
      <c r="Q180" s="294">
        <f ca="1">+IF(ISERROR(HLOOKUP($B180,INDIRECT("'Monthly Resource Report'!"&amp;'Coleman Validation'!Q$665666&amp;":"&amp;'Coleman Validation'!Q$665667),'Coleman Validation'!Q$665668,FALSE)),0,HLOOKUP($B180,INDIRECT("'Monthly Resource Report'!"&amp;'Coleman Validation'!Q$665666&amp;":"&amp;'Coleman Validation'!Q$665667),'Coleman Validation'!Q$665668,FALSE))</f>
        <v>146</v>
      </c>
      <c r="R180" s="297">
        <f ca="1">+IF(ISERROR(HLOOKUP($B180,INDIRECT("'Monthly Resource Report'!"&amp;'Coleman Validation'!R$665666&amp;":"&amp;'Coleman Validation'!R$665667),'Coleman Validation'!R$665668,FALSE)),0,HLOOKUP($B180,INDIRECT("'Monthly Resource Report'!"&amp;'Coleman Validation'!R$665666&amp;":"&amp;'Coleman Validation'!R$665667),'Coleman Validation'!R$665668,FALSE))</f>
        <v>2.6320028154594319</v>
      </c>
      <c r="S180" s="317">
        <f ca="1">+IF(ISERROR(HLOOKUP($B180,INDIRECT("'Monthly Resource Report'!"&amp;'Coleman Validation'!S$665666&amp;":"&amp;'Coleman Validation'!S$665667),'Coleman Validation'!S$665668,FALSE)),0,HLOOKUP($B180,INDIRECT("'Monthly Resource Report'!"&amp;'Coleman Validation'!S$665666&amp;":"&amp;'Coleman Validation'!S$665667),'Coleman Validation'!S$665668,FALSE))</f>
        <v>0.32746652897793266</v>
      </c>
      <c r="T180" s="318">
        <f ca="1">+IF(ISERROR(HLOOKUP($B180,INDIRECT("'Monthly Resource Report'!"&amp;'Coleman Validation'!T$665666&amp;":"&amp;'Coleman Validation'!T$665667),'Coleman Validation'!T$665668,FALSE)),0,HLOOKUP($B180,INDIRECT("'Monthly Resource Report'!"&amp;'Coleman Validation'!T$665666&amp;":"&amp;'Coleman Validation'!T$665667),'Coleman Validation'!T$665668,FALSE))</f>
        <v>0.20057810467112164</v>
      </c>
      <c r="V180" s="301">
        <v>46661</v>
      </c>
      <c r="W180" s="294">
        <v>151</v>
      </c>
      <c r="X180" s="297">
        <v>2.6315729989537018</v>
      </c>
      <c r="Y180" s="299">
        <v>0.33</v>
      </c>
      <c r="Z180" s="295">
        <v>0.2</v>
      </c>
      <c r="AA180" s="294">
        <f ca="1">+IF(ISERROR(HLOOKUP($B180,INDIRECT("'Monthly Resource Report'!"&amp;'Coleman Validation'!AA$665666&amp;":"&amp;'Coleman Validation'!AA$665667),'Coleman Validation'!AA$665668,FALSE)),0,HLOOKUP($B180,INDIRECT("'Monthly Resource Report'!"&amp;'Coleman Validation'!AA$665666&amp;":"&amp;'Coleman Validation'!AA$665667),'Coleman Validation'!AA$665668,FALSE))</f>
        <v>151</v>
      </c>
      <c r="AB180" s="297">
        <f ca="1">+IF(ISERROR(HLOOKUP($B180,INDIRECT("'Monthly Resource Report'!"&amp;'Coleman Validation'!AB$665666&amp;":"&amp;'Coleman Validation'!AB$665667),'Coleman Validation'!AB$665668,FALSE)),0,HLOOKUP($B180,INDIRECT("'Monthly Resource Report'!"&amp;'Coleman Validation'!AB$665666&amp;":"&amp;'Coleman Validation'!AB$665667),'Coleman Validation'!AB$665668,FALSE))</f>
        <v>2.6320029407114198</v>
      </c>
      <c r="AC180" s="317">
        <f ca="1">+IF(ISERROR(HLOOKUP($B180,INDIRECT("'Monthly Resource Report'!"&amp;'Coleman Validation'!AC$665666&amp;":"&amp;'Coleman Validation'!AC$665667),'Coleman Validation'!AC$665668,FALSE)),0,HLOOKUP($B180,INDIRECT("'Monthly Resource Report'!"&amp;'Coleman Validation'!AC$665666&amp;":"&amp;'Coleman Validation'!AC$665667),'Coleman Validation'!AC$665668,FALSE))</f>
        <v>0.32791582357238336</v>
      </c>
      <c r="AD180" s="318">
        <f ca="1">+IF(ISERROR(HLOOKUP($B180,INDIRECT("'Monthly Resource Report'!"&amp;'Coleman Validation'!AD$665666&amp;":"&amp;'Coleman Validation'!AD$665667),'Coleman Validation'!AD$665668,FALSE)),0,HLOOKUP($B180,INDIRECT("'Monthly Resource Report'!"&amp;'Coleman Validation'!AD$665666&amp;":"&amp;'Coleman Validation'!AD$665667),'Coleman Validation'!AD$665668,FALSE))</f>
        <v>0.20040563244207069</v>
      </c>
    </row>
    <row r="181" spans="2:30" s="29" customFormat="1">
      <c r="B181" s="301">
        <v>46692</v>
      </c>
      <c r="C181" s="294">
        <v>146</v>
      </c>
      <c r="D181" s="297">
        <v>2.6315729989537018</v>
      </c>
      <c r="E181" s="299">
        <v>0.33</v>
      </c>
      <c r="F181" s="295">
        <v>0.2</v>
      </c>
      <c r="G181" s="294">
        <f ca="1">+IF(ISERROR(HLOOKUP($B181,INDIRECT("'Monthly Resource Report'!"&amp;'Coleman Validation'!G$665666&amp;":"&amp;'Coleman Validation'!G$665667),'Coleman Validation'!G$665668,FALSE)),0,HLOOKUP($B181,INDIRECT("'Monthly Resource Report'!"&amp;'Coleman Validation'!G$665666&amp;":"&amp;'Coleman Validation'!G$665667),'Coleman Validation'!G$665668,FALSE))</f>
        <v>146</v>
      </c>
      <c r="H181" s="297">
        <f ca="1">+IF(ISERROR(HLOOKUP($B181,INDIRECT("'Monthly Resource Report'!"&amp;'Coleman Validation'!H$665666&amp;":"&amp;'Coleman Validation'!H$665667),'Coleman Validation'!H$665668,FALSE)),0,HLOOKUP($B181,INDIRECT("'Monthly Resource Report'!"&amp;'Coleman Validation'!H$665666&amp;":"&amp;'Coleman Validation'!H$665667),'Coleman Validation'!H$665668,FALSE))</f>
        <v>2.6320031280076996</v>
      </c>
      <c r="I181" s="317">
        <f ca="1">+IF(ISERROR(HLOOKUP($B181,INDIRECT("'Monthly Resource Report'!"&amp;'Coleman Validation'!I$665666&amp;":"&amp;'Coleman Validation'!I$665667),'Coleman Validation'!I$665668,FALSE)),0,HLOOKUP($B181,INDIRECT("'Monthly Resource Report'!"&amp;'Coleman Validation'!I$665666&amp;":"&amp;'Coleman Validation'!I$665667),'Coleman Validation'!I$665668,FALSE))</f>
        <v>0.32759404730588371</v>
      </c>
      <c r="J181" s="318">
        <f ca="1">+IF(ISERROR(HLOOKUP($B181,INDIRECT("'Monthly Resource Report'!"&amp;'Coleman Validation'!J$665666&amp;":"&amp;'Coleman Validation'!J$665667),'Coleman Validation'!J$665668,FALSE)),0,HLOOKUP($B181,INDIRECT("'Monthly Resource Report'!"&amp;'Coleman Validation'!J$665666&amp;":"&amp;'Coleman Validation'!J$665667),'Coleman Validation'!J$665668,FALSE))</f>
        <v>0.20035467799825751</v>
      </c>
      <c r="L181" s="301">
        <v>46692</v>
      </c>
      <c r="M181" s="294">
        <v>146</v>
      </c>
      <c r="N181" s="297">
        <v>2.6315729989537018</v>
      </c>
      <c r="O181" s="299">
        <v>0.33</v>
      </c>
      <c r="P181" s="295">
        <v>0.2</v>
      </c>
      <c r="Q181" s="294">
        <f ca="1">+IF(ISERROR(HLOOKUP($B181,INDIRECT("'Monthly Resource Report'!"&amp;'Coleman Validation'!Q$665666&amp;":"&amp;'Coleman Validation'!Q$665667),'Coleman Validation'!Q$665668,FALSE)),0,HLOOKUP($B181,INDIRECT("'Monthly Resource Report'!"&amp;'Coleman Validation'!Q$665666&amp;":"&amp;'Coleman Validation'!Q$665667),'Coleman Validation'!Q$665668,FALSE))</f>
        <v>146</v>
      </c>
      <c r="R181" s="297">
        <f ca="1">+IF(ISERROR(HLOOKUP($B181,INDIRECT("'Monthly Resource Report'!"&amp;'Coleman Validation'!R$665666&amp;":"&amp;'Coleman Validation'!R$665667),'Coleman Validation'!R$665668,FALSE)),0,HLOOKUP($B181,INDIRECT("'Monthly Resource Report'!"&amp;'Coleman Validation'!R$665666&amp;":"&amp;'Coleman Validation'!R$665667),'Coleman Validation'!R$665668,FALSE))</f>
        <v>2.6320031333098806</v>
      </c>
      <c r="S181" s="317">
        <f ca="1">+IF(ISERROR(HLOOKUP($B181,INDIRECT("'Monthly Resource Report'!"&amp;'Coleman Validation'!S$665666&amp;":"&amp;'Coleman Validation'!S$665667),'Coleman Validation'!S$665668,FALSE)),0,HLOOKUP($B181,INDIRECT("'Monthly Resource Report'!"&amp;'Coleman Validation'!S$665666&amp;":"&amp;'Coleman Validation'!S$665667),'Coleman Validation'!S$665668,FALSE))</f>
        <v>0.32763616420030439</v>
      </c>
      <c r="T181" s="318">
        <f ca="1">+IF(ISERROR(HLOOKUP($B181,INDIRECT("'Monthly Resource Report'!"&amp;'Coleman Validation'!T$665666&amp;":"&amp;'Coleman Validation'!T$665667),'Coleman Validation'!T$665668,FALSE)),0,HLOOKUP($B181,INDIRECT("'Monthly Resource Report'!"&amp;'Coleman Validation'!T$665666&amp;":"&amp;'Coleman Validation'!T$665667),'Coleman Validation'!T$665668,FALSE))</f>
        <v>0.2006069769502046</v>
      </c>
      <c r="V181" s="301">
        <v>46692</v>
      </c>
      <c r="W181" s="294">
        <v>151</v>
      </c>
      <c r="X181" s="297">
        <v>2.6315729989537018</v>
      </c>
      <c r="Y181" s="299">
        <v>0.33</v>
      </c>
      <c r="Z181" s="295">
        <v>0.2</v>
      </c>
      <c r="AA181" s="294">
        <f ca="1">+IF(ISERROR(HLOOKUP($B181,INDIRECT("'Monthly Resource Report'!"&amp;'Coleman Validation'!AA$665666&amp;":"&amp;'Coleman Validation'!AA$665667),'Coleman Validation'!AA$665668,FALSE)),0,HLOOKUP($B181,INDIRECT("'Monthly Resource Report'!"&amp;'Coleman Validation'!AA$665666&amp;":"&amp;'Coleman Validation'!AA$665667),'Coleman Validation'!AA$665668,FALSE))</f>
        <v>151</v>
      </c>
      <c r="AB181" s="297">
        <f ca="1">+IF(ISERROR(HLOOKUP($B181,INDIRECT("'Monthly Resource Report'!"&amp;'Coleman Validation'!AB$665666&amp;":"&amp;'Coleman Validation'!AB$665667),'Coleman Validation'!AB$665668,FALSE)),0,HLOOKUP($B181,INDIRECT("'Monthly Resource Report'!"&amp;'Coleman Validation'!AB$665666&amp;":"&amp;'Coleman Validation'!AB$665667),'Coleman Validation'!AB$665668,FALSE))</f>
        <v>2.6320028430345652</v>
      </c>
      <c r="AC181" s="317">
        <f ca="1">+IF(ISERROR(HLOOKUP($B181,INDIRECT("'Monthly Resource Report'!"&amp;'Coleman Validation'!AC$665666&amp;":"&amp;'Coleman Validation'!AC$665667),'Coleman Validation'!AC$665668,FALSE)),0,HLOOKUP($B181,INDIRECT("'Monthly Resource Report'!"&amp;'Coleman Validation'!AC$665666&amp;":"&amp;'Coleman Validation'!AC$665667),'Coleman Validation'!AC$665668,FALSE))</f>
        <v>0.32791750704941808</v>
      </c>
      <c r="AD181" s="318">
        <f ca="1">+IF(ISERROR(HLOOKUP($B181,INDIRECT("'Monthly Resource Report'!"&amp;'Coleman Validation'!AD$665666&amp;":"&amp;'Coleman Validation'!AD$665667),'Coleman Validation'!AD$665668,FALSE)),0,HLOOKUP($B181,INDIRECT("'Monthly Resource Report'!"&amp;'Coleman Validation'!AD$665666&amp;":"&amp;'Coleman Validation'!AD$665667),'Coleman Validation'!AD$665668,FALSE))</f>
        <v>0.20108222515907534</v>
      </c>
    </row>
    <row r="182" spans="2:30" s="29" customFormat="1">
      <c r="B182" s="301">
        <v>46722</v>
      </c>
      <c r="C182" s="294">
        <v>146</v>
      </c>
      <c r="D182" s="297">
        <v>2.6315729989537018</v>
      </c>
      <c r="E182" s="299">
        <v>0.33</v>
      </c>
      <c r="F182" s="295">
        <v>0.2</v>
      </c>
      <c r="G182" s="294">
        <f ca="1">+IF(ISERROR(HLOOKUP($B182,INDIRECT("'Monthly Resource Report'!"&amp;'Coleman Validation'!G$665666&amp;":"&amp;'Coleman Validation'!G$665667),'Coleman Validation'!G$665668,FALSE)),0,HLOOKUP($B182,INDIRECT("'Monthly Resource Report'!"&amp;'Coleman Validation'!G$665666&amp;":"&amp;'Coleman Validation'!G$665667),'Coleman Validation'!G$665668,FALSE))</f>
        <v>146</v>
      </c>
      <c r="H182" s="297">
        <f ca="1">+IF(ISERROR(HLOOKUP($B182,INDIRECT("'Monthly Resource Report'!"&amp;'Coleman Validation'!H$665666&amp;":"&amp;'Coleman Validation'!H$665667),'Coleman Validation'!H$665668,FALSE)),0,HLOOKUP($B182,INDIRECT("'Monthly Resource Report'!"&amp;'Coleman Validation'!H$665666&amp;":"&amp;'Coleman Validation'!H$665667),'Coleman Validation'!H$665668,FALSE))</f>
        <v>2.6320023784270239</v>
      </c>
      <c r="I182" s="317">
        <f ca="1">+IF(ISERROR(HLOOKUP($B182,INDIRECT("'Monthly Resource Report'!"&amp;'Coleman Validation'!I$665666&amp;":"&amp;'Coleman Validation'!I$665667),'Coleman Validation'!I$665668,FALSE)),0,HLOOKUP($B182,INDIRECT("'Monthly Resource Report'!"&amp;'Coleman Validation'!I$665666&amp;":"&amp;'Coleman Validation'!I$665667),'Coleman Validation'!I$665668,FALSE))</f>
        <v>0.3272651218980675</v>
      </c>
      <c r="J182" s="318">
        <f ca="1">+IF(ISERROR(HLOOKUP($B182,INDIRECT("'Monthly Resource Report'!"&amp;'Coleman Validation'!J$665666&amp;":"&amp;'Coleman Validation'!J$665667),'Coleman Validation'!J$665668,FALSE)),0,HLOOKUP($B182,INDIRECT("'Monthly Resource Report'!"&amp;'Coleman Validation'!J$665666&amp;":"&amp;'Coleman Validation'!J$665667),'Coleman Validation'!J$665668,FALSE))</f>
        <v>0.20050887756858121</v>
      </c>
      <c r="L182" s="301">
        <v>46722</v>
      </c>
      <c r="M182" s="294">
        <v>146</v>
      </c>
      <c r="N182" s="297">
        <v>2.6315729989537018</v>
      </c>
      <c r="O182" s="299">
        <v>0.33</v>
      </c>
      <c r="P182" s="295">
        <v>0.2</v>
      </c>
      <c r="Q182" s="294">
        <f ca="1">+IF(ISERROR(HLOOKUP($B182,INDIRECT("'Monthly Resource Report'!"&amp;'Coleman Validation'!Q$665666&amp;":"&amp;'Coleman Validation'!Q$665667),'Coleman Validation'!Q$665668,FALSE)),0,HLOOKUP($B182,INDIRECT("'Monthly Resource Report'!"&amp;'Coleman Validation'!Q$665666&amp;":"&amp;'Coleman Validation'!Q$665667),'Coleman Validation'!Q$665668,FALSE))</f>
        <v>146</v>
      </c>
      <c r="R182" s="297">
        <f ca="1">+IF(ISERROR(HLOOKUP($B182,INDIRECT("'Monthly Resource Report'!"&amp;'Coleman Validation'!R$665666&amp;":"&amp;'Coleman Validation'!R$665667),'Coleman Validation'!R$665668,FALSE)),0,HLOOKUP($B182,INDIRECT("'Monthly Resource Report'!"&amp;'Coleman Validation'!R$665666&amp;":"&amp;'Coleman Validation'!R$665667),'Coleman Validation'!R$665668,FALSE))</f>
        <v>2.6320022096865006</v>
      </c>
      <c r="S182" s="317">
        <f ca="1">+IF(ISERROR(HLOOKUP($B182,INDIRECT("'Monthly Resource Report'!"&amp;'Coleman Validation'!S$665666&amp;":"&amp;'Coleman Validation'!S$665667),'Coleman Validation'!S$665668,FALSE)),0,HLOOKUP($B182,INDIRECT("'Monthly Resource Report'!"&amp;'Coleman Validation'!S$665666&amp;":"&amp;'Coleman Validation'!S$665667),'Coleman Validation'!S$665668,FALSE))</f>
        <v>0.32754445678179106</v>
      </c>
      <c r="T182" s="318">
        <f ca="1">+IF(ISERROR(HLOOKUP($B182,INDIRECT("'Monthly Resource Report'!"&amp;'Coleman Validation'!T$665666&amp;":"&amp;'Coleman Validation'!T$665667),'Coleman Validation'!T$665668,FALSE)),0,HLOOKUP($B182,INDIRECT("'Monthly Resource Report'!"&amp;'Coleman Validation'!T$665666&amp;":"&amp;'Coleman Validation'!T$665667),'Coleman Validation'!T$665668,FALSE))</f>
        <v>0.2007842681897242</v>
      </c>
      <c r="V182" s="301">
        <v>46722</v>
      </c>
      <c r="W182" s="294">
        <v>151</v>
      </c>
      <c r="X182" s="297">
        <v>2.6315729989537018</v>
      </c>
      <c r="Y182" s="299">
        <v>0.33</v>
      </c>
      <c r="Z182" s="295">
        <v>0.2</v>
      </c>
      <c r="AA182" s="294">
        <f ca="1">+IF(ISERROR(HLOOKUP($B182,INDIRECT("'Monthly Resource Report'!"&amp;'Coleman Validation'!AA$665666&amp;":"&amp;'Coleman Validation'!AA$665667),'Coleman Validation'!AA$665668,FALSE)),0,HLOOKUP($B182,INDIRECT("'Monthly Resource Report'!"&amp;'Coleman Validation'!AA$665666&amp;":"&amp;'Coleman Validation'!AA$665667),'Coleman Validation'!AA$665668,FALSE))</f>
        <v>151</v>
      </c>
      <c r="AB182" s="297">
        <f ca="1">+IF(ISERROR(HLOOKUP($B182,INDIRECT("'Monthly Resource Report'!"&amp;'Coleman Validation'!AB$665666&amp;":"&amp;'Coleman Validation'!AB$665667),'Coleman Validation'!AB$665668,FALSE)),0,HLOOKUP($B182,INDIRECT("'Monthly Resource Report'!"&amp;'Coleman Validation'!AB$665666&amp;":"&amp;'Coleman Validation'!AB$665667),'Coleman Validation'!AB$665668,FALSE))</f>
        <v>2.632002338131374</v>
      </c>
      <c r="AC182" s="317">
        <f ca="1">+IF(ISERROR(HLOOKUP($B182,INDIRECT("'Monthly Resource Report'!"&amp;'Coleman Validation'!AC$665666&amp;":"&amp;'Coleman Validation'!AC$665667),'Coleman Validation'!AC$665668,FALSE)),0,HLOOKUP($B182,INDIRECT("'Monthly Resource Report'!"&amp;'Coleman Validation'!AC$665666&amp;":"&amp;'Coleman Validation'!AC$665667),'Coleman Validation'!AC$665668,FALSE))</f>
        <v>0.32767383847892134</v>
      </c>
      <c r="AD182" s="318">
        <f ca="1">+IF(ISERROR(HLOOKUP($B182,INDIRECT("'Monthly Resource Report'!"&amp;'Coleman Validation'!AD$665666&amp;":"&amp;'Coleman Validation'!AD$665667),'Coleman Validation'!AD$665668,FALSE)),0,HLOOKUP($B182,INDIRECT("'Monthly Resource Report'!"&amp;'Coleman Validation'!AD$665666&amp;":"&amp;'Coleman Validation'!AD$665667),'Coleman Validation'!AD$665668,FALSE))</f>
        <v>0.20082376898887952</v>
      </c>
    </row>
    <row r="183" spans="2:3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  <c r="V183" s="639"/>
      <c r="W183" s="640"/>
      <c r="X183" s="641"/>
      <c r="Y183" s="642"/>
      <c r="Z183" s="642"/>
      <c r="AA183" s="640"/>
      <c r="AB183" s="641"/>
      <c r="AC183" s="643"/>
      <c r="AD183" s="643"/>
    </row>
    <row r="184" spans="2:3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  <c r="V184" s="639"/>
      <c r="W184" s="640"/>
      <c r="X184" s="641"/>
      <c r="Y184" s="642"/>
      <c r="Z184" s="642"/>
      <c r="AA184" s="640"/>
      <c r="AB184" s="641"/>
      <c r="AC184" s="643"/>
      <c r="AD184" s="643"/>
    </row>
    <row r="185" spans="2:3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  <c r="V185" s="639"/>
      <c r="W185" s="640"/>
      <c r="X185" s="641"/>
      <c r="Y185" s="642"/>
      <c r="Z185" s="642"/>
      <c r="AA185" s="640"/>
      <c r="AB185" s="641"/>
      <c r="AC185" s="643"/>
      <c r="AD185" s="643"/>
    </row>
    <row r="186" spans="2:3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  <c r="V186" s="639"/>
      <c r="W186" s="640"/>
      <c r="X186" s="641"/>
      <c r="Y186" s="642"/>
      <c r="Z186" s="642"/>
      <c r="AA186" s="640"/>
      <c r="AB186" s="641"/>
      <c r="AC186" s="643"/>
      <c r="AD186" s="643"/>
    </row>
    <row r="187" spans="2:3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  <c r="V187" s="639"/>
      <c r="W187" s="640"/>
      <c r="X187" s="641"/>
      <c r="Y187" s="642"/>
      <c r="Z187" s="642"/>
      <c r="AA187" s="640"/>
      <c r="AB187" s="641"/>
      <c r="AC187" s="643"/>
      <c r="AD187" s="643"/>
    </row>
    <row r="188" spans="2:3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  <c r="V188" s="639"/>
      <c r="W188" s="640"/>
      <c r="X188" s="641"/>
      <c r="Y188" s="642"/>
      <c r="Z188" s="642"/>
      <c r="AA188" s="640"/>
      <c r="AB188" s="641"/>
      <c r="AC188" s="643"/>
      <c r="AD188" s="643"/>
    </row>
    <row r="189" spans="2:3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  <c r="V189" s="639"/>
      <c r="W189" s="640"/>
      <c r="X189" s="641"/>
      <c r="Y189" s="642"/>
      <c r="Z189" s="642"/>
      <c r="AA189" s="640"/>
      <c r="AB189" s="641"/>
      <c r="AC189" s="643"/>
      <c r="AD189" s="643"/>
    </row>
    <row r="190" spans="2:3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  <c r="V190" s="639"/>
      <c r="W190" s="640"/>
      <c r="X190" s="641"/>
      <c r="Y190" s="642"/>
      <c r="Z190" s="642"/>
      <c r="AA190" s="640"/>
      <c r="AB190" s="641"/>
      <c r="AC190" s="643"/>
      <c r="AD190" s="643"/>
    </row>
    <row r="191" spans="2:3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  <c r="V191" s="639"/>
      <c r="W191" s="640"/>
      <c r="X191" s="641"/>
      <c r="Y191" s="642"/>
      <c r="Z191" s="642"/>
      <c r="AA191" s="640"/>
      <c r="AB191" s="641"/>
      <c r="AC191" s="643"/>
      <c r="AD191" s="643"/>
    </row>
    <row r="192" spans="2:3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  <c r="V192" s="639"/>
      <c r="W192" s="640"/>
      <c r="X192" s="641"/>
      <c r="Y192" s="642"/>
      <c r="Z192" s="642"/>
      <c r="AA192" s="640"/>
      <c r="AB192" s="641"/>
      <c r="AC192" s="643"/>
      <c r="AD192" s="643"/>
    </row>
    <row r="193" spans="2:3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  <c r="V193" s="639"/>
      <c r="W193" s="640"/>
      <c r="X193" s="641"/>
      <c r="Y193" s="642"/>
      <c r="Z193" s="642"/>
      <c r="AA193" s="640"/>
      <c r="AB193" s="641"/>
      <c r="AC193" s="643"/>
      <c r="AD193" s="643"/>
    </row>
    <row r="194" spans="2:3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  <c r="V194" s="639"/>
      <c r="W194" s="640"/>
      <c r="X194" s="641"/>
      <c r="Y194" s="642"/>
      <c r="Z194" s="642"/>
      <c r="AA194" s="640"/>
      <c r="AB194" s="641"/>
      <c r="AC194" s="643"/>
      <c r="AD194" s="643"/>
    </row>
    <row r="195" spans="2:3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  <c r="V195" s="639"/>
      <c r="W195" s="640"/>
      <c r="X195" s="641"/>
      <c r="Y195" s="642"/>
      <c r="Z195" s="642"/>
      <c r="AA195" s="640"/>
      <c r="AB195" s="641"/>
      <c r="AC195" s="643"/>
      <c r="AD195" s="643"/>
    </row>
    <row r="196" spans="2:3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  <c r="V196" s="639"/>
      <c r="W196" s="640"/>
      <c r="X196" s="641"/>
      <c r="Y196" s="642"/>
      <c r="Z196" s="642"/>
      <c r="AA196" s="640"/>
      <c r="AB196" s="641"/>
      <c r="AC196" s="643"/>
      <c r="AD196" s="643"/>
    </row>
    <row r="197" spans="2:3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  <c r="V197" s="639"/>
      <c r="W197" s="640"/>
      <c r="X197" s="641"/>
      <c r="Y197" s="642"/>
      <c r="Z197" s="642"/>
      <c r="AA197" s="640"/>
      <c r="AB197" s="641"/>
      <c r="AC197" s="643"/>
      <c r="AD197" s="643"/>
    </row>
    <row r="198" spans="2:30" s="29" customFormat="1">
      <c r="B198" s="639"/>
      <c r="C198" s="640"/>
      <c r="D198" s="641"/>
      <c r="E198" s="642"/>
      <c r="F198" s="642"/>
      <c r="G198" s="640"/>
      <c r="H198" s="641"/>
      <c r="I198" s="643"/>
      <c r="J198" s="643"/>
      <c r="L198" s="639"/>
      <c r="M198" s="640"/>
      <c r="N198" s="641"/>
      <c r="O198" s="642"/>
      <c r="P198" s="642"/>
      <c r="Q198" s="640"/>
      <c r="R198" s="641"/>
      <c r="S198" s="643"/>
      <c r="T198" s="643"/>
      <c r="V198" s="639"/>
      <c r="W198" s="640"/>
      <c r="X198" s="641"/>
      <c r="Y198" s="642"/>
      <c r="Z198" s="642"/>
      <c r="AA198" s="640"/>
      <c r="AB198" s="641"/>
      <c r="AC198" s="643"/>
      <c r="AD198" s="643"/>
    </row>
    <row r="199" spans="2:30" s="29" customFormat="1">
      <c r="B199" s="639"/>
      <c r="C199" s="640"/>
      <c r="D199" s="641"/>
      <c r="E199" s="642"/>
      <c r="F199" s="642"/>
      <c r="G199" s="640"/>
      <c r="H199" s="641"/>
      <c r="I199" s="643"/>
      <c r="J199" s="643"/>
      <c r="L199" s="639"/>
      <c r="M199" s="640"/>
      <c r="N199" s="641"/>
      <c r="O199" s="642"/>
      <c r="P199" s="642"/>
      <c r="Q199" s="640"/>
      <c r="R199" s="641"/>
      <c r="S199" s="643"/>
      <c r="T199" s="643"/>
      <c r="V199" s="639"/>
      <c r="W199" s="640"/>
      <c r="X199" s="641"/>
      <c r="Y199" s="642"/>
      <c r="Z199" s="642"/>
      <c r="AA199" s="640"/>
      <c r="AB199" s="641"/>
      <c r="AC199" s="643"/>
      <c r="AD199" s="643"/>
    </row>
    <row r="200" spans="2:30" s="29" customFormat="1">
      <c r="B200" s="639"/>
      <c r="C200" s="640"/>
      <c r="D200" s="641"/>
      <c r="E200" s="642"/>
      <c r="F200" s="642"/>
      <c r="G200" s="640"/>
      <c r="H200" s="641"/>
      <c r="I200" s="643"/>
      <c r="J200" s="643"/>
      <c r="L200" s="639"/>
      <c r="M200" s="640"/>
      <c r="N200" s="641"/>
      <c r="O200" s="642"/>
      <c r="P200" s="642"/>
      <c r="Q200" s="640"/>
      <c r="R200" s="641"/>
      <c r="S200" s="643"/>
      <c r="T200" s="643"/>
      <c r="V200" s="639"/>
      <c r="W200" s="640"/>
      <c r="X200" s="641"/>
      <c r="Y200" s="642"/>
      <c r="Z200" s="642"/>
      <c r="AA200" s="640"/>
      <c r="AB200" s="641"/>
      <c r="AC200" s="643"/>
      <c r="AD200" s="643"/>
    </row>
    <row r="243" spans="6:30">
      <c r="G243" s="684" t="s">
        <v>221</v>
      </c>
      <c r="H243" s="685"/>
      <c r="I243" s="685"/>
      <c r="J243" s="686"/>
      <c r="P243" s="461"/>
      <c r="Q243" s="684" t="s">
        <v>221</v>
      </c>
      <c r="R243" s="685"/>
      <c r="S243" s="685"/>
      <c r="T243" s="686"/>
      <c r="Z243" s="461"/>
      <c r="AA243" s="684" t="s">
        <v>221</v>
      </c>
      <c r="AB243" s="685"/>
      <c r="AC243" s="685"/>
      <c r="AD243" s="686"/>
    </row>
    <row r="244" spans="6:30" ht="30">
      <c r="F244" s="293" t="s">
        <v>199</v>
      </c>
      <c r="G244" s="304" t="s">
        <v>34</v>
      </c>
      <c r="H244" s="305" t="s">
        <v>39</v>
      </c>
      <c r="I244" s="306" t="s">
        <v>48</v>
      </c>
      <c r="J244" s="307" t="s">
        <v>45</v>
      </c>
      <c r="P244" s="293" t="s">
        <v>199</v>
      </c>
      <c r="Q244" s="304" t="s">
        <v>34</v>
      </c>
      <c r="R244" s="305" t="s">
        <v>39</v>
      </c>
      <c r="S244" s="306" t="s">
        <v>48</v>
      </c>
      <c r="T244" s="307" t="s">
        <v>45</v>
      </c>
      <c r="Z244" s="293" t="s">
        <v>199</v>
      </c>
      <c r="AA244" s="304" t="s">
        <v>34</v>
      </c>
      <c r="AB244" s="305" t="s">
        <v>39</v>
      </c>
      <c r="AC244" s="306" t="s">
        <v>48</v>
      </c>
      <c r="AD244" s="307" t="s">
        <v>45</v>
      </c>
    </row>
    <row r="245" spans="6:30">
      <c r="F245" s="300">
        <f>+B3</f>
        <v>41275</v>
      </c>
      <c r="G245" s="308">
        <f t="shared" ref="G245:G276" ca="1" si="0">+IF(ISERROR(G3/C3-1),0,G3/C3-1)</f>
        <v>0</v>
      </c>
      <c r="H245" s="309">
        <f t="shared" ref="H245:H276" ca="1" si="1">+IF(ISERROR(H3/D3-1),0,H3/D3-1)</f>
        <v>1.0922360251797159E-6</v>
      </c>
      <c r="I245" s="309">
        <f t="shared" ref="I245:I276" ca="1" si="2">+IF(ISERROR(I3/E3-1),0,I3/E3-1)</f>
        <v>-6.5812674662780735E-3</v>
      </c>
      <c r="J245" s="310">
        <f t="shared" ref="J245:J276" ca="1" si="3">+IF(ISERROR(J3/F3-1),0,J3/F3-1)</f>
        <v>3.4670050491911741E-3</v>
      </c>
      <c r="P245" s="300">
        <f>+L3</f>
        <v>41275</v>
      </c>
      <c r="Q245" s="308">
        <f t="shared" ref="Q245:Q308" ca="1" si="4">+IF(ISERROR(Q3/M3-1),0,Q3/M3-1)</f>
        <v>0</v>
      </c>
      <c r="R245" s="309">
        <f t="shared" ref="R245:R308" ca="1" si="5">+IF(ISERROR(R3/N3-1),0,R3/N3-1)</f>
        <v>1.0893523403332495E-6</v>
      </c>
      <c r="S245" s="309">
        <f t="shared" ref="S245:S308" ca="1" si="6">+IF(ISERROR(S3/O3-1),0,S3/O3-1)</f>
        <v>-6.3551110830901703E-3</v>
      </c>
      <c r="T245" s="310">
        <f t="shared" ref="T245:T308" ca="1" si="7">+IF(ISERROR(T3/P3-1),0,T3/P3-1)</f>
        <v>1.9092129269324687E-3</v>
      </c>
      <c r="Z245" s="300">
        <f>+V3</f>
        <v>41275</v>
      </c>
      <c r="AA245" s="308">
        <f t="shared" ref="AA245:AA308" ca="1" si="8">+IF(ISERROR(AA3/W3-1),0,AA3/W3-1)</f>
        <v>0</v>
      </c>
      <c r="AB245" s="309">
        <f t="shared" ref="AB245:AB308" ca="1" si="9">+IF(ISERROR(AB3/X3-1),0,AB3/X3-1)</f>
        <v>1.1168239926195866E-6</v>
      </c>
      <c r="AC245" s="309">
        <f t="shared" ref="AC245:AC308" ca="1" si="10">+IF(ISERROR(AC3/Y3-1),0,AC3/Y3-1)</f>
        <v>-4.0552492788914485E-3</v>
      </c>
      <c r="AD245" s="310">
        <f t="shared" ref="AD245:AD308" ca="1" si="11">+IF(ISERROR(AD3/Z3-1),0,AD3/Z3-1)</f>
        <v>2.9953855842848043E-3</v>
      </c>
    </row>
    <row r="246" spans="6:30">
      <c r="F246" s="301">
        <f t="shared" ref="F246:F309" si="12">+B4</f>
        <v>41306</v>
      </c>
      <c r="G246" s="308">
        <f t="shared" ca="1" si="0"/>
        <v>0</v>
      </c>
      <c r="H246" s="311">
        <f t="shared" ca="1" si="1"/>
        <v>9.5832707858178878E-7</v>
      </c>
      <c r="I246" s="311">
        <f t="shared" ca="1" si="2"/>
        <v>-8.3507029746657802E-3</v>
      </c>
      <c r="J246" s="310">
        <f t="shared" ca="1" si="3"/>
        <v>1.9301150429267278E-3</v>
      </c>
      <c r="P246" s="301">
        <f t="shared" ref="P246:P309" si="13">+L4</f>
        <v>41306</v>
      </c>
      <c r="Q246" s="308">
        <f t="shared" ca="1" si="4"/>
        <v>0</v>
      </c>
      <c r="R246" s="311">
        <f t="shared" ca="1" si="5"/>
        <v>8.5849997399911615E-7</v>
      </c>
      <c r="S246" s="311">
        <f t="shared" ca="1" si="6"/>
        <v>-8.5830441084338016E-3</v>
      </c>
      <c r="T246" s="310">
        <f t="shared" ca="1" si="7"/>
        <v>3.3314048115988815E-3</v>
      </c>
      <c r="Z246" s="301">
        <f t="shared" ref="Z246:Z309" si="14">+V4</f>
        <v>41306</v>
      </c>
      <c r="AA246" s="308">
        <f t="shared" ca="1" si="8"/>
        <v>0</v>
      </c>
      <c r="AB246" s="311">
        <f t="shared" ca="1" si="9"/>
        <v>8.6746697802730921E-7</v>
      </c>
      <c r="AC246" s="311">
        <f t="shared" ca="1" si="10"/>
        <v>-5.4557762868429061E-3</v>
      </c>
      <c r="AD246" s="310">
        <f t="shared" ca="1" si="11"/>
        <v>4.5356475749640524E-3</v>
      </c>
    </row>
    <row r="247" spans="6:30">
      <c r="F247" s="301">
        <f t="shared" si="12"/>
        <v>41334</v>
      </c>
      <c r="G247" s="308">
        <f t="shared" ca="1" si="0"/>
        <v>0</v>
      </c>
      <c r="H247" s="311">
        <f t="shared" ca="1" si="1"/>
        <v>8.7976957074964446E-7</v>
      </c>
      <c r="I247" s="311">
        <f t="shared" ca="1" si="2"/>
        <v>-1.1246253284326491E-2</v>
      </c>
      <c r="J247" s="310">
        <f t="shared" ca="1" si="3"/>
        <v>9.1055507693194038E-4</v>
      </c>
      <c r="P247" s="301">
        <f t="shared" si="13"/>
        <v>41334</v>
      </c>
      <c r="Q247" s="308">
        <f t="shared" ca="1" si="4"/>
        <v>0</v>
      </c>
      <c r="R247" s="311">
        <f t="shared" ca="1" si="5"/>
        <v>8.0126664236956913E-7</v>
      </c>
      <c r="S247" s="311">
        <f t="shared" ca="1" si="6"/>
        <v>-1.1441516478824298E-2</v>
      </c>
      <c r="T247" s="310">
        <f t="shared" ca="1" si="7"/>
        <v>2.0732108294858609E-3</v>
      </c>
      <c r="Z247" s="301">
        <f t="shared" si="14"/>
        <v>41334</v>
      </c>
      <c r="AA247" s="308">
        <f t="shared" ca="1" si="8"/>
        <v>0</v>
      </c>
      <c r="AB247" s="311">
        <f t="shared" ca="1" si="9"/>
        <v>9.3541152845766362E-7</v>
      </c>
      <c r="AC247" s="311">
        <f t="shared" ca="1" si="10"/>
        <v>-6.4335016681236201E-3</v>
      </c>
      <c r="AD247" s="310">
        <f t="shared" ca="1" si="11"/>
        <v>3.1551348468767948E-3</v>
      </c>
    </row>
    <row r="248" spans="6:30">
      <c r="F248" s="301">
        <f t="shared" si="12"/>
        <v>41365</v>
      </c>
      <c r="G248" s="308">
        <f t="shared" ca="1" si="0"/>
        <v>0</v>
      </c>
      <c r="H248" s="311">
        <f t="shared" ca="1" si="1"/>
        <v>9.4056070309989082E-7</v>
      </c>
      <c r="I248" s="311">
        <f t="shared" ca="1" si="2"/>
        <v>-9.7543853027047822E-3</v>
      </c>
      <c r="J248" s="310">
        <f t="shared" ca="1" si="3"/>
        <v>3.83722117353269E-3</v>
      </c>
      <c r="P248" s="301">
        <f t="shared" si="13"/>
        <v>41365</v>
      </c>
      <c r="Q248" s="308">
        <f t="shared" ca="1" si="4"/>
        <v>0</v>
      </c>
      <c r="R248" s="311">
        <f t="shared" ca="1" si="5"/>
        <v>8.9813468928667817E-7</v>
      </c>
      <c r="S248" s="311">
        <f t="shared" ca="1" si="6"/>
        <v>-1.0006604926152574E-2</v>
      </c>
      <c r="T248" s="310">
        <f t="shared" ca="1" si="7"/>
        <v>4.1129319995469871E-3</v>
      </c>
      <c r="Z248" s="301">
        <f t="shared" si="14"/>
        <v>41365</v>
      </c>
      <c r="AA248" s="308">
        <f t="shared" ca="1" si="8"/>
        <v>0</v>
      </c>
      <c r="AB248" s="311">
        <f t="shared" ca="1" si="9"/>
        <v>8.0105332167512699E-7</v>
      </c>
      <c r="AC248" s="311">
        <f t="shared" ca="1" si="10"/>
        <v>-4.6655959566097582E-3</v>
      </c>
      <c r="AD248" s="310">
        <f t="shared" ca="1" si="11"/>
        <v>4.2887843296315342E-3</v>
      </c>
    </row>
    <row r="249" spans="6:30">
      <c r="F249" s="301">
        <f t="shared" si="12"/>
        <v>41395</v>
      </c>
      <c r="G249" s="308">
        <f t="shared" ca="1" si="0"/>
        <v>0</v>
      </c>
      <c r="H249" s="311">
        <f t="shared" ca="1" si="1"/>
        <v>7.3746989803780139E-7</v>
      </c>
      <c r="I249" s="311">
        <f t="shared" ca="1" si="2"/>
        <v>-1.1343201602660002E-2</v>
      </c>
      <c r="J249" s="310">
        <f t="shared" ca="1" si="3"/>
        <v>1.0139357346399924E-2</v>
      </c>
      <c r="P249" s="301">
        <f t="shared" si="13"/>
        <v>41395</v>
      </c>
      <c r="Q249" s="308">
        <f t="shared" ca="1" si="4"/>
        <v>0</v>
      </c>
      <c r="R249" s="311">
        <f t="shared" ca="1" si="5"/>
        <v>9.2574743049134156E-7</v>
      </c>
      <c r="S249" s="311">
        <f t="shared" ca="1" si="6"/>
        <v>-9.8793594601086498E-3</v>
      </c>
      <c r="T249" s="310">
        <f t="shared" ca="1" si="7"/>
        <v>-0.15666097152239666</v>
      </c>
      <c r="Z249" s="301">
        <f t="shared" si="14"/>
        <v>41395</v>
      </c>
      <c r="AA249" s="308">
        <f t="shared" ca="1" si="8"/>
        <v>0</v>
      </c>
      <c r="AB249" s="311">
        <f t="shared" ca="1" si="9"/>
        <v>9.9515023377350076E-7</v>
      </c>
      <c r="AC249" s="311">
        <f t="shared" ca="1" si="10"/>
        <v>-4.7847781007163137E-3</v>
      </c>
      <c r="AD249" s="310">
        <f t="shared" ca="1" si="11"/>
        <v>-0.13290561085373143</v>
      </c>
    </row>
    <row r="250" spans="6:30">
      <c r="F250" s="301">
        <f t="shared" si="12"/>
        <v>41426</v>
      </c>
      <c r="G250" s="308">
        <f t="shared" ca="1" si="0"/>
        <v>0</v>
      </c>
      <c r="H250" s="311">
        <f t="shared" ca="1" si="1"/>
        <v>9.1856387562927466E-7</v>
      </c>
      <c r="I250" s="311">
        <f t="shared" ca="1" si="2"/>
        <v>-1.4122153664068771E-2</v>
      </c>
      <c r="J250" s="310">
        <f t="shared" ca="1" si="3"/>
        <v>1.8767127612722145E-3</v>
      </c>
      <c r="P250" s="301">
        <f t="shared" si="13"/>
        <v>41426</v>
      </c>
      <c r="Q250" s="308">
        <f t="shared" ca="1" si="4"/>
        <v>0</v>
      </c>
      <c r="R250" s="311">
        <f t="shared" ca="1" si="5"/>
        <v>8.4380590026356117E-7</v>
      </c>
      <c r="S250" s="311">
        <f t="shared" ca="1" si="6"/>
        <v>-1.3331293269430722E-2</v>
      </c>
      <c r="T250" s="310">
        <f t="shared" ca="1" si="7"/>
        <v>0.1673819895682005</v>
      </c>
      <c r="Z250" s="301">
        <f t="shared" si="14"/>
        <v>41426</v>
      </c>
      <c r="AA250" s="308">
        <f t="shared" ca="1" si="8"/>
        <v>0</v>
      </c>
      <c r="AB250" s="311">
        <f t="shared" ca="1" si="9"/>
        <v>1.0254166071810289E-6</v>
      </c>
      <c r="AC250" s="311">
        <f t="shared" ca="1" si="10"/>
        <v>-6.9492575280083457E-3</v>
      </c>
      <c r="AD250" s="310">
        <f t="shared" ca="1" si="11"/>
        <v>0.58589450064687076</v>
      </c>
    </row>
    <row r="251" spans="6:30">
      <c r="F251" s="301">
        <f t="shared" si="12"/>
        <v>41456</v>
      </c>
      <c r="G251" s="308">
        <f t="shared" ca="1" si="0"/>
        <v>0</v>
      </c>
      <c r="H251" s="311">
        <f t="shared" ca="1" si="1"/>
        <v>8.2496954423305624E-7</v>
      </c>
      <c r="I251" s="311">
        <f t="shared" ca="1" si="2"/>
        <v>-1.2687323756279012E-2</v>
      </c>
      <c r="J251" s="310">
        <f t="shared" ca="1" si="3"/>
        <v>2.7066942978068997E-3</v>
      </c>
      <c r="P251" s="301">
        <f t="shared" si="13"/>
        <v>41456</v>
      </c>
      <c r="Q251" s="308">
        <f t="shared" ca="1" si="4"/>
        <v>0</v>
      </c>
      <c r="R251" s="311">
        <f t="shared" ca="1" si="5"/>
        <v>8.6884725036817656E-7</v>
      </c>
      <c r="S251" s="311">
        <f t="shared" ca="1" si="6"/>
        <v>-1.2191461411867777E-2</v>
      </c>
      <c r="T251" s="310">
        <f t="shared" ca="1" si="7"/>
        <v>2.0580315292271223E-3</v>
      </c>
      <c r="Z251" s="301">
        <f t="shared" si="14"/>
        <v>41456</v>
      </c>
      <c r="AA251" s="308">
        <f t="shared" ca="1" si="8"/>
        <v>0</v>
      </c>
      <c r="AB251" s="311">
        <f t="shared" ca="1" si="9"/>
        <v>9.5592920534848247E-7</v>
      </c>
      <c r="AC251" s="311">
        <f t="shared" ca="1" si="10"/>
        <v>-6.5604674602678381E-3</v>
      </c>
      <c r="AD251" s="310">
        <f t="shared" ca="1" si="11"/>
        <v>4.1889797798846384E-3</v>
      </c>
    </row>
    <row r="252" spans="6:30">
      <c r="F252" s="301">
        <f t="shared" si="12"/>
        <v>41487</v>
      </c>
      <c r="G252" s="308">
        <f t="shared" ca="1" si="0"/>
        <v>0</v>
      </c>
      <c r="H252" s="311">
        <f t="shared" ca="1" si="1"/>
        <v>8.1498558435200152E-7</v>
      </c>
      <c r="I252" s="311">
        <f t="shared" ca="1" si="2"/>
        <v>-1.1466437415185937E-2</v>
      </c>
      <c r="J252" s="310">
        <f t="shared" ca="1" si="3"/>
        <v>1.8192819603723986E-3</v>
      </c>
      <c r="P252" s="301">
        <f t="shared" si="13"/>
        <v>41487</v>
      </c>
      <c r="Q252" s="308">
        <f t="shared" ca="1" si="4"/>
        <v>0</v>
      </c>
      <c r="R252" s="311">
        <f t="shared" ca="1" si="5"/>
        <v>8.2895002107008509E-7</v>
      </c>
      <c r="S252" s="311">
        <f t="shared" ca="1" si="6"/>
        <v>-1.1225910991256582E-2</v>
      </c>
      <c r="T252" s="310">
        <f t="shared" ca="1" si="7"/>
        <v>3.0773220866437967E-3</v>
      </c>
      <c r="Z252" s="301">
        <f t="shared" si="14"/>
        <v>41487</v>
      </c>
      <c r="AA252" s="308">
        <f t="shared" ca="1" si="8"/>
        <v>0</v>
      </c>
      <c r="AB252" s="311">
        <f t="shared" ca="1" si="9"/>
        <v>9.65618274673119E-7</v>
      </c>
      <c r="AC252" s="311">
        <f t="shared" ca="1" si="10"/>
        <v>-6.7063414711912017E-3</v>
      </c>
      <c r="AD252" s="310">
        <f t="shared" ca="1" si="11"/>
        <v>4.2093591578711287E-3</v>
      </c>
    </row>
    <row r="253" spans="6:30">
      <c r="F253" s="301">
        <f t="shared" si="12"/>
        <v>41518</v>
      </c>
      <c r="G253" s="308">
        <f t="shared" ca="1" si="0"/>
        <v>0</v>
      </c>
      <c r="H253" s="311">
        <f t="shared" ca="1" si="1"/>
        <v>8.6005755117746219E-7</v>
      </c>
      <c r="I253" s="311">
        <f t="shared" ca="1" si="2"/>
        <v>-1.1313727556174547E-2</v>
      </c>
      <c r="J253" s="310">
        <f t="shared" ca="1" si="3"/>
        <v>3.2787860274516856E-3</v>
      </c>
      <c r="P253" s="301">
        <f t="shared" si="13"/>
        <v>41518</v>
      </c>
      <c r="Q253" s="308">
        <f t="shared" ca="1" si="4"/>
        <v>0</v>
      </c>
      <c r="R253" s="311">
        <f t="shared" ca="1" si="5"/>
        <v>8.9500677491471947E-7</v>
      </c>
      <c r="S253" s="311">
        <f t="shared" ca="1" si="6"/>
        <v>-1.156716456307838E-2</v>
      </c>
      <c r="T253" s="310">
        <f t="shared" ca="1" si="7"/>
        <v>3.5992819502768114E-3</v>
      </c>
      <c r="Z253" s="301">
        <f t="shared" si="14"/>
        <v>41518</v>
      </c>
      <c r="AA253" s="308">
        <f t="shared" ca="1" si="8"/>
        <v>0</v>
      </c>
      <c r="AB253" s="311">
        <f t="shared" ca="1" si="9"/>
        <v>8.9349524179382911E-7</v>
      </c>
      <c r="AC253" s="311">
        <f t="shared" ca="1" si="10"/>
        <v>-6.5461523249188414E-3</v>
      </c>
      <c r="AD253" s="310">
        <f t="shared" ca="1" si="11"/>
        <v>4.3294702976808264E-3</v>
      </c>
    </row>
    <row r="254" spans="6:30">
      <c r="F254" s="301">
        <f t="shared" si="12"/>
        <v>41548</v>
      </c>
      <c r="G254" s="308">
        <f t="shared" ca="1" si="0"/>
        <v>0</v>
      </c>
      <c r="H254" s="311">
        <f t="shared" ca="1" si="1"/>
        <v>1.0176287745800039E-6</v>
      </c>
      <c r="I254" s="311">
        <f t="shared" ca="1" si="2"/>
        <v>-9.8276969094387434E-3</v>
      </c>
      <c r="J254" s="310">
        <f t="shared" ca="1" si="3"/>
        <v>1.7776713080777107E-3</v>
      </c>
      <c r="P254" s="301">
        <f t="shared" si="13"/>
        <v>41548</v>
      </c>
      <c r="Q254" s="308">
        <f t="shared" ca="1" si="4"/>
        <v>0</v>
      </c>
      <c r="R254" s="311">
        <f t="shared" ca="1" si="5"/>
        <v>9.711282324964543E-7</v>
      </c>
      <c r="S254" s="311">
        <f t="shared" ca="1" si="6"/>
        <v>-9.8593311287855645E-3</v>
      </c>
      <c r="T254" s="310">
        <f t="shared" ca="1" si="7"/>
        <v>3.0276693681061673E-3</v>
      </c>
      <c r="Z254" s="301">
        <f t="shared" si="14"/>
        <v>41548</v>
      </c>
      <c r="AA254" s="308">
        <f t="shared" ca="1" si="8"/>
        <v>0</v>
      </c>
      <c r="AB254" s="311">
        <f t="shared" ca="1" si="9"/>
        <v>9.3619765451080639E-7</v>
      </c>
      <c r="AC254" s="311">
        <f t="shared" ca="1" si="10"/>
        <v>-4.8496860039196621E-3</v>
      </c>
      <c r="AD254" s="310">
        <f t="shared" ca="1" si="11"/>
        <v>4.0899748662335256E-3</v>
      </c>
    </row>
    <row r="255" spans="6:30">
      <c r="F255" s="301">
        <f t="shared" si="12"/>
        <v>41579</v>
      </c>
      <c r="G255" s="308">
        <f t="shared" ca="1" si="0"/>
        <v>0</v>
      </c>
      <c r="H255" s="311">
        <f t="shared" ca="1" si="1"/>
        <v>8.3747225909647227E-7</v>
      </c>
      <c r="I255" s="311">
        <f t="shared" ca="1" si="2"/>
        <v>-8.6960518168724965E-3</v>
      </c>
      <c r="J255" s="310">
        <f t="shared" ca="1" si="3"/>
        <v>2.7228361512683374E-3</v>
      </c>
      <c r="P255" s="301">
        <f t="shared" si="13"/>
        <v>41579</v>
      </c>
      <c r="Q255" s="308">
        <f t="shared" ca="1" si="4"/>
        <v>0</v>
      </c>
      <c r="R255" s="311">
        <f t="shared" ca="1" si="5"/>
        <v>8.0216033859770164E-7</v>
      </c>
      <c r="S255" s="311">
        <f t="shared" ca="1" si="6"/>
        <v>-8.382435772986585E-3</v>
      </c>
      <c r="T255" s="310">
        <f t="shared" ca="1" si="7"/>
        <v>3.0162450366453264E-3</v>
      </c>
      <c r="Z255" s="301">
        <f t="shared" si="14"/>
        <v>41579</v>
      </c>
      <c r="AA255" s="308">
        <f t="shared" ca="1" si="8"/>
        <v>0</v>
      </c>
      <c r="AB255" s="311">
        <f t="shared" ca="1" si="9"/>
        <v>1.039447776962632E-6</v>
      </c>
      <c r="AC255" s="311">
        <f t="shared" ca="1" si="10"/>
        <v>-4.272723834971015E-3</v>
      </c>
      <c r="AD255" s="310">
        <f t="shared" ca="1" si="11"/>
        <v>3.1482958860027388E-3</v>
      </c>
    </row>
    <row r="256" spans="6:30">
      <c r="F256" s="301">
        <f t="shared" si="12"/>
        <v>41609</v>
      </c>
      <c r="G256" s="308">
        <f t="shared" ca="1" si="0"/>
        <v>0</v>
      </c>
      <c r="H256" s="311">
        <f t="shared" ca="1" si="1"/>
        <v>8.3455587907010909E-7</v>
      </c>
      <c r="I256" s="311">
        <f t="shared" ca="1" si="2"/>
        <v>-1.0210162277722978E-2</v>
      </c>
      <c r="J256" s="310">
        <f t="shared" ca="1" si="3"/>
        <v>2.6137240298287345E-3</v>
      </c>
      <c r="P256" s="301">
        <f t="shared" si="13"/>
        <v>41609</v>
      </c>
      <c r="Q256" s="308">
        <f t="shared" ca="1" si="4"/>
        <v>0</v>
      </c>
      <c r="R256" s="311">
        <f t="shared" ca="1" si="5"/>
        <v>9.6313066366704447E-7</v>
      </c>
      <c r="S256" s="311">
        <f t="shared" ca="1" si="6"/>
        <v>-1.0433708575961265E-2</v>
      </c>
      <c r="T256" s="310">
        <f t="shared" ca="1" si="7"/>
        <v>3.9897584237711392E-3</v>
      </c>
      <c r="Z256" s="301">
        <f t="shared" si="14"/>
        <v>41609</v>
      </c>
      <c r="AA256" s="308">
        <f t="shared" ca="1" si="8"/>
        <v>0</v>
      </c>
      <c r="AB256" s="311">
        <f t="shared" ca="1" si="9"/>
        <v>9.7532097353969505E-7</v>
      </c>
      <c r="AC256" s="311">
        <f t="shared" ca="1" si="10"/>
        <v>-6.0679877312325159E-3</v>
      </c>
      <c r="AD256" s="310">
        <f t="shared" ca="1" si="11"/>
        <v>2.1136812011555151E-3</v>
      </c>
    </row>
    <row r="257" spans="6:30">
      <c r="F257" s="301">
        <f t="shared" si="12"/>
        <v>41640</v>
      </c>
      <c r="G257" s="308">
        <f t="shared" ca="1" si="0"/>
        <v>0</v>
      </c>
      <c r="H257" s="311">
        <f t="shared" ca="1" si="1"/>
        <v>-9.617315224197398E-7</v>
      </c>
      <c r="I257" s="311">
        <f t="shared" ca="1" si="2"/>
        <v>-5.470247096525771E-3</v>
      </c>
      <c r="J257" s="310">
        <f t="shared" ca="1" si="3"/>
        <v>1.7103166665202174E-3</v>
      </c>
      <c r="P257" s="301">
        <f t="shared" si="13"/>
        <v>41640</v>
      </c>
      <c r="Q257" s="308">
        <f t="shared" ca="1" si="4"/>
        <v>0</v>
      </c>
      <c r="R257" s="311">
        <f t="shared" ca="1" si="5"/>
        <v>-9.0209698555554496E-7</v>
      </c>
      <c r="S257" s="311">
        <f t="shared" ca="1" si="6"/>
        <v>-5.3279017946126217E-3</v>
      </c>
      <c r="T257" s="310">
        <f t="shared" ca="1" si="7"/>
        <v>2.9134196805093993E-3</v>
      </c>
      <c r="Z257" s="301">
        <f t="shared" si="14"/>
        <v>41640</v>
      </c>
      <c r="AA257" s="308">
        <f t="shared" ca="1" si="8"/>
        <v>0</v>
      </c>
      <c r="AB257" s="311">
        <f t="shared" ca="1" si="9"/>
        <v>-9.4137225115087375E-7</v>
      </c>
      <c r="AC257" s="311">
        <f t="shared" ca="1" si="10"/>
        <v>-3.0211450689962005E-3</v>
      </c>
      <c r="AD257" s="310">
        <f t="shared" ca="1" si="11"/>
        <v>2.9924939934815598E-3</v>
      </c>
    </row>
    <row r="258" spans="6:30">
      <c r="F258" s="301">
        <f t="shared" si="12"/>
        <v>41671</v>
      </c>
      <c r="G258" s="308">
        <f t="shared" ca="1" si="0"/>
        <v>0</v>
      </c>
      <c r="H258" s="311">
        <f t="shared" ca="1" si="1"/>
        <v>-1.030276591040824E-6</v>
      </c>
      <c r="I258" s="311">
        <f t="shared" ca="1" si="2"/>
        <v>-6.6648406829178386E-3</v>
      </c>
      <c r="J258" s="310">
        <f t="shared" ca="1" si="3"/>
        <v>1.8504786526911676E-3</v>
      </c>
      <c r="P258" s="301">
        <f t="shared" si="13"/>
        <v>41671</v>
      </c>
      <c r="Q258" s="308">
        <f t="shared" ca="1" si="4"/>
        <v>0</v>
      </c>
      <c r="R258" s="311">
        <f t="shared" ca="1" si="5"/>
        <v>-9.8455213082271342E-7</v>
      </c>
      <c r="S258" s="311">
        <f t="shared" ca="1" si="6"/>
        <v>-6.9831212102231532E-3</v>
      </c>
      <c r="T258" s="310">
        <f t="shared" ca="1" si="7"/>
        <v>3.2219109069038243E-3</v>
      </c>
      <c r="Z258" s="301">
        <f t="shared" si="14"/>
        <v>41671</v>
      </c>
      <c r="AA258" s="308">
        <f t="shared" ca="1" si="8"/>
        <v>0</v>
      </c>
      <c r="AB258" s="311">
        <f t="shared" ca="1" si="9"/>
        <v>-6.5518109504392186E-7</v>
      </c>
      <c r="AC258" s="311">
        <f t="shared" ca="1" si="10"/>
        <v>-4.3348681995706295E-3</v>
      </c>
      <c r="AD258" s="310">
        <f t="shared" ca="1" si="11"/>
        <v>3.3810813999168854E-3</v>
      </c>
    </row>
    <row r="259" spans="6:30">
      <c r="F259" s="301">
        <f t="shared" si="12"/>
        <v>41699</v>
      </c>
      <c r="G259" s="308">
        <f t="shared" ca="1" si="0"/>
        <v>0</v>
      </c>
      <c r="H259" s="311">
        <f t="shared" ca="1" si="1"/>
        <v>-9.5427757340615926E-7</v>
      </c>
      <c r="I259" s="311">
        <f t="shared" ca="1" si="2"/>
        <v>-1.2182591570133794E-2</v>
      </c>
      <c r="J259" s="310">
        <f t="shared" ca="1" si="3"/>
        <v>9.1846775813753112E-4</v>
      </c>
      <c r="P259" s="301">
        <f t="shared" si="13"/>
        <v>41699</v>
      </c>
      <c r="Q259" s="308">
        <f t="shared" ca="1" si="4"/>
        <v>0</v>
      </c>
      <c r="R259" s="311">
        <f t="shared" ca="1" si="5"/>
        <v>-8.1537570262302239E-7</v>
      </c>
      <c r="S259" s="311">
        <f t="shared" ca="1" si="6"/>
        <v>-1.2438874570055436E-2</v>
      </c>
      <c r="T259" s="310">
        <f t="shared" ca="1" si="7"/>
        <v>3.0365392639080113E-3</v>
      </c>
      <c r="Z259" s="301">
        <f t="shared" si="14"/>
        <v>41699</v>
      </c>
      <c r="AA259" s="308">
        <f t="shared" ca="1" si="8"/>
        <v>0</v>
      </c>
      <c r="AB259" s="311">
        <f t="shared" ca="1" si="9"/>
        <v>-4.2680905254499635E-7</v>
      </c>
      <c r="AC259" s="311">
        <f t="shared" ca="1" si="10"/>
        <v>-8.4107806966653431E-3</v>
      </c>
      <c r="AD259" s="310">
        <f t="shared" ca="1" si="11"/>
        <v>4.202058607369441E-3</v>
      </c>
    </row>
    <row r="260" spans="6:30">
      <c r="F260" s="301">
        <f t="shared" si="12"/>
        <v>41730</v>
      </c>
      <c r="G260" s="308">
        <f t="shared" ca="1" si="0"/>
        <v>0</v>
      </c>
      <c r="H260" s="311">
        <f t="shared" ca="1" si="1"/>
        <v>-4.6190714142468892E-7</v>
      </c>
      <c r="I260" s="311">
        <f t="shared" ca="1" si="2"/>
        <v>-9.9513522332115301E-3</v>
      </c>
      <c r="J260" s="310">
        <f t="shared" ca="1" si="3"/>
        <v>2.7357342989162703E-3</v>
      </c>
      <c r="P260" s="301">
        <f t="shared" si="13"/>
        <v>41730</v>
      </c>
      <c r="Q260" s="308">
        <f t="shared" ca="1" si="4"/>
        <v>0</v>
      </c>
      <c r="R260" s="311">
        <f t="shared" ca="1" si="5"/>
        <v>-4.1425828833929756E-7</v>
      </c>
      <c r="S260" s="311">
        <f t="shared" ca="1" si="6"/>
        <v>-9.9339482115451405E-3</v>
      </c>
      <c r="T260" s="310">
        <f t="shared" ca="1" si="7"/>
        <v>1.0747622697218073E-3</v>
      </c>
      <c r="Z260" s="301">
        <f t="shared" si="14"/>
        <v>41730</v>
      </c>
      <c r="AA260" s="308">
        <f t="shared" ca="1" si="8"/>
        <v>0</v>
      </c>
      <c r="AB260" s="311">
        <f t="shared" ca="1" si="9"/>
        <v>3.0648901150343022E-7</v>
      </c>
      <c r="AC260" s="311">
        <f t="shared" ca="1" si="10"/>
        <v>-3.438478418577029E-3</v>
      </c>
      <c r="AD260" s="310">
        <f t="shared" ca="1" si="11"/>
        <v>7.5354327981396185E-3</v>
      </c>
    </row>
    <row r="261" spans="6:30">
      <c r="F261" s="301">
        <f t="shared" si="12"/>
        <v>41760</v>
      </c>
      <c r="G261" s="308">
        <f t="shared" ca="1" si="0"/>
        <v>0</v>
      </c>
      <c r="H261" s="311">
        <f t="shared" ca="1" si="1"/>
        <v>-6.8727010815727851E-7</v>
      </c>
      <c r="I261" s="311">
        <f t="shared" ca="1" si="2"/>
        <v>-9.9988058483677644E-3</v>
      </c>
      <c r="J261" s="310">
        <f t="shared" ca="1" si="3"/>
        <v>2.6452802965617472E-3</v>
      </c>
      <c r="P261" s="301">
        <f t="shared" si="13"/>
        <v>41760</v>
      </c>
      <c r="Q261" s="308">
        <f t="shared" ca="1" si="4"/>
        <v>0</v>
      </c>
      <c r="R261" s="311">
        <f t="shared" ca="1" si="5"/>
        <v>-6.4144507683217E-7</v>
      </c>
      <c r="S261" s="311">
        <f t="shared" ca="1" si="6"/>
        <v>-9.9670147840307255E-3</v>
      </c>
      <c r="T261" s="310">
        <f t="shared" ca="1" si="7"/>
        <v>4.0092121327208741E-3</v>
      </c>
      <c r="Z261" s="301">
        <f t="shared" si="14"/>
        <v>41760</v>
      </c>
      <c r="AA261" s="308">
        <f t="shared" ca="1" si="8"/>
        <v>0</v>
      </c>
      <c r="AB261" s="311">
        <f t="shared" ca="1" si="9"/>
        <v>-7.239789192592383E-7</v>
      </c>
      <c r="AC261" s="311">
        <f t="shared" ca="1" si="10"/>
        <v>-5.7149342531090941E-3</v>
      </c>
      <c r="AD261" s="310">
        <f t="shared" ca="1" si="11"/>
        <v>1.1553598439249635E-2</v>
      </c>
    </row>
    <row r="262" spans="6:30">
      <c r="F262" s="301">
        <f t="shared" si="12"/>
        <v>41791</v>
      </c>
      <c r="G262" s="308">
        <f t="shared" ca="1" si="0"/>
        <v>0</v>
      </c>
      <c r="H262" s="311">
        <f t="shared" ca="1" si="1"/>
        <v>-7.6616178690258607E-7</v>
      </c>
      <c r="I262" s="311">
        <f t="shared" ca="1" si="2"/>
        <v>-1.2572933319591528E-2</v>
      </c>
      <c r="J262" s="310">
        <f t="shared" ca="1" si="3"/>
        <v>1.8719185847240194E-3</v>
      </c>
      <c r="P262" s="301">
        <f t="shared" si="13"/>
        <v>41791</v>
      </c>
      <c r="Q262" s="308">
        <f t="shared" ca="1" si="4"/>
        <v>0</v>
      </c>
      <c r="R262" s="311">
        <f t="shared" ca="1" si="5"/>
        <v>-6.9723225037954251E-7</v>
      </c>
      <c r="S262" s="311">
        <f t="shared" ca="1" si="6"/>
        <v>-1.2076133174880321E-2</v>
      </c>
      <c r="T262" s="310">
        <f t="shared" ca="1" si="7"/>
        <v>3.2033998880067749E-3</v>
      </c>
      <c r="Z262" s="301">
        <f t="shared" si="14"/>
        <v>41791</v>
      </c>
      <c r="AA262" s="308">
        <f t="shared" ca="1" si="8"/>
        <v>0</v>
      </c>
      <c r="AB262" s="311">
        <f t="shared" ca="1" si="9"/>
        <v>-8.7181016894533059E-7</v>
      </c>
      <c r="AC262" s="311">
        <f t="shared" ca="1" si="10"/>
        <v>-5.3772390456884311E-3</v>
      </c>
      <c r="AD262" s="310">
        <f t="shared" ca="1" si="11"/>
        <v>3.2289243802765544E-3</v>
      </c>
    </row>
    <row r="263" spans="6:30">
      <c r="F263" s="301">
        <f t="shared" si="12"/>
        <v>41821</v>
      </c>
      <c r="G263" s="308">
        <f t="shared" ca="1" si="0"/>
        <v>0</v>
      </c>
      <c r="H263" s="311">
        <f t="shared" ca="1" si="1"/>
        <v>-6.3700545538392106E-7</v>
      </c>
      <c r="I263" s="311">
        <f t="shared" ca="1" si="2"/>
        <v>-1.1384392008374711E-2</v>
      </c>
      <c r="J263" s="310">
        <f t="shared" ca="1" si="3"/>
        <v>2.6822482874913067E-3</v>
      </c>
      <c r="P263" s="301">
        <f t="shared" si="13"/>
        <v>41821</v>
      </c>
      <c r="Q263" s="308">
        <f t="shared" ca="1" si="4"/>
        <v>0</v>
      </c>
      <c r="R263" s="311">
        <f t="shared" ca="1" si="5"/>
        <v>-6.3899858870897219E-7</v>
      </c>
      <c r="S263" s="311">
        <f t="shared" ca="1" si="6"/>
        <v>-1.1670214082637131E-2</v>
      </c>
      <c r="T263" s="310">
        <f t="shared" ca="1" si="7"/>
        <v>2.0613660069730422E-3</v>
      </c>
      <c r="Z263" s="301">
        <f t="shared" si="14"/>
        <v>41821</v>
      </c>
      <c r="AA263" s="308">
        <f t="shared" ca="1" si="8"/>
        <v>0</v>
      </c>
      <c r="AB263" s="311">
        <f t="shared" ca="1" si="9"/>
        <v>-6.6441442458931022E-7</v>
      </c>
      <c r="AC263" s="311">
        <f t="shared" ca="1" si="10"/>
        <v>-6.6819157336419632E-3</v>
      </c>
      <c r="AD263" s="310">
        <f t="shared" ca="1" si="11"/>
        <v>3.1448402598215353E-3</v>
      </c>
    </row>
    <row r="264" spans="6:30">
      <c r="F264" s="301">
        <f t="shared" si="12"/>
        <v>41852</v>
      </c>
      <c r="G264" s="308">
        <f t="shared" ca="1" si="0"/>
        <v>0</v>
      </c>
      <c r="H264" s="311">
        <f t="shared" ca="1" si="1"/>
        <v>-6.5489128464601976E-7</v>
      </c>
      <c r="I264" s="311">
        <f t="shared" ca="1" si="2"/>
        <v>-1.190312054781939E-2</v>
      </c>
      <c r="J264" s="310">
        <f t="shared" ca="1" si="3"/>
        <v>1.8166924842457632E-3</v>
      </c>
      <c r="P264" s="301">
        <f t="shared" si="13"/>
        <v>41852</v>
      </c>
      <c r="Q264" s="308">
        <f t="shared" ca="1" si="4"/>
        <v>0</v>
      </c>
      <c r="R264" s="311">
        <f t="shared" ca="1" si="5"/>
        <v>-6.36155056410459E-7</v>
      </c>
      <c r="S264" s="311">
        <f t="shared" ca="1" si="6"/>
        <v>-1.1403103091397582E-2</v>
      </c>
      <c r="T264" s="310">
        <f t="shared" ca="1" si="7"/>
        <v>2.0049181808683425E-3</v>
      </c>
      <c r="Z264" s="301">
        <f t="shared" si="14"/>
        <v>41852</v>
      </c>
      <c r="AA264" s="308">
        <f t="shared" ca="1" si="8"/>
        <v>0</v>
      </c>
      <c r="AB264" s="311">
        <f t="shared" ca="1" si="9"/>
        <v>-4.5357644640198203E-7</v>
      </c>
      <c r="AC264" s="311">
        <f t="shared" ca="1" si="10"/>
        <v>-6.97731449527772E-3</v>
      </c>
      <c r="AD264" s="310">
        <f t="shared" ca="1" si="11"/>
        <v>2.1365365162644423E-3</v>
      </c>
    </row>
    <row r="265" spans="6:30">
      <c r="F265" s="301">
        <f t="shared" si="12"/>
        <v>41883</v>
      </c>
      <c r="G265" s="308">
        <f t="shared" ca="1" si="0"/>
        <v>0</v>
      </c>
      <c r="H265" s="311">
        <f t="shared" ca="1" si="1"/>
        <v>-6.9602407937185973E-7</v>
      </c>
      <c r="I265" s="311">
        <f t="shared" ca="1" si="2"/>
        <v>-1.1980998741559445E-2</v>
      </c>
      <c r="J265" s="310">
        <f t="shared" ca="1" si="3"/>
        <v>1.8737395663726009E-3</v>
      </c>
      <c r="P265" s="301">
        <f t="shared" si="13"/>
        <v>41883</v>
      </c>
      <c r="Q265" s="308">
        <f t="shared" ca="1" si="4"/>
        <v>0</v>
      </c>
      <c r="R265" s="311">
        <f t="shared" ca="1" si="5"/>
        <v>-6.8040759804155471E-7</v>
      </c>
      <c r="S265" s="311">
        <f t="shared" ca="1" si="6"/>
        <v>-1.2010586400899914E-2</v>
      </c>
      <c r="T265" s="310">
        <f t="shared" ca="1" si="7"/>
        <v>3.1811880646195334E-3</v>
      </c>
      <c r="Z265" s="301">
        <f t="shared" si="14"/>
        <v>41883</v>
      </c>
      <c r="AA265" s="308">
        <f t="shared" ca="1" si="8"/>
        <v>0</v>
      </c>
      <c r="AB265" s="311">
        <f t="shared" ca="1" si="9"/>
        <v>-6.240745811236792E-7</v>
      </c>
      <c r="AC265" s="311">
        <f t="shared" ca="1" si="10"/>
        <v>-6.4610456451916765E-3</v>
      </c>
      <c r="AD265" s="310">
        <f t="shared" ca="1" si="11"/>
        <v>4.304100776174602E-3</v>
      </c>
    </row>
    <row r="266" spans="6:30">
      <c r="F266" s="301">
        <f t="shared" si="12"/>
        <v>41913</v>
      </c>
      <c r="G266" s="308">
        <f t="shared" ca="1" si="0"/>
        <v>0</v>
      </c>
      <c r="H266" s="311">
        <f t="shared" ca="1" si="1"/>
        <v>-4.8976586775051345E-7</v>
      </c>
      <c r="I266" s="311">
        <f t="shared" ca="1" si="2"/>
        <v>-1.0158449789356316E-2</v>
      </c>
      <c r="J266" s="310">
        <f t="shared" ca="1" si="3"/>
        <v>8.371045403763322E-4</v>
      </c>
      <c r="P266" s="301">
        <f t="shared" si="13"/>
        <v>41913</v>
      </c>
      <c r="Q266" s="308">
        <f t="shared" ca="1" si="4"/>
        <v>0</v>
      </c>
      <c r="R266" s="311">
        <f t="shared" ca="1" si="5"/>
        <v>-5.0522074457326482E-7</v>
      </c>
      <c r="S266" s="311">
        <f t="shared" ca="1" si="6"/>
        <v>-1.0133629159068014E-2</v>
      </c>
      <c r="T266" s="310">
        <f t="shared" ca="1" si="7"/>
        <v>3.0011361463213593E-3</v>
      </c>
      <c r="Z266" s="301">
        <f t="shared" si="14"/>
        <v>41913</v>
      </c>
      <c r="AA266" s="308">
        <f t="shared" ca="1" si="8"/>
        <v>0</v>
      </c>
      <c r="AB266" s="311">
        <f t="shared" ca="1" si="9"/>
        <v>-6.9815731407185666E-7</v>
      </c>
      <c r="AC266" s="311">
        <f t="shared" ca="1" si="10"/>
        <v>-5.0408118146200165E-3</v>
      </c>
      <c r="AD266" s="310">
        <f t="shared" ca="1" si="11"/>
        <v>4.1332250929599912E-3</v>
      </c>
    </row>
    <row r="267" spans="6:30">
      <c r="F267" s="301">
        <f t="shared" si="12"/>
        <v>41944</v>
      </c>
      <c r="G267" s="308">
        <f t="shared" ca="1" si="0"/>
        <v>0</v>
      </c>
      <c r="H267" s="311">
        <f t="shared" ca="1" si="1"/>
        <v>-7.214887082218624E-7</v>
      </c>
      <c r="I267" s="311">
        <f t="shared" ca="1" si="2"/>
        <v>-8.692047773968703E-3</v>
      </c>
      <c r="J267" s="310">
        <f t="shared" ca="1" si="3"/>
        <v>1.7871230374877367E-3</v>
      </c>
      <c r="P267" s="301">
        <f t="shared" si="13"/>
        <v>41944</v>
      </c>
      <c r="Q267" s="308">
        <f t="shared" ca="1" si="4"/>
        <v>0</v>
      </c>
      <c r="R267" s="311">
        <f t="shared" ca="1" si="5"/>
        <v>-8.1666992668427696E-7</v>
      </c>
      <c r="S267" s="311">
        <f t="shared" ca="1" si="6"/>
        <v>-8.8181505198015042E-3</v>
      </c>
      <c r="T267" s="310">
        <f t="shared" ca="1" si="7"/>
        <v>2.0434810143674653E-3</v>
      </c>
      <c r="Z267" s="301">
        <f t="shared" si="14"/>
        <v>41944</v>
      </c>
      <c r="AA267" s="308">
        <f t="shared" ca="1" si="8"/>
        <v>0</v>
      </c>
      <c r="AB267" s="311">
        <f t="shared" ca="1" si="9"/>
        <v>-7.732555068473701E-7</v>
      </c>
      <c r="AC267" s="311">
        <f t="shared" ca="1" si="10"/>
        <v>-4.1938836561730142E-3</v>
      </c>
      <c r="AD267" s="310">
        <f t="shared" ca="1" si="11"/>
        <v>4.1694009149690903E-3</v>
      </c>
    </row>
    <row r="268" spans="6:30">
      <c r="F268" s="301">
        <f t="shared" si="12"/>
        <v>41974</v>
      </c>
      <c r="G268" s="308">
        <f t="shared" ca="1" si="0"/>
        <v>0</v>
      </c>
      <c r="H268" s="311">
        <f t="shared" ca="1" si="1"/>
        <v>-6.8961540600209759E-7</v>
      </c>
      <c r="I268" s="311">
        <f t="shared" ca="1" si="2"/>
        <v>-1.2361711673892883E-2</v>
      </c>
      <c r="J268" s="310">
        <f t="shared" ca="1" si="3"/>
        <v>2.7152040713354086E-3</v>
      </c>
      <c r="P268" s="301">
        <f t="shared" si="13"/>
        <v>41974</v>
      </c>
      <c r="Q268" s="308">
        <f t="shared" ca="1" si="4"/>
        <v>0</v>
      </c>
      <c r="R268" s="311">
        <f t="shared" ca="1" si="5"/>
        <v>-6.0807254664840826E-7</v>
      </c>
      <c r="S268" s="311">
        <f t="shared" ca="1" si="6"/>
        <v>-1.1915805126426315E-2</v>
      </c>
      <c r="T268" s="310">
        <f t="shared" ca="1" si="7"/>
        <v>2.0456531391348509E-3</v>
      </c>
      <c r="Z268" s="301">
        <f t="shared" si="14"/>
        <v>41974</v>
      </c>
      <c r="AA268" s="308">
        <f t="shared" ca="1" si="8"/>
        <v>0</v>
      </c>
      <c r="AB268" s="311">
        <f t="shared" ca="1" si="9"/>
        <v>-3.0439479281607618E-7</v>
      </c>
      <c r="AC268" s="311">
        <f t="shared" ca="1" si="10"/>
        <v>-7.6942416519817369E-3</v>
      </c>
      <c r="AD268" s="310">
        <f t="shared" ca="1" si="11"/>
        <v>3.1831260107644255E-3</v>
      </c>
    </row>
    <row r="269" spans="6:30">
      <c r="F269" s="301">
        <f t="shared" si="12"/>
        <v>42005</v>
      </c>
      <c r="G269" s="308">
        <f t="shared" ca="1" si="0"/>
        <v>0</v>
      </c>
      <c r="H269" s="311">
        <f t="shared" ca="1" si="1"/>
        <v>-1.0115150136380535E-6</v>
      </c>
      <c r="I269" s="311">
        <f t="shared" ca="1" si="2"/>
        <v>-8.3930572141177606E-3</v>
      </c>
      <c r="J269" s="310">
        <f t="shared" ca="1" si="3"/>
        <v>1.7273873978387311E-3</v>
      </c>
      <c r="P269" s="301">
        <f t="shared" si="13"/>
        <v>42005</v>
      </c>
      <c r="Q269" s="308">
        <f t="shared" ca="1" si="4"/>
        <v>0</v>
      </c>
      <c r="R269" s="311">
        <f t="shared" ca="1" si="5"/>
        <v>-1.0004005573938102E-6</v>
      </c>
      <c r="S269" s="311">
        <f t="shared" ca="1" si="6"/>
        <v>-8.7006795074989762E-3</v>
      </c>
      <c r="T269" s="310">
        <f t="shared" ca="1" si="7"/>
        <v>3.0068506087923552E-3</v>
      </c>
      <c r="Z269" s="301">
        <f t="shared" si="14"/>
        <v>42005</v>
      </c>
      <c r="AA269" s="308">
        <f t="shared" ca="1" si="8"/>
        <v>0</v>
      </c>
      <c r="AB269" s="311">
        <f t="shared" ca="1" si="9"/>
        <v>4.3400451099628867E-7</v>
      </c>
      <c r="AC269" s="311">
        <f t="shared" ca="1" si="10"/>
        <v>-4.4372972875108552E-3</v>
      </c>
      <c r="AD269" s="310">
        <f t="shared" ca="1" si="11"/>
        <v>5.1899323203166148E-3</v>
      </c>
    </row>
    <row r="270" spans="6:30">
      <c r="F270" s="301">
        <f t="shared" si="12"/>
        <v>42036</v>
      </c>
      <c r="G270" s="308">
        <f t="shared" ca="1" si="0"/>
        <v>0</v>
      </c>
      <c r="H270" s="311">
        <f t="shared" ca="1" si="1"/>
        <v>-1.1392275500732296E-6</v>
      </c>
      <c r="I270" s="311">
        <f t="shared" ca="1" si="2"/>
        <v>-7.3342116754141484E-3</v>
      </c>
      <c r="J270" s="310">
        <f t="shared" ca="1" si="3"/>
        <v>1.8716470560884435E-3</v>
      </c>
      <c r="P270" s="301">
        <f t="shared" si="13"/>
        <v>42036</v>
      </c>
      <c r="Q270" s="308">
        <f t="shared" ca="1" si="4"/>
        <v>0</v>
      </c>
      <c r="R270" s="311">
        <f t="shared" ca="1" si="5"/>
        <v>-1.093600054624666E-6</v>
      </c>
      <c r="S270" s="311">
        <f t="shared" ca="1" si="6"/>
        <v>-7.4673842349033404E-3</v>
      </c>
      <c r="T270" s="310">
        <f t="shared" ca="1" si="7"/>
        <v>2.1471620990900497E-3</v>
      </c>
      <c r="Z270" s="301">
        <f t="shared" si="14"/>
        <v>42036</v>
      </c>
      <c r="AA270" s="308">
        <f t="shared" ca="1" si="8"/>
        <v>0</v>
      </c>
      <c r="AB270" s="311">
        <f t="shared" ca="1" si="9"/>
        <v>5.4037195051925835E-7</v>
      </c>
      <c r="AC270" s="311">
        <f t="shared" ca="1" si="10"/>
        <v>-5.378028417720504E-3</v>
      </c>
      <c r="AD270" s="310">
        <f t="shared" ca="1" si="11"/>
        <v>3.4696190991627684E-3</v>
      </c>
    </row>
    <row r="271" spans="6:30">
      <c r="F271" s="301">
        <f t="shared" si="12"/>
        <v>42064</v>
      </c>
      <c r="G271" s="308">
        <f t="shared" ca="1" si="0"/>
        <v>0</v>
      </c>
      <c r="H271" s="311">
        <f t="shared" ca="1" si="1"/>
        <v>-1.0258188342104901E-6</v>
      </c>
      <c r="I271" s="311">
        <f t="shared" ca="1" si="2"/>
        <v>-1.2659853016449563E-2</v>
      </c>
      <c r="J271" s="310">
        <f t="shared" ca="1" si="3"/>
        <v>1.7592540629449704E-3</v>
      </c>
      <c r="P271" s="301">
        <f t="shared" si="13"/>
        <v>42064</v>
      </c>
      <c r="Q271" s="308">
        <f t="shared" ca="1" si="4"/>
        <v>0</v>
      </c>
      <c r="R271" s="311">
        <f t="shared" ca="1" si="5"/>
        <v>-1.1023724785230726E-6</v>
      </c>
      <c r="S271" s="311">
        <f t="shared" ca="1" si="6"/>
        <v>-1.2659792448342366E-2</v>
      </c>
      <c r="T271" s="310">
        <f t="shared" ca="1" si="7"/>
        <v>4.1108632045920857E-3</v>
      </c>
      <c r="Z271" s="301">
        <f t="shared" si="14"/>
        <v>42064</v>
      </c>
      <c r="AA271" s="308">
        <f t="shared" ca="1" si="8"/>
        <v>0</v>
      </c>
      <c r="AB271" s="311">
        <f t="shared" ca="1" si="9"/>
        <v>7.3682813517272905E-7</v>
      </c>
      <c r="AC271" s="311">
        <f t="shared" ca="1" si="10"/>
        <v>-7.8664082298524063E-3</v>
      </c>
      <c r="AD271" s="310">
        <f t="shared" ca="1" si="11"/>
        <v>3.2273950998389367E-3</v>
      </c>
    </row>
    <row r="272" spans="6:30">
      <c r="F272" s="301">
        <f t="shared" si="12"/>
        <v>42095</v>
      </c>
      <c r="G272" s="308">
        <f t="shared" ca="1" si="0"/>
        <v>0</v>
      </c>
      <c r="H272" s="311">
        <f t="shared" ca="1" si="1"/>
        <v>3.1310858972233291E-7</v>
      </c>
      <c r="I272" s="311">
        <f t="shared" ca="1" si="2"/>
        <v>-1.212948706675876E-2</v>
      </c>
      <c r="J272" s="310">
        <f t="shared" ca="1" si="3"/>
        <v>9.6476973218839746E-4</v>
      </c>
      <c r="P272" s="301">
        <f t="shared" si="13"/>
        <v>42095</v>
      </c>
      <c r="Q272" s="308">
        <f t="shared" ca="1" si="4"/>
        <v>0</v>
      </c>
      <c r="R272" s="311">
        <f t="shared" ca="1" si="5"/>
        <v>2.5198900632794619E-7</v>
      </c>
      <c r="S272" s="311">
        <f t="shared" ca="1" si="6"/>
        <v>-1.1798976300942732E-2</v>
      </c>
      <c r="T272" s="310">
        <f t="shared" ca="1" si="7"/>
        <v>2.0976005948252219E-3</v>
      </c>
      <c r="Z272" s="301">
        <f t="shared" si="14"/>
        <v>42095</v>
      </c>
      <c r="AA272" s="308">
        <f t="shared" ca="1" si="8"/>
        <v>0</v>
      </c>
      <c r="AB272" s="311">
        <f t="shared" ca="1" si="9"/>
        <v>-5.7681514598062478E-7</v>
      </c>
      <c r="AC272" s="311">
        <f t="shared" ca="1" si="10"/>
        <v>-5.9919331160512845E-3</v>
      </c>
      <c r="AD272" s="310">
        <f t="shared" ca="1" si="11"/>
        <v>3.293859147926792E-3</v>
      </c>
    </row>
    <row r="273" spans="6:30">
      <c r="F273" s="301">
        <f t="shared" si="12"/>
        <v>42125</v>
      </c>
      <c r="G273" s="308">
        <f t="shared" ca="1" si="0"/>
        <v>0</v>
      </c>
      <c r="H273" s="311">
        <f t="shared" ca="1" si="1"/>
        <v>8.6231532003822053E-7</v>
      </c>
      <c r="I273" s="311">
        <f t="shared" ca="1" si="2"/>
        <v>-1.0776983225574188E-2</v>
      </c>
      <c r="J273" s="310">
        <f t="shared" ca="1" si="3"/>
        <v>-9.2151608848004107E-2</v>
      </c>
      <c r="P273" s="301">
        <f t="shared" si="13"/>
        <v>42125</v>
      </c>
      <c r="Q273" s="308">
        <f t="shared" ca="1" si="4"/>
        <v>0</v>
      </c>
      <c r="R273" s="311">
        <f t="shared" ca="1" si="5"/>
        <v>-8.9221392496341423E-8</v>
      </c>
      <c r="S273" s="311">
        <f t="shared" ca="1" si="6"/>
        <v>-1.1057483861582118E-2</v>
      </c>
      <c r="T273" s="310">
        <f t="shared" ca="1" si="7"/>
        <v>1.2759732298525339E-2</v>
      </c>
      <c r="Z273" s="301">
        <f t="shared" si="14"/>
        <v>42125</v>
      </c>
      <c r="AA273" s="308">
        <f t="shared" ca="1" si="8"/>
        <v>0</v>
      </c>
      <c r="AB273" s="311">
        <f t="shared" ca="1" si="9"/>
        <v>-8.1904137327892812E-7</v>
      </c>
      <c r="AC273" s="311">
        <f t="shared" ca="1" si="10"/>
        <v>-5.2628745848900538E-3</v>
      </c>
      <c r="AD273" s="310">
        <f t="shared" ca="1" si="11"/>
        <v>-9.213119495038824E-2</v>
      </c>
    </row>
    <row r="274" spans="6:30">
      <c r="F274" s="301">
        <f t="shared" si="12"/>
        <v>42156</v>
      </c>
      <c r="G274" s="308">
        <f t="shared" ca="1" si="0"/>
        <v>0</v>
      </c>
      <c r="H274" s="311">
        <f t="shared" ca="1" si="1"/>
        <v>8.6811594512958834E-7</v>
      </c>
      <c r="I274" s="311">
        <f t="shared" ca="1" si="2"/>
        <v>-1.2431599962171802E-2</v>
      </c>
      <c r="J274" s="310">
        <f t="shared" ca="1" si="3"/>
        <v>9.2894302747037472E-4</v>
      </c>
      <c r="P274" s="301">
        <f t="shared" si="13"/>
        <v>42156</v>
      </c>
      <c r="Q274" s="308">
        <f t="shared" ca="1" si="4"/>
        <v>0</v>
      </c>
      <c r="R274" s="311">
        <f t="shared" ca="1" si="5"/>
        <v>7.3078520990144114E-7</v>
      </c>
      <c r="S274" s="311">
        <f t="shared" ca="1" si="6"/>
        <v>-1.1682413832712402E-2</v>
      </c>
      <c r="T274" s="310">
        <f t="shared" ca="1" si="7"/>
        <v>2.0729468067601786E-3</v>
      </c>
      <c r="Z274" s="301">
        <f t="shared" si="14"/>
        <v>42156</v>
      </c>
      <c r="AA274" s="308">
        <f t="shared" ca="1" si="8"/>
        <v>0</v>
      </c>
      <c r="AB274" s="311">
        <f t="shared" ca="1" si="9"/>
        <v>-6.9389318646528864E-7</v>
      </c>
      <c r="AC274" s="311">
        <f t="shared" ca="1" si="10"/>
        <v>-6.078989438984328E-3</v>
      </c>
      <c r="AD274" s="310">
        <f t="shared" ca="1" si="11"/>
        <v>4.3248400207833715E-3</v>
      </c>
    </row>
    <row r="275" spans="6:30">
      <c r="F275" s="301">
        <f t="shared" si="12"/>
        <v>42186</v>
      </c>
      <c r="G275" s="308">
        <f t="shared" ca="1" si="0"/>
        <v>0</v>
      </c>
      <c r="H275" s="311">
        <f t="shared" ca="1" si="1"/>
        <v>5.014817257009696E-7</v>
      </c>
      <c r="I275" s="311">
        <f t="shared" ca="1" si="2"/>
        <v>-1.1070683389025948E-2</v>
      </c>
      <c r="J275" s="310">
        <f t="shared" ca="1" si="3"/>
        <v>2.709078602795012E-3</v>
      </c>
      <c r="P275" s="301">
        <f t="shared" si="13"/>
        <v>42186</v>
      </c>
      <c r="Q275" s="308">
        <f t="shared" ca="1" si="4"/>
        <v>0</v>
      </c>
      <c r="R275" s="311">
        <f t="shared" ca="1" si="5"/>
        <v>4.8837162158754666E-7</v>
      </c>
      <c r="S275" s="311">
        <f t="shared" ca="1" si="6"/>
        <v>-1.1836769806424119E-2</v>
      </c>
      <c r="T275" s="310">
        <f t="shared" ca="1" si="7"/>
        <v>2.013770328914255E-3</v>
      </c>
      <c r="Z275" s="301">
        <f t="shared" si="14"/>
        <v>42186</v>
      </c>
      <c r="AA275" s="308">
        <f t="shared" ca="1" si="8"/>
        <v>0</v>
      </c>
      <c r="AB275" s="311">
        <f t="shared" ca="1" si="9"/>
        <v>-6.8279017917394214E-7</v>
      </c>
      <c r="AC275" s="311">
        <f t="shared" ca="1" si="10"/>
        <v>-6.3963992375132284E-3</v>
      </c>
      <c r="AD275" s="310">
        <f t="shared" ca="1" si="11"/>
        <v>4.2516654090944961E-3</v>
      </c>
    </row>
    <row r="276" spans="6:30">
      <c r="F276" s="301">
        <f t="shared" si="12"/>
        <v>42217</v>
      </c>
      <c r="G276" s="308">
        <f t="shared" ca="1" si="0"/>
        <v>0</v>
      </c>
      <c r="H276" s="311">
        <f t="shared" ca="1" si="1"/>
        <v>7.4129515925669409E-7</v>
      </c>
      <c r="I276" s="311">
        <f t="shared" ca="1" si="2"/>
        <v>-1.1612753231257211E-2</v>
      </c>
      <c r="J276" s="310">
        <f t="shared" ca="1" si="3"/>
        <v>1.8256569484145224E-3</v>
      </c>
      <c r="P276" s="301">
        <f t="shared" si="13"/>
        <v>42217</v>
      </c>
      <c r="Q276" s="308">
        <f t="shared" ca="1" si="4"/>
        <v>0</v>
      </c>
      <c r="R276" s="311">
        <f t="shared" ca="1" si="5"/>
        <v>7.5740851857020175E-7</v>
      </c>
      <c r="S276" s="311">
        <f t="shared" ca="1" si="6"/>
        <v>-1.2176552069419588E-2</v>
      </c>
      <c r="T276" s="310">
        <f t="shared" ca="1" si="7"/>
        <v>3.0833618249308525E-3</v>
      </c>
      <c r="Z276" s="301">
        <f t="shared" si="14"/>
        <v>42217</v>
      </c>
      <c r="AA276" s="308">
        <f t="shared" ca="1" si="8"/>
        <v>0</v>
      </c>
      <c r="AB276" s="311">
        <f t="shared" ca="1" si="9"/>
        <v>-7.3555774471323332E-7</v>
      </c>
      <c r="AC276" s="311">
        <f t="shared" ca="1" si="10"/>
        <v>-6.9932936248356947E-3</v>
      </c>
      <c r="AD276" s="310">
        <f t="shared" ca="1" si="11"/>
        <v>3.1513721377398607E-3</v>
      </c>
    </row>
    <row r="277" spans="6:30">
      <c r="F277" s="301">
        <f t="shared" si="12"/>
        <v>42248</v>
      </c>
      <c r="G277" s="308">
        <f t="shared" ref="G277:G308" ca="1" si="15">+IF(ISERROR(G35/C35-1),0,G35/C35-1)</f>
        <v>0</v>
      </c>
      <c r="H277" s="311">
        <f t="shared" ref="H277:H308" ca="1" si="16">+IF(ISERROR(H35/D35-1),0,H35/D35-1)</f>
        <v>6.6687766153705752E-7</v>
      </c>
      <c r="I277" s="311">
        <f t="shared" ref="I277:I308" ca="1" si="17">+IF(ISERROR(I35/E35-1),0,I35/E35-1)</f>
        <v>-1.2976042199339233E-2</v>
      </c>
      <c r="J277" s="310">
        <f t="shared" ref="J277:J308" ca="1" si="18">+IF(ISERROR(J35/F35-1),0,J35/F35-1)</f>
        <v>1.8746111786223096E-3</v>
      </c>
      <c r="P277" s="301">
        <f t="shared" si="13"/>
        <v>42248</v>
      </c>
      <c r="Q277" s="308">
        <f t="shared" ca="1" si="4"/>
        <v>0</v>
      </c>
      <c r="R277" s="311">
        <f t="shared" ca="1" si="5"/>
        <v>7.0635748650182961E-7</v>
      </c>
      <c r="S277" s="311">
        <f t="shared" ca="1" si="6"/>
        <v>-1.3230950767067484E-2</v>
      </c>
      <c r="T277" s="310">
        <f t="shared" ca="1" si="7"/>
        <v>2.1054095458492572E-3</v>
      </c>
      <c r="Z277" s="301">
        <f t="shared" si="14"/>
        <v>42248</v>
      </c>
      <c r="AA277" s="308">
        <f t="shared" ca="1" si="8"/>
        <v>0</v>
      </c>
      <c r="AB277" s="311">
        <f t="shared" ca="1" si="9"/>
        <v>-7.5170927582579594E-7</v>
      </c>
      <c r="AC277" s="311">
        <f t="shared" ca="1" si="10"/>
        <v>-6.7789491511304201E-3</v>
      </c>
      <c r="AD277" s="310">
        <f t="shared" ca="1" si="11"/>
        <v>3.2797980126546555E-3</v>
      </c>
    </row>
    <row r="278" spans="6:30">
      <c r="F278" s="301">
        <f t="shared" si="12"/>
        <v>42278</v>
      </c>
      <c r="G278" s="308">
        <f t="shared" ca="1" si="15"/>
        <v>0</v>
      </c>
      <c r="H278" s="311">
        <f t="shared" ca="1" si="16"/>
        <v>5.5199187309895592E-7</v>
      </c>
      <c r="I278" s="311">
        <f t="shared" ca="1" si="17"/>
        <v>-1.0844337184135799E-2</v>
      </c>
      <c r="J278" s="310">
        <f t="shared" ca="1" si="18"/>
        <v>1.7738437613799007E-3</v>
      </c>
      <c r="P278" s="301">
        <f t="shared" si="13"/>
        <v>42278</v>
      </c>
      <c r="Q278" s="308">
        <f t="shared" ca="1" si="4"/>
        <v>0</v>
      </c>
      <c r="R278" s="311">
        <f t="shared" ca="1" si="5"/>
        <v>5.688571369510953E-7</v>
      </c>
      <c r="S278" s="311">
        <f t="shared" ca="1" si="6"/>
        <v>-1.0763067792307623E-2</v>
      </c>
      <c r="T278" s="310">
        <f t="shared" ca="1" si="7"/>
        <v>2.9868260123036006E-3</v>
      </c>
      <c r="Z278" s="301">
        <f t="shared" si="14"/>
        <v>42278</v>
      </c>
      <c r="AA278" s="308">
        <f t="shared" ca="1" si="8"/>
        <v>0</v>
      </c>
      <c r="AB278" s="311">
        <f t="shared" ca="1" si="9"/>
        <v>-7.5194896953512114E-7</v>
      </c>
      <c r="AC278" s="311">
        <f t="shared" ca="1" si="10"/>
        <v>-5.3298973164700447E-3</v>
      </c>
      <c r="AD278" s="310">
        <f t="shared" ca="1" si="11"/>
        <v>2.0448335240068616E-3</v>
      </c>
    </row>
    <row r="279" spans="6:30">
      <c r="F279" s="301">
        <f t="shared" si="12"/>
        <v>42309</v>
      </c>
      <c r="G279" s="308">
        <f t="shared" ca="1" si="15"/>
        <v>0</v>
      </c>
      <c r="H279" s="311">
        <f t="shared" ca="1" si="16"/>
        <v>3.4942355542355585E-7</v>
      </c>
      <c r="I279" s="311">
        <f t="shared" ca="1" si="17"/>
        <v>-1.0677135306339514E-2</v>
      </c>
      <c r="J279" s="310">
        <f t="shared" ca="1" si="18"/>
        <v>2.7419885391086751E-3</v>
      </c>
      <c r="P279" s="301">
        <f t="shared" si="13"/>
        <v>42309</v>
      </c>
      <c r="Q279" s="308">
        <f t="shared" ca="1" si="4"/>
        <v>0</v>
      </c>
      <c r="R279" s="311">
        <f t="shared" ca="1" si="5"/>
        <v>4.1980365828031552E-7</v>
      </c>
      <c r="S279" s="311">
        <f t="shared" ca="1" si="6"/>
        <v>-1.0809448894989027E-2</v>
      </c>
      <c r="T279" s="310">
        <f t="shared" ca="1" si="7"/>
        <v>3.0923997563119254E-3</v>
      </c>
      <c r="Z279" s="301">
        <f t="shared" si="14"/>
        <v>42309</v>
      </c>
      <c r="AA279" s="308">
        <f t="shared" ca="1" si="8"/>
        <v>0</v>
      </c>
      <c r="AB279" s="311">
        <f t="shared" ca="1" si="9"/>
        <v>-5.4599601939653297E-7</v>
      </c>
      <c r="AC279" s="311">
        <f t="shared" ca="1" si="10"/>
        <v>-4.6817945313245568E-3</v>
      </c>
      <c r="AD279" s="310">
        <f t="shared" ca="1" si="11"/>
        <v>4.2717543545749415E-3</v>
      </c>
    </row>
    <row r="280" spans="6:30">
      <c r="F280" s="301">
        <f t="shared" si="12"/>
        <v>42339</v>
      </c>
      <c r="G280" s="308">
        <f t="shared" ca="1" si="15"/>
        <v>0</v>
      </c>
      <c r="H280" s="311">
        <f t="shared" ca="1" si="16"/>
        <v>4.451884696443642E-7</v>
      </c>
      <c r="I280" s="311">
        <f t="shared" ca="1" si="17"/>
        <v>-1.3759354508051103E-2</v>
      </c>
      <c r="J280" s="310">
        <f t="shared" ca="1" si="18"/>
        <v>1.803785139145031E-3</v>
      </c>
      <c r="P280" s="301">
        <f t="shared" si="13"/>
        <v>42339</v>
      </c>
      <c r="Q280" s="308">
        <f t="shared" ca="1" si="4"/>
        <v>0</v>
      </c>
      <c r="R280" s="311">
        <f t="shared" ca="1" si="5"/>
        <v>4.5305729146072338E-7</v>
      </c>
      <c r="S280" s="311">
        <f t="shared" ca="1" si="6"/>
        <v>-1.4190217562068841E-2</v>
      </c>
      <c r="T280" s="310">
        <f t="shared" ca="1" si="7"/>
        <v>3.1584474374539706E-3</v>
      </c>
      <c r="Z280" s="301">
        <f t="shared" si="14"/>
        <v>42339</v>
      </c>
      <c r="AA280" s="308">
        <f t="shared" ca="1" si="8"/>
        <v>0</v>
      </c>
      <c r="AB280" s="311">
        <f t="shared" ca="1" si="9"/>
        <v>-6.0680571367655034E-7</v>
      </c>
      <c r="AC280" s="311">
        <f t="shared" ca="1" si="10"/>
        <v>-7.6372037206380305E-3</v>
      </c>
      <c r="AD280" s="310">
        <f t="shared" ca="1" si="11"/>
        <v>3.16648125540131E-3</v>
      </c>
    </row>
    <row r="281" spans="6:30">
      <c r="F281" s="301">
        <f t="shared" si="12"/>
        <v>42370</v>
      </c>
      <c r="G281" s="308">
        <f t="shared" ca="1" si="15"/>
        <v>0</v>
      </c>
      <c r="H281" s="311">
        <f t="shared" ca="1" si="16"/>
        <v>-1.0980903231150307E-7</v>
      </c>
      <c r="I281" s="311">
        <f t="shared" ca="1" si="17"/>
        <v>-8.3428601962418636E-3</v>
      </c>
      <c r="J281" s="310">
        <f t="shared" ca="1" si="18"/>
        <v>1.7419403502192399E-3</v>
      </c>
      <c r="P281" s="301">
        <f t="shared" si="13"/>
        <v>42370</v>
      </c>
      <c r="Q281" s="308">
        <f t="shared" ca="1" si="4"/>
        <v>0</v>
      </c>
      <c r="R281" s="311">
        <f t="shared" ca="1" si="5"/>
        <v>-5.4627402712448259E-8</v>
      </c>
      <c r="S281" s="311">
        <f t="shared" ca="1" si="6"/>
        <v>-7.839762430425945E-3</v>
      </c>
      <c r="T281" s="310">
        <f t="shared" ca="1" si="7"/>
        <v>2.9321951405052449E-3</v>
      </c>
      <c r="Z281" s="301">
        <f t="shared" si="14"/>
        <v>42370</v>
      </c>
      <c r="AA281" s="308">
        <f t="shared" ca="1" si="8"/>
        <v>0</v>
      </c>
      <c r="AB281" s="311">
        <f t="shared" ca="1" si="9"/>
        <v>2.1091492086178221E-7</v>
      </c>
      <c r="AC281" s="311">
        <f t="shared" ca="1" si="10"/>
        <v>-4.5823856817108766E-3</v>
      </c>
      <c r="AD281" s="310">
        <f t="shared" ca="1" si="11"/>
        <v>4.1095545233296171E-3</v>
      </c>
    </row>
    <row r="282" spans="6:30">
      <c r="F282" s="301">
        <f t="shared" si="12"/>
        <v>42401</v>
      </c>
      <c r="G282" s="308">
        <f t="shared" ca="1" si="15"/>
        <v>0</v>
      </c>
      <c r="H282" s="311">
        <f t="shared" ca="1" si="16"/>
        <v>-3.480226340446535E-7</v>
      </c>
      <c r="I282" s="311">
        <f t="shared" ca="1" si="17"/>
        <v>-7.5845666423974833E-3</v>
      </c>
      <c r="J282" s="310">
        <f t="shared" ca="1" si="18"/>
        <v>1.8476372380364925E-3</v>
      </c>
      <c r="P282" s="301">
        <f t="shared" si="13"/>
        <v>42401</v>
      </c>
      <c r="Q282" s="308">
        <f t="shared" ca="1" si="4"/>
        <v>0</v>
      </c>
      <c r="R282" s="311">
        <f t="shared" ca="1" si="5"/>
        <v>-4.0806406886861879E-7</v>
      </c>
      <c r="S282" s="311">
        <f t="shared" ca="1" si="6"/>
        <v>-8.054063091181729E-3</v>
      </c>
      <c r="T282" s="310">
        <f t="shared" ca="1" si="7"/>
        <v>3.185794420802468E-3</v>
      </c>
      <c r="Z282" s="301">
        <f t="shared" si="14"/>
        <v>42401</v>
      </c>
      <c r="AA282" s="308">
        <f t="shared" ca="1" si="8"/>
        <v>0</v>
      </c>
      <c r="AB282" s="311">
        <f t="shared" ca="1" si="9"/>
        <v>2.6852357781770309E-7</v>
      </c>
      <c r="AC282" s="311">
        <f t="shared" ca="1" si="10"/>
        <v>-4.968789123522388E-3</v>
      </c>
      <c r="AD282" s="310">
        <f t="shared" ca="1" si="11"/>
        <v>3.3344303407680798E-3</v>
      </c>
    </row>
    <row r="283" spans="6:30">
      <c r="F283" s="301">
        <f t="shared" si="12"/>
        <v>42430</v>
      </c>
      <c r="G283" s="308">
        <f t="shared" ca="1" si="15"/>
        <v>0</v>
      </c>
      <c r="H283" s="311">
        <f t="shared" ca="1" si="16"/>
        <v>-4.517547396165611E-7</v>
      </c>
      <c r="I283" s="311">
        <f t="shared" ca="1" si="17"/>
        <v>-1.1205214239201622E-2</v>
      </c>
      <c r="J283" s="310">
        <f t="shared" ca="1" si="18"/>
        <v>1.739720282049495E-3</v>
      </c>
      <c r="P283" s="301">
        <f t="shared" si="13"/>
        <v>42430</v>
      </c>
      <c r="Q283" s="308">
        <f t="shared" ca="1" si="4"/>
        <v>0</v>
      </c>
      <c r="R283" s="311">
        <f t="shared" ca="1" si="5"/>
        <v>-4.009726679576886E-7</v>
      </c>
      <c r="S283" s="311">
        <f t="shared" ca="1" si="6"/>
        <v>-1.2616575686128839E-2</v>
      </c>
      <c r="T283" s="310">
        <f t="shared" ca="1" si="7"/>
        <v>3.0930645613804764E-3</v>
      </c>
      <c r="Z283" s="301">
        <f t="shared" si="14"/>
        <v>42430</v>
      </c>
      <c r="AA283" s="308">
        <f t="shared" ca="1" si="8"/>
        <v>0</v>
      </c>
      <c r="AB283" s="311">
        <f t="shared" ca="1" si="9"/>
        <v>3.9176288413322879E-7</v>
      </c>
      <c r="AC283" s="311">
        <f t="shared" ca="1" si="10"/>
        <v>-7.0981272857842947E-3</v>
      </c>
      <c r="AD283" s="310">
        <f t="shared" ca="1" si="11"/>
        <v>3.1988739026749258E-3</v>
      </c>
    </row>
    <row r="284" spans="6:30">
      <c r="F284" s="301">
        <f t="shared" si="12"/>
        <v>42461</v>
      </c>
      <c r="G284" s="308">
        <f t="shared" ca="1" si="15"/>
        <v>0</v>
      </c>
      <c r="H284" s="311">
        <f t="shared" ca="1" si="16"/>
        <v>-4.8827838894371922E-7</v>
      </c>
      <c r="I284" s="311">
        <f t="shared" ca="1" si="17"/>
        <v>-1.1999591345483118E-2</v>
      </c>
      <c r="J284" s="310">
        <f t="shared" ca="1" si="18"/>
        <v>1.9509427114516864E-3</v>
      </c>
      <c r="P284" s="301">
        <f t="shared" si="13"/>
        <v>42461</v>
      </c>
      <c r="Q284" s="308">
        <f t="shared" ca="1" si="4"/>
        <v>0</v>
      </c>
      <c r="R284" s="311">
        <f t="shared" ca="1" si="5"/>
        <v>-5.4282969996766184E-7</v>
      </c>
      <c r="S284" s="311">
        <f t="shared" ca="1" si="6"/>
        <v>-1.2019645211387542E-2</v>
      </c>
      <c r="T284" s="310">
        <f t="shared" ca="1" si="7"/>
        <v>2.1504764404003396E-3</v>
      </c>
      <c r="Z284" s="301">
        <f t="shared" si="14"/>
        <v>42461</v>
      </c>
      <c r="AA284" s="308">
        <f t="shared" ca="1" si="8"/>
        <v>0</v>
      </c>
      <c r="AB284" s="311">
        <f t="shared" ca="1" si="9"/>
        <v>2.2141903710526378E-7</v>
      </c>
      <c r="AC284" s="311">
        <f t="shared" ca="1" si="10"/>
        <v>-5.770282510238145E-3</v>
      </c>
      <c r="AD284" s="310">
        <f t="shared" ca="1" si="11"/>
        <v>2.1821027392234793E-3</v>
      </c>
    </row>
    <row r="285" spans="6:30">
      <c r="F285" s="301">
        <f t="shared" si="12"/>
        <v>42491</v>
      </c>
      <c r="G285" s="308">
        <f t="shared" ca="1" si="15"/>
        <v>0</v>
      </c>
      <c r="H285" s="311">
        <f t="shared" ca="1" si="16"/>
        <v>-5.7737418279746322E-7</v>
      </c>
      <c r="I285" s="311">
        <f t="shared" ca="1" si="17"/>
        <v>-1.2745369619641678E-2</v>
      </c>
      <c r="J285" s="310">
        <f t="shared" ca="1" si="18"/>
        <v>1.0196521416527826E-2</v>
      </c>
      <c r="P285" s="301">
        <f t="shared" si="13"/>
        <v>42491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-1.0686759510775468E-2</v>
      </c>
      <c r="T285" s="310">
        <f t="shared" ca="1" si="7"/>
        <v>1.0469839959812433E-3</v>
      </c>
      <c r="Z285" s="301">
        <f t="shared" si="14"/>
        <v>42491</v>
      </c>
      <c r="AA285" s="308">
        <f t="shared" ca="1" si="8"/>
        <v>0</v>
      </c>
      <c r="AB285" s="311">
        <f t="shared" ca="1" si="9"/>
        <v>1.2546390792955719E-7</v>
      </c>
      <c r="AC285" s="311">
        <f t="shared" ca="1" si="10"/>
        <v>-4.9406555886798431E-3</v>
      </c>
      <c r="AD285" s="310">
        <f t="shared" ca="1" si="11"/>
        <v>3.0966295456238413E-3</v>
      </c>
    </row>
    <row r="286" spans="6:30">
      <c r="F286" s="301">
        <f t="shared" si="12"/>
        <v>42522</v>
      </c>
      <c r="G286" s="308">
        <f t="shared" ca="1" si="15"/>
        <v>0</v>
      </c>
      <c r="H286" s="311">
        <f t="shared" ca="1" si="16"/>
        <v>-5.9283343889493523E-7</v>
      </c>
      <c r="I286" s="311">
        <f t="shared" ca="1" si="17"/>
        <v>-1.105811414180824E-2</v>
      </c>
      <c r="J286" s="310">
        <f t="shared" ca="1" si="18"/>
        <v>2.3498797128187476E-3</v>
      </c>
      <c r="P286" s="301">
        <f t="shared" si="13"/>
        <v>42522</v>
      </c>
      <c r="Q286" s="308">
        <f t="shared" ca="1" si="4"/>
        <v>0</v>
      </c>
      <c r="R286" s="311">
        <f t="shared" ca="1" si="5"/>
        <v>-3.0390251382073075E-7</v>
      </c>
      <c r="S286" s="311">
        <f t="shared" ca="1" si="6"/>
        <v>-1.1519239997405673E-2</v>
      </c>
      <c r="T286" s="310">
        <f t="shared" ca="1" si="7"/>
        <v>4.5798879597345188E-3</v>
      </c>
      <c r="Z286" s="301">
        <f t="shared" si="14"/>
        <v>42522</v>
      </c>
      <c r="AA286" s="308">
        <f t="shared" ca="1" si="8"/>
        <v>0</v>
      </c>
      <c r="AB286" s="311">
        <f t="shared" ca="1" si="9"/>
        <v>2.2101413454933549E-7</v>
      </c>
      <c r="AC286" s="311">
        <f t="shared" ca="1" si="10"/>
        <v>-5.7058643373277818E-3</v>
      </c>
      <c r="AD286" s="310">
        <f t="shared" ca="1" si="11"/>
        <v>2.1535236601031293E-3</v>
      </c>
    </row>
    <row r="287" spans="6:30">
      <c r="F287" s="301">
        <f t="shared" si="12"/>
        <v>42552</v>
      </c>
      <c r="G287" s="308">
        <f t="shared" ca="1" si="15"/>
        <v>0</v>
      </c>
      <c r="H287" s="311">
        <f t="shared" ca="1" si="16"/>
        <v>-2.8612491587143296E-7</v>
      </c>
      <c r="I287" s="311">
        <f t="shared" ca="1" si="17"/>
        <v>-1.2684694799616647E-2</v>
      </c>
      <c r="J287" s="310">
        <f t="shared" ca="1" si="18"/>
        <v>8.9406325391028219E-4</v>
      </c>
      <c r="P287" s="301">
        <f t="shared" si="13"/>
        <v>42552</v>
      </c>
      <c r="Q287" s="308">
        <f t="shared" ca="1" si="4"/>
        <v>0</v>
      </c>
      <c r="R287" s="311">
        <f t="shared" ca="1" si="5"/>
        <v>-2.2703918656219457E-7</v>
      </c>
      <c r="S287" s="311">
        <f t="shared" ca="1" si="6"/>
        <v>-1.1888646103538458E-2</v>
      </c>
      <c r="T287" s="310">
        <f t="shared" ca="1" si="7"/>
        <v>3.0712860548005594E-3</v>
      </c>
      <c r="Z287" s="301">
        <f t="shared" si="14"/>
        <v>42552</v>
      </c>
      <c r="AA287" s="308">
        <f t="shared" ca="1" si="8"/>
        <v>0</v>
      </c>
      <c r="AB287" s="311">
        <f t="shared" ca="1" si="9"/>
        <v>-4.1253588767276028E-8</v>
      </c>
      <c r="AC287" s="311">
        <f t="shared" ca="1" si="10"/>
        <v>-6.3015899262374164E-3</v>
      </c>
      <c r="AD287" s="310">
        <f t="shared" ca="1" si="11"/>
        <v>3.1383693423139292E-3</v>
      </c>
    </row>
    <row r="288" spans="6:30">
      <c r="F288" s="301">
        <f t="shared" si="12"/>
        <v>42583</v>
      </c>
      <c r="G288" s="308">
        <f t="shared" ca="1" si="15"/>
        <v>0</v>
      </c>
      <c r="H288" s="311">
        <f t="shared" ca="1" si="16"/>
        <v>-3.9108703697721126E-7</v>
      </c>
      <c r="I288" s="311">
        <f t="shared" ca="1" si="17"/>
        <v>-1.0529059251823347E-2</v>
      </c>
      <c r="J288" s="310">
        <f t="shared" ca="1" si="18"/>
        <v>1.8029855288039798E-3</v>
      </c>
      <c r="P288" s="301">
        <f t="shared" si="13"/>
        <v>42583</v>
      </c>
      <c r="Q288" s="308">
        <f t="shared" ca="1" si="4"/>
        <v>0</v>
      </c>
      <c r="R288" s="311">
        <f t="shared" ca="1" si="5"/>
        <v>-2.7994563012168072E-7</v>
      </c>
      <c r="S288" s="311">
        <f t="shared" ca="1" si="6"/>
        <v>-1.0727185018749252E-2</v>
      </c>
      <c r="T288" s="310">
        <f t="shared" ca="1" si="7"/>
        <v>2.0506440220644517E-3</v>
      </c>
      <c r="Z288" s="301">
        <f t="shared" si="14"/>
        <v>42583</v>
      </c>
      <c r="AA288" s="308">
        <f t="shared" ca="1" si="8"/>
        <v>0</v>
      </c>
      <c r="AB288" s="311">
        <f t="shared" ca="1" si="9"/>
        <v>2.8468275381499097E-7</v>
      </c>
      <c r="AC288" s="311">
        <f t="shared" ca="1" si="10"/>
        <v>-5.6190946781128348E-3</v>
      </c>
      <c r="AD288" s="310">
        <f t="shared" ca="1" si="11"/>
        <v>5.1542346476465273E-3</v>
      </c>
    </row>
    <row r="289" spans="6:30">
      <c r="F289" s="301">
        <f t="shared" si="12"/>
        <v>42614</v>
      </c>
      <c r="G289" s="308">
        <f t="shared" ca="1" si="15"/>
        <v>0</v>
      </c>
      <c r="H289" s="311">
        <f t="shared" ca="1" si="16"/>
        <v>-3.538408688275041E-7</v>
      </c>
      <c r="I289" s="311">
        <f t="shared" ca="1" si="17"/>
        <v>-1.2213959077535752E-2</v>
      </c>
      <c r="J289" s="310">
        <f t="shared" ca="1" si="18"/>
        <v>1.8566943678866021E-3</v>
      </c>
      <c r="P289" s="301">
        <f t="shared" si="13"/>
        <v>42614</v>
      </c>
      <c r="Q289" s="308">
        <f t="shared" ca="1" si="4"/>
        <v>0</v>
      </c>
      <c r="R289" s="311">
        <f t="shared" ca="1" si="5"/>
        <v>-4.22832727720035E-7</v>
      </c>
      <c r="S289" s="311">
        <f t="shared" ca="1" si="6"/>
        <v>-1.1793021468246234E-2</v>
      </c>
      <c r="T289" s="310">
        <f t="shared" ca="1" si="7"/>
        <v>1.4489901963337104E-3</v>
      </c>
      <c r="Z289" s="301">
        <f t="shared" si="14"/>
        <v>42614</v>
      </c>
      <c r="AA289" s="308">
        <f t="shared" ca="1" si="8"/>
        <v>0</v>
      </c>
      <c r="AB289" s="311">
        <f t="shared" ca="1" si="9"/>
        <v>3.9070431823162721E-7</v>
      </c>
      <c r="AC289" s="311">
        <f t="shared" ca="1" si="10"/>
        <v>-6.7474620454494039E-3</v>
      </c>
      <c r="AD289" s="310">
        <f t="shared" ca="1" si="11"/>
        <v>5.4693064199093921E-3</v>
      </c>
    </row>
    <row r="290" spans="6:30">
      <c r="F290" s="301">
        <f t="shared" si="12"/>
        <v>42644</v>
      </c>
      <c r="G290" s="308">
        <f t="shared" ca="1" si="15"/>
        <v>0</v>
      </c>
      <c r="H290" s="311">
        <f t="shared" ca="1" si="16"/>
        <v>-2.2484434447633816E-7</v>
      </c>
      <c r="I290" s="311">
        <f t="shared" ca="1" si="17"/>
        <v>-1.0859912304053476E-2</v>
      </c>
      <c r="J290" s="310">
        <f t="shared" ca="1" si="18"/>
        <v>1.7442069386817138E-3</v>
      </c>
      <c r="P290" s="301">
        <f t="shared" si="13"/>
        <v>42644</v>
      </c>
      <c r="Q290" s="308">
        <f t="shared" ca="1" si="4"/>
        <v>0</v>
      </c>
      <c r="R290" s="311">
        <f t="shared" ca="1" si="5"/>
        <v>-2.8207684843462033E-7</v>
      </c>
      <c r="S290" s="311">
        <f t="shared" ca="1" si="6"/>
        <v>-1.1195289351472071E-2</v>
      </c>
      <c r="T290" s="310">
        <f t="shared" ca="1" si="7"/>
        <v>3.0396356769639699E-3</v>
      </c>
      <c r="Z290" s="301">
        <f t="shared" si="14"/>
        <v>42644</v>
      </c>
      <c r="AA290" s="308">
        <f t="shared" ca="1" si="8"/>
        <v>0</v>
      </c>
      <c r="AB290" s="311">
        <f t="shared" ca="1" si="9"/>
        <v>-3.3605605076481027E-8</v>
      </c>
      <c r="AC290" s="311">
        <f t="shared" ca="1" si="10"/>
        <v>-5.6138740105026175E-3</v>
      </c>
      <c r="AD290" s="310">
        <f t="shared" ca="1" si="11"/>
        <v>3.1325009069143039E-3</v>
      </c>
    </row>
    <row r="291" spans="6:30">
      <c r="F291" s="301">
        <f t="shared" si="12"/>
        <v>42675</v>
      </c>
      <c r="G291" s="308">
        <f t="shared" ca="1" si="15"/>
        <v>0</v>
      </c>
      <c r="H291" s="311">
        <f t="shared" ca="1" si="16"/>
        <v>-2.403514324234024E-7</v>
      </c>
      <c r="I291" s="311">
        <f t="shared" ca="1" si="17"/>
        <v>-9.4034847748796224E-3</v>
      </c>
      <c r="J291" s="310">
        <f t="shared" ca="1" si="18"/>
        <v>1.8633161444152613E-3</v>
      </c>
      <c r="P291" s="301">
        <f t="shared" si="13"/>
        <v>42675</v>
      </c>
      <c r="Q291" s="308">
        <f t="shared" ca="1" si="4"/>
        <v>0</v>
      </c>
      <c r="R291" s="311">
        <f t="shared" ca="1" si="5"/>
        <v>-1.831249007988589E-7</v>
      </c>
      <c r="S291" s="311">
        <f t="shared" ca="1" si="6"/>
        <v>-9.4035558376421857E-3</v>
      </c>
      <c r="T291" s="310">
        <f t="shared" ca="1" si="7"/>
        <v>2.0682081122473939E-3</v>
      </c>
      <c r="Z291" s="301">
        <f t="shared" si="14"/>
        <v>42675</v>
      </c>
      <c r="AA291" s="308">
        <f t="shared" ca="1" si="8"/>
        <v>0</v>
      </c>
      <c r="AB291" s="311">
        <f t="shared" ca="1" si="9"/>
        <v>3.2382993220281264E-7</v>
      </c>
      <c r="AC291" s="311">
        <f t="shared" ca="1" si="10"/>
        <v>-3.9795742215147367E-3</v>
      </c>
      <c r="AD291" s="310">
        <f t="shared" ca="1" si="11"/>
        <v>3.1880604526879353E-3</v>
      </c>
    </row>
    <row r="292" spans="6:30">
      <c r="F292" s="301">
        <f t="shared" si="12"/>
        <v>42705</v>
      </c>
      <c r="G292" s="308">
        <f t="shared" ca="1" si="15"/>
        <v>0</v>
      </c>
      <c r="H292" s="311">
        <f t="shared" ca="1" si="16"/>
        <v>-6.9737604702080347E-7</v>
      </c>
      <c r="I292" s="311">
        <f t="shared" ca="1" si="17"/>
        <v>-1.3938107287159829E-2</v>
      </c>
      <c r="J292" s="310">
        <f t="shared" ca="1" si="18"/>
        <v>3.3438752642065417E-3</v>
      </c>
      <c r="P292" s="301">
        <f t="shared" si="13"/>
        <v>42705</v>
      </c>
      <c r="Q292" s="308">
        <f t="shared" ca="1" si="4"/>
        <v>0</v>
      </c>
      <c r="R292" s="311">
        <f t="shared" ca="1" si="5"/>
        <v>-7.0321287415353595E-7</v>
      </c>
      <c r="S292" s="311">
        <f t="shared" ca="1" si="6"/>
        <v>-1.472029950397602E-2</v>
      </c>
      <c r="T292" s="310">
        <f t="shared" ca="1" si="7"/>
        <v>5.2794550585804068E-3</v>
      </c>
      <c r="Z292" s="301">
        <f t="shared" si="14"/>
        <v>42705</v>
      </c>
      <c r="AA292" s="308">
        <f t="shared" ca="1" si="8"/>
        <v>0</v>
      </c>
      <c r="AB292" s="311">
        <f t="shared" ca="1" si="9"/>
        <v>4.6177831714011575E-7</v>
      </c>
      <c r="AC292" s="311">
        <f t="shared" ca="1" si="10"/>
        <v>-8.3874506241826685E-3</v>
      </c>
      <c r="AD292" s="310">
        <f t="shared" ca="1" si="11"/>
        <v>3.2389097887928209E-3</v>
      </c>
    </row>
    <row r="293" spans="6:30">
      <c r="F293" s="301">
        <f t="shared" si="12"/>
        <v>42736</v>
      </c>
      <c r="G293" s="308">
        <f t="shared" ca="1" si="15"/>
        <v>0</v>
      </c>
      <c r="H293" s="311">
        <f t="shared" ca="1" si="16"/>
        <v>-4.1310157332885566E-5</v>
      </c>
      <c r="I293" s="311">
        <f t="shared" ca="1" si="17"/>
        <v>-8.8512085169770716E-3</v>
      </c>
      <c r="J293" s="310">
        <f t="shared" ca="1" si="18"/>
        <v>1.7971261875322497E-3</v>
      </c>
      <c r="P293" s="301">
        <f t="shared" si="13"/>
        <v>42736</v>
      </c>
      <c r="Q293" s="308">
        <f t="shared" ca="1" si="4"/>
        <v>0</v>
      </c>
      <c r="R293" s="311">
        <f t="shared" ca="1" si="5"/>
        <v>-4.1363007625805359E-5</v>
      </c>
      <c r="S293" s="311">
        <f t="shared" ca="1" si="6"/>
        <v>-8.3997254945753497E-3</v>
      </c>
      <c r="T293" s="310">
        <f t="shared" ca="1" si="7"/>
        <v>3.9863306291645362E-3</v>
      </c>
      <c r="Z293" s="301">
        <f t="shared" si="14"/>
        <v>42736</v>
      </c>
      <c r="AA293" s="308">
        <f t="shared" ca="1" si="8"/>
        <v>0</v>
      </c>
      <c r="AB293" s="311">
        <f t="shared" ca="1" si="9"/>
        <v>-4.1788814769461169E-5</v>
      </c>
      <c r="AC293" s="311">
        <f t="shared" ca="1" si="10"/>
        <v>-6.5021771661168959E-3</v>
      </c>
      <c r="AD293" s="310">
        <f t="shared" ca="1" si="11"/>
        <v>4.1760923732987454E-3</v>
      </c>
    </row>
    <row r="294" spans="6:30">
      <c r="F294" s="301">
        <f t="shared" si="12"/>
        <v>42767</v>
      </c>
      <c r="G294" s="308">
        <f t="shared" ca="1" si="15"/>
        <v>0</v>
      </c>
      <c r="H294" s="311">
        <f t="shared" ca="1" si="16"/>
        <v>-4.1331942862155024E-5</v>
      </c>
      <c r="I294" s="311">
        <f t="shared" ca="1" si="17"/>
        <v>-8.3502937701535052E-3</v>
      </c>
      <c r="J294" s="310">
        <f t="shared" ca="1" si="18"/>
        <v>2.8457513001833856E-3</v>
      </c>
      <c r="P294" s="301">
        <f t="shared" si="13"/>
        <v>42767</v>
      </c>
      <c r="Q294" s="308">
        <f t="shared" ca="1" si="4"/>
        <v>0</v>
      </c>
      <c r="R294" s="311">
        <f t="shared" ca="1" si="5"/>
        <v>-4.1283938216896132E-5</v>
      </c>
      <c r="S294" s="311">
        <f t="shared" ca="1" si="6"/>
        <v>-7.8449115063615737E-3</v>
      </c>
      <c r="T294" s="310">
        <f t="shared" ca="1" si="7"/>
        <v>3.2522065331601624E-3</v>
      </c>
      <c r="Z294" s="301">
        <f t="shared" si="14"/>
        <v>42767</v>
      </c>
      <c r="AA294" s="308">
        <f t="shared" ca="1" si="8"/>
        <v>0</v>
      </c>
      <c r="AB294" s="311">
        <f t="shared" ca="1" si="9"/>
        <v>-4.1666101986970183E-5</v>
      </c>
      <c r="AC294" s="311">
        <f t="shared" ca="1" si="10"/>
        <v>-5.625480482930878E-3</v>
      </c>
      <c r="AD294" s="310">
        <f t="shared" ca="1" si="11"/>
        <v>2.3099881027415226E-3</v>
      </c>
    </row>
    <row r="295" spans="6:30">
      <c r="F295" s="301">
        <f t="shared" si="12"/>
        <v>42795</v>
      </c>
      <c r="G295" s="308">
        <f t="shared" ca="1" si="15"/>
        <v>0</v>
      </c>
      <c r="H295" s="311">
        <f t="shared" ca="1" si="16"/>
        <v>-4.0830156336268963E-5</v>
      </c>
      <c r="I295" s="311">
        <f t="shared" ca="1" si="17"/>
        <v>-1.6302765588884549E-2</v>
      </c>
      <c r="J295" s="310">
        <f t="shared" ca="1" si="18"/>
        <v>2.8039194434139603E-3</v>
      </c>
      <c r="P295" s="301">
        <f t="shared" si="13"/>
        <v>42795</v>
      </c>
      <c r="Q295" s="308">
        <f t="shared" ca="1" si="4"/>
        <v>0</v>
      </c>
      <c r="R295" s="311">
        <f t="shared" ca="1" si="5"/>
        <v>-4.0798947917086714E-5</v>
      </c>
      <c r="S295" s="311">
        <f t="shared" ca="1" si="6"/>
        <v>-1.6950802325893299E-2</v>
      </c>
      <c r="T295" s="310">
        <f t="shared" ca="1" si="7"/>
        <v>2.1203135555156738E-3</v>
      </c>
      <c r="Z295" s="301">
        <f t="shared" si="14"/>
        <v>42795</v>
      </c>
      <c r="AA295" s="308">
        <f t="shared" ca="1" si="8"/>
        <v>0</v>
      </c>
      <c r="AB295" s="311">
        <f t="shared" ca="1" si="9"/>
        <v>-4.1421410302389106E-5</v>
      </c>
      <c r="AC295" s="311">
        <f t="shared" ca="1" si="10"/>
        <v>-1.4593019667196394E-2</v>
      </c>
      <c r="AD295" s="310">
        <f t="shared" ca="1" si="11"/>
        <v>4.4713711537680556E-3</v>
      </c>
    </row>
    <row r="296" spans="6:30">
      <c r="F296" s="301">
        <f t="shared" si="12"/>
        <v>42826</v>
      </c>
      <c r="G296" s="308">
        <f t="shared" ca="1" si="15"/>
        <v>0</v>
      </c>
      <c r="H296" s="311">
        <f t="shared" ca="1" si="16"/>
        <v>-4.1106478919750167E-5</v>
      </c>
      <c r="I296" s="311">
        <f t="shared" ca="1" si="17"/>
        <v>-1.9623013566475112E-2</v>
      </c>
      <c r="J296" s="310">
        <f t="shared" ca="1" si="18"/>
        <v>1.994247976216279E-3</v>
      </c>
      <c r="P296" s="301">
        <f t="shared" si="13"/>
        <v>42826</v>
      </c>
      <c r="Q296" s="308">
        <f t="shared" ca="1" si="4"/>
        <v>0</v>
      </c>
      <c r="R296" s="311">
        <f t="shared" ca="1" si="5"/>
        <v>-4.1357061407509832E-5</v>
      </c>
      <c r="S296" s="311">
        <f t="shared" ca="1" si="6"/>
        <v>-1.8819762345691049E-2</v>
      </c>
      <c r="T296" s="310">
        <f t="shared" ca="1" si="7"/>
        <v>2.2903973016532575E-3</v>
      </c>
      <c r="Z296" s="301">
        <f t="shared" si="14"/>
        <v>42826</v>
      </c>
      <c r="AA296" s="308">
        <f t="shared" ca="1" si="8"/>
        <v>0</v>
      </c>
      <c r="AB296" s="311">
        <f t="shared" ca="1" si="9"/>
        <v>-4.1373052655058196E-5</v>
      </c>
      <c r="AC296" s="311">
        <f t="shared" ca="1" si="10"/>
        <v>-1.6724585422842164E-2</v>
      </c>
      <c r="AD296" s="310">
        <f t="shared" ca="1" si="11"/>
        <v>3.7084732776342388E-3</v>
      </c>
    </row>
    <row r="297" spans="6:30">
      <c r="F297" s="301">
        <f t="shared" si="12"/>
        <v>42856</v>
      </c>
      <c r="G297" s="308">
        <f t="shared" ca="1" si="15"/>
        <v>0</v>
      </c>
      <c r="H297" s="311">
        <f t="shared" ca="1" si="16"/>
        <v>-4.1184577634356678E-5</v>
      </c>
      <c r="I297" s="311">
        <f t="shared" ca="1" si="17"/>
        <v>-2.0292942612001763E-2</v>
      </c>
      <c r="J297" s="310">
        <f t="shared" ca="1" si="18"/>
        <v>1.9283825574751834E-3</v>
      </c>
      <c r="P297" s="301">
        <f t="shared" si="13"/>
        <v>42856</v>
      </c>
      <c r="Q297" s="308">
        <f t="shared" ca="1" si="4"/>
        <v>0</v>
      </c>
      <c r="R297" s="311">
        <f t="shared" ca="1" si="5"/>
        <v>-4.1214798161548494E-5</v>
      </c>
      <c r="S297" s="311">
        <f t="shared" ca="1" si="6"/>
        <v>-2.060311960882133E-2</v>
      </c>
      <c r="T297" s="310">
        <f t="shared" ca="1" si="7"/>
        <v>4.3866540276493726E-3</v>
      </c>
      <c r="Z297" s="301">
        <f t="shared" si="14"/>
        <v>42856</v>
      </c>
      <c r="AA297" s="308">
        <f t="shared" ca="1" si="8"/>
        <v>0</v>
      </c>
      <c r="AB297" s="311">
        <f t="shared" ca="1" si="9"/>
        <v>-4.1223159580994206E-5</v>
      </c>
      <c r="AC297" s="311">
        <f t="shared" ca="1" si="10"/>
        <v>-2.3195258101993188E-2</v>
      </c>
      <c r="AD297" s="310">
        <f t="shared" ca="1" si="11"/>
        <v>1.5166082451843144E-2</v>
      </c>
    </row>
    <row r="298" spans="6:30">
      <c r="F298" s="301">
        <f t="shared" si="12"/>
        <v>42887</v>
      </c>
      <c r="G298" s="308">
        <f t="shared" ca="1" si="15"/>
        <v>0</v>
      </c>
      <c r="H298" s="311">
        <f t="shared" ca="1" si="16"/>
        <v>-4.0984407340238782E-5</v>
      </c>
      <c r="I298" s="311">
        <f t="shared" ca="1" si="17"/>
        <v>-1.8378313620091902E-2</v>
      </c>
      <c r="J298" s="310">
        <f t="shared" ca="1" si="18"/>
        <v>1.6704106242602026</v>
      </c>
      <c r="P298" s="301">
        <f t="shared" si="13"/>
        <v>42887</v>
      </c>
      <c r="Q298" s="308">
        <f t="shared" ca="1" si="4"/>
        <v>0</v>
      </c>
      <c r="R298" s="311">
        <f t="shared" ca="1" si="5"/>
        <v>-4.0995713908809073E-5</v>
      </c>
      <c r="S298" s="311">
        <f t="shared" ca="1" si="6"/>
        <v>-1.8912038661639041E-2</v>
      </c>
      <c r="T298" s="310">
        <f t="shared" ca="1" si="7"/>
        <v>1.3708582952161268</v>
      </c>
      <c r="Z298" s="301">
        <f t="shared" si="14"/>
        <v>42887</v>
      </c>
      <c r="AA298" s="308">
        <f t="shared" ca="1" si="8"/>
        <v>0</v>
      </c>
      <c r="AB298" s="311">
        <f t="shared" ca="1" si="9"/>
        <v>-4.134955096801729E-5</v>
      </c>
      <c r="AC298" s="311">
        <f t="shared" ca="1" si="10"/>
        <v>-1.6921529564670967E-2</v>
      </c>
      <c r="AD298" s="310">
        <f t="shared" ca="1" si="11"/>
        <v>3.5199092383699782E-3</v>
      </c>
    </row>
    <row r="299" spans="6:30">
      <c r="F299" s="301">
        <f t="shared" si="12"/>
        <v>42917</v>
      </c>
      <c r="G299" s="308">
        <f t="shared" ca="1" si="15"/>
        <v>0</v>
      </c>
      <c r="H299" s="311">
        <f t="shared" ca="1" si="16"/>
        <v>-4.1378906843081431E-5</v>
      </c>
      <c r="I299" s="311">
        <f t="shared" ca="1" si="17"/>
        <v>-1.8677712914162981E-2</v>
      </c>
      <c r="J299" s="310">
        <f t="shared" ca="1" si="18"/>
        <v>1.8754288243048034E-3</v>
      </c>
      <c r="P299" s="301">
        <f t="shared" si="13"/>
        <v>42917</v>
      </c>
      <c r="Q299" s="308">
        <f t="shared" ca="1" si="4"/>
        <v>0</v>
      </c>
      <c r="R299" s="311">
        <f t="shared" ca="1" si="5"/>
        <v>-4.1314151706495217E-5</v>
      </c>
      <c r="S299" s="311">
        <f t="shared" ca="1" si="6"/>
        <v>-1.8767918587016763E-2</v>
      </c>
      <c r="T299" s="310">
        <f t="shared" ca="1" si="7"/>
        <v>3.2202747701939316E-3</v>
      </c>
      <c r="Z299" s="301">
        <f t="shared" si="14"/>
        <v>42917</v>
      </c>
      <c r="AA299" s="308">
        <f t="shared" ca="1" si="8"/>
        <v>0</v>
      </c>
      <c r="AB299" s="311">
        <f t="shared" ca="1" si="9"/>
        <v>-4.1643606697006064E-5</v>
      </c>
      <c r="AC299" s="311">
        <f t="shared" ca="1" si="10"/>
        <v>-1.6365494684317916E-2</v>
      </c>
      <c r="AD299" s="310">
        <f t="shared" ca="1" si="11"/>
        <v>4.5250525214519666E-3</v>
      </c>
    </row>
    <row r="300" spans="6:30">
      <c r="F300" s="301">
        <f t="shared" si="12"/>
        <v>42948</v>
      </c>
      <c r="G300" s="308">
        <f t="shared" ca="1" si="15"/>
        <v>0</v>
      </c>
      <c r="H300" s="311">
        <f t="shared" ca="1" si="16"/>
        <v>-4.107294785893334E-5</v>
      </c>
      <c r="I300" s="311">
        <f t="shared" ca="1" si="17"/>
        <v>-1.7038439756835166E-2</v>
      </c>
      <c r="J300" s="310">
        <f t="shared" ca="1" si="18"/>
        <v>1.8841472837185513E-3</v>
      </c>
      <c r="P300" s="301">
        <f t="shared" si="13"/>
        <v>42948</v>
      </c>
      <c r="Q300" s="308">
        <f t="shared" ca="1" si="4"/>
        <v>0</v>
      </c>
      <c r="R300" s="311">
        <f t="shared" ca="1" si="5"/>
        <v>-4.1078960112517215E-5</v>
      </c>
      <c r="S300" s="311">
        <f t="shared" ca="1" si="6"/>
        <v>-1.6772479230323323E-2</v>
      </c>
      <c r="T300" s="310">
        <f t="shared" ca="1" si="7"/>
        <v>3.15106770273621E-3</v>
      </c>
      <c r="Z300" s="301">
        <f t="shared" si="14"/>
        <v>42948</v>
      </c>
      <c r="AA300" s="308">
        <f t="shared" ca="1" si="8"/>
        <v>0</v>
      </c>
      <c r="AB300" s="311">
        <f t="shared" ca="1" si="9"/>
        <v>-4.1308407637052902E-5</v>
      </c>
      <c r="AC300" s="311">
        <f t="shared" ca="1" si="10"/>
        <v>-1.4533973319757476E-2</v>
      </c>
      <c r="AD300" s="310">
        <f t="shared" ca="1" si="11"/>
        <v>3.2839489810496669E-3</v>
      </c>
    </row>
    <row r="301" spans="6:30">
      <c r="F301" s="301">
        <f t="shared" si="12"/>
        <v>42979</v>
      </c>
      <c r="G301" s="308">
        <f t="shared" ca="1" si="15"/>
        <v>0</v>
      </c>
      <c r="H301" s="311">
        <f t="shared" ca="1" si="16"/>
        <v>-4.0989477724795442E-5</v>
      </c>
      <c r="I301" s="311">
        <f t="shared" ca="1" si="17"/>
        <v>-2.2837927736194419E-2</v>
      </c>
      <c r="J301" s="310">
        <f t="shared" ca="1" si="18"/>
        <v>2.0740908358298782E-3</v>
      </c>
      <c r="P301" s="301">
        <f t="shared" si="13"/>
        <v>42979</v>
      </c>
      <c r="Q301" s="308">
        <f t="shared" ca="1" si="4"/>
        <v>0</v>
      </c>
      <c r="R301" s="311">
        <f t="shared" ca="1" si="5"/>
        <v>-4.1016100930879595E-5</v>
      </c>
      <c r="S301" s="311">
        <f t="shared" ca="1" si="6"/>
        <v>-2.2893744038987029E-2</v>
      </c>
      <c r="T301" s="310">
        <f t="shared" ca="1" si="7"/>
        <v>3.4234311001384299E-3</v>
      </c>
      <c r="Z301" s="301">
        <f t="shared" si="14"/>
        <v>42979</v>
      </c>
      <c r="AA301" s="308">
        <f t="shared" ca="1" si="8"/>
        <v>0</v>
      </c>
      <c r="AB301" s="311">
        <f t="shared" ca="1" si="9"/>
        <v>-4.1292261199976643E-5</v>
      </c>
      <c r="AC301" s="311">
        <f t="shared" ca="1" si="10"/>
        <v>-1.8221021063938525E-2</v>
      </c>
      <c r="AD301" s="310">
        <f t="shared" ca="1" si="11"/>
        <v>3.5834748198633193E-3</v>
      </c>
    </row>
    <row r="302" spans="6:30">
      <c r="F302" s="301">
        <f t="shared" si="12"/>
        <v>43009</v>
      </c>
      <c r="G302" s="308">
        <f t="shared" ca="1" si="15"/>
        <v>0</v>
      </c>
      <c r="H302" s="311">
        <f t="shared" ca="1" si="16"/>
        <v>-4.1195923878634133E-5</v>
      </c>
      <c r="I302" s="311">
        <f t="shared" ca="1" si="17"/>
        <v>-1.896083526235226E-2</v>
      </c>
      <c r="J302" s="310">
        <f t="shared" ca="1" si="18"/>
        <v>1.9333559074057316E-3</v>
      </c>
      <c r="P302" s="301">
        <f t="shared" si="13"/>
        <v>43009</v>
      </c>
      <c r="Q302" s="308">
        <f t="shared" ca="1" si="4"/>
        <v>0</v>
      </c>
      <c r="R302" s="311">
        <f t="shared" ca="1" si="5"/>
        <v>-4.1054134284013166E-5</v>
      </c>
      <c r="S302" s="311">
        <f t="shared" ca="1" si="6"/>
        <v>-1.8481475417087223E-2</v>
      </c>
      <c r="T302" s="310">
        <f t="shared" ca="1" si="7"/>
        <v>2.1018950583973073E-3</v>
      </c>
      <c r="Z302" s="301">
        <f t="shared" si="14"/>
        <v>43009</v>
      </c>
      <c r="AA302" s="308">
        <f t="shared" ca="1" si="8"/>
        <v>0</v>
      </c>
      <c r="AB302" s="311">
        <f t="shared" ca="1" si="9"/>
        <v>-4.1302972106360691E-5</v>
      </c>
      <c r="AC302" s="311">
        <f t="shared" ca="1" si="10"/>
        <v>-1.7181426842821312E-2</v>
      </c>
      <c r="AD302" s="310">
        <f t="shared" ca="1" si="11"/>
        <v>3.3937375670156644E-3</v>
      </c>
    </row>
    <row r="303" spans="6:30">
      <c r="F303" s="301">
        <f t="shared" si="12"/>
        <v>43040</v>
      </c>
      <c r="G303" s="308">
        <f t="shared" ca="1" si="15"/>
        <v>0</v>
      </c>
      <c r="H303" s="311">
        <f t="shared" ca="1" si="16"/>
        <v>-4.1275365764481542E-5</v>
      </c>
      <c r="I303" s="311">
        <f t="shared" ca="1" si="17"/>
        <v>-1.7499170561003696E-2</v>
      </c>
      <c r="J303" s="310">
        <f t="shared" ca="1" si="18"/>
        <v>2.9476842233440159E-3</v>
      </c>
      <c r="P303" s="301">
        <f t="shared" si="13"/>
        <v>43040</v>
      </c>
      <c r="Q303" s="308">
        <f t="shared" ca="1" si="4"/>
        <v>0</v>
      </c>
      <c r="R303" s="311">
        <f t="shared" ca="1" si="5"/>
        <v>-4.1119895492269798E-5</v>
      </c>
      <c r="S303" s="311">
        <f t="shared" ca="1" si="6"/>
        <v>-1.634643583613038E-2</v>
      </c>
      <c r="T303" s="310">
        <f t="shared" ca="1" si="7"/>
        <v>3.2318381554594655E-3</v>
      </c>
      <c r="Z303" s="301">
        <f t="shared" si="14"/>
        <v>43040</v>
      </c>
      <c r="AA303" s="308">
        <f t="shared" ca="1" si="8"/>
        <v>0</v>
      </c>
      <c r="AB303" s="311">
        <f t="shared" ca="1" si="9"/>
        <v>-4.1423274563467949E-5</v>
      </c>
      <c r="AC303" s="311">
        <f t="shared" ca="1" si="10"/>
        <v>-1.3584470575395136E-2</v>
      </c>
      <c r="AD303" s="310">
        <f t="shared" ca="1" si="11"/>
        <v>3.4306593544011221E-3</v>
      </c>
    </row>
    <row r="304" spans="6:30">
      <c r="F304" s="301">
        <f t="shared" si="12"/>
        <v>43070</v>
      </c>
      <c r="G304" s="308">
        <f t="shared" ca="1" si="15"/>
        <v>0</v>
      </c>
      <c r="H304" s="311">
        <f t="shared" ca="1" si="16"/>
        <v>-4.1306169751620381E-5</v>
      </c>
      <c r="I304" s="311">
        <f t="shared" ca="1" si="17"/>
        <v>-2.0944468759732215E-2</v>
      </c>
      <c r="J304" s="310">
        <f t="shared" ca="1" si="18"/>
        <v>2.8659859535691279E-3</v>
      </c>
      <c r="P304" s="301">
        <f t="shared" si="13"/>
        <v>43070</v>
      </c>
      <c r="Q304" s="308">
        <f t="shared" ca="1" si="4"/>
        <v>0</v>
      </c>
      <c r="R304" s="311">
        <f t="shared" ca="1" si="5"/>
        <v>-4.1106052470984977E-5</v>
      </c>
      <c r="S304" s="311">
        <f t="shared" ca="1" si="6"/>
        <v>-2.1047601527053206E-2</v>
      </c>
      <c r="T304" s="310">
        <f t="shared" ca="1" si="7"/>
        <v>2.2182628821580952E-3</v>
      </c>
      <c r="Z304" s="301">
        <f t="shared" si="14"/>
        <v>43070</v>
      </c>
      <c r="AA304" s="308">
        <f t="shared" ca="1" si="8"/>
        <v>0</v>
      </c>
      <c r="AB304" s="311">
        <f t="shared" ca="1" si="9"/>
        <v>-4.1427993682341402E-5</v>
      </c>
      <c r="AC304" s="311">
        <f t="shared" ca="1" si="10"/>
        <v>-1.6639158200831505E-2</v>
      </c>
      <c r="AD304" s="310">
        <f t="shared" ca="1" si="11"/>
        <v>3.4368680086358516E-3</v>
      </c>
    </row>
    <row r="305" spans="6:30">
      <c r="F305" s="301">
        <f t="shared" si="12"/>
        <v>43101</v>
      </c>
      <c r="G305" s="308">
        <f t="shared" ca="1" si="15"/>
        <v>0</v>
      </c>
      <c r="H305" s="311">
        <f t="shared" ca="1" si="16"/>
        <v>4.1896142139119519E-5</v>
      </c>
      <c r="I305" s="311">
        <f t="shared" ca="1" si="17"/>
        <v>-8.0548335313405106E-3</v>
      </c>
      <c r="J305" s="310">
        <f t="shared" ca="1" si="18"/>
        <v>2.6070920603435965E-3</v>
      </c>
      <c r="P305" s="301">
        <f t="shared" si="13"/>
        <v>43101</v>
      </c>
      <c r="Q305" s="308">
        <f t="shared" ca="1" si="4"/>
        <v>0</v>
      </c>
      <c r="R305" s="311">
        <f t="shared" ca="1" si="5"/>
        <v>4.1844021998471703E-5</v>
      </c>
      <c r="S305" s="311">
        <f t="shared" ca="1" si="6"/>
        <v>-7.5647994863423662E-3</v>
      </c>
      <c r="T305" s="310">
        <f t="shared" ca="1" si="7"/>
        <v>2.8944863225253137E-3</v>
      </c>
      <c r="Z305" s="301">
        <f t="shared" si="14"/>
        <v>43101</v>
      </c>
      <c r="AA305" s="308">
        <f t="shared" ca="1" si="8"/>
        <v>0</v>
      </c>
      <c r="AB305" s="311">
        <f t="shared" ca="1" si="9"/>
        <v>4.2095328330438164E-5</v>
      </c>
      <c r="AC305" s="311">
        <f t="shared" ca="1" si="10"/>
        <v>-5.3327537448186746E-3</v>
      </c>
      <c r="AD305" s="310">
        <f t="shared" ca="1" si="11"/>
        <v>4.1002786027120042E-3</v>
      </c>
    </row>
    <row r="306" spans="6:30">
      <c r="F306" s="301">
        <f t="shared" si="12"/>
        <v>43132</v>
      </c>
      <c r="G306" s="308">
        <f t="shared" ca="1" si="15"/>
        <v>0</v>
      </c>
      <c r="H306" s="311">
        <f t="shared" ca="1" si="16"/>
        <v>4.2014767972053946E-5</v>
      </c>
      <c r="I306" s="311">
        <f t="shared" ca="1" si="17"/>
        <v>-6.5605848547194423E-3</v>
      </c>
      <c r="J306" s="310">
        <f t="shared" ca="1" si="18"/>
        <v>1.8781213664913476E-3</v>
      </c>
      <c r="P306" s="301">
        <f t="shared" si="13"/>
        <v>43132</v>
      </c>
      <c r="Q306" s="308">
        <f t="shared" ca="1" si="4"/>
        <v>0</v>
      </c>
      <c r="R306" s="311">
        <f t="shared" ca="1" si="5"/>
        <v>4.2105947280823841E-5</v>
      </c>
      <c r="S306" s="311">
        <f t="shared" ca="1" si="6"/>
        <v>-6.720214601519392E-3</v>
      </c>
      <c r="T306" s="310">
        <f t="shared" ca="1" si="7"/>
        <v>2.1867730356819326E-3</v>
      </c>
      <c r="Z306" s="301">
        <f t="shared" si="14"/>
        <v>43132</v>
      </c>
      <c r="AA306" s="308">
        <f t="shared" ca="1" si="8"/>
        <v>0</v>
      </c>
      <c r="AB306" s="311">
        <f t="shared" ca="1" si="9"/>
        <v>4.2001430231808357E-5</v>
      </c>
      <c r="AC306" s="311">
        <f t="shared" ca="1" si="10"/>
        <v>-4.7573730462370234E-3</v>
      </c>
      <c r="AD306" s="310">
        <f t="shared" ca="1" si="11"/>
        <v>2.2230210523797034E-3</v>
      </c>
    </row>
    <row r="307" spans="6:30">
      <c r="F307" s="301">
        <f t="shared" si="12"/>
        <v>43160</v>
      </c>
      <c r="G307" s="308">
        <f t="shared" ca="1" si="15"/>
        <v>0</v>
      </c>
      <c r="H307" s="311">
        <f t="shared" ca="1" si="16"/>
        <v>4.1844839310023474E-5</v>
      </c>
      <c r="I307" s="311">
        <f t="shared" ca="1" si="17"/>
        <v>-1.5188557908077938E-2</v>
      </c>
      <c r="J307" s="310">
        <f t="shared" ca="1" si="18"/>
        <v>2.8218094238434688E-3</v>
      </c>
      <c r="P307" s="301">
        <f t="shared" si="13"/>
        <v>43160</v>
      </c>
      <c r="Q307" s="308">
        <f t="shared" ca="1" si="4"/>
        <v>0</v>
      </c>
      <c r="R307" s="311">
        <f t="shared" ca="1" si="5"/>
        <v>4.1665599807894083E-5</v>
      </c>
      <c r="S307" s="311">
        <f t="shared" ca="1" si="6"/>
        <v>-1.5519523405186364E-2</v>
      </c>
      <c r="T307" s="310">
        <f t="shared" ca="1" si="7"/>
        <v>5.3023655408348525E-3</v>
      </c>
      <c r="Z307" s="301">
        <f t="shared" si="14"/>
        <v>43160</v>
      </c>
      <c r="AA307" s="308">
        <f t="shared" ca="1" si="8"/>
        <v>0</v>
      </c>
      <c r="AB307" s="311">
        <f t="shared" ca="1" si="9"/>
        <v>4.2027869455951716E-5</v>
      </c>
      <c r="AC307" s="311">
        <f t="shared" ca="1" si="10"/>
        <v>-1.3945161865686284E-2</v>
      </c>
      <c r="AD307" s="310">
        <f t="shared" ca="1" si="11"/>
        <v>5.5478417204255503E-3</v>
      </c>
    </row>
    <row r="308" spans="6:30">
      <c r="F308" s="301">
        <f t="shared" si="12"/>
        <v>43191</v>
      </c>
      <c r="G308" s="308">
        <f t="shared" ca="1" si="15"/>
        <v>0</v>
      </c>
      <c r="H308" s="311">
        <f t="shared" ca="1" si="16"/>
        <v>4.1746949011267631E-5</v>
      </c>
      <c r="I308" s="311">
        <f t="shared" ca="1" si="17"/>
        <v>-1.6662339914699675E-2</v>
      </c>
      <c r="J308" s="310">
        <f t="shared" ca="1" si="18"/>
        <v>1.9309584289617376E-3</v>
      </c>
      <c r="P308" s="301">
        <f t="shared" si="13"/>
        <v>43191</v>
      </c>
      <c r="Q308" s="308">
        <f t="shared" ca="1" si="4"/>
        <v>0</v>
      </c>
      <c r="R308" s="311">
        <f t="shared" ca="1" si="5"/>
        <v>4.1782252348410154E-5</v>
      </c>
      <c r="S308" s="311">
        <f t="shared" ca="1" si="6"/>
        <v>-1.6416936532891224E-2</v>
      </c>
      <c r="T308" s="310">
        <f t="shared" ca="1" si="7"/>
        <v>3.278517902883582E-3</v>
      </c>
      <c r="Z308" s="301">
        <f t="shared" si="14"/>
        <v>43191</v>
      </c>
      <c r="AA308" s="308">
        <f t="shared" ca="1" si="8"/>
        <v>0</v>
      </c>
      <c r="AB308" s="311">
        <f t="shared" ca="1" si="9"/>
        <v>4.2166479207406127E-5</v>
      </c>
      <c r="AC308" s="311">
        <f t="shared" ca="1" si="10"/>
        <v>-1.6109249103542056E-2</v>
      </c>
      <c r="AD308" s="310">
        <f t="shared" ca="1" si="11"/>
        <v>3.4907110577386824E-3</v>
      </c>
    </row>
    <row r="309" spans="6:30">
      <c r="F309" s="301">
        <f t="shared" si="12"/>
        <v>43221</v>
      </c>
      <c r="G309" s="308">
        <f t="shared" ref="G309:G316" ca="1" si="19">+IF(ISERROR(G67/C67-1),0,G67/C67-1)</f>
        <v>0</v>
      </c>
      <c r="H309" s="311">
        <f t="shared" ref="H309:H316" ca="1" si="20">+IF(ISERROR(H67/D67-1),0,H67/D67-1)</f>
        <v>4.1969023292676155E-5</v>
      </c>
      <c r="I309" s="311">
        <f t="shared" ref="I309:I316" ca="1" si="21">+IF(ISERROR(I67/E67-1),0,I67/E67-1)</f>
        <v>-1.641194948642688E-2</v>
      </c>
      <c r="J309" s="310">
        <f t="shared" ref="J309:J316" ca="1" si="22">+IF(ISERROR(J67/F67-1),0,J67/F67-1)</f>
        <v>1.9027203306412055E-3</v>
      </c>
      <c r="P309" s="301">
        <f t="shared" si="13"/>
        <v>43221</v>
      </c>
      <c r="Q309" s="308">
        <f t="shared" ref="Q309:Q372" ca="1" si="23">+IF(ISERROR(Q67/M67-1),0,Q67/M67-1)</f>
        <v>0</v>
      </c>
      <c r="R309" s="311">
        <f t="shared" ref="R309:R372" ca="1" si="24">+IF(ISERROR(R67/N67-1),0,R67/N67-1)</f>
        <v>4.2002935942031527E-5</v>
      </c>
      <c r="S309" s="311">
        <f t="shared" ref="S309:S372" ca="1" si="25">+IF(ISERROR(S67/O67-1),0,S67/O67-1)</f>
        <v>-1.6391380624519725E-2</v>
      </c>
      <c r="T309" s="310">
        <f t="shared" ref="T309:T372" ca="1" si="26">+IF(ISERROR(T67/P67-1),0,T67/P67-1)</f>
        <v>3.1563247410701933E-3</v>
      </c>
      <c r="Z309" s="301">
        <f t="shared" si="14"/>
        <v>43221</v>
      </c>
      <c r="AA309" s="308">
        <f t="shared" ref="AA309:AA372" ca="1" si="27">+IF(ISERROR(AA67/W67-1),0,AA67/W67-1)</f>
        <v>0</v>
      </c>
      <c r="AB309" s="311">
        <f t="shared" ref="AB309:AB372" ca="1" si="28">+IF(ISERROR(AB67/X67-1),0,AB67/X67-1)</f>
        <v>4.2232538691955313E-5</v>
      </c>
      <c r="AC309" s="311">
        <f t="shared" ref="AC309:AC372" ca="1" si="29">+IF(ISERROR(AC67/Y67-1),0,AC67/Y67-1)</f>
        <v>-1.41546214528665E-2</v>
      </c>
      <c r="AD309" s="310">
        <f t="shared" ref="AD309:AD372" ca="1" si="30">+IF(ISERROR(AD67/Z67-1),0,AD67/Z67-1)</f>
        <v>3.3188539618755897E-3</v>
      </c>
    </row>
    <row r="310" spans="6:30">
      <c r="F310" s="301">
        <f t="shared" ref="F310:F316" si="31">+B68</f>
        <v>43252</v>
      </c>
      <c r="G310" s="308">
        <f t="shared" ca="1" si="19"/>
        <v>0</v>
      </c>
      <c r="H310" s="311">
        <f t="shared" ca="1" si="20"/>
        <v>4.1868194739169695E-5</v>
      </c>
      <c r="I310" s="311">
        <f t="shared" ca="1" si="21"/>
        <v>-1.5256165367539376E-2</v>
      </c>
      <c r="J310" s="310">
        <f t="shared" ca="1" si="22"/>
        <v>9.443959309711758E-4</v>
      </c>
      <c r="P310" s="301">
        <f t="shared" ref="P310:P373" si="32">+L68</f>
        <v>43252</v>
      </c>
      <c r="Q310" s="308">
        <f t="shared" ca="1" si="23"/>
        <v>0</v>
      </c>
      <c r="R310" s="311">
        <f t="shared" ca="1" si="24"/>
        <v>4.1805953790552408E-5</v>
      </c>
      <c r="S310" s="311">
        <f t="shared" ca="1" si="25"/>
        <v>-1.55208108723075E-2</v>
      </c>
      <c r="T310" s="310">
        <f t="shared" ca="1" si="26"/>
        <v>3.2588764682663918E-3</v>
      </c>
      <c r="Z310" s="301">
        <f t="shared" ref="Z310:Z373" si="33">+V68</f>
        <v>43252</v>
      </c>
      <c r="AA310" s="308">
        <f t="shared" ca="1" si="27"/>
        <v>0</v>
      </c>
      <c r="AB310" s="311">
        <f t="shared" ca="1" si="28"/>
        <v>4.2267597730294426E-5</v>
      </c>
      <c r="AC310" s="311">
        <f t="shared" ca="1" si="29"/>
        <v>-1.3266383665636816E-2</v>
      </c>
      <c r="AD310" s="310">
        <f t="shared" ca="1" si="30"/>
        <v>5.6772363947907856E-3</v>
      </c>
    </row>
    <row r="311" spans="6:30">
      <c r="F311" s="301">
        <f t="shared" si="31"/>
        <v>43282</v>
      </c>
      <c r="G311" s="308">
        <f t="shared" ca="1" si="19"/>
        <v>0</v>
      </c>
      <c r="H311" s="311">
        <f t="shared" ca="1" si="20"/>
        <v>4.2020095545325375E-5</v>
      </c>
      <c r="I311" s="311">
        <f t="shared" ca="1" si="21"/>
        <v>-1.366438889136723E-2</v>
      </c>
      <c r="J311" s="310">
        <f t="shared" ca="1" si="22"/>
        <v>8.7841654958609183E-4</v>
      </c>
      <c r="P311" s="301">
        <f t="shared" si="32"/>
        <v>43282</v>
      </c>
      <c r="Q311" s="308">
        <f t="shared" ca="1" si="23"/>
        <v>0</v>
      </c>
      <c r="R311" s="311">
        <f t="shared" ca="1" si="24"/>
        <v>4.2098597452078224E-5</v>
      </c>
      <c r="S311" s="311">
        <f t="shared" ca="1" si="25"/>
        <v>-1.4329891101820591E-2</v>
      </c>
      <c r="T311" s="310">
        <f t="shared" ca="1" si="26"/>
        <v>3.0896834755458347E-3</v>
      </c>
      <c r="Z311" s="301">
        <f t="shared" si="33"/>
        <v>43282</v>
      </c>
      <c r="AA311" s="308">
        <f t="shared" ca="1" si="27"/>
        <v>0</v>
      </c>
      <c r="AB311" s="311">
        <f t="shared" ca="1" si="28"/>
        <v>4.2384667466865977E-5</v>
      </c>
      <c r="AC311" s="311">
        <f t="shared" ca="1" si="29"/>
        <v>-1.1276907378315881E-2</v>
      </c>
      <c r="AD311" s="310">
        <f t="shared" ca="1" si="30"/>
        <v>2.1740252163704454E-3</v>
      </c>
    </row>
    <row r="312" spans="6:30">
      <c r="F312" s="301">
        <f t="shared" si="31"/>
        <v>43313</v>
      </c>
      <c r="G312" s="308">
        <f t="shared" ca="1" si="19"/>
        <v>0</v>
      </c>
      <c r="H312" s="311">
        <f t="shared" ca="1" si="20"/>
        <v>4.1833664876200771E-5</v>
      </c>
      <c r="I312" s="311">
        <f t="shared" ca="1" si="21"/>
        <v>-1.3107045029617015E-2</v>
      </c>
      <c r="J312" s="310">
        <f t="shared" ca="1" si="22"/>
        <v>8.5836292780605561E-4</v>
      </c>
      <c r="P312" s="301">
        <f t="shared" si="32"/>
        <v>43313</v>
      </c>
      <c r="Q312" s="308">
        <f t="shared" ca="1" si="23"/>
        <v>0</v>
      </c>
      <c r="R312" s="311">
        <f t="shared" ca="1" si="24"/>
        <v>4.1888158816005827E-5</v>
      </c>
      <c r="S312" s="311">
        <f t="shared" ca="1" si="25"/>
        <v>-1.3046659309129072E-2</v>
      </c>
      <c r="T312" s="310">
        <f t="shared" ca="1" si="26"/>
        <v>2.090130566587467E-3</v>
      </c>
      <c r="Z312" s="301">
        <f t="shared" si="33"/>
        <v>43313</v>
      </c>
      <c r="AA312" s="308">
        <f t="shared" ca="1" si="27"/>
        <v>0</v>
      </c>
      <c r="AB312" s="311">
        <f t="shared" ca="1" si="28"/>
        <v>4.1968173709605594E-5</v>
      </c>
      <c r="AC312" s="311">
        <f t="shared" ca="1" si="29"/>
        <v>-1.0703836839958236E-2</v>
      </c>
      <c r="AD312" s="310">
        <f t="shared" ca="1" si="30"/>
        <v>2.1506815945329105E-3</v>
      </c>
    </row>
    <row r="313" spans="6:30">
      <c r="F313" s="301">
        <f t="shared" si="31"/>
        <v>43344</v>
      </c>
      <c r="G313" s="308">
        <f t="shared" ca="1" si="19"/>
        <v>0</v>
      </c>
      <c r="H313" s="311">
        <f t="shared" ca="1" si="20"/>
        <v>4.2016221348806226E-5</v>
      </c>
      <c r="I313" s="311">
        <f t="shared" ca="1" si="21"/>
        <v>-1.6646191433807189E-2</v>
      </c>
      <c r="J313" s="310">
        <f t="shared" ca="1" si="22"/>
        <v>4.8572284917367536E-3</v>
      </c>
      <c r="P313" s="301">
        <f t="shared" si="32"/>
        <v>43344</v>
      </c>
      <c r="Q313" s="308">
        <f t="shared" ca="1" si="23"/>
        <v>0</v>
      </c>
      <c r="R313" s="311">
        <f t="shared" ca="1" si="24"/>
        <v>4.1917134919300381E-5</v>
      </c>
      <c r="S313" s="311">
        <f t="shared" ca="1" si="25"/>
        <v>-1.579337253366464E-2</v>
      </c>
      <c r="T313" s="310">
        <f t="shared" ca="1" si="26"/>
        <v>2.4355402164797368E-3</v>
      </c>
      <c r="Z313" s="301">
        <f t="shared" si="33"/>
        <v>43344</v>
      </c>
      <c r="AA313" s="308">
        <f t="shared" ca="1" si="27"/>
        <v>0</v>
      </c>
      <c r="AB313" s="311">
        <f t="shared" ca="1" si="28"/>
        <v>4.2193278529945033E-5</v>
      </c>
      <c r="AC313" s="311">
        <f t="shared" ca="1" si="29"/>
        <v>-1.4110366967935328E-2</v>
      </c>
      <c r="AD313" s="310">
        <f t="shared" ca="1" si="30"/>
        <v>2.2691385902198213E-3</v>
      </c>
    </row>
    <row r="314" spans="6:30">
      <c r="F314" s="301">
        <f t="shared" si="31"/>
        <v>43374</v>
      </c>
      <c r="G314" s="308">
        <f t="shared" ca="1" si="19"/>
        <v>0</v>
      </c>
      <c r="H314" s="311">
        <f t="shared" ca="1" si="20"/>
        <v>4.19447367618897E-5</v>
      </c>
      <c r="I314" s="311">
        <f t="shared" ca="1" si="21"/>
        <v>-1.479486441081912E-2</v>
      </c>
      <c r="J314" s="310">
        <f t="shared" ca="1" si="22"/>
        <v>1.8716902749751352E-3</v>
      </c>
      <c r="P314" s="301">
        <f t="shared" si="32"/>
        <v>43374</v>
      </c>
      <c r="Q314" s="308">
        <f t="shared" ca="1" si="23"/>
        <v>0</v>
      </c>
      <c r="R314" s="311">
        <f t="shared" ca="1" si="24"/>
        <v>-1</v>
      </c>
      <c r="S314" s="311">
        <f t="shared" ca="1" si="25"/>
        <v>-1</v>
      </c>
      <c r="T314" s="310">
        <f t="shared" ca="1" si="26"/>
        <v>-1</v>
      </c>
      <c r="Z314" s="301">
        <f t="shared" si="33"/>
        <v>43374</v>
      </c>
      <c r="AA314" s="308">
        <f t="shared" ca="1" si="27"/>
        <v>0</v>
      </c>
      <c r="AB314" s="311">
        <f t="shared" ca="1" si="28"/>
        <v>4.2259921535059419E-5</v>
      </c>
      <c r="AC314" s="311">
        <f t="shared" ca="1" si="29"/>
        <v>-1.2936216683516966E-2</v>
      </c>
      <c r="AD314" s="310">
        <f t="shared" ca="1" si="30"/>
        <v>4.3340537518059552E-3</v>
      </c>
    </row>
    <row r="315" spans="6:30">
      <c r="F315" s="301">
        <f t="shared" si="31"/>
        <v>43405</v>
      </c>
      <c r="G315" s="308">
        <f t="shared" ca="1" si="19"/>
        <v>0</v>
      </c>
      <c r="H315" s="311">
        <f t="shared" ca="1" si="20"/>
        <v>4.2209397287384931E-5</v>
      </c>
      <c r="I315" s="311">
        <f t="shared" ca="1" si="21"/>
        <v>-7.0623494939320297E-3</v>
      </c>
      <c r="J315" s="310">
        <f t="shared" ca="1" si="22"/>
        <v>8.4752345028493714E-4</v>
      </c>
      <c r="P315" s="301">
        <f t="shared" si="32"/>
        <v>43405</v>
      </c>
      <c r="Q315" s="308">
        <f t="shared" ca="1" si="23"/>
        <v>0</v>
      </c>
      <c r="R315" s="311">
        <f t="shared" ca="1" si="24"/>
        <v>4.2174633832825492E-5</v>
      </c>
      <c r="S315" s="311">
        <f t="shared" ca="1" si="25"/>
        <v>-7.4653290926919302E-3</v>
      </c>
      <c r="T315" s="310">
        <f t="shared" ca="1" si="26"/>
        <v>2.6254400615324247E-3</v>
      </c>
      <c r="Z315" s="301">
        <f t="shared" si="33"/>
        <v>43405</v>
      </c>
      <c r="AA315" s="308">
        <f t="shared" ca="1" si="27"/>
        <v>0</v>
      </c>
      <c r="AB315" s="311">
        <f t="shared" ca="1" si="28"/>
        <v>4.2133626320772777E-5</v>
      </c>
      <c r="AC315" s="311">
        <f t="shared" ca="1" si="29"/>
        <v>-6.3776142377847123E-3</v>
      </c>
      <c r="AD315" s="310">
        <f t="shared" ca="1" si="30"/>
        <v>3.212560221253824E-3</v>
      </c>
    </row>
    <row r="316" spans="6:30">
      <c r="F316" s="301">
        <f t="shared" si="31"/>
        <v>43435</v>
      </c>
      <c r="G316" s="308">
        <f t="shared" ca="1" si="19"/>
        <v>0</v>
      </c>
      <c r="H316" s="311">
        <f t="shared" ca="1" si="20"/>
        <v>4.2011534058250533E-5</v>
      </c>
      <c r="I316" s="311">
        <f t="shared" ca="1" si="21"/>
        <v>-8.9058929310661394E-3</v>
      </c>
      <c r="J316" s="310">
        <f t="shared" ca="1" si="22"/>
        <v>4.4041073515925788E-3</v>
      </c>
      <c r="P316" s="301">
        <f t="shared" si="32"/>
        <v>43435</v>
      </c>
      <c r="Q316" s="308">
        <f t="shared" ca="1" si="23"/>
        <v>0</v>
      </c>
      <c r="R316" s="311">
        <f t="shared" ca="1" si="24"/>
        <v>4.2106071410641377E-5</v>
      </c>
      <c r="S316" s="311">
        <f t="shared" ca="1" si="25"/>
        <v>-9.0099974558849327E-3</v>
      </c>
      <c r="T316" s="310">
        <f t="shared" ca="1" si="26"/>
        <v>2.9698883141160426E-3</v>
      </c>
      <c r="Z316" s="301">
        <f t="shared" si="33"/>
        <v>43435</v>
      </c>
      <c r="AA316" s="308">
        <f t="shared" ca="1" si="27"/>
        <v>0</v>
      </c>
      <c r="AB316" s="311">
        <f t="shared" ca="1" si="28"/>
        <v>4.2400285880983546E-5</v>
      </c>
      <c r="AC316" s="311">
        <f t="shared" ca="1" si="29"/>
        <v>-8.0917446072812371E-3</v>
      </c>
      <c r="AD316" s="310">
        <f t="shared" ca="1" si="30"/>
        <v>3.0947502427429718E-3</v>
      </c>
    </row>
    <row r="317" spans="6:30">
      <c r="F317" s="301">
        <f t="shared" ref="F317:F380" si="34">+B75</f>
        <v>43466</v>
      </c>
      <c r="G317" s="308">
        <f t="shared" ref="G317:G380" ca="1" si="35">+IF(ISERROR(G75/C75-1),0,G75/C75-1)</f>
        <v>0</v>
      </c>
      <c r="H317" s="311">
        <f t="shared" ref="H317:H380" ca="1" si="36">+IF(ISERROR(H75/D75-1),0,H75/D75-1)</f>
        <v>5.4847163960758394E-5</v>
      </c>
      <c r="I317" s="311">
        <f t="shared" ref="I317:I380" ca="1" si="37">+IF(ISERROR(I75/E75-1),0,I75/E75-1)</f>
        <v>-4.1006371484791915E-3</v>
      </c>
      <c r="J317" s="310">
        <f t="shared" ref="J317:J380" ca="1" si="38">+IF(ISERROR(J75/F75-1),0,J75/F75-1)</f>
        <v>1.6961269431867709E-3</v>
      </c>
      <c r="P317" s="301">
        <f t="shared" si="32"/>
        <v>43466</v>
      </c>
      <c r="Q317" s="308">
        <f t="shared" ca="1" si="23"/>
        <v>0</v>
      </c>
      <c r="R317" s="311">
        <f t="shared" ca="1" si="24"/>
        <v>5.4867765791666301E-5</v>
      </c>
      <c r="S317" s="311">
        <f t="shared" ca="1" si="25"/>
        <v>-4.2165173584518545E-3</v>
      </c>
      <c r="T317" s="310">
        <f t="shared" ca="1" si="26"/>
        <v>2.8385940252004804E-3</v>
      </c>
      <c r="Z317" s="301">
        <f t="shared" si="33"/>
        <v>43466</v>
      </c>
      <c r="AA317" s="308">
        <f t="shared" ca="1" si="27"/>
        <v>0</v>
      </c>
      <c r="AB317" s="311">
        <f t="shared" ca="1" si="28"/>
        <v>5.3350940933727387E-5</v>
      </c>
      <c r="AC317" s="311">
        <f t="shared" ca="1" si="29"/>
        <v>-3.2843584424647743E-3</v>
      </c>
      <c r="AD317" s="310">
        <f t="shared" ca="1" si="30"/>
        <v>2.9964599381453461E-3</v>
      </c>
    </row>
    <row r="318" spans="6:30">
      <c r="F318" s="301">
        <f t="shared" si="34"/>
        <v>43497</v>
      </c>
      <c r="G318" s="308">
        <f t="shared" ca="1" si="35"/>
        <v>0</v>
      </c>
      <c r="H318" s="311">
        <f t="shared" ca="1" si="36"/>
        <v>5.4910655884921056E-5</v>
      </c>
      <c r="I318" s="311">
        <f t="shared" ca="1" si="37"/>
        <v>-2.8056941853706885E-3</v>
      </c>
      <c r="J318" s="310">
        <f t="shared" ca="1" si="38"/>
        <v>1.8456067873695581E-3</v>
      </c>
      <c r="P318" s="301">
        <f t="shared" si="32"/>
        <v>43497</v>
      </c>
      <c r="Q318" s="308">
        <f t="shared" ca="1" si="23"/>
        <v>0</v>
      </c>
      <c r="R318" s="311">
        <f t="shared" ca="1" si="24"/>
        <v>5.484150166634727E-5</v>
      </c>
      <c r="S318" s="311">
        <f t="shared" ca="1" si="25"/>
        <v>-2.3568814438447161E-3</v>
      </c>
      <c r="T318" s="310">
        <f t="shared" ca="1" si="26"/>
        <v>2.0878782382287575E-3</v>
      </c>
      <c r="Z318" s="301">
        <f t="shared" si="33"/>
        <v>43497</v>
      </c>
      <c r="AA318" s="308">
        <f t="shared" ca="1" si="27"/>
        <v>0</v>
      </c>
      <c r="AB318" s="311">
        <f t="shared" ca="1" si="28"/>
        <v>5.3533223584256717E-5</v>
      </c>
      <c r="AC318" s="311">
        <f t="shared" ca="1" si="29"/>
        <v>-1.4849312265126091E-3</v>
      </c>
      <c r="AD318" s="310">
        <f t="shared" ca="1" si="30"/>
        <v>3.2164886606753651E-3</v>
      </c>
    </row>
    <row r="319" spans="6:30">
      <c r="F319" s="301">
        <f t="shared" si="34"/>
        <v>43525</v>
      </c>
      <c r="G319" s="308">
        <f t="shared" ca="1" si="35"/>
        <v>0</v>
      </c>
      <c r="H319" s="311">
        <f t="shared" ca="1" si="36"/>
        <v>5.4697897744704349E-5</v>
      </c>
      <c r="I319" s="311">
        <f t="shared" ca="1" si="37"/>
        <v>-3.4914870911147977E-3</v>
      </c>
      <c r="J319" s="310">
        <f t="shared" ca="1" si="38"/>
        <v>1.6382643945691555E-3</v>
      </c>
      <c r="P319" s="301">
        <f t="shared" si="32"/>
        <v>43525</v>
      </c>
      <c r="Q319" s="308">
        <f t="shared" ca="1" si="23"/>
        <v>0</v>
      </c>
      <c r="R319" s="311">
        <f t="shared" ca="1" si="24"/>
        <v>5.4725465379990013E-5</v>
      </c>
      <c r="S319" s="311">
        <f t="shared" ca="1" si="25"/>
        <v>-3.5784003489597316E-3</v>
      </c>
      <c r="T319" s="310">
        <f t="shared" ca="1" si="26"/>
        <v>2.8176643526687251E-3</v>
      </c>
      <c r="Z319" s="301">
        <f t="shared" si="33"/>
        <v>43525</v>
      </c>
      <c r="AA319" s="308">
        <f t="shared" ca="1" si="27"/>
        <v>0</v>
      </c>
      <c r="AB319" s="311">
        <f t="shared" ca="1" si="28"/>
        <v>5.3228951696571158E-5</v>
      </c>
      <c r="AC319" s="311">
        <f t="shared" ca="1" si="29"/>
        <v>-2.8175825534633159E-3</v>
      </c>
      <c r="AD319" s="310">
        <f t="shared" ca="1" si="30"/>
        <v>4.9942156572682084E-3</v>
      </c>
    </row>
    <row r="320" spans="6:30">
      <c r="F320" s="301">
        <f t="shared" si="34"/>
        <v>43556</v>
      </c>
      <c r="G320" s="308">
        <f t="shared" ca="1" si="35"/>
        <v>0</v>
      </c>
      <c r="H320" s="311">
        <f t="shared" ca="1" si="36"/>
        <v>5.4741590622020553E-5</v>
      </c>
      <c r="I320" s="311">
        <f t="shared" ca="1" si="37"/>
        <v>-3.2709574683633669E-3</v>
      </c>
      <c r="J320" s="310">
        <f t="shared" ca="1" si="38"/>
        <v>5.2908682818646469E-3</v>
      </c>
      <c r="P320" s="301">
        <f t="shared" si="32"/>
        <v>43556</v>
      </c>
      <c r="Q320" s="308">
        <f t="shared" ca="1" si="23"/>
        <v>0</v>
      </c>
      <c r="R320" s="311">
        <f t="shared" ca="1" si="24"/>
        <v>5.4725296503965737E-5</v>
      </c>
      <c r="S320" s="311">
        <f t="shared" ca="1" si="25"/>
        <v>-7.1765703467044917E-3</v>
      </c>
      <c r="T320" s="310">
        <f t="shared" ca="1" si="26"/>
        <v>2.0185076646279665E-3</v>
      </c>
      <c r="Z320" s="301">
        <f t="shared" si="33"/>
        <v>43556</v>
      </c>
      <c r="AA320" s="308">
        <f t="shared" ca="1" si="27"/>
        <v>0</v>
      </c>
      <c r="AB320" s="311">
        <f t="shared" ca="1" si="28"/>
        <v>5.3314183264818737E-5</v>
      </c>
      <c r="AC320" s="311">
        <f t="shared" ca="1" si="29"/>
        <v>-5.6639434762000285E-3</v>
      </c>
      <c r="AD320" s="310">
        <f t="shared" ca="1" si="30"/>
        <v>2.0989557021717786E-3</v>
      </c>
    </row>
    <row r="321" spans="6:30">
      <c r="F321" s="301">
        <f t="shared" si="34"/>
        <v>43586</v>
      </c>
      <c r="G321" s="308">
        <f t="shared" ca="1" si="35"/>
        <v>0</v>
      </c>
      <c r="H321" s="311">
        <f t="shared" ca="1" si="36"/>
        <v>5.4620637353064438E-5</v>
      </c>
      <c r="I321" s="311">
        <f t="shared" ca="1" si="37"/>
        <v>-1.3444569580179477E-2</v>
      </c>
      <c r="J321" s="310">
        <f t="shared" ca="1" si="38"/>
        <v>1.021304607018747E-2</v>
      </c>
      <c r="P321" s="301">
        <f t="shared" si="32"/>
        <v>43586</v>
      </c>
      <c r="Q321" s="308">
        <f t="shared" ca="1" si="23"/>
        <v>0</v>
      </c>
      <c r="R321" s="311">
        <f t="shared" ca="1" si="24"/>
        <v>5.4912592638123314E-5</v>
      </c>
      <c r="S321" s="311">
        <f t="shared" ca="1" si="25"/>
        <v>-1.011741987165482E-2</v>
      </c>
      <c r="T321" s="310">
        <f t="shared" ca="1" si="26"/>
        <v>2.0586371844571794</v>
      </c>
      <c r="Z321" s="301">
        <f t="shared" si="33"/>
        <v>43586</v>
      </c>
      <c r="AA321" s="308">
        <f t="shared" ca="1" si="27"/>
        <v>0</v>
      </c>
      <c r="AB321" s="311">
        <f t="shared" ca="1" si="28"/>
        <v>5.3250976590257793E-5</v>
      </c>
      <c r="AC321" s="311">
        <f t="shared" ca="1" si="29"/>
        <v>-8.9741973321439961E-3</v>
      </c>
      <c r="AD321" s="310">
        <f t="shared" ca="1" si="30"/>
        <v>1.7689505638724157</v>
      </c>
    </row>
    <row r="322" spans="6:30">
      <c r="F322" s="301">
        <f t="shared" si="34"/>
        <v>43617</v>
      </c>
      <c r="G322" s="308">
        <f t="shared" ca="1" si="35"/>
        <v>0</v>
      </c>
      <c r="H322" s="311">
        <f t="shared" ca="1" si="36"/>
        <v>5.4652639329022534E-5</v>
      </c>
      <c r="I322" s="311">
        <f t="shared" ca="1" si="37"/>
        <v>-1.251236352704066E-2</v>
      </c>
      <c r="J322" s="310">
        <f t="shared" ca="1" si="38"/>
        <v>1.8243904019221713E-3</v>
      </c>
      <c r="P322" s="301">
        <f t="shared" si="32"/>
        <v>43617</v>
      </c>
      <c r="Q322" s="308">
        <f t="shared" ca="1" si="23"/>
        <v>0</v>
      </c>
      <c r="R322" s="311">
        <f t="shared" ca="1" si="24"/>
        <v>5.4549759491262506E-5</v>
      </c>
      <c r="S322" s="311">
        <f t="shared" ca="1" si="25"/>
        <v>-1.1237513590150461E-2</v>
      </c>
      <c r="T322" s="310">
        <f t="shared" ca="1" si="26"/>
        <v>2.0992090142939457E-3</v>
      </c>
      <c r="Z322" s="301">
        <f t="shared" si="33"/>
        <v>43617</v>
      </c>
      <c r="AA322" s="308">
        <f t="shared" ca="1" si="27"/>
        <v>0</v>
      </c>
      <c r="AB322" s="311">
        <f t="shared" ca="1" si="28"/>
        <v>5.3458526304117626E-5</v>
      </c>
      <c r="AC322" s="311">
        <f t="shared" ca="1" si="29"/>
        <v>-9.7799074598783342E-3</v>
      </c>
      <c r="AD322" s="310">
        <f t="shared" ca="1" si="30"/>
        <v>3.2811652686983717E-3</v>
      </c>
    </row>
    <row r="323" spans="6:30">
      <c r="F323" s="301">
        <f t="shared" si="34"/>
        <v>43647</v>
      </c>
      <c r="G323" s="308">
        <f t="shared" ca="1" si="35"/>
        <v>0</v>
      </c>
      <c r="H323" s="311">
        <f t="shared" ca="1" si="36"/>
        <v>5.4751214969561701E-5</v>
      </c>
      <c r="I323" s="311">
        <f t="shared" ca="1" si="37"/>
        <v>-7.5562140380399656E-3</v>
      </c>
      <c r="J323" s="310">
        <f t="shared" ca="1" si="38"/>
        <v>8.4314625612580407E-4</v>
      </c>
      <c r="P323" s="301">
        <f t="shared" si="32"/>
        <v>43647</v>
      </c>
      <c r="Q323" s="308">
        <f t="shared" ca="1" si="23"/>
        <v>0</v>
      </c>
      <c r="R323" s="311">
        <f t="shared" ca="1" si="24"/>
        <v>5.4877077938053631E-5</v>
      </c>
      <c r="S323" s="311">
        <f t="shared" ca="1" si="25"/>
        <v>-7.3111873116942228E-3</v>
      </c>
      <c r="T323" s="310">
        <f t="shared" ca="1" si="26"/>
        <v>1.9127035096253575E-3</v>
      </c>
      <c r="Z323" s="301">
        <f t="shared" si="33"/>
        <v>43647</v>
      </c>
      <c r="AA323" s="308">
        <f t="shared" ca="1" si="27"/>
        <v>0</v>
      </c>
      <c r="AB323" s="311">
        <f t="shared" ca="1" si="28"/>
        <v>5.3391697925508907E-5</v>
      </c>
      <c r="AC323" s="311">
        <f t="shared" ca="1" si="29"/>
        <v>-5.1472994978365438E-3</v>
      </c>
      <c r="AD323" s="310">
        <f t="shared" ca="1" si="30"/>
        <v>3.0446403388832977E-3</v>
      </c>
    </row>
    <row r="324" spans="6:30">
      <c r="F324" s="301">
        <f t="shared" si="34"/>
        <v>43678</v>
      </c>
      <c r="G324" s="308">
        <f t="shared" ca="1" si="35"/>
        <v>0</v>
      </c>
      <c r="H324" s="311">
        <f t="shared" ca="1" si="36"/>
        <v>5.4836797388491121E-5</v>
      </c>
      <c r="I324" s="311">
        <f t="shared" ca="1" si="37"/>
        <v>-6.5312279335623113E-3</v>
      </c>
      <c r="J324" s="310">
        <f t="shared" ca="1" si="38"/>
        <v>1.6626873936771425E-3</v>
      </c>
      <c r="P324" s="301">
        <f t="shared" si="32"/>
        <v>43678</v>
      </c>
      <c r="Q324" s="308">
        <f t="shared" ca="1" si="23"/>
        <v>0</v>
      </c>
      <c r="R324" s="311">
        <f t="shared" ca="1" si="24"/>
        <v>5.4720500456628685E-5</v>
      </c>
      <c r="S324" s="311">
        <f t="shared" ca="1" si="25"/>
        <v>-7.6782456775991159E-3</v>
      </c>
      <c r="T324" s="310">
        <f t="shared" ca="1" si="26"/>
        <v>1.9895297265071221E-3</v>
      </c>
      <c r="Z324" s="301">
        <f t="shared" si="33"/>
        <v>43678</v>
      </c>
      <c r="AA324" s="308">
        <f t="shared" ca="1" si="27"/>
        <v>0</v>
      </c>
      <c r="AB324" s="311">
        <f t="shared" ca="1" si="28"/>
        <v>5.3478471880641365E-5</v>
      </c>
      <c r="AC324" s="311">
        <f t="shared" ca="1" si="29"/>
        <v>-6.1763184946518335E-3</v>
      </c>
      <c r="AD324" s="310">
        <f t="shared" ca="1" si="30"/>
        <v>1.9906515090051258E-3</v>
      </c>
    </row>
    <row r="325" spans="6:30">
      <c r="F325" s="301">
        <f t="shared" si="34"/>
        <v>43709</v>
      </c>
      <c r="G325" s="308">
        <f t="shared" ca="1" si="35"/>
        <v>0</v>
      </c>
      <c r="H325" s="311">
        <f t="shared" ca="1" si="36"/>
        <v>5.4820710595038236E-5</v>
      </c>
      <c r="I325" s="311">
        <f t="shared" ca="1" si="37"/>
        <v>-7.7144073070131158E-3</v>
      </c>
      <c r="J325" s="310">
        <f t="shared" ca="1" si="38"/>
        <v>2.6475130414622683E-3</v>
      </c>
      <c r="P325" s="301">
        <f t="shared" si="32"/>
        <v>43709</v>
      </c>
      <c r="Q325" s="308">
        <f t="shared" ca="1" si="23"/>
        <v>0</v>
      </c>
      <c r="R325" s="311">
        <f t="shared" ca="1" si="24"/>
        <v>5.4758343048355584E-5</v>
      </c>
      <c r="S325" s="311">
        <f t="shared" ca="1" si="25"/>
        <v>-7.2006377627390483E-3</v>
      </c>
      <c r="T325" s="310">
        <f t="shared" ca="1" si="26"/>
        <v>1.9640380346028774E-3</v>
      </c>
      <c r="Z325" s="301">
        <f t="shared" si="33"/>
        <v>43709</v>
      </c>
      <c r="AA325" s="308">
        <f t="shared" ca="1" si="27"/>
        <v>0</v>
      </c>
      <c r="AB325" s="311">
        <f t="shared" ca="1" si="28"/>
        <v>5.3253668308661517E-5</v>
      </c>
      <c r="AC325" s="311">
        <f t="shared" ca="1" si="29"/>
        <v>-7.151799525078939E-3</v>
      </c>
      <c r="AD325" s="310">
        <f t="shared" ca="1" si="30"/>
        <v>4.2662515072804386E-3</v>
      </c>
    </row>
    <row r="326" spans="6:30">
      <c r="F326" s="301">
        <f t="shared" si="34"/>
        <v>43739</v>
      </c>
      <c r="G326" s="308">
        <f t="shared" ca="1" si="35"/>
        <v>0</v>
      </c>
      <c r="H326" s="311">
        <f t="shared" ca="1" si="36"/>
        <v>5.506401444965725E-5</v>
      </c>
      <c r="I326" s="311">
        <f t="shared" ca="1" si="37"/>
        <v>-5.9164118503673979E-3</v>
      </c>
      <c r="J326" s="310">
        <f t="shared" ca="1" si="38"/>
        <v>1.6553382521793392E-3</v>
      </c>
      <c r="P326" s="301">
        <f t="shared" si="32"/>
        <v>43739</v>
      </c>
      <c r="Q326" s="308">
        <f t="shared" ca="1" si="23"/>
        <v>0</v>
      </c>
      <c r="R326" s="311">
        <f t="shared" ca="1" si="24"/>
        <v>5.5058608742220017E-5</v>
      </c>
      <c r="S326" s="311">
        <f t="shared" ca="1" si="25"/>
        <v>-5.5975568127536457E-3</v>
      </c>
      <c r="T326" s="310">
        <f t="shared" ca="1" si="26"/>
        <v>2.8323783394623714E-3</v>
      </c>
      <c r="Z326" s="301">
        <f t="shared" si="33"/>
        <v>43739</v>
      </c>
      <c r="AA326" s="308">
        <f t="shared" ca="1" si="27"/>
        <v>0</v>
      </c>
      <c r="AB326" s="311">
        <f t="shared" ca="1" si="28"/>
        <v>5.319599066311298E-5</v>
      </c>
      <c r="AC326" s="311">
        <f t="shared" ca="1" si="29"/>
        <v>-4.6573075047884327E-3</v>
      </c>
      <c r="AD326" s="310">
        <f t="shared" ca="1" si="30"/>
        <v>3.9609241205500467E-3</v>
      </c>
    </row>
    <row r="327" spans="6:30">
      <c r="F327" s="301">
        <f t="shared" si="34"/>
        <v>43770</v>
      </c>
      <c r="G327" s="308">
        <f t="shared" ca="1" si="35"/>
        <v>0</v>
      </c>
      <c r="H327" s="311">
        <f t="shared" ca="1" si="36"/>
        <v>5.4946577062287005E-5</v>
      </c>
      <c r="I327" s="311">
        <f t="shared" ca="1" si="37"/>
        <v>-2.596612926751285E-3</v>
      </c>
      <c r="J327" s="310">
        <f t="shared" ca="1" si="38"/>
        <v>1.6614392885856422E-3</v>
      </c>
      <c r="P327" s="301">
        <f t="shared" si="32"/>
        <v>43770</v>
      </c>
      <c r="Q327" s="308">
        <f t="shared" ca="1" si="23"/>
        <v>0</v>
      </c>
      <c r="R327" s="311">
        <f t="shared" ca="1" si="24"/>
        <v>5.4892440653375729E-5</v>
      </c>
      <c r="S327" s="311">
        <f t="shared" ca="1" si="25"/>
        <v>-2.1998281241450979E-3</v>
      </c>
      <c r="T327" s="310">
        <f t="shared" ca="1" si="26"/>
        <v>1.8809766163843111E-3</v>
      </c>
      <c r="Z327" s="301">
        <f t="shared" si="33"/>
        <v>43770</v>
      </c>
      <c r="AA327" s="308">
        <f t="shared" ca="1" si="27"/>
        <v>0</v>
      </c>
      <c r="AB327" s="311">
        <f t="shared" ca="1" si="28"/>
        <v>5.3422876648445694E-5</v>
      </c>
      <c r="AC327" s="311">
        <f t="shared" ca="1" si="29"/>
        <v>-1.4447903772598636E-3</v>
      </c>
      <c r="AD327" s="310">
        <f t="shared" ca="1" si="30"/>
        <v>3.0300932261315694E-3</v>
      </c>
    </row>
    <row r="328" spans="6:30">
      <c r="F328" s="301">
        <f t="shared" si="34"/>
        <v>43800</v>
      </c>
      <c r="G328" s="308">
        <f t="shared" ca="1" si="35"/>
        <v>0</v>
      </c>
      <c r="H328" s="311">
        <f t="shared" ca="1" si="36"/>
        <v>5.4993241556111627E-5</v>
      </c>
      <c r="I328" s="311">
        <f t="shared" ca="1" si="37"/>
        <v>-4.2684121168435896E-3</v>
      </c>
      <c r="J328" s="310">
        <f t="shared" ca="1" si="38"/>
        <v>3.0055366803669603E-3</v>
      </c>
      <c r="P328" s="301">
        <f t="shared" si="32"/>
        <v>43800</v>
      </c>
      <c r="Q328" s="308">
        <f t="shared" ca="1" si="23"/>
        <v>0</v>
      </c>
      <c r="R328" s="311">
        <f t="shared" ca="1" si="24"/>
        <v>5.4896749091648545E-5</v>
      </c>
      <c r="S328" s="311">
        <f t="shared" ca="1" si="25"/>
        <v>-4.2947655690857012E-3</v>
      </c>
      <c r="T328" s="310">
        <f t="shared" ca="1" si="26"/>
        <v>2.8174146768493724E-3</v>
      </c>
      <c r="Z328" s="301">
        <f t="shared" si="33"/>
        <v>43800</v>
      </c>
      <c r="AA328" s="308">
        <f t="shared" ca="1" si="27"/>
        <v>0</v>
      </c>
      <c r="AB328" s="311">
        <f t="shared" ca="1" si="28"/>
        <v>5.342541266939449E-5</v>
      </c>
      <c r="AC328" s="311">
        <f t="shared" ca="1" si="29"/>
        <v>-3.3620187005962698E-3</v>
      </c>
      <c r="AD328" s="310">
        <f t="shared" ca="1" si="30"/>
        <v>2.9334112146115476E-3</v>
      </c>
    </row>
    <row r="329" spans="6:30">
      <c r="F329" s="301">
        <f t="shared" si="34"/>
        <v>43831</v>
      </c>
      <c r="G329" s="308">
        <f t="shared" ca="1" si="35"/>
        <v>0</v>
      </c>
      <c r="H329" s="311">
        <f t="shared" ca="1" si="36"/>
        <v>-5.2641867458791403E-5</v>
      </c>
      <c r="I329" s="311">
        <f t="shared" ca="1" si="37"/>
        <v>-1.7836019068570019E-3</v>
      </c>
      <c r="J329" s="310">
        <f t="shared" ca="1" si="38"/>
        <v>2.4044456627962951E-3</v>
      </c>
      <c r="P329" s="301">
        <f t="shared" si="32"/>
        <v>43831</v>
      </c>
      <c r="Q329" s="308">
        <f t="shared" ca="1" si="23"/>
        <v>0</v>
      </c>
      <c r="R329" s="311">
        <f t="shared" ca="1" si="24"/>
        <v>-5.2687789389049833E-5</v>
      </c>
      <c r="S329" s="311">
        <f t="shared" ca="1" si="25"/>
        <v>-1.5931073783553851E-3</v>
      </c>
      <c r="T329" s="310">
        <f t="shared" ca="1" si="26"/>
        <v>2.7239079190359838E-3</v>
      </c>
      <c r="Z329" s="301">
        <f t="shared" si="33"/>
        <v>43831</v>
      </c>
      <c r="AA329" s="308">
        <f t="shared" ca="1" si="27"/>
        <v>0</v>
      </c>
      <c r="AB329" s="311">
        <f t="shared" ca="1" si="28"/>
        <v>-5.1825088262846819E-5</v>
      </c>
      <c r="AC329" s="311">
        <f t="shared" ca="1" si="29"/>
        <v>-8.4521839613771466E-4</v>
      </c>
      <c r="AD329" s="310">
        <f t="shared" ca="1" si="30"/>
        <v>2.8711598800339466E-3</v>
      </c>
    </row>
    <row r="330" spans="6:30">
      <c r="F330" s="301">
        <f t="shared" si="34"/>
        <v>43862</v>
      </c>
      <c r="G330" s="308">
        <f t="shared" ca="1" si="35"/>
        <v>0</v>
      </c>
      <c r="H330" s="311">
        <f t="shared" ca="1" si="36"/>
        <v>-5.2717979525440661E-5</v>
      </c>
      <c r="I330" s="311">
        <f t="shared" ca="1" si="37"/>
        <v>-1.6660170052398282E-3</v>
      </c>
      <c r="J330" s="310">
        <f t="shared" ca="1" si="38"/>
        <v>2.6276689446007584E-3</v>
      </c>
      <c r="P330" s="301">
        <f t="shared" si="32"/>
        <v>43862</v>
      </c>
      <c r="Q330" s="308">
        <f t="shared" ca="1" si="23"/>
        <v>0</v>
      </c>
      <c r="R330" s="311">
        <f t="shared" ca="1" si="24"/>
        <v>-5.2708071087037567E-5</v>
      </c>
      <c r="S330" s="311">
        <f t="shared" ca="1" si="25"/>
        <v>-1.5114831468043821E-3</v>
      </c>
      <c r="T330" s="310">
        <f t="shared" ca="1" si="26"/>
        <v>1.9383142060782621E-3</v>
      </c>
      <c r="Z330" s="301">
        <f t="shared" si="33"/>
        <v>43862</v>
      </c>
      <c r="AA330" s="308">
        <f t="shared" ca="1" si="27"/>
        <v>0</v>
      </c>
      <c r="AB330" s="311">
        <f t="shared" ca="1" si="28"/>
        <v>-5.1722116297336918E-5</v>
      </c>
      <c r="AC330" s="311">
        <f t="shared" ca="1" si="29"/>
        <v>-7.7306576474422961E-4</v>
      </c>
      <c r="AD330" s="310">
        <f t="shared" ca="1" si="30"/>
        <v>4.1175289497399348E-3</v>
      </c>
    </row>
    <row r="331" spans="6:30">
      <c r="F331" s="301">
        <f t="shared" si="34"/>
        <v>43891</v>
      </c>
      <c r="G331" s="308">
        <f t="shared" ca="1" si="35"/>
        <v>0</v>
      </c>
      <c r="H331" s="311">
        <f t="shared" ca="1" si="36"/>
        <v>-5.284320019105504E-5</v>
      </c>
      <c r="I331" s="311">
        <f t="shared" ca="1" si="37"/>
        <v>-1.7872071615334661E-3</v>
      </c>
      <c r="J331" s="310">
        <f t="shared" ca="1" si="38"/>
        <v>3.2924654639259199E-3</v>
      </c>
      <c r="P331" s="301">
        <f t="shared" si="32"/>
        <v>43891</v>
      </c>
      <c r="Q331" s="308">
        <f t="shared" ca="1" si="23"/>
        <v>0</v>
      </c>
      <c r="R331" s="311">
        <f t="shared" ca="1" si="24"/>
        <v>-5.2816704682490112E-5</v>
      </c>
      <c r="S331" s="311">
        <f t="shared" ca="1" si="25"/>
        <v>-1.4677397123343816E-3</v>
      </c>
      <c r="T331" s="310">
        <f t="shared" ca="1" si="26"/>
        <v>2.7624845687999056E-3</v>
      </c>
      <c r="Z331" s="301">
        <f t="shared" si="33"/>
        <v>43891</v>
      </c>
      <c r="AA331" s="308">
        <f t="shared" ca="1" si="27"/>
        <v>0</v>
      </c>
      <c r="AB331" s="311">
        <f t="shared" ca="1" si="28"/>
        <v>-5.1640433301858302E-5</v>
      </c>
      <c r="AC331" s="311">
        <f t="shared" ca="1" si="29"/>
        <v>-7.4790226013854433E-4</v>
      </c>
      <c r="AD331" s="310">
        <f t="shared" ca="1" si="30"/>
        <v>1.9293880454456236E-3</v>
      </c>
    </row>
    <row r="332" spans="6:30">
      <c r="F332" s="301">
        <f t="shared" si="34"/>
        <v>43922</v>
      </c>
      <c r="G332" s="308">
        <f t="shared" ca="1" si="35"/>
        <v>0</v>
      </c>
      <c r="H332" s="311">
        <f t="shared" ca="1" si="36"/>
        <v>-5.2743536004373759E-5</v>
      </c>
      <c r="I332" s="311">
        <f t="shared" ca="1" si="37"/>
        <v>-4.2387429893816497E-3</v>
      </c>
      <c r="J332" s="310">
        <f t="shared" ca="1" si="38"/>
        <v>8.6136801931568918E-4</v>
      </c>
      <c r="P332" s="301">
        <f t="shared" si="32"/>
        <v>43922</v>
      </c>
      <c r="Q332" s="308">
        <f t="shared" ca="1" si="23"/>
        <v>0</v>
      </c>
      <c r="R332" s="311">
        <f t="shared" ca="1" si="24"/>
        <v>-5.2801029088778151E-5</v>
      </c>
      <c r="S332" s="311">
        <f t="shared" ca="1" si="25"/>
        <v>-4.2173539596144227E-3</v>
      </c>
      <c r="T332" s="310">
        <f t="shared" ca="1" si="26"/>
        <v>1.9397304662718273E-3</v>
      </c>
      <c r="Z332" s="301">
        <f t="shared" si="33"/>
        <v>43922</v>
      </c>
      <c r="AA332" s="308">
        <f t="shared" ca="1" si="27"/>
        <v>0</v>
      </c>
      <c r="AB332" s="311">
        <f t="shared" ca="1" si="28"/>
        <v>-5.1844634436970516E-5</v>
      </c>
      <c r="AC332" s="311">
        <f t="shared" ca="1" si="29"/>
        <v>-2.9175373339541677E-3</v>
      </c>
      <c r="AD332" s="310">
        <f t="shared" ca="1" si="30"/>
        <v>3.8024432042973455E-3</v>
      </c>
    </row>
    <row r="333" spans="6:30">
      <c r="F333" s="301">
        <f t="shared" si="34"/>
        <v>43952</v>
      </c>
      <c r="G333" s="308">
        <f t="shared" ca="1" si="35"/>
        <v>0</v>
      </c>
      <c r="H333" s="311">
        <f t="shared" ca="1" si="36"/>
        <v>-5.275623659939388E-5</v>
      </c>
      <c r="I333" s="311">
        <f t="shared" ca="1" si="37"/>
        <v>-7.7390929865306379E-3</v>
      </c>
      <c r="J333" s="310">
        <f t="shared" ca="1" si="38"/>
        <v>8.2252875227473154E-4</v>
      </c>
      <c r="P333" s="301">
        <f t="shared" si="32"/>
        <v>43952</v>
      </c>
      <c r="Q333" s="308">
        <f t="shared" ca="1" si="23"/>
        <v>0</v>
      </c>
      <c r="R333" s="311">
        <f t="shared" ca="1" si="24"/>
        <v>-5.2755076257349209E-5</v>
      </c>
      <c r="S333" s="311">
        <f t="shared" ca="1" si="25"/>
        <v>-7.81729701210232E-3</v>
      </c>
      <c r="T333" s="310">
        <f t="shared" ca="1" si="26"/>
        <v>2.0030520937035501E-3</v>
      </c>
      <c r="Z333" s="301">
        <f t="shared" si="33"/>
        <v>43952</v>
      </c>
      <c r="AA333" s="308">
        <f t="shared" ca="1" si="27"/>
        <v>0</v>
      </c>
      <c r="AB333" s="311">
        <f t="shared" ca="1" si="28"/>
        <v>-5.2053872781954169E-5</v>
      </c>
      <c r="AC333" s="311">
        <f t="shared" ca="1" si="29"/>
        <v>-9.0325100076837916E-3</v>
      </c>
      <c r="AD333" s="310">
        <f t="shared" ca="1" si="30"/>
        <v>5.5418746232644978E-3</v>
      </c>
    </row>
    <row r="334" spans="6:30">
      <c r="F334" s="301">
        <f t="shared" si="34"/>
        <v>43983</v>
      </c>
      <c r="G334" s="308">
        <f t="shared" ca="1" si="35"/>
        <v>0</v>
      </c>
      <c r="H334" s="311">
        <f t="shared" ca="1" si="36"/>
        <v>-5.2717593721718359E-5</v>
      </c>
      <c r="I334" s="311">
        <f t="shared" ca="1" si="37"/>
        <v>-6.9400570822164553E-3</v>
      </c>
      <c r="J334" s="310">
        <f t="shared" ca="1" si="38"/>
        <v>1.7303324725552738E-3</v>
      </c>
      <c r="P334" s="301">
        <f t="shared" si="32"/>
        <v>43983</v>
      </c>
      <c r="Q334" s="308">
        <f t="shared" ca="1" si="23"/>
        <v>0</v>
      </c>
      <c r="R334" s="311">
        <f t="shared" ca="1" si="24"/>
        <v>-5.2787699711398517E-5</v>
      </c>
      <c r="S334" s="311">
        <f t="shared" ca="1" si="25"/>
        <v>-6.7626407171482716E-3</v>
      </c>
      <c r="T334" s="310">
        <f t="shared" ca="1" si="26"/>
        <v>3.4293633100217491E-3</v>
      </c>
      <c r="Z334" s="301">
        <f t="shared" si="33"/>
        <v>43983</v>
      </c>
      <c r="AA334" s="308">
        <f t="shared" ca="1" si="27"/>
        <v>0</v>
      </c>
      <c r="AB334" s="311">
        <f t="shared" ca="1" si="28"/>
        <v>-5.1987432509115195E-5</v>
      </c>
      <c r="AC334" s="311">
        <f t="shared" ca="1" si="29"/>
        <v>-6.1153200143789777E-3</v>
      </c>
      <c r="AD334" s="310">
        <f t="shared" ca="1" si="30"/>
        <v>3.1735701255435345E-3</v>
      </c>
    </row>
    <row r="335" spans="6:30">
      <c r="F335" s="301">
        <f t="shared" si="34"/>
        <v>44013</v>
      </c>
      <c r="G335" s="308">
        <f t="shared" ca="1" si="35"/>
        <v>0</v>
      </c>
      <c r="H335" s="311">
        <f t="shared" ca="1" si="36"/>
        <v>-5.2753100851954393E-5</v>
      </c>
      <c r="I335" s="311">
        <f t="shared" ca="1" si="37"/>
        <v>-6.5140336870471716E-3</v>
      </c>
      <c r="J335" s="310">
        <f t="shared" ca="1" si="38"/>
        <v>1.7060644041435591E-3</v>
      </c>
      <c r="P335" s="301">
        <f t="shared" si="32"/>
        <v>44013</v>
      </c>
      <c r="Q335" s="308">
        <f t="shared" ca="1" si="23"/>
        <v>0</v>
      </c>
      <c r="R335" s="311">
        <f t="shared" ca="1" si="24"/>
        <v>-5.2778065796510454E-5</v>
      </c>
      <c r="S335" s="311">
        <f t="shared" ca="1" si="25"/>
        <v>-5.2706249854663767E-3</v>
      </c>
      <c r="T335" s="310">
        <f t="shared" ca="1" si="26"/>
        <v>2.8340441626260038E-3</v>
      </c>
      <c r="Z335" s="301">
        <f t="shared" si="33"/>
        <v>44013</v>
      </c>
      <c r="AA335" s="308">
        <f t="shared" ca="1" si="27"/>
        <v>0</v>
      </c>
      <c r="AB335" s="311">
        <f t="shared" ca="1" si="28"/>
        <v>-5.1796852612362443E-5</v>
      </c>
      <c r="AC335" s="311">
        <f t="shared" ca="1" si="29"/>
        <v>-5.451423840521219E-3</v>
      </c>
      <c r="AD335" s="310">
        <f t="shared" ca="1" si="30"/>
        <v>3.0128193608360831E-3</v>
      </c>
    </row>
    <row r="336" spans="6:30">
      <c r="F336" s="301">
        <f t="shared" si="34"/>
        <v>44044</v>
      </c>
      <c r="G336" s="308">
        <f t="shared" ca="1" si="35"/>
        <v>0</v>
      </c>
      <c r="H336" s="311">
        <f t="shared" ca="1" si="36"/>
        <v>-5.2646119114818646E-5</v>
      </c>
      <c r="I336" s="311">
        <f t="shared" ca="1" si="37"/>
        <v>-6.7516366370966585E-3</v>
      </c>
      <c r="J336" s="310">
        <f t="shared" ca="1" si="38"/>
        <v>2.5613476341328489E-3</v>
      </c>
      <c r="P336" s="301">
        <f t="shared" si="32"/>
        <v>44044</v>
      </c>
      <c r="Q336" s="308">
        <f t="shared" ca="1" si="23"/>
        <v>0</v>
      </c>
      <c r="R336" s="311">
        <f t="shared" ca="1" si="24"/>
        <v>-5.2695528119595103E-5</v>
      </c>
      <c r="S336" s="311">
        <f t="shared" ca="1" si="25"/>
        <v>-6.4120092793149563E-3</v>
      </c>
      <c r="T336" s="310">
        <f t="shared" ca="1" si="26"/>
        <v>9.2937271301241076E-4</v>
      </c>
      <c r="Z336" s="301">
        <f t="shared" si="33"/>
        <v>44044</v>
      </c>
      <c r="AA336" s="308">
        <f t="shared" ca="1" si="27"/>
        <v>0</v>
      </c>
      <c r="AB336" s="311">
        <f t="shared" ca="1" si="28"/>
        <v>-5.1801424737041302E-5</v>
      </c>
      <c r="AC336" s="311">
        <f t="shared" ca="1" si="29"/>
        <v>-5.5406651074061397E-3</v>
      </c>
      <c r="AD336" s="310">
        <f t="shared" ca="1" si="30"/>
        <v>2.9951391053184562E-3</v>
      </c>
    </row>
    <row r="337" spans="6:30">
      <c r="F337" s="301">
        <f t="shared" si="34"/>
        <v>44075</v>
      </c>
      <c r="G337" s="308">
        <f t="shared" ca="1" si="35"/>
        <v>0</v>
      </c>
      <c r="H337" s="311">
        <f t="shared" ca="1" si="36"/>
        <v>-5.2686091115861089E-5</v>
      </c>
      <c r="I337" s="311">
        <f t="shared" ca="1" si="37"/>
        <v>-5.7488388772694021E-3</v>
      </c>
      <c r="J337" s="310">
        <f t="shared" ca="1" si="38"/>
        <v>1.713432752905808E-3</v>
      </c>
      <c r="P337" s="301">
        <f t="shared" si="32"/>
        <v>44075</v>
      </c>
      <c r="Q337" s="308">
        <f t="shared" ca="1" si="23"/>
        <v>0</v>
      </c>
      <c r="R337" s="311">
        <f t="shared" ca="1" si="24"/>
        <v>-5.2789144308507119E-5</v>
      </c>
      <c r="S337" s="311">
        <f t="shared" ca="1" si="25"/>
        <v>-6.6763764050873364E-3</v>
      </c>
      <c r="T337" s="310">
        <f t="shared" ca="1" si="26"/>
        <v>1.9655391201882644E-3</v>
      </c>
      <c r="Z337" s="301">
        <f t="shared" si="33"/>
        <v>44075</v>
      </c>
      <c r="AA337" s="308">
        <f t="shared" ca="1" si="27"/>
        <v>0</v>
      </c>
      <c r="AB337" s="311">
        <f t="shared" ca="1" si="28"/>
        <v>-5.1867988268394782E-5</v>
      </c>
      <c r="AC337" s="311">
        <f t="shared" ca="1" si="29"/>
        <v>-5.5147258447793002E-3</v>
      </c>
      <c r="AD337" s="310">
        <f t="shared" ca="1" si="30"/>
        <v>4.189276361250549E-3</v>
      </c>
    </row>
    <row r="338" spans="6:30">
      <c r="F338" s="301">
        <f t="shared" si="34"/>
        <v>44105</v>
      </c>
      <c r="G338" s="308">
        <f t="shared" ca="1" si="35"/>
        <v>0</v>
      </c>
      <c r="H338" s="311">
        <f t="shared" ca="1" si="36"/>
        <v>-5.2709288311247882E-5</v>
      </c>
      <c r="I338" s="311">
        <f t="shared" ca="1" si="37"/>
        <v>-4.2761239257256278E-3</v>
      </c>
      <c r="J338" s="310">
        <f t="shared" ca="1" si="38"/>
        <v>2.4969246544248591E-3</v>
      </c>
      <c r="P338" s="301">
        <f t="shared" si="32"/>
        <v>44105</v>
      </c>
      <c r="Q338" s="308">
        <f t="shared" ca="1" si="23"/>
        <v>0</v>
      </c>
      <c r="R338" s="311">
        <f t="shared" ca="1" si="24"/>
        <v>-5.272146342627515E-5</v>
      </c>
      <c r="S338" s="311">
        <f t="shared" ca="1" si="25"/>
        <v>-5.2641712306351618E-3</v>
      </c>
      <c r="T338" s="310">
        <f t="shared" ca="1" si="26"/>
        <v>2.8618154568711418E-3</v>
      </c>
      <c r="Z338" s="301">
        <f t="shared" si="33"/>
        <v>44105</v>
      </c>
      <c r="AA338" s="308">
        <f t="shared" ca="1" si="27"/>
        <v>0</v>
      </c>
      <c r="AB338" s="311">
        <f t="shared" ca="1" si="28"/>
        <v>-5.1782902930730401E-5</v>
      </c>
      <c r="AC338" s="311">
        <f t="shared" ca="1" si="29"/>
        <v>-3.7110912551642228E-3</v>
      </c>
      <c r="AD338" s="310">
        <f t="shared" ca="1" si="30"/>
        <v>3.0139143886087627E-3</v>
      </c>
    </row>
    <row r="339" spans="6:30">
      <c r="F339" s="301">
        <f t="shared" si="34"/>
        <v>44136</v>
      </c>
      <c r="G339" s="308">
        <f t="shared" ca="1" si="35"/>
        <v>0</v>
      </c>
      <c r="H339" s="311">
        <f t="shared" ca="1" si="36"/>
        <v>-5.2740788607730238E-5</v>
      </c>
      <c r="I339" s="311">
        <f t="shared" ca="1" si="37"/>
        <v>-2.2736398513503175E-3</v>
      </c>
      <c r="J339" s="310">
        <f t="shared" ca="1" si="38"/>
        <v>2.5298629801917549E-3</v>
      </c>
      <c r="P339" s="301">
        <f t="shared" si="32"/>
        <v>44136</v>
      </c>
      <c r="Q339" s="308">
        <f t="shared" ca="1" si="23"/>
        <v>0</v>
      </c>
      <c r="R339" s="311">
        <f t="shared" ca="1" si="24"/>
        <v>-5.2630494063343747E-5</v>
      </c>
      <c r="S339" s="311">
        <f t="shared" ca="1" si="25"/>
        <v>-2.1176218905105682E-3</v>
      </c>
      <c r="T339" s="310">
        <f t="shared" ca="1" si="26"/>
        <v>2.90380484019237E-3</v>
      </c>
      <c r="Z339" s="301">
        <f t="shared" si="33"/>
        <v>44136</v>
      </c>
      <c r="AA339" s="308">
        <f t="shared" ca="1" si="27"/>
        <v>0</v>
      </c>
      <c r="AB339" s="311">
        <f t="shared" ca="1" si="28"/>
        <v>-5.1951619994605736E-5</v>
      </c>
      <c r="AC339" s="311">
        <f t="shared" ca="1" si="29"/>
        <v>-1.3289808121950131E-3</v>
      </c>
      <c r="AD339" s="310">
        <f t="shared" ca="1" si="30"/>
        <v>3.0453354412005584E-3</v>
      </c>
    </row>
    <row r="340" spans="6:30">
      <c r="F340" s="301">
        <f t="shared" si="34"/>
        <v>44166</v>
      </c>
      <c r="G340" s="308">
        <f t="shared" ca="1" si="35"/>
        <v>0</v>
      </c>
      <c r="H340" s="311">
        <f t="shared" ca="1" si="36"/>
        <v>-5.2747880782022527E-5</v>
      </c>
      <c r="I340" s="311">
        <f t="shared" ca="1" si="37"/>
        <v>-4.0122868059194738E-3</v>
      </c>
      <c r="J340" s="310">
        <f t="shared" ca="1" si="38"/>
        <v>8.4612026204999857E-4</v>
      </c>
      <c r="P340" s="301">
        <f t="shared" si="32"/>
        <v>44166</v>
      </c>
      <c r="Q340" s="308">
        <f t="shared" ca="1" si="23"/>
        <v>0</v>
      </c>
      <c r="R340" s="311">
        <f t="shared" ca="1" si="24"/>
        <v>-5.2785467485993998E-5</v>
      </c>
      <c r="S340" s="311">
        <f t="shared" ca="1" si="25"/>
        <v>-3.8479576641322621E-3</v>
      </c>
      <c r="T340" s="310">
        <f t="shared" ca="1" si="26"/>
        <v>2.7928666732774943E-3</v>
      </c>
      <c r="Z340" s="301">
        <f t="shared" si="33"/>
        <v>44166</v>
      </c>
      <c r="AA340" s="308">
        <f t="shared" ca="1" si="27"/>
        <v>0</v>
      </c>
      <c r="AB340" s="311">
        <f t="shared" ca="1" si="28"/>
        <v>-5.1776320490470873E-5</v>
      </c>
      <c r="AC340" s="311">
        <f t="shared" ca="1" si="29"/>
        <v>-3.4499459902849194E-3</v>
      </c>
      <c r="AD340" s="310">
        <f t="shared" ca="1" si="30"/>
        <v>2.9544677327866253E-3</v>
      </c>
    </row>
    <row r="341" spans="6:30">
      <c r="F341" s="301">
        <f t="shared" si="34"/>
        <v>44197</v>
      </c>
      <c r="G341" s="308">
        <f t="shared" ca="1" si="35"/>
        <v>0</v>
      </c>
      <c r="H341" s="311">
        <f t="shared" ca="1" si="36"/>
        <v>-2.1879067370578209E-4</v>
      </c>
      <c r="I341" s="311">
        <f t="shared" ca="1" si="37"/>
        <v>-1.9181459277752833E-3</v>
      </c>
      <c r="J341" s="310">
        <f t="shared" ca="1" si="38"/>
        <v>3.2802550696939825E-3</v>
      </c>
      <c r="P341" s="301">
        <f t="shared" si="32"/>
        <v>44197</v>
      </c>
      <c r="Q341" s="308">
        <f t="shared" ca="1" si="23"/>
        <v>0</v>
      </c>
      <c r="R341" s="311">
        <f t="shared" ca="1" si="24"/>
        <v>-2.1883531966371272E-4</v>
      </c>
      <c r="S341" s="311">
        <f t="shared" ca="1" si="25"/>
        <v>-2.0463040535382282E-3</v>
      </c>
      <c r="T341" s="310">
        <f t="shared" ca="1" si="26"/>
        <v>2.7937713718020341E-3</v>
      </c>
      <c r="Z341" s="301">
        <f t="shared" si="33"/>
        <v>44197</v>
      </c>
      <c r="AA341" s="308">
        <f t="shared" ca="1" si="27"/>
        <v>0</v>
      </c>
      <c r="AB341" s="311">
        <f t="shared" ca="1" si="28"/>
        <v>-2.1772577419809647E-4</v>
      </c>
      <c r="AC341" s="311">
        <f t="shared" ca="1" si="29"/>
        <v>-1.0539507738857035E-3</v>
      </c>
      <c r="AD341" s="310">
        <f t="shared" ca="1" si="30"/>
        <v>2.8921140912923082E-3</v>
      </c>
    </row>
    <row r="342" spans="6:30">
      <c r="F342" s="301">
        <f t="shared" si="34"/>
        <v>44228</v>
      </c>
      <c r="G342" s="308">
        <f t="shared" ca="1" si="35"/>
        <v>0</v>
      </c>
      <c r="H342" s="311">
        <f t="shared" ca="1" si="36"/>
        <v>-2.1860318136612822E-4</v>
      </c>
      <c r="I342" s="311">
        <f t="shared" ca="1" si="37"/>
        <v>-1.9658120744678875E-3</v>
      </c>
      <c r="J342" s="310">
        <f t="shared" ca="1" si="38"/>
        <v>1.763255883134196E-3</v>
      </c>
      <c r="P342" s="301">
        <f t="shared" si="32"/>
        <v>44228</v>
      </c>
      <c r="Q342" s="308">
        <f t="shared" ca="1" si="23"/>
        <v>0</v>
      </c>
      <c r="R342" s="311">
        <f t="shared" ca="1" si="24"/>
        <v>-2.186329234005191E-4</v>
      </c>
      <c r="S342" s="311">
        <f t="shared" ca="1" si="25"/>
        <v>-2.0822550439556498E-3</v>
      </c>
      <c r="T342" s="310">
        <f t="shared" ca="1" si="26"/>
        <v>3.0177363815573344E-3</v>
      </c>
      <c r="Z342" s="301">
        <f t="shared" si="33"/>
        <v>44228</v>
      </c>
      <c r="AA342" s="308">
        <f t="shared" ca="1" si="27"/>
        <v>0</v>
      </c>
      <c r="AB342" s="311">
        <f t="shared" ca="1" si="28"/>
        <v>-2.1759912945251703E-4</v>
      </c>
      <c r="AC342" s="311">
        <f t="shared" ca="1" si="29"/>
        <v>-1.1383551895779442E-3</v>
      </c>
      <c r="AD342" s="310">
        <f t="shared" ca="1" si="30"/>
        <v>5.3800066923608281E-3</v>
      </c>
    </row>
    <row r="343" spans="6:30">
      <c r="F343" s="301">
        <f t="shared" si="34"/>
        <v>44256</v>
      </c>
      <c r="G343" s="308">
        <f t="shared" ca="1" si="35"/>
        <v>0</v>
      </c>
      <c r="H343" s="311">
        <f t="shared" ca="1" si="36"/>
        <v>-2.1890665360124739E-4</v>
      </c>
      <c r="I343" s="311">
        <f t="shared" ca="1" si="37"/>
        <v>-1.5234378419747285E-3</v>
      </c>
      <c r="J343" s="310">
        <f t="shared" ca="1" si="38"/>
        <v>7.8892873816460707E-4</v>
      </c>
      <c r="P343" s="301">
        <f t="shared" si="32"/>
        <v>44256</v>
      </c>
      <c r="Q343" s="308">
        <f t="shared" ca="1" si="23"/>
        <v>0</v>
      </c>
      <c r="R343" s="311">
        <f t="shared" ca="1" si="24"/>
        <v>-2.1885321967107796E-4</v>
      </c>
      <c r="S343" s="311">
        <f t="shared" ca="1" si="25"/>
        <v>-1.9074267338483608E-3</v>
      </c>
      <c r="T343" s="310">
        <f t="shared" ca="1" si="26"/>
        <v>1.8361818747512082E-3</v>
      </c>
      <c r="Z343" s="301">
        <f t="shared" si="33"/>
        <v>44256</v>
      </c>
      <c r="AA343" s="308">
        <f t="shared" ca="1" si="27"/>
        <v>0</v>
      </c>
      <c r="AB343" s="311">
        <f t="shared" ca="1" si="28"/>
        <v>-2.1762694517057923E-4</v>
      </c>
      <c r="AC343" s="311">
        <f t="shared" ca="1" si="29"/>
        <v>-9.5596989371482533E-4</v>
      </c>
      <c r="AD343" s="310">
        <f t="shared" ca="1" si="30"/>
        <v>2.890877143412407E-3</v>
      </c>
    </row>
    <row r="344" spans="6:30">
      <c r="F344" s="301">
        <f t="shared" si="34"/>
        <v>44287</v>
      </c>
      <c r="G344" s="308">
        <f t="shared" ca="1" si="35"/>
        <v>0</v>
      </c>
      <c r="H344" s="311">
        <f t="shared" ca="1" si="36"/>
        <v>-2.1874694744661305E-4</v>
      </c>
      <c r="I344" s="311">
        <f t="shared" ca="1" si="37"/>
        <v>-4.4362789267455849E-3</v>
      </c>
      <c r="J344" s="310">
        <f t="shared" ca="1" si="38"/>
        <v>1.6984503251038507E-3</v>
      </c>
      <c r="P344" s="301">
        <f t="shared" si="32"/>
        <v>44287</v>
      </c>
      <c r="Q344" s="308">
        <f t="shared" ca="1" si="23"/>
        <v>0</v>
      </c>
      <c r="R344" s="311">
        <f t="shared" ca="1" si="24"/>
        <v>-2.1902211728175303E-4</v>
      </c>
      <c r="S344" s="311">
        <f t="shared" ca="1" si="25"/>
        <v>-4.2648657851143135E-3</v>
      </c>
      <c r="T344" s="310">
        <f t="shared" ca="1" si="26"/>
        <v>1.9082343456775508E-3</v>
      </c>
      <c r="Z344" s="301">
        <f t="shared" si="33"/>
        <v>44287</v>
      </c>
      <c r="AA344" s="308">
        <f t="shared" ca="1" si="27"/>
        <v>0</v>
      </c>
      <c r="AB344" s="311">
        <f t="shared" ca="1" si="28"/>
        <v>-2.1778556726614884E-4</v>
      </c>
      <c r="AC344" s="311">
        <f t="shared" ca="1" si="29"/>
        <v>-3.459091075592613E-3</v>
      </c>
      <c r="AD344" s="310">
        <f t="shared" ca="1" si="30"/>
        <v>3.1027669639793753E-3</v>
      </c>
    </row>
    <row r="345" spans="6:30">
      <c r="F345" s="301">
        <f t="shared" si="34"/>
        <v>44317</v>
      </c>
      <c r="G345" s="308">
        <f t="shared" ca="1" si="35"/>
        <v>0</v>
      </c>
      <c r="H345" s="311">
        <f t="shared" ca="1" si="36"/>
        <v>-2.185679140296326E-4</v>
      </c>
      <c r="I345" s="311">
        <f t="shared" ca="1" si="37"/>
        <v>-7.0936463144034567E-3</v>
      </c>
      <c r="J345" s="310">
        <f t="shared" ca="1" si="38"/>
        <v>-6.4132145854316147E-2</v>
      </c>
      <c r="P345" s="301">
        <f t="shared" si="32"/>
        <v>44317</v>
      </c>
      <c r="Q345" s="308">
        <f t="shared" ca="1" si="23"/>
        <v>0</v>
      </c>
      <c r="R345" s="311">
        <f t="shared" ca="1" si="24"/>
        <v>-2.198512813251785E-4</v>
      </c>
      <c r="S345" s="311">
        <f t="shared" ca="1" si="25"/>
        <v>-1.1607381211738099E-2</v>
      </c>
      <c r="T345" s="310">
        <f t="shared" ca="1" si="26"/>
        <v>1.2733161975909013E-2</v>
      </c>
      <c r="Z345" s="301">
        <f t="shared" si="33"/>
        <v>44317</v>
      </c>
      <c r="AA345" s="308">
        <f t="shared" ca="1" si="27"/>
        <v>0</v>
      </c>
      <c r="AB345" s="311">
        <f t="shared" ca="1" si="28"/>
        <v>-2.1772029637046053E-4</v>
      </c>
      <c r="AC345" s="311">
        <f t="shared" ca="1" si="29"/>
        <v>-4.5913860902845327E-3</v>
      </c>
      <c r="AD345" s="310">
        <f t="shared" ca="1" si="30"/>
        <v>-6.2326925343688444E-2</v>
      </c>
    </row>
    <row r="346" spans="6:30">
      <c r="F346" s="301">
        <f t="shared" si="34"/>
        <v>44348</v>
      </c>
      <c r="G346" s="308">
        <f t="shared" ca="1" si="35"/>
        <v>0</v>
      </c>
      <c r="H346" s="311">
        <f t="shared" ca="1" si="36"/>
        <v>-2.1890914533839734E-4</v>
      </c>
      <c r="I346" s="311">
        <f t="shared" ca="1" si="37"/>
        <v>-6.6902892569634664E-3</v>
      </c>
      <c r="J346" s="310">
        <f t="shared" ca="1" si="38"/>
        <v>2.1745103431011179</v>
      </c>
      <c r="P346" s="301">
        <f t="shared" si="32"/>
        <v>44348</v>
      </c>
      <c r="Q346" s="308">
        <f t="shared" ca="1" si="23"/>
        <v>0</v>
      </c>
      <c r="R346" s="311">
        <f t="shared" ca="1" si="24"/>
        <v>-2.1877031446959627E-4</v>
      </c>
      <c r="S346" s="311">
        <f t="shared" ca="1" si="25"/>
        <v>-7.3414333909664897E-3</v>
      </c>
      <c r="T346" s="310">
        <f t="shared" ca="1" si="26"/>
        <v>2.0223576063989057E-3</v>
      </c>
      <c r="Z346" s="301">
        <f t="shared" si="33"/>
        <v>44348</v>
      </c>
      <c r="AA346" s="308">
        <f t="shared" ca="1" si="27"/>
        <v>0</v>
      </c>
      <c r="AB346" s="311">
        <f t="shared" ca="1" si="28"/>
        <v>-2.1791532360404542E-4</v>
      </c>
      <c r="AC346" s="311">
        <f t="shared" ca="1" si="29"/>
        <v>-5.3867807694902847E-3</v>
      </c>
      <c r="AD346" s="310">
        <f t="shared" ca="1" si="30"/>
        <v>2.5725407879219415</v>
      </c>
    </row>
    <row r="347" spans="6:30">
      <c r="F347" s="301">
        <f t="shared" si="34"/>
        <v>44378</v>
      </c>
      <c r="G347" s="308">
        <f t="shared" ca="1" si="35"/>
        <v>0</v>
      </c>
      <c r="H347" s="311">
        <f t="shared" ca="1" si="36"/>
        <v>-2.1879454655759911E-4</v>
      </c>
      <c r="I347" s="311">
        <f t="shared" ca="1" si="37"/>
        <v>-7.5295931638140745E-3</v>
      </c>
      <c r="J347" s="310">
        <f t="shared" ca="1" si="38"/>
        <v>1.7553200539779379E-3</v>
      </c>
      <c r="P347" s="301">
        <f t="shared" si="32"/>
        <v>44378</v>
      </c>
      <c r="Q347" s="308">
        <f t="shared" ca="1" si="23"/>
        <v>0</v>
      </c>
      <c r="R347" s="311">
        <f t="shared" ca="1" si="24"/>
        <v>-2.1876595743863803E-4</v>
      </c>
      <c r="S347" s="311">
        <f t="shared" ca="1" si="25"/>
        <v>-7.6811970197749879E-3</v>
      </c>
      <c r="T347" s="310">
        <f t="shared" ca="1" si="26"/>
        <v>1.9804378003298595E-3</v>
      </c>
      <c r="Z347" s="301">
        <f t="shared" si="33"/>
        <v>44378</v>
      </c>
      <c r="AA347" s="308">
        <f t="shared" ca="1" si="27"/>
        <v>0</v>
      </c>
      <c r="AB347" s="311">
        <f t="shared" ca="1" si="28"/>
        <v>-2.1785074100122426E-4</v>
      </c>
      <c r="AC347" s="311">
        <f t="shared" ca="1" si="29"/>
        <v>-6.2521569515058273E-3</v>
      </c>
      <c r="AD347" s="310">
        <f t="shared" ca="1" si="30"/>
        <v>4.0703140527087456E-3</v>
      </c>
    </row>
    <row r="348" spans="6:30">
      <c r="F348" s="301">
        <f t="shared" si="34"/>
        <v>44409</v>
      </c>
      <c r="G348" s="308">
        <f t="shared" ca="1" si="35"/>
        <v>0</v>
      </c>
      <c r="H348" s="311">
        <f t="shared" ca="1" si="36"/>
        <v>-2.1858077835967826E-4</v>
      </c>
      <c r="I348" s="311">
        <f t="shared" ca="1" si="37"/>
        <v>-6.1274901973178419E-3</v>
      </c>
      <c r="J348" s="310">
        <f t="shared" ca="1" si="38"/>
        <v>2.5166462927299627E-3</v>
      </c>
      <c r="P348" s="301">
        <f t="shared" si="32"/>
        <v>44409</v>
      </c>
      <c r="Q348" s="308">
        <f t="shared" ca="1" si="23"/>
        <v>0</v>
      </c>
      <c r="R348" s="311">
        <f t="shared" ca="1" si="24"/>
        <v>-2.1854445474223105E-4</v>
      </c>
      <c r="S348" s="311">
        <f t="shared" ca="1" si="25"/>
        <v>-5.9792202419293172E-3</v>
      </c>
      <c r="T348" s="310">
        <f t="shared" ca="1" si="26"/>
        <v>2.8483250284281336E-3</v>
      </c>
      <c r="Z348" s="301">
        <f t="shared" si="33"/>
        <v>44409</v>
      </c>
      <c r="AA348" s="308">
        <f t="shared" ca="1" si="27"/>
        <v>0</v>
      </c>
      <c r="AB348" s="311">
        <f t="shared" ca="1" si="28"/>
        <v>-2.1787954159724343E-4</v>
      </c>
      <c r="AC348" s="311">
        <f t="shared" ca="1" si="29"/>
        <v>-4.9982474017535861E-3</v>
      </c>
      <c r="AD348" s="310">
        <f t="shared" ca="1" si="30"/>
        <v>3.0150763094054511E-3</v>
      </c>
    </row>
    <row r="349" spans="6:30">
      <c r="F349" s="301">
        <f t="shared" si="34"/>
        <v>44440</v>
      </c>
      <c r="G349" s="308">
        <f t="shared" ca="1" si="35"/>
        <v>0</v>
      </c>
      <c r="H349" s="311">
        <f t="shared" ca="1" si="36"/>
        <v>-2.1878015771803483E-4</v>
      </c>
      <c r="I349" s="311">
        <f t="shared" ca="1" si="37"/>
        <v>-7.3415214912746496E-3</v>
      </c>
      <c r="J349" s="310">
        <f t="shared" ca="1" si="38"/>
        <v>8.9725256458006442E-4</v>
      </c>
      <c r="P349" s="301">
        <f t="shared" si="32"/>
        <v>44440</v>
      </c>
      <c r="Q349" s="308">
        <f t="shared" ca="1" si="23"/>
        <v>0</v>
      </c>
      <c r="R349" s="311">
        <f t="shared" ca="1" si="24"/>
        <v>-2.1895879794020523E-4</v>
      </c>
      <c r="S349" s="311">
        <f t="shared" ca="1" si="25"/>
        <v>-8.0014490071353972E-3</v>
      </c>
      <c r="T349" s="310">
        <f t="shared" ca="1" si="26"/>
        <v>2.978548434005468E-3</v>
      </c>
      <c r="Z349" s="301">
        <f t="shared" si="33"/>
        <v>44440</v>
      </c>
      <c r="AA349" s="308">
        <f t="shared" ca="1" si="27"/>
        <v>0</v>
      </c>
      <c r="AB349" s="311">
        <f t="shared" ca="1" si="28"/>
        <v>-2.1787517721272298E-4</v>
      </c>
      <c r="AC349" s="311">
        <f t="shared" ca="1" si="29"/>
        <v>-5.7932187851805761E-3</v>
      </c>
      <c r="AD349" s="310">
        <f t="shared" ca="1" si="30"/>
        <v>2.0838318788976018E-3</v>
      </c>
    </row>
    <row r="350" spans="6:30">
      <c r="F350" s="301">
        <f t="shared" si="34"/>
        <v>44470</v>
      </c>
      <c r="G350" s="308">
        <f t="shared" ca="1" si="35"/>
        <v>0</v>
      </c>
      <c r="H350" s="311">
        <f t="shared" ca="1" si="36"/>
        <v>-2.1858326033397102E-4</v>
      </c>
      <c r="I350" s="311">
        <f t="shared" ca="1" si="37"/>
        <v>-5.3797398360441173E-3</v>
      </c>
      <c r="J350" s="310">
        <f t="shared" ca="1" si="38"/>
        <v>1.7098751215631758E-3</v>
      </c>
      <c r="P350" s="301">
        <f t="shared" si="32"/>
        <v>44470</v>
      </c>
      <c r="Q350" s="308">
        <f t="shared" ca="1" si="23"/>
        <v>0</v>
      </c>
      <c r="R350" s="311">
        <f t="shared" ca="1" si="24"/>
        <v>-2.1865755873928805E-4</v>
      </c>
      <c r="S350" s="311">
        <f t="shared" ca="1" si="25"/>
        <v>-5.4850363581206985E-3</v>
      </c>
      <c r="T350" s="310">
        <f t="shared" ca="1" si="26"/>
        <v>2.8814089092452644E-3</v>
      </c>
      <c r="Z350" s="301">
        <f t="shared" si="33"/>
        <v>44470</v>
      </c>
      <c r="AA350" s="308">
        <f t="shared" ca="1" si="27"/>
        <v>0</v>
      </c>
      <c r="AB350" s="311">
        <f t="shared" ca="1" si="28"/>
        <v>-2.1779995017845444E-4</v>
      </c>
      <c r="AC350" s="311">
        <f t="shared" ca="1" si="29"/>
        <v>-3.4989271666899802E-3</v>
      </c>
      <c r="AD350" s="310">
        <f t="shared" ca="1" si="30"/>
        <v>1.9635557580182095E-3</v>
      </c>
    </row>
    <row r="351" spans="6:30">
      <c r="F351" s="301">
        <f t="shared" si="34"/>
        <v>44501</v>
      </c>
      <c r="G351" s="308">
        <f t="shared" ca="1" si="35"/>
        <v>0</v>
      </c>
      <c r="H351" s="311">
        <f t="shared" ca="1" si="36"/>
        <v>-2.1854859928938097E-4</v>
      </c>
      <c r="I351" s="311">
        <f t="shared" ca="1" si="37"/>
        <v>-1.7725142396500804E-3</v>
      </c>
      <c r="J351" s="310">
        <f t="shared" ca="1" si="38"/>
        <v>8.0500109249315166E-4</v>
      </c>
      <c r="P351" s="301">
        <f t="shared" si="32"/>
        <v>44501</v>
      </c>
      <c r="Q351" s="308">
        <f t="shared" ca="1" si="23"/>
        <v>0</v>
      </c>
      <c r="R351" s="311">
        <f t="shared" ca="1" si="24"/>
        <v>-2.1848143878711035E-4</v>
      </c>
      <c r="S351" s="311">
        <f t="shared" ca="1" si="25"/>
        <v>-2.1018090364260944E-3</v>
      </c>
      <c r="T351" s="310">
        <f t="shared" ca="1" si="26"/>
        <v>1.9205887094535523E-3</v>
      </c>
      <c r="Z351" s="301">
        <f t="shared" si="33"/>
        <v>44501</v>
      </c>
      <c r="AA351" s="308">
        <f t="shared" ca="1" si="27"/>
        <v>0</v>
      </c>
      <c r="AB351" s="311">
        <f t="shared" ca="1" si="28"/>
        <v>-2.1769522503722882E-4</v>
      </c>
      <c r="AC351" s="311">
        <f t="shared" ca="1" si="29"/>
        <v>-1.1328352199508895E-3</v>
      </c>
      <c r="AD351" s="310">
        <f t="shared" ca="1" si="30"/>
        <v>3.9741800854402598E-3</v>
      </c>
    </row>
    <row r="352" spans="6:30">
      <c r="F352" s="301">
        <f t="shared" si="34"/>
        <v>44531</v>
      </c>
      <c r="G352" s="308">
        <f t="shared" ca="1" si="35"/>
        <v>0</v>
      </c>
      <c r="H352" s="311">
        <f t="shared" ca="1" si="36"/>
        <v>-2.1899033580685678E-4</v>
      </c>
      <c r="I352" s="311">
        <f t="shared" ca="1" si="37"/>
        <v>-4.4373953098603147E-3</v>
      </c>
      <c r="J352" s="310">
        <f t="shared" ca="1" si="38"/>
        <v>1.6308066983905523E-3</v>
      </c>
      <c r="P352" s="301">
        <f t="shared" si="32"/>
        <v>44531</v>
      </c>
      <c r="Q352" s="308">
        <f t="shared" ca="1" si="23"/>
        <v>0</v>
      </c>
      <c r="R352" s="311">
        <f t="shared" ca="1" si="24"/>
        <v>-2.1894440203484855E-4</v>
      </c>
      <c r="S352" s="311">
        <f t="shared" ca="1" si="25"/>
        <v>-4.6285728450617958E-3</v>
      </c>
      <c r="T352" s="310">
        <f t="shared" ca="1" si="26"/>
        <v>3.7288555182413141E-3</v>
      </c>
      <c r="Z352" s="301">
        <f t="shared" si="33"/>
        <v>44531</v>
      </c>
      <c r="AA352" s="308">
        <f t="shared" ca="1" si="27"/>
        <v>0</v>
      </c>
      <c r="AB352" s="311">
        <f t="shared" ca="1" si="28"/>
        <v>-2.1779022596646325E-4</v>
      </c>
      <c r="AC352" s="311">
        <f t="shared" ca="1" si="29"/>
        <v>-3.8306149938922562E-3</v>
      </c>
      <c r="AD352" s="310">
        <f t="shared" ca="1" si="30"/>
        <v>2.9682912352040347E-3</v>
      </c>
    </row>
    <row r="353" spans="6:30">
      <c r="F353" s="301">
        <f t="shared" si="34"/>
        <v>44562</v>
      </c>
      <c r="G353" s="308">
        <f t="shared" ca="1" si="35"/>
        <v>0</v>
      </c>
      <c r="H353" s="311">
        <f t="shared" ca="1" si="36"/>
        <v>-4.2133452790915626E-5</v>
      </c>
      <c r="I353" s="311">
        <f t="shared" ca="1" si="37"/>
        <v>-2.3059539532737094E-3</v>
      </c>
      <c r="J353" s="310">
        <f t="shared" ca="1" si="38"/>
        <v>1.5968084027278007E-3</v>
      </c>
      <c r="P353" s="301">
        <f t="shared" si="32"/>
        <v>44562</v>
      </c>
      <c r="Q353" s="308">
        <f t="shared" ca="1" si="23"/>
        <v>0</v>
      </c>
      <c r="R353" s="311">
        <f t="shared" ca="1" si="24"/>
        <v>-4.2189929599367737E-5</v>
      </c>
      <c r="S353" s="311">
        <f t="shared" ca="1" si="25"/>
        <v>-2.3185269243625184E-3</v>
      </c>
      <c r="T353" s="310">
        <f t="shared" ca="1" si="26"/>
        <v>2.8017841055916204E-3</v>
      </c>
      <c r="Z353" s="301">
        <f t="shared" si="33"/>
        <v>44562</v>
      </c>
      <c r="AA353" s="308">
        <f t="shared" ca="1" si="27"/>
        <v>0</v>
      </c>
      <c r="AB353" s="311">
        <f t="shared" ca="1" si="28"/>
        <v>-4.1907907684546331E-5</v>
      </c>
      <c r="AC353" s="311">
        <f t="shared" ca="1" si="29"/>
        <v>-1.0863254072179807E-3</v>
      </c>
      <c r="AD353" s="310">
        <f t="shared" ca="1" si="30"/>
        <v>2.8984715338205014E-3</v>
      </c>
    </row>
    <row r="354" spans="6:30">
      <c r="F354" s="301">
        <f t="shared" si="34"/>
        <v>44593</v>
      </c>
      <c r="G354" s="308">
        <f t="shared" ca="1" si="35"/>
        <v>0</v>
      </c>
      <c r="H354" s="311">
        <f t="shared" ca="1" si="36"/>
        <v>-4.2175292256252384E-5</v>
      </c>
      <c r="I354" s="311">
        <f t="shared" ca="1" si="37"/>
        <v>-2.2619478483353328E-3</v>
      </c>
      <c r="J354" s="310">
        <f t="shared" ca="1" si="38"/>
        <v>1.7714612986605704E-3</v>
      </c>
      <c r="P354" s="301">
        <f t="shared" si="32"/>
        <v>44593</v>
      </c>
      <c r="Q354" s="308">
        <f t="shared" ca="1" si="23"/>
        <v>0</v>
      </c>
      <c r="R354" s="311">
        <f t="shared" ca="1" si="24"/>
        <v>-4.2334365629725923E-5</v>
      </c>
      <c r="S354" s="311">
        <f t="shared" ca="1" si="25"/>
        <v>-2.3373932319609159E-3</v>
      </c>
      <c r="T354" s="310">
        <f t="shared" ca="1" si="26"/>
        <v>2.0885919242445983E-3</v>
      </c>
      <c r="Z354" s="301">
        <f t="shared" si="33"/>
        <v>44593</v>
      </c>
      <c r="AA354" s="308">
        <f t="shared" ca="1" si="27"/>
        <v>0</v>
      </c>
      <c r="AB354" s="311">
        <f t="shared" ca="1" si="28"/>
        <v>-4.1869497956703583E-5</v>
      </c>
      <c r="AC354" s="311">
        <f t="shared" ca="1" si="29"/>
        <v>-1.0085809809203816E-3</v>
      </c>
      <c r="AD354" s="310">
        <f t="shared" ca="1" si="30"/>
        <v>3.1928688811282413E-3</v>
      </c>
    </row>
    <row r="355" spans="6:30">
      <c r="F355" s="301">
        <f t="shared" si="34"/>
        <v>44621</v>
      </c>
      <c r="G355" s="308">
        <f t="shared" ca="1" si="35"/>
        <v>0</v>
      </c>
      <c r="H355" s="311">
        <f t="shared" ca="1" si="36"/>
        <v>-4.2539919841155793E-5</v>
      </c>
      <c r="I355" s="311">
        <f t="shared" ca="1" si="37"/>
        <v>-2.2122581950997366E-3</v>
      </c>
      <c r="J355" s="310">
        <f t="shared" ca="1" si="38"/>
        <v>2.4526369076780519E-3</v>
      </c>
      <c r="P355" s="301">
        <f t="shared" si="32"/>
        <v>44621</v>
      </c>
      <c r="Q355" s="308">
        <f t="shared" ca="1" si="23"/>
        <v>0</v>
      </c>
      <c r="R355" s="311">
        <f t="shared" ca="1" si="24"/>
        <v>-4.2410029438832986E-5</v>
      </c>
      <c r="S355" s="311">
        <f t="shared" ca="1" si="25"/>
        <v>-2.0909318813319144E-3</v>
      </c>
      <c r="T355" s="310">
        <f t="shared" ca="1" si="26"/>
        <v>2.2358723388038459E-3</v>
      </c>
      <c r="Z355" s="301">
        <f t="shared" si="33"/>
        <v>44621</v>
      </c>
      <c r="AA355" s="308">
        <f t="shared" ca="1" si="27"/>
        <v>0</v>
      </c>
      <c r="AB355" s="311">
        <f t="shared" ca="1" si="28"/>
        <v>-4.1889402970340939E-5</v>
      </c>
      <c r="AC355" s="311">
        <f t="shared" ca="1" si="29"/>
        <v>-1.0600970186566139E-3</v>
      </c>
      <c r="AD355" s="310">
        <f t="shared" ca="1" si="30"/>
        <v>2.8859435674519762E-3</v>
      </c>
    </row>
    <row r="356" spans="6:30">
      <c r="F356" s="301">
        <f t="shared" si="34"/>
        <v>44652</v>
      </c>
      <c r="G356" s="308">
        <f t="shared" ca="1" si="35"/>
        <v>0</v>
      </c>
      <c r="H356" s="311">
        <f t="shared" ca="1" si="36"/>
        <v>-4.2350503854926558E-5</v>
      </c>
      <c r="I356" s="311">
        <f t="shared" ca="1" si="37"/>
        <v>-5.1365866121220183E-3</v>
      </c>
      <c r="J356" s="310">
        <f t="shared" ca="1" si="38"/>
        <v>1.791303787323173E-3</v>
      </c>
      <c r="P356" s="301">
        <f t="shared" si="32"/>
        <v>44652</v>
      </c>
      <c r="Q356" s="308">
        <f t="shared" ca="1" si="23"/>
        <v>0</v>
      </c>
      <c r="R356" s="311">
        <f t="shared" ca="1" si="24"/>
        <v>-4.2300260978067605E-5</v>
      </c>
      <c r="S356" s="311">
        <f t="shared" ca="1" si="25"/>
        <v>-4.6734124774526764E-3</v>
      </c>
      <c r="T356" s="310">
        <f t="shared" ca="1" si="26"/>
        <v>1.9856491640024565E-3</v>
      </c>
      <c r="Z356" s="301">
        <f t="shared" si="33"/>
        <v>44652</v>
      </c>
      <c r="AA356" s="308">
        <f t="shared" ca="1" si="27"/>
        <v>0</v>
      </c>
      <c r="AB356" s="311">
        <f t="shared" ca="1" si="28"/>
        <v>-4.2015752311219678E-5</v>
      </c>
      <c r="AC356" s="311">
        <f t="shared" ca="1" si="29"/>
        <v>-3.3640907364005379E-3</v>
      </c>
      <c r="AD356" s="310">
        <f t="shared" ca="1" si="30"/>
        <v>5.1252395986216559E-3</v>
      </c>
    </row>
    <row r="357" spans="6:30">
      <c r="F357" s="301">
        <f t="shared" si="34"/>
        <v>44682</v>
      </c>
      <c r="G357" s="308">
        <f t="shared" ca="1" si="35"/>
        <v>0</v>
      </c>
      <c r="H357" s="311">
        <f t="shared" ca="1" si="36"/>
        <v>-4.2473206464110902E-5</v>
      </c>
      <c r="I357" s="311">
        <f t="shared" ca="1" si="37"/>
        <v>-8.0716206641592292E-3</v>
      </c>
      <c r="J357" s="310">
        <f t="shared" ca="1" si="38"/>
        <v>1.7396810697166476E-2</v>
      </c>
      <c r="P357" s="301">
        <f t="shared" si="32"/>
        <v>44682</v>
      </c>
      <c r="Q357" s="308">
        <f t="shared" ca="1" si="23"/>
        <v>0</v>
      </c>
      <c r="R357" s="311">
        <f t="shared" ca="1" si="24"/>
        <v>-4.2375607151590167E-5</v>
      </c>
      <c r="S357" s="311">
        <f t="shared" ca="1" si="25"/>
        <v>-7.2105968215744332E-3</v>
      </c>
      <c r="T357" s="310">
        <f t="shared" ca="1" si="26"/>
        <v>1.8984475964969327E-3</v>
      </c>
      <c r="Z357" s="301">
        <f t="shared" si="33"/>
        <v>44682</v>
      </c>
      <c r="AA357" s="308">
        <f t="shared" ca="1" si="27"/>
        <v>0</v>
      </c>
      <c r="AB357" s="311">
        <f t="shared" ca="1" si="28"/>
        <v>-4.2057170434151026E-5</v>
      </c>
      <c r="AC357" s="311">
        <f t="shared" ca="1" si="29"/>
        <v>-5.932407153109609E-3</v>
      </c>
      <c r="AD357" s="310">
        <f t="shared" ca="1" si="30"/>
        <v>3.0205880325810952E-3</v>
      </c>
    </row>
    <row r="358" spans="6:30">
      <c r="F358" s="301">
        <f t="shared" si="34"/>
        <v>44713</v>
      </c>
      <c r="G358" s="308">
        <f t="shared" ca="1" si="35"/>
        <v>0</v>
      </c>
      <c r="H358" s="311">
        <f t="shared" ca="1" si="36"/>
        <v>-4.2471126803445003E-5</v>
      </c>
      <c r="I358" s="311">
        <f t="shared" ca="1" si="37"/>
        <v>-8.2002026742520329E-3</v>
      </c>
      <c r="J358" s="310">
        <f t="shared" ca="1" si="38"/>
        <v>1.8299181564076505E-3</v>
      </c>
      <c r="P358" s="301">
        <f t="shared" si="32"/>
        <v>44713</v>
      </c>
      <c r="Q358" s="308">
        <f t="shared" ca="1" si="23"/>
        <v>0</v>
      </c>
      <c r="R358" s="311">
        <f t="shared" ca="1" si="24"/>
        <v>-4.2620535549597882E-5</v>
      </c>
      <c r="S358" s="311">
        <f t="shared" ca="1" si="25"/>
        <v>-8.4217706179344765E-3</v>
      </c>
      <c r="T358" s="310">
        <f t="shared" ca="1" si="26"/>
        <v>3.0564134090202977E-3</v>
      </c>
      <c r="Z358" s="301">
        <f t="shared" si="33"/>
        <v>44713</v>
      </c>
      <c r="AA358" s="308">
        <f t="shared" ca="1" si="27"/>
        <v>0</v>
      </c>
      <c r="AB358" s="311">
        <f t="shared" ca="1" si="28"/>
        <v>-4.2056023447090141E-5</v>
      </c>
      <c r="AC358" s="311">
        <f t="shared" ca="1" si="29"/>
        <v>-6.4981596095544658E-3</v>
      </c>
      <c r="AD358" s="310">
        <f t="shared" ca="1" si="30"/>
        <v>4.2203757262810893E-3</v>
      </c>
    </row>
    <row r="359" spans="6:30">
      <c r="F359" s="301">
        <f t="shared" si="34"/>
        <v>44743</v>
      </c>
      <c r="G359" s="308">
        <f t="shared" ca="1" si="35"/>
        <v>0</v>
      </c>
      <c r="H359" s="311">
        <f t="shared" ca="1" si="36"/>
        <v>-4.2242056233932068E-5</v>
      </c>
      <c r="I359" s="311">
        <f t="shared" ca="1" si="37"/>
        <v>-7.2753716751674524E-3</v>
      </c>
      <c r="J359" s="310">
        <f t="shared" ca="1" si="38"/>
        <v>1.7525849483057687E-3</v>
      </c>
      <c r="P359" s="301">
        <f t="shared" si="32"/>
        <v>44743</v>
      </c>
      <c r="Q359" s="308">
        <f t="shared" ca="1" si="23"/>
        <v>0</v>
      </c>
      <c r="R359" s="311">
        <f t="shared" ca="1" si="24"/>
        <v>-4.2358617631799156E-5</v>
      </c>
      <c r="S359" s="311">
        <f t="shared" ca="1" si="25"/>
        <v>-7.0484523989355896E-3</v>
      </c>
      <c r="T359" s="310">
        <f t="shared" ca="1" si="26"/>
        <v>2.8501753954088827E-3</v>
      </c>
      <c r="Z359" s="301">
        <f t="shared" si="33"/>
        <v>44743</v>
      </c>
      <c r="AA359" s="308">
        <f t="shared" ca="1" si="27"/>
        <v>0</v>
      </c>
      <c r="AB359" s="311">
        <f t="shared" ca="1" si="28"/>
        <v>-4.1958000005726248E-5</v>
      </c>
      <c r="AC359" s="311">
        <f t="shared" ca="1" si="29"/>
        <v>-4.8530914165332284E-3</v>
      </c>
      <c r="AD359" s="310">
        <f t="shared" ca="1" si="30"/>
        <v>2.9913451403631441E-3</v>
      </c>
    </row>
    <row r="360" spans="6:30">
      <c r="F360" s="301">
        <f t="shared" si="34"/>
        <v>44774</v>
      </c>
      <c r="G360" s="308">
        <f t="shared" ca="1" si="35"/>
        <v>0</v>
      </c>
      <c r="H360" s="311">
        <f t="shared" ca="1" si="36"/>
        <v>-4.2211343663445255E-5</v>
      </c>
      <c r="I360" s="311">
        <f t="shared" ca="1" si="37"/>
        <v>-6.4537508694506585E-3</v>
      </c>
      <c r="J360" s="310">
        <f t="shared" ca="1" si="38"/>
        <v>1.65062621079759E-3</v>
      </c>
      <c r="P360" s="301">
        <f t="shared" si="32"/>
        <v>44774</v>
      </c>
      <c r="Q360" s="308">
        <f t="shared" ca="1" si="23"/>
        <v>0</v>
      </c>
      <c r="R360" s="311">
        <f t="shared" ca="1" si="24"/>
        <v>-4.216105411580795E-5</v>
      </c>
      <c r="S360" s="311">
        <f t="shared" ca="1" si="25"/>
        <v>-5.8748702625263105E-3</v>
      </c>
      <c r="T360" s="310">
        <f t="shared" ca="1" si="26"/>
        <v>1.8871454716580249E-3</v>
      </c>
      <c r="Z360" s="301">
        <f t="shared" si="33"/>
        <v>44774</v>
      </c>
      <c r="AA360" s="308">
        <f t="shared" ca="1" si="27"/>
        <v>0</v>
      </c>
      <c r="AB360" s="311">
        <f t="shared" ca="1" si="28"/>
        <v>-4.1881298388335431E-5</v>
      </c>
      <c r="AC360" s="311">
        <f t="shared" ca="1" si="29"/>
        <v>-5.3241575566017607E-3</v>
      </c>
      <c r="AD360" s="310">
        <f t="shared" ca="1" si="30"/>
        <v>3.0836173962369706E-3</v>
      </c>
    </row>
    <row r="361" spans="6:30">
      <c r="F361" s="301">
        <f t="shared" si="34"/>
        <v>44805</v>
      </c>
      <c r="G361" s="308">
        <f t="shared" ca="1" si="35"/>
        <v>0</v>
      </c>
      <c r="H361" s="311">
        <f t="shared" ca="1" si="36"/>
        <v>-4.2171741927998774E-5</v>
      </c>
      <c r="I361" s="311">
        <f t="shared" ca="1" si="37"/>
        <v>-7.7787878476541783E-3</v>
      </c>
      <c r="J361" s="310">
        <f t="shared" ca="1" si="38"/>
        <v>9.0655823488949849E-4</v>
      </c>
      <c r="P361" s="301">
        <f t="shared" si="32"/>
        <v>44805</v>
      </c>
      <c r="Q361" s="308">
        <f t="shared" ca="1" si="23"/>
        <v>0</v>
      </c>
      <c r="R361" s="311">
        <f t="shared" ca="1" si="24"/>
        <v>-4.2547349736077322E-5</v>
      </c>
      <c r="S361" s="311">
        <f t="shared" ca="1" si="25"/>
        <v>-8.8705631302081756E-3</v>
      </c>
      <c r="T361" s="310">
        <f t="shared" ca="1" si="26"/>
        <v>2.0392114499221403E-3</v>
      </c>
      <c r="Z361" s="301">
        <f t="shared" si="33"/>
        <v>44805</v>
      </c>
      <c r="AA361" s="308">
        <f t="shared" ca="1" si="27"/>
        <v>0</v>
      </c>
      <c r="AB361" s="311">
        <f t="shared" ca="1" si="28"/>
        <v>-4.1954076231309756E-5</v>
      </c>
      <c r="AC361" s="311">
        <f t="shared" ca="1" si="29"/>
        <v>-7.8060946647107166E-3</v>
      </c>
      <c r="AD361" s="310">
        <f t="shared" ca="1" si="30"/>
        <v>3.217950021699334E-3</v>
      </c>
    </row>
    <row r="362" spans="6:30">
      <c r="F362" s="301">
        <f t="shared" si="34"/>
        <v>44835</v>
      </c>
      <c r="G362" s="308">
        <f t="shared" ca="1" si="35"/>
        <v>0</v>
      </c>
      <c r="H362" s="311">
        <f t="shared" ca="1" si="36"/>
        <v>-4.1990374169298406E-5</v>
      </c>
      <c r="I362" s="311">
        <f t="shared" ca="1" si="37"/>
        <v>-5.2440980640536816E-3</v>
      </c>
      <c r="J362" s="310">
        <f t="shared" ca="1" si="38"/>
        <v>2.547536982728138E-3</v>
      </c>
      <c r="P362" s="301">
        <f t="shared" si="32"/>
        <v>44835</v>
      </c>
      <c r="Q362" s="308">
        <f t="shared" ca="1" si="23"/>
        <v>0</v>
      </c>
      <c r="R362" s="311">
        <f t="shared" ca="1" si="24"/>
        <v>-4.2019118946079459E-5</v>
      </c>
      <c r="S362" s="311">
        <f t="shared" ca="1" si="25"/>
        <v>-5.0240361862090577E-3</v>
      </c>
      <c r="T362" s="310">
        <f t="shared" ca="1" si="26"/>
        <v>1.9019279742225059E-3</v>
      </c>
      <c r="Z362" s="301">
        <f t="shared" si="33"/>
        <v>44835</v>
      </c>
      <c r="AA362" s="308">
        <f t="shared" ca="1" si="27"/>
        <v>0</v>
      </c>
      <c r="AB362" s="311">
        <f t="shared" ca="1" si="28"/>
        <v>-4.182262613683374E-5</v>
      </c>
      <c r="AC362" s="311">
        <f t="shared" ca="1" si="29"/>
        <v>-3.9230035489524751E-3</v>
      </c>
      <c r="AD362" s="310">
        <f t="shared" ca="1" si="30"/>
        <v>2.953119317002928E-3</v>
      </c>
    </row>
    <row r="363" spans="6:30">
      <c r="F363" s="301">
        <f t="shared" si="34"/>
        <v>44866</v>
      </c>
      <c r="G363" s="308">
        <f t="shared" ca="1" si="35"/>
        <v>0</v>
      </c>
      <c r="H363" s="311">
        <f t="shared" ca="1" si="36"/>
        <v>-4.2121794578187099E-5</v>
      </c>
      <c r="I363" s="311">
        <f t="shared" ca="1" si="37"/>
        <v>-2.11451264472029E-3</v>
      </c>
      <c r="J363" s="310">
        <f t="shared" ca="1" si="38"/>
        <v>1.6322843970200118E-3</v>
      </c>
      <c r="P363" s="301">
        <f t="shared" si="32"/>
        <v>44866</v>
      </c>
      <c r="Q363" s="308">
        <f t="shared" ca="1" si="23"/>
        <v>0</v>
      </c>
      <c r="R363" s="311">
        <f t="shared" ca="1" si="24"/>
        <v>-4.2033532883123392E-5</v>
      </c>
      <c r="S363" s="311">
        <f t="shared" ca="1" si="25"/>
        <v>-2.0180158553922967E-3</v>
      </c>
      <c r="T363" s="310">
        <f t="shared" ca="1" si="26"/>
        <v>2.8877462210785687E-3</v>
      </c>
      <c r="Z363" s="301">
        <f t="shared" si="33"/>
        <v>44866</v>
      </c>
      <c r="AA363" s="308">
        <f t="shared" ca="1" si="27"/>
        <v>0</v>
      </c>
      <c r="AB363" s="311">
        <f t="shared" ca="1" si="28"/>
        <v>-4.1742547512435557E-5</v>
      </c>
      <c r="AC363" s="311">
        <f t="shared" ca="1" si="29"/>
        <v>-1.101778689607591E-3</v>
      </c>
      <c r="AD363" s="310">
        <f t="shared" ca="1" si="30"/>
        <v>2.9921582905332311E-3</v>
      </c>
    </row>
    <row r="364" spans="6:30">
      <c r="F364" s="301">
        <f t="shared" si="34"/>
        <v>44896</v>
      </c>
      <c r="G364" s="308">
        <f t="shared" ca="1" si="35"/>
        <v>0</v>
      </c>
      <c r="H364" s="311">
        <f t="shared" ca="1" si="36"/>
        <v>-4.2302995914789143E-5</v>
      </c>
      <c r="I364" s="311">
        <f t="shared" ca="1" si="37"/>
        <v>-5.4106139279298526E-3</v>
      </c>
      <c r="J364" s="310">
        <f t="shared" ca="1" si="38"/>
        <v>3.3303783668019449E-3</v>
      </c>
      <c r="P364" s="301">
        <f t="shared" si="32"/>
        <v>44896</v>
      </c>
      <c r="Q364" s="308">
        <f t="shared" ca="1" si="23"/>
        <v>0</v>
      </c>
      <c r="R364" s="311">
        <f t="shared" ca="1" si="24"/>
        <v>-4.22785887320698E-5</v>
      </c>
      <c r="S364" s="311">
        <f t="shared" ca="1" si="25"/>
        <v>-4.9639451661548373E-3</v>
      </c>
      <c r="T364" s="310">
        <f t="shared" ca="1" si="26"/>
        <v>1.8971894991361982E-3</v>
      </c>
      <c r="Z364" s="301">
        <f t="shared" si="33"/>
        <v>44896</v>
      </c>
      <c r="AA364" s="308">
        <f t="shared" ca="1" si="27"/>
        <v>0</v>
      </c>
      <c r="AB364" s="311">
        <f t="shared" ca="1" si="28"/>
        <v>-4.1881608752625255E-5</v>
      </c>
      <c r="AC364" s="311">
        <f t="shared" ca="1" si="29"/>
        <v>-3.7007876737117362E-3</v>
      </c>
      <c r="AD364" s="310">
        <f t="shared" ca="1" si="30"/>
        <v>3.9789027332080007E-3</v>
      </c>
    </row>
    <row r="365" spans="6:30">
      <c r="F365" s="301">
        <f t="shared" si="34"/>
        <v>44927</v>
      </c>
      <c r="G365" s="308">
        <f t="shared" ca="1" si="35"/>
        <v>0</v>
      </c>
      <c r="H365" s="311">
        <f t="shared" ca="1" si="36"/>
        <v>1.7724433067534129E-4</v>
      </c>
      <c r="I365" s="311">
        <f t="shared" ca="1" si="37"/>
        <v>-2.5703627867811329E-3</v>
      </c>
      <c r="J365" s="310">
        <f t="shared" ca="1" si="38"/>
        <v>2.4586238907788882E-3</v>
      </c>
      <c r="P365" s="301">
        <f t="shared" si="32"/>
        <v>44927</v>
      </c>
      <c r="Q365" s="308">
        <f t="shared" ca="1" si="23"/>
        <v>0</v>
      </c>
      <c r="R365" s="311">
        <f t="shared" ca="1" si="24"/>
        <v>1.7715777557625323E-4</v>
      </c>
      <c r="S365" s="311">
        <f t="shared" ca="1" si="25"/>
        <v>-2.6645816738106731E-3</v>
      </c>
      <c r="T365" s="310">
        <f t="shared" ca="1" si="26"/>
        <v>3.6909324154223988E-3</v>
      </c>
      <c r="Z365" s="301">
        <f t="shared" si="33"/>
        <v>44927</v>
      </c>
      <c r="AA365" s="308">
        <f t="shared" ca="1" si="27"/>
        <v>0</v>
      </c>
      <c r="AB365" s="311">
        <f t="shared" ca="1" si="28"/>
        <v>1.7740287479739436E-4</v>
      </c>
      <c r="AC365" s="311">
        <f t="shared" ca="1" si="29"/>
        <v>-1.1201729598087073E-3</v>
      </c>
      <c r="AD365" s="310">
        <f t="shared" ca="1" si="30"/>
        <v>2.8991524950625625E-3</v>
      </c>
    </row>
    <row r="366" spans="6:30">
      <c r="F366" s="301">
        <f t="shared" si="34"/>
        <v>44958</v>
      </c>
      <c r="G366" s="308">
        <f t="shared" ca="1" si="35"/>
        <v>0</v>
      </c>
      <c r="H366" s="311">
        <f t="shared" ca="1" si="36"/>
        <v>1.7737791946781378E-4</v>
      </c>
      <c r="I366" s="311">
        <f t="shared" ca="1" si="37"/>
        <v>-2.3323128614174404E-3</v>
      </c>
      <c r="J366" s="310">
        <f t="shared" ca="1" si="38"/>
        <v>1.7535615316226494E-3</v>
      </c>
      <c r="P366" s="301">
        <f t="shared" si="32"/>
        <v>44958</v>
      </c>
      <c r="Q366" s="308">
        <f t="shared" ca="1" si="23"/>
        <v>0</v>
      </c>
      <c r="R366" s="311">
        <f t="shared" ca="1" si="24"/>
        <v>1.7737493990210851E-4</v>
      </c>
      <c r="S366" s="311">
        <f t="shared" ca="1" si="25"/>
        <v>-2.6374586426994862E-3</v>
      </c>
      <c r="T366" s="310">
        <f t="shared" ca="1" si="26"/>
        <v>4.4733211213134894E-3</v>
      </c>
      <c r="Z366" s="301">
        <f t="shared" si="33"/>
        <v>44958</v>
      </c>
      <c r="AA366" s="308">
        <f t="shared" ca="1" si="27"/>
        <v>0</v>
      </c>
      <c r="AB366" s="311">
        <f t="shared" ca="1" si="28"/>
        <v>1.7743565081396184E-4</v>
      </c>
      <c r="AC366" s="311">
        <f t="shared" ca="1" si="29"/>
        <v>-1.1254753228497894E-3</v>
      </c>
      <c r="AD366" s="310">
        <f t="shared" ca="1" si="30"/>
        <v>2.1874865508539898E-3</v>
      </c>
    </row>
    <row r="367" spans="6:30">
      <c r="F367" s="301">
        <f t="shared" si="34"/>
        <v>44986</v>
      </c>
      <c r="G367" s="308">
        <f t="shared" ca="1" si="35"/>
        <v>0</v>
      </c>
      <c r="H367" s="311">
        <f t="shared" ca="1" si="36"/>
        <v>1.7745794395307435E-4</v>
      </c>
      <c r="I367" s="311">
        <f t="shared" ca="1" si="37"/>
        <v>-2.4968253758999026E-3</v>
      </c>
      <c r="J367" s="310">
        <f t="shared" ca="1" si="38"/>
        <v>2.4120810921108848E-3</v>
      </c>
      <c r="P367" s="301">
        <f t="shared" si="32"/>
        <v>44986</v>
      </c>
      <c r="Q367" s="308">
        <f t="shared" ca="1" si="23"/>
        <v>0</v>
      </c>
      <c r="R367" s="311">
        <f t="shared" ca="1" si="24"/>
        <v>1.7745872123153816E-4</v>
      </c>
      <c r="S367" s="311">
        <f t="shared" ca="1" si="25"/>
        <v>-2.4177375306342341E-3</v>
      </c>
      <c r="T367" s="310">
        <f t="shared" ca="1" si="26"/>
        <v>3.689738464885739E-3</v>
      </c>
      <c r="Z367" s="301">
        <f t="shared" si="33"/>
        <v>44986</v>
      </c>
      <c r="AA367" s="308">
        <f t="shared" ca="1" si="27"/>
        <v>0</v>
      </c>
      <c r="AB367" s="311">
        <f t="shared" ca="1" si="28"/>
        <v>1.7743512418366691E-4</v>
      </c>
      <c r="AC367" s="311">
        <f t="shared" ca="1" si="29"/>
        <v>-1.2173655745963963E-3</v>
      </c>
      <c r="AD367" s="310">
        <f t="shared" ca="1" si="30"/>
        <v>3.8785752433792009E-3</v>
      </c>
    </row>
    <row r="368" spans="6:30">
      <c r="F368" s="301">
        <f t="shared" si="34"/>
        <v>45017</v>
      </c>
      <c r="G368" s="308">
        <f t="shared" ca="1" si="35"/>
        <v>0</v>
      </c>
      <c r="H368" s="311">
        <f t="shared" ca="1" si="36"/>
        <v>1.7720264526599472E-4</v>
      </c>
      <c r="I368" s="311">
        <f t="shared" ca="1" si="37"/>
        <v>-4.9396820675762232E-3</v>
      </c>
      <c r="J368" s="310">
        <f t="shared" ca="1" si="38"/>
        <v>3.406613680094539E-3</v>
      </c>
      <c r="P368" s="301">
        <f t="shared" si="32"/>
        <v>45017</v>
      </c>
      <c r="Q368" s="308">
        <f t="shared" ca="1" si="23"/>
        <v>0</v>
      </c>
      <c r="R368" s="311">
        <f t="shared" ca="1" si="24"/>
        <v>1.7720617643801617E-4</v>
      </c>
      <c r="S368" s="311">
        <f t="shared" ca="1" si="25"/>
        <v>-4.6191314030546993E-3</v>
      </c>
      <c r="T368" s="310">
        <f t="shared" ca="1" si="26"/>
        <v>1.0049382554182529E-3</v>
      </c>
      <c r="Z368" s="301">
        <f t="shared" si="33"/>
        <v>45017</v>
      </c>
      <c r="AA368" s="308">
        <f t="shared" ca="1" si="27"/>
        <v>0</v>
      </c>
      <c r="AB368" s="311">
        <f t="shared" ca="1" si="28"/>
        <v>1.7770030352215471E-4</v>
      </c>
      <c r="AC368" s="311">
        <f t="shared" ca="1" si="29"/>
        <v>-2.8781981394391254E-3</v>
      </c>
      <c r="AD368" s="310">
        <f t="shared" ca="1" si="30"/>
        <v>6.4969743194436269E-3</v>
      </c>
    </row>
    <row r="369" spans="6:30">
      <c r="F369" s="301">
        <f t="shared" si="34"/>
        <v>45047</v>
      </c>
      <c r="G369" s="308">
        <f t="shared" ca="1" si="35"/>
        <v>0</v>
      </c>
      <c r="H369" s="311">
        <f t="shared" ca="1" si="36"/>
        <v>1.7747114199839764E-4</v>
      </c>
      <c r="I369" s="311">
        <f t="shared" ca="1" si="37"/>
        <v>-6.0645080406984686E-3</v>
      </c>
      <c r="J369" s="310">
        <f t="shared" ca="1" si="38"/>
        <v>8.4788860147000378E-4</v>
      </c>
      <c r="P369" s="301">
        <f t="shared" si="32"/>
        <v>45047</v>
      </c>
      <c r="Q369" s="308">
        <f t="shared" ca="1" si="23"/>
        <v>0</v>
      </c>
      <c r="R369" s="311">
        <f t="shared" ca="1" si="24"/>
        <v>1.7745785739076148E-4</v>
      </c>
      <c r="S369" s="311">
        <f t="shared" ca="1" si="25"/>
        <v>-7.6873318913079913E-3</v>
      </c>
      <c r="T369" s="310">
        <f t="shared" ca="1" si="26"/>
        <v>4.2916829648418364E-3</v>
      </c>
      <c r="Z369" s="301">
        <f t="shared" si="33"/>
        <v>45047</v>
      </c>
      <c r="AA369" s="308">
        <f t="shared" ca="1" si="27"/>
        <v>0</v>
      </c>
      <c r="AB369" s="311">
        <f t="shared" ca="1" si="28"/>
        <v>-1</v>
      </c>
      <c r="AC369" s="311">
        <f t="shared" ca="1" si="29"/>
        <v>-1</v>
      </c>
      <c r="AD369" s="310">
        <f t="shared" ca="1" si="30"/>
        <v>-1</v>
      </c>
    </row>
    <row r="370" spans="6:30">
      <c r="F370" s="301">
        <f t="shared" si="34"/>
        <v>45078</v>
      </c>
      <c r="G370" s="308">
        <f t="shared" ca="1" si="35"/>
        <v>0</v>
      </c>
      <c r="H370" s="311">
        <f t="shared" ca="1" si="36"/>
        <v>1.7772094239609793E-4</v>
      </c>
      <c r="I370" s="311">
        <f t="shared" ca="1" si="37"/>
        <v>-9.4852321615682689E-3</v>
      </c>
      <c r="J370" s="310">
        <f t="shared" ca="1" si="38"/>
        <v>1.656696595466546</v>
      </c>
      <c r="P370" s="301">
        <f t="shared" si="32"/>
        <v>45078</v>
      </c>
      <c r="Q370" s="308">
        <f t="shared" ca="1" si="23"/>
        <v>0</v>
      </c>
      <c r="R370" s="311">
        <f t="shared" ca="1" si="24"/>
        <v>1.7767858033268524E-4</v>
      </c>
      <c r="S370" s="311">
        <f t="shared" ca="1" si="25"/>
        <v>-8.6081482874723614E-3</v>
      </c>
      <c r="T370" s="310">
        <f t="shared" ca="1" si="26"/>
        <v>1.5717065918903206</v>
      </c>
      <c r="Z370" s="301">
        <f t="shared" si="33"/>
        <v>45078</v>
      </c>
      <c r="AA370" s="308">
        <f t="shared" ca="1" si="27"/>
        <v>0</v>
      </c>
      <c r="AB370" s="311">
        <f t="shared" ca="1" si="28"/>
        <v>1.7762619055838869E-4</v>
      </c>
      <c r="AC370" s="311">
        <f t="shared" ca="1" si="29"/>
        <v>-6.9192026429745201E-3</v>
      </c>
      <c r="AD370" s="310">
        <f t="shared" ca="1" si="30"/>
        <v>4.6465164825146843E-3</v>
      </c>
    </row>
    <row r="371" spans="6:30">
      <c r="F371" s="301">
        <f t="shared" si="34"/>
        <v>45108</v>
      </c>
      <c r="G371" s="308">
        <f t="shared" ca="1" si="35"/>
        <v>0</v>
      </c>
      <c r="H371" s="311">
        <f t="shared" ca="1" si="36"/>
        <v>1.7719248013681188E-4</v>
      </c>
      <c r="I371" s="311">
        <f t="shared" ca="1" si="37"/>
        <v>-7.3947820363938765E-3</v>
      </c>
      <c r="J371" s="310">
        <f t="shared" ca="1" si="38"/>
        <v>1.6591897138453771E-3</v>
      </c>
      <c r="P371" s="301">
        <f t="shared" si="32"/>
        <v>45108</v>
      </c>
      <c r="Q371" s="308">
        <f t="shared" ca="1" si="23"/>
        <v>0</v>
      </c>
      <c r="R371" s="311">
        <f t="shared" ca="1" si="24"/>
        <v>1.7728883262790873E-4</v>
      </c>
      <c r="S371" s="311">
        <f t="shared" ca="1" si="25"/>
        <v>-6.7424644072976436E-3</v>
      </c>
      <c r="T371" s="310">
        <f t="shared" ca="1" si="26"/>
        <v>1.8967040185831063E-3</v>
      </c>
      <c r="Z371" s="301">
        <f t="shared" si="33"/>
        <v>45108</v>
      </c>
      <c r="AA371" s="308">
        <f t="shared" ca="1" si="27"/>
        <v>0</v>
      </c>
      <c r="AB371" s="311">
        <f t="shared" ca="1" si="28"/>
        <v>1.7742479331106509E-4</v>
      </c>
      <c r="AC371" s="311">
        <f t="shared" ca="1" si="29"/>
        <v>-5.5521183461386681E-3</v>
      </c>
      <c r="AD371" s="310">
        <f t="shared" ca="1" si="30"/>
        <v>4.0620843313612376E-3</v>
      </c>
    </row>
    <row r="372" spans="6:30">
      <c r="F372" s="301">
        <f t="shared" si="34"/>
        <v>45139</v>
      </c>
      <c r="G372" s="308">
        <f t="shared" ca="1" si="35"/>
        <v>0</v>
      </c>
      <c r="H372" s="311">
        <f t="shared" ca="1" si="36"/>
        <v>1.7751308627755868E-4</v>
      </c>
      <c r="I372" s="311">
        <f t="shared" ca="1" si="37"/>
        <v>-6.5541878761689043E-3</v>
      </c>
      <c r="J372" s="310">
        <f t="shared" ca="1" si="38"/>
        <v>2.5269398865199744E-3</v>
      </c>
      <c r="P372" s="301">
        <f t="shared" si="32"/>
        <v>45139</v>
      </c>
      <c r="Q372" s="308">
        <f t="shared" ca="1" si="23"/>
        <v>0</v>
      </c>
      <c r="R372" s="311">
        <f t="shared" ca="1" si="24"/>
        <v>1.7751154523248935E-4</v>
      </c>
      <c r="S372" s="311">
        <f t="shared" ca="1" si="25"/>
        <v>-6.7375570502502535E-3</v>
      </c>
      <c r="T372" s="310">
        <f t="shared" ca="1" si="26"/>
        <v>1.9229944259957499E-3</v>
      </c>
      <c r="Z372" s="301">
        <f t="shared" si="33"/>
        <v>45139</v>
      </c>
      <c r="AA372" s="308">
        <f t="shared" ca="1" si="27"/>
        <v>0</v>
      </c>
      <c r="AB372" s="311">
        <f t="shared" ca="1" si="28"/>
        <v>1.7753917857721291E-4</v>
      </c>
      <c r="AC372" s="311">
        <f t="shared" ca="1" si="29"/>
        <v>-5.5724932335546873E-3</v>
      </c>
      <c r="AD372" s="310">
        <f t="shared" ca="1" si="30"/>
        <v>2.9995725562441677E-3</v>
      </c>
    </row>
    <row r="373" spans="6:30">
      <c r="F373" s="301">
        <f t="shared" si="34"/>
        <v>45170</v>
      </c>
      <c r="G373" s="308">
        <f t="shared" ca="1" si="35"/>
        <v>0</v>
      </c>
      <c r="H373" s="311">
        <f t="shared" ca="1" si="36"/>
        <v>1.7729070101357713E-4</v>
      </c>
      <c r="I373" s="311">
        <f t="shared" ca="1" si="37"/>
        <v>-7.9991158354474345E-3</v>
      </c>
      <c r="J373" s="310">
        <f t="shared" ca="1" si="38"/>
        <v>2.6411877658396588E-3</v>
      </c>
      <c r="P373" s="301">
        <f t="shared" si="32"/>
        <v>45170</v>
      </c>
      <c r="Q373" s="308">
        <f t="shared" ref="Q373:Q424" ca="1" si="39">+IF(ISERROR(Q131/M131-1),0,Q131/M131-1)</f>
        <v>0</v>
      </c>
      <c r="R373" s="311">
        <f t="shared" ref="R373:R424" ca="1" si="40">+IF(ISERROR(R131/N131-1),0,R131/N131-1)</f>
        <v>1.7735526146056557E-4</v>
      </c>
      <c r="S373" s="311">
        <f t="shared" ref="S373:S424" ca="1" si="41">+IF(ISERROR(S131/O131-1),0,S131/O131-1)</f>
        <v>-8.0805101500885934E-3</v>
      </c>
      <c r="T373" s="310">
        <f t="shared" ref="T373:T424" ca="1" si="42">+IF(ISERROR(T131/P131-1),0,T131/P131-1)</f>
        <v>1.9755641628331766E-3</v>
      </c>
      <c r="Z373" s="301">
        <f t="shared" si="33"/>
        <v>45170</v>
      </c>
      <c r="AA373" s="308">
        <f t="shared" ref="AA373:AA424" ca="1" si="43">+IF(ISERROR(AA131/W131-1),0,AA131/W131-1)</f>
        <v>0</v>
      </c>
      <c r="AB373" s="311">
        <f t="shared" ref="AB373:AB424" ca="1" si="44">+IF(ISERROR(AB131/X131-1),0,AB131/X131-1)</f>
        <v>1.775869119149398E-4</v>
      </c>
      <c r="AC373" s="311">
        <f t="shared" ref="AC373:AC424" ca="1" si="45">+IF(ISERROR(AC131/Y131-1),0,AC131/Y131-1)</f>
        <v>-6.7992589122198854E-3</v>
      </c>
      <c r="AD373" s="310">
        <f t="shared" ref="AD373:AD424" ca="1" si="46">+IF(ISERROR(AD131/Z131-1),0,AD131/Z131-1)</f>
        <v>3.1357141622621043E-3</v>
      </c>
    </row>
    <row r="374" spans="6:30">
      <c r="F374" s="301">
        <f t="shared" si="34"/>
        <v>45200</v>
      </c>
      <c r="G374" s="308">
        <f t="shared" ca="1" si="35"/>
        <v>0</v>
      </c>
      <c r="H374" s="311">
        <f t="shared" ca="1" si="36"/>
        <v>1.7716236306930533E-4</v>
      </c>
      <c r="I374" s="311">
        <f t="shared" ca="1" si="37"/>
        <v>-6.1993334068610739E-3</v>
      </c>
      <c r="J374" s="310">
        <f t="shared" ca="1" si="38"/>
        <v>1.6537525366828731E-3</v>
      </c>
      <c r="P374" s="301">
        <f t="shared" ref="P374:P424" si="47">+L132</f>
        <v>45200</v>
      </c>
      <c r="Q374" s="308">
        <f t="shared" ca="1" si="39"/>
        <v>0</v>
      </c>
      <c r="R374" s="311">
        <f t="shared" ca="1" si="40"/>
        <v>1.7720462875558951E-4</v>
      </c>
      <c r="S374" s="311">
        <f t="shared" ca="1" si="41"/>
        <v>-6.3316510763534728E-3</v>
      </c>
      <c r="T374" s="310">
        <f t="shared" ca="1" si="42"/>
        <v>1.9171146344214574E-3</v>
      </c>
      <c r="Z374" s="301">
        <f t="shared" ref="Z374:Z424" si="48">+V132</f>
        <v>45200</v>
      </c>
      <c r="AA374" s="308">
        <f t="shared" ca="1" si="43"/>
        <v>0</v>
      </c>
      <c r="AB374" s="311">
        <f t="shared" ca="1" si="44"/>
        <v>1.7751121258258173E-4</v>
      </c>
      <c r="AC374" s="311">
        <f t="shared" ca="1" si="45"/>
        <v>-5.5993945053073313E-3</v>
      </c>
      <c r="AD374" s="310">
        <f t="shared" ca="1" si="46"/>
        <v>3.0710591128118025E-3</v>
      </c>
    </row>
    <row r="375" spans="6:30">
      <c r="F375" s="301">
        <f t="shared" si="34"/>
        <v>45231</v>
      </c>
      <c r="G375" s="308">
        <f t="shared" ca="1" si="35"/>
        <v>0</v>
      </c>
      <c r="H375" s="311">
        <f t="shared" ca="1" si="36"/>
        <v>1.7748418202145899E-4</v>
      </c>
      <c r="I375" s="311">
        <f t="shared" ca="1" si="37"/>
        <v>-3.8191954019766161E-3</v>
      </c>
      <c r="J375" s="310">
        <f t="shared" ca="1" si="38"/>
        <v>1.7083398790238569E-3</v>
      </c>
      <c r="P375" s="301">
        <f t="shared" si="47"/>
        <v>45231</v>
      </c>
      <c r="Q375" s="308">
        <f t="shared" ca="1" si="39"/>
        <v>0</v>
      </c>
      <c r="R375" s="311">
        <f t="shared" ca="1" si="40"/>
        <v>1.775288404950448E-4</v>
      </c>
      <c r="S375" s="311">
        <f t="shared" ca="1" si="41"/>
        <v>-3.7739270241954337E-3</v>
      </c>
      <c r="T375" s="310">
        <f t="shared" ca="1" si="42"/>
        <v>3.8492109778871519E-3</v>
      </c>
      <c r="Z375" s="301">
        <f t="shared" si="48"/>
        <v>45231</v>
      </c>
      <c r="AA375" s="308">
        <f t="shared" ca="1" si="43"/>
        <v>0</v>
      </c>
      <c r="AB375" s="311">
        <f t="shared" ca="1" si="44"/>
        <v>1.7739869917954287E-4</v>
      </c>
      <c r="AC375" s="311">
        <f t="shared" ca="1" si="45"/>
        <v>-2.544941831043035E-3</v>
      </c>
      <c r="AD375" s="310">
        <f t="shared" ca="1" si="46"/>
        <v>3.0886952523117017E-3</v>
      </c>
    </row>
    <row r="376" spans="6:30">
      <c r="F376" s="301">
        <f t="shared" si="34"/>
        <v>45261</v>
      </c>
      <c r="G376" s="308">
        <f t="shared" ca="1" si="35"/>
        <v>0</v>
      </c>
      <c r="H376" s="311">
        <f t="shared" ca="1" si="36"/>
        <v>1.7725135550183957E-4</v>
      </c>
      <c r="I376" s="311">
        <f t="shared" ca="1" si="37"/>
        <v>-5.9330940412432032E-3</v>
      </c>
      <c r="J376" s="310">
        <f t="shared" ca="1" si="38"/>
        <v>2.5412311149186628E-3</v>
      </c>
      <c r="P376" s="301">
        <f t="shared" si="47"/>
        <v>45261</v>
      </c>
      <c r="Q376" s="308">
        <f t="shared" ca="1" si="39"/>
        <v>0</v>
      </c>
      <c r="R376" s="311">
        <f t="shared" ca="1" si="40"/>
        <v>1.772005035496349E-4</v>
      </c>
      <c r="S376" s="311">
        <f t="shared" ca="1" si="41"/>
        <v>-6.4919862533424633E-3</v>
      </c>
      <c r="T376" s="310">
        <f t="shared" ca="1" si="42"/>
        <v>1.9628453097424448E-3</v>
      </c>
      <c r="Z376" s="301">
        <f t="shared" si="48"/>
        <v>45261</v>
      </c>
      <c r="AA376" s="308">
        <f t="shared" ca="1" si="43"/>
        <v>0</v>
      </c>
      <c r="AB376" s="311">
        <f t="shared" ca="1" si="44"/>
        <v>1.7741596527764969E-4</v>
      </c>
      <c r="AC376" s="311">
        <f t="shared" ca="1" si="45"/>
        <v>-4.4927083506445253E-3</v>
      </c>
      <c r="AD376" s="310">
        <f t="shared" ca="1" si="46"/>
        <v>3.9678685076658393E-3</v>
      </c>
    </row>
    <row r="377" spans="6:30">
      <c r="F377" s="301">
        <f t="shared" si="34"/>
        <v>45292</v>
      </c>
      <c r="G377" s="308">
        <f t="shared" ca="1" si="35"/>
        <v>0</v>
      </c>
      <c r="H377" s="311">
        <f t="shared" ca="1" si="36"/>
        <v>9.7764123208499143E-5</v>
      </c>
      <c r="I377" s="311">
        <f t="shared" ca="1" si="37"/>
        <v>-2.5954900288313043E-3</v>
      </c>
      <c r="J377" s="310">
        <f t="shared" ca="1" si="38"/>
        <v>2.4333699585235014E-3</v>
      </c>
      <c r="P377" s="301">
        <f t="shared" si="47"/>
        <v>45292</v>
      </c>
      <c r="Q377" s="308">
        <f t="shared" ca="1" si="39"/>
        <v>0</v>
      </c>
      <c r="R377" s="311">
        <f t="shared" ca="1" si="40"/>
        <v>9.7738323068918831E-5</v>
      </c>
      <c r="S377" s="311">
        <f t="shared" ca="1" si="41"/>
        <v>-2.6696045685737912E-3</v>
      </c>
      <c r="T377" s="310">
        <f t="shared" ca="1" si="42"/>
        <v>2.8118889575563522E-3</v>
      </c>
      <c r="Z377" s="301">
        <f t="shared" si="48"/>
        <v>45292</v>
      </c>
      <c r="AA377" s="308">
        <f t="shared" ca="1" si="43"/>
        <v>0</v>
      </c>
      <c r="AB377" s="311">
        <f t="shared" ca="1" si="44"/>
        <v>9.8345676580402497E-5</v>
      </c>
      <c r="AC377" s="311">
        <f t="shared" ca="1" si="45"/>
        <v>-1.2385969858735857E-3</v>
      </c>
      <c r="AD377" s="310">
        <f t="shared" ca="1" si="46"/>
        <v>2.9581332142161187E-3</v>
      </c>
    </row>
    <row r="378" spans="6:30">
      <c r="F378" s="301">
        <f t="shared" si="34"/>
        <v>45323</v>
      </c>
      <c r="G378" s="308">
        <f t="shared" ca="1" si="35"/>
        <v>0</v>
      </c>
      <c r="H378" s="311">
        <f t="shared" ca="1" si="36"/>
        <v>9.8150254664197689E-5</v>
      </c>
      <c r="I378" s="311">
        <f t="shared" ca="1" si="37"/>
        <v>-2.5000117926123888E-3</v>
      </c>
      <c r="J378" s="310">
        <f t="shared" ca="1" si="38"/>
        <v>1.7814488141716378E-3</v>
      </c>
      <c r="P378" s="301">
        <f t="shared" si="47"/>
        <v>45323</v>
      </c>
      <c r="Q378" s="308">
        <f t="shared" ca="1" si="39"/>
        <v>0</v>
      </c>
      <c r="R378" s="311">
        <f t="shared" ca="1" si="40"/>
        <v>9.8105419551020034E-5</v>
      </c>
      <c r="S378" s="311">
        <f t="shared" ca="1" si="41"/>
        <v>-2.5538791604473587E-3</v>
      </c>
      <c r="T378" s="310">
        <f t="shared" ca="1" si="42"/>
        <v>2.9745874298074959E-3</v>
      </c>
      <c r="Z378" s="301">
        <f t="shared" si="48"/>
        <v>45323</v>
      </c>
      <c r="AA378" s="308">
        <f t="shared" ca="1" si="43"/>
        <v>0</v>
      </c>
      <c r="AB378" s="311">
        <f t="shared" ca="1" si="44"/>
        <v>9.830891298934219E-5</v>
      </c>
      <c r="AC378" s="311">
        <f t="shared" ca="1" si="45"/>
        <v>-1.0547080333306313E-3</v>
      </c>
      <c r="AD378" s="310">
        <f t="shared" ca="1" si="46"/>
        <v>3.1499913941914759E-3</v>
      </c>
    </row>
    <row r="379" spans="6:30">
      <c r="F379" s="301">
        <f t="shared" si="34"/>
        <v>45352</v>
      </c>
      <c r="G379" s="308">
        <f t="shared" ca="1" si="35"/>
        <v>0</v>
      </c>
      <c r="H379" s="311">
        <f t="shared" ca="1" si="36"/>
        <v>9.7947782073726231E-5</v>
      </c>
      <c r="I379" s="311">
        <f t="shared" ca="1" si="37"/>
        <v>-2.4815215748620334E-3</v>
      </c>
      <c r="J379" s="310">
        <f t="shared" ca="1" si="38"/>
        <v>1.6676069082235401E-3</v>
      </c>
      <c r="P379" s="301">
        <f t="shared" si="47"/>
        <v>45352</v>
      </c>
      <c r="Q379" s="308">
        <f t="shared" ca="1" si="39"/>
        <v>0</v>
      </c>
      <c r="R379" s="311">
        <f t="shared" ca="1" si="40"/>
        <v>9.7916513177365161E-5</v>
      </c>
      <c r="S379" s="311">
        <f t="shared" ca="1" si="41"/>
        <v>-2.3406312911834481E-3</v>
      </c>
      <c r="T379" s="310">
        <f t="shared" ca="1" si="42"/>
        <v>1.8213832531230878E-3</v>
      </c>
      <c r="Z379" s="301">
        <f t="shared" si="48"/>
        <v>45352</v>
      </c>
      <c r="AA379" s="308">
        <f t="shared" ca="1" si="43"/>
        <v>0</v>
      </c>
      <c r="AB379" s="311">
        <f t="shared" ca="1" si="44"/>
        <v>9.8284678292426264E-5</v>
      </c>
      <c r="AC379" s="311">
        <f t="shared" ca="1" si="45"/>
        <v>-1.1998426361686798E-3</v>
      </c>
      <c r="AD379" s="310">
        <f t="shared" ca="1" si="46"/>
        <v>2.93416405745206E-3</v>
      </c>
    </row>
    <row r="380" spans="6:30">
      <c r="F380" s="301">
        <f t="shared" si="34"/>
        <v>45383</v>
      </c>
      <c r="G380" s="308">
        <f t="shared" ca="1" si="35"/>
        <v>0</v>
      </c>
      <c r="H380" s="311">
        <f t="shared" ca="1" si="36"/>
        <v>9.8021227143973988E-5</v>
      </c>
      <c r="I380" s="311">
        <f t="shared" ca="1" si="37"/>
        <v>-5.0722674222762887E-3</v>
      </c>
      <c r="J380" s="310">
        <f t="shared" ca="1" si="38"/>
        <v>2.5478779429219944E-3</v>
      </c>
      <c r="P380" s="301">
        <f t="shared" si="47"/>
        <v>45383</v>
      </c>
      <c r="Q380" s="308">
        <f t="shared" ca="1" si="39"/>
        <v>0</v>
      </c>
      <c r="R380" s="311">
        <f t="shared" ca="1" si="40"/>
        <v>9.8211574412587765E-5</v>
      </c>
      <c r="S380" s="311">
        <f t="shared" ca="1" si="41"/>
        <v>-4.8892040102526124E-3</v>
      </c>
      <c r="T380" s="310">
        <f t="shared" ca="1" si="42"/>
        <v>2.2260114742880255E-3</v>
      </c>
      <c r="Z380" s="301">
        <f t="shared" si="48"/>
        <v>45383</v>
      </c>
      <c r="AA380" s="308">
        <f t="shared" ca="1" si="43"/>
        <v>0</v>
      </c>
      <c r="AB380" s="311">
        <f t="shared" ca="1" si="44"/>
        <v>9.8224416930525749E-5</v>
      </c>
      <c r="AC380" s="311">
        <f t="shared" ca="1" si="45"/>
        <v>-3.1727105844049364E-3</v>
      </c>
      <c r="AD380" s="310">
        <f t="shared" ca="1" si="46"/>
        <v>3.1379680601251181E-3</v>
      </c>
    </row>
    <row r="381" spans="6:30">
      <c r="F381" s="301">
        <f t="shared" ref="F381" si="49">+B139</f>
        <v>45413</v>
      </c>
      <c r="G381" s="308">
        <f t="shared" ref="G381" ca="1" si="50">+IF(ISERROR(G139/C139-1),0,G139/C139-1)</f>
        <v>0</v>
      </c>
      <c r="H381" s="311">
        <f t="shared" ref="H381" ca="1" si="51">+IF(ISERROR(H139/D139-1),0,H139/D139-1)</f>
        <v>9.8248869160766361E-5</v>
      </c>
      <c r="I381" s="311">
        <f t="shared" ref="I381" ca="1" si="52">+IF(ISERROR(I139/E139-1),0,I139/E139-1)</f>
        <v>-7.174634443261052E-3</v>
      </c>
      <c r="J381" s="310">
        <f t="shared" ref="J381" ca="1" si="53">+IF(ISERROR(J139/F139-1),0,J139/F139-1)</f>
        <v>8.7387920545922704E-4</v>
      </c>
      <c r="P381" s="301">
        <f t="shared" si="47"/>
        <v>45413</v>
      </c>
      <c r="Q381" s="308">
        <f t="shared" ca="1" si="39"/>
        <v>0</v>
      </c>
      <c r="R381" s="311">
        <f t="shared" ca="1" si="40"/>
        <v>9.9213943977050079E-5</v>
      </c>
      <c r="S381" s="311">
        <f t="shared" ca="1" si="41"/>
        <v>-1.1006555331464218E-2</v>
      </c>
      <c r="T381" s="310">
        <f t="shared" ca="1" si="42"/>
        <v>1.0752903357960975E-2</v>
      </c>
      <c r="Z381" s="301">
        <f t="shared" si="48"/>
        <v>45413</v>
      </c>
      <c r="AA381" s="308">
        <f t="shared" ca="1" si="43"/>
        <v>0</v>
      </c>
      <c r="AB381" s="311">
        <f t="shared" ca="1" si="44"/>
        <v>9.8373090885894854E-5</v>
      </c>
      <c r="AC381" s="311">
        <f t="shared" ca="1" si="45"/>
        <v>-7.5552218372110236E-3</v>
      </c>
      <c r="AD381" s="310">
        <f t="shared" ca="1" si="46"/>
        <v>2.0930613178762325E-3</v>
      </c>
    </row>
    <row r="382" spans="6:30">
      <c r="F382" s="301">
        <f t="shared" ref="F382:F403" si="54">+B140</f>
        <v>45444</v>
      </c>
      <c r="G382" s="308">
        <f t="shared" ref="G382:G403" ca="1" si="55">+IF(ISERROR(G140/C140-1),0,G140/C140-1)</f>
        <v>0</v>
      </c>
      <c r="H382" s="311">
        <f t="shared" ref="H382:H403" ca="1" si="56">+IF(ISERROR(H140/D140-1),0,H140/D140-1)</f>
        <v>9.8001474464259886E-5</v>
      </c>
      <c r="I382" s="311">
        <f t="shared" ref="I382:I403" ca="1" si="57">+IF(ISERROR(I140/E140-1),0,I140/E140-1)</f>
        <v>-8.328841143164567E-3</v>
      </c>
      <c r="J382" s="310">
        <f t="shared" ref="J382:J403" ca="1" si="58">+IF(ISERROR(J140/F140-1),0,J140/F140-1)</f>
        <v>1.8314731618740421E-3</v>
      </c>
      <c r="P382" s="301">
        <f t="shared" si="47"/>
        <v>45444</v>
      </c>
      <c r="Q382" s="308">
        <f t="shared" ca="1" si="39"/>
        <v>0</v>
      </c>
      <c r="R382" s="311">
        <f t="shared" ca="1" si="40"/>
        <v>9.8078189515904413E-5</v>
      </c>
      <c r="S382" s="311">
        <f t="shared" ca="1" si="41"/>
        <v>-8.9240215711801074E-3</v>
      </c>
      <c r="T382" s="310">
        <f t="shared" ca="1" si="42"/>
        <v>3.01898865139405E-3</v>
      </c>
      <c r="Z382" s="301">
        <f t="shared" si="48"/>
        <v>45444</v>
      </c>
      <c r="AA382" s="308">
        <f t="shared" ca="1" si="43"/>
        <v>0</v>
      </c>
      <c r="AB382" s="311">
        <f t="shared" ca="1" si="44"/>
        <v>9.8412868898112293E-5</v>
      </c>
      <c r="AC382" s="311">
        <f t="shared" ca="1" si="45"/>
        <v>-6.7280403838295699E-3</v>
      </c>
      <c r="AD382" s="310">
        <f t="shared" ca="1" si="46"/>
        <v>3.2335010319799462E-3</v>
      </c>
    </row>
    <row r="383" spans="6:30">
      <c r="F383" s="301">
        <f t="shared" si="54"/>
        <v>45474</v>
      </c>
      <c r="G383" s="308">
        <f t="shared" ca="1" si="55"/>
        <v>0</v>
      </c>
      <c r="H383" s="311">
        <f t="shared" ca="1" si="56"/>
        <v>9.8034526693879798E-5</v>
      </c>
      <c r="I383" s="311">
        <f t="shared" ca="1" si="57"/>
        <v>-7.0187374999510777E-3</v>
      </c>
      <c r="J383" s="310">
        <f t="shared" ca="1" si="58"/>
        <v>3.3587783326376464E-3</v>
      </c>
      <c r="P383" s="301">
        <f t="shared" si="47"/>
        <v>45474</v>
      </c>
      <c r="Q383" s="308">
        <f t="shared" ca="1" si="39"/>
        <v>0</v>
      </c>
      <c r="R383" s="311">
        <f t="shared" ca="1" si="40"/>
        <v>9.7979437469142283E-5</v>
      </c>
      <c r="S383" s="311">
        <f t="shared" ca="1" si="41"/>
        <v>-7.290712248996134E-3</v>
      </c>
      <c r="T383" s="310">
        <f t="shared" ca="1" si="42"/>
        <v>2.9293839578006242E-3</v>
      </c>
      <c r="Z383" s="301">
        <f t="shared" si="48"/>
        <v>45474</v>
      </c>
      <c r="AA383" s="308">
        <f t="shared" ca="1" si="43"/>
        <v>0</v>
      </c>
      <c r="AB383" s="311">
        <f t="shared" ca="1" si="44"/>
        <v>9.8325380098573945E-5</v>
      </c>
      <c r="AC383" s="311">
        <f t="shared" ca="1" si="45"/>
        <v>-5.5718871278723769E-3</v>
      </c>
      <c r="AD383" s="310">
        <f t="shared" ca="1" si="46"/>
        <v>3.1332081485315744E-3</v>
      </c>
    </row>
    <row r="384" spans="6:30">
      <c r="F384" s="301">
        <f t="shared" si="54"/>
        <v>45505</v>
      </c>
      <c r="G384" s="308">
        <f t="shared" ca="1" si="55"/>
        <v>0</v>
      </c>
      <c r="H384" s="311">
        <f t="shared" ca="1" si="56"/>
        <v>9.8316113577467945E-5</v>
      </c>
      <c r="I384" s="311">
        <f t="shared" ca="1" si="57"/>
        <v>-7.7464861221376857E-3</v>
      </c>
      <c r="J384" s="310">
        <f t="shared" ca="1" si="58"/>
        <v>8.5019050066792445E-4</v>
      </c>
      <c r="P384" s="301">
        <f t="shared" si="47"/>
        <v>45505</v>
      </c>
      <c r="Q384" s="308">
        <f t="shared" ca="1" si="39"/>
        <v>0</v>
      </c>
      <c r="R384" s="311">
        <f t="shared" ca="1" si="40"/>
        <v>9.8136163691142642E-5</v>
      </c>
      <c r="S384" s="311">
        <f t="shared" ca="1" si="41"/>
        <v>-6.397135161732348E-3</v>
      </c>
      <c r="T384" s="310">
        <f t="shared" ca="1" si="42"/>
        <v>1.8828887119197724E-3</v>
      </c>
      <c r="Z384" s="301">
        <f t="shared" si="48"/>
        <v>45505</v>
      </c>
      <c r="AA384" s="308">
        <f t="shared" ca="1" si="43"/>
        <v>0</v>
      </c>
      <c r="AB384" s="311">
        <f t="shared" ca="1" si="44"/>
        <v>9.8370422980664785E-5</v>
      </c>
      <c r="AC384" s="311">
        <f t="shared" ca="1" si="45"/>
        <v>-5.6292308545868863E-3</v>
      </c>
      <c r="AD384" s="310">
        <f t="shared" ca="1" si="46"/>
        <v>3.0338478159981364E-3</v>
      </c>
    </row>
    <row r="385" spans="6:30">
      <c r="F385" s="301">
        <f t="shared" si="54"/>
        <v>45536</v>
      </c>
      <c r="G385" s="308">
        <f t="shared" ca="1" si="55"/>
        <v>0</v>
      </c>
      <c r="H385" s="311">
        <f t="shared" ca="1" si="56"/>
        <v>9.7885176901346682E-5</v>
      </c>
      <c r="I385" s="311">
        <f t="shared" ca="1" si="57"/>
        <v>-7.567862369632139E-3</v>
      </c>
      <c r="J385" s="310">
        <f t="shared" ca="1" si="58"/>
        <v>4.3746060670355469E-3</v>
      </c>
      <c r="P385" s="301">
        <f t="shared" si="47"/>
        <v>45536</v>
      </c>
      <c r="Q385" s="308">
        <f t="shared" ca="1" si="39"/>
        <v>0</v>
      </c>
      <c r="R385" s="311">
        <f t="shared" ca="1" si="40"/>
        <v>9.7914000634080622E-5</v>
      </c>
      <c r="S385" s="311">
        <f t="shared" ca="1" si="41"/>
        <v>-6.6670884357848959E-3</v>
      </c>
      <c r="T385" s="310">
        <f t="shared" ca="1" si="42"/>
        <v>2.9357495052471094E-3</v>
      </c>
      <c r="Z385" s="301">
        <f t="shared" si="48"/>
        <v>45536</v>
      </c>
      <c r="AA385" s="308">
        <f t="shared" ca="1" si="43"/>
        <v>0</v>
      </c>
      <c r="AB385" s="311">
        <f t="shared" ca="1" si="44"/>
        <v>9.8166844645364293E-5</v>
      </c>
      <c r="AC385" s="311">
        <f t="shared" ca="1" si="45"/>
        <v>-6.0403666345952844E-3</v>
      </c>
      <c r="AD385" s="310">
        <f t="shared" ca="1" si="46"/>
        <v>2.1448696165629055E-3</v>
      </c>
    </row>
    <row r="386" spans="6:30">
      <c r="F386" s="301">
        <f t="shared" si="54"/>
        <v>45566</v>
      </c>
      <c r="G386" s="308">
        <f t="shared" ca="1" si="55"/>
        <v>0</v>
      </c>
      <c r="H386" s="311">
        <f t="shared" ca="1" si="56"/>
        <v>9.7884622195953952E-5</v>
      </c>
      <c r="I386" s="311">
        <f t="shared" ca="1" si="57"/>
        <v>-5.8343344381475148E-3</v>
      </c>
      <c r="J386" s="310">
        <f t="shared" ca="1" si="58"/>
        <v>1.6439028691761504E-3</v>
      </c>
      <c r="P386" s="301">
        <f t="shared" si="47"/>
        <v>45566</v>
      </c>
      <c r="Q386" s="308">
        <f t="shared" ca="1" si="39"/>
        <v>0</v>
      </c>
      <c r="R386" s="311">
        <f t="shared" ca="1" si="40"/>
        <v>9.7952185071248365E-5</v>
      </c>
      <c r="S386" s="311">
        <f t="shared" ca="1" si="41"/>
        <v>-5.935057229637164E-3</v>
      </c>
      <c r="T386" s="310">
        <f t="shared" ca="1" si="42"/>
        <v>3.8208346005739191E-3</v>
      </c>
      <c r="Z386" s="301">
        <f t="shared" si="48"/>
        <v>45566</v>
      </c>
      <c r="AA386" s="308">
        <f t="shared" ca="1" si="43"/>
        <v>0</v>
      </c>
      <c r="AB386" s="311">
        <f t="shared" ca="1" si="44"/>
        <v>9.8313807032734957E-5</v>
      </c>
      <c r="AC386" s="311">
        <f t="shared" ca="1" si="45"/>
        <v>-4.8814396684166983E-3</v>
      </c>
      <c r="AD386" s="310">
        <f t="shared" ca="1" si="46"/>
        <v>3.0530040344149967E-3</v>
      </c>
    </row>
    <row r="387" spans="6:30">
      <c r="F387" s="301">
        <f t="shared" si="54"/>
        <v>45597</v>
      </c>
      <c r="G387" s="308">
        <f t="shared" ca="1" si="55"/>
        <v>0</v>
      </c>
      <c r="H387" s="311">
        <f t="shared" ca="1" si="56"/>
        <v>9.8003304038529748E-5</v>
      </c>
      <c r="I387" s="311">
        <f t="shared" ca="1" si="57"/>
        <v>-3.5808105160207715E-3</v>
      </c>
      <c r="J387" s="310">
        <f t="shared" ca="1" si="58"/>
        <v>1.7077729603254266E-3</v>
      </c>
      <c r="P387" s="301">
        <f t="shared" si="47"/>
        <v>45597</v>
      </c>
      <c r="Q387" s="308">
        <f t="shared" ca="1" si="39"/>
        <v>0</v>
      </c>
      <c r="R387" s="311">
        <f t="shared" ca="1" si="40"/>
        <v>9.7993943030783015E-5</v>
      </c>
      <c r="S387" s="311">
        <f t="shared" ca="1" si="41"/>
        <v>-3.5541480022223126E-3</v>
      </c>
      <c r="T387" s="310">
        <f t="shared" ca="1" si="42"/>
        <v>4.7708913180464219E-3</v>
      </c>
      <c r="Z387" s="301">
        <f t="shared" si="48"/>
        <v>45597</v>
      </c>
      <c r="AA387" s="308">
        <f t="shared" ca="1" si="43"/>
        <v>0</v>
      </c>
      <c r="AB387" s="311">
        <f t="shared" ca="1" si="44"/>
        <v>9.8250547943878885E-5</v>
      </c>
      <c r="AC387" s="311">
        <f t="shared" ca="1" si="45"/>
        <v>-2.0533221470048213E-3</v>
      </c>
      <c r="AD387" s="310">
        <f t="shared" ca="1" si="46"/>
        <v>3.0152686870286161E-3</v>
      </c>
    </row>
    <row r="388" spans="6:30">
      <c r="F388" s="301">
        <f t="shared" si="54"/>
        <v>45627</v>
      </c>
      <c r="G388" s="308">
        <f t="shared" ca="1" si="55"/>
        <v>0</v>
      </c>
      <c r="H388" s="311">
        <f t="shared" ca="1" si="56"/>
        <v>9.7911347705537111E-5</v>
      </c>
      <c r="I388" s="311">
        <f t="shared" ca="1" si="57"/>
        <v>-5.5200544604687707E-3</v>
      </c>
      <c r="J388" s="310">
        <f t="shared" ca="1" si="58"/>
        <v>2.5512953431154894E-3</v>
      </c>
      <c r="P388" s="301">
        <f t="shared" si="47"/>
        <v>45627</v>
      </c>
      <c r="Q388" s="308">
        <f t="shared" ca="1" si="39"/>
        <v>0</v>
      </c>
      <c r="R388" s="311">
        <f t="shared" ca="1" si="40"/>
        <v>9.7905731851088973E-5</v>
      </c>
      <c r="S388" s="311">
        <f t="shared" ca="1" si="41"/>
        <v>-5.9658503629593795E-3</v>
      </c>
      <c r="T388" s="310">
        <f t="shared" ca="1" si="42"/>
        <v>2.841718291691997E-3</v>
      </c>
      <c r="Z388" s="301">
        <f t="shared" si="48"/>
        <v>45627</v>
      </c>
      <c r="AA388" s="308">
        <f t="shared" ca="1" si="43"/>
        <v>0</v>
      </c>
      <c r="AB388" s="311">
        <f t="shared" ca="1" si="44"/>
        <v>9.8375842258136004E-5</v>
      </c>
      <c r="AC388" s="311">
        <f t="shared" ca="1" si="45"/>
        <v>-3.4347799169798243E-3</v>
      </c>
      <c r="AD388" s="310">
        <f t="shared" ca="1" si="46"/>
        <v>2.989248332627259E-3</v>
      </c>
    </row>
    <row r="389" spans="6:30">
      <c r="F389" s="301">
        <f t="shared" si="54"/>
        <v>45658</v>
      </c>
      <c r="G389" s="308">
        <f t="shared" ca="1" si="55"/>
        <v>0</v>
      </c>
      <c r="H389" s="311">
        <f t="shared" ca="1" si="56"/>
        <v>-1.674765393966382E-4</v>
      </c>
      <c r="I389" s="311">
        <f t="shared" ca="1" si="57"/>
        <v>-3.5541060027568516E-3</v>
      </c>
      <c r="J389" s="310">
        <f t="shared" ca="1" si="58"/>
        <v>2.4469854513133882E-3</v>
      </c>
      <c r="P389" s="301">
        <f t="shared" si="47"/>
        <v>45658</v>
      </c>
      <c r="Q389" s="308">
        <f t="shared" ca="1" si="39"/>
        <v>0</v>
      </c>
      <c r="R389" s="311">
        <f t="shared" ca="1" si="40"/>
        <v>-1.675207767473097E-4</v>
      </c>
      <c r="S389" s="311">
        <f t="shared" ca="1" si="41"/>
        <v>-3.7315831247386466E-3</v>
      </c>
      <c r="T389" s="310">
        <f t="shared" ca="1" si="42"/>
        <v>3.7014868108196097E-3</v>
      </c>
      <c r="Z389" s="301">
        <f t="shared" si="48"/>
        <v>45658</v>
      </c>
      <c r="AA389" s="308">
        <f t="shared" ca="1" si="43"/>
        <v>0</v>
      </c>
      <c r="AB389" s="311">
        <f t="shared" ca="1" si="44"/>
        <v>-1.6710615523818362E-4</v>
      </c>
      <c r="AC389" s="311">
        <f t="shared" ca="1" si="45"/>
        <v>-1.638165232928257E-3</v>
      </c>
      <c r="AD389" s="310">
        <f t="shared" ca="1" si="46"/>
        <v>4.9210989849097775E-3</v>
      </c>
    </row>
    <row r="390" spans="6:30">
      <c r="F390" s="301">
        <f t="shared" si="54"/>
        <v>45689</v>
      </c>
      <c r="G390" s="308">
        <f t="shared" ca="1" si="55"/>
        <v>0</v>
      </c>
      <c r="H390" s="311">
        <f t="shared" ca="1" si="56"/>
        <v>-1.6753861230500711E-4</v>
      </c>
      <c r="I390" s="311">
        <f t="shared" ca="1" si="57"/>
        <v>-3.2877924882187548E-3</v>
      </c>
      <c r="J390" s="310">
        <f t="shared" ca="1" si="58"/>
        <v>1.803944649706235E-3</v>
      </c>
      <c r="P390" s="301">
        <f t="shared" si="47"/>
        <v>45689</v>
      </c>
      <c r="Q390" s="308">
        <f t="shared" ca="1" si="39"/>
        <v>0</v>
      </c>
      <c r="R390" s="311">
        <f t="shared" ca="1" si="40"/>
        <v>-1.6753929950508173E-4</v>
      </c>
      <c r="S390" s="311">
        <f t="shared" ca="1" si="41"/>
        <v>-3.312158826094147E-3</v>
      </c>
      <c r="T390" s="310">
        <f t="shared" ca="1" si="42"/>
        <v>2.0118024347162144E-3</v>
      </c>
      <c r="Z390" s="301">
        <f t="shared" si="48"/>
        <v>45689</v>
      </c>
      <c r="AA390" s="308">
        <f t="shared" ca="1" si="43"/>
        <v>0</v>
      </c>
      <c r="AB390" s="311">
        <f t="shared" ca="1" si="44"/>
        <v>-1.671800551147351E-4</v>
      </c>
      <c r="AC390" s="311">
        <f t="shared" ca="1" si="45"/>
        <v>-1.43945712153426E-3</v>
      </c>
      <c r="AD390" s="310">
        <f t="shared" ca="1" si="46"/>
        <v>3.2463251230416823E-3</v>
      </c>
    </row>
    <row r="391" spans="6:30">
      <c r="F391" s="301">
        <f t="shared" si="54"/>
        <v>45717</v>
      </c>
      <c r="G391" s="308">
        <f t="shared" ca="1" si="55"/>
        <v>0</v>
      </c>
      <c r="H391" s="311">
        <f t="shared" ca="1" si="56"/>
        <v>-1.6763561705313013E-4</v>
      </c>
      <c r="I391" s="311">
        <f t="shared" ca="1" si="57"/>
        <v>-3.2531239765004605E-3</v>
      </c>
      <c r="J391" s="310">
        <f t="shared" ca="1" si="58"/>
        <v>1.5965831555302401E-3</v>
      </c>
      <c r="P391" s="301">
        <f t="shared" si="47"/>
        <v>45717</v>
      </c>
      <c r="Q391" s="308">
        <f t="shared" ca="1" si="39"/>
        <v>0</v>
      </c>
      <c r="R391" s="311">
        <f t="shared" ca="1" si="40"/>
        <v>-1.6767512068471824E-4</v>
      </c>
      <c r="S391" s="311">
        <f t="shared" ca="1" si="41"/>
        <v>-3.1782468221919213E-3</v>
      </c>
      <c r="T391" s="310">
        <f t="shared" ca="1" si="42"/>
        <v>1.8648288643077215E-3</v>
      </c>
      <c r="Z391" s="301">
        <f t="shared" si="48"/>
        <v>45717</v>
      </c>
      <c r="AA391" s="308">
        <f t="shared" ca="1" si="43"/>
        <v>0</v>
      </c>
      <c r="AB391" s="311">
        <f t="shared" ca="1" si="44"/>
        <v>-1.6727137007177539E-4</v>
      </c>
      <c r="AC391" s="311">
        <f t="shared" ca="1" si="45"/>
        <v>-1.2830453053075397E-3</v>
      </c>
      <c r="AD391" s="310">
        <f t="shared" ca="1" si="46"/>
        <v>3.9482508830126495E-3</v>
      </c>
    </row>
    <row r="392" spans="6:30">
      <c r="F392" s="301">
        <f t="shared" si="54"/>
        <v>45748</v>
      </c>
      <c r="G392" s="308">
        <f t="shared" ca="1" si="55"/>
        <v>0</v>
      </c>
      <c r="H392" s="311">
        <f t="shared" ca="1" si="56"/>
        <v>-1.6733555070036488E-4</v>
      </c>
      <c r="I392" s="311">
        <f t="shared" ca="1" si="57"/>
        <v>-7.770737653186699E-3</v>
      </c>
      <c r="J392" s="310">
        <f t="shared" ca="1" si="58"/>
        <v>2.1844102438690616E-3</v>
      </c>
      <c r="P392" s="301">
        <f t="shared" si="47"/>
        <v>45748</v>
      </c>
      <c r="Q392" s="308">
        <f t="shared" ca="1" si="39"/>
        <v>0</v>
      </c>
      <c r="R392" s="311">
        <f t="shared" ca="1" si="40"/>
        <v>-1.6726601803551677E-4</v>
      </c>
      <c r="S392" s="311">
        <f t="shared" ca="1" si="41"/>
        <v>-7.8982301566049573E-3</v>
      </c>
      <c r="T392" s="310">
        <f t="shared" ca="1" si="42"/>
        <v>2.0550619058121722E-3</v>
      </c>
      <c r="Z392" s="301">
        <f t="shared" si="48"/>
        <v>45748</v>
      </c>
      <c r="AA392" s="308">
        <f t="shared" ca="1" si="43"/>
        <v>0</v>
      </c>
      <c r="AB392" s="311">
        <f t="shared" ca="1" si="44"/>
        <v>-1.6695062692806406E-4</v>
      </c>
      <c r="AC392" s="311">
        <f t="shared" ca="1" si="45"/>
        <v>-5.8006981894944687E-3</v>
      </c>
      <c r="AD392" s="310">
        <f t="shared" ca="1" si="46"/>
        <v>3.2229343293219692E-3</v>
      </c>
    </row>
    <row r="393" spans="6:30">
      <c r="F393" s="301">
        <f t="shared" si="54"/>
        <v>45778</v>
      </c>
      <c r="G393" s="308">
        <f t="shared" ca="1" si="55"/>
        <v>0</v>
      </c>
      <c r="H393" s="311">
        <f t="shared" ca="1" si="56"/>
        <v>-1.6723229659698635E-4</v>
      </c>
      <c r="I393" s="311">
        <f t="shared" ca="1" si="57"/>
        <v>-9.5503036495069304E-3</v>
      </c>
      <c r="J393" s="310">
        <f t="shared" ca="1" si="58"/>
        <v>8.7707382553923185E-3</v>
      </c>
      <c r="P393" s="301">
        <f t="shared" si="47"/>
        <v>45778</v>
      </c>
      <c r="Q393" s="308">
        <f t="shared" ca="1" si="39"/>
        <v>0</v>
      </c>
      <c r="R393" s="311">
        <f t="shared" ca="1" si="40"/>
        <v>-1.6737038921321723E-4</v>
      </c>
      <c r="S393" s="311">
        <f t="shared" ca="1" si="41"/>
        <v>-7.0972476113931871E-3</v>
      </c>
      <c r="T393" s="310">
        <f t="shared" ca="1" si="42"/>
        <v>-0.13109981318824404</v>
      </c>
      <c r="Z393" s="301">
        <f t="shared" si="48"/>
        <v>45778</v>
      </c>
      <c r="AA393" s="308">
        <f t="shared" ca="1" si="43"/>
        <v>0</v>
      </c>
      <c r="AB393" s="311">
        <f t="shared" ca="1" si="44"/>
        <v>-1.6704885320506513E-4</v>
      </c>
      <c r="AC393" s="311">
        <f t="shared" ca="1" si="45"/>
        <v>-6.0603182791244548E-3</v>
      </c>
      <c r="AD393" s="310">
        <f t="shared" ca="1" si="46"/>
        <v>-9.1420290437372764E-2</v>
      </c>
    </row>
    <row r="394" spans="6:30">
      <c r="F394" s="301">
        <f t="shared" si="54"/>
        <v>45809</v>
      </c>
      <c r="G394" s="308">
        <f t="shared" ca="1" si="55"/>
        <v>0</v>
      </c>
      <c r="H394" s="311">
        <f t="shared" ca="1" si="56"/>
        <v>-1.6736919806525918E-4</v>
      </c>
      <c r="I394" s="311">
        <f t="shared" ca="1" si="57"/>
        <v>-1.0355327937281E-2</v>
      </c>
      <c r="J394" s="310">
        <f t="shared" ca="1" si="58"/>
        <v>1.8215637522929207E-3</v>
      </c>
      <c r="P394" s="301">
        <f t="shared" si="47"/>
        <v>45809</v>
      </c>
      <c r="Q394" s="308">
        <f t="shared" ca="1" si="39"/>
        <v>0</v>
      </c>
      <c r="R394" s="311">
        <f t="shared" ca="1" si="40"/>
        <v>-1.6741619767979277E-4</v>
      </c>
      <c r="S394" s="311">
        <f t="shared" ca="1" si="41"/>
        <v>-1.0442680298213491E-2</v>
      </c>
      <c r="T394" s="310">
        <f t="shared" ca="1" si="42"/>
        <v>0.22907354298593496</v>
      </c>
      <c r="Z394" s="301">
        <f t="shared" si="48"/>
        <v>45809</v>
      </c>
      <c r="AA394" s="308">
        <f t="shared" ca="1" si="43"/>
        <v>0</v>
      </c>
      <c r="AB394" s="311">
        <f t="shared" ca="1" si="44"/>
        <v>-1.6715416364598834E-4</v>
      </c>
      <c r="AC394" s="311">
        <f t="shared" ca="1" si="45"/>
        <v>-8.5868233563128893E-3</v>
      </c>
      <c r="AD394" s="310">
        <f t="shared" ca="1" si="46"/>
        <v>0.44718607254600351</v>
      </c>
    </row>
    <row r="395" spans="6:30">
      <c r="F395" s="301">
        <f t="shared" si="54"/>
        <v>45839</v>
      </c>
      <c r="G395" s="308">
        <f t="shared" ca="1" si="55"/>
        <v>0</v>
      </c>
      <c r="H395" s="311">
        <f t="shared" ca="1" si="56"/>
        <v>-1.6759420239764733E-4</v>
      </c>
      <c r="I395" s="311">
        <f t="shared" ca="1" si="57"/>
        <v>-8.1601065885646973E-3</v>
      </c>
      <c r="J395" s="310">
        <f t="shared" ca="1" si="58"/>
        <v>3.4049763384720322E-3</v>
      </c>
      <c r="P395" s="301">
        <f t="shared" si="47"/>
        <v>45839</v>
      </c>
      <c r="Q395" s="308">
        <f t="shared" ca="1" si="39"/>
        <v>0</v>
      </c>
      <c r="R395" s="311">
        <f t="shared" ca="1" si="40"/>
        <v>-1.6750718328661929E-4</v>
      </c>
      <c r="S395" s="311">
        <f t="shared" ca="1" si="41"/>
        <v>-8.0973337479133267E-3</v>
      </c>
      <c r="T395" s="310">
        <f t="shared" ca="1" si="42"/>
        <v>2.9260963818098507E-3</v>
      </c>
      <c r="Z395" s="301">
        <f t="shared" si="48"/>
        <v>45839</v>
      </c>
      <c r="AA395" s="308">
        <f t="shared" ca="1" si="43"/>
        <v>0</v>
      </c>
      <c r="AB395" s="311">
        <f t="shared" ca="1" si="44"/>
        <v>-1.6700469398733819E-4</v>
      </c>
      <c r="AC395" s="311">
        <f t="shared" ca="1" si="45"/>
        <v>-6.3853429527663819E-3</v>
      </c>
      <c r="AD395" s="310">
        <f t="shared" ca="1" si="46"/>
        <v>4.0569944150927739E-3</v>
      </c>
    </row>
    <row r="396" spans="6:30">
      <c r="F396" s="301">
        <f t="shared" si="54"/>
        <v>45870</v>
      </c>
      <c r="G396" s="308">
        <f t="shared" ca="1" si="55"/>
        <v>0</v>
      </c>
      <c r="H396" s="311">
        <f t="shared" ca="1" si="56"/>
        <v>-1.6753081780351842E-4</v>
      </c>
      <c r="I396" s="311">
        <f t="shared" ca="1" si="57"/>
        <v>-6.884970462796236E-3</v>
      </c>
      <c r="J396" s="310">
        <f t="shared" ca="1" si="58"/>
        <v>8.3608853779626457E-4</v>
      </c>
      <c r="P396" s="301">
        <f t="shared" si="47"/>
        <v>45870</v>
      </c>
      <c r="Q396" s="308">
        <f t="shared" ca="1" si="39"/>
        <v>0</v>
      </c>
      <c r="R396" s="311">
        <f t="shared" ca="1" si="40"/>
        <v>-1.6748817466682997E-4</v>
      </c>
      <c r="S396" s="311">
        <f t="shared" ca="1" si="41"/>
        <v>-6.9182711300108668E-3</v>
      </c>
      <c r="T396" s="310">
        <f t="shared" ca="1" si="42"/>
        <v>1.9708723850722087E-3</v>
      </c>
      <c r="Z396" s="301">
        <f t="shared" si="48"/>
        <v>45870</v>
      </c>
      <c r="AA396" s="308">
        <f t="shared" ca="1" si="43"/>
        <v>0</v>
      </c>
      <c r="AB396" s="311">
        <f t="shared" ca="1" si="44"/>
        <v>-1.6724721520500196E-4</v>
      </c>
      <c r="AC396" s="311">
        <f t="shared" ca="1" si="45"/>
        <v>-5.1806482344064486E-3</v>
      </c>
      <c r="AD396" s="310">
        <f t="shared" ca="1" si="46"/>
        <v>3.0626759610146159E-3</v>
      </c>
    </row>
    <row r="397" spans="6:30">
      <c r="F397" s="301">
        <f t="shared" si="54"/>
        <v>45901</v>
      </c>
      <c r="G397" s="308">
        <f t="shared" ca="1" si="55"/>
        <v>0</v>
      </c>
      <c r="H397" s="311">
        <f t="shared" ca="1" si="56"/>
        <v>-1.6730155641453415E-4</v>
      </c>
      <c r="I397" s="311">
        <f t="shared" ca="1" si="57"/>
        <v>-8.7269889287323599E-3</v>
      </c>
      <c r="J397" s="310">
        <f t="shared" ca="1" si="58"/>
        <v>4.4703784354280796E-3</v>
      </c>
      <c r="P397" s="301">
        <f t="shared" si="47"/>
        <v>45901</v>
      </c>
      <c r="Q397" s="308">
        <f t="shared" ca="1" si="39"/>
        <v>0</v>
      </c>
      <c r="R397" s="311">
        <f t="shared" ca="1" si="40"/>
        <v>-1.6741421005517232E-4</v>
      </c>
      <c r="S397" s="311">
        <f t="shared" ca="1" si="41"/>
        <v>-9.131019977565713E-3</v>
      </c>
      <c r="T397" s="310">
        <f t="shared" ca="1" si="42"/>
        <v>3.0772974896049465E-3</v>
      </c>
      <c r="Z397" s="301">
        <f t="shared" si="48"/>
        <v>45901</v>
      </c>
      <c r="AA397" s="308">
        <f t="shared" ca="1" si="43"/>
        <v>0</v>
      </c>
      <c r="AB397" s="311">
        <f t="shared" ca="1" si="44"/>
        <v>-1.6713176258820184E-4</v>
      </c>
      <c r="AC397" s="311">
        <f t="shared" ca="1" si="45"/>
        <v>-6.6668898740381843E-3</v>
      </c>
      <c r="AD397" s="310">
        <f t="shared" ca="1" si="46"/>
        <v>3.2419601875992576E-3</v>
      </c>
    </row>
    <row r="398" spans="6:30">
      <c r="F398" s="301">
        <f t="shared" si="54"/>
        <v>45931</v>
      </c>
      <c r="G398" s="308">
        <f t="shared" ca="1" si="55"/>
        <v>0</v>
      </c>
      <c r="H398" s="311">
        <f t="shared" ca="1" si="56"/>
        <v>-1.675714521091054E-4</v>
      </c>
      <c r="I398" s="311">
        <f t="shared" ca="1" si="57"/>
        <v>-6.8596904750186649E-3</v>
      </c>
      <c r="J398" s="310">
        <f t="shared" ca="1" si="58"/>
        <v>2.5890975986233578E-3</v>
      </c>
      <c r="P398" s="301">
        <f t="shared" si="47"/>
        <v>45931</v>
      </c>
      <c r="Q398" s="308">
        <f t="shared" ca="1" si="39"/>
        <v>0</v>
      </c>
      <c r="R398" s="311">
        <f t="shared" ca="1" si="40"/>
        <v>-1.675308659658814E-4</v>
      </c>
      <c r="S398" s="311">
        <f t="shared" ca="1" si="41"/>
        <v>-6.9753642208364441E-3</v>
      </c>
      <c r="T398" s="310">
        <f t="shared" ca="1" si="42"/>
        <v>1.9560952692470046E-3</v>
      </c>
      <c r="Z398" s="301">
        <f t="shared" si="48"/>
        <v>45931</v>
      </c>
      <c r="AA398" s="308">
        <f t="shared" ca="1" si="43"/>
        <v>0</v>
      </c>
      <c r="AB398" s="311">
        <f t="shared" ca="1" si="44"/>
        <v>-1.6717321663073381E-4</v>
      </c>
      <c r="AC398" s="311">
        <f t="shared" ca="1" si="45"/>
        <v>-5.9724905085924984E-3</v>
      </c>
      <c r="AD398" s="310">
        <f t="shared" ca="1" si="46"/>
        <v>3.1069643031336192E-3</v>
      </c>
    </row>
    <row r="399" spans="6:30">
      <c r="F399" s="301">
        <f t="shared" si="54"/>
        <v>45962</v>
      </c>
      <c r="G399" s="308">
        <f t="shared" ca="1" si="55"/>
        <v>0</v>
      </c>
      <c r="H399" s="311">
        <f t="shared" ca="1" si="56"/>
        <v>-1.6753890333520705E-4</v>
      </c>
      <c r="I399" s="311">
        <f t="shared" ca="1" si="57"/>
        <v>-4.3681511211366431E-3</v>
      </c>
      <c r="J399" s="310">
        <f t="shared" ca="1" si="58"/>
        <v>1.7240223119336928E-3</v>
      </c>
      <c r="P399" s="301">
        <f t="shared" si="47"/>
        <v>45962</v>
      </c>
      <c r="Q399" s="308">
        <f t="shared" ca="1" si="39"/>
        <v>0</v>
      </c>
      <c r="R399" s="311">
        <f t="shared" ca="1" si="40"/>
        <v>-1.6753514849277007E-4</v>
      </c>
      <c r="S399" s="311">
        <f t="shared" ca="1" si="41"/>
        <v>-4.1986766118240482E-3</v>
      </c>
      <c r="T399" s="310">
        <f t="shared" ca="1" si="42"/>
        <v>2.8602571212397176E-3</v>
      </c>
      <c r="Z399" s="301">
        <f t="shared" si="48"/>
        <v>45962</v>
      </c>
      <c r="AA399" s="308">
        <f t="shared" ca="1" si="43"/>
        <v>0</v>
      </c>
      <c r="AB399" s="311">
        <f t="shared" ca="1" si="44"/>
        <v>-1.6750100732931816E-4</v>
      </c>
      <c r="AC399" s="311">
        <f t="shared" ca="1" si="45"/>
        <v>-3.2251739172447502E-3</v>
      </c>
      <c r="AD399" s="310">
        <f t="shared" ca="1" si="46"/>
        <v>3.0840732805510473E-3</v>
      </c>
    </row>
    <row r="400" spans="6:30">
      <c r="F400" s="301">
        <f t="shared" si="54"/>
        <v>45992</v>
      </c>
      <c r="G400" s="308">
        <f t="shared" ca="1" si="55"/>
        <v>0</v>
      </c>
      <c r="H400" s="311">
        <f t="shared" ca="1" si="56"/>
        <v>-1.674625949555919E-4</v>
      </c>
      <c r="I400" s="311">
        <f t="shared" ca="1" si="57"/>
        <v>-7.9303897482373431E-3</v>
      </c>
      <c r="J400" s="310">
        <f t="shared" ca="1" si="58"/>
        <v>1.7115459089311891E-3</v>
      </c>
      <c r="P400" s="301">
        <f t="shared" si="47"/>
        <v>45992</v>
      </c>
      <c r="Q400" s="308">
        <f t="shared" ca="1" si="39"/>
        <v>0</v>
      </c>
      <c r="R400" s="311">
        <f t="shared" ca="1" si="40"/>
        <v>-1.6750371847229495E-4</v>
      </c>
      <c r="S400" s="311">
        <f t="shared" ca="1" si="41"/>
        <v>-7.8126674174754385E-3</v>
      </c>
      <c r="T400" s="310">
        <f t="shared" ca="1" si="42"/>
        <v>3.9022872317995283E-3</v>
      </c>
      <c r="Z400" s="301">
        <f t="shared" si="48"/>
        <v>45992</v>
      </c>
      <c r="AA400" s="308">
        <f t="shared" ca="1" si="43"/>
        <v>0</v>
      </c>
      <c r="AB400" s="311">
        <f t="shared" ca="1" si="44"/>
        <v>-1.6731896415289604E-4</v>
      </c>
      <c r="AC400" s="311">
        <f t="shared" ca="1" si="45"/>
        <v>-5.8759160616163042E-3</v>
      </c>
      <c r="AD400" s="310">
        <f t="shared" ca="1" si="46"/>
        <v>4.1007618462456374E-3</v>
      </c>
    </row>
    <row r="401" spans="6:30">
      <c r="F401" s="301">
        <f t="shared" si="54"/>
        <v>46023</v>
      </c>
      <c r="G401" s="308">
        <f t="shared" ca="1" si="55"/>
        <v>0</v>
      </c>
      <c r="H401" s="311">
        <f t="shared" ca="1" si="56"/>
        <v>1.3916435960958928E-4</v>
      </c>
      <c r="I401" s="311">
        <f t="shared" ca="1" si="57"/>
        <v>-5.9146333231894221E-3</v>
      </c>
      <c r="J401" s="310">
        <f t="shared" ca="1" si="58"/>
        <v>8.8788441359266557E-4</v>
      </c>
      <c r="P401" s="301">
        <f t="shared" si="47"/>
        <v>46023</v>
      </c>
      <c r="Q401" s="308">
        <f t="shared" ca="1" si="39"/>
        <v>0</v>
      </c>
      <c r="R401" s="311">
        <f t="shared" ca="1" si="40"/>
        <v>1.3915871351910525E-4</v>
      </c>
      <c r="S401" s="311">
        <f t="shared" ca="1" si="41"/>
        <v>-5.5596766784989926E-3</v>
      </c>
      <c r="T401" s="310">
        <f t="shared" ca="1" si="42"/>
        <v>2.8379726618437129E-3</v>
      </c>
      <c r="Z401" s="301">
        <f t="shared" si="48"/>
        <v>46023</v>
      </c>
      <c r="AA401" s="308">
        <f t="shared" ca="1" si="43"/>
        <v>0</v>
      </c>
      <c r="AB401" s="311">
        <f t="shared" ca="1" si="44"/>
        <v>1.3721967347701813E-4</v>
      </c>
      <c r="AC401" s="311">
        <f t="shared" ca="1" si="45"/>
        <v>-3.9341701806951956E-3</v>
      </c>
      <c r="AD401" s="310">
        <f t="shared" ca="1" si="46"/>
        <v>3.9967183428324393E-3</v>
      </c>
    </row>
    <row r="402" spans="6:30">
      <c r="F402" s="301">
        <f t="shared" si="54"/>
        <v>46054</v>
      </c>
      <c r="G402" s="308">
        <f t="shared" ca="1" si="55"/>
        <v>0</v>
      </c>
      <c r="H402" s="311">
        <f t="shared" ca="1" si="56"/>
        <v>1.3927680525416264E-4</v>
      </c>
      <c r="I402" s="311">
        <f t="shared" ca="1" si="57"/>
        <v>-4.6832800690272958E-3</v>
      </c>
      <c r="J402" s="310">
        <f t="shared" ca="1" si="58"/>
        <v>1.7946086769096148E-3</v>
      </c>
      <c r="P402" s="301">
        <f t="shared" si="47"/>
        <v>46054</v>
      </c>
      <c r="Q402" s="308">
        <f t="shared" ca="1" si="39"/>
        <v>0</v>
      </c>
      <c r="R402" s="311">
        <f t="shared" ca="1" si="40"/>
        <v>1.3923557523054519E-4</v>
      </c>
      <c r="S402" s="311">
        <f t="shared" ca="1" si="41"/>
        <v>-4.882689014119701E-3</v>
      </c>
      <c r="T402" s="310">
        <f t="shared" ca="1" si="42"/>
        <v>4.1405428961354129E-3</v>
      </c>
      <c r="Z402" s="301">
        <f t="shared" si="48"/>
        <v>46054</v>
      </c>
      <c r="AA402" s="308">
        <f t="shared" ca="1" si="43"/>
        <v>0</v>
      </c>
      <c r="AB402" s="311">
        <f t="shared" ca="1" si="44"/>
        <v>1.3714608933179662E-4</v>
      </c>
      <c r="AC402" s="311">
        <f t="shared" ca="1" si="45"/>
        <v>-3.6183581995758995E-3</v>
      </c>
      <c r="AD402" s="310">
        <f t="shared" ca="1" si="46"/>
        <v>3.3461650760817641E-3</v>
      </c>
    </row>
    <row r="403" spans="6:30">
      <c r="F403" s="301">
        <f t="shared" si="54"/>
        <v>46082</v>
      </c>
      <c r="G403" s="308">
        <f t="shared" ca="1" si="55"/>
        <v>0</v>
      </c>
      <c r="H403" s="311">
        <f t="shared" ca="1" si="56"/>
        <v>1.3915345801462919E-4</v>
      </c>
      <c r="I403" s="311">
        <f t="shared" ca="1" si="57"/>
        <v>-4.8565431852763963E-3</v>
      </c>
      <c r="J403" s="310">
        <f t="shared" ca="1" si="58"/>
        <v>1.6723676156487066E-3</v>
      </c>
      <c r="P403" s="301">
        <f t="shared" si="47"/>
        <v>46082</v>
      </c>
      <c r="Q403" s="308">
        <f t="shared" ca="1" si="39"/>
        <v>0</v>
      </c>
      <c r="R403" s="311">
        <f t="shared" ca="1" si="40"/>
        <v>1.391165492772295E-4</v>
      </c>
      <c r="S403" s="311">
        <f t="shared" ca="1" si="41"/>
        <v>-5.1200011186943728E-3</v>
      </c>
      <c r="T403" s="310">
        <f t="shared" ca="1" si="42"/>
        <v>2.8969261408200442E-3</v>
      </c>
      <c r="Z403" s="301">
        <f t="shared" si="48"/>
        <v>46082</v>
      </c>
      <c r="AA403" s="308">
        <f t="shared" ca="1" si="43"/>
        <v>0</v>
      </c>
      <c r="AB403" s="311">
        <f t="shared" ca="1" si="44"/>
        <v>1.3699329326621879E-4</v>
      </c>
      <c r="AC403" s="311">
        <f t="shared" ca="1" si="45"/>
        <v>-3.2759070347004871E-3</v>
      </c>
      <c r="AD403" s="310">
        <f t="shared" ca="1" si="46"/>
        <v>3.9886663420694024E-3</v>
      </c>
    </row>
    <row r="404" spans="6:30">
      <c r="F404" s="301">
        <f t="shared" ref="F404:F424" si="59">+B162</f>
        <v>46113</v>
      </c>
      <c r="G404" s="308">
        <f t="shared" ref="G404:G424" ca="1" si="60">+IF(ISERROR(G162/C162-1),0,G162/C162-1)</f>
        <v>0</v>
      </c>
      <c r="H404" s="311">
        <f t="shared" ref="H404:H424" ca="1" si="61">+IF(ISERROR(H162/D162-1),0,H162/D162-1)</f>
        <v>1.3862240193951436E-4</v>
      </c>
      <c r="I404" s="311">
        <f t="shared" ref="I404:I424" ca="1" si="62">+IF(ISERROR(I162/E162-1),0,I162/E162-1)</f>
        <v>-1.0261079742705514E-2</v>
      </c>
      <c r="J404" s="310">
        <f t="shared" ref="J404:J424" ca="1" si="63">+IF(ISERROR(J162/F162-1),0,J162/F162-1)</f>
        <v>2.7491627908928784E-3</v>
      </c>
      <c r="P404" s="301">
        <f t="shared" si="47"/>
        <v>46113</v>
      </c>
      <c r="Q404" s="308">
        <f t="shared" ca="1" si="39"/>
        <v>0</v>
      </c>
      <c r="R404" s="311">
        <f t="shared" ca="1" si="40"/>
        <v>1.3866917686811142E-4</v>
      </c>
      <c r="S404" s="311">
        <f t="shared" ca="1" si="41"/>
        <v>-1.0623162579672996E-2</v>
      </c>
      <c r="T404" s="310">
        <f t="shared" ca="1" si="42"/>
        <v>2.0490442256568819E-3</v>
      </c>
      <c r="Z404" s="301">
        <f t="shared" si="48"/>
        <v>46113</v>
      </c>
      <c r="AA404" s="308">
        <f t="shared" ca="1" si="43"/>
        <v>0</v>
      </c>
      <c r="AB404" s="311">
        <f t="shared" ca="1" si="44"/>
        <v>1.3785493262252757E-4</v>
      </c>
      <c r="AC404" s="311">
        <f t="shared" ca="1" si="45"/>
        <v>-9.7067678600133434E-3</v>
      </c>
      <c r="AD404" s="310">
        <f t="shared" ca="1" si="46"/>
        <v>1.0896648379140839E-2</v>
      </c>
    </row>
    <row r="405" spans="6:30">
      <c r="F405" s="301">
        <f t="shared" si="59"/>
        <v>46143</v>
      </c>
      <c r="G405" s="308">
        <f t="shared" ca="1" si="60"/>
        <v>0</v>
      </c>
      <c r="H405" s="311">
        <f t="shared" ca="1" si="61"/>
        <v>1.3880570343416387E-4</v>
      </c>
      <c r="I405" s="311">
        <f t="shared" ca="1" si="62"/>
        <v>-1.1261998859096178E-2</v>
      </c>
      <c r="J405" s="310">
        <f t="shared" ca="1" si="63"/>
        <v>9.2829696213692081E-4</v>
      </c>
      <c r="P405" s="301">
        <f t="shared" si="47"/>
        <v>46143</v>
      </c>
      <c r="Q405" s="308">
        <f t="shared" ca="1" si="39"/>
        <v>0</v>
      </c>
      <c r="R405" s="311">
        <f t="shared" ca="1" si="40"/>
        <v>1.3893850122270734E-4</v>
      </c>
      <c r="S405" s="311">
        <f t="shared" ca="1" si="41"/>
        <v>-1.1542049566955814E-2</v>
      </c>
      <c r="T405" s="310">
        <f t="shared" ca="1" si="42"/>
        <v>3.0296471208137721E-3</v>
      </c>
      <c r="Z405" s="301">
        <f t="shared" si="48"/>
        <v>46143</v>
      </c>
      <c r="AA405" s="308">
        <f t="shared" ca="1" si="43"/>
        <v>0</v>
      </c>
      <c r="AB405" s="311">
        <f t="shared" ca="1" si="44"/>
        <v>1.3724744783982779E-4</v>
      </c>
      <c r="AC405" s="311">
        <f t="shared" ca="1" si="45"/>
        <v>-9.69697338352149E-3</v>
      </c>
      <c r="AD405" s="310">
        <f t="shared" ca="1" si="46"/>
        <v>4.4693953362122674E-3</v>
      </c>
    </row>
    <row r="406" spans="6:30">
      <c r="F406" s="301">
        <f t="shared" si="59"/>
        <v>46174</v>
      </c>
      <c r="G406" s="308">
        <f t="shared" ca="1" si="60"/>
        <v>0</v>
      </c>
      <c r="H406" s="311">
        <f t="shared" ca="1" si="61"/>
        <v>1.3881509229718425E-4</v>
      </c>
      <c r="I406" s="311">
        <f t="shared" ca="1" si="62"/>
        <v>-1.4301118197017515E-2</v>
      </c>
      <c r="J406" s="310">
        <f t="shared" ca="1" si="63"/>
        <v>1.9044068546372195E-3</v>
      </c>
      <c r="P406" s="301">
        <f t="shared" si="47"/>
        <v>46174</v>
      </c>
      <c r="Q406" s="308">
        <f t="shared" ca="1" si="39"/>
        <v>0</v>
      </c>
      <c r="R406" s="311">
        <f t="shared" ca="1" si="40"/>
        <v>1.3883317866425493E-4</v>
      </c>
      <c r="S406" s="311">
        <f t="shared" ca="1" si="41"/>
        <v>-1.430840798949784E-2</v>
      </c>
      <c r="T406" s="310">
        <f t="shared" ca="1" si="42"/>
        <v>3.166653504852901E-3</v>
      </c>
      <c r="Z406" s="301">
        <f t="shared" si="48"/>
        <v>46174</v>
      </c>
      <c r="AA406" s="308">
        <f t="shared" ca="1" si="43"/>
        <v>0</v>
      </c>
      <c r="AB406" s="311">
        <f t="shared" ca="1" si="44"/>
        <v>1.3730095664565845E-4</v>
      </c>
      <c r="AC406" s="311">
        <f t="shared" ca="1" si="45"/>
        <v>-1.1845499890493327E-2</v>
      </c>
      <c r="AD406" s="310">
        <f t="shared" ca="1" si="46"/>
        <v>3.3647809673178486E-3</v>
      </c>
    </row>
    <row r="407" spans="6:30">
      <c r="F407" s="301">
        <f t="shared" si="59"/>
        <v>46204</v>
      </c>
      <c r="G407" s="308">
        <f t="shared" ca="1" si="60"/>
        <v>0</v>
      </c>
      <c r="H407" s="311">
        <f t="shared" ca="1" si="61"/>
        <v>1.3895229579530266E-4</v>
      </c>
      <c r="I407" s="311">
        <f t="shared" ca="1" si="62"/>
        <v>-8.8718238205881539E-3</v>
      </c>
      <c r="J407" s="310">
        <f t="shared" ca="1" si="63"/>
        <v>3.4927455060065338E-3</v>
      </c>
      <c r="P407" s="301">
        <f t="shared" si="47"/>
        <v>46204</v>
      </c>
      <c r="Q407" s="308">
        <f t="shared" ca="1" si="39"/>
        <v>0</v>
      </c>
      <c r="R407" s="311">
        <f t="shared" ca="1" si="40"/>
        <v>1.3894163740069132E-4</v>
      </c>
      <c r="S407" s="311">
        <f t="shared" ca="1" si="41"/>
        <v>-7.8206792766185584E-3</v>
      </c>
      <c r="T407" s="310">
        <f t="shared" ca="1" si="42"/>
        <v>1.910842648424671E-3</v>
      </c>
      <c r="Z407" s="301">
        <f t="shared" si="48"/>
        <v>46204</v>
      </c>
      <c r="AA407" s="308">
        <f t="shared" ca="1" si="43"/>
        <v>0</v>
      </c>
      <c r="AB407" s="311">
        <f t="shared" ca="1" si="44"/>
        <v>1.3716838175126256E-4</v>
      </c>
      <c r="AC407" s="311">
        <f t="shared" ca="1" si="45"/>
        <v>-6.7082801452997831E-3</v>
      </c>
      <c r="AD407" s="310">
        <f t="shared" ca="1" si="46"/>
        <v>3.072699505276999E-3</v>
      </c>
    </row>
    <row r="408" spans="6:30">
      <c r="F408" s="301">
        <f t="shared" si="59"/>
        <v>46235</v>
      </c>
      <c r="G408" s="308">
        <f t="shared" ca="1" si="60"/>
        <v>0</v>
      </c>
      <c r="H408" s="311">
        <f t="shared" ca="1" si="61"/>
        <v>1.3894624235444297E-4</v>
      </c>
      <c r="I408" s="311">
        <f t="shared" ca="1" si="62"/>
        <v>-8.191118019833632E-3</v>
      </c>
      <c r="J408" s="310">
        <f t="shared" ca="1" si="63"/>
        <v>8.6565997319776322E-4</v>
      </c>
      <c r="P408" s="301">
        <f t="shared" si="47"/>
        <v>46235</v>
      </c>
      <c r="Q408" s="308">
        <f t="shared" ca="1" si="39"/>
        <v>0</v>
      </c>
      <c r="R408" s="311">
        <f t="shared" ca="1" si="40"/>
        <v>1.3886212185432179E-4</v>
      </c>
      <c r="S408" s="311">
        <f t="shared" ca="1" si="41"/>
        <v>-8.1288119574781659E-3</v>
      </c>
      <c r="T408" s="310">
        <f t="shared" ca="1" si="42"/>
        <v>2.9123489540134884E-3</v>
      </c>
      <c r="Z408" s="301">
        <f t="shared" si="48"/>
        <v>46235</v>
      </c>
      <c r="AA408" s="308">
        <f t="shared" ca="1" si="43"/>
        <v>0</v>
      </c>
      <c r="AB408" s="311">
        <f t="shared" ca="1" si="44"/>
        <v>1.3708968957737433E-4</v>
      </c>
      <c r="AC408" s="311">
        <f t="shared" ca="1" si="45"/>
        <v>-6.1179216840423489E-3</v>
      </c>
      <c r="AD408" s="310">
        <f t="shared" ca="1" si="46"/>
        <v>3.0572117516447506E-3</v>
      </c>
    </row>
    <row r="409" spans="6:30">
      <c r="F409" s="301">
        <f t="shared" si="59"/>
        <v>46266</v>
      </c>
      <c r="G409" s="308">
        <f t="shared" ca="1" si="60"/>
        <v>0</v>
      </c>
      <c r="H409" s="311">
        <f t="shared" ca="1" si="61"/>
        <v>1.3873646143047758E-4</v>
      </c>
      <c r="I409" s="311">
        <f t="shared" ca="1" si="62"/>
        <v>-1.0266809045725522E-2</v>
      </c>
      <c r="J409" s="310">
        <f t="shared" ca="1" si="63"/>
        <v>2.7145237628130037E-3</v>
      </c>
      <c r="P409" s="301">
        <f t="shared" si="47"/>
        <v>46266</v>
      </c>
      <c r="Q409" s="308">
        <f t="shared" ca="1" si="39"/>
        <v>0</v>
      </c>
      <c r="R409" s="311">
        <f t="shared" ca="1" si="40"/>
        <v>1.3871636475593085E-4</v>
      </c>
      <c r="S409" s="311">
        <f t="shared" ca="1" si="41"/>
        <v>-1.1056664199181498E-2</v>
      </c>
      <c r="T409" s="310">
        <f t="shared" ca="1" si="42"/>
        <v>2.0629324722969411E-3</v>
      </c>
      <c r="Z409" s="301">
        <f t="shared" si="48"/>
        <v>46266</v>
      </c>
      <c r="AA409" s="308">
        <f t="shared" ca="1" si="43"/>
        <v>0</v>
      </c>
      <c r="AB409" s="311">
        <f t="shared" ca="1" si="44"/>
        <v>1.3729478835200482E-4</v>
      </c>
      <c r="AC409" s="311">
        <f t="shared" ca="1" si="45"/>
        <v>-8.9954044374432884E-3</v>
      </c>
      <c r="AD409" s="310">
        <f t="shared" ca="1" si="46"/>
        <v>3.2692334734605311E-3</v>
      </c>
    </row>
    <row r="410" spans="6:30">
      <c r="F410" s="301">
        <f t="shared" si="59"/>
        <v>46296</v>
      </c>
      <c r="G410" s="308">
        <f t="shared" ca="1" si="60"/>
        <v>0</v>
      </c>
      <c r="H410" s="311">
        <f t="shared" ca="1" si="61"/>
        <v>1.3881034789120505E-4</v>
      </c>
      <c r="I410" s="311">
        <f t="shared" ca="1" si="62"/>
        <v>-7.1243071593513063E-3</v>
      </c>
      <c r="J410" s="310">
        <f t="shared" ca="1" si="63"/>
        <v>1.7022951209275661E-3</v>
      </c>
      <c r="P410" s="301">
        <f t="shared" si="47"/>
        <v>46296</v>
      </c>
      <c r="Q410" s="308">
        <f t="shared" ca="1" si="39"/>
        <v>0</v>
      </c>
      <c r="R410" s="311">
        <f t="shared" ca="1" si="40"/>
        <v>1.3888925941119012E-4</v>
      </c>
      <c r="S410" s="311">
        <f t="shared" ca="1" si="41"/>
        <v>-6.7977538633237078E-3</v>
      </c>
      <c r="T410" s="310">
        <f t="shared" ca="1" si="42"/>
        <v>2.8794368803577441E-3</v>
      </c>
      <c r="Z410" s="301">
        <f t="shared" si="48"/>
        <v>46296</v>
      </c>
      <c r="AA410" s="308">
        <f t="shared" ca="1" si="43"/>
        <v>0</v>
      </c>
      <c r="AB410" s="311">
        <f t="shared" ca="1" si="44"/>
        <v>1.3718552441122078E-4</v>
      </c>
      <c r="AC410" s="311">
        <f t="shared" ca="1" si="45"/>
        <v>-5.4999653314288244E-3</v>
      </c>
      <c r="AD410" s="310">
        <f t="shared" ca="1" si="46"/>
        <v>3.0062999633879706E-3</v>
      </c>
    </row>
    <row r="411" spans="6:30">
      <c r="F411" s="301">
        <f t="shared" si="59"/>
        <v>46327</v>
      </c>
      <c r="G411" s="308">
        <f t="shared" ca="1" si="60"/>
        <v>0</v>
      </c>
      <c r="H411" s="311">
        <f t="shared" ca="1" si="61"/>
        <v>1.3933580993752415E-4</v>
      </c>
      <c r="I411" s="311">
        <f t="shared" ca="1" si="62"/>
        <v>-6.4124398645495351E-3</v>
      </c>
      <c r="J411" s="310">
        <f t="shared" ca="1" si="63"/>
        <v>2.634851772937985E-3</v>
      </c>
      <c r="P411" s="301">
        <f t="shared" si="47"/>
        <v>46327</v>
      </c>
      <c r="Q411" s="308">
        <f t="shared" ca="1" si="39"/>
        <v>0</v>
      </c>
      <c r="R411" s="311">
        <f t="shared" ca="1" si="40"/>
        <v>1.3917746628888672E-4</v>
      </c>
      <c r="S411" s="311">
        <f t="shared" ca="1" si="41"/>
        <v>-5.9976549598825812E-3</v>
      </c>
      <c r="T411" s="310">
        <f t="shared" ca="1" si="42"/>
        <v>4.9049399313676467E-3</v>
      </c>
      <c r="Z411" s="301">
        <f t="shared" si="48"/>
        <v>46327</v>
      </c>
      <c r="AA411" s="308">
        <f t="shared" ca="1" si="43"/>
        <v>0</v>
      </c>
      <c r="AB411" s="311">
        <f t="shared" ca="1" si="44"/>
        <v>1.3701508830066267E-4</v>
      </c>
      <c r="AC411" s="311">
        <f t="shared" ca="1" si="45"/>
        <v>-5.3550855850165169E-3</v>
      </c>
      <c r="AD411" s="310">
        <f t="shared" ca="1" si="46"/>
        <v>4.2067877561529077E-3</v>
      </c>
    </row>
    <row r="412" spans="6:30">
      <c r="F412" s="301">
        <f t="shared" si="59"/>
        <v>46357</v>
      </c>
      <c r="G412" s="308">
        <f t="shared" ca="1" si="60"/>
        <v>0</v>
      </c>
      <c r="H412" s="311">
        <f t="shared" ca="1" si="61"/>
        <v>1.3894044210993606E-4</v>
      </c>
      <c r="I412" s="311">
        <f t="shared" ca="1" si="62"/>
        <v>-7.9676890222927232E-3</v>
      </c>
      <c r="J412" s="310">
        <f t="shared" ca="1" si="63"/>
        <v>3.0980334289263389E-3</v>
      </c>
      <c r="P412" s="301">
        <f t="shared" si="47"/>
        <v>46357</v>
      </c>
      <c r="Q412" s="308">
        <f t="shared" ca="1" si="39"/>
        <v>0</v>
      </c>
      <c r="R412" s="311">
        <f t="shared" ca="1" si="40"/>
        <v>1.3898523830957465E-4</v>
      </c>
      <c r="S412" s="311">
        <f t="shared" ca="1" si="41"/>
        <v>-8.2777353241663132E-3</v>
      </c>
      <c r="T412" s="310">
        <f t="shared" ca="1" si="42"/>
        <v>1.9332523046338146E-3</v>
      </c>
      <c r="Z412" s="301">
        <f t="shared" si="48"/>
        <v>46357</v>
      </c>
      <c r="AA412" s="308">
        <f t="shared" ca="1" si="43"/>
        <v>0</v>
      </c>
      <c r="AB412" s="311">
        <f t="shared" ca="1" si="44"/>
        <v>1.3753225028612093E-4</v>
      </c>
      <c r="AC412" s="311">
        <f t="shared" ca="1" si="45"/>
        <v>-7.302928956457122E-3</v>
      </c>
      <c r="AD412" s="310">
        <f t="shared" ca="1" si="46"/>
        <v>3.1160070117055572E-3</v>
      </c>
    </row>
    <row r="413" spans="6:30">
      <c r="F413" s="301">
        <f t="shared" si="59"/>
        <v>46388</v>
      </c>
      <c r="G413" s="308">
        <f t="shared" ca="1" si="60"/>
        <v>0</v>
      </c>
      <c r="H413" s="311">
        <f t="shared" ca="1" si="61"/>
        <v>1.6330427415178761E-4</v>
      </c>
      <c r="I413" s="311">
        <f t="shared" ca="1" si="62"/>
        <v>-6.1602284897827042E-3</v>
      </c>
      <c r="J413" s="310">
        <f t="shared" ca="1" si="63"/>
        <v>8.206920853839339E-4</v>
      </c>
      <c r="P413" s="301">
        <f t="shared" si="47"/>
        <v>46388</v>
      </c>
      <c r="Q413" s="308">
        <f t="shared" ca="1" si="39"/>
        <v>0</v>
      </c>
      <c r="R413" s="311">
        <f t="shared" ca="1" si="40"/>
        <v>1.633605183393172E-4</v>
      </c>
      <c r="S413" s="311">
        <f t="shared" ca="1" si="41"/>
        <v>-6.2247158171289119E-3</v>
      </c>
      <c r="T413" s="310">
        <f t="shared" ca="1" si="42"/>
        <v>3.8046078504425651E-3</v>
      </c>
      <c r="Z413" s="301">
        <f t="shared" si="48"/>
        <v>46388</v>
      </c>
      <c r="AA413" s="308">
        <f t="shared" ca="1" si="43"/>
        <v>0</v>
      </c>
      <c r="AB413" s="311">
        <f t="shared" ca="1" si="44"/>
        <v>1.6340656951796539E-4</v>
      </c>
      <c r="AC413" s="311">
        <f t="shared" ca="1" si="45"/>
        <v>-4.3829401954088576E-3</v>
      </c>
      <c r="AD413" s="310">
        <f t="shared" ca="1" si="46"/>
        <v>3.9810321609456967E-3</v>
      </c>
    </row>
    <row r="414" spans="6:30">
      <c r="F414" s="301">
        <f t="shared" si="59"/>
        <v>46419</v>
      </c>
      <c r="G414" s="308">
        <f t="shared" ca="1" si="60"/>
        <v>0</v>
      </c>
      <c r="H414" s="311">
        <f t="shared" ca="1" si="61"/>
        <v>1.6346528748667488E-4</v>
      </c>
      <c r="I414" s="311">
        <f t="shared" ca="1" si="62"/>
        <v>-5.2193907048574406E-3</v>
      </c>
      <c r="J414" s="310">
        <f t="shared" ca="1" si="63"/>
        <v>1.8589536918900418E-3</v>
      </c>
      <c r="P414" s="301">
        <f t="shared" si="47"/>
        <v>46419</v>
      </c>
      <c r="Q414" s="308">
        <f t="shared" ca="1" si="39"/>
        <v>0</v>
      </c>
      <c r="R414" s="311">
        <f t="shared" ca="1" si="40"/>
        <v>1.634222456141643E-4</v>
      </c>
      <c r="S414" s="311">
        <f t="shared" ca="1" si="41"/>
        <v>-5.3156438647097293E-3</v>
      </c>
      <c r="T414" s="310">
        <f t="shared" ca="1" si="42"/>
        <v>2.1284373076200236E-3</v>
      </c>
      <c r="Z414" s="301">
        <f t="shared" si="48"/>
        <v>46419</v>
      </c>
      <c r="AA414" s="308">
        <f t="shared" ca="1" si="43"/>
        <v>0</v>
      </c>
      <c r="AB414" s="311">
        <f t="shared" ca="1" si="44"/>
        <v>1.63575545659711E-4</v>
      </c>
      <c r="AC414" s="311">
        <f t="shared" ca="1" si="45"/>
        <v>-3.9862424874430591E-3</v>
      </c>
      <c r="AD414" s="310">
        <f t="shared" ca="1" si="46"/>
        <v>4.4622552556781159E-3</v>
      </c>
    </row>
    <row r="415" spans="6:30">
      <c r="F415" s="301">
        <f t="shared" si="59"/>
        <v>46447</v>
      </c>
      <c r="G415" s="308">
        <f t="shared" ca="1" si="60"/>
        <v>0</v>
      </c>
      <c r="H415" s="311">
        <f t="shared" ca="1" si="61"/>
        <v>1.6328006059995737E-4</v>
      </c>
      <c r="I415" s="311">
        <f t="shared" ca="1" si="62"/>
        <v>-6.5633557206434823E-3</v>
      </c>
      <c r="J415" s="310">
        <f t="shared" ca="1" si="63"/>
        <v>1.7366773257996293E-3</v>
      </c>
      <c r="P415" s="301">
        <f t="shared" si="47"/>
        <v>46447</v>
      </c>
      <c r="Q415" s="308">
        <f t="shared" ca="1" si="39"/>
        <v>0</v>
      </c>
      <c r="R415" s="311">
        <f t="shared" ca="1" si="40"/>
        <v>1.6326541976852127E-4</v>
      </c>
      <c r="S415" s="311">
        <f t="shared" ca="1" si="41"/>
        <v>-6.7032626232307324E-3</v>
      </c>
      <c r="T415" s="310">
        <f t="shared" ca="1" si="42"/>
        <v>2.9130556318106571E-3</v>
      </c>
      <c r="Z415" s="301">
        <f t="shared" si="48"/>
        <v>46447</v>
      </c>
      <c r="AA415" s="308">
        <f t="shared" ca="1" si="43"/>
        <v>0</v>
      </c>
      <c r="AB415" s="311">
        <f t="shared" ca="1" si="44"/>
        <v>1.6356008159634783E-4</v>
      </c>
      <c r="AC415" s="311">
        <f t="shared" ca="1" si="45"/>
        <v>-3.670370743160789E-3</v>
      </c>
      <c r="AD415" s="310">
        <f t="shared" ca="1" si="46"/>
        <v>4.0293833749320829E-3</v>
      </c>
    </row>
    <row r="416" spans="6:30">
      <c r="F416" s="301">
        <f t="shared" si="59"/>
        <v>46478</v>
      </c>
      <c r="G416" s="308">
        <f t="shared" ca="1" si="60"/>
        <v>0</v>
      </c>
      <c r="H416" s="311">
        <f t="shared" ca="1" si="61"/>
        <v>1.6319283706067722E-4</v>
      </c>
      <c r="I416" s="311">
        <f t="shared" ca="1" si="62"/>
        <v>-1.3959868000419484E-2</v>
      </c>
      <c r="J416" s="310">
        <f t="shared" ca="1" si="63"/>
        <v>-6.5094179371814609E-2</v>
      </c>
      <c r="P416" s="301">
        <f t="shared" si="47"/>
        <v>46478</v>
      </c>
      <c r="Q416" s="308">
        <f t="shared" ca="1" si="39"/>
        <v>0</v>
      </c>
      <c r="R416" s="311">
        <f t="shared" ca="1" si="40"/>
        <v>1.6274309012165311E-4</v>
      </c>
      <c r="S416" s="311">
        <f t="shared" ca="1" si="41"/>
        <v>-1.0864483404960157E-2</v>
      </c>
      <c r="T416" s="310">
        <f t="shared" ca="1" si="42"/>
        <v>1.6023284863045939E-2</v>
      </c>
      <c r="Z416" s="301">
        <f t="shared" si="48"/>
        <v>46478</v>
      </c>
      <c r="AA416" s="308">
        <f t="shared" ca="1" si="43"/>
        <v>0</v>
      </c>
      <c r="AB416" s="311">
        <f t="shared" ca="1" si="44"/>
        <v>1.6297715079383046E-4</v>
      </c>
      <c r="AC416" s="311">
        <f t="shared" ca="1" si="45"/>
        <v>-9.4545756928262614E-3</v>
      </c>
      <c r="AD416" s="310">
        <f t="shared" ca="1" si="46"/>
        <v>-0.13264483214343492</v>
      </c>
    </row>
    <row r="417" spans="6:30">
      <c r="F417" s="301">
        <f t="shared" si="59"/>
        <v>46508</v>
      </c>
      <c r="G417" s="308">
        <f t="shared" ca="1" si="60"/>
        <v>0</v>
      </c>
      <c r="H417" s="311">
        <f t="shared" ca="1" si="61"/>
        <v>1.631541493269939E-4</v>
      </c>
      <c r="I417" s="311">
        <f t="shared" ca="1" si="62"/>
        <v>-1.4335185224462754E-2</v>
      </c>
      <c r="J417" s="310">
        <f t="shared" ca="1" si="63"/>
        <v>0.8389055554293805</v>
      </c>
      <c r="P417" s="301">
        <f t="shared" si="47"/>
        <v>46508</v>
      </c>
      <c r="Q417" s="308">
        <f t="shared" ca="1" si="39"/>
        <v>0</v>
      </c>
      <c r="R417" s="311">
        <f t="shared" ca="1" si="40"/>
        <v>1.6285226451517865E-4</v>
      </c>
      <c r="S417" s="311">
        <f t="shared" ca="1" si="41"/>
        <v>-1.5505999458739539E-2</v>
      </c>
      <c r="T417" s="310">
        <f t="shared" ca="1" si="42"/>
        <v>7.6792643347858291E-3</v>
      </c>
      <c r="Z417" s="301">
        <f t="shared" si="48"/>
        <v>46508</v>
      </c>
      <c r="AA417" s="308">
        <f t="shared" ca="1" si="43"/>
        <v>0</v>
      </c>
      <c r="AB417" s="311">
        <f t="shared" ca="1" si="44"/>
        <v>1.632502524957502E-4</v>
      </c>
      <c r="AC417" s="311">
        <f t="shared" ca="1" si="45"/>
        <v>-1.1606970421303653E-2</v>
      </c>
      <c r="AD417" s="310">
        <f t="shared" ca="1" si="46"/>
        <v>0.45257359602936775</v>
      </c>
    </row>
    <row r="418" spans="6:30">
      <c r="F418" s="301">
        <f t="shared" si="59"/>
        <v>46539</v>
      </c>
      <c r="G418" s="308">
        <f t="shared" ca="1" si="60"/>
        <v>0</v>
      </c>
      <c r="H418" s="311">
        <f t="shared" ca="1" si="61"/>
        <v>1.6295964890322701E-4</v>
      </c>
      <c r="I418" s="311">
        <f t="shared" ca="1" si="62"/>
        <v>-1.5110782882386542E-2</v>
      </c>
      <c r="J418" s="310">
        <f t="shared" ca="1" si="63"/>
        <v>2.8084219499997509E-3</v>
      </c>
      <c r="P418" s="301">
        <f t="shared" si="47"/>
        <v>46539</v>
      </c>
      <c r="Q418" s="308">
        <f t="shared" ca="1" si="39"/>
        <v>0</v>
      </c>
      <c r="R418" s="311">
        <f t="shared" ca="1" si="40"/>
        <v>1.6284544571676385E-4</v>
      </c>
      <c r="S418" s="311">
        <f t="shared" ca="1" si="41"/>
        <v>-1.4164611532847093E-2</v>
      </c>
      <c r="T418" s="310">
        <f t="shared" ca="1" si="42"/>
        <v>2.1563335146905782E-3</v>
      </c>
      <c r="Z418" s="301">
        <f t="shared" si="48"/>
        <v>46539</v>
      </c>
      <c r="AA418" s="308">
        <f t="shared" ca="1" si="43"/>
        <v>0</v>
      </c>
      <c r="AB418" s="311">
        <f t="shared" ca="1" si="44"/>
        <v>1.6280170327664933E-4</v>
      </c>
      <c r="AC418" s="311">
        <f t="shared" ca="1" si="45"/>
        <v>-1.3320628503542653E-2</v>
      </c>
      <c r="AD418" s="310">
        <f t="shared" ca="1" si="46"/>
        <v>4.5434611698669247E-3</v>
      </c>
    </row>
    <row r="419" spans="6:30">
      <c r="F419" s="301">
        <f t="shared" si="59"/>
        <v>46569</v>
      </c>
      <c r="G419" s="308">
        <f t="shared" ca="1" si="60"/>
        <v>0</v>
      </c>
      <c r="H419" s="311">
        <f t="shared" ca="1" si="61"/>
        <v>1.6341870266911585E-4</v>
      </c>
      <c r="I419" s="311">
        <f t="shared" ca="1" si="62"/>
        <v>-8.8940359487404974E-3</v>
      </c>
      <c r="J419" s="310">
        <f t="shared" ca="1" si="63"/>
        <v>1.6966630360730761E-3</v>
      </c>
      <c r="P419" s="301">
        <f t="shared" si="47"/>
        <v>46569</v>
      </c>
      <c r="Q419" s="308">
        <f t="shared" ca="1" si="39"/>
        <v>0</v>
      </c>
      <c r="R419" s="311">
        <f t="shared" ca="1" si="40"/>
        <v>1.6329757936039968E-4</v>
      </c>
      <c r="S419" s="311">
        <f t="shared" ca="1" si="41"/>
        <v>-8.3172156071826819E-3</v>
      </c>
      <c r="T419" s="310">
        <f t="shared" ca="1" si="42"/>
        <v>1.9236954504286974E-3</v>
      </c>
      <c r="Z419" s="301">
        <f t="shared" si="48"/>
        <v>46569</v>
      </c>
      <c r="AA419" s="308">
        <f t="shared" ca="1" si="43"/>
        <v>0</v>
      </c>
      <c r="AB419" s="311">
        <f t="shared" ca="1" si="44"/>
        <v>1.6322782258848534E-4</v>
      </c>
      <c r="AC419" s="311">
        <f t="shared" ca="1" si="45"/>
        <v>-6.3799057226670008E-3</v>
      </c>
      <c r="AD419" s="310">
        <f t="shared" ca="1" si="46"/>
        <v>3.1124376152096289E-3</v>
      </c>
    </row>
    <row r="420" spans="6:30">
      <c r="F420" s="301">
        <f t="shared" si="59"/>
        <v>46600</v>
      </c>
      <c r="G420" s="308">
        <f t="shared" ca="1" si="60"/>
        <v>0</v>
      </c>
      <c r="H420" s="311">
        <f t="shared" ca="1" si="61"/>
        <v>1.6309975726658266E-4</v>
      </c>
      <c r="I420" s="311">
        <f t="shared" ca="1" si="62"/>
        <v>-1.1029493122539868E-2</v>
      </c>
      <c r="J420" s="310">
        <f t="shared" ca="1" si="63"/>
        <v>1.803988588551686E-3</v>
      </c>
      <c r="P420" s="301">
        <f t="shared" si="47"/>
        <v>46600</v>
      </c>
      <c r="Q420" s="308">
        <f t="shared" ca="1" si="39"/>
        <v>0</v>
      </c>
      <c r="R420" s="311">
        <f t="shared" ca="1" si="40"/>
        <v>1.6318437027762478E-4</v>
      </c>
      <c r="S420" s="311">
        <f t="shared" ca="1" si="41"/>
        <v>-1.1083168271037502E-2</v>
      </c>
      <c r="T420" s="310">
        <f t="shared" ca="1" si="42"/>
        <v>1.9869399013066058E-3</v>
      </c>
      <c r="Z420" s="301">
        <f t="shared" si="48"/>
        <v>46600</v>
      </c>
      <c r="AA420" s="308">
        <f t="shared" ca="1" si="43"/>
        <v>0</v>
      </c>
      <c r="AB420" s="311">
        <f t="shared" ca="1" si="44"/>
        <v>1.6326825148649249E-4</v>
      </c>
      <c r="AC420" s="311">
        <f t="shared" ca="1" si="45"/>
        <v>-8.2112670277368904E-3</v>
      </c>
      <c r="AD420" s="310">
        <f t="shared" ca="1" si="46"/>
        <v>2.0464057114721879E-3</v>
      </c>
    </row>
    <row r="421" spans="6:30">
      <c r="F421" s="301">
        <f t="shared" si="59"/>
        <v>46631</v>
      </c>
      <c r="G421" s="308">
        <f t="shared" ca="1" si="60"/>
        <v>0</v>
      </c>
      <c r="H421" s="311">
        <f t="shared" ca="1" si="61"/>
        <v>1.6302365292464316E-4</v>
      </c>
      <c r="I421" s="311">
        <f t="shared" ca="1" si="62"/>
        <v>-1.1146900048695452E-2</v>
      </c>
      <c r="J421" s="310">
        <f t="shared" ca="1" si="63"/>
        <v>2.7922713532699817E-3</v>
      </c>
      <c r="P421" s="301">
        <f t="shared" si="47"/>
        <v>46631</v>
      </c>
      <c r="Q421" s="308">
        <f t="shared" ca="1" si="39"/>
        <v>0</v>
      </c>
      <c r="R421" s="311">
        <f t="shared" ca="1" si="40"/>
        <v>1.6288679543619011E-4</v>
      </c>
      <c r="S421" s="311">
        <f t="shared" ca="1" si="41"/>
        <v>-1.147315635243995E-2</v>
      </c>
      <c r="T421" s="310">
        <f t="shared" ca="1" si="42"/>
        <v>2.0344880655616127E-3</v>
      </c>
      <c r="Z421" s="301">
        <f t="shared" si="48"/>
        <v>46631</v>
      </c>
      <c r="AA421" s="308">
        <f t="shared" ca="1" si="43"/>
        <v>0</v>
      </c>
      <c r="AB421" s="311">
        <f t="shared" ca="1" si="44"/>
        <v>1.629309224826514E-4</v>
      </c>
      <c r="AC421" s="311">
        <f t="shared" ca="1" si="45"/>
        <v>-1.0303945879309273E-2</v>
      </c>
      <c r="AD421" s="310">
        <f t="shared" ca="1" si="46"/>
        <v>3.278131528841266E-3</v>
      </c>
    </row>
    <row r="422" spans="6:30">
      <c r="F422" s="301">
        <f t="shared" si="59"/>
        <v>46661</v>
      </c>
      <c r="G422" s="308">
        <f t="shared" ca="1" si="60"/>
        <v>0</v>
      </c>
      <c r="H422" s="311">
        <f t="shared" ca="1" si="61"/>
        <v>1.6337258987708658E-4</v>
      </c>
      <c r="I422" s="311">
        <f t="shared" ca="1" si="62"/>
        <v>-7.8269291525520091E-3</v>
      </c>
      <c r="J422" s="310">
        <f t="shared" ca="1" si="63"/>
        <v>8.4088523880443411E-4</v>
      </c>
      <c r="P422" s="301">
        <f t="shared" si="47"/>
        <v>46661</v>
      </c>
      <c r="Q422" s="308">
        <f t="shared" ca="1" si="39"/>
        <v>0</v>
      </c>
      <c r="R422" s="311">
        <f t="shared" ca="1" si="40"/>
        <v>1.6333064136975217E-4</v>
      </c>
      <c r="S422" s="311">
        <f t="shared" ca="1" si="41"/>
        <v>-7.6771849153556282E-3</v>
      </c>
      <c r="T422" s="310">
        <f t="shared" ca="1" si="42"/>
        <v>2.8905233556080212E-3</v>
      </c>
      <c r="Z422" s="301">
        <f t="shared" si="48"/>
        <v>46661</v>
      </c>
      <c r="AA422" s="308">
        <f t="shared" ca="1" si="43"/>
        <v>0</v>
      </c>
      <c r="AB422" s="311">
        <f t="shared" ca="1" si="44"/>
        <v>1.6337823723255873E-4</v>
      </c>
      <c r="AC422" s="311">
        <f t="shared" ca="1" si="45"/>
        <v>-6.315686144292898E-3</v>
      </c>
      <c r="AD422" s="310">
        <f t="shared" ca="1" si="46"/>
        <v>2.0281622103532904E-3</v>
      </c>
    </row>
    <row r="423" spans="6:30">
      <c r="F423" s="301">
        <f t="shared" si="59"/>
        <v>46692</v>
      </c>
      <c r="G423" s="308">
        <f t="shared" ca="1" si="60"/>
        <v>0</v>
      </c>
      <c r="H423" s="311">
        <f t="shared" ca="1" si="61"/>
        <v>1.6344940997981006E-4</v>
      </c>
      <c r="I423" s="311">
        <f t="shared" ca="1" si="62"/>
        <v>-7.2907657397464076E-3</v>
      </c>
      <c r="J423" s="310">
        <f t="shared" ca="1" si="63"/>
        <v>1.7733899912875106E-3</v>
      </c>
      <c r="P423" s="301">
        <f t="shared" si="47"/>
        <v>46692</v>
      </c>
      <c r="Q423" s="308">
        <f t="shared" ca="1" si="39"/>
        <v>0</v>
      </c>
      <c r="R423" s="311">
        <f t="shared" ca="1" si="40"/>
        <v>1.6345142481322128E-4</v>
      </c>
      <c r="S423" s="311">
        <f t="shared" ca="1" si="41"/>
        <v>-7.1631387869564023E-3</v>
      </c>
      <c r="T423" s="310">
        <f t="shared" ca="1" si="42"/>
        <v>3.0348847510228705E-3</v>
      </c>
      <c r="Z423" s="301">
        <f t="shared" si="48"/>
        <v>46692</v>
      </c>
      <c r="AA423" s="308">
        <f t="shared" ca="1" si="43"/>
        <v>0</v>
      </c>
      <c r="AB423" s="311">
        <f t="shared" ca="1" si="44"/>
        <v>1.633411199439827E-4</v>
      </c>
      <c r="AC423" s="311">
        <f t="shared" ca="1" si="45"/>
        <v>-6.3105846987331349E-3</v>
      </c>
      <c r="AD423" s="310">
        <f t="shared" ca="1" si="46"/>
        <v>5.4111257953766145E-3</v>
      </c>
    </row>
    <row r="424" spans="6:30">
      <c r="F424" s="302">
        <f t="shared" si="59"/>
        <v>46722</v>
      </c>
      <c r="G424" s="312">
        <f t="shared" ca="1" si="60"/>
        <v>0</v>
      </c>
      <c r="H424" s="313">
        <f t="shared" ca="1" si="61"/>
        <v>1.6316456867926377E-4</v>
      </c>
      <c r="I424" s="313">
        <f t="shared" ca="1" si="62"/>
        <v>-8.2875093997955007E-3</v>
      </c>
      <c r="J424" s="314">
        <f t="shared" ca="1" si="63"/>
        <v>2.544387842905893E-3</v>
      </c>
      <c r="P424" s="302">
        <f t="shared" si="47"/>
        <v>46722</v>
      </c>
      <c r="Q424" s="312">
        <f t="shared" ca="1" si="39"/>
        <v>0</v>
      </c>
      <c r="R424" s="313">
        <f t="shared" ca="1" si="40"/>
        <v>1.6310044713541139E-4</v>
      </c>
      <c r="S424" s="313">
        <f t="shared" ca="1" si="41"/>
        <v>-7.4410400551786493E-3</v>
      </c>
      <c r="T424" s="314">
        <f t="shared" ca="1" si="42"/>
        <v>3.9213409486209549E-3</v>
      </c>
      <c r="Z424" s="302">
        <f t="shared" si="48"/>
        <v>46722</v>
      </c>
      <c r="AA424" s="312">
        <f t="shared" ca="1" si="43"/>
        <v>0</v>
      </c>
      <c r="AB424" s="313">
        <f t="shared" ca="1" si="44"/>
        <v>1.6314925629767885E-4</v>
      </c>
      <c r="AC424" s="313">
        <f t="shared" ca="1" si="45"/>
        <v>-7.0489743062990273E-3</v>
      </c>
      <c r="AD424" s="314">
        <f t="shared" ca="1" si="46"/>
        <v>4.1188449443976261E-3</v>
      </c>
    </row>
    <row r="425" spans="6:30">
      <c r="F425" s="646"/>
      <c r="G425" s="647"/>
      <c r="H425" s="647"/>
      <c r="I425" s="647"/>
      <c r="J425" s="647"/>
    </row>
    <row r="665666" spans="7:30">
      <c r="G665666" s="462" t="s">
        <v>303</v>
      </c>
      <c r="H665666" s="45" t="str">
        <f>+$G665666</f>
        <v>d98</v>
      </c>
      <c r="I665666" s="45" t="str">
        <f t="shared" ref="I665666:J665667" si="64">+$G665666</f>
        <v>d98</v>
      </c>
      <c r="J665666" s="45" t="str">
        <f t="shared" si="64"/>
        <v>d98</v>
      </c>
      <c r="Q665666" s="462" t="s">
        <v>302</v>
      </c>
      <c r="R665666" s="45" t="str">
        <f>+Q665666</f>
        <v>d130</v>
      </c>
      <c r="S665666" s="45" t="str">
        <f>+Q665666</f>
        <v>d130</v>
      </c>
      <c r="T665666" s="45" t="str">
        <f>+Q665666</f>
        <v>d130</v>
      </c>
      <c r="AA665666" s="462" t="s">
        <v>304</v>
      </c>
      <c r="AB665666" s="45" t="str">
        <f>+AA665666</f>
        <v>d162</v>
      </c>
      <c r="AC665666" s="45" t="str">
        <f>+AA665666</f>
        <v>d162</v>
      </c>
      <c r="AD665666" s="45" t="str">
        <f>+AA665666</f>
        <v>d162</v>
      </c>
    </row>
    <row r="665667" spans="7:30">
      <c r="G665667" s="462" t="s">
        <v>300</v>
      </c>
      <c r="H665667" s="45" t="str">
        <f>+$G665667</f>
        <v>aaa128</v>
      </c>
      <c r="I665667" s="45" t="str">
        <f t="shared" si="64"/>
        <v>aaa128</v>
      </c>
      <c r="J665667" s="45" t="str">
        <f t="shared" si="64"/>
        <v>aaa128</v>
      </c>
      <c r="Q665667" s="462" t="s">
        <v>301</v>
      </c>
      <c r="R665667" s="45" t="str">
        <f>+Q665667</f>
        <v>aaa160</v>
      </c>
      <c r="S665667" s="45" t="str">
        <f>+Q665667</f>
        <v>aaa160</v>
      </c>
      <c r="T665667" s="45" t="str">
        <f>+Q665667</f>
        <v>aaa160</v>
      </c>
      <c r="AA665667" s="462" t="s">
        <v>305</v>
      </c>
      <c r="AB665667" s="45" t="str">
        <f>+AA665667</f>
        <v>aaa192</v>
      </c>
      <c r="AC665667" s="45" t="str">
        <f>+AA665667</f>
        <v>aaa192</v>
      </c>
      <c r="AD665667" s="45" t="str">
        <f>+AA665667</f>
        <v>aaa192</v>
      </c>
    </row>
    <row r="665668" spans="7:30">
      <c r="G665668" s="45">
        <v>2</v>
      </c>
      <c r="H665668" s="45">
        <v>11</v>
      </c>
      <c r="I665668" s="45">
        <v>23</v>
      </c>
      <c r="J665668" s="45">
        <v>20</v>
      </c>
      <c r="Q665668" s="45">
        <v>2</v>
      </c>
      <c r="R665668" s="45">
        <v>11</v>
      </c>
      <c r="S665668" s="45">
        <v>23</v>
      </c>
      <c r="T665668" s="45">
        <v>20</v>
      </c>
      <c r="AA665668" s="45">
        <v>2</v>
      </c>
      <c r="AB665668" s="45">
        <v>11</v>
      </c>
      <c r="AC665668" s="45">
        <v>23</v>
      </c>
      <c r="AD665668" s="45">
        <v>20</v>
      </c>
    </row>
  </sheetData>
  <mergeCells count="9">
    <mergeCell ref="AA243:AD243"/>
    <mergeCell ref="AA1:AD1"/>
    <mergeCell ref="W1:Z1"/>
    <mergeCell ref="G1:J1"/>
    <mergeCell ref="C1:F1"/>
    <mergeCell ref="Q1:T1"/>
    <mergeCell ref="M1:P1"/>
    <mergeCell ref="G243:J243"/>
    <mergeCell ref="Q243:T243"/>
  </mergeCells>
  <conditionalFormatting sqref="G3:J182 Q3:T182 AA3:AD182">
    <cfRule type="expression" dxfId="7" priority="65">
      <formula>AND(G245&lt;0.05,G245&gt;-0.05)</formula>
    </cfRule>
    <cfRule type="expression" dxfId="6" priority="66">
      <formula>OR(G245&lt;-0.05,G245&gt;0.05)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450678"/>
  <sheetViews>
    <sheetView showGridLines="0" topLeftCell="A184" zoomScale="80" zoomScaleNormal="80" workbookViewId="0">
      <selection activeCell="A184" sqref="A184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7" t="s">
        <v>209</v>
      </c>
      <c r="D1" s="688"/>
      <c r="E1" s="688"/>
      <c r="F1" s="689"/>
      <c r="G1" s="681" t="s">
        <v>210</v>
      </c>
      <c r="H1" s="682"/>
      <c r="I1" s="682"/>
      <c r="J1" s="683"/>
      <c r="M1" s="687" t="s">
        <v>211</v>
      </c>
      <c r="N1" s="688"/>
      <c r="O1" s="688"/>
      <c r="P1" s="689"/>
      <c r="Q1" s="681" t="s">
        <v>212</v>
      </c>
      <c r="R1" s="682"/>
      <c r="S1" s="682"/>
      <c r="T1" s="683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231</v>
      </c>
      <c r="D3" s="296">
        <v>3.4870000000000001</v>
      </c>
      <c r="E3" s="298">
        <v>0.22500000000000001</v>
      </c>
      <c r="F3" s="295">
        <v>0.17</v>
      </c>
      <c r="G3" s="294">
        <f ca="1">+IF(ISERROR(HLOOKUP($B3,INDIRECT("'Monthly Resource Report'!"&amp;'Green Validation'!G$450676&amp;":"&amp;'Green Validation'!G$450677),'Green Validation'!G$450678,FALSE)),0,HLOOKUP($B3,INDIRECT("'Monthly Resource Report'!"&amp;'Green Validation'!G$450676&amp;":"&amp;'Green Validation'!G$450677),'Green Validation'!G$450678,FALSE))</f>
        <v>231</v>
      </c>
      <c r="H3" s="296">
        <f ca="1">+IF(ISERROR(HLOOKUP($B3,INDIRECT("'Monthly Resource Report'!"&amp;'Green Validation'!H$450676&amp;":"&amp;'Green Validation'!H$450677),'Green Validation'!H$450678,FALSE)),0,HLOOKUP($B3,INDIRECT("'Monthly Resource Report'!"&amp;'Green Validation'!H$450676&amp;":"&amp;'Green Validation'!H$450677),'Green Validation'!H$450678,FALSE))</f>
        <v>3.4869999606655391</v>
      </c>
      <c r="I3" s="315">
        <f ca="1">+IF(ISERROR(HLOOKUP($B3,INDIRECT("'Monthly Resource Report'!"&amp;'Green Validation'!I$450676&amp;":"&amp;'Green Validation'!I$450677),'Green Validation'!I$450678,FALSE)),0,HLOOKUP($B3,INDIRECT("'Monthly Resource Report'!"&amp;'Green Validation'!I$450676&amp;":"&amp;'Green Validation'!I$450677),'Green Validation'!I$450678,FALSE))</f>
        <v>0.22334837523577586</v>
      </c>
      <c r="J3" s="316">
        <f ca="1">+IF(ISERROR(HLOOKUP($B3,INDIRECT("'Monthly Resource Report'!"&amp;'Green Validation'!J$450676&amp;":"&amp;'Green Validation'!J$450677),'Green Validation'!J$450678,FALSE)),0,HLOOKUP($B3,INDIRECT("'Monthly Resource Report'!"&amp;'Green Validation'!J$450676&amp;":"&amp;'Green Validation'!J$450677),'Green Validation'!J$450678,FALSE))</f>
        <v>0.17022419597450039</v>
      </c>
      <c r="L3" s="300">
        <v>41275</v>
      </c>
      <c r="M3" s="294">
        <v>223</v>
      </c>
      <c r="N3" s="296">
        <v>3.4870000000000001</v>
      </c>
      <c r="O3" s="298">
        <v>0.22500000000000001</v>
      </c>
      <c r="P3" s="295">
        <v>0.17</v>
      </c>
      <c r="Q3" s="294">
        <f ca="1">+IF(ISERROR(HLOOKUP($B3,INDIRECT("'Monthly Resource Report'!"&amp;'Green Validation'!Q$450676&amp;":"&amp;'Green Validation'!Q$450677),'Green Validation'!Q$450678,FALSE)),0,HLOOKUP($B3,INDIRECT("'Monthly Resource Report'!"&amp;'Green Validation'!Q$450676&amp;":"&amp;'Green Validation'!Q$450677),'Green Validation'!Q$450678,FALSE))</f>
        <v>223</v>
      </c>
      <c r="R3" s="296">
        <f ca="1">+IF(ISERROR(HLOOKUP($B3,INDIRECT("'Monthly Resource Report'!"&amp;'Green Validation'!R$450676&amp;":"&amp;'Green Validation'!R$450677),'Green Validation'!R$450678,FALSE)),0,HLOOKUP($B3,INDIRECT("'Monthly Resource Report'!"&amp;'Green Validation'!R$450676&amp;":"&amp;'Green Validation'!R$450677),'Green Validation'!R$450678,FALSE))</f>
        <v>3.4870017353431555</v>
      </c>
      <c r="S3" s="315">
        <f ca="1">+IF(ISERROR(HLOOKUP($B3,INDIRECT("'Monthly Resource Report'!"&amp;'Green Validation'!S$450676&amp;":"&amp;'Green Validation'!S$450677),'Green Validation'!S$450678,FALSE)),0,HLOOKUP($B3,INDIRECT("'Monthly Resource Report'!"&amp;'Green Validation'!S$450676&amp;":"&amp;'Green Validation'!S$450677),'Green Validation'!S$450678,FALSE))</f>
        <v>0.22351885092155013</v>
      </c>
      <c r="T3" s="316">
        <f ca="1">+IF(ISERROR(HLOOKUP($B3,INDIRECT("'Monthly Resource Report'!"&amp;'Green Validation'!T$450676&amp;":"&amp;'Green Validation'!T$450677),'Green Validation'!T$450678,FALSE)),0,HLOOKUP($B3,INDIRECT("'Monthly Resource Report'!"&amp;'Green Validation'!T$450676&amp;":"&amp;'Green Validation'!T$450677),'Green Validation'!T$450678,FALSE))</f>
        <v>0.17024765321108384</v>
      </c>
    </row>
    <row r="4" spans="2:20">
      <c r="B4" s="301">
        <v>41306</v>
      </c>
      <c r="C4" s="294">
        <v>231</v>
      </c>
      <c r="D4" s="297">
        <v>3.4870000000000001</v>
      </c>
      <c r="E4" s="299">
        <v>0.22500000000000001</v>
      </c>
      <c r="F4" s="295">
        <v>0.17</v>
      </c>
      <c r="G4" s="294">
        <f ca="1">+IF(ISERROR(HLOOKUP($B4,INDIRECT("'Monthly Resource Report'!"&amp;'Green Validation'!G$450676&amp;":"&amp;'Green Validation'!G$450677),'Green Validation'!G$450678,FALSE)),0,HLOOKUP($B4,INDIRECT("'Monthly Resource Report'!"&amp;'Green Validation'!G$450676&amp;":"&amp;'Green Validation'!G$450677),'Green Validation'!G$450678,FALSE))</f>
        <v>231</v>
      </c>
      <c r="H4" s="297">
        <f ca="1">+IF(ISERROR(HLOOKUP($B4,INDIRECT("'Monthly Resource Report'!"&amp;'Green Validation'!H$450676&amp;":"&amp;'Green Validation'!H$450677),'Green Validation'!H$450678,FALSE)),0,HLOOKUP($B4,INDIRECT("'Monthly Resource Report'!"&amp;'Green Validation'!H$450676&amp;":"&amp;'Green Validation'!H$450677),'Green Validation'!H$450678,FALSE))</f>
        <v>3.4870006419659521</v>
      </c>
      <c r="I4" s="317">
        <f ca="1">+IF(ISERROR(HLOOKUP($B4,INDIRECT("'Monthly Resource Report'!"&amp;'Green Validation'!I$450676&amp;":"&amp;'Green Validation'!I$450677),'Green Validation'!I$450678,FALSE)),0,HLOOKUP($B4,INDIRECT("'Monthly Resource Report'!"&amp;'Green Validation'!I$450676&amp;":"&amp;'Green Validation'!I$450677),'Green Validation'!I$450678,FALSE))</f>
        <v>0.22337468610885686</v>
      </c>
      <c r="J4" s="318">
        <f ca="1">+IF(ISERROR(HLOOKUP($B4,INDIRECT("'Monthly Resource Report'!"&amp;'Green Validation'!J$450676&amp;":"&amp;'Green Validation'!J$450677),'Green Validation'!J$450678,FALSE)),0,HLOOKUP($B4,INDIRECT("'Monthly Resource Report'!"&amp;'Green Validation'!J$450676&amp;":"&amp;'Green Validation'!J$450677),'Green Validation'!J$450678,FALSE))</f>
        <v>0.1702373279234668</v>
      </c>
      <c r="L4" s="301">
        <v>41306</v>
      </c>
      <c r="M4" s="294">
        <v>223</v>
      </c>
      <c r="N4" s="297">
        <v>3.4870000000000001</v>
      </c>
      <c r="O4" s="299">
        <v>0.22500000000000001</v>
      </c>
      <c r="P4" s="295">
        <v>0.17</v>
      </c>
      <c r="Q4" s="294">
        <f ca="1">+IF(ISERROR(HLOOKUP($B4,INDIRECT("'Monthly Resource Report'!"&amp;'Green Validation'!Q$450676&amp;":"&amp;'Green Validation'!Q$450677),'Green Validation'!Q$450678,FALSE)),0,HLOOKUP($B4,INDIRECT("'Monthly Resource Report'!"&amp;'Green Validation'!Q$450676&amp;":"&amp;'Green Validation'!Q$450677),'Green Validation'!Q$450678,FALSE))</f>
        <v>223</v>
      </c>
      <c r="R4" s="297">
        <f ca="1">+IF(ISERROR(HLOOKUP($B4,INDIRECT("'Monthly Resource Report'!"&amp;'Green Validation'!R$450676&amp;":"&amp;'Green Validation'!R$450677),'Green Validation'!R$450678,FALSE)),0,HLOOKUP($B4,INDIRECT("'Monthly Resource Report'!"&amp;'Green Validation'!R$450676&amp;":"&amp;'Green Validation'!R$450677),'Green Validation'!R$450678,FALSE))</f>
        <v>3.4870012381345439</v>
      </c>
      <c r="S4" s="317">
        <f ca="1">+IF(ISERROR(HLOOKUP($B4,INDIRECT("'Monthly Resource Report'!"&amp;'Green Validation'!S$450676&amp;":"&amp;'Green Validation'!S$450677),'Green Validation'!S$450678,FALSE)),0,HLOOKUP($B4,INDIRECT("'Monthly Resource Report'!"&amp;'Green Validation'!S$450676&amp;":"&amp;'Green Validation'!S$450677),'Green Validation'!S$450678,FALSE))</f>
        <v>0.22352950896041818</v>
      </c>
      <c r="T4" s="318">
        <f ca="1">+IF(ISERROR(HLOOKUP($B4,INDIRECT("'Monthly Resource Report'!"&amp;'Green Validation'!T$450676&amp;":"&amp;'Green Validation'!T$450677),'Green Validation'!T$450678,FALSE)),0,HLOOKUP($B4,INDIRECT("'Monthly Resource Report'!"&amp;'Green Validation'!T$450676&amp;":"&amp;'Green Validation'!T$450677),'Green Validation'!T$450678,FALSE))</f>
        <v>0.17018294801795775</v>
      </c>
    </row>
    <row r="5" spans="2:20">
      <c r="B5" s="301">
        <v>41334</v>
      </c>
      <c r="C5" s="294">
        <v>231</v>
      </c>
      <c r="D5" s="297">
        <v>3.4870000000000001</v>
      </c>
      <c r="E5" s="299">
        <v>0.22500000000000001</v>
      </c>
      <c r="F5" s="295">
        <v>0.17</v>
      </c>
      <c r="G5" s="294">
        <f ca="1">+IF(ISERROR(HLOOKUP($B5,INDIRECT("'Monthly Resource Report'!"&amp;'Green Validation'!G$450676&amp;":"&amp;'Green Validation'!G$450677),'Green Validation'!G$450678,FALSE)),0,HLOOKUP($B5,INDIRECT("'Monthly Resource Report'!"&amp;'Green Validation'!G$450676&amp;":"&amp;'Green Validation'!G$450677),'Green Validation'!G$450678,FALSE))</f>
        <v>231</v>
      </c>
      <c r="H5" s="297">
        <f ca="1">+IF(ISERROR(HLOOKUP($B5,INDIRECT("'Monthly Resource Report'!"&amp;'Green Validation'!H$450676&amp;":"&amp;'Green Validation'!H$450677),'Green Validation'!H$450678,FALSE)),0,HLOOKUP($B5,INDIRECT("'Monthly Resource Report'!"&amp;'Green Validation'!H$450676&amp;":"&amp;'Green Validation'!H$450677),'Green Validation'!H$450678,FALSE))</f>
        <v>3.4869994457104143</v>
      </c>
      <c r="I5" s="317">
        <f ca="1">+IF(ISERROR(HLOOKUP($B5,INDIRECT("'Monthly Resource Report'!"&amp;'Green Validation'!I$450676&amp;":"&amp;'Green Validation'!I$450677),'Green Validation'!I$450678,FALSE)),0,HLOOKUP($B5,INDIRECT("'Monthly Resource Report'!"&amp;'Green Validation'!I$450676&amp;":"&amp;'Green Validation'!I$450677),'Green Validation'!I$450678,FALSE))</f>
        <v>0.22235495120200199</v>
      </c>
      <c r="J5" s="318">
        <f ca="1">+IF(ISERROR(HLOOKUP($B5,INDIRECT("'Monthly Resource Report'!"&amp;'Green Validation'!J$450676&amp;":"&amp;'Green Validation'!J$450677),'Green Validation'!J$450678,FALSE)),0,HLOOKUP($B5,INDIRECT("'Monthly Resource Report'!"&amp;'Green Validation'!J$450676&amp;":"&amp;'Green Validation'!J$450677),'Green Validation'!J$450678,FALSE))</f>
        <v>0.17033607543399473</v>
      </c>
      <c r="L5" s="301">
        <v>41334</v>
      </c>
      <c r="M5" s="294">
        <v>223</v>
      </c>
      <c r="N5" s="297">
        <v>3.4870000000000001</v>
      </c>
      <c r="O5" s="299">
        <v>0.22500000000000001</v>
      </c>
      <c r="P5" s="295">
        <v>0.17</v>
      </c>
      <c r="Q5" s="294">
        <f ca="1">+IF(ISERROR(HLOOKUP($B5,INDIRECT("'Monthly Resource Report'!"&amp;'Green Validation'!Q$450676&amp;":"&amp;'Green Validation'!Q$450677),'Green Validation'!Q$450678,FALSE)),0,HLOOKUP($B5,INDIRECT("'Monthly Resource Report'!"&amp;'Green Validation'!Q$450676&amp;":"&amp;'Green Validation'!Q$450677),'Green Validation'!Q$450678,FALSE))</f>
        <v>223</v>
      </c>
      <c r="R5" s="297">
        <f ca="1">+IF(ISERROR(HLOOKUP($B5,INDIRECT("'Monthly Resource Report'!"&amp;'Green Validation'!R$450676&amp;":"&amp;'Green Validation'!R$450677),'Green Validation'!R$450678,FALSE)),0,HLOOKUP($B5,INDIRECT("'Monthly Resource Report'!"&amp;'Green Validation'!R$450676&amp;":"&amp;'Green Validation'!R$450677),'Green Validation'!R$450678,FALSE))</f>
        <v>3.4870004577303617</v>
      </c>
      <c r="S5" s="317">
        <f ca="1">+IF(ISERROR(HLOOKUP($B5,INDIRECT("'Monthly Resource Report'!"&amp;'Green Validation'!S$450676&amp;":"&amp;'Green Validation'!S$450677),'Green Validation'!S$450678,FALSE)),0,HLOOKUP($B5,INDIRECT("'Monthly Resource Report'!"&amp;'Green Validation'!S$450676&amp;":"&amp;'Green Validation'!S$450677),'Green Validation'!S$450678,FALSE))</f>
        <v>0.22269901801436798</v>
      </c>
      <c r="T5" s="318">
        <f ca="1">+IF(ISERROR(HLOOKUP($B5,INDIRECT("'Monthly Resource Report'!"&amp;'Green Validation'!T$450676&amp;":"&amp;'Green Validation'!T$450677),'Green Validation'!T$450678,FALSE)),0,HLOOKUP($B5,INDIRECT("'Monthly Resource Report'!"&amp;'Green Validation'!T$450676&amp;":"&amp;'Green Validation'!T$450677),'Green Validation'!T$450678,FALSE))</f>
        <v>0.17024657629266923</v>
      </c>
    </row>
    <row r="6" spans="2:20">
      <c r="B6" s="301">
        <v>41365</v>
      </c>
      <c r="C6" s="294">
        <v>231</v>
      </c>
      <c r="D6" s="297">
        <v>3.4870000000000001</v>
      </c>
      <c r="E6" s="299">
        <v>0.22500000000000001</v>
      </c>
      <c r="F6" s="295">
        <v>0.17</v>
      </c>
      <c r="G6" s="294">
        <f ca="1">+IF(ISERROR(HLOOKUP($B6,INDIRECT("'Monthly Resource Report'!"&amp;'Green Validation'!G$450676&amp;":"&amp;'Green Validation'!G$450677),'Green Validation'!G$450678,FALSE)),0,HLOOKUP($B6,INDIRECT("'Monthly Resource Report'!"&amp;'Green Validation'!G$450676&amp;":"&amp;'Green Validation'!G$450677),'Green Validation'!G$450678,FALSE))</f>
        <v>231</v>
      </c>
      <c r="H6" s="297">
        <f ca="1">+IF(ISERROR(HLOOKUP($B6,INDIRECT("'Monthly Resource Report'!"&amp;'Green Validation'!H$450676&amp;":"&amp;'Green Validation'!H$450677),'Green Validation'!H$450678,FALSE)),0,HLOOKUP($B6,INDIRECT("'Monthly Resource Report'!"&amp;'Green Validation'!H$450676&amp;":"&amp;'Green Validation'!H$450677),'Green Validation'!H$450678,FALSE))</f>
        <v>3.4869990987533335</v>
      </c>
      <c r="I6" s="317">
        <f ca="1">+IF(ISERROR(HLOOKUP($B6,INDIRECT("'Monthly Resource Report'!"&amp;'Green Validation'!I$450676&amp;":"&amp;'Green Validation'!I$450677),'Green Validation'!I$450678,FALSE)),0,HLOOKUP($B6,INDIRECT("'Monthly Resource Report'!"&amp;'Green Validation'!I$450676&amp;":"&amp;'Green Validation'!I$450677),'Green Validation'!I$450678,FALSE))</f>
        <v>0.22250654392956701</v>
      </c>
      <c r="J6" s="318">
        <f ca="1">+IF(ISERROR(HLOOKUP($B6,INDIRECT("'Monthly Resource Report'!"&amp;'Green Validation'!J$450676&amp;":"&amp;'Green Validation'!J$450677),'Green Validation'!J$450678,FALSE)),0,HLOOKUP($B6,INDIRECT("'Monthly Resource Report'!"&amp;'Green Validation'!J$450676&amp;":"&amp;'Green Validation'!J$450677),'Green Validation'!J$450678,FALSE))</f>
        <v>0.17022929748699159</v>
      </c>
      <c r="L6" s="301">
        <v>41365</v>
      </c>
      <c r="M6" s="294">
        <v>223</v>
      </c>
      <c r="N6" s="297">
        <v>3.4870000000000001</v>
      </c>
      <c r="O6" s="299">
        <v>0.22500000000000001</v>
      </c>
      <c r="P6" s="295">
        <v>0.17</v>
      </c>
      <c r="Q6" s="294">
        <f ca="1">+IF(ISERROR(HLOOKUP($B6,INDIRECT("'Monthly Resource Report'!"&amp;'Green Validation'!Q$450676&amp;":"&amp;'Green Validation'!Q$450677),'Green Validation'!Q$450678,FALSE)),0,HLOOKUP($B6,INDIRECT("'Monthly Resource Report'!"&amp;'Green Validation'!Q$450676&amp;":"&amp;'Green Validation'!Q$450677),'Green Validation'!Q$450678,FALSE))</f>
        <v>223</v>
      </c>
      <c r="R6" s="297">
        <f ca="1">+IF(ISERROR(HLOOKUP($B6,INDIRECT("'Monthly Resource Report'!"&amp;'Green Validation'!R$450676&amp;":"&amp;'Green Validation'!R$450677),'Green Validation'!R$450678,FALSE)),0,HLOOKUP($B6,INDIRECT("'Monthly Resource Report'!"&amp;'Green Validation'!R$450676&amp;":"&amp;'Green Validation'!R$450677),'Green Validation'!R$450678,FALSE))</f>
        <v>3.4870010153311073</v>
      </c>
      <c r="S6" s="317">
        <f ca="1">+IF(ISERROR(HLOOKUP($B6,INDIRECT("'Monthly Resource Report'!"&amp;'Green Validation'!S$450676&amp;":"&amp;'Green Validation'!S$450677),'Green Validation'!S$450678,FALSE)),0,HLOOKUP($B6,INDIRECT("'Monthly Resource Report'!"&amp;'Green Validation'!S$450676&amp;":"&amp;'Green Validation'!S$450677),'Green Validation'!S$450678,FALSE))</f>
        <v>0.22270810373419181</v>
      </c>
      <c r="T6" s="318">
        <f ca="1">+IF(ISERROR(HLOOKUP($B6,INDIRECT("'Monthly Resource Report'!"&amp;'Green Validation'!T$450676&amp;":"&amp;'Green Validation'!T$450677),'Green Validation'!T$450678,FALSE)),0,HLOOKUP($B6,INDIRECT("'Monthly Resource Report'!"&amp;'Green Validation'!T$450676&amp;":"&amp;'Green Validation'!T$450677),'Green Validation'!T$450678,FALSE))</f>
        <v>0.17017376840785478</v>
      </c>
    </row>
    <row r="7" spans="2:20">
      <c r="B7" s="301">
        <v>41395</v>
      </c>
      <c r="C7" s="294">
        <v>231</v>
      </c>
      <c r="D7" s="297">
        <v>3.4870000000000001</v>
      </c>
      <c r="E7" s="299">
        <v>0.21</v>
      </c>
      <c r="F7" s="295">
        <v>0.17</v>
      </c>
      <c r="G7" s="294">
        <f ca="1">+IF(ISERROR(HLOOKUP($B7,INDIRECT("'Monthly Resource Report'!"&amp;'Green Validation'!G$450676&amp;":"&amp;'Green Validation'!G$450677),'Green Validation'!G$450678,FALSE)),0,HLOOKUP($B7,INDIRECT("'Monthly Resource Report'!"&amp;'Green Validation'!G$450676&amp;":"&amp;'Green Validation'!G$450677),'Green Validation'!G$450678,FALSE))</f>
        <v>231</v>
      </c>
      <c r="H7" s="297">
        <f ca="1">+IF(ISERROR(HLOOKUP($B7,INDIRECT("'Monthly Resource Report'!"&amp;'Green Validation'!H$450676&amp;":"&amp;'Green Validation'!H$450677),'Green Validation'!H$450678,FALSE)),0,HLOOKUP($B7,INDIRECT("'Monthly Resource Report'!"&amp;'Green Validation'!H$450676&amp;":"&amp;'Green Validation'!H$450677),'Green Validation'!H$450678,FALSE))</f>
        <v>3.4870004895353439</v>
      </c>
      <c r="I7" s="317">
        <f ca="1">+IF(ISERROR(HLOOKUP($B7,INDIRECT("'Monthly Resource Report'!"&amp;'Green Validation'!I$450676&amp;":"&amp;'Green Validation'!I$450677),'Green Validation'!I$450678,FALSE)),0,HLOOKUP($B7,INDIRECT("'Monthly Resource Report'!"&amp;'Green Validation'!I$450676&amp;":"&amp;'Green Validation'!I$450677),'Green Validation'!I$450678,FALSE))</f>
        <v>0.20788471637156089</v>
      </c>
      <c r="J7" s="318">
        <f ca="1">+IF(ISERROR(HLOOKUP($B7,INDIRECT("'Monthly Resource Report'!"&amp;'Green Validation'!J$450676&amp;":"&amp;'Green Validation'!J$450677),'Green Validation'!J$450678,FALSE)),0,HLOOKUP($B7,INDIRECT("'Monthly Resource Report'!"&amp;'Green Validation'!J$450676&amp;":"&amp;'Green Validation'!J$450677),'Green Validation'!J$450678,FALSE))</f>
        <v>0.17044183724071316</v>
      </c>
      <c r="L7" s="301">
        <v>41395</v>
      </c>
      <c r="M7" s="294">
        <v>223</v>
      </c>
      <c r="N7" s="297">
        <v>3.4870000000000001</v>
      </c>
      <c r="O7" s="299">
        <v>0.21</v>
      </c>
      <c r="P7" s="295">
        <v>0.17</v>
      </c>
      <c r="Q7" s="294">
        <f ca="1">+IF(ISERROR(HLOOKUP($B7,INDIRECT("'Monthly Resource Report'!"&amp;'Green Validation'!Q$450676&amp;":"&amp;'Green Validation'!Q$450677),'Green Validation'!Q$450678,FALSE)),0,HLOOKUP($B7,INDIRECT("'Monthly Resource Report'!"&amp;'Green Validation'!Q$450676&amp;":"&amp;'Green Validation'!Q$450677),'Green Validation'!Q$450678,FALSE))</f>
        <v>223</v>
      </c>
      <c r="R7" s="297">
        <f ca="1">+IF(ISERROR(HLOOKUP($B7,INDIRECT("'Monthly Resource Report'!"&amp;'Green Validation'!R$450676&amp;":"&amp;'Green Validation'!R$450677),'Green Validation'!R$450678,FALSE)),0,HLOOKUP($B7,INDIRECT("'Monthly Resource Report'!"&amp;'Green Validation'!R$450676&amp;":"&amp;'Green Validation'!R$450677),'Green Validation'!R$450678,FALSE))</f>
        <v>3.4870005581135759</v>
      </c>
      <c r="S7" s="317">
        <f ca="1">+IF(ISERROR(HLOOKUP($B7,INDIRECT("'Monthly Resource Report'!"&amp;'Green Validation'!S$450676&amp;":"&amp;'Green Validation'!S$450677),'Green Validation'!S$450678,FALSE)),0,HLOOKUP($B7,INDIRECT("'Monthly Resource Report'!"&amp;'Green Validation'!S$450676&amp;":"&amp;'Green Validation'!S$450677),'Green Validation'!S$450678,FALSE))</f>
        <v>0.20801649686489065</v>
      </c>
      <c r="T7" s="318">
        <f ca="1">+IF(ISERROR(HLOOKUP($B7,INDIRECT("'Monthly Resource Report'!"&amp;'Green Validation'!T$450676&amp;":"&amp;'Green Validation'!T$450677),'Green Validation'!T$450678,FALSE)),0,HLOOKUP($B7,INDIRECT("'Monthly Resource Report'!"&amp;'Green Validation'!T$450676&amp;":"&amp;'Green Validation'!T$450677),'Green Validation'!T$450678,FALSE))</f>
        <v>0.17025215538415908</v>
      </c>
    </row>
    <row r="8" spans="2:20">
      <c r="B8" s="301">
        <v>41426</v>
      </c>
      <c r="C8" s="294">
        <v>231</v>
      </c>
      <c r="D8" s="297">
        <v>3.4870000000000001</v>
      </c>
      <c r="E8" s="299">
        <v>0.21</v>
      </c>
      <c r="F8" s="295">
        <v>0.17</v>
      </c>
      <c r="G8" s="294">
        <f ca="1">+IF(ISERROR(HLOOKUP($B8,INDIRECT("'Monthly Resource Report'!"&amp;'Green Validation'!G$450676&amp;":"&amp;'Green Validation'!G$450677),'Green Validation'!G$450678,FALSE)),0,HLOOKUP($B8,INDIRECT("'Monthly Resource Report'!"&amp;'Green Validation'!G$450676&amp;":"&amp;'Green Validation'!G$450677),'Green Validation'!G$450678,FALSE))</f>
        <v>231</v>
      </c>
      <c r="H8" s="297">
        <f ca="1">+IF(ISERROR(HLOOKUP($B8,INDIRECT("'Monthly Resource Report'!"&amp;'Green Validation'!H$450676&amp;":"&amp;'Green Validation'!H$450677),'Green Validation'!H$450678,FALSE)),0,HLOOKUP($B8,INDIRECT("'Monthly Resource Report'!"&amp;'Green Validation'!H$450676&amp;":"&amp;'Green Validation'!H$450677),'Green Validation'!H$450678,FALSE))</f>
        <v>3.4869999081719869</v>
      </c>
      <c r="I8" s="317">
        <f ca="1">+IF(ISERROR(HLOOKUP($B8,INDIRECT("'Monthly Resource Report'!"&amp;'Green Validation'!I$450676&amp;":"&amp;'Green Validation'!I$450677),'Green Validation'!I$450678,FALSE)),0,HLOOKUP($B8,INDIRECT("'Monthly Resource Report'!"&amp;'Green Validation'!I$450676&amp;":"&amp;'Green Validation'!I$450677),'Green Validation'!I$450678,FALSE))</f>
        <v>0.207429099506727</v>
      </c>
      <c r="J8" s="318">
        <f ca="1">+IF(ISERROR(HLOOKUP($B8,INDIRECT("'Monthly Resource Report'!"&amp;'Green Validation'!J$450676&amp;":"&amp;'Green Validation'!J$450677),'Green Validation'!J$450678,FALSE)),0,HLOOKUP($B8,INDIRECT("'Monthly Resource Report'!"&amp;'Green Validation'!J$450676&amp;":"&amp;'Green Validation'!J$450677),'Green Validation'!J$450678,FALSE))</f>
        <v>0.1702395954601281</v>
      </c>
      <c r="L8" s="301">
        <v>41426</v>
      </c>
      <c r="M8" s="294">
        <v>223</v>
      </c>
      <c r="N8" s="297">
        <v>3.4870000000000001</v>
      </c>
      <c r="O8" s="299">
        <v>0.21</v>
      </c>
      <c r="P8" s="295">
        <v>0.17</v>
      </c>
      <c r="Q8" s="294">
        <f ca="1">+IF(ISERROR(HLOOKUP($B8,INDIRECT("'Monthly Resource Report'!"&amp;'Green Validation'!Q$450676&amp;":"&amp;'Green Validation'!Q$450677),'Green Validation'!Q$450678,FALSE)),0,HLOOKUP($B8,INDIRECT("'Monthly Resource Report'!"&amp;'Green Validation'!Q$450676&amp;":"&amp;'Green Validation'!Q$450677),'Green Validation'!Q$450678,FALSE))</f>
        <v>223</v>
      </c>
      <c r="R8" s="297">
        <f ca="1">+IF(ISERROR(HLOOKUP($B8,INDIRECT("'Monthly Resource Report'!"&amp;'Green Validation'!R$450676&amp;":"&amp;'Green Validation'!R$450677),'Green Validation'!R$450678,FALSE)),0,HLOOKUP($B8,INDIRECT("'Monthly Resource Report'!"&amp;'Green Validation'!R$450676&amp;":"&amp;'Green Validation'!R$450677),'Green Validation'!R$450678,FALSE))</f>
        <v>3.4869999561140448</v>
      </c>
      <c r="S8" s="317">
        <f ca="1">+IF(ISERROR(HLOOKUP($B8,INDIRECT("'Monthly Resource Report'!"&amp;'Green Validation'!S$450676&amp;":"&amp;'Green Validation'!S$450677),'Green Validation'!S$450678,FALSE)),0,HLOOKUP($B8,INDIRECT("'Monthly Resource Report'!"&amp;'Green Validation'!S$450676&amp;":"&amp;'Green Validation'!S$450677),'Green Validation'!S$450678,FALSE))</f>
        <v>0.20771552686982514</v>
      </c>
      <c r="T8" s="318">
        <f ca="1">+IF(ISERROR(HLOOKUP($B8,INDIRECT("'Monthly Resource Report'!"&amp;'Green Validation'!T$450676&amp;":"&amp;'Green Validation'!T$450677),'Green Validation'!T$450678,FALSE)),0,HLOOKUP($B8,INDIRECT("'Monthly Resource Report'!"&amp;'Green Validation'!T$450676&amp;":"&amp;'Green Validation'!T$450677),'Green Validation'!T$450678,FALSE))</f>
        <v>0.17033825287427803</v>
      </c>
    </row>
    <row r="9" spans="2:20">
      <c r="B9" s="301">
        <v>41456</v>
      </c>
      <c r="C9" s="294">
        <v>231</v>
      </c>
      <c r="D9" s="297">
        <v>3.4870000000000001</v>
      </c>
      <c r="E9" s="299">
        <v>0.21</v>
      </c>
      <c r="F9" s="295">
        <v>0.17</v>
      </c>
      <c r="G9" s="294">
        <f ca="1">+IF(ISERROR(HLOOKUP($B9,INDIRECT("'Monthly Resource Report'!"&amp;'Green Validation'!G$450676&amp;":"&amp;'Green Validation'!G$450677),'Green Validation'!G$450678,FALSE)),0,HLOOKUP($B9,INDIRECT("'Monthly Resource Report'!"&amp;'Green Validation'!G$450676&amp;":"&amp;'Green Validation'!G$450677),'Green Validation'!G$450678,FALSE))</f>
        <v>231</v>
      </c>
      <c r="H9" s="297">
        <f ca="1">+IF(ISERROR(HLOOKUP($B9,INDIRECT("'Monthly Resource Report'!"&amp;'Green Validation'!H$450676&amp;":"&amp;'Green Validation'!H$450677),'Green Validation'!H$450678,FALSE)),0,HLOOKUP($B9,INDIRECT("'Monthly Resource Report'!"&amp;'Green Validation'!H$450676&amp;":"&amp;'Green Validation'!H$450677),'Green Validation'!H$450678,FALSE))</f>
        <v>3.4869997033081148</v>
      </c>
      <c r="I9" s="317">
        <f ca="1">+IF(ISERROR(HLOOKUP($B9,INDIRECT("'Monthly Resource Report'!"&amp;'Green Validation'!I$450676&amp;":"&amp;'Green Validation'!I$450677),'Green Validation'!I$450678,FALSE)),0,HLOOKUP($B9,INDIRECT("'Monthly Resource Report'!"&amp;'Green Validation'!I$450676&amp;":"&amp;'Green Validation'!I$450677),'Green Validation'!I$450678,FALSE))</f>
        <v>0.20769583872582709</v>
      </c>
      <c r="J9" s="318">
        <f ca="1">+IF(ISERROR(HLOOKUP($B9,INDIRECT("'Monthly Resource Report'!"&amp;'Green Validation'!J$450676&amp;":"&amp;'Green Validation'!J$450677),'Green Validation'!J$450678,FALSE)),0,HLOOKUP($B9,INDIRECT("'Monthly Resource Report'!"&amp;'Green Validation'!J$450676&amp;":"&amp;'Green Validation'!J$450677),'Green Validation'!J$450678,FALSE))</f>
        <v>0.17022664305161023</v>
      </c>
      <c r="L9" s="301">
        <v>41456</v>
      </c>
      <c r="M9" s="294">
        <v>223</v>
      </c>
      <c r="N9" s="297">
        <v>3.4870000000000001</v>
      </c>
      <c r="O9" s="299">
        <v>0.21</v>
      </c>
      <c r="P9" s="295">
        <v>0.17</v>
      </c>
      <c r="Q9" s="294">
        <f ca="1">+IF(ISERROR(HLOOKUP($B9,INDIRECT("'Monthly Resource Report'!"&amp;'Green Validation'!Q$450676&amp;":"&amp;'Green Validation'!Q$450677),'Green Validation'!Q$450678,FALSE)),0,HLOOKUP($B9,INDIRECT("'Monthly Resource Report'!"&amp;'Green Validation'!Q$450676&amp;":"&amp;'Green Validation'!Q$450677),'Green Validation'!Q$450678,FALSE))</f>
        <v>223</v>
      </c>
      <c r="R9" s="297">
        <f ca="1">+IF(ISERROR(HLOOKUP($B9,INDIRECT("'Monthly Resource Report'!"&amp;'Green Validation'!R$450676&amp;":"&amp;'Green Validation'!R$450677),'Green Validation'!R$450678,FALSE)),0,HLOOKUP($B9,INDIRECT("'Monthly Resource Report'!"&amp;'Green Validation'!R$450676&amp;":"&amp;'Green Validation'!R$450677),'Green Validation'!R$450678,FALSE))</f>
        <v>3.4870003052630119</v>
      </c>
      <c r="S9" s="317">
        <f ca="1">+IF(ISERROR(HLOOKUP($B9,INDIRECT("'Monthly Resource Report'!"&amp;'Green Validation'!S$450676&amp;":"&amp;'Green Validation'!S$450677),'Green Validation'!S$450678,FALSE)),0,HLOOKUP($B9,INDIRECT("'Monthly Resource Report'!"&amp;'Green Validation'!S$450676&amp;":"&amp;'Green Validation'!S$450677),'Green Validation'!S$450678,FALSE))</f>
        <v>0.20801754226969127</v>
      </c>
      <c r="T9" s="318">
        <f ca="1">+IF(ISERROR(HLOOKUP($B9,INDIRECT("'Monthly Resource Report'!"&amp;'Green Validation'!T$450676&amp;":"&amp;'Green Validation'!T$450677),'Green Validation'!T$450678,FALSE)),0,HLOOKUP($B9,INDIRECT("'Monthly Resource Report'!"&amp;'Green Validation'!T$450676&amp;":"&amp;'Green Validation'!T$450677),'Green Validation'!T$450678,FALSE))</f>
        <v>0.17024930672996194</v>
      </c>
    </row>
    <row r="10" spans="2:20">
      <c r="B10" s="301">
        <v>41487</v>
      </c>
      <c r="C10" s="294">
        <v>231</v>
      </c>
      <c r="D10" s="297">
        <v>3.4870000000000001</v>
      </c>
      <c r="E10" s="299">
        <v>0.21</v>
      </c>
      <c r="F10" s="295">
        <v>0.17</v>
      </c>
      <c r="G10" s="294">
        <f ca="1">+IF(ISERROR(HLOOKUP($B10,INDIRECT("'Monthly Resource Report'!"&amp;'Green Validation'!G$450676&amp;":"&amp;'Green Validation'!G$450677),'Green Validation'!G$450678,FALSE)),0,HLOOKUP($B10,INDIRECT("'Monthly Resource Report'!"&amp;'Green Validation'!G$450676&amp;":"&amp;'Green Validation'!G$450677),'Green Validation'!G$450678,FALSE))</f>
        <v>231</v>
      </c>
      <c r="H10" s="297">
        <f ca="1">+IF(ISERROR(HLOOKUP($B10,INDIRECT("'Monthly Resource Report'!"&amp;'Green Validation'!H$450676&amp;":"&amp;'Green Validation'!H$450677),'Green Validation'!H$450678,FALSE)),0,HLOOKUP($B10,INDIRECT("'Monthly Resource Report'!"&amp;'Green Validation'!H$450676&amp;":"&amp;'Green Validation'!H$450677),'Green Validation'!H$450678,FALSE))</f>
        <v>3.4870004032258062</v>
      </c>
      <c r="I10" s="317">
        <f ca="1">+IF(ISERROR(HLOOKUP($B10,INDIRECT("'Monthly Resource Report'!"&amp;'Green Validation'!I$450676&amp;":"&amp;'Green Validation'!I$450677),'Green Validation'!I$450678,FALSE)),0,HLOOKUP($B10,INDIRECT("'Monthly Resource Report'!"&amp;'Green Validation'!I$450676&amp;":"&amp;'Green Validation'!I$450677),'Green Validation'!I$450678,FALSE))</f>
        <v>0.20780421987162934</v>
      </c>
      <c r="J10" s="318">
        <f ca="1">+IF(ISERROR(HLOOKUP($B10,INDIRECT("'Monthly Resource Report'!"&amp;'Green Validation'!J$450676&amp;":"&amp;'Green Validation'!J$450677),'Green Validation'!J$450678,FALSE)),0,HLOOKUP($B10,INDIRECT("'Monthly Resource Report'!"&amp;'Green Validation'!J$450676&amp;":"&amp;'Green Validation'!J$450677),'Green Validation'!J$450678,FALSE))</f>
        <v>0.17033112772683934</v>
      </c>
      <c r="L10" s="301">
        <v>41487</v>
      </c>
      <c r="M10" s="294">
        <v>223</v>
      </c>
      <c r="N10" s="297">
        <v>3.4870000000000001</v>
      </c>
      <c r="O10" s="299">
        <v>0.21</v>
      </c>
      <c r="P10" s="295">
        <v>0.17</v>
      </c>
      <c r="Q10" s="294">
        <f ca="1">+IF(ISERROR(HLOOKUP($B10,INDIRECT("'Monthly Resource Report'!"&amp;'Green Validation'!Q$450676&amp;":"&amp;'Green Validation'!Q$450677),'Green Validation'!Q$450678,FALSE)),0,HLOOKUP($B10,INDIRECT("'Monthly Resource Report'!"&amp;'Green Validation'!Q$450676&amp;":"&amp;'Green Validation'!Q$450677),'Green Validation'!Q$450678,FALSE))</f>
        <v>223</v>
      </c>
      <c r="R10" s="297">
        <f ca="1">+IF(ISERROR(HLOOKUP($B10,INDIRECT("'Monthly Resource Report'!"&amp;'Green Validation'!R$450676&amp;":"&amp;'Green Validation'!R$450677),'Green Validation'!R$450678,FALSE)),0,HLOOKUP($B10,INDIRECT("'Monthly Resource Report'!"&amp;'Green Validation'!R$450676&amp;":"&amp;'Green Validation'!R$450677),'Green Validation'!R$450678,FALSE))</f>
        <v>3.4870002984846695</v>
      </c>
      <c r="S10" s="317">
        <f ca="1">+IF(ISERROR(HLOOKUP($B10,INDIRECT("'Monthly Resource Report'!"&amp;'Green Validation'!S$450676&amp;":"&amp;'Green Validation'!S$450677),'Green Validation'!S$450678,FALSE)),0,HLOOKUP($B10,INDIRECT("'Monthly Resource Report'!"&amp;'Green Validation'!S$450676&amp;":"&amp;'Green Validation'!S$450677),'Green Validation'!S$450678,FALSE))</f>
        <v>0.20808420452568832</v>
      </c>
      <c r="T10" s="318">
        <f ca="1">+IF(ISERROR(HLOOKUP($B10,INDIRECT("'Monthly Resource Report'!"&amp;'Green Validation'!T$450676&amp;":"&amp;'Green Validation'!T$450677),'Green Validation'!T$450678,FALSE)),0,HLOOKUP($B10,INDIRECT("'Monthly Resource Report'!"&amp;'Green Validation'!T$450676&amp;":"&amp;'Green Validation'!T$450677),'Green Validation'!T$450678,FALSE))</f>
        <v>0.17024618671505951</v>
      </c>
    </row>
    <row r="11" spans="2:20">
      <c r="B11" s="301">
        <v>41518</v>
      </c>
      <c r="C11" s="294">
        <v>231</v>
      </c>
      <c r="D11" s="297">
        <v>3.4870000000000001</v>
      </c>
      <c r="E11" s="299">
        <v>0.21</v>
      </c>
      <c r="F11" s="295">
        <v>0.17</v>
      </c>
      <c r="G11" s="294">
        <f ca="1">+IF(ISERROR(HLOOKUP($B11,INDIRECT("'Monthly Resource Report'!"&amp;'Green Validation'!G$450676&amp;":"&amp;'Green Validation'!G$450677),'Green Validation'!G$450678,FALSE)),0,HLOOKUP($B11,INDIRECT("'Monthly Resource Report'!"&amp;'Green Validation'!G$450676&amp;":"&amp;'Green Validation'!G$450677),'Green Validation'!G$450678,FALSE))</f>
        <v>231</v>
      </c>
      <c r="H11" s="297">
        <f ca="1">+IF(ISERROR(HLOOKUP($B11,INDIRECT("'Monthly Resource Report'!"&amp;'Green Validation'!H$450676&amp;":"&amp;'Green Validation'!H$450677),'Green Validation'!H$450678,FALSE)),0,HLOOKUP($B11,INDIRECT("'Monthly Resource Report'!"&amp;'Green Validation'!H$450676&amp;":"&amp;'Green Validation'!H$450677),'Green Validation'!H$450678,FALSE))</f>
        <v>3.4869993275883244</v>
      </c>
      <c r="I11" s="317">
        <f ca="1">+IF(ISERROR(HLOOKUP($B11,INDIRECT("'Monthly Resource Report'!"&amp;'Green Validation'!I$450676&amp;":"&amp;'Green Validation'!I$450677),'Green Validation'!I$450678,FALSE)),0,HLOOKUP($B11,INDIRECT("'Monthly Resource Report'!"&amp;'Green Validation'!I$450676&amp;":"&amp;'Green Validation'!I$450677),'Green Validation'!I$450678,FALSE))</f>
        <v>0.20726252057656031</v>
      </c>
      <c r="J11" s="318">
        <f ca="1">+IF(ISERROR(HLOOKUP($B11,INDIRECT("'Monthly Resource Report'!"&amp;'Green Validation'!J$450676&amp;":"&amp;'Green Validation'!J$450677),'Green Validation'!J$450678,FALSE)),0,HLOOKUP($B11,INDIRECT("'Monthly Resource Report'!"&amp;'Green Validation'!J$450676&amp;":"&amp;'Green Validation'!J$450677),'Green Validation'!J$450678,FALSE))</f>
        <v>0.17023843780590325</v>
      </c>
      <c r="L11" s="301">
        <v>41518</v>
      </c>
      <c r="M11" s="294">
        <v>223</v>
      </c>
      <c r="N11" s="297">
        <v>3.4870000000000001</v>
      </c>
      <c r="O11" s="299">
        <v>0.21</v>
      </c>
      <c r="P11" s="295">
        <v>0.17</v>
      </c>
      <c r="Q11" s="294">
        <f ca="1">+IF(ISERROR(HLOOKUP($B11,INDIRECT("'Monthly Resource Report'!"&amp;'Green Validation'!Q$450676&amp;":"&amp;'Green Validation'!Q$450677),'Green Validation'!Q$450678,FALSE)),0,HLOOKUP($B11,INDIRECT("'Monthly Resource Report'!"&amp;'Green Validation'!Q$450676&amp;":"&amp;'Green Validation'!Q$450677),'Green Validation'!Q$450678,FALSE))</f>
        <v>223</v>
      </c>
      <c r="R11" s="297">
        <f ca="1">+IF(ISERROR(HLOOKUP($B11,INDIRECT("'Monthly Resource Report'!"&amp;'Green Validation'!R$450676&amp;":"&amp;'Green Validation'!R$450677),'Green Validation'!R$450678,FALSE)),0,HLOOKUP($B11,INDIRECT("'Monthly Resource Report'!"&amp;'Green Validation'!R$450676&amp;":"&amp;'Green Validation'!R$450677),'Green Validation'!R$450678,FALSE))</f>
        <v>3.4870003353077932</v>
      </c>
      <c r="S11" s="317">
        <f ca="1">+IF(ISERROR(HLOOKUP($B11,INDIRECT("'Monthly Resource Report'!"&amp;'Green Validation'!S$450676&amp;":"&amp;'Green Validation'!S$450677),'Green Validation'!S$450678,FALSE)),0,HLOOKUP($B11,INDIRECT("'Monthly Resource Report'!"&amp;'Green Validation'!S$450676&amp;":"&amp;'Green Validation'!S$450677),'Green Validation'!S$450678,FALSE))</f>
        <v>0.20764852234027109</v>
      </c>
      <c r="T11" s="318">
        <f ca="1">+IF(ISERROR(HLOOKUP($B11,INDIRECT("'Monthly Resource Report'!"&amp;'Green Validation'!T$450676&amp;":"&amp;'Green Validation'!T$450677),'Green Validation'!T$450678,FALSE)),0,HLOOKUP($B11,INDIRECT("'Monthly Resource Report'!"&amp;'Green Validation'!T$450676&amp;":"&amp;'Green Validation'!T$450677),'Green Validation'!T$450678,FALSE))</f>
        <v>0.17017446332150071</v>
      </c>
    </row>
    <row r="12" spans="2:20">
      <c r="B12" s="301">
        <v>41548</v>
      </c>
      <c r="C12" s="294">
        <v>231</v>
      </c>
      <c r="D12" s="297">
        <v>3.4870000000000001</v>
      </c>
      <c r="E12" s="299">
        <v>0.22500000000000001</v>
      </c>
      <c r="F12" s="295">
        <v>0.17</v>
      </c>
      <c r="G12" s="294">
        <f ca="1">+IF(ISERROR(HLOOKUP($B12,INDIRECT("'Monthly Resource Report'!"&amp;'Green Validation'!G$450676&amp;":"&amp;'Green Validation'!G$450677),'Green Validation'!G$450678,FALSE)),0,HLOOKUP($B12,INDIRECT("'Monthly Resource Report'!"&amp;'Green Validation'!G$450676&amp;":"&amp;'Green Validation'!G$450677),'Green Validation'!G$450678,FALSE))</f>
        <v>231</v>
      </c>
      <c r="H12" s="297">
        <f ca="1">+IF(ISERROR(HLOOKUP($B12,INDIRECT("'Monthly Resource Report'!"&amp;'Green Validation'!H$450676&amp;":"&amp;'Green Validation'!H$450677),'Green Validation'!H$450678,FALSE)),0,HLOOKUP($B12,INDIRECT("'Monthly Resource Report'!"&amp;'Green Validation'!H$450676&amp;":"&amp;'Green Validation'!H$450677),'Green Validation'!H$450678,FALSE))</f>
        <v>3.4870002817770742</v>
      </c>
      <c r="I12" s="317">
        <f ca="1">+IF(ISERROR(HLOOKUP($B12,INDIRECT("'Monthly Resource Report'!"&amp;'Green Validation'!I$450676&amp;":"&amp;'Green Validation'!I$450677),'Green Validation'!I$450678,FALSE)),0,HLOOKUP($B12,INDIRECT("'Monthly Resource Report'!"&amp;'Green Validation'!I$450676&amp;":"&amp;'Green Validation'!I$450677),'Green Validation'!I$450678,FALSE))</f>
        <v>0.22276873942249095</v>
      </c>
      <c r="J12" s="318">
        <f ca="1">+IF(ISERROR(HLOOKUP($B12,INDIRECT("'Monthly Resource Report'!"&amp;'Green Validation'!J$450676&amp;":"&amp;'Green Validation'!J$450677),'Green Validation'!J$450678,FALSE)),0,HLOOKUP($B12,INDIRECT("'Monthly Resource Report'!"&amp;'Green Validation'!J$450676&amp;":"&amp;'Green Validation'!J$450677),'Green Validation'!J$450678,FALSE))</f>
        <v>0.17033321151181985</v>
      </c>
      <c r="L12" s="301">
        <v>41548</v>
      </c>
      <c r="M12" s="294">
        <v>223</v>
      </c>
      <c r="N12" s="297">
        <v>3.4870000000000001</v>
      </c>
      <c r="O12" s="299">
        <v>0.22500000000000001</v>
      </c>
      <c r="P12" s="295">
        <v>0.17</v>
      </c>
      <c r="Q12" s="294">
        <f ca="1">+IF(ISERROR(HLOOKUP($B12,INDIRECT("'Monthly Resource Report'!"&amp;'Green Validation'!Q$450676&amp;":"&amp;'Green Validation'!Q$450677),'Green Validation'!Q$450678,FALSE)),0,HLOOKUP($B12,INDIRECT("'Monthly Resource Report'!"&amp;'Green Validation'!Q$450676&amp;":"&amp;'Green Validation'!Q$450677),'Green Validation'!Q$450678,FALSE))</f>
        <v>223</v>
      </c>
      <c r="R12" s="297">
        <f ca="1">+IF(ISERROR(HLOOKUP($B12,INDIRECT("'Monthly Resource Report'!"&amp;'Green Validation'!R$450676&amp;":"&amp;'Green Validation'!R$450677),'Green Validation'!R$450678,FALSE)),0,HLOOKUP($B12,INDIRECT("'Monthly Resource Report'!"&amp;'Green Validation'!R$450676&amp;":"&amp;'Green Validation'!R$450677),'Green Validation'!R$450678,FALSE))</f>
        <v>3.4870006565988181</v>
      </c>
      <c r="S12" s="317">
        <f ca="1">+IF(ISERROR(HLOOKUP($B12,INDIRECT("'Monthly Resource Report'!"&amp;'Green Validation'!S$450676&amp;":"&amp;'Green Validation'!S$450677),'Green Validation'!S$450678,FALSE)),0,HLOOKUP($B12,INDIRECT("'Monthly Resource Report'!"&amp;'Green Validation'!S$450676&amp;":"&amp;'Green Validation'!S$450677),'Green Validation'!S$450678,FALSE))</f>
        <v>0.22310845583279684</v>
      </c>
      <c r="T12" s="318">
        <f ca="1">+IF(ISERROR(HLOOKUP($B12,INDIRECT("'Monthly Resource Report'!"&amp;'Green Validation'!T$450676&amp;":"&amp;'Green Validation'!T$450677),'Green Validation'!T$450678,FALSE)),0,HLOOKUP($B12,INDIRECT("'Monthly Resource Report'!"&amp;'Green Validation'!T$450676&amp;":"&amp;'Green Validation'!T$450677),'Green Validation'!T$450678,FALSE))</f>
        <v>0.17015863889159841</v>
      </c>
    </row>
    <row r="13" spans="2:20">
      <c r="B13" s="301">
        <v>41579</v>
      </c>
      <c r="C13" s="294">
        <v>231</v>
      </c>
      <c r="D13" s="297">
        <v>3.4870000000000001</v>
      </c>
      <c r="E13" s="299">
        <v>0.22500000000000001</v>
      </c>
      <c r="F13" s="295">
        <v>0.17</v>
      </c>
      <c r="G13" s="294">
        <f ca="1">+IF(ISERROR(HLOOKUP($B13,INDIRECT("'Monthly Resource Report'!"&amp;'Green Validation'!G$450676&amp;":"&amp;'Green Validation'!G$450677),'Green Validation'!G$450678,FALSE)),0,HLOOKUP($B13,INDIRECT("'Monthly Resource Report'!"&amp;'Green Validation'!G$450676&amp;":"&amp;'Green Validation'!G$450677),'Green Validation'!G$450678,FALSE))</f>
        <v>231</v>
      </c>
      <c r="H13" s="297">
        <f ca="1">+IF(ISERROR(HLOOKUP($B13,INDIRECT("'Monthly Resource Report'!"&amp;'Green Validation'!H$450676&amp;":"&amp;'Green Validation'!H$450677),'Green Validation'!H$450678,FALSE)),0,HLOOKUP($B13,INDIRECT("'Monthly Resource Report'!"&amp;'Green Validation'!H$450676&amp;":"&amp;'Green Validation'!H$450677),'Green Validation'!H$450678,FALSE))</f>
        <v>3.4869994283164618</v>
      </c>
      <c r="I13" s="317">
        <f ca="1">+IF(ISERROR(HLOOKUP($B13,INDIRECT("'Monthly Resource Report'!"&amp;'Green Validation'!I$450676&amp;":"&amp;'Green Validation'!I$450677),'Green Validation'!I$450678,FALSE)),0,HLOOKUP($B13,INDIRECT("'Monthly Resource Report'!"&amp;'Green Validation'!I$450676&amp;":"&amp;'Green Validation'!I$450677),'Green Validation'!I$450678,FALSE))</f>
        <v>0.22259941862984034</v>
      </c>
      <c r="J13" s="318">
        <f ca="1">+IF(ISERROR(HLOOKUP($B13,INDIRECT("'Monthly Resource Report'!"&amp;'Green Validation'!J$450676&amp;":"&amp;'Green Validation'!J$450677),'Green Validation'!J$450678,FALSE)),0,HLOOKUP($B13,INDIRECT("'Monthly Resource Report'!"&amp;'Green Validation'!J$450676&amp;":"&amp;'Green Validation'!J$450677),'Green Validation'!J$450678,FALSE))</f>
        <v>0.17022680643629162</v>
      </c>
      <c r="L13" s="301">
        <v>41579</v>
      </c>
      <c r="M13" s="294">
        <v>223</v>
      </c>
      <c r="N13" s="297">
        <v>3.4870000000000001</v>
      </c>
      <c r="O13" s="299">
        <v>0.22500000000000001</v>
      </c>
      <c r="P13" s="295">
        <v>0.17</v>
      </c>
      <c r="Q13" s="294">
        <f ca="1">+IF(ISERROR(HLOOKUP($B13,INDIRECT("'Monthly Resource Report'!"&amp;'Green Validation'!Q$450676&amp;":"&amp;'Green Validation'!Q$450677),'Green Validation'!Q$450678,FALSE)),0,HLOOKUP($B13,INDIRECT("'Monthly Resource Report'!"&amp;'Green Validation'!Q$450676&amp;":"&amp;'Green Validation'!Q$450677),'Green Validation'!Q$450678,FALSE))</f>
        <v>223</v>
      </c>
      <c r="R13" s="297">
        <f ca="1">+IF(ISERROR(HLOOKUP($B13,INDIRECT("'Monthly Resource Report'!"&amp;'Green Validation'!R$450676&amp;":"&amp;'Green Validation'!R$450677),'Green Validation'!R$450678,FALSE)),0,HLOOKUP($B13,INDIRECT("'Monthly Resource Report'!"&amp;'Green Validation'!R$450676&amp;":"&amp;'Green Validation'!R$450677),'Green Validation'!R$450678,FALSE))</f>
        <v>3.4870006992049247</v>
      </c>
      <c r="S13" s="317">
        <f ca="1">+IF(ISERROR(HLOOKUP($B13,INDIRECT("'Monthly Resource Report'!"&amp;'Green Validation'!S$450676&amp;":"&amp;'Green Validation'!S$450677),'Green Validation'!S$450678,FALSE)),0,HLOOKUP($B13,INDIRECT("'Monthly Resource Report'!"&amp;'Green Validation'!S$450676&amp;":"&amp;'Green Validation'!S$450677),'Green Validation'!S$450678,FALSE))</f>
        <v>0.22286969112374397</v>
      </c>
      <c r="T13" s="318">
        <f ca="1">+IF(ISERROR(HLOOKUP($B13,INDIRECT("'Monthly Resource Report'!"&amp;'Green Validation'!T$450676&amp;":"&amp;'Green Validation'!T$450677),'Green Validation'!T$450678,FALSE)),0,HLOOKUP($B13,INDIRECT("'Monthly Resource Report'!"&amp;'Green Validation'!T$450676&amp;":"&amp;'Green Validation'!T$450677),'Green Validation'!T$450678,FALSE))</f>
        <v>0.17024965449125837</v>
      </c>
    </row>
    <row r="14" spans="2:20">
      <c r="B14" s="301">
        <v>41609</v>
      </c>
      <c r="C14" s="294">
        <v>231</v>
      </c>
      <c r="D14" s="297">
        <v>3.4870000000000001</v>
      </c>
      <c r="E14" s="299">
        <v>0.22500000000000001</v>
      </c>
      <c r="F14" s="295">
        <v>0.17</v>
      </c>
      <c r="G14" s="294">
        <f ca="1">+IF(ISERROR(HLOOKUP($B14,INDIRECT("'Monthly Resource Report'!"&amp;'Green Validation'!G$450676&amp;":"&amp;'Green Validation'!G$450677),'Green Validation'!G$450678,FALSE)),0,HLOOKUP($B14,INDIRECT("'Monthly Resource Report'!"&amp;'Green Validation'!G$450676&amp;":"&amp;'Green Validation'!G$450677),'Green Validation'!G$450678,FALSE))</f>
        <v>231</v>
      </c>
      <c r="H14" s="297">
        <f ca="1">+IF(ISERROR(HLOOKUP($B14,INDIRECT("'Monthly Resource Report'!"&amp;'Green Validation'!H$450676&amp;":"&amp;'Green Validation'!H$450677),'Green Validation'!H$450678,FALSE)),0,HLOOKUP($B14,INDIRECT("'Monthly Resource Report'!"&amp;'Green Validation'!H$450676&amp;":"&amp;'Green Validation'!H$450677),'Green Validation'!H$450678,FALSE))</f>
        <v>3.4869997722126196</v>
      </c>
      <c r="I14" s="317">
        <f ca="1">+IF(ISERROR(HLOOKUP($B14,INDIRECT("'Monthly Resource Report'!"&amp;'Green Validation'!I$450676&amp;":"&amp;'Green Validation'!I$450677),'Green Validation'!I$450678,FALSE)),0,HLOOKUP($B14,INDIRECT("'Monthly Resource Report'!"&amp;'Green Validation'!I$450676&amp;":"&amp;'Green Validation'!I$450677),'Green Validation'!I$450678,FALSE))</f>
        <v>0.22281388265221524</v>
      </c>
      <c r="J14" s="318">
        <f ca="1">+IF(ISERROR(HLOOKUP($B14,INDIRECT("'Monthly Resource Report'!"&amp;'Green Validation'!J$450676&amp;":"&amp;'Green Validation'!J$450677),'Green Validation'!J$450678,FALSE)),0,HLOOKUP($B14,INDIRECT("'Monthly Resource Report'!"&amp;'Green Validation'!J$450676&amp;":"&amp;'Green Validation'!J$450677),'Green Validation'!J$450678,FALSE))</f>
        <v>0.170563923717056</v>
      </c>
      <c r="L14" s="301">
        <v>41609</v>
      </c>
      <c r="M14" s="294">
        <v>223</v>
      </c>
      <c r="N14" s="297">
        <v>3.4870000000000001</v>
      </c>
      <c r="O14" s="299">
        <v>0.22500000000000001</v>
      </c>
      <c r="P14" s="295">
        <v>0.17</v>
      </c>
      <c r="Q14" s="294">
        <f ca="1">+IF(ISERROR(HLOOKUP($B14,INDIRECT("'Monthly Resource Report'!"&amp;'Green Validation'!Q$450676&amp;":"&amp;'Green Validation'!Q$450677),'Green Validation'!Q$450678,FALSE)),0,HLOOKUP($B14,INDIRECT("'Monthly Resource Report'!"&amp;'Green Validation'!Q$450676&amp;":"&amp;'Green Validation'!Q$450677),'Green Validation'!Q$450678,FALSE))</f>
        <v>223</v>
      </c>
      <c r="R14" s="297">
        <f ca="1">+IF(ISERROR(HLOOKUP($B14,INDIRECT("'Monthly Resource Report'!"&amp;'Green Validation'!R$450676&amp;":"&amp;'Green Validation'!R$450677),'Green Validation'!R$450678,FALSE)),0,HLOOKUP($B14,INDIRECT("'Monthly Resource Report'!"&amp;'Green Validation'!R$450676&amp;":"&amp;'Green Validation'!R$450677),'Green Validation'!R$450678,FALSE))</f>
        <v>3.4870010031478085</v>
      </c>
      <c r="S14" s="317">
        <f ca="1">+IF(ISERROR(HLOOKUP($B14,INDIRECT("'Monthly Resource Report'!"&amp;'Green Validation'!S$450676&amp;":"&amp;'Green Validation'!S$450677),'Green Validation'!S$450678,FALSE)),0,HLOOKUP($B14,INDIRECT("'Monthly Resource Report'!"&amp;'Green Validation'!S$450676&amp;":"&amp;'Green Validation'!S$450677),'Green Validation'!S$450678,FALSE))</f>
        <v>0.22308982410036368</v>
      </c>
      <c r="T14" s="318">
        <f ca="1">+IF(ISERROR(HLOOKUP($B14,INDIRECT("'Monthly Resource Report'!"&amp;'Green Validation'!T$450676&amp;":"&amp;'Green Validation'!T$450677),'Green Validation'!T$450678,FALSE)),0,HLOOKUP($B14,INDIRECT("'Monthly Resource Report'!"&amp;'Green Validation'!T$450676&amp;":"&amp;'Green Validation'!T$450677),'Green Validation'!T$450678,FALSE))</f>
        <v>0.1702403486903632</v>
      </c>
    </row>
    <row r="15" spans="2:20">
      <c r="B15" s="301">
        <v>41640</v>
      </c>
      <c r="C15" s="294">
        <v>231</v>
      </c>
      <c r="D15" s="297">
        <v>3.9079999999999999</v>
      </c>
      <c r="E15" s="299">
        <v>0.22500000000000001</v>
      </c>
      <c r="F15" s="295">
        <v>0.18</v>
      </c>
      <c r="G15" s="294">
        <f ca="1">+IF(ISERROR(HLOOKUP($B15,INDIRECT("'Monthly Resource Report'!"&amp;'Green Validation'!G$450676&amp;":"&amp;'Green Validation'!G$450677),'Green Validation'!G$450678,FALSE)),0,HLOOKUP($B15,INDIRECT("'Monthly Resource Report'!"&amp;'Green Validation'!G$450676&amp;":"&amp;'Green Validation'!G$450677),'Green Validation'!G$450678,FALSE))</f>
        <v>231</v>
      </c>
      <c r="H15" s="297">
        <f ca="1">+IF(ISERROR(HLOOKUP($B15,INDIRECT("'Monthly Resource Report'!"&amp;'Green Validation'!H$450676&amp;":"&amp;'Green Validation'!H$450677),'Green Validation'!H$450678,FALSE)),0,HLOOKUP($B15,INDIRECT("'Monthly Resource Report'!"&amp;'Green Validation'!H$450676&amp;":"&amp;'Green Validation'!H$450677),'Green Validation'!H$450678,FALSE))</f>
        <v>3.9079997675274609</v>
      </c>
      <c r="I15" s="317">
        <f ca="1">+IF(ISERROR(HLOOKUP($B15,INDIRECT("'Monthly Resource Report'!"&amp;'Green Validation'!I$450676&amp;":"&amp;'Green Validation'!I$450677),'Green Validation'!I$450678,FALSE)),0,HLOOKUP($B15,INDIRECT("'Monthly Resource Report'!"&amp;'Green Validation'!I$450676&amp;":"&amp;'Green Validation'!I$450677),'Green Validation'!I$450678,FALSE))</f>
        <v>0.2236329214600426</v>
      </c>
      <c r="J15" s="318">
        <f ca="1">+IF(ISERROR(HLOOKUP($B15,INDIRECT("'Monthly Resource Report'!"&amp;'Green Validation'!J$450676&amp;":"&amp;'Green Validation'!J$450677),'Green Validation'!J$450678,FALSE)),0,HLOOKUP($B15,INDIRECT("'Monthly Resource Report'!"&amp;'Green Validation'!J$450676&amp;":"&amp;'Green Validation'!J$450677),'Green Validation'!J$450678,FALSE))</f>
        <v>0.18033811536260794</v>
      </c>
      <c r="L15" s="301">
        <v>41640</v>
      </c>
      <c r="M15" s="294">
        <v>223</v>
      </c>
      <c r="N15" s="297">
        <v>3.9079999999999999</v>
      </c>
      <c r="O15" s="299">
        <v>0.22500000000000001</v>
      </c>
      <c r="P15" s="295">
        <v>0.18</v>
      </c>
      <c r="Q15" s="294">
        <f ca="1">+IF(ISERROR(HLOOKUP($B15,INDIRECT("'Monthly Resource Report'!"&amp;'Green Validation'!Q$450676&amp;":"&amp;'Green Validation'!Q$450677),'Green Validation'!Q$450678,FALSE)),0,HLOOKUP($B15,INDIRECT("'Monthly Resource Report'!"&amp;'Green Validation'!Q$450676&amp;":"&amp;'Green Validation'!Q$450677),'Green Validation'!Q$450678,FALSE))</f>
        <v>223</v>
      </c>
      <c r="R15" s="297">
        <f ca="1">+IF(ISERROR(HLOOKUP($B15,INDIRECT("'Monthly Resource Report'!"&amp;'Green Validation'!R$450676&amp;":"&amp;'Green Validation'!R$450677),'Green Validation'!R$450678,FALSE)),0,HLOOKUP($B15,INDIRECT("'Monthly Resource Report'!"&amp;'Green Validation'!R$450676&amp;":"&amp;'Green Validation'!R$450677),'Green Validation'!R$450678,FALSE))</f>
        <v>3.9080008938875435</v>
      </c>
      <c r="S15" s="317">
        <f ca="1">+IF(ISERROR(HLOOKUP($B15,INDIRECT("'Monthly Resource Report'!"&amp;'Green Validation'!S$450676&amp;":"&amp;'Green Validation'!S$450677),'Green Validation'!S$450678,FALSE)),0,HLOOKUP($B15,INDIRECT("'Monthly Resource Report'!"&amp;'Green Validation'!S$450676&amp;":"&amp;'Green Validation'!S$450677),'Green Validation'!S$450678,FALSE))</f>
        <v>0.22384056298165092</v>
      </c>
      <c r="T15" s="318">
        <f ca="1">+IF(ISERROR(HLOOKUP($B15,INDIRECT("'Monthly Resource Report'!"&amp;'Green Validation'!T$450676&amp;":"&amp;'Green Validation'!T$450677),'Green Validation'!T$450678,FALSE)),0,HLOOKUP($B15,INDIRECT("'Monthly Resource Report'!"&amp;'Green Validation'!T$450676&amp;":"&amp;'Green Validation'!T$450677),'Green Validation'!T$450678,FALSE))</f>
        <v>0.18025163300882796</v>
      </c>
    </row>
    <row r="16" spans="2:20">
      <c r="B16" s="301">
        <v>41671</v>
      </c>
      <c r="C16" s="294">
        <v>231</v>
      </c>
      <c r="D16" s="297">
        <v>3.9079999999999999</v>
      </c>
      <c r="E16" s="299">
        <v>0.22500000000000001</v>
      </c>
      <c r="F16" s="295">
        <v>0.18</v>
      </c>
      <c r="G16" s="294">
        <f ca="1">+IF(ISERROR(HLOOKUP($B16,INDIRECT("'Monthly Resource Report'!"&amp;'Green Validation'!G$450676&amp;":"&amp;'Green Validation'!G$450677),'Green Validation'!G$450678,FALSE)),0,HLOOKUP($B16,INDIRECT("'Monthly Resource Report'!"&amp;'Green Validation'!G$450676&amp;":"&amp;'Green Validation'!G$450677),'Green Validation'!G$450678,FALSE))</f>
        <v>231</v>
      </c>
      <c r="H16" s="297">
        <f ca="1">+IF(ISERROR(HLOOKUP($B16,INDIRECT("'Monthly Resource Report'!"&amp;'Green Validation'!H$450676&amp;":"&amp;'Green Validation'!H$450677),'Green Validation'!H$450678,FALSE)),0,HLOOKUP($B16,INDIRECT("'Monthly Resource Report'!"&amp;'Green Validation'!H$450676&amp;":"&amp;'Green Validation'!H$450677),'Green Validation'!H$450678,FALSE))</f>
        <v>3.9080002449435902</v>
      </c>
      <c r="I16" s="317">
        <f ca="1">+IF(ISERROR(HLOOKUP($B16,INDIRECT("'Monthly Resource Report'!"&amp;'Green Validation'!I$450676&amp;":"&amp;'Green Validation'!I$450677),'Green Validation'!I$450678,FALSE)),0,HLOOKUP($B16,INDIRECT("'Monthly Resource Report'!"&amp;'Green Validation'!I$450676&amp;":"&amp;'Green Validation'!I$450677),'Green Validation'!I$450678,FALSE))</f>
        <v>0.22366820746675883</v>
      </c>
      <c r="J16" s="318">
        <f ca="1">+IF(ISERROR(HLOOKUP($B16,INDIRECT("'Monthly Resource Report'!"&amp;'Green Validation'!J$450676&amp;":"&amp;'Green Validation'!J$450677),'Green Validation'!J$450678,FALSE)),0,HLOOKUP($B16,INDIRECT("'Monthly Resource Report'!"&amp;'Green Validation'!J$450676&amp;":"&amp;'Green Validation'!J$450677),'Green Validation'!J$450678,FALSE))</f>
        <v>0.18025064456088988</v>
      </c>
      <c r="L16" s="301">
        <v>41671</v>
      </c>
      <c r="M16" s="294">
        <v>223</v>
      </c>
      <c r="N16" s="297">
        <v>3.9079999999999999</v>
      </c>
      <c r="O16" s="299">
        <v>0.22500000000000001</v>
      </c>
      <c r="P16" s="295">
        <v>0.18</v>
      </c>
      <c r="Q16" s="294">
        <f ca="1">+IF(ISERROR(HLOOKUP($B16,INDIRECT("'Monthly Resource Report'!"&amp;'Green Validation'!Q$450676&amp;":"&amp;'Green Validation'!Q$450677),'Green Validation'!Q$450678,FALSE)),0,HLOOKUP($B16,INDIRECT("'Monthly Resource Report'!"&amp;'Green Validation'!Q$450676&amp;":"&amp;'Green Validation'!Q$450677),'Green Validation'!Q$450678,FALSE))</f>
        <v>223</v>
      </c>
      <c r="R16" s="297">
        <f ca="1">+IF(ISERROR(HLOOKUP($B16,INDIRECT("'Monthly Resource Report'!"&amp;'Green Validation'!R$450676&amp;":"&amp;'Green Validation'!R$450677),'Green Validation'!R$450678,FALSE)),0,HLOOKUP($B16,INDIRECT("'Monthly Resource Report'!"&amp;'Green Validation'!R$450676&amp;":"&amp;'Green Validation'!R$450677),'Green Validation'!R$450678,FALSE))</f>
        <v>3.9079999851537335</v>
      </c>
      <c r="S16" s="317">
        <f ca="1">+IF(ISERROR(HLOOKUP($B16,INDIRECT("'Monthly Resource Report'!"&amp;'Green Validation'!S$450676&amp;":"&amp;'Green Validation'!S$450677),'Green Validation'!S$450678,FALSE)),0,HLOOKUP($B16,INDIRECT("'Monthly Resource Report'!"&amp;'Green Validation'!S$450676&amp;":"&amp;'Green Validation'!S$450677),'Green Validation'!S$450678,FALSE))</f>
        <v>0.2238171465217707</v>
      </c>
      <c r="T16" s="318">
        <f ca="1">+IF(ISERROR(HLOOKUP($B16,INDIRECT("'Monthly Resource Report'!"&amp;'Green Validation'!T$450676&amp;":"&amp;'Green Validation'!T$450677),'Green Validation'!T$450678,FALSE)),0,HLOOKUP($B16,INDIRECT("'Monthly Resource Report'!"&amp;'Green Validation'!T$450676&amp;":"&amp;'Green Validation'!T$450677),'Green Validation'!T$450678,FALSE))</f>
        <v>0.1800878293915322</v>
      </c>
    </row>
    <row r="17" spans="2:20">
      <c r="B17" s="301">
        <v>41699</v>
      </c>
      <c r="C17" s="294">
        <v>231</v>
      </c>
      <c r="D17" s="297">
        <v>3.9079999999999999</v>
      </c>
      <c r="E17" s="299">
        <v>0.22500000000000001</v>
      </c>
      <c r="F17" s="295">
        <v>0.18</v>
      </c>
      <c r="G17" s="294">
        <f ca="1">+IF(ISERROR(HLOOKUP($B17,INDIRECT("'Monthly Resource Report'!"&amp;'Green Validation'!G$450676&amp;":"&amp;'Green Validation'!G$450677),'Green Validation'!G$450678,FALSE)),0,HLOOKUP($B17,INDIRECT("'Monthly Resource Report'!"&amp;'Green Validation'!G$450676&amp;":"&amp;'Green Validation'!G$450677),'Green Validation'!G$450678,FALSE))</f>
        <v>231</v>
      </c>
      <c r="H17" s="297">
        <f ca="1">+IF(ISERROR(HLOOKUP($B17,INDIRECT("'Monthly Resource Report'!"&amp;'Green Validation'!H$450676&amp;":"&amp;'Green Validation'!H$450677),'Green Validation'!H$450678,FALSE)),0,HLOOKUP($B17,INDIRECT("'Monthly Resource Report'!"&amp;'Green Validation'!H$450676&amp;":"&amp;'Green Validation'!H$450677),'Green Validation'!H$450678,FALSE))</f>
        <v>3.907999063945709</v>
      </c>
      <c r="I17" s="317">
        <f ca="1">+IF(ISERROR(HLOOKUP($B17,INDIRECT("'Monthly Resource Report'!"&amp;'Green Validation'!I$450676&amp;":"&amp;'Green Validation'!I$450677),'Green Validation'!I$450678,FALSE)),0,HLOOKUP($B17,INDIRECT("'Monthly Resource Report'!"&amp;'Green Validation'!I$450676&amp;":"&amp;'Green Validation'!I$450677),'Green Validation'!I$450678,FALSE))</f>
        <v>0.22253842857058093</v>
      </c>
      <c r="J17" s="318">
        <f ca="1">+IF(ISERROR(HLOOKUP($B17,INDIRECT("'Monthly Resource Report'!"&amp;'Green Validation'!J$450676&amp;":"&amp;'Green Validation'!J$450677),'Green Validation'!J$450678,FALSE)),0,HLOOKUP($B17,INDIRECT("'Monthly Resource Report'!"&amp;'Green Validation'!J$450676&amp;":"&amp;'Green Validation'!J$450677),'Green Validation'!J$450678,FALSE))</f>
        <v>0.1802681032806944</v>
      </c>
      <c r="L17" s="301">
        <v>41699</v>
      </c>
      <c r="M17" s="294">
        <v>223</v>
      </c>
      <c r="N17" s="297">
        <v>3.9079999999999999</v>
      </c>
      <c r="O17" s="299">
        <v>0.22500000000000001</v>
      </c>
      <c r="P17" s="295">
        <v>0.18</v>
      </c>
      <c r="Q17" s="294">
        <f ca="1">+IF(ISERROR(HLOOKUP($B17,INDIRECT("'Monthly Resource Report'!"&amp;'Green Validation'!Q$450676&amp;":"&amp;'Green Validation'!Q$450677),'Green Validation'!Q$450678,FALSE)),0,HLOOKUP($B17,INDIRECT("'Monthly Resource Report'!"&amp;'Green Validation'!Q$450676&amp;":"&amp;'Green Validation'!Q$450677),'Green Validation'!Q$450678,FALSE))</f>
        <v>223</v>
      </c>
      <c r="R17" s="297">
        <f ca="1">+IF(ISERROR(HLOOKUP($B17,INDIRECT("'Monthly Resource Report'!"&amp;'Green Validation'!R$450676&amp;":"&amp;'Green Validation'!R$450677),'Green Validation'!R$450678,FALSE)),0,HLOOKUP($B17,INDIRECT("'Monthly Resource Report'!"&amp;'Green Validation'!R$450676&amp;":"&amp;'Green Validation'!R$450677),'Green Validation'!R$450678,FALSE))</f>
        <v>3.9080001540713352</v>
      </c>
      <c r="S17" s="317">
        <f ca="1">+IF(ISERROR(HLOOKUP($B17,INDIRECT("'Monthly Resource Report'!"&amp;'Green Validation'!S$450676&amp;":"&amp;'Green Validation'!S$450677),'Green Validation'!S$450678,FALSE)),0,HLOOKUP($B17,INDIRECT("'Monthly Resource Report'!"&amp;'Green Validation'!S$450676&amp;":"&amp;'Green Validation'!S$450677),'Green Validation'!S$450678,FALSE))</f>
        <v>0.22286339168184607</v>
      </c>
      <c r="T17" s="318">
        <f ca="1">+IF(ISERROR(HLOOKUP($B17,INDIRECT("'Monthly Resource Report'!"&amp;'Green Validation'!T$450676&amp;":"&amp;'Green Validation'!T$450677),'Green Validation'!T$450678,FALSE)),0,HLOOKUP($B17,INDIRECT("'Monthly Resource Report'!"&amp;'Green Validation'!T$450676&amp;":"&amp;'Green Validation'!T$450677),'Green Validation'!T$450678,FALSE))</f>
        <v>0.18017593982839042</v>
      </c>
    </row>
    <row r="18" spans="2:20">
      <c r="B18" s="301">
        <v>41730</v>
      </c>
      <c r="C18" s="294">
        <v>231</v>
      </c>
      <c r="D18" s="297">
        <v>3.9079999999999999</v>
      </c>
      <c r="E18" s="299">
        <v>0.22500000000000001</v>
      </c>
      <c r="F18" s="295">
        <v>0.18</v>
      </c>
      <c r="G18" s="294">
        <f ca="1">+IF(ISERROR(HLOOKUP($B18,INDIRECT("'Monthly Resource Report'!"&amp;'Green Validation'!G$450676&amp;":"&amp;'Green Validation'!G$450677),'Green Validation'!G$450678,FALSE)),0,HLOOKUP($B18,INDIRECT("'Monthly Resource Report'!"&amp;'Green Validation'!G$450676&amp;":"&amp;'Green Validation'!G$450677),'Green Validation'!G$450678,FALSE))</f>
        <v>231</v>
      </c>
      <c r="H18" s="297">
        <f ca="1">+IF(ISERROR(HLOOKUP($B18,INDIRECT("'Monthly Resource Report'!"&amp;'Green Validation'!H$450676&amp;":"&amp;'Green Validation'!H$450677),'Green Validation'!H$450678,FALSE)),0,HLOOKUP($B18,INDIRECT("'Monthly Resource Report'!"&amp;'Green Validation'!H$450676&amp;":"&amp;'Green Validation'!H$450677),'Green Validation'!H$450678,FALSE))</f>
        <v>3.9079985409447384</v>
      </c>
      <c r="I18" s="317">
        <f ca="1">+IF(ISERROR(HLOOKUP($B18,INDIRECT("'Monthly Resource Report'!"&amp;'Green Validation'!I$450676&amp;":"&amp;'Green Validation'!I$450677),'Green Validation'!I$450678,FALSE)),0,HLOOKUP($B18,INDIRECT("'Monthly Resource Report'!"&amp;'Green Validation'!I$450676&amp;":"&amp;'Green Validation'!I$450677),'Green Validation'!I$450678,FALSE))</f>
        <v>0.22248449845460117</v>
      </c>
      <c r="J18" s="318">
        <f ca="1">+IF(ISERROR(HLOOKUP($B18,INDIRECT("'Monthly Resource Report'!"&amp;'Green Validation'!J$450676&amp;":"&amp;'Green Validation'!J$450677),'Green Validation'!J$450678,FALSE)),0,HLOOKUP($B18,INDIRECT("'Monthly Resource Report'!"&amp;'Green Validation'!J$450676&amp;":"&amp;'Green Validation'!J$450677),'Green Validation'!J$450678,FALSE))</f>
        <v>0.18058462971218445</v>
      </c>
      <c r="L18" s="301">
        <v>41730</v>
      </c>
      <c r="M18" s="294">
        <v>223</v>
      </c>
      <c r="N18" s="297">
        <v>3.9079999999999999</v>
      </c>
      <c r="O18" s="299">
        <v>0.22500000000000001</v>
      </c>
      <c r="P18" s="295">
        <v>0.18</v>
      </c>
      <c r="Q18" s="294">
        <f ca="1">+IF(ISERROR(HLOOKUP($B18,INDIRECT("'Monthly Resource Report'!"&amp;'Green Validation'!Q$450676&amp;":"&amp;'Green Validation'!Q$450677),'Green Validation'!Q$450678,FALSE)),0,HLOOKUP($B18,INDIRECT("'Monthly Resource Report'!"&amp;'Green Validation'!Q$450676&amp;":"&amp;'Green Validation'!Q$450677),'Green Validation'!Q$450678,FALSE))</f>
        <v>223</v>
      </c>
      <c r="R18" s="297">
        <f ca="1">+IF(ISERROR(HLOOKUP($B18,INDIRECT("'Monthly Resource Report'!"&amp;'Green Validation'!R$450676&amp;":"&amp;'Green Validation'!R$450677),'Green Validation'!R$450678,FALSE)),0,HLOOKUP($B18,INDIRECT("'Monthly Resource Report'!"&amp;'Green Validation'!R$450676&amp;":"&amp;'Green Validation'!R$450677),'Green Validation'!R$450678,FALSE))</f>
        <v>3.9080000861258446</v>
      </c>
      <c r="S18" s="317">
        <f ca="1">+IF(ISERROR(HLOOKUP($B18,INDIRECT("'Monthly Resource Report'!"&amp;'Green Validation'!S$450676&amp;":"&amp;'Green Validation'!S$450677),'Green Validation'!S$450678,FALSE)),0,HLOOKUP($B18,INDIRECT("'Monthly Resource Report'!"&amp;'Green Validation'!S$450676&amp;":"&amp;'Green Validation'!S$450677),'Green Validation'!S$450678,FALSE))</f>
        <v>0.22292516258444453</v>
      </c>
      <c r="T18" s="318">
        <f ca="1">+IF(ISERROR(HLOOKUP($B18,INDIRECT("'Monthly Resource Report'!"&amp;'Green Validation'!T$450676&amp;":"&amp;'Green Validation'!T$450677),'Green Validation'!T$450678,FALSE)),0,HLOOKUP($B18,INDIRECT("'Monthly Resource Report'!"&amp;'Green Validation'!T$450676&amp;":"&amp;'Green Validation'!T$450677),'Green Validation'!T$450678,FALSE))</f>
        <v>0.1801826143848875</v>
      </c>
    </row>
    <row r="19" spans="2:20">
      <c r="B19" s="301">
        <v>41760</v>
      </c>
      <c r="C19" s="294">
        <v>231</v>
      </c>
      <c r="D19" s="297">
        <v>3.9079999999999999</v>
      </c>
      <c r="E19" s="299">
        <v>0.21</v>
      </c>
      <c r="F19" s="295">
        <v>0.18</v>
      </c>
      <c r="G19" s="294">
        <f ca="1">+IF(ISERROR(HLOOKUP($B19,INDIRECT("'Monthly Resource Report'!"&amp;'Green Validation'!G$450676&amp;":"&amp;'Green Validation'!G$450677),'Green Validation'!G$450678,FALSE)),0,HLOOKUP($B19,INDIRECT("'Monthly Resource Report'!"&amp;'Green Validation'!G$450676&amp;":"&amp;'Green Validation'!G$450677),'Green Validation'!G$450678,FALSE))</f>
        <v>231</v>
      </c>
      <c r="H19" s="297">
        <f ca="1">+IF(ISERROR(HLOOKUP($B19,INDIRECT("'Monthly Resource Report'!"&amp;'Green Validation'!H$450676&amp;":"&amp;'Green Validation'!H$450677),'Green Validation'!H$450678,FALSE)),0,HLOOKUP($B19,INDIRECT("'Monthly Resource Report'!"&amp;'Green Validation'!H$450676&amp;":"&amp;'Green Validation'!H$450677),'Green Validation'!H$450678,FALSE))</f>
        <v>3.908000201389588</v>
      </c>
      <c r="I19" s="317">
        <f ca="1">+IF(ISERROR(HLOOKUP($B19,INDIRECT("'Monthly Resource Report'!"&amp;'Green Validation'!I$450676&amp;":"&amp;'Green Validation'!I$450677),'Green Validation'!I$450678,FALSE)),0,HLOOKUP($B19,INDIRECT("'Monthly Resource Report'!"&amp;'Green Validation'!I$450676&amp;":"&amp;'Green Validation'!I$450677),'Green Validation'!I$450678,FALSE))</f>
        <v>0.20785078973455562</v>
      </c>
      <c r="J19" s="318">
        <f ca="1">+IF(ISERROR(HLOOKUP($B19,INDIRECT("'Monthly Resource Report'!"&amp;'Green Validation'!J$450676&amp;":"&amp;'Green Validation'!J$450677),'Green Validation'!J$450678,FALSE)),0,HLOOKUP($B19,INDIRECT("'Monthly Resource Report'!"&amp;'Green Validation'!J$450676&amp;":"&amp;'Green Validation'!J$450677),'Green Validation'!J$450678,FALSE))</f>
        <v>0.18023732039625023</v>
      </c>
      <c r="L19" s="301">
        <v>41760</v>
      </c>
      <c r="M19" s="294">
        <v>223</v>
      </c>
      <c r="N19" s="297">
        <v>3.9079999999999999</v>
      </c>
      <c r="O19" s="299">
        <v>0.21</v>
      </c>
      <c r="P19" s="295">
        <v>0.18</v>
      </c>
      <c r="Q19" s="294">
        <f ca="1">+IF(ISERROR(HLOOKUP($B19,INDIRECT("'Monthly Resource Report'!"&amp;'Green Validation'!Q$450676&amp;":"&amp;'Green Validation'!Q$450677),'Green Validation'!Q$450678,FALSE)),0,HLOOKUP($B19,INDIRECT("'Monthly Resource Report'!"&amp;'Green Validation'!Q$450676&amp;":"&amp;'Green Validation'!Q$450677),'Green Validation'!Q$450678,FALSE))</f>
        <v>223</v>
      </c>
      <c r="R19" s="297">
        <f ca="1">+IF(ISERROR(HLOOKUP($B19,INDIRECT("'Monthly Resource Report'!"&amp;'Green Validation'!R$450676&amp;":"&amp;'Green Validation'!R$450677),'Green Validation'!R$450678,FALSE)),0,HLOOKUP($B19,INDIRECT("'Monthly Resource Report'!"&amp;'Green Validation'!R$450676&amp;":"&amp;'Green Validation'!R$450677),'Green Validation'!R$450678,FALSE))</f>
        <v>3.9079994997707281</v>
      </c>
      <c r="S19" s="317">
        <f ca="1">+IF(ISERROR(HLOOKUP($B19,INDIRECT("'Monthly Resource Report'!"&amp;'Green Validation'!S$450676&amp;":"&amp;'Green Validation'!S$450677),'Green Validation'!S$450678,FALSE)),0,HLOOKUP($B19,INDIRECT("'Monthly Resource Report'!"&amp;'Green Validation'!S$450676&amp;":"&amp;'Green Validation'!S$450677),'Green Validation'!S$450678,FALSE))</f>
        <v>0.20812577006394753</v>
      </c>
      <c r="T19" s="318">
        <f ca="1">+IF(ISERROR(HLOOKUP($B19,INDIRECT("'Monthly Resource Report'!"&amp;'Green Validation'!T$450676&amp;":"&amp;'Green Validation'!T$450677),'Green Validation'!T$450678,FALSE)),0,HLOOKUP($B19,INDIRECT("'Monthly Resource Report'!"&amp;'Green Validation'!T$450676&amp;":"&amp;'Green Validation'!T$450677),'Green Validation'!T$450678,FALSE))</f>
        <v>0.18017880513019308</v>
      </c>
    </row>
    <row r="20" spans="2:20">
      <c r="B20" s="301">
        <v>41791</v>
      </c>
      <c r="C20" s="294">
        <v>231</v>
      </c>
      <c r="D20" s="297">
        <v>3.9079999999999999</v>
      </c>
      <c r="E20" s="299">
        <v>0.21</v>
      </c>
      <c r="F20" s="295">
        <v>0.18</v>
      </c>
      <c r="G20" s="294">
        <f ca="1">+IF(ISERROR(HLOOKUP($B20,INDIRECT("'Monthly Resource Report'!"&amp;'Green Validation'!G$450676&amp;":"&amp;'Green Validation'!G$450677),'Green Validation'!G$450678,FALSE)),0,HLOOKUP($B20,INDIRECT("'Monthly Resource Report'!"&amp;'Green Validation'!G$450676&amp;":"&amp;'Green Validation'!G$450677),'Green Validation'!G$450678,FALSE))</f>
        <v>231</v>
      </c>
      <c r="H20" s="297">
        <f ca="1">+IF(ISERROR(HLOOKUP($B20,INDIRECT("'Monthly Resource Report'!"&amp;'Green Validation'!H$450676&amp;":"&amp;'Green Validation'!H$450677),'Green Validation'!H$450678,FALSE)),0,HLOOKUP($B20,INDIRECT("'Monthly Resource Report'!"&amp;'Green Validation'!H$450676&amp;":"&amp;'Green Validation'!H$450677),'Green Validation'!H$450678,FALSE))</f>
        <v>3.9080005611245672</v>
      </c>
      <c r="I20" s="317">
        <f ca="1">+IF(ISERROR(HLOOKUP($B20,INDIRECT("'Monthly Resource Report'!"&amp;'Green Validation'!I$450676&amp;":"&amp;'Green Validation'!I$450677),'Green Validation'!I$450678,FALSE)),0,HLOOKUP($B20,INDIRECT("'Monthly Resource Report'!"&amp;'Green Validation'!I$450676&amp;":"&amp;'Green Validation'!I$450677),'Green Validation'!I$450678,FALSE))</f>
        <v>0.20761985437048175</v>
      </c>
      <c r="J20" s="318">
        <f ca="1">+IF(ISERROR(HLOOKUP($B20,INDIRECT("'Monthly Resource Report'!"&amp;'Green Validation'!J$450676&amp;":"&amp;'Green Validation'!J$450677),'Green Validation'!J$450678,FALSE)),0,HLOOKUP($B20,INDIRECT("'Monthly Resource Report'!"&amp;'Green Validation'!J$450676&amp;":"&amp;'Green Validation'!J$450677),'Green Validation'!J$450678,FALSE))</f>
        <v>0.18024197021006838</v>
      </c>
      <c r="L20" s="301">
        <v>41791</v>
      </c>
      <c r="M20" s="294">
        <v>223</v>
      </c>
      <c r="N20" s="297">
        <v>3.9079999999999999</v>
      </c>
      <c r="O20" s="299">
        <v>0.21</v>
      </c>
      <c r="P20" s="295">
        <v>0.18</v>
      </c>
      <c r="Q20" s="294">
        <f ca="1">+IF(ISERROR(HLOOKUP($B20,INDIRECT("'Monthly Resource Report'!"&amp;'Green Validation'!Q$450676&amp;":"&amp;'Green Validation'!Q$450677),'Green Validation'!Q$450678,FALSE)),0,HLOOKUP($B20,INDIRECT("'Monthly Resource Report'!"&amp;'Green Validation'!Q$450676&amp;":"&amp;'Green Validation'!Q$450677),'Green Validation'!Q$450678,FALSE))</f>
        <v>223</v>
      </c>
      <c r="R20" s="297">
        <f ca="1">+IF(ISERROR(HLOOKUP($B20,INDIRECT("'Monthly Resource Report'!"&amp;'Green Validation'!R$450676&amp;":"&amp;'Green Validation'!R$450677),'Green Validation'!R$450678,FALSE)),0,HLOOKUP($B20,INDIRECT("'Monthly Resource Report'!"&amp;'Green Validation'!R$450676&amp;":"&amp;'Green Validation'!R$450677),'Green Validation'!R$450678,FALSE))</f>
        <v>3.9079996963274342</v>
      </c>
      <c r="S20" s="317">
        <f ca="1">+IF(ISERROR(HLOOKUP($B20,INDIRECT("'Monthly Resource Report'!"&amp;'Green Validation'!S$450676&amp;":"&amp;'Green Validation'!S$450677),'Green Validation'!S$450678,FALSE)),0,HLOOKUP($B20,INDIRECT("'Monthly Resource Report'!"&amp;'Green Validation'!S$450676&amp;":"&amp;'Green Validation'!S$450677),'Green Validation'!S$450678,FALSE))</f>
        <v>0.20787541516334079</v>
      </c>
      <c r="T20" s="318">
        <f ca="1">+IF(ISERROR(HLOOKUP($B20,INDIRECT("'Monthly Resource Report'!"&amp;'Green Validation'!T$450676&amp;":"&amp;'Green Validation'!T$450677),'Green Validation'!T$450678,FALSE)),0,HLOOKUP($B20,INDIRECT("'Monthly Resource Report'!"&amp;'Green Validation'!T$450676&amp;":"&amp;'Green Validation'!T$450677),'Green Validation'!T$450678,FALSE))</f>
        <v>0.18018296195814246</v>
      </c>
    </row>
    <row r="21" spans="2:20">
      <c r="B21" s="301">
        <v>41821</v>
      </c>
      <c r="C21" s="294">
        <v>231</v>
      </c>
      <c r="D21" s="297">
        <v>3.9079999999999999</v>
      </c>
      <c r="E21" s="299">
        <v>0.21</v>
      </c>
      <c r="F21" s="295">
        <v>0.18</v>
      </c>
      <c r="G21" s="294">
        <f ca="1">+IF(ISERROR(HLOOKUP($B21,INDIRECT("'Monthly Resource Report'!"&amp;'Green Validation'!G$450676&amp;":"&amp;'Green Validation'!G$450677),'Green Validation'!G$450678,FALSE)),0,HLOOKUP($B21,INDIRECT("'Monthly Resource Report'!"&amp;'Green Validation'!G$450676&amp;":"&amp;'Green Validation'!G$450677),'Green Validation'!G$450678,FALSE))</f>
        <v>231</v>
      </c>
      <c r="H21" s="297">
        <f ca="1">+IF(ISERROR(HLOOKUP($B21,INDIRECT("'Monthly Resource Report'!"&amp;'Green Validation'!H$450676&amp;":"&amp;'Green Validation'!H$450677),'Green Validation'!H$450678,FALSE)),0,HLOOKUP($B21,INDIRECT("'Monthly Resource Report'!"&amp;'Green Validation'!H$450676&amp;":"&amp;'Green Validation'!H$450677),'Green Validation'!H$450678,FALSE))</f>
        <v>3.907999812081798</v>
      </c>
      <c r="I21" s="317">
        <f ca="1">+IF(ISERROR(HLOOKUP($B21,INDIRECT("'Monthly Resource Report'!"&amp;'Green Validation'!I$450676&amp;":"&amp;'Green Validation'!I$450677),'Green Validation'!I$450678,FALSE)),0,HLOOKUP($B21,INDIRECT("'Monthly Resource Report'!"&amp;'Green Validation'!I$450676&amp;":"&amp;'Green Validation'!I$450677),'Green Validation'!I$450678,FALSE))</f>
        <v>0.20781419137314339</v>
      </c>
      <c r="J21" s="318">
        <f ca="1">+IF(ISERROR(HLOOKUP($B21,INDIRECT("'Monthly Resource Report'!"&amp;'Green Validation'!J$450676&amp;":"&amp;'Green Validation'!J$450677),'Green Validation'!J$450678,FALSE)),0,HLOOKUP($B21,INDIRECT("'Monthly Resource Report'!"&amp;'Green Validation'!J$450676&amp;":"&amp;'Green Validation'!J$450677),'Green Validation'!J$450678,FALSE))</f>
        <v>0.18035829662361591</v>
      </c>
      <c r="L21" s="301">
        <v>41821</v>
      </c>
      <c r="M21" s="294">
        <v>223</v>
      </c>
      <c r="N21" s="297">
        <v>3.9079999999999999</v>
      </c>
      <c r="O21" s="299">
        <v>0.21</v>
      </c>
      <c r="P21" s="295">
        <v>0.18</v>
      </c>
      <c r="Q21" s="294">
        <f ca="1">+IF(ISERROR(HLOOKUP($B21,INDIRECT("'Monthly Resource Report'!"&amp;'Green Validation'!Q$450676&amp;":"&amp;'Green Validation'!Q$450677),'Green Validation'!Q$450678,FALSE)),0,HLOOKUP($B21,INDIRECT("'Monthly Resource Report'!"&amp;'Green Validation'!Q$450676&amp;":"&amp;'Green Validation'!Q$450677),'Green Validation'!Q$450678,FALSE))</f>
        <v>223</v>
      </c>
      <c r="R21" s="297">
        <f ca="1">+IF(ISERROR(HLOOKUP($B21,INDIRECT("'Monthly Resource Report'!"&amp;'Green Validation'!R$450676&amp;":"&amp;'Green Validation'!R$450677),'Green Validation'!R$450678,FALSE)),0,HLOOKUP($B21,INDIRECT("'Monthly Resource Report'!"&amp;'Green Validation'!R$450676&amp;":"&amp;'Green Validation'!R$450677),'Green Validation'!R$450678,FALSE))</f>
        <v>3.9080000829267623</v>
      </c>
      <c r="S21" s="317">
        <f ca="1">+IF(ISERROR(HLOOKUP($B21,INDIRECT("'Monthly Resource Report'!"&amp;'Green Validation'!S$450676&amp;":"&amp;'Green Validation'!S$450677),'Green Validation'!S$450678,FALSE)),0,HLOOKUP($B21,INDIRECT("'Monthly Resource Report'!"&amp;'Green Validation'!S$450676&amp;":"&amp;'Green Validation'!S$450677),'Green Validation'!S$450678,FALSE))</f>
        <v>0.208131722381656</v>
      </c>
      <c r="T21" s="318">
        <f ca="1">+IF(ISERROR(HLOOKUP($B21,INDIRECT("'Monthly Resource Report'!"&amp;'Green Validation'!T$450676&amp;":"&amp;'Green Validation'!T$450677),'Green Validation'!T$450678,FALSE)),0,HLOOKUP($B21,INDIRECT("'Monthly Resource Report'!"&amp;'Green Validation'!T$450676&amp;":"&amp;'Green Validation'!T$450677),'Green Validation'!T$450678,FALSE))</f>
        <v>0.18017095505640049</v>
      </c>
    </row>
    <row r="22" spans="2:20">
      <c r="B22" s="301">
        <v>41852</v>
      </c>
      <c r="C22" s="294">
        <v>231</v>
      </c>
      <c r="D22" s="297">
        <v>3.9079999999999999</v>
      </c>
      <c r="E22" s="299">
        <v>0.21</v>
      </c>
      <c r="F22" s="295">
        <v>0.18</v>
      </c>
      <c r="G22" s="294">
        <f ca="1">+IF(ISERROR(HLOOKUP($B22,INDIRECT("'Monthly Resource Report'!"&amp;'Green Validation'!G$450676&amp;":"&amp;'Green Validation'!G$450677),'Green Validation'!G$450678,FALSE)),0,HLOOKUP($B22,INDIRECT("'Monthly Resource Report'!"&amp;'Green Validation'!G$450676&amp;":"&amp;'Green Validation'!G$450677),'Green Validation'!G$450678,FALSE))</f>
        <v>231</v>
      </c>
      <c r="H22" s="297">
        <f ca="1">+IF(ISERROR(HLOOKUP($B22,INDIRECT("'Monthly Resource Report'!"&amp;'Green Validation'!H$450676&amp;":"&amp;'Green Validation'!H$450677),'Green Validation'!H$450678,FALSE)),0,HLOOKUP($B22,INDIRECT("'Monthly Resource Report'!"&amp;'Green Validation'!H$450676&amp;":"&amp;'Green Validation'!H$450677),'Green Validation'!H$450678,FALSE))</f>
        <v>3.9080005894607104</v>
      </c>
      <c r="I22" s="317">
        <f ca="1">+IF(ISERROR(HLOOKUP($B22,INDIRECT("'Monthly Resource Report'!"&amp;'Green Validation'!I$450676&amp;":"&amp;'Green Validation'!I$450677),'Green Validation'!I$450678,FALSE)),0,HLOOKUP($B22,INDIRECT("'Monthly Resource Report'!"&amp;'Green Validation'!I$450676&amp;":"&amp;'Green Validation'!I$450677),'Green Validation'!I$450678,FALSE))</f>
        <v>0.20780348547596725</v>
      </c>
      <c r="J22" s="318">
        <f ca="1">+IF(ISERROR(HLOOKUP($B22,INDIRECT("'Monthly Resource Report'!"&amp;'Green Validation'!J$450676&amp;":"&amp;'Green Validation'!J$450677),'Green Validation'!J$450678,FALSE)),0,HLOOKUP($B22,INDIRECT("'Monthly Resource Report'!"&amp;'Green Validation'!J$450676&amp;":"&amp;'Green Validation'!J$450677),'Green Validation'!J$450678,FALSE))</f>
        <v>0.18023175999463648</v>
      </c>
      <c r="L22" s="301">
        <v>41852</v>
      </c>
      <c r="M22" s="294">
        <v>223</v>
      </c>
      <c r="N22" s="297">
        <v>3.9079999999999999</v>
      </c>
      <c r="O22" s="299">
        <v>0.21</v>
      </c>
      <c r="P22" s="295">
        <v>0.18</v>
      </c>
      <c r="Q22" s="294">
        <f ca="1">+IF(ISERROR(HLOOKUP($B22,INDIRECT("'Monthly Resource Report'!"&amp;'Green Validation'!Q$450676&amp;":"&amp;'Green Validation'!Q$450677),'Green Validation'!Q$450678,FALSE)),0,HLOOKUP($B22,INDIRECT("'Monthly Resource Report'!"&amp;'Green Validation'!Q$450676&amp;":"&amp;'Green Validation'!Q$450677),'Green Validation'!Q$450678,FALSE))</f>
        <v>223</v>
      </c>
      <c r="R22" s="297">
        <f ca="1">+IF(ISERROR(HLOOKUP($B22,INDIRECT("'Monthly Resource Report'!"&amp;'Green Validation'!R$450676&amp;":"&amp;'Green Validation'!R$450677),'Green Validation'!R$450678,FALSE)),0,HLOOKUP($B22,INDIRECT("'Monthly Resource Report'!"&amp;'Green Validation'!R$450676&amp;":"&amp;'Green Validation'!R$450677),'Green Validation'!R$450678,FALSE))</f>
        <v>3.9079997095013796</v>
      </c>
      <c r="S22" s="317">
        <f ca="1">+IF(ISERROR(HLOOKUP($B22,INDIRECT("'Monthly Resource Report'!"&amp;'Green Validation'!S$450676&amp;":"&amp;'Green Validation'!S$450677),'Green Validation'!S$450678,FALSE)),0,HLOOKUP($B22,INDIRECT("'Monthly Resource Report'!"&amp;'Green Validation'!S$450676&amp;":"&amp;'Green Validation'!S$450677),'Green Validation'!S$450678,FALSE))</f>
        <v>0.20812361883036212</v>
      </c>
      <c r="T22" s="318">
        <f ca="1">+IF(ISERROR(HLOOKUP($B22,INDIRECT("'Monthly Resource Report'!"&amp;'Green Validation'!T$450676&amp;":"&amp;'Green Validation'!T$450677),'Green Validation'!T$450678,FALSE)),0,HLOOKUP($B22,INDIRECT("'Monthly Resource Report'!"&amp;'Green Validation'!T$450676&amp;":"&amp;'Green Validation'!T$450677),'Green Validation'!T$450678,FALSE))</f>
        <v>0.18017615708135712</v>
      </c>
    </row>
    <row r="23" spans="2:20">
      <c r="B23" s="301">
        <v>41883</v>
      </c>
      <c r="C23" s="294">
        <v>231</v>
      </c>
      <c r="D23" s="297">
        <v>3.9079999999999999</v>
      </c>
      <c r="E23" s="299">
        <v>0.21</v>
      </c>
      <c r="F23" s="295">
        <v>0.18</v>
      </c>
      <c r="G23" s="294">
        <f ca="1">+IF(ISERROR(HLOOKUP($B23,INDIRECT("'Monthly Resource Report'!"&amp;'Green Validation'!G$450676&amp;":"&amp;'Green Validation'!G$450677),'Green Validation'!G$450678,FALSE)),0,HLOOKUP($B23,INDIRECT("'Monthly Resource Report'!"&amp;'Green Validation'!G$450676&amp;":"&amp;'Green Validation'!G$450677),'Green Validation'!G$450678,FALSE))</f>
        <v>231</v>
      </c>
      <c r="H23" s="297">
        <f ca="1">+IF(ISERROR(HLOOKUP($B23,INDIRECT("'Monthly Resource Report'!"&amp;'Green Validation'!H$450676&amp;":"&amp;'Green Validation'!H$450677),'Green Validation'!H$450678,FALSE)),0,HLOOKUP($B23,INDIRECT("'Monthly Resource Report'!"&amp;'Green Validation'!H$450676&amp;":"&amp;'Green Validation'!H$450677),'Green Validation'!H$450678,FALSE))</f>
        <v>3.9079999299100261</v>
      </c>
      <c r="I23" s="317">
        <f ca="1">+IF(ISERROR(HLOOKUP($B23,INDIRECT("'Monthly Resource Report'!"&amp;'Green Validation'!I$450676&amp;":"&amp;'Green Validation'!I$450677),'Green Validation'!I$450678,FALSE)),0,HLOOKUP($B23,INDIRECT("'Monthly Resource Report'!"&amp;'Green Validation'!I$450676&amp;":"&amp;'Green Validation'!I$450677),'Green Validation'!I$450678,FALSE))</f>
        <v>0.20729481122819546</v>
      </c>
      <c r="J23" s="318">
        <f ca="1">+IF(ISERROR(HLOOKUP($B23,INDIRECT("'Monthly Resource Report'!"&amp;'Green Validation'!J$450676&amp;":"&amp;'Green Validation'!J$450677),'Green Validation'!J$450678,FALSE)),0,HLOOKUP($B23,INDIRECT("'Monthly Resource Report'!"&amp;'Green Validation'!J$450676&amp;":"&amp;'Green Validation'!J$450677),'Green Validation'!J$450678,FALSE))</f>
        <v>0.18025411392085802</v>
      </c>
      <c r="L23" s="301">
        <v>41883</v>
      </c>
      <c r="M23" s="294">
        <v>223</v>
      </c>
      <c r="N23" s="297">
        <v>3.9079999999999999</v>
      </c>
      <c r="O23" s="299">
        <v>0.21</v>
      </c>
      <c r="P23" s="295">
        <v>0.18</v>
      </c>
      <c r="Q23" s="294">
        <f ca="1">+IF(ISERROR(HLOOKUP($B23,INDIRECT("'Monthly Resource Report'!"&amp;'Green Validation'!Q$450676&amp;":"&amp;'Green Validation'!Q$450677),'Green Validation'!Q$450678,FALSE)),0,HLOOKUP($B23,INDIRECT("'Monthly Resource Report'!"&amp;'Green Validation'!Q$450676&amp;":"&amp;'Green Validation'!Q$450677),'Green Validation'!Q$450678,FALSE))</f>
        <v>223</v>
      </c>
      <c r="R23" s="297">
        <f ca="1">+IF(ISERROR(HLOOKUP($B23,INDIRECT("'Monthly Resource Report'!"&amp;'Green Validation'!R$450676&amp;":"&amp;'Green Validation'!R$450677),'Green Validation'!R$450678,FALSE)),0,HLOOKUP($B23,INDIRECT("'Monthly Resource Report'!"&amp;'Green Validation'!R$450676&amp;":"&amp;'Green Validation'!R$450677),'Green Validation'!R$450678,FALSE))</f>
        <v>3.9079999864825132</v>
      </c>
      <c r="S23" s="317">
        <f ca="1">+IF(ISERROR(HLOOKUP($B23,INDIRECT("'Monthly Resource Report'!"&amp;'Green Validation'!S$450676&amp;":"&amp;'Green Validation'!S$450677),'Green Validation'!S$450678,FALSE)),0,HLOOKUP($B23,INDIRECT("'Monthly Resource Report'!"&amp;'Green Validation'!S$450676&amp;":"&amp;'Green Validation'!S$450677),'Green Validation'!S$450678,FALSE))</f>
        <v>0.20760495986739985</v>
      </c>
      <c r="T23" s="318">
        <f ca="1">+IF(ISERROR(HLOOKUP($B23,INDIRECT("'Monthly Resource Report'!"&amp;'Green Validation'!T$450676&amp;":"&amp;'Green Validation'!T$450677),'Green Validation'!T$450678,FALSE)),0,HLOOKUP($B23,INDIRECT("'Monthly Resource Report'!"&amp;'Green Validation'!T$450676&amp;":"&amp;'Green Validation'!T$450677),'Green Validation'!T$450678,FALSE))</f>
        <v>0.18017750204355587</v>
      </c>
    </row>
    <row r="24" spans="2:20">
      <c r="B24" s="301">
        <v>41913</v>
      </c>
      <c r="C24" s="294">
        <v>231</v>
      </c>
      <c r="D24" s="297">
        <v>3.9079999999999999</v>
      </c>
      <c r="E24" s="299">
        <v>0.22500000000000001</v>
      </c>
      <c r="F24" s="295">
        <v>0.18</v>
      </c>
      <c r="G24" s="294">
        <f ca="1">+IF(ISERROR(HLOOKUP($B24,INDIRECT("'Monthly Resource Report'!"&amp;'Green Validation'!G$450676&amp;":"&amp;'Green Validation'!G$450677),'Green Validation'!G$450678,FALSE)),0,HLOOKUP($B24,INDIRECT("'Monthly Resource Report'!"&amp;'Green Validation'!G$450676&amp;":"&amp;'Green Validation'!G$450677),'Green Validation'!G$450678,FALSE))</f>
        <v>231</v>
      </c>
      <c r="H24" s="297">
        <f ca="1">+IF(ISERROR(HLOOKUP($B24,INDIRECT("'Monthly Resource Report'!"&amp;'Green Validation'!H$450676&amp;":"&amp;'Green Validation'!H$450677),'Green Validation'!H$450678,FALSE)),0,HLOOKUP($B24,INDIRECT("'Monthly Resource Report'!"&amp;'Green Validation'!H$450676&amp;":"&amp;'Green Validation'!H$450677),'Green Validation'!H$450678,FALSE))</f>
        <v>3.907999014865946</v>
      </c>
      <c r="I24" s="317">
        <f ca="1">+IF(ISERROR(HLOOKUP($B24,INDIRECT("'Monthly Resource Report'!"&amp;'Green Validation'!I$450676&amp;":"&amp;'Green Validation'!I$450677),'Green Validation'!I$450678,FALSE)),0,HLOOKUP($B24,INDIRECT("'Monthly Resource Report'!"&amp;'Green Validation'!I$450676&amp;":"&amp;'Green Validation'!I$450677),'Green Validation'!I$450678,FALSE))</f>
        <v>0.22232127418165482</v>
      </c>
      <c r="J24" s="318">
        <f ca="1">+IF(ISERROR(HLOOKUP($B24,INDIRECT("'Monthly Resource Report'!"&amp;'Green Validation'!J$450676&amp;":"&amp;'Green Validation'!J$450677),'Green Validation'!J$450678,FALSE)),0,HLOOKUP($B24,INDIRECT("'Monthly Resource Report'!"&amp;'Green Validation'!J$450676&amp;":"&amp;'Green Validation'!J$450677),'Green Validation'!J$450678,FALSE))</f>
        <v>0.1802454105438617</v>
      </c>
      <c r="L24" s="301">
        <v>41913</v>
      </c>
      <c r="M24" s="294">
        <v>223</v>
      </c>
      <c r="N24" s="297">
        <v>3.9079999999999999</v>
      </c>
      <c r="O24" s="299">
        <v>0.22500000000000001</v>
      </c>
      <c r="P24" s="295">
        <v>0.18</v>
      </c>
      <c r="Q24" s="294">
        <f ca="1">+IF(ISERROR(HLOOKUP($B24,INDIRECT("'Monthly Resource Report'!"&amp;'Green Validation'!Q$450676&amp;":"&amp;'Green Validation'!Q$450677),'Green Validation'!Q$450678,FALSE)),0,HLOOKUP($B24,INDIRECT("'Monthly Resource Report'!"&amp;'Green Validation'!Q$450676&amp;":"&amp;'Green Validation'!Q$450677),'Green Validation'!Q$450678,FALSE))</f>
        <v>223</v>
      </c>
      <c r="R24" s="297">
        <f ca="1">+IF(ISERROR(HLOOKUP($B24,INDIRECT("'Monthly Resource Report'!"&amp;'Green Validation'!R$450676&amp;":"&amp;'Green Validation'!R$450677),'Green Validation'!R$450678,FALSE)),0,HLOOKUP($B24,INDIRECT("'Monthly Resource Report'!"&amp;'Green Validation'!R$450676&amp;":"&amp;'Green Validation'!R$450677),'Green Validation'!R$450678,FALSE))</f>
        <v>3.9079999439819062</v>
      </c>
      <c r="S24" s="317">
        <f ca="1">+IF(ISERROR(HLOOKUP($B24,INDIRECT("'Monthly Resource Report'!"&amp;'Green Validation'!S$450676&amp;":"&amp;'Green Validation'!S$450677),'Green Validation'!S$450678,FALSE)),0,HLOOKUP($B24,INDIRECT("'Monthly Resource Report'!"&amp;'Green Validation'!S$450676&amp;":"&amp;'Green Validation'!S$450677),'Green Validation'!S$450678,FALSE))</f>
        <v>0.22278183978885915</v>
      </c>
      <c r="T24" s="318">
        <f ca="1">+IF(ISERROR(HLOOKUP($B24,INDIRECT("'Monthly Resource Report'!"&amp;'Green Validation'!T$450676&amp;":"&amp;'Green Validation'!T$450677),'Green Validation'!T$450678,FALSE)),0,HLOOKUP($B24,INDIRECT("'Monthly Resource Report'!"&amp;'Green Validation'!T$450676&amp;":"&amp;'Green Validation'!T$450677),'Green Validation'!T$450678,FALSE))</f>
        <v>0.18026775368916639</v>
      </c>
    </row>
    <row r="25" spans="2:20">
      <c r="B25" s="301">
        <v>41944</v>
      </c>
      <c r="C25" s="294">
        <v>231</v>
      </c>
      <c r="D25" s="297">
        <v>3.9079999999999999</v>
      </c>
      <c r="E25" s="299">
        <v>0.22500000000000001</v>
      </c>
      <c r="F25" s="295">
        <v>0.18</v>
      </c>
      <c r="G25" s="294">
        <f ca="1">+IF(ISERROR(HLOOKUP($B25,INDIRECT("'Monthly Resource Report'!"&amp;'Green Validation'!G$450676&amp;":"&amp;'Green Validation'!G$450677),'Green Validation'!G$450678,FALSE)),0,HLOOKUP($B25,INDIRECT("'Monthly Resource Report'!"&amp;'Green Validation'!G$450676&amp;":"&amp;'Green Validation'!G$450677),'Green Validation'!G$450678,FALSE))</f>
        <v>231</v>
      </c>
      <c r="H25" s="297">
        <f ca="1">+IF(ISERROR(HLOOKUP($B25,INDIRECT("'Monthly Resource Report'!"&amp;'Green Validation'!H$450676&amp;":"&amp;'Green Validation'!H$450677),'Green Validation'!H$450678,FALSE)),0,HLOOKUP($B25,INDIRECT("'Monthly Resource Report'!"&amp;'Green Validation'!H$450676&amp;":"&amp;'Green Validation'!H$450677),'Green Validation'!H$450678,FALSE))</f>
        <v>3.9079990298155942</v>
      </c>
      <c r="I25" s="317">
        <f ca="1">+IF(ISERROR(HLOOKUP($B25,INDIRECT("'Monthly Resource Report'!"&amp;'Green Validation'!I$450676&amp;":"&amp;'Green Validation'!I$450677),'Green Validation'!I$450678,FALSE)),0,HLOOKUP($B25,INDIRECT("'Monthly Resource Report'!"&amp;'Green Validation'!I$450676&amp;":"&amp;'Green Validation'!I$450677),'Green Validation'!I$450678,FALSE))</f>
        <v>0.2224208248923657</v>
      </c>
      <c r="J25" s="318">
        <f ca="1">+IF(ISERROR(HLOOKUP($B25,INDIRECT("'Monthly Resource Report'!"&amp;'Green Validation'!J$450676&amp;":"&amp;'Green Validation'!J$450677),'Green Validation'!J$450678,FALSE)),0,HLOOKUP($B25,INDIRECT("'Monthly Resource Report'!"&amp;'Green Validation'!J$450676&amp;":"&amp;'Green Validation'!J$450677),'Green Validation'!J$450678,FALSE))</f>
        <v>0.18024679710697389</v>
      </c>
      <c r="L25" s="301">
        <v>41944</v>
      </c>
      <c r="M25" s="294">
        <v>223</v>
      </c>
      <c r="N25" s="297">
        <v>3.9079999999999999</v>
      </c>
      <c r="O25" s="299">
        <v>0.22500000000000001</v>
      </c>
      <c r="P25" s="295">
        <v>0.18</v>
      </c>
      <c r="Q25" s="294">
        <f ca="1">+IF(ISERROR(HLOOKUP($B25,INDIRECT("'Monthly Resource Report'!"&amp;'Green Validation'!Q$450676&amp;":"&amp;'Green Validation'!Q$450677),'Green Validation'!Q$450678,FALSE)),0,HLOOKUP($B25,INDIRECT("'Monthly Resource Report'!"&amp;'Green Validation'!Q$450676&amp;":"&amp;'Green Validation'!Q$450677),'Green Validation'!Q$450678,FALSE))</f>
        <v>223</v>
      </c>
      <c r="R25" s="297">
        <f ca="1">+IF(ISERROR(HLOOKUP($B25,INDIRECT("'Monthly Resource Report'!"&amp;'Green Validation'!R$450676&amp;":"&amp;'Green Validation'!R$450677),'Green Validation'!R$450678,FALSE)),0,HLOOKUP($B25,INDIRECT("'Monthly Resource Report'!"&amp;'Green Validation'!R$450676&amp;":"&amp;'Green Validation'!R$450677),'Green Validation'!R$450678,FALSE))</f>
        <v>3.9080003614544925</v>
      </c>
      <c r="S25" s="317">
        <f ca="1">+IF(ISERROR(HLOOKUP($B25,INDIRECT("'Monthly Resource Report'!"&amp;'Green Validation'!S$450676&amp;":"&amp;'Green Validation'!S$450677),'Green Validation'!S$450678,FALSE)),0,HLOOKUP($B25,INDIRECT("'Monthly Resource Report'!"&amp;'Green Validation'!S$450676&amp;":"&amp;'Green Validation'!S$450677),'Green Validation'!S$450678,FALSE))</f>
        <v>0.22278871450626783</v>
      </c>
      <c r="T25" s="318">
        <f ca="1">+IF(ISERROR(HLOOKUP($B25,INDIRECT("'Monthly Resource Report'!"&amp;'Green Validation'!T$450676&amp;":"&amp;'Green Validation'!T$450677),'Green Validation'!T$450678,FALSE)),0,HLOOKUP($B25,INDIRECT("'Monthly Resource Report'!"&amp;'Green Validation'!T$450676&amp;":"&amp;'Green Validation'!T$450677),'Green Validation'!T$450678,FALSE))</f>
        <v>0.18017637390248775</v>
      </c>
    </row>
    <row r="26" spans="2:20">
      <c r="B26" s="301">
        <v>41974</v>
      </c>
      <c r="C26" s="294">
        <v>231</v>
      </c>
      <c r="D26" s="297">
        <v>3.9079999999999999</v>
      </c>
      <c r="E26" s="299">
        <v>0.22500000000000001</v>
      </c>
      <c r="F26" s="295">
        <v>0.18</v>
      </c>
      <c r="G26" s="294">
        <f ca="1">+IF(ISERROR(HLOOKUP($B26,INDIRECT("'Monthly Resource Report'!"&amp;'Green Validation'!G$450676&amp;":"&amp;'Green Validation'!G$450677),'Green Validation'!G$450678,FALSE)),0,HLOOKUP($B26,INDIRECT("'Monthly Resource Report'!"&amp;'Green Validation'!G$450676&amp;":"&amp;'Green Validation'!G$450677),'Green Validation'!G$450678,FALSE))</f>
        <v>231</v>
      </c>
      <c r="H26" s="297">
        <f ca="1">+IF(ISERROR(HLOOKUP($B26,INDIRECT("'Monthly Resource Report'!"&amp;'Green Validation'!H$450676&amp;":"&amp;'Green Validation'!H$450677),'Green Validation'!H$450678,FALSE)),0,HLOOKUP($B26,INDIRECT("'Monthly Resource Report'!"&amp;'Green Validation'!H$450676&amp;":"&amp;'Green Validation'!H$450677),'Green Validation'!H$450678,FALSE))</f>
        <v>3.9079987038324702</v>
      </c>
      <c r="I26" s="317">
        <f ca="1">+IF(ISERROR(HLOOKUP($B26,INDIRECT("'Monthly Resource Report'!"&amp;'Green Validation'!I$450676&amp;":"&amp;'Green Validation'!I$450677),'Green Validation'!I$450678,FALSE)),0,HLOOKUP($B26,INDIRECT("'Monthly Resource Report'!"&amp;'Green Validation'!I$450676&amp;":"&amp;'Green Validation'!I$450677),'Green Validation'!I$450678,FALSE))</f>
        <v>0.22265050363064748</v>
      </c>
      <c r="J26" s="318">
        <f ca="1">+IF(ISERROR(HLOOKUP($B26,INDIRECT("'Monthly Resource Report'!"&amp;'Green Validation'!J$450676&amp;":"&amp;'Green Validation'!J$450677),'Green Validation'!J$450678,FALSE)),0,HLOOKUP($B26,INDIRECT("'Monthly Resource Report'!"&amp;'Green Validation'!J$450676&amp;":"&amp;'Green Validation'!J$450677),'Green Validation'!J$450678,FALSE))</f>
        <v>0.1802356317093754</v>
      </c>
      <c r="L26" s="301">
        <v>41974</v>
      </c>
      <c r="M26" s="294">
        <v>223</v>
      </c>
      <c r="N26" s="297">
        <v>3.9079999999999999</v>
      </c>
      <c r="O26" s="299">
        <v>0.22500000000000001</v>
      </c>
      <c r="P26" s="295">
        <v>0.18</v>
      </c>
      <c r="Q26" s="294">
        <f ca="1">+IF(ISERROR(HLOOKUP($B26,INDIRECT("'Monthly Resource Report'!"&amp;'Green Validation'!Q$450676&amp;":"&amp;'Green Validation'!Q$450677),'Green Validation'!Q$450678,FALSE)),0,HLOOKUP($B26,INDIRECT("'Monthly Resource Report'!"&amp;'Green Validation'!Q$450676&amp;":"&amp;'Green Validation'!Q$450677),'Green Validation'!Q$450678,FALSE))</f>
        <v>223</v>
      </c>
      <c r="R26" s="297">
        <f ca="1">+IF(ISERROR(HLOOKUP($B26,INDIRECT("'Monthly Resource Report'!"&amp;'Green Validation'!R$450676&amp;":"&amp;'Green Validation'!R$450677),'Green Validation'!R$450678,FALSE)),0,HLOOKUP($B26,INDIRECT("'Monthly Resource Report'!"&amp;'Green Validation'!R$450676&amp;":"&amp;'Green Validation'!R$450677),'Green Validation'!R$450678,FALSE))</f>
        <v>3.9079998189692389</v>
      </c>
      <c r="S26" s="317">
        <f ca="1">+IF(ISERROR(HLOOKUP($B26,INDIRECT("'Monthly Resource Report'!"&amp;'Green Validation'!S$450676&amp;":"&amp;'Green Validation'!S$450677),'Green Validation'!S$450678,FALSE)),0,HLOOKUP($B26,INDIRECT("'Monthly Resource Report'!"&amp;'Green Validation'!S$450676&amp;":"&amp;'Green Validation'!S$450677),'Green Validation'!S$450678,FALSE))</f>
        <v>0.22296228093447151</v>
      </c>
      <c r="T26" s="318">
        <f ca="1">+IF(ISERROR(HLOOKUP($B26,INDIRECT("'Monthly Resource Report'!"&amp;'Green Validation'!T$450676&amp;":"&amp;'Green Validation'!T$450677),'Green Validation'!T$450678,FALSE)),0,HLOOKUP($B26,INDIRECT("'Monthly Resource Report'!"&amp;'Green Validation'!T$450676&amp;":"&amp;'Green Validation'!T$450677),'Green Validation'!T$450678,FALSE))</f>
        <v>0.18026498540863622</v>
      </c>
    </row>
    <row r="27" spans="2:20">
      <c r="B27" s="301">
        <v>42005</v>
      </c>
      <c r="C27" s="294">
        <v>231</v>
      </c>
      <c r="D27" s="297">
        <v>4.55</v>
      </c>
      <c r="E27" s="299">
        <v>0.22500000000000001</v>
      </c>
      <c r="F27" s="295">
        <v>0.19</v>
      </c>
      <c r="G27" s="294">
        <f ca="1">+IF(ISERROR(HLOOKUP($B27,INDIRECT("'Monthly Resource Report'!"&amp;'Green Validation'!G$450676&amp;":"&amp;'Green Validation'!G$450677),'Green Validation'!G$450678,FALSE)),0,HLOOKUP($B27,INDIRECT("'Monthly Resource Report'!"&amp;'Green Validation'!G$450676&amp;":"&amp;'Green Validation'!G$450677),'Green Validation'!G$450678,FALSE))</f>
        <v>231</v>
      </c>
      <c r="H27" s="297">
        <f ca="1">+IF(ISERROR(HLOOKUP($B27,INDIRECT("'Monthly Resource Report'!"&amp;'Green Validation'!H$450676&amp;":"&amp;'Green Validation'!H$450677),'Green Validation'!H$450678,FALSE)),0,HLOOKUP($B27,INDIRECT("'Monthly Resource Report'!"&amp;'Green Validation'!H$450676&amp;":"&amp;'Green Validation'!H$450677),'Green Validation'!H$450678,FALSE))</f>
        <v>4.5499950430716884</v>
      </c>
      <c r="I27" s="317">
        <f ca="1">+IF(ISERROR(HLOOKUP($B27,INDIRECT("'Monthly Resource Report'!"&amp;'Green Validation'!I$450676&amp;":"&amp;'Green Validation'!I$450677),'Green Validation'!I$450678,FALSE)),0,HLOOKUP($B27,INDIRECT("'Monthly Resource Report'!"&amp;'Green Validation'!I$450676&amp;":"&amp;'Green Validation'!I$450677),'Green Validation'!I$450678,FALSE))</f>
        <v>0.22287903167520645</v>
      </c>
      <c r="J27" s="318">
        <f ca="1">+IF(ISERROR(HLOOKUP($B27,INDIRECT("'Monthly Resource Report'!"&amp;'Green Validation'!J$450676&amp;":"&amp;'Green Validation'!J$450677),'Green Validation'!J$450678,FALSE)),0,HLOOKUP($B27,INDIRECT("'Monthly Resource Report'!"&amp;'Green Validation'!J$450676&amp;":"&amp;'Green Validation'!J$450677),'Green Validation'!J$450678,FALSE))</f>
        <v>0.19037837549973943</v>
      </c>
      <c r="L27" s="301">
        <v>42005</v>
      </c>
      <c r="M27" s="294">
        <v>223</v>
      </c>
      <c r="N27" s="297">
        <v>4.55</v>
      </c>
      <c r="O27" s="299">
        <v>0.22500000000000001</v>
      </c>
      <c r="P27" s="295">
        <v>0.19</v>
      </c>
      <c r="Q27" s="294">
        <f ca="1">+IF(ISERROR(HLOOKUP($B27,INDIRECT("'Monthly Resource Report'!"&amp;'Green Validation'!Q$450676&amp;":"&amp;'Green Validation'!Q$450677),'Green Validation'!Q$450678,FALSE)),0,HLOOKUP($B27,INDIRECT("'Monthly Resource Report'!"&amp;'Green Validation'!Q$450676&amp;":"&amp;'Green Validation'!Q$450677),'Green Validation'!Q$450678,FALSE))</f>
        <v>223</v>
      </c>
      <c r="R27" s="297">
        <f ca="1">+IF(ISERROR(HLOOKUP($B27,INDIRECT("'Monthly Resource Report'!"&amp;'Green Validation'!R$450676&amp;":"&amp;'Green Validation'!R$450677),'Green Validation'!R$450678,FALSE)),0,HLOOKUP($B27,INDIRECT("'Monthly Resource Report'!"&amp;'Green Validation'!R$450676&amp;":"&amp;'Green Validation'!R$450677),'Green Validation'!R$450678,FALSE))</f>
        <v>4.5499960457582089</v>
      </c>
      <c r="S27" s="317">
        <f ca="1">+IF(ISERROR(HLOOKUP($B27,INDIRECT("'Monthly Resource Report'!"&amp;'Green Validation'!S$450676&amp;":"&amp;'Green Validation'!S$450677),'Green Validation'!S$450678,FALSE)),0,HLOOKUP($B27,INDIRECT("'Monthly Resource Report'!"&amp;'Green Validation'!S$450676&amp;":"&amp;'Green Validation'!S$450677),'Green Validation'!S$450678,FALSE))</f>
        <v>0.22310478783808194</v>
      </c>
      <c r="T27" s="318">
        <f ca="1">+IF(ISERROR(HLOOKUP($B27,INDIRECT("'Monthly Resource Report'!"&amp;'Green Validation'!T$450676&amp;":"&amp;'Green Validation'!T$450677),'Green Validation'!T$450678,FALSE)),0,HLOOKUP($B27,INDIRECT("'Monthly Resource Report'!"&amp;'Green Validation'!T$450676&amp;":"&amp;'Green Validation'!T$450677),'Green Validation'!T$450678,FALSE))</f>
        <v>0.19027073314815948</v>
      </c>
    </row>
    <row r="28" spans="2:20">
      <c r="B28" s="301">
        <v>42036</v>
      </c>
      <c r="C28" s="294">
        <v>231</v>
      </c>
      <c r="D28" s="297">
        <v>4.55</v>
      </c>
      <c r="E28" s="299">
        <v>0.22500000000000001</v>
      </c>
      <c r="F28" s="295">
        <v>0.19</v>
      </c>
      <c r="G28" s="294">
        <f ca="1">+IF(ISERROR(HLOOKUP($B28,INDIRECT("'Monthly Resource Report'!"&amp;'Green Validation'!G$450676&amp;":"&amp;'Green Validation'!G$450677),'Green Validation'!G$450678,FALSE)),0,HLOOKUP($B28,INDIRECT("'Monthly Resource Report'!"&amp;'Green Validation'!G$450676&amp;":"&amp;'Green Validation'!G$450677),'Green Validation'!G$450678,FALSE))</f>
        <v>231</v>
      </c>
      <c r="H28" s="297">
        <f ca="1">+IF(ISERROR(HLOOKUP($B28,INDIRECT("'Monthly Resource Report'!"&amp;'Green Validation'!H$450676&amp;":"&amp;'Green Validation'!H$450677),'Green Validation'!H$450678,FALSE)),0,HLOOKUP($B28,INDIRECT("'Monthly Resource Report'!"&amp;'Green Validation'!H$450676&amp;":"&amp;'Green Validation'!H$450677),'Green Validation'!H$450678,FALSE))</f>
        <v>4.5499945977389649</v>
      </c>
      <c r="I28" s="317">
        <f ca="1">+IF(ISERROR(HLOOKUP($B28,INDIRECT("'Monthly Resource Report'!"&amp;'Green Validation'!I$450676&amp;":"&amp;'Green Validation'!I$450677),'Green Validation'!I$450678,FALSE)),0,HLOOKUP($B28,INDIRECT("'Monthly Resource Report'!"&amp;'Green Validation'!I$450676&amp;":"&amp;'Green Validation'!I$450677),'Green Validation'!I$450678,FALSE))</f>
        <v>0.22296684895704066</v>
      </c>
      <c r="J28" s="318">
        <f ca="1">+IF(ISERROR(HLOOKUP($B28,INDIRECT("'Monthly Resource Report'!"&amp;'Green Validation'!J$450676&amp;":"&amp;'Green Validation'!J$450677),'Green Validation'!J$450678,FALSE)),0,HLOOKUP($B28,INDIRECT("'Monthly Resource Report'!"&amp;'Green Validation'!J$450676&amp;":"&amp;'Green Validation'!J$450677),'Green Validation'!J$450678,FALSE))</f>
        <v>0.19027591913574274</v>
      </c>
      <c r="L28" s="301">
        <v>42036</v>
      </c>
      <c r="M28" s="294">
        <v>223</v>
      </c>
      <c r="N28" s="297">
        <v>4.55</v>
      </c>
      <c r="O28" s="299">
        <v>0.22500000000000001</v>
      </c>
      <c r="P28" s="295">
        <v>0.19</v>
      </c>
      <c r="Q28" s="294">
        <f ca="1">+IF(ISERROR(HLOOKUP($B28,INDIRECT("'Monthly Resource Report'!"&amp;'Green Validation'!Q$450676&amp;":"&amp;'Green Validation'!Q$450677),'Green Validation'!Q$450678,FALSE)),0,HLOOKUP($B28,INDIRECT("'Monthly Resource Report'!"&amp;'Green Validation'!Q$450676&amp;":"&amp;'Green Validation'!Q$450677),'Green Validation'!Q$450678,FALSE))</f>
        <v>223</v>
      </c>
      <c r="R28" s="297">
        <f ca="1">+IF(ISERROR(HLOOKUP($B28,INDIRECT("'Monthly Resource Report'!"&amp;'Green Validation'!R$450676&amp;":"&amp;'Green Validation'!R$450677),'Green Validation'!R$450678,FALSE)),0,HLOOKUP($B28,INDIRECT("'Monthly Resource Report'!"&amp;'Green Validation'!R$450676&amp;":"&amp;'Green Validation'!R$450677),'Green Validation'!R$450678,FALSE))</f>
        <v>4.5499960265305495</v>
      </c>
      <c r="S28" s="317">
        <f ca="1">+IF(ISERROR(HLOOKUP($B28,INDIRECT("'Monthly Resource Report'!"&amp;'Green Validation'!S$450676&amp;":"&amp;'Green Validation'!S$450677),'Green Validation'!S$450678,FALSE)),0,HLOOKUP($B28,INDIRECT("'Monthly Resource Report'!"&amp;'Green Validation'!S$450676&amp;":"&amp;'Green Validation'!S$450677),'Green Validation'!S$450678,FALSE))</f>
        <v>0.223110337158616</v>
      </c>
      <c r="T28" s="318">
        <f ca="1">+IF(ISERROR(HLOOKUP($B28,INDIRECT("'Monthly Resource Report'!"&amp;'Green Validation'!T$450676&amp;":"&amp;'Green Validation'!T$450677),'Green Validation'!T$450678,FALSE)),0,HLOOKUP($B28,INDIRECT("'Monthly Resource Report'!"&amp;'Green Validation'!T$450676&amp;":"&amp;'Green Validation'!T$450677),'Green Validation'!T$450678,FALSE))</f>
        <v>0.19030120320540714</v>
      </c>
    </row>
    <row r="29" spans="2:20">
      <c r="B29" s="301">
        <v>42064</v>
      </c>
      <c r="C29" s="294">
        <v>231</v>
      </c>
      <c r="D29" s="297">
        <v>4.55</v>
      </c>
      <c r="E29" s="299">
        <v>0.22500000000000001</v>
      </c>
      <c r="F29" s="295">
        <v>0.19</v>
      </c>
      <c r="G29" s="294">
        <f ca="1">+IF(ISERROR(HLOOKUP($B29,INDIRECT("'Monthly Resource Report'!"&amp;'Green Validation'!G$450676&amp;":"&amp;'Green Validation'!G$450677),'Green Validation'!G$450678,FALSE)),0,HLOOKUP($B29,INDIRECT("'Monthly Resource Report'!"&amp;'Green Validation'!G$450676&amp;":"&amp;'Green Validation'!G$450677),'Green Validation'!G$450678,FALSE))</f>
        <v>231</v>
      </c>
      <c r="H29" s="297">
        <f ca="1">+IF(ISERROR(HLOOKUP($B29,INDIRECT("'Monthly Resource Report'!"&amp;'Green Validation'!H$450676&amp;":"&amp;'Green Validation'!H$450677),'Green Validation'!H$450678,FALSE)),0,HLOOKUP($B29,INDIRECT("'Monthly Resource Report'!"&amp;'Green Validation'!H$450676&amp;":"&amp;'Green Validation'!H$450677),'Green Validation'!H$450678,FALSE))</f>
        <v>4.5499958757784471</v>
      </c>
      <c r="I29" s="317">
        <f ca="1">+IF(ISERROR(HLOOKUP($B29,INDIRECT("'Monthly Resource Report'!"&amp;'Green Validation'!I$450676&amp;":"&amp;'Green Validation'!I$450677),'Green Validation'!I$450678,FALSE)),0,HLOOKUP($B29,INDIRECT("'Monthly Resource Report'!"&amp;'Green Validation'!I$450676&amp;":"&amp;'Green Validation'!I$450677),'Green Validation'!I$450678,FALSE))</f>
        <v>0.22223180553378119</v>
      </c>
      <c r="J29" s="318">
        <f ca="1">+IF(ISERROR(HLOOKUP($B29,INDIRECT("'Monthly Resource Report'!"&amp;'Green Validation'!J$450676&amp;":"&amp;'Green Validation'!J$450677),'Green Validation'!J$450678,FALSE)),0,HLOOKUP($B29,INDIRECT("'Monthly Resource Report'!"&amp;'Green Validation'!J$450676&amp;":"&amp;'Green Validation'!J$450677),'Green Validation'!J$450678,FALSE))</f>
        <v>0.19038476598046178</v>
      </c>
      <c r="L29" s="301">
        <v>42064</v>
      </c>
      <c r="M29" s="294">
        <v>223</v>
      </c>
      <c r="N29" s="297">
        <v>4.55</v>
      </c>
      <c r="O29" s="299">
        <v>0.22500000000000001</v>
      </c>
      <c r="P29" s="295">
        <v>0.19</v>
      </c>
      <c r="Q29" s="294">
        <f ca="1">+IF(ISERROR(HLOOKUP($B29,INDIRECT("'Monthly Resource Report'!"&amp;'Green Validation'!Q$450676&amp;":"&amp;'Green Validation'!Q$450677),'Green Validation'!Q$450678,FALSE)),0,HLOOKUP($B29,INDIRECT("'Monthly Resource Report'!"&amp;'Green Validation'!Q$450676&amp;":"&amp;'Green Validation'!Q$450677),'Green Validation'!Q$450678,FALSE))</f>
        <v>223</v>
      </c>
      <c r="R29" s="297">
        <f ca="1">+IF(ISERROR(HLOOKUP($B29,INDIRECT("'Monthly Resource Report'!"&amp;'Green Validation'!R$450676&amp;":"&amp;'Green Validation'!R$450677),'Green Validation'!R$450678,FALSE)),0,HLOOKUP($B29,INDIRECT("'Monthly Resource Report'!"&amp;'Green Validation'!R$450676&amp;":"&amp;'Green Validation'!R$450677),'Green Validation'!R$450678,FALSE))</f>
        <v>4.5499947501347942</v>
      </c>
      <c r="S29" s="317">
        <f ca="1">+IF(ISERROR(HLOOKUP($B29,INDIRECT("'Monthly Resource Report'!"&amp;'Green Validation'!S$450676&amp;":"&amp;'Green Validation'!S$450677),'Green Validation'!S$450678,FALSE)),0,HLOOKUP($B29,INDIRECT("'Monthly Resource Report'!"&amp;'Green Validation'!S$450676&amp;":"&amp;'Green Validation'!S$450677),'Green Validation'!S$450678,FALSE))</f>
        <v>0.22252926215997432</v>
      </c>
      <c r="T29" s="318">
        <f ca="1">+IF(ISERROR(HLOOKUP($B29,INDIRECT("'Monthly Resource Report'!"&amp;'Green Validation'!T$450676&amp;":"&amp;'Green Validation'!T$450677),'Green Validation'!T$450678,FALSE)),0,HLOOKUP($B29,INDIRECT("'Monthly Resource Report'!"&amp;'Green Validation'!T$450676&amp;":"&amp;'Green Validation'!T$450677),'Green Validation'!T$450678,FALSE))</f>
        <v>0.19028232435267542</v>
      </c>
    </row>
    <row r="30" spans="2:20">
      <c r="B30" s="301">
        <v>42095</v>
      </c>
      <c r="C30" s="294">
        <v>231</v>
      </c>
      <c r="D30" s="297">
        <v>4.9930000000000003</v>
      </c>
      <c r="E30" s="299">
        <v>0.22500000000000001</v>
      </c>
      <c r="F30" s="295">
        <v>0.19</v>
      </c>
      <c r="G30" s="294">
        <f ca="1">+IF(ISERROR(HLOOKUP($B30,INDIRECT("'Monthly Resource Report'!"&amp;'Green Validation'!G$450676&amp;":"&amp;'Green Validation'!G$450677),'Green Validation'!G$450678,FALSE)),0,HLOOKUP($B30,INDIRECT("'Monthly Resource Report'!"&amp;'Green Validation'!G$450676&amp;":"&amp;'Green Validation'!G$450677),'Green Validation'!G$450678,FALSE))</f>
        <v>231</v>
      </c>
      <c r="H30" s="297">
        <f ca="1">+IF(ISERROR(HLOOKUP($B30,INDIRECT("'Monthly Resource Report'!"&amp;'Green Validation'!H$450676&amp;":"&amp;'Green Validation'!H$450677),'Green Validation'!H$450678,FALSE)),0,HLOOKUP($B30,INDIRECT("'Monthly Resource Report'!"&amp;'Green Validation'!H$450676&amp;":"&amp;'Green Validation'!H$450677),'Green Validation'!H$450678,FALSE))</f>
        <v>4.9929992965632088</v>
      </c>
      <c r="I30" s="317">
        <f ca="1">+IF(ISERROR(HLOOKUP($B30,INDIRECT("'Monthly Resource Report'!"&amp;'Green Validation'!I$450676&amp;":"&amp;'Green Validation'!I$450677),'Green Validation'!I$450678,FALSE)),0,HLOOKUP($B30,INDIRECT("'Monthly Resource Report'!"&amp;'Green Validation'!I$450676&amp;":"&amp;'Green Validation'!I$450677),'Green Validation'!I$450678,FALSE))</f>
        <v>0.22200311787898477</v>
      </c>
      <c r="J30" s="318">
        <f ca="1">+IF(ISERROR(HLOOKUP($B30,INDIRECT("'Monthly Resource Report'!"&amp;'Green Validation'!J$450676&amp;":"&amp;'Green Validation'!J$450677),'Green Validation'!J$450678,FALSE)),0,HLOOKUP($B30,INDIRECT("'Monthly Resource Report'!"&amp;'Green Validation'!J$450676&amp;":"&amp;'Green Validation'!J$450677),'Green Validation'!J$450678,FALSE))</f>
        <v>0.1902624017217682</v>
      </c>
      <c r="L30" s="301">
        <v>42095</v>
      </c>
      <c r="M30" s="294">
        <v>223</v>
      </c>
      <c r="N30" s="297">
        <v>4.9930000000000003</v>
      </c>
      <c r="O30" s="299">
        <v>0.22500000000000001</v>
      </c>
      <c r="P30" s="295">
        <v>0.19</v>
      </c>
      <c r="Q30" s="294">
        <f ca="1">+IF(ISERROR(HLOOKUP($B30,INDIRECT("'Monthly Resource Report'!"&amp;'Green Validation'!Q$450676&amp;":"&amp;'Green Validation'!Q$450677),'Green Validation'!Q$450678,FALSE)),0,HLOOKUP($B30,INDIRECT("'Monthly Resource Report'!"&amp;'Green Validation'!Q$450676&amp;":"&amp;'Green Validation'!Q$450677),'Green Validation'!Q$450678,FALSE))</f>
        <v>223</v>
      </c>
      <c r="R30" s="297">
        <f ca="1">+IF(ISERROR(HLOOKUP($B30,INDIRECT("'Monthly Resource Report'!"&amp;'Green Validation'!R$450676&amp;":"&amp;'Green Validation'!R$450677),'Green Validation'!R$450678,FALSE)),0,HLOOKUP($B30,INDIRECT("'Monthly Resource Report'!"&amp;'Green Validation'!R$450676&amp;":"&amp;'Green Validation'!R$450677),'Green Validation'!R$450678,FALSE))</f>
        <v>4.9929989266860888</v>
      </c>
      <c r="S30" s="317">
        <f ca="1">+IF(ISERROR(HLOOKUP($B30,INDIRECT("'Monthly Resource Report'!"&amp;'Green Validation'!S$450676&amp;":"&amp;'Green Validation'!S$450677),'Green Validation'!S$450678,FALSE)),0,HLOOKUP($B30,INDIRECT("'Monthly Resource Report'!"&amp;'Green Validation'!S$450676&amp;":"&amp;'Green Validation'!S$450677),'Green Validation'!S$450678,FALSE))</f>
        <v>0.22253622858049601</v>
      </c>
      <c r="T30" s="318">
        <f ca="1">+IF(ISERROR(HLOOKUP($B30,INDIRECT("'Monthly Resource Report'!"&amp;'Green Validation'!T$450676&amp;":"&amp;'Green Validation'!T$450677),'Green Validation'!T$450678,FALSE)),0,HLOOKUP($B30,INDIRECT("'Monthly Resource Report'!"&amp;'Green Validation'!T$450676&amp;":"&amp;'Green Validation'!T$450677),'Green Validation'!T$450678,FALSE))</f>
        <v>0.19027494337321255</v>
      </c>
    </row>
    <row r="31" spans="2:20">
      <c r="B31" s="301">
        <v>42125</v>
      </c>
      <c r="C31" s="294">
        <v>231</v>
      </c>
      <c r="D31" s="297">
        <v>4.9930000000000003</v>
      </c>
      <c r="E31" s="299">
        <v>0.21</v>
      </c>
      <c r="F31" s="295">
        <v>0.19</v>
      </c>
      <c r="G31" s="294">
        <f ca="1">+IF(ISERROR(HLOOKUP($B31,INDIRECT("'Monthly Resource Report'!"&amp;'Green Validation'!G$450676&amp;":"&amp;'Green Validation'!G$450677),'Green Validation'!G$450678,FALSE)),0,HLOOKUP($B31,INDIRECT("'Monthly Resource Report'!"&amp;'Green Validation'!G$450676&amp;":"&amp;'Green Validation'!G$450677),'Green Validation'!G$450678,FALSE))</f>
        <v>231</v>
      </c>
      <c r="H31" s="297">
        <f ca="1">+IF(ISERROR(HLOOKUP($B31,INDIRECT("'Monthly Resource Report'!"&amp;'Green Validation'!H$450676&amp;":"&amp;'Green Validation'!H$450677),'Green Validation'!H$450678,FALSE)),0,HLOOKUP($B31,INDIRECT("'Monthly Resource Report'!"&amp;'Green Validation'!H$450676&amp;":"&amp;'Green Validation'!H$450677),'Green Validation'!H$450678,FALSE))</f>
        <v>4.9930006135519136</v>
      </c>
      <c r="I31" s="317">
        <f ca="1">+IF(ISERROR(HLOOKUP($B31,INDIRECT("'Monthly Resource Report'!"&amp;'Green Validation'!I$450676&amp;":"&amp;'Green Validation'!I$450677),'Green Validation'!I$450678,FALSE)),0,HLOOKUP($B31,INDIRECT("'Monthly Resource Report'!"&amp;'Green Validation'!I$450676&amp;":"&amp;'Green Validation'!I$450677),'Green Validation'!I$450678,FALSE))</f>
        <v>0.20731732634699834</v>
      </c>
      <c r="J31" s="318">
        <f ca="1">+IF(ISERROR(HLOOKUP($B31,INDIRECT("'Monthly Resource Report'!"&amp;'Green Validation'!J$450676&amp;":"&amp;'Green Validation'!J$450677),'Green Validation'!J$450678,FALSE)),0,HLOOKUP($B31,INDIRECT("'Monthly Resource Report'!"&amp;'Green Validation'!J$450676&amp;":"&amp;'Green Validation'!J$450677),'Green Validation'!J$450678,FALSE))</f>
        <v>0.19038428848851566</v>
      </c>
      <c r="L31" s="301">
        <v>42125</v>
      </c>
      <c r="M31" s="294">
        <v>223</v>
      </c>
      <c r="N31" s="297">
        <v>4.9930000000000003</v>
      </c>
      <c r="O31" s="299">
        <v>0.21</v>
      </c>
      <c r="P31" s="295">
        <v>0.19</v>
      </c>
      <c r="Q31" s="294">
        <f ca="1">+IF(ISERROR(HLOOKUP($B31,INDIRECT("'Monthly Resource Report'!"&amp;'Green Validation'!Q$450676&amp;":"&amp;'Green Validation'!Q$450677),'Green Validation'!Q$450678,FALSE)),0,HLOOKUP($B31,INDIRECT("'Monthly Resource Report'!"&amp;'Green Validation'!Q$450676&amp;":"&amp;'Green Validation'!Q$450677),'Green Validation'!Q$450678,FALSE))</f>
        <v>223</v>
      </c>
      <c r="R31" s="297">
        <f ca="1">+IF(ISERROR(HLOOKUP($B31,INDIRECT("'Monthly Resource Report'!"&amp;'Green Validation'!R$450676&amp;":"&amp;'Green Validation'!R$450677),'Green Validation'!R$450678,FALSE)),0,HLOOKUP($B31,INDIRECT("'Monthly Resource Report'!"&amp;'Green Validation'!R$450676&amp;":"&amp;'Green Validation'!R$450677),'Green Validation'!R$450678,FALSE))</f>
        <v>4.9930001541250464</v>
      </c>
      <c r="S31" s="317">
        <f ca="1">+IF(ISERROR(HLOOKUP($B31,INDIRECT("'Monthly Resource Report'!"&amp;'Green Validation'!S$450676&amp;":"&amp;'Green Validation'!S$450677),'Green Validation'!S$450678,FALSE)),0,HLOOKUP($B31,INDIRECT("'Monthly Resource Report'!"&amp;'Green Validation'!S$450676&amp;":"&amp;'Green Validation'!S$450677),'Green Validation'!S$450678,FALSE))</f>
        <v>0.20767613387629461</v>
      </c>
      <c r="T31" s="318">
        <f ca="1">+IF(ISERROR(HLOOKUP($B31,INDIRECT("'Monthly Resource Report'!"&amp;'Green Validation'!T$450676&amp;":"&amp;'Green Validation'!T$450677),'Green Validation'!T$450678,FALSE)),0,HLOOKUP($B31,INDIRECT("'Monthly Resource Report'!"&amp;'Green Validation'!T$450676&amp;":"&amp;'Green Validation'!T$450677),'Green Validation'!T$450678,FALSE))</f>
        <v>0.19036541135865254</v>
      </c>
    </row>
    <row r="32" spans="2:20">
      <c r="B32" s="301">
        <v>42156</v>
      </c>
      <c r="C32" s="294">
        <v>231</v>
      </c>
      <c r="D32" s="297">
        <v>4.9930000000000003</v>
      </c>
      <c r="E32" s="299">
        <v>0.21</v>
      </c>
      <c r="F32" s="295">
        <v>0.19</v>
      </c>
      <c r="G32" s="294">
        <f ca="1">+IF(ISERROR(HLOOKUP($B32,INDIRECT("'Monthly Resource Report'!"&amp;'Green Validation'!G$450676&amp;":"&amp;'Green Validation'!G$450677),'Green Validation'!G$450678,FALSE)),0,HLOOKUP($B32,INDIRECT("'Monthly Resource Report'!"&amp;'Green Validation'!G$450676&amp;":"&amp;'Green Validation'!G$450677),'Green Validation'!G$450678,FALSE))</f>
        <v>231</v>
      </c>
      <c r="H32" s="297">
        <f ca="1">+IF(ISERROR(HLOOKUP($B32,INDIRECT("'Monthly Resource Report'!"&amp;'Green Validation'!H$450676&amp;":"&amp;'Green Validation'!H$450677),'Green Validation'!H$450678,FALSE)),0,HLOOKUP($B32,INDIRECT("'Monthly Resource Report'!"&amp;'Green Validation'!H$450676&amp;":"&amp;'Green Validation'!H$450677),'Green Validation'!H$450678,FALSE))</f>
        <v>4.993002273467873</v>
      </c>
      <c r="I32" s="317">
        <f ca="1">+IF(ISERROR(HLOOKUP($B32,INDIRECT("'Monthly Resource Report'!"&amp;'Green Validation'!I$450676&amp;":"&amp;'Green Validation'!I$450677),'Green Validation'!I$450678,FALSE)),0,HLOOKUP($B32,INDIRECT("'Monthly Resource Report'!"&amp;'Green Validation'!I$450676&amp;":"&amp;'Green Validation'!I$450677),'Green Validation'!I$450678,FALSE))</f>
        <v>0.2076297145119442</v>
      </c>
      <c r="J32" s="318">
        <f ca="1">+IF(ISERROR(HLOOKUP($B32,INDIRECT("'Monthly Resource Report'!"&amp;'Green Validation'!J$450676&amp;":"&amp;'Green Validation'!J$450677),'Green Validation'!J$450678,FALSE)),0,HLOOKUP($B32,INDIRECT("'Monthly Resource Report'!"&amp;'Green Validation'!J$450676&amp;":"&amp;'Green Validation'!J$450677),'Green Validation'!J$450678,FALSE))</f>
        <v>0.19025931886705388</v>
      </c>
      <c r="L32" s="301">
        <v>42156</v>
      </c>
      <c r="M32" s="294">
        <v>223</v>
      </c>
      <c r="N32" s="297">
        <v>4.9930000000000003</v>
      </c>
      <c r="O32" s="299">
        <v>0.21</v>
      </c>
      <c r="P32" s="295">
        <v>0.19</v>
      </c>
      <c r="Q32" s="294">
        <f ca="1">+IF(ISERROR(HLOOKUP($B32,INDIRECT("'Monthly Resource Report'!"&amp;'Green Validation'!Q$450676&amp;":"&amp;'Green Validation'!Q$450677),'Green Validation'!Q$450678,FALSE)),0,HLOOKUP($B32,INDIRECT("'Monthly Resource Report'!"&amp;'Green Validation'!Q$450676&amp;":"&amp;'Green Validation'!Q$450677),'Green Validation'!Q$450678,FALSE))</f>
        <v>223</v>
      </c>
      <c r="R32" s="297">
        <f ca="1">+IF(ISERROR(HLOOKUP($B32,INDIRECT("'Monthly Resource Report'!"&amp;'Green Validation'!R$450676&amp;":"&amp;'Green Validation'!R$450677),'Green Validation'!R$450678,FALSE)),0,HLOOKUP($B32,INDIRECT("'Monthly Resource Report'!"&amp;'Green Validation'!R$450676&amp;":"&amp;'Green Validation'!R$450677),'Green Validation'!R$450678,FALSE))</f>
        <v>4.9929990211146311</v>
      </c>
      <c r="S32" s="317">
        <f ca="1">+IF(ISERROR(HLOOKUP($B32,INDIRECT("'Monthly Resource Report'!"&amp;'Green Validation'!S$450676&amp;":"&amp;'Green Validation'!S$450677),'Green Validation'!S$450678,FALSE)),0,HLOOKUP($B32,INDIRECT("'Monthly Resource Report'!"&amp;'Green Validation'!S$450676&amp;":"&amp;'Green Validation'!S$450677),'Green Validation'!S$450678,FALSE))</f>
        <v>0.2079153278356615</v>
      </c>
      <c r="T32" s="318">
        <f ca="1">+IF(ISERROR(HLOOKUP($B32,INDIRECT("'Monthly Resource Report'!"&amp;'Green Validation'!T$450676&amp;":"&amp;'Green Validation'!T$450677),'Green Validation'!T$450678,FALSE)),0,HLOOKUP($B32,INDIRECT("'Monthly Resource Report'!"&amp;'Green Validation'!T$450676&amp;":"&amp;'Green Validation'!T$450677),'Green Validation'!T$450678,FALSE))</f>
        <v>0.19018782407038384</v>
      </c>
    </row>
    <row r="33" spans="2:20">
      <c r="B33" s="301">
        <v>42186</v>
      </c>
      <c r="C33" s="294">
        <v>231</v>
      </c>
      <c r="D33" s="297">
        <v>4.9930000000000003</v>
      </c>
      <c r="E33" s="299">
        <v>0.21</v>
      </c>
      <c r="F33" s="295">
        <v>0.19</v>
      </c>
      <c r="G33" s="294">
        <f ca="1">+IF(ISERROR(HLOOKUP($B33,INDIRECT("'Monthly Resource Report'!"&amp;'Green Validation'!G$450676&amp;":"&amp;'Green Validation'!G$450677),'Green Validation'!G$450678,FALSE)),0,HLOOKUP($B33,INDIRECT("'Monthly Resource Report'!"&amp;'Green Validation'!G$450676&amp;":"&amp;'Green Validation'!G$450677),'Green Validation'!G$450678,FALSE))</f>
        <v>231</v>
      </c>
      <c r="H33" s="297">
        <f ca="1">+IF(ISERROR(HLOOKUP($B33,INDIRECT("'Monthly Resource Report'!"&amp;'Green Validation'!H$450676&amp;":"&amp;'Green Validation'!H$450677),'Green Validation'!H$450678,FALSE)),0,HLOOKUP($B33,INDIRECT("'Monthly Resource Report'!"&amp;'Green Validation'!H$450676&amp;":"&amp;'Green Validation'!H$450677),'Green Validation'!H$450678,FALSE))</f>
        <v>4.9930013845270658</v>
      </c>
      <c r="I33" s="317">
        <f ca="1">+IF(ISERROR(HLOOKUP($B33,INDIRECT("'Monthly Resource Report'!"&amp;'Green Validation'!I$450676&amp;":"&amp;'Green Validation'!I$450677),'Green Validation'!I$450678,FALSE)),0,HLOOKUP($B33,INDIRECT("'Monthly Resource Report'!"&amp;'Green Validation'!I$450676&amp;":"&amp;'Green Validation'!I$450677),'Green Validation'!I$450678,FALSE))</f>
        <v>0.20770715629598255</v>
      </c>
      <c r="J33" s="318">
        <f ca="1">+IF(ISERROR(HLOOKUP($B33,INDIRECT("'Monthly Resource Report'!"&amp;'Green Validation'!J$450676&amp;":"&amp;'Green Validation'!J$450677),'Green Validation'!J$450678,FALSE)),0,HLOOKUP($B33,INDIRECT("'Monthly Resource Report'!"&amp;'Green Validation'!J$450676&amp;":"&amp;'Green Validation'!J$450677),'Green Validation'!J$450678,FALSE))</f>
        <v>0.19037575543427362</v>
      </c>
      <c r="L33" s="301">
        <v>42186</v>
      </c>
      <c r="M33" s="294">
        <v>223</v>
      </c>
      <c r="N33" s="297">
        <v>4.9930000000000003</v>
      </c>
      <c r="O33" s="299">
        <v>0.21</v>
      </c>
      <c r="P33" s="295">
        <v>0.19</v>
      </c>
      <c r="Q33" s="294">
        <f ca="1">+IF(ISERROR(HLOOKUP($B33,INDIRECT("'Monthly Resource Report'!"&amp;'Green Validation'!Q$450676&amp;":"&amp;'Green Validation'!Q$450677),'Green Validation'!Q$450678,FALSE)),0,HLOOKUP($B33,INDIRECT("'Monthly Resource Report'!"&amp;'Green Validation'!Q$450676&amp;":"&amp;'Green Validation'!Q$450677),'Green Validation'!Q$450678,FALSE))</f>
        <v>223</v>
      </c>
      <c r="R33" s="297">
        <f ca="1">+IF(ISERROR(HLOOKUP($B33,INDIRECT("'Monthly Resource Report'!"&amp;'Green Validation'!R$450676&amp;":"&amp;'Green Validation'!R$450677),'Green Validation'!R$450678,FALSE)),0,HLOOKUP($B33,INDIRECT("'Monthly Resource Report'!"&amp;'Green Validation'!R$450676&amp;":"&amp;'Green Validation'!R$450677),'Green Validation'!R$450678,FALSE))</f>
        <v>4.992997688318721</v>
      </c>
      <c r="S33" s="317">
        <f ca="1">+IF(ISERROR(HLOOKUP($B33,INDIRECT("'Monthly Resource Report'!"&amp;'Green Validation'!S$450676&amp;":"&amp;'Green Validation'!S$450677),'Green Validation'!S$450678,FALSE)),0,HLOOKUP($B33,INDIRECT("'Monthly Resource Report'!"&amp;'Green Validation'!S$450676&amp;":"&amp;'Green Validation'!S$450677),'Green Validation'!S$450678,FALSE))</f>
        <v>0.20805406832014203</v>
      </c>
      <c r="T33" s="318">
        <f ca="1">+IF(ISERROR(HLOOKUP($B33,INDIRECT("'Monthly Resource Report'!"&amp;'Green Validation'!T$450676&amp;":"&amp;'Green Validation'!T$450677),'Green Validation'!T$450678,FALSE)),0,HLOOKUP($B33,INDIRECT("'Monthly Resource Report'!"&amp;'Green Validation'!T$450676&amp;":"&amp;'Green Validation'!T$450677),'Green Validation'!T$450678,FALSE))</f>
        <v>0.19018210312855718</v>
      </c>
    </row>
    <row r="34" spans="2:20">
      <c r="B34" s="301">
        <v>42217</v>
      </c>
      <c r="C34" s="294">
        <v>231</v>
      </c>
      <c r="D34" s="297">
        <v>4.9930000000000003</v>
      </c>
      <c r="E34" s="299">
        <v>0.21</v>
      </c>
      <c r="F34" s="295">
        <v>0.19</v>
      </c>
      <c r="G34" s="294">
        <f ca="1">+IF(ISERROR(HLOOKUP($B34,INDIRECT("'Monthly Resource Report'!"&amp;'Green Validation'!G$450676&amp;":"&amp;'Green Validation'!G$450677),'Green Validation'!G$450678,FALSE)),0,HLOOKUP($B34,INDIRECT("'Monthly Resource Report'!"&amp;'Green Validation'!G$450676&amp;":"&amp;'Green Validation'!G$450677),'Green Validation'!G$450678,FALSE))</f>
        <v>231</v>
      </c>
      <c r="H34" s="297">
        <f ca="1">+IF(ISERROR(HLOOKUP($B34,INDIRECT("'Monthly Resource Report'!"&amp;'Green Validation'!H$450676&amp;":"&amp;'Green Validation'!H$450677),'Green Validation'!H$450678,FALSE)),0,HLOOKUP($B34,INDIRECT("'Monthly Resource Report'!"&amp;'Green Validation'!H$450676&amp;":"&amp;'Green Validation'!H$450677),'Green Validation'!H$450678,FALSE))</f>
        <v>4.9930004317556262</v>
      </c>
      <c r="I34" s="317">
        <f ca="1">+IF(ISERROR(HLOOKUP($B34,INDIRECT("'Monthly Resource Report'!"&amp;'Green Validation'!I$450676&amp;":"&amp;'Green Validation'!I$450677),'Green Validation'!I$450678,FALSE)),0,HLOOKUP($B34,INDIRECT("'Monthly Resource Report'!"&amp;'Green Validation'!I$450676&amp;":"&amp;'Green Validation'!I$450677),'Green Validation'!I$450678,FALSE))</f>
        <v>0.20774324272397199</v>
      </c>
      <c r="J34" s="318">
        <f ca="1">+IF(ISERROR(HLOOKUP($B34,INDIRECT("'Monthly Resource Report'!"&amp;'Green Validation'!J$450676&amp;":"&amp;'Green Validation'!J$450677),'Green Validation'!J$450678,FALSE)),0,HLOOKUP($B34,INDIRECT("'Monthly Resource Report'!"&amp;'Green Validation'!J$450676&amp;":"&amp;'Green Validation'!J$450677),'Green Validation'!J$450678,FALSE))</f>
        <v>0.19037926287236032</v>
      </c>
      <c r="L34" s="301">
        <v>42217</v>
      </c>
      <c r="M34" s="294">
        <v>223</v>
      </c>
      <c r="N34" s="297">
        <v>4.9930000000000003</v>
      </c>
      <c r="O34" s="299">
        <v>0.21</v>
      </c>
      <c r="P34" s="295">
        <v>0.19</v>
      </c>
      <c r="Q34" s="294">
        <f ca="1">+IF(ISERROR(HLOOKUP($B34,INDIRECT("'Monthly Resource Report'!"&amp;'Green Validation'!Q$450676&amp;":"&amp;'Green Validation'!Q$450677),'Green Validation'!Q$450678,FALSE)),0,HLOOKUP($B34,INDIRECT("'Monthly Resource Report'!"&amp;'Green Validation'!Q$450676&amp;":"&amp;'Green Validation'!Q$450677),'Green Validation'!Q$450678,FALSE))</f>
        <v>223</v>
      </c>
      <c r="R34" s="297">
        <f ca="1">+IF(ISERROR(HLOOKUP($B34,INDIRECT("'Monthly Resource Report'!"&amp;'Green Validation'!R$450676&amp;":"&amp;'Green Validation'!R$450677),'Green Validation'!R$450678,FALSE)),0,HLOOKUP($B34,INDIRECT("'Monthly Resource Report'!"&amp;'Green Validation'!R$450676&amp;":"&amp;'Green Validation'!R$450677),'Green Validation'!R$450678,FALSE))</f>
        <v>4.9929986797303867</v>
      </c>
      <c r="S34" s="317">
        <f ca="1">+IF(ISERROR(HLOOKUP($B34,INDIRECT("'Monthly Resource Report'!"&amp;'Green Validation'!S$450676&amp;":"&amp;'Green Validation'!S$450677),'Green Validation'!S$450678,FALSE)),0,HLOOKUP($B34,INDIRECT("'Monthly Resource Report'!"&amp;'Green Validation'!S$450676&amp;":"&amp;'Green Validation'!S$450677),'Green Validation'!S$450678,FALSE))</f>
        <v>0.20806494666144648</v>
      </c>
      <c r="T34" s="318">
        <f ca="1">+IF(ISERROR(HLOOKUP($B34,INDIRECT("'Monthly Resource Report'!"&amp;'Green Validation'!T$450676&amp;":"&amp;'Green Validation'!T$450677),'Green Validation'!T$450678,FALSE)),0,HLOOKUP($B34,INDIRECT("'Monthly Resource Report'!"&amp;'Green Validation'!T$450676&amp;":"&amp;'Green Validation'!T$450677),'Green Validation'!T$450678,FALSE))</f>
        <v>0.19018738253599438</v>
      </c>
    </row>
    <row r="35" spans="2:20">
      <c r="B35" s="301">
        <v>42248</v>
      </c>
      <c r="C35" s="294">
        <v>231</v>
      </c>
      <c r="D35" s="297">
        <v>4.9930000000000003</v>
      </c>
      <c r="E35" s="299">
        <v>0.21</v>
      </c>
      <c r="F35" s="295">
        <v>0.19</v>
      </c>
      <c r="G35" s="294">
        <f ca="1">+IF(ISERROR(HLOOKUP($B35,INDIRECT("'Monthly Resource Report'!"&amp;'Green Validation'!G$450676&amp;":"&amp;'Green Validation'!G$450677),'Green Validation'!G$450678,FALSE)),0,HLOOKUP($B35,INDIRECT("'Monthly Resource Report'!"&amp;'Green Validation'!G$450676&amp;":"&amp;'Green Validation'!G$450677),'Green Validation'!G$450678,FALSE))</f>
        <v>231</v>
      </c>
      <c r="H35" s="297">
        <f ca="1">+IF(ISERROR(HLOOKUP($B35,INDIRECT("'Monthly Resource Report'!"&amp;'Green Validation'!H$450676&amp;":"&amp;'Green Validation'!H$450677),'Green Validation'!H$450678,FALSE)),0,HLOOKUP($B35,INDIRECT("'Monthly Resource Report'!"&amp;'Green Validation'!H$450676&amp;":"&amp;'Green Validation'!H$450677),'Green Validation'!H$450678,FALSE))</f>
        <v>4.9930008159492809</v>
      </c>
      <c r="I35" s="317">
        <f ca="1">+IF(ISERROR(HLOOKUP($B35,INDIRECT("'Monthly Resource Report'!"&amp;'Green Validation'!I$450676&amp;":"&amp;'Green Validation'!I$450677),'Green Validation'!I$450678,FALSE)),0,HLOOKUP($B35,INDIRECT("'Monthly Resource Report'!"&amp;'Green Validation'!I$450676&amp;":"&amp;'Green Validation'!I$450677),'Green Validation'!I$450678,FALSE))</f>
        <v>0.20694653315007314</v>
      </c>
      <c r="J35" s="318">
        <f ca="1">+IF(ISERROR(HLOOKUP($B35,INDIRECT("'Monthly Resource Report'!"&amp;'Green Validation'!J$450676&amp;":"&amp;'Green Validation'!J$450677),'Green Validation'!J$450678,FALSE)),0,HLOOKUP($B35,INDIRECT("'Monthly Resource Report'!"&amp;'Green Validation'!J$450676&amp;":"&amp;'Green Validation'!J$450677),'Green Validation'!J$450678,FALSE))</f>
        <v>0.19027330142561613</v>
      </c>
      <c r="L35" s="301">
        <v>42248</v>
      </c>
      <c r="M35" s="294">
        <v>223</v>
      </c>
      <c r="N35" s="297">
        <v>4.9930000000000003</v>
      </c>
      <c r="O35" s="299">
        <v>0.21</v>
      </c>
      <c r="P35" s="295">
        <v>0.19</v>
      </c>
      <c r="Q35" s="294">
        <f ca="1">+IF(ISERROR(HLOOKUP($B35,INDIRECT("'Monthly Resource Report'!"&amp;'Green Validation'!Q$450676&amp;":"&amp;'Green Validation'!Q$450677),'Green Validation'!Q$450678,FALSE)),0,HLOOKUP($B35,INDIRECT("'Monthly Resource Report'!"&amp;'Green Validation'!Q$450676&amp;":"&amp;'Green Validation'!Q$450677),'Green Validation'!Q$450678,FALSE))</f>
        <v>223</v>
      </c>
      <c r="R35" s="297">
        <f ca="1">+IF(ISERROR(HLOOKUP($B35,INDIRECT("'Monthly Resource Report'!"&amp;'Green Validation'!R$450676&amp;":"&amp;'Green Validation'!R$450677),'Green Validation'!R$450678,FALSE)),0,HLOOKUP($B35,INDIRECT("'Monthly Resource Report'!"&amp;'Green Validation'!R$450676&amp;":"&amp;'Green Validation'!R$450677),'Green Validation'!R$450678,FALSE))</f>
        <v>4.9929993445358125</v>
      </c>
      <c r="S35" s="317">
        <f ca="1">+IF(ISERROR(HLOOKUP($B35,INDIRECT("'Monthly Resource Report'!"&amp;'Green Validation'!S$450676&amp;":"&amp;'Green Validation'!S$450677),'Green Validation'!S$450678,FALSE)),0,HLOOKUP($B35,INDIRECT("'Monthly Resource Report'!"&amp;'Green Validation'!S$450676&amp;":"&amp;'Green Validation'!S$450677),'Green Validation'!S$450678,FALSE))</f>
        <v>0.20732283412177221</v>
      </c>
      <c r="T35" s="318">
        <f ca="1">+IF(ISERROR(HLOOKUP($B35,INDIRECT("'Monthly Resource Report'!"&amp;'Green Validation'!T$450676&amp;":"&amp;'Green Validation'!T$450677),'Green Validation'!T$450678,FALSE)),0,HLOOKUP($B35,INDIRECT("'Monthly Resource Report'!"&amp;'Green Validation'!T$450676&amp;":"&amp;'Green Validation'!T$450677),'Green Validation'!T$450678,FALSE))</f>
        <v>0.19028989267916194</v>
      </c>
    </row>
    <row r="36" spans="2:20">
      <c r="B36" s="301">
        <v>42278</v>
      </c>
      <c r="C36" s="294">
        <v>231</v>
      </c>
      <c r="D36" s="297">
        <v>4.9930000000000003</v>
      </c>
      <c r="E36" s="299">
        <v>0.22500000000000001</v>
      </c>
      <c r="F36" s="295">
        <v>0.19</v>
      </c>
      <c r="G36" s="294">
        <f ca="1">+IF(ISERROR(HLOOKUP($B36,INDIRECT("'Monthly Resource Report'!"&amp;'Green Validation'!G$450676&amp;":"&amp;'Green Validation'!G$450677),'Green Validation'!G$450678,FALSE)),0,HLOOKUP($B36,INDIRECT("'Monthly Resource Report'!"&amp;'Green Validation'!G$450676&amp;":"&amp;'Green Validation'!G$450677),'Green Validation'!G$450678,FALSE))</f>
        <v>231</v>
      </c>
      <c r="H36" s="297">
        <f ca="1">+IF(ISERROR(HLOOKUP($B36,INDIRECT("'Monthly Resource Report'!"&amp;'Green Validation'!H$450676&amp;":"&amp;'Green Validation'!H$450677),'Green Validation'!H$450678,FALSE)),0,HLOOKUP($B36,INDIRECT("'Monthly Resource Report'!"&amp;'Green Validation'!H$450676&amp;":"&amp;'Green Validation'!H$450677),'Green Validation'!H$450678,FALSE))</f>
        <v>4.992998956800486</v>
      </c>
      <c r="I36" s="317">
        <f ca="1">+IF(ISERROR(HLOOKUP($B36,INDIRECT("'Monthly Resource Report'!"&amp;'Green Validation'!I$450676&amp;":"&amp;'Green Validation'!I$450677),'Green Validation'!I$450678,FALSE)),0,HLOOKUP($B36,INDIRECT("'Monthly Resource Report'!"&amp;'Green Validation'!I$450676&amp;":"&amp;'Green Validation'!I$450677),'Green Validation'!I$450678,FALSE))</f>
        <v>0.22210192795808137</v>
      </c>
      <c r="J36" s="318">
        <f ca="1">+IF(ISERROR(HLOOKUP($B36,INDIRECT("'Monthly Resource Report'!"&amp;'Green Validation'!J$450676&amp;":"&amp;'Green Validation'!J$450677),'Green Validation'!J$450678,FALSE)),0,HLOOKUP($B36,INDIRECT("'Monthly Resource Report'!"&amp;'Green Validation'!J$450676&amp;":"&amp;'Green Validation'!J$450677),'Green Validation'!J$450678,FALSE))</f>
        <v>0.19026227231377804</v>
      </c>
      <c r="L36" s="301">
        <v>42278</v>
      </c>
      <c r="M36" s="294">
        <v>223</v>
      </c>
      <c r="N36" s="297">
        <v>4.9930000000000003</v>
      </c>
      <c r="O36" s="299">
        <v>0.22500000000000001</v>
      </c>
      <c r="P36" s="295">
        <v>0.19</v>
      </c>
      <c r="Q36" s="294">
        <f ca="1">+IF(ISERROR(HLOOKUP($B36,INDIRECT("'Monthly Resource Report'!"&amp;'Green Validation'!Q$450676&amp;":"&amp;'Green Validation'!Q$450677),'Green Validation'!Q$450678,FALSE)),0,HLOOKUP($B36,INDIRECT("'Monthly Resource Report'!"&amp;'Green Validation'!Q$450676&amp;":"&amp;'Green Validation'!Q$450677),'Green Validation'!Q$450678,FALSE))</f>
        <v>223</v>
      </c>
      <c r="R36" s="297">
        <f ca="1">+IF(ISERROR(HLOOKUP($B36,INDIRECT("'Monthly Resource Report'!"&amp;'Green Validation'!R$450676&amp;":"&amp;'Green Validation'!R$450677),'Green Validation'!R$450678,FALSE)),0,HLOOKUP($B36,INDIRECT("'Monthly Resource Report'!"&amp;'Green Validation'!R$450676&amp;":"&amp;'Green Validation'!R$450677),'Green Validation'!R$450678,FALSE))</f>
        <v>4.9930003194774768</v>
      </c>
      <c r="S36" s="317">
        <f ca="1">+IF(ISERROR(HLOOKUP($B36,INDIRECT("'Monthly Resource Report'!"&amp;'Green Validation'!S$450676&amp;":"&amp;'Green Validation'!S$450677),'Green Validation'!S$450678,FALSE)),0,HLOOKUP($B36,INDIRECT("'Monthly Resource Report'!"&amp;'Green Validation'!S$450676&amp;":"&amp;'Green Validation'!S$450677),'Green Validation'!S$450678,FALSE))</f>
        <v>0.2225080759696817</v>
      </c>
      <c r="T36" s="318">
        <f ca="1">+IF(ISERROR(HLOOKUP($B36,INDIRECT("'Monthly Resource Report'!"&amp;'Green Validation'!T$450676&amp;":"&amp;'Green Validation'!T$450677),'Green Validation'!T$450678,FALSE)),0,HLOOKUP($B36,INDIRECT("'Monthly Resource Report'!"&amp;'Green Validation'!T$450676&amp;":"&amp;'Green Validation'!T$450677),'Green Validation'!T$450678,FALSE))</f>
        <v>0.19027838777470127</v>
      </c>
    </row>
    <row r="37" spans="2:20">
      <c r="B37" s="301">
        <v>42309</v>
      </c>
      <c r="C37" s="294">
        <v>231</v>
      </c>
      <c r="D37" s="297">
        <v>4.9930000000000003</v>
      </c>
      <c r="E37" s="299">
        <v>0.22500000000000001</v>
      </c>
      <c r="F37" s="295">
        <v>0.19</v>
      </c>
      <c r="G37" s="294">
        <f ca="1">+IF(ISERROR(HLOOKUP($B37,INDIRECT("'Monthly Resource Report'!"&amp;'Green Validation'!G$450676&amp;":"&amp;'Green Validation'!G$450677),'Green Validation'!G$450678,FALSE)),0,HLOOKUP($B37,INDIRECT("'Monthly Resource Report'!"&amp;'Green Validation'!G$450676&amp;":"&amp;'Green Validation'!G$450677),'Green Validation'!G$450678,FALSE))</f>
        <v>231</v>
      </c>
      <c r="H37" s="297">
        <f ca="1">+IF(ISERROR(HLOOKUP($B37,INDIRECT("'Monthly Resource Report'!"&amp;'Green Validation'!H$450676&amp;":"&amp;'Green Validation'!H$450677),'Green Validation'!H$450678,FALSE)),0,HLOOKUP($B37,INDIRECT("'Monthly Resource Report'!"&amp;'Green Validation'!H$450676&amp;":"&amp;'Green Validation'!H$450677),'Green Validation'!H$450678,FALSE))</f>
        <v>4.9929983354685641</v>
      </c>
      <c r="I37" s="317">
        <f ca="1">+IF(ISERROR(HLOOKUP($B37,INDIRECT("'Monthly Resource Report'!"&amp;'Green Validation'!I$450676&amp;":"&amp;'Green Validation'!I$450677),'Green Validation'!I$450678,FALSE)),0,HLOOKUP($B37,INDIRECT("'Monthly Resource Report'!"&amp;'Green Validation'!I$450676&amp;":"&amp;'Green Validation'!I$450677),'Green Validation'!I$450678,FALSE))</f>
        <v>0.22225509284024705</v>
      </c>
      <c r="J37" s="318">
        <f ca="1">+IF(ISERROR(HLOOKUP($B37,INDIRECT("'Monthly Resource Report'!"&amp;'Green Validation'!J$450676&amp;":"&amp;'Green Validation'!J$450677),'Green Validation'!J$450678,FALSE)),0,HLOOKUP($B37,INDIRECT("'Monthly Resource Report'!"&amp;'Green Validation'!J$450676&amp;":"&amp;'Green Validation'!J$450677),'Green Validation'!J$450678,FALSE))</f>
        <v>0.19026246894877896</v>
      </c>
      <c r="L37" s="301">
        <v>42309</v>
      </c>
      <c r="M37" s="294">
        <v>223</v>
      </c>
      <c r="N37" s="297">
        <v>4.9930000000000003</v>
      </c>
      <c r="O37" s="299">
        <v>0.22500000000000001</v>
      </c>
      <c r="P37" s="295">
        <v>0.19</v>
      </c>
      <c r="Q37" s="294">
        <f ca="1">+IF(ISERROR(HLOOKUP($B37,INDIRECT("'Monthly Resource Report'!"&amp;'Green Validation'!Q$450676&amp;":"&amp;'Green Validation'!Q$450677),'Green Validation'!Q$450678,FALSE)),0,HLOOKUP($B37,INDIRECT("'Monthly Resource Report'!"&amp;'Green Validation'!Q$450676&amp;":"&amp;'Green Validation'!Q$450677),'Green Validation'!Q$450678,FALSE))</f>
        <v>223</v>
      </c>
      <c r="R37" s="297">
        <f ca="1">+IF(ISERROR(HLOOKUP($B37,INDIRECT("'Monthly Resource Report'!"&amp;'Green Validation'!R$450676&amp;":"&amp;'Green Validation'!R$450677),'Green Validation'!R$450678,FALSE)),0,HLOOKUP($B37,INDIRECT("'Monthly Resource Report'!"&amp;'Green Validation'!R$450676&amp;":"&amp;'Green Validation'!R$450677),'Green Validation'!R$450678,FALSE))</f>
        <v>4.9929999475111844</v>
      </c>
      <c r="S37" s="317">
        <f ca="1">+IF(ISERROR(HLOOKUP($B37,INDIRECT("'Monthly Resource Report'!"&amp;'Green Validation'!S$450676&amp;":"&amp;'Green Validation'!S$450677),'Green Validation'!S$450678,FALSE)),0,HLOOKUP($B37,INDIRECT("'Monthly Resource Report'!"&amp;'Green Validation'!S$450676&amp;":"&amp;'Green Validation'!S$450677),'Green Validation'!S$450678,FALSE))</f>
        <v>0.22250880818842939</v>
      </c>
      <c r="T37" s="318">
        <f ca="1">+IF(ISERROR(HLOOKUP($B37,INDIRECT("'Monthly Resource Report'!"&amp;'Green Validation'!T$450676&amp;":"&amp;'Green Validation'!T$450677),'Green Validation'!T$450678,FALSE)),0,HLOOKUP($B37,INDIRECT("'Monthly Resource Report'!"&amp;'Green Validation'!T$450676&amp;":"&amp;'Green Validation'!T$450677),'Green Validation'!T$450678,FALSE))</f>
        <v>0.1902933738843523</v>
      </c>
    </row>
    <row r="38" spans="2:20">
      <c r="B38" s="301">
        <v>42339</v>
      </c>
      <c r="C38" s="294">
        <v>231</v>
      </c>
      <c r="D38" s="297">
        <v>4.9930000000000003</v>
      </c>
      <c r="E38" s="299">
        <v>0.22500000000000001</v>
      </c>
      <c r="F38" s="295">
        <v>0.19</v>
      </c>
      <c r="G38" s="294">
        <f ca="1">+IF(ISERROR(HLOOKUP($B38,INDIRECT("'Monthly Resource Report'!"&amp;'Green Validation'!G$450676&amp;":"&amp;'Green Validation'!G$450677),'Green Validation'!G$450678,FALSE)),0,HLOOKUP($B38,INDIRECT("'Monthly Resource Report'!"&amp;'Green Validation'!G$450676&amp;":"&amp;'Green Validation'!G$450677),'Green Validation'!G$450678,FALSE))</f>
        <v>231</v>
      </c>
      <c r="H38" s="297">
        <f ca="1">+IF(ISERROR(HLOOKUP($B38,INDIRECT("'Monthly Resource Report'!"&amp;'Green Validation'!H$450676&amp;":"&amp;'Green Validation'!H$450677),'Green Validation'!H$450678,FALSE)),0,HLOOKUP($B38,INDIRECT("'Monthly Resource Report'!"&amp;'Green Validation'!H$450676&amp;":"&amp;'Green Validation'!H$450677),'Green Validation'!H$450678,FALSE))</f>
        <v>4.9929995052850886</v>
      </c>
      <c r="I38" s="317">
        <f ca="1">+IF(ISERROR(HLOOKUP($B38,INDIRECT("'Monthly Resource Report'!"&amp;'Green Validation'!I$450676&amp;":"&amp;'Green Validation'!I$450677),'Green Validation'!I$450678,FALSE)),0,HLOOKUP($B38,INDIRECT("'Monthly Resource Report'!"&amp;'Green Validation'!I$450676&amp;":"&amp;'Green Validation'!I$450677),'Green Validation'!I$450678,FALSE))</f>
        <v>0.22200700220074121</v>
      </c>
      <c r="J38" s="318">
        <f ca="1">+IF(ISERROR(HLOOKUP($B38,INDIRECT("'Monthly Resource Report'!"&amp;'Green Validation'!J$450676&amp;":"&amp;'Green Validation'!J$450677),'Green Validation'!J$450678,FALSE)),0,HLOOKUP($B38,INDIRECT("'Monthly Resource Report'!"&amp;'Green Validation'!J$450676&amp;":"&amp;'Green Validation'!J$450677),'Green Validation'!J$450678,FALSE))</f>
        <v>0.19026108556971827</v>
      </c>
      <c r="L38" s="301">
        <v>42339</v>
      </c>
      <c r="M38" s="294">
        <v>223</v>
      </c>
      <c r="N38" s="297">
        <v>4.9930000000000003</v>
      </c>
      <c r="O38" s="299">
        <v>0.22500000000000001</v>
      </c>
      <c r="P38" s="295">
        <v>0.19</v>
      </c>
      <c r="Q38" s="294">
        <f ca="1">+IF(ISERROR(HLOOKUP($B38,INDIRECT("'Monthly Resource Report'!"&amp;'Green Validation'!Q$450676&amp;":"&amp;'Green Validation'!Q$450677),'Green Validation'!Q$450678,FALSE)),0,HLOOKUP($B38,INDIRECT("'Monthly Resource Report'!"&amp;'Green Validation'!Q$450676&amp;":"&amp;'Green Validation'!Q$450677),'Green Validation'!Q$450678,FALSE))</f>
        <v>223</v>
      </c>
      <c r="R38" s="297">
        <f ca="1">+IF(ISERROR(HLOOKUP($B38,INDIRECT("'Monthly Resource Report'!"&amp;'Green Validation'!R$450676&amp;":"&amp;'Green Validation'!R$450677),'Green Validation'!R$450678,FALSE)),0,HLOOKUP($B38,INDIRECT("'Monthly Resource Report'!"&amp;'Green Validation'!R$450676&amp;":"&amp;'Green Validation'!R$450677),'Green Validation'!R$450678,FALSE))</f>
        <v>4.9929999856511511</v>
      </c>
      <c r="S38" s="317">
        <f ca="1">+IF(ISERROR(HLOOKUP($B38,INDIRECT("'Monthly Resource Report'!"&amp;'Green Validation'!S$450676&amp;":"&amp;'Green Validation'!S$450677),'Green Validation'!S$450678,FALSE)),0,HLOOKUP($B38,INDIRECT("'Monthly Resource Report'!"&amp;'Green Validation'!S$450676&amp;":"&amp;'Green Validation'!S$450677),'Green Validation'!S$450678,FALSE))</f>
        <v>0.22241394353203583</v>
      </c>
      <c r="T38" s="318">
        <f ca="1">+IF(ISERROR(HLOOKUP($B38,INDIRECT("'Monthly Resource Report'!"&amp;'Green Validation'!T$450676&amp;":"&amp;'Green Validation'!T$450677),'Green Validation'!T$450678,FALSE)),0,HLOOKUP($B38,INDIRECT("'Monthly Resource Report'!"&amp;'Green Validation'!T$450676&amp;":"&amp;'Green Validation'!T$450677),'Green Validation'!T$450678,FALSE))</f>
        <v>0.19019138339997133</v>
      </c>
    </row>
    <row r="39" spans="2:20">
      <c r="B39" s="301">
        <v>42370</v>
      </c>
      <c r="C39" s="294">
        <v>231</v>
      </c>
      <c r="D39" s="297">
        <v>5.3289999999999997</v>
      </c>
      <c r="E39" s="299">
        <v>0.22500000000000001</v>
      </c>
      <c r="F39" s="295">
        <v>0.19</v>
      </c>
      <c r="G39" s="294">
        <f ca="1">+IF(ISERROR(HLOOKUP($B39,INDIRECT("'Monthly Resource Report'!"&amp;'Green Validation'!G$450676&amp;":"&amp;'Green Validation'!G$450677),'Green Validation'!G$450678,FALSE)),0,HLOOKUP($B39,INDIRECT("'Monthly Resource Report'!"&amp;'Green Validation'!G$450676&amp;":"&amp;'Green Validation'!G$450677),'Green Validation'!G$450678,FALSE))</f>
        <v>231</v>
      </c>
      <c r="H39" s="297">
        <f ca="1">+IF(ISERROR(HLOOKUP($B39,INDIRECT("'Monthly Resource Report'!"&amp;'Green Validation'!H$450676&amp;":"&amp;'Green Validation'!H$450677),'Green Validation'!H$450678,FALSE)),0,HLOOKUP($B39,INDIRECT("'Monthly Resource Report'!"&amp;'Green Validation'!H$450676&amp;":"&amp;'Green Validation'!H$450677),'Green Validation'!H$450678,FALSE))</f>
        <v>5.3290018711103277</v>
      </c>
      <c r="I39" s="317">
        <f ca="1">+IF(ISERROR(HLOOKUP($B39,INDIRECT("'Monthly Resource Report'!"&amp;'Green Validation'!I$450676&amp;":"&amp;'Green Validation'!I$450677),'Green Validation'!I$450678,FALSE)),0,HLOOKUP($B39,INDIRECT("'Monthly Resource Report'!"&amp;'Green Validation'!I$450676&amp;":"&amp;'Green Validation'!I$450677),'Green Validation'!I$450678,FALSE))</f>
        <v>0.2225339786211907</v>
      </c>
      <c r="J39" s="318">
        <f ca="1">+IF(ISERROR(HLOOKUP($B39,INDIRECT("'Monthly Resource Report'!"&amp;'Green Validation'!J$450676&amp;":"&amp;'Green Validation'!J$450677),'Green Validation'!J$450678,FALSE)),0,HLOOKUP($B39,INDIRECT("'Monthly Resource Report'!"&amp;'Green Validation'!J$450676&amp;":"&amp;'Green Validation'!J$450677),'Green Validation'!J$450678,FALSE))</f>
        <v>0.19038143494908188</v>
      </c>
      <c r="L39" s="301">
        <v>42370</v>
      </c>
      <c r="M39" s="294">
        <v>223</v>
      </c>
      <c r="N39" s="297">
        <v>5.3289999999999997</v>
      </c>
      <c r="O39" s="299">
        <v>0.22500000000000001</v>
      </c>
      <c r="P39" s="295">
        <v>0.19</v>
      </c>
      <c r="Q39" s="294">
        <f ca="1">+IF(ISERROR(HLOOKUP($B39,INDIRECT("'Monthly Resource Report'!"&amp;'Green Validation'!Q$450676&amp;":"&amp;'Green Validation'!Q$450677),'Green Validation'!Q$450678,FALSE)),0,HLOOKUP($B39,INDIRECT("'Monthly Resource Report'!"&amp;'Green Validation'!Q$450676&amp;":"&amp;'Green Validation'!Q$450677),'Green Validation'!Q$450678,FALSE))</f>
        <v>223</v>
      </c>
      <c r="R39" s="297">
        <f ca="1">+IF(ISERROR(HLOOKUP($B39,INDIRECT("'Monthly Resource Report'!"&amp;'Green Validation'!R$450676&amp;":"&amp;'Green Validation'!R$450677),'Green Validation'!R$450678,FALSE)),0,HLOOKUP($B39,INDIRECT("'Monthly Resource Report'!"&amp;'Green Validation'!R$450676&amp;":"&amp;'Green Validation'!R$450677),'Green Validation'!R$450678,FALSE))</f>
        <v>5.3289971330636972</v>
      </c>
      <c r="S39" s="317">
        <f ca="1">+IF(ISERROR(HLOOKUP($B39,INDIRECT("'Monthly Resource Report'!"&amp;'Green Validation'!S$450676&amp;":"&amp;'Green Validation'!S$450677),'Green Validation'!S$450678,FALSE)),0,HLOOKUP($B39,INDIRECT("'Monthly Resource Report'!"&amp;'Green Validation'!S$450676&amp;":"&amp;'Green Validation'!S$450677),'Green Validation'!S$450678,FALSE))</f>
        <v>0.22280045121235911</v>
      </c>
      <c r="T39" s="318">
        <f ca="1">+IF(ISERROR(HLOOKUP($B39,INDIRECT("'Monthly Resource Report'!"&amp;'Green Validation'!T$450676&amp;":"&amp;'Green Validation'!T$450677),'Green Validation'!T$450678,FALSE)),0,HLOOKUP($B39,INDIRECT("'Monthly Resource Report'!"&amp;'Green Validation'!T$450676&amp;":"&amp;'Green Validation'!T$450677),'Green Validation'!T$450678,FALSE))</f>
        <v>0.19018417320793429</v>
      </c>
    </row>
    <row r="40" spans="2:20">
      <c r="B40" s="301">
        <v>42401</v>
      </c>
      <c r="C40" s="294">
        <v>231</v>
      </c>
      <c r="D40" s="297">
        <v>5.3289999999999997</v>
      </c>
      <c r="E40" s="299">
        <v>0.22500000000000001</v>
      </c>
      <c r="F40" s="295">
        <v>0.19</v>
      </c>
      <c r="G40" s="294">
        <f ca="1">+IF(ISERROR(HLOOKUP($B40,INDIRECT("'Monthly Resource Report'!"&amp;'Green Validation'!G$450676&amp;":"&amp;'Green Validation'!G$450677),'Green Validation'!G$450678,FALSE)),0,HLOOKUP($B40,INDIRECT("'Monthly Resource Report'!"&amp;'Green Validation'!G$450676&amp;":"&amp;'Green Validation'!G$450677),'Green Validation'!G$450678,FALSE))</f>
        <v>231</v>
      </c>
      <c r="H40" s="297">
        <f ca="1">+IF(ISERROR(HLOOKUP($B40,INDIRECT("'Monthly Resource Report'!"&amp;'Green Validation'!H$450676&amp;":"&amp;'Green Validation'!H$450677),'Green Validation'!H$450678,FALSE)),0,HLOOKUP($B40,INDIRECT("'Monthly Resource Report'!"&amp;'Green Validation'!H$450676&amp;":"&amp;'Green Validation'!H$450677),'Green Validation'!H$450678,FALSE))</f>
        <v>5.3290021927169429</v>
      </c>
      <c r="I40" s="317">
        <f ca="1">+IF(ISERROR(HLOOKUP($B40,INDIRECT("'Monthly Resource Report'!"&amp;'Green Validation'!I$450676&amp;":"&amp;'Green Validation'!I$450677),'Green Validation'!I$450678,FALSE)),0,HLOOKUP($B40,INDIRECT("'Monthly Resource Report'!"&amp;'Green Validation'!I$450676&amp;":"&amp;'Green Validation'!I$450677),'Green Validation'!I$450678,FALSE))</f>
        <v>0.22288796824447643</v>
      </c>
      <c r="J40" s="318">
        <f ca="1">+IF(ISERROR(HLOOKUP($B40,INDIRECT("'Monthly Resource Report'!"&amp;'Green Validation'!J$450676&amp;":"&amp;'Green Validation'!J$450677),'Green Validation'!J$450678,FALSE)),0,HLOOKUP($B40,INDIRECT("'Monthly Resource Report'!"&amp;'Green Validation'!J$450676&amp;":"&amp;'Green Validation'!J$450677),'Green Validation'!J$450678,FALSE))</f>
        <v>0.1902721108624382</v>
      </c>
      <c r="L40" s="301">
        <v>42401</v>
      </c>
      <c r="M40" s="294">
        <v>223</v>
      </c>
      <c r="N40" s="297">
        <v>5.3289999999999997</v>
      </c>
      <c r="O40" s="299">
        <v>0.22500000000000001</v>
      </c>
      <c r="P40" s="295">
        <v>0.19</v>
      </c>
      <c r="Q40" s="294">
        <f ca="1">+IF(ISERROR(HLOOKUP($B40,INDIRECT("'Monthly Resource Report'!"&amp;'Green Validation'!Q$450676&amp;":"&amp;'Green Validation'!Q$450677),'Green Validation'!Q$450678,FALSE)),0,HLOOKUP($B40,INDIRECT("'Monthly Resource Report'!"&amp;'Green Validation'!Q$450676&amp;":"&amp;'Green Validation'!Q$450677),'Green Validation'!Q$450678,FALSE))</f>
        <v>223</v>
      </c>
      <c r="R40" s="297">
        <f ca="1">+IF(ISERROR(HLOOKUP($B40,INDIRECT("'Monthly Resource Report'!"&amp;'Green Validation'!R$450676&amp;":"&amp;'Green Validation'!R$450677),'Green Validation'!R$450678,FALSE)),0,HLOOKUP($B40,INDIRECT("'Monthly Resource Report'!"&amp;'Green Validation'!R$450676&amp;":"&amp;'Green Validation'!R$450677),'Green Validation'!R$450678,FALSE))</f>
        <v>5.3289964662509623</v>
      </c>
      <c r="S40" s="317">
        <f ca="1">+IF(ISERROR(HLOOKUP($B40,INDIRECT("'Monthly Resource Report'!"&amp;'Green Validation'!S$450676&amp;":"&amp;'Green Validation'!S$450677),'Green Validation'!S$450678,FALSE)),0,HLOOKUP($B40,INDIRECT("'Monthly Resource Report'!"&amp;'Green Validation'!S$450676&amp;":"&amp;'Green Validation'!S$450677),'Green Validation'!S$450678,FALSE))</f>
        <v>0.22299558896068988</v>
      </c>
      <c r="T40" s="318">
        <f ca="1">+IF(ISERROR(HLOOKUP($B40,INDIRECT("'Monthly Resource Report'!"&amp;'Green Validation'!T$450676&amp;":"&amp;'Green Validation'!T$450677),'Green Validation'!T$450678,FALSE)),0,HLOOKUP($B40,INDIRECT("'Monthly Resource Report'!"&amp;'Green Validation'!T$450676&amp;":"&amp;'Green Validation'!T$450677),'Green Validation'!T$450678,FALSE))</f>
        <v>0.19029435284864973</v>
      </c>
    </row>
    <row r="41" spans="2:20">
      <c r="B41" s="301">
        <v>42430</v>
      </c>
      <c r="C41" s="294">
        <v>231</v>
      </c>
      <c r="D41" s="297">
        <v>5.3289999999999997</v>
      </c>
      <c r="E41" s="299">
        <v>0.22500000000000001</v>
      </c>
      <c r="F41" s="295">
        <v>0.19</v>
      </c>
      <c r="G41" s="294">
        <f ca="1">+IF(ISERROR(HLOOKUP($B41,INDIRECT("'Monthly Resource Report'!"&amp;'Green Validation'!G$450676&amp;":"&amp;'Green Validation'!G$450677),'Green Validation'!G$450678,FALSE)),0,HLOOKUP($B41,INDIRECT("'Monthly Resource Report'!"&amp;'Green Validation'!G$450676&amp;":"&amp;'Green Validation'!G$450677),'Green Validation'!G$450678,FALSE))</f>
        <v>231</v>
      </c>
      <c r="H41" s="297">
        <f ca="1">+IF(ISERROR(HLOOKUP($B41,INDIRECT("'Monthly Resource Report'!"&amp;'Green Validation'!H$450676&amp;":"&amp;'Green Validation'!H$450677),'Green Validation'!H$450678,FALSE)),0,HLOOKUP($B41,INDIRECT("'Monthly Resource Report'!"&amp;'Green Validation'!H$450676&amp;":"&amp;'Green Validation'!H$450677),'Green Validation'!H$450678,FALSE))</f>
        <v>5.3290021030494215</v>
      </c>
      <c r="I41" s="317">
        <f ca="1">+IF(ISERROR(HLOOKUP($B41,INDIRECT("'Monthly Resource Report'!"&amp;'Green Validation'!I$450676&amp;":"&amp;'Green Validation'!I$450677),'Green Validation'!I$450678,FALSE)),0,HLOOKUP($B41,INDIRECT("'Monthly Resource Report'!"&amp;'Green Validation'!I$450676&amp;":"&amp;'Green Validation'!I$450677),'Green Validation'!I$450678,FALSE))</f>
        <v>0.22254217760907094</v>
      </c>
      <c r="J41" s="318">
        <f ca="1">+IF(ISERROR(HLOOKUP($B41,INDIRECT("'Monthly Resource Report'!"&amp;'Green Validation'!J$450676&amp;":"&amp;'Green Validation'!J$450677),'Green Validation'!J$450678,FALSE)),0,HLOOKUP($B41,INDIRECT("'Monthly Resource Report'!"&amp;'Green Validation'!J$450676&amp;":"&amp;'Green Validation'!J$450677),'Green Validation'!J$450678,FALSE))</f>
        <v>0.19096846959852551</v>
      </c>
      <c r="L41" s="301">
        <v>42430</v>
      </c>
      <c r="M41" s="294">
        <v>223</v>
      </c>
      <c r="N41" s="297">
        <v>5.3289999999999997</v>
      </c>
      <c r="O41" s="299">
        <v>0.22500000000000001</v>
      </c>
      <c r="P41" s="295">
        <v>0.19</v>
      </c>
      <c r="Q41" s="294">
        <f ca="1">+IF(ISERROR(HLOOKUP($B41,INDIRECT("'Monthly Resource Report'!"&amp;'Green Validation'!Q$450676&amp;":"&amp;'Green Validation'!Q$450677),'Green Validation'!Q$450678,FALSE)),0,HLOOKUP($B41,INDIRECT("'Monthly Resource Report'!"&amp;'Green Validation'!Q$450676&amp;":"&amp;'Green Validation'!Q$450677),'Green Validation'!Q$450678,FALSE))</f>
        <v>223</v>
      </c>
      <c r="R41" s="297">
        <f ca="1">+IF(ISERROR(HLOOKUP($B41,INDIRECT("'Monthly Resource Report'!"&amp;'Green Validation'!R$450676&amp;":"&amp;'Green Validation'!R$450677),'Green Validation'!R$450678,FALSE)),0,HLOOKUP($B41,INDIRECT("'Monthly Resource Report'!"&amp;'Green Validation'!R$450676&amp;":"&amp;'Green Validation'!R$450677),'Green Validation'!R$450678,FALSE))</f>
        <v>5.3289977583597468</v>
      </c>
      <c r="S41" s="317">
        <f ca="1">+IF(ISERROR(HLOOKUP($B41,INDIRECT("'Monthly Resource Report'!"&amp;'Green Validation'!S$450676&amp;":"&amp;'Green Validation'!S$450677),'Green Validation'!S$450678,FALSE)),0,HLOOKUP($B41,INDIRECT("'Monthly Resource Report'!"&amp;'Green Validation'!S$450676&amp;":"&amp;'Green Validation'!S$450677),'Green Validation'!S$450678,FALSE))</f>
        <v>0.22238444049431957</v>
      </c>
      <c r="T41" s="318">
        <f ca="1">+IF(ISERROR(HLOOKUP($B41,INDIRECT("'Monthly Resource Report'!"&amp;'Green Validation'!T$450676&amp;":"&amp;'Green Validation'!T$450677),'Green Validation'!T$450678,FALSE)),0,HLOOKUP($B41,INDIRECT("'Monthly Resource Report'!"&amp;'Green Validation'!T$450676&amp;":"&amp;'Green Validation'!T$450677),'Green Validation'!T$450678,FALSE))</f>
        <v>0.19018478732365279</v>
      </c>
    </row>
    <row r="42" spans="2:20">
      <c r="B42" s="301">
        <v>42461</v>
      </c>
      <c r="C42" s="294">
        <v>231</v>
      </c>
      <c r="D42" s="297">
        <v>5.3289999999999997</v>
      </c>
      <c r="E42" s="299">
        <v>0.22500000000000001</v>
      </c>
      <c r="F42" s="295">
        <v>0.19</v>
      </c>
      <c r="G42" s="294">
        <f ca="1">+IF(ISERROR(HLOOKUP($B42,INDIRECT("'Monthly Resource Report'!"&amp;'Green Validation'!G$450676&amp;":"&amp;'Green Validation'!G$450677),'Green Validation'!G$450678,FALSE)),0,HLOOKUP($B42,INDIRECT("'Monthly Resource Report'!"&amp;'Green Validation'!G$450676&amp;":"&amp;'Green Validation'!G$450677),'Green Validation'!G$450678,FALSE))</f>
        <v>231</v>
      </c>
      <c r="H42" s="297">
        <f ca="1">+IF(ISERROR(HLOOKUP($B42,INDIRECT("'Monthly Resource Report'!"&amp;'Green Validation'!H$450676&amp;":"&amp;'Green Validation'!H$450677),'Green Validation'!H$450678,FALSE)),0,HLOOKUP($B42,INDIRECT("'Monthly Resource Report'!"&amp;'Green Validation'!H$450676&amp;":"&amp;'Green Validation'!H$450677),'Green Validation'!H$450678,FALSE))</f>
        <v>5.3290002260117673</v>
      </c>
      <c r="I42" s="317">
        <f ca="1">+IF(ISERROR(HLOOKUP($B42,INDIRECT("'Monthly Resource Report'!"&amp;'Green Validation'!I$450676&amp;":"&amp;'Green Validation'!I$450677),'Green Validation'!I$450678,FALSE)),0,HLOOKUP($B42,INDIRECT("'Monthly Resource Report'!"&amp;'Green Validation'!I$450676&amp;":"&amp;'Green Validation'!I$450677),'Green Validation'!I$450678,FALSE))</f>
        <v>0.22147736595467576</v>
      </c>
      <c r="J42" s="318">
        <f ca="1">+IF(ISERROR(HLOOKUP($B42,INDIRECT("'Monthly Resource Report'!"&amp;'Green Validation'!J$450676&amp;":"&amp;'Green Validation'!J$450677),'Green Validation'!J$450678,FALSE)),0,HLOOKUP($B42,INDIRECT("'Monthly Resource Report'!"&amp;'Green Validation'!J$450676&amp;":"&amp;'Green Validation'!J$450677),'Green Validation'!J$450678,FALSE))</f>
        <v>0.1935622639437416</v>
      </c>
      <c r="L42" s="301">
        <v>42461</v>
      </c>
      <c r="M42" s="294">
        <v>223</v>
      </c>
      <c r="N42" s="297">
        <v>5.3289999999999997</v>
      </c>
      <c r="O42" s="299">
        <v>0.22500000000000001</v>
      </c>
      <c r="P42" s="295">
        <v>0.19</v>
      </c>
      <c r="Q42" s="294">
        <f ca="1">+IF(ISERROR(HLOOKUP($B42,INDIRECT("'Monthly Resource Report'!"&amp;'Green Validation'!Q$450676&amp;":"&amp;'Green Validation'!Q$450677),'Green Validation'!Q$450678,FALSE)),0,HLOOKUP($B42,INDIRECT("'Monthly Resource Report'!"&amp;'Green Validation'!Q$450676&amp;":"&amp;'Green Validation'!Q$450677),'Green Validation'!Q$450678,FALSE))</f>
        <v>223</v>
      </c>
      <c r="R42" s="297">
        <f ca="1">+IF(ISERROR(HLOOKUP($B42,INDIRECT("'Monthly Resource Report'!"&amp;'Green Validation'!R$450676&amp;":"&amp;'Green Validation'!R$450677),'Green Validation'!R$450678,FALSE)),0,HLOOKUP($B42,INDIRECT("'Monthly Resource Report'!"&amp;'Green Validation'!R$450676&amp;":"&amp;'Green Validation'!R$450677),'Green Validation'!R$450678,FALSE))</f>
        <v>5.3289980284677316</v>
      </c>
      <c r="S42" s="317">
        <f ca="1">+IF(ISERROR(HLOOKUP($B42,INDIRECT("'Monthly Resource Report'!"&amp;'Green Validation'!S$450676&amp;":"&amp;'Green Validation'!S$450677),'Green Validation'!S$450678,FALSE)),0,HLOOKUP($B42,INDIRECT("'Monthly Resource Report'!"&amp;'Green Validation'!S$450676&amp;":"&amp;'Green Validation'!S$450677),'Green Validation'!S$450678,FALSE))</f>
        <v>0.22212478370314045</v>
      </c>
      <c r="T42" s="318">
        <f ca="1">+IF(ISERROR(HLOOKUP($B42,INDIRECT("'Monthly Resource Report'!"&amp;'Green Validation'!T$450676&amp;":"&amp;'Green Validation'!T$450677),'Green Validation'!T$450678,FALSE)),0,HLOOKUP($B42,INDIRECT("'Monthly Resource Report'!"&amp;'Green Validation'!T$450676&amp;":"&amp;'Green Validation'!T$450677),'Green Validation'!T$450678,FALSE))</f>
        <v>0.19020209993630272</v>
      </c>
    </row>
    <row r="43" spans="2:20">
      <c r="B43" s="301">
        <v>42491</v>
      </c>
      <c r="C43" s="294">
        <v>231</v>
      </c>
      <c r="D43" s="297">
        <v>5.3289999999999997</v>
      </c>
      <c r="E43" s="299">
        <v>0.21</v>
      </c>
      <c r="F43" s="295">
        <v>0.19</v>
      </c>
      <c r="G43" s="294">
        <f ca="1">+IF(ISERROR(HLOOKUP($B43,INDIRECT("'Monthly Resource Report'!"&amp;'Green Validation'!G$450676&amp;":"&amp;'Green Validation'!G$450677),'Green Validation'!G$450678,FALSE)),0,HLOOKUP($B43,INDIRECT("'Monthly Resource Report'!"&amp;'Green Validation'!G$450676&amp;":"&amp;'Green Validation'!G$450677),'Green Validation'!G$450678,FALSE))</f>
        <v>231</v>
      </c>
      <c r="H43" s="297">
        <f ca="1">+IF(ISERROR(HLOOKUP($B43,INDIRECT("'Monthly Resource Report'!"&amp;'Green Validation'!H$450676&amp;":"&amp;'Green Validation'!H$450677),'Green Validation'!H$450678,FALSE)),0,HLOOKUP($B43,INDIRECT("'Monthly Resource Report'!"&amp;'Green Validation'!H$450676&amp;":"&amp;'Green Validation'!H$450677),'Green Validation'!H$450678,FALSE))</f>
        <v>5.3290010263899319</v>
      </c>
      <c r="I43" s="317">
        <f ca="1">+IF(ISERROR(HLOOKUP($B43,INDIRECT("'Monthly Resource Report'!"&amp;'Green Validation'!I$450676&amp;":"&amp;'Green Validation'!I$450677),'Green Validation'!I$450678,FALSE)),0,HLOOKUP($B43,INDIRECT("'Monthly Resource Report'!"&amp;'Green Validation'!I$450676&amp;":"&amp;'Green Validation'!I$450677),'Green Validation'!I$450678,FALSE))</f>
        <v>0.20734783832234821</v>
      </c>
      <c r="J43" s="318">
        <f ca="1">+IF(ISERROR(HLOOKUP($B43,INDIRECT("'Monthly Resource Report'!"&amp;'Green Validation'!J$450676&amp;":"&amp;'Green Validation'!J$450677),'Green Validation'!J$450678,FALSE)),0,HLOOKUP($B43,INDIRECT("'Monthly Resource Report'!"&amp;'Green Validation'!J$450676&amp;":"&amp;'Green Validation'!J$450677),'Green Validation'!J$450678,FALSE))</f>
        <v>0.19025084533398726</v>
      </c>
      <c r="L43" s="301">
        <v>42491</v>
      </c>
      <c r="M43" s="294">
        <v>223</v>
      </c>
      <c r="N43" s="297">
        <v>5.3289999999999997</v>
      </c>
      <c r="O43" s="299">
        <v>0.21</v>
      </c>
      <c r="P43" s="295">
        <v>0.19</v>
      </c>
      <c r="Q43" s="294">
        <f ca="1">+IF(ISERROR(HLOOKUP($B43,INDIRECT("'Monthly Resource Report'!"&amp;'Green Validation'!Q$450676&amp;":"&amp;'Green Validation'!Q$450677),'Green Validation'!Q$450678,FALSE)),0,HLOOKUP($B43,INDIRECT("'Monthly Resource Report'!"&amp;'Green Validation'!Q$450676&amp;":"&amp;'Green Validation'!Q$450677),'Green Validation'!Q$450678,FALSE))</f>
        <v>223</v>
      </c>
      <c r="R43" s="297">
        <f ca="1">+IF(ISERROR(HLOOKUP($B43,INDIRECT("'Monthly Resource Report'!"&amp;'Green Validation'!R$450676&amp;":"&amp;'Green Validation'!R$450677),'Green Validation'!R$450678,FALSE)),0,HLOOKUP($B43,INDIRECT("'Monthly Resource Report'!"&amp;'Green Validation'!R$450676&amp;":"&amp;'Green Validation'!R$450677),'Green Validation'!R$450678,FALSE))</f>
        <v>5.3289987721527066</v>
      </c>
      <c r="S43" s="317">
        <f ca="1">+IF(ISERROR(HLOOKUP($B43,INDIRECT("'Monthly Resource Report'!"&amp;'Green Validation'!S$450676&amp;":"&amp;'Green Validation'!S$450677),'Green Validation'!S$450678,FALSE)),0,HLOOKUP($B43,INDIRECT("'Monthly Resource Report'!"&amp;'Green Validation'!S$450676&amp;":"&amp;'Green Validation'!S$450677),'Green Validation'!S$450678,FALSE))</f>
        <v>0.20770196907843447</v>
      </c>
      <c r="T43" s="318">
        <f ca="1">+IF(ISERROR(HLOOKUP($B43,INDIRECT("'Monthly Resource Report'!"&amp;'Green Validation'!T$450676&amp;":"&amp;'Green Validation'!T$450677),'Green Validation'!T$450678,FALSE)),0,HLOOKUP($B43,INDIRECT("'Monthly Resource Report'!"&amp;'Green Validation'!T$450676&amp;":"&amp;'Green Validation'!T$450677),'Green Validation'!T$450678,FALSE))</f>
        <v>0.19018493554169902</v>
      </c>
    </row>
    <row r="44" spans="2:20">
      <c r="B44" s="301">
        <v>42522</v>
      </c>
      <c r="C44" s="294">
        <v>231</v>
      </c>
      <c r="D44" s="297">
        <v>5.3289999999999997</v>
      </c>
      <c r="E44" s="299">
        <v>0.21</v>
      </c>
      <c r="F44" s="295">
        <v>0.19</v>
      </c>
      <c r="G44" s="294">
        <f ca="1">+IF(ISERROR(HLOOKUP($B44,INDIRECT("'Monthly Resource Report'!"&amp;'Green Validation'!G$450676&amp;":"&amp;'Green Validation'!G$450677),'Green Validation'!G$450678,FALSE)),0,HLOOKUP($B44,INDIRECT("'Monthly Resource Report'!"&amp;'Green Validation'!G$450676&amp;":"&amp;'Green Validation'!G$450677),'Green Validation'!G$450678,FALSE))</f>
        <v>231</v>
      </c>
      <c r="H44" s="297">
        <f ca="1">+IF(ISERROR(HLOOKUP($B44,INDIRECT("'Monthly Resource Report'!"&amp;'Green Validation'!H$450676&amp;":"&amp;'Green Validation'!H$450677),'Green Validation'!H$450678,FALSE)),0,HLOOKUP($B44,INDIRECT("'Monthly Resource Report'!"&amp;'Green Validation'!H$450676&amp;":"&amp;'Green Validation'!H$450677),'Green Validation'!H$450678,FALSE))</f>
        <v>5.3290011351538098</v>
      </c>
      <c r="I44" s="317">
        <f ca="1">+IF(ISERROR(HLOOKUP($B44,INDIRECT("'Monthly Resource Report'!"&amp;'Green Validation'!I$450676&amp;":"&amp;'Green Validation'!I$450677),'Green Validation'!I$450678,FALSE)),0,HLOOKUP($B44,INDIRECT("'Monthly Resource Report'!"&amp;'Green Validation'!I$450676&amp;":"&amp;'Green Validation'!I$450677),'Green Validation'!I$450678,FALSE))</f>
        <v>0.2075433605232225</v>
      </c>
      <c r="J44" s="318">
        <f ca="1">+IF(ISERROR(HLOOKUP($B44,INDIRECT("'Monthly Resource Report'!"&amp;'Green Validation'!J$450676&amp;":"&amp;'Green Validation'!J$450677),'Green Validation'!J$450678,FALSE)),0,HLOOKUP($B44,INDIRECT("'Monthly Resource Report'!"&amp;'Green Validation'!J$450676&amp;":"&amp;'Green Validation'!J$450677),'Green Validation'!J$450678,FALSE))</f>
        <v>0.19025766943547553</v>
      </c>
      <c r="L44" s="301">
        <v>42522</v>
      </c>
      <c r="M44" s="294">
        <v>223</v>
      </c>
      <c r="N44" s="297">
        <v>5.3289999999999997</v>
      </c>
      <c r="O44" s="299">
        <v>0.21</v>
      </c>
      <c r="P44" s="295">
        <v>0.19</v>
      </c>
      <c r="Q44" s="294">
        <f ca="1">+IF(ISERROR(HLOOKUP($B44,INDIRECT("'Monthly Resource Report'!"&amp;'Green Validation'!Q$450676&amp;":"&amp;'Green Validation'!Q$450677),'Green Validation'!Q$450678,FALSE)),0,HLOOKUP($B44,INDIRECT("'Monthly Resource Report'!"&amp;'Green Validation'!Q$450676&amp;":"&amp;'Green Validation'!Q$450677),'Green Validation'!Q$450678,FALSE))</f>
        <v>223</v>
      </c>
      <c r="R44" s="297">
        <f ca="1">+IF(ISERROR(HLOOKUP($B44,INDIRECT("'Monthly Resource Report'!"&amp;'Green Validation'!R$450676&amp;":"&amp;'Green Validation'!R$450677),'Green Validation'!R$450678,FALSE)),0,HLOOKUP($B44,INDIRECT("'Monthly Resource Report'!"&amp;'Green Validation'!R$450676&amp;":"&amp;'Green Validation'!R$450677),'Green Validation'!R$450678,FALSE))</f>
        <v>5.3289969615857631</v>
      </c>
      <c r="S44" s="317">
        <f ca="1">+IF(ISERROR(HLOOKUP($B44,INDIRECT("'Monthly Resource Report'!"&amp;'Green Validation'!S$450676&amp;":"&amp;'Green Validation'!S$450677),'Green Validation'!S$450678,FALSE)),0,HLOOKUP($B44,INDIRECT("'Monthly Resource Report'!"&amp;'Green Validation'!S$450676&amp;":"&amp;'Green Validation'!S$450677),'Green Validation'!S$450678,FALSE))</f>
        <v>0.20795195467254057</v>
      </c>
      <c r="T44" s="318">
        <f ca="1">+IF(ISERROR(HLOOKUP($B44,INDIRECT("'Monthly Resource Report'!"&amp;'Green Validation'!T$450676&amp;":"&amp;'Green Validation'!T$450677),'Green Validation'!T$450678,FALSE)),0,HLOOKUP($B44,INDIRECT("'Monthly Resource Report'!"&amp;'Green Validation'!T$450676&amp;":"&amp;'Green Validation'!T$450677),'Green Validation'!T$450678,FALSE))</f>
        <v>0.1901926866323099</v>
      </c>
    </row>
    <row r="45" spans="2:20">
      <c r="B45" s="301">
        <v>42552</v>
      </c>
      <c r="C45" s="294">
        <v>231</v>
      </c>
      <c r="D45" s="297">
        <v>5.3289999999999997</v>
      </c>
      <c r="E45" s="299">
        <v>0.21</v>
      </c>
      <c r="F45" s="295">
        <v>0.19</v>
      </c>
      <c r="G45" s="294">
        <f ca="1">+IF(ISERROR(HLOOKUP($B45,INDIRECT("'Monthly Resource Report'!"&amp;'Green Validation'!G$450676&amp;":"&amp;'Green Validation'!G$450677),'Green Validation'!G$450678,FALSE)),0,HLOOKUP($B45,INDIRECT("'Monthly Resource Report'!"&amp;'Green Validation'!G$450676&amp;":"&amp;'Green Validation'!G$450677),'Green Validation'!G$450678,FALSE))</f>
        <v>231</v>
      </c>
      <c r="H45" s="297">
        <f ca="1">+IF(ISERROR(HLOOKUP($B45,INDIRECT("'Monthly Resource Report'!"&amp;'Green Validation'!H$450676&amp;":"&amp;'Green Validation'!H$450677),'Green Validation'!H$450678,FALSE)),0,HLOOKUP($B45,INDIRECT("'Monthly Resource Report'!"&amp;'Green Validation'!H$450676&amp;":"&amp;'Green Validation'!H$450677),'Green Validation'!H$450678,FALSE))</f>
        <v>5.3290017590149512</v>
      </c>
      <c r="I45" s="317">
        <f ca="1">+IF(ISERROR(HLOOKUP($B45,INDIRECT("'Monthly Resource Report'!"&amp;'Green Validation'!I$450676&amp;":"&amp;'Green Validation'!I$450677),'Green Validation'!I$450678,FALSE)),0,HLOOKUP($B45,INDIRECT("'Monthly Resource Report'!"&amp;'Green Validation'!I$450676&amp;":"&amp;'Green Validation'!I$450677),'Green Validation'!I$450678,FALSE))</f>
        <v>0.20768774282298247</v>
      </c>
      <c r="J45" s="318">
        <f ca="1">+IF(ISERROR(HLOOKUP($B45,INDIRECT("'Monthly Resource Report'!"&amp;'Green Validation'!J$450676&amp;":"&amp;'Green Validation'!J$450677),'Green Validation'!J$450678,FALSE)),0,HLOOKUP($B45,INDIRECT("'Monthly Resource Report'!"&amp;'Green Validation'!J$450676&amp;":"&amp;'Green Validation'!J$450677),'Green Validation'!J$450678,FALSE))</f>
        <v>0.19037736170455691</v>
      </c>
      <c r="L45" s="301">
        <v>42552</v>
      </c>
      <c r="M45" s="294">
        <v>223</v>
      </c>
      <c r="N45" s="297">
        <v>5.3289999999999997</v>
      </c>
      <c r="O45" s="299">
        <v>0.21</v>
      </c>
      <c r="P45" s="295">
        <v>0.19</v>
      </c>
      <c r="Q45" s="294">
        <f ca="1">+IF(ISERROR(HLOOKUP($B45,INDIRECT("'Monthly Resource Report'!"&amp;'Green Validation'!Q$450676&amp;":"&amp;'Green Validation'!Q$450677),'Green Validation'!Q$450678,FALSE)),0,HLOOKUP($B45,INDIRECT("'Monthly Resource Report'!"&amp;'Green Validation'!Q$450676&amp;":"&amp;'Green Validation'!Q$450677),'Green Validation'!Q$450678,FALSE))</f>
        <v>223</v>
      </c>
      <c r="R45" s="297">
        <f ca="1">+IF(ISERROR(HLOOKUP($B45,INDIRECT("'Monthly Resource Report'!"&amp;'Green Validation'!R$450676&amp;":"&amp;'Green Validation'!R$450677),'Green Validation'!R$450678,FALSE)),0,HLOOKUP($B45,INDIRECT("'Monthly Resource Report'!"&amp;'Green Validation'!R$450676&amp;":"&amp;'Green Validation'!R$450677),'Green Validation'!R$450678,FALSE))</f>
        <v>5.3289959780570602</v>
      </c>
      <c r="S45" s="317">
        <f ca="1">+IF(ISERROR(HLOOKUP($B45,INDIRECT("'Monthly Resource Report'!"&amp;'Green Validation'!S$450676&amp;":"&amp;'Green Validation'!S$450677),'Green Validation'!S$450678,FALSE)),0,HLOOKUP($B45,INDIRECT("'Monthly Resource Report'!"&amp;'Green Validation'!S$450676&amp;":"&amp;'Green Validation'!S$450677),'Green Validation'!S$450678,FALSE))</f>
        <v>0.20800372055426639</v>
      </c>
      <c r="T45" s="318">
        <f ca="1">+IF(ISERROR(HLOOKUP($B45,INDIRECT("'Monthly Resource Report'!"&amp;'Green Validation'!T$450676&amp;":"&amp;'Green Validation'!T$450677),'Green Validation'!T$450678,FALSE)),0,HLOOKUP($B45,INDIRECT("'Monthly Resource Report'!"&amp;'Green Validation'!T$450676&amp;":"&amp;'Green Validation'!T$450677),'Green Validation'!T$450678,FALSE))</f>
        <v>0.19027549186386433</v>
      </c>
    </row>
    <row r="46" spans="2:20">
      <c r="B46" s="301">
        <v>42583</v>
      </c>
      <c r="C46" s="294">
        <v>231</v>
      </c>
      <c r="D46" s="297">
        <v>5.3289999999999997</v>
      </c>
      <c r="E46" s="299">
        <v>0.21</v>
      </c>
      <c r="F46" s="295">
        <v>0.19</v>
      </c>
      <c r="G46" s="294">
        <f ca="1">+IF(ISERROR(HLOOKUP($B46,INDIRECT("'Monthly Resource Report'!"&amp;'Green Validation'!G$450676&amp;":"&amp;'Green Validation'!G$450677),'Green Validation'!G$450678,FALSE)),0,HLOOKUP($B46,INDIRECT("'Monthly Resource Report'!"&amp;'Green Validation'!G$450676&amp;":"&amp;'Green Validation'!G$450677),'Green Validation'!G$450678,FALSE))</f>
        <v>231</v>
      </c>
      <c r="H46" s="297">
        <f ca="1">+IF(ISERROR(HLOOKUP($B46,INDIRECT("'Monthly Resource Report'!"&amp;'Green Validation'!H$450676&amp;":"&amp;'Green Validation'!H$450677),'Green Validation'!H$450678,FALSE)),0,HLOOKUP($B46,INDIRECT("'Monthly Resource Report'!"&amp;'Green Validation'!H$450676&amp;":"&amp;'Green Validation'!H$450677),'Green Validation'!H$450678,FALSE))</f>
        <v>5.3290018457093939</v>
      </c>
      <c r="I46" s="317">
        <f ca="1">+IF(ISERROR(HLOOKUP($B46,INDIRECT("'Monthly Resource Report'!"&amp;'Green Validation'!I$450676&amp;":"&amp;'Green Validation'!I$450677),'Green Validation'!I$450678,FALSE)),0,HLOOKUP($B46,INDIRECT("'Monthly Resource Report'!"&amp;'Green Validation'!I$450676&amp;":"&amp;'Green Validation'!I$450677),'Green Validation'!I$450678,FALSE))</f>
        <v>0.20787306794819024</v>
      </c>
      <c r="J46" s="318">
        <f ca="1">+IF(ISERROR(HLOOKUP($B46,INDIRECT("'Monthly Resource Report'!"&amp;'Green Validation'!J$450676&amp;":"&amp;'Green Validation'!J$450677),'Green Validation'!J$450678,FALSE)),0,HLOOKUP($B46,INDIRECT("'Monthly Resource Report'!"&amp;'Green Validation'!J$450676&amp;":"&amp;'Green Validation'!J$450677),'Green Validation'!J$450678,FALSE))</f>
        <v>0.1902486772976805</v>
      </c>
      <c r="L46" s="301">
        <v>42583</v>
      </c>
      <c r="M46" s="294">
        <v>223</v>
      </c>
      <c r="N46" s="297">
        <v>5.3289999999999997</v>
      </c>
      <c r="O46" s="299">
        <v>0.21</v>
      </c>
      <c r="P46" s="295">
        <v>0.19</v>
      </c>
      <c r="Q46" s="294">
        <f ca="1">+IF(ISERROR(HLOOKUP($B46,INDIRECT("'Monthly Resource Report'!"&amp;'Green Validation'!Q$450676&amp;":"&amp;'Green Validation'!Q$450677),'Green Validation'!Q$450678,FALSE)),0,HLOOKUP($B46,INDIRECT("'Monthly Resource Report'!"&amp;'Green Validation'!Q$450676&amp;":"&amp;'Green Validation'!Q$450677),'Green Validation'!Q$450678,FALSE))</f>
        <v>223</v>
      </c>
      <c r="R46" s="297">
        <f ca="1">+IF(ISERROR(HLOOKUP($B46,INDIRECT("'Monthly Resource Report'!"&amp;'Green Validation'!R$450676&amp;":"&amp;'Green Validation'!R$450677),'Green Validation'!R$450678,FALSE)),0,HLOOKUP($B46,INDIRECT("'Monthly Resource Report'!"&amp;'Green Validation'!R$450676&amp;":"&amp;'Green Validation'!R$450677),'Green Validation'!R$450678,FALSE))</f>
        <v>5.3289962989559747</v>
      </c>
      <c r="S46" s="317">
        <f ca="1">+IF(ISERROR(HLOOKUP($B46,INDIRECT("'Monthly Resource Report'!"&amp;'Green Validation'!S$450676&amp;":"&amp;'Green Validation'!S$450677),'Green Validation'!S$450678,FALSE)),0,HLOOKUP($B46,INDIRECT("'Monthly Resource Report'!"&amp;'Green Validation'!S$450676&amp;":"&amp;'Green Validation'!S$450677),'Green Validation'!S$450678,FALSE))</f>
        <v>0.20818206421404076</v>
      </c>
      <c r="T46" s="318">
        <f ca="1">+IF(ISERROR(HLOOKUP($B46,INDIRECT("'Monthly Resource Report'!"&amp;'Green Validation'!T$450676&amp;":"&amp;'Green Validation'!T$450677),'Green Validation'!T$450678,FALSE)),0,HLOOKUP($B46,INDIRECT("'Monthly Resource Report'!"&amp;'Green Validation'!T$450676&amp;":"&amp;'Green Validation'!T$450677),'Green Validation'!T$450678,FALSE))</f>
        <v>0.19034531925847351</v>
      </c>
    </row>
    <row r="47" spans="2:20">
      <c r="B47" s="301">
        <v>42614</v>
      </c>
      <c r="C47" s="294">
        <v>231</v>
      </c>
      <c r="D47" s="297">
        <v>5.3289999999999997</v>
      </c>
      <c r="E47" s="299">
        <v>0.21</v>
      </c>
      <c r="F47" s="295">
        <v>0.19</v>
      </c>
      <c r="G47" s="294">
        <f ca="1">+IF(ISERROR(HLOOKUP($B47,INDIRECT("'Monthly Resource Report'!"&amp;'Green Validation'!G$450676&amp;":"&amp;'Green Validation'!G$450677),'Green Validation'!G$450678,FALSE)),0,HLOOKUP($B47,INDIRECT("'Monthly Resource Report'!"&amp;'Green Validation'!G$450676&amp;":"&amp;'Green Validation'!G$450677),'Green Validation'!G$450678,FALSE))</f>
        <v>231</v>
      </c>
      <c r="H47" s="297">
        <f ca="1">+IF(ISERROR(HLOOKUP($B47,INDIRECT("'Monthly Resource Report'!"&amp;'Green Validation'!H$450676&amp;":"&amp;'Green Validation'!H$450677),'Green Validation'!H$450678,FALSE)),0,HLOOKUP($B47,INDIRECT("'Monthly Resource Report'!"&amp;'Green Validation'!H$450676&amp;":"&amp;'Green Validation'!H$450677),'Green Validation'!H$450678,FALSE))</f>
        <v>5.3290014989046464</v>
      </c>
      <c r="I47" s="317">
        <f ca="1">+IF(ISERROR(HLOOKUP($B47,INDIRECT("'Monthly Resource Report'!"&amp;'Green Validation'!I$450676&amp;":"&amp;'Green Validation'!I$450677),'Green Validation'!I$450678,FALSE)),0,HLOOKUP($B47,INDIRECT("'Monthly Resource Report'!"&amp;'Green Validation'!I$450676&amp;":"&amp;'Green Validation'!I$450677),'Green Validation'!I$450678,FALSE))</f>
        <v>0.20705701058996484</v>
      </c>
      <c r="J47" s="318">
        <f ca="1">+IF(ISERROR(HLOOKUP($B47,INDIRECT("'Monthly Resource Report'!"&amp;'Green Validation'!J$450676&amp;":"&amp;'Green Validation'!J$450677),'Green Validation'!J$450678,FALSE)),0,HLOOKUP($B47,INDIRECT("'Monthly Resource Report'!"&amp;'Green Validation'!J$450676&amp;":"&amp;'Green Validation'!J$450677),'Green Validation'!J$450678,FALSE))</f>
        <v>0.19039545288098769</v>
      </c>
      <c r="L47" s="301">
        <v>42614</v>
      </c>
      <c r="M47" s="294">
        <v>223</v>
      </c>
      <c r="N47" s="297">
        <v>5.3289999999999997</v>
      </c>
      <c r="O47" s="299">
        <v>0.21</v>
      </c>
      <c r="P47" s="295">
        <v>0.19</v>
      </c>
      <c r="Q47" s="294">
        <f ca="1">+IF(ISERROR(HLOOKUP($B47,INDIRECT("'Monthly Resource Report'!"&amp;'Green Validation'!Q$450676&amp;":"&amp;'Green Validation'!Q$450677),'Green Validation'!Q$450678,FALSE)),0,HLOOKUP($B47,INDIRECT("'Monthly Resource Report'!"&amp;'Green Validation'!Q$450676&amp;":"&amp;'Green Validation'!Q$450677),'Green Validation'!Q$450678,FALSE))</f>
        <v>223</v>
      </c>
      <c r="R47" s="297">
        <f ca="1">+IF(ISERROR(HLOOKUP($B47,INDIRECT("'Monthly Resource Report'!"&amp;'Green Validation'!R$450676&amp;":"&amp;'Green Validation'!R$450677),'Green Validation'!R$450678,FALSE)),0,HLOOKUP($B47,INDIRECT("'Monthly Resource Report'!"&amp;'Green Validation'!R$450676&amp;":"&amp;'Green Validation'!R$450677),'Green Validation'!R$450678,FALSE))</f>
        <v>5.3289973345179922</v>
      </c>
      <c r="S47" s="317">
        <f ca="1">+IF(ISERROR(HLOOKUP($B47,INDIRECT("'Monthly Resource Report'!"&amp;'Green Validation'!S$450676&amp;":"&amp;'Green Validation'!S$450677),'Green Validation'!S$450678,FALSE)),0,HLOOKUP($B47,INDIRECT("'Monthly Resource Report'!"&amp;'Green Validation'!S$450676&amp;":"&amp;'Green Validation'!S$450677),'Green Validation'!S$450678,FALSE))</f>
        <v>0.2074546665096749</v>
      </c>
      <c r="T47" s="318">
        <f ca="1">+IF(ISERROR(HLOOKUP($B47,INDIRECT("'Monthly Resource Report'!"&amp;'Green Validation'!T$450676&amp;":"&amp;'Green Validation'!T$450677),'Green Validation'!T$450678,FALSE)),0,HLOOKUP($B47,INDIRECT("'Monthly Resource Report'!"&amp;'Green Validation'!T$450676&amp;":"&amp;'Green Validation'!T$450677),'Green Validation'!T$450678,FALSE))</f>
        <v>0.19019545474952329</v>
      </c>
    </row>
    <row r="48" spans="2:20">
      <c r="B48" s="301">
        <v>42644</v>
      </c>
      <c r="C48" s="294">
        <v>231</v>
      </c>
      <c r="D48" s="297">
        <v>5.3289999999999997</v>
      </c>
      <c r="E48" s="299">
        <v>0.22500000000000001</v>
      </c>
      <c r="F48" s="295">
        <v>0.19</v>
      </c>
      <c r="G48" s="294">
        <f ca="1">+IF(ISERROR(HLOOKUP($B48,INDIRECT("'Monthly Resource Report'!"&amp;'Green Validation'!G$450676&amp;":"&amp;'Green Validation'!G$450677),'Green Validation'!G$450678,FALSE)),0,HLOOKUP($B48,INDIRECT("'Monthly Resource Report'!"&amp;'Green Validation'!G$450676&amp;":"&amp;'Green Validation'!G$450677),'Green Validation'!G$450678,FALSE))</f>
        <v>231</v>
      </c>
      <c r="H48" s="297">
        <f ca="1">+IF(ISERROR(HLOOKUP($B48,INDIRECT("'Monthly Resource Report'!"&amp;'Green Validation'!H$450676&amp;":"&amp;'Green Validation'!H$450677),'Green Validation'!H$450678,FALSE)),0,HLOOKUP($B48,INDIRECT("'Monthly Resource Report'!"&amp;'Green Validation'!H$450676&amp;":"&amp;'Green Validation'!H$450677),'Green Validation'!H$450678,FALSE))</f>
        <v>5.3290013006960102</v>
      </c>
      <c r="I48" s="317">
        <f ca="1">+IF(ISERROR(HLOOKUP($B48,INDIRECT("'Monthly Resource Report'!"&amp;'Green Validation'!I$450676&amp;":"&amp;'Green Validation'!I$450677),'Green Validation'!I$450678,FALSE)),0,HLOOKUP($B48,INDIRECT("'Monthly Resource Report'!"&amp;'Green Validation'!I$450676&amp;":"&amp;'Green Validation'!I$450677),'Green Validation'!I$450678,FALSE))</f>
        <v>0.22207844023969139</v>
      </c>
      <c r="J48" s="318">
        <f ca="1">+IF(ISERROR(HLOOKUP($B48,INDIRECT("'Monthly Resource Report'!"&amp;'Green Validation'!J$450676&amp;":"&amp;'Green Validation'!J$450677),'Green Validation'!J$450678,FALSE)),0,HLOOKUP($B48,INDIRECT("'Monthly Resource Report'!"&amp;'Green Validation'!J$450676&amp;":"&amp;'Green Validation'!J$450677),'Green Validation'!J$450678,FALSE))</f>
        <v>0.1903851610312968</v>
      </c>
      <c r="L48" s="301">
        <v>42644</v>
      </c>
      <c r="M48" s="294">
        <v>223</v>
      </c>
      <c r="N48" s="297">
        <v>5.3289999999999997</v>
      </c>
      <c r="O48" s="299">
        <v>0.22500000000000001</v>
      </c>
      <c r="P48" s="295">
        <v>0.19</v>
      </c>
      <c r="Q48" s="294">
        <f ca="1">+IF(ISERROR(HLOOKUP($B48,INDIRECT("'Monthly Resource Report'!"&amp;'Green Validation'!Q$450676&amp;":"&amp;'Green Validation'!Q$450677),'Green Validation'!Q$450678,FALSE)),0,HLOOKUP($B48,INDIRECT("'Monthly Resource Report'!"&amp;'Green Validation'!Q$450676&amp;":"&amp;'Green Validation'!Q$450677),'Green Validation'!Q$450678,FALSE))</f>
        <v>223</v>
      </c>
      <c r="R48" s="297">
        <f ca="1">+IF(ISERROR(HLOOKUP($B48,INDIRECT("'Monthly Resource Report'!"&amp;'Green Validation'!R$450676&amp;":"&amp;'Green Validation'!R$450677),'Green Validation'!R$450678,FALSE)),0,HLOOKUP($B48,INDIRECT("'Monthly Resource Report'!"&amp;'Green Validation'!R$450676&amp;":"&amp;'Green Validation'!R$450677),'Green Validation'!R$450678,FALSE))</f>
        <v>5.3289983325732528</v>
      </c>
      <c r="S48" s="317">
        <f ca="1">+IF(ISERROR(HLOOKUP($B48,INDIRECT("'Monthly Resource Report'!"&amp;'Green Validation'!S$450676&amp;":"&amp;'Green Validation'!S$450677),'Green Validation'!S$450678,FALSE)),0,HLOOKUP($B48,INDIRECT("'Monthly Resource Report'!"&amp;'Green Validation'!S$450676&amp;":"&amp;'Green Validation'!S$450677),'Green Validation'!S$450678,FALSE))</f>
        <v>0.2224422978866796</v>
      </c>
      <c r="T48" s="318">
        <f ca="1">+IF(ISERROR(HLOOKUP($B48,INDIRECT("'Monthly Resource Report'!"&amp;'Green Validation'!T$450676&amp;":"&amp;'Green Validation'!T$450677),'Green Validation'!T$450678,FALSE)),0,HLOOKUP($B48,INDIRECT("'Monthly Resource Report'!"&amp;'Green Validation'!T$450676&amp;":"&amp;'Green Validation'!T$450677),'Green Validation'!T$450678,FALSE))</f>
        <v>0.19028242638544227</v>
      </c>
    </row>
    <row r="49" spans="2:20">
      <c r="B49" s="301">
        <v>42675</v>
      </c>
      <c r="C49" s="294">
        <v>231</v>
      </c>
      <c r="D49" s="297">
        <v>5.3289999999999997</v>
      </c>
      <c r="E49" s="299">
        <v>0.22500000000000001</v>
      </c>
      <c r="F49" s="295">
        <v>0.19</v>
      </c>
      <c r="G49" s="294">
        <f ca="1">+IF(ISERROR(HLOOKUP($B49,INDIRECT("'Monthly Resource Report'!"&amp;'Green Validation'!G$450676&amp;":"&amp;'Green Validation'!G$450677),'Green Validation'!G$450678,FALSE)),0,HLOOKUP($B49,INDIRECT("'Monthly Resource Report'!"&amp;'Green Validation'!G$450676&amp;":"&amp;'Green Validation'!G$450677),'Green Validation'!G$450678,FALSE))</f>
        <v>231</v>
      </c>
      <c r="H49" s="297">
        <f ca="1">+IF(ISERROR(HLOOKUP($B49,INDIRECT("'Monthly Resource Report'!"&amp;'Green Validation'!H$450676&amp;":"&amp;'Green Validation'!H$450677),'Green Validation'!H$450678,FALSE)),0,HLOOKUP($B49,INDIRECT("'Monthly Resource Report'!"&amp;'Green Validation'!H$450676&amp;":"&amp;'Green Validation'!H$450677),'Green Validation'!H$450678,FALSE))</f>
        <v>5.3290009700704726</v>
      </c>
      <c r="I49" s="317">
        <f ca="1">+IF(ISERROR(HLOOKUP($B49,INDIRECT("'Monthly Resource Report'!"&amp;'Green Validation'!I$450676&amp;":"&amp;'Green Validation'!I$450677),'Green Validation'!I$450678,FALSE)),0,HLOOKUP($B49,INDIRECT("'Monthly Resource Report'!"&amp;'Green Validation'!I$450676&amp;":"&amp;'Green Validation'!I$450677),'Green Validation'!I$450678,FALSE))</f>
        <v>0.22222301200385514</v>
      </c>
      <c r="J49" s="318">
        <f ca="1">+IF(ISERROR(HLOOKUP($B49,INDIRECT("'Monthly Resource Report'!"&amp;'Green Validation'!J$450676&amp;":"&amp;'Green Validation'!J$450677),'Green Validation'!J$450678,FALSE)),0,HLOOKUP($B49,INDIRECT("'Monthly Resource Report'!"&amp;'Green Validation'!J$450676&amp;":"&amp;'Green Validation'!J$450677),'Green Validation'!J$450678,FALSE))</f>
        <v>0.19039194026407641</v>
      </c>
      <c r="L49" s="301">
        <v>42675</v>
      </c>
      <c r="M49" s="294">
        <v>223</v>
      </c>
      <c r="N49" s="297">
        <v>5.3289999999999997</v>
      </c>
      <c r="O49" s="299">
        <v>0.22500000000000001</v>
      </c>
      <c r="P49" s="295">
        <v>0.19</v>
      </c>
      <c r="Q49" s="294">
        <f ca="1">+IF(ISERROR(HLOOKUP($B49,INDIRECT("'Monthly Resource Report'!"&amp;'Green Validation'!Q$450676&amp;":"&amp;'Green Validation'!Q$450677),'Green Validation'!Q$450678,FALSE)),0,HLOOKUP($B49,INDIRECT("'Monthly Resource Report'!"&amp;'Green Validation'!Q$450676&amp;":"&amp;'Green Validation'!Q$450677),'Green Validation'!Q$450678,FALSE))</f>
        <v>223</v>
      </c>
      <c r="R49" s="297">
        <f ca="1">+IF(ISERROR(HLOOKUP($B49,INDIRECT("'Monthly Resource Report'!"&amp;'Green Validation'!R$450676&amp;":"&amp;'Green Validation'!R$450677),'Green Validation'!R$450678,FALSE)),0,HLOOKUP($B49,INDIRECT("'Monthly Resource Report'!"&amp;'Green Validation'!R$450676&amp;":"&amp;'Green Validation'!R$450677),'Green Validation'!R$450678,FALSE))</f>
        <v>5.3289987387995126</v>
      </c>
      <c r="S49" s="317">
        <f ca="1">+IF(ISERROR(HLOOKUP($B49,INDIRECT("'Monthly Resource Report'!"&amp;'Green Validation'!S$450676&amp;":"&amp;'Green Validation'!S$450677),'Green Validation'!S$450678,FALSE)),0,HLOOKUP($B49,INDIRECT("'Monthly Resource Report'!"&amp;'Green Validation'!S$450676&amp;":"&amp;'Green Validation'!S$450677),'Green Validation'!S$450678,FALSE))</f>
        <v>0.22262451607489731</v>
      </c>
      <c r="T49" s="318">
        <f ca="1">+IF(ISERROR(HLOOKUP($B49,INDIRECT("'Monthly Resource Report'!"&amp;'Green Validation'!T$450676&amp;":"&amp;'Green Validation'!T$450677),'Green Validation'!T$450678,FALSE)),0,HLOOKUP($B49,INDIRECT("'Monthly Resource Report'!"&amp;'Green Validation'!T$450676&amp;":"&amp;'Green Validation'!T$450677),'Green Validation'!T$450678,FALSE))</f>
        <v>0.19018715660670513</v>
      </c>
    </row>
    <row r="50" spans="2:20">
      <c r="B50" s="301">
        <v>42705</v>
      </c>
      <c r="C50" s="294">
        <v>231</v>
      </c>
      <c r="D50" s="297">
        <v>5.3289999999999997</v>
      </c>
      <c r="E50" s="299">
        <v>0.22500000000000001</v>
      </c>
      <c r="F50" s="295">
        <v>0.19</v>
      </c>
      <c r="G50" s="294">
        <f ca="1">+IF(ISERROR(HLOOKUP($B50,INDIRECT("'Monthly Resource Report'!"&amp;'Green Validation'!G$450676&amp;":"&amp;'Green Validation'!G$450677),'Green Validation'!G$450678,FALSE)),0,HLOOKUP($B50,INDIRECT("'Monthly Resource Report'!"&amp;'Green Validation'!G$450676&amp;":"&amp;'Green Validation'!G$450677),'Green Validation'!G$450678,FALSE))</f>
        <v>231</v>
      </c>
      <c r="H50" s="297">
        <f ca="1">+IF(ISERROR(HLOOKUP($B50,INDIRECT("'Monthly Resource Report'!"&amp;'Green Validation'!H$450676&amp;":"&amp;'Green Validation'!H$450677),'Green Validation'!H$450678,FALSE)),0,HLOOKUP($B50,INDIRECT("'Monthly Resource Report'!"&amp;'Green Validation'!H$450676&amp;":"&amp;'Green Validation'!H$450677),'Green Validation'!H$450678,FALSE))</f>
        <v>5.3290012359029815</v>
      </c>
      <c r="I50" s="317">
        <f ca="1">+IF(ISERROR(HLOOKUP($B50,INDIRECT("'Monthly Resource Report'!"&amp;'Green Validation'!I$450676&amp;":"&amp;'Green Validation'!I$450677),'Green Validation'!I$450678,FALSE)),0,HLOOKUP($B50,INDIRECT("'Monthly Resource Report'!"&amp;'Green Validation'!I$450676&amp;":"&amp;'Green Validation'!I$450677),'Green Validation'!I$450678,FALSE))</f>
        <v>0.2217977638312878</v>
      </c>
      <c r="J50" s="318">
        <f ca="1">+IF(ISERROR(HLOOKUP($B50,INDIRECT("'Monthly Resource Report'!"&amp;'Green Validation'!J$450676&amp;":"&amp;'Green Validation'!J$450677),'Green Validation'!J$450678,FALSE)),0,HLOOKUP($B50,INDIRECT("'Monthly Resource Report'!"&amp;'Green Validation'!J$450676&amp;":"&amp;'Green Validation'!J$450677),'Green Validation'!J$450678,FALSE))</f>
        <v>0.19026656907615852</v>
      </c>
      <c r="L50" s="301">
        <v>42705</v>
      </c>
      <c r="M50" s="294">
        <v>223</v>
      </c>
      <c r="N50" s="297">
        <v>5.3289999999999997</v>
      </c>
      <c r="O50" s="299">
        <v>0.22500000000000001</v>
      </c>
      <c r="P50" s="295">
        <v>0.19</v>
      </c>
      <c r="Q50" s="294">
        <f ca="1">+IF(ISERROR(HLOOKUP($B50,INDIRECT("'Monthly Resource Report'!"&amp;'Green Validation'!Q$450676&amp;":"&amp;'Green Validation'!Q$450677),'Green Validation'!Q$450678,FALSE)),0,HLOOKUP($B50,INDIRECT("'Monthly Resource Report'!"&amp;'Green Validation'!Q$450676&amp;":"&amp;'Green Validation'!Q$450677),'Green Validation'!Q$450678,FALSE))</f>
        <v>223</v>
      </c>
      <c r="R50" s="297">
        <f ca="1">+IF(ISERROR(HLOOKUP($B50,INDIRECT("'Monthly Resource Report'!"&amp;'Green Validation'!R$450676&amp;":"&amp;'Green Validation'!R$450677),'Green Validation'!R$450678,FALSE)),0,HLOOKUP($B50,INDIRECT("'Monthly Resource Report'!"&amp;'Green Validation'!R$450676&amp;":"&amp;'Green Validation'!R$450677),'Green Validation'!R$450678,FALSE))</f>
        <v>5.3289982612961637</v>
      </c>
      <c r="S50" s="317">
        <f ca="1">+IF(ISERROR(HLOOKUP($B50,INDIRECT("'Monthly Resource Report'!"&amp;'Green Validation'!S$450676&amp;":"&amp;'Green Validation'!S$450677),'Green Validation'!S$450678,FALSE)),0,HLOOKUP($B50,INDIRECT("'Monthly Resource Report'!"&amp;'Green Validation'!S$450676&amp;":"&amp;'Green Validation'!S$450677),'Green Validation'!S$450678,FALSE))</f>
        <v>0.2222394141007788</v>
      </c>
      <c r="T50" s="318">
        <f ca="1">+IF(ISERROR(HLOOKUP($B50,INDIRECT("'Monthly Resource Report'!"&amp;'Green Validation'!T$450676&amp;":"&amp;'Green Validation'!T$450677),'Green Validation'!T$450678,FALSE)),0,HLOOKUP($B50,INDIRECT("'Monthly Resource Report'!"&amp;'Green Validation'!T$450676&amp;":"&amp;'Green Validation'!T$450677),'Green Validation'!T$450678,FALSE))</f>
        <v>0.19018515653205426</v>
      </c>
    </row>
    <row r="51" spans="2:20">
      <c r="B51" s="301">
        <v>42736</v>
      </c>
      <c r="C51" s="294">
        <v>231</v>
      </c>
      <c r="D51" s="297">
        <v>5.4563630999999999</v>
      </c>
      <c r="E51" s="299">
        <v>0.22500000000000001</v>
      </c>
      <c r="F51" s="295">
        <v>0.19</v>
      </c>
      <c r="G51" s="294">
        <f ca="1">+IF(ISERROR(HLOOKUP($B51,INDIRECT("'Monthly Resource Report'!"&amp;'Green Validation'!G$450676&amp;":"&amp;'Green Validation'!G$450677),'Green Validation'!G$450678,FALSE)),0,HLOOKUP($B51,INDIRECT("'Monthly Resource Report'!"&amp;'Green Validation'!G$450676&amp;":"&amp;'Green Validation'!G$450677),'Green Validation'!G$450678,FALSE))</f>
        <v>231</v>
      </c>
      <c r="H51" s="297">
        <f ca="1">+IF(ISERROR(HLOOKUP($B51,INDIRECT("'Monthly Resource Report'!"&amp;'Green Validation'!H$450676&amp;":"&amp;'Green Validation'!H$450677),'Green Validation'!H$450678,FALSE)),0,HLOOKUP($B51,INDIRECT("'Monthly Resource Report'!"&amp;'Green Validation'!H$450676&amp;":"&amp;'Green Validation'!H$450677),'Green Validation'!H$450678,FALSE))</f>
        <v>5.4560067307950675</v>
      </c>
      <c r="I51" s="317">
        <f ca="1">+IF(ISERROR(HLOOKUP($B51,INDIRECT("'Monthly Resource Report'!"&amp;'Green Validation'!I$450676&amp;":"&amp;'Green Validation'!I$450677),'Green Validation'!I$450678,FALSE)),0,HLOOKUP($B51,INDIRECT("'Monthly Resource Report'!"&amp;'Green Validation'!I$450676&amp;":"&amp;'Green Validation'!I$450677),'Green Validation'!I$450678,FALSE))</f>
        <v>0.22266935149413419</v>
      </c>
      <c r="J51" s="318">
        <f ca="1">+IF(ISERROR(HLOOKUP($B51,INDIRECT("'Monthly Resource Report'!"&amp;'Green Validation'!J$450676&amp;":"&amp;'Green Validation'!J$450677),'Green Validation'!J$450678,FALSE)),0,HLOOKUP($B51,INDIRECT("'Monthly Resource Report'!"&amp;'Green Validation'!J$450676&amp;":"&amp;'Green Validation'!J$450677),'Green Validation'!J$450678,FALSE))</f>
        <v>0.19025444562339525</v>
      </c>
      <c r="L51" s="301">
        <v>42736</v>
      </c>
      <c r="M51" s="294">
        <v>223</v>
      </c>
      <c r="N51" s="297">
        <v>5.4563630999999999</v>
      </c>
      <c r="O51" s="299">
        <v>0.22500000000000001</v>
      </c>
      <c r="P51" s="295">
        <v>0.19</v>
      </c>
      <c r="Q51" s="294">
        <f ca="1">+IF(ISERROR(HLOOKUP($B51,INDIRECT("'Monthly Resource Report'!"&amp;'Green Validation'!Q$450676&amp;":"&amp;'Green Validation'!Q$450677),'Green Validation'!Q$450678,FALSE)),0,HLOOKUP($B51,INDIRECT("'Monthly Resource Report'!"&amp;'Green Validation'!Q$450676&amp;":"&amp;'Green Validation'!Q$450677),'Green Validation'!Q$450678,FALSE))</f>
        <v>223</v>
      </c>
      <c r="R51" s="297">
        <f ca="1">+IF(ISERROR(HLOOKUP($B51,INDIRECT("'Monthly Resource Report'!"&amp;'Green Validation'!R$450676&amp;":"&amp;'Green Validation'!R$450677),'Green Validation'!R$450678,FALSE)),0,HLOOKUP($B51,INDIRECT("'Monthly Resource Report'!"&amp;'Green Validation'!R$450676&amp;":"&amp;'Green Validation'!R$450677),'Green Validation'!R$450678,FALSE))</f>
        <v>5.4560018965541284</v>
      </c>
      <c r="S51" s="317">
        <f ca="1">+IF(ISERROR(HLOOKUP($B51,INDIRECT("'Monthly Resource Report'!"&amp;'Green Validation'!S$450676&amp;":"&amp;'Green Validation'!S$450677),'Green Validation'!S$450678,FALSE)),0,HLOOKUP($B51,INDIRECT("'Monthly Resource Report'!"&amp;'Green Validation'!S$450676&amp;":"&amp;'Green Validation'!S$450677),'Green Validation'!S$450678,FALSE))</f>
        <v>0.22291230514422203</v>
      </c>
      <c r="T51" s="318">
        <f ca="1">+IF(ISERROR(HLOOKUP($B51,INDIRECT("'Monthly Resource Report'!"&amp;'Green Validation'!T$450676&amp;":"&amp;'Green Validation'!T$450677),'Green Validation'!T$450678,FALSE)),0,HLOOKUP($B51,INDIRECT("'Monthly Resource Report'!"&amp;'Green Validation'!T$450676&amp;":"&amp;'Green Validation'!T$450677),'Green Validation'!T$450678,FALSE))</f>
        <v>0.19027666374399976</v>
      </c>
    </row>
    <row r="52" spans="2:20">
      <c r="B52" s="301">
        <v>42767</v>
      </c>
      <c r="C52" s="294">
        <v>231</v>
      </c>
      <c r="D52" s="297">
        <v>5.4563630999999999</v>
      </c>
      <c r="E52" s="299">
        <v>0.22500000000000001</v>
      </c>
      <c r="F52" s="295">
        <v>0.19</v>
      </c>
      <c r="G52" s="294">
        <f ca="1">+IF(ISERROR(HLOOKUP($B52,INDIRECT("'Monthly Resource Report'!"&amp;'Green Validation'!G$450676&amp;":"&amp;'Green Validation'!G$450677),'Green Validation'!G$450678,FALSE)),0,HLOOKUP($B52,INDIRECT("'Monthly Resource Report'!"&amp;'Green Validation'!G$450676&amp;":"&amp;'Green Validation'!G$450677),'Green Validation'!G$450678,FALSE))</f>
        <v>231</v>
      </c>
      <c r="H52" s="297">
        <f ca="1">+IF(ISERROR(HLOOKUP($B52,INDIRECT("'Monthly Resource Report'!"&amp;'Green Validation'!H$450676&amp;":"&amp;'Green Validation'!H$450677),'Green Validation'!H$450678,FALSE)),0,HLOOKUP($B52,INDIRECT("'Monthly Resource Report'!"&amp;'Green Validation'!H$450676&amp;":"&amp;'Green Validation'!H$450677),'Green Validation'!H$450678,FALSE))</f>
        <v>5.4560069900097456</v>
      </c>
      <c r="I52" s="317">
        <f ca="1">+IF(ISERROR(HLOOKUP($B52,INDIRECT("'Monthly Resource Report'!"&amp;'Green Validation'!I$450676&amp;":"&amp;'Green Validation'!I$450677),'Green Validation'!I$450678,FALSE)),0,HLOOKUP($B52,INDIRECT("'Monthly Resource Report'!"&amp;'Green Validation'!I$450676&amp;":"&amp;'Green Validation'!I$450677),'Green Validation'!I$450678,FALSE))</f>
        <v>0.22290649136066759</v>
      </c>
      <c r="J52" s="318">
        <f ca="1">+IF(ISERROR(HLOOKUP($B52,INDIRECT("'Monthly Resource Report'!"&amp;'Green Validation'!J$450676&amp;":"&amp;'Green Validation'!J$450677),'Green Validation'!J$450678,FALSE)),0,HLOOKUP($B52,INDIRECT("'Monthly Resource Report'!"&amp;'Green Validation'!J$450676&amp;":"&amp;'Green Validation'!J$450677),'Green Validation'!J$450678,FALSE))</f>
        <v>0.19027287314573621</v>
      </c>
      <c r="L52" s="301">
        <v>42767</v>
      </c>
      <c r="M52" s="294">
        <v>223</v>
      </c>
      <c r="N52" s="297">
        <v>5.4563630999999999</v>
      </c>
      <c r="O52" s="299">
        <v>0.22500000000000001</v>
      </c>
      <c r="P52" s="295">
        <v>0.19</v>
      </c>
      <c r="Q52" s="294">
        <f ca="1">+IF(ISERROR(HLOOKUP($B52,INDIRECT("'Monthly Resource Report'!"&amp;'Green Validation'!Q$450676&amp;":"&amp;'Green Validation'!Q$450677),'Green Validation'!Q$450678,FALSE)),0,HLOOKUP($B52,INDIRECT("'Monthly Resource Report'!"&amp;'Green Validation'!Q$450676&amp;":"&amp;'Green Validation'!Q$450677),'Green Validation'!Q$450678,FALSE))</f>
        <v>223</v>
      </c>
      <c r="R52" s="297">
        <f ca="1">+IF(ISERROR(HLOOKUP($B52,INDIRECT("'Monthly Resource Report'!"&amp;'Green Validation'!R$450676&amp;":"&amp;'Green Validation'!R$450677),'Green Validation'!R$450678,FALSE)),0,HLOOKUP($B52,INDIRECT("'Monthly Resource Report'!"&amp;'Green Validation'!R$450676&amp;":"&amp;'Green Validation'!R$450677),'Green Validation'!R$450678,FALSE))</f>
        <v>5.4560014395432672</v>
      </c>
      <c r="S52" s="317">
        <f ca="1">+IF(ISERROR(HLOOKUP($B52,INDIRECT("'Monthly Resource Report'!"&amp;'Green Validation'!S$450676&amp;":"&amp;'Green Validation'!S$450677),'Green Validation'!S$450678,FALSE)),0,HLOOKUP($B52,INDIRECT("'Monthly Resource Report'!"&amp;'Green Validation'!S$450676&amp;":"&amp;'Green Validation'!S$450677),'Green Validation'!S$450678,FALSE))</f>
        <v>0.22312386076334101</v>
      </c>
      <c r="T52" s="318">
        <f ca="1">+IF(ISERROR(HLOOKUP($B52,INDIRECT("'Monthly Resource Report'!"&amp;'Green Validation'!T$450676&amp;":"&amp;'Green Validation'!T$450677),'Green Validation'!T$450678,FALSE)),0,HLOOKUP($B52,INDIRECT("'Monthly Resource Report'!"&amp;'Green Validation'!T$450676&amp;":"&amp;'Green Validation'!T$450677),'Green Validation'!T$450678,FALSE))</f>
        <v>0.19030185865203422</v>
      </c>
    </row>
    <row r="53" spans="2:20">
      <c r="B53" s="301">
        <v>42795</v>
      </c>
      <c r="C53" s="294">
        <v>231</v>
      </c>
      <c r="D53" s="297">
        <v>5.4563630999999999</v>
      </c>
      <c r="E53" s="299">
        <v>0.22500000000000001</v>
      </c>
      <c r="F53" s="295">
        <v>0.19</v>
      </c>
      <c r="G53" s="294">
        <f ca="1">+IF(ISERROR(HLOOKUP($B53,INDIRECT("'Monthly Resource Report'!"&amp;'Green Validation'!G$450676&amp;":"&amp;'Green Validation'!G$450677),'Green Validation'!G$450678,FALSE)),0,HLOOKUP($B53,INDIRECT("'Monthly Resource Report'!"&amp;'Green Validation'!G$450676&amp;":"&amp;'Green Validation'!G$450677),'Green Validation'!G$450678,FALSE))</f>
        <v>231</v>
      </c>
      <c r="H53" s="297">
        <f ca="1">+IF(ISERROR(HLOOKUP($B53,INDIRECT("'Monthly Resource Report'!"&amp;'Green Validation'!H$450676&amp;":"&amp;'Green Validation'!H$450677),'Green Validation'!H$450678,FALSE)),0,HLOOKUP($B53,INDIRECT("'Monthly Resource Report'!"&amp;'Green Validation'!H$450676&amp;":"&amp;'Green Validation'!H$450677),'Green Validation'!H$450678,FALSE))</f>
        <v>5.4560053014416319</v>
      </c>
      <c r="I53" s="317">
        <f ca="1">+IF(ISERROR(HLOOKUP($B53,INDIRECT("'Monthly Resource Report'!"&amp;'Green Validation'!I$450676&amp;":"&amp;'Green Validation'!I$450677),'Green Validation'!I$450678,FALSE)),0,HLOOKUP($B53,INDIRECT("'Monthly Resource Report'!"&amp;'Green Validation'!I$450676&amp;":"&amp;'Green Validation'!I$450677),'Green Validation'!I$450678,FALSE))</f>
        <v>0.22199561794181102</v>
      </c>
      <c r="J53" s="318">
        <f ca="1">+IF(ISERROR(HLOOKUP($B53,INDIRECT("'Monthly Resource Report'!"&amp;'Green Validation'!J$450676&amp;":"&amp;'Green Validation'!J$450677),'Green Validation'!J$450678,FALSE)),0,HLOOKUP($B53,INDIRECT("'Monthly Resource Report'!"&amp;'Green Validation'!J$450676&amp;":"&amp;'Green Validation'!J$450677),'Green Validation'!J$450678,FALSE))</f>
        <v>0.19025486026400154</v>
      </c>
      <c r="L53" s="301">
        <v>42795</v>
      </c>
      <c r="M53" s="294">
        <v>223</v>
      </c>
      <c r="N53" s="297">
        <v>5.4563630999999999</v>
      </c>
      <c r="O53" s="299">
        <v>0.22500000000000001</v>
      </c>
      <c r="P53" s="295">
        <v>0.19</v>
      </c>
      <c r="Q53" s="294">
        <f ca="1">+IF(ISERROR(HLOOKUP($B53,INDIRECT("'Monthly Resource Report'!"&amp;'Green Validation'!Q$450676&amp;":"&amp;'Green Validation'!Q$450677),'Green Validation'!Q$450678,FALSE)),0,HLOOKUP($B53,INDIRECT("'Monthly Resource Report'!"&amp;'Green Validation'!Q$450676&amp;":"&amp;'Green Validation'!Q$450677),'Green Validation'!Q$450678,FALSE))</f>
        <v>223</v>
      </c>
      <c r="R53" s="297">
        <f ca="1">+IF(ISERROR(HLOOKUP($B53,INDIRECT("'Monthly Resource Report'!"&amp;'Green Validation'!R$450676&amp;":"&amp;'Green Validation'!R$450677),'Green Validation'!R$450678,FALSE)),0,HLOOKUP($B53,INDIRECT("'Monthly Resource Report'!"&amp;'Green Validation'!R$450676&amp;":"&amp;'Green Validation'!R$450677),'Green Validation'!R$450678,FALSE))</f>
        <v>5.4559987277766595</v>
      </c>
      <c r="S53" s="317">
        <f ca="1">+IF(ISERROR(HLOOKUP($B53,INDIRECT("'Monthly Resource Report'!"&amp;'Green Validation'!S$450676&amp;":"&amp;'Green Validation'!S$450677),'Green Validation'!S$450678,FALSE)),0,HLOOKUP($B53,INDIRECT("'Monthly Resource Report'!"&amp;'Green Validation'!S$450676&amp;":"&amp;'Green Validation'!S$450677),'Green Validation'!S$450678,FALSE))</f>
        <v>0.22243067664322083</v>
      </c>
      <c r="T53" s="318">
        <f ca="1">+IF(ISERROR(HLOOKUP($B53,INDIRECT("'Monthly Resource Report'!"&amp;'Green Validation'!T$450676&amp;":"&amp;'Green Validation'!T$450677),'Green Validation'!T$450678,FALSE)),0,HLOOKUP($B53,INDIRECT("'Monthly Resource Report'!"&amp;'Green Validation'!T$450676&amp;":"&amp;'Green Validation'!T$450677),'Green Validation'!T$450678,FALSE))</f>
        <v>0.19033972820174144</v>
      </c>
    </row>
    <row r="54" spans="2:20">
      <c r="B54" s="301">
        <v>42826</v>
      </c>
      <c r="C54" s="294">
        <v>231</v>
      </c>
      <c r="D54" s="297">
        <v>5.4563630999999999</v>
      </c>
      <c r="E54" s="299">
        <v>0.22500000000000001</v>
      </c>
      <c r="F54" s="295">
        <v>0.19</v>
      </c>
      <c r="G54" s="294">
        <f ca="1">+IF(ISERROR(HLOOKUP($B54,INDIRECT("'Monthly Resource Report'!"&amp;'Green Validation'!G$450676&amp;":"&amp;'Green Validation'!G$450677),'Green Validation'!G$450678,FALSE)),0,HLOOKUP($B54,INDIRECT("'Monthly Resource Report'!"&amp;'Green Validation'!G$450676&amp;":"&amp;'Green Validation'!G$450677),'Green Validation'!G$450678,FALSE))</f>
        <v>231</v>
      </c>
      <c r="H54" s="297">
        <f ca="1">+IF(ISERROR(HLOOKUP($B54,INDIRECT("'Monthly Resource Report'!"&amp;'Green Validation'!H$450676&amp;":"&amp;'Green Validation'!H$450677),'Green Validation'!H$450678,FALSE)),0,HLOOKUP($B54,INDIRECT("'Monthly Resource Report'!"&amp;'Green Validation'!H$450676&amp;":"&amp;'Green Validation'!H$450677),'Green Validation'!H$450678,FALSE))</f>
        <v>5.4560056264940817</v>
      </c>
      <c r="I54" s="317">
        <f ca="1">+IF(ISERROR(HLOOKUP($B54,INDIRECT("'Monthly Resource Report'!"&amp;'Green Validation'!I$450676&amp;":"&amp;'Green Validation'!I$450677),'Green Validation'!I$450678,FALSE)),0,HLOOKUP($B54,INDIRECT("'Monthly Resource Report'!"&amp;'Green Validation'!I$450676&amp;":"&amp;'Green Validation'!I$450677),'Green Validation'!I$450678,FALSE))</f>
        <v>0.22154305622386949</v>
      </c>
      <c r="J54" s="318">
        <f ca="1">+IF(ISERROR(HLOOKUP($B54,INDIRECT("'Monthly Resource Report'!"&amp;'Green Validation'!J$450676&amp;":"&amp;'Green Validation'!J$450677),'Green Validation'!J$450678,FALSE)),0,HLOOKUP($B54,INDIRECT("'Monthly Resource Report'!"&amp;'Green Validation'!J$450676&amp;":"&amp;'Green Validation'!J$450677),'Green Validation'!J$450678,FALSE))</f>
        <v>0.19040662885103485</v>
      </c>
      <c r="L54" s="301">
        <v>42826</v>
      </c>
      <c r="M54" s="294">
        <v>223</v>
      </c>
      <c r="N54" s="297">
        <v>5.4563630999999999</v>
      </c>
      <c r="O54" s="299">
        <v>0.22500000000000001</v>
      </c>
      <c r="P54" s="295">
        <v>0.19</v>
      </c>
      <c r="Q54" s="294">
        <f ca="1">+IF(ISERROR(HLOOKUP($B54,INDIRECT("'Monthly Resource Report'!"&amp;'Green Validation'!Q$450676&amp;":"&amp;'Green Validation'!Q$450677),'Green Validation'!Q$450678,FALSE)),0,HLOOKUP($B54,INDIRECT("'Monthly Resource Report'!"&amp;'Green Validation'!Q$450676&amp;":"&amp;'Green Validation'!Q$450677),'Green Validation'!Q$450678,FALSE))</f>
        <v>223</v>
      </c>
      <c r="R54" s="297">
        <f ca="1">+IF(ISERROR(HLOOKUP($B54,INDIRECT("'Monthly Resource Report'!"&amp;'Green Validation'!R$450676&amp;":"&amp;'Green Validation'!R$450677),'Green Validation'!R$450678,FALSE)),0,HLOOKUP($B54,INDIRECT("'Monthly Resource Report'!"&amp;'Green Validation'!R$450676&amp;":"&amp;'Green Validation'!R$450677),'Green Validation'!R$450678,FALSE))</f>
        <v>5.4560016117777712</v>
      </c>
      <c r="S54" s="317">
        <f ca="1">+IF(ISERROR(HLOOKUP($B54,INDIRECT("'Monthly Resource Report'!"&amp;'Green Validation'!S$450676&amp;":"&amp;'Green Validation'!S$450677),'Green Validation'!S$450678,FALSE)),0,HLOOKUP($B54,INDIRECT("'Monthly Resource Report'!"&amp;'Green Validation'!S$450676&amp;":"&amp;'Green Validation'!S$450677),'Green Validation'!S$450678,FALSE))</f>
        <v>0.22192522279341995</v>
      </c>
      <c r="T54" s="318">
        <f ca="1">+IF(ISERROR(HLOOKUP($B54,INDIRECT("'Monthly Resource Report'!"&amp;'Green Validation'!T$450676&amp;":"&amp;'Green Validation'!T$450677),'Green Validation'!T$450678,FALSE)),0,HLOOKUP($B54,INDIRECT("'Monthly Resource Report'!"&amp;'Green Validation'!T$450676&amp;":"&amp;'Green Validation'!T$450677),'Green Validation'!T$450678,FALSE))</f>
        <v>0.1904947320603283</v>
      </c>
    </row>
    <row r="55" spans="2:20">
      <c r="B55" s="301">
        <v>42856</v>
      </c>
      <c r="C55" s="294">
        <v>231</v>
      </c>
      <c r="D55" s="297">
        <v>5.4563630999999999</v>
      </c>
      <c r="E55" s="299">
        <v>0.21</v>
      </c>
      <c r="F55" s="295">
        <v>0.19</v>
      </c>
      <c r="G55" s="294">
        <f ca="1">+IF(ISERROR(HLOOKUP($B55,INDIRECT("'Monthly Resource Report'!"&amp;'Green Validation'!G$450676&amp;":"&amp;'Green Validation'!G$450677),'Green Validation'!G$450678,FALSE)),0,HLOOKUP($B55,INDIRECT("'Monthly Resource Report'!"&amp;'Green Validation'!G$450676&amp;":"&amp;'Green Validation'!G$450677),'Green Validation'!G$450678,FALSE))</f>
        <v>231</v>
      </c>
      <c r="H55" s="297">
        <f ca="1">+IF(ISERROR(HLOOKUP($B55,INDIRECT("'Monthly Resource Report'!"&amp;'Green Validation'!H$450676&amp;":"&amp;'Green Validation'!H$450677),'Green Validation'!H$450678,FALSE)),0,HLOOKUP($B55,INDIRECT("'Monthly Resource Report'!"&amp;'Green Validation'!H$450676&amp;":"&amp;'Green Validation'!H$450677),'Green Validation'!H$450678,FALSE))</f>
        <v>5.4560044148592333</v>
      </c>
      <c r="I55" s="317">
        <f ca="1">+IF(ISERROR(HLOOKUP($B55,INDIRECT("'Monthly Resource Report'!"&amp;'Green Validation'!I$450676&amp;":"&amp;'Green Validation'!I$450677),'Green Validation'!I$450678,FALSE)),0,HLOOKUP($B55,INDIRECT("'Monthly Resource Report'!"&amp;'Green Validation'!I$450676&amp;":"&amp;'Green Validation'!I$450677),'Green Validation'!I$450678,FALSE))</f>
        <v>0.20734177223147968</v>
      </c>
      <c r="J55" s="318">
        <f ca="1">+IF(ISERROR(HLOOKUP($B55,INDIRECT("'Monthly Resource Report'!"&amp;'Green Validation'!J$450676&amp;":"&amp;'Green Validation'!J$450677),'Green Validation'!J$450678,FALSE)),0,HLOOKUP($B55,INDIRECT("'Monthly Resource Report'!"&amp;'Green Validation'!J$450676&amp;":"&amp;'Green Validation'!J$450677),'Green Validation'!J$450678,FALSE))</f>
        <v>0.19046774807534592</v>
      </c>
      <c r="L55" s="301">
        <v>42856</v>
      </c>
      <c r="M55" s="294">
        <v>223</v>
      </c>
      <c r="N55" s="297">
        <v>5.4563630999999999</v>
      </c>
      <c r="O55" s="299">
        <v>0.21</v>
      </c>
      <c r="P55" s="295">
        <v>0.19</v>
      </c>
      <c r="Q55" s="294">
        <f ca="1">+IF(ISERROR(HLOOKUP($B55,INDIRECT("'Monthly Resource Report'!"&amp;'Green Validation'!Q$450676&amp;":"&amp;'Green Validation'!Q$450677),'Green Validation'!Q$450678,FALSE)),0,HLOOKUP($B55,INDIRECT("'Monthly Resource Report'!"&amp;'Green Validation'!Q$450676&amp;":"&amp;'Green Validation'!Q$450677),'Green Validation'!Q$450678,FALSE))</f>
        <v>223</v>
      </c>
      <c r="R55" s="297">
        <f ca="1">+IF(ISERROR(HLOOKUP($B55,INDIRECT("'Monthly Resource Report'!"&amp;'Green Validation'!R$450676&amp;":"&amp;'Green Validation'!R$450677),'Green Validation'!R$450678,FALSE)),0,HLOOKUP($B55,INDIRECT("'Monthly Resource Report'!"&amp;'Green Validation'!R$450676&amp;":"&amp;'Green Validation'!R$450677),'Green Validation'!R$450678,FALSE))</f>
        <v>5.456003283862163</v>
      </c>
      <c r="S55" s="317">
        <f ca="1">+IF(ISERROR(HLOOKUP($B55,INDIRECT("'Monthly Resource Report'!"&amp;'Green Validation'!S$450676&amp;":"&amp;'Green Validation'!S$450677),'Green Validation'!S$450678,FALSE)),0,HLOOKUP($B55,INDIRECT("'Monthly Resource Report'!"&amp;'Green Validation'!S$450676&amp;":"&amp;'Green Validation'!S$450677),'Green Validation'!S$450678,FALSE))</f>
        <v>0.20767667208531446</v>
      </c>
      <c r="T55" s="318">
        <f ca="1">+IF(ISERROR(HLOOKUP($B55,INDIRECT("'Monthly Resource Report'!"&amp;'Green Validation'!T$450676&amp;":"&amp;'Green Validation'!T$450677),'Green Validation'!T$450678,FALSE)),0,HLOOKUP($B55,INDIRECT("'Monthly Resource Report'!"&amp;'Green Validation'!T$450676&amp;":"&amp;'Green Validation'!T$450677),'Green Validation'!T$450678,FALSE))</f>
        <v>0.19027594400221834</v>
      </c>
    </row>
    <row r="56" spans="2:20">
      <c r="B56" s="301">
        <v>42887</v>
      </c>
      <c r="C56" s="294">
        <v>231</v>
      </c>
      <c r="D56" s="297">
        <v>5.4563630999999999</v>
      </c>
      <c r="E56" s="299">
        <v>0.21</v>
      </c>
      <c r="F56" s="295">
        <v>0.19</v>
      </c>
      <c r="G56" s="294">
        <f ca="1">+IF(ISERROR(HLOOKUP($B56,INDIRECT("'Monthly Resource Report'!"&amp;'Green Validation'!G$450676&amp;":"&amp;'Green Validation'!G$450677),'Green Validation'!G$450678,FALSE)),0,HLOOKUP($B56,INDIRECT("'Monthly Resource Report'!"&amp;'Green Validation'!G$450676&amp;":"&amp;'Green Validation'!G$450677),'Green Validation'!G$450678,FALSE))</f>
        <v>231</v>
      </c>
      <c r="H56" s="297">
        <f ca="1">+IF(ISERROR(HLOOKUP($B56,INDIRECT("'Monthly Resource Report'!"&amp;'Green Validation'!H$450676&amp;":"&amp;'Green Validation'!H$450677),'Green Validation'!H$450678,FALSE)),0,HLOOKUP($B56,INDIRECT("'Monthly Resource Report'!"&amp;'Green Validation'!H$450676&amp;":"&amp;'Green Validation'!H$450677),'Green Validation'!H$450678,FALSE))</f>
        <v>5.4560063636875595</v>
      </c>
      <c r="I56" s="317">
        <f ca="1">+IF(ISERROR(HLOOKUP($B56,INDIRECT("'Monthly Resource Report'!"&amp;'Green Validation'!I$450676&amp;":"&amp;'Green Validation'!I$450677),'Green Validation'!I$450678,FALSE)),0,HLOOKUP($B56,INDIRECT("'Monthly Resource Report'!"&amp;'Green Validation'!I$450676&amp;":"&amp;'Green Validation'!I$450677),'Green Validation'!I$450678,FALSE))</f>
        <v>0.20754635934258941</v>
      </c>
      <c r="J56" s="318">
        <f ca="1">+IF(ISERROR(HLOOKUP($B56,INDIRECT("'Monthly Resource Report'!"&amp;'Green Validation'!J$450676&amp;":"&amp;'Green Validation'!J$450677),'Green Validation'!J$450678,FALSE)),0,HLOOKUP($B56,INDIRECT("'Monthly Resource Report'!"&amp;'Green Validation'!J$450676&amp;":"&amp;'Green Validation'!J$450677),'Green Validation'!J$450678,FALSE))</f>
        <v>0.19039792031564878</v>
      </c>
      <c r="L56" s="301">
        <v>42887</v>
      </c>
      <c r="M56" s="294">
        <v>223</v>
      </c>
      <c r="N56" s="297">
        <v>5.4563630999999999</v>
      </c>
      <c r="O56" s="299">
        <v>0.21</v>
      </c>
      <c r="P56" s="295">
        <v>0.19</v>
      </c>
      <c r="Q56" s="294">
        <f ca="1">+IF(ISERROR(HLOOKUP($B56,INDIRECT("'Monthly Resource Report'!"&amp;'Green Validation'!Q$450676&amp;":"&amp;'Green Validation'!Q$450677),'Green Validation'!Q$450678,FALSE)),0,HLOOKUP($B56,INDIRECT("'Monthly Resource Report'!"&amp;'Green Validation'!Q$450676&amp;":"&amp;'Green Validation'!Q$450677),'Green Validation'!Q$450678,FALSE))</f>
        <v>223</v>
      </c>
      <c r="R56" s="297">
        <f ca="1">+IF(ISERROR(HLOOKUP($B56,INDIRECT("'Monthly Resource Report'!"&amp;'Green Validation'!R$450676&amp;":"&amp;'Green Validation'!R$450677),'Green Validation'!R$450678,FALSE)),0,HLOOKUP($B56,INDIRECT("'Monthly Resource Report'!"&amp;'Green Validation'!R$450676&amp;":"&amp;'Green Validation'!R$450677),'Green Validation'!R$450678,FALSE))</f>
        <v>5.4559992257744083</v>
      </c>
      <c r="S56" s="317">
        <f ca="1">+IF(ISERROR(HLOOKUP($B56,INDIRECT("'Monthly Resource Report'!"&amp;'Green Validation'!S$450676&amp;":"&amp;'Green Validation'!S$450677),'Green Validation'!S$450678,FALSE)),0,HLOOKUP($B56,INDIRECT("'Monthly Resource Report'!"&amp;'Green Validation'!S$450676&amp;":"&amp;'Green Validation'!S$450677),'Green Validation'!S$450678,FALSE))</f>
        <v>0.20775690457301332</v>
      </c>
      <c r="T56" s="318">
        <f ca="1">+IF(ISERROR(HLOOKUP($B56,INDIRECT("'Monthly Resource Report'!"&amp;'Green Validation'!T$450676&amp;":"&amp;'Green Validation'!T$450677),'Green Validation'!T$450678,FALSE)),0,HLOOKUP($B56,INDIRECT("'Monthly Resource Report'!"&amp;'Green Validation'!T$450676&amp;":"&amp;'Green Validation'!T$450677),'Green Validation'!T$450678,FALSE))</f>
        <v>0.19028801260312561</v>
      </c>
    </row>
    <row r="57" spans="2:20">
      <c r="B57" s="301">
        <v>42917</v>
      </c>
      <c r="C57" s="294">
        <v>231</v>
      </c>
      <c r="D57" s="297">
        <v>5.4563630999999999</v>
      </c>
      <c r="E57" s="299">
        <v>0.21</v>
      </c>
      <c r="F57" s="295">
        <v>0.19</v>
      </c>
      <c r="G57" s="294">
        <f ca="1">+IF(ISERROR(HLOOKUP($B57,INDIRECT("'Monthly Resource Report'!"&amp;'Green Validation'!G$450676&amp;":"&amp;'Green Validation'!G$450677),'Green Validation'!G$450678,FALSE)),0,HLOOKUP($B57,INDIRECT("'Monthly Resource Report'!"&amp;'Green Validation'!G$450676&amp;":"&amp;'Green Validation'!G$450677),'Green Validation'!G$450678,FALSE))</f>
        <v>231</v>
      </c>
      <c r="H57" s="297">
        <f ca="1">+IF(ISERROR(HLOOKUP($B57,INDIRECT("'Monthly Resource Report'!"&amp;'Green Validation'!H$450676&amp;":"&amp;'Green Validation'!H$450677),'Green Validation'!H$450678,FALSE)),0,HLOOKUP($B57,INDIRECT("'Monthly Resource Report'!"&amp;'Green Validation'!H$450676&amp;":"&amp;'Green Validation'!H$450677),'Green Validation'!H$450678,FALSE))</f>
        <v>5.4560072074273149</v>
      </c>
      <c r="I57" s="317">
        <f ca="1">+IF(ISERROR(HLOOKUP($B57,INDIRECT("'Monthly Resource Report'!"&amp;'Green Validation'!I$450676&amp;":"&amp;'Green Validation'!I$450677),'Green Validation'!I$450678,FALSE)),0,HLOOKUP($B57,INDIRECT("'Monthly Resource Report'!"&amp;'Green Validation'!I$450676&amp;":"&amp;'Green Validation'!I$450677),'Green Validation'!I$450678,FALSE))</f>
        <v>0.20757727234469828</v>
      </c>
      <c r="J57" s="318">
        <f ca="1">+IF(ISERROR(HLOOKUP($B57,INDIRECT("'Monthly Resource Report'!"&amp;'Green Validation'!J$450676&amp;":"&amp;'Green Validation'!J$450677),'Green Validation'!J$450678,FALSE)),0,HLOOKUP($B57,INDIRECT("'Monthly Resource Report'!"&amp;'Green Validation'!J$450676&amp;":"&amp;'Green Validation'!J$450677),'Green Validation'!J$450678,FALSE))</f>
        <v>0.19025949643659429</v>
      </c>
      <c r="L57" s="301">
        <v>42917</v>
      </c>
      <c r="M57" s="294">
        <v>223</v>
      </c>
      <c r="N57" s="297">
        <v>5.4563630999999999</v>
      </c>
      <c r="O57" s="299">
        <v>0.21</v>
      </c>
      <c r="P57" s="295">
        <v>0.19</v>
      </c>
      <c r="Q57" s="294">
        <f ca="1">+IF(ISERROR(HLOOKUP($B57,INDIRECT("'Monthly Resource Report'!"&amp;'Green Validation'!Q$450676&amp;":"&amp;'Green Validation'!Q$450677),'Green Validation'!Q$450678,FALSE)),0,HLOOKUP($B57,INDIRECT("'Monthly Resource Report'!"&amp;'Green Validation'!Q$450676&amp;":"&amp;'Green Validation'!Q$450677),'Green Validation'!Q$450678,FALSE))</f>
        <v>223</v>
      </c>
      <c r="R57" s="297">
        <f ca="1">+IF(ISERROR(HLOOKUP($B57,INDIRECT("'Monthly Resource Report'!"&amp;'Green Validation'!R$450676&amp;":"&amp;'Green Validation'!R$450677),'Green Validation'!R$450678,FALSE)),0,HLOOKUP($B57,INDIRECT("'Monthly Resource Report'!"&amp;'Green Validation'!R$450676&amp;":"&amp;'Green Validation'!R$450677),'Green Validation'!R$450678,FALSE))</f>
        <v>5.4560001400364087</v>
      </c>
      <c r="S57" s="317">
        <f ca="1">+IF(ISERROR(HLOOKUP($B57,INDIRECT("'Monthly Resource Report'!"&amp;'Green Validation'!S$450676&amp;":"&amp;'Green Validation'!S$450677),'Green Validation'!S$450678,FALSE)),0,HLOOKUP($B57,INDIRECT("'Monthly Resource Report'!"&amp;'Green Validation'!S$450676&amp;":"&amp;'Green Validation'!S$450677),'Green Validation'!S$450678,FALSE))</f>
        <v>0.20787770720295756</v>
      </c>
      <c r="T57" s="318">
        <f ca="1">+IF(ISERROR(HLOOKUP($B57,INDIRECT("'Monthly Resource Report'!"&amp;'Green Validation'!T$450676&amp;":"&amp;'Green Validation'!T$450677),'Green Validation'!T$450678,FALSE)),0,HLOOKUP($B57,INDIRECT("'Monthly Resource Report'!"&amp;'Green Validation'!T$450676&amp;":"&amp;'Green Validation'!T$450677),'Green Validation'!T$450678,FALSE))</f>
        <v>0.19028072257608719</v>
      </c>
    </row>
    <row r="58" spans="2:20">
      <c r="B58" s="301">
        <v>42948</v>
      </c>
      <c r="C58" s="294">
        <v>231</v>
      </c>
      <c r="D58" s="297">
        <v>5.4563630999999999</v>
      </c>
      <c r="E58" s="299">
        <v>0.21</v>
      </c>
      <c r="F58" s="295">
        <v>0.19</v>
      </c>
      <c r="G58" s="294">
        <f ca="1">+IF(ISERROR(HLOOKUP($B58,INDIRECT("'Monthly Resource Report'!"&amp;'Green Validation'!G$450676&amp;":"&amp;'Green Validation'!G$450677),'Green Validation'!G$450678,FALSE)),0,HLOOKUP($B58,INDIRECT("'Monthly Resource Report'!"&amp;'Green Validation'!G$450676&amp;":"&amp;'Green Validation'!G$450677),'Green Validation'!G$450678,FALSE))</f>
        <v>231</v>
      </c>
      <c r="H58" s="297">
        <f ca="1">+IF(ISERROR(HLOOKUP($B58,INDIRECT("'Monthly Resource Report'!"&amp;'Green Validation'!H$450676&amp;":"&amp;'Green Validation'!H$450677),'Green Validation'!H$450678,FALSE)),0,HLOOKUP($B58,INDIRECT("'Monthly Resource Report'!"&amp;'Green Validation'!H$450676&amp;":"&amp;'Green Validation'!H$450677),'Green Validation'!H$450678,FALSE))</f>
        <v>5.4560061915346543</v>
      </c>
      <c r="I58" s="317">
        <f ca="1">+IF(ISERROR(HLOOKUP($B58,INDIRECT("'Monthly Resource Report'!"&amp;'Green Validation'!I$450676&amp;":"&amp;'Green Validation'!I$450677),'Green Validation'!I$450678,FALSE)),0,HLOOKUP($B58,INDIRECT("'Monthly Resource Report'!"&amp;'Green Validation'!I$450676&amp;":"&amp;'Green Validation'!I$450677),'Green Validation'!I$450678,FALSE))</f>
        <v>0.20781562226835887</v>
      </c>
      <c r="J58" s="318">
        <f ca="1">+IF(ISERROR(HLOOKUP($B58,INDIRECT("'Monthly Resource Report'!"&amp;'Green Validation'!J$450676&amp;":"&amp;'Green Validation'!J$450677),'Green Validation'!J$450678,FALSE)),0,HLOOKUP($B58,INDIRECT("'Monthly Resource Report'!"&amp;'Green Validation'!J$450676&amp;":"&amp;'Green Validation'!J$450677),'Green Validation'!J$450678,FALSE))</f>
        <v>0.19037766782089843</v>
      </c>
      <c r="L58" s="301">
        <v>42948</v>
      </c>
      <c r="M58" s="294">
        <v>223</v>
      </c>
      <c r="N58" s="297">
        <v>5.4563630999999999</v>
      </c>
      <c r="O58" s="299">
        <v>0.21</v>
      </c>
      <c r="P58" s="295">
        <v>0.19</v>
      </c>
      <c r="Q58" s="294">
        <f ca="1">+IF(ISERROR(HLOOKUP($B58,INDIRECT("'Monthly Resource Report'!"&amp;'Green Validation'!Q$450676&amp;":"&amp;'Green Validation'!Q$450677),'Green Validation'!Q$450678,FALSE)),0,HLOOKUP($B58,INDIRECT("'Monthly Resource Report'!"&amp;'Green Validation'!Q$450676&amp;":"&amp;'Green Validation'!Q$450677),'Green Validation'!Q$450678,FALSE))</f>
        <v>223</v>
      </c>
      <c r="R58" s="297">
        <f ca="1">+IF(ISERROR(HLOOKUP($B58,INDIRECT("'Monthly Resource Report'!"&amp;'Green Validation'!R$450676&amp;":"&amp;'Green Validation'!R$450677),'Green Validation'!R$450678,FALSE)),0,HLOOKUP($B58,INDIRECT("'Monthly Resource Report'!"&amp;'Green Validation'!R$450676&amp;":"&amp;'Green Validation'!R$450677),'Green Validation'!R$450678,FALSE))</f>
        <v>5.4560007469292913</v>
      </c>
      <c r="S58" s="317">
        <f ca="1">+IF(ISERROR(HLOOKUP($B58,INDIRECT("'Monthly Resource Report'!"&amp;'Green Validation'!S$450676&amp;":"&amp;'Green Validation'!S$450677),'Green Validation'!S$450678,FALSE)),0,HLOOKUP($B58,INDIRECT("'Monthly Resource Report'!"&amp;'Green Validation'!S$450676&amp;":"&amp;'Green Validation'!S$450677),'Green Validation'!S$450678,FALSE))</f>
        <v>0.20815235005429761</v>
      </c>
      <c r="T58" s="318">
        <f ca="1">+IF(ISERROR(HLOOKUP($B58,INDIRECT("'Monthly Resource Report'!"&amp;'Green Validation'!T$450676&amp;":"&amp;'Green Validation'!T$450677),'Green Validation'!T$450678,FALSE)),0,HLOOKUP($B58,INDIRECT("'Monthly Resource Report'!"&amp;'Green Validation'!T$450676&amp;":"&amp;'Green Validation'!T$450677),'Green Validation'!T$450678,FALSE))</f>
        <v>0.19017781160205224</v>
      </c>
    </row>
    <row r="59" spans="2:20">
      <c r="B59" s="301">
        <v>42979</v>
      </c>
      <c r="C59" s="294">
        <v>231</v>
      </c>
      <c r="D59" s="297">
        <v>5.4563630999999999</v>
      </c>
      <c r="E59" s="299">
        <v>0.21</v>
      </c>
      <c r="F59" s="295">
        <v>0.19</v>
      </c>
      <c r="G59" s="294">
        <f ca="1">+IF(ISERROR(HLOOKUP($B59,INDIRECT("'Monthly Resource Report'!"&amp;'Green Validation'!G$450676&amp;":"&amp;'Green Validation'!G$450677),'Green Validation'!G$450678,FALSE)),0,HLOOKUP($B59,INDIRECT("'Monthly Resource Report'!"&amp;'Green Validation'!G$450676&amp;":"&amp;'Green Validation'!G$450677),'Green Validation'!G$450678,FALSE))</f>
        <v>231</v>
      </c>
      <c r="H59" s="297">
        <f ca="1">+IF(ISERROR(HLOOKUP($B59,INDIRECT("'Monthly Resource Report'!"&amp;'Green Validation'!H$450676&amp;":"&amp;'Green Validation'!H$450677),'Green Validation'!H$450678,FALSE)),0,HLOOKUP($B59,INDIRECT("'Monthly Resource Report'!"&amp;'Green Validation'!H$450676&amp;":"&amp;'Green Validation'!H$450677),'Green Validation'!H$450678,FALSE))</f>
        <v>5.4560055865921786</v>
      </c>
      <c r="I59" s="317">
        <f ca="1">+IF(ISERROR(HLOOKUP($B59,INDIRECT("'Monthly Resource Report'!"&amp;'Green Validation'!I$450676&amp;":"&amp;'Green Validation'!I$450677),'Green Validation'!I$450678,FALSE)),0,HLOOKUP($B59,INDIRECT("'Monthly Resource Report'!"&amp;'Green Validation'!I$450676&amp;":"&amp;'Green Validation'!I$450677),'Green Validation'!I$450678,FALSE))</f>
        <v>0.20687591068665298</v>
      </c>
      <c r="J59" s="318">
        <f ca="1">+IF(ISERROR(HLOOKUP($B59,INDIRECT("'Monthly Resource Report'!"&amp;'Green Validation'!J$450676&amp;":"&amp;'Green Validation'!J$450677),'Green Validation'!J$450678,FALSE)),0,HLOOKUP($B59,INDIRECT("'Monthly Resource Report'!"&amp;'Green Validation'!J$450676&amp;":"&amp;'Green Validation'!J$450677),'Green Validation'!J$450678,FALSE))</f>
        <v>0.19027818886956643</v>
      </c>
      <c r="L59" s="301">
        <v>42979</v>
      </c>
      <c r="M59" s="294">
        <v>223</v>
      </c>
      <c r="N59" s="297">
        <v>5.4563630999999999</v>
      </c>
      <c r="O59" s="299">
        <v>0.21</v>
      </c>
      <c r="P59" s="295">
        <v>0.19</v>
      </c>
      <c r="Q59" s="294">
        <f ca="1">+IF(ISERROR(HLOOKUP($B59,INDIRECT("'Monthly Resource Report'!"&amp;'Green Validation'!Q$450676&amp;":"&amp;'Green Validation'!Q$450677),'Green Validation'!Q$450678,FALSE)),0,HLOOKUP($B59,INDIRECT("'Monthly Resource Report'!"&amp;'Green Validation'!Q$450676&amp;":"&amp;'Green Validation'!Q$450677),'Green Validation'!Q$450678,FALSE))</f>
        <v>223</v>
      </c>
      <c r="R59" s="297">
        <f ca="1">+IF(ISERROR(HLOOKUP($B59,INDIRECT("'Monthly Resource Report'!"&amp;'Green Validation'!R$450676&amp;":"&amp;'Green Validation'!R$450677),'Green Validation'!R$450678,FALSE)),0,HLOOKUP($B59,INDIRECT("'Monthly Resource Report'!"&amp;'Green Validation'!R$450676&amp;":"&amp;'Green Validation'!R$450677),'Green Validation'!R$450678,FALSE))</f>
        <v>5.4559994919610304</v>
      </c>
      <c r="S59" s="317">
        <f ca="1">+IF(ISERROR(HLOOKUP($B59,INDIRECT("'Monthly Resource Report'!"&amp;'Green Validation'!S$450676&amp;":"&amp;'Green Validation'!S$450677),'Green Validation'!S$450678,FALSE)),0,HLOOKUP($B59,INDIRECT("'Monthly Resource Report'!"&amp;'Green Validation'!S$450676&amp;":"&amp;'Green Validation'!S$450677),'Green Validation'!S$450678,FALSE))</f>
        <v>0.20726895826098501</v>
      </c>
      <c r="T59" s="318">
        <f ca="1">+IF(ISERROR(HLOOKUP($B59,INDIRECT("'Monthly Resource Report'!"&amp;'Green Validation'!T$450676&amp;":"&amp;'Green Validation'!T$450677),'Green Validation'!T$450678,FALSE)),0,HLOOKUP($B59,INDIRECT("'Monthly Resource Report'!"&amp;'Green Validation'!T$450676&amp;":"&amp;'Green Validation'!T$450677),'Green Validation'!T$450678,FALSE))</f>
        <v>0.19020226170424775</v>
      </c>
    </row>
    <row r="60" spans="2:20">
      <c r="B60" s="301">
        <v>43009</v>
      </c>
      <c r="C60" s="294">
        <v>231</v>
      </c>
      <c r="D60" s="297">
        <v>5.4563630999999999</v>
      </c>
      <c r="E60" s="299">
        <v>0.22500000000000001</v>
      </c>
      <c r="F60" s="295">
        <v>0.19</v>
      </c>
      <c r="G60" s="294">
        <f ca="1">+IF(ISERROR(HLOOKUP($B60,INDIRECT("'Monthly Resource Report'!"&amp;'Green Validation'!G$450676&amp;":"&amp;'Green Validation'!G$450677),'Green Validation'!G$450678,FALSE)),0,HLOOKUP($B60,INDIRECT("'Monthly Resource Report'!"&amp;'Green Validation'!G$450676&amp;":"&amp;'Green Validation'!G$450677),'Green Validation'!G$450678,FALSE))</f>
        <v>231</v>
      </c>
      <c r="H60" s="297">
        <f ca="1">+IF(ISERROR(HLOOKUP($B60,INDIRECT("'Monthly Resource Report'!"&amp;'Green Validation'!H$450676&amp;":"&amp;'Green Validation'!H$450677),'Green Validation'!H$450678,FALSE)),0,HLOOKUP($B60,INDIRECT("'Monthly Resource Report'!"&amp;'Green Validation'!H$450676&amp;":"&amp;'Green Validation'!H$450677),'Green Validation'!H$450678,FALSE))</f>
        <v>5.4560044921387574</v>
      </c>
      <c r="I60" s="317">
        <f ca="1">+IF(ISERROR(HLOOKUP($B60,INDIRECT("'Monthly Resource Report'!"&amp;'Green Validation'!I$450676&amp;":"&amp;'Green Validation'!I$450677),'Green Validation'!I$450678,FALSE)),0,HLOOKUP($B60,INDIRECT("'Monthly Resource Report'!"&amp;'Green Validation'!I$450676&amp;":"&amp;'Green Validation'!I$450677),'Green Validation'!I$450678,FALSE))</f>
        <v>0.22194939877887943</v>
      </c>
      <c r="J60" s="318">
        <f ca="1">+IF(ISERROR(HLOOKUP($B60,INDIRECT("'Monthly Resource Report'!"&amp;'Green Validation'!J$450676&amp;":"&amp;'Green Validation'!J$450677),'Green Validation'!J$450678,FALSE)),0,HLOOKUP($B60,INDIRECT("'Monthly Resource Report'!"&amp;'Green Validation'!J$450676&amp;":"&amp;'Green Validation'!J$450677),'Green Validation'!J$450678,FALSE))</f>
        <v>0.19046847190238633</v>
      </c>
      <c r="L60" s="301">
        <v>43009</v>
      </c>
      <c r="M60" s="294">
        <v>223</v>
      </c>
      <c r="N60" s="297">
        <v>5.4563630999999999</v>
      </c>
      <c r="O60" s="299">
        <v>0.22500000000000001</v>
      </c>
      <c r="P60" s="295">
        <v>0.19</v>
      </c>
      <c r="Q60" s="294">
        <f ca="1">+IF(ISERROR(HLOOKUP($B60,INDIRECT("'Monthly Resource Report'!"&amp;'Green Validation'!Q$450676&amp;":"&amp;'Green Validation'!Q$450677),'Green Validation'!Q$450678,FALSE)),0,HLOOKUP($B60,INDIRECT("'Monthly Resource Report'!"&amp;'Green Validation'!Q$450676&amp;":"&amp;'Green Validation'!Q$450677),'Green Validation'!Q$450678,FALSE))</f>
        <v>223</v>
      </c>
      <c r="R60" s="297">
        <f ca="1">+IF(ISERROR(HLOOKUP($B60,INDIRECT("'Monthly Resource Report'!"&amp;'Green Validation'!R$450676&amp;":"&amp;'Green Validation'!R$450677),'Green Validation'!R$450678,FALSE)),0,HLOOKUP($B60,INDIRECT("'Monthly Resource Report'!"&amp;'Green Validation'!R$450676&amp;":"&amp;'Green Validation'!R$450677),'Green Validation'!R$450678,FALSE))</f>
        <v>5.4560026188874735</v>
      </c>
      <c r="S60" s="317">
        <f ca="1">+IF(ISERROR(HLOOKUP($B60,INDIRECT("'Monthly Resource Report'!"&amp;'Green Validation'!S$450676&amp;":"&amp;'Green Validation'!S$450677),'Green Validation'!S$450678,FALSE)),0,HLOOKUP($B60,INDIRECT("'Monthly Resource Report'!"&amp;'Green Validation'!S$450676&amp;":"&amp;'Green Validation'!S$450677),'Green Validation'!S$450678,FALSE))</f>
        <v>0.22231225184721101</v>
      </c>
      <c r="T60" s="318">
        <f ca="1">+IF(ISERROR(HLOOKUP($B60,INDIRECT("'Monthly Resource Report'!"&amp;'Green Validation'!T$450676&amp;":"&amp;'Green Validation'!T$450677),'Green Validation'!T$450678,FALSE)),0,HLOOKUP($B60,INDIRECT("'Monthly Resource Report'!"&amp;'Green Validation'!T$450676&amp;":"&amp;'Green Validation'!T$450677),'Green Validation'!T$450678,FALSE))</f>
        <v>0.19018967937694131</v>
      </c>
    </row>
    <row r="61" spans="2:20">
      <c r="B61" s="301">
        <v>43040</v>
      </c>
      <c r="C61" s="294">
        <v>231</v>
      </c>
      <c r="D61" s="297">
        <v>5.4563630999999999</v>
      </c>
      <c r="E61" s="299">
        <v>0.22500000000000001</v>
      </c>
      <c r="F61" s="295">
        <v>0.19</v>
      </c>
      <c r="G61" s="294">
        <f ca="1">+IF(ISERROR(HLOOKUP($B61,INDIRECT("'Monthly Resource Report'!"&amp;'Green Validation'!G$450676&amp;":"&amp;'Green Validation'!G$450677),'Green Validation'!G$450678,FALSE)),0,HLOOKUP($B61,INDIRECT("'Monthly Resource Report'!"&amp;'Green Validation'!G$450676&amp;":"&amp;'Green Validation'!G$450677),'Green Validation'!G$450678,FALSE))</f>
        <v>231</v>
      </c>
      <c r="H61" s="297">
        <f ca="1">+IF(ISERROR(HLOOKUP($B61,INDIRECT("'Monthly Resource Report'!"&amp;'Green Validation'!H$450676&amp;":"&amp;'Green Validation'!H$450677),'Green Validation'!H$450678,FALSE)),0,HLOOKUP($B61,INDIRECT("'Monthly Resource Report'!"&amp;'Green Validation'!H$450676&amp;":"&amp;'Green Validation'!H$450677),'Green Validation'!H$450678,FALSE))</f>
        <v>5.4560044454004437</v>
      </c>
      <c r="I61" s="317">
        <f ca="1">+IF(ISERROR(HLOOKUP($B61,INDIRECT("'Monthly Resource Report'!"&amp;'Green Validation'!I$450676&amp;":"&amp;'Green Validation'!I$450677),'Green Validation'!I$450678,FALSE)),0,HLOOKUP($B61,INDIRECT("'Monthly Resource Report'!"&amp;'Green Validation'!I$450676&amp;":"&amp;'Green Validation'!I$450677),'Green Validation'!I$450678,FALSE))</f>
        <v>0.22205475007129213</v>
      </c>
      <c r="J61" s="318">
        <f ca="1">+IF(ISERROR(HLOOKUP($B61,INDIRECT("'Monthly Resource Report'!"&amp;'Green Validation'!J$450676&amp;":"&amp;'Green Validation'!J$450677),'Green Validation'!J$450678,FALSE)),0,HLOOKUP($B61,INDIRECT("'Monthly Resource Report'!"&amp;'Green Validation'!J$450676&amp;":"&amp;'Green Validation'!J$450677),'Green Validation'!J$450678,FALSE))</f>
        <v>0.19040939297096343</v>
      </c>
      <c r="L61" s="301">
        <v>43040</v>
      </c>
      <c r="M61" s="294">
        <v>223</v>
      </c>
      <c r="N61" s="297">
        <v>5.4563630999999999</v>
      </c>
      <c r="O61" s="299">
        <v>0.22500000000000001</v>
      </c>
      <c r="P61" s="295">
        <v>0.19</v>
      </c>
      <c r="Q61" s="294">
        <f ca="1">+IF(ISERROR(HLOOKUP($B61,INDIRECT("'Monthly Resource Report'!"&amp;'Green Validation'!Q$450676&amp;":"&amp;'Green Validation'!Q$450677),'Green Validation'!Q$450678,FALSE)),0,HLOOKUP($B61,INDIRECT("'Monthly Resource Report'!"&amp;'Green Validation'!Q$450676&amp;":"&amp;'Green Validation'!Q$450677),'Green Validation'!Q$450678,FALSE))</f>
        <v>223</v>
      </c>
      <c r="R61" s="297">
        <f ca="1">+IF(ISERROR(HLOOKUP($B61,INDIRECT("'Monthly Resource Report'!"&amp;'Green Validation'!R$450676&amp;":"&amp;'Green Validation'!R$450677),'Green Validation'!R$450678,FALSE)),0,HLOOKUP($B61,INDIRECT("'Monthly Resource Report'!"&amp;'Green Validation'!R$450676&amp;":"&amp;'Green Validation'!R$450677),'Green Validation'!R$450678,FALSE))</f>
        <v>5.4560013812667547</v>
      </c>
      <c r="S61" s="317">
        <f ca="1">+IF(ISERROR(HLOOKUP($B61,INDIRECT("'Monthly Resource Report'!"&amp;'Green Validation'!S$450676&amp;":"&amp;'Green Validation'!S$450677),'Green Validation'!S$450678,FALSE)),0,HLOOKUP($B61,INDIRECT("'Monthly Resource Report'!"&amp;'Green Validation'!S$450676&amp;":"&amp;'Green Validation'!S$450677),'Green Validation'!S$450678,FALSE))</f>
        <v>0.22237163861098855</v>
      </c>
      <c r="T61" s="318">
        <f ca="1">+IF(ISERROR(HLOOKUP($B61,INDIRECT("'Monthly Resource Report'!"&amp;'Green Validation'!T$450676&amp;":"&amp;'Green Validation'!T$450677),'Green Validation'!T$450678,FALSE)),0,HLOOKUP($B61,INDIRECT("'Monthly Resource Report'!"&amp;'Green Validation'!T$450676&amp;":"&amp;'Green Validation'!T$450677),'Green Validation'!T$450678,FALSE))</f>
        <v>0.1901944824238028</v>
      </c>
    </row>
    <row r="62" spans="2:20">
      <c r="B62" s="301">
        <v>43070</v>
      </c>
      <c r="C62" s="294">
        <v>231</v>
      </c>
      <c r="D62" s="297">
        <v>5.4563630999999999</v>
      </c>
      <c r="E62" s="299">
        <v>0.22500000000000001</v>
      </c>
      <c r="F62" s="295">
        <v>0.19</v>
      </c>
      <c r="G62" s="294">
        <f ca="1">+IF(ISERROR(HLOOKUP($B62,INDIRECT("'Monthly Resource Report'!"&amp;'Green Validation'!G$450676&amp;":"&amp;'Green Validation'!G$450677),'Green Validation'!G$450678,FALSE)),0,HLOOKUP($B62,INDIRECT("'Monthly Resource Report'!"&amp;'Green Validation'!G$450676&amp;":"&amp;'Green Validation'!G$450677),'Green Validation'!G$450678,FALSE))</f>
        <v>231</v>
      </c>
      <c r="H62" s="297">
        <f ca="1">+IF(ISERROR(HLOOKUP($B62,INDIRECT("'Monthly Resource Report'!"&amp;'Green Validation'!H$450676&amp;":"&amp;'Green Validation'!H$450677),'Green Validation'!H$450678,FALSE)),0,HLOOKUP($B62,INDIRECT("'Monthly Resource Report'!"&amp;'Green Validation'!H$450676&amp;":"&amp;'Green Validation'!H$450677),'Green Validation'!H$450678,FALSE))</f>
        <v>5.4560059223253505</v>
      </c>
      <c r="I62" s="317">
        <f ca="1">+IF(ISERROR(HLOOKUP($B62,INDIRECT("'Monthly Resource Report'!"&amp;'Green Validation'!I$450676&amp;":"&amp;'Green Validation'!I$450677),'Green Validation'!I$450678,FALSE)),0,HLOOKUP($B62,INDIRECT("'Monthly Resource Report'!"&amp;'Green Validation'!I$450676&amp;":"&amp;'Green Validation'!I$450677),'Green Validation'!I$450678,FALSE))</f>
        <v>0.22180654655704687</v>
      </c>
      <c r="J62" s="318">
        <f ca="1">+IF(ISERROR(HLOOKUP($B62,INDIRECT("'Monthly Resource Report'!"&amp;'Green Validation'!J$450676&amp;":"&amp;'Green Validation'!J$450677),'Green Validation'!J$450678,FALSE)),0,HLOOKUP($B62,INDIRECT("'Monthly Resource Report'!"&amp;'Green Validation'!J$450676&amp;":"&amp;'Green Validation'!J$450677),'Green Validation'!J$450678,FALSE))</f>
        <v>0.19026378653048287</v>
      </c>
      <c r="L62" s="301">
        <v>43070</v>
      </c>
      <c r="M62" s="294">
        <v>223</v>
      </c>
      <c r="N62" s="297">
        <v>5.4563630999999999</v>
      </c>
      <c r="O62" s="299">
        <v>0.22500000000000001</v>
      </c>
      <c r="P62" s="295">
        <v>0.19</v>
      </c>
      <c r="Q62" s="294">
        <f ca="1">+IF(ISERROR(HLOOKUP($B62,INDIRECT("'Monthly Resource Report'!"&amp;'Green Validation'!Q$450676&amp;":"&amp;'Green Validation'!Q$450677),'Green Validation'!Q$450678,FALSE)),0,HLOOKUP($B62,INDIRECT("'Monthly Resource Report'!"&amp;'Green Validation'!Q$450676&amp;":"&amp;'Green Validation'!Q$450677),'Green Validation'!Q$450678,FALSE))</f>
        <v>223</v>
      </c>
      <c r="R62" s="297">
        <f ca="1">+IF(ISERROR(HLOOKUP($B62,INDIRECT("'Monthly Resource Report'!"&amp;'Green Validation'!R$450676&amp;":"&amp;'Green Validation'!R$450677),'Green Validation'!R$450678,FALSE)),0,HLOOKUP($B62,INDIRECT("'Monthly Resource Report'!"&amp;'Green Validation'!R$450676&amp;":"&amp;'Green Validation'!R$450677),'Green Validation'!R$450678,FALSE))</f>
        <v>5.4560013742224793</v>
      </c>
      <c r="S62" s="317">
        <f ca="1">+IF(ISERROR(HLOOKUP($B62,INDIRECT("'Monthly Resource Report'!"&amp;'Green Validation'!S$450676&amp;":"&amp;'Green Validation'!S$450677),'Green Validation'!S$450678,FALSE)),0,HLOOKUP($B62,INDIRECT("'Monthly Resource Report'!"&amp;'Green Validation'!S$450676&amp;":"&amp;'Green Validation'!S$450677),'Green Validation'!S$450678,FALSE))</f>
        <v>0.222171251352792</v>
      </c>
      <c r="T62" s="318">
        <f ca="1">+IF(ISERROR(HLOOKUP($B62,INDIRECT("'Monthly Resource Report'!"&amp;'Green Validation'!T$450676&amp;":"&amp;'Green Validation'!T$450677),'Green Validation'!T$450678,FALSE)),0,HLOOKUP($B62,INDIRECT("'Monthly Resource Report'!"&amp;'Green Validation'!T$450676&amp;":"&amp;'Green Validation'!T$450677),'Green Validation'!T$450678,FALSE))</f>
        <v>0.1901888255342519</v>
      </c>
    </row>
    <row r="63" spans="2:20">
      <c r="B63" s="301">
        <v>43101</v>
      </c>
      <c r="C63" s="294">
        <v>231</v>
      </c>
      <c r="D63" s="297">
        <v>5.5938634501199997</v>
      </c>
      <c r="E63" s="299">
        <v>0.22500000000000001</v>
      </c>
      <c r="F63" s="295">
        <v>0.19</v>
      </c>
      <c r="G63" s="294">
        <f ca="1">+IF(ISERROR(HLOOKUP($B63,INDIRECT("'Monthly Resource Report'!"&amp;'Green Validation'!G$450676&amp;":"&amp;'Green Validation'!G$450677),'Green Validation'!G$450678,FALSE)),0,HLOOKUP($B63,INDIRECT("'Monthly Resource Report'!"&amp;'Green Validation'!G$450676&amp;":"&amp;'Green Validation'!G$450677),'Green Validation'!G$450678,FALSE))</f>
        <v>231</v>
      </c>
      <c r="H63" s="297">
        <f ca="1">+IF(ISERROR(HLOOKUP($B63,INDIRECT("'Monthly Resource Report'!"&amp;'Green Validation'!H$450676&amp;":"&amp;'Green Validation'!H$450677),'Green Validation'!H$450678,FALSE)),0,HLOOKUP($B63,INDIRECT("'Monthly Resource Report'!"&amp;'Green Validation'!H$450676&amp;":"&amp;'Green Validation'!H$450677),'Green Validation'!H$450678,FALSE))</f>
        <v>5.5940034552221887</v>
      </c>
      <c r="I63" s="317">
        <f ca="1">+IF(ISERROR(HLOOKUP($B63,INDIRECT("'Monthly Resource Report'!"&amp;'Green Validation'!I$450676&amp;":"&amp;'Green Validation'!I$450677),'Green Validation'!I$450678,FALSE)),0,HLOOKUP($B63,INDIRECT("'Monthly Resource Report'!"&amp;'Green Validation'!I$450676&amp;":"&amp;'Green Validation'!I$450677),'Green Validation'!I$450678,FALSE))</f>
        <v>0.22292749284817426</v>
      </c>
      <c r="J63" s="318">
        <f ca="1">+IF(ISERROR(HLOOKUP($B63,INDIRECT("'Monthly Resource Report'!"&amp;'Green Validation'!J$450676&amp;":"&amp;'Green Validation'!J$450677),'Green Validation'!J$450678,FALSE)),0,HLOOKUP($B63,INDIRECT("'Monthly Resource Report'!"&amp;'Green Validation'!J$450676&amp;":"&amp;'Green Validation'!J$450677),'Green Validation'!J$450678,FALSE))</f>
        <v>0.19025256996854292</v>
      </c>
      <c r="L63" s="301">
        <v>43101</v>
      </c>
      <c r="M63" s="294">
        <v>223</v>
      </c>
      <c r="N63" s="297">
        <v>5.5938634501199997</v>
      </c>
      <c r="O63" s="299">
        <v>0.22500000000000001</v>
      </c>
      <c r="P63" s="295">
        <v>0.19</v>
      </c>
      <c r="Q63" s="294">
        <f ca="1">+IF(ISERROR(HLOOKUP($B63,INDIRECT("'Monthly Resource Report'!"&amp;'Green Validation'!Q$450676&amp;":"&amp;'Green Validation'!Q$450677),'Green Validation'!Q$450678,FALSE)),0,HLOOKUP($B63,INDIRECT("'Monthly Resource Report'!"&amp;'Green Validation'!Q$450676&amp;":"&amp;'Green Validation'!Q$450677),'Green Validation'!Q$450678,FALSE))</f>
        <v>223</v>
      </c>
      <c r="R63" s="297">
        <f ca="1">+IF(ISERROR(HLOOKUP($B63,INDIRECT("'Monthly Resource Report'!"&amp;'Green Validation'!R$450676&amp;":"&amp;'Green Validation'!R$450677),'Green Validation'!R$450678,FALSE)),0,HLOOKUP($B63,INDIRECT("'Monthly Resource Report'!"&amp;'Green Validation'!R$450676&amp;":"&amp;'Green Validation'!R$450677),'Green Validation'!R$450678,FALSE))</f>
        <v>5.5940052693614364</v>
      </c>
      <c r="S63" s="317">
        <f ca="1">+IF(ISERROR(HLOOKUP($B63,INDIRECT("'Monthly Resource Report'!"&amp;'Green Validation'!S$450676&amp;":"&amp;'Green Validation'!S$450677),'Green Validation'!S$450678,FALSE)),0,HLOOKUP($B63,INDIRECT("'Monthly Resource Report'!"&amp;'Green Validation'!S$450676&amp;":"&amp;'Green Validation'!S$450677),'Green Validation'!S$450678,FALSE))</f>
        <v>0.22303338863923008</v>
      </c>
      <c r="T63" s="318">
        <f ca="1">+IF(ISERROR(HLOOKUP($B63,INDIRECT("'Monthly Resource Report'!"&amp;'Green Validation'!T$450676&amp;":"&amp;'Green Validation'!T$450677),'Green Validation'!T$450678,FALSE)),0,HLOOKUP($B63,INDIRECT("'Monthly Resource Report'!"&amp;'Green Validation'!T$450676&amp;":"&amp;'Green Validation'!T$450677),'Green Validation'!T$450678,FALSE))</f>
        <v>0.19027788567431614</v>
      </c>
    </row>
    <row r="64" spans="2:20">
      <c r="B64" s="301">
        <v>43132</v>
      </c>
      <c r="C64" s="294">
        <v>231</v>
      </c>
      <c r="D64" s="297">
        <v>5.5938634501199997</v>
      </c>
      <c r="E64" s="299">
        <v>0.22500000000000001</v>
      </c>
      <c r="F64" s="295">
        <v>0.19</v>
      </c>
      <c r="G64" s="294">
        <f ca="1">+IF(ISERROR(HLOOKUP($B64,INDIRECT("'Monthly Resource Report'!"&amp;'Green Validation'!G$450676&amp;":"&amp;'Green Validation'!G$450677),'Green Validation'!G$450678,FALSE)),0,HLOOKUP($B64,INDIRECT("'Monthly Resource Report'!"&amp;'Green Validation'!G$450676&amp;":"&amp;'Green Validation'!G$450677),'Green Validation'!G$450678,FALSE))</f>
        <v>231</v>
      </c>
      <c r="H64" s="297">
        <f ca="1">+IF(ISERROR(HLOOKUP($B64,INDIRECT("'Monthly Resource Report'!"&amp;'Green Validation'!H$450676&amp;":"&amp;'Green Validation'!H$450677),'Green Validation'!H$450678,FALSE)),0,HLOOKUP($B64,INDIRECT("'Monthly Resource Report'!"&amp;'Green Validation'!H$450676&amp;":"&amp;'Green Validation'!H$450677),'Green Validation'!H$450678,FALSE))</f>
        <v>5.5940021622196694</v>
      </c>
      <c r="I64" s="317">
        <f ca="1">+IF(ISERROR(HLOOKUP($B64,INDIRECT("'Monthly Resource Report'!"&amp;'Green Validation'!I$450676&amp;":"&amp;'Green Validation'!I$450677),'Green Validation'!I$450678,FALSE)),0,HLOOKUP($B64,INDIRECT("'Monthly Resource Report'!"&amp;'Green Validation'!I$450676&amp;":"&amp;'Green Validation'!I$450677),'Green Validation'!I$450678,FALSE))</f>
        <v>0.22330362738548268</v>
      </c>
      <c r="J64" s="318">
        <f ca="1">+IF(ISERROR(HLOOKUP($B64,INDIRECT("'Monthly Resource Report'!"&amp;'Green Validation'!J$450676&amp;":"&amp;'Green Validation'!J$450677),'Green Validation'!J$450678,FALSE)),0,HLOOKUP($B64,INDIRECT("'Monthly Resource Report'!"&amp;'Green Validation'!J$450676&amp;":"&amp;'Green Validation'!J$450677),'Green Validation'!J$450678,FALSE))</f>
        <v>0.19041013388595468</v>
      </c>
      <c r="L64" s="301">
        <v>43132</v>
      </c>
      <c r="M64" s="294">
        <v>223</v>
      </c>
      <c r="N64" s="297">
        <v>5.5938634501199997</v>
      </c>
      <c r="O64" s="299">
        <v>0.22500000000000001</v>
      </c>
      <c r="P64" s="295">
        <v>0.19</v>
      </c>
      <c r="Q64" s="294">
        <f ca="1">+IF(ISERROR(HLOOKUP($B64,INDIRECT("'Monthly Resource Report'!"&amp;'Green Validation'!Q$450676&amp;":"&amp;'Green Validation'!Q$450677),'Green Validation'!Q$450678,FALSE)),0,HLOOKUP($B64,INDIRECT("'Monthly Resource Report'!"&amp;'Green Validation'!Q$450676&amp;":"&amp;'Green Validation'!Q$450677),'Green Validation'!Q$450678,FALSE))</f>
        <v>223</v>
      </c>
      <c r="R64" s="297">
        <f ca="1">+IF(ISERROR(HLOOKUP($B64,INDIRECT("'Monthly Resource Report'!"&amp;'Green Validation'!R$450676&amp;":"&amp;'Green Validation'!R$450677),'Green Validation'!R$450678,FALSE)),0,HLOOKUP($B64,INDIRECT("'Monthly Resource Report'!"&amp;'Green Validation'!R$450676&amp;":"&amp;'Green Validation'!R$450677),'Green Validation'!R$450678,FALSE))</f>
        <v>5.594002983740884</v>
      </c>
      <c r="S64" s="317">
        <f ca="1">+IF(ISERROR(HLOOKUP($B64,INDIRECT("'Monthly Resource Report'!"&amp;'Green Validation'!S$450676&amp;":"&amp;'Green Validation'!S$450677),'Green Validation'!S$450678,FALSE)),0,HLOOKUP($B64,INDIRECT("'Monthly Resource Report'!"&amp;'Green Validation'!S$450676&amp;":"&amp;'Green Validation'!S$450677),'Green Validation'!S$450678,FALSE))</f>
        <v>0.22328341525717876</v>
      </c>
      <c r="T64" s="318">
        <f ca="1">+IF(ISERROR(HLOOKUP($B64,INDIRECT("'Monthly Resource Report'!"&amp;'Green Validation'!T$450676&amp;":"&amp;'Green Validation'!T$450677),'Green Validation'!T$450678,FALSE)),0,HLOOKUP($B64,INDIRECT("'Monthly Resource Report'!"&amp;'Green Validation'!T$450676&amp;":"&amp;'Green Validation'!T$450677),'Green Validation'!T$450678,FALSE))</f>
        <v>0.19028044029803304</v>
      </c>
    </row>
    <row r="65" spans="2:20">
      <c r="B65" s="301">
        <v>43160</v>
      </c>
      <c r="C65" s="294">
        <v>231</v>
      </c>
      <c r="D65" s="297">
        <v>5.5938634501199997</v>
      </c>
      <c r="E65" s="299">
        <v>0.22500000000000001</v>
      </c>
      <c r="F65" s="295">
        <v>0.19</v>
      </c>
      <c r="G65" s="294">
        <f ca="1">+IF(ISERROR(HLOOKUP($B65,INDIRECT("'Monthly Resource Report'!"&amp;'Green Validation'!G$450676&amp;":"&amp;'Green Validation'!G$450677),'Green Validation'!G$450678,FALSE)),0,HLOOKUP($B65,INDIRECT("'Monthly Resource Report'!"&amp;'Green Validation'!G$450676&amp;":"&amp;'Green Validation'!G$450677),'Green Validation'!G$450678,FALSE))</f>
        <v>231</v>
      </c>
      <c r="H65" s="297">
        <f ca="1">+IF(ISERROR(HLOOKUP($B65,INDIRECT("'Monthly Resource Report'!"&amp;'Green Validation'!H$450676&amp;":"&amp;'Green Validation'!H$450677),'Green Validation'!H$450678,FALSE)),0,HLOOKUP($B65,INDIRECT("'Monthly Resource Report'!"&amp;'Green Validation'!H$450676&amp;":"&amp;'Green Validation'!H$450677),'Green Validation'!H$450678,FALSE))</f>
        <v>5.5939993202940403</v>
      </c>
      <c r="I65" s="317">
        <f ca="1">+IF(ISERROR(HLOOKUP($B65,INDIRECT("'Monthly Resource Report'!"&amp;'Green Validation'!I$450676&amp;":"&amp;'Green Validation'!I$450677),'Green Validation'!I$450678,FALSE)),0,HLOOKUP($B65,INDIRECT("'Monthly Resource Report'!"&amp;'Green Validation'!I$450676&amp;":"&amp;'Green Validation'!I$450677),'Green Validation'!I$450678,FALSE))</f>
        <v>0.22212810701872243</v>
      </c>
      <c r="J65" s="318">
        <f ca="1">+IF(ISERROR(HLOOKUP($B65,INDIRECT("'Monthly Resource Report'!"&amp;'Green Validation'!J$450676&amp;":"&amp;'Green Validation'!J$450677),'Green Validation'!J$450678,FALSE)),0,HLOOKUP($B65,INDIRECT("'Monthly Resource Report'!"&amp;'Green Validation'!J$450676&amp;":"&amp;'Green Validation'!J$450677),'Green Validation'!J$450678,FALSE))</f>
        <v>0.19024252514336343</v>
      </c>
      <c r="L65" s="301">
        <v>43160</v>
      </c>
      <c r="M65" s="294">
        <v>223</v>
      </c>
      <c r="N65" s="297">
        <v>5.5938634501199997</v>
      </c>
      <c r="O65" s="299">
        <v>0.22500000000000001</v>
      </c>
      <c r="P65" s="295">
        <v>0.19</v>
      </c>
      <c r="Q65" s="294">
        <f ca="1">+IF(ISERROR(HLOOKUP($B65,INDIRECT("'Monthly Resource Report'!"&amp;'Green Validation'!Q$450676&amp;":"&amp;'Green Validation'!Q$450677),'Green Validation'!Q$450678,FALSE)),0,HLOOKUP($B65,INDIRECT("'Monthly Resource Report'!"&amp;'Green Validation'!Q$450676&amp;":"&amp;'Green Validation'!Q$450677),'Green Validation'!Q$450678,FALSE))</f>
        <v>223</v>
      </c>
      <c r="R65" s="297">
        <f ca="1">+IF(ISERROR(HLOOKUP($B65,INDIRECT("'Monthly Resource Report'!"&amp;'Green Validation'!R$450676&amp;":"&amp;'Green Validation'!R$450677),'Green Validation'!R$450678,FALSE)),0,HLOOKUP($B65,INDIRECT("'Monthly Resource Report'!"&amp;'Green Validation'!R$450676&amp;":"&amp;'Green Validation'!R$450677),'Green Validation'!R$450678,FALSE))</f>
        <v>5.5940033654908836</v>
      </c>
      <c r="S65" s="317">
        <f ca="1">+IF(ISERROR(HLOOKUP($B65,INDIRECT("'Monthly Resource Report'!"&amp;'Green Validation'!S$450676&amp;":"&amp;'Green Validation'!S$450677),'Green Validation'!S$450678,FALSE)),0,HLOOKUP($B65,INDIRECT("'Monthly Resource Report'!"&amp;'Green Validation'!S$450676&amp;":"&amp;'Green Validation'!S$450677),'Green Validation'!S$450678,FALSE))</f>
        <v>0.22241360618296563</v>
      </c>
      <c r="T65" s="318">
        <f ca="1">+IF(ISERROR(HLOOKUP($B65,INDIRECT("'Monthly Resource Report'!"&amp;'Green Validation'!T$450676&amp;":"&amp;'Green Validation'!T$450677),'Green Validation'!T$450678,FALSE)),0,HLOOKUP($B65,INDIRECT("'Monthly Resource Report'!"&amp;'Green Validation'!T$450676&amp;":"&amp;'Green Validation'!T$450677),'Green Validation'!T$450678,FALSE))</f>
        <v>0.19018658881918385</v>
      </c>
    </row>
    <row r="66" spans="2:20">
      <c r="B66" s="301">
        <v>43191</v>
      </c>
      <c r="C66" s="294">
        <v>231</v>
      </c>
      <c r="D66" s="297">
        <v>5.5938634501199997</v>
      </c>
      <c r="E66" s="299">
        <v>0.22500000000000001</v>
      </c>
      <c r="F66" s="295">
        <v>0.19</v>
      </c>
      <c r="G66" s="294">
        <f ca="1">+IF(ISERROR(HLOOKUP($B66,INDIRECT("'Monthly Resource Report'!"&amp;'Green Validation'!G$450676&amp;":"&amp;'Green Validation'!G$450677),'Green Validation'!G$450678,FALSE)),0,HLOOKUP($B66,INDIRECT("'Monthly Resource Report'!"&amp;'Green Validation'!G$450676&amp;":"&amp;'Green Validation'!G$450677),'Green Validation'!G$450678,FALSE))</f>
        <v>231</v>
      </c>
      <c r="H66" s="297">
        <f ca="1">+IF(ISERROR(HLOOKUP($B66,INDIRECT("'Monthly Resource Report'!"&amp;'Green Validation'!H$450676&amp;":"&amp;'Green Validation'!H$450677),'Green Validation'!H$450678,FALSE)),0,HLOOKUP($B66,INDIRECT("'Monthly Resource Report'!"&amp;'Green Validation'!H$450676&amp;":"&amp;'Green Validation'!H$450677),'Green Validation'!H$450678,FALSE))</f>
        <v>5.5940029156344195</v>
      </c>
      <c r="I66" s="317">
        <f ca="1">+IF(ISERROR(HLOOKUP($B66,INDIRECT("'Monthly Resource Report'!"&amp;'Green Validation'!I$450676&amp;":"&amp;'Green Validation'!I$450677),'Green Validation'!I$450678,FALSE)),0,HLOOKUP($B66,INDIRECT("'Monthly Resource Report'!"&amp;'Green Validation'!I$450676&amp;":"&amp;'Green Validation'!I$450677),'Green Validation'!I$450678,FALSE))</f>
        <v>0.22200955070386233</v>
      </c>
      <c r="J66" s="318">
        <f ca="1">+IF(ISERROR(HLOOKUP($B66,INDIRECT("'Monthly Resource Report'!"&amp;'Green Validation'!J$450676&amp;":"&amp;'Green Validation'!J$450677),'Green Validation'!J$450678,FALSE)),0,HLOOKUP($B66,INDIRECT("'Monthly Resource Report'!"&amp;'Green Validation'!J$450676&amp;":"&amp;'Green Validation'!J$450677),'Green Validation'!J$450678,FALSE))</f>
        <v>0.19060752591561458</v>
      </c>
      <c r="L66" s="301">
        <v>43191</v>
      </c>
      <c r="M66" s="294">
        <v>223</v>
      </c>
      <c r="N66" s="297">
        <v>5.5938634501199997</v>
      </c>
      <c r="O66" s="299">
        <v>0.22500000000000001</v>
      </c>
      <c r="P66" s="295">
        <v>0.19</v>
      </c>
      <c r="Q66" s="294">
        <f ca="1">+IF(ISERROR(HLOOKUP($B66,INDIRECT("'Monthly Resource Report'!"&amp;'Green Validation'!Q$450676&amp;":"&amp;'Green Validation'!Q$450677),'Green Validation'!Q$450678,FALSE)),0,HLOOKUP($B66,INDIRECT("'Monthly Resource Report'!"&amp;'Green Validation'!Q$450676&amp;":"&amp;'Green Validation'!Q$450677),'Green Validation'!Q$450678,FALSE))</f>
        <v>223</v>
      </c>
      <c r="R66" s="297">
        <f ca="1">+IF(ISERROR(HLOOKUP($B66,INDIRECT("'Monthly Resource Report'!"&amp;'Green Validation'!R$450676&amp;":"&amp;'Green Validation'!R$450677),'Green Validation'!R$450678,FALSE)),0,HLOOKUP($B66,INDIRECT("'Monthly Resource Report'!"&amp;'Green Validation'!R$450676&amp;":"&amp;'Green Validation'!R$450677),'Green Validation'!R$450678,FALSE))</f>
        <v>5.5940048596348513</v>
      </c>
      <c r="S66" s="317">
        <f ca="1">+IF(ISERROR(HLOOKUP($B66,INDIRECT("'Monthly Resource Report'!"&amp;'Green Validation'!S$450676&amp;":"&amp;'Green Validation'!S$450677),'Green Validation'!S$450678,FALSE)),0,HLOOKUP($B66,INDIRECT("'Monthly Resource Report'!"&amp;'Green Validation'!S$450676&amp;":"&amp;'Green Validation'!S$450677),'Green Validation'!S$450678,FALSE))</f>
        <v>0.22237078402163521</v>
      </c>
      <c r="T66" s="318">
        <f ca="1">+IF(ISERROR(HLOOKUP($B66,INDIRECT("'Monthly Resource Report'!"&amp;'Green Validation'!T$450676&amp;":"&amp;'Green Validation'!T$450677),'Green Validation'!T$450678,FALSE)),0,HLOOKUP($B66,INDIRECT("'Monthly Resource Report'!"&amp;'Green Validation'!T$450676&amp;":"&amp;'Green Validation'!T$450677),'Green Validation'!T$450678,FALSE))</f>
        <v>0.19028933718262406</v>
      </c>
    </row>
    <row r="67" spans="2:20">
      <c r="B67" s="301">
        <v>43221</v>
      </c>
      <c r="C67" s="294">
        <v>231</v>
      </c>
      <c r="D67" s="297">
        <v>5.5938634501199997</v>
      </c>
      <c r="E67" s="299">
        <v>0.21</v>
      </c>
      <c r="F67" s="295">
        <v>0.19</v>
      </c>
      <c r="G67" s="294">
        <f ca="1">+IF(ISERROR(HLOOKUP($B67,INDIRECT("'Monthly Resource Report'!"&amp;'Green Validation'!G$450676&amp;":"&amp;'Green Validation'!G$450677),'Green Validation'!G$450678,FALSE)),0,HLOOKUP($B67,INDIRECT("'Monthly Resource Report'!"&amp;'Green Validation'!G$450676&amp;":"&amp;'Green Validation'!G$450677),'Green Validation'!G$450678,FALSE))</f>
        <v>231</v>
      </c>
      <c r="H67" s="297">
        <f ca="1">+IF(ISERROR(HLOOKUP($B67,INDIRECT("'Monthly Resource Report'!"&amp;'Green Validation'!H$450676&amp;":"&amp;'Green Validation'!H$450677),'Green Validation'!H$450678,FALSE)),0,HLOOKUP($B67,INDIRECT("'Monthly Resource Report'!"&amp;'Green Validation'!H$450676&amp;":"&amp;'Green Validation'!H$450677),'Green Validation'!H$450678,FALSE))</f>
        <v>5.5940009240009241</v>
      </c>
      <c r="I67" s="317">
        <f ca="1">+IF(ISERROR(HLOOKUP($B67,INDIRECT("'Monthly Resource Report'!"&amp;'Green Validation'!I$450676&amp;":"&amp;'Green Validation'!I$450677),'Green Validation'!I$450678,FALSE)),0,HLOOKUP($B67,INDIRECT("'Monthly Resource Report'!"&amp;'Green Validation'!I$450676&amp;":"&amp;'Green Validation'!I$450677),'Green Validation'!I$450678,FALSE))</f>
        <v>0.2076017171206897</v>
      </c>
      <c r="J67" s="318">
        <f ca="1">+IF(ISERROR(HLOOKUP($B67,INDIRECT("'Monthly Resource Report'!"&amp;'Green Validation'!J$450676&amp;":"&amp;'Green Validation'!J$450677),'Green Validation'!J$450678,FALSE)),0,HLOOKUP($B67,INDIRECT("'Monthly Resource Report'!"&amp;'Green Validation'!J$450676&amp;":"&amp;'Green Validation'!J$450677),'Green Validation'!J$450678,FALSE))</f>
        <v>0.1903840931930198</v>
      </c>
      <c r="L67" s="301">
        <v>43221</v>
      </c>
      <c r="M67" s="294">
        <v>223</v>
      </c>
      <c r="N67" s="297">
        <v>5.5938634501199997</v>
      </c>
      <c r="O67" s="299">
        <v>0.21</v>
      </c>
      <c r="P67" s="295">
        <v>0.19</v>
      </c>
      <c r="Q67" s="294">
        <f ca="1">+IF(ISERROR(HLOOKUP($B67,INDIRECT("'Monthly Resource Report'!"&amp;'Green Validation'!Q$450676&amp;":"&amp;'Green Validation'!Q$450677),'Green Validation'!Q$450678,FALSE)),0,HLOOKUP($B67,INDIRECT("'Monthly Resource Report'!"&amp;'Green Validation'!Q$450676&amp;":"&amp;'Green Validation'!Q$450677),'Green Validation'!Q$450678,FALSE))</f>
        <v>223</v>
      </c>
      <c r="R67" s="297">
        <f ca="1">+IF(ISERROR(HLOOKUP($B67,INDIRECT("'Monthly Resource Report'!"&amp;'Green Validation'!R$450676&amp;":"&amp;'Green Validation'!R$450677),'Green Validation'!R$450678,FALSE)),0,HLOOKUP($B67,INDIRECT("'Monthly Resource Report'!"&amp;'Green Validation'!R$450676&amp;":"&amp;'Green Validation'!R$450677),'Green Validation'!R$450678,FALSE))</f>
        <v>5.5940037949335544</v>
      </c>
      <c r="S67" s="317">
        <f ca="1">+IF(ISERROR(HLOOKUP($B67,INDIRECT("'Monthly Resource Report'!"&amp;'Green Validation'!S$450676&amp;":"&amp;'Green Validation'!S$450677),'Green Validation'!S$450678,FALSE)),0,HLOOKUP($B67,INDIRECT("'Monthly Resource Report'!"&amp;'Green Validation'!S$450676&amp;":"&amp;'Green Validation'!S$450677),'Green Validation'!S$450678,FALSE))</f>
        <v>0.20789358156601315</v>
      </c>
      <c r="T67" s="318">
        <f ca="1">+IF(ISERROR(HLOOKUP($B67,INDIRECT("'Monthly Resource Report'!"&amp;'Green Validation'!T$450676&amp;":"&amp;'Green Validation'!T$450677),'Green Validation'!T$450678,FALSE)),0,HLOOKUP($B67,INDIRECT("'Monthly Resource Report'!"&amp;'Green Validation'!T$450676&amp;":"&amp;'Green Validation'!T$450677),'Green Validation'!T$450678,FALSE))</f>
        <v>0.1901823629602927</v>
      </c>
    </row>
    <row r="68" spans="2:20">
      <c r="B68" s="301">
        <v>43252</v>
      </c>
      <c r="C68" s="294">
        <v>231</v>
      </c>
      <c r="D68" s="297">
        <v>5.5938634501199997</v>
      </c>
      <c r="E68" s="299">
        <v>0.21</v>
      </c>
      <c r="F68" s="295">
        <v>0.19</v>
      </c>
      <c r="G68" s="294">
        <f ca="1">+IF(ISERROR(HLOOKUP($B68,INDIRECT("'Monthly Resource Report'!"&amp;'Green Validation'!G$450676&amp;":"&amp;'Green Validation'!G$450677),'Green Validation'!G$450678,FALSE)),0,HLOOKUP($B68,INDIRECT("'Monthly Resource Report'!"&amp;'Green Validation'!G$450676&amp;":"&amp;'Green Validation'!G$450677),'Green Validation'!G$450678,FALSE))</f>
        <v>231</v>
      </c>
      <c r="H68" s="297">
        <f ca="1">+IF(ISERROR(HLOOKUP($B68,INDIRECT("'Monthly Resource Report'!"&amp;'Green Validation'!H$450676&amp;":"&amp;'Green Validation'!H$450677),'Green Validation'!H$450678,FALSE)),0,HLOOKUP($B68,INDIRECT("'Monthly Resource Report'!"&amp;'Green Validation'!H$450676&amp;":"&amp;'Green Validation'!H$450677),'Green Validation'!H$450678,FALSE))</f>
        <v>5.5940013789933349</v>
      </c>
      <c r="I68" s="317">
        <f ca="1">+IF(ISERROR(HLOOKUP($B68,INDIRECT("'Monthly Resource Report'!"&amp;'Green Validation'!I$450676&amp;":"&amp;'Green Validation'!I$450677),'Green Validation'!I$450678,FALSE)),0,HLOOKUP($B68,INDIRECT("'Monthly Resource Report'!"&amp;'Green Validation'!I$450676&amp;":"&amp;'Green Validation'!I$450677),'Green Validation'!I$450678,FALSE))</f>
        <v>0.2077974372140507</v>
      </c>
      <c r="J68" s="318">
        <f ca="1">+IF(ISERROR(HLOOKUP($B68,INDIRECT("'Monthly Resource Report'!"&amp;'Green Validation'!J$450676&amp;":"&amp;'Green Validation'!J$450677),'Green Validation'!J$450678,FALSE)),0,HLOOKUP($B68,INDIRECT("'Monthly Resource Report'!"&amp;'Green Validation'!J$450676&amp;":"&amp;'Green Validation'!J$450677),'Green Validation'!J$450678,FALSE))</f>
        <v>0.19039737065435083</v>
      </c>
      <c r="L68" s="301">
        <v>43252</v>
      </c>
      <c r="M68" s="294">
        <v>223</v>
      </c>
      <c r="N68" s="297">
        <v>5.5938634501199997</v>
      </c>
      <c r="O68" s="299">
        <v>0.21</v>
      </c>
      <c r="P68" s="295">
        <v>0.19</v>
      </c>
      <c r="Q68" s="294">
        <f ca="1">+IF(ISERROR(HLOOKUP($B68,INDIRECT("'Monthly Resource Report'!"&amp;'Green Validation'!Q$450676&amp;":"&amp;'Green Validation'!Q$450677),'Green Validation'!Q$450678,FALSE)),0,HLOOKUP($B68,INDIRECT("'Monthly Resource Report'!"&amp;'Green Validation'!Q$450676&amp;":"&amp;'Green Validation'!Q$450677),'Green Validation'!Q$450678,FALSE))</f>
        <v>223</v>
      </c>
      <c r="R68" s="297">
        <f ca="1">+IF(ISERROR(HLOOKUP($B68,INDIRECT("'Monthly Resource Report'!"&amp;'Green Validation'!R$450676&amp;":"&amp;'Green Validation'!R$450677),'Green Validation'!R$450678,FALSE)),0,HLOOKUP($B68,INDIRECT("'Monthly Resource Report'!"&amp;'Green Validation'!R$450676&amp;":"&amp;'Green Validation'!R$450677),'Green Validation'!R$450678,FALSE))</f>
        <v>5.5940039110241999</v>
      </c>
      <c r="S68" s="317">
        <f ca="1">+IF(ISERROR(HLOOKUP($B68,INDIRECT("'Monthly Resource Report'!"&amp;'Green Validation'!S$450676&amp;":"&amp;'Green Validation'!S$450677),'Green Validation'!S$450678,FALSE)),0,HLOOKUP($B68,INDIRECT("'Monthly Resource Report'!"&amp;'Green Validation'!S$450676&amp;":"&amp;'Green Validation'!S$450677),'Green Validation'!S$450678,FALSE))</f>
        <v>0.20802446043929426</v>
      </c>
      <c r="T68" s="318">
        <f ca="1">+IF(ISERROR(HLOOKUP($B68,INDIRECT("'Monthly Resource Report'!"&amp;'Green Validation'!T$450676&amp;":"&amp;'Green Validation'!T$450677),'Green Validation'!T$450678,FALSE)),0,HLOOKUP($B68,INDIRECT("'Monthly Resource Report'!"&amp;'Green Validation'!T$450676&amp;":"&amp;'Green Validation'!T$450677),'Green Validation'!T$450678,FALSE))</f>
        <v>0.19018863753953072</v>
      </c>
    </row>
    <row r="69" spans="2:20">
      <c r="B69" s="301">
        <v>43282</v>
      </c>
      <c r="C69" s="294">
        <v>231</v>
      </c>
      <c r="D69" s="297">
        <v>5.5938634501199997</v>
      </c>
      <c r="E69" s="299">
        <v>0.21</v>
      </c>
      <c r="F69" s="295">
        <v>0.19</v>
      </c>
      <c r="G69" s="294">
        <f ca="1">+IF(ISERROR(HLOOKUP($B69,INDIRECT("'Monthly Resource Report'!"&amp;'Green Validation'!G$450676&amp;":"&amp;'Green Validation'!G$450677),'Green Validation'!G$450678,FALSE)),0,HLOOKUP($B69,INDIRECT("'Monthly Resource Report'!"&amp;'Green Validation'!G$450676&amp;":"&amp;'Green Validation'!G$450677),'Green Validation'!G$450678,FALSE))</f>
        <v>231</v>
      </c>
      <c r="H69" s="297">
        <f ca="1">+IF(ISERROR(HLOOKUP($B69,INDIRECT("'Monthly Resource Report'!"&amp;'Green Validation'!H$450676&amp;":"&amp;'Green Validation'!H$450677),'Green Validation'!H$450678,FALSE)),0,HLOOKUP($B69,INDIRECT("'Monthly Resource Report'!"&amp;'Green Validation'!H$450676&amp;":"&amp;'Green Validation'!H$450677),'Green Validation'!H$450678,FALSE))</f>
        <v>5.5940041924562234</v>
      </c>
      <c r="I69" s="317">
        <f ca="1">+IF(ISERROR(HLOOKUP($B69,INDIRECT("'Monthly Resource Report'!"&amp;'Green Validation'!I$450676&amp;":"&amp;'Green Validation'!I$450677),'Green Validation'!I$450678,FALSE)),0,HLOOKUP($B69,INDIRECT("'Monthly Resource Report'!"&amp;'Green Validation'!I$450676&amp;":"&amp;'Green Validation'!I$450677),'Green Validation'!I$450678,FALSE))</f>
        <v>0.20820115237380515</v>
      </c>
      <c r="J69" s="318">
        <f ca="1">+IF(ISERROR(HLOOKUP($B69,INDIRECT("'Monthly Resource Report'!"&amp;'Green Validation'!J$450676&amp;":"&amp;'Green Validation'!J$450677),'Green Validation'!J$450678,FALSE)),0,HLOOKUP($B69,INDIRECT("'Monthly Resource Report'!"&amp;'Green Validation'!J$450676&amp;":"&amp;'Green Validation'!J$450677),'Green Validation'!J$450678,FALSE))</f>
        <v>0.19036776675961434</v>
      </c>
      <c r="L69" s="301">
        <v>43282</v>
      </c>
      <c r="M69" s="294">
        <v>223</v>
      </c>
      <c r="N69" s="297">
        <v>5.5938634501199997</v>
      </c>
      <c r="O69" s="299">
        <v>0.21</v>
      </c>
      <c r="P69" s="295">
        <v>0.19</v>
      </c>
      <c r="Q69" s="294">
        <f ca="1">+IF(ISERROR(HLOOKUP($B69,INDIRECT("'Monthly Resource Report'!"&amp;'Green Validation'!Q$450676&amp;":"&amp;'Green Validation'!Q$450677),'Green Validation'!Q$450678,FALSE)),0,HLOOKUP($B69,INDIRECT("'Monthly Resource Report'!"&amp;'Green Validation'!Q$450676&amp;":"&amp;'Green Validation'!Q$450677),'Green Validation'!Q$450678,FALSE))</f>
        <v>223</v>
      </c>
      <c r="R69" s="297">
        <f ca="1">+IF(ISERROR(HLOOKUP($B69,INDIRECT("'Monthly Resource Report'!"&amp;'Green Validation'!R$450676&amp;":"&amp;'Green Validation'!R$450677),'Green Validation'!R$450678,FALSE)),0,HLOOKUP($B69,INDIRECT("'Monthly Resource Report'!"&amp;'Green Validation'!R$450676&amp;":"&amp;'Green Validation'!R$450677),'Green Validation'!R$450678,FALSE))</f>
        <v>5.5940052166550585</v>
      </c>
      <c r="S69" s="317">
        <f ca="1">+IF(ISERROR(HLOOKUP($B69,INDIRECT("'Monthly Resource Report'!"&amp;'Green Validation'!S$450676&amp;":"&amp;'Green Validation'!S$450677),'Green Validation'!S$450678,FALSE)),0,HLOOKUP($B69,INDIRECT("'Monthly Resource Report'!"&amp;'Green Validation'!S$450676&amp;":"&amp;'Green Validation'!S$450677),'Green Validation'!S$450678,FALSE))</f>
        <v>0.2083930586376207</v>
      </c>
      <c r="T69" s="318">
        <f ca="1">+IF(ISERROR(HLOOKUP($B69,INDIRECT("'Monthly Resource Report'!"&amp;'Green Validation'!T$450676&amp;":"&amp;'Green Validation'!T$450677),'Green Validation'!T$450678,FALSE)),0,HLOOKUP($B69,INDIRECT("'Monthly Resource Report'!"&amp;'Green Validation'!T$450676&amp;":"&amp;'Green Validation'!T$450677),'Green Validation'!T$450678,FALSE))</f>
        <v>0.19027085690389492</v>
      </c>
    </row>
    <row r="70" spans="2:20">
      <c r="B70" s="301">
        <v>43313</v>
      </c>
      <c r="C70" s="294">
        <v>231</v>
      </c>
      <c r="D70" s="297">
        <v>5.5938634501199997</v>
      </c>
      <c r="E70" s="299">
        <v>0.21</v>
      </c>
      <c r="F70" s="295">
        <v>0.19</v>
      </c>
      <c r="G70" s="294">
        <f ca="1">+IF(ISERROR(HLOOKUP($B70,INDIRECT("'Monthly Resource Report'!"&amp;'Green Validation'!G$450676&amp;":"&amp;'Green Validation'!G$450677),'Green Validation'!G$450678,FALSE)),0,HLOOKUP($B70,INDIRECT("'Monthly Resource Report'!"&amp;'Green Validation'!G$450676&amp;":"&amp;'Green Validation'!G$450677),'Green Validation'!G$450678,FALSE))</f>
        <v>231</v>
      </c>
      <c r="H70" s="297">
        <f ca="1">+IF(ISERROR(HLOOKUP($B70,INDIRECT("'Monthly Resource Report'!"&amp;'Green Validation'!H$450676&amp;":"&amp;'Green Validation'!H$450677),'Green Validation'!H$450678,FALSE)),0,HLOOKUP($B70,INDIRECT("'Monthly Resource Report'!"&amp;'Green Validation'!H$450676&amp;":"&amp;'Green Validation'!H$450677),'Green Validation'!H$450678,FALSE))</f>
        <v>5.594001013231221</v>
      </c>
      <c r="I70" s="317">
        <f ca="1">+IF(ISERROR(HLOOKUP($B70,INDIRECT("'Monthly Resource Report'!"&amp;'Green Validation'!I$450676&amp;":"&amp;'Green Validation'!I$450677),'Green Validation'!I$450678,FALSE)),0,HLOOKUP($B70,INDIRECT("'Monthly Resource Report'!"&amp;'Green Validation'!I$450676&amp;":"&amp;'Green Validation'!I$450677),'Green Validation'!I$450678,FALSE))</f>
        <v>0.20823858401610457</v>
      </c>
      <c r="J70" s="318">
        <f ca="1">+IF(ISERROR(HLOOKUP($B70,INDIRECT("'Monthly Resource Report'!"&amp;'Green Validation'!J$450676&amp;":"&amp;'Green Validation'!J$450677),'Green Validation'!J$450678,FALSE)),0,HLOOKUP($B70,INDIRECT("'Monthly Resource Report'!"&amp;'Green Validation'!J$450676&amp;":"&amp;'Green Validation'!J$450677),'Green Validation'!J$450678,FALSE))</f>
        <v>0.19049159227248366</v>
      </c>
      <c r="L70" s="301">
        <v>43313</v>
      </c>
      <c r="M70" s="294">
        <v>223</v>
      </c>
      <c r="N70" s="297">
        <v>5.5938634501199997</v>
      </c>
      <c r="O70" s="299">
        <v>0.21</v>
      </c>
      <c r="P70" s="295">
        <v>0.19</v>
      </c>
      <c r="Q70" s="294">
        <f ca="1">+IF(ISERROR(HLOOKUP($B70,INDIRECT("'Monthly Resource Report'!"&amp;'Green Validation'!Q$450676&amp;":"&amp;'Green Validation'!Q$450677),'Green Validation'!Q$450678,FALSE)),0,HLOOKUP($B70,INDIRECT("'Monthly Resource Report'!"&amp;'Green Validation'!Q$450676&amp;":"&amp;'Green Validation'!Q$450677),'Green Validation'!Q$450678,FALSE))</f>
        <v>223</v>
      </c>
      <c r="R70" s="297">
        <f ca="1">+IF(ISERROR(HLOOKUP($B70,INDIRECT("'Monthly Resource Report'!"&amp;'Green Validation'!R$450676&amp;":"&amp;'Green Validation'!R$450677),'Green Validation'!R$450678,FALSE)),0,HLOOKUP($B70,INDIRECT("'Monthly Resource Report'!"&amp;'Green Validation'!R$450676&amp;":"&amp;'Green Validation'!R$450677),'Green Validation'!R$450678,FALSE))</f>
        <v>5.5940032689712238</v>
      </c>
      <c r="S70" s="317">
        <f ca="1">+IF(ISERROR(HLOOKUP($B70,INDIRECT("'Monthly Resource Report'!"&amp;'Green Validation'!S$450676&amp;":"&amp;'Green Validation'!S$450677),'Green Validation'!S$450678,FALSE)),0,HLOOKUP($B70,INDIRECT("'Monthly Resource Report'!"&amp;'Green Validation'!S$450676&amp;":"&amp;'Green Validation'!S$450677),'Green Validation'!S$450678,FALSE))</f>
        <v>0.20846061865692689</v>
      </c>
      <c r="T70" s="318">
        <f ca="1">+IF(ISERROR(HLOOKUP($B70,INDIRECT("'Monthly Resource Report'!"&amp;'Green Validation'!T$450676&amp;":"&amp;'Green Validation'!T$450677),'Green Validation'!T$450678,FALSE)),0,HLOOKUP($B70,INDIRECT("'Monthly Resource Report'!"&amp;'Green Validation'!T$450676&amp;":"&amp;'Green Validation'!T$450677),'Green Validation'!T$450678,FALSE))</f>
        <v>0.1901741720083355</v>
      </c>
    </row>
    <row r="71" spans="2:20">
      <c r="B71" s="301">
        <v>43344</v>
      </c>
      <c r="C71" s="294">
        <v>231</v>
      </c>
      <c r="D71" s="297">
        <v>5.5938634501199997</v>
      </c>
      <c r="E71" s="299">
        <v>0.21</v>
      </c>
      <c r="F71" s="295">
        <v>0.19</v>
      </c>
      <c r="G71" s="294">
        <f ca="1">+IF(ISERROR(HLOOKUP($B71,INDIRECT("'Monthly Resource Report'!"&amp;'Green Validation'!G$450676&amp;":"&amp;'Green Validation'!G$450677),'Green Validation'!G$450678,FALSE)),0,HLOOKUP($B71,INDIRECT("'Monthly Resource Report'!"&amp;'Green Validation'!G$450676&amp;":"&amp;'Green Validation'!G$450677),'Green Validation'!G$450678,FALSE))</f>
        <v>231</v>
      </c>
      <c r="H71" s="297">
        <f ca="1">+IF(ISERROR(HLOOKUP($B71,INDIRECT("'Monthly Resource Report'!"&amp;'Green Validation'!H$450676&amp;":"&amp;'Green Validation'!H$450677),'Green Validation'!H$450678,FALSE)),0,HLOOKUP($B71,INDIRECT("'Monthly Resource Report'!"&amp;'Green Validation'!H$450676&amp;":"&amp;'Green Validation'!H$450677),'Green Validation'!H$450678,FALSE))</f>
        <v>5.5940030118565343</v>
      </c>
      <c r="I71" s="317">
        <f ca="1">+IF(ISERROR(HLOOKUP($B71,INDIRECT("'Monthly Resource Report'!"&amp;'Green Validation'!I$450676&amp;":"&amp;'Green Validation'!I$450677),'Green Validation'!I$450678,FALSE)),0,HLOOKUP($B71,INDIRECT("'Monthly Resource Report'!"&amp;'Green Validation'!I$450676&amp;":"&amp;'Green Validation'!I$450677),'Green Validation'!I$450678,FALSE))</f>
        <v>0.20750138959755121</v>
      </c>
      <c r="J71" s="318">
        <f ca="1">+IF(ISERROR(HLOOKUP($B71,INDIRECT("'Monthly Resource Report'!"&amp;'Green Validation'!J$450676&amp;":"&amp;'Green Validation'!J$450677),'Green Validation'!J$450678,FALSE)),0,HLOOKUP($B71,INDIRECT("'Monthly Resource Report'!"&amp;'Green Validation'!J$450676&amp;":"&amp;'Green Validation'!J$450677),'Green Validation'!J$450678,FALSE))</f>
        <v>0.19039092569141822</v>
      </c>
      <c r="L71" s="301">
        <v>43344</v>
      </c>
      <c r="M71" s="294">
        <v>223</v>
      </c>
      <c r="N71" s="297">
        <v>5.5938634501199997</v>
      </c>
      <c r="O71" s="299">
        <v>0.21</v>
      </c>
      <c r="P71" s="295">
        <v>0.19</v>
      </c>
      <c r="Q71" s="294">
        <f ca="1">+IF(ISERROR(HLOOKUP($B71,INDIRECT("'Monthly Resource Report'!"&amp;'Green Validation'!Q$450676&amp;":"&amp;'Green Validation'!Q$450677),'Green Validation'!Q$450678,FALSE)),0,HLOOKUP($B71,INDIRECT("'Monthly Resource Report'!"&amp;'Green Validation'!Q$450676&amp;":"&amp;'Green Validation'!Q$450677),'Green Validation'!Q$450678,FALSE))</f>
        <v>223</v>
      </c>
      <c r="R71" s="297">
        <f ca="1">+IF(ISERROR(HLOOKUP($B71,INDIRECT("'Monthly Resource Report'!"&amp;'Green Validation'!R$450676&amp;":"&amp;'Green Validation'!R$450677),'Green Validation'!R$450678,FALSE)),0,HLOOKUP($B71,INDIRECT("'Monthly Resource Report'!"&amp;'Green Validation'!R$450676&amp;":"&amp;'Green Validation'!R$450677),'Green Validation'!R$450678,FALSE))</f>
        <v>5.5940049450949019</v>
      </c>
      <c r="S71" s="317">
        <f ca="1">+IF(ISERROR(HLOOKUP($B71,INDIRECT("'Monthly Resource Report'!"&amp;'Green Validation'!S$450676&amp;":"&amp;'Green Validation'!S$450677),'Green Validation'!S$450678,FALSE)),0,HLOOKUP($B71,INDIRECT("'Monthly Resource Report'!"&amp;'Green Validation'!S$450676&amp;":"&amp;'Green Validation'!S$450677),'Green Validation'!S$450678,FALSE))</f>
        <v>0.20783156698424557</v>
      </c>
      <c r="T71" s="318">
        <f ca="1">+IF(ISERROR(HLOOKUP($B71,INDIRECT("'Monthly Resource Report'!"&amp;'Green Validation'!T$450676&amp;":"&amp;'Green Validation'!T$450677),'Green Validation'!T$450678,FALSE)),0,HLOOKUP($B71,INDIRECT("'Monthly Resource Report'!"&amp;'Green Validation'!T$450676&amp;":"&amp;'Green Validation'!T$450677),'Green Validation'!T$450678,FALSE))</f>
        <v>0.19019753128449193</v>
      </c>
    </row>
    <row r="72" spans="2:20">
      <c r="B72" s="301">
        <v>43374</v>
      </c>
      <c r="C72" s="294">
        <v>231</v>
      </c>
      <c r="D72" s="297">
        <v>5.5938634501199997</v>
      </c>
      <c r="E72" s="299">
        <v>0.22500000000000001</v>
      </c>
      <c r="F72" s="295">
        <v>0.19</v>
      </c>
      <c r="G72" s="294">
        <f ca="1">+IF(ISERROR(HLOOKUP($B72,INDIRECT("'Monthly Resource Report'!"&amp;'Green Validation'!G$450676&amp;":"&amp;'Green Validation'!G$450677),'Green Validation'!G$450678,FALSE)),0,HLOOKUP($B72,INDIRECT("'Monthly Resource Report'!"&amp;'Green Validation'!G$450676&amp;":"&amp;'Green Validation'!G$450677),'Green Validation'!G$450678,FALSE))</f>
        <v>231</v>
      </c>
      <c r="H72" s="297">
        <f ca="1">+IF(ISERROR(HLOOKUP($B72,INDIRECT("'Monthly Resource Report'!"&amp;'Green Validation'!H$450676&amp;":"&amp;'Green Validation'!H$450677),'Green Validation'!H$450678,FALSE)),0,HLOOKUP($B72,INDIRECT("'Monthly Resource Report'!"&amp;'Green Validation'!H$450676&amp;":"&amp;'Green Validation'!H$450677),'Green Validation'!H$450678,FALSE))</f>
        <v>5.5940037273695422</v>
      </c>
      <c r="I72" s="317">
        <f ca="1">+IF(ISERROR(HLOOKUP($B72,INDIRECT("'Monthly Resource Report'!"&amp;'Green Validation'!I$450676&amp;":"&amp;'Green Validation'!I$450677),'Green Validation'!I$450678,FALSE)),0,HLOOKUP($B72,INDIRECT("'Monthly Resource Report'!"&amp;'Green Validation'!I$450676&amp;":"&amp;'Green Validation'!I$450677),'Green Validation'!I$450678,FALSE))</f>
        <v>0.22285171595760545</v>
      </c>
      <c r="J72" s="318">
        <f ca="1">+IF(ISERROR(HLOOKUP($B72,INDIRECT("'Monthly Resource Report'!"&amp;'Green Validation'!J$450676&amp;":"&amp;'Green Validation'!J$450677),'Green Validation'!J$450678,FALSE)),0,HLOOKUP($B72,INDIRECT("'Monthly Resource Report'!"&amp;'Green Validation'!J$450676&amp;":"&amp;'Green Validation'!J$450677),'Green Validation'!J$450678,FALSE))</f>
        <v>0.19024519580768107</v>
      </c>
      <c r="L72" s="301">
        <v>43374</v>
      </c>
      <c r="M72" s="294">
        <v>223</v>
      </c>
      <c r="N72" s="297">
        <v>5.5938634501199997</v>
      </c>
      <c r="O72" s="299">
        <v>0.22500000000000001</v>
      </c>
      <c r="P72" s="295">
        <v>0.19</v>
      </c>
      <c r="Q72" s="294">
        <f ca="1">+IF(ISERROR(HLOOKUP($B72,INDIRECT("'Monthly Resource Report'!"&amp;'Green Validation'!Q$450676&amp;":"&amp;'Green Validation'!Q$450677),'Green Validation'!Q$450678,FALSE)),0,HLOOKUP($B72,INDIRECT("'Monthly Resource Report'!"&amp;'Green Validation'!Q$450676&amp;":"&amp;'Green Validation'!Q$450677),'Green Validation'!Q$450678,FALSE))</f>
        <v>223</v>
      </c>
      <c r="R72" s="297">
        <f ca="1">+IF(ISERROR(HLOOKUP($B72,INDIRECT("'Monthly Resource Report'!"&amp;'Green Validation'!R$450676&amp;":"&amp;'Green Validation'!R$450677),'Green Validation'!R$450678,FALSE)),0,HLOOKUP($B72,INDIRECT("'Monthly Resource Report'!"&amp;'Green Validation'!R$450676&amp;":"&amp;'Green Validation'!R$450677),'Green Validation'!R$450678,FALSE))</f>
        <v>5.5940035459525088</v>
      </c>
      <c r="S72" s="317">
        <f ca="1">+IF(ISERROR(HLOOKUP($B72,INDIRECT("'Monthly Resource Report'!"&amp;'Green Validation'!S$450676&amp;":"&amp;'Green Validation'!S$450677),'Green Validation'!S$450678,FALSE)),0,HLOOKUP($B72,INDIRECT("'Monthly Resource Report'!"&amp;'Green Validation'!S$450676&amp;":"&amp;'Green Validation'!S$450677),'Green Validation'!S$450678,FALSE))</f>
        <v>0.22310128736559773</v>
      </c>
      <c r="T72" s="318">
        <f ca="1">+IF(ISERROR(HLOOKUP($B72,INDIRECT("'Monthly Resource Report'!"&amp;'Green Validation'!T$450676&amp;":"&amp;'Green Validation'!T$450677),'Green Validation'!T$450678,FALSE)),0,HLOOKUP($B72,INDIRECT("'Monthly Resource Report'!"&amp;'Green Validation'!T$450676&amp;":"&amp;'Green Validation'!T$450677),'Green Validation'!T$450678,FALSE))</f>
        <v>0.19017760223980076</v>
      </c>
    </row>
    <row r="73" spans="2:20">
      <c r="B73" s="301">
        <v>43405</v>
      </c>
      <c r="C73" s="294">
        <v>231</v>
      </c>
      <c r="D73" s="297">
        <v>5.5938634501199997</v>
      </c>
      <c r="E73" s="299">
        <v>0.22500000000000001</v>
      </c>
      <c r="F73" s="295">
        <v>0.19</v>
      </c>
      <c r="G73" s="294">
        <f ca="1">+IF(ISERROR(HLOOKUP($B73,INDIRECT("'Monthly Resource Report'!"&amp;'Green Validation'!G$450676&amp;":"&amp;'Green Validation'!G$450677),'Green Validation'!G$450678,FALSE)),0,HLOOKUP($B73,INDIRECT("'Monthly Resource Report'!"&amp;'Green Validation'!G$450676&amp;":"&amp;'Green Validation'!G$450677),'Green Validation'!G$450678,FALSE))</f>
        <v>231</v>
      </c>
      <c r="H73" s="297">
        <f ca="1">+IF(ISERROR(HLOOKUP($B73,INDIRECT("'Monthly Resource Report'!"&amp;'Green Validation'!H$450676&amp;":"&amp;'Green Validation'!H$450677),'Green Validation'!H$450678,FALSE)),0,HLOOKUP($B73,INDIRECT("'Monthly Resource Report'!"&amp;'Green Validation'!H$450676&amp;":"&amp;'Green Validation'!H$450677),'Green Validation'!H$450678,FALSE))</f>
        <v>5.5939998780173763</v>
      </c>
      <c r="I73" s="317">
        <f ca="1">+IF(ISERROR(HLOOKUP($B73,INDIRECT("'Monthly Resource Report'!"&amp;'Green Validation'!I$450676&amp;":"&amp;'Green Validation'!I$450677),'Green Validation'!I$450678,FALSE)),0,HLOOKUP($B73,INDIRECT("'Monthly Resource Report'!"&amp;'Green Validation'!I$450676&amp;":"&amp;'Green Validation'!I$450677),'Green Validation'!I$450678,FALSE))</f>
        <v>0.22340322984751471</v>
      </c>
      <c r="J73" s="318">
        <f ca="1">+IF(ISERROR(HLOOKUP($B73,INDIRECT("'Monthly Resource Report'!"&amp;'Green Validation'!J$450676&amp;":"&amp;'Green Validation'!J$450677),'Green Validation'!J$450678,FALSE)),0,HLOOKUP($B73,INDIRECT("'Monthly Resource Report'!"&amp;'Green Validation'!J$450676&amp;":"&amp;'Green Validation'!J$450677),'Green Validation'!J$450678,FALSE))</f>
        <v>0.19025915295444665</v>
      </c>
      <c r="L73" s="301">
        <v>43405</v>
      </c>
      <c r="M73" s="294">
        <v>223</v>
      </c>
      <c r="N73" s="297">
        <v>5.5938634501199997</v>
      </c>
      <c r="O73" s="299">
        <v>0.22500000000000001</v>
      </c>
      <c r="P73" s="295">
        <v>0.19</v>
      </c>
      <c r="Q73" s="294">
        <f ca="1">+IF(ISERROR(HLOOKUP($B73,INDIRECT("'Monthly Resource Report'!"&amp;'Green Validation'!Q$450676&amp;":"&amp;'Green Validation'!Q$450677),'Green Validation'!Q$450678,FALSE)),0,HLOOKUP($B73,INDIRECT("'Monthly Resource Report'!"&amp;'Green Validation'!Q$450676&amp;":"&amp;'Green Validation'!Q$450677),'Green Validation'!Q$450678,FALSE))</f>
        <v>223</v>
      </c>
      <c r="R73" s="297">
        <f ca="1">+IF(ISERROR(HLOOKUP($B73,INDIRECT("'Monthly Resource Report'!"&amp;'Green Validation'!R$450676&amp;":"&amp;'Green Validation'!R$450677),'Green Validation'!R$450678,FALSE)),0,HLOOKUP($B73,INDIRECT("'Monthly Resource Report'!"&amp;'Green Validation'!R$450676&amp;":"&amp;'Green Validation'!R$450677),'Green Validation'!R$450678,FALSE))</f>
        <v>5.5940013403880062</v>
      </c>
      <c r="S73" s="317">
        <f ca="1">+IF(ISERROR(HLOOKUP($B73,INDIRECT("'Monthly Resource Report'!"&amp;'Green Validation'!S$450676&amp;":"&amp;'Green Validation'!S$450677),'Green Validation'!S$450678,FALSE)),0,HLOOKUP($B73,INDIRECT("'Monthly Resource Report'!"&amp;'Green Validation'!S$450676&amp;":"&amp;'Green Validation'!S$450677),'Green Validation'!S$450678,FALSE))</f>
        <v>0.2235450047634096</v>
      </c>
      <c r="T73" s="318">
        <f ca="1">+IF(ISERROR(HLOOKUP($B73,INDIRECT("'Monthly Resource Report'!"&amp;'Green Validation'!T$450676&amp;":"&amp;'Green Validation'!T$450677),'Green Validation'!T$450678,FALSE)),0,HLOOKUP($B73,INDIRECT("'Monthly Resource Report'!"&amp;'Green Validation'!T$450676&amp;":"&amp;'Green Validation'!T$450677),'Green Validation'!T$450678,FALSE))</f>
        <v>0.19019143566329233</v>
      </c>
    </row>
    <row r="74" spans="2:20" s="29" customFormat="1">
      <c r="B74" s="301">
        <v>43435</v>
      </c>
      <c r="C74" s="294">
        <v>231</v>
      </c>
      <c r="D74" s="297">
        <v>5.5938634501199997</v>
      </c>
      <c r="E74" s="299">
        <v>0.22500000000000001</v>
      </c>
      <c r="F74" s="295">
        <v>0.19</v>
      </c>
      <c r="G74" s="294">
        <f ca="1">+IF(ISERROR(HLOOKUP($B74,INDIRECT("'Monthly Resource Report'!"&amp;'Green Validation'!G$450676&amp;":"&amp;'Green Validation'!G$450677),'Green Validation'!G$450678,FALSE)),0,HLOOKUP($B74,INDIRECT("'Monthly Resource Report'!"&amp;'Green Validation'!G$450676&amp;":"&amp;'Green Validation'!G$450677),'Green Validation'!G$450678,FALSE))</f>
        <v>231</v>
      </c>
      <c r="H74" s="297">
        <f ca="1">+IF(ISERROR(HLOOKUP($B74,INDIRECT("'Monthly Resource Report'!"&amp;'Green Validation'!H$450676&amp;":"&amp;'Green Validation'!H$450677),'Green Validation'!H$450678,FALSE)),0,HLOOKUP($B74,INDIRECT("'Monthly Resource Report'!"&amp;'Green Validation'!H$450676&amp;":"&amp;'Green Validation'!H$450677),'Green Validation'!H$450678,FALSE))</f>
        <v>5.5940030776854766</v>
      </c>
      <c r="I74" s="317">
        <f ca="1">+IF(ISERROR(HLOOKUP($B74,INDIRECT("'Monthly Resource Report'!"&amp;'Green Validation'!I$450676&amp;":"&amp;'Green Validation'!I$450677),'Green Validation'!I$450678,FALSE)),0,HLOOKUP($B74,INDIRECT("'Monthly Resource Report'!"&amp;'Green Validation'!I$450676&amp;":"&amp;'Green Validation'!I$450677),'Green Validation'!I$450678,FALSE))</f>
        <v>0.22353539284721841</v>
      </c>
      <c r="J74" s="318">
        <f ca="1">+IF(ISERROR(HLOOKUP($B74,INDIRECT("'Monthly Resource Report'!"&amp;'Green Validation'!J$450676&amp;":"&amp;'Green Validation'!J$450677),'Green Validation'!J$450678,FALSE)),0,HLOOKUP($B74,INDIRECT("'Monthly Resource Report'!"&amp;'Green Validation'!J$450676&amp;":"&amp;'Green Validation'!J$450677),'Green Validation'!J$450678,FALSE))</f>
        <v>0.19037394238638466</v>
      </c>
      <c r="L74" s="301">
        <v>43435</v>
      </c>
      <c r="M74" s="294">
        <v>223</v>
      </c>
      <c r="N74" s="297">
        <v>5.5938634501199997</v>
      </c>
      <c r="O74" s="299">
        <v>0.22500000000000001</v>
      </c>
      <c r="P74" s="295">
        <v>0.19</v>
      </c>
      <c r="Q74" s="294">
        <f ca="1">+IF(ISERROR(HLOOKUP($B74,INDIRECT("'Monthly Resource Report'!"&amp;'Green Validation'!Q$450676&amp;":"&amp;'Green Validation'!Q$450677),'Green Validation'!Q$450678,FALSE)),0,HLOOKUP($B74,INDIRECT("'Monthly Resource Report'!"&amp;'Green Validation'!Q$450676&amp;":"&amp;'Green Validation'!Q$450677),'Green Validation'!Q$450678,FALSE))</f>
        <v>223</v>
      </c>
      <c r="R74" s="297">
        <f ca="1">+IF(ISERROR(HLOOKUP($B74,INDIRECT("'Monthly Resource Report'!"&amp;'Green Validation'!R$450676&amp;":"&amp;'Green Validation'!R$450677),'Green Validation'!R$450678,FALSE)),0,HLOOKUP($B74,INDIRECT("'Monthly Resource Report'!"&amp;'Green Validation'!R$450676&amp;":"&amp;'Green Validation'!R$450677),'Green Validation'!R$450678,FALSE))</f>
        <v>5.5940036331720862</v>
      </c>
      <c r="S74" s="317">
        <f ca="1">+IF(ISERROR(HLOOKUP($B74,INDIRECT("'Monthly Resource Report'!"&amp;'Green Validation'!S$450676&amp;":"&amp;'Green Validation'!S$450677),'Green Validation'!S$450678,FALSE)),0,HLOOKUP($B74,INDIRECT("'Monthly Resource Report'!"&amp;'Green Validation'!S$450676&amp;":"&amp;'Green Validation'!S$450677),'Green Validation'!S$450678,FALSE))</f>
        <v>0.22353830051817908</v>
      </c>
      <c r="T74" s="318">
        <f ca="1">+IF(ISERROR(HLOOKUP($B74,INDIRECT("'Monthly Resource Report'!"&amp;'Green Validation'!T$450676&amp;":"&amp;'Green Validation'!T$450677),'Green Validation'!T$450678,FALSE)),0,HLOOKUP($B74,INDIRECT("'Monthly Resource Report'!"&amp;'Green Validation'!T$450676&amp;":"&amp;'Green Validation'!T$450677),'Green Validation'!T$450678,FALSE))</f>
        <v>0.19018551037137849</v>
      </c>
    </row>
    <row r="75" spans="2:20" s="29" customFormat="1">
      <c r="B75" s="301">
        <v>43466</v>
      </c>
      <c r="C75" s="294">
        <v>231</v>
      </c>
      <c r="D75" s="297">
        <v>5.7398632861681316</v>
      </c>
      <c r="E75" s="299">
        <v>0.22500000000000001</v>
      </c>
      <c r="F75" s="295">
        <v>0.19</v>
      </c>
      <c r="G75" s="294">
        <f ca="1">+IF(ISERROR(HLOOKUP($B75,INDIRECT("'Monthly Resource Report'!"&amp;'Green Validation'!G$450676&amp;":"&amp;'Green Validation'!G$450677),'Green Validation'!G$450678,FALSE)),0,HLOOKUP($B75,INDIRECT("'Monthly Resource Report'!"&amp;'Green Validation'!G$450676&amp;":"&amp;'Green Validation'!G$450677),'Green Validation'!G$450678,FALSE))</f>
        <v>231</v>
      </c>
      <c r="H75" s="297">
        <f ca="1">+IF(ISERROR(HLOOKUP($B75,INDIRECT("'Monthly Resource Report'!"&amp;'Green Validation'!H$450676&amp;":"&amp;'Green Validation'!H$450677),'Green Validation'!H$450678,FALSE)),0,HLOOKUP($B75,INDIRECT("'Monthly Resource Report'!"&amp;'Green Validation'!H$450676&amp;":"&amp;'Green Validation'!H$450677),'Green Validation'!H$450678,FALSE))</f>
        <v>5.7399939345308431</v>
      </c>
      <c r="I75" s="317">
        <f ca="1">+IF(ISERROR(HLOOKUP($B75,INDIRECT("'Monthly Resource Report'!"&amp;'Green Validation'!I$450676&amp;":"&amp;'Green Validation'!I$450677),'Green Validation'!I$450678,FALSE)),0,HLOOKUP($B75,INDIRECT("'Monthly Resource Report'!"&amp;'Green Validation'!I$450676&amp;":"&amp;'Green Validation'!I$450677),'Green Validation'!I$450678,FALSE))</f>
        <v>0.22409424315026544</v>
      </c>
      <c r="J75" s="318">
        <f ca="1">+IF(ISERROR(HLOOKUP($B75,INDIRECT("'Monthly Resource Report'!"&amp;'Green Validation'!J$450676&amp;":"&amp;'Green Validation'!J$450677),'Green Validation'!J$450678,FALSE)),0,HLOOKUP($B75,INDIRECT("'Monthly Resource Report'!"&amp;'Green Validation'!J$450676&amp;":"&amp;'Green Validation'!J$450677),'Green Validation'!J$450678,FALSE))</f>
        <v>0.19035081265736281</v>
      </c>
      <c r="L75" s="301">
        <v>43466</v>
      </c>
      <c r="M75" s="294">
        <v>223</v>
      </c>
      <c r="N75" s="297">
        <v>5.7398632861681316</v>
      </c>
      <c r="O75" s="299">
        <v>0.22500000000000001</v>
      </c>
      <c r="P75" s="295">
        <v>0.19</v>
      </c>
      <c r="Q75" s="294">
        <f ca="1">+IF(ISERROR(HLOOKUP($B75,INDIRECT("'Monthly Resource Report'!"&amp;'Green Validation'!Q$450676&amp;":"&amp;'Green Validation'!Q$450677),'Green Validation'!Q$450678,FALSE)),0,HLOOKUP($B75,INDIRECT("'Monthly Resource Report'!"&amp;'Green Validation'!Q$450676&amp;":"&amp;'Green Validation'!Q$450677),'Green Validation'!Q$450678,FALSE))</f>
        <v>223</v>
      </c>
      <c r="R75" s="297">
        <f ca="1">+IF(ISERROR(HLOOKUP($B75,INDIRECT("'Monthly Resource Report'!"&amp;'Green Validation'!R$450676&amp;":"&amp;'Green Validation'!R$450677),'Green Validation'!R$450678,FALSE)),0,HLOOKUP($B75,INDIRECT("'Monthly Resource Report'!"&amp;'Green Validation'!R$450676&amp;":"&amp;'Green Validation'!R$450677),'Green Validation'!R$450678,FALSE))</f>
        <v>5.7399988815936638</v>
      </c>
      <c r="S75" s="317">
        <f ca="1">+IF(ISERROR(HLOOKUP($B75,INDIRECT("'Monthly Resource Report'!"&amp;'Green Validation'!S$450676&amp;":"&amp;'Green Validation'!S$450677),'Green Validation'!S$450678,FALSE)),0,HLOOKUP($B75,INDIRECT("'Monthly Resource Report'!"&amp;'Green Validation'!S$450676&amp;":"&amp;'Green Validation'!S$450677),'Green Validation'!S$450678,FALSE))</f>
        <v>0.22420880749751593</v>
      </c>
      <c r="T75" s="318">
        <f ca="1">+IF(ISERROR(HLOOKUP($B75,INDIRECT("'Monthly Resource Report'!"&amp;'Green Validation'!T$450676&amp;":"&amp;'Green Validation'!T$450677),'Green Validation'!T$450678,FALSE)),0,HLOOKUP($B75,INDIRECT("'Monthly Resource Report'!"&amp;'Green Validation'!T$450676&amp;":"&amp;'Green Validation'!T$450677),'Green Validation'!T$450678,FALSE))</f>
        <v>0.19017594845776284</v>
      </c>
    </row>
    <row r="76" spans="2:20" s="29" customFormat="1">
      <c r="B76" s="301">
        <v>43497</v>
      </c>
      <c r="C76" s="294">
        <v>231</v>
      </c>
      <c r="D76" s="297">
        <v>5.7398632861681316</v>
      </c>
      <c r="E76" s="299">
        <v>0.22500000000000001</v>
      </c>
      <c r="F76" s="295">
        <v>0.19</v>
      </c>
      <c r="G76" s="294">
        <f ca="1">+IF(ISERROR(HLOOKUP($B76,INDIRECT("'Monthly Resource Report'!"&amp;'Green Validation'!G$450676&amp;":"&amp;'Green Validation'!G$450677),'Green Validation'!G$450678,FALSE)),0,HLOOKUP($B76,INDIRECT("'Monthly Resource Report'!"&amp;'Green Validation'!G$450676&amp;":"&amp;'Green Validation'!G$450677),'Green Validation'!G$450678,FALSE))</f>
        <v>231</v>
      </c>
      <c r="H76" s="297">
        <f ca="1">+IF(ISERROR(HLOOKUP($B76,INDIRECT("'Monthly Resource Report'!"&amp;'Green Validation'!H$450676&amp;":"&amp;'Green Validation'!H$450677),'Green Validation'!H$450678,FALSE)),0,HLOOKUP($B76,INDIRECT("'Monthly Resource Report'!"&amp;'Green Validation'!H$450676&amp;":"&amp;'Green Validation'!H$450677),'Green Validation'!H$450678,FALSE))</f>
        <v>5.7399946757081937</v>
      </c>
      <c r="I76" s="317">
        <f ca="1">+IF(ISERROR(HLOOKUP($B76,INDIRECT("'Monthly Resource Report'!"&amp;'Green Validation'!I$450676&amp;":"&amp;'Green Validation'!I$450677),'Green Validation'!I$450678,FALSE)),0,HLOOKUP($B76,INDIRECT("'Monthly Resource Report'!"&amp;'Green Validation'!I$450676&amp;":"&amp;'Green Validation'!I$450677),'Green Validation'!I$450678,FALSE))</f>
        <v>0.22411949824722219</v>
      </c>
      <c r="J76" s="318">
        <f ca="1">+IF(ISERROR(HLOOKUP($B76,INDIRECT("'Monthly Resource Report'!"&amp;'Green Validation'!J$450676&amp;":"&amp;'Green Validation'!J$450677),'Green Validation'!J$450678,FALSE)),0,HLOOKUP($B76,INDIRECT("'Monthly Resource Report'!"&amp;'Green Validation'!J$450676&amp;":"&amp;'Green Validation'!J$450677),'Green Validation'!J$450678,FALSE))</f>
        <v>0.19038544612982503</v>
      </c>
      <c r="L76" s="301">
        <v>43497</v>
      </c>
      <c r="M76" s="294">
        <v>223</v>
      </c>
      <c r="N76" s="297">
        <v>5.7398632861681316</v>
      </c>
      <c r="O76" s="299">
        <v>0.22500000000000001</v>
      </c>
      <c r="P76" s="295">
        <v>0.19</v>
      </c>
      <c r="Q76" s="294">
        <f ca="1">+IF(ISERROR(HLOOKUP($B76,INDIRECT("'Monthly Resource Report'!"&amp;'Green Validation'!Q$450676&amp;":"&amp;'Green Validation'!Q$450677),'Green Validation'!Q$450678,FALSE)),0,HLOOKUP($B76,INDIRECT("'Monthly Resource Report'!"&amp;'Green Validation'!Q$450676&amp;":"&amp;'Green Validation'!Q$450677),'Green Validation'!Q$450678,FALSE))</f>
        <v>223</v>
      </c>
      <c r="R76" s="297">
        <f ca="1">+IF(ISERROR(HLOOKUP($B76,INDIRECT("'Monthly Resource Report'!"&amp;'Green Validation'!R$450676&amp;":"&amp;'Green Validation'!R$450677),'Green Validation'!R$450678,FALSE)),0,HLOOKUP($B76,INDIRECT("'Monthly Resource Report'!"&amp;'Green Validation'!R$450676&amp;":"&amp;'Green Validation'!R$450677),'Green Validation'!R$450678,FALSE))</f>
        <v>5.7400001827919649</v>
      </c>
      <c r="S76" s="317">
        <f ca="1">+IF(ISERROR(HLOOKUP($B76,INDIRECT("'Monthly Resource Report'!"&amp;'Green Validation'!S$450676&amp;":"&amp;'Green Validation'!S$450677),'Green Validation'!S$450678,FALSE)),0,HLOOKUP($B76,INDIRECT("'Monthly Resource Report'!"&amp;'Green Validation'!S$450676&amp;":"&amp;'Green Validation'!S$450677),'Green Validation'!S$450678,FALSE))</f>
        <v>0.22429537647045886</v>
      </c>
      <c r="T76" s="318">
        <f ca="1">+IF(ISERROR(HLOOKUP($B76,INDIRECT("'Monthly Resource Report'!"&amp;'Green Validation'!T$450676&amp;":"&amp;'Green Validation'!T$450677),'Green Validation'!T$450678,FALSE)),0,HLOOKUP($B76,INDIRECT("'Monthly Resource Report'!"&amp;'Green Validation'!T$450676&amp;":"&amp;'Green Validation'!T$450677),'Green Validation'!T$450678,FALSE))</f>
        <v>0.19023729563935729</v>
      </c>
    </row>
    <row r="77" spans="2:20" s="29" customFormat="1">
      <c r="B77" s="301">
        <v>43525</v>
      </c>
      <c r="C77" s="294">
        <v>231</v>
      </c>
      <c r="D77" s="297">
        <v>5.7398632861681316</v>
      </c>
      <c r="E77" s="299">
        <v>0.22500000000000001</v>
      </c>
      <c r="F77" s="295">
        <v>0.19</v>
      </c>
      <c r="G77" s="294">
        <f ca="1">+IF(ISERROR(HLOOKUP($B77,INDIRECT("'Monthly Resource Report'!"&amp;'Green Validation'!G$450676&amp;":"&amp;'Green Validation'!G$450677),'Green Validation'!G$450678,FALSE)),0,HLOOKUP($B77,INDIRECT("'Monthly Resource Report'!"&amp;'Green Validation'!G$450676&amp;":"&amp;'Green Validation'!G$450677),'Green Validation'!G$450678,FALSE))</f>
        <v>231</v>
      </c>
      <c r="H77" s="297">
        <f ca="1">+IF(ISERROR(HLOOKUP($B77,INDIRECT("'Monthly Resource Report'!"&amp;'Green Validation'!H$450676&amp;":"&amp;'Green Validation'!H$450677),'Green Validation'!H$450678,FALSE)),0,HLOOKUP($B77,INDIRECT("'Monthly Resource Report'!"&amp;'Green Validation'!H$450676&amp;":"&amp;'Green Validation'!H$450677),'Green Validation'!H$450678,FALSE))</f>
        <v>5.7399936701093521</v>
      </c>
      <c r="I77" s="317">
        <f ca="1">+IF(ISERROR(HLOOKUP($B77,INDIRECT("'Monthly Resource Report'!"&amp;'Green Validation'!I$450676&amp;":"&amp;'Green Validation'!I$450677),'Green Validation'!I$450678,FALSE)),0,HLOOKUP($B77,INDIRECT("'Monthly Resource Report'!"&amp;'Green Validation'!I$450676&amp;":"&amp;'Green Validation'!I$450677),'Green Validation'!I$450678,FALSE))</f>
        <v>0.22368997457733814</v>
      </c>
      <c r="J77" s="318">
        <f ca="1">+IF(ISERROR(HLOOKUP($B77,INDIRECT("'Monthly Resource Report'!"&amp;'Green Validation'!J$450676&amp;":"&amp;'Green Validation'!J$450677),'Green Validation'!J$450678,FALSE)),0,HLOOKUP($B77,INDIRECT("'Monthly Resource Report'!"&amp;'Green Validation'!J$450676&amp;":"&amp;'Green Validation'!J$450677),'Green Validation'!J$450678,FALSE))</f>
        <v>0.19024662117141558</v>
      </c>
      <c r="L77" s="301">
        <v>43525</v>
      </c>
      <c r="M77" s="294">
        <v>223</v>
      </c>
      <c r="N77" s="297">
        <v>5.7398632861681316</v>
      </c>
      <c r="O77" s="299">
        <v>0.22500000000000001</v>
      </c>
      <c r="P77" s="295">
        <v>0.19</v>
      </c>
      <c r="Q77" s="294">
        <f ca="1">+IF(ISERROR(HLOOKUP($B77,INDIRECT("'Monthly Resource Report'!"&amp;'Green Validation'!Q$450676&amp;":"&amp;'Green Validation'!Q$450677),'Green Validation'!Q$450678,FALSE)),0,HLOOKUP($B77,INDIRECT("'Monthly Resource Report'!"&amp;'Green Validation'!Q$450676&amp;":"&amp;'Green Validation'!Q$450677),'Green Validation'!Q$450678,FALSE))</f>
        <v>223</v>
      </c>
      <c r="R77" s="297">
        <f ca="1">+IF(ISERROR(HLOOKUP($B77,INDIRECT("'Monthly Resource Report'!"&amp;'Green Validation'!R$450676&amp;":"&amp;'Green Validation'!R$450677),'Green Validation'!R$450678,FALSE)),0,HLOOKUP($B77,INDIRECT("'Monthly Resource Report'!"&amp;'Green Validation'!R$450676&amp;":"&amp;'Green Validation'!R$450677),'Green Validation'!R$450678,FALSE))</f>
        <v>0</v>
      </c>
      <c r="S77" s="317">
        <f ca="1">+IF(ISERROR(HLOOKUP($B77,INDIRECT("'Monthly Resource Report'!"&amp;'Green Validation'!S$450676&amp;":"&amp;'Green Validation'!S$450677),'Green Validation'!S$450678,FALSE)),0,HLOOKUP($B77,INDIRECT("'Monthly Resource Report'!"&amp;'Green Validation'!S$450676&amp;":"&amp;'Green Validation'!S$450677),'Green Validation'!S$450678,FALSE))</f>
        <v>0</v>
      </c>
      <c r="T77" s="318">
        <f ca="1">+IF(ISERROR(HLOOKUP($B77,INDIRECT("'Monthly Resource Report'!"&amp;'Green Validation'!T$450676&amp;":"&amp;'Green Validation'!T$450677),'Green Validation'!T$450678,FALSE)),0,HLOOKUP($B77,INDIRECT("'Monthly Resource Report'!"&amp;'Green Validation'!T$450676&amp;":"&amp;'Green Validation'!T$450677),'Green Validation'!T$450678,FALSE))</f>
        <v>0</v>
      </c>
    </row>
    <row r="78" spans="2:20" s="29" customFormat="1">
      <c r="B78" s="301">
        <v>43556</v>
      </c>
      <c r="C78" s="294">
        <v>231</v>
      </c>
      <c r="D78" s="297">
        <v>5.7398632861681316</v>
      </c>
      <c r="E78" s="299">
        <v>0.22500000000000001</v>
      </c>
      <c r="F78" s="295">
        <v>0.19</v>
      </c>
      <c r="G78" s="294">
        <f ca="1">+IF(ISERROR(HLOOKUP($B78,INDIRECT("'Monthly Resource Report'!"&amp;'Green Validation'!G$450676&amp;":"&amp;'Green Validation'!G$450677),'Green Validation'!G$450678,FALSE)),0,HLOOKUP($B78,INDIRECT("'Monthly Resource Report'!"&amp;'Green Validation'!G$450676&amp;":"&amp;'Green Validation'!G$450677),'Green Validation'!G$450678,FALSE))</f>
        <v>231</v>
      </c>
      <c r="H78" s="297">
        <f ca="1">+IF(ISERROR(HLOOKUP($B78,INDIRECT("'Monthly Resource Report'!"&amp;'Green Validation'!H$450676&amp;":"&amp;'Green Validation'!H$450677),'Green Validation'!H$450678,FALSE)),0,HLOOKUP($B78,INDIRECT("'Monthly Resource Report'!"&amp;'Green Validation'!H$450676&amp;":"&amp;'Green Validation'!H$450677),'Green Validation'!H$450678,FALSE))</f>
        <v>5.7399938552841538</v>
      </c>
      <c r="I78" s="317">
        <f ca="1">+IF(ISERROR(HLOOKUP($B78,INDIRECT("'Monthly Resource Report'!"&amp;'Green Validation'!I$450676&amp;":"&amp;'Green Validation'!I$450677),'Green Validation'!I$450678,FALSE)),0,HLOOKUP($B78,INDIRECT("'Monthly Resource Report'!"&amp;'Green Validation'!I$450676&amp;":"&amp;'Green Validation'!I$450677),'Green Validation'!I$450678,FALSE))</f>
        <v>0.22340004833526883</v>
      </c>
      <c r="J78" s="318">
        <f ca="1">+IF(ISERROR(HLOOKUP($B78,INDIRECT("'Monthly Resource Report'!"&amp;'Green Validation'!J$450676&amp;":"&amp;'Green Validation'!J$450677),'Green Validation'!J$450678,FALSE)),0,HLOOKUP($B78,INDIRECT("'Monthly Resource Report'!"&amp;'Green Validation'!J$450676&amp;":"&amp;'Green Validation'!J$450677),'Green Validation'!J$450678,FALSE))</f>
        <v>0.19024712896604867</v>
      </c>
      <c r="L78" s="301">
        <v>43556</v>
      </c>
      <c r="M78" s="294">
        <v>223</v>
      </c>
      <c r="N78" s="297">
        <v>5.7398632861681316</v>
      </c>
      <c r="O78" s="299">
        <v>0.22500000000000001</v>
      </c>
      <c r="P78" s="295">
        <v>0.19</v>
      </c>
      <c r="Q78" s="294">
        <f ca="1">+IF(ISERROR(HLOOKUP($B78,INDIRECT("'Monthly Resource Report'!"&amp;'Green Validation'!Q$450676&amp;":"&amp;'Green Validation'!Q$450677),'Green Validation'!Q$450678,FALSE)),0,HLOOKUP($B78,INDIRECT("'Monthly Resource Report'!"&amp;'Green Validation'!Q$450676&amp;":"&amp;'Green Validation'!Q$450677),'Green Validation'!Q$450678,FALSE))</f>
        <v>223</v>
      </c>
      <c r="R78" s="297">
        <f ca="1">+IF(ISERROR(HLOOKUP($B78,INDIRECT("'Monthly Resource Report'!"&amp;'Green Validation'!R$450676&amp;":"&amp;'Green Validation'!R$450677),'Green Validation'!R$450678,FALSE)),0,HLOOKUP($B78,INDIRECT("'Monthly Resource Report'!"&amp;'Green Validation'!R$450676&amp;":"&amp;'Green Validation'!R$450677),'Green Validation'!R$450678,FALSE))</f>
        <v>5.7400003199436895</v>
      </c>
      <c r="S78" s="317">
        <f ca="1">+IF(ISERROR(HLOOKUP($B78,INDIRECT("'Monthly Resource Report'!"&amp;'Green Validation'!S$450676&amp;":"&amp;'Green Validation'!S$450677),'Green Validation'!S$450678,FALSE)),0,HLOOKUP($B78,INDIRECT("'Monthly Resource Report'!"&amp;'Green Validation'!S$450676&amp;":"&amp;'Green Validation'!S$450677),'Green Validation'!S$450678,FALSE))</f>
        <v>0.22361618820099954</v>
      </c>
      <c r="T78" s="318">
        <f ca="1">+IF(ISERROR(HLOOKUP($B78,INDIRECT("'Monthly Resource Report'!"&amp;'Green Validation'!T$450676&amp;":"&amp;'Green Validation'!T$450677),'Green Validation'!T$450678,FALSE)),0,HLOOKUP($B78,INDIRECT("'Monthly Resource Report'!"&amp;'Green Validation'!T$450676&amp;":"&amp;'Green Validation'!T$450677),'Green Validation'!T$450678,FALSE))</f>
        <v>0.19059015139992563</v>
      </c>
    </row>
    <row r="79" spans="2:20" s="29" customFormat="1">
      <c r="B79" s="301">
        <v>43586</v>
      </c>
      <c r="C79" s="294">
        <v>231</v>
      </c>
      <c r="D79" s="297">
        <v>5.7398632861681316</v>
      </c>
      <c r="E79" s="299">
        <v>0.21</v>
      </c>
      <c r="F79" s="295">
        <v>0.19</v>
      </c>
      <c r="G79" s="294">
        <f ca="1">+IF(ISERROR(HLOOKUP($B79,INDIRECT("'Monthly Resource Report'!"&amp;'Green Validation'!G$450676&amp;":"&amp;'Green Validation'!G$450677),'Green Validation'!G$450678,FALSE)),0,HLOOKUP($B79,INDIRECT("'Monthly Resource Report'!"&amp;'Green Validation'!G$450676&amp;":"&amp;'Green Validation'!G$450677),'Green Validation'!G$450678,FALSE))</f>
        <v>231</v>
      </c>
      <c r="H79" s="297">
        <f ca="1">+IF(ISERROR(HLOOKUP($B79,INDIRECT("'Monthly Resource Report'!"&amp;'Green Validation'!H$450676&amp;":"&amp;'Green Validation'!H$450677),'Green Validation'!H$450678,FALSE)),0,HLOOKUP($B79,INDIRECT("'Monthly Resource Report'!"&amp;'Green Validation'!H$450676&amp;":"&amp;'Green Validation'!H$450677),'Green Validation'!H$450678,FALSE))</f>
        <v>5.7399940970037431</v>
      </c>
      <c r="I79" s="317">
        <f ca="1">+IF(ISERROR(HLOOKUP($B79,INDIRECT("'Monthly Resource Report'!"&amp;'Green Validation'!I$450676&amp;":"&amp;'Green Validation'!I$450677),'Green Validation'!I$450678,FALSE)),0,HLOOKUP($B79,INDIRECT("'Monthly Resource Report'!"&amp;'Green Validation'!I$450676&amp;":"&amp;'Green Validation'!I$450677),'Green Validation'!I$450678,FALSE))</f>
        <v>0.20845353885295911</v>
      </c>
      <c r="J79" s="318">
        <f ca="1">+IF(ISERROR(HLOOKUP($B79,INDIRECT("'Monthly Resource Report'!"&amp;'Green Validation'!J$450676&amp;":"&amp;'Green Validation'!J$450677),'Green Validation'!J$450678,FALSE)),0,HLOOKUP($B79,INDIRECT("'Monthly Resource Report'!"&amp;'Green Validation'!J$450676&amp;":"&amp;'Green Validation'!J$450677),'Green Validation'!J$450678,FALSE))</f>
        <v>0.19024752528617098</v>
      </c>
      <c r="L79" s="301">
        <v>43586</v>
      </c>
      <c r="M79" s="294">
        <v>223</v>
      </c>
      <c r="N79" s="297">
        <v>5.7398632861681316</v>
      </c>
      <c r="O79" s="299">
        <v>0.21</v>
      </c>
      <c r="P79" s="295">
        <v>0.19</v>
      </c>
      <c r="Q79" s="294">
        <f ca="1">+IF(ISERROR(HLOOKUP($B79,INDIRECT("'Monthly Resource Report'!"&amp;'Green Validation'!Q$450676&amp;":"&amp;'Green Validation'!Q$450677),'Green Validation'!Q$450678,FALSE)),0,HLOOKUP($B79,INDIRECT("'Monthly Resource Report'!"&amp;'Green Validation'!Q$450676&amp;":"&amp;'Green Validation'!Q$450677),'Green Validation'!Q$450678,FALSE))</f>
        <v>223</v>
      </c>
      <c r="R79" s="297">
        <f ca="1">+IF(ISERROR(HLOOKUP($B79,INDIRECT("'Monthly Resource Report'!"&amp;'Green Validation'!R$450676&amp;":"&amp;'Green Validation'!R$450677),'Green Validation'!R$450678,FALSE)),0,HLOOKUP($B79,INDIRECT("'Monthly Resource Report'!"&amp;'Green Validation'!R$450676&amp;":"&amp;'Green Validation'!R$450677),'Green Validation'!R$450678,FALSE))</f>
        <v>5.7400006056160802</v>
      </c>
      <c r="S79" s="317">
        <f ca="1">+IF(ISERROR(HLOOKUP($B79,INDIRECT("'Monthly Resource Report'!"&amp;'Green Validation'!S$450676&amp;":"&amp;'Green Validation'!S$450677),'Green Validation'!S$450678,FALSE)),0,HLOOKUP($B79,INDIRECT("'Monthly Resource Report'!"&amp;'Green Validation'!S$450676&amp;":"&amp;'Green Validation'!S$450677),'Green Validation'!S$450678,FALSE))</f>
        <v>0.20865093439105301</v>
      </c>
      <c r="T79" s="318">
        <f ca="1">+IF(ISERROR(HLOOKUP($B79,INDIRECT("'Monthly Resource Report'!"&amp;'Green Validation'!T$450676&amp;":"&amp;'Green Validation'!T$450677),'Green Validation'!T$450678,FALSE)),0,HLOOKUP($B79,INDIRECT("'Monthly Resource Report'!"&amp;'Green Validation'!T$450676&amp;":"&amp;'Green Validation'!T$450677),'Green Validation'!T$450678,FALSE))</f>
        <v>0.19017650688234733</v>
      </c>
    </row>
    <row r="80" spans="2:20" s="29" customFormat="1">
      <c r="B80" s="301">
        <v>43617</v>
      </c>
      <c r="C80" s="294">
        <v>231</v>
      </c>
      <c r="D80" s="297">
        <v>5.7398632861681316</v>
      </c>
      <c r="E80" s="299">
        <v>0.21</v>
      </c>
      <c r="F80" s="295">
        <v>0.19</v>
      </c>
      <c r="G80" s="294">
        <f ca="1">+IF(ISERROR(HLOOKUP($B80,INDIRECT("'Monthly Resource Report'!"&amp;'Green Validation'!G$450676&amp;":"&amp;'Green Validation'!G$450677),'Green Validation'!G$450678,FALSE)),0,HLOOKUP($B80,INDIRECT("'Monthly Resource Report'!"&amp;'Green Validation'!G$450676&amp;":"&amp;'Green Validation'!G$450677),'Green Validation'!G$450678,FALSE))</f>
        <v>231</v>
      </c>
      <c r="H80" s="297">
        <f ca="1">+IF(ISERROR(HLOOKUP($B80,INDIRECT("'Monthly Resource Report'!"&amp;'Green Validation'!H$450676&amp;":"&amp;'Green Validation'!H$450677),'Green Validation'!H$450678,FALSE)),0,HLOOKUP($B80,INDIRECT("'Monthly Resource Report'!"&amp;'Green Validation'!H$450676&amp;":"&amp;'Green Validation'!H$450677),'Green Validation'!H$450678,FALSE))</f>
        <v>5.7399925133398675</v>
      </c>
      <c r="I80" s="317">
        <f ca="1">+IF(ISERROR(HLOOKUP($B80,INDIRECT("'Monthly Resource Report'!"&amp;'Green Validation'!I$450676&amp;":"&amp;'Green Validation'!I$450677),'Green Validation'!I$450678,FALSE)),0,HLOOKUP($B80,INDIRECT("'Monthly Resource Report'!"&amp;'Green Validation'!I$450676&amp;":"&amp;'Green Validation'!I$450677),'Green Validation'!I$450678,FALSE))</f>
        <v>0.20811639716432745</v>
      </c>
      <c r="J80" s="318">
        <f ca="1">+IF(ISERROR(HLOOKUP($B80,INDIRECT("'Monthly Resource Report'!"&amp;'Green Validation'!J$450676&amp;":"&amp;'Green Validation'!J$450677),'Green Validation'!J$450678,FALSE)),0,HLOOKUP($B80,INDIRECT("'Monthly Resource Report'!"&amp;'Green Validation'!J$450676&amp;":"&amp;'Green Validation'!J$450677),'Green Validation'!J$450678,FALSE))</f>
        <v>0.19057947192753796</v>
      </c>
      <c r="L80" s="301">
        <v>43617</v>
      </c>
      <c r="M80" s="294">
        <v>223</v>
      </c>
      <c r="N80" s="297">
        <v>5.7398632861681316</v>
      </c>
      <c r="O80" s="299">
        <v>0.21</v>
      </c>
      <c r="P80" s="295">
        <v>0.19</v>
      </c>
      <c r="Q80" s="294">
        <f ca="1">+IF(ISERROR(HLOOKUP($B80,INDIRECT("'Monthly Resource Report'!"&amp;'Green Validation'!Q$450676&amp;":"&amp;'Green Validation'!Q$450677),'Green Validation'!Q$450678,FALSE)),0,HLOOKUP($B80,INDIRECT("'Monthly Resource Report'!"&amp;'Green Validation'!Q$450676&amp;":"&amp;'Green Validation'!Q$450677),'Green Validation'!Q$450678,FALSE))</f>
        <v>223</v>
      </c>
      <c r="R80" s="297">
        <f ca="1">+IF(ISERROR(HLOOKUP($B80,INDIRECT("'Monthly Resource Report'!"&amp;'Green Validation'!R$450676&amp;":"&amp;'Green Validation'!R$450677),'Green Validation'!R$450678,FALSE)),0,HLOOKUP($B80,INDIRECT("'Monthly Resource Report'!"&amp;'Green Validation'!R$450676&amp;":"&amp;'Green Validation'!R$450677),'Green Validation'!R$450678,FALSE))</f>
        <v>5.7399999300572135</v>
      </c>
      <c r="S80" s="317">
        <f ca="1">+IF(ISERROR(HLOOKUP($B80,INDIRECT("'Monthly Resource Report'!"&amp;'Green Validation'!S$450676&amp;":"&amp;'Green Validation'!S$450677),'Green Validation'!S$450678,FALSE)),0,HLOOKUP($B80,INDIRECT("'Monthly Resource Report'!"&amp;'Green Validation'!S$450676&amp;":"&amp;'Green Validation'!S$450677),'Green Validation'!S$450678,FALSE))</f>
        <v>0.20843208010404621</v>
      </c>
      <c r="T80" s="318">
        <f ca="1">+IF(ISERROR(HLOOKUP($B80,INDIRECT("'Monthly Resource Report'!"&amp;'Green Validation'!T$450676&amp;":"&amp;'Green Validation'!T$450677),'Green Validation'!T$450678,FALSE)),0,HLOOKUP($B80,INDIRECT("'Monthly Resource Report'!"&amp;'Green Validation'!T$450676&amp;":"&amp;'Green Validation'!T$450677),'Green Validation'!T$450678,FALSE))</f>
        <v>0.19027969607859138</v>
      </c>
    </row>
    <row r="81" spans="2:20" s="29" customFormat="1">
      <c r="B81" s="301">
        <v>43647</v>
      </c>
      <c r="C81" s="294">
        <v>231</v>
      </c>
      <c r="D81" s="297">
        <v>5.7398632861681316</v>
      </c>
      <c r="E81" s="299">
        <v>0.21</v>
      </c>
      <c r="F81" s="295">
        <v>0.19</v>
      </c>
      <c r="G81" s="294">
        <f ca="1">+IF(ISERROR(HLOOKUP($B81,INDIRECT("'Monthly Resource Report'!"&amp;'Green Validation'!G$450676&amp;":"&amp;'Green Validation'!G$450677),'Green Validation'!G$450678,FALSE)),0,HLOOKUP($B81,INDIRECT("'Monthly Resource Report'!"&amp;'Green Validation'!G$450676&amp;":"&amp;'Green Validation'!G$450677),'Green Validation'!G$450678,FALSE))</f>
        <v>231</v>
      </c>
      <c r="H81" s="297">
        <f ca="1">+IF(ISERROR(HLOOKUP($B81,INDIRECT("'Monthly Resource Report'!"&amp;'Green Validation'!H$450676&amp;":"&amp;'Green Validation'!H$450677),'Green Validation'!H$450678,FALSE)),0,HLOOKUP($B81,INDIRECT("'Monthly Resource Report'!"&amp;'Green Validation'!H$450676&amp;":"&amp;'Green Validation'!H$450677),'Green Validation'!H$450678,FALSE))</f>
        <v>5.7399932796977131</v>
      </c>
      <c r="I81" s="317">
        <f ca="1">+IF(ISERROR(HLOOKUP($B81,INDIRECT("'Monthly Resource Report'!"&amp;'Green Validation'!I$450676&amp;":"&amp;'Green Validation'!I$450677),'Green Validation'!I$450678,FALSE)),0,HLOOKUP($B81,INDIRECT("'Monthly Resource Report'!"&amp;'Green Validation'!I$450676&amp;":"&amp;'Green Validation'!I$450677),'Green Validation'!I$450678,FALSE))</f>
        <v>0.2088402063996497</v>
      </c>
      <c r="J81" s="318">
        <f ca="1">+IF(ISERROR(HLOOKUP($B81,INDIRECT("'Monthly Resource Report'!"&amp;'Green Validation'!J$450676&amp;":"&amp;'Green Validation'!J$450677),'Green Validation'!J$450678,FALSE)),0,HLOOKUP($B81,INDIRECT("'Monthly Resource Report'!"&amp;'Green Validation'!J$450676&amp;":"&amp;'Green Validation'!J$450677),'Green Validation'!J$450678,FALSE))</f>
        <v>0.19023755561909148</v>
      </c>
      <c r="L81" s="301">
        <v>43647</v>
      </c>
      <c r="M81" s="294">
        <v>223</v>
      </c>
      <c r="N81" s="297">
        <v>5.7398632861681316</v>
      </c>
      <c r="O81" s="299">
        <v>0.21</v>
      </c>
      <c r="P81" s="295">
        <v>0.19</v>
      </c>
      <c r="Q81" s="294">
        <f ca="1">+IF(ISERROR(HLOOKUP($B81,INDIRECT("'Monthly Resource Report'!"&amp;'Green Validation'!Q$450676&amp;":"&amp;'Green Validation'!Q$450677),'Green Validation'!Q$450678,FALSE)),0,HLOOKUP($B81,INDIRECT("'Monthly Resource Report'!"&amp;'Green Validation'!Q$450676&amp;":"&amp;'Green Validation'!Q$450677),'Green Validation'!Q$450678,FALSE))</f>
        <v>223</v>
      </c>
      <c r="R81" s="297">
        <f ca="1">+IF(ISERROR(HLOOKUP($B81,INDIRECT("'Monthly Resource Report'!"&amp;'Green Validation'!R$450676&amp;":"&amp;'Green Validation'!R$450677),'Green Validation'!R$450678,FALSE)),0,HLOOKUP($B81,INDIRECT("'Monthly Resource Report'!"&amp;'Green Validation'!R$450676&amp;":"&amp;'Green Validation'!R$450677),'Green Validation'!R$450678,FALSE))</f>
        <v>5.7399999344339685</v>
      </c>
      <c r="S81" s="317">
        <f ca="1">+IF(ISERROR(HLOOKUP($B81,INDIRECT("'Monthly Resource Report'!"&amp;'Green Validation'!S$450676&amp;":"&amp;'Green Validation'!S$450677),'Green Validation'!S$450678,FALSE)),0,HLOOKUP($B81,INDIRECT("'Monthly Resource Report'!"&amp;'Green Validation'!S$450676&amp;":"&amp;'Green Validation'!S$450677),'Green Validation'!S$450678,FALSE))</f>
        <v>0.20902749356337033</v>
      </c>
      <c r="T81" s="318">
        <f ca="1">+IF(ISERROR(HLOOKUP($B81,INDIRECT("'Monthly Resource Report'!"&amp;'Green Validation'!T$450676&amp;":"&amp;'Green Validation'!T$450677),'Green Validation'!T$450678,FALSE)),0,HLOOKUP($B81,INDIRECT("'Monthly Resource Report'!"&amp;'Green Validation'!T$450676&amp;":"&amp;'Green Validation'!T$450677),'Green Validation'!T$450678,FALSE))</f>
        <v>0.19017959075392743</v>
      </c>
    </row>
    <row r="82" spans="2:20" s="29" customFormat="1">
      <c r="B82" s="301">
        <v>43678</v>
      </c>
      <c r="C82" s="294">
        <v>231</v>
      </c>
      <c r="D82" s="297">
        <v>5.7398632861681316</v>
      </c>
      <c r="E82" s="299">
        <v>0.21</v>
      </c>
      <c r="F82" s="295">
        <v>0.19</v>
      </c>
      <c r="G82" s="294">
        <f ca="1">+IF(ISERROR(HLOOKUP($B82,INDIRECT("'Monthly Resource Report'!"&amp;'Green Validation'!G$450676&amp;":"&amp;'Green Validation'!G$450677),'Green Validation'!G$450678,FALSE)),0,HLOOKUP($B82,INDIRECT("'Monthly Resource Report'!"&amp;'Green Validation'!G$450676&amp;":"&amp;'Green Validation'!G$450677),'Green Validation'!G$450678,FALSE))</f>
        <v>231</v>
      </c>
      <c r="H82" s="297">
        <f ca="1">+IF(ISERROR(HLOOKUP($B82,INDIRECT("'Monthly Resource Report'!"&amp;'Green Validation'!H$450676&amp;":"&amp;'Green Validation'!H$450677),'Green Validation'!H$450678,FALSE)),0,HLOOKUP($B82,INDIRECT("'Monthly Resource Report'!"&amp;'Green Validation'!H$450676&amp;":"&amp;'Green Validation'!H$450677),'Green Validation'!H$450678,FALSE))</f>
        <v>5.7399929287572293</v>
      </c>
      <c r="I82" s="317">
        <f ca="1">+IF(ISERROR(HLOOKUP($B82,INDIRECT("'Monthly Resource Report'!"&amp;'Green Validation'!I$450676&amp;":"&amp;'Green Validation'!I$450677),'Green Validation'!I$450678,FALSE)),0,HLOOKUP($B82,INDIRECT("'Monthly Resource Report'!"&amp;'Green Validation'!I$450676&amp;":"&amp;'Green Validation'!I$450677),'Green Validation'!I$450678,FALSE))</f>
        <v>0.20894222709385254</v>
      </c>
      <c r="J82" s="318">
        <f ca="1">+IF(ISERROR(HLOOKUP($B82,INDIRECT("'Monthly Resource Report'!"&amp;'Green Validation'!J$450676&amp;":"&amp;'Green Validation'!J$450677),'Green Validation'!J$450678,FALSE)),0,HLOOKUP($B82,INDIRECT("'Monthly Resource Report'!"&amp;'Green Validation'!J$450676&amp;":"&amp;'Green Validation'!J$450677),'Green Validation'!J$450678,FALSE))</f>
        <v>0.19035088705069367</v>
      </c>
      <c r="L82" s="301">
        <v>43678</v>
      </c>
      <c r="M82" s="294">
        <v>223</v>
      </c>
      <c r="N82" s="297">
        <v>5.7398632861681316</v>
      </c>
      <c r="O82" s="299">
        <v>0.21</v>
      </c>
      <c r="P82" s="295">
        <v>0.19</v>
      </c>
      <c r="Q82" s="294">
        <f ca="1">+IF(ISERROR(HLOOKUP($B82,INDIRECT("'Monthly Resource Report'!"&amp;'Green Validation'!Q$450676&amp;":"&amp;'Green Validation'!Q$450677),'Green Validation'!Q$450678,FALSE)),0,HLOOKUP($B82,INDIRECT("'Monthly Resource Report'!"&amp;'Green Validation'!Q$450676&amp;":"&amp;'Green Validation'!Q$450677),'Green Validation'!Q$450678,FALSE))</f>
        <v>223</v>
      </c>
      <c r="R82" s="297">
        <f ca="1">+IF(ISERROR(HLOOKUP($B82,INDIRECT("'Monthly Resource Report'!"&amp;'Green Validation'!R$450676&amp;":"&amp;'Green Validation'!R$450677),'Green Validation'!R$450678,FALSE)),0,HLOOKUP($B82,INDIRECT("'Monthly Resource Report'!"&amp;'Green Validation'!R$450676&amp;":"&amp;'Green Validation'!R$450677),'Green Validation'!R$450678,FALSE))</f>
        <v>5.7400008471428485</v>
      </c>
      <c r="S82" s="317">
        <f ca="1">+IF(ISERROR(HLOOKUP($B82,INDIRECT("'Monthly Resource Report'!"&amp;'Green Validation'!S$450676&amp;":"&amp;'Green Validation'!S$450677),'Green Validation'!S$450678,FALSE)),0,HLOOKUP($B82,INDIRECT("'Monthly Resource Report'!"&amp;'Green Validation'!S$450676&amp;":"&amp;'Green Validation'!S$450677),'Green Validation'!S$450678,FALSE))</f>
        <v>0.20914877628324047</v>
      </c>
      <c r="T82" s="318">
        <f ca="1">+IF(ISERROR(HLOOKUP($B82,INDIRECT("'Monthly Resource Report'!"&amp;'Green Validation'!T$450676&amp;":"&amp;'Green Validation'!T$450677),'Green Validation'!T$450678,FALSE)),0,HLOOKUP($B82,INDIRECT("'Monthly Resource Report'!"&amp;'Green Validation'!T$450676&amp;":"&amp;'Green Validation'!T$450677),'Green Validation'!T$450678,FALSE))</f>
        <v>0.19017048314641544</v>
      </c>
    </row>
    <row r="83" spans="2:20" s="29" customFormat="1">
      <c r="B83" s="301">
        <v>43709</v>
      </c>
      <c r="C83" s="294">
        <v>231</v>
      </c>
      <c r="D83" s="297">
        <v>5.7398632861681316</v>
      </c>
      <c r="E83" s="299">
        <v>0.21</v>
      </c>
      <c r="F83" s="295">
        <v>0.19</v>
      </c>
      <c r="G83" s="294">
        <f ca="1">+IF(ISERROR(HLOOKUP($B83,INDIRECT("'Monthly Resource Report'!"&amp;'Green Validation'!G$450676&amp;":"&amp;'Green Validation'!G$450677),'Green Validation'!G$450678,FALSE)),0,HLOOKUP($B83,INDIRECT("'Monthly Resource Report'!"&amp;'Green Validation'!G$450676&amp;":"&amp;'Green Validation'!G$450677),'Green Validation'!G$450678,FALSE))</f>
        <v>231</v>
      </c>
      <c r="H83" s="297">
        <f ca="1">+IF(ISERROR(HLOOKUP($B83,INDIRECT("'Monthly Resource Report'!"&amp;'Green Validation'!H$450676&amp;":"&amp;'Green Validation'!H$450677),'Green Validation'!H$450678,FALSE)),0,HLOOKUP($B83,INDIRECT("'Monthly Resource Report'!"&amp;'Green Validation'!H$450676&amp;":"&amp;'Green Validation'!H$450677),'Green Validation'!H$450678,FALSE))</f>
        <v>5.7399929035314559</v>
      </c>
      <c r="I83" s="317">
        <f ca="1">+IF(ISERROR(HLOOKUP($B83,INDIRECT("'Monthly Resource Report'!"&amp;'Green Validation'!I$450676&amp;":"&amp;'Green Validation'!I$450677),'Green Validation'!I$450678,FALSE)),0,HLOOKUP($B83,INDIRECT("'Monthly Resource Report'!"&amp;'Green Validation'!I$450676&amp;":"&amp;'Green Validation'!I$450677),'Green Validation'!I$450678,FALSE))</f>
        <v>0.20878828806185748</v>
      </c>
      <c r="J83" s="318">
        <f ca="1">+IF(ISERROR(HLOOKUP($B83,INDIRECT("'Monthly Resource Report'!"&amp;'Green Validation'!J$450676&amp;":"&amp;'Green Validation'!J$450677),'Green Validation'!J$450678,FALSE)),0,HLOOKUP($B83,INDIRECT("'Monthly Resource Report'!"&amp;'Green Validation'!J$450676&amp;":"&amp;'Green Validation'!J$450677),'Green Validation'!J$450678,FALSE))</f>
        <v>0.19024645289576209</v>
      </c>
      <c r="L83" s="301">
        <v>43709</v>
      </c>
      <c r="M83" s="294">
        <v>223</v>
      </c>
      <c r="N83" s="297">
        <v>5.7398632861681316</v>
      </c>
      <c r="O83" s="299">
        <v>0.21</v>
      </c>
      <c r="P83" s="295">
        <v>0.19</v>
      </c>
      <c r="Q83" s="294">
        <f ca="1">+IF(ISERROR(HLOOKUP($B83,INDIRECT("'Monthly Resource Report'!"&amp;'Green Validation'!Q$450676&amp;":"&amp;'Green Validation'!Q$450677),'Green Validation'!Q$450678,FALSE)),0,HLOOKUP($B83,INDIRECT("'Monthly Resource Report'!"&amp;'Green Validation'!Q$450676&amp;":"&amp;'Green Validation'!Q$450677),'Green Validation'!Q$450678,FALSE))</f>
        <v>223</v>
      </c>
      <c r="R83" s="297">
        <f ca="1">+IF(ISERROR(HLOOKUP($B83,INDIRECT("'Monthly Resource Report'!"&amp;'Green Validation'!R$450676&amp;":"&amp;'Green Validation'!R$450677),'Green Validation'!R$450678,FALSE)),0,HLOOKUP($B83,INDIRECT("'Monthly Resource Report'!"&amp;'Green Validation'!R$450676&amp;":"&amp;'Green Validation'!R$450677),'Green Validation'!R$450678,FALSE))</f>
        <v>5.7399996218245066</v>
      </c>
      <c r="S83" s="317">
        <f ca="1">+IF(ISERROR(HLOOKUP($B83,INDIRECT("'Monthly Resource Report'!"&amp;'Green Validation'!S$450676&amp;":"&amp;'Green Validation'!S$450677),'Green Validation'!S$450678,FALSE)),0,HLOOKUP($B83,INDIRECT("'Monthly Resource Report'!"&amp;'Green Validation'!S$450676&amp;":"&amp;'Green Validation'!S$450677),'Green Validation'!S$450678,FALSE))</f>
        <v>0.20889694287173619</v>
      </c>
      <c r="T83" s="318">
        <f ca="1">+IF(ISERROR(HLOOKUP($B83,INDIRECT("'Monthly Resource Report'!"&amp;'Green Validation'!T$450676&amp;":"&amp;'Green Validation'!T$450677),'Green Validation'!T$450678,FALSE)),0,HLOOKUP($B83,INDIRECT("'Monthly Resource Report'!"&amp;'Green Validation'!T$450676&amp;":"&amp;'Green Validation'!T$450677),'Green Validation'!T$450678,FALSE))</f>
        <v>0.19017650132977412</v>
      </c>
    </row>
    <row r="84" spans="2:20" s="29" customFormat="1">
      <c r="B84" s="301">
        <v>43739</v>
      </c>
      <c r="C84" s="294">
        <v>231</v>
      </c>
      <c r="D84" s="297">
        <v>5.7398632861681316</v>
      </c>
      <c r="E84" s="299">
        <v>0.22500000000000001</v>
      </c>
      <c r="F84" s="295">
        <v>0.19</v>
      </c>
      <c r="G84" s="294">
        <f ca="1">+IF(ISERROR(HLOOKUP($B84,INDIRECT("'Monthly Resource Report'!"&amp;'Green Validation'!G$450676&amp;":"&amp;'Green Validation'!G$450677),'Green Validation'!G$450678,FALSE)),0,HLOOKUP($B84,INDIRECT("'Monthly Resource Report'!"&amp;'Green Validation'!G$450676&amp;":"&amp;'Green Validation'!G$450677),'Green Validation'!G$450678,FALSE))</f>
        <v>231</v>
      </c>
      <c r="H84" s="297">
        <f ca="1">+IF(ISERROR(HLOOKUP($B84,INDIRECT("'Monthly Resource Report'!"&amp;'Green Validation'!H$450676&amp;":"&amp;'Green Validation'!H$450677),'Green Validation'!H$450678,FALSE)),0,HLOOKUP($B84,INDIRECT("'Monthly Resource Report'!"&amp;'Green Validation'!H$450676&amp;":"&amp;'Green Validation'!H$450677),'Green Validation'!H$450678,FALSE))</f>
        <v>5.7399936394456148</v>
      </c>
      <c r="I84" s="317">
        <f ca="1">+IF(ISERROR(HLOOKUP($B84,INDIRECT("'Monthly Resource Report'!"&amp;'Green Validation'!I$450676&amp;":"&amp;'Green Validation'!I$450677),'Green Validation'!I$450678,FALSE)),0,HLOOKUP($B84,INDIRECT("'Monthly Resource Report'!"&amp;'Green Validation'!I$450676&amp;":"&amp;'Green Validation'!I$450677),'Green Validation'!I$450678,FALSE))</f>
        <v>0.22392881379305341</v>
      </c>
      <c r="J84" s="318">
        <f ca="1">+IF(ISERROR(HLOOKUP($B84,INDIRECT("'Monthly Resource Report'!"&amp;'Green Validation'!J$450676&amp;":"&amp;'Green Validation'!J$450677),'Green Validation'!J$450678,FALSE)),0,HLOOKUP($B84,INDIRECT("'Monthly Resource Report'!"&amp;'Green Validation'!J$450676&amp;":"&amp;'Green Validation'!J$450677),'Green Validation'!J$450678,FALSE))</f>
        <v>0.19035633022329157</v>
      </c>
      <c r="L84" s="301">
        <v>43739</v>
      </c>
      <c r="M84" s="294">
        <v>223</v>
      </c>
      <c r="N84" s="297">
        <v>5.7398632861681316</v>
      </c>
      <c r="O84" s="299">
        <v>0.22500000000000001</v>
      </c>
      <c r="P84" s="295">
        <v>0.19</v>
      </c>
      <c r="Q84" s="294">
        <f ca="1">+IF(ISERROR(HLOOKUP($B84,INDIRECT("'Monthly Resource Report'!"&amp;'Green Validation'!Q$450676&amp;":"&amp;'Green Validation'!Q$450677),'Green Validation'!Q$450678,FALSE)),0,HLOOKUP($B84,INDIRECT("'Monthly Resource Report'!"&amp;'Green Validation'!Q$450676&amp;":"&amp;'Green Validation'!Q$450677),'Green Validation'!Q$450678,FALSE))</f>
        <v>223</v>
      </c>
      <c r="R84" s="297">
        <f ca="1">+IF(ISERROR(HLOOKUP($B84,INDIRECT("'Monthly Resource Report'!"&amp;'Green Validation'!R$450676&amp;":"&amp;'Green Validation'!R$450677),'Green Validation'!R$450678,FALSE)),0,HLOOKUP($B84,INDIRECT("'Monthly Resource Report'!"&amp;'Green Validation'!R$450676&amp;":"&amp;'Green Validation'!R$450677),'Green Validation'!R$450678,FALSE))</f>
        <v>5.7400005279796202</v>
      </c>
      <c r="S84" s="317">
        <f ca="1">+IF(ISERROR(HLOOKUP($B84,INDIRECT("'Monthly Resource Report'!"&amp;'Green Validation'!S$450676&amp;":"&amp;'Green Validation'!S$450677),'Green Validation'!S$450678,FALSE)),0,HLOOKUP($B84,INDIRECT("'Monthly Resource Report'!"&amp;'Green Validation'!S$450676&amp;":"&amp;'Green Validation'!S$450677),'Green Validation'!S$450678,FALSE))</f>
        <v>0.22408830330295954</v>
      </c>
      <c r="T84" s="318">
        <f ca="1">+IF(ISERROR(HLOOKUP($B84,INDIRECT("'Monthly Resource Report'!"&amp;'Green Validation'!T$450676&amp;":"&amp;'Green Validation'!T$450677),'Green Validation'!T$450678,FALSE)),0,HLOOKUP($B84,INDIRECT("'Monthly Resource Report'!"&amp;'Green Validation'!T$450676&amp;":"&amp;'Green Validation'!T$450677),'Green Validation'!T$450678,FALSE))</f>
        <v>0.19016940716560468</v>
      </c>
    </row>
    <row r="85" spans="2:20" s="29" customFormat="1">
      <c r="B85" s="301">
        <v>43770</v>
      </c>
      <c r="C85" s="294">
        <v>231</v>
      </c>
      <c r="D85" s="297">
        <v>5.7398632861681316</v>
      </c>
      <c r="E85" s="299">
        <v>0.22500000000000001</v>
      </c>
      <c r="F85" s="295">
        <v>0.19</v>
      </c>
      <c r="G85" s="294">
        <f ca="1">+IF(ISERROR(HLOOKUP($B85,INDIRECT("'Monthly Resource Report'!"&amp;'Green Validation'!G$450676&amp;":"&amp;'Green Validation'!G$450677),'Green Validation'!G$450678,FALSE)),0,HLOOKUP($B85,INDIRECT("'Monthly Resource Report'!"&amp;'Green Validation'!G$450676&amp;":"&amp;'Green Validation'!G$450677),'Green Validation'!G$450678,FALSE))</f>
        <v>231</v>
      </c>
      <c r="H85" s="297">
        <f ca="1">+IF(ISERROR(HLOOKUP($B85,INDIRECT("'Monthly Resource Report'!"&amp;'Green Validation'!H$450676&amp;":"&amp;'Green Validation'!H$450677),'Green Validation'!H$450678,FALSE)),0,HLOOKUP($B85,INDIRECT("'Monthly Resource Report'!"&amp;'Green Validation'!H$450676&amp;":"&amp;'Green Validation'!H$450677),'Green Validation'!H$450678,FALSE))</f>
        <v>5.7399938546627745</v>
      </c>
      <c r="I85" s="317">
        <f ca="1">+IF(ISERROR(HLOOKUP($B85,INDIRECT("'Monthly Resource Report'!"&amp;'Green Validation'!I$450676&amp;":"&amp;'Green Validation'!I$450677),'Green Validation'!I$450678,FALSE)),0,HLOOKUP($B85,INDIRECT("'Monthly Resource Report'!"&amp;'Green Validation'!I$450676&amp;":"&amp;'Green Validation'!I$450677),'Green Validation'!I$450678,FALSE))</f>
        <v>0.22427808909824007</v>
      </c>
      <c r="J85" s="318">
        <f ca="1">+IF(ISERROR(HLOOKUP($B85,INDIRECT("'Monthly Resource Report'!"&amp;'Green Validation'!J$450676&amp;":"&amp;'Green Validation'!J$450677),'Green Validation'!J$450678,FALSE)),0,HLOOKUP($B85,INDIRECT("'Monthly Resource Report'!"&amp;'Green Validation'!J$450676&amp;":"&amp;'Green Validation'!J$450677),'Green Validation'!J$450678,FALSE))</f>
        <v>0.19023838747518776</v>
      </c>
      <c r="L85" s="301">
        <v>43770</v>
      </c>
      <c r="M85" s="294">
        <v>223</v>
      </c>
      <c r="N85" s="297">
        <v>5.7398632861681316</v>
      </c>
      <c r="O85" s="299">
        <v>0.22500000000000001</v>
      </c>
      <c r="P85" s="295">
        <v>0.19</v>
      </c>
      <c r="Q85" s="294">
        <f ca="1">+IF(ISERROR(HLOOKUP($B85,INDIRECT("'Monthly Resource Report'!"&amp;'Green Validation'!Q$450676&amp;":"&amp;'Green Validation'!Q$450677),'Green Validation'!Q$450678,FALSE)),0,HLOOKUP($B85,INDIRECT("'Monthly Resource Report'!"&amp;'Green Validation'!Q$450676&amp;":"&amp;'Green Validation'!Q$450677),'Green Validation'!Q$450678,FALSE))</f>
        <v>223</v>
      </c>
      <c r="R85" s="297">
        <f ca="1">+IF(ISERROR(HLOOKUP($B85,INDIRECT("'Monthly Resource Report'!"&amp;'Green Validation'!R$450676&amp;":"&amp;'Green Validation'!R$450677),'Green Validation'!R$450678,FALSE)),0,HLOOKUP($B85,INDIRECT("'Monthly Resource Report'!"&amp;'Green Validation'!R$450676&amp;":"&amp;'Green Validation'!R$450677),'Green Validation'!R$450678,FALSE))</f>
        <v>5.7400003973509941</v>
      </c>
      <c r="S85" s="317">
        <f ca="1">+IF(ISERROR(HLOOKUP($B85,INDIRECT("'Monthly Resource Report'!"&amp;'Green Validation'!S$450676&amp;":"&amp;'Green Validation'!S$450677),'Green Validation'!S$450678,FALSE)),0,HLOOKUP($B85,INDIRECT("'Monthly Resource Report'!"&amp;'Green Validation'!S$450676&amp;":"&amp;'Green Validation'!S$450677),'Green Validation'!S$450678,FALSE))</f>
        <v>0.2244029890951405</v>
      </c>
      <c r="T85" s="318">
        <f ca="1">+IF(ISERROR(HLOOKUP($B85,INDIRECT("'Monthly Resource Report'!"&amp;'Green Validation'!T$450676&amp;":"&amp;'Green Validation'!T$450677),'Green Validation'!T$450678,FALSE)),0,HLOOKUP($B85,INDIRECT("'Monthly Resource Report'!"&amp;'Green Validation'!T$450676&amp;":"&amp;'Green Validation'!T$450677),'Green Validation'!T$450678,FALSE))</f>
        <v>0.19017546815098102</v>
      </c>
    </row>
    <row r="86" spans="2:20" s="29" customFormat="1">
      <c r="B86" s="301">
        <v>43800</v>
      </c>
      <c r="C86" s="294">
        <v>231</v>
      </c>
      <c r="D86" s="297">
        <v>5.7398632861681316</v>
      </c>
      <c r="E86" s="299">
        <v>0.22500000000000001</v>
      </c>
      <c r="F86" s="295">
        <v>0.19</v>
      </c>
      <c r="G86" s="294">
        <f ca="1">+IF(ISERROR(HLOOKUP($B86,INDIRECT("'Monthly Resource Report'!"&amp;'Green Validation'!G$450676&amp;":"&amp;'Green Validation'!G$450677),'Green Validation'!G$450678,FALSE)),0,HLOOKUP($B86,INDIRECT("'Monthly Resource Report'!"&amp;'Green Validation'!G$450676&amp;":"&amp;'Green Validation'!G$450677),'Green Validation'!G$450678,FALSE))</f>
        <v>231</v>
      </c>
      <c r="H86" s="297">
        <f ca="1">+IF(ISERROR(HLOOKUP($B86,INDIRECT("'Monthly Resource Report'!"&amp;'Green Validation'!H$450676&amp;":"&amp;'Green Validation'!H$450677),'Green Validation'!H$450678,FALSE)),0,HLOOKUP($B86,INDIRECT("'Monthly Resource Report'!"&amp;'Green Validation'!H$450676&amp;":"&amp;'Green Validation'!H$450677),'Green Validation'!H$450678,FALSE))</f>
        <v>5.7399933381446733</v>
      </c>
      <c r="I86" s="317">
        <f ca="1">+IF(ISERROR(HLOOKUP($B86,INDIRECT("'Monthly Resource Report'!"&amp;'Green Validation'!I$450676&amp;":"&amp;'Green Validation'!I$450677),'Green Validation'!I$450678,FALSE)),0,HLOOKUP($B86,INDIRECT("'Monthly Resource Report'!"&amp;'Green Validation'!I$450676&amp;":"&amp;'Green Validation'!I$450677),'Green Validation'!I$450678,FALSE))</f>
        <v>0.22439957370852257</v>
      </c>
      <c r="J86" s="318">
        <f ca="1">+IF(ISERROR(HLOOKUP($B86,INDIRECT("'Monthly Resource Report'!"&amp;'Green Validation'!J$450676&amp;":"&amp;'Green Validation'!J$450677),'Green Validation'!J$450678,FALSE)),0,HLOOKUP($B86,INDIRECT("'Monthly Resource Report'!"&amp;'Green Validation'!J$450676&amp;":"&amp;'Green Validation'!J$450677),'Green Validation'!J$450678,FALSE))</f>
        <v>0.19035141871563319</v>
      </c>
      <c r="L86" s="301">
        <v>43800</v>
      </c>
      <c r="M86" s="294">
        <v>223</v>
      </c>
      <c r="N86" s="297">
        <v>5.7398632861681316</v>
      </c>
      <c r="O86" s="299">
        <v>0.22500000000000001</v>
      </c>
      <c r="P86" s="295">
        <v>0.19</v>
      </c>
      <c r="Q86" s="294">
        <f ca="1">+IF(ISERROR(HLOOKUP($B86,INDIRECT("'Monthly Resource Report'!"&amp;'Green Validation'!Q$450676&amp;":"&amp;'Green Validation'!Q$450677),'Green Validation'!Q$450678,FALSE)),0,HLOOKUP($B86,INDIRECT("'Monthly Resource Report'!"&amp;'Green Validation'!Q$450676&amp;":"&amp;'Green Validation'!Q$450677),'Green Validation'!Q$450678,FALSE))</f>
        <v>223</v>
      </c>
      <c r="R86" s="297">
        <f ca="1">+IF(ISERROR(HLOOKUP($B86,INDIRECT("'Monthly Resource Report'!"&amp;'Green Validation'!R$450676&amp;":"&amp;'Green Validation'!R$450677),'Green Validation'!R$450678,FALSE)),0,HLOOKUP($B86,INDIRECT("'Monthly Resource Report'!"&amp;'Green Validation'!R$450676&amp;":"&amp;'Green Validation'!R$450677),'Green Validation'!R$450678,FALSE))</f>
        <v>5.7399980221771365</v>
      </c>
      <c r="S86" s="317">
        <f ca="1">+IF(ISERROR(HLOOKUP($B86,INDIRECT("'Monthly Resource Report'!"&amp;'Green Validation'!S$450676&amp;":"&amp;'Green Validation'!S$450677),'Green Validation'!S$450678,FALSE)),0,HLOOKUP($B86,INDIRECT("'Monthly Resource Report'!"&amp;'Green Validation'!S$450676&amp;":"&amp;'Green Validation'!S$450677),'Green Validation'!S$450678,FALSE))</f>
        <v>0.22453258973607965</v>
      </c>
      <c r="T86" s="318">
        <f ca="1">+IF(ISERROR(HLOOKUP($B86,INDIRECT("'Monthly Resource Report'!"&amp;'Green Validation'!T$450676&amp;":"&amp;'Green Validation'!T$450677),'Green Validation'!T$450678,FALSE)),0,HLOOKUP($B86,INDIRECT("'Monthly Resource Report'!"&amp;'Green Validation'!T$450676&amp;":"&amp;'Green Validation'!T$450677),'Green Validation'!T$450678,FALSE))</f>
        <v>0.19034004348996961</v>
      </c>
    </row>
    <row r="87" spans="2:20" s="29" customFormat="1">
      <c r="B87" s="301">
        <v>43831</v>
      </c>
      <c r="C87" s="294">
        <v>231</v>
      </c>
      <c r="D87" s="297">
        <v>5.8919696632515866</v>
      </c>
      <c r="E87" s="299">
        <v>0.22500000000000001</v>
      </c>
      <c r="F87" s="295">
        <v>0.19</v>
      </c>
      <c r="G87" s="294">
        <f ca="1">+IF(ISERROR(HLOOKUP($B87,INDIRECT("'Monthly Resource Report'!"&amp;'Green Validation'!G$450676&amp;":"&amp;'Green Validation'!G$450677),'Green Validation'!G$450678,FALSE)),0,HLOOKUP($B87,INDIRECT("'Monthly Resource Report'!"&amp;'Green Validation'!G$450676&amp;":"&amp;'Green Validation'!G$450677),'Green Validation'!G$450678,FALSE))</f>
        <v>231</v>
      </c>
      <c r="H87" s="297">
        <f ca="1">+IF(ISERROR(HLOOKUP($B87,INDIRECT("'Monthly Resource Report'!"&amp;'Green Validation'!H$450676&amp;":"&amp;'Green Validation'!H$450677),'Green Validation'!H$450678,FALSE)),0,HLOOKUP($B87,INDIRECT("'Monthly Resource Report'!"&amp;'Green Validation'!H$450676&amp;":"&amp;'Green Validation'!H$450677),'Green Validation'!H$450678,FALSE))</f>
        <v>5.8919969488939739</v>
      </c>
      <c r="I87" s="317">
        <f ca="1">+IF(ISERROR(HLOOKUP($B87,INDIRECT("'Monthly Resource Report'!"&amp;'Green Validation'!I$450676&amp;":"&amp;'Green Validation'!I$450677),'Green Validation'!I$450678,FALSE)),0,HLOOKUP($B87,INDIRECT("'Monthly Resource Report'!"&amp;'Green Validation'!I$450676&amp;":"&amp;'Green Validation'!I$450677),'Green Validation'!I$450678,FALSE))</f>
        <v>0.22461451939812743</v>
      </c>
      <c r="J87" s="318">
        <f ca="1">+IF(ISERROR(HLOOKUP($B87,INDIRECT("'Monthly Resource Report'!"&amp;'Green Validation'!J$450676&amp;":"&amp;'Green Validation'!J$450677),'Green Validation'!J$450678,FALSE)),0,HLOOKUP($B87,INDIRECT("'Monthly Resource Report'!"&amp;'Green Validation'!J$450676&amp;":"&amp;'Green Validation'!J$450677),'Green Validation'!J$450678,FALSE))</f>
        <v>0.19046247346147996</v>
      </c>
      <c r="L87" s="301">
        <v>43831</v>
      </c>
      <c r="M87" s="294">
        <v>223</v>
      </c>
      <c r="N87" s="297">
        <v>5.8919696632515866</v>
      </c>
      <c r="O87" s="299">
        <v>0.22500000000000001</v>
      </c>
      <c r="P87" s="295">
        <v>0.19</v>
      </c>
      <c r="Q87" s="294">
        <f ca="1">+IF(ISERROR(HLOOKUP($B87,INDIRECT("'Monthly Resource Report'!"&amp;'Green Validation'!Q$450676&amp;":"&amp;'Green Validation'!Q$450677),'Green Validation'!Q$450678,FALSE)),0,HLOOKUP($B87,INDIRECT("'Monthly Resource Report'!"&amp;'Green Validation'!Q$450676&amp;":"&amp;'Green Validation'!Q$450677),'Green Validation'!Q$450678,FALSE))</f>
        <v>223</v>
      </c>
      <c r="R87" s="297">
        <f ca="1">+IF(ISERROR(HLOOKUP($B87,INDIRECT("'Monthly Resource Report'!"&amp;'Green Validation'!R$450676&amp;":"&amp;'Green Validation'!R$450677),'Green Validation'!R$450678,FALSE)),0,HLOOKUP($B87,INDIRECT("'Monthly Resource Report'!"&amp;'Green Validation'!R$450676&amp;":"&amp;'Green Validation'!R$450677),'Green Validation'!R$450678,FALSE))</f>
        <v>5.8920018444357414</v>
      </c>
      <c r="S87" s="317">
        <f ca="1">+IF(ISERROR(HLOOKUP($B87,INDIRECT("'Monthly Resource Report'!"&amp;'Green Validation'!S$450676&amp;":"&amp;'Green Validation'!S$450677),'Green Validation'!S$450678,FALSE)),0,HLOOKUP($B87,INDIRECT("'Monthly Resource Report'!"&amp;'Green Validation'!S$450676&amp;":"&amp;'Green Validation'!S$450677),'Green Validation'!S$450678,FALSE))</f>
        <v>0.22467359059281169</v>
      </c>
      <c r="T87" s="318">
        <f ca="1">+IF(ISERROR(HLOOKUP($B87,INDIRECT("'Monthly Resource Report'!"&amp;'Green Validation'!T$450676&amp;":"&amp;'Green Validation'!T$450677),'Green Validation'!T$450678,FALSE)),0,HLOOKUP($B87,INDIRECT("'Monthly Resource Report'!"&amp;'Green Validation'!T$450676&amp;":"&amp;'Green Validation'!T$450677),'Green Validation'!T$450678,FALSE))</f>
        <v>0.19017310844425392</v>
      </c>
    </row>
    <row r="88" spans="2:20" s="29" customFormat="1">
      <c r="B88" s="301">
        <v>43862</v>
      </c>
      <c r="C88" s="294">
        <v>231</v>
      </c>
      <c r="D88" s="297">
        <v>5.8919696632515866</v>
      </c>
      <c r="E88" s="299">
        <v>0.22500000000000001</v>
      </c>
      <c r="F88" s="295">
        <v>0.19</v>
      </c>
      <c r="G88" s="294">
        <f ca="1">+IF(ISERROR(HLOOKUP($B88,INDIRECT("'Monthly Resource Report'!"&amp;'Green Validation'!G$450676&amp;":"&amp;'Green Validation'!G$450677),'Green Validation'!G$450678,FALSE)),0,HLOOKUP($B88,INDIRECT("'Monthly Resource Report'!"&amp;'Green Validation'!G$450676&amp;":"&amp;'Green Validation'!G$450677),'Green Validation'!G$450678,FALSE))</f>
        <v>231</v>
      </c>
      <c r="H88" s="297">
        <f ca="1">+IF(ISERROR(HLOOKUP($B88,INDIRECT("'Monthly Resource Report'!"&amp;'Green Validation'!H$450676&amp;":"&amp;'Green Validation'!H$450677),'Green Validation'!H$450678,FALSE)),0,HLOOKUP($B88,INDIRECT("'Monthly Resource Report'!"&amp;'Green Validation'!H$450676&amp;":"&amp;'Green Validation'!H$450677),'Green Validation'!H$450678,FALSE))</f>
        <v>5.8919971331924277</v>
      </c>
      <c r="I88" s="317">
        <f ca="1">+IF(ISERROR(HLOOKUP($B88,INDIRECT("'Monthly Resource Report'!"&amp;'Green Validation'!I$450676&amp;":"&amp;'Green Validation'!I$450677),'Green Validation'!I$450678,FALSE)),0,HLOOKUP($B88,INDIRECT("'Monthly Resource Report'!"&amp;'Green Validation'!I$450676&amp;":"&amp;'Green Validation'!I$450677),'Green Validation'!I$450678,FALSE))</f>
        <v>0.22464194710996649</v>
      </c>
      <c r="J88" s="318">
        <f ca="1">+IF(ISERROR(HLOOKUP($B88,INDIRECT("'Monthly Resource Report'!"&amp;'Green Validation'!J$450676&amp;":"&amp;'Green Validation'!J$450677),'Green Validation'!J$450678,FALSE)),0,HLOOKUP($B88,INDIRECT("'Monthly Resource Report'!"&amp;'Green Validation'!J$450676&amp;":"&amp;'Green Validation'!J$450677),'Green Validation'!J$450678,FALSE))</f>
        <v>0.19024152132825206</v>
      </c>
      <c r="L88" s="301">
        <v>43862</v>
      </c>
      <c r="M88" s="294">
        <v>223</v>
      </c>
      <c r="N88" s="297">
        <v>5.8919696632515866</v>
      </c>
      <c r="O88" s="299">
        <v>0.22500000000000001</v>
      </c>
      <c r="P88" s="295">
        <v>0.19</v>
      </c>
      <c r="Q88" s="294">
        <f ca="1">+IF(ISERROR(HLOOKUP($B88,INDIRECT("'Monthly Resource Report'!"&amp;'Green Validation'!Q$450676&amp;":"&amp;'Green Validation'!Q$450677),'Green Validation'!Q$450678,FALSE)),0,HLOOKUP($B88,INDIRECT("'Monthly Resource Report'!"&amp;'Green Validation'!Q$450676&amp;":"&amp;'Green Validation'!Q$450677),'Green Validation'!Q$450678,FALSE))</f>
        <v>223</v>
      </c>
      <c r="R88" s="297">
        <f ca="1">+IF(ISERROR(HLOOKUP($B88,INDIRECT("'Monthly Resource Report'!"&amp;'Green Validation'!R$450676&amp;":"&amp;'Green Validation'!R$450677),'Green Validation'!R$450678,FALSE)),0,HLOOKUP($B88,INDIRECT("'Monthly Resource Report'!"&amp;'Green Validation'!R$450676&amp;":"&amp;'Green Validation'!R$450677),'Green Validation'!R$450678,FALSE))</f>
        <v>5.8920027136217739</v>
      </c>
      <c r="S88" s="317">
        <f ca="1">+IF(ISERROR(HLOOKUP($B88,INDIRECT("'Monthly Resource Report'!"&amp;'Green Validation'!S$450676&amp;":"&amp;'Green Validation'!S$450677),'Green Validation'!S$450678,FALSE)),0,HLOOKUP($B88,INDIRECT("'Monthly Resource Report'!"&amp;'Green Validation'!S$450676&amp;":"&amp;'Green Validation'!S$450677),'Green Validation'!S$450678,FALSE))</f>
        <v>0.22474177538195511</v>
      </c>
      <c r="T88" s="318">
        <f ca="1">+IF(ISERROR(HLOOKUP($B88,INDIRECT("'Monthly Resource Report'!"&amp;'Green Validation'!T$450676&amp;":"&amp;'Green Validation'!T$450677),'Green Validation'!T$450678,FALSE)),0,HLOOKUP($B88,INDIRECT("'Monthly Resource Report'!"&amp;'Green Validation'!T$450676&amp;":"&amp;'Green Validation'!T$450677),'Green Validation'!T$450678,FALSE))</f>
        <v>0.19017653712119417</v>
      </c>
    </row>
    <row r="89" spans="2:20" s="29" customFormat="1">
      <c r="B89" s="301">
        <v>43891</v>
      </c>
      <c r="C89" s="294">
        <v>231</v>
      </c>
      <c r="D89" s="297">
        <v>5.8919696632515866</v>
      </c>
      <c r="E89" s="299">
        <v>0.22500000000000001</v>
      </c>
      <c r="F89" s="295">
        <v>0.19</v>
      </c>
      <c r="G89" s="294">
        <f ca="1">+IF(ISERROR(HLOOKUP($B89,INDIRECT("'Monthly Resource Report'!"&amp;'Green Validation'!G$450676&amp;":"&amp;'Green Validation'!G$450677),'Green Validation'!G$450678,FALSE)),0,HLOOKUP($B89,INDIRECT("'Monthly Resource Report'!"&amp;'Green Validation'!G$450676&amp;":"&amp;'Green Validation'!G$450677),'Green Validation'!G$450678,FALSE))</f>
        <v>231</v>
      </c>
      <c r="H89" s="297">
        <f ca="1">+IF(ISERROR(HLOOKUP($B89,INDIRECT("'Monthly Resource Report'!"&amp;'Green Validation'!H$450676&amp;":"&amp;'Green Validation'!H$450677),'Green Validation'!H$450678,FALSE)),0,HLOOKUP($B89,INDIRECT("'Monthly Resource Report'!"&amp;'Green Validation'!H$450676&amp;":"&amp;'Green Validation'!H$450677),'Green Validation'!H$450678,FALSE))</f>
        <v>5.8919975616421079</v>
      </c>
      <c r="I89" s="317">
        <f ca="1">+IF(ISERROR(HLOOKUP($B89,INDIRECT("'Monthly Resource Report'!"&amp;'Green Validation'!I$450676&amp;":"&amp;'Green Validation'!I$450677),'Green Validation'!I$450678,FALSE)),0,HLOOKUP($B89,INDIRECT("'Monthly Resource Report'!"&amp;'Green Validation'!I$450676&amp;":"&amp;'Green Validation'!I$450677),'Green Validation'!I$450678,FALSE))</f>
        <v>0.22464009779031097</v>
      </c>
      <c r="J89" s="318">
        <f ca="1">+IF(ISERROR(HLOOKUP($B89,INDIRECT("'Monthly Resource Report'!"&amp;'Green Validation'!J$450676&amp;":"&amp;'Green Validation'!J$450677),'Green Validation'!J$450678,FALSE)),0,HLOOKUP($B89,INDIRECT("'Monthly Resource Report'!"&amp;'Green Validation'!J$450676&amp;":"&amp;'Green Validation'!J$450677),'Green Validation'!J$450678,FALSE))</f>
        <v>0.19025876655286564</v>
      </c>
      <c r="L89" s="301">
        <v>43891</v>
      </c>
      <c r="M89" s="294">
        <v>223</v>
      </c>
      <c r="N89" s="297">
        <v>5.8919696632515866</v>
      </c>
      <c r="O89" s="299">
        <v>0.22500000000000001</v>
      </c>
      <c r="P89" s="295">
        <v>0.19</v>
      </c>
      <c r="Q89" s="294">
        <f ca="1">+IF(ISERROR(HLOOKUP($B89,INDIRECT("'Monthly Resource Report'!"&amp;'Green Validation'!Q$450676&amp;":"&amp;'Green Validation'!Q$450677),'Green Validation'!Q$450678,FALSE)),0,HLOOKUP($B89,INDIRECT("'Monthly Resource Report'!"&amp;'Green Validation'!Q$450676&amp;":"&amp;'Green Validation'!Q$450677),'Green Validation'!Q$450678,FALSE))</f>
        <v>223</v>
      </c>
      <c r="R89" s="297">
        <f ca="1">+IF(ISERROR(HLOOKUP($B89,INDIRECT("'Monthly Resource Report'!"&amp;'Green Validation'!R$450676&amp;":"&amp;'Green Validation'!R$450677),'Green Validation'!R$450678,FALSE)),0,HLOOKUP($B89,INDIRECT("'Monthly Resource Report'!"&amp;'Green Validation'!R$450676&amp;":"&amp;'Green Validation'!R$450677),'Green Validation'!R$450678,FALSE))</f>
        <v>5.8920032717865478</v>
      </c>
      <c r="S89" s="317">
        <f ca="1">+IF(ISERROR(HLOOKUP($B89,INDIRECT("'Monthly Resource Report'!"&amp;'Green Validation'!S$450676&amp;":"&amp;'Green Validation'!S$450677),'Green Validation'!S$450678,FALSE)),0,HLOOKUP($B89,INDIRECT("'Monthly Resource Report'!"&amp;'Green Validation'!S$450676&amp;":"&amp;'Green Validation'!S$450677),'Green Validation'!S$450678,FALSE))</f>
        <v>0.22468674816524131</v>
      </c>
      <c r="T89" s="318">
        <f ca="1">+IF(ISERROR(HLOOKUP($B89,INDIRECT("'Monthly Resource Report'!"&amp;'Green Validation'!T$450676&amp;":"&amp;'Green Validation'!T$450677),'Green Validation'!T$450678,FALSE)),0,HLOOKUP($B89,INDIRECT("'Monthly Resource Report'!"&amp;'Green Validation'!T$450676&amp;":"&amp;'Green Validation'!T$450677),'Green Validation'!T$450678,FALSE))</f>
        <v>0.19024942773106279</v>
      </c>
    </row>
    <row r="90" spans="2:20" s="29" customFormat="1">
      <c r="B90" s="301">
        <v>43922</v>
      </c>
      <c r="C90" s="294">
        <v>231</v>
      </c>
      <c r="D90" s="297">
        <v>5.8919696632515866</v>
      </c>
      <c r="E90" s="299">
        <v>0.22500000000000001</v>
      </c>
      <c r="F90" s="295">
        <v>0.19</v>
      </c>
      <c r="G90" s="294">
        <f ca="1">+IF(ISERROR(HLOOKUP($B90,INDIRECT("'Monthly Resource Report'!"&amp;'Green Validation'!G$450676&amp;":"&amp;'Green Validation'!G$450677),'Green Validation'!G$450678,FALSE)),0,HLOOKUP($B90,INDIRECT("'Monthly Resource Report'!"&amp;'Green Validation'!G$450676&amp;":"&amp;'Green Validation'!G$450677),'Green Validation'!G$450678,FALSE))</f>
        <v>231</v>
      </c>
      <c r="H90" s="297">
        <f ca="1">+IF(ISERROR(HLOOKUP($B90,INDIRECT("'Monthly Resource Report'!"&amp;'Green Validation'!H$450676&amp;":"&amp;'Green Validation'!H$450677),'Green Validation'!H$450678,FALSE)),0,HLOOKUP($B90,INDIRECT("'Monthly Resource Report'!"&amp;'Green Validation'!H$450676&amp;":"&amp;'Green Validation'!H$450677),'Green Validation'!H$450678,FALSE))</f>
        <v>5.8919974797101666</v>
      </c>
      <c r="I90" s="317">
        <f ca="1">+IF(ISERROR(HLOOKUP($B90,INDIRECT("'Monthly Resource Report'!"&amp;'Green Validation'!I$450676&amp;":"&amp;'Green Validation'!I$450677),'Green Validation'!I$450678,FALSE)),0,HLOOKUP($B90,INDIRECT("'Monthly Resource Report'!"&amp;'Green Validation'!I$450676&amp;":"&amp;'Green Validation'!I$450677),'Green Validation'!I$450678,FALSE))</f>
        <v>0.22413692002481625</v>
      </c>
      <c r="J90" s="318">
        <f ca="1">+IF(ISERROR(HLOOKUP($B90,INDIRECT("'Monthly Resource Report'!"&amp;'Green Validation'!J$450676&amp;":"&amp;'Green Validation'!J$450677),'Green Validation'!J$450678,FALSE)),0,HLOOKUP($B90,INDIRECT("'Monthly Resource Report'!"&amp;'Green Validation'!J$450676&amp;":"&amp;'Green Validation'!J$450677),'Green Validation'!J$450678,FALSE))</f>
        <v>0.19071924567180121</v>
      </c>
      <c r="L90" s="301">
        <v>43922</v>
      </c>
      <c r="M90" s="294">
        <v>223</v>
      </c>
      <c r="N90" s="297">
        <v>5.8919696632515866</v>
      </c>
      <c r="O90" s="299">
        <v>0.22500000000000001</v>
      </c>
      <c r="P90" s="295">
        <v>0.19</v>
      </c>
      <c r="Q90" s="294">
        <f ca="1">+IF(ISERROR(HLOOKUP($B90,INDIRECT("'Monthly Resource Report'!"&amp;'Green Validation'!Q$450676&amp;":"&amp;'Green Validation'!Q$450677),'Green Validation'!Q$450678,FALSE)),0,HLOOKUP($B90,INDIRECT("'Monthly Resource Report'!"&amp;'Green Validation'!Q$450676&amp;":"&amp;'Green Validation'!Q$450677),'Green Validation'!Q$450678,FALSE))</f>
        <v>223</v>
      </c>
      <c r="R90" s="297">
        <f ca="1">+IF(ISERROR(HLOOKUP($B90,INDIRECT("'Monthly Resource Report'!"&amp;'Green Validation'!R$450676&amp;":"&amp;'Green Validation'!R$450677),'Green Validation'!R$450678,FALSE)),0,HLOOKUP($B90,INDIRECT("'Monthly Resource Report'!"&amp;'Green Validation'!R$450676&amp;":"&amp;'Green Validation'!R$450677),'Green Validation'!R$450678,FALSE))</f>
        <v>5.8920007386516247</v>
      </c>
      <c r="S90" s="317">
        <f ca="1">+IF(ISERROR(HLOOKUP($B90,INDIRECT("'Monthly Resource Report'!"&amp;'Green Validation'!S$450676&amp;":"&amp;'Green Validation'!S$450677),'Green Validation'!S$450678,FALSE)),0,HLOOKUP($B90,INDIRECT("'Monthly Resource Report'!"&amp;'Green Validation'!S$450676&amp;":"&amp;'Green Validation'!S$450677),'Green Validation'!S$450678,FALSE))</f>
        <v>0.22429576850084951</v>
      </c>
      <c r="T90" s="318">
        <f ca="1">+IF(ISERROR(HLOOKUP($B90,INDIRECT("'Monthly Resource Report'!"&amp;'Green Validation'!T$450676&amp;":"&amp;'Green Validation'!T$450677),'Green Validation'!T$450678,FALSE)),0,HLOOKUP($B90,INDIRECT("'Monthly Resource Report'!"&amp;'Green Validation'!T$450676&amp;":"&amp;'Green Validation'!T$450677),'Green Validation'!T$450678,FALSE))</f>
        <v>0.19017523163455685</v>
      </c>
    </row>
    <row r="91" spans="2:20" s="29" customFormat="1">
      <c r="B91" s="301">
        <v>43952</v>
      </c>
      <c r="C91" s="294">
        <v>231</v>
      </c>
      <c r="D91" s="297">
        <v>5.8919696632515866</v>
      </c>
      <c r="E91" s="299">
        <v>0.21</v>
      </c>
      <c r="F91" s="295">
        <v>0.19</v>
      </c>
      <c r="G91" s="294">
        <f ca="1">+IF(ISERROR(HLOOKUP($B91,INDIRECT("'Monthly Resource Report'!"&amp;'Green Validation'!G$450676&amp;":"&amp;'Green Validation'!G$450677),'Green Validation'!G$450678,FALSE)),0,HLOOKUP($B91,INDIRECT("'Monthly Resource Report'!"&amp;'Green Validation'!G$450676&amp;":"&amp;'Green Validation'!G$450677),'Green Validation'!G$450678,FALSE))</f>
        <v>231</v>
      </c>
      <c r="H91" s="297">
        <f ca="1">+IF(ISERROR(HLOOKUP($B91,INDIRECT("'Monthly Resource Report'!"&amp;'Green Validation'!H$450676&amp;":"&amp;'Green Validation'!H$450677),'Green Validation'!H$450678,FALSE)),0,HLOOKUP($B91,INDIRECT("'Monthly Resource Report'!"&amp;'Green Validation'!H$450676&amp;":"&amp;'Green Validation'!H$450677),'Green Validation'!H$450678,FALSE))</f>
        <v>5.8919956977750623</v>
      </c>
      <c r="I91" s="317">
        <f ca="1">+IF(ISERROR(HLOOKUP($B91,INDIRECT("'Monthly Resource Report'!"&amp;'Green Validation'!I$450676&amp;":"&amp;'Green Validation'!I$450677),'Green Validation'!I$450678,FALSE)),0,HLOOKUP($B91,INDIRECT("'Monthly Resource Report'!"&amp;'Green Validation'!I$450676&amp;":"&amp;'Green Validation'!I$450677),'Green Validation'!I$450678,FALSE))</f>
        <v>0.20885633069983653</v>
      </c>
      <c r="J91" s="318">
        <f ca="1">+IF(ISERROR(HLOOKUP($B91,INDIRECT("'Monthly Resource Report'!"&amp;'Green Validation'!J$450676&amp;":"&amp;'Green Validation'!J$450677),'Green Validation'!J$450678,FALSE)),0,HLOOKUP($B91,INDIRECT("'Monthly Resource Report'!"&amp;'Green Validation'!J$450676&amp;":"&amp;'Green Validation'!J$450677),'Green Validation'!J$450678,FALSE))</f>
        <v>0.19023893103838749</v>
      </c>
      <c r="L91" s="301">
        <v>43952</v>
      </c>
      <c r="M91" s="294">
        <v>223</v>
      </c>
      <c r="N91" s="297">
        <v>5.8919696632515866</v>
      </c>
      <c r="O91" s="299">
        <v>0.21</v>
      </c>
      <c r="P91" s="295">
        <v>0.19</v>
      </c>
      <c r="Q91" s="294">
        <f ca="1">+IF(ISERROR(HLOOKUP($B91,INDIRECT("'Monthly Resource Report'!"&amp;'Green Validation'!Q$450676&amp;":"&amp;'Green Validation'!Q$450677),'Green Validation'!Q$450678,FALSE)),0,HLOOKUP($B91,INDIRECT("'Monthly Resource Report'!"&amp;'Green Validation'!Q$450676&amp;":"&amp;'Green Validation'!Q$450677),'Green Validation'!Q$450678,FALSE))</f>
        <v>223</v>
      </c>
      <c r="R91" s="297">
        <f ca="1">+IF(ISERROR(HLOOKUP($B91,INDIRECT("'Monthly Resource Report'!"&amp;'Green Validation'!R$450676&amp;":"&amp;'Green Validation'!R$450677),'Green Validation'!R$450678,FALSE)),0,HLOOKUP($B91,INDIRECT("'Monthly Resource Report'!"&amp;'Green Validation'!R$450676&amp;":"&amp;'Green Validation'!R$450677),'Green Validation'!R$450678,FALSE))</f>
        <v>5.8920019513224169</v>
      </c>
      <c r="S91" s="317">
        <f ca="1">+IF(ISERROR(HLOOKUP($B91,INDIRECT("'Monthly Resource Report'!"&amp;'Green Validation'!S$450676&amp;":"&amp;'Green Validation'!S$450677),'Green Validation'!S$450678,FALSE)),0,HLOOKUP($B91,INDIRECT("'Monthly Resource Report'!"&amp;'Green Validation'!S$450676&amp;":"&amp;'Green Validation'!S$450677),'Green Validation'!S$450678,FALSE))</f>
        <v>0.20905282998093441</v>
      </c>
      <c r="T91" s="318">
        <f ca="1">+IF(ISERROR(HLOOKUP($B91,INDIRECT("'Monthly Resource Report'!"&amp;'Green Validation'!T$450676&amp;":"&amp;'Green Validation'!T$450677),'Green Validation'!T$450678,FALSE)),0,HLOOKUP($B91,INDIRECT("'Monthly Resource Report'!"&amp;'Green Validation'!T$450676&amp;":"&amp;'Green Validation'!T$450677),'Green Validation'!T$450678,FALSE))</f>
        <v>0.19017875676683457</v>
      </c>
    </row>
    <row r="92" spans="2:20" s="29" customFormat="1">
      <c r="B92" s="301">
        <v>43983</v>
      </c>
      <c r="C92" s="294">
        <v>231</v>
      </c>
      <c r="D92" s="297">
        <v>5.8919696632515866</v>
      </c>
      <c r="E92" s="299">
        <v>0.21</v>
      </c>
      <c r="F92" s="295">
        <v>0.19</v>
      </c>
      <c r="G92" s="294">
        <f ca="1">+IF(ISERROR(HLOOKUP($B92,INDIRECT("'Monthly Resource Report'!"&amp;'Green Validation'!G$450676&amp;":"&amp;'Green Validation'!G$450677),'Green Validation'!G$450678,FALSE)),0,HLOOKUP($B92,INDIRECT("'Monthly Resource Report'!"&amp;'Green Validation'!G$450676&amp;":"&amp;'Green Validation'!G$450677),'Green Validation'!G$450678,FALSE))</f>
        <v>231</v>
      </c>
      <c r="H92" s="297">
        <f ca="1">+IF(ISERROR(HLOOKUP($B92,INDIRECT("'Monthly Resource Report'!"&amp;'Green Validation'!H$450676&amp;":"&amp;'Green Validation'!H$450677),'Green Validation'!H$450678,FALSE)),0,HLOOKUP($B92,INDIRECT("'Monthly Resource Report'!"&amp;'Green Validation'!H$450676&amp;":"&amp;'Green Validation'!H$450677),'Green Validation'!H$450678,FALSE))</f>
        <v>5.8919958626263549</v>
      </c>
      <c r="I92" s="317">
        <f ca="1">+IF(ISERROR(HLOOKUP($B92,INDIRECT("'Monthly Resource Report'!"&amp;'Green Validation'!I$450676&amp;":"&amp;'Green Validation'!I$450677),'Green Validation'!I$450678,FALSE)),0,HLOOKUP($B92,INDIRECT("'Monthly Resource Report'!"&amp;'Green Validation'!I$450676&amp;":"&amp;'Green Validation'!I$450677),'Green Validation'!I$450678,FALSE))</f>
        <v>0.20903395367036845</v>
      </c>
      <c r="J92" s="318">
        <f ca="1">+IF(ISERROR(HLOOKUP($B92,INDIRECT("'Monthly Resource Report'!"&amp;'Green Validation'!J$450676&amp;":"&amp;'Green Validation'!J$450677),'Green Validation'!J$450678,FALSE)),0,HLOOKUP($B92,INDIRECT("'Monthly Resource Report'!"&amp;'Green Validation'!J$450676&amp;":"&amp;'Green Validation'!J$450677),'Green Validation'!J$450678,FALSE))</f>
        <v>0.19024210867332303</v>
      </c>
      <c r="L92" s="301">
        <v>43983</v>
      </c>
      <c r="M92" s="294">
        <v>223</v>
      </c>
      <c r="N92" s="297">
        <v>5.8919696632515866</v>
      </c>
      <c r="O92" s="299">
        <v>0.21</v>
      </c>
      <c r="P92" s="295">
        <v>0.19</v>
      </c>
      <c r="Q92" s="294">
        <f ca="1">+IF(ISERROR(HLOOKUP($B92,INDIRECT("'Monthly Resource Report'!"&amp;'Green Validation'!Q$450676&amp;":"&amp;'Green Validation'!Q$450677),'Green Validation'!Q$450678,FALSE)),0,HLOOKUP($B92,INDIRECT("'Monthly Resource Report'!"&amp;'Green Validation'!Q$450676&amp;":"&amp;'Green Validation'!Q$450677),'Green Validation'!Q$450678,FALSE))</f>
        <v>223</v>
      </c>
      <c r="R92" s="297">
        <f ca="1">+IF(ISERROR(HLOOKUP($B92,INDIRECT("'Monthly Resource Report'!"&amp;'Green Validation'!R$450676&amp;":"&amp;'Green Validation'!R$450677),'Green Validation'!R$450678,FALSE)),0,HLOOKUP($B92,INDIRECT("'Monthly Resource Report'!"&amp;'Green Validation'!R$450676&amp;":"&amp;'Green Validation'!R$450677),'Green Validation'!R$450678,FALSE))</f>
        <v>5.8920013320318239</v>
      </c>
      <c r="S92" s="317">
        <f ca="1">+IF(ISERROR(HLOOKUP($B92,INDIRECT("'Monthly Resource Report'!"&amp;'Green Validation'!S$450676&amp;":"&amp;'Green Validation'!S$450677),'Green Validation'!S$450678,FALSE)),0,HLOOKUP($B92,INDIRECT("'Monthly Resource Report'!"&amp;'Green Validation'!S$450676&amp;":"&amp;'Green Validation'!S$450677),'Green Validation'!S$450678,FALSE))</f>
        <v>0.20926144218563039</v>
      </c>
      <c r="T92" s="318">
        <f ca="1">+IF(ISERROR(HLOOKUP($B92,INDIRECT("'Monthly Resource Report'!"&amp;'Green Validation'!T$450676&amp;":"&amp;'Green Validation'!T$450677),'Green Validation'!T$450678,FALSE)),0,HLOOKUP($B92,INDIRECT("'Monthly Resource Report'!"&amp;'Green Validation'!T$450676&amp;":"&amp;'Green Validation'!T$450677),'Green Validation'!T$450678,FALSE))</f>
        <v>0.19027108882569321</v>
      </c>
    </row>
    <row r="93" spans="2:20" s="29" customFormat="1">
      <c r="B93" s="301">
        <v>44013</v>
      </c>
      <c r="C93" s="294">
        <v>231</v>
      </c>
      <c r="D93" s="297">
        <v>5.8919696632515866</v>
      </c>
      <c r="E93" s="299">
        <v>0.21</v>
      </c>
      <c r="F93" s="295">
        <v>0.19</v>
      </c>
      <c r="G93" s="294">
        <f ca="1">+IF(ISERROR(HLOOKUP($B93,INDIRECT("'Monthly Resource Report'!"&amp;'Green Validation'!G$450676&amp;":"&amp;'Green Validation'!G$450677),'Green Validation'!G$450678,FALSE)),0,HLOOKUP($B93,INDIRECT("'Monthly Resource Report'!"&amp;'Green Validation'!G$450676&amp;":"&amp;'Green Validation'!G$450677),'Green Validation'!G$450678,FALSE))</f>
        <v>231</v>
      </c>
      <c r="H93" s="297">
        <f ca="1">+IF(ISERROR(HLOOKUP($B93,INDIRECT("'Monthly Resource Report'!"&amp;'Green Validation'!H$450676&amp;":"&amp;'Green Validation'!H$450677),'Green Validation'!H$450678,FALSE)),0,HLOOKUP($B93,INDIRECT("'Monthly Resource Report'!"&amp;'Green Validation'!H$450676&amp;":"&amp;'Green Validation'!H$450677),'Green Validation'!H$450678,FALSE))</f>
        <v>5.8919965330117572</v>
      </c>
      <c r="I93" s="317">
        <f ca="1">+IF(ISERROR(HLOOKUP($B93,INDIRECT("'Monthly Resource Report'!"&amp;'Green Validation'!I$450676&amp;":"&amp;'Green Validation'!I$450677),'Green Validation'!I$450678,FALSE)),0,HLOOKUP($B93,INDIRECT("'Monthly Resource Report'!"&amp;'Green Validation'!I$450676&amp;":"&amp;'Green Validation'!I$450677),'Green Validation'!I$450678,FALSE))</f>
        <v>0.20904566832182375</v>
      </c>
      <c r="J93" s="318">
        <f ca="1">+IF(ISERROR(HLOOKUP($B93,INDIRECT("'Monthly Resource Report'!"&amp;'Green Validation'!J$450676&amp;":"&amp;'Green Validation'!J$450677),'Green Validation'!J$450678,FALSE)),0,HLOOKUP($B93,INDIRECT("'Monthly Resource Report'!"&amp;'Green Validation'!J$450676&amp;":"&amp;'Green Validation'!J$450677),'Green Validation'!J$450678,FALSE))</f>
        <v>0.1903575224708606</v>
      </c>
      <c r="L93" s="301">
        <v>44013</v>
      </c>
      <c r="M93" s="294">
        <v>223</v>
      </c>
      <c r="N93" s="297">
        <v>5.8919696632515866</v>
      </c>
      <c r="O93" s="299">
        <v>0.21</v>
      </c>
      <c r="P93" s="295">
        <v>0.19</v>
      </c>
      <c r="Q93" s="294">
        <f ca="1">+IF(ISERROR(HLOOKUP($B93,INDIRECT("'Monthly Resource Report'!"&amp;'Green Validation'!Q$450676&amp;":"&amp;'Green Validation'!Q$450677),'Green Validation'!Q$450678,FALSE)),0,HLOOKUP($B93,INDIRECT("'Monthly Resource Report'!"&amp;'Green Validation'!Q$450676&amp;":"&amp;'Green Validation'!Q$450677),'Green Validation'!Q$450678,FALSE))</f>
        <v>223</v>
      </c>
      <c r="R93" s="297">
        <f ca="1">+IF(ISERROR(HLOOKUP($B93,INDIRECT("'Monthly Resource Report'!"&amp;'Green Validation'!R$450676&amp;":"&amp;'Green Validation'!R$450677),'Green Validation'!R$450678,FALSE)),0,HLOOKUP($B93,INDIRECT("'Monthly Resource Report'!"&amp;'Green Validation'!R$450676&amp;":"&amp;'Green Validation'!R$450677),'Green Validation'!R$450678,FALSE))</f>
        <v>5.8920001291864486</v>
      </c>
      <c r="S93" s="317">
        <f ca="1">+IF(ISERROR(HLOOKUP($B93,INDIRECT("'Monthly Resource Report'!"&amp;'Green Validation'!S$450676&amp;":"&amp;'Green Validation'!S$450677),'Green Validation'!S$450678,FALSE)),0,HLOOKUP($B93,INDIRECT("'Monthly Resource Report'!"&amp;'Green Validation'!S$450676&amp;":"&amp;'Green Validation'!S$450677),'Green Validation'!S$450678,FALSE))</f>
        <v>0.20934549988454779</v>
      </c>
      <c r="T93" s="318">
        <f ca="1">+IF(ISERROR(HLOOKUP($B93,INDIRECT("'Monthly Resource Report'!"&amp;'Green Validation'!T$450676&amp;":"&amp;'Green Validation'!T$450677),'Green Validation'!T$450678,FALSE)),0,HLOOKUP($B93,INDIRECT("'Monthly Resource Report'!"&amp;'Green Validation'!T$450676&amp;":"&amp;'Green Validation'!T$450677),'Green Validation'!T$450678,FALSE))</f>
        <v>0.19026171274050033</v>
      </c>
    </row>
    <row r="94" spans="2:20" s="29" customFormat="1">
      <c r="B94" s="301">
        <v>44044</v>
      </c>
      <c r="C94" s="294">
        <v>231</v>
      </c>
      <c r="D94" s="297">
        <v>5.8919696632515866</v>
      </c>
      <c r="E94" s="299">
        <v>0.21</v>
      </c>
      <c r="F94" s="295">
        <v>0.19</v>
      </c>
      <c r="G94" s="294">
        <f ca="1">+IF(ISERROR(HLOOKUP($B94,INDIRECT("'Monthly Resource Report'!"&amp;'Green Validation'!G$450676&amp;":"&amp;'Green Validation'!G$450677),'Green Validation'!G$450678,FALSE)),0,HLOOKUP($B94,INDIRECT("'Monthly Resource Report'!"&amp;'Green Validation'!G$450676&amp;":"&amp;'Green Validation'!G$450677),'Green Validation'!G$450678,FALSE))</f>
        <v>231</v>
      </c>
      <c r="H94" s="297">
        <f ca="1">+IF(ISERROR(HLOOKUP($B94,INDIRECT("'Monthly Resource Report'!"&amp;'Green Validation'!H$450676&amp;":"&amp;'Green Validation'!H$450677),'Green Validation'!H$450678,FALSE)),0,HLOOKUP($B94,INDIRECT("'Monthly Resource Report'!"&amp;'Green Validation'!H$450676&amp;":"&amp;'Green Validation'!H$450677),'Green Validation'!H$450678,FALSE))</f>
        <v>5.891995026838786</v>
      </c>
      <c r="I94" s="317">
        <f ca="1">+IF(ISERROR(HLOOKUP($B94,INDIRECT("'Monthly Resource Report'!"&amp;'Green Validation'!I$450676&amp;":"&amp;'Green Validation'!I$450677),'Green Validation'!I$450678,FALSE)),0,HLOOKUP($B94,INDIRECT("'Monthly Resource Report'!"&amp;'Green Validation'!I$450676&amp;":"&amp;'Green Validation'!I$450677),'Green Validation'!I$450678,FALSE))</f>
        <v>0.20909407016117024</v>
      </c>
      <c r="J94" s="318">
        <f ca="1">+IF(ISERROR(HLOOKUP($B94,INDIRECT("'Monthly Resource Report'!"&amp;'Green Validation'!J$450676&amp;":"&amp;'Green Validation'!J$450677),'Green Validation'!J$450678,FALSE)),0,HLOOKUP($B94,INDIRECT("'Monthly Resource Report'!"&amp;'Green Validation'!J$450676&amp;":"&amp;'Green Validation'!J$450677),'Green Validation'!J$450678,FALSE))</f>
        <v>0.19046521084839263</v>
      </c>
      <c r="L94" s="301">
        <v>44044</v>
      </c>
      <c r="M94" s="294">
        <v>223</v>
      </c>
      <c r="N94" s="297">
        <v>5.8919696632515866</v>
      </c>
      <c r="O94" s="299">
        <v>0.21</v>
      </c>
      <c r="P94" s="295">
        <v>0.19</v>
      </c>
      <c r="Q94" s="294">
        <f ca="1">+IF(ISERROR(HLOOKUP($B94,INDIRECT("'Monthly Resource Report'!"&amp;'Green Validation'!Q$450676&amp;":"&amp;'Green Validation'!Q$450677),'Green Validation'!Q$450678,FALSE)),0,HLOOKUP($B94,INDIRECT("'Monthly Resource Report'!"&amp;'Green Validation'!Q$450676&amp;":"&amp;'Green Validation'!Q$450677),'Green Validation'!Q$450678,FALSE))</f>
        <v>223</v>
      </c>
      <c r="R94" s="297">
        <f ca="1">+IF(ISERROR(HLOOKUP($B94,INDIRECT("'Monthly Resource Report'!"&amp;'Green Validation'!R$450676&amp;":"&amp;'Green Validation'!R$450677),'Green Validation'!R$450678,FALSE)),0,HLOOKUP($B94,INDIRECT("'Monthly Resource Report'!"&amp;'Green Validation'!R$450676&amp;":"&amp;'Green Validation'!R$450677),'Green Validation'!R$450678,FALSE))</f>
        <v>5.8920014975084554</v>
      </c>
      <c r="S94" s="317">
        <f ca="1">+IF(ISERROR(HLOOKUP($B94,INDIRECT("'Monthly Resource Report'!"&amp;'Green Validation'!S$450676&amp;":"&amp;'Green Validation'!S$450677),'Green Validation'!S$450678,FALSE)),0,HLOOKUP($B94,INDIRECT("'Monthly Resource Report'!"&amp;'Green Validation'!S$450676&amp;":"&amp;'Green Validation'!S$450677),'Green Validation'!S$450678,FALSE))</f>
        <v>0.20931388638618242</v>
      </c>
      <c r="T94" s="318">
        <f ca="1">+IF(ISERROR(HLOOKUP($B94,INDIRECT("'Monthly Resource Report'!"&amp;'Green Validation'!T$450676&amp;":"&amp;'Green Validation'!T$450677),'Green Validation'!T$450678,FALSE)),0,HLOOKUP($B94,INDIRECT("'Monthly Resource Report'!"&amp;'Green Validation'!T$450676&amp;":"&amp;'Green Validation'!T$450677),'Green Validation'!T$450678,FALSE))</f>
        <v>0.19025758173202953</v>
      </c>
    </row>
    <row r="95" spans="2:20" s="29" customFormat="1">
      <c r="B95" s="301">
        <v>44075</v>
      </c>
      <c r="C95" s="294">
        <v>231</v>
      </c>
      <c r="D95" s="297">
        <v>5.8919696632515866</v>
      </c>
      <c r="E95" s="299">
        <v>0.21</v>
      </c>
      <c r="F95" s="295">
        <v>0.19</v>
      </c>
      <c r="G95" s="294">
        <f ca="1">+IF(ISERROR(HLOOKUP($B95,INDIRECT("'Monthly Resource Report'!"&amp;'Green Validation'!G$450676&amp;":"&amp;'Green Validation'!G$450677),'Green Validation'!G$450678,FALSE)),0,HLOOKUP($B95,INDIRECT("'Monthly Resource Report'!"&amp;'Green Validation'!G$450676&amp;":"&amp;'Green Validation'!G$450677),'Green Validation'!G$450678,FALSE))</f>
        <v>231</v>
      </c>
      <c r="H95" s="297">
        <f ca="1">+IF(ISERROR(HLOOKUP($B95,INDIRECT("'Monthly Resource Report'!"&amp;'Green Validation'!H$450676&amp;":"&amp;'Green Validation'!H$450677),'Green Validation'!H$450678,FALSE)),0,HLOOKUP($B95,INDIRECT("'Monthly Resource Report'!"&amp;'Green Validation'!H$450676&amp;":"&amp;'Green Validation'!H$450677),'Green Validation'!H$450678,FALSE))</f>
        <v>5.8919951923076921</v>
      </c>
      <c r="I95" s="317">
        <f ca="1">+IF(ISERROR(HLOOKUP($B95,INDIRECT("'Monthly Resource Report'!"&amp;'Green Validation'!I$450676&amp;":"&amp;'Green Validation'!I$450677),'Green Validation'!I$450678,FALSE)),0,HLOOKUP($B95,INDIRECT("'Monthly Resource Report'!"&amp;'Green Validation'!I$450676&amp;":"&amp;'Green Validation'!I$450677),'Green Validation'!I$450678,FALSE))</f>
        <v>0.20887689401664788</v>
      </c>
      <c r="J95" s="318">
        <f ca="1">+IF(ISERROR(HLOOKUP($B95,INDIRECT("'Monthly Resource Report'!"&amp;'Green Validation'!J$450676&amp;":"&amp;'Green Validation'!J$450677),'Green Validation'!J$450678,FALSE)),0,HLOOKUP($B95,INDIRECT("'Monthly Resource Report'!"&amp;'Green Validation'!J$450676&amp;":"&amp;'Green Validation'!J$450677),'Green Validation'!J$450678,FALSE))</f>
        <v>0.19024986008448497</v>
      </c>
      <c r="L95" s="301">
        <v>44075</v>
      </c>
      <c r="M95" s="294">
        <v>223</v>
      </c>
      <c r="N95" s="297">
        <v>5.8919696632515866</v>
      </c>
      <c r="O95" s="299">
        <v>0.21</v>
      </c>
      <c r="P95" s="295">
        <v>0.19</v>
      </c>
      <c r="Q95" s="294">
        <f ca="1">+IF(ISERROR(HLOOKUP($B95,INDIRECT("'Monthly Resource Report'!"&amp;'Green Validation'!Q$450676&amp;":"&amp;'Green Validation'!Q$450677),'Green Validation'!Q$450678,FALSE)),0,HLOOKUP($B95,INDIRECT("'Monthly Resource Report'!"&amp;'Green Validation'!Q$450676&amp;":"&amp;'Green Validation'!Q$450677),'Green Validation'!Q$450678,FALSE))</f>
        <v>223</v>
      </c>
      <c r="R95" s="297">
        <f ca="1">+IF(ISERROR(HLOOKUP($B95,INDIRECT("'Monthly Resource Report'!"&amp;'Green Validation'!R$450676&amp;":"&amp;'Green Validation'!R$450677),'Green Validation'!R$450678,FALSE)),0,HLOOKUP($B95,INDIRECT("'Monthly Resource Report'!"&amp;'Green Validation'!R$450676&amp;":"&amp;'Green Validation'!R$450677),'Green Validation'!R$450678,FALSE))</f>
        <v>5.8920006483989269</v>
      </c>
      <c r="S95" s="317">
        <f ca="1">+IF(ISERROR(HLOOKUP($B95,INDIRECT("'Monthly Resource Report'!"&amp;'Green Validation'!S$450676&amp;":"&amp;'Green Validation'!S$450677),'Green Validation'!S$450678,FALSE)),0,HLOOKUP($B95,INDIRECT("'Monthly Resource Report'!"&amp;'Green Validation'!S$450676&amp;":"&amp;'Green Validation'!S$450677),'Green Validation'!S$450678,FALSE))</f>
        <v>0.20920546432091236</v>
      </c>
      <c r="T95" s="318">
        <f ca="1">+IF(ISERROR(HLOOKUP($B95,INDIRECT("'Monthly Resource Report'!"&amp;'Green Validation'!T$450676&amp;":"&amp;'Green Validation'!T$450677),'Green Validation'!T$450678,FALSE)),0,HLOOKUP($B95,INDIRECT("'Monthly Resource Report'!"&amp;'Green Validation'!T$450676&amp;":"&amp;'Green Validation'!T$450677),'Green Validation'!T$450678,FALSE))</f>
        <v>0.19027167560190572</v>
      </c>
    </row>
    <row r="96" spans="2:20" s="29" customFormat="1">
      <c r="B96" s="301">
        <v>44105</v>
      </c>
      <c r="C96" s="294">
        <v>231</v>
      </c>
      <c r="D96" s="297">
        <v>5.8919696632515866</v>
      </c>
      <c r="E96" s="299">
        <v>0.22500000000000001</v>
      </c>
      <c r="F96" s="295">
        <v>0.19</v>
      </c>
      <c r="G96" s="294">
        <f ca="1">+IF(ISERROR(HLOOKUP($B96,INDIRECT("'Monthly Resource Report'!"&amp;'Green Validation'!G$450676&amp;":"&amp;'Green Validation'!G$450677),'Green Validation'!G$450678,FALSE)),0,HLOOKUP($B96,INDIRECT("'Monthly Resource Report'!"&amp;'Green Validation'!G$450676&amp;":"&amp;'Green Validation'!G$450677),'Green Validation'!G$450678,FALSE))</f>
        <v>231</v>
      </c>
      <c r="H96" s="297">
        <f ca="1">+IF(ISERROR(HLOOKUP($B96,INDIRECT("'Monthly Resource Report'!"&amp;'Green Validation'!H$450676&amp;":"&amp;'Green Validation'!H$450677),'Green Validation'!H$450678,FALSE)),0,HLOOKUP($B96,INDIRECT("'Monthly Resource Report'!"&amp;'Green Validation'!H$450676&amp;":"&amp;'Green Validation'!H$450677),'Green Validation'!H$450678,FALSE))</f>
        <v>5.8919962697111856</v>
      </c>
      <c r="I96" s="317">
        <f ca="1">+IF(ISERROR(HLOOKUP($B96,INDIRECT("'Monthly Resource Report'!"&amp;'Green Validation'!I$450676&amp;":"&amp;'Green Validation'!I$450677),'Green Validation'!I$450678,FALSE)),0,HLOOKUP($B96,INDIRECT("'Monthly Resource Report'!"&amp;'Green Validation'!I$450676&amp;":"&amp;'Green Validation'!I$450677),'Green Validation'!I$450678,FALSE))</f>
        <v>0.22412692492522648</v>
      </c>
      <c r="J96" s="318">
        <f ca="1">+IF(ISERROR(HLOOKUP($B96,INDIRECT("'Monthly Resource Report'!"&amp;'Green Validation'!J$450676&amp;":"&amp;'Green Validation'!J$450677),'Green Validation'!J$450678,FALSE)),0,HLOOKUP($B96,INDIRECT("'Monthly Resource Report'!"&amp;'Green Validation'!J$450676&amp;":"&amp;'Green Validation'!J$450677),'Green Validation'!J$450678,FALSE))</f>
        <v>0.19035295974064165</v>
      </c>
      <c r="L96" s="301">
        <v>44105</v>
      </c>
      <c r="M96" s="294">
        <v>223</v>
      </c>
      <c r="N96" s="297">
        <v>5.8919696632515866</v>
      </c>
      <c r="O96" s="299">
        <v>0.22500000000000001</v>
      </c>
      <c r="P96" s="295">
        <v>0.19</v>
      </c>
      <c r="Q96" s="294">
        <f ca="1">+IF(ISERROR(HLOOKUP($B96,INDIRECT("'Monthly Resource Report'!"&amp;'Green Validation'!Q$450676&amp;":"&amp;'Green Validation'!Q$450677),'Green Validation'!Q$450678,FALSE)),0,HLOOKUP($B96,INDIRECT("'Monthly Resource Report'!"&amp;'Green Validation'!Q$450676&amp;":"&amp;'Green Validation'!Q$450677),'Green Validation'!Q$450678,FALSE))</f>
        <v>223</v>
      </c>
      <c r="R96" s="297">
        <f ca="1">+IF(ISERROR(HLOOKUP($B96,INDIRECT("'Monthly Resource Report'!"&amp;'Green Validation'!R$450676&amp;":"&amp;'Green Validation'!R$450677),'Green Validation'!R$450678,FALSE)),0,HLOOKUP($B96,INDIRECT("'Monthly Resource Report'!"&amp;'Green Validation'!R$450676&amp;":"&amp;'Green Validation'!R$450677),'Green Validation'!R$450678,FALSE))</f>
        <v>5.8920012747387105</v>
      </c>
      <c r="S96" s="317">
        <f ca="1">+IF(ISERROR(HLOOKUP($B96,INDIRECT("'Monthly Resource Report'!"&amp;'Green Validation'!S$450676&amp;":"&amp;'Green Validation'!S$450677),'Green Validation'!S$450678,FALSE)),0,HLOOKUP($B96,INDIRECT("'Monthly Resource Report'!"&amp;'Green Validation'!S$450676&amp;":"&amp;'Green Validation'!S$450677),'Green Validation'!S$450678,FALSE))</f>
        <v>0.22424062326937244</v>
      </c>
      <c r="T96" s="318">
        <f ca="1">+IF(ISERROR(HLOOKUP($B96,INDIRECT("'Monthly Resource Report'!"&amp;'Green Validation'!T$450676&amp;":"&amp;'Green Validation'!T$450677),'Green Validation'!T$450678,FALSE)),0,HLOOKUP($B96,INDIRECT("'Monthly Resource Report'!"&amp;'Green Validation'!T$450676&amp;":"&amp;'Green Validation'!T$450677),'Green Validation'!T$450678,FALSE))</f>
        <v>0.1902665648423493</v>
      </c>
    </row>
    <row r="97" spans="2:20" s="29" customFormat="1">
      <c r="B97" s="301">
        <v>44136</v>
      </c>
      <c r="C97" s="294">
        <v>231</v>
      </c>
      <c r="D97" s="297">
        <v>5.8919696632515866</v>
      </c>
      <c r="E97" s="299">
        <v>0.22500000000000001</v>
      </c>
      <c r="F97" s="295">
        <v>0.19</v>
      </c>
      <c r="G97" s="294">
        <f ca="1">+IF(ISERROR(HLOOKUP($B97,INDIRECT("'Monthly Resource Report'!"&amp;'Green Validation'!G$450676&amp;":"&amp;'Green Validation'!G$450677),'Green Validation'!G$450678,FALSE)),0,HLOOKUP($B97,INDIRECT("'Monthly Resource Report'!"&amp;'Green Validation'!G$450676&amp;":"&amp;'Green Validation'!G$450677),'Green Validation'!G$450678,FALSE))</f>
        <v>231</v>
      </c>
      <c r="H97" s="297">
        <f ca="1">+IF(ISERROR(HLOOKUP($B97,INDIRECT("'Monthly Resource Report'!"&amp;'Green Validation'!H$450676&amp;":"&amp;'Green Validation'!H$450677),'Green Validation'!H$450678,FALSE)),0,HLOOKUP($B97,INDIRECT("'Monthly Resource Report'!"&amp;'Green Validation'!H$450676&amp;":"&amp;'Green Validation'!H$450677),'Green Validation'!H$450678,FALSE))</f>
        <v>5.8919952363388175</v>
      </c>
      <c r="I97" s="317">
        <f ca="1">+IF(ISERROR(HLOOKUP($B97,INDIRECT("'Monthly Resource Report'!"&amp;'Green Validation'!I$450676&amp;":"&amp;'Green Validation'!I$450677),'Green Validation'!I$450678,FALSE)),0,HLOOKUP($B97,INDIRECT("'Monthly Resource Report'!"&amp;'Green Validation'!I$450676&amp;":"&amp;'Green Validation'!I$450677),'Green Validation'!I$450678,FALSE))</f>
        <v>0.2242781206017902</v>
      </c>
      <c r="J97" s="318">
        <f ca="1">+IF(ISERROR(HLOOKUP($B97,INDIRECT("'Monthly Resource Report'!"&amp;'Green Validation'!J$450676&amp;":"&amp;'Green Validation'!J$450677),'Green Validation'!J$450678,FALSE)),0,HLOOKUP($B97,INDIRECT("'Monthly Resource Report'!"&amp;'Green Validation'!J$450676&amp;":"&amp;'Green Validation'!J$450677),'Green Validation'!J$450678,FALSE))</f>
        <v>0.19023841419730136</v>
      </c>
      <c r="L97" s="301">
        <v>44136</v>
      </c>
      <c r="M97" s="294">
        <v>223</v>
      </c>
      <c r="N97" s="297">
        <v>5.8919696632515866</v>
      </c>
      <c r="O97" s="299">
        <v>0.22500000000000001</v>
      </c>
      <c r="P97" s="295">
        <v>0.19</v>
      </c>
      <c r="Q97" s="294">
        <f ca="1">+IF(ISERROR(HLOOKUP($B97,INDIRECT("'Monthly Resource Report'!"&amp;'Green Validation'!Q$450676&amp;":"&amp;'Green Validation'!Q$450677),'Green Validation'!Q$450678,FALSE)),0,HLOOKUP($B97,INDIRECT("'Monthly Resource Report'!"&amp;'Green Validation'!Q$450676&amp;":"&amp;'Green Validation'!Q$450677),'Green Validation'!Q$450678,FALSE))</f>
        <v>223</v>
      </c>
      <c r="R97" s="297">
        <f ca="1">+IF(ISERROR(HLOOKUP($B97,INDIRECT("'Monthly Resource Report'!"&amp;'Green Validation'!R$450676&amp;":"&amp;'Green Validation'!R$450677),'Green Validation'!R$450678,FALSE)),0,HLOOKUP($B97,INDIRECT("'Monthly Resource Report'!"&amp;'Green Validation'!R$450676&amp;":"&amp;'Green Validation'!R$450677),'Green Validation'!R$450678,FALSE))</f>
        <v>5.8920027381783067</v>
      </c>
      <c r="S97" s="317">
        <f ca="1">+IF(ISERROR(HLOOKUP($B97,INDIRECT("'Monthly Resource Report'!"&amp;'Green Validation'!S$450676&amp;":"&amp;'Green Validation'!S$450677),'Green Validation'!S$450678,FALSE)),0,HLOOKUP($B97,INDIRECT("'Monthly Resource Report'!"&amp;'Green Validation'!S$450676&amp;":"&amp;'Green Validation'!S$450677),'Green Validation'!S$450678,FALSE))</f>
        <v>0.2243770884722957</v>
      </c>
      <c r="T97" s="318">
        <f ca="1">+IF(ISERROR(HLOOKUP($B97,INDIRECT("'Monthly Resource Report'!"&amp;'Green Validation'!T$450676&amp;":"&amp;'Green Validation'!T$450677),'Green Validation'!T$450678,FALSE)),0,HLOOKUP($B97,INDIRECT("'Monthly Resource Report'!"&amp;'Green Validation'!T$450676&amp;":"&amp;'Green Validation'!T$450677),'Green Validation'!T$450678,FALSE))</f>
        <v>0.19026261277599768</v>
      </c>
    </row>
    <row r="98" spans="2:20" s="29" customFormat="1">
      <c r="B98" s="301">
        <v>44166</v>
      </c>
      <c r="C98" s="294">
        <v>231</v>
      </c>
      <c r="D98" s="297">
        <v>5.8919696632515866</v>
      </c>
      <c r="E98" s="299">
        <v>0.22500000000000001</v>
      </c>
      <c r="F98" s="295">
        <v>0.19</v>
      </c>
      <c r="G98" s="294">
        <f ca="1">+IF(ISERROR(HLOOKUP($B98,INDIRECT("'Monthly Resource Report'!"&amp;'Green Validation'!G$450676&amp;":"&amp;'Green Validation'!G$450677),'Green Validation'!G$450678,FALSE)),0,HLOOKUP($B98,INDIRECT("'Monthly Resource Report'!"&amp;'Green Validation'!G$450676&amp;":"&amp;'Green Validation'!G$450677),'Green Validation'!G$450678,FALSE))</f>
        <v>231</v>
      </c>
      <c r="H98" s="297">
        <f ca="1">+IF(ISERROR(HLOOKUP($B98,INDIRECT("'Monthly Resource Report'!"&amp;'Green Validation'!H$450676&amp;":"&amp;'Green Validation'!H$450677),'Green Validation'!H$450678,FALSE)),0,HLOOKUP($B98,INDIRECT("'Monthly Resource Report'!"&amp;'Green Validation'!H$450676&amp;":"&amp;'Green Validation'!H$450677),'Green Validation'!H$450678,FALSE))</f>
        <v>5.891996956644455</v>
      </c>
      <c r="I98" s="317">
        <f ca="1">+IF(ISERROR(HLOOKUP($B98,INDIRECT("'Monthly Resource Report'!"&amp;'Green Validation'!I$450676&amp;":"&amp;'Green Validation'!I$450677),'Green Validation'!I$450678,FALSE)),0,HLOOKUP($B98,INDIRECT("'Monthly Resource Report'!"&amp;'Green Validation'!I$450676&amp;":"&amp;'Green Validation'!I$450677),'Green Validation'!I$450678,FALSE))</f>
        <v>0.22448917342028418</v>
      </c>
      <c r="J98" s="318">
        <f ca="1">+IF(ISERROR(HLOOKUP($B98,INDIRECT("'Monthly Resource Report'!"&amp;'Green Validation'!J$450676&amp;":"&amp;'Green Validation'!J$450677),'Green Validation'!J$450678,FALSE)),0,HLOOKUP($B98,INDIRECT("'Monthly Resource Report'!"&amp;'Green Validation'!J$450676&amp;":"&amp;'Green Validation'!J$450677),'Green Validation'!J$450678,FALSE))</f>
        <v>0.19023573508260513</v>
      </c>
      <c r="L98" s="301">
        <v>44166</v>
      </c>
      <c r="M98" s="294">
        <v>223</v>
      </c>
      <c r="N98" s="297">
        <v>5.8919696632515866</v>
      </c>
      <c r="O98" s="299">
        <v>0.22500000000000001</v>
      </c>
      <c r="P98" s="295">
        <v>0.19</v>
      </c>
      <c r="Q98" s="294">
        <f ca="1">+IF(ISERROR(HLOOKUP($B98,INDIRECT("'Monthly Resource Report'!"&amp;'Green Validation'!Q$450676&amp;":"&amp;'Green Validation'!Q$450677),'Green Validation'!Q$450678,FALSE)),0,HLOOKUP($B98,INDIRECT("'Monthly Resource Report'!"&amp;'Green Validation'!Q$450676&amp;":"&amp;'Green Validation'!Q$450677),'Green Validation'!Q$450678,FALSE))</f>
        <v>223</v>
      </c>
      <c r="R98" s="297">
        <f ca="1">+IF(ISERROR(HLOOKUP($B98,INDIRECT("'Monthly Resource Report'!"&amp;'Green Validation'!R$450676&amp;":"&amp;'Green Validation'!R$450677),'Green Validation'!R$450678,FALSE)),0,HLOOKUP($B98,INDIRECT("'Monthly Resource Report'!"&amp;'Green Validation'!R$450676&amp;":"&amp;'Green Validation'!R$450677),'Green Validation'!R$450678,FALSE))</f>
        <v>5.8920015018741605</v>
      </c>
      <c r="S98" s="317">
        <f ca="1">+IF(ISERROR(HLOOKUP($B98,INDIRECT("'Monthly Resource Report'!"&amp;'Green Validation'!S$450676&amp;":"&amp;'Green Validation'!S$450677),'Green Validation'!S$450678,FALSE)),0,HLOOKUP($B98,INDIRECT("'Monthly Resource Report'!"&amp;'Green Validation'!S$450676&amp;":"&amp;'Green Validation'!S$450677),'Green Validation'!S$450678,FALSE))</f>
        <v>0.22453103702302116</v>
      </c>
      <c r="T98" s="318">
        <f ca="1">+IF(ISERROR(HLOOKUP($B98,INDIRECT("'Monthly Resource Report'!"&amp;'Green Validation'!T$450676&amp;":"&amp;'Green Validation'!T$450677),'Green Validation'!T$450678,FALSE)),0,HLOOKUP($B98,INDIRECT("'Monthly Resource Report'!"&amp;'Green Validation'!T$450676&amp;":"&amp;'Green Validation'!T$450677),'Green Validation'!T$450678,FALSE))</f>
        <v>0.19025812962062291</v>
      </c>
    </row>
    <row r="99" spans="2:20" s="29" customFormat="1">
      <c r="B99" s="301">
        <v>44197</v>
      </c>
      <c r="C99" s="294">
        <v>231</v>
      </c>
      <c r="D99" s="297">
        <v>6.0498744502267288</v>
      </c>
      <c r="E99" s="299">
        <v>0.22500000000000001</v>
      </c>
      <c r="F99" s="295">
        <v>0.19</v>
      </c>
      <c r="G99" s="294">
        <f ca="1">+IF(ISERROR(HLOOKUP($B99,INDIRECT("'Monthly Resource Report'!"&amp;'Green Validation'!G$450676&amp;":"&amp;'Green Validation'!G$450677),'Green Validation'!G$450678,FALSE)),0,HLOOKUP($B99,INDIRECT("'Monthly Resource Report'!"&amp;'Green Validation'!G$450676&amp;":"&amp;'Green Validation'!G$450677),'Green Validation'!G$450678,FALSE))</f>
        <v>231</v>
      </c>
      <c r="H99" s="297">
        <f ca="1">+IF(ISERROR(HLOOKUP($B99,INDIRECT("'Monthly Resource Report'!"&amp;'Green Validation'!H$450676&amp;":"&amp;'Green Validation'!H$450677),'Green Validation'!H$450678,FALSE)),0,HLOOKUP($B99,INDIRECT("'Monthly Resource Report'!"&amp;'Green Validation'!H$450676&amp;":"&amp;'Green Validation'!H$450677),'Green Validation'!H$450678,FALSE))</f>
        <v>6.0499909792153757</v>
      </c>
      <c r="I99" s="317">
        <f ca="1">+IF(ISERROR(HLOOKUP($B99,INDIRECT("'Monthly Resource Report'!"&amp;'Green Validation'!I$450676&amp;":"&amp;'Green Validation'!I$450677),'Green Validation'!I$450678,FALSE)),0,HLOOKUP($B99,INDIRECT("'Monthly Resource Report'!"&amp;'Green Validation'!I$450676&amp;":"&amp;'Green Validation'!I$450677),'Green Validation'!I$450678,FALSE))</f>
        <v>0.2245114507214524</v>
      </c>
      <c r="J99" s="318">
        <f ca="1">+IF(ISERROR(HLOOKUP($B99,INDIRECT("'Monthly Resource Report'!"&amp;'Green Validation'!J$450676&amp;":"&amp;'Green Validation'!J$450677),'Green Validation'!J$450678,FALSE)),0,HLOOKUP($B99,INDIRECT("'Monthly Resource Report'!"&amp;'Green Validation'!J$450676&amp;":"&amp;'Green Validation'!J$450677),'Green Validation'!J$450678,FALSE))</f>
        <v>0.19034104830514889</v>
      </c>
      <c r="L99" s="301">
        <v>44197</v>
      </c>
      <c r="M99" s="294">
        <v>223</v>
      </c>
      <c r="N99" s="297">
        <v>6.0498744502267288</v>
      </c>
      <c r="O99" s="299">
        <v>0.22500000000000001</v>
      </c>
      <c r="P99" s="295">
        <v>0.19</v>
      </c>
      <c r="Q99" s="294">
        <f ca="1">+IF(ISERROR(HLOOKUP($B99,INDIRECT("'Monthly Resource Report'!"&amp;'Green Validation'!Q$450676&amp;":"&amp;'Green Validation'!Q$450677),'Green Validation'!Q$450678,FALSE)),0,HLOOKUP($B99,INDIRECT("'Monthly Resource Report'!"&amp;'Green Validation'!Q$450676&amp;":"&amp;'Green Validation'!Q$450677),'Green Validation'!Q$450678,FALSE))</f>
        <v>223</v>
      </c>
      <c r="R99" s="297">
        <f ca="1">+IF(ISERROR(HLOOKUP($B99,INDIRECT("'Monthly Resource Report'!"&amp;'Green Validation'!R$450676&amp;":"&amp;'Green Validation'!R$450677),'Green Validation'!R$450678,FALSE)),0,HLOOKUP($B99,INDIRECT("'Monthly Resource Report'!"&amp;'Green Validation'!R$450676&amp;":"&amp;'Green Validation'!R$450677),'Green Validation'!R$450678,FALSE))</f>
        <v>6.0500068573170109</v>
      </c>
      <c r="S99" s="317">
        <f ca="1">+IF(ISERROR(HLOOKUP($B99,INDIRECT("'Monthly Resource Report'!"&amp;'Green Validation'!S$450676&amp;":"&amp;'Green Validation'!S$450677),'Green Validation'!S$450678,FALSE)),0,HLOOKUP($B99,INDIRECT("'Monthly Resource Report'!"&amp;'Green Validation'!S$450676&amp;":"&amp;'Green Validation'!S$450677),'Green Validation'!S$450678,FALSE))</f>
        <v>0.22466249279674011</v>
      </c>
      <c r="T99" s="318">
        <f ca="1">+IF(ISERROR(HLOOKUP($B99,INDIRECT("'Monthly Resource Report'!"&amp;'Green Validation'!T$450676&amp;":"&amp;'Green Validation'!T$450677),'Green Validation'!T$450678,FALSE)),0,HLOOKUP($B99,INDIRECT("'Monthly Resource Report'!"&amp;'Green Validation'!T$450676&amp;":"&amp;'Green Validation'!T$450677),'Green Validation'!T$450678,FALSE))</f>
        <v>0.19025679972611409</v>
      </c>
    </row>
    <row r="100" spans="2:20" s="29" customFormat="1">
      <c r="B100" s="301">
        <v>44228</v>
      </c>
      <c r="C100" s="294">
        <v>231</v>
      </c>
      <c r="D100" s="297">
        <v>6.0498744502267288</v>
      </c>
      <c r="E100" s="299">
        <v>0.22500000000000001</v>
      </c>
      <c r="F100" s="295">
        <v>0.19</v>
      </c>
      <c r="G100" s="294">
        <f ca="1">+IF(ISERROR(HLOOKUP($B100,INDIRECT("'Monthly Resource Report'!"&amp;'Green Validation'!G$450676&amp;":"&amp;'Green Validation'!G$450677),'Green Validation'!G$450678,FALSE)),0,HLOOKUP($B100,INDIRECT("'Monthly Resource Report'!"&amp;'Green Validation'!G$450676&amp;":"&amp;'Green Validation'!G$450677),'Green Validation'!G$450678,FALSE))</f>
        <v>231</v>
      </c>
      <c r="H100" s="297">
        <f ca="1">+IF(ISERROR(HLOOKUP($B100,INDIRECT("'Monthly Resource Report'!"&amp;'Green Validation'!H$450676&amp;":"&amp;'Green Validation'!H$450677),'Green Validation'!H$450678,FALSE)),0,HLOOKUP($B100,INDIRECT("'Monthly Resource Report'!"&amp;'Green Validation'!H$450676&amp;":"&amp;'Green Validation'!H$450677),'Green Validation'!H$450678,FALSE))</f>
        <v>6.0499907363934735</v>
      </c>
      <c r="I100" s="317">
        <f ca="1">+IF(ISERROR(HLOOKUP($B100,INDIRECT("'Monthly Resource Report'!"&amp;'Green Validation'!I$450676&amp;":"&amp;'Green Validation'!I$450677),'Green Validation'!I$450678,FALSE)),0,HLOOKUP($B100,INDIRECT("'Monthly Resource Report'!"&amp;'Green Validation'!I$450676&amp;":"&amp;'Green Validation'!I$450677),'Green Validation'!I$450678,FALSE))</f>
        <v>0.22457871750652228</v>
      </c>
      <c r="J100" s="318">
        <f ca="1">+IF(ISERROR(HLOOKUP($B100,INDIRECT("'Monthly Resource Report'!"&amp;'Green Validation'!J$450676&amp;":"&amp;'Green Validation'!J$450677),'Green Validation'!J$450678,FALSE)),0,HLOOKUP($B100,INDIRECT("'Monthly Resource Report'!"&amp;'Green Validation'!J$450676&amp;":"&amp;'Green Validation'!J$450677),'Green Validation'!J$450678,FALSE))</f>
        <v>0.19025775863764</v>
      </c>
      <c r="L100" s="301">
        <v>44228</v>
      </c>
      <c r="M100" s="294">
        <v>223</v>
      </c>
      <c r="N100" s="297">
        <v>6.0498744502267288</v>
      </c>
      <c r="O100" s="299">
        <v>0.22500000000000001</v>
      </c>
      <c r="P100" s="295">
        <v>0.19</v>
      </c>
      <c r="Q100" s="294">
        <f ca="1">+IF(ISERROR(HLOOKUP($B100,INDIRECT("'Monthly Resource Report'!"&amp;'Green Validation'!Q$450676&amp;":"&amp;'Green Validation'!Q$450677),'Green Validation'!Q$450678,FALSE)),0,HLOOKUP($B100,INDIRECT("'Monthly Resource Report'!"&amp;'Green Validation'!Q$450676&amp;":"&amp;'Green Validation'!Q$450677),'Green Validation'!Q$450678,FALSE))</f>
        <v>223</v>
      </c>
      <c r="R100" s="297">
        <f ca="1">+IF(ISERROR(HLOOKUP($B100,INDIRECT("'Monthly Resource Report'!"&amp;'Green Validation'!R$450676&amp;":"&amp;'Green Validation'!R$450677),'Green Validation'!R$450678,FALSE)),0,HLOOKUP($B100,INDIRECT("'Monthly Resource Report'!"&amp;'Green Validation'!R$450676&amp;":"&amp;'Green Validation'!R$450677),'Green Validation'!R$450678,FALSE))</f>
        <v>6.0500054107256043</v>
      </c>
      <c r="S100" s="317">
        <f ca="1">+IF(ISERROR(HLOOKUP($B100,INDIRECT("'Monthly Resource Report'!"&amp;'Green Validation'!S$450676&amp;":"&amp;'Green Validation'!S$450677),'Green Validation'!S$450678,FALSE)),0,HLOOKUP($B100,INDIRECT("'Monthly Resource Report'!"&amp;'Green Validation'!S$450676&amp;":"&amp;'Green Validation'!S$450677),'Green Validation'!S$450678,FALSE))</f>
        <v>0.22473284490172715</v>
      </c>
      <c r="T100" s="318">
        <f ca="1">+IF(ISERROR(HLOOKUP($B100,INDIRECT("'Monthly Resource Report'!"&amp;'Green Validation'!T$450676&amp;":"&amp;'Green Validation'!T$450677),'Green Validation'!T$450678,FALSE)),0,HLOOKUP($B100,INDIRECT("'Monthly Resource Report'!"&amp;'Green Validation'!T$450676&amp;":"&amp;'Green Validation'!T$450677),'Green Validation'!T$450678,FALSE))</f>
        <v>0.19013985204264511</v>
      </c>
    </row>
    <row r="101" spans="2:20" s="29" customFormat="1">
      <c r="B101" s="301">
        <v>44256</v>
      </c>
      <c r="C101" s="294">
        <v>231</v>
      </c>
      <c r="D101" s="297">
        <v>6.0498744502267288</v>
      </c>
      <c r="E101" s="299">
        <v>0.22500000000000001</v>
      </c>
      <c r="F101" s="295">
        <v>0.19</v>
      </c>
      <c r="G101" s="294">
        <f ca="1">+IF(ISERROR(HLOOKUP($B101,INDIRECT("'Monthly Resource Report'!"&amp;'Green Validation'!G$450676&amp;":"&amp;'Green Validation'!G$450677),'Green Validation'!G$450678,FALSE)),0,HLOOKUP($B101,INDIRECT("'Monthly Resource Report'!"&amp;'Green Validation'!G$450676&amp;":"&amp;'Green Validation'!G$450677),'Green Validation'!G$450678,FALSE))</f>
        <v>231</v>
      </c>
      <c r="H101" s="297">
        <f ca="1">+IF(ISERROR(HLOOKUP($B101,INDIRECT("'Monthly Resource Report'!"&amp;'Green Validation'!H$450676&amp;":"&amp;'Green Validation'!H$450677),'Green Validation'!H$450678,FALSE)),0,HLOOKUP($B101,INDIRECT("'Monthly Resource Report'!"&amp;'Green Validation'!H$450676&amp;":"&amp;'Green Validation'!H$450677),'Green Validation'!H$450678,FALSE))</f>
        <v>6.0499908494082826</v>
      </c>
      <c r="I101" s="317">
        <f ca="1">+IF(ISERROR(HLOOKUP($B101,INDIRECT("'Monthly Resource Report'!"&amp;'Green Validation'!I$450676&amp;":"&amp;'Green Validation'!I$450677),'Green Validation'!I$450678,FALSE)),0,HLOOKUP($B101,INDIRECT("'Monthly Resource Report'!"&amp;'Green Validation'!I$450676&amp;":"&amp;'Green Validation'!I$450677),'Green Validation'!I$450678,FALSE))</f>
        <v>0.22449795519245191</v>
      </c>
      <c r="J101" s="318">
        <f ca="1">+IF(ISERROR(HLOOKUP($B101,INDIRECT("'Monthly Resource Report'!"&amp;'Green Validation'!J$450676&amp;":"&amp;'Green Validation'!J$450677),'Green Validation'!J$450678,FALSE)),0,HLOOKUP($B101,INDIRECT("'Monthly Resource Report'!"&amp;'Green Validation'!J$450676&amp;":"&amp;'Green Validation'!J$450677),'Green Validation'!J$450678,FALSE))</f>
        <v>0.19034719719962886</v>
      </c>
      <c r="L101" s="301">
        <v>44256</v>
      </c>
      <c r="M101" s="294">
        <v>223</v>
      </c>
      <c r="N101" s="297">
        <v>6.0498744502267288</v>
      </c>
      <c r="O101" s="299">
        <v>0.22500000000000001</v>
      </c>
      <c r="P101" s="295">
        <v>0.19</v>
      </c>
      <c r="Q101" s="294">
        <f ca="1">+IF(ISERROR(HLOOKUP($B101,INDIRECT("'Monthly Resource Report'!"&amp;'Green Validation'!Q$450676&amp;":"&amp;'Green Validation'!Q$450677),'Green Validation'!Q$450678,FALSE)),0,HLOOKUP($B101,INDIRECT("'Monthly Resource Report'!"&amp;'Green Validation'!Q$450676&amp;":"&amp;'Green Validation'!Q$450677),'Green Validation'!Q$450678,FALSE))</f>
        <v>223</v>
      </c>
      <c r="R101" s="297">
        <f ca="1">+IF(ISERROR(HLOOKUP($B101,INDIRECT("'Monthly Resource Report'!"&amp;'Green Validation'!R$450676&amp;":"&amp;'Green Validation'!R$450677),'Green Validation'!R$450678,FALSE)),0,HLOOKUP($B101,INDIRECT("'Monthly Resource Report'!"&amp;'Green Validation'!R$450676&amp;":"&amp;'Green Validation'!R$450677),'Green Validation'!R$450678,FALSE))</f>
        <v>6.0500042031400927</v>
      </c>
      <c r="S101" s="317">
        <f ca="1">+IF(ISERROR(HLOOKUP($B101,INDIRECT("'Monthly Resource Report'!"&amp;'Green Validation'!S$450676&amp;":"&amp;'Green Validation'!S$450677),'Green Validation'!S$450678,FALSE)),0,HLOOKUP($B101,INDIRECT("'Monthly Resource Report'!"&amp;'Green Validation'!S$450676&amp;":"&amp;'Green Validation'!S$450677),'Green Validation'!S$450678,FALSE))</f>
        <v>0.22461247624893252</v>
      </c>
      <c r="T101" s="318">
        <f ca="1">+IF(ISERROR(HLOOKUP($B101,INDIRECT("'Monthly Resource Report'!"&amp;'Green Validation'!T$450676&amp;":"&amp;'Green Validation'!T$450677),'Green Validation'!T$450678,FALSE)),0,HLOOKUP($B101,INDIRECT("'Monthly Resource Report'!"&amp;'Green Validation'!T$450676&amp;":"&amp;'Green Validation'!T$450677),'Green Validation'!T$450678,FALSE))</f>
        <v>0.19053697332168321</v>
      </c>
    </row>
    <row r="102" spans="2:20" s="29" customFormat="1">
      <c r="B102" s="301">
        <v>44287</v>
      </c>
      <c r="C102" s="294">
        <v>231</v>
      </c>
      <c r="D102" s="297">
        <v>6.0498744502267288</v>
      </c>
      <c r="E102" s="299">
        <v>0.22500000000000001</v>
      </c>
      <c r="F102" s="295">
        <v>0.19</v>
      </c>
      <c r="G102" s="294">
        <f ca="1">+IF(ISERROR(HLOOKUP($B102,INDIRECT("'Monthly Resource Report'!"&amp;'Green Validation'!G$450676&amp;":"&amp;'Green Validation'!G$450677),'Green Validation'!G$450678,FALSE)),0,HLOOKUP($B102,INDIRECT("'Monthly Resource Report'!"&amp;'Green Validation'!G$450676&amp;":"&amp;'Green Validation'!G$450677),'Green Validation'!G$450678,FALSE))</f>
        <v>231</v>
      </c>
      <c r="H102" s="297">
        <f ca="1">+IF(ISERROR(HLOOKUP($B102,INDIRECT("'Monthly Resource Report'!"&amp;'Green Validation'!H$450676&amp;":"&amp;'Green Validation'!H$450677),'Green Validation'!H$450678,FALSE)),0,HLOOKUP($B102,INDIRECT("'Monthly Resource Report'!"&amp;'Green Validation'!H$450676&amp;":"&amp;'Green Validation'!H$450677),'Green Validation'!H$450678,FALSE))</f>
        <v>6.0499916289533573</v>
      </c>
      <c r="I102" s="317">
        <f ca="1">+IF(ISERROR(HLOOKUP($B102,INDIRECT("'Monthly Resource Report'!"&amp;'Green Validation'!I$450676&amp;":"&amp;'Green Validation'!I$450677),'Green Validation'!I$450678,FALSE)),0,HLOOKUP($B102,INDIRECT("'Monthly Resource Report'!"&amp;'Green Validation'!I$450676&amp;":"&amp;'Green Validation'!I$450677),'Green Validation'!I$450678,FALSE))</f>
        <v>0.22396325636412598</v>
      </c>
      <c r="J102" s="318">
        <f ca="1">+IF(ISERROR(HLOOKUP($B102,INDIRECT("'Monthly Resource Report'!"&amp;'Green Validation'!J$450676&amp;":"&amp;'Green Validation'!J$450677),'Green Validation'!J$450678,FALSE)),0,HLOOKUP($B102,INDIRECT("'Monthly Resource Report'!"&amp;'Green Validation'!J$450676&amp;":"&amp;'Green Validation'!J$450677),'Green Validation'!J$450678,FALSE))</f>
        <v>0.19036996212544163</v>
      </c>
      <c r="L102" s="301">
        <v>44287</v>
      </c>
      <c r="M102" s="294">
        <v>223</v>
      </c>
      <c r="N102" s="297">
        <v>6.0498744502267288</v>
      </c>
      <c r="O102" s="299">
        <v>0.22500000000000001</v>
      </c>
      <c r="P102" s="295">
        <v>0.19</v>
      </c>
      <c r="Q102" s="294">
        <f ca="1">+IF(ISERROR(HLOOKUP($B102,INDIRECT("'Monthly Resource Report'!"&amp;'Green Validation'!Q$450676&amp;":"&amp;'Green Validation'!Q$450677),'Green Validation'!Q$450678,FALSE)),0,HLOOKUP($B102,INDIRECT("'Monthly Resource Report'!"&amp;'Green Validation'!Q$450676&amp;":"&amp;'Green Validation'!Q$450677),'Green Validation'!Q$450678,FALSE))</f>
        <v>223</v>
      </c>
      <c r="R102" s="297">
        <f ca="1">+IF(ISERROR(HLOOKUP($B102,INDIRECT("'Monthly Resource Report'!"&amp;'Green Validation'!R$450676&amp;":"&amp;'Green Validation'!R$450677),'Green Validation'!R$450678,FALSE)),0,HLOOKUP($B102,INDIRECT("'Monthly Resource Report'!"&amp;'Green Validation'!R$450676&amp;":"&amp;'Green Validation'!R$450677),'Green Validation'!R$450678,FALSE))</f>
        <v>6.0500030463863093</v>
      </c>
      <c r="S102" s="317">
        <f ca="1">+IF(ISERROR(HLOOKUP($B102,INDIRECT("'Monthly Resource Report'!"&amp;'Green Validation'!S$450676&amp;":"&amp;'Green Validation'!S$450677),'Green Validation'!S$450678,FALSE)),0,HLOOKUP($B102,INDIRECT("'Monthly Resource Report'!"&amp;'Green Validation'!S$450676&amp;":"&amp;'Green Validation'!S$450677),'Green Validation'!S$450678,FALSE))</f>
        <v>0.22414451856032319</v>
      </c>
      <c r="T102" s="318">
        <f ca="1">+IF(ISERROR(HLOOKUP($B102,INDIRECT("'Monthly Resource Report'!"&amp;'Green Validation'!T$450676&amp;":"&amp;'Green Validation'!T$450677),'Green Validation'!T$450678,FALSE)),0,HLOOKUP($B102,INDIRECT("'Monthly Resource Report'!"&amp;'Green Validation'!T$450676&amp;":"&amp;'Green Validation'!T$450677),'Green Validation'!T$450678,FALSE))</f>
        <v>0.19018025646535652</v>
      </c>
    </row>
    <row r="103" spans="2:20" s="29" customFormat="1">
      <c r="B103" s="301">
        <v>44317</v>
      </c>
      <c r="C103" s="294">
        <v>231</v>
      </c>
      <c r="D103" s="297">
        <v>6.0498744502267288</v>
      </c>
      <c r="E103" s="299">
        <v>0.21</v>
      </c>
      <c r="F103" s="295">
        <v>0.19</v>
      </c>
      <c r="G103" s="294">
        <f ca="1">+IF(ISERROR(HLOOKUP($B103,INDIRECT("'Monthly Resource Report'!"&amp;'Green Validation'!G$450676&amp;":"&amp;'Green Validation'!G$450677),'Green Validation'!G$450678,FALSE)),0,HLOOKUP($B103,INDIRECT("'Monthly Resource Report'!"&amp;'Green Validation'!G$450676&amp;":"&amp;'Green Validation'!G$450677),'Green Validation'!G$450678,FALSE))</f>
        <v>231</v>
      </c>
      <c r="H103" s="297">
        <f ca="1">+IF(ISERROR(HLOOKUP($B103,INDIRECT("'Monthly Resource Report'!"&amp;'Green Validation'!H$450676&amp;":"&amp;'Green Validation'!H$450677),'Green Validation'!H$450678,FALSE)),0,HLOOKUP($B103,INDIRECT("'Monthly Resource Report'!"&amp;'Green Validation'!H$450676&amp;":"&amp;'Green Validation'!H$450677),'Green Validation'!H$450678,FALSE))</f>
        <v>6.0499925473434786</v>
      </c>
      <c r="I103" s="317">
        <f ca="1">+IF(ISERROR(HLOOKUP($B103,INDIRECT("'Monthly Resource Report'!"&amp;'Green Validation'!I$450676&amp;":"&amp;'Green Validation'!I$450677),'Green Validation'!I$450678,FALSE)),0,HLOOKUP($B103,INDIRECT("'Monthly Resource Report'!"&amp;'Green Validation'!I$450676&amp;":"&amp;'Green Validation'!I$450677),'Green Validation'!I$450678,FALSE))</f>
        <v>0.20885836099610097</v>
      </c>
      <c r="J103" s="318">
        <f ca="1">+IF(ISERROR(HLOOKUP($B103,INDIRECT("'Monthly Resource Report'!"&amp;'Green Validation'!J$450676&amp;":"&amp;'Green Validation'!J$450677),'Green Validation'!J$450678,FALSE)),0,HLOOKUP($B103,INDIRECT("'Monthly Resource Report'!"&amp;'Green Validation'!J$450676&amp;":"&amp;'Green Validation'!J$450677),'Green Validation'!J$450678,FALSE))</f>
        <v>0.19023686198030879</v>
      </c>
      <c r="L103" s="301">
        <v>44317</v>
      </c>
      <c r="M103" s="294">
        <v>223</v>
      </c>
      <c r="N103" s="297">
        <v>6.0498744502267288</v>
      </c>
      <c r="O103" s="299">
        <v>0.21</v>
      </c>
      <c r="P103" s="295">
        <v>0.19</v>
      </c>
      <c r="Q103" s="294">
        <f ca="1">+IF(ISERROR(HLOOKUP($B103,INDIRECT("'Monthly Resource Report'!"&amp;'Green Validation'!Q$450676&amp;":"&amp;'Green Validation'!Q$450677),'Green Validation'!Q$450678,FALSE)),0,HLOOKUP($B103,INDIRECT("'Monthly Resource Report'!"&amp;'Green Validation'!Q$450676&amp;":"&amp;'Green Validation'!Q$450677),'Green Validation'!Q$450678,FALSE))</f>
        <v>223</v>
      </c>
      <c r="R103" s="297">
        <f ca="1">+IF(ISERROR(HLOOKUP($B103,INDIRECT("'Monthly Resource Report'!"&amp;'Green Validation'!R$450676&amp;":"&amp;'Green Validation'!R$450677),'Green Validation'!R$450678,FALSE)),0,HLOOKUP($B103,INDIRECT("'Monthly Resource Report'!"&amp;'Green Validation'!R$450676&amp;":"&amp;'Green Validation'!R$450677),'Green Validation'!R$450678,FALSE))</f>
        <v>6.0500040999867739</v>
      </c>
      <c r="S103" s="317">
        <f ca="1">+IF(ISERROR(HLOOKUP($B103,INDIRECT("'Monthly Resource Report'!"&amp;'Green Validation'!S$450676&amp;":"&amp;'Green Validation'!S$450677),'Green Validation'!S$450678,FALSE)),0,HLOOKUP($B103,INDIRECT("'Monthly Resource Report'!"&amp;'Green Validation'!S$450676&amp;":"&amp;'Green Validation'!S$450677),'Green Validation'!S$450678,FALSE))</f>
        <v>0.20903708859057732</v>
      </c>
      <c r="T103" s="318">
        <f ca="1">+IF(ISERROR(HLOOKUP($B103,INDIRECT("'Monthly Resource Report'!"&amp;'Green Validation'!T$450676&amp;":"&amp;'Green Validation'!T$450677),'Green Validation'!T$450678,FALSE)),0,HLOOKUP($B103,INDIRECT("'Monthly Resource Report'!"&amp;'Green Validation'!T$450676&amp;":"&amp;'Green Validation'!T$450677),'Green Validation'!T$450678,FALSE))</f>
        <v>0.19017075260320593</v>
      </c>
    </row>
    <row r="104" spans="2:20" s="29" customFormat="1">
      <c r="B104" s="301">
        <v>44348</v>
      </c>
      <c r="C104" s="294">
        <v>231</v>
      </c>
      <c r="D104" s="297">
        <v>6.0498744502267288</v>
      </c>
      <c r="E104" s="299">
        <v>0.21</v>
      </c>
      <c r="F104" s="295">
        <v>0.19</v>
      </c>
      <c r="G104" s="294">
        <f ca="1">+IF(ISERROR(HLOOKUP($B104,INDIRECT("'Monthly Resource Report'!"&amp;'Green Validation'!G$450676&amp;":"&amp;'Green Validation'!G$450677),'Green Validation'!G$450678,FALSE)),0,HLOOKUP($B104,INDIRECT("'Monthly Resource Report'!"&amp;'Green Validation'!G$450676&amp;":"&amp;'Green Validation'!G$450677),'Green Validation'!G$450678,FALSE))</f>
        <v>231</v>
      </c>
      <c r="H104" s="297">
        <f ca="1">+IF(ISERROR(HLOOKUP($B104,INDIRECT("'Monthly Resource Report'!"&amp;'Green Validation'!H$450676&amp;":"&amp;'Green Validation'!H$450677),'Green Validation'!H$450678,FALSE)),0,HLOOKUP($B104,INDIRECT("'Monthly Resource Report'!"&amp;'Green Validation'!H$450676&amp;":"&amp;'Green Validation'!H$450677),'Green Validation'!H$450678,FALSE))</f>
        <v>6.0499914126234433</v>
      </c>
      <c r="I104" s="317">
        <f ca="1">+IF(ISERROR(HLOOKUP($B104,INDIRECT("'Monthly Resource Report'!"&amp;'Green Validation'!I$450676&amp;":"&amp;'Green Validation'!I$450677),'Green Validation'!I$450678,FALSE)),0,HLOOKUP($B104,INDIRECT("'Monthly Resource Report'!"&amp;'Green Validation'!I$450676&amp;":"&amp;'Green Validation'!I$450677),'Green Validation'!I$450678,FALSE))</f>
        <v>0.20901389500446632</v>
      </c>
      <c r="J104" s="318">
        <f ca="1">+IF(ISERROR(HLOOKUP($B104,INDIRECT("'Monthly Resource Report'!"&amp;'Green Validation'!J$450676&amp;":"&amp;'Green Validation'!J$450677),'Green Validation'!J$450678,FALSE)),0,HLOOKUP($B104,INDIRECT("'Monthly Resource Report'!"&amp;'Green Validation'!J$450676&amp;":"&amp;'Green Validation'!J$450677),'Green Validation'!J$450678,FALSE))</f>
        <v>0.19024268178858178</v>
      </c>
      <c r="L104" s="301">
        <v>44348</v>
      </c>
      <c r="M104" s="294">
        <v>223</v>
      </c>
      <c r="N104" s="297">
        <v>6.0498744502267288</v>
      </c>
      <c r="O104" s="299">
        <v>0.21</v>
      </c>
      <c r="P104" s="295">
        <v>0.19</v>
      </c>
      <c r="Q104" s="294">
        <f ca="1">+IF(ISERROR(HLOOKUP($B104,INDIRECT("'Monthly Resource Report'!"&amp;'Green Validation'!Q$450676&amp;":"&amp;'Green Validation'!Q$450677),'Green Validation'!Q$450678,FALSE)),0,HLOOKUP($B104,INDIRECT("'Monthly Resource Report'!"&amp;'Green Validation'!Q$450676&amp;":"&amp;'Green Validation'!Q$450677),'Green Validation'!Q$450678,FALSE))</f>
        <v>223</v>
      </c>
      <c r="R104" s="297">
        <f ca="1">+IF(ISERROR(HLOOKUP($B104,INDIRECT("'Monthly Resource Report'!"&amp;'Green Validation'!R$450676&amp;":"&amp;'Green Validation'!R$450677),'Green Validation'!R$450678,FALSE)),0,HLOOKUP($B104,INDIRECT("'Monthly Resource Report'!"&amp;'Green Validation'!R$450676&amp;":"&amp;'Green Validation'!R$450677),'Green Validation'!R$450678,FALSE))</f>
        <v>6.0500041798692106</v>
      </c>
      <c r="S104" s="317">
        <f ca="1">+IF(ISERROR(HLOOKUP($B104,INDIRECT("'Monthly Resource Report'!"&amp;'Green Validation'!S$450676&amp;":"&amp;'Green Validation'!S$450677),'Green Validation'!S$450678,FALSE)),0,HLOOKUP($B104,INDIRECT("'Monthly Resource Report'!"&amp;'Green Validation'!S$450676&amp;":"&amp;'Green Validation'!S$450677),'Green Validation'!S$450678,FALSE))</f>
        <v>0.2092239822684506</v>
      </c>
      <c r="T104" s="318">
        <f ca="1">+IF(ISERROR(HLOOKUP($B104,INDIRECT("'Monthly Resource Report'!"&amp;'Green Validation'!T$450676&amp;":"&amp;'Green Validation'!T$450677),'Green Validation'!T$450678,FALSE)),0,HLOOKUP($B104,INDIRECT("'Monthly Resource Report'!"&amp;'Green Validation'!T$450676&amp;":"&amp;'Green Validation'!T$450677),'Green Validation'!T$450678,FALSE))</f>
        <v>0.19018142612266398</v>
      </c>
    </row>
    <row r="105" spans="2:20" s="29" customFormat="1">
      <c r="B105" s="301">
        <v>44378</v>
      </c>
      <c r="C105" s="294">
        <v>231</v>
      </c>
      <c r="D105" s="297">
        <v>6.0498744502267288</v>
      </c>
      <c r="E105" s="299">
        <v>0.21</v>
      </c>
      <c r="F105" s="295">
        <v>0.19</v>
      </c>
      <c r="G105" s="294">
        <f ca="1">+IF(ISERROR(HLOOKUP($B105,INDIRECT("'Monthly Resource Report'!"&amp;'Green Validation'!G$450676&amp;":"&amp;'Green Validation'!G$450677),'Green Validation'!G$450678,FALSE)),0,HLOOKUP($B105,INDIRECT("'Monthly Resource Report'!"&amp;'Green Validation'!G$450676&amp;":"&amp;'Green Validation'!G$450677),'Green Validation'!G$450678,FALSE))</f>
        <v>231</v>
      </c>
      <c r="H105" s="297">
        <f ca="1">+IF(ISERROR(HLOOKUP($B105,INDIRECT("'Monthly Resource Report'!"&amp;'Green Validation'!H$450676&amp;":"&amp;'Green Validation'!H$450677),'Green Validation'!H$450678,FALSE)),0,HLOOKUP($B105,INDIRECT("'Monthly Resource Report'!"&amp;'Green Validation'!H$450676&amp;":"&amp;'Green Validation'!H$450677),'Green Validation'!H$450678,FALSE))</f>
        <v>6.0499918577486049</v>
      </c>
      <c r="I105" s="317">
        <f ca="1">+IF(ISERROR(HLOOKUP($B105,INDIRECT("'Monthly Resource Report'!"&amp;'Green Validation'!I$450676&amp;":"&amp;'Green Validation'!I$450677),'Green Validation'!I$450678,FALSE)),0,HLOOKUP($B105,INDIRECT("'Monthly Resource Report'!"&amp;'Green Validation'!I$450676&amp;":"&amp;'Green Validation'!I$450677),'Green Validation'!I$450678,FALSE))</f>
        <v>0.20909363590169197</v>
      </c>
      <c r="J105" s="318">
        <f ca="1">+IF(ISERROR(HLOOKUP($B105,INDIRECT("'Monthly Resource Report'!"&amp;'Green Validation'!J$450676&amp;":"&amp;'Green Validation'!J$450677),'Green Validation'!J$450678,FALSE)),0,HLOOKUP($B105,INDIRECT("'Monthly Resource Report'!"&amp;'Green Validation'!J$450676&amp;":"&amp;'Green Validation'!J$450677),'Green Validation'!J$450678,FALSE))</f>
        <v>0.19023595998826842</v>
      </c>
      <c r="L105" s="301">
        <v>44378</v>
      </c>
      <c r="M105" s="294">
        <v>223</v>
      </c>
      <c r="N105" s="297">
        <v>6.0498744502267288</v>
      </c>
      <c r="O105" s="299">
        <v>0.21</v>
      </c>
      <c r="P105" s="295">
        <v>0.19</v>
      </c>
      <c r="Q105" s="294">
        <f ca="1">+IF(ISERROR(HLOOKUP($B105,INDIRECT("'Monthly Resource Report'!"&amp;'Green Validation'!Q$450676&amp;":"&amp;'Green Validation'!Q$450677),'Green Validation'!Q$450678,FALSE)),0,HLOOKUP($B105,INDIRECT("'Monthly Resource Report'!"&amp;'Green Validation'!Q$450676&amp;":"&amp;'Green Validation'!Q$450677),'Green Validation'!Q$450678,FALSE))</f>
        <v>223</v>
      </c>
      <c r="R105" s="297">
        <f ca="1">+IF(ISERROR(HLOOKUP($B105,INDIRECT("'Monthly Resource Report'!"&amp;'Green Validation'!R$450676&amp;":"&amp;'Green Validation'!R$450677),'Green Validation'!R$450678,FALSE)),0,HLOOKUP($B105,INDIRECT("'Monthly Resource Report'!"&amp;'Green Validation'!R$450676&amp;":"&amp;'Green Validation'!R$450677),'Green Validation'!R$450678,FALSE))</f>
        <v>6.0500042157969149</v>
      </c>
      <c r="S105" s="317">
        <f ca="1">+IF(ISERROR(HLOOKUP($B105,INDIRECT("'Monthly Resource Report'!"&amp;'Green Validation'!S$450676&amp;":"&amp;'Green Validation'!S$450677),'Green Validation'!S$450678,FALSE)),0,HLOOKUP($B105,INDIRECT("'Monthly Resource Report'!"&amp;'Green Validation'!S$450676&amp;":"&amp;'Green Validation'!S$450677),'Green Validation'!S$450678,FALSE))</f>
        <v>0.20928229101615298</v>
      </c>
      <c r="T105" s="318">
        <f ca="1">+IF(ISERROR(HLOOKUP($B105,INDIRECT("'Monthly Resource Report'!"&amp;'Green Validation'!T$450676&amp;":"&amp;'Green Validation'!T$450677),'Green Validation'!T$450678,FALSE)),0,HLOOKUP($B105,INDIRECT("'Monthly Resource Report'!"&amp;'Green Validation'!T$450676&amp;":"&amp;'Green Validation'!T$450677),'Green Validation'!T$450678,FALSE))</f>
        <v>0.19017012849463968</v>
      </c>
    </row>
    <row r="106" spans="2:20" s="29" customFormat="1">
      <c r="B106" s="301">
        <v>44409</v>
      </c>
      <c r="C106" s="294">
        <v>231</v>
      </c>
      <c r="D106" s="297">
        <v>6.0498744502267288</v>
      </c>
      <c r="E106" s="299">
        <v>0.21</v>
      </c>
      <c r="F106" s="295">
        <v>0.19</v>
      </c>
      <c r="G106" s="294">
        <f ca="1">+IF(ISERROR(HLOOKUP($B106,INDIRECT("'Monthly Resource Report'!"&amp;'Green Validation'!G$450676&amp;":"&amp;'Green Validation'!G$450677),'Green Validation'!G$450678,FALSE)),0,HLOOKUP($B106,INDIRECT("'Monthly Resource Report'!"&amp;'Green Validation'!G$450676&amp;":"&amp;'Green Validation'!G$450677),'Green Validation'!G$450678,FALSE))</f>
        <v>231</v>
      </c>
      <c r="H106" s="297">
        <f ca="1">+IF(ISERROR(HLOOKUP($B106,INDIRECT("'Monthly Resource Report'!"&amp;'Green Validation'!H$450676&amp;":"&amp;'Green Validation'!H$450677),'Green Validation'!H$450678,FALSE)),0,HLOOKUP($B106,INDIRECT("'Monthly Resource Report'!"&amp;'Green Validation'!H$450676&amp;":"&amp;'Green Validation'!H$450677),'Green Validation'!H$450678,FALSE))</f>
        <v>6.0499923691116528</v>
      </c>
      <c r="I106" s="317">
        <f ca="1">+IF(ISERROR(HLOOKUP($B106,INDIRECT("'Monthly Resource Report'!"&amp;'Green Validation'!I$450676&amp;":"&amp;'Green Validation'!I$450677),'Green Validation'!I$450678,FALSE)),0,HLOOKUP($B106,INDIRECT("'Monthly Resource Report'!"&amp;'Green Validation'!I$450676&amp;":"&amp;'Green Validation'!I$450677),'Green Validation'!I$450678,FALSE))</f>
        <v>0.20926812308114642</v>
      </c>
      <c r="J106" s="318">
        <f ca="1">+IF(ISERROR(HLOOKUP($B106,INDIRECT("'Monthly Resource Report'!"&amp;'Green Validation'!J$450676&amp;":"&amp;'Green Validation'!J$450677),'Green Validation'!J$450678,FALSE)),0,HLOOKUP($B106,INDIRECT("'Monthly Resource Report'!"&amp;'Green Validation'!J$450676&amp;":"&amp;'Green Validation'!J$450677),'Green Validation'!J$450678,FALSE))</f>
        <v>0.19023343582344024</v>
      </c>
      <c r="L106" s="301">
        <v>44409</v>
      </c>
      <c r="M106" s="294">
        <v>223</v>
      </c>
      <c r="N106" s="297">
        <v>6.0498744502267288</v>
      </c>
      <c r="O106" s="299">
        <v>0.21</v>
      </c>
      <c r="P106" s="295">
        <v>0.19</v>
      </c>
      <c r="Q106" s="294">
        <f ca="1">+IF(ISERROR(HLOOKUP($B106,INDIRECT("'Monthly Resource Report'!"&amp;'Green Validation'!Q$450676&amp;":"&amp;'Green Validation'!Q$450677),'Green Validation'!Q$450678,FALSE)),0,HLOOKUP($B106,INDIRECT("'Monthly Resource Report'!"&amp;'Green Validation'!Q$450676&amp;":"&amp;'Green Validation'!Q$450677),'Green Validation'!Q$450678,FALSE))</f>
        <v>223</v>
      </c>
      <c r="R106" s="297">
        <f ca="1">+IF(ISERROR(HLOOKUP($B106,INDIRECT("'Monthly Resource Report'!"&amp;'Green Validation'!R$450676&amp;":"&amp;'Green Validation'!R$450677),'Green Validation'!R$450678,FALSE)),0,HLOOKUP($B106,INDIRECT("'Monthly Resource Report'!"&amp;'Green Validation'!R$450676&amp;":"&amp;'Green Validation'!R$450677),'Green Validation'!R$450678,FALSE))</f>
        <v>6.0500053973475891</v>
      </c>
      <c r="S106" s="317">
        <f ca="1">+IF(ISERROR(HLOOKUP($B106,INDIRECT("'Monthly Resource Report'!"&amp;'Green Validation'!S$450676&amp;":"&amp;'Green Validation'!S$450677),'Green Validation'!S$450678,FALSE)),0,HLOOKUP($B106,INDIRECT("'Monthly Resource Report'!"&amp;'Green Validation'!S$450676&amp;":"&amp;'Green Validation'!S$450677),'Green Validation'!S$450678,FALSE))</f>
        <v>0.20944126467630572</v>
      </c>
      <c r="T106" s="318">
        <f ca="1">+IF(ISERROR(HLOOKUP($B106,INDIRECT("'Monthly Resource Report'!"&amp;'Green Validation'!T$450676&amp;":"&amp;'Green Validation'!T$450677),'Green Validation'!T$450678,FALSE)),0,HLOOKUP($B106,INDIRECT("'Monthly Resource Report'!"&amp;'Green Validation'!T$450676&amp;":"&amp;'Green Validation'!T$450677),'Green Validation'!T$450678,FALSE))</f>
        <v>0.19016609962935663</v>
      </c>
    </row>
    <row r="107" spans="2:20" s="29" customFormat="1">
      <c r="B107" s="301">
        <v>44440</v>
      </c>
      <c r="C107" s="294">
        <v>231</v>
      </c>
      <c r="D107" s="297">
        <v>6.0498744502267288</v>
      </c>
      <c r="E107" s="299">
        <v>0.21</v>
      </c>
      <c r="F107" s="295">
        <v>0.19</v>
      </c>
      <c r="G107" s="294">
        <f ca="1">+IF(ISERROR(HLOOKUP($B107,INDIRECT("'Monthly Resource Report'!"&amp;'Green Validation'!G$450676&amp;":"&amp;'Green Validation'!G$450677),'Green Validation'!G$450678,FALSE)),0,HLOOKUP($B107,INDIRECT("'Monthly Resource Report'!"&amp;'Green Validation'!G$450676&amp;":"&amp;'Green Validation'!G$450677),'Green Validation'!G$450678,FALSE))</f>
        <v>231</v>
      </c>
      <c r="H107" s="297">
        <f ca="1">+IF(ISERROR(HLOOKUP($B107,INDIRECT("'Monthly Resource Report'!"&amp;'Green Validation'!H$450676&amp;":"&amp;'Green Validation'!H$450677),'Green Validation'!H$450678,FALSE)),0,HLOOKUP($B107,INDIRECT("'Monthly Resource Report'!"&amp;'Green Validation'!H$450676&amp;":"&amp;'Green Validation'!H$450677),'Green Validation'!H$450678,FALSE))</f>
        <v>6.0499919099216193</v>
      </c>
      <c r="I107" s="317">
        <f ca="1">+IF(ISERROR(HLOOKUP($B107,INDIRECT("'Monthly Resource Report'!"&amp;'Green Validation'!I$450676&amp;":"&amp;'Green Validation'!I$450677),'Green Validation'!I$450678,FALSE)),0,HLOOKUP($B107,INDIRECT("'Monthly Resource Report'!"&amp;'Green Validation'!I$450676&amp;":"&amp;'Green Validation'!I$450677),'Green Validation'!I$450678,FALSE))</f>
        <v>0.20868776639158429</v>
      </c>
      <c r="J107" s="318">
        <f ca="1">+IF(ISERROR(HLOOKUP($B107,INDIRECT("'Monthly Resource Report'!"&amp;'Green Validation'!J$450676&amp;":"&amp;'Green Validation'!J$450677),'Green Validation'!J$450678,FALSE)),0,HLOOKUP($B107,INDIRECT("'Monthly Resource Report'!"&amp;'Green Validation'!J$450676&amp;":"&amp;'Green Validation'!J$450677),'Green Validation'!J$450678,FALSE))</f>
        <v>0.19024817871285632</v>
      </c>
      <c r="L107" s="301">
        <v>44440</v>
      </c>
      <c r="M107" s="294">
        <v>223</v>
      </c>
      <c r="N107" s="297">
        <v>6.0498744502267288</v>
      </c>
      <c r="O107" s="299">
        <v>0.21</v>
      </c>
      <c r="P107" s="295">
        <v>0.19</v>
      </c>
      <c r="Q107" s="294">
        <f ca="1">+IF(ISERROR(HLOOKUP($B107,INDIRECT("'Monthly Resource Report'!"&amp;'Green Validation'!Q$450676&amp;":"&amp;'Green Validation'!Q$450677),'Green Validation'!Q$450678,FALSE)),0,HLOOKUP($B107,INDIRECT("'Monthly Resource Report'!"&amp;'Green Validation'!Q$450676&amp;":"&amp;'Green Validation'!Q$450677),'Green Validation'!Q$450678,FALSE))</f>
        <v>223</v>
      </c>
      <c r="R107" s="297">
        <f ca="1">+IF(ISERROR(HLOOKUP($B107,INDIRECT("'Monthly Resource Report'!"&amp;'Green Validation'!R$450676&amp;":"&amp;'Green Validation'!R$450677),'Green Validation'!R$450678,FALSE)),0,HLOOKUP($B107,INDIRECT("'Monthly Resource Report'!"&amp;'Green Validation'!R$450676&amp;":"&amp;'Green Validation'!R$450677),'Green Validation'!R$450678,FALSE))</f>
        <v>6.0500019786037873</v>
      </c>
      <c r="S107" s="317">
        <f ca="1">+IF(ISERROR(HLOOKUP($B107,INDIRECT("'Monthly Resource Report'!"&amp;'Green Validation'!S$450676&amp;":"&amp;'Green Validation'!S$450677),'Green Validation'!S$450678,FALSE)),0,HLOOKUP($B107,INDIRECT("'Monthly Resource Report'!"&amp;'Green Validation'!S$450676&amp;":"&amp;'Green Validation'!S$450677),'Green Validation'!S$450678,FALSE))</f>
        <v>0.20901886021260213</v>
      </c>
      <c r="T107" s="318">
        <f ca="1">+IF(ISERROR(HLOOKUP($B107,INDIRECT("'Monthly Resource Report'!"&amp;'Green Validation'!T$450676&amp;":"&amp;'Green Validation'!T$450677),'Green Validation'!T$450678,FALSE)),0,HLOOKUP($B107,INDIRECT("'Monthly Resource Report'!"&amp;'Green Validation'!T$450676&amp;":"&amp;'Green Validation'!T$450677),'Green Validation'!T$450678,FALSE))</f>
        <v>0.19018544141923707</v>
      </c>
    </row>
    <row r="108" spans="2:20" s="29" customFormat="1">
      <c r="B108" s="301">
        <v>44470</v>
      </c>
      <c r="C108" s="294">
        <v>231</v>
      </c>
      <c r="D108" s="297">
        <v>6.0498744502267288</v>
      </c>
      <c r="E108" s="299">
        <v>0.22500000000000001</v>
      </c>
      <c r="F108" s="295">
        <v>0.19</v>
      </c>
      <c r="G108" s="294">
        <f ca="1">+IF(ISERROR(HLOOKUP($B108,INDIRECT("'Monthly Resource Report'!"&amp;'Green Validation'!G$450676&amp;":"&amp;'Green Validation'!G$450677),'Green Validation'!G$450678,FALSE)),0,HLOOKUP($B108,INDIRECT("'Monthly Resource Report'!"&amp;'Green Validation'!G$450676&amp;":"&amp;'Green Validation'!G$450677),'Green Validation'!G$450678,FALSE))</f>
        <v>231</v>
      </c>
      <c r="H108" s="297">
        <f ca="1">+IF(ISERROR(HLOOKUP($B108,INDIRECT("'Monthly Resource Report'!"&amp;'Green Validation'!H$450676&amp;":"&amp;'Green Validation'!H$450677),'Green Validation'!H$450678,FALSE)),0,HLOOKUP($B108,INDIRECT("'Monthly Resource Report'!"&amp;'Green Validation'!H$450676&amp;":"&amp;'Green Validation'!H$450677),'Green Validation'!H$450678,FALSE))</f>
        <v>6.0499927612860995</v>
      </c>
      <c r="I108" s="317">
        <f ca="1">+IF(ISERROR(HLOOKUP($B108,INDIRECT("'Monthly Resource Report'!"&amp;'Green Validation'!I$450676&amp;":"&amp;'Green Validation'!I$450677),'Green Validation'!I$450678,FALSE)),0,HLOOKUP($B108,INDIRECT("'Monthly Resource Report'!"&amp;'Green Validation'!I$450676&amp;":"&amp;'Green Validation'!I$450677),'Green Validation'!I$450678,FALSE))</f>
        <v>0.22406521982554595</v>
      </c>
      <c r="J108" s="318">
        <f ca="1">+IF(ISERROR(HLOOKUP($B108,INDIRECT("'Monthly Resource Report'!"&amp;'Green Validation'!J$450676&amp;":"&amp;'Green Validation'!J$450677),'Green Validation'!J$450678,FALSE)),0,HLOOKUP($B108,INDIRECT("'Monthly Resource Report'!"&amp;'Green Validation'!J$450676&amp;":"&amp;'Green Validation'!J$450677),'Green Validation'!J$450678,FALSE))</f>
        <v>0.19023407398378273</v>
      </c>
      <c r="L108" s="301">
        <v>44470</v>
      </c>
      <c r="M108" s="294">
        <v>223</v>
      </c>
      <c r="N108" s="297">
        <v>6.0498744502267288</v>
      </c>
      <c r="O108" s="299">
        <v>0.22500000000000001</v>
      </c>
      <c r="P108" s="295">
        <v>0.19</v>
      </c>
      <c r="Q108" s="294">
        <f ca="1">+IF(ISERROR(HLOOKUP($B108,INDIRECT("'Monthly Resource Report'!"&amp;'Green Validation'!Q$450676&amp;":"&amp;'Green Validation'!Q$450677),'Green Validation'!Q$450678,FALSE)),0,HLOOKUP($B108,INDIRECT("'Monthly Resource Report'!"&amp;'Green Validation'!Q$450676&amp;":"&amp;'Green Validation'!Q$450677),'Green Validation'!Q$450678,FALSE))</f>
        <v>223</v>
      </c>
      <c r="R108" s="297">
        <f ca="1">+IF(ISERROR(HLOOKUP($B108,INDIRECT("'Monthly Resource Report'!"&amp;'Green Validation'!R$450676&amp;":"&amp;'Green Validation'!R$450677),'Green Validation'!R$450678,FALSE)),0,HLOOKUP($B108,INDIRECT("'Monthly Resource Report'!"&amp;'Green Validation'!R$450676&amp;":"&amp;'Green Validation'!R$450677),'Green Validation'!R$450678,FALSE))</f>
        <v>6.0500047028700568</v>
      </c>
      <c r="S108" s="317">
        <f ca="1">+IF(ISERROR(HLOOKUP($B108,INDIRECT("'Monthly Resource Report'!"&amp;'Green Validation'!S$450676&amp;":"&amp;'Green Validation'!S$450677),'Green Validation'!S$450678,FALSE)),0,HLOOKUP($B108,INDIRECT("'Monthly Resource Report'!"&amp;'Green Validation'!S$450676&amp;":"&amp;'Green Validation'!S$450677),'Green Validation'!S$450678,FALSE))</f>
        <v>0.2242348491525534</v>
      </c>
      <c r="T108" s="318">
        <f ca="1">+IF(ISERROR(HLOOKUP($B108,INDIRECT("'Monthly Resource Report'!"&amp;'Green Validation'!T$450676&amp;":"&amp;'Green Validation'!T$450677),'Green Validation'!T$450678,FALSE)),0,HLOOKUP($B108,INDIRECT("'Monthly Resource Report'!"&amp;'Green Validation'!T$450676&amp;":"&amp;'Green Validation'!T$450677),'Green Validation'!T$450678,FALSE))</f>
        <v>0.19017490767792</v>
      </c>
    </row>
    <row r="109" spans="2:20" s="29" customFormat="1">
      <c r="B109" s="301">
        <v>44501</v>
      </c>
      <c r="C109" s="294">
        <v>231</v>
      </c>
      <c r="D109" s="297">
        <v>6.0498744502267288</v>
      </c>
      <c r="E109" s="299">
        <v>0.22500000000000001</v>
      </c>
      <c r="F109" s="295">
        <v>0.19</v>
      </c>
      <c r="G109" s="294">
        <f ca="1">+IF(ISERROR(HLOOKUP($B109,INDIRECT("'Monthly Resource Report'!"&amp;'Green Validation'!G$450676&amp;":"&amp;'Green Validation'!G$450677),'Green Validation'!G$450678,FALSE)),0,HLOOKUP($B109,INDIRECT("'Monthly Resource Report'!"&amp;'Green Validation'!G$450676&amp;":"&amp;'Green Validation'!G$450677),'Green Validation'!G$450678,FALSE))</f>
        <v>231</v>
      </c>
      <c r="H109" s="297">
        <f ca="1">+IF(ISERROR(HLOOKUP($B109,INDIRECT("'Monthly Resource Report'!"&amp;'Green Validation'!H$450676&amp;":"&amp;'Green Validation'!H$450677),'Green Validation'!H$450678,FALSE)),0,HLOOKUP($B109,INDIRECT("'Monthly Resource Report'!"&amp;'Green Validation'!H$450676&amp;":"&amp;'Green Validation'!H$450677),'Green Validation'!H$450678,FALSE))</f>
        <v>6.0499920992714102</v>
      </c>
      <c r="I109" s="317">
        <f ca="1">+IF(ISERROR(HLOOKUP($B109,INDIRECT("'Monthly Resource Report'!"&amp;'Green Validation'!I$450676&amp;":"&amp;'Green Validation'!I$450677),'Green Validation'!I$450678,FALSE)),0,HLOOKUP($B109,INDIRECT("'Monthly Resource Report'!"&amp;'Green Validation'!I$450676&amp;":"&amp;'Green Validation'!I$450677),'Green Validation'!I$450678,FALSE))</f>
        <v>0.22438062812635204</v>
      </c>
      <c r="J109" s="318">
        <f ca="1">+IF(ISERROR(HLOOKUP($B109,INDIRECT("'Monthly Resource Report'!"&amp;'Green Validation'!J$450676&amp;":"&amp;'Green Validation'!J$450677),'Green Validation'!J$450678,FALSE)),0,HLOOKUP($B109,INDIRECT("'Monthly Resource Report'!"&amp;'Green Validation'!J$450676&amp;":"&amp;'Green Validation'!J$450677),'Green Validation'!J$450678,FALSE))</f>
        <v>0.19036305967379707</v>
      </c>
      <c r="L109" s="301">
        <v>44501</v>
      </c>
      <c r="M109" s="294">
        <v>223</v>
      </c>
      <c r="N109" s="297">
        <v>6.0498744502267288</v>
      </c>
      <c r="O109" s="299">
        <v>0.22500000000000001</v>
      </c>
      <c r="P109" s="295">
        <v>0.19</v>
      </c>
      <c r="Q109" s="294">
        <f ca="1">+IF(ISERROR(HLOOKUP($B109,INDIRECT("'Monthly Resource Report'!"&amp;'Green Validation'!Q$450676&amp;":"&amp;'Green Validation'!Q$450677),'Green Validation'!Q$450678,FALSE)),0,HLOOKUP($B109,INDIRECT("'Monthly Resource Report'!"&amp;'Green Validation'!Q$450676&amp;":"&amp;'Green Validation'!Q$450677),'Green Validation'!Q$450678,FALSE))</f>
        <v>223</v>
      </c>
      <c r="R109" s="297">
        <f ca="1">+IF(ISERROR(HLOOKUP($B109,INDIRECT("'Monthly Resource Report'!"&amp;'Green Validation'!R$450676&amp;":"&amp;'Green Validation'!R$450677),'Green Validation'!R$450678,FALSE)),0,HLOOKUP($B109,INDIRECT("'Monthly Resource Report'!"&amp;'Green Validation'!R$450676&amp;":"&amp;'Green Validation'!R$450677),'Green Validation'!R$450678,FALSE))</f>
        <v>6.0500073049342555</v>
      </c>
      <c r="S109" s="317">
        <f ca="1">+IF(ISERROR(HLOOKUP($B109,INDIRECT("'Monthly Resource Report'!"&amp;'Green Validation'!S$450676&amp;":"&amp;'Green Validation'!S$450677),'Green Validation'!S$450678,FALSE)),0,HLOOKUP($B109,INDIRECT("'Monthly Resource Report'!"&amp;'Green Validation'!S$450676&amp;":"&amp;'Green Validation'!S$450677),'Green Validation'!S$450678,FALSE))</f>
        <v>0.22461071899037521</v>
      </c>
      <c r="T109" s="318">
        <f ca="1">+IF(ISERROR(HLOOKUP($B109,INDIRECT("'Monthly Resource Report'!"&amp;'Green Validation'!T$450676&amp;":"&amp;'Green Validation'!T$450677),'Green Validation'!T$450678,FALSE)),0,HLOOKUP($B109,INDIRECT("'Monthly Resource Report'!"&amp;'Green Validation'!T$450676&amp;":"&amp;'Green Validation'!T$450677),'Green Validation'!T$450678,FALSE))</f>
        <v>0.19026719251667559</v>
      </c>
    </row>
    <row r="110" spans="2:20" s="29" customFormat="1">
      <c r="B110" s="301">
        <v>44531</v>
      </c>
      <c r="C110" s="294">
        <v>231</v>
      </c>
      <c r="D110" s="297">
        <v>6.0498744502267288</v>
      </c>
      <c r="E110" s="299">
        <v>0.22500000000000001</v>
      </c>
      <c r="F110" s="295">
        <v>0.19</v>
      </c>
      <c r="G110" s="294">
        <f ca="1">+IF(ISERROR(HLOOKUP($B110,INDIRECT("'Monthly Resource Report'!"&amp;'Green Validation'!G$450676&amp;":"&amp;'Green Validation'!G$450677),'Green Validation'!G$450678,FALSE)),0,HLOOKUP($B110,INDIRECT("'Monthly Resource Report'!"&amp;'Green Validation'!G$450676&amp;":"&amp;'Green Validation'!G$450677),'Green Validation'!G$450678,FALSE))</f>
        <v>231</v>
      </c>
      <c r="H110" s="297">
        <f ca="1">+IF(ISERROR(HLOOKUP($B110,INDIRECT("'Monthly Resource Report'!"&amp;'Green Validation'!H$450676&amp;":"&amp;'Green Validation'!H$450677),'Green Validation'!H$450678,FALSE)),0,HLOOKUP($B110,INDIRECT("'Monthly Resource Report'!"&amp;'Green Validation'!H$450676&amp;":"&amp;'Green Validation'!H$450677),'Green Validation'!H$450678,FALSE))</f>
        <v>6.0499921711899791</v>
      </c>
      <c r="I110" s="317">
        <f ca="1">+IF(ISERROR(HLOOKUP($B110,INDIRECT("'Monthly Resource Report'!"&amp;'Green Validation'!I$450676&amp;":"&amp;'Green Validation'!I$450677),'Green Validation'!I$450678,FALSE)),0,HLOOKUP($B110,INDIRECT("'Monthly Resource Report'!"&amp;'Green Validation'!I$450676&amp;":"&amp;'Green Validation'!I$450677),'Green Validation'!I$450678,FALSE))</f>
        <v>0.22427507895144583</v>
      </c>
      <c r="J110" s="318">
        <f ca="1">+IF(ISERROR(HLOOKUP($B110,INDIRECT("'Monthly Resource Report'!"&amp;'Green Validation'!J$450676&amp;":"&amp;'Green Validation'!J$450677),'Green Validation'!J$450678,FALSE)),0,HLOOKUP($B110,INDIRECT("'Monthly Resource Report'!"&amp;'Green Validation'!J$450676&amp;":"&amp;'Green Validation'!J$450677),'Green Validation'!J$450678,FALSE))</f>
        <v>0.19034978078786846</v>
      </c>
      <c r="L110" s="301">
        <v>44531</v>
      </c>
      <c r="M110" s="294">
        <v>223</v>
      </c>
      <c r="N110" s="297">
        <v>6.0498744502267288</v>
      </c>
      <c r="O110" s="299">
        <v>0.22500000000000001</v>
      </c>
      <c r="P110" s="295">
        <v>0.19</v>
      </c>
      <c r="Q110" s="294">
        <f ca="1">+IF(ISERROR(HLOOKUP($B110,INDIRECT("'Monthly Resource Report'!"&amp;'Green Validation'!Q$450676&amp;":"&amp;'Green Validation'!Q$450677),'Green Validation'!Q$450678,FALSE)),0,HLOOKUP($B110,INDIRECT("'Monthly Resource Report'!"&amp;'Green Validation'!Q$450676&amp;":"&amp;'Green Validation'!Q$450677),'Green Validation'!Q$450678,FALSE))</f>
        <v>223</v>
      </c>
      <c r="R110" s="297">
        <f ca="1">+IF(ISERROR(HLOOKUP($B110,INDIRECT("'Monthly Resource Report'!"&amp;'Green Validation'!R$450676&amp;":"&amp;'Green Validation'!R$450677),'Green Validation'!R$450678,FALSE)),0,HLOOKUP($B110,INDIRECT("'Monthly Resource Report'!"&amp;'Green Validation'!R$450676&amp;":"&amp;'Green Validation'!R$450677),'Green Validation'!R$450678,FALSE))</f>
        <v>6.0500044894529923</v>
      </c>
      <c r="S110" s="317">
        <f ca="1">+IF(ISERROR(HLOOKUP($B110,INDIRECT("'Monthly Resource Report'!"&amp;'Green Validation'!S$450676&amp;":"&amp;'Green Validation'!S$450677),'Green Validation'!S$450678,FALSE)),0,HLOOKUP($B110,INDIRECT("'Monthly Resource Report'!"&amp;'Green Validation'!S$450676&amp;":"&amp;'Green Validation'!S$450677),'Green Validation'!S$450678,FALSE))</f>
        <v>0.22447854644239357</v>
      </c>
      <c r="T110" s="318">
        <f ca="1">+IF(ISERROR(HLOOKUP($B110,INDIRECT("'Monthly Resource Report'!"&amp;'Green Validation'!T$450676&amp;":"&amp;'Green Validation'!T$450677),'Green Validation'!T$450678,FALSE)),0,HLOOKUP($B110,INDIRECT("'Monthly Resource Report'!"&amp;'Green Validation'!T$450676&amp;":"&amp;'Green Validation'!T$450677),'Green Validation'!T$450678,FALSE))</f>
        <v>0.19025379577255136</v>
      </c>
    </row>
    <row r="111" spans="2:20" s="29" customFormat="1">
      <c r="B111" s="301">
        <v>44562</v>
      </c>
      <c r="C111" s="294">
        <v>231</v>
      </c>
      <c r="D111" s="297">
        <v>6.2138260478278724</v>
      </c>
      <c r="E111" s="299">
        <v>0.22500000000000001</v>
      </c>
      <c r="F111" s="295">
        <v>0.19</v>
      </c>
      <c r="G111" s="294">
        <f ca="1">+IF(ISERROR(HLOOKUP($B111,INDIRECT("'Monthly Resource Report'!"&amp;'Green Validation'!G$450676&amp;":"&amp;'Green Validation'!G$450677),'Green Validation'!G$450678,FALSE)),0,HLOOKUP($B111,INDIRECT("'Monthly Resource Report'!"&amp;'Green Validation'!G$450676&amp;":"&amp;'Green Validation'!G$450677),'Green Validation'!G$450678,FALSE))</f>
        <v>231</v>
      </c>
      <c r="H111" s="297">
        <f ca="1">+IF(ISERROR(HLOOKUP($B111,INDIRECT("'Monthly Resource Report'!"&amp;'Green Validation'!H$450676&amp;":"&amp;'Green Validation'!H$450677),'Green Validation'!H$450678,FALSE)),0,HLOOKUP($B111,INDIRECT("'Monthly Resource Report'!"&amp;'Green Validation'!H$450676&amp;":"&amp;'Green Validation'!H$450677),'Green Validation'!H$450678,FALSE))</f>
        <v>6.2140093235798126</v>
      </c>
      <c r="I111" s="317">
        <f ca="1">+IF(ISERROR(HLOOKUP($B111,INDIRECT("'Monthly Resource Report'!"&amp;'Green Validation'!I$450676&amp;":"&amp;'Green Validation'!I$450677),'Green Validation'!I$450678,FALSE)),0,HLOOKUP($B111,INDIRECT("'Monthly Resource Report'!"&amp;'Green Validation'!I$450676&amp;":"&amp;'Green Validation'!I$450677),'Green Validation'!I$450678,FALSE))</f>
        <v>0.22447895889156699</v>
      </c>
      <c r="J111" s="318">
        <f ca="1">+IF(ISERROR(HLOOKUP($B111,INDIRECT("'Monthly Resource Report'!"&amp;'Green Validation'!J$450676&amp;":"&amp;'Green Validation'!J$450677),'Green Validation'!J$450678,FALSE)),0,HLOOKUP($B111,INDIRECT("'Monthly Resource Report'!"&amp;'Green Validation'!J$450676&amp;":"&amp;'Green Validation'!J$450677),'Green Validation'!J$450678,FALSE))</f>
        <v>0.19022649819034987</v>
      </c>
      <c r="L111" s="301">
        <v>44562</v>
      </c>
      <c r="M111" s="294">
        <v>223</v>
      </c>
      <c r="N111" s="297">
        <v>6.2138260478278724</v>
      </c>
      <c r="O111" s="299">
        <v>0.22500000000000001</v>
      </c>
      <c r="P111" s="295">
        <v>0.19</v>
      </c>
      <c r="Q111" s="294">
        <f ca="1">+IF(ISERROR(HLOOKUP($B111,INDIRECT("'Monthly Resource Report'!"&amp;'Green Validation'!Q$450676&amp;":"&amp;'Green Validation'!Q$450677),'Green Validation'!Q$450678,FALSE)),0,HLOOKUP($B111,INDIRECT("'Monthly Resource Report'!"&amp;'Green Validation'!Q$450676&amp;":"&amp;'Green Validation'!Q$450677),'Green Validation'!Q$450678,FALSE))</f>
        <v>223</v>
      </c>
      <c r="R111" s="297">
        <f ca="1">+IF(ISERROR(HLOOKUP($B111,INDIRECT("'Monthly Resource Report'!"&amp;'Green Validation'!R$450676&amp;":"&amp;'Green Validation'!R$450677),'Green Validation'!R$450678,FALSE)),0,HLOOKUP($B111,INDIRECT("'Monthly Resource Report'!"&amp;'Green Validation'!R$450676&amp;":"&amp;'Green Validation'!R$450677),'Green Validation'!R$450678,FALSE))</f>
        <v>6.2139916601312191</v>
      </c>
      <c r="S111" s="317">
        <f ca="1">+IF(ISERROR(HLOOKUP($B111,INDIRECT("'Monthly Resource Report'!"&amp;'Green Validation'!S$450676&amp;":"&amp;'Green Validation'!S$450677),'Green Validation'!S$450678,FALSE)),0,HLOOKUP($B111,INDIRECT("'Monthly Resource Report'!"&amp;'Green Validation'!S$450676&amp;":"&amp;'Green Validation'!S$450677),'Green Validation'!S$450678,FALSE))</f>
        <v>0.22457162470333472</v>
      </c>
      <c r="T111" s="318">
        <f ca="1">+IF(ISERROR(HLOOKUP($B111,INDIRECT("'Monthly Resource Report'!"&amp;'Green Validation'!T$450676&amp;":"&amp;'Green Validation'!T$450677),'Green Validation'!T$450678,FALSE)),0,HLOOKUP($B111,INDIRECT("'Monthly Resource Report'!"&amp;'Green Validation'!T$450676&amp;":"&amp;'Green Validation'!T$450677),'Green Validation'!T$450678,FALSE))</f>
        <v>0.19025775290843458</v>
      </c>
    </row>
    <row r="112" spans="2:20" s="29" customFormat="1">
      <c r="B112" s="301">
        <v>44593</v>
      </c>
      <c r="C112" s="294">
        <v>231</v>
      </c>
      <c r="D112" s="297">
        <v>6.2138260478278724</v>
      </c>
      <c r="E112" s="299">
        <v>0.22500000000000001</v>
      </c>
      <c r="F112" s="295">
        <v>0.19</v>
      </c>
      <c r="G112" s="294">
        <f ca="1">+IF(ISERROR(HLOOKUP($B112,INDIRECT("'Monthly Resource Report'!"&amp;'Green Validation'!G$450676&amp;":"&amp;'Green Validation'!G$450677),'Green Validation'!G$450678,FALSE)),0,HLOOKUP($B112,INDIRECT("'Monthly Resource Report'!"&amp;'Green Validation'!G$450676&amp;":"&amp;'Green Validation'!G$450677),'Green Validation'!G$450678,FALSE))</f>
        <v>231</v>
      </c>
      <c r="H112" s="297">
        <f ca="1">+IF(ISERROR(HLOOKUP($B112,INDIRECT("'Monthly Resource Report'!"&amp;'Green Validation'!H$450676&amp;":"&amp;'Green Validation'!H$450677),'Green Validation'!H$450678,FALSE)),0,HLOOKUP($B112,INDIRECT("'Monthly Resource Report'!"&amp;'Green Validation'!H$450676&amp;":"&amp;'Green Validation'!H$450677),'Green Validation'!H$450678,FALSE))</f>
        <v>6.2140101324794488</v>
      </c>
      <c r="I112" s="317">
        <f ca="1">+IF(ISERROR(HLOOKUP($B112,INDIRECT("'Monthly Resource Report'!"&amp;'Green Validation'!I$450676&amp;":"&amp;'Green Validation'!I$450677),'Green Validation'!I$450678,FALSE)),0,HLOOKUP($B112,INDIRECT("'Monthly Resource Report'!"&amp;'Green Validation'!I$450676&amp;":"&amp;'Green Validation'!I$450677),'Green Validation'!I$450678,FALSE))</f>
        <v>0.22448181353259095</v>
      </c>
      <c r="J112" s="318">
        <f ca="1">+IF(ISERROR(HLOOKUP($B112,INDIRECT("'Monthly Resource Report'!"&amp;'Green Validation'!J$450676&amp;":"&amp;'Green Validation'!J$450677),'Green Validation'!J$450678,FALSE)),0,HLOOKUP($B112,INDIRECT("'Monthly Resource Report'!"&amp;'Green Validation'!J$450676&amp;":"&amp;'Green Validation'!J$450677),'Green Validation'!J$450678,FALSE))</f>
        <v>0.19038126446464515</v>
      </c>
      <c r="L112" s="301">
        <v>44593</v>
      </c>
      <c r="M112" s="294">
        <v>223</v>
      </c>
      <c r="N112" s="297">
        <v>6.2138260478278724</v>
      </c>
      <c r="O112" s="299">
        <v>0.22500000000000001</v>
      </c>
      <c r="P112" s="295">
        <v>0.19</v>
      </c>
      <c r="Q112" s="294">
        <f ca="1">+IF(ISERROR(HLOOKUP($B112,INDIRECT("'Monthly Resource Report'!"&amp;'Green Validation'!Q$450676&amp;":"&amp;'Green Validation'!Q$450677),'Green Validation'!Q$450678,FALSE)),0,HLOOKUP($B112,INDIRECT("'Monthly Resource Report'!"&amp;'Green Validation'!Q$450676&amp;":"&amp;'Green Validation'!Q$450677),'Green Validation'!Q$450678,FALSE))</f>
        <v>223</v>
      </c>
      <c r="R112" s="297">
        <f ca="1">+IF(ISERROR(HLOOKUP($B112,INDIRECT("'Monthly Resource Report'!"&amp;'Green Validation'!R$450676&amp;":"&amp;'Green Validation'!R$450677),'Green Validation'!R$450678,FALSE)),0,HLOOKUP($B112,INDIRECT("'Monthly Resource Report'!"&amp;'Green Validation'!R$450676&amp;":"&amp;'Green Validation'!R$450677),'Green Validation'!R$450678,FALSE))</f>
        <v>6.2139906818069681</v>
      </c>
      <c r="S112" s="317">
        <f ca="1">+IF(ISERROR(HLOOKUP($B112,INDIRECT("'Monthly Resource Report'!"&amp;'Green Validation'!S$450676&amp;":"&amp;'Green Validation'!S$450677),'Green Validation'!S$450678,FALSE)),0,HLOOKUP($B112,INDIRECT("'Monthly Resource Report'!"&amp;'Green Validation'!S$450676&amp;":"&amp;'Green Validation'!S$450677),'Green Validation'!S$450678,FALSE))</f>
        <v>0.22456642367914317</v>
      </c>
      <c r="T112" s="318">
        <f ca="1">+IF(ISERROR(HLOOKUP($B112,INDIRECT("'Monthly Resource Report'!"&amp;'Green Validation'!T$450676&amp;":"&amp;'Green Validation'!T$450677),'Green Validation'!T$450678,FALSE)),0,HLOOKUP($B112,INDIRECT("'Monthly Resource Report'!"&amp;'Green Validation'!T$450676&amp;":"&amp;'Green Validation'!T$450677),'Green Validation'!T$450678,FALSE))</f>
        <v>0.19018517946888552</v>
      </c>
    </row>
    <row r="113" spans="2:20" s="29" customFormat="1">
      <c r="B113" s="301">
        <v>44621</v>
      </c>
      <c r="C113" s="294">
        <v>231</v>
      </c>
      <c r="D113" s="297">
        <v>6.2138260478278724</v>
      </c>
      <c r="E113" s="299">
        <v>0.22500000000000001</v>
      </c>
      <c r="F113" s="295">
        <v>0.19</v>
      </c>
      <c r="G113" s="294">
        <f ca="1">+IF(ISERROR(HLOOKUP($B113,INDIRECT("'Monthly Resource Report'!"&amp;'Green Validation'!G$450676&amp;":"&amp;'Green Validation'!G$450677),'Green Validation'!G$450678,FALSE)),0,HLOOKUP($B113,INDIRECT("'Monthly Resource Report'!"&amp;'Green Validation'!G$450676&amp;":"&amp;'Green Validation'!G$450677),'Green Validation'!G$450678,FALSE))</f>
        <v>231</v>
      </c>
      <c r="H113" s="297">
        <f ca="1">+IF(ISERROR(HLOOKUP($B113,INDIRECT("'Monthly Resource Report'!"&amp;'Green Validation'!H$450676&amp;":"&amp;'Green Validation'!H$450677),'Green Validation'!H$450678,FALSE)),0,HLOOKUP($B113,INDIRECT("'Monthly Resource Report'!"&amp;'Green Validation'!H$450676&amp;":"&amp;'Green Validation'!H$450677),'Green Validation'!H$450678,FALSE))</f>
        <v>6.2140093545254516</v>
      </c>
      <c r="I113" s="317">
        <f ca="1">+IF(ISERROR(HLOOKUP($B113,INDIRECT("'Monthly Resource Report'!"&amp;'Green Validation'!I$450676&amp;":"&amp;'Green Validation'!I$450677),'Green Validation'!I$450678,FALSE)),0,HLOOKUP($B113,INDIRECT("'Monthly Resource Report'!"&amp;'Green Validation'!I$450676&amp;":"&amp;'Green Validation'!I$450677),'Green Validation'!I$450678,FALSE))</f>
        <v>0.22448429949159676</v>
      </c>
      <c r="J113" s="318">
        <f ca="1">+IF(ISERROR(HLOOKUP($B113,INDIRECT("'Monthly Resource Report'!"&amp;'Green Validation'!J$450676&amp;":"&amp;'Green Validation'!J$450677),'Green Validation'!J$450678,FALSE)),0,HLOOKUP($B113,INDIRECT("'Monthly Resource Report'!"&amp;'Green Validation'!J$450676&amp;":"&amp;'Green Validation'!J$450677),'Green Validation'!J$450678,FALSE))</f>
        <v>0.19022949157619148</v>
      </c>
      <c r="L113" s="301">
        <v>44621</v>
      </c>
      <c r="M113" s="294">
        <v>223</v>
      </c>
      <c r="N113" s="297">
        <v>6.2138260478278724</v>
      </c>
      <c r="O113" s="299">
        <v>0.22500000000000001</v>
      </c>
      <c r="P113" s="295">
        <v>0.19</v>
      </c>
      <c r="Q113" s="294">
        <f ca="1">+IF(ISERROR(HLOOKUP($B113,INDIRECT("'Monthly Resource Report'!"&amp;'Green Validation'!Q$450676&amp;":"&amp;'Green Validation'!Q$450677),'Green Validation'!Q$450678,FALSE)),0,HLOOKUP($B113,INDIRECT("'Monthly Resource Report'!"&amp;'Green Validation'!Q$450676&amp;":"&amp;'Green Validation'!Q$450677),'Green Validation'!Q$450678,FALSE))</f>
        <v>223</v>
      </c>
      <c r="R113" s="297">
        <f ca="1">+IF(ISERROR(HLOOKUP($B113,INDIRECT("'Monthly Resource Report'!"&amp;'Green Validation'!R$450676&amp;":"&amp;'Green Validation'!R$450677),'Green Validation'!R$450678,FALSE)),0,HLOOKUP($B113,INDIRECT("'Monthly Resource Report'!"&amp;'Green Validation'!R$450676&amp;":"&amp;'Green Validation'!R$450677),'Green Validation'!R$450678,FALSE))</f>
        <v>6.2139919184686008</v>
      </c>
      <c r="S113" s="317">
        <f ca="1">+IF(ISERROR(HLOOKUP($B113,INDIRECT("'Monthly Resource Report'!"&amp;'Green Validation'!S$450676&amp;":"&amp;'Green Validation'!S$450677),'Green Validation'!S$450678,FALSE)),0,HLOOKUP($B113,INDIRECT("'Monthly Resource Report'!"&amp;'Green Validation'!S$450676&amp;":"&amp;'Green Validation'!S$450677),'Green Validation'!S$450678,FALSE))</f>
        <v>0.22456444266312897</v>
      </c>
      <c r="T113" s="318">
        <f ca="1">+IF(ISERROR(HLOOKUP($B113,INDIRECT("'Monthly Resource Report'!"&amp;'Green Validation'!T$450676&amp;":"&amp;'Green Validation'!T$450677),'Green Validation'!T$450678,FALSE)),0,HLOOKUP($B113,INDIRECT("'Monthly Resource Report'!"&amp;'Green Validation'!T$450676&amp;":"&amp;'Green Validation'!T$450677),'Green Validation'!T$450678,FALSE))</f>
        <v>0.19016794542967425</v>
      </c>
    </row>
    <row r="114" spans="2:20" s="29" customFormat="1">
      <c r="B114" s="301">
        <v>44652</v>
      </c>
      <c r="C114" s="294">
        <v>231</v>
      </c>
      <c r="D114" s="297">
        <v>6.2138260478278724</v>
      </c>
      <c r="E114" s="299">
        <v>0.22500000000000001</v>
      </c>
      <c r="F114" s="295">
        <v>0.19</v>
      </c>
      <c r="G114" s="294">
        <f ca="1">+IF(ISERROR(HLOOKUP($B114,INDIRECT("'Monthly Resource Report'!"&amp;'Green Validation'!G$450676&amp;":"&amp;'Green Validation'!G$450677),'Green Validation'!G$450678,FALSE)),0,HLOOKUP($B114,INDIRECT("'Monthly Resource Report'!"&amp;'Green Validation'!G$450676&amp;":"&amp;'Green Validation'!G$450677),'Green Validation'!G$450678,FALSE))</f>
        <v>231</v>
      </c>
      <c r="H114" s="297">
        <f ca="1">+IF(ISERROR(HLOOKUP($B114,INDIRECT("'Monthly Resource Report'!"&amp;'Green Validation'!H$450676&amp;":"&amp;'Green Validation'!H$450677),'Green Validation'!H$450678,FALSE)),0,HLOOKUP($B114,INDIRECT("'Monthly Resource Report'!"&amp;'Green Validation'!H$450676&amp;":"&amp;'Green Validation'!H$450677),'Green Validation'!H$450678,FALSE))</f>
        <v>6.2140057687650003</v>
      </c>
      <c r="I114" s="317">
        <f ca="1">+IF(ISERROR(HLOOKUP($B114,INDIRECT("'Monthly Resource Report'!"&amp;'Green Validation'!I$450676&amp;":"&amp;'Green Validation'!I$450677),'Green Validation'!I$450678,FALSE)),0,HLOOKUP($B114,INDIRECT("'Monthly Resource Report'!"&amp;'Green Validation'!I$450676&amp;":"&amp;'Green Validation'!I$450677),'Green Validation'!I$450678,FALSE))</f>
        <v>0.22378365448028739</v>
      </c>
      <c r="J114" s="318">
        <f ca="1">+IF(ISERROR(HLOOKUP($B114,INDIRECT("'Monthly Resource Report'!"&amp;'Green Validation'!J$450676&amp;":"&amp;'Green Validation'!J$450677),'Green Validation'!J$450678,FALSE)),0,HLOOKUP($B114,INDIRECT("'Monthly Resource Report'!"&amp;'Green Validation'!J$450676&amp;":"&amp;'Green Validation'!J$450677),'Green Validation'!J$450678,FALSE))</f>
        <v>0.19107990317921847</v>
      </c>
      <c r="L114" s="301">
        <v>44652</v>
      </c>
      <c r="M114" s="294">
        <v>223</v>
      </c>
      <c r="N114" s="297">
        <v>6.2138260478278724</v>
      </c>
      <c r="O114" s="299">
        <v>0.22500000000000001</v>
      </c>
      <c r="P114" s="295">
        <v>0.19</v>
      </c>
      <c r="Q114" s="294">
        <f ca="1">+IF(ISERROR(HLOOKUP($B114,INDIRECT("'Monthly Resource Report'!"&amp;'Green Validation'!Q$450676&amp;":"&amp;'Green Validation'!Q$450677),'Green Validation'!Q$450678,FALSE)),0,HLOOKUP($B114,INDIRECT("'Monthly Resource Report'!"&amp;'Green Validation'!Q$450676&amp;":"&amp;'Green Validation'!Q$450677),'Green Validation'!Q$450678,FALSE))</f>
        <v>223</v>
      </c>
      <c r="R114" s="297">
        <f ca="1">+IF(ISERROR(HLOOKUP($B114,INDIRECT("'Monthly Resource Report'!"&amp;'Green Validation'!R$450676&amp;":"&amp;'Green Validation'!R$450677),'Green Validation'!R$450678,FALSE)),0,HLOOKUP($B114,INDIRECT("'Monthly Resource Report'!"&amp;'Green Validation'!R$450676&amp;":"&amp;'Green Validation'!R$450677),'Green Validation'!R$450678,FALSE))</f>
        <v>6.2139918582049987</v>
      </c>
      <c r="S114" s="317">
        <f ca="1">+IF(ISERROR(HLOOKUP($B114,INDIRECT("'Monthly Resource Report'!"&amp;'Green Validation'!S$450676&amp;":"&amp;'Green Validation'!S$450677),'Green Validation'!S$450678,FALSE)),0,HLOOKUP($B114,INDIRECT("'Monthly Resource Report'!"&amp;'Green Validation'!S$450676&amp;":"&amp;'Green Validation'!S$450677),'Green Validation'!S$450678,FALSE))</f>
        <v>0.22412111560453038</v>
      </c>
      <c r="T114" s="318">
        <f ca="1">+IF(ISERROR(HLOOKUP($B114,INDIRECT("'Monthly Resource Report'!"&amp;'Green Validation'!T$450676&amp;":"&amp;'Green Validation'!T$450677),'Green Validation'!T$450678,FALSE)),0,HLOOKUP($B114,INDIRECT("'Monthly Resource Report'!"&amp;'Green Validation'!T$450676&amp;":"&amp;'Green Validation'!T$450677),'Green Validation'!T$450678,FALSE))</f>
        <v>0.1901789605331988</v>
      </c>
    </row>
    <row r="115" spans="2:20" s="29" customFormat="1">
      <c r="B115" s="301">
        <v>44682</v>
      </c>
      <c r="C115" s="294">
        <v>231</v>
      </c>
      <c r="D115" s="297">
        <v>6.2138260478278724</v>
      </c>
      <c r="E115" s="299">
        <v>0.21</v>
      </c>
      <c r="F115" s="295">
        <v>0.19</v>
      </c>
      <c r="G115" s="294">
        <f ca="1">+IF(ISERROR(HLOOKUP($B115,INDIRECT("'Monthly Resource Report'!"&amp;'Green Validation'!G$450676&amp;":"&amp;'Green Validation'!G$450677),'Green Validation'!G$450678,FALSE)),0,HLOOKUP($B115,INDIRECT("'Monthly Resource Report'!"&amp;'Green Validation'!G$450676&amp;":"&amp;'Green Validation'!G$450677),'Green Validation'!G$450678,FALSE))</f>
        <v>231</v>
      </c>
      <c r="H115" s="297">
        <f ca="1">+IF(ISERROR(HLOOKUP($B115,INDIRECT("'Monthly Resource Report'!"&amp;'Green Validation'!H$450676&amp;":"&amp;'Green Validation'!H$450677),'Green Validation'!H$450678,FALSE)),0,HLOOKUP($B115,INDIRECT("'Monthly Resource Report'!"&amp;'Green Validation'!H$450676&amp;":"&amp;'Green Validation'!H$450677),'Green Validation'!H$450678,FALSE))</f>
        <v>6.2140093376318122</v>
      </c>
      <c r="I115" s="317">
        <f ca="1">+IF(ISERROR(HLOOKUP($B115,INDIRECT("'Monthly Resource Report'!"&amp;'Green Validation'!I$450676&amp;":"&amp;'Green Validation'!I$450677),'Green Validation'!I$450678,FALSE)),0,HLOOKUP($B115,INDIRECT("'Monthly Resource Report'!"&amp;'Green Validation'!I$450676&amp;":"&amp;'Green Validation'!I$450677),'Green Validation'!I$450678,FALSE))</f>
        <v>0.20868352022926825</v>
      </c>
      <c r="J115" s="318">
        <f ca="1">+IF(ISERROR(HLOOKUP($B115,INDIRECT("'Monthly Resource Report'!"&amp;'Green Validation'!J$450676&amp;":"&amp;'Green Validation'!J$450677),'Green Validation'!J$450678,FALSE)),0,HLOOKUP($B115,INDIRECT("'Monthly Resource Report'!"&amp;'Green Validation'!J$450676&amp;":"&amp;'Green Validation'!J$450677),'Green Validation'!J$450678,FALSE))</f>
        <v>0.19035740445805424</v>
      </c>
      <c r="L115" s="301">
        <v>44682</v>
      </c>
      <c r="M115" s="294">
        <v>223</v>
      </c>
      <c r="N115" s="297">
        <v>6.2138260478278724</v>
      </c>
      <c r="O115" s="299">
        <v>0.21</v>
      </c>
      <c r="P115" s="295">
        <v>0.19</v>
      </c>
      <c r="Q115" s="294">
        <f ca="1">+IF(ISERROR(HLOOKUP($B115,INDIRECT("'Monthly Resource Report'!"&amp;'Green Validation'!Q$450676&amp;":"&amp;'Green Validation'!Q$450677),'Green Validation'!Q$450678,FALSE)),0,HLOOKUP($B115,INDIRECT("'Monthly Resource Report'!"&amp;'Green Validation'!Q$450676&amp;":"&amp;'Green Validation'!Q$450677),'Green Validation'!Q$450678,FALSE))</f>
        <v>223</v>
      </c>
      <c r="R115" s="297">
        <f ca="1">+IF(ISERROR(HLOOKUP($B115,INDIRECT("'Monthly Resource Report'!"&amp;'Green Validation'!R$450676&amp;":"&amp;'Green Validation'!R$450677),'Green Validation'!R$450678,FALSE)),0,HLOOKUP($B115,INDIRECT("'Monthly Resource Report'!"&amp;'Green Validation'!R$450676&amp;":"&amp;'Green Validation'!R$450677),'Green Validation'!R$450678,FALSE))</f>
        <v>6.2139924717857644</v>
      </c>
      <c r="S115" s="317">
        <f ca="1">+IF(ISERROR(HLOOKUP($B115,INDIRECT("'Monthly Resource Report'!"&amp;'Green Validation'!S$450676&amp;":"&amp;'Green Validation'!S$450677),'Green Validation'!S$450678,FALSE)),0,HLOOKUP($B115,INDIRECT("'Monthly Resource Report'!"&amp;'Green Validation'!S$450676&amp;":"&amp;'Green Validation'!S$450677),'Green Validation'!S$450678,FALSE))</f>
        <v>0.20894091237619236</v>
      </c>
      <c r="T115" s="318">
        <f ca="1">+IF(ISERROR(HLOOKUP($B115,INDIRECT("'Monthly Resource Report'!"&amp;'Green Validation'!T$450676&amp;":"&amp;'Green Validation'!T$450677),'Green Validation'!T$450678,FALSE)),0,HLOOKUP($B115,INDIRECT("'Monthly Resource Report'!"&amp;'Green Validation'!T$450676&amp;":"&amp;'Green Validation'!T$450677),'Green Validation'!T$450678,FALSE))</f>
        <v>0.19017297866400926</v>
      </c>
    </row>
    <row r="116" spans="2:20" s="29" customFormat="1">
      <c r="B116" s="301">
        <v>44713</v>
      </c>
      <c r="C116" s="294">
        <v>231</v>
      </c>
      <c r="D116" s="297">
        <v>6.2138260478278724</v>
      </c>
      <c r="E116" s="299">
        <v>0.21</v>
      </c>
      <c r="F116" s="295">
        <v>0.19</v>
      </c>
      <c r="G116" s="294">
        <f ca="1">+IF(ISERROR(HLOOKUP($B116,INDIRECT("'Monthly Resource Report'!"&amp;'Green Validation'!G$450676&amp;":"&amp;'Green Validation'!G$450677),'Green Validation'!G$450678,FALSE)),0,HLOOKUP($B116,INDIRECT("'Monthly Resource Report'!"&amp;'Green Validation'!G$450676&amp;":"&amp;'Green Validation'!G$450677),'Green Validation'!G$450678,FALSE))</f>
        <v>231</v>
      </c>
      <c r="H116" s="297">
        <f ca="1">+IF(ISERROR(HLOOKUP($B116,INDIRECT("'Monthly Resource Report'!"&amp;'Green Validation'!H$450676&amp;":"&amp;'Green Validation'!H$450677),'Green Validation'!H$450678,FALSE)),0,HLOOKUP($B116,INDIRECT("'Monthly Resource Report'!"&amp;'Green Validation'!H$450676&amp;":"&amp;'Green Validation'!H$450677),'Green Validation'!H$450678,FALSE))</f>
        <v>6.2140101944669821</v>
      </c>
      <c r="I116" s="317">
        <f ca="1">+IF(ISERROR(HLOOKUP($B116,INDIRECT("'Monthly Resource Report'!"&amp;'Green Validation'!I$450676&amp;":"&amp;'Green Validation'!I$450677),'Green Validation'!I$450678,FALSE)),0,HLOOKUP($B116,INDIRECT("'Monthly Resource Report'!"&amp;'Green Validation'!I$450676&amp;":"&amp;'Green Validation'!I$450677),'Green Validation'!I$450678,FALSE))</f>
        <v>0.20891916789469833</v>
      </c>
      <c r="J116" s="318">
        <f ca="1">+IF(ISERROR(HLOOKUP($B116,INDIRECT("'Monthly Resource Report'!"&amp;'Green Validation'!J$450676&amp;":"&amp;'Green Validation'!J$450677),'Green Validation'!J$450678,FALSE)),0,HLOOKUP($B116,INDIRECT("'Monthly Resource Report'!"&amp;'Green Validation'!J$450676&amp;":"&amp;'Green Validation'!J$450677),'Green Validation'!J$450678,FALSE))</f>
        <v>0.19025010040745269</v>
      </c>
      <c r="L116" s="301">
        <v>44713</v>
      </c>
      <c r="M116" s="294">
        <v>223</v>
      </c>
      <c r="N116" s="297">
        <v>6.2138260478278724</v>
      </c>
      <c r="O116" s="299">
        <v>0.21</v>
      </c>
      <c r="P116" s="295">
        <v>0.19</v>
      </c>
      <c r="Q116" s="294">
        <f ca="1">+IF(ISERROR(HLOOKUP($B116,INDIRECT("'Monthly Resource Report'!"&amp;'Green Validation'!Q$450676&amp;":"&amp;'Green Validation'!Q$450677),'Green Validation'!Q$450678,FALSE)),0,HLOOKUP($B116,INDIRECT("'Monthly Resource Report'!"&amp;'Green Validation'!Q$450676&amp;":"&amp;'Green Validation'!Q$450677),'Green Validation'!Q$450678,FALSE))</f>
        <v>223</v>
      </c>
      <c r="R116" s="297">
        <f ca="1">+IF(ISERROR(HLOOKUP($B116,INDIRECT("'Monthly Resource Report'!"&amp;'Green Validation'!R$450676&amp;":"&amp;'Green Validation'!R$450677),'Green Validation'!R$450678,FALSE)),0,HLOOKUP($B116,INDIRECT("'Monthly Resource Report'!"&amp;'Green Validation'!R$450676&amp;":"&amp;'Green Validation'!R$450677),'Green Validation'!R$450678,FALSE))</f>
        <v>6.213991941218298</v>
      </c>
      <c r="S116" s="317">
        <f ca="1">+IF(ISERROR(HLOOKUP($B116,INDIRECT("'Monthly Resource Report'!"&amp;'Green Validation'!S$450676&amp;":"&amp;'Green Validation'!S$450677),'Green Validation'!S$450678,FALSE)),0,HLOOKUP($B116,INDIRECT("'Monthly Resource Report'!"&amp;'Green Validation'!S$450676&amp;":"&amp;'Green Validation'!S$450677),'Green Validation'!S$450678,FALSE))</f>
        <v>0.20914145753619279</v>
      </c>
      <c r="T116" s="318">
        <f ca="1">+IF(ISERROR(HLOOKUP($B116,INDIRECT("'Monthly Resource Report'!"&amp;'Green Validation'!T$450676&amp;":"&amp;'Green Validation'!T$450677),'Green Validation'!T$450678,FALSE)),0,HLOOKUP($B116,INDIRECT("'Monthly Resource Report'!"&amp;'Green Validation'!T$450676&amp;":"&amp;'Green Validation'!T$450677),'Green Validation'!T$450678,FALSE))</f>
        <v>0.19017630464996746</v>
      </c>
    </row>
    <row r="117" spans="2:20" s="29" customFormat="1">
      <c r="B117" s="301">
        <v>44743</v>
      </c>
      <c r="C117" s="294">
        <v>231</v>
      </c>
      <c r="D117" s="297">
        <v>6.2138260478278724</v>
      </c>
      <c r="E117" s="299">
        <v>0.21</v>
      </c>
      <c r="F117" s="295">
        <v>0.19</v>
      </c>
      <c r="G117" s="294">
        <f ca="1">+IF(ISERROR(HLOOKUP($B117,INDIRECT("'Monthly Resource Report'!"&amp;'Green Validation'!G$450676&amp;":"&amp;'Green Validation'!G$450677),'Green Validation'!G$450678,FALSE)),0,HLOOKUP($B117,INDIRECT("'Monthly Resource Report'!"&amp;'Green Validation'!G$450676&amp;":"&amp;'Green Validation'!G$450677),'Green Validation'!G$450678,FALSE))</f>
        <v>231</v>
      </c>
      <c r="H117" s="297">
        <f ca="1">+IF(ISERROR(HLOOKUP($B117,INDIRECT("'Monthly Resource Report'!"&amp;'Green Validation'!H$450676&amp;":"&amp;'Green Validation'!H$450677),'Green Validation'!H$450678,FALSE)),0,HLOOKUP($B117,INDIRECT("'Monthly Resource Report'!"&amp;'Green Validation'!H$450676&amp;":"&amp;'Green Validation'!H$450677),'Green Validation'!H$450678,FALSE))</f>
        <v>6.2140100571199266</v>
      </c>
      <c r="I117" s="317">
        <f ca="1">+IF(ISERROR(HLOOKUP($B117,INDIRECT("'Monthly Resource Report'!"&amp;'Green Validation'!I$450676&amp;":"&amp;'Green Validation'!I$450677),'Green Validation'!I$450678,FALSE)),0,HLOOKUP($B117,INDIRECT("'Monthly Resource Report'!"&amp;'Green Validation'!I$450676&amp;":"&amp;'Green Validation'!I$450677),'Green Validation'!I$450678,FALSE))</f>
        <v>0.20907857928161738</v>
      </c>
      <c r="J117" s="318">
        <f ca="1">+IF(ISERROR(HLOOKUP($B117,INDIRECT("'Monthly Resource Report'!"&amp;'Green Validation'!J$450676&amp;":"&amp;'Green Validation'!J$450677),'Green Validation'!J$450678,FALSE)),0,HLOOKUP($B117,INDIRECT("'Monthly Resource Report'!"&amp;'Green Validation'!J$450676&amp;":"&amp;'Green Validation'!J$450677),'Green Validation'!J$450678,FALSE))</f>
        <v>0.19035153440786673</v>
      </c>
      <c r="L117" s="301">
        <v>44743</v>
      </c>
      <c r="M117" s="294">
        <v>223</v>
      </c>
      <c r="N117" s="297">
        <v>6.2138260478278724</v>
      </c>
      <c r="O117" s="299">
        <v>0.21</v>
      </c>
      <c r="P117" s="295">
        <v>0.19</v>
      </c>
      <c r="Q117" s="294">
        <f ca="1">+IF(ISERROR(HLOOKUP($B117,INDIRECT("'Monthly Resource Report'!"&amp;'Green Validation'!Q$450676&amp;":"&amp;'Green Validation'!Q$450677),'Green Validation'!Q$450678,FALSE)),0,HLOOKUP($B117,INDIRECT("'Monthly Resource Report'!"&amp;'Green Validation'!Q$450676&amp;":"&amp;'Green Validation'!Q$450677),'Green Validation'!Q$450678,FALSE))</f>
        <v>223</v>
      </c>
      <c r="R117" s="297">
        <f ca="1">+IF(ISERROR(HLOOKUP($B117,INDIRECT("'Monthly Resource Report'!"&amp;'Green Validation'!R$450676&amp;":"&amp;'Green Validation'!R$450677),'Green Validation'!R$450678,FALSE)),0,HLOOKUP($B117,INDIRECT("'Monthly Resource Report'!"&amp;'Green Validation'!R$450676&amp;":"&amp;'Green Validation'!R$450677),'Green Validation'!R$450678,FALSE))</f>
        <v>6.2139914763527084</v>
      </c>
      <c r="S117" s="317">
        <f ca="1">+IF(ISERROR(HLOOKUP($B117,INDIRECT("'Monthly Resource Report'!"&amp;'Green Validation'!S$450676&amp;":"&amp;'Green Validation'!S$450677),'Green Validation'!S$450678,FALSE)),0,HLOOKUP($B117,INDIRECT("'Monthly Resource Report'!"&amp;'Green Validation'!S$450676&amp;":"&amp;'Green Validation'!S$450677),'Green Validation'!S$450678,FALSE))</f>
        <v>0.20927233421084945</v>
      </c>
      <c r="T117" s="318">
        <f ca="1">+IF(ISERROR(HLOOKUP($B117,INDIRECT("'Monthly Resource Report'!"&amp;'Green Validation'!T$450676&amp;":"&amp;'Green Validation'!T$450677),'Green Validation'!T$450678,FALSE)),0,HLOOKUP($B117,INDIRECT("'Monthly Resource Report'!"&amp;'Green Validation'!T$450676&amp;":"&amp;'Green Validation'!T$450677),'Green Validation'!T$450678,FALSE))</f>
        <v>0.19017537230680642</v>
      </c>
    </row>
    <row r="118" spans="2:20" s="29" customFormat="1">
      <c r="B118" s="301">
        <v>44774</v>
      </c>
      <c r="C118" s="294">
        <v>231</v>
      </c>
      <c r="D118" s="297">
        <v>6.2138260478278724</v>
      </c>
      <c r="E118" s="299">
        <v>0.21</v>
      </c>
      <c r="F118" s="295">
        <v>0.19</v>
      </c>
      <c r="G118" s="294">
        <f ca="1">+IF(ISERROR(HLOOKUP($B118,INDIRECT("'Monthly Resource Report'!"&amp;'Green Validation'!G$450676&amp;":"&amp;'Green Validation'!G$450677),'Green Validation'!G$450678,FALSE)),0,HLOOKUP($B118,INDIRECT("'Monthly Resource Report'!"&amp;'Green Validation'!G$450676&amp;":"&amp;'Green Validation'!G$450677),'Green Validation'!G$450678,FALSE))</f>
        <v>231</v>
      </c>
      <c r="H118" s="297">
        <f ca="1">+IF(ISERROR(HLOOKUP($B118,INDIRECT("'Monthly Resource Report'!"&amp;'Green Validation'!H$450676&amp;":"&amp;'Green Validation'!H$450677),'Green Validation'!H$450678,FALSE)),0,HLOOKUP($B118,INDIRECT("'Monthly Resource Report'!"&amp;'Green Validation'!H$450676&amp;":"&amp;'Green Validation'!H$450677),'Green Validation'!H$450678,FALSE))</f>
        <v>6.2140101422387133</v>
      </c>
      <c r="I118" s="317">
        <f ca="1">+IF(ISERROR(HLOOKUP($B118,INDIRECT("'Monthly Resource Report'!"&amp;'Green Validation'!I$450676&amp;":"&amp;'Green Validation'!I$450677),'Green Validation'!I$450678,FALSE)),0,HLOOKUP($B118,INDIRECT("'Monthly Resource Report'!"&amp;'Green Validation'!I$450676&amp;":"&amp;'Green Validation'!I$450677),'Green Validation'!I$450678,FALSE))</f>
        <v>0.20932866813286088</v>
      </c>
      <c r="J118" s="318">
        <f ca="1">+IF(ISERROR(HLOOKUP($B118,INDIRECT("'Monthly Resource Report'!"&amp;'Green Validation'!J$450676&amp;":"&amp;'Green Validation'!J$450677),'Green Validation'!J$450678,FALSE)),0,HLOOKUP($B118,INDIRECT("'Monthly Resource Report'!"&amp;'Green Validation'!J$450676&amp;":"&amp;'Green Validation'!J$450677),'Green Validation'!J$450678,FALSE))</f>
        <v>0.19023606577654872</v>
      </c>
      <c r="L118" s="301">
        <v>44774</v>
      </c>
      <c r="M118" s="294">
        <v>223</v>
      </c>
      <c r="N118" s="297">
        <v>6.2138260478278724</v>
      </c>
      <c r="O118" s="299">
        <v>0.21</v>
      </c>
      <c r="P118" s="295">
        <v>0.19</v>
      </c>
      <c r="Q118" s="294">
        <f ca="1">+IF(ISERROR(HLOOKUP($B118,INDIRECT("'Monthly Resource Report'!"&amp;'Green Validation'!Q$450676&amp;":"&amp;'Green Validation'!Q$450677),'Green Validation'!Q$450678,FALSE)),0,HLOOKUP($B118,INDIRECT("'Monthly Resource Report'!"&amp;'Green Validation'!Q$450676&amp;":"&amp;'Green Validation'!Q$450677),'Green Validation'!Q$450678,FALSE))</f>
        <v>223</v>
      </c>
      <c r="R118" s="297">
        <f ca="1">+IF(ISERROR(HLOOKUP($B118,INDIRECT("'Monthly Resource Report'!"&amp;'Green Validation'!R$450676&amp;":"&amp;'Green Validation'!R$450677),'Green Validation'!R$450678,FALSE)),0,HLOOKUP($B118,INDIRECT("'Monthly Resource Report'!"&amp;'Green Validation'!R$450676&amp;":"&amp;'Green Validation'!R$450677),'Green Validation'!R$450678,FALSE))</f>
        <v>6.2139916350299202</v>
      </c>
      <c r="S118" s="317">
        <f ca="1">+IF(ISERROR(HLOOKUP($B118,INDIRECT("'Monthly Resource Report'!"&amp;'Green Validation'!S$450676&amp;":"&amp;'Green Validation'!S$450677),'Green Validation'!S$450678,FALSE)),0,HLOOKUP($B118,INDIRECT("'Monthly Resource Report'!"&amp;'Green Validation'!S$450676&amp;":"&amp;'Green Validation'!S$450677),'Green Validation'!S$450678,FALSE))</f>
        <v>0.20939299108193102</v>
      </c>
      <c r="T118" s="318">
        <f ca="1">+IF(ISERROR(HLOOKUP($B118,INDIRECT("'Monthly Resource Report'!"&amp;'Green Validation'!T$450676&amp;":"&amp;'Green Validation'!T$450677),'Green Validation'!T$450678,FALSE)),0,HLOOKUP($B118,INDIRECT("'Monthly Resource Report'!"&amp;'Green Validation'!T$450676&amp;":"&amp;'Green Validation'!T$450677),'Green Validation'!T$450678,FALSE))</f>
        <v>0.19016622128810359</v>
      </c>
    </row>
    <row r="119" spans="2:20" s="29" customFormat="1">
      <c r="B119" s="301">
        <v>44805</v>
      </c>
      <c r="C119" s="294">
        <v>231</v>
      </c>
      <c r="D119" s="297">
        <v>6.2138260478278724</v>
      </c>
      <c r="E119" s="299">
        <v>0.21</v>
      </c>
      <c r="F119" s="295">
        <v>0.19</v>
      </c>
      <c r="G119" s="294">
        <f ca="1">+IF(ISERROR(HLOOKUP($B119,INDIRECT("'Monthly Resource Report'!"&amp;'Green Validation'!G$450676&amp;":"&amp;'Green Validation'!G$450677),'Green Validation'!G$450678,FALSE)),0,HLOOKUP($B119,INDIRECT("'Monthly Resource Report'!"&amp;'Green Validation'!G$450676&amp;":"&amp;'Green Validation'!G$450677),'Green Validation'!G$450678,FALSE))</f>
        <v>231</v>
      </c>
      <c r="H119" s="297">
        <f ca="1">+IF(ISERROR(HLOOKUP($B119,INDIRECT("'Monthly Resource Report'!"&amp;'Green Validation'!H$450676&amp;":"&amp;'Green Validation'!H$450677),'Green Validation'!H$450678,FALSE)),0,HLOOKUP($B119,INDIRECT("'Monthly Resource Report'!"&amp;'Green Validation'!H$450676&amp;":"&amp;'Green Validation'!H$450677),'Green Validation'!H$450678,FALSE))</f>
        <v>6.2140089668227558</v>
      </c>
      <c r="I119" s="317">
        <f ca="1">+IF(ISERROR(HLOOKUP($B119,INDIRECT("'Monthly Resource Report'!"&amp;'Green Validation'!I$450676&amp;":"&amp;'Green Validation'!I$450677),'Green Validation'!I$450678,FALSE)),0,HLOOKUP($B119,INDIRECT("'Monthly Resource Report'!"&amp;'Green Validation'!I$450676&amp;":"&amp;'Green Validation'!I$450677),'Green Validation'!I$450678,FALSE))</f>
        <v>0.2086620761090654</v>
      </c>
      <c r="J119" s="318">
        <f ca="1">+IF(ISERROR(HLOOKUP($B119,INDIRECT("'Monthly Resource Report'!"&amp;'Green Validation'!J$450676&amp;":"&amp;'Green Validation'!J$450677),'Green Validation'!J$450678,FALSE)),0,HLOOKUP($B119,INDIRECT("'Monthly Resource Report'!"&amp;'Green Validation'!J$450676&amp;":"&amp;'Green Validation'!J$450677),'Green Validation'!J$450678,FALSE))</f>
        <v>0.19024323693769471</v>
      </c>
      <c r="L119" s="301">
        <v>44805</v>
      </c>
      <c r="M119" s="294">
        <v>223</v>
      </c>
      <c r="N119" s="297">
        <v>6.2138260478278724</v>
      </c>
      <c r="O119" s="299">
        <v>0.21</v>
      </c>
      <c r="P119" s="295">
        <v>0.19</v>
      </c>
      <c r="Q119" s="294">
        <f ca="1">+IF(ISERROR(HLOOKUP($B119,INDIRECT("'Monthly Resource Report'!"&amp;'Green Validation'!Q$450676&amp;":"&amp;'Green Validation'!Q$450677),'Green Validation'!Q$450678,FALSE)),0,HLOOKUP($B119,INDIRECT("'Monthly Resource Report'!"&amp;'Green Validation'!Q$450676&amp;":"&amp;'Green Validation'!Q$450677),'Green Validation'!Q$450678,FALSE))</f>
        <v>223</v>
      </c>
      <c r="R119" s="297">
        <f ca="1">+IF(ISERROR(HLOOKUP($B119,INDIRECT("'Monthly Resource Report'!"&amp;'Green Validation'!R$450676&amp;":"&amp;'Green Validation'!R$450677),'Green Validation'!R$450678,FALSE)),0,HLOOKUP($B119,INDIRECT("'Monthly Resource Report'!"&amp;'Green Validation'!R$450676&amp;":"&amp;'Green Validation'!R$450677),'Green Validation'!R$450678,FALSE))</f>
        <v>6.2139915106391745</v>
      </c>
      <c r="S119" s="317">
        <f ca="1">+IF(ISERROR(HLOOKUP($B119,INDIRECT("'Monthly Resource Report'!"&amp;'Green Validation'!S$450676&amp;":"&amp;'Green Validation'!S$450677),'Green Validation'!S$450678,FALSE)),0,HLOOKUP($B119,INDIRECT("'Monthly Resource Report'!"&amp;'Green Validation'!S$450676&amp;":"&amp;'Green Validation'!S$450677),'Green Validation'!S$450678,FALSE))</f>
        <v>0.20884281722730752</v>
      </c>
      <c r="T119" s="318">
        <f ca="1">+IF(ISERROR(HLOOKUP($B119,INDIRECT("'Monthly Resource Report'!"&amp;'Green Validation'!T$450676&amp;":"&amp;'Green Validation'!T$450677),'Green Validation'!T$450678,FALSE)),0,HLOOKUP($B119,INDIRECT("'Monthly Resource Report'!"&amp;'Green Validation'!T$450676&amp;":"&amp;'Green Validation'!T$450677),'Green Validation'!T$450678,FALSE))</f>
        <v>0.19027736318638566</v>
      </c>
    </row>
    <row r="120" spans="2:20" s="29" customFormat="1">
      <c r="B120" s="301">
        <v>44835</v>
      </c>
      <c r="C120" s="294">
        <v>231</v>
      </c>
      <c r="D120" s="297">
        <v>6.2138260478278724</v>
      </c>
      <c r="E120" s="299">
        <v>0.22500000000000001</v>
      </c>
      <c r="F120" s="295">
        <v>0.19</v>
      </c>
      <c r="G120" s="294">
        <f ca="1">+IF(ISERROR(HLOOKUP($B120,INDIRECT("'Monthly Resource Report'!"&amp;'Green Validation'!G$450676&amp;":"&amp;'Green Validation'!G$450677),'Green Validation'!G$450678,FALSE)),0,HLOOKUP($B120,INDIRECT("'Monthly Resource Report'!"&amp;'Green Validation'!G$450676&amp;":"&amp;'Green Validation'!G$450677),'Green Validation'!G$450678,FALSE))</f>
        <v>231</v>
      </c>
      <c r="H120" s="297">
        <f ca="1">+IF(ISERROR(HLOOKUP($B120,INDIRECT("'Monthly Resource Report'!"&amp;'Green Validation'!H$450676&amp;":"&amp;'Green Validation'!H$450677),'Green Validation'!H$450678,FALSE)),0,HLOOKUP($B120,INDIRECT("'Monthly Resource Report'!"&amp;'Green Validation'!H$450676&amp;":"&amp;'Green Validation'!H$450677),'Green Validation'!H$450678,FALSE))</f>
        <v>6.214009283161551</v>
      </c>
      <c r="I120" s="317">
        <f ca="1">+IF(ISERROR(HLOOKUP($B120,INDIRECT("'Monthly Resource Report'!"&amp;'Green Validation'!I$450676&amp;":"&amp;'Green Validation'!I$450677),'Green Validation'!I$450678,FALSE)),0,HLOOKUP($B120,INDIRECT("'Monthly Resource Report'!"&amp;'Green Validation'!I$450676&amp;":"&amp;'Green Validation'!I$450677),'Green Validation'!I$450678,FALSE))</f>
        <v>0.22411721995139078</v>
      </c>
      <c r="J120" s="318">
        <f ca="1">+IF(ISERROR(HLOOKUP($B120,INDIRECT("'Monthly Resource Report'!"&amp;'Green Validation'!J$450676&amp;":"&amp;'Green Validation'!J$450677),'Green Validation'!J$450678,FALSE)),0,HLOOKUP($B120,INDIRECT("'Monthly Resource Report'!"&amp;'Green Validation'!J$450676&amp;":"&amp;'Green Validation'!J$450677),'Green Validation'!J$450678,FALSE))</f>
        <v>0.19035100593505483</v>
      </c>
      <c r="L120" s="301">
        <v>44835</v>
      </c>
      <c r="M120" s="294">
        <v>223</v>
      </c>
      <c r="N120" s="297">
        <v>6.2138260478278724</v>
      </c>
      <c r="O120" s="299">
        <v>0.22500000000000001</v>
      </c>
      <c r="P120" s="295">
        <v>0.19</v>
      </c>
      <c r="Q120" s="294">
        <f ca="1">+IF(ISERROR(HLOOKUP($B120,INDIRECT("'Monthly Resource Report'!"&amp;'Green Validation'!Q$450676&amp;":"&amp;'Green Validation'!Q$450677),'Green Validation'!Q$450678,FALSE)),0,HLOOKUP($B120,INDIRECT("'Monthly Resource Report'!"&amp;'Green Validation'!Q$450676&amp;":"&amp;'Green Validation'!Q$450677),'Green Validation'!Q$450678,FALSE))</f>
        <v>223</v>
      </c>
      <c r="R120" s="297">
        <f ca="1">+IF(ISERROR(HLOOKUP($B120,INDIRECT("'Monthly Resource Report'!"&amp;'Green Validation'!R$450676&amp;":"&amp;'Green Validation'!R$450677),'Green Validation'!R$450678,FALSE)),0,HLOOKUP($B120,INDIRECT("'Monthly Resource Report'!"&amp;'Green Validation'!R$450676&amp;":"&amp;'Green Validation'!R$450677),'Green Validation'!R$450678,FALSE))</f>
        <v>6.2139922053715155</v>
      </c>
      <c r="S120" s="317">
        <f ca="1">+IF(ISERROR(HLOOKUP($B120,INDIRECT("'Monthly Resource Report'!"&amp;'Green Validation'!S$450676&amp;":"&amp;'Green Validation'!S$450677),'Green Validation'!S$450678,FALSE)),0,HLOOKUP($B120,INDIRECT("'Monthly Resource Report'!"&amp;'Green Validation'!S$450676&amp;":"&amp;'Green Validation'!S$450677),'Green Validation'!S$450678,FALSE))</f>
        <v>0.2242601794198972</v>
      </c>
      <c r="T120" s="318">
        <f ca="1">+IF(ISERROR(HLOOKUP($B120,INDIRECT("'Monthly Resource Report'!"&amp;'Green Validation'!T$450676&amp;":"&amp;'Green Validation'!T$450677),'Green Validation'!T$450678,FALSE)),0,HLOOKUP($B120,INDIRECT("'Monthly Resource Report'!"&amp;'Green Validation'!T$450676&amp;":"&amp;'Green Validation'!T$450677),'Green Validation'!T$450678,FALSE))</f>
        <v>0.19025678848374614</v>
      </c>
    </row>
    <row r="121" spans="2:20" s="29" customFormat="1">
      <c r="B121" s="301">
        <v>44866</v>
      </c>
      <c r="C121" s="294">
        <v>231</v>
      </c>
      <c r="D121" s="297">
        <v>6.2138260478278724</v>
      </c>
      <c r="E121" s="299">
        <v>0.22500000000000001</v>
      </c>
      <c r="F121" s="295">
        <v>0.19</v>
      </c>
      <c r="G121" s="294">
        <f ca="1">+IF(ISERROR(HLOOKUP($B121,INDIRECT("'Monthly Resource Report'!"&amp;'Green Validation'!G$450676&amp;":"&amp;'Green Validation'!G$450677),'Green Validation'!G$450678,FALSE)),0,HLOOKUP($B121,INDIRECT("'Monthly Resource Report'!"&amp;'Green Validation'!G$450676&amp;":"&amp;'Green Validation'!G$450677),'Green Validation'!G$450678,FALSE))</f>
        <v>231</v>
      </c>
      <c r="H121" s="297">
        <f ca="1">+IF(ISERROR(HLOOKUP($B121,INDIRECT("'Monthly Resource Report'!"&amp;'Green Validation'!H$450676&amp;":"&amp;'Green Validation'!H$450677),'Green Validation'!H$450678,FALSE)),0,HLOOKUP($B121,INDIRECT("'Monthly Resource Report'!"&amp;'Green Validation'!H$450676&amp;":"&amp;'Green Validation'!H$450677),'Green Validation'!H$450678,FALSE))</f>
        <v>6.2140096039180932</v>
      </c>
      <c r="I121" s="317">
        <f ca="1">+IF(ISERROR(HLOOKUP($B121,INDIRECT("'Monthly Resource Report'!"&amp;'Green Validation'!I$450676&amp;":"&amp;'Green Validation'!I$450677),'Green Validation'!I$450678,FALSE)),0,HLOOKUP($B121,INDIRECT("'Monthly Resource Report'!"&amp;'Green Validation'!I$450676&amp;":"&amp;'Green Validation'!I$450677),'Green Validation'!I$450678,FALSE))</f>
        <v>0.22437339503405321</v>
      </c>
      <c r="J121" s="318">
        <f ca="1">+IF(ISERROR(HLOOKUP($B121,INDIRECT("'Monthly Resource Report'!"&amp;'Green Validation'!J$450676&amp;":"&amp;'Green Validation'!J$450677),'Green Validation'!J$450678,FALSE)),0,HLOOKUP($B121,INDIRECT("'Monthly Resource Report'!"&amp;'Green Validation'!J$450676&amp;":"&amp;'Green Validation'!J$450677),'Green Validation'!J$450678,FALSE))</f>
        <v>0.19023849388136566</v>
      </c>
      <c r="L121" s="301">
        <v>44866</v>
      </c>
      <c r="M121" s="294">
        <v>223</v>
      </c>
      <c r="N121" s="297">
        <v>6.2138260478278724</v>
      </c>
      <c r="O121" s="299">
        <v>0.22500000000000001</v>
      </c>
      <c r="P121" s="295">
        <v>0.19</v>
      </c>
      <c r="Q121" s="294">
        <f ca="1">+IF(ISERROR(HLOOKUP($B121,INDIRECT("'Monthly Resource Report'!"&amp;'Green Validation'!Q$450676&amp;":"&amp;'Green Validation'!Q$450677),'Green Validation'!Q$450678,FALSE)),0,HLOOKUP($B121,INDIRECT("'Monthly Resource Report'!"&amp;'Green Validation'!Q$450676&amp;":"&amp;'Green Validation'!Q$450677),'Green Validation'!Q$450678,FALSE))</f>
        <v>223</v>
      </c>
      <c r="R121" s="297">
        <f ca="1">+IF(ISERROR(HLOOKUP($B121,INDIRECT("'Monthly Resource Report'!"&amp;'Green Validation'!R$450676&amp;":"&amp;'Green Validation'!R$450677),'Green Validation'!R$450678,FALSE)),0,HLOOKUP($B121,INDIRECT("'Monthly Resource Report'!"&amp;'Green Validation'!R$450676&amp;":"&amp;'Green Validation'!R$450677),'Green Validation'!R$450678,FALSE))</f>
        <v>6.2139915176858231</v>
      </c>
      <c r="S121" s="317">
        <f ca="1">+IF(ISERROR(HLOOKUP($B121,INDIRECT("'Monthly Resource Report'!"&amp;'Green Validation'!S$450676&amp;":"&amp;'Green Validation'!S$450677),'Green Validation'!S$450678,FALSE)),0,HLOOKUP($B121,INDIRECT("'Monthly Resource Report'!"&amp;'Green Validation'!S$450676&amp;":"&amp;'Green Validation'!S$450677),'Green Validation'!S$450678,FALSE))</f>
        <v>0.22445578593338553</v>
      </c>
      <c r="T121" s="318">
        <f ca="1">+IF(ISERROR(HLOOKUP($B121,INDIRECT("'Monthly Resource Report'!"&amp;'Green Validation'!T$450676&amp;":"&amp;'Green Validation'!T$450677),'Green Validation'!T$450678,FALSE)),0,HLOOKUP($B121,INDIRECT("'Monthly Resource Report'!"&amp;'Green Validation'!T$450676&amp;":"&amp;'Green Validation'!T$450677),'Green Validation'!T$450678,FALSE))</f>
        <v>0.19017952193270357</v>
      </c>
    </row>
    <row r="122" spans="2:20" s="29" customFormat="1">
      <c r="B122" s="301">
        <v>44896</v>
      </c>
      <c r="C122" s="294">
        <v>231</v>
      </c>
      <c r="D122" s="297">
        <v>6.2138260478278724</v>
      </c>
      <c r="E122" s="299">
        <v>0.22500000000000001</v>
      </c>
      <c r="F122" s="295">
        <v>0.19</v>
      </c>
      <c r="G122" s="294">
        <f ca="1">+IF(ISERROR(HLOOKUP($B122,INDIRECT("'Monthly Resource Report'!"&amp;'Green Validation'!G$450676&amp;":"&amp;'Green Validation'!G$450677),'Green Validation'!G$450678,FALSE)),0,HLOOKUP($B122,INDIRECT("'Monthly Resource Report'!"&amp;'Green Validation'!G$450676&amp;":"&amp;'Green Validation'!G$450677),'Green Validation'!G$450678,FALSE))</f>
        <v>231</v>
      </c>
      <c r="H122" s="297">
        <f ca="1">+IF(ISERROR(HLOOKUP($B122,INDIRECT("'Monthly Resource Report'!"&amp;'Green Validation'!H$450676&amp;":"&amp;'Green Validation'!H$450677),'Green Validation'!H$450678,FALSE)),0,HLOOKUP($B122,INDIRECT("'Monthly Resource Report'!"&amp;'Green Validation'!H$450676&amp;":"&amp;'Green Validation'!H$450677),'Green Validation'!H$450678,FALSE))</f>
        <v>6.214010087801233</v>
      </c>
      <c r="I122" s="317">
        <f ca="1">+IF(ISERROR(HLOOKUP($B122,INDIRECT("'Monthly Resource Report'!"&amp;'Green Validation'!I$450676&amp;":"&amp;'Green Validation'!I$450677),'Green Validation'!I$450678,FALSE)),0,HLOOKUP($B122,INDIRECT("'Monthly Resource Report'!"&amp;'Green Validation'!I$450676&amp;":"&amp;'Green Validation'!I$450677),'Green Validation'!I$450678,FALSE))</f>
        <v>0.2242333639060391</v>
      </c>
      <c r="J122" s="318">
        <f ca="1">+IF(ISERROR(HLOOKUP($B122,INDIRECT("'Monthly Resource Report'!"&amp;'Green Validation'!J$450676&amp;":"&amp;'Green Validation'!J$450677),'Green Validation'!J$450678,FALSE)),0,HLOOKUP($B122,INDIRECT("'Monthly Resource Report'!"&amp;'Green Validation'!J$450676&amp;":"&amp;'Green Validation'!J$450677),'Green Validation'!J$450678,FALSE))</f>
        <v>0.19023860229843181</v>
      </c>
      <c r="L122" s="301">
        <v>44896</v>
      </c>
      <c r="M122" s="294">
        <v>223</v>
      </c>
      <c r="N122" s="297">
        <v>6.2138260478278724</v>
      </c>
      <c r="O122" s="299">
        <v>0.22500000000000001</v>
      </c>
      <c r="P122" s="295">
        <v>0.19</v>
      </c>
      <c r="Q122" s="294">
        <f ca="1">+IF(ISERROR(HLOOKUP($B122,INDIRECT("'Monthly Resource Report'!"&amp;'Green Validation'!Q$450676&amp;":"&amp;'Green Validation'!Q$450677),'Green Validation'!Q$450678,FALSE)),0,HLOOKUP($B122,INDIRECT("'Monthly Resource Report'!"&amp;'Green Validation'!Q$450676&amp;":"&amp;'Green Validation'!Q$450677),'Green Validation'!Q$450678,FALSE))</f>
        <v>223</v>
      </c>
      <c r="R122" s="297">
        <f ca="1">+IF(ISERROR(HLOOKUP($B122,INDIRECT("'Monthly Resource Report'!"&amp;'Green Validation'!R$450676&amp;":"&amp;'Green Validation'!R$450677),'Green Validation'!R$450678,FALSE)),0,HLOOKUP($B122,INDIRECT("'Monthly Resource Report'!"&amp;'Green Validation'!R$450676&amp;":"&amp;'Green Validation'!R$450677),'Green Validation'!R$450678,FALSE))</f>
        <v>6.2139914825727258</v>
      </c>
      <c r="S122" s="317">
        <f ca="1">+IF(ISERROR(HLOOKUP($B122,INDIRECT("'Monthly Resource Report'!"&amp;'Green Validation'!S$450676&amp;":"&amp;'Green Validation'!S$450677),'Green Validation'!S$450678,FALSE)),0,HLOOKUP($B122,INDIRECT("'Monthly Resource Report'!"&amp;'Green Validation'!S$450676&amp;":"&amp;'Green Validation'!S$450677),'Green Validation'!S$450678,FALSE))</f>
        <v>0.22440555528548076</v>
      </c>
      <c r="T122" s="318">
        <f ca="1">+IF(ISERROR(HLOOKUP($B122,INDIRECT("'Monthly Resource Report'!"&amp;'Green Validation'!T$450676&amp;":"&amp;'Green Validation'!T$450677),'Green Validation'!T$450678,FALSE)),0,HLOOKUP($B122,INDIRECT("'Monthly Resource Report'!"&amp;'Green Validation'!T$450676&amp;":"&amp;'Green Validation'!T$450677),'Green Validation'!T$450678,FALSE))</f>
        <v>0.19017006731150854</v>
      </c>
    </row>
    <row r="123" spans="2:20" s="29" customFormat="1">
      <c r="B123" s="301">
        <v>44927</v>
      </c>
      <c r="C123" s="294">
        <v>231</v>
      </c>
      <c r="D123" s="297">
        <v>6.3828421163287903</v>
      </c>
      <c r="E123" s="299">
        <v>0.22500000000000001</v>
      </c>
      <c r="F123" s="295">
        <v>0.19</v>
      </c>
      <c r="G123" s="294">
        <f ca="1">+IF(ISERROR(HLOOKUP($B123,INDIRECT("'Monthly Resource Report'!"&amp;'Green Validation'!G$450676&amp;":"&amp;'Green Validation'!G$450677),'Green Validation'!G$450678,FALSE)),0,HLOOKUP($B123,INDIRECT("'Monthly Resource Report'!"&amp;'Green Validation'!G$450676&amp;":"&amp;'Green Validation'!G$450677),'Green Validation'!G$450678,FALSE))</f>
        <v>231</v>
      </c>
      <c r="H123" s="297">
        <f ca="1">+IF(ISERROR(HLOOKUP($B123,INDIRECT("'Monthly Resource Report'!"&amp;'Green Validation'!H$450676&amp;":"&amp;'Green Validation'!H$450677),'Green Validation'!H$450678,FALSE)),0,HLOOKUP($B123,INDIRECT("'Monthly Resource Report'!"&amp;'Green Validation'!H$450676&amp;":"&amp;'Green Validation'!H$450677),'Green Validation'!H$450678,FALSE))</f>
        <v>6.3829973964117368</v>
      </c>
      <c r="I123" s="317">
        <f ca="1">+IF(ISERROR(HLOOKUP($B123,INDIRECT("'Monthly Resource Report'!"&amp;'Green Validation'!I$450676&amp;":"&amp;'Green Validation'!I$450677),'Green Validation'!I$450678,FALSE)),0,HLOOKUP($B123,INDIRECT("'Monthly Resource Report'!"&amp;'Green Validation'!I$450676&amp;":"&amp;'Green Validation'!I$450677),'Green Validation'!I$450678,FALSE))</f>
        <v>0.2244050517505366</v>
      </c>
      <c r="J123" s="318">
        <f ca="1">+IF(ISERROR(HLOOKUP($B123,INDIRECT("'Monthly Resource Report'!"&amp;'Green Validation'!J$450676&amp;":"&amp;'Green Validation'!J$450677),'Green Validation'!J$450678,FALSE)),0,HLOOKUP($B123,INDIRECT("'Monthly Resource Report'!"&amp;'Green Validation'!J$450676&amp;":"&amp;'Green Validation'!J$450677),'Green Validation'!J$450678,FALSE))</f>
        <v>0.19023633486679042</v>
      </c>
      <c r="L123" s="301">
        <v>44927</v>
      </c>
      <c r="M123" s="294">
        <v>223</v>
      </c>
      <c r="N123" s="297">
        <v>6.3828421163287903</v>
      </c>
      <c r="O123" s="299">
        <v>0.22500000000000001</v>
      </c>
      <c r="P123" s="295">
        <v>0.19</v>
      </c>
      <c r="Q123" s="294">
        <f ca="1">+IF(ISERROR(HLOOKUP($B123,INDIRECT("'Monthly Resource Report'!"&amp;'Green Validation'!Q$450676&amp;":"&amp;'Green Validation'!Q$450677),'Green Validation'!Q$450678,FALSE)),0,HLOOKUP($B123,INDIRECT("'Monthly Resource Report'!"&amp;'Green Validation'!Q$450676&amp;":"&amp;'Green Validation'!Q$450677),'Green Validation'!Q$450678,FALSE))</f>
        <v>223</v>
      </c>
      <c r="R123" s="297">
        <f ca="1">+IF(ISERROR(HLOOKUP($B123,INDIRECT("'Monthly Resource Report'!"&amp;'Green Validation'!R$450676&amp;":"&amp;'Green Validation'!R$450677),'Green Validation'!R$450678,FALSE)),0,HLOOKUP($B123,INDIRECT("'Monthly Resource Report'!"&amp;'Green Validation'!R$450676&amp;":"&amp;'Green Validation'!R$450677),'Green Validation'!R$450678,FALSE))</f>
        <v>6.3829924900378057</v>
      </c>
      <c r="S123" s="317">
        <f ca="1">+IF(ISERROR(HLOOKUP($B123,INDIRECT("'Monthly Resource Report'!"&amp;'Green Validation'!S$450676&amp;":"&amp;'Green Validation'!S$450677),'Green Validation'!S$450678,FALSE)),0,HLOOKUP($B123,INDIRECT("'Monthly Resource Report'!"&amp;'Green Validation'!S$450676&amp;":"&amp;'Green Validation'!S$450677),'Green Validation'!S$450678,FALSE))</f>
        <v>0.22451591321680514</v>
      </c>
      <c r="T123" s="318">
        <f ca="1">+IF(ISERROR(HLOOKUP($B123,INDIRECT("'Monthly Resource Report'!"&amp;'Green Validation'!T$450676&amp;":"&amp;'Green Validation'!T$450677),'Green Validation'!T$450678,FALSE)),0,HLOOKUP($B123,INDIRECT("'Monthly Resource Report'!"&amp;'Green Validation'!T$450676&amp;":"&amp;'Green Validation'!T$450677),'Green Validation'!T$450678,FALSE))</f>
        <v>0.19016746901626783</v>
      </c>
    </row>
    <row r="124" spans="2:20" s="29" customFormat="1">
      <c r="B124" s="301">
        <v>44958</v>
      </c>
      <c r="C124" s="294">
        <v>231</v>
      </c>
      <c r="D124" s="297">
        <v>6.3828421163287903</v>
      </c>
      <c r="E124" s="299">
        <v>0.22500000000000001</v>
      </c>
      <c r="F124" s="295">
        <v>0.19</v>
      </c>
      <c r="G124" s="294">
        <f ca="1">+IF(ISERROR(HLOOKUP($B124,INDIRECT("'Monthly Resource Report'!"&amp;'Green Validation'!G$450676&amp;":"&amp;'Green Validation'!G$450677),'Green Validation'!G$450678,FALSE)),0,HLOOKUP($B124,INDIRECT("'Monthly Resource Report'!"&amp;'Green Validation'!G$450676&amp;":"&amp;'Green Validation'!G$450677),'Green Validation'!G$450678,FALSE))</f>
        <v>231</v>
      </c>
      <c r="H124" s="297">
        <f ca="1">+IF(ISERROR(HLOOKUP($B124,INDIRECT("'Monthly Resource Report'!"&amp;'Green Validation'!H$450676&amp;":"&amp;'Green Validation'!H$450677),'Green Validation'!H$450678,FALSE)),0,HLOOKUP($B124,INDIRECT("'Monthly Resource Report'!"&amp;'Green Validation'!H$450676&amp;":"&amp;'Green Validation'!H$450677),'Green Validation'!H$450678,FALSE))</f>
        <v>6.3829975466812057</v>
      </c>
      <c r="I124" s="317">
        <f ca="1">+IF(ISERROR(HLOOKUP($B124,INDIRECT("'Monthly Resource Report'!"&amp;'Green Validation'!I$450676&amp;":"&amp;'Green Validation'!I$450677),'Green Validation'!I$450678,FALSE)),0,HLOOKUP($B124,INDIRECT("'Monthly Resource Report'!"&amp;'Green Validation'!I$450676&amp;":"&amp;'Green Validation'!I$450677),'Green Validation'!I$450678,FALSE))</f>
        <v>0.22442926937249622</v>
      </c>
      <c r="J124" s="318">
        <f ca="1">+IF(ISERROR(HLOOKUP($B124,INDIRECT("'Monthly Resource Report'!"&amp;'Green Validation'!J$450676&amp;":"&amp;'Green Validation'!J$450677),'Green Validation'!J$450678,FALSE)),0,HLOOKUP($B124,INDIRECT("'Monthly Resource Report'!"&amp;'Green Validation'!J$450676&amp;":"&amp;'Green Validation'!J$450677),'Green Validation'!J$450678,FALSE))</f>
        <v>0.19038704771526127</v>
      </c>
      <c r="L124" s="301">
        <v>44958</v>
      </c>
      <c r="M124" s="294">
        <v>223</v>
      </c>
      <c r="N124" s="297">
        <v>6.3828421163287903</v>
      </c>
      <c r="O124" s="299">
        <v>0.22500000000000001</v>
      </c>
      <c r="P124" s="295">
        <v>0.19</v>
      </c>
      <c r="Q124" s="294">
        <f ca="1">+IF(ISERROR(HLOOKUP($B124,INDIRECT("'Monthly Resource Report'!"&amp;'Green Validation'!Q$450676&amp;":"&amp;'Green Validation'!Q$450677),'Green Validation'!Q$450678,FALSE)),0,HLOOKUP($B124,INDIRECT("'Monthly Resource Report'!"&amp;'Green Validation'!Q$450676&amp;":"&amp;'Green Validation'!Q$450677),'Green Validation'!Q$450678,FALSE))</f>
        <v>223</v>
      </c>
      <c r="R124" s="297">
        <f ca="1">+IF(ISERROR(HLOOKUP($B124,INDIRECT("'Monthly Resource Report'!"&amp;'Green Validation'!R$450676&amp;":"&amp;'Green Validation'!R$450677),'Green Validation'!R$450678,FALSE)),0,HLOOKUP($B124,INDIRECT("'Monthly Resource Report'!"&amp;'Green Validation'!R$450676&amp;":"&amp;'Green Validation'!R$450677),'Green Validation'!R$450678,FALSE))</f>
        <v>6.3829932068763622</v>
      </c>
      <c r="S124" s="317">
        <f ca="1">+IF(ISERROR(HLOOKUP($B124,INDIRECT("'Monthly Resource Report'!"&amp;'Green Validation'!S$450676&amp;":"&amp;'Green Validation'!S$450677),'Green Validation'!S$450678,FALSE)),0,HLOOKUP($B124,INDIRECT("'Monthly Resource Report'!"&amp;'Green Validation'!S$450676&amp;":"&amp;'Green Validation'!S$450677),'Green Validation'!S$450678,FALSE))</f>
        <v>0.2245515532367747</v>
      </c>
      <c r="T124" s="318">
        <f ca="1">+IF(ISERROR(HLOOKUP($B124,INDIRECT("'Monthly Resource Report'!"&amp;'Green Validation'!T$450676&amp;":"&amp;'Green Validation'!T$450677),'Green Validation'!T$450678,FALSE)),0,HLOOKUP($B124,INDIRECT("'Monthly Resource Report'!"&amp;'Green Validation'!T$450676&amp;":"&amp;'Green Validation'!T$450677),'Green Validation'!T$450678,FALSE))</f>
        <v>0.19018349726713446</v>
      </c>
    </row>
    <row r="125" spans="2:20" s="29" customFormat="1">
      <c r="B125" s="301">
        <v>44986</v>
      </c>
      <c r="C125" s="294">
        <v>231</v>
      </c>
      <c r="D125" s="297">
        <v>6.3828421163287903</v>
      </c>
      <c r="E125" s="299">
        <v>0.22500000000000001</v>
      </c>
      <c r="F125" s="295">
        <v>0.19</v>
      </c>
      <c r="G125" s="294">
        <f ca="1">+IF(ISERROR(HLOOKUP($B125,INDIRECT("'Monthly Resource Report'!"&amp;'Green Validation'!G$450676&amp;":"&amp;'Green Validation'!G$450677),'Green Validation'!G$450678,FALSE)),0,HLOOKUP($B125,INDIRECT("'Monthly Resource Report'!"&amp;'Green Validation'!G$450676&amp;":"&amp;'Green Validation'!G$450677),'Green Validation'!G$450678,FALSE))</f>
        <v>231</v>
      </c>
      <c r="H125" s="297">
        <f ca="1">+IF(ISERROR(HLOOKUP($B125,INDIRECT("'Monthly Resource Report'!"&amp;'Green Validation'!H$450676&amp;":"&amp;'Green Validation'!H$450677),'Green Validation'!H$450678,FALSE)),0,HLOOKUP($B125,INDIRECT("'Monthly Resource Report'!"&amp;'Green Validation'!H$450676&amp;":"&amp;'Green Validation'!H$450677),'Green Validation'!H$450678,FALSE))</f>
        <v>6.3829985958965541</v>
      </c>
      <c r="I125" s="317">
        <f ca="1">+IF(ISERROR(HLOOKUP($B125,INDIRECT("'Monthly Resource Report'!"&amp;'Green Validation'!I$450676&amp;":"&amp;'Green Validation'!I$450677),'Green Validation'!I$450678,FALSE)),0,HLOOKUP($B125,INDIRECT("'Monthly Resource Report'!"&amp;'Green Validation'!I$450676&amp;":"&amp;'Green Validation'!I$450677),'Green Validation'!I$450678,FALSE))</f>
        <v>0.22438483430556577</v>
      </c>
      <c r="J125" s="318">
        <f ca="1">+IF(ISERROR(HLOOKUP($B125,INDIRECT("'Monthly Resource Report'!"&amp;'Green Validation'!J$450676&amp;":"&amp;'Green Validation'!J$450677),'Green Validation'!J$450678,FALSE)),0,HLOOKUP($B125,INDIRECT("'Monthly Resource Report'!"&amp;'Green Validation'!J$450676&amp;":"&amp;'Green Validation'!J$450677),'Green Validation'!J$450678,FALSE))</f>
        <v>0.19034632597982359</v>
      </c>
      <c r="L125" s="301">
        <v>44986</v>
      </c>
      <c r="M125" s="294">
        <v>223</v>
      </c>
      <c r="N125" s="297">
        <v>6.3828421163287903</v>
      </c>
      <c r="O125" s="299">
        <v>0.22500000000000001</v>
      </c>
      <c r="P125" s="295">
        <v>0.19</v>
      </c>
      <c r="Q125" s="294">
        <f ca="1">+IF(ISERROR(HLOOKUP($B125,INDIRECT("'Monthly Resource Report'!"&amp;'Green Validation'!Q$450676&amp;":"&amp;'Green Validation'!Q$450677),'Green Validation'!Q$450678,FALSE)),0,HLOOKUP($B125,INDIRECT("'Monthly Resource Report'!"&amp;'Green Validation'!Q$450676&amp;":"&amp;'Green Validation'!Q$450677),'Green Validation'!Q$450678,FALSE))</f>
        <v>223</v>
      </c>
      <c r="R125" s="297">
        <f ca="1">+IF(ISERROR(HLOOKUP($B125,INDIRECT("'Monthly Resource Report'!"&amp;'Green Validation'!R$450676&amp;":"&amp;'Green Validation'!R$450677),'Green Validation'!R$450678,FALSE)),0,HLOOKUP($B125,INDIRECT("'Monthly Resource Report'!"&amp;'Green Validation'!R$450676&amp;":"&amp;'Green Validation'!R$450677),'Green Validation'!R$450678,FALSE))</f>
        <v>6.3829936826644635</v>
      </c>
      <c r="S125" s="317">
        <f ca="1">+IF(ISERROR(HLOOKUP($B125,INDIRECT("'Monthly Resource Report'!"&amp;'Green Validation'!S$450676&amp;":"&amp;'Green Validation'!S$450677),'Green Validation'!S$450678,FALSE)),0,HLOOKUP($B125,INDIRECT("'Monthly Resource Report'!"&amp;'Green Validation'!S$450676&amp;":"&amp;'Green Validation'!S$450677),'Green Validation'!S$450678,FALSE))</f>
        <v>0.2244205729190199</v>
      </c>
      <c r="T125" s="318">
        <f ca="1">+IF(ISERROR(HLOOKUP($B125,INDIRECT("'Monthly Resource Report'!"&amp;'Green Validation'!T$450676&amp;":"&amp;'Green Validation'!T$450677),'Green Validation'!T$450678,FALSE)),0,HLOOKUP($B125,INDIRECT("'Monthly Resource Report'!"&amp;'Green Validation'!T$450676&amp;":"&amp;'Green Validation'!T$450677),'Green Validation'!T$450678,FALSE))</f>
        <v>0.1902175582824791</v>
      </c>
    </row>
    <row r="126" spans="2:20" s="29" customFormat="1">
      <c r="B126" s="301">
        <v>45017</v>
      </c>
      <c r="C126" s="294">
        <v>231</v>
      </c>
      <c r="D126" s="297">
        <v>6.3828421163287903</v>
      </c>
      <c r="E126" s="299">
        <v>0.22500000000000001</v>
      </c>
      <c r="F126" s="295">
        <v>0.19</v>
      </c>
      <c r="G126" s="294">
        <f ca="1">+IF(ISERROR(HLOOKUP($B126,INDIRECT("'Monthly Resource Report'!"&amp;'Green Validation'!G$450676&amp;":"&amp;'Green Validation'!G$450677),'Green Validation'!G$450678,FALSE)),0,HLOOKUP($B126,INDIRECT("'Monthly Resource Report'!"&amp;'Green Validation'!G$450676&amp;":"&amp;'Green Validation'!G$450677),'Green Validation'!G$450678,FALSE))</f>
        <v>231</v>
      </c>
      <c r="H126" s="297">
        <f ca="1">+IF(ISERROR(HLOOKUP($B126,INDIRECT("'Monthly Resource Report'!"&amp;'Green Validation'!H$450676&amp;":"&amp;'Green Validation'!H$450677),'Green Validation'!H$450678,FALSE)),0,HLOOKUP($B126,INDIRECT("'Monthly Resource Report'!"&amp;'Green Validation'!H$450676&amp;":"&amp;'Green Validation'!H$450677),'Green Validation'!H$450678,FALSE))</f>
        <v>6.3829987782609265</v>
      </c>
      <c r="I126" s="317">
        <f ca="1">+IF(ISERROR(HLOOKUP($B126,INDIRECT("'Monthly Resource Report'!"&amp;'Green Validation'!I$450676&amp;":"&amp;'Green Validation'!I$450677),'Green Validation'!I$450678,FALSE)),0,HLOOKUP($B126,INDIRECT("'Monthly Resource Report'!"&amp;'Green Validation'!I$450676&amp;":"&amp;'Green Validation'!I$450677),'Green Validation'!I$450678,FALSE))</f>
        <v>0.22391796697164415</v>
      </c>
      <c r="J126" s="318">
        <f ca="1">+IF(ISERROR(HLOOKUP($B126,INDIRECT("'Monthly Resource Report'!"&amp;'Green Validation'!J$450676&amp;":"&amp;'Green Validation'!J$450677),'Green Validation'!J$450678,FALSE)),0,HLOOKUP($B126,INDIRECT("'Monthly Resource Report'!"&amp;'Green Validation'!J$450676&amp;":"&amp;'Green Validation'!J$450677),'Green Validation'!J$450678,FALSE))</f>
        <v>0.19024392823683392</v>
      </c>
      <c r="L126" s="301">
        <v>45017</v>
      </c>
      <c r="M126" s="294">
        <v>223</v>
      </c>
      <c r="N126" s="297">
        <v>6.3828421163287903</v>
      </c>
      <c r="O126" s="299">
        <v>0.22500000000000001</v>
      </c>
      <c r="P126" s="295">
        <v>0.19</v>
      </c>
      <c r="Q126" s="294">
        <f ca="1">+IF(ISERROR(HLOOKUP($B126,INDIRECT("'Monthly Resource Report'!"&amp;'Green Validation'!Q$450676&amp;":"&amp;'Green Validation'!Q$450677),'Green Validation'!Q$450678,FALSE)),0,HLOOKUP($B126,INDIRECT("'Monthly Resource Report'!"&amp;'Green Validation'!Q$450676&amp;":"&amp;'Green Validation'!Q$450677),'Green Validation'!Q$450678,FALSE))</f>
        <v>223</v>
      </c>
      <c r="R126" s="297">
        <f ca="1">+IF(ISERROR(HLOOKUP($B126,INDIRECT("'Monthly Resource Report'!"&amp;'Green Validation'!R$450676&amp;":"&amp;'Green Validation'!R$450677),'Green Validation'!R$450678,FALSE)),0,HLOOKUP($B126,INDIRECT("'Monthly Resource Report'!"&amp;'Green Validation'!R$450676&amp;":"&amp;'Green Validation'!R$450677),'Green Validation'!R$450678,FALSE))</f>
        <v>6.3829944071445865</v>
      </c>
      <c r="S126" s="317">
        <f ca="1">+IF(ISERROR(HLOOKUP($B126,INDIRECT("'Monthly Resource Report'!"&amp;'Green Validation'!S$450676&amp;":"&amp;'Green Validation'!S$450677),'Green Validation'!S$450678,FALSE)),0,HLOOKUP($B126,INDIRECT("'Monthly Resource Report'!"&amp;'Green Validation'!S$450676&amp;":"&amp;'Green Validation'!S$450677),'Green Validation'!S$450678,FALSE))</f>
        <v>0.22412795403129002</v>
      </c>
      <c r="T126" s="318">
        <f ca="1">+IF(ISERROR(HLOOKUP($B126,INDIRECT("'Monthly Resource Report'!"&amp;'Green Validation'!T$450676&amp;":"&amp;'Green Validation'!T$450677),'Green Validation'!T$450678,FALSE)),0,HLOOKUP($B126,INDIRECT("'Monthly Resource Report'!"&amp;'Green Validation'!T$450676&amp;":"&amp;'Green Validation'!T$450677),'Green Validation'!T$450678,FALSE))</f>
        <v>0.19048924358606517</v>
      </c>
    </row>
    <row r="127" spans="2:20" s="29" customFormat="1">
      <c r="B127" s="301">
        <v>45047</v>
      </c>
      <c r="C127" s="294">
        <v>231</v>
      </c>
      <c r="D127" s="297">
        <v>6.3828421163287903</v>
      </c>
      <c r="E127" s="299">
        <v>0.21</v>
      </c>
      <c r="F127" s="295">
        <v>0.19</v>
      </c>
      <c r="G127" s="294">
        <f ca="1">+IF(ISERROR(HLOOKUP($B127,INDIRECT("'Monthly Resource Report'!"&amp;'Green Validation'!G$450676&amp;":"&amp;'Green Validation'!G$450677),'Green Validation'!G$450678,FALSE)),0,HLOOKUP($B127,INDIRECT("'Monthly Resource Report'!"&amp;'Green Validation'!G$450676&amp;":"&amp;'Green Validation'!G$450677),'Green Validation'!G$450678,FALSE))</f>
        <v>231</v>
      </c>
      <c r="H127" s="297">
        <f ca="1">+IF(ISERROR(HLOOKUP($B127,INDIRECT("'Monthly Resource Report'!"&amp;'Green Validation'!H$450676&amp;":"&amp;'Green Validation'!H$450677),'Green Validation'!H$450678,FALSE)),0,HLOOKUP($B127,INDIRECT("'Monthly Resource Report'!"&amp;'Green Validation'!H$450676&amp;":"&amp;'Green Validation'!H$450677),'Green Validation'!H$450678,FALSE))</f>
        <v>6.3829998197223725</v>
      </c>
      <c r="I127" s="317">
        <f ca="1">+IF(ISERROR(HLOOKUP($B127,INDIRECT("'Monthly Resource Report'!"&amp;'Green Validation'!I$450676&amp;":"&amp;'Green Validation'!I$450677),'Green Validation'!I$450678,FALSE)),0,HLOOKUP($B127,INDIRECT("'Monthly Resource Report'!"&amp;'Green Validation'!I$450676&amp;":"&amp;'Green Validation'!I$450677),'Green Validation'!I$450678,FALSE))</f>
        <v>0.20865338992094026</v>
      </c>
      <c r="J127" s="318">
        <f ca="1">+IF(ISERROR(HLOOKUP($B127,INDIRECT("'Monthly Resource Report'!"&amp;'Green Validation'!J$450676&amp;":"&amp;'Green Validation'!J$450677),'Green Validation'!J$450678,FALSE)),0,HLOOKUP($B127,INDIRECT("'Monthly Resource Report'!"&amp;'Green Validation'!J$450676&amp;":"&amp;'Green Validation'!J$450677),'Green Validation'!J$450678,FALSE))</f>
        <v>0.19023658249598779</v>
      </c>
      <c r="L127" s="301">
        <v>45047</v>
      </c>
      <c r="M127" s="294">
        <v>223</v>
      </c>
      <c r="N127" s="297">
        <v>6.3828421163287903</v>
      </c>
      <c r="O127" s="299">
        <v>0.21</v>
      </c>
      <c r="P127" s="295">
        <v>0.19</v>
      </c>
      <c r="Q127" s="294">
        <f ca="1">+IF(ISERROR(HLOOKUP($B127,INDIRECT("'Monthly Resource Report'!"&amp;'Green Validation'!Q$450676&amp;":"&amp;'Green Validation'!Q$450677),'Green Validation'!Q$450678,FALSE)),0,HLOOKUP($B127,INDIRECT("'Monthly Resource Report'!"&amp;'Green Validation'!Q$450676&amp;":"&amp;'Green Validation'!Q$450677),'Green Validation'!Q$450678,FALSE))</f>
        <v>223</v>
      </c>
      <c r="R127" s="297">
        <f ca="1">+IF(ISERROR(HLOOKUP($B127,INDIRECT("'Monthly Resource Report'!"&amp;'Green Validation'!R$450676&amp;":"&amp;'Green Validation'!R$450677),'Green Validation'!R$450678,FALSE)),0,HLOOKUP($B127,INDIRECT("'Monthly Resource Report'!"&amp;'Green Validation'!R$450676&amp;":"&amp;'Green Validation'!R$450677),'Green Validation'!R$450678,FALSE))</f>
        <v>6.3829922940366881</v>
      </c>
      <c r="S127" s="317">
        <f ca="1">+IF(ISERROR(HLOOKUP($B127,INDIRECT("'Monthly Resource Report'!"&amp;'Green Validation'!S$450676&amp;":"&amp;'Green Validation'!S$450677),'Green Validation'!S$450678,FALSE)),0,HLOOKUP($B127,INDIRECT("'Monthly Resource Report'!"&amp;'Green Validation'!S$450676&amp;":"&amp;'Green Validation'!S$450677),'Green Validation'!S$450678,FALSE))</f>
        <v>0.20887175416103285</v>
      </c>
      <c r="T127" s="318">
        <f ca="1">+IF(ISERROR(HLOOKUP($B127,INDIRECT("'Monthly Resource Report'!"&amp;'Green Validation'!T$450676&amp;":"&amp;'Green Validation'!T$450677),'Green Validation'!T$450678,FALSE)),0,HLOOKUP($B127,INDIRECT("'Monthly Resource Report'!"&amp;'Green Validation'!T$450676&amp;":"&amp;'Green Validation'!T$450677),'Green Validation'!T$450678,FALSE))</f>
        <v>0.1902630926667962</v>
      </c>
    </row>
    <row r="128" spans="2:20" s="29" customFormat="1">
      <c r="B128" s="301">
        <v>45078</v>
      </c>
      <c r="C128" s="294">
        <v>231</v>
      </c>
      <c r="D128" s="297">
        <v>6.3828421163287903</v>
      </c>
      <c r="E128" s="299">
        <v>0.21</v>
      </c>
      <c r="F128" s="295">
        <v>0.19</v>
      </c>
      <c r="G128" s="294">
        <f ca="1">+IF(ISERROR(HLOOKUP($B128,INDIRECT("'Monthly Resource Report'!"&amp;'Green Validation'!G$450676&amp;":"&amp;'Green Validation'!G$450677),'Green Validation'!G$450678,FALSE)),0,HLOOKUP($B128,INDIRECT("'Monthly Resource Report'!"&amp;'Green Validation'!G$450676&amp;":"&amp;'Green Validation'!G$450677),'Green Validation'!G$450678,FALSE))</f>
        <v>231</v>
      </c>
      <c r="H128" s="297">
        <f ca="1">+IF(ISERROR(HLOOKUP($B128,INDIRECT("'Monthly Resource Report'!"&amp;'Green Validation'!H$450676&amp;":"&amp;'Green Validation'!H$450677),'Green Validation'!H$450678,FALSE)),0,HLOOKUP($B128,INDIRECT("'Monthly Resource Report'!"&amp;'Green Validation'!H$450676&amp;":"&amp;'Green Validation'!H$450677),'Green Validation'!H$450678,FALSE))</f>
        <v>6.3830003046801522</v>
      </c>
      <c r="I128" s="317">
        <f ca="1">+IF(ISERROR(HLOOKUP($B128,INDIRECT("'Monthly Resource Report'!"&amp;'Green Validation'!I$450676&amp;":"&amp;'Green Validation'!I$450677),'Green Validation'!I$450678,FALSE)),0,HLOOKUP($B128,INDIRECT("'Monthly Resource Report'!"&amp;'Green Validation'!I$450676&amp;":"&amp;'Green Validation'!I$450677),'Green Validation'!I$450678,FALSE))</f>
        <v>0.20869918698990597</v>
      </c>
      <c r="J128" s="318">
        <f ca="1">+IF(ISERROR(HLOOKUP($B128,INDIRECT("'Monthly Resource Report'!"&amp;'Green Validation'!J$450676&amp;":"&amp;'Green Validation'!J$450677),'Green Validation'!J$450678,FALSE)),0,HLOOKUP($B128,INDIRECT("'Monthly Resource Report'!"&amp;'Green Validation'!J$450676&amp;":"&amp;'Green Validation'!J$450677),'Green Validation'!J$450678,FALSE))</f>
        <v>0.19024370011447472</v>
      </c>
      <c r="L128" s="301">
        <v>45078</v>
      </c>
      <c r="M128" s="294">
        <v>223</v>
      </c>
      <c r="N128" s="297">
        <v>6.3828421163287903</v>
      </c>
      <c r="O128" s="299">
        <v>0.21</v>
      </c>
      <c r="P128" s="295">
        <v>0.19</v>
      </c>
      <c r="Q128" s="294">
        <f ca="1">+IF(ISERROR(HLOOKUP($B128,INDIRECT("'Monthly Resource Report'!"&amp;'Green Validation'!Q$450676&amp;":"&amp;'Green Validation'!Q$450677),'Green Validation'!Q$450678,FALSE)),0,HLOOKUP($B128,INDIRECT("'Monthly Resource Report'!"&amp;'Green Validation'!Q$450676&amp;":"&amp;'Green Validation'!Q$450677),'Green Validation'!Q$450678,FALSE))</f>
        <v>223</v>
      </c>
      <c r="R128" s="297">
        <f ca="1">+IF(ISERROR(HLOOKUP($B128,INDIRECT("'Monthly Resource Report'!"&amp;'Green Validation'!R$450676&amp;":"&amp;'Green Validation'!R$450677),'Green Validation'!R$450678,FALSE)),0,HLOOKUP($B128,INDIRECT("'Monthly Resource Report'!"&amp;'Green Validation'!R$450676&amp;":"&amp;'Green Validation'!R$450677),'Green Validation'!R$450678,FALSE))</f>
        <v>6.3829922003930619</v>
      </c>
      <c r="S128" s="317">
        <f ca="1">+IF(ISERROR(HLOOKUP($B128,INDIRECT("'Monthly Resource Report'!"&amp;'Green Validation'!S$450676&amp;":"&amp;'Green Validation'!S$450677),'Green Validation'!S$450678,FALSE)),0,HLOOKUP($B128,INDIRECT("'Monthly Resource Report'!"&amp;'Green Validation'!S$450676&amp;":"&amp;'Green Validation'!S$450677),'Green Validation'!S$450678,FALSE))</f>
        <v>0.20889807559412055</v>
      </c>
      <c r="T128" s="318">
        <f ca="1">+IF(ISERROR(HLOOKUP($B128,INDIRECT("'Monthly Resource Report'!"&amp;'Green Validation'!T$450676&amp;":"&amp;'Green Validation'!T$450677),'Green Validation'!T$450678,FALSE)),0,HLOOKUP($B128,INDIRECT("'Monthly Resource Report'!"&amp;'Green Validation'!T$450676&amp;":"&amp;'Green Validation'!T$450677),'Green Validation'!T$450678,FALSE))</f>
        <v>0.19027265562464415</v>
      </c>
    </row>
    <row r="129" spans="2:20" s="29" customFormat="1">
      <c r="B129" s="301">
        <v>45108</v>
      </c>
      <c r="C129" s="294">
        <v>231</v>
      </c>
      <c r="D129" s="297">
        <v>6.3828421163287903</v>
      </c>
      <c r="E129" s="299">
        <v>0.21</v>
      </c>
      <c r="F129" s="295">
        <v>0.19</v>
      </c>
      <c r="G129" s="294">
        <f ca="1">+IF(ISERROR(HLOOKUP($B129,INDIRECT("'Monthly Resource Report'!"&amp;'Green Validation'!G$450676&amp;":"&amp;'Green Validation'!G$450677),'Green Validation'!G$450678,FALSE)),0,HLOOKUP($B129,INDIRECT("'Monthly Resource Report'!"&amp;'Green Validation'!G$450676&amp;":"&amp;'Green Validation'!G$450677),'Green Validation'!G$450678,FALSE))</f>
        <v>231</v>
      </c>
      <c r="H129" s="297">
        <f ca="1">+IF(ISERROR(HLOOKUP($B129,INDIRECT("'Monthly Resource Report'!"&amp;'Green Validation'!H$450676&amp;":"&amp;'Green Validation'!H$450677),'Green Validation'!H$450678,FALSE)),0,HLOOKUP($B129,INDIRECT("'Monthly Resource Report'!"&amp;'Green Validation'!H$450676&amp;":"&amp;'Green Validation'!H$450677),'Green Validation'!H$450678,FALSE))</f>
        <v>6.3829976136342284</v>
      </c>
      <c r="I129" s="317">
        <f ca="1">+IF(ISERROR(HLOOKUP($B129,INDIRECT("'Monthly Resource Report'!"&amp;'Green Validation'!I$450676&amp;":"&amp;'Green Validation'!I$450677),'Green Validation'!I$450678,FALSE)),0,HLOOKUP($B129,INDIRECT("'Monthly Resource Report'!"&amp;'Green Validation'!I$450676&amp;":"&amp;'Green Validation'!I$450677),'Green Validation'!I$450678,FALSE))</f>
        <v>0.20909716505988091</v>
      </c>
      <c r="J129" s="318">
        <f ca="1">+IF(ISERROR(HLOOKUP($B129,INDIRECT("'Monthly Resource Report'!"&amp;'Green Validation'!J$450676&amp;":"&amp;'Green Validation'!J$450677),'Green Validation'!J$450678,FALSE)),0,HLOOKUP($B129,INDIRECT("'Monthly Resource Report'!"&amp;'Green Validation'!J$450676&amp;":"&amp;'Green Validation'!J$450677),'Green Validation'!J$450678,FALSE))</f>
        <v>0.19023917085976685</v>
      </c>
      <c r="L129" s="301">
        <v>45108</v>
      </c>
      <c r="M129" s="294">
        <v>223</v>
      </c>
      <c r="N129" s="297">
        <v>6.3828421163287903</v>
      </c>
      <c r="O129" s="299">
        <v>0.21</v>
      </c>
      <c r="P129" s="295">
        <v>0.19</v>
      </c>
      <c r="Q129" s="294">
        <f ca="1">+IF(ISERROR(HLOOKUP($B129,INDIRECT("'Monthly Resource Report'!"&amp;'Green Validation'!Q$450676&amp;":"&amp;'Green Validation'!Q$450677),'Green Validation'!Q$450678,FALSE)),0,HLOOKUP($B129,INDIRECT("'Monthly Resource Report'!"&amp;'Green Validation'!Q$450676&amp;":"&amp;'Green Validation'!Q$450677),'Green Validation'!Q$450678,FALSE))</f>
        <v>223</v>
      </c>
      <c r="R129" s="297">
        <f ca="1">+IF(ISERROR(HLOOKUP($B129,INDIRECT("'Monthly Resource Report'!"&amp;'Green Validation'!R$450676&amp;":"&amp;'Green Validation'!R$450677),'Green Validation'!R$450678,FALSE)),0,HLOOKUP($B129,INDIRECT("'Monthly Resource Report'!"&amp;'Green Validation'!R$450676&amp;":"&amp;'Green Validation'!R$450677),'Green Validation'!R$450678,FALSE))</f>
        <v>6.3829924635500443</v>
      </c>
      <c r="S129" s="317">
        <f ca="1">+IF(ISERROR(HLOOKUP($B129,INDIRECT("'Monthly Resource Report'!"&amp;'Green Validation'!S$450676&amp;":"&amp;'Green Validation'!S$450677),'Green Validation'!S$450678,FALSE)),0,HLOOKUP($B129,INDIRECT("'Monthly Resource Report'!"&amp;'Green Validation'!S$450676&amp;":"&amp;'Green Validation'!S$450677),'Green Validation'!S$450678,FALSE))</f>
        <v>0.20924071452669418</v>
      </c>
      <c r="T129" s="318">
        <f ca="1">+IF(ISERROR(HLOOKUP($B129,INDIRECT("'Monthly Resource Report'!"&amp;'Green Validation'!T$450676&amp;":"&amp;'Green Validation'!T$450677),'Green Validation'!T$450678,FALSE)),0,HLOOKUP($B129,INDIRECT("'Monthly Resource Report'!"&amp;'Green Validation'!T$450676&amp;":"&amp;'Green Validation'!T$450677),'Green Validation'!T$450678,FALSE))</f>
        <v>0.19016780303096747</v>
      </c>
    </row>
    <row r="130" spans="2:20" s="29" customFormat="1">
      <c r="B130" s="301">
        <v>45139</v>
      </c>
      <c r="C130" s="294">
        <v>231</v>
      </c>
      <c r="D130" s="297">
        <v>6.3828421163287903</v>
      </c>
      <c r="E130" s="299">
        <v>0.21</v>
      </c>
      <c r="F130" s="295">
        <v>0.19</v>
      </c>
      <c r="G130" s="294">
        <f ca="1">+IF(ISERROR(HLOOKUP($B130,INDIRECT("'Monthly Resource Report'!"&amp;'Green Validation'!G$450676&amp;":"&amp;'Green Validation'!G$450677),'Green Validation'!G$450678,FALSE)),0,HLOOKUP($B130,INDIRECT("'Monthly Resource Report'!"&amp;'Green Validation'!G$450676&amp;":"&amp;'Green Validation'!G$450677),'Green Validation'!G$450678,FALSE))</f>
        <v>231</v>
      </c>
      <c r="H130" s="297">
        <f ca="1">+IF(ISERROR(HLOOKUP($B130,INDIRECT("'Monthly Resource Report'!"&amp;'Green Validation'!H$450676&amp;":"&amp;'Green Validation'!H$450677),'Green Validation'!H$450678,FALSE)),0,HLOOKUP($B130,INDIRECT("'Monthly Resource Report'!"&amp;'Green Validation'!H$450676&amp;":"&amp;'Green Validation'!H$450677),'Green Validation'!H$450678,FALSE))</f>
        <v>6.3829989957396904</v>
      </c>
      <c r="I130" s="317">
        <f ca="1">+IF(ISERROR(HLOOKUP($B130,INDIRECT("'Monthly Resource Report'!"&amp;'Green Validation'!I$450676&amp;":"&amp;'Green Validation'!I$450677),'Green Validation'!I$450678,FALSE)),0,HLOOKUP($B130,INDIRECT("'Monthly Resource Report'!"&amp;'Green Validation'!I$450676&amp;":"&amp;'Green Validation'!I$450677),'Green Validation'!I$450678,FALSE))</f>
        <v>0.20917282936377024</v>
      </c>
      <c r="J130" s="318">
        <f ca="1">+IF(ISERROR(HLOOKUP($B130,INDIRECT("'Monthly Resource Report'!"&amp;'Green Validation'!J$450676&amp;":"&amp;'Green Validation'!J$450677),'Green Validation'!J$450678,FALSE)),0,HLOOKUP($B130,INDIRECT("'Monthly Resource Report'!"&amp;'Green Validation'!J$450676&amp;":"&amp;'Green Validation'!J$450677),'Green Validation'!J$450678,FALSE))</f>
        <v>0.1902369197511028</v>
      </c>
      <c r="L130" s="301">
        <v>45139</v>
      </c>
      <c r="M130" s="294">
        <v>223</v>
      </c>
      <c r="N130" s="297">
        <v>6.3828421163287903</v>
      </c>
      <c r="O130" s="299">
        <v>0.21</v>
      </c>
      <c r="P130" s="295">
        <v>0.19</v>
      </c>
      <c r="Q130" s="294">
        <f ca="1">+IF(ISERROR(HLOOKUP($B130,INDIRECT("'Monthly Resource Report'!"&amp;'Green Validation'!Q$450676&amp;":"&amp;'Green Validation'!Q$450677),'Green Validation'!Q$450678,FALSE)),0,HLOOKUP($B130,INDIRECT("'Monthly Resource Report'!"&amp;'Green Validation'!Q$450676&amp;":"&amp;'Green Validation'!Q$450677),'Green Validation'!Q$450678,FALSE))</f>
        <v>223</v>
      </c>
      <c r="R130" s="297">
        <f ca="1">+IF(ISERROR(HLOOKUP($B130,INDIRECT("'Monthly Resource Report'!"&amp;'Green Validation'!R$450676&amp;":"&amp;'Green Validation'!R$450677),'Green Validation'!R$450678,FALSE)),0,HLOOKUP($B130,INDIRECT("'Monthly Resource Report'!"&amp;'Green Validation'!R$450676&amp;":"&amp;'Green Validation'!R$450677),'Green Validation'!R$450678,FALSE))</f>
        <v>6.3829932746353029</v>
      </c>
      <c r="S130" s="317">
        <f ca="1">+IF(ISERROR(HLOOKUP($B130,INDIRECT("'Monthly Resource Report'!"&amp;'Green Validation'!S$450676&amp;":"&amp;'Green Validation'!S$450677),'Green Validation'!S$450678,FALSE)),0,HLOOKUP($B130,INDIRECT("'Monthly Resource Report'!"&amp;'Green Validation'!S$450676&amp;":"&amp;'Green Validation'!S$450677),'Green Validation'!S$450678,FALSE))</f>
        <v>0.20929321645647014</v>
      </c>
      <c r="T130" s="318">
        <f ca="1">+IF(ISERROR(HLOOKUP($B130,INDIRECT("'Monthly Resource Report'!"&amp;'Green Validation'!T$450676&amp;":"&amp;'Green Validation'!T$450677),'Green Validation'!T$450678,FALSE)),0,HLOOKUP($B130,INDIRECT("'Monthly Resource Report'!"&amp;'Green Validation'!T$450676&amp;":"&amp;'Green Validation'!T$450677),'Green Validation'!T$450678,FALSE))</f>
        <v>0.19026229912582582</v>
      </c>
    </row>
    <row r="131" spans="2:20" s="29" customFormat="1">
      <c r="B131" s="301">
        <v>45170</v>
      </c>
      <c r="C131" s="294">
        <v>231</v>
      </c>
      <c r="D131" s="297">
        <v>6.3828421163287903</v>
      </c>
      <c r="E131" s="299">
        <v>0.21</v>
      </c>
      <c r="F131" s="295">
        <v>0.19</v>
      </c>
      <c r="G131" s="294">
        <f ca="1">+IF(ISERROR(HLOOKUP($B131,INDIRECT("'Monthly Resource Report'!"&amp;'Green Validation'!G$450676&amp;":"&amp;'Green Validation'!G$450677),'Green Validation'!G$450678,FALSE)),0,HLOOKUP($B131,INDIRECT("'Monthly Resource Report'!"&amp;'Green Validation'!G$450676&amp;":"&amp;'Green Validation'!G$450677),'Green Validation'!G$450678,FALSE))</f>
        <v>231</v>
      </c>
      <c r="H131" s="297">
        <f ca="1">+IF(ISERROR(HLOOKUP($B131,INDIRECT("'Monthly Resource Report'!"&amp;'Green Validation'!H$450676&amp;":"&amp;'Green Validation'!H$450677),'Green Validation'!H$450678,FALSE)),0,HLOOKUP($B131,INDIRECT("'Monthly Resource Report'!"&amp;'Green Validation'!H$450676&amp;":"&amp;'Green Validation'!H$450677),'Green Validation'!H$450678,FALSE))</f>
        <v>6.3829991910028916</v>
      </c>
      <c r="I131" s="317">
        <f ca="1">+IF(ISERROR(HLOOKUP($B131,INDIRECT("'Monthly Resource Report'!"&amp;'Green Validation'!I$450676&amp;":"&amp;'Green Validation'!I$450677),'Green Validation'!I$450678,FALSE)),0,HLOOKUP($B131,INDIRECT("'Monthly Resource Report'!"&amp;'Green Validation'!I$450676&amp;":"&amp;'Green Validation'!I$450677),'Green Validation'!I$450678,FALSE))</f>
        <v>0.20868567933457657</v>
      </c>
      <c r="J131" s="318">
        <f ca="1">+IF(ISERROR(HLOOKUP($B131,INDIRECT("'Monthly Resource Report'!"&amp;'Green Validation'!J$450676&amp;":"&amp;'Green Validation'!J$450677),'Green Validation'!J$450678,FALSE)),0,HLOOKUP($B131,INDIRECT("'Monthly Resource Report'!"&amp;'Green Validation'!J$450676&amp;":"&amp;'Green Validation'!J$450677),'Green Validation'!J$450678,FALSE))</f>
        <v>0.19024734439916352</v>
      </c>
      <c r="L131" s="301">
        <v>45170</v>
      </c>
      <c r="M131" s="294">
        <v>223</v>
      </c>
      <c r="N131" s="297">
        <v>6.3828421163287903</v>
      </c>
      <c r="O131" s="299">
        <v>0.21</v>
      </c>
      <c r="P131" s="295">
        <v>0.19</v>
      </c>
      <c r="Q131" s="294">
        <f ca="1">+IF(ISERROR(HLOOKUP($B131,INDIRECT("'Monthly Resource Report'!"&amp;'Green Validation'!Q$450676&amp;":"&amp;'Green Validation'!Q$450677),'Green Validation'!Q$450678,FALSE)),0,HLOOKUP($B131,INDIRECT("'Monthly Resource Report'!"&amp;'Green Validation'!Q$450676&amp;":"&amp;'Green Validation'!Q$450677),'Green Validation'!Q$450678,FALSE))</f>
        <v>223</v>
      </c>
      <c r="R131" s="297">
        <f ca="1">+IF(ISERROR(HLOOKUP($B131,INDIRECT("'Monthly Resource Report'!"&amp;'Green Validation'!R$450676&amp;":"&amp;'Green Validation'!R$450677),'Green Validation'!R$450678,FALSE)),0,HLOOKUP($B131,INDIRECT("'Monthly Resource Report'!"&amp;'Green Validation'!R$450676&amp;":"&amp;'Green Validation'!R$450677),'Green Validation'!R$450678,FALSE))</f>
        <v>6.3829923653668388</v>
      </c>
      <c r="S131" s="317">
        <f ca="1">+IF(ISERROR(HLOOKUP($B131,INDIRECT("'Monthly Resource Report'!"&amp;'Green Validation'!S$450676&amp;":"&amp;'Green Validation'!S$450677),'Green Validation'!S$450678,FALSE)),0,HLOOKUP($B131,INDIRECT("'Monthly Resource Report'!"&amp;'Green Validation'!S$450676&amp;":"&amp;'Green Validation'!S$450677),'Green Validation'!S$450678,FALSE))</f>
        <v>0.20890689182283095</v>
      </c>
      <c r="T131" s="318">
        <f ca="1">+IF(ISERROR(HLOOKUP($B131,INDIRECT("'Monthly Resource Report'!"&amp;'Green Validation'!T$450676&amp;":"&amp;'Green Validation'!T$450677),'Green Validation'!T$450678,FALSE)),0,HLOOKUP($B131,INDIRECT("'Monthly Resource Report'!"&amp;'Green Validation'!T$450676&amp;":"&amp;'Green Validation'!T$450677),'Green Validation'!T$450678,FALSE))</f>
        <v>0.19027055809009627</v>
      </c>
    </row>
    <row r="132" spans="2:20" s="29" customFormat="1">
      <c r="B132" s="301">
        <v>45200</v>
      </c>
      <c r="C132" s="294">
        <v>231</v>
      </c>
      <c r="D132" s="297">
        <v>6.3828421163287903</v>
      </c>
      <c r="E132" s="299">
        <v>0.22500000000000001</v>
      </c>
      <c r="F132" s="295">
        <v>0.19</v>
      </c>
      <c r="G132" s="294">
        <f ca="1">+IF(ISERROR(HLOOKUP($B132,INDIRECT("'Monthly Resource Report'!"&amp;'Green Validation'!G$450676&amp;":"&amp;'Green Validation'!G$450677),'Green Validation'!G$450678,FALSE)),0,HLOOKUP($B132,INDIRECT("'Monthly Resource Report'!"&amp;'Green Validation'!G$450676&amp;":"&amp;'Green Validation'!G$450677),'Green Validation'!G$450678,FALSE))</f>
        <v>231</v>
      </c>
      <c r="H132" s="297">
        <f ca="1">+IF(ISERROR(HLOOKUP($B132,INDIRECT("'Monthly Resource Report'!"&amp;'Green Validation'!H$450676&amp;":"&amp;'Green Validation'!H$450677),'Green Validation'!H$450678,FALSE)),0,HLOOKUP($B132,INDIRECT("'Monthly Resource Report'!"&amp;'Green Validation'!H$450676&amp;":"&amp;'Green Validation'!H$450677),'Green Validation'!H$450678,FALSE))</f>
        <v>6.3829986227381488</v>
      </c>
      <c r="I132" s="317">
        <f ca="1">+IF(ISERROR(HLOOKUP($B132,INDIRECT("'Monthly Resource Report'!"&amp;'Green Validation'!I$450676&amp;":"&amp;'Green Validation'!I$450677),'Green Validation'!I$450678,FALSE)),0,HLOOKUP($B132,INDIRECT("'Monthly Resource Report'!"&amp;'Green Validation'!I$450676&amp;":"&amp;'Green Validation'!I$450677),'Green Validation'!I$450678,FALSE))</f>
        <v>0.22396090570879651</v>
      </c>
      <c r="J132" s="318">
        <f ca="1">+IF(ISERROR(HLOOKUP($B132,INDIRECT("'Monthly Resource Report'!"&amp;'Green Validation'!J$450676&amp;":"&amp;'Green Validation'!J$450677),'Green Validation'!J$450678,FALSE)),0,HLOOKUP($B132,INDIRECT("'Monthly Resource Report'!"&amp;'Green Validation'!J$450676&amp;":"&amp;'Green Validation'!J$450677),'Green Validation'!J$450678,FALSE))</f>
        <v>0.19035228337733415</v>
      </c>
      <c r="L132" s="301">
        <v>45200</v>
      </c>
      <c r="M132" s="294">
        <v>223</v>
      </c>
      <c r="N132" s="297">
        <v>6.3828421163287903</v>
      </c>
      <c r="O132" s="299">
        <v>0.22500000000000001</v>
      </c>
      <c r="P132" s="295">
        <v>0.19</v>
      </c>
      <c r="Q132" s="294">
        <f ca="1">+IF(ISERROR(HLOOKUP($B132,INDIRECT("'Monthly Resource Report'!"&amp;'Green Validation'!Q$450676&amp;":"&amp;'Green Validation'!Q$450677),'Green Validation'!Q$450678,FALSE)),0,HLOOKUP($B132,INDIRECT("'Monthly Resource Report'!"&amp;'Green Validation'!Q$450676&amp;":"&amp;'Green Validation'!Q$450677),'Green Validation'!Q$450678,FALSE))</f>
        <v>223</v>
      </c>
      <c r="R132" s="297">
        <f ca="1">+IF(ISERROR(HLOOKUP($B132,INDIRECT("'Monthly Resource Report'!"&amp;'Green Validation'!R$450676&amp;":"&amp;'Green Validation'!R$450677),'Green Validation'!R$450678,FALSE)),0,HLOOKUP($B132,INDIRECT("'Monthly Resource Report'!"&amp;'Green Validation'!R$450676&amp;":"&amp;'Green Validation'!R$450677),'Green Validation'!R$450678,FALSE))</f>
        <v>6.3829944280520579</v>
      </c>
      <c r="S132" s="317">
        <f ca="1">+IF(ISERROR(HLOOKUP($B132,INDIRECT("'Monthly Resource Report'!"&amp;'Green Validation'!S$450676&amp;":"&amp;'Green Validation'!S$450677),'Green Validation'!S$450678,FALSE)),0,HLOOKUP($B132,INDIRECT("'Monthly Resource Report'!"&amp;'Green Validation'!S$450676&amp;":"&amp;'Green Validation'!S$450677),'Green Validation'!S$450678,FALSE))</f>
        <v>0.22409517094016437</v>
      </c>
      <c r="T132" s="318">
        <f ca="1">+IF(ISERROR(HLOOKUP($B132,INDIRECT("'Monthly Resource Report'!"&amp;'Green Validation'!T$450676&amp;":"&amp;'Green Validation'!T$450677),'Green Validation'!T$450678,FALSE)),0,HLOOKUP($B132,INDIRECT("'Monthly Resource Report'!"&amp;'Green Validation'!T$450676&amp;":"&amp;'Green Validation'!T$450677),'Green Validation'!T$450678,FALSE))</f>
        <v>0.19026724524209929</v>
      </c>
    </row>
    <row r="133" spans="2:20" s="29" customFormat="1">
      <c r="B133" s="301">
        <v>45231</v>
      </c>
      <c r="C133" s="294">
        <v>231</v>
      </c>
      <c r="D133" s="297">
        <v>6.3828421163287903</v>
      </c>
      <c r="E133" s="299">
        <v>0.22500000000000001</v>
      </c>
      <c r="F133" s="295">
        <v>0.19</v>
      </c>
      <c r="G133" s="294">
        <f ca="1">+IF(ISERROR(HLOOKUP($B133,INDIRECT("'Monthly Resource Report'!"&amp;'Green Validation'!G$450676&amp;":"&amp;'Green Validation'!G$450677),'Green Validation'!G$450678,FALSE)),0,HLOOKUP($B133,INDIRECT("'Monthly Resource Report'!"&amp;'Green Validation'!G$450676&amp;":"&amp;'Green Validation'!G$450677),'Green Validation'!G$450678,FALSE))</f>
        <v>231</v>
      </c>
      <c r="H133" s="297">
        <f ca="1">+IF(ISERROR(HLOOKUP($B133,INDIRECT("'Monthly Resource Report'!"&amp;'Green Validation'!H$450676&amp;":"&amp;'Green Validation'!H$450677),'Green Validation'!H$450678,FALSE)),0,HLOOKUP($B133,INDIRECT("'Monthly Resource Report'!"&amp;'Green Validation'!H$450676&amp;":"&amp;'Green Validation'!H$450677),'Green Validation'!H$450678,FALSE))</f>
        <v>6.3829990352456907</v>
      </c>
      <c r="I133" s="317">
        <f ca="1">+IF(ISERROR(HLOOKUP($B133,INDIRECT("'Monthly Resource Report'!"&amp;'Green Validation'!I$450676&amp;":"&amp;'Green Validation'!I$450677),'Green Validation'!I$450678,FALSE)),0,HLOOKUP($B133,INDIRECT("'Monthly Resource Report'!"&amp;'Green Validation'!I$450676&amp;":"&amp;'Green Validation'!I$450677),'Green Validation'!I$450678,FALSE))</f>
        <v>0.22423864541984923</v>
      </c>
      <c r="J133" s="318">
        <f ca="1">+IF(ISERROR(HLOOKUP($B133,INDIRECT("'Monthly Resource Report'!"&amp;'Green Validation'!J$450676&amp;":"&amp;'Green Validation'!J$450677),'Green Validation'!J$450678,FALSE)),0,HLOOKUP($B133,INDIRECT("'Monthly Resource Report'!"&amp;'Green Validation'!J$450676&amp;":"&amp;'Green Validation'!J$450677),'Green Validation'!J$450678,FALSE))</f>
        <v>0.1903617950027236</v>
      </c>
      <c r="L133" s="301">
        <v>45231</v>
      </c>
      <c r="M133" s="294">
        <v>223</v>
      </c>
      <c r="N133" s="297">
        <v>6.3828421163287903</v>
      </c>
      <c r="O133" s="299">
        <v>0.22500000000000001</v>
      </c>
      <c r="P133" s="295">
        <v>0.19</v>
      </c>
      <c r="Q133" s="294">
        <f ca="1">+IF(ISERROR(HLOOKUP($B133,INDIRECT("'Monthly Resource Report'!"&amp;'Green Validation'!Q$450676&amp;":"&amp;'Green Validation'!Q$450677),'Green Validation'!Q$450678,FALSE)),0,HLOOKUP($B133,INDIRECT("'Monthly Resource Report'!"&amp;'Green Validation'!Q$450676&amp;":"&amp;'Green Validation'!Q$450677),'Green Validation'!Q$450678,FALSE))</f>
        <v>223</v>
      </c>
      <c r="R133" s="297">
        <f ca="1">+IF(ISERROR(HLOOKUP($B133,INDIRECT("'Monthly Resource Report'!"&amp;'Green Validation'!R$450676&amp;":"&amp;'Green Validation'!R$450677),'Green Validation'!R$450678,FALSE)),0,HLOOKUP($B133,INDIRECT("'Monthly Resource Report'!"&amp;'Green Validation'!R$450676&amp;":"&amp;'Green Validation'!R$450677),'Green Validation'!R$450678,FALSE))</f>
        <v>6.38299403793315</v>
      </c>
      <c r="S133" s="317">
        <f ca="1">+IF(ISERROR(HLOOKUP($B133,INDIRECT("'Monthly Resource Report'!"&amp;'Green Validation'!S$450676&amp;":"&amp;'Green Validation'!S$450677),'Green Validation'!S$450678,FALSE)),0,HLOOKUP($B133,INDIRECT("'Monthly Resource Report'!"&amp;'Green Validation'!S$450676&amp;":"&amp;'Green Validation'!S$450677),'Green Validation'!S$450678,FALSE))</f>
        <v>0.22435345301874934</v>
      </c>
      <c r="T133" s="318">
        <f ca="1">+IF(ISERROR(HLOOKUP($B133,INDIRECT("'Monthly Resource Report'!"&amp;'Green Validation'!T$450676&amp;":"&amp;'Green Validation'!T$450677),'Green Validation'!T$450678,FALSE)),0,HLOOKUP($B133,INDIRECT("'Monthly Resource Report'!"&amp;'Green Validation'!T$450676&amp;":"&amp;'Green Validation'!T$450677),'Green Validation'!T$450678,FALSE))</f>
        <v>0.19018184481467082</v>
      </c>
    </row>
    <row r="134" spans="2:20" s="29" customFormat="1">
      <c r="B134" s="301">
        <v>45261</v>
      </c>
      <c r="C134" s="294">
        <v>231</v>
      </c>
      <c r="D134" s="297">
        <v>6.3828421163287903</v>
      </c>
      <c r="E134" s="299">
        <v>0.22500000000000001</v>
      </c>
      <c r="F134" s="295">
        <v>0.19</v>
      </c>
      <c r="G134" s="294">
        <f ca="1">+IF(ISERROR(HLOOKUP($B134,INDIRECT("'Monthly Resource Report'!"&amp;'Green Validation'!G$450676&amp;":"&amp;'Green Validation'!G$450677),'Green Validation'!G$450678,FALSE)),0,HLOOKUP($B134,INDIRECT("'Monthly Resource Report'!"&amp;'Green Validation'!G$450676&amp;":"&amp;'Green Validation'!G$450677),'Green Validation'!G$450678,FALSE))</f>
        <v>231</v>
      </c>
      <c r="H134" s="297">
        <f ca="1">+IF(ISERROR(HLOOKUP($B134,INDIRECT("'Monthly Resource Report'!"&amp;'Green Validation'!H$450676&amp;":"&amp;'Green Validation'!H$450677),'Green Validation'!H$450678,FALSE)),0,HLOOKUP($B134,INDIRECT("'Monthly Resource Report'!"&amp;'Green Validation'!H$450676&amp;":"&amp;'Green Validation'!H$450677),'Green Validation'!H$450678,FALSE))</f>
        <v>6.3829979085375363</v>
      </c>
      <c r="I134" s="317">
        <f ca="1">+IF(ISERROR(HLOOKUP($B134,INDIRECT("'Monthly Resource Report'!"&amp;'Green Validation'!I$450676&amp;":"&amp;'Green Validation'!I$450677),'Green Validation'!I$450678,FALSE)),0,HLOOKUP($B134,INDIRECT("'Monthly Resource Report'!"&amp;'Green Validation'!I$450676&amp;":"&amp;'Green Validation'!I$450677),'Green Validation'!I$450678,FALSE))</f>
        <v>0.22416615567452319</v>
      </c>
      <c r="J134" s="318">
        <f ca="1">+IF(ISERROR(HLOOKUP($B134,INDIRECT("'Monthly Resource Report'!"&amp;'Green Validation'!J$450676&amp;":"&amp;'Green Validation'!J$450677),'Green Validation'!J$450678,FALSE)),0,HLOOKUP($B134,INDIRECT("'Monthly Resource Report'!"&amp;'Green Validation'!J$450676&amp;":"&amp;'Green Validation'!J$450677),'Green Validation'!J$450678,FALSE))</f>
        <v>0.19035580600470325</v>
      </c>
      <c r="L134" s="301">
        <v>45261</v>
      </c>
      <c r="M134" s="294">
        <v>223</v>
      </c>
      <c r="N134" s="297">
        <v>6.3828421163287903</v>
      </c>
      <c r="O134" s="299">
        <v>0.22500000000000001</v>
      </c>
      <c r="P134" s="295">
        <v>0.19</v>
      </c>
      <c r="Q134" s="294">
        <f ca="1">+IF(ISERROR(HLOOKUP($B134,INDIRECT("'Monthly Resource Report'!"&amp;'Green Validation'!Q$450676&amp;":"&amp;'Green Validation'!Q$450677),'Green Validation'!Q$450678,FALSE)),0,HLOOKUP($B134,INDIRECT("'Monthly Resource Report'!"&amp;'Green Validation'!Q$450676&amp;":"&amp;'Green Validation'!Q$450677),'Green Validation'!Q$450678,FALSE))</f>
        <v>223</v>
      </c>
      <c r="R134" s="297">
        <f ca="1">+IF(ISERROR(HLOOKUP($B134,INDIRECT("'Monthly Resource Report'!"&amp;'Green Validation'!R$450676&amp;":"&amp;'Green Validation'!R$450677),'Green Validation'!R$450678,FALSE)),0,HLOOKUP($B134,INDIRECT("'Monthly Resource Report'!"&amp;'Green Validation'!R$450676&amp;":"&amp;'Green Validation'!R$450677),'Green Validation'!R$450678,FALSE))</f>
        <v>6.382992997777893</v>
      </c>
      <c r="S134" s="317">
        <f ca="1">+IF(ISERROR(HLOOKUP($B134,INDIRECT("'Monthly Resource Report'!"&amp;'Green Validation'!S$450676&amp;":"&amp;'Green Validation'!S$450677),'Green Validation'!S$450678,FALSE)),0,HLOOKUP($B134,INDIRECT("'Monthly Resource Report'!"&amp;'Green Validation'!S$450676&amp;":"&amp;'Green Validation'!S$450677),'Green Validation'!S$450678,FALSE))</f>
        <v>0.22430167286284988</v>
      </c>
      <c r="T134" s="318">
        <f ca="1">+IF(ISERROR(HLOOKUP($B134,INDIRECT("'Monthly Resource Report'!"&amp;'Green Validation'!T$450676&amp;":"&amp;'Green Validation'!T$450677),'Green Validation'!T$450678,FALSE)),0,HLOOKUP($B134,INDIRECT("'Monthly Resource Report'!"&amp;'Green Validation'!T$450676&amp;":"&amp;'Green Validation'!T$450677),'Green Validation'!T$450678,FALSE))</f>
        <v>0.19025442672751236</v>
      </c>
    </row>
    <row r="135" spans="2:20" s="29" customFormat="1">
      <c r="B135" s="301">
        <v>45292</v>
      </c>
      <c r="C135" s="294">
        <v>231</v>
      </c>
      <c r="D135" s="297">
        <v>6.5564554218929327</v>
      </c>
      <c r="E135" s="299">
        <v>0.22500000000000001</v>
      </c>
      <c r="F135" s="295">
        <v>0.19</v>
      </c>
      <c r="G135" s="294">
        <f ca="1">+IF(ISERROR(HLOOKUP($B135,INDIRECT("'Monthly Resource Report'!"&amp;'Green Validation'!G$450676&amp;":"&amp;'Green Validation'!G$450677),'Green Validation'!G$450678,FALSE)),0,HLOOKUP($B135,INDIRECT("'Monthly Resource Report'!"&amp;'Green Validation'!G$450676&amp;":"&amp;'Green Validation'!G$450677),'Green Validation'!G$450678,FALSE))</f>
        <v>231</v>
      </c>
      <c r="H135" s="297">
        <f ca="1">+IF(ISERROR(HLOOKUP($B135,INDIRECT("'Monthly Resource Report'!"&amp;'Green Validation'!H$450676&amp;":"&amp;'Green Validation'!H$450677),'Green Validation'!H$450678,FALSE)),0,HLOOKUP($B135,INDIRECT("'Monthly Resource Report'!"&amp;'Green Validation'!H$450676&amp;":"&amp;'Green Validation'!H$450677),'Green Validation'!H$450678,FALSE))</f>
        <v>6.5560059588665842</v>
      </c>
      <c r="I135" s="317">
        <f ca="1">+IF(ISERROR(HLOOKUP($B135,INDIRECT("'Monthly Resource Report'!"&amp;'Green Validation'!I$450676&amp;":"&amp;'Green Validation'!I$450677),'Green Validation'!I$450678,FALSE)),0,HLOOKUP($B135,INDIRECT("'Monthly Resource Report'!"&amp;'Green Validation'!I$450676&amp;":"&amp;'Green Validation'!I$450677),'Green Validation'!I$450678,FALSE))</f>
        <v>0.22442689771688379</v>
      </c>
      <c r="J135" s="318">
        <f ca="1">+IF(ISERROR(HLOOKUP($B135,INDIRECT("'Monthly Resource Report'!"&amp;'Green Validation'!J$450676&amp;":"&amp;'Green Validation'!J$450677),'Green Validation'!J$450678,FALSE)),0,HLOOKUP($B135,INDIRECT("'Monthly Resource Report'!"&amp;'Green Validation'!J$450676&amp;":"&amp;'Green Validation'!J$450677),'Green Validation'!J$450678,FALSE))</f>
        <v>0.1903415838998144</v>
      </c>
      <c r="L135" s="301">
        <v>45292</v>
      </c>
      <c r="M135" s="294">
        <v>223</v>
      </c>
      <c r="N135" s="297">
        <v>6.5564554218929327</v>
      </c>
      <c r="O135" s="299">
        <v>0.22500000000000001</v>
      </c>
      <c r="P135" s="295">
        <v>0.19</v>
      </c>
      <c r="Q135" s="294">
        <f ca="1">+IF(ISERROR(HLOOKUP($B135,INDIRECT("'Monthly Resource Report'!"&amp;'Green Validation'!Q$450676&amp;":"&amp;'Green Validation'!Q$450677),'Green Validation'!Q$450678,FALSE)),0,HLOOKUP($B135,INDIRECT("'Monthly Resource Report'!"&amp;'Green Validation'!Q$450676&amp;":"&amp;'Green Validation'!Q$450677),'Green Validation'!Q$450678,FALSE))</f>
        <v>223</v>
      </c>
      <c r="R135" s="297">
        <f ca="1">+IF(ISERROR(HLOOKUP($B135,INDIRECT("'Monthly Resource Report'!"&amp;'Green Validation'!R$450676&amp;":"&amp;'Green Validation'!R$450677),'Green Validation'!R$450678,FALSE)),0,HLOOKUP($B135,INDIRECT("'Monthly Resource Report'!"&amp;'Green Validation'!R$450676&amp;":"&amp;'Green Validation'!R$450677),'Green Validation'!R$450678,FALSE))</f>
        <v>6.5559905485663199</v>
      </c>
      <c r="S135" s="317">
        <f ca="1">+IF(ISERROR(HLOOKUP($B135,INDIRECT("'Monthly Resource Report'!"&amp;'Green Validation'!S$450676&amp;":"&amp;'Green Validation'!S$450677),'Green Validation'!S$450678,FALSE)),0,HLOOKUP($B135,INDIRECT("'Monthly Resource Report'!"&amp;'Green Validation'!S$450676&amp;":"&amp;'Green Validation'!S$450677),'Green Validation'!S$450678,FALSE))</f>
        <v>0.22452950477626216</v>
      </c>
      <c r="T135" s="318">
        <f ca="1">+IF(ISERROR(HLOOKUP($B135,INDIRECT("'Monthly Resource Report'!"&amp;'Green Validation'!T$450676&amp;":"&amp;'Green Validation'!T$450677),'Green Validation'!T$450678,FALSE)),0,HLOOKUP($B135,INDIRECT("'Monthly Resource Report'!"&amp;'Green Validation'!T$450676&amp;":"&amp;'Green Validation'!T$450677),'Green Validation'!T$450678,FALSE))</f>
        <v>0.19016745032714233</v>
      </c>
    </row>
    <row r="136" spans="2:20" s="29" customFormat="1">
      <c r="B136" s="301">
        <v>45323</v>
      </c>
      <c r="C136" s="294">
        <v>231</v>
      </c>
      <c r="D136" s="297">
        <v>6.5564554218929327</v>
      </c>
      <c r="E136" s="299">
        <v>0.22500000000000001</v>
      </c>
      <c r="F136" s="295">
        <v>0.19</v>
      </c>
      <c r="G136" s="294">
        <f ca="1">+IF(ISERROR(HLOOKUP($B136,INDIRECT("'Monthly Resource Report'!"&amp;'Green Validation'!G$450676&amp;":"&amp;'Green Validation'!G$450677),'Green Validation'!G$450678,FALSE)),0,HLOOKUP($B136,INDIRECT("'Monthly Resource Report'!"&amp;'Green Validation'!G$450676&amp;":"&amp;'Green Validation'!G$450677),'Green Validation'!G$450678,FALSE))</f>
        <v>231</v>
      </c>
      <c r="H136" s="297">
        <f ca="1">+IF(ISERROR(HLOOKUP($B136,INDIRECT("'Monthly Resource Report'!"&amp;'Green Validation'!H$450676&amp;":"&amp;'Green Validation'!H$450677),'Green Validation'!H$450678,FALSE)),0,HLOOKUP($B136,INDIRECT("'Monthly Resource Report'!"&amp;'Green Validation'!H$450676&amp;":"&amp;'Green Validation'!H$450677),'Green Validation'!H$450678,FALSE))</f>
        <v>6.5560046930222553</v>
      </c>
      <c r="I136" s="317">
        <f ca="1">+IF(ISERROR(HLOOKUP($B136,INDIRECT("'Monthly Resource Report'!"&amp;'Green Validation'!I$450676&amp;":"&amp;'Green Validation'!I$450677),'Green Validation'!I$450678,FALSE)),0,HLOOKUP($B136,INDIRECT("'Monthly Resource Report'!"&amp;'Green Validation'!I$450676&amp;":"&amp;'Green Validation'!I$450677),'Green Validation'!I$450678,FALSE))</f>
        <v>0.22442837950861855</v>
      </c>
      <c r="J136" s="318">
        <f ca="1">+IF(ISERROR(HLOOKUP($B136,INDIRECT("'Monthly Resource Report'!"&amp;'Green Validation'!J$450676&amp;":"&amp;'Green Validation'!J$450677),'Green Validation'!J$450678,FALSE)),0,HLOOKUP($B136,INDIRECT("'Monthly Resource Report'!"&amp;'Green Validation'!J$450676&amp;":"&amp;'Green Validation'!J$450677),'Green Validation'!J$450678,FALSE))</f>
        <v>0.19036497022540153</v>
      </c>
      <c r="L136" s="301">
        <v>45323</v>
      </c>
      <c r="M136" s="294">
        <v>223</v>
      </c>
      <c r="N136" s="297">
        <v>6.5564554218929327</v>
      </c>
      <c r="O136" s="299">
        <v>0.22500000000000001</v>
      </c>
      <c r="P136" s="295">
        <v>0.19</v>
      </c>
      <c r="Q136" s="294">
        <f ca="1">+IF(ISERROR(HLOOKUP($B136,INDIRECT("'Monthly Resource Report'!"&amp;'Green Validation'!Q$450676&amp;":"&amp;'Green Validation'!Q$450677),'Green Validation'!Q$450678,FALSE)),0,HLOOKUP($B136,INDIRECT("'Monthly Resource Report'!"&amp;'Green Validation'!Q$450676&amp;":"&amp;'Green Validation'!Q$450677),'Green Validation'!Q$450678,FALSE))</f>
        <v>223</v>
      </c>
      <c r="R136" s="297">
        <f ca="1">+IF(ISERROR(HLOOKUP($B136,INDIRECT("'Monthly Resource Report'!"&amp;'Green Validation'!R$450676&amp;":"&amp;'Green Validation'!R$450677),'Green Validation'!R$450678,FALSE)),0,HLOOKUP($B136,INDIRECT("'Monthly Resource Report'!"&amp;'Green Validation'!R$450676&amp;":"&amp;'Green Validation'!R$450677),'Green Validation'!R$450678,FALSE))</f>
        <v>6.5559902013893856</v>
      </c>
      <c r="S136" s="317">
        <f ca="1">+IF(ISERROR(HLOOKUP($B136,INDIRECT("'Monthly Resource Report'!"&amp;'Green Validation'!S$450676&amp;":"&amp;'Green Validation'!S$450677),'Green Validation'!S$450678,FALSE)),0,HLOOKUP($B136,INDIRECT("'Monthly Resource Report'!"&amp;'Green Validation'!S$450676&amp;":"&amp;'Green Validation'!S$450677),'Green Validation'!S$450678,FALSE))</f>
        <v>0.22454933984782768</v>
      </c>
      <c r="T136" s="318">
        <f ca="1">+IF(ISERROR(HLOOKUP($B136,INDIRECT("'Monthly Resource Report'!"&amp;'Green Validation'!T$450676&amp;":"&amp;'Green Validation'!T$450677),'Green Validation'!T$450678,FALSE)),0,HLOOKUP($B136,INDIRECT("'Monthly Resource Report'!"&amp;'Green Validation'!T$450676&amp;":"&amp;'Green Validation'!T$450677),'Green Validation'!T$450678,FALSE))</f>
        <v>0.19026831289752641</v>
      </c>
    </row>
    <row r="137" spans="2:20" s="29" customFormat="1">
      <c r="B137" s="301">
        <v>45352</v>
      </c>
      <c r="C137" s="294">
        <v>231</v>
      </c>
      <c r="D137" s="297">
        <v>6.5564554218929327</v>
      </c>
      <c r="E137" s="299">
        <v>0.22500000000000001</v>
      </c>
      <c r="F137" s="295">
        <v>0.19</v>
      </c>
      <c r="G137" s="294">
        <f ca="1">+IF(ISERROR(HLOOKUP($B137,INDIRECT("'Monthly Resource Report'!"&amp;'Green Validation'!G$450676&amp;":"&amp;'Green Validation'!G$450677),'Green Validation'!G$450678,FALSE)),0,HLOOKUP($B137,INDIRECT("'Monthly Resource Report'!"&amp;'Green Validation'!G$450676&amp;":"&amp;'Green Validation'!G$450677),'Green Validation'!G$450678,FALSE))</f>
        <v>231</v>
      </c>
      <c r="H137" s="297">
        <f ca="1">+IF(ISERROR(HLOOKUP($B137,INDIRECT("'Monthly Resource Report'!"&amp;'Green Validation'!H$450676&amp;":"&amp;'Green Validation'!H$450677),'Green Validation'!H$450678,FALSE)),0,HLOOKUP($B137,INDIRECT("'Monthly Resource Report'!"&amp;'Green Validation'!H$450676&amp;":"&amp;'Green Validation'!H$450677),'Green Validation'!H$450678,FALSE))</f>
        <v>6.5559988776655445</v>
      </c>
      <c r="I137" s="317">
        <f ca="1">+IF(ISERROR(HLOOKUP($B137,INDIRECT("'Monthly Resource Report'!"&amp;'Green Validation'!I$450676&amp;":"&amp;'Green Validation'!I$450677),'Green Validation'!I$450678,FALSE)),0,HLOOKUP($B137,INDIRECT("'Monthly Resource Report'!"&amp;'Green Validation'!I$450676&amp;":"&amp;'Green Validation'!I$450677),'Green Validation'!I$450678,FALSE))</f>
        <v>0.224360103438216</v>
      </c>
      <c r="J137" s="318">
        <f ca="1">+IF(ISERROR(HLOOKUP($B137,INDIRECT("'Monthly Resource Report'!"&amp;'Green Validation'!J$450676&amp;":"&amp;'Green Validation'!J$450677),'Green Validation'!J$450678,FALSE)),0,HLOOKUP($B137,INDIRECT("'Monthly Resource Report'!"&amp;'Green Validation'!J$450676&amp;":"&amp;'Green Validation'!J$450677),'Green Validation'!J$450678,FALSE))</f>
        <v>0.19015886815800015</v>
      </c>
      <c r="L137" s="301">
        <v>45352</v>
      </c>
      <c r="M137" s="294">
        <v>223</v>
      </c>
      <c r="N137" s="297">
        <v>6.5564554218929327</v>
      </c>
      <c r="O137" s="299">
        <v>0.22500000000000001</v>
      </c>
      <c r="P137" s="295">
        <v>0.19</v>
      </c>
      <c r="Q137" s="294">
        <f ca="1">+IF(ISERROR(HLOOKUP($B137,INDIRECT("'Monthly Resource Report'!"&amp;'Green Validation'!Q$450676&amp;":"&amp;'Green Validation'!Q$450677),'Green Validation'!Q$450678,FALSE)),0,HLOOKUP($B137,INDIRECT("'Monthly Resource Report'!"&amp;'Green Validation'!Q$450676&amp;":"&amp;'Green Validation'!Q$450677),'Green Validation'!Q$450678,FALSE))</f>
        <v>223</v>
      </c>
      <c r="R137" s="297">
        <f ca="1">+IF(ISERROR(HLOOKUP($B137,INDIRECT("'Monthly Resource Report'!"&amp;'Green Validation'!R$450676&amp;":"&amp;'Green Validation'!R$450677),'Green Validation'!R$450678,FALSE)),0,HLOOKUP($B137,INDIRECT("'Monthly Resource Report'!"&amp;'Green Validation'!R$450676&amp;":"&amp;'Green Validation'!R$450677),'Green Validation'!R$450678,FALSE))</f>
        <v>6.5559918397434238</v>
      </c>
      <c r="S137" s="317">
        <f ca="1">+IF(ISERROR(HLOOKUP($B137,INDIRECT("'Monthly Resource Report'!"&amp;'Green Validation'!S$450676&amp;":"&amp;'Green Validation'!S$450677),'Green Validation'!S$450678,FALSE)),0,HLOOKUP($B137,INDIRECT("'Monthly Resource Report'!"&amp;'Green Validation'!S$450676&amp;":"&amp;'Green Validation'!S$450677),'Green Validation'!S$450678,FALSE))</f>
        <v>0.22440765789411379</v>
      </c>
      <c r="T137" s="318">
        <f ca="1">+IF(ISERROR(HLOOKUP($B137,INDIRECT("'Monthly Resource Report'!"&amp;'Green Validation'!T$450676&amp;":"&amp;'Green Validation'!T$450677),'Green Validation'!T$450678,FALSE)),0,HLOOKUP($B137,INDIRECT("'Monthly Resource Report'!"&amp;'Green Validation'!T$450676&amp;":"&amp;'Green Validation'!T$450677),'Green Validation'!T$450678,FALSE))</f>
        <v>0.19017064118872509</v>
      </c>
    </row>
    <row r="138" spans="2:20" s="29" customFormat="1">
      <c r="B138" s="301">
        <v>45383</v>
      </c>
      <c r="C138" s="294">
        <v>231</v>
      </c>
      <c r="D138" s="297">
        <v>6.5564554218929327</v>
      </c>
      <c r="E138" s="299">
        <v>0.22500000000000001</v>
      </c>
      <c r="F138" s="295">
        <v>0.19</v>
      </c>
      <c r="G138" s="294">
        <f ca="1">+IF(ISERROR(HLOOKUP($B138,INDIRECT("'Monthly Resource Report'!"&amp;'Green Validation'!G$450676&amp;":"&amp;'Green Validation'!G$450677),'Green Validation'!G$450678,FALSE)),0,HLOOKUP($B138,INDIRECT("'Monthly Resource Report'!"&amp;'Green Validation'!G$450676&amp;":"&amp;'Green Validation'!G$450677),'Green Validation'!G$450678,FALSE))</f>
        <v>231</v>
      </c>
      <c r="H138" s="297">
        <f ca="1">+IF(ISERROR(HLOOKUP($B138,INDIRECT("'Monthly Resource Report'!"&amp;'Green Validation'!H$450676&amp;":"&amp;'Green Validation'!H$450677),'Green Validation'!H$450678,FALSE)),0,HLOOKUP($B138,INDIRECT("'Monthly Resource Report'!"&amp;'Green Validation'!H$450676&amp;":"&amp;'Green Validation'!H$450677),'Green Validation'!H$450678,FALSE))</f>
        <v>6.5560018119176569</v>
      </c>
      <c r="I138" s="317">
        <f ca="1">+IF(ISERROR(HLOOKUP($B138,INDIRECT("'Monthly Resource Report'!"&amp;'Green Validation'!I$450676&amp;":"&amp;'Green Validation'!I$450677),'Green Validation'!I$450678,FALSE)),0,HLOOKUP($B138,INDIRECT("'Monthly Resource Report'!"&amp;'Green Validation'!I$450676&amp;":"&amp;'Green Validation'!I$450677),'Green Validation'!I$450678,FALSE))</f>
        <v>0.22367129811186809</v>
      </c>
      <c r="J138" s="318">
        <f ca="1">+IF(ISERROR(HLOOKUP($B138,INDIRECT("'Monthly Resource Report'!"&amp;'Green Validation'!J$450676&amp;":"&amp;'Green Validation'!J$450677),'Green Validation'!J$450678,FALSE)),0,HLOOKUP($B138,INDIRECT("'Monthly Resource Report'!"&amp;'Green Validation'!J$450676&amp;":"&amp;'Green Validation'!J$450677),'Green Validation'!J$450678,FALSE))</f>
        <v>0.19158903049377324</v>
      </c>
      <c r="L138" s="301">
        <v>45383</v>
      </c>
      <c r="M138" s="294">
        <v>223</v>
      </c>
      <c r="N138" s="297">
        <v>6.5564554218929327</v>
      </c>
      <c r="O138" s="299">
        <v>0.22500000000000001</v>
      </c>
      <c r="P138" s="295">
        <v>0.19</v>
      </c>
      <c r="Q138" s="294">
        <f ca="1">+IF(ISERROR(HLOOKUP($B138,INDIRECT("'Monthly Resource Report'!"&amp;'Green Validation'!Q$450676&amp;":"&amp;'Green Validation'!Q$450677),'Green Validation'!Q$450678,FALSE)),0,HLOOKUP($B138,INDIRECT("'Monthly Resource Report'!"&amp;'Green Validation'!Q$450676&amp;":"&amp;'Green Validation'!Q$450677),'Green Validation'!Q$450678,FALSE))</f>
        <v>223</v>
      </c>
      <c r="R138" s="297">
        <f ca="1">+IF(ISERROR(HLOOKUP($B138,INDIRECT("'Monthly Resource Report'!"&amp;'Green Validation'!R$450676&amp;":"&amp;'Green Validation'!R$450677),'Green Validation'!R$450678,FALSE)),0,HLOOKUP($B138,INDIRECT("'Monthly Resource Report'!"&amp;'Green Validation'!R$450676&amp;":"&amp;'Green Validation'!R$450677),'Green Validation'!R$450678,FALSE))</f>
        <v>6.5559934255266912</v>
      </c>
      <c r="S138" s="317">
        <f ca="1">+IF(ISERROR(HLOOKUP($B138,INDIRECT("'Monthly Resource Report'!"&amp;'Green Validation'!S$450676&amp;":"&amp;'Green Validation'!S$450677),'Green Validation'!S$450678,FALSE)),0,HLOOKUP($B138,INDIRECT("'Monthly Resource Report'!"&amp;'Green Validation'!S$450676&amp;":"&amp;'Green Validation'!S$450677),'Green Validation'!S$450678,FALSE))</f>
        <v>0.2241400346209205</v>
      </c>
      <c r="T138" s="318">
        <f ca="1">+IF(ISERROR(HLOOKUP($B138,INDIRECT("'Monthly Resource Report'!"&amp;'Green Validation'!T$450676&amp;":"&amp;'Green Validation'!T$450677),'Green Validation'!T$450678,FALSE)),0,HLOOKUP($B138,INDIRECT("'Monthly Resource Report'!"&amp;'Green Validation'!T$450676&amp;":"&amp;'Green Validation'!T$450677),'Green Validation'!T$450678,FALSE))</f>
        <v>0.19018572432855077</v>
      </c>
    </row>
    <row r="139" spans="2:20" s="29" customFormat="1">
      <c r="B139" s="301">
        <v>45413</v>
      </c>
      <c r="C139" s="294">
        <v>231</v>
      </c>
      <c r="D139" s="297">
        <v>6.5564554218929327</v>
      </c>
      <c r="E139" s="299">
        <v>0.21</v>
      </c>
      <c r="F139" s="295">
        <v>0.19</v>
      </c>
      <c r="G139" s="294">
        <f ca="1">+IF(ISERROR(HLOOKUP($B139,INDIRECT("'Monthly Resource Report'!"&amp;'Green Validation'!G$450676&amp;":"&amp;'Green Validation'!G$450677),'Green Validation'!G$450678,FALSE)),0,HLOOKUP($B139,INDIRECT("'Monthly Resource Report'!"&amp;'Green Validation'!G$450676&amp;":"&amp;'Green Validation'!G$450677),'Green Validation'!G$450678,FALSE))</f>
        <v>231</v>
      </c>
      <c r="H139" s="297">
        <f ca="1">+IF(ISERROR(HLOOKUP($B139,INDIRECT("'Monthly Resource Report'!"&amp;'Green Validation'!H$450676&amp;":"&amp;'Green Validation'!H$450677),'Green Validation'!H$450678,FALSE)),0,HLOOKUP($B139,INDIRECT("'Monthly Resource Report'!"&amp;'Green Validation'!H$450676&amp;":"&amp;'Green Validation'!H$450677),'Green Validation'!H$450678,FALSE))</f>
        <v>6.556005322027783</v>
      </c>
      <c r="I139" s="317">
        <f ca="1">+IF(ISERROR(HLOOKUP($B139,INDIRECT("'Monthly Resource Report'!"&amp;'Green Validation'!I$450676&amp;":"&amp;'Green Validation'!I$450677),'Green Validation'!I$450678,FALSE)),0,HLOOKUP($B139,INDIRECT("'Monthly Resource Report'!"&amp;'Green Validation'!I$450676&amp;":"&amp;'Green Validation'!I$450677),'Green Validation'!I$450678,FALSE))</f>
        <v>0.20861910360940997</v>
      </c>
      <c r="J139" s="318">
        <f ca="1">+IF(ISERROR(HLOOKUP($B139,INDIRECT("'Monthly Resource Report'!"&amp;'Green Validation'!J$450676&amp;":"&amp;'Green Validation'!J$450677),'Green Validation'!J$450678,FALSE)),0,HLOOKUP($B139,INDIRECT("'Monthly Resource Report'!"&amp;'Green Validation'!J$450676&amp;":"&amp;'Green Validation'!J$450677),'Green Validation'!J$450678,FALSE))</f>
        <v>0.19023882453781582</v>
      </c>
      <c r="L139" s="301">
        <v>45413</v>
      </c>
      <c r="M139" s="294">
        <v>223</v>
      </c>
      <c r="N139" s="297">
        <v>6.5564554218929327</v>
      </c>
      <c r="O139" s="299">
        <v>0.21</v>
      </c>
      <c r="P139" s="295">
        <v>0.19</v>
      </c>
      <c r="Q139" s="294">
        <f ca="1">+IF(ISERROR(HLOOKUP($B139,INDIRECT("'Monthly Resource Report'!"&amp;'Green Validation'!Q$450676&amp;":"&amp;'Green Validation'!Q$450677),'Green Validation'!Q$450678,FALSE)),0,HLOOKUP($B139,INDIRECT("'Monthly Resource Report'!"&amp;'Green Validation'!Q$450676&amp;":"&amp;'Green Validation'!Q$450677),'Green Validation'!Q$450678,FALSE))</f>
        <v>223</v>
      </c>
      <c r="R139" s="297">
        <f ca="1">+IF(ISERROR(HLOOKUP($B139,INDIRECT("'Monthly Resource Report'!"&amp;'Green Validation'!R$450676&amp;":"&amp;'Green Validation'!R$450677),'Green Validation'!R$450678,FALSE)),0,HLOOKUP($B139,INDIRECT("'Monthly Resource Report'!"&amp;'Green Validation'!R$450676&amp;":"&amp;'Green Validation'!R$450677),'Green Validation'!R$450678,FALSE))</f>
        <v>6.5559915333772638</v>
      </c>
      <c r="S139" s="317">
        <f ca="1">+IF(ISERROR(HLOOKUP($B139,INDIRECT("'Monthly Resource Report'!"&amp;'Green Validation'!S$450676&amp;":"&amp;'Green Validation'!S$450677),'Green Validation'!S$450678,FALSE)),0,HLOOKUP($B139,INDIRECT("'Monthly Resource Report'!"&amp;'Green Validation'!S$450676&amp;":"&amp;'Green Validation'!S$450677),'Green Validation'!S$450678,FALSE))</f>
        <v>0.2088481354524202</v>
      </c>
      <c r="T139" s="318">
        <f ca="1">+IF(ISERROR(HLOOKUP($B139,INDIRECT("'Monthly Resource Report'!"&amp;'Green Validation'!T$450676&amp;":"&amp;'Green Validation'!T$450677),'Green Validation'!T$450678,FALSE)),0,HLOOKUP($B139,INDIRECT("'Monthly Resource Report'!"&amp;'Green Validation'!T$450676&amp;":"&amp;'Green Validation'!T$450677),'Green Validation'!T$450678,FALSE))</f>
        <v>0.19026921614718911</v>
      </c>
    </row>
    <row r="140" spans="2:20" s="29" customFormat="1">
      <c r="B140" s="301">
        <v>45444</v>
      </c>
      <c r="C140" s="294">
        <v>231</v>
      </c>
      <c r="D140" s="297">
        <v>6.5564554218929327</v>
      </c>
      <c r="E140" s="299">
        <v>0.21</v>
      </c>
      <c r="F140" s="295">
        <v>0.19</v>
      </c>
      <c r="G140" s="294">
        <f ca="1">+IF(ISERROR(HLOOKUP($B140,INDIRECT("'Monthly Resource Report'!"&amp;'Green Validation'!G$450676&amp;":"&amp;'Green Validation'!G$450677),'Green Validation'!G$450678,FALSE)),0,HLOOKUP($B140,INDIRECT("'Monthly Resource Report'!"&amp;'Green Validation'!G$450676&amp;":"&amp;'Green Validation'!G$450677),'Green Validation'!G$450678,FALSE))</f>
        <v>231</v>
      </c>
      <c r="H140" s="297">
        <f ca="1">+IF(ISERROR(HLOOKUP($B140,INDIRECT("'Monthly Resource Report'!"&amp;'Green Validation'!H$450676&amp;":"&amp;'Green Validation'!H$450677),'Green Validation'!H$450678,FALSE)),0,HLOOKUP($B140,INDIRECT("'Monthly Resource Report'!"&amp;'Green Validation'!H$450676&amp;":"&amp;'Green Validation'!H$450677),'Green Validation'!H$450678,FALSE))</f>
        <v>6.5560052605839516</v>
      </c>
      <c r="I140" s="317">
        <f ca="1">+IF(ISERROR(HLOOKUP($B140,INDIRECT("'Monthly Resource Report'!"&amp;'Green Validation'!I$450676&amp;":"&amp;'Green Validation'!I$450677),'Green Validation'!I$450678,FALSE)),0,HLOOKUP($B140,INDIRECT("'Monthly Resource Report'!"&amp;'Green Validation'!I$450676&amp;":"&amp;'Green Validation'!I$450677),'Green Validation'!I$450678,FALSE))</f>
        <v>0.20875023034336718</v>
      </c>
      <c r="J140" s="318">
        <f ca="1">+IF(ISERROR(HLOOKUP($B140,INDIRECT("'Monthly Resource Report'!"&amp;'Green Validation'!J$450676&amp;":"&amp;'Green Validation'!J$450677),'Green Validation'!J$450678,FALSE)),0,HLOOKUP($B140,INDIRECT("'Monthly Resource Report'!"&amp;'Green Validation'!J$450676&amp;":"&amp;'Green Validation'!J$450677),'Green Validation'!J$450678,FALSE))</f>
        <v>0.19050055666627641</v>
      </c>
      <c r="L140" s="301">
        <v>45444</v>
      </c>
      <c r="M140" s="294">
        <v>223</v>
      </c>
      <c r="N140" s="297">
        <v>6.5564554218929327</v>
      </c>
      <c r="O140" s="299">
        <v>0.21</v>
      </c>
      <c r="P140" s="295">
        <v>0.19</v>
      </c>
      <c r="Q140" s="294">
        <f ca="1">+IF(ISERROR(HLOOKUP($B140,INDIRECT("'Monthly Resource Report'!"&amp;'Green Validation'!Q$450676&amp;":"&amp;'Green Validation'!Q$450677),'Green Validation'!Q$450678,FALSE)),0,HLOOKUP($B140,INDIRECT("'Monthly Resource Report'!"&amp;'Green Validation'!Q$450676&amp;":"&amp;'Green Validation'!Q$450677),'Green Validation'!Q$450678,FALSE))</f>
        <v>223</v>
      </c>
      <c r="R140" s="297">
        <f ca="1">+IF(ISERROR(HLOOKUP($B140,INDIRECT("'Monthly Resource Report'!"&amp;'Green Validation'!R$450676&amp;":"&amp;'Green Validation'!R$450677),'Green Validation'!R$450678,FALSE)),0,HLOOKUP($B140,INDIRECT("'Monthly Resource Report'!"&amp;'Green Validation'!R$450676&amp;":"&amp;'Green Validation'!R$450677),'Green Validation'!R$450678,FALSE))</f>
        <v>6.5559918229721248</v>
      </c>
      <c r="S140" s="317">
        <f ca="1">+IF(ISERROR(HLOOKUP($B140,INDIRECT("'Monthly Resource Report'!"&amp;'Green Validation'!S$450676&amp;":"&amp;'Green Validation'!S$450677),'Green Validation'!S$450678,FALSE)),0,HLOOKUP($B140,INDIRECT("'Monthly Resource Report'!"&amp;'Green Validation'!S$450676&amp;":"&amp;'Green Validation'!S$450677),'Green Validation'!S$450678,FALSE))</f>
        <v>0.20898234179107478</v>
      </c>
      <c r="T140" s="318">
        <f ca="1">+IF(ISERROR(HLOOKUP($B140,INDIRECT("'Monthly Resource Report'!"&amp;'Green Validation'!T$450676&amp;":"&amp;'Green Validation'!T$450677),'Green Validation'!T$450678,FALSE)),0,HLOOKUP($B140,INDIRECT("'Monthly Resource Report'!"&amp;'Green Validation'!T$450676&amp;":"&amp;'Green Validation'!T$450677),'Green Validation'!T$450678,FALSE))</f>
        <v>0.19017614352379184</v>
      </c>
    </row>
    <row r="141" spans="2:20" s="29" customFormat="1">
      <c r="B141" s="301">
        <v>45474</v>
      </c>
      <c r="C141" s="294">
        <v>231</v>
      </c>
      <c r="D141" s="297">
        <v>6.5564554218929327</v>
      </c>
      <c r="E141" s="299">
        <v>0.21</v>
      </c>
      <c r="F141" s="295">
        <v>0.19</v>
      </c>
      <c r="G141" s="294">
        <f ca="1">+IF(ISERROR(HLOOKUP($B141,INDIRECT("'Monthly Resource Report'!"&amp;'Green Validation'!G$450676&amp;":"&amp;'Green Validation'!G$450677),'Green Validation'!G$450678,FALSE)),0,HLOOKUP($B141,INDIRECT("'Monthly Resource Report'!"&amp;'Green Validation'!G$450676&amp;":"&amp;'Green Validation'!G$450677),'Green Validation'!G$450678,FALSE))</f>
        <v>231</v>
      </c>
      <c r="H141" s="297">
        <f ca="1">+IF(ISERROR(HLOOKUP($B141,INDIRECT("'Monthly Resource Report'!"&amp;'Green Validation'!H$450676&amp;":"&amp;'Green Validation'!H$450677),'Green Validation'!H$450678,FALSE)),0,HLOOKUP($B141,INDIRECT("'Monthly Resource Report'!"&amp;'Green Validation'!H$450676&amp;":"&amp;'Green Validation'!H$450677),'Green Validation'!H$450678,FALSE))</f>
        <v>6.5560059007007077</v>
      </c>
      <c r="I141" s="317">
        <f ca="1">+IF(ISERROR(HLOOKUP($B141,INDIRECT("'Monthly Resource Report'!"&amp;'Green Validation'!I$450676&amp;":"&amp;'Green Validation'!I$450677),'Green Validation'!I$450678,FALSE)),0,HLOOKUP($B141,INDIRECT("'Monthly Resource Report'!"&amp;'Green Validation'!I$450676&amp;":"&amp;'Green Validation'!I$450677),'Green Validation'!I$450678,FALSE))</f>
        <v>0.20913627643013949</v>
      </c>
      <c r="J141" s="318">
        <f ca="1">+IF(ISERROR(HLOOKUP($B141,INDIRECT("'Monthly Resource Report'!"&amp;'Green Validation'!J$450676&amp;":"&amp;'Green Validation'!J$450677),'Green Validation'!J$450678,FALSE)),0,HLOOKUP($B141,INDIRECT("'Monthly Resource Report'!"&amp;'Green Validation'!J$450676&amp;":"&amp;'Green Validation'!J$450677),'Green Validation'!J$450678,FALSE))</f>
        <v>0.19034713526533451</v>
      </c>
      <c r="L141" s="301">
        <v>45474</v>
      </c>
      <c r="M141" s="294">
        <v>223</v>
      </c>
      <c r="N141" s="297">
        <v>6.5564554218929327</v>
      </c>
      <c r="O141" s="299">
        <v>0.21</v>
      </c>
      <c r="P141" s="295">
        <v>0.19</v>
      </c>
      <c r="Q141" s="294">
        <f ca="1">+IF(ISERROR(HLOOKUP($B141,INDIRECT("'Monthly Resource Report'!"&amp;'Green Validation'!Q$450676&amp;":"&amp;'Green Validation'!Q$450677),'Green Validation'!Q$450678,FALSE)),0,HLOOKUP($B141,INDIRECT("'Monthly Resource Report'!"&amp;'Green Validation'!Q$450676&amp;":"&amp;'Green Validation'!Q$450677),'Green Validation'!Q$450678,FALSE))</f>
        <v>223</v>
      </c>
      <c r="R141" s="297">
        <f ca="1">+IF(ISERROR(HLOOKUP($B141,INDIRECT("'Monthly Resource Report'!"&amp;'Green Validation'!R$450676&amp;":"&amp;'Green Validation'!R$450677),'Green Validation'!R$450678,FALSE)),0,HLOOKUP($B141,INDIRECT("'Monthly Resource Report'!"&amp;'Green Validation'!R$450676&amp;":"&amp;'Green Validation'!R$450677),'Green Validation'!R$450678,FALSE))</f>
        <v>6.555990599841178</v>
      </c>
      <c r="S141" s="317">
        <f ca="1">+IF(ISERROR(HLOOKUP($B141,INDIRECT("'Monthly Resource Report'!"&amp;'Green Validation'!S$450676&amp;":"&amp;'Green Validation'!S$450677),'Green Validation'!S$450678,FALSE)),0,HLOOKUP($B141,INDIRECT("'Monthly Resource Report'!"&amp;'Green Validation'!S$450676&amp;":"&amp;'Green Validation'!S$450677),'Green Validation'!S$450678,FALSE))</f>
        <v>0.2093225692816946</v>
      </c>
      <c r="T141" s="318">
        <f ca="1">+IF(ISERROR(HLOOKUP($B141,INDIRECT("'Monthly Resource Report'!"&amp;'Green Validation'!T$450676&amp;":"&amp;'Green Validation'!T$450677),'Green Validation'!T$450678,FALSE)),0,HLOOKUP($B141,INDIRECT("'Monthly Resource Report'!"&amp;'Green Validation'!T$450676&amp;":"&amp;'Green Validation'!T$450677),'Green Validation'!T$450678,FALSE))</f>
        <v>0.19016620619583161</v>
      </c>
    </row>
    <row r="142" spans="2:20" s="29" customFormat="1">
      <c r="B142" s="301">
        <v>45505</v>
      </c>
      <c r="C142" s="294">
        <v>231</v>
      </c>
      <c r="D142" s="297">
        <v>6.5564554218929327</v>
      </c>
      <c r="E142" s="299">
        <v>0.21</v>
      </c>
      <c r="F142" s="295">
        <v>0.19</v>
      </c>
      <c r="G142" s="294">
        <f ca="1">+IF(ISERROR(HLOOKUP($B142,INDIRECT("'Monthly Resource Report'!"&amp;'Green Validation'!G$450676&amp;":"&amp;'Green Validation'!G$450677),'Green Validation'!G$450678,FALSE)),0,HLOOKUP($B142,INDIRECT("'Monthly Resource Report'!"&amp;'Green Validation'!G$450676&amp;":"&amp;'Green Validation'!G$450677),'Green Validation'!G$450678,FALSE))</f>
        <v>231</v>
      </c>
      <c r="H142" s="297">
        <f ca="1">+IF(ISERROR(HLOOKUP($B142,INDIRECT("'Monthly Resource Report'!"&amp;'Green Validation'!H$450676&amp;":"&amp;'Green Validation'!H$450677),'Green Validation'!H$450678,FALSE)),0,HLOOKUP($B142,INDIRECT("'Monthly Resource Report'!"&amp;'Green Validation'!H$450676&amp;":"&amp;'Green Validation'!H$450677),'Green Validation'!H$450678,FALSE))</f>
        <v>6.5560054900492863</v>
      </c>
      <c r="I142" s="317">
        <f ca="1">+IF(ISERROR(HLOOKUP($B142,INDIRECT("'Monthly Resource Report'!"&amp;'Green Validation'!I$450676&amp;":"&amp;'Green Validation'!I$450677),'Green Validation'!I$450678,FALSE)),0,HLOOKUP($B142,INDIRECT("'Monthly Resource Report'!"&amp;'Green Validation'!I$450676&amp;":"&amp;'Green Validation'!I$450677),'Green Validation'!I$450678,FALSE))</f>
        <v>0.20916022358355688</v>
      </c>
      <c r="J142" s="318">
        <f ca="1">+IF(ISERROR(HLOOKUP($B142,INDIRECT("'Monthly Resource Report'!"&amp;'Green Validation'!J$450676&amp;":"&amp;'Green Validation'!J$450677),'Green Validation'!J$450678,FALSE)),0,HLOOKUP($B142,INDIRECT("'Monthly Resource Report'!"&amp;'Green Validation'!J$450676&amp;":"&amp;'Green Validation'!J$450677),'Green Validation'!J$450678,FALSE))</f>
        <v>0.19023376017943017</v>
      </c>
      <c r="L142" s="301">
        <v>45505</v>
      </c>
      <c r="M142" s="294">
        <v>223</v>
      </c>
      <c r="N142" s="297">
        <v>6.5564554218929327</v>
      </c>
      <c r="O142" s="299">
        <v>0.21</v>
      </c>
      <c r="P142" s="295">
        <v>0.19</v>
      </c>
      <c r="Q142" s="294">
        <f ca="1">+IF(ISERROR(HLOOKUP($B142,INDIRECT("'Monthly Resource Report'!"&amp;'Green Validation'!Q$450676&amp;":"&amp;'Green Validation'!Q$450677),'Green Validation'!Q$450678,FALSE)),0,HLOOKUP($B142,INDIRECT("'Monthly Resource Report'!"&amp;'Green Validation'!Q$450676&amp;":"&amp;'Green Validation'!Q$450677),'Green Validation'!Q$450678,FALSE))</f>
        <v>223</v>
      </c>
      <c r="R142" s="297">
        <f ca="1">+IF(ISERROR(HLOOKUP($B142,INDIRECT("'Monthly Resource Report'!"&amp;'Green Validation'!R$450676&amp;":"&amp;'Green Validation'!R$450677),'Green Validation'!R$450678,FALSE)),0,HLOOKUP($B142,INDIRECT("'Monthly Resource Report'!"&amp;'Green Validation'!R$450676&amp;":"&amp;'Green Validation'!R$450677),'Green Validation'!R$450678,FALSE))</f>
        <v>6.5559912769440833</v>
      </c>
      <c r="S142" s="317">
        <f ca="1">+IF(ISERROR(HLOOKUP($B142,INDIRECT("'Monthly Resource Report'!"&amp;'Green Validation'!S$450676&amp;":"&amp;'Green Validation'!S$450677),'Green Validation'!S$450678,FALSE)),0,HLOOKUP($B142,INDIRECT("'Monthly Resource Report'!"&amp;'Green Validation'!S$450676&amp;":"&amp;'Green Validation'!S$450677),'Green Validation'!S$450678,FALSE))</f>
        <v>0.20930858072045988</v>
      </c>
      <c r="T142" s="318">
        <f ca="1">+IF(ISERROR(HLOOKUP($B142,INDIRECT("'Monthly Resource Report'!"&amp;'Green Validation'!T$450676&amp;":"&amp;'Green Validation'!T$450677),'Green Validation'!T$450678,FALSE)),0,HLOOKUP($B142,INDIRECT("'Monthly Resource Report'!"&amp;'Green Validation'!T$450676&amp;":"&amp;'Green Validation'!T$450677),'Green Validation'!T$450678,FALSE))</f>
        <v>0.19034312718690644</v>
      </c>
    </row>
    <row r="143" spans="2:20" s="29" customFormat="1">
      <c r="B143" s="301">
        <v>45536</v>
      </c>
      <c r="C143" s="294">
        <v>231</v>
      </c>
      <c r="D143" s="297">
        <v>6.5564554218929327</v>
      </c>
      <c r="E143" s="299">
        <v>0.21</v>
      </c>
      <c r="F143" s="295">
        <v>0.19</v>
      </c>
      <c r="G143" s="294">
        <f ca="1">+IF(ISERROR(HLOOKUP($B143,INDIRECT("'Monthly Resource Report'!"&amp;'Green Validation'!G$450676&amp;":"&amp;'Green Validation'!G$450677),'Green Validation'!G$450678,FALSE)),0,HLOOKUP($B143,INDIRECT("'Monthly Resource Report'!"&amp;'Green Validation'!G$450676&amp;":"&amp;'Green Validation'!G$450677),'Green Validation'!G$450678,FALSE))</f>
        <v>231</v>
      </c>
      <c r="H143" s="297">
        <f ca="1">+IF(ISERROR(HLOOKUP($B143,INDIRECT("'Monthly Resource Report'!"&amp;'Green Validation'!H$450676&amp;":"&amp;'Green Validation'!H$450677),'Green Validation'!H$450678,FALSE)),0,HLOOKUP($B143,INDIRECT("'Monthly Resource Report'!"&amp;'Green Validation'!H$450676&amp;":"&amp;'Green Validation'!H$450677),'Green Validation'!H$450678,FALSE))</f>
        <v>6.5560063135497932</v>
      </c>
      <c r="I143" s="317">
        <f ca="1">+IF(ISERROR(HLOOKUP($B143,INDIRECT("'Monthly Resource Report'!"&amp;'Green Validation'!I$450676&amp;":"&amp;'Green Validation'!I$450677),'Green Validation'!I$450678,FALSE)),0,HLOOKUP($B143,INDIRECT("'Monthly Resource Report'!"&amp;'Green Validation'!I$450676&amp;":"&amp;'Green Validation'!I$450677),'Green Validation'!I$450678,FALSE))</f>
        <v>0.20874359450043697</v>
      </c>
      <c r="J143" s="318">
        <f ca="1">+IF(ISERROR(HLOOKUP($B143,INDIRECT("'Monthly Resource Report'!"&amp;'Green Validation'!J$450676&amp;":"&amp;'Green Validation'!J$450677),'Green Validation'!J$450678,FALSE)),0,HLOOKUP($B143,INDIRECT("'Monthly Resource Report'!"&amp;'Green Validation'!J$450676&amp;":"&amp;'Green Validation'!J$450677),'Green Validation'!J$450678,FALSE))</f>
        <v>0.19024915797718006</v>
      </c>
      <c r="L143" s="301">
        <v>45536</v>
      </c>
      <c r="M143" s="294">
        <v>223</v>
      </c>
      <c r="N143" s="297">
        <v>6.5564554218929327</v>
      </c>
      <c r="O143" s="299">
        <v>0.21</v>
      </c>
      <c r="P143" s="295">
        <v>0.19</v>
      </c>
      <c r="Q143" s="294">
        <f ca="1">+IF(ISERROR(HLOOKUP($B143,INDIRECT("'Monthly Resource Report'!"&amp;'Green Validation'!Q$450676&amp;":"&amp;'Green Validation'!Q$450677),'Green Validation'!Q$450678,FALSE)),0,HLOOKUP($B143,INDIRECT("'Monthly Resource Report'!"&amp;'Green Validation'!Q$450676&amp;":"&amp;'Green Validation'!Q$450677),'Green Validation'!Q$450678,FALSE))</f>
        <v>223</v>
      </c>
      <c r="R143" s="297">
        <f ca="1">+IF(ISERROR(HLOOKUP($B143,INDIRECT("'Monthly Resource Report'!"&amp;'Green Validation'!R$450676&amp;":"&amp;'Green Validation'!R$450677),'Green Validation'!R$450678,FALSE)),0,HLOOKUP($B143,INDIRECT("'Monthly Resource Report'!"&amp;'Green Validation'!R$450676&amp;":"&amp;'Green Validation'!R$450677),'Green Validation'!R$450678,FALSE))</f>
        <v>6.5559919429295865</v>
      </c>
      <c r="S143" s="317">
        <f ca="1">+IF(ISERROR(HLOOKUP($B143,INDIRECT("'Monthly Resource Report'!"&amp;'Green Validation'!S$450676&amp;":"&amp;'Green Validation'!S$450677),'Green Validation'!S$450678,FALSE)),0,HLOOKUP($B143,INDIRECT("'Monthly Resource Report'!"&amp;'Green Validation'!S$450676&amp;":"&amp;'Green Validation'!S$450677),'Green Validation'!S$450678,FALSE))</f>
        <v>0.20890878711570984</v>
      </c>
      <c r="T143" s="318">
        <f ca="1">+IF(ISERROR(HLOOKUP($B143,INDIRECT("'Monthly Resource Report'!"&amp;'Green Validation'!T$450676&amp;":"&amp;'Green Validation'!T$450677),'Green Validation'!T$450678,FALSE)),0,HLOOKUP($B143,INDIRECT("'Monthly Resource Report'!"&amp;'Green Validation'!T$450676&amp;":"&amp;'Green Validation'!T$450677),'Green Validation'!T$450678,FALSE))</f>
        <v>0.19017588897307053</v>
      </c>
    </row>
    <row r="144" spans="2:20" s="29" customFormat="1">
      <c r="B144" s="301">
        <v>45566</v>
      </c>
      <c r="C144" s="294">
        <v>231</v>
      </c>
      <c r="D144" s="297">
        <v>6.5564554218929327</v>
      </c>
      <c r="E144" s="299">
        <v>0.22500000000000001</v>
      </c>
      <c r="F144" s="295">
        <v>0.19</v>
      </c>
      <c r="G144" s="294">
        <f ca="1">+IF(ISERROR(HLOOKUP($B144,INDIRECT("'Monthly Resource Report'!"&amp;'Green Validation'!G$450676&amp;":"&amp;'Green Validation'!G$450677),'Green Validation'!G$450678,FALSE)),0,HLOOKUP($B144,INDIRECT("'Monthly Resource Report'!"&amp;'Green Validation'!G$450676&amp;":"&amp;'Green Validation'!G$450677),'Green Validation'!G$450678,FALSE))</f>
        <v>231</v>
      </c>
      <c r="H144" s="297">
        <f ca="1">+IF(ISERROR(HLOOKUP($B144,INDIRECT("'Monthly Resource Report'!"&amp;'Green Validation'!H$450676&amp;":"&amp;'Green Validation'!H$450677),'Green Validation'!H$450678,FALSE)),0,HLOOKUP($B144,INDIRECT("'Monthly Resource Report'!"&amp;'Green Validation'!H$450676&amp;":"&amp;'Green Validation'!H$450677),'Green Validation'!H$450678,FALSE))</f>
        <v>6.556004241350629</v>
      </c>
      <c r="I144" s="317">
        <f ca="1">+IF(ISERROR(HLOOKUP($B144,INDIRECT("'Monthly Resource Report'!"&amp;'Green Validation'!I$450676&amp;":"&amp;'Green Validation'!I$450677),'Green Validation'!I$450678,FALSE)),0,HLOOKUP($B144,INDIRECT("'Monthly Resource Report'!"&amp;'Green Validation'!I$450676&amp;":"&amp;'Green Validation'!I$450677),'Green Validation'!I$450678,FALSE))</f>
        <v>0.22391121909151185</v>
      </c>
      <c r="J144" s="318">
        <f ca="1">+IF(ISERROR(HLOOKUP($B144,INDIRECT("'Monthly Resource Report'!"&amp;'Green Validation'!J$450676&amp;":"&amp;'Green Validation'!J$450677),'Green Validation'!J$450678,FALSE)),0,HLOOKUP($B144,INDIRECT("'Monthly Resource Report'!"&amp;'Green Validation'!J$450676&amp;":"&amp;'Green Validation'!J$450677),'Green Validation'!J$450678,FALSE))</f>
        <v>0.19035409431696473</v>
      </c>
      <c r="L144" s="301">
        <v>45566</v>
      </c>
      <c r="M144" s="294">
        <v>223</v>
      </c>
      <c r="N144" s="297">
        <v>6.5564554218929327</v>
      </c>
      <c r="O144" s="299">
        <v>0.22500000000000001</v>
      </c>
      <c r="P144" s="295">
        <v>0.19</v>
      </c>
      <c r="Q144" s="294">
        <f ca="1">+IF(ISERROR(HLOOKUP($B144,INDIRECT("'Monthly Resource Report'!"&amp;'Green Validation'!Q$450676&amp;":"&amp;'Green Validation'!Q$450677),'Green Validation'!Q$450678,FALSE)),0,HLOOKUP($B144,INDIRECT("'Monthly Resource Report'!"&amp;'Green Validation'!Q$450676&amp;":"&amp;'Green Validation'!Q$450677),'Green Validation'!Q$450678,FALSE))</f>
        <v>223</v>
      </c>
      <c r="R144" s="297">
        <f ca="1">+IF(ISERROR(HLOOKUP($B144,INDIRECT("'Monthly Resource Report'!"&amp;'Green Validation'!R$450676&amp;":"&amp;'Green Validation'!R$450677),'Green Validation'!R$450678,FALSE)),0,HLOOKUP($B144,INDIRECT("'Monthly Resource Report'!"&amp;'Green Validation'!R$450676&amp;":"&amp;'Green Validation'!R$450677),'Green Validation'!R$450678,FALSE))</f>
        <v>6.5559929258200969</v>
      </c>
      <c r="S144" s="317">
        <f ca="1">+IF(ISERROR(HLOOKUP($B144,INDIRECT("'Monthly Resource Report'!"&amp;'Green Validation'!S$450676&amp;":"&amp;'Green Validation'!S$450677),'Green Validation'!S$450678,FALSE)),0,HLOOKUP($B144,INDIRECT("'Monthly Resource Report'!"&amp;'Green Validation'!S$450676&amp;":"&amp;'Green Validation'!S$450677),'Green Validation'!S$450678,FALSE))</f>
        <v>0.22405449884318074</v>
      </c>
      <c r="T144" s="318">
        <f ca="1">+IF(ISERROR(HLOOKUP($B144,INDIRECT("'Monthly Resource Report'!"&amp;'Green Validation'!T$450676&amp;":"&amp;'Green Validation'!T$450677),'Green Validation'!T$450678,FALSE)),0,HLOOKUP($B144,INDIRECT("'Monthly Resource Report'!"&amp;'Green Validation'!T$450676&amp;":"&amp;'Green Validation'!T$450677),'Green Validation'!T$450678,FALSE))</f>
        <v>0.19026321855702494</v>
      </c>
    </row>
    <row r="145" spans="2:20" s="29" customFormat="1">
      <c r="B145" s="301">
        <v>45597</v>
      </c>
      <c r="C145" s="294">
        <v>231</v>
      </c>
      <c r="D145" s="297">
        <v>6.5564554218929327</v>
      </c>
      <c r="E145" s="299">
        <v>0.22500000000000001</v>
      </c>
      <c r="F145" s="295">
        <v>0.19</v>
      </c>
      <c r="G145" s="294">
        <f ca="1">+IF(ISERROR(HLOOKUP($B145,INDIRECT("'Monthly Resource Report'!"&amp;'Green Validation'!G$450676&amp;":"&amp;'Green Validation'!G$450677),'Green Validation'!G$450678,FALSE)),0,HLOOKUP($B145,INDIRECT("'Monthly Resource Report'!"&amp;'Green Validation'!G$450676&amp;":"&amp;'Green Validation'!G$450677),'Green Validation'!G$450678,FALSE))</f>
        <v>231</v>
      </c>
      <c r="H145" s="297">
        <f ca="1">+IF(ISERROR(HLOOKUP($B145,INDIRECT("'Monthly Resource Report'!"&amp;'Green Validation'!H$450676&amp;":"&amp;'Green Validation'!H$450677),'Green Validation'!H$450678,FALSE)),0,HLOOKUP($B145,INDIRECT("'Monthly Resource Report'!"&amp;'Green Validation'!H$450676&amp;":"&amp;'Green Validation'!H$450677),'Green Validation'!H$450678,FALSE))</f>
        <v>6.5560034600963428</v>
      </c>
      <c r="I145" s="317">
        <f ca="1">+IF(ISERROR(HLOOKUP($B145,INDIRECT("'Monthly Resource Report'!"&amp;'Green Validation'!I$450676&amp;":"&amp;'Green Validation'!I$450677),'Green Validation'!I$450678,FALSE)),0,HLOOKUP($B145,INDIRECT("'Monthly Resource Report'!"&amp;'Green Validation'!I$450676&amp;":"&amp;'Green Validation'!I$450677),'Green Validation'!I$450678,FALSE))</f>
        <v>0.22423574502385077</v>
      </c>
      <c r="J145" s="318">
        <f ca="1">+IF(ISERROR(HLOOKUP($B145,INDIRECT("'Monthly Resource Report'!"&amp;'Green Validation'!J$450676&amp;":"&amp;'Green Validation'!J$450677),'Green Validation'!J$450678,FALSE)),0,HLOOKUP($B145,INDIRECT("'Monthly Resource Report'!"&amp;'Green Validation'!J$450676&amp;":"&amp;'Green Validation'!J$450677),'Green Validation'!J$450678,FALSE))</f>
        <v>0.1903593327840126</v>
      </c>
      <c r="L145" s="301">
        <v>45597</v>
      </c>
      <c r="M145" s="294">
        <v>223</v>
      </c>
      <c r="N145" s="297">
        <v>6.5564554218929327</v>
      </c>
      <c r="O145" s="299">
        <v>0.22500000000000001</v>
      </c>
      <c r="P145" s="295">
        <v>0.19</v>
      </c>
      <c r="Q145" s="294">
        <f ca="1">+IF(ISERROR(HLOOKUP($B145,INDIRECT("'Monthly Resource Report'!"&amp;'Green Validation'!Q$450676&amp;":"&amp;'Green Validation'!Q$450677),'Green Validation'!Q$450678,FALSE)),0,HLOOKUP($B145,INDIRECT("'Monthly Resource Report'!"&amp;'Green Validation'!Q$450676&amp;":"&amp;'Green Validation'!Q$450677),'Green Validation'!Q$450678,FALSE))</f>
        <v>223</v>
      </c>
      <c r="R145" s="297">
        <f ca="1">+IF(ISERROR(HLOOKUP($B145,INDIRECT("'Monthly Resource Report'!"&amp;'Green Validation'!R$450676&amp;":"&amp;'Green Validation'!R$450677),'Green Validation'!R$450678,FALSE)),0,HLOOKUP($B145,INDIRECT("'Monthly Resource Report'!"&amp;'Green Validation'!R$450676&amp;":"&amp;'Green Validation'!R$450677),'Green Validation'!R$450678,FALSE))</f>
        <v>6.5559915988798503</v>
      </c>
      <c r="S145" s="317">
        <f ca="1">+IF(ISERROR(HLOOKUP($B145,INDIRECT("'Monthly Resource Report'!"&amp;'Green Validation'!S$450676&amp;":"&amp;'Green Validation'!S$450677),'Green Validation'!S$450678,FALSE)),0,HLOOKUP($B145,INDIRECT("'Monthly Resource Report'!"&amp;'Green Validation'!S$450676&amp;":"&amp;'Green Validation'!S$450677),'Green Validation'!S$450678,FALSE))</f>
        <v>0.22435987391143505</v>
      </c>
      <c r="T145" s="318">
        <f ca="1">+IF(ISERROR(HLOOKUP($B145,INDIRECT("'Monthly Resource Report'!"&amp;'Green Validation'!T$450676&amp;":"&amp;'Green Validation'!T$450677),'Green Validation'!T$450678,FALSE)),0,HLOOKUP($B145,INDIRECT("'Monthly Resource Report'!"&amp;'Green Validation'!T$450676&amp;":"&amp;'Green Validation'!T$450677),'Green Validation'!T$450678,FALSE))</f>
        <v>0.19018258695259393</v>
      </c>
    </row>
    <row r="146" spans="2:20" s="29" customFormat="1">
      <c r="B146" s="301">
        <v>45627</v>
      </c>
      <c r="C146" s="294">
        <v>231</v>
      </c>
      <c r="D146" s="297">
        <v>6.5564554218929327</v>
      </c>
      <c r="E146" s="299">
        <v>0.22500000000000001</v>
      </c>
      <c r="F146" s="295">
        <v>0.19</v>
      </c>
      <c r="G146" s="294">
        <f ca="1">+IF(ISERROR(HLOOKUP($B146,INDIRECT("'Monthly Resource Report'!"&amp;'Green Validation'!G$450676&amp;":"&amp;'Green Validation'!G$450677),'Green Validation'!G$450678,FALSE)),0,HLOOKUP($B146,INDIRECT("'Monthly Resource Report'!"&amp;'Green Validation'!G$450676&amp;":"&amp;'Green Validation'!G$450677),'Green Validation'!G$450678,FALSE))</f>
        <v>231</v>
      </c>
      <c r="H146" s="297">
        <f ca="1">+IF(ISERROR(HLOOKUP($B146,INDIRECT("'Monthly Resource Report'!"&amp;'Green Validation'!H$450676&amp;":"&amp;'Green Validation'!H$450677),'Green Validation'!H$450678,FALSE)),0,HLOOKUP($B146,INDIRECT("'Monthly Resource Report'!"&amp;'Green Validation'!H$450676&amp;":"&amp;'Green Validation'!H$450677),'Green Validation'!H$450678,FALSE))</f>
        <v>6.5560051246649387</v>
      </c>
      <c r="I146" s="317">
        <f ca="1">+IF(ISERROR(HLOOKUP($B146,INDIRECT("'Monthly Resource Report'!"&amp;'Green Validation'!I$450676&amp;":"&amp;'Green Validation'!I$450677),'Green Validation'!I$450678,FALSE)),0,HLOOKUP($B146,INDIRECT("'Monthly Resource Report'!"&amp;'Green Validation'!I$450676&amp;":"&amp;'Green Validation'!I$450677),'Green Validation'!I$450678,FALSE))</f>
        <v>0.224233260624951</v>
      </c>
      <c r="J146" s="318">
        <f ca="1">+IF(ISERROR(HLOOKUP($B146,INDIRECT("'Monthly Resource Report'!"&amp;'Green Validation'!J$450676&amp;":"&amp;'Green Validation'!J$450677),'Green Validation'!J$450678,FALSE)),0,HLOOKUP($B146,INDIRECT("'Monthly Resource Report'!"&amp;'Green Validation'!J$450676&amp;":"&amp;'Green Validation'!J$450677),'Green Validation'!J$450678,FALSE))</f>
        <v>0.19023612816368618</v>
      </c>
      <c r="L146" s="301">
        <v>45627</v>
      </c>
      <c r="M146" s="294">
        <v>223</v>
      </c>
      <c r="N146" s="297">
        <v>6.5564554218929327</v>
      </c>
      <c r="O146" s="299">
        <v>0.22500000000000001</v>
      </c>
      <c r="P146" s="295">
        <v>0.19</v>
      </c>
      <c r="Q146" s="294">
        <f ca="1">+IF(ISERROR(HLOOKUP($B146,INDIRECT("'Monthly Resource Report'!"&amp;'Green Validation'!Q$450676&amp;":"&amp;'Green Validation'!Q$450677),'Green Validation'!Q$450678,FALSE)),0,HLOOKUP($B146,INDIRECT("'Monthly Resource Report'!"&amp;'Green Validation'!Q$450676&amp;":"&amp;'Green Validation'!Q$450677),'Green Validation'!Q$450678,FALSE))</f>
        <v>223</v>
      </c>
      <c r="R146" s="297">
        <f ca="1">+IF(ISERROR(HLOOKUP($B146,INDIRECT("'Monthly Resource Report'!"&amp;'Green Validation'!R$450676&amp;":"&amp;'Green Validation'!R$450677),'Green Validation'!R$450678,FALSE)),0,HLOOKUP($B146,INDIRECT("'Monthly Resource Report'!"&amp;'Green Validation'!R$450676&amp;":"&amp;'Green Validation'!R$450677),'Green Validation'!R$450678,FALSE))</f>
        <v>6.5559913593581234</v>
      </c>
      <c r="S146" s="317">
        <f ca="1">+IF(ISERROR(HLOOKUP($B146,INDIRECT("'Monthly Resource Report'!"&amp;'Green Validation'!S$450676&amp;":"&amp;'Green Validation'!S$450677),'Green Validation'!S$450678,FALSE)),0,HLOOKUP($B146,INDIRECT("'Monthly Resource Report'!"&amp;'Green Validation'!S$450676&amp;":"&amp;'Green Validation'!S$450677),'Green Validation'!S$450678,FALSE))</f>
        <v>0.22440845076141896</v>
      </c>
      <c r="T146" s="318">
        <f ca="1">+IF(ISERROR(HLOOKUP($B146,INDIRECT("'Monthly Resource Report'!"&amp;'Green Validation'!T$450676&amp;":"&amp;'Green Validation'!T$450677),'Green Validation'!T$450678,FALSE)),0,HLOOKUP($B146,INDIRECT("'Monthly Resource Report'!"&amp;'Green Validation'!T$450676&amp;":"&amp;'Green Validation'!T$450677),'Green Validation'!T$450678,FALSE))</f>
        <v>0.19025177208074387</v>
      </c>
    </row>
    <row r="147" spans="2:20" s="29" customFormat="1">
      <c r="B147" s="301">
        <v>45658</v>
      </c>
      <c r="C147" s="294">
        <v>231</v>
      </c>
      <c r="D147" s="297">
        <v>6.7367579459949889</v>
      </c>
      <c r="E147" s="299">
        <v>0.22500000000000001</v>
      </c>
      <c r="F147" s="295">
        <v>0.19</v>
      </c>
      <c r="G147" s="294">
        <f ca="1">+IF(ISERROR(HLOOKUP($B147,INDIRECT("'Monthly Resource Report'!"&amp;'Green Validation'!G$450676&amp;":"&amp;'Green Validation'!G$450677),'Green Validation'!G$450678,FALSE)),0,HLOOKUP($B147,INDIRECT("'Monthly Resource Report'!"&amp;'Green Validation'!G$450676&amp;":"&amp;'Green Validation'!G$450677),'Green Validation'!G$450678,FALSE))</f>
        <v>231</v>
      </c>
      <c r="H147" s="297">
        <f ca="1">+IF(ISERROR(HLOOKUP($B147,INDIRECT("'Monthly Resource Report'!"&amp;'Green Validation'!H$450676&amp;":"&amp;'Green Validation'!H$450677),'Green Validation'!H$450678,FALSE)),0,HLOOKUP($B147,INDIRECT("'Monthly Resource Report'!"&amp;'Green Validation'!H$450676&amp;":"&amp;'Green Validation'!H$450677),'Green Validation'!H$450678,FALSE))</f>
        <v>6.7370072099790557</v>
      </c>
      <c r="I147" s="317">
        <f ca="1">+IF(ISERROR(HLOOKUP($B147,INDIRECT("'Monthly Resource Report'!"&amp;'Green Validation'!I$450676&amp;":"&amp;'Green Validation'!I$450677),'Green Validation'!I$450678,FALSE)),0,HLOOKUP($B147,INDIRECT("'Monthly Resource Report'!"&amp;'Green Validation'!I$450676&amp;":"&amp;'Green Validation'!I$450677),'Green Validation'!I$450678,FALSE))</f>
        <v>0.22432756597267708</v>
      </c>
      <c r="J147" s="318">
        <f ca="1">+IF(ISERROR(HLOOKUP($B147,INDIRECT("'Monthly Resource Report'!"&amp;'Green Validation'!J$450676&amp;":"&amp;'Green Validation'!J$450677),'Green Validation'!J$450678,FALSE)),0,HLOOKUP($B147,INDIRECT("'Monthly Resource Report'!"&amp;'Green Validation'!J$450676&amp;":"&amp;'Green Validation'!J$450677),'Green Validation'!J$450678,FALSE))</f>
        <v>0.1902324223393845</v>
      </c>
      <c r="L147" s="301">
        <v>45658</v>
      </c>
      <c r="M147" s="294">
        <v>223</v>
      </c>
      <c r="N147" s="297">
        <v>6.7367579459949889</v>
      </c>
      <c r="O147" s="299">
        <v>0.22500000000000001</v>
      </c>
      <c r="P147" s="295">
        <v>0.19</v>
      </c>
      <c r="Q147" s="294">
        <f ca="1">+IF(ISERROR(HLOOKUP($B147,INDIRECT("'Monthly Resource Report'!"&amp;'Green Validation'!Q$450676&amp;":"&amp;'Green Validation'!Q$450677),'Green Validation'!Q$450678,FALSE)),0,HLOOKUP($B147,INDIRECT("'Monthly Resource Report'!"&amp;'Green Validation'!Q$450676&amp;":"&amp;'Green Validation'!Q$450677),'Green Validation'!Q$450678,FALSE))</f>
        <v>223</v>
      </c>
      <c r="R147" s="297">
        <f ca="1">+IF(ISERROR(HLOOKUP($B147,INDIRECT("'Monthly Resource Report'!"&amp;'Green Validation'!R$450676&amp;":"&amp;'Green Validation'!R$450677),'Green Validation'!R$450678,FALSE)),0,HLOOKUP($B147,INDIRECT("'Monthly Resource Report'!"&amp;'Green Validation'!R$450676&amp;":"&amp;'Green Validation'!R$450677),'Green Validation'!R$450678,FALSE))</f>
        <v>6.7369897585484644</v>
      </c>
      <c r="S147" s="317">
        <f ca="1">+IF(ISERROR(HLOOKUP($B147,INDIRECT("'Monthly Resource Report'!"&amp;'Green Validation'!S$450676&amp;":"&amp;'Green Validation'!S$450677),'Green Validation'!S$450678,FALSE)),0,HLOOKUP($B147,INDIRECT("'Monthly Resource Report'!"&amp;'Green Validation'!S$450676&amp;":"&amp;'Green Validation'!S$450677),'Green Validation'!S$450678,FALSE))</f>
        <v>0.22443502405147603</v>
      </c>
      <c r="T147" s="318">
        <f ca="1">+IF(ISERROR(HLOOKUP($B147,INDIRECT("'Monthly Resource Report'!"&amp;'Green Validation'!T$450676&amp;":"&amp;'Green Validation'!T$450677),'Green Validation'!T$450678,FALSE)),0,HLOOKUP($B147,INDIRECT("'Monthly Resource Report'!"&amp;'Green Validation'!T$450676&amp;":"&amp;'Green Validation'!T$450677),'Green Validation'!T$450678,FALSE))</f>
        <v>0.19016792184665471</v>
      </c>
    </row>
    <row r="148" spans="2:20" s="29" customFormat="1">
      <c r="B148" s="301">
        <v>45689</v>
      </c>
      <c r="C148" s="294">
        <v>231</v>
      </c>
      <c r="D148" s="297">
        <v>6.7367579459949889</v>
      </c>
      <c r="E148" s="299">
        <v>0.22500000000000001</v>
      </c>
      <c r="F148" s="295">
        <v>0.19</v>
      </c>
      <c r="G148" s="294">
        <f ca="1">+IF(ISERROR(HLOOKUP($B148,INDIRECT("'Monthly Resource Report'!"&amp;'Green Validation'!G$450676&amp;":"&amp;'Green Validation'!G$450677),'Green Validation'!G$450678,FALSE)),0,HLOOKUP($B148,INDIRECT("'Monthly Resource Report'!"&amp;'Green Validation'!G$450676&amp;":"&amp;'Green Validation'!G$450677),'Green Validation'!G$450678,FALSE))</f>
        <v>231</v>
      </c>
      <c r="H148" s="297">
        <f ca="1">+IF(ISERROR(HLOOKUP($B148,INDIRECT("'Monthly Resource Report'!"&amp;'Green Validation'!H$450676&amp;":"&amp;'Green Validation'!H$450677),'Green Validation'!H$450678,FALSE)),0,HLOOKUP($B148,INDIRECT("'Monthly Resource Report'!"&amp;'Green Validation'!H$450676&amp;":"&amp;'Green Validation'!H$450677),'Green Validation'!H$450678,FALSE))</f>
        <v>6.7370059282456634</v>
      </c>
      <c r="I148" s="317">
        <f ca="1">+IF(ISERROR(HLOOKUP($B148,INDIRECT("'Monthly Resource Report'!"&amp;'Green Validation'!I$450676&amp;":"&amp;'Green Validation'!I$450677),'Green Validation'!I$450678,FALSE)),0,HLOOKUP($B148,INDIRECT("'Monthly Resource Report'!"&amp;'Green Validation'!I$450676&amp;":"&amp;'Green Validation'!I$450677),'Green Validation'!I$450678,FALSE))</f>
        <v>0.22431688728701935</v>
      </c>
      <c r="J148" s="318">
        <f ca="1">+IF(ISERROR(HLOOKUP($B148,INDIRECT("'Monthly Resource Report'!"&amp;'Green Validation'!J$450676&amp;":"&amp;'Green Validation'!J$450677),'Green Validation'!J$450678,FALSE)),0,HLOOKUP($B148,INDIRECT("'Monthly Resource Report'!"&amp;'Green Validation'!J$450676&amp;":"&amp;'Green Validation'!J$450677),'Green Validation'!J$450678,FALSE))</f>
        <v>0.19038341927939326</v>
      </c>
      <c r="L148" s="301">
        <v>45689</v>
      </c>
      <c r="M148" s="294">
        <v>223</v>
      </c>
      <c r="N148" s="297">
        <v>6.7367579459949889</v>
      </c>
      <c r="O148" s="299">
        <v>0.22500000000000001</v>
      </c>
      <c r="P148" s="295">
        <v>0.19</v>
      </c>
      <c r="Q148" s="294">
        <f ca="1">+IF(ISERROR(HLOOKUP($B148,INDIRECT("'Monthly Resource Report'!"&amp;'Green Validation'!Q$450676&amp;":"&amp;'Green Validation'!Q$450677),'Green Validation'!Q$450678,FALSE)),0,HLOOKUP($B148,INDIRECT("'Monthly Resource Report'!"&amp;'Green Validation'!Q$450676&amp;":"&amp;'Green Validation'!Q$450677),'Green Validation'!Q$450678,FALSE))</f>
        <v>223</v>
      </c>
      <c r="R148" s="297">
        <f ca="1">+IF(ISERROR(HLOOKUP($B148,INDIRECT("'Monthly Resource Report'!"&amp;'Green Validation'!R$450676&amp;":"&amp;'Green Validation'!R$450677),'Green Validation'!R$450678,FALSE)),0,HLOOKUP($B148,INDIRECT("'Monthly Resource Report'!"&amp;'Green Validation'!R$450676&amp;":"&amp;'Green Validation'!R$450677),'Green Validation'!R$450678,FALSE))</f>
        <v>6.7369888402036278</v>
      </c>
      <c r="S148" s="317">
        <f ca="1">+IF(ISERROR(HLOOKUP($B148,INDIRECT("'Monthly Resource Report'!"&amp;'Green Validation'!S$450676&amp;":"&amp;'Green Validation'!S$450677),'Green Validation'!S$450678,FALSE)),0,HLOOKUP($B148,INDIRECT("'Monthly Resource Report'!"&amp;'Green Validation'!S$450676&amp;":"&amp;'Green Validation'!S$450677),'Green Validation'!S$450678,FALSE))</f>
        <v>0.22450496456907426</v>
      </c>
      <c r="T148" s="318">
        <f ca="1">+IF(ISERROR(HLOOKUP($B148,INDIRECT("'Monthly Resource Report'!"&amp;'Green Validation'!T$450676&amp;":"&amp;'Green Validation'!T$450677),'Green Validation'!T$450678,FALSE)),0,HLOOKUP($B148,INDIRECT("'Monthly Resource Report'!"&amp;'Green Validation'!T$450676&amp;":"&amp;'Green Validation'!T$450677),'Green Validation'!T$450678,FALSE))</f>
        <v>0.19027688570153881</v>
      </c>
    </row>
    <row r="149" spans="2:20" s="29" customFormat="1">
      <c r="B149" s="301">
        <v>45717</v>
      </c>
      <c r="C149" s="294">
        <v>231</v>
      </c>
      <c r="D149" s="297">
        <v>6.7367579459949889</v>
      </c>
      <c r="E149" s="299">
        <v>0.22500000000000001</v>
      </c>
      <c r="F149" s="295">
        <v>0.19</v>
      </c>
      <c r="G149" s="294">
        <f ca="1">+IF(ISERROR(HLOOKUP($B149,INDIRECT("'Monthly Resource Report'!"&amp;'Green Validation'!G$450676&amp;":"&amp;'Green Validation'!G$450677),'Green Validation'!G$450678,FALSE)),0,HLOOKUP($B149,INDIRECT("'Monthly Resource Report'!"&amp;'Green Validation'!G$450676&amp;":"&amp;'Green Validation'!G$450677),'Green Validation'!G$450678,FALSE))</f>
        <v>231</v>
      </c>
      <c r="H149" s="297">
        <f ca="1">+IF(ISERROR(HLOOKUP($B149,INDIRECT("'Monthly Resource Report'!"&amp;'Green Validation'!H$450676&amp;":"&amp;'Green Validation'!H$450677),'Green Validation'!H$450678,FALSE)),0,HLOOKUP($B149,INDIRECT("'Monthly Resource Report'!"&amp;'Green Validation'!H$450676&amp;":"&amp;'Green Validation'!H$450677),'Green Validation'!H$450678,FALSE))</f>
        <v>6.7370063842208667</v>
      </c>
      <c r="I149" s="317">
        <f ca="1">+IF(ISERROR(HLOOKUP($B149,INDIRECT("'Monthly Resource Report'!"&amp;'Green Validation'!I$450676&amp;":"&amp;'Green Validation'!I$450677),'Green Validation'!I$450678,FALSE)),0,HLOOKUP($B149,INDIRECT("'Monthly Resource Report'!"&amp;'Green Validation'!I$450676&amp;":"&amp;'Green Validation'!I$450677),'Green Validation'!I$450678,FALSE))</f>
        <v>0.22413397780778327</v>
      </c>
      <c r="J149" s="318">
        <f ca="1">+IF(ISERROR(HLOOKUP($B149,INDIRECT("'Monthly Resource Report'!"&amp;'Green Validation'!J$450676&amp;":"&amp;'Green Validation'!J$450677),'Green Validation'!J$450678,FALSE)),0,HLOOKUP($B149,INDIRECT("'Monthly Resource Report'!"&amp;'Green Validation'!J$450676&amp;":"&amp;'Green Validation'!J$450677),'Green Validation'!J$450678,FALSE))</f>
        <v>0.19035465395010803</v>
      </c>
      <c r="L149" s="301">
        <v>45717</v>
      </c>
      <c r="M149" s="294">
        <v>223</v>
      </c>
      <c r="N149" s="297">
        <v>6.7367579459949889</v>
      </c>
      <c r="O149" s="299">
        <v>0.22500000000000001</v>
      </c>
      <c r="P149" s="295">
        <v>0.19</v>
      </c>
      <c r="Q149" s="294">
        <f ca="1">+IF(ISERROR(HLOOKUP($B149,INDIRECT("'Monthly Resource Report'!"&amp;'Green Validation'!Q$450676&amp;":"&amp;'Green Validation'!Q$450677),'Green Validation'!Q$450678,FALSE)),0,HLOOKUP($B149,INDIRECT("'Monthly Resource Report'!"&amp;'Green Validation'!Q$450676&amp;":"&amp;'Green Validation'!Q$450677),'Green Validation'!Q$450678,FALSE))</f>
        <v>223</v>
      </c>
      <c r="R149" s="297">
        <f ca="1">+IF(ISERROR(HLOOKUP($B149,INDIRECT("'Monthly Resource Report'!"&amp;'Green Validation'!R$450676&amp;":"&amp;'Green Validation'!R$450677),'Green Validation'!R$450678,FALSE)),0,HLOOKUP($B149,INDIRECT("'Monthly Resource Report'!"&amp;'Green Validation'!R$450676&amp;":"&amp;'Green Validation'!R$450677),'Green Validation'!R$450678,FALSE))</f>
        <v>6.7369903974040124</v>
      </c>
      <c r="S149" s="317">
        <f ca="1">+IF(ISERROR(HLOOKUP($B149,INDIRECT("'Monthly Resource Report'!"&amp;'Green Validation'!S$450676&amp;":"&amp;'Green Validation'!S$450677),'Green Validation'!S$450678,FALSE)),0,HLOOKUP($B149,INDIRECT("'Monthly Resource Report'!"&amp;'Green Validation'!S$450676&amp;":"&amp;'Green Validation'!S$450677),'Green Validation'!S$450678,FALSE))</f>
        <v>0.22425429839426445</v>
      </c>
      <c r="T149" s="318">
        <f ca="1">+IF(ISERROR(HLOOKUP($B149,INDIRECT("'Monthly Resource Report'!"&amp;'Green Validation'!T$450676&amp;":"&amp;'Green Validation'!T$450677),'Green Validation'!T$450678,FALSE)),0,HLOOKUP($B149,INDIRECT("'Monthly Resource Report'!"&amp;'Green Validation'!T$450676&amp;":"&amp;'Green Validation'!T$450677),'Green Validation'!T$450678,FALSE))</f>
        <v>0.19025108849820388</v>
      </c>
    </row>
    <row r="150" spans="2:20" s="29" customFormat="1">
      <c r="B150" s="301">
        <v>45748</v>
      </c>
      <c r="C150" s="294">
        <v>231</v>
      </c>
      <c r="D150" s="297">
        <v>6.7367579459949889</v>
      </c>
      <c r="E150" s="299">
        <v>0.22500000000000001</v>
      </c>
      <c r="F150" s="295">
        <v>0.19</v>
      </c>
      <c r="G150" s="294">
        <f ca="1">+IF(ISERROR(HLOOKUP($B150,INDIRECT("'Monthly Resource Report'!"&amp;'Green Validation'!G$450676&amp;":"&amp;'Green Validation'!G$450677),'Green Validation'!G$450678,FALSE)),0,HLOOKUP($B150,INDIRECT("'Monthly Resource Report'!"&amp;'Green Validation'!G$450676&amp;":"&amp;'Green Validation'!G$450677),'Green Validation'!G$450678,FALSE))</f>
        <v>231</v>
      </c>
      <c r="H150" s="297">
        <f ca="1">+IF(ISERROR(HLOOKUP($B150,INDIRECT("'Monthly Resource Report'!"&amp;'Green Validation'!H$450676&amp;":"&amp;'Green Validation'!H$450677),'Green Validation'!H$450678,FALSE)),0,HLOOKUP($B150,INDIRECT("'Monthly Resource Report'!"&amp;'Green Validation'!H$450676&amp;":"&amp;'Green Validation'!H$450677),'Green Validation'!H$450678,FALSE))</f>
        <v>6.7370042072348335</v>
      </c>
      <c r="I150" s="317">
        <f ca="1">+IF(ISERROR(HLOOKUP($B150,INDIRECT("'Monthly Resource Report'!"&amp;'Green Validation'!I$450676&amp;":"&amp;'Green Validation'!I$450677),'Green Validation'!I$450678,FALSE)),0,HLOOKUP($B150,INDIRECT("'Monthly Resource Report'!"&amp;'Green Validation'!I$450676&amp;":"&amp;'Green Validation'!I$450677),'Green Validation'!I$450678,FALSE))</f>
        <v>0.22334616203574717</v>
      </c>
      <c r="J150" s="318">
        <f ca="1">+IF(ISERROR(HLOOKUP($B150,INDIRECT("'Monthly Resource Report'!"&amp;'Green Validation'!J$450676&amp;":"&amp;'Green Validation'!J$450677),'Green Validation'!J$450678,FALSE)),0,HLOOKUP($B150,INDIRECT("'Monthly Resource Report'!"&amp;'Green Validation'!J$450676&amp;":"&amp;'Green Validation'!J$450677),'Green Validation'!J$450678,FALSE))</f>
        <v>0.19037525072401401</v>
      </c>
      <c r="L150" s="301">
        <v>45748</v>
      </c>
      <c r="M150" s="294">
        <v>223</v>
      </c>
      <c r="N150" s="297">
        <v>6.7367579459949889</v>
      </c>
      <c r="O150" s="299">
        <v>0.22500000000000001</v>
      </c>
      <c r="P150" s="295">
        <v>0.19</v>
      </c>
      <c r="Q150" s="294">
        <f ca="1">+IF(ISERROR(HLOOKUP($B150,INDIRECT("'Monthly Resource Report'!"&amp;'Green Validation'!Q$450676&amp;":"&amp;'Green Validation'!Q$450677),'Green Validation'!Q$450678,FALSE)),0,HLOOKUP($B150,INDIRECT("'Monthly Resource Report'!"&amp;'Green Validation'!Q$450676&amp;":"&amp;'Green Validation'!Q$450677),'Green Validation'!Q$450678,FALSE))</f>
        <v>223</v>
      </c>
      <c r="R150" s="297">
        <f ca="1">+IF(ISERROR(HLOOKUP($B150,INDIRECT("'Monthly Resource Report'!"&amp;'Green Validation'!R$450676&amp;":"&amp;'Green Validation'!R$450677),'Green Validation'!R$450678,FALSE)),0,HLOOKUP($B150,INDIRECT("'Monthly Resource Report'!"&amp;'Green Validation'!R$450676&amp;":"&amp;'Green Validation'!R$450677),'Green Validation'!R$450678,FALSE))</f>
        <v>6.7369915293679608</v>
      </c>
      <c r="S150" s="317">
        <f ca="1">+IF(ISERROR(HLOOKUP($B150,INDIRECT("'Monthly Resource Report'!"&amp;'Green Validation'!S$450676&amp;":"&amp;'Green Validation'!S$450677),'Green Validation'!S$450678,FALSE)),0,HLOOKUP($B150,INDIRECT("'Monthly Resource Report'!"&amp;'Green Validation'!S$450676&amp;":"&amp;'Green Validation'!S$450677),'Green Validation'!S$450678,FALSE))</f>
        <v>0.22357045081460419</v>
      </c>
      <c r="T150" s="318">
        <f ca="1">+IF(ISERROR(HLOOKUP($B150,INDIRECT("'Monthly Resource Report'!"&amp;'Green Validation'!T$450676&amp;":"&amp;'Green Validation'!T$450677),'Green Validation'!T$450678,FALSE)),0,HLOOKUP($B150,INDIRECT("'Monthly Resource Report'!"&amp;'Green Validation'!T$450676&amp;":"&amp;'Green Validation'!T$450677),'Green Validation'!T$450678,FALSE))</f>
        <v>0.19055172373260584</v>
      </c>
    </row>
    <row r="151" spans="2:20" s="29" customFormat="1">
      <c r="B151" s="301">
        <v>45778</v>
      </c>
      <c r="C151" s="294">
        <v>231</v>
      </c>
      <c r="D151" s="297">
        <v>6.7367579459949889</v>
      </c>
      <c r="E151" s="299">
        <v>0.21</v>
      </c>
      <c r="F151" s="295">
        <v>0.19</v>
      </c>
      <c r="G151" s="294">
        <f ca="1">+IF(ISERROR(HLOOKUP($B151,INDIRECT("'Monthly Resource Report'!"&amp;'Green Validation'!G$450676&amp;":"&amp;'Green Validation'!G$450677),'Green Validation'!G$450678,FALSE)),0,HLOOKUP($B151,INDIRECT("'Monthly Resource Report'!"&amp;'Green Validation'!G$450676&amp;":"&amp;'Green Validation'!G$450677),'Green Validation'!G$450678,FALSE))</f>
        <v>231</v>
      </c>
      <c r="H151" s="297">
        <f ca="1">+IF(ISERROR(HLOOKUP($B151,INDIRECT("'Monthly Resource Report'!"&amp;'Green Validation'!H$450676&amp;":"&amp;'Green Validation'!H$450677),'Green Validation'!H$450678,FALSE)),0,HLOOKUP($B151,INDIRECT("'Monthly Resource Report'!"&amp;'Green Validation'!H$450676&amp;":"&amp;'Green Validation'!H$450677),'Green Validation'!H$450678,FALSE))</f>
        <v>6.7370055467204528</v>
      </c>
      <c r="I151" s="317">
        <f ca="1">+IF(ISERROR(HLOOKUP($B151,INDIRECT("'Monthly Resource Report'!"&amp;'Green Validation'!I$450676&amp;":"&amp;'Green Validation'!I$450677),'Green Validation'!I$450678,FALSE)),0,HLOOKUP($B151,INDIRECT("'Monthly Resource Report'!"&amp;'Green Validation'!I$450676&amp;":"&amp;'Green Validation'!I$450677),'Green Validation'!I$450678,FALSE))</f>
        <v>0.20853569990660656</v>
      </c>
      <c r="J151" s="318">
        <f ca="1">+IF(ISERROR(HLOOKUP($B151,INDIRECT("'Monthly Resource Report'!"&amp;'Green Validation'!J$450676&amp;":"&amp;'Green Validation'!J$450677),'Green Validation'!J$450678,FALSE)),0,HLOOKUP($B151,INDIRECT("'Monthly Resource Report'!"&amp;'Green Validation'!J$450676&amp;":"&amp;'Green Validation'!J$450677),'Green Validation'!J$450678,FALSE))</f>
        <v>0.19023934039709925</v>
      </c>
      <c r="L151" s="301">
        <v>45778</v>
      </c>
      <c r="M151" s="294">
        <v>223</v>
      </c>
      <c r="N151" s="297">
        <v>6.7367579459949889</v>
      </c>
      <c r="O151" s="299">
        <v>0.21</v>
      </c>
      <c r="P151" s="295">
        <v>0.19</v>
      </c>
      <c r="Q151" s="294">
        <f ca="1">+IF(ISERROR(HLOOKUP($B151,INDIRECT("'Monthly Resource Report'!"&amp;'Green Validation'!Q$450676&amp;":"&amp;'Green Validation'!Q$450677),'Green Validation'!Q$450678,FALSE)),0,HLOOKUP($B151,INDIRECT("'Monthly Resource Report'!"&amp;'Green Validation'!Q$450676&amp;":"&amp;'Green Validation'!Q$450677),'Green Validation'!Q$450678,FALSE))</f>
        <v>223</v>
      </c>
      <c r="R151" s="297">
        <f ca="1">+IF(ISERROR(HLOOKUP($B151,INDIRECT("'Monthly Resource Report'!"&amp;'Green Validation'!R$450676&amp;":"&amp;'Green Validation'!R$450677),'Green Validation'!R$450678,FALSE)),0,HLOOKUP($B151,INDIRECT("'Monthly Resource Report'!"&amp;'Green Validation'!R$450676&amp;":"&amp;'Green Validation'!R$450677),'Green Validation'!R$450678,FALSE))</f>
        <v>6.7369899824878052</v>
      </c>
      <c r="S151" s="317">
        <f ca="1">+IF(ISERROR(HLOOKUP($B151,INDIRECT("'Monthly Resource Report'!"&amp;'Green Validation'!S$450676&amp;":"&amp;'Green Validation'!S$450677),'Green Validation'!S$450678,FALSE)),0,HLOOKUP($B151,INDIRECT("'Monthly Resource Report'!"&amp;'Green Validation'!S$450676&amp;":"&amp;'Green Validation'!S$450677),'Green Validation'!S$450678,FALSE))</f>
        <v>0.20871396742686452</v>
      </c>
      <c r="T151" s="318">
        <f ca="1">+IF(ISERROR(HLOOKUP($B151,INDIRECT("'Monthly Resource Report'!"&amp;'Green Validation'!T$450676&amp;":"&amp;'Green Validation'!T$450677),'Green Validation'!T$450678,FALSE)),0,HLOOKUP($B151,INDIRECT("'Monthly Resource Report'!"&amp;'Green Validation'!T$450676&amp;":"&amp;'Green Validation'!T$450677),'Green Validation'!T$450678,FALSE))</f>
        <v>0.19026324724903868</v>
      </c>
    </row>
    <row r="152" spans="2:20" s="29" customFormat="1">
      <c r="B152" s="301">
        <v>45809</v>
      </c>
      <c r="C152" s="294">
        <v>231</v>
      </c>
      <c r="D152" s="297">
        <v>6.7367579459949889</v>
      </c>
      <c r="E152" s="299">
        <v>0.21</v>
      </c>
      <c r="F152" s="295">
        <v>0.19</v>
      </c>
      <c r="G152" s="294">
        <f ca="1">+IF(ISERROR(HLOOKUP($B152,INDIRECT("'Monthly Resource Report'!"&amp;'Green Validation'!G$450676&amp;":"&amp;'Green Validation'!G$450677),'Green Validation'!G$450678,FALSE)),0,HLOOKUP($B152,INDIRECT("'Monthly Resource Report'!"&amp;'Green Validation'!G$450676&amp;":"&amp;'Green Validation'!G$450677),'Green Validation'!G$450678,FALSE))</f>
        <v>231</v>
      </c>
      <c r="H152" s="297">
        <f ca="1">+IF(ISERROR(HLOOKUP($B152,INDIRECT("'Monthly Resource Report'!"&amp;'Green Validation'!H$450676&amp;":"&amp;'Green Validation'!H$450677),'Green Validation'!H$450678,FALSE)),0,HLOOKUP($B152,INDIRECT("'Monthly Resource Report'!"&amp;'Green Validation'!H$450676&amp;":"&amp;'Green Validation'!H$450677),'Green Validation'!H$450678,FALSE))</f>
        <v>6.7370045251146049</v>
      </c>
      <c r="I152" s="317">
        <f ca="1">+IF(ISERROR(HLOOKUP($B152,INDIRECT("'Monthly Resource Report'!"&amp;'Green Validation'!I$450676&amp;":"&amp;'Green Validation'!I$450677),'Green Validation'!I$450678,FALSE)),0,HLOOKUP($B152,INDIRECT("'Monthly Resource Report'!"&amp;'Green Validation'!I$450676&amp;":"&amp;'Green Validation'!I$450677),'Green Validation'!I$450678,FALSE))</f>
        <v>0.20859936620522496</v>
      </c>
      <c r="J152" s="318">
        <f ca="1">+IF(ISERROR(HLOOKUP($B152,INDIRECT("'Monthly Resource Report'!"&amp;'Green Validation'!J$450676&amp;":"&amp;'Green Validation'!J$450677),'Green Validation'!J$450678,FALSE)),0,HLOOKUP($B152,INDIRECT("'Monthly Resource Report'!"&amp;'Green Validation'!J$450676&amp;":"&amp;'Green Validation'!J$450677),'Green Validation'!J$450678,FALSE))</f>
        <v>0.19037723065788584</v>
      </c>
      <c r="L152" s="301">
        <v>45809</v>
      </c>
      <c r="M152" s="294">
        <v>223</v>
      </c>
      <c r="N152" s="297">
        <v>6.7367579459949889</v>
      </c>
      <c r="O152" s="299">
        <v>0.21</v>
      </c>
      <c r="P152" s="295">
        <v>0.19</v>
      </c>
      <c r="Q152" s="294">
        <f ca="1">+IF(ISERROR(HLOOKUP($B152,INDIRECT("'Monthly Resource Report'!"&amp;'Green Validation'!Q$450676&amp;":"&amp;'Green Validation'!Q$450677),'Green Validation'!Q$450678,FALSE)),0,HLOOKUP($B152,INDIRECT("'Monthly Resource Report'!"&amp;'Green Validation'!Q$450676&amp;":"&amp;'Green Validation'!Q$450677),'Green Validation'!Q$450678,FALSE))</f>
        <v>223</v>
      </c>
      <c r="R152" s="297">
        <f ca="1">+IF(ISERROR(HLOOKUP($B152,INDIRECT("'Monthly Resource Report'!"&amp;'Green Validation'!R$450676&amp;":"&amp;'Green Validation'!R$450677),'Green Validation'!R$450678,FALSE)),0,HLOOKUP($B152,INDIRECT("'Monthly Resource Report'!"&amp;'Green Validation'!R$450676&amp;":"&amp;'Green Validation'!R$450677),'Green Validation'!R$450678,FALSE))</f>
        <v>6.7369891704921177</v>
      </c>
      <c r="S152" s="317">
        <f ca="1">+IF(ISERROR(HLOOKUP($B152,INDIRECT("'Monthly Resource Report'!"&amp;'Green Validation'!S$450676&amp;":"&amp;'Green Validation'!S$450677),'Green Validation'!S$450678,FALSE)),0,HLOOKUP($B152,INDIRECT("'Monthly Resource Report'!"&amp;'Green Validation'!S$450676&amp;":"&amp;'Green Validation'!S$450677),'Green Validation'!S$450678,FALSE))</f>
        <v>0.20883561710563001</v>
      </c>
      <c r="T152" s="318">
        <f ca="1">+IF(ISERROR(HLOOKUP($B152,INDIRECT("'Monthly Resource Report'!"&amp;'Green Validation'!T$450676&amp;":"&amp;'Green Validation'!T$450677),'Green Validation'!T$450678,FALSE)),0,HLOOKUP($B152,INDIRECT("'Monthly Resource Report'!"&amp;'Green Validation'!T$450676&amp;":"&amp;'Green Validation'!T$450677),'Green Validation'!T$450678,FALSE))</f>
        <v>0.19018008066849418</v>
      </c>
    </row>
    <row r="153" spans="2:20" s="29" customFormat="1">
      <c r="B153" s="301">
        <v>45839</v>
      </c>
      <c r="C153" s="294">
        <v>231</v>
      </c>
      <c r="D153" s="297">
        <v>6.7367579459949889</v>
      </c>
      <c r="E153" s="299">
        <v>0.21</v>
      </c>
      <c r="F153" s="295">
        <v>0.19</v>
      </c>
      <c r="G153" s="294">
        <f ca="1">+IF(ISERROR(HLOOKUP($B153,INDIRECT("'Monthly Resource Report'!"&amp;'Green Validation'!G$450676&amp;":"&amp;'Green Validation'!G$450677),'Green Validation'!G$450678,FALSE)),0,HLOOKUP($B153,INDIRECT("'Monthly Resource Report'!"&amp;'Green Validation'!G$450676&amp;":"&amp;'Green Validation'!G$450677),'Green Validation'!G$450678,FALSE))</f>
        <v>231</v>
      </c>
      <c r="H153" s="297">
        <f ca="1">+IF(ISERROR(HLOOKUP($B153,INDIRECT("'Monthly Resource Report'!"&amp;'Green Validation'!H$450676&amp;":"&amp;'Green Validation'!H$450677),'Green Validation'!H$450678,FALSE)),0,HLOOKUP($B153,INDIRECT("'Monthly Resource Report'!"&amp;'Green Validation'!H$450676&amp;":"&amp;'Green Validation'!H$450677),'Green Validation'!H$450678,FALSE))</f>
        <v>6.7370060603772162</v>
      </c>
      <c r="I153" s="317">
        <f ca="1">+IF(ISERROR(HLOOKUP($B153,INDIRECT("'Monthly Resource Report'!"&amp;'Green Validation'!I$450676&amp;":"&amp;'Green Validation'!I$450677),'Green Validation'!I$450678,FALSE)),0,HLOOKUP($B153,INDIRECT("'Monthly Resource Report'!"&amp;'Green Validation'!I$450676&amp;":"&amp;'Green Validation'!I$450677),'Green Validation'!I$450678,FALSE))</f>
        <v>0.20898896701441619</v>
      </c>
      <c r="J153" s="318">
        <f ca="1">+IF(ISERROR(HLOOKUP($B153,INDIRECT("'Monthly Resource Report'!"&amp;'Green Validation'!J$450676&amp;":"&amp;'Green Validation'!J$450677),'Green Validation'!J$450678,FALSE)),0,HLOOKUP($B153,INDIRECT("'Monthly Resource Report'!"&amp;'Green Validation'!J$450676&amp;":"&amp;'Green Validation'!J$450677),'Green Validation'!J$450678,FALSE))</f>
        <v>0.19023458776682692</v>
      </c>
      <c r="L153" s="301">
        <v>45839</v>
      </c>
      <c r="M153" s="294">
        <v>223</v>
      </c>
      <c r="N153" s="297">
        <v>6.7367579459949889</v>
      </c>
      <c r="O153" s="299">
        <v>0.21</v>
      </c>
      <c r="P153" s="295">
        <v>0.19</v>
      </c>
      <c r="Q153" s="294">
        <f ca="1">+IF(ISERROR(HLOOKUP($B153,INDIRECT("'Monthly Resource Report'!"&amp;'Green Validation'!Q$450676&amp;":"&amp;'Green Validation'!Q$450677),'Green Validation'!Q$450678,FALSE)),0,HLOOKUP($B153,INDIRECT("'Monthly Resource Report'!"&amp;'Green Validation'!Q$450676&amp;":"&amp;'Green Validation'!Q$450677),'Green Validation'!Q$450678,FALSE))</f>
        <v>223</v>
      </c>
      <c r="R153" s="297">
        <f ca="1">+IF(ISERROR(HLOOKUP($B153,INDIRECT("'Monthly Resource Report'!"&amp;'Green Validation'!R$450676&amp;":"&amp;'Green Validation'!R$450677),'Green Validation'!R$450678,FALSE)),0,HLOOKUP($B153,INDIRECT("'Monthly Resource Report'!"&amp;'Green Validation'!R$450676&amp;":"&amp;'Green Validation'!R$450677),'Green Validation'!R$450678,FALSE))</f>
        <v>6.7369893265830711</v>
      </c>
      <c r="S153" s="317">
        <f ca="1">+IF(ISERROR(HLOOKUP($B153,INDIRECT("'Monthly Resource Report'!"&amp;'Green Validation'!S$450676&amp;":"&amp;'Green Validation'!S$450677),'Green Validation'!S$450678,FALSE)),0,HLOOKUP($B153,INDIRECT("'Monthly Resource Report'!"&amp;'Green Validation'!S$450676&amp;":"&amp;'Green Validation'!S$450677),'Green Validation'!S$450678,FALSE))</f>
        <v>0.20913034788435991</v>
      </c>
      <c r="T153" s="318">
        <f ca="1">+IF(ISERROR(HLOOKUP($B153,INDIRECT("'Monthly Resource Report'!"&amp;'Green Validation'!T$450676&amp;":"&amp;'Green Validation'!T$450677),'Green Validation'!T$450678,FALSE)),0,HLOOKUP($B153,INDIRECT("'Monthly Resource Report'!"&amp;'Green Validation'!T$450676&amp;":"&amp;'Green Validation'!T$450677),'Green Validation'!T$450678,FALSE))</f>
        <v>0.19017835098816088</v>
      </c>
    </row>
    <row r="154" spans="2:20" s="29" customFormat="1">
      <c r="B154" s="301">
        <v>45870</v>
      </c>
      <c r="C154" s="294">
        <v>231</v>
      </c>
      <c r="D154" s="297">
        <v>6.7367579459949889</v>
      </c>
      <c r="E154" s="299">
        <v>0.21</v>
      </c>
      <c r="F154" s="295">
        <v>0.19</v>
      </c>
      <c r="G154" s="294">
        <f ca="1">+IF(ISERROR(HLOOKUP($B154,INDIRECT("'Monthly Resource Report'!"&amp;'Green Validation'!G$450676&amp;":"&amp;'Green Validation'!G$450677),'Green Validation'!G$450678,FALSE)),0,HLOOKUP($B154,INDIRECT("'Monthly Resource Report'!"&amp;'Green Validation'!G$450676&amp;":"&amp;'Green Validation'!G$450677),'Green Validation'!G$450678,FALSE))</f>
        <v>231</v>
      </c>
      <c r="H154" s="297">
        <f ca="1">+IF(ISERROR(HLOOKUP($B154,INDIRECT("'Monthly Resource Report'!"&amp;'Green Validation'!H$450676&amp;":"&amp;'Green Validation'!H$450677),'Green Validation'!H$450678,FALSE)),0,HLOOKUP($B154,INDIRECT("'Monthly Resource Report'!"&amp;'Green Validation'!H$450676&amp;":"&amp;'Green Validation'!H$450677),'Green Validation'!H$450678,FALSE))</f>
        <v>6.7370066699202855</v>
      </c>
      <c r="I154" s="317">
        <f ca="1">+IF(ISERROR(HLOOKUP($B154,INDIRECT("'Monthly Resource Report'!"&amp;'Green Validation'!I$450676&amp;":"&amp;'Green Validation'!I$450677),'Green Validation'!I$450678,FALSE)),0,HLOOKUP($B154,INDIRECT("'Monthly Resource Report'!"&amp;'Green Validation'!I$450676&amp;":"&amp;'Green Validation'!I$450677),'Green Validation'!I$450678,FALSE))</f>
        <v>0.20911503403715243</v>
      </c>
      <c r="J154" s="318">
        <f ca="1">+IF(ISERROR(HLOOKUP($B154,INDIRECT("'Monthly Resource Report'!"&amp;'Green Validation'!J$450676&amp;":"&amp;'Green Validation'!J$450677),'Green Validation'!J$450678,FALSE)),0,HLOOKUP($B154,INDIRECT("'Monthly Resource Report'!"&amp;'Green Validation'!J$450676&amp;":"&amp;'Green Validation'!J$450677),'Green Validation'!J$450678,FALSE))</f>
        <v>0.19035421714549441</v>
      </c>
      <c r="L154" s="301">
        <v>45870</v>
      </c>
      <c r="M154" s="294">
        <v>223</v>
      </c>
      <c r="N154" s="297">
        <v>6.7367579459949889</v>
      </c>
      <c r="O154" s="299">
        <v>0.21</v>
      </c>
      <c r="P154" s="295">
        <v>0.19</v>
      </c>
      <c r="Q154" s="294">
        <f ca="1">+IF(ISERROR(HLOOKUP($B154,INDIRECT("'Monthly Resource Report'!"&amp;'Green Validation'!Q$450676&amp;":"&amp;'Green Validation'!Q$450677),'Green Validation'!Q$450678,FALSE)),0,HLOOKUP($B154,INDIRECT("'Monthly Resource Report'!"&amp;'Green Validation'!Q$450676&amp;":"&amp;'Green Validation'!Q$450677),'Green Validation'!Q$450678,FALSE))</f>
        <v>223</v>
      </c>
      <c r="R154" s="297">
        <f ca="1">+IF(ISERROR(HLOOKUP($B154,INDIRECT("'Monthly Resource Report'!"&amp;'Green Validation'!R$450676&amp;":"&amp;'Green Validation'!R$450677),'Green Validation'!R$450678,FALSE)),0,HLOOKUP($B154,INDIRECT("'Monthly Resource Report'!"&amp;'Green Validation'!R$450676&amp;":"&amp;'Green Validation'!R$450677),'Green Validation'!R$450678,FALSE))</f>
        <v>6.7369888866411287</v>
      </c>
      <c r="S154" s="317">
        <f ca="1">+IF(ISERROR(HLOOKUP($B154,INDIRECT("'Monthly Resource Report'!"&amp;'Green Validation'!S$450676&amp;":"&amp;'Green Validation'!S$450677),'Green Validation'!S$450678,FALSE)),0,HLOOKUP($B154,INDIRECT("'Monthly Resource Report'!"&amp;'Green Validation'!S$450676&amp;":"&amp;'Green Validation'!S$450677),'Green Validation'!S$450678,FALSE))</f>
        <v>0.20922391815406924</v>
      </c>
      <c r="T154" s="318">
        <f ca="1">+IF(ISERROR(HLOOKUP($B154,INDIRECT("'Monthly Resource Report'!"&amp;'Green Validation'!T$450676&amp;":"&amp;'Green Validation'!T$450677),'Green Validation'!T$450678,FALSE)),0,HLOOKUP($B154,INDIRECT("'Monthly Resource Report'!"&amp;'Green Validation'!T$450676&amp;":"&amp;'Green Validation'!T$450677),'Green Validation'!T$450678,FALSE))</f>
        <v>0.19025811058142347</v>
      </c>
    </row>
    <row r="155" spans="2:20" s="29" customFormat="1">
      <c r="B155" s="301">
        <v>45901</v>
      </c>
      <c r="C155" s="294">
        <v>231</v>
      </c>
      <c r="D155" s="297">
        <v>6.7367579459949889</v>
      </c>
      <c r="E155" s="299">
        <v>0.21</v>
      </c>
      <c r="F155" s="295">
        <v>0.19</v>
      </c>
      <c r="G155" s="294">
        <f ca="1">+IF(ISERROR(HLOOKUP($B155,INDIRECT("'Monthly Resource Report'!"&amp;'Green Validation'!G$450676&amp;":"&amp;'Green Validation'!G$450677),'Green Validation'!G$450678,FALSE)),0,HLOOKUP($B155,INDIRECT("'Monthly Resource Report'!"&amp;'Green Validation'!G$450676&amp;":"&amp;'Green Validation'!G$450677),'Green Validation'!G$450678,FALSE))</f>
        <v>231</v>
      </c>
      <c r="H155" s="297">
        <f ca="1">+IF(ISERROR(HLOOKUP($B155,INDIRECT("'Monthly Resource Report'!"&amp;'Green Validation'!H$450676&amp;":"&amp;'Green Validation'!H$450677),'Green Validation'!H$450678,FALSE)),0,HLOOKUP($B155,INDIRECT("'Monthly Resource Report'!"&amp;'Green Validation'!H$450676&amp;":"&amp;'Green Validation'!H$450677),'Green Validation'!H$450678,FALSE))</f>
        <v>6.7370050449308483</v>
      </c>
      <c r="I155" s="317">
        <f ca="1">+IF(ISERROR(HLOOKUP($B155,INDIRECT("'Monthly Resource Report'!"&amp;'Green Validation'!I$450676&amp;":"&amp;'Green Validation'!I$450677),'Green Validation'!I$450678,FALSE)),0,HLOOKUP($B155,INDIRECT("'Monthly Resource Report'!"&amp;'Green Validation'!I$450676&amp;":"&amp;'Green Validation'!I$450677),'Green Validation'!I$450678,FALSE))</f>
        <v>0.20841669960204717</v>
      </c>
      <c r="J155" s="318">
        <f ca="1">+IF(ISERROR(HLOOKUP($B155,INDIRECT("'Monthly Resource Report'!"&amp;'Green Validation'!J$450676&amp;":"&amp;'Green Validation'!J$450677),'Green Validation'!J$450678,FALSE)),0,HLOOKUP($B155,INDIRECT("'Monthly Resource Report'!"&amp;'Green Validation'!J$450676&amp;":"&amp;'Green Validation'!J$450677),'Green Validation'!J$450678,FALSE))</f>
        <v>0.19024899937043305</v>
      </c>
      <c r="L155" s="301">
        <v>45901</v>
      </c>
      <c r="M155" s="294">
        <v>223</v>
      </c>
      <c r="N155" s="297">
        <v>6.7367579459949889</v>
      </c>
      <c r="O155" s="299">
        <v>0.21</v>
      </c>
      <c r="P155" s="295">
        <v>0.19</v>
      </c>
      <c r="Q155" s="294">
        <f ca="1">+IF(ISERROR(HLOOKUP($B155,INDIRECT("'Monthly Resource Report'!"&amp;'Green Validation'!Q$450676&amp;":"&amp;'Green Validation'!Q$450677),'Green Validation'!Q$450678,FALSE)),0,HLOOKUP($B155,INDIRECT("'Monthly Resource Report'!"&amp;'Green Validation'!Q$450676&amp;":"&amp;'Green Validation'!Q$450677),'Green Validation'!Q$450678,FALSE))</f>
        <v>223</v>
      </c>
      <c r="R155" s="297">
        <f ca="1">+IF(ISERROR(HLOOKUP($B155,INDIRECT("'Monthly Resource Report'!"&amp;'Green Validation'!R$450676&amp;":"&amp;'Green Validation'!R$450677),'Green Validation'!R$450678,FALSE)),0,HLOOKUP($B155,INDIRECT("'Monthly Resource Report'!"&amp;'Green Validation'!R$450676&amp;":"&amp;'Green Validation'!R$450677),'Green Validation'!R$450678,FALSE))</f>
        <v>6.7369903612954376</v>
      </c>
      <c r="S155" s="317">
        <f ca="1">+IF(ISERROR(HLOOKUP($B155,INDIRECT("'Monthly Resource Report'!"&amp;'Green Validation'!S$450676&amp;":"&amp;'Green Validation'!S$450677),'Green Validation'!S$450678,FALSE)),0,HLOOKUP($B155,INDIRECT("'Monthly Resource Report'!"&amp;'Green Validation'!S$450676&amp;":"&amp;'Green Validation'!S$450677),'Green Validation'!S$450678,FALSE))</f>
        <v>0.20862749314413309</v>
      </c>
      <c r="T155" s="318">
        <f ca="1">+IF(ISERROR(HLOOKUP($B155,INDIRECT("'Monthly Resource Report'!"&amp;'Green Validation'!T$450676&amp;":"&amp;'Green Validation'!T$450677),'Green Validation'!T$450678,FALSE)),0,HLOOKUP($B155,INDIRECT("'Monthly Resource Report'!"&amp;'Green Validation'!T$450676&amp;":"&amp;'Green Validation'!T$450677),'Green Validation'!T$450678,FALSE))</f>
        <v>0.19017914210696105</v>
      </c>
    </row>
    <row r="156" spans="2:20" s="29" customFormat="1">
      <c r="B156" s="301">
        <v>45931</v>
      </c>
      <c r="C156" s="294">
        <v>231</v>
      </c>
      <c r="D156" s="297">
        <v>6.7367579459949889</v>
      </c>
      <c r="E156" s="299">
        <v>0.22500000000000001</v>
      </c>
      <c r="F156" s="295">
        <v>0.19</v>
      </c>
      <c r="G156" s="294">
        <f ca="1">+IF(ISERROR(HLOOKUP($B156,INDIRECT("'Monthly Resource Report'!"&amp;'Green Validation'!G$450676&amp;":"&amp;'Green Validation'!G$450677),'Green Validation'!G$450678,FALSE)),0,HLOOKUP($B156,INDIRECT("'Monthly Resource Report'!"&amp;'Green Validation'!G$450676&amp;":"&amp;'Green Validation'!G$450677),'Green Validation'!G$450678,FALSE))</f>
        <v>231</v>
      </c>
      <c r="H156" s="297">
        <f ca="1">+IF(ISERROR(HLOOKUP($B156,INDIRECT("'Monthly Resource Report'!"&amp;'Green Validation'!H$450676&amp;":"&amp;'Green Validation'!H$450677),'Green Validation'!H$450678,FALSE)),0,HLOOKUP($B156,INDIRECT("'Monthly Resource Report'!"&amp;'Green Validation'!H$450676&amp;":"&amp;'Green Validation'!H$450677),'Green Validation'!H$450678,FALSE))</f>
        <v>6.7370055175684245</v>
      </c>
      <c r="I156" s="317">
        <f ca="1">+IF(ISERROR(HLOOKUP($B156,INDIRECT("'Monthly Resource Report'!"&amp;'Green Validation'!I$450676&amp;":"&amp;'Green Validation'!I$450677),'Green Validation'!I$450678,FALSE)),0,HLOOKUP($B156,INDIRECT("'Monthly Resource Report'!"&amp;'Green Validation'!I$450676&amp;":"&amp;'Green Validation'!I$450677),'Green Validation'!I$450678,FALSE))</f>
        <v>0.22368152922284154</v>
      </c>
      <c r="J156" s="318">
        <f ca="1">+IF(ISERROR(HLOOKUP($B156,INDIRECT("'Monthly Resource Report'!"&amp;'Green Validation'!J$450676&amp;":"&amp;'Green Validation'!J$450677),'Green Validation'!J$450678,FALSE)),0,HLOOKUP($B156,INDIRECT("'Monthly Resource Report'!"&amp;'Green Validation'!J$450676&amp;":"&amp;'Green Validation'!J$450677),'Green Validation'!J$450678,FALSE))</f>
        <v>0.19024727532951174</v>
      </c>
      <c r="L156" s="301">
        <v>45931</v>
      </c>
      <c r="M156" s="294">
        <v>223</v>
      </c>
      <c r="N156" s="297">
        <v>6.7367579459949889</v>
      </c>
      <c r="O156" s="299">
        <v>0.22500000000000001</v>
      </c>
      <c r="P156" s="295">
        <v>0.19</v>
      </c>
      <c r="Q156" s="294">
        <f ca="1">+IF(ISERROR(HLOOKUP($B156,INDIRECT("'Monthly Resource Report'!"&amp;'Green Validation'!Q$450676&amp;":"&amp;'Green Validation'!Q$450677),'Green Validation'!Q$450678,FALSE)),0,HLOOKUP($B156,INDIRECT("'Monthly Resource Report'!"&amp;'Green Validation'!Q$450676&amp;":"&amp;'Green Validation'!Q$450677),'Green Validation'!Q$450678,FALSE))</f>
        <v>223</v>
      </c>
      <c r="R156" s="297">
        <f ca="1">+IF(ISERROR(HLOOKUP($B156,INDIRECT("'Monthly Resource Report'!"&amp;'Green Validation'!R$450676&amp;":"&amp;'Green Validation'!R$450677),'Green Validation'!R$450678,FALSE)),0,HLOOKUP($B156,INDIRECT("'Monthly Resource Report'!"&amp;'Green Validation'!R$450676&amp;":"&amp;'Green Validation'!R$450677),'Green Validation'!R$450678,FALSE))</f>
        <v>6.7369900062710979</v>
      </c>
      <c r="S156" s="317">
        <f ca="1">+IF(ISERROR(HLOOKUP($B156,INDIRECT("'Monthly Resource Report'!"&amp;'Green Validation'!S$450676&amp;":"&amp;'Green Validation'!S$450677),'Green Validation'!S$450678,FALSE)),0,HLOOKUP($B156,INDIRECT("'Monthly Resource Report'!"&amp;'Green Validation'!S$450676&amp;":"&amp;'Green Validation'!S$450677),'Green Validation'!S$450678,FALSE))</f>
        <v>0.22376932274934092</v>
      </c>
      <c r="T156" s="318">
        <f ca="1">+IF(ISERROR(HLOOKUP($B156,INDIRECT("'Monthly Resource Report'!"&amp;'Green Validation'!T$450676&amp;":"&amp;'Green Validation'!T$450677),'Green Validation'!T$450678,FALSE)),0,HLOOKUP($B156,INDIRECT("'Monthly Resource Report'!"&amp;'Green Validation'!T$450676&amp;":"&amp;'Green Validation'!T$450677),'Green Validation'!T$450678,FALSE))</f>
        <v>0.19017811264940765</v>
      </c>
    </row>
    <row r="157" spans="2:20" s="29" customFormat="1">
      <c r="B157" s="301">
        <v>45962</v>
      </c>
      <c r="C157" s="294">
        <v>231</v>
      </c>
      <c r="D157" s="297">
        <v>6.7367579459949889</v>
      </c>
      <c r="E157" s="299">
        <v>0.22500000000000001</v>
      </c>
      <c r="F157" s="295">
        <v>0.19</v>
      </c>
      <c r="G157" s="294">
        <f ca="1">+IF(ISERROR(HLOOKUP($B157,INDIRECT("'Monthly Resource Report'!"&amp;'Green Validation'!G$450676&amp;":"&amp;'Green Validation'!G$450677),'Green Validation'!G$450678,FALSE)),0,HLOOKUP($B157,INDIRECT("'Monthly Resource Report'!"&amp;'Green Validation'!G$450676&amp;":"&amp;'Green Validation'!G$450677),'Green Validation'!G$450678,FALSE))</f>
        <v>231</v>
      </c>
      <c r="H157" s="297">
        <f ca="1">+IF(ISERROR(HLOOKUP($B157,INDIRECT("'Monthly Resource Report'!"&amp;'Green Validation'!H$450676&amp;":"&amp;'Green Validation'!H$450677),'Green Validation'!H$450678,FALSE)),0,HLOOKUP($B157,INDIRECT("'Monthly Resource Report'!"&amp;'Green Validation'!H$450676&amp;":"&amp;'Green Validation'!H$450677),'Green Validation'!H$450678,FALSE))</f>
        <v>6.7370069380084434</v>
      </c>
      <c r="I157" s="317">
        <f ca="1">+IF(ISERROR(HLOOKUP($B157,INDIRECT("'Monthly Resource Report'!"&amp;'Green Validation'!I$450676&amp;":"&amp;'Green Validation'!I$450677),'Green Validation'!I$450678,FALSE)),0,HLOOKUP($B157,INDIRECT("'Monthly Resource Report'!"&amp;'Green Validation'!I$450676&amp;":"&amp;'Green Validation'!I$450677),'Green Validation'!I$450678,FALSE))</f>
        <v>0.22419379141266405</v>
      </c>
      <c r="J157" s="318">
        <f ca="1">+IF(ISERROR(HLOOKUP($B157,INDIRECT("'Monthly Resource Report'!"&amp;'Green Validation'!J$450676&amp;":"&amp;'Green Validation'!J$450677),'Green Validation'!J$450678,FALSE)),0,HLOOKUP($B157,INDIRECT("'Monthly Resource Report'!"&amp;'Green Validation'!J$450676&amp;":"&amp;'Green Validation'!J$450677),'Green Validation'!J$450678,FALSE))</f>
        <v>0.19024050983364049</v>
      </c>
      <c r="L157" s="301">
        <v>45962</v>
      </c>
      <c r="M157" s="294">
        <v>223</v>
      </c>
      <c r="N157" s="297">
        <v>6.7367579459949889</v>
      </c>
      <c r="O157" s="299">
        <v>0.22500000000000001</v>
      </c>
      <c r="P157" s="295">
        <v>0.19</v>
      </c>
      <c r="Q157" s="294">
        <f ca="1">+IF(ISERROR(HLOOKUP($B157,INDIRECT("'Monthly Resource Report'!"&amp;'Green Validation'!Q$450676&amp;":"&amp;'Green Validation'!Q$450677),'Green Validation'!Q$450678,FALSE)),0,HLOOKUP($B157,INDIRECT("'Monthly Resource Report'!"&amp;'Green Validation'!Q$450676&amp;":"&amp;'Green Validation'!Q$450677),'Green Validation'!Q$450678,FALSE))</f>
        <v>223</v>
      </c>
      <c r="R157" s="297">
        <f ca="1">+IF(ISERROR(HLOOKUP($B157,INDIRECT("'Monthly Resource Report'!"&amp;'Green Validation'!R$450676&amp;":"&amp;'Green Validation'!R$450677),'Green Validation'!R$450678,FALSE)),0,HLOOKUP($B157,INDIRECT("'Monthly Resource Report'!"&amp;'Green Validation'!R$450676&amp;":"&amp;'Green Validation'!R$450677),'Green Validation'!R$450678,FALSE))</f>
        <v>6.7369875617537387</v>
      </c>
      <c r="S157" s="317">
        <f ca="1">+IF(ISERROR(HLOOKUP($B157,INDIRECT("'Monthly Resource Report'!"&amp;'Green Validation'!S$450676&amp;":"&amp;'Green Validation'!S$450677),'Green Validation'!S$450678,FALSE)),0,HLOOKUP($B157,INDIRECT("'Monthly Resource Report'!"&amp;'Green Validation'!S$450676&amp;":"&amp;'Green Validation'!S$450677),'Green Validation'!S$450678,FALSE))</f>
        <v>0.22425163103764439</v>
      </c>
      <c r="T157" s="318">
        <f ca="1">+IF(ISERROR(HLOOKUP($B157,INDIRECT("'Monthly Resource Report'!"&amp;'Green Validation'!T$450676&amp;":"&amp;'Green Validation'!T$450677),'Green Validation'!T$450678,FALSE)),0,HLOOKUP($B157,INDIRECT("'Monthly Resource Report'!"&amp;'Green Validation'!T$450676&amp;":"&amp;'Green Validation'!T$450677),'Green Validation'!T$450678,FALSE))</f>
        <v>0.19017994885509132</v>
      </c>
    </row>
    <row r="158" spans="2:20" s="29" customFormat="1">
      <c r="B158" s="301">
        <v>45992</v>
      </c>
      <c r="C158" s="294">
        <v>231</v>
      </c>
      <c r="D158" s="297">
        <v>6.7367579459949889</v>
      </c>
      <c r="E158" s="299">
        <v>0.22500000000000001</v>
      </c>
      <c r="F158" s="295">
        <v>0.19</v>
      </c>
      <c r="G158" s="294">
        <f ca="1">+IF(ISERROR(HLOOKUP($B158,INDIRECT("'Monthly Resource Report'!"&amp;'Green Validation'!G$450676&amp;":"&amp;'Green Validation'!G$450677),'Green Validation'!G$450678,FALSE)),0,HLOOKUP($B158,INDIRECT("'Monthly Resource Report'!"&amp;'Green Validation'!G$450676&amp;":"&amp;'Green Validation'!G$450677),'Green Validation'!G$450678,FALSE))</f>
        <v>231</v>
      </c>
      <c r="H158" s="297">
        <f ca="1">+IF(ISERROR(HLOOKUP($B158,INDIRECT("'Monthly Resource Report'!"&amp;'Green Validation'!H$450676&amp;":"&amp;'Green Validation'!H$450677),'Green Validation'!H$450678,FALSE)),0,HLOOKUP($B158,INDIRECT("'Monthly Resource Report'!"&amp;'Green Validation'!H$450676&amp;":"&amp;'Green Validation'!H$450677),'Green Validation'!H$450678,FALSE))</f>
        <v>6.7370068795113474</v>
      </c>
      <c r="I158" s="317">
        <f ca="1">+IF(ISERROR(HLOOKUP($B158,INDIRECT("'Monthly Resource Report'!"&amp;'Green Validation'!I$450676&amp;":"&amp;'Green Validation'!I$450677),'Green Validation'!I$450678,FALSE)),0,HLOOKUP($B158,INDIRECT("'Monthly Resource Report'!"&amp;'Green Validation'!I$450676&amp;":"&amp;'Green Validation'!I$450677),'Green Validation'!I$450678,FALSE))</f>
        <v>0.22399332205312181</v>
      </c>
      <c r="J158" s="318">
        <f ca="1">+IF(ISERROR(HLOOKUP($B158,INDIRECT("'Monthly Resource Report'!"&amp;'Green Validation'!J$450676&amp;":"&amp;'Green Validation'!J$450677),'Green Validation'!J$450678,FALSE)),0,HLOOKUP($B158,INDIRECT("'Monthly Resource Report'!"&amp;'Green Validation'!J$450676&amp;":"&amp;'Green Validation'!J$450677),'Green Validation'!J$450678,FALSE))</f>
        <v>0.19023361830608373</v>
      </c>
      <c r="L158" s="301">
        <v>45992</v>
      </c>
      <c r="M158" s="294">
        <v>223</v>
      </c>
      <c r="N158" s="297">
        <v>6.7367579459949889</v>
      </c>
      <c r="O158" s="299">
        <v>0.22500000000000001</v>
      </c>
      <c r="P158" s="295">
        <v>0.19</v>
      </c>
      <c r="Q158" s="294">
        <f ca="1">+IF(ISERROR(HLOOKUP($B158,INDIRECT("'Monthly Resource Report'!"&amp;'Green Validation'!Q$450676&amp;":"&amp;'Green Validation'!Q$450677),'Green Validation'!Q$450678,FALSE)),0,HLOOKUP($B158,INDIRECT("'Monthly Resource Report'!"&amp;'Green Validation'!Q$450676&amp;":"&amp;'Green Validation'!Q$450677),'Green Validation'!Q$450678,FALSE))</f>
        <v>223</v>
      </c>
      <c r="R158" s="297">
        <f ca="1">+IF(ISERROR(HLOOKUP($B158,INDIRECT("'Monthly Resource Report'!"&amp;'Green Validation'!R$450676&amp;":"&amp;'Green Validation'!R$450677),'Green Validation'!R$450678,FALSE)),0,HLOOKUP($B158,INDIRECT("'Monthly Resource Report'!"&amp;'Green Validation'!R$450676&amp;":"&amp;'Green Validation'!R$450677),'Green Validation'!R$450678,FALSE))</f>
        <v>6.736988252417091</v>
      </c>
      <c r="S158" s="317">
        <f ca="1">+IF(ISERROR(HLOOKUP($B158,INDIRECT("'Monthly Resource Report'!"&amp;'Green Validation'!S$450676&amp;":"&amp;'Green Validation'!S$450677),'Green Validation'!S$450678,FALSE)),0,HLOOKUP($B158,INDIRECT("'Monthly Resource Report'!"&amp;'Green Validation'!S$450676&amp;":"&amp;'Green Validation'!S$450677),'Green Validation'!S$450678,FALSE))</f>
        <v>0.22416959487565502</v>
      </c>
      <c r="T158" s="318">
        <f ca="1">+IF(ISERROR(HLOOKUP($B158,INDIRECT("'Monthly Resource Report'!"&amp;'Green Validation'!T$450676&amp;":"&amp;'Green Validation'!T$450677),'Green Validation'!T$450678,FALSE)),0,HLOOKUP($B158,INDIRECT("'Monthly Resource Report'!"&amp;'Green Validation'!T$450676&amp;":"&amp;'Green Validation'!T$450677),'Green Validation'!T$450678,FALSE))</f>
        <v>0.19041179508301012</v>
      </c>
    </row>
    <row r="159" spans="2:20" s="29" customFormat="1">
      <c r="B159" s="301">
        <v>46023</v>
      </c>
      <c r="C159" s="294">
        <v>231</v>
      </c>
      <c r="D159" s="297">
        <v>6.9240398168936501</v>
      </c>
      <c r="E159" s="299">
        <v>0.22500000000000001</v>
      </c>
      <c r="F159" s="295">
        <v>0.19</v>
      </c>
      <c r="G159" s="294">
        <f ca="1">+IF(ISERROR(HLOOKUP($B159,INDIRECT("'Monthly Resource Report'!"&amp;'Green Validation'!G$450676&amp;":"&amp;'Green Validation'!G$450677),'Green Validation'!G$450678,FALSE)),0,HLOOKUP($B159,INDIRECT("'Monthly Resource Report'!"&amp;'Green Validation'!G$450676&amp;":"&amp;'Green Validation'!G$450677),'Green Validation'!G$450678,FALSE))</f>
        <v>231</v>
      </c>
      <c r="H159" s="297">
        <f ca="1">+IF(ISERROR(HLOOKUP($B159,INDIRECT("'Monthly Resource Report'!"&amp;'Green Validation'!H$450676&amp;":"&amp;'Green Validation'!H$450677),'Green Validation'!H$450678,FALSE)),0,HLOOKUP($B159,INDIRECT("'Monthly Resource Report'!"&amp;'Green Validation'!H$450676&amp;":"&amp;'Green Validation'!H$450677),'Green Validation'!H$450678,FALSE))</f>
        <v>6.9239924369641797</v>
      </c>
      <c r="I159" s="317">
        <f ca="1">+IF(ISERROR(HLOOKUP($B159,INDIRECT("'Monthly Resource Report'!"&amp;'Green Validation'!I$450676&amp;":"&amp;'Green Validation'!I$450677),'Green Validation'!I$450678,FALSE)),0,HLOOKUP($B159,INDIRECT("'Monthly Resource Report'!"&amp;'Green Validation'!I$450676&amp;":"&amp;'Green Validation'!I$450677),'Green Validation'!I$450678,FALSE))</f>
        <v>0.22405991149569779</v>
      </c>
      <c r="J159" s="318">
        <f ca="1">+IF(ISERROR(HLOOKUP($B159,INDIRECT("'Monthly Resource Report'!"&amp;'Green Validation'!J$450676&amp;":"&amp;'Green Validation'!J$450677),'Green Validation'!J$450678,FALSE)),0,HLOOKUP($B159,INDIRECT("'Monthly Resource Report'!"&amp;'Green Validation'!J$450676&amp;":"&amp;'Green Validation'!J$450677),'Green Validation'!J$450678,FALSE))</f>
        <v>0.19023255295335575</v>
      </c>
      <c r="L159" s="301">
        <v>46023</v>
      </c>
      <c r="M159" s="294">
        <v>223</v>
      </c>
      <c r="N159" s="297">
        <v>6.9240398168936501</v>
      </c>
      <c r="O159" s="299">
        <v>0.22500000000000001</v>
      </c>
      <c r="P159" s="295">
        <v>0.19</v>
      </c>
      <c r="Q159" s="294">
        <f ca="1">+IF(ISERROR(HLOOKUP($B159,INDIRECT("'Monthly Resource Report'!"&amp;'Green Validation'!Q$450676&amp;":"&amp;'Green Validation'!Q$450677),'Green Validation'!Q$450678,FALSE)),0,HLOOKUP($B159,INDIRECT("'Monthly Resource Report'!"&amp;'Green Validation'!Q$450676&amp;":"&amp;'Green Validation'!Q$450677),'Green Validation'!Q$450678,FALSE))</f>
        <v>223</v>
      </c>
      <c r="R159" s="297">
        <f ca="1">+IF(ISERROR(HLOOKUP($B159,INDIRECT("'Monthly Resource Report'!"&amp;'Green Validation'!R$450676&amp;":"&amp;'Green Validation'!R$450677),'Green Validation'!R$450678,FALSE)),0,HLOOKUP($B159,INDIRECT("'Monthly Resource Report'!"&amp;'Green Validation'!R$450676&amp;":"&amp;'Green Validation'!R$450677),'Green Validation'!R$450678,FALSE))</f>
        <v>6.9239941415229413</v>
      </c>
      <c r="S159" s="317">
        <f ca="1">+IF(ISERROR(HLOOKUP($B159,INDIRECT("'Monthly Resource Report'!"&amp;'Green Validation'!S$450676&amp;":"&amp;'Green Validation'!S$450677),'Green Validation'!S$450678,FALSE)),0,HLOOKUP($B159,INDIRECT("'Monthly Resource Report'!"&amp;'Green Validation'!S$450676&amp;":"&amp;'Green Validation'!S$450677),'Green Validation'!S$450678,FALSE))</f>
        <v>0.22415380694748938</v>
      </c>
      <c r="T159" s="318">
        <f ca="1">+IF(ISERROR(HLOOKUP($B159,INDIRECT("'Monthly Resource Report'!"&amp;'Green Validation'!T$450676&amp;":"&amp;'Green Validation'!T$450677),'Green Validation'!T$450678,FALSE)),0,HLOOKUP($B159,INDIRECT("'Monthly Resource Report'!"&amp;'Green Validation'!T$450676&amp;":"&amp;'Green Validation'!T$450677),'Green Validation'!T$450678,FALSE))</f>
        <v>0.19017496440065082</v>
      </c>
    </row>
    <row r="160" spans="2:20" s="29" customFormat="1">
      <c r="B160" s="301">
        <v>46054</v>
      </c>
      <c r="C160" s="294">
        <v>231</v>
      </c>
      <c r="D160" s="297">
        <v>6.9240398168936501</v>
      </c>
      <c r="E160" s="299">
        <v>0.22500000000000001</v>
      </c>
      <c r="F160" s="295">
        <v>0.19</v>
      </c>
      <c r="G160" s="294">
        <f ca="1">+IF(ISERROR(HLOOKUP($B160,INDIRECT("'Monthly Resource Report'!"&amp;'Green Validation'!G$450676&amp;":"&amp;'Green Validation'!G$450677),'Green Validation'!G$450678,FALSE)),0,HLOOKUP($B160,INDIRECT("'Monthly Resource Report'!"&amp;'Green Validation'!G$450676&amp;":"&amp;'Green Validation'!G$450677),'Green Validation'!G$450678,FALSE))</f>
        <v>231</v>
      </c>
      <c r="H160" s="297">
        <f ca="1">+IF(ISERROR(HLOOKUP($B160,INDIRECT("'Monthly Resource Report'!"&amp;'Green Validation'!H$450676&amp;":"&amp;'Green Validation'!H$450677),'Green Validation'!H$450678,FALSE)),0,HLOOKUP($B160,INDIRECT("'Monthly Resource Report'!"&amp;'Green Validation'!H$450676&amp;":"&amp;'Green Validation'!H$450677),'Green Validation'!H$450678,FALSE))</f>
        <v>6.9239917929963273</v>
      </c>
      <c r="I160" s="317">
        <f ca="1">+IF(ISERROR(HLOOKUP($B160,INDIRECT("'Monthly Resource Report'!"&amp;'Green Validation'!I$450676&amp;":"&amp;'Green Validation'!I$450677),'Green Validation'!I$450678,FALSE)),0,HLOOKUP($B160,INDIRECT("'Monthly Resource Report'!"&amp;'Green Validation'!I$450676&amp;":"&amp;'Green Validation'!I$450677),'Green Validation'!I$450678,FALSE))</f>
        <v>0.22410003053495678</v>
      </c>
      <c r="J160" s="318">
        <f ca="1">+IF(ISERROR(HLOOKUP($B160,INDIRECT("'Monthly Resource Report'!"&amp;'Green Validation'!J$450676&amp;":"&amp;'Green Validation'!J$450677),'Green Validation'!J$450678,FALSE)),0,HLOOKUP($B160,INDIRECT("'Monthly Resource Report'!"&amp;'Green Validation'!J$450676&amp;":"&amp;'Green Validation'!J$450677),'Green Validation'!J$450678,FALSE))</f>
        <v>0.19039481267227898</v>
      </c>
      <c r="L160" s="301">
        <v>46054</v>
      </c>
      <c r="M160" s="294">
        <v>223</v>
      </c>
      <c r="N160" s="297">
        <v>6.9240398168936501</v>
      </c>
      <c r="O160" s="299">
        <v>0.22500000000000001</v>
      </c>
      <c r="P160" s="295">
        <v>0.19</v>
      </c>
      <c r="Q160" s="294">
        <f ca="1">+IF(ISERROR(HLOOKUP($B160,INDIRECT("'Monthly Resource Report'!"&amp;'Green Validation'!Q$450676&amp;":"&amp;'Green Validation'!Q$450677),'Green Validation'!Q$450678,FALSE)),0,HLOOKUP($B160,INDIRECT("'Monthly Resource Report'!"&amp;'Green Validation'!Q$450676&amp;":"&amp;'Green Validation'!Q$450677),'Green Validation'!Q$450678,FALSE))</f>
        <v>223</v>
      </c>
      <c r="R160" s="297">
        <f ca="1">+IF(ISERROR(HLOOKUP($B160,INDIRECT("'Monthly Resource Report'!"&amp;'Green Validation'!R$450676&amp;":"&amp;'Green Validation'!R$450677),'Green Validation'!R$450678,FALSE)),0,HLOOKUP($B160,INDIRECT("'Monthly Resource Report'!"&amp;'Green Validation'!R$450676&amp;":"&amp;'Green Validation'!R$450677),'Green Validation'!R$450678,FALSE))</f>
        <v>6.9239934817481696</v>
      </c>
      <c r="S160" s="317">
        <f ca="1">+IF(ISERROR(HLOOKUP($B160,INDIRECT("'Monthly Resource Report'!"&amp;'Green Validation'!S$450676&amp;":"&amp;'Green Validation'!S$450677),'Green Validation'!S$450678,FALSE)),0,HLOOKUP($B160,INDIRECT("'Monthly Resource Report'!"&amp;'Green Validation'!S$450676&amp;":"&amp;'Green Validation'!S$450677),'Green Validation'!S$450678,FALSE))</f>
        <v>0.22412171916992571</v>
      </c>
      <c r="T160" s="318">
        <f ca="1">+IF(ISERROR(HLOOKUP($B160,INDIRECT("'Monthly Resource Report'!"&amp;'Green Validation'!T$450676&amp;":"&amp;'Green Validation'!T$450677),'Green Validation'!T$450678,FALSE)),0,HLOOKUP($B160,INDIRECT("'Monthly Resource Report'!"&amp;'Green Validation'!T$450676&amp;":"&amp;'Green Validation'!T$450677),'Green Validation'!T$450678,FALSE))</f>
        <v>0.19019797754318954</v>
      </c>
    </row>
    <row r="161" spans="2:20" s="29" customFormat="1">
      <c r="B161" s="301">
        <v>46082</v>
      </c>
      <c r="C161" s="294">
        <v>231</v>
      </c>
      <c r="D161" s="297">
        <v>6.9240398168936501</v>
      </c>
      <c r="E161" s="299">
        <v>0.22500000000000001</v>
      </c>
      <c r="F161" s="295">
        <v>0.19</v>
      </c>
      <c r="G161" s="294">
        <f ca="1">+IF(ISERROR(HLOOKUP($B161,INDIRECT("'Monthly Resource Report'!"&amp;'Green Validation'!G$450676&amp;":"&amp;'Green Validation'!G$450677),'Green Validation'!G$450678,FALSE)),0,HLOOKUP($B161,INDIRECT("'Monthly Resource Report'!"&amp;'Green Validation'!G$450676&amp;":"&amp;'Green Validation'!G$450677),'Green Validation'!G$450678,FALSE))</f>
        <v>231</v>
      </c>
      <c r="H161" s="297">
        <f ca="1">+IF(ISERROR(HLOOKUP($B161,INDIRECT("'Monthly Resource Report'!"&amp;'Green Validation'!H$450676&amp;":"&amp;'Green Validation'!H$450677),'Green Validation'!H$450678,FALSE)),0,HLOOKUP($B161,INDIRECT("'Monthly Resource Report'!"&amp;'Green Validation'!H$450676&amp;":"&amp;'Green Validation'!H$450677),'Green Validation'!H$450678,FALSE))</f>
        <v>6.9239935796007792</v>
      </c>
      <c r="I161" s="317">
        <f ca="1">+IF(ISERROR(HLOOKUP($B161,INDIRECT("'Monthly Resource Report'!"&amp;'Green Validation'!I$450676&amp;":"&amp;'Green Validation'!I$450677),'Green Validation'!I$450678,FALSE)),0,HLOOKUP($B161,INDIRECT("'Monthly Resource Report'!"&amp;'Green Validation'!I$450676&amp;":"&amp;'Green Validation'!I$450677),'Green Validation'!I$450678,FALSE))</f>
        <v>0.22382237010458292</v>
      </c>
      <c r="J161" s="318">
        <f ca="1">+IF(ISERROR(HLOOKUP($B161,INDIRECT("'Monthly Resource Report'!"&amp;'Green Validation'!J$450676&amp;":"&amp;'Green Validation'!J$450677),'Green Validation'!J$450678,FALSE)),0,HLOOKUP($B161,INDIRECT("'Monthly Resource Report'!"&amp;'Green Validation'!J$450676&amp;":"&amp;'Green Validation'!J$450677),'Green Validation'!J$450678,FALSE))</f>
        <v>0.19057672958562183</v>
      </c>
      <c r="L161" s="301">
        <v>46082</v>
      </c>
      <c r="M161" s="294">
        <v>223</v>
      </c>
      <c r="N161" s="297">
        <v>6.9240398168936501</v>
      </c>
      <c r="O161" s="299">
        <v>0.22500000000000001</v>
      </c>
      <c r="P161" s="295">
        <v>0.19</v>
      </c>
      <c r="Q161" s="294">
        <f ca="1">+IF(ISERROR(HLOOKUP($B161,INDIRECT("'Monthly Resource Report'!"&amp;'Green Validation'!Q$450676&amp;":"&amp;'Green Validation'!Q$450677),'Green Validation'!Q$450678,FALSE)),0,HLOOKUP($B161,INDIRECT("'Monthly Resource Report'!"&amp;'Green Validation'!Q$450676&amp;":"&amp;'Green Validation'!Q$450677),'Green Validation'!Q$450678,FALSE))</f>
        <v>223</v>
      </c>
      <c r="R161" s="297">
        <f ca="1">+IF(ISERROR(HLOOKUP($B161,INDIRECT("'Monthly Resource Report'!"&amp;'Green Validation'!R$450676&amp;":"&amp;'Green Validation'!R$450677),'Green Validation'!R$450678,FALSE)),0,HLOOKUP($B161,INDIRECT("'Monthly Resource Report'!"&amp;'Green Validation'!R$450676&amp;":"&amp;'Green Validation'!R$450677),'Green Validation'!R$450678,FALSE))</f>
        <v>6.9239948345245965</v>
      </c>
      <c r="S161" s="317">
        <f ca="1">+IF(ISERROR(HLOOKUP($B161,INDIRECT("'Monthly Resource Report'!"&amp;'Green Validation'!S$450676&amp;":"&amp;'Green Validation'!S$450677),'Green Validation'!S$450678,FALSE)),0,HLOOKUP($B161,INDIRECT("'Monthly Resource Report'!"&amp;'Green Validation'!S$450676&amp;":"&amp;'Green Validation'!S$450677),'Green Validation'!S$450678,FALSE))</f>
        <v>0.22380016169750855</v>
      </c>
      <c r="T161" s="318">
        <f ca="1">+IF(ISERROR(HLOOKUP($B161,INDIRECT("'Monthly Resource Report'!"&amp;'Green Validation'!T$450676&amp;":"&amp;'Green Validation'!T$450677),'Green Validation'!T$450678,FALSE)),0,HLOOKUP($B161,INDIRECT("'Monthly Resource Report'!"&amp;'Green Validation'!T$450676&amp;":"&amp;'Green Validation'!T$450677),'Green Validation'!T$450678,FALSE))</f>
        <v>0.19018149306705043</v>
      </c>
    </row>
    <row r="162" spans="2:20" s="29" customFormat="1">
      <c r="B162" s="301">
        <v>46113</v>
      </c>
      <c r="C162" s="294">
        <v>231</v>
      </c>
      <c r="D162" s="297">
        <v>6.9240398168936501</v>
      </c>
      <c r="E162" s="299">
        <v>0.22500000000000001</v>
      </c>
      <c r="F162" s="295">
        <v>0.19</v>
      </c>
      <c r="G162" s="294">
        <f ca="1">+IF(ISERROR(HLOOKUP($B162,INDIRECT("'Monthly Resource Report'!"&amp;'Green Validation'!G$450676&amp;":"&amp;'Green Validation'!G$450677),'Green Validation'!G$450678,FALSE)),0,HLOOKUP($B162,INDIRECT("'Monthly Resource Report'!"&amp;'Green Validation'!G$450676&amp;":"&amp;'Green Validation'!G$450677),'Green Validation'!G$450678,FALSE))</f>
        <v>231</v>
      </c>
      <c r="H162" s="297">
        <f ca="1">+IF(ISERROR(HLOOKUP($B162,INDIRECT("'Monthly Resource Report'!"&amp;'Green Validation'!H$450676&amp;":"&amp;'Green Validation'!H$450677),'Green Validation'!H$450678,FALSE)),0,HLOOKUP($B162,INDIRECT("'Monthly Resource Report'!"&amp;'Green Validation'!H$450676&amp;":"&amp;'Green Validation'!H$450677),'Green Validation'!H$450678,FALSE))</f>
        <v>6.9239927740105749</v>
      </c>
      <c r="I162" s="317">
        <f ca="1">+IF(ISERROR(HLOOKUP($B162,INDIRECT("'Monthly Resource Report'!"&amp;'Green Validation'!I$450676&amp;":"&amp;'Green Validation'!I$450677),'Green Validation'!I$450678,FALSE)),0,HLOOKUP($B162,INDIRECT("'Monthly Resource Report'!"&amp;'Green Validation'!I$450676&amp;":"&amp;'Green Validation'!I$450677),'Green Validation'!I$450678,FALSE))</f>
        <v>0.22318440356284369</v>
      </c>
      <c r="J162" s="318">
        <f ca="1">+IF(ISERROR(HLOOKUP($B162,INDIRECT("'Monthly Resource Report'!"&amp;'Green Validation'!J$450676&amp;":"&amp;'Green Validation'!J$450677),'Green Validation'!J$450678,FALSE)),0,HLOOKUP($B162,INDIRECT("'Monthly Resource Report'!"&amp;'Green Validation'!J$450676&amp;":"&amp;'Green Validation'!J$450677),'Green Validation'!J$450678,FALSE))</f>
        <v>0.19050914803752</v>
      </c>
      <c r="L162" s="301">
        <v>46113</v>
      </c>
      <c r="M162" s="294">
        <v>223</v>
      </c>
      <c r="N162" s="297">
        <v>6.9240398168936501</v>
      </c>
      <c r="O162" s="299">
        <v>0.22500000000000001</v>
      </c>
      <c r="P162" s="295">
        <v>0.19</v>
      </c>
      <c r="Q162" s="294">
        <f ca="1">+IF(ISERROR(HLOOKUP($B162,INDIRECT("'Monthly Resource Report'!"&amp;'Green Validation'!Q$450676&amp;":"&amp;'Green Validation'!Q$450677),'Green Validation'!Q$450678,FALSE)),0,HLOOKUP($B162,INDIRECT("'Monthly Resource Report'!"&amp;'Green Validation'!Q$450676&amp;":"&amp;'Green Validation'!Q$450677),'Green Validation'!Q$450678,FALSE))</f>
        <v>223</v>
      </c>
      <c r="R162" s="297">
        <f ca="1">+IF(ISERROR(HLOOKUP($B162,INDIRECT("'Monthly Resource Report'!"&amp;'Green Validation'!R$450676&amp;":"&amp;'Green Validation'!R$450677),'Green Validation'!R$450678,FALSE)),0,HLOOKUP($B162,INDIRECT("'Monthly Resource Report'!"&amp;'Green Validation'!R$450676&amp;":"&amp;'Green Validation'!R$450677),'Green Validation'!R$450678,FALSE))</f>
        <v>6.9239972318145595</v>
      </c>
      <c r="S162" s="317">
        <f ca="1">+IF(ISERROR(HLOOKUP($B162,INDIRECT("'Monthly Resource Report'!"&amp;'Green Validation'!S$450676&amp;":"&amp;'Green Validation'!S$450677),'Green Validation'!S$450678,FALSE)),0,HLOOKUP($B162,INDIRECT("'Monthly Resource Report'!"&amp;'Green Validation'!S$450676&amp;":"&amp;'Green Validation'!S$450677),'Green Validation'!S$450678,FALSE))</f>
        <v>0.22343409270152267</v>
      </c>
      <c r="T162" s="318">
        <f ca="1">+IF(ISERROR(HLOOKUP($B162,INDIRECT("'Monthly Resource Report'!"&amp;'Green Validation'!T$450676&amp;":"&amp;'Green Validation'!T$450677),'Green Validation'!T$450678,FALSE)),0,HLOOKUP($B162,INDIRECT("'Monthly Resource Report'!"&amp;'Green Validation'!T$450676&amp;":"&amp;'Green Validation'!T$450677),'Green Validation'!T$450678,FALSE))</f>
        <v>0.19018713990030112</v>
      </c>
    </row>
    <row r="163" spans="2:20" s="29" customFormat="1">
      <c r="B163" s="301">
        <v>46143</v>
      </c>
      <c r="C163" s="294">
        <v>231</v>
      </c>
      <c r="D163" s="297">
        <v>6.9240398168936501</v>
      </c>
      <c r="E163" s="299">
        <v>0.21</v>
      </c>
      <c r="F163" s="295">
        <v>0.19</v>
      </c>
      <c r="G163" s="294">
        <f ca="1">+IF(ISERROR(HLOOKUP($B163,INDIRECT("'Monthly Resource Report'!"&amp;'Green Validation'!G$450676&amp;":"&amp;'Green Validation'!G$450677),'Green Validation'!G$450678,FALSE)),0,HLOOKUP($B163,INDIRECT("'Monthly Resource Report'!"&amp;'Green Validation'!G$450676&amp;":"&amp;'Green Validation'!G$450677),'Green Validation'!G$450678,FALSE))</f>
        <v>231</v>
      </c>
      <c r="H163" s="297">
        <f ca="1">+IF(ISERROR(HLOOKUP($B163,INDIRECT("'Monthly Resource Report'!"&amp;'Green Validation'!H$450676&amp;":"&amp;'Green Validation'!H$450677),'Green Validation'!H$450678,FALSE)),0,HLOOKUP($B163,INDIRECT("'Monthly Resource Report'!"&amp;'Green Validation'!H$450676&amp;":"&amp;'Green Validation'!H$450677),'Green Validation'!H$450678,FALSE))</f>
        <v>6.9239917167932159</v>
      </c>
      <c r="I163" s="317">
        <f ca="1">+IF(ISERROR(HLOOKUP($B163,INDIRECT("'Monthly Resource Report'!"&amp;'Green Validation'!I$450676&amp;":"&amp;'Green Validation'!I$450677),'Green Validation'!I$450678,FALSE)),0,HLOOKUP($B163,INDIRECT("'Monthly Resource Report'!"&amp;'Green Validation'!I$450676&amp;":"&amp;'Green Validation'!I$450677),'Green Validation'!I$450678,FALSE))</f>
        <v>0.2082509559777915</v>
      </c>
      <c r="J163" s="318">
        <f ca="1">+IF(ISERROR(HLOOKUP($B163,INDIRECT("'Monthly Resource Report'!"&amp;'Green Validation'!J$450676&amp;":"&amp;'Green Validation'!J$450677),'Green Validation'!J$450678,FALSE)),0,HLOOKUP($B163,INDIRECT("'Monthly Resource Report'!"&amp;'Green Validation'!J$450676&amp;":"&amp;'Green Validation'!J$450677),'Green Validation'!J$450678,FALSE))</f>
        <v>0.19024194576602793</v>
      </c>
      <c r="L163" s="301">
        <v>46143</v>
      </c>
      <c r="M163" s="294">
        <v>223</v>
      </c>
      <c r="N163" s="297">
        <v>6.9240398168936501</v>
      </c>
      <c r="O163" s="299">
        <v>0.21</v>
      </c>
      <c r="P163" s="295">
        <v>0.19</v>
      </c>
      <c r="Q163" s="294">
        <f ca="1">+IF(ISERROR(HLOOKUP($B163,INDIRECT("'Monthly Resource Report'!"&amp;'Green Validation'!Q$450676&amp;":"&amp;'Green Validation'!Q$450677),'Green Validation'!Q$450678,FALSE)),0,HLOOKUP($B163,INDIRECT("'Monthly Resource Report'!"&amp;'Green Validation'!Q$450676&amp;":"&amp;'Green Validation'!Q$450677),'Green Validation'!Q$450678,FALSE))</f>
        <v>223</v>
      </c>
      <c r="R163" s="297">
        <f ca="1">+IF(ISERROR(HLOOKUP($B163,INDIRECT("'Monthly Resource Report'!"&amp;'Green Validation'!R$450676&amp;":"&amp;'Green Validation'!R$450677),'Green Validation'!R$450678,FALSE)),0,HLOOKUP($B163,INDIRECT("'Monthly Resource Report'!"&amp;'Green Validation'!R$450676&amp;":"&amp;'Green Validation'!R$450677),'Green Validation'!R$450678,FALSE))</f>
        <v>6.9239962068426388</v>
      </c>
      <c r="S163" s="317">
        <f ca="1">+IF(ISERROR(HLOOKUP($B163,INDIRECT("'Monthly Resource Report'!"&amp;'Green Validation'!S$450676&amp;":"&amp;'Green Validation'!S$450677),'Green Validation'!S$450678,FALSE)),0,HLOOKUP($B163,INDIRECT("'Monthly Resource Report'!"&amp;'Green Validation'!S$450676&amp;":"&amp;'Green Validation'!S$450677),'Green Validation'!S$450678,FALSE))</f>
        <v>0.20843436138608898</v>
      </c>
      <c r="T163" s="318">
        <f ca="1">+IF(ISERROR(HLOOKUP($B163,INDIRECT("'Monthly Resource Report'!"&amp;'Green Validation'!T$450676&amp;":"&amp;'Green Validation'!T$450677),'Green Validation'!T$450678,FALSE)),0,HLOOKUP($B163,INDIRECT("'Monthly Resource Report'!"&amp;'Green Validation'!T$450676&amp;":"&amp;'Green Validation'!T$450677),'Green Validation'!T$450678,FALSE))</f>
        <v>0.19026716775075039</v>
      </c>
    </row>
    <row r="164" spans="2:20" s="29" customFormat="1">
      <c r="B164" s="301">
        <v>46174</v>
      </c>
      <c r="C164" s="294">
        <v>231</v>
      </c>
      <c r="D164" s="297">
        <v>6.9240398168936501</v>
      </c>
      <c r="E164" s="299">
        <v>0.21</v>
      </c>
      <c r="F164" s="295">
        <v>0.19</v>
      </c>
      <c r="G164" s="294">
        <f ca="1">+IF(ISERROR(HLOOKUP($B164,INDIRECT("'Monthly Resource Report'!"&amp;'Green Validation'!G$450676&amp;":"&amp;'Green Validation'!G$450677),'Green Validation'!G$450678,FALSE)),0,HLOOKUP($B164,INDIRECT("'Monthly Resource Report'!"&amp;'Green Validation'!G$450676&amp;":"&amp;'Green Validation'!G$450677),'Green Validation'!G$450678,FALSE))</f>
        <v>231</v>
      </c>
      <c r="H164" s="297">
        <f ca="1">+IF(ISERROR(HLOOKUP($B164,INDIRECT("'Monthly Resource Report'!"&amp;'Green Validation'!H$450676&amp;":"&amp;'Green Validation'!H$450677),'Green Validation'!H$450678,FALSE)),0,HLOOKUP($B164,INDIRECT("'Monthly Resource Report'!"&amp;'Green Validation'!H$450676&amp;":"&amp;'Green Validation'!H$450677),'Green Validation'!H$450678,FALSE))</f>
        <v>6.923991534643994</v>
      </c>
      <c r="I164" s="317">
        <f ca="1">+IF(ISERROR(HLOOKUP($B164,INDIRECT("'Monthly Resource Report'!"&amp;'Green Validation'!I$450676&amp;":"&amp;'Green Validation'!I$450677),'Green Validation'!I$450678,FALSE)),0,HLOOKUP($B164,INDIRECT("'Monthly Resource Report'!"&amp;'Green Validation'!I$450676&amp;":"&amp;'Green Validation'!I$450677),'Green Validation'!I$450678,FALSE))</f>
        <v>0.20837486489240645</v>
      </c>
      <c r="J164" s="318">
        <f ca="1">+IF(ISERROR(HLOOKUP($B164,INDIRECT("'Monthly Resource Report'!"&amp;'Green Validation'!J$450676&amp;":"&amp;'Green Validation'!J$450677),'Green Validation'!J$450678,FALSE)),0,HLOOKUP($B164,INDIRECT("'Monthly Resource Report'!"&amp;'Green Validation'!J$450676&amp;":"&amp;'Green Validation'!J$450677),'Green Validation'!J$450678,FALSE))</f>
        <v>0.19025424097076515</v>
      </c>
      <c r="L164" s="301">
        <v>46174</v>
      </c>
      <c r="M164" s="294">
        <v>223</v>
      </c>
      <c r="N164" s="297">
        <v>6.9240398168936501</v>
      </c>
      <c r="O164" s="299">
        <v>0.21</v>
      </c>
      <c r="P164" s="295">
        <v>0.19</v>
      </c>
      <c r="Q164" s="294">
        <f ca="1">+IF(ISERROR(HLOOKUP($B164,INDIRECT("'Monthly Resource Report'!"&amp;'Green Validation'!Q$450676&amp;":"&amp;'Green Validation'!Q$450677),'Green Validation'!Q$450678,FALSE)),0,HLOOKUP($B164,INDIRECT("'Monthly Resource Report'!"&amp;'Green Validation'!Q$450676&amp;":"&amp;'Green Validation'!Q$450677),'Green Validation'!Q$450678,FALSE))</f>
        <v>223</v>
      </c>
      <c r="R164" s="297">
        <f ca="1">+IF(ISERROR(HLOOKUP($B164,INDIRECT("'Monthly Resource Report'!"&amp;'Green Validation'!R$450676&amp;":"&amp;'Green Validation'!R$450677),'Green Validation'!R$450678,FALSE)),0,HLOOKUP($B164,INDIRECT("'Monthly Resource Report'!"&amp;'Green Validation'!R$450676&amp;":"&amp;'Green Validation'!R$450677),'Green Validation'!R$450678,FALSE))</f>
        <v>6.9239959024682909</v>
      </c>
      <c r="S164" s="317">
        <f ca="1">+IF(ISERROR(HLOOKUP($B164,INDIRECT("'Monthly Resource Report'!"&amp;'Green Validation'!S$450676&amp;":"&amp;'Green Validation'!S$450677),'Green Validation'!S$450678,FALSE)),0,HLOOKUP($B164,INDIRECT("'Monthly Resource Report'!"&amp;'Green Validation'!S$450676&amp;":"&amp;'Green Validation'!S$450677),'Green Validation'!S$450678,FALSE))</f>
        <v>0.20857356791746764</v>
      </c>
      <c r="T164" s="318">
        <f ca="1">+IF(ISERROR(HLOOKUP($B164,INDIRECT("'Monthly Resource Report'!"&amp;'Green Validation'!T$450676&amp;":"&amp;'Green Validation'!T$450677),'Green Validation'!T$450678,FALSE)),0,HLOOKUP($B164,INDIRECT("'Monthly Resource Report'!"&amp;'Green Validation'!T$450676&amp;":"&amp;'Green Validation'!T$450677),'Green Validation'!T$450678,FALSE))</f>
        <v>0.19027216177233766</v>
      </c>
    </row>
    <row r="165" spans="2:20" s="29" customFormat="1">
      <c r="B165" s="301">
        <v>46204</v>
      </c>
      <c r="C165" s="294">
        <v>231</v>
      </c>
      <c r="D165" s="297">
        <v>6.9240398168936501</v>
      </c>
      <c r="E165" s="299">
        <v>0.21</v>
      </c>
      <c r="F165" s="295">
        <v>0.19</v>
      </c>
      <c r="G165" s="294">
        <f ca="1">+IF(ISERROR(HLOOKUP($B165,INDIRECT("'Monthly Resource Report'!"&amp;'Green Validation'!G$450676&amp;":"&amp;'Green Validation'!G$450677),'Green Validation'!G$450678,FALSE)),0,HLOOKUP($B165,INDIRECT("'Monthly Resource Report'!"&amp;'Green Validation'!G$450676&amp;":"&amp;'Green Validation'!G$450677),'Green Validation'!G$450678,FALSE))</f>
        <v>231</v>
      </c>
      <c r="H165" s="297">
        <f ca="1">+IF(ISERROR(HLOOKUP($B165,INDIRECT("'Monthly Resource Report'!"&amp;'Green Validation'!H$450676&amp;":"&amp;'Green Validation'!H$450677),'Green Validation'!H$450678,FALSE)),0,HLOOKUP($B165,INDIRECT("'Monthly Resource Report'!"&amp;'Green Validation'!H$450676&amp;":"&amp;'Green Validation'!H$450677),'Green Validation'!H$450678,FALSE))</f>
        <v>6.9239915540863315</v>
      </c>
      <c r="I165" s="317">
        <f ca="1">+IF(ISERROR(HLOOKUP($B165,INDIRECT("'Monthly Resource Report'!"&amp;'Green Validation'!I$450676&amp;":"&amp;'Green Validation'!I$450677),'Green Validation'!I$450678,FALSE)),0,HLOOKUP($B165,INDIRECT("'Monthly Resource Report'!"&amp;'Green Validation'!I$450676&amp;":"&amp;'Green Validation'!I$450677),'Green Validation'!I$450678,FALSE))</f>
        <v>0.20890266559217444</v>
      </c>
      <c r="J165" s="318">
        <f ca="1">+IF(ISERROR(HLOOKUP($B165,INDIRECT("'Monthly Resource Report'!"&amp;'Green Validation'!J$450676&amp;":"&amp;'Green Validation'!J$450677),'Green Validation'!J$450678,FALSE)),0,HLOOKUP($B165,INDIRECT("'Monthly Resource Report'!"&amp;'Green Validation'!J$450676&amp;":"&amp;'Green Validation'!J$450677),'Green Validation'!J$450678,FALSE))</f>
        <v>0.19024271815694277</v>
      </c>
      <c r="L165" s="301">
        <v>46204</v>
      </c>
      <c r="M165" s="294">
        <v>223</v>
      </c>
      <c r="N165" s="297">
        <v>6.9240398168936501</v>
      </c>
      <c r="O165" s="299">
        <v>0.21</v>
      </c>
      <c r="P165" s="295">
        <v>0.19</v>
      </c>
      <c r="Q165" s="294">
        <f ca="1">+IF(ISERROR(HLOOKUP($B165,INDIRECT("'Monthly Resource Report'!"&amp;'Green Validation'!Q$450676&amp;":"&amp;'Green Validation'!Q$450677),'Green Validation'!Q$450678,FALSE)),0,HLOOKUP($B165,INDIRECT("'Monthly Resource Report'!"&amp;'Green Validation'!Q$450676&amp;":"&amp;'Green Validation'!Q$450677),'Green Validation'!Q$450678,FALSE))</f>
        <v>223</v>
      </c>
      <c r="R165" s="297">
        <f ca="1">+IF(ISERROR(HLOOKUP($B165,INDIRECT("'Monthly Resource Report'!"&amp;'Green Validation'!R$450676&amp;":"&amp;'Green Validation'!R$450677),'Green Validation'!R$450678,FALSE)),0,HLOOKUP($B165,INDIRECT("'Monthly Resource Report'!"&amp;'Green Validation'!R$450676&amp;":"&amp;'Green Validation'!R$450677),'Green Validation'!R$450678,FALSE))</f>
        <v>6.9239953140322363</v>
      </c>
      <c r="S165" s="317">
        <f ca="1">+IF(ISERROR(HLOOKUP($B165,INDIRECT("'Monthly Resource Report'!"&amp;'Green Validation'!S$450676&amp;":"&amp;'Green Validation'!S$450677),'Green Validation'!S$450678,FALSE)),0,HLOOKUP($B165,INDIRECT("'Monthly Resource Report'!"&amp;'Green Validation'!S$450676&amp;":"&amp;'Green Validation'!S$450677),'Green Validation'!S$450678,FALSE))</f>
        <v>0.20906906582895179</v>
      </c>
      <c r="T165" s="318">
        <f ca="1">+IF(ISERROR(HLOOKUP($B165,INDIRECT("'Monthly Resource Report'!"&amp;'Green Validation'!T$450676&amp;":"&amp;'Green Validation'!T$450677),'Green Validation'!T$450678,FALSE)),0,HLOOKUP($B165,INDIRECT("'Monthly Resource Report'!"&amp;'Green Validation'!T$450676&amp;":"&amp;'Green Validation'!T$450677),'Green Validation'!T$450678,FALSE))</f>
        <v>0.19026435089645491</v>
      </c>
    </row>
    <row r="166" spans="2:20" s="29" customFormat="1">
      <c r="B166" s="301">
        <v>46235</v>
      </c>
      <c r="C166" s="294">
        <v>231</v>
      </c>
      <c r="D166" s="297">
        <v>6.9240398168936501</v>
      </c>
      <c r="E166" s="299">
        <v>0.21</v>
      </c>
      <c r="F166" s="295">
        <v>0.19</v>
      </c>
      <c r="G166" s="294">
        <f ca="1">+IF(ISERROR(HLOOKUP($B166,INDIRECT("'Monthly Resource Report'!"&amp;'Green Validation'!G$450676&amp;":"&amp;'Green Validation'!G$450677),'Green Validation'!G$450678,FALSE)),0,HLOOKUP($B166,INDIRECT("'Monthly Resource Report'!"&amp;'Green Validation'!G$450676&amp;":"&amp;'Green Validation'!G$450677),'Green Validation'!G$450678,FALSE))</f>
        <v>231</v>
      </c>
      <c r="H166" s="297">
        <f ca="1">+IF(ISERROR(HLOOKUP($B166,INDIRECT("'Monthly Resource Report'!"&amp;'Green Validation'!H$450676&amp;":"&amp;'Green Validation'!H$450677),'Green Validation'!H$450678,FALSE)),0,HLOOKUP($B166,INDIRECT("'Monthly Resource Report'!"&amp;'Green Validation'!H$450676&amp;":"&amp;'Green Validation'!H$450677),'Green Validation'!H$450678,FALSE))</f>
        <v>6.9239902880001019</v>
      </c>
      <c r="I166" s="317">
        <f ca="1">+IF(ISERROR(HLOOKUP($B166,INDIRECT("'Monthly Resource Report'!"&amp;'Green Validation'!I$450676&amp;":"&amp;'Green Validation'!I$450677),'Green Validation'!I$450678,FALSE)),0,HLOOKUP($B166,INDIRECT("'Monthly Resource Report'!"&amp;'Green Validation'!I$450676&amp;":"&amp;'Green Validation'!I$450677),'Green Validation'!I$450678,FALSE))</f>
        <v>0.20899917301439885</v>
      </c>
      <c r="J166" s="318">
        <f ca="1">+IF(ISERROR(HLOOKUP($B166,INDIRECT("'Monthly Resource Report'!"&amp;'Green Validation'!J$450676&amp;":"&amp;'Green Validation'!J$450677),'Green Validation'!J$450678,FALSE)),0,HLOOKUP($B166,INDIRECT("'Monthly Resource Report'!"&amp;'Green Validation'!J$450676&amp;":"&amp;'Green Validation'!J$450677),'Green Validation'!J$450678,FALSE))</f>
        <v>0.1902444767099635</v>
      </c>
      <c r="L166" s="301">
        <v>46235</v>
      </c>
      <c r="M166" s="294">
        <v>223</v>
      </c>
      <c r="N166" s="297">
        <v>6.9240398168936501</v>
      </c>
      <c r="O166" s="299">
        <v>0.21</v>
      </c>
      <c r="P166" s="295">
        <v>0.19</v>
      </c>
      <c r="Q166" s="294">
        <f ca="1">+IF(ISERROR(HLOOKUP($B166,INDIRECT("'Monthly Resource Report'!"&amp;'Green Validation'!Q$450676&amp;":"&amp;'Green Validation'!Q$450677),'Green Validation'!Q$450678,FALSE)),0,HLOOKUP($B166,INDIRECT("'Monthly Resource Report'!"&amp;'Green Validation'!Q$450676&amp;":"&amp;'Green Validation'!Q$450677),'Green Validation'!Q$450678,FALSE))</f>
        <v>223</v>
      </c>
      <c r="R166" s="297">
        <f ca="1">+IF(ISERROR(HLOOKUP($B166,INDIRECT("'Monthly Resource Report'!"&amp;'Green Validation'!R$450676&amp;":"&amp;'Green Validation'!R$450677),'Green Validation'!R$450678,FALSE)),0,HLOOKUP($B166,INDIRECT("'Monthly Resource Report'!"&amp;'Green Validation'!R$450676&amp;":"&amp;'Green Validation'!R$450677),'Green Validation'!R$450678,FALSE))</f>
        <v>6.9239937747074514</v>
      </c>
      <c r="S166" s="317">
        <f ca="1">+IF(ISERROR(HLOOKUP($B166,INDIRECT("'Monthly Resource Report'!"&amp;'Green Validation'!S$450676&amp;":"&amp;'Green Validation'!S$450677),'Green Validation'!S$450678,FALSE)),0,HLOOKUP($B166,INDIRECT("'Monthly Resource Report'!"&amp;'Green Validation'!S$450676&amp;":"&amp;'Green Validation'!S$450677),'Green Validation'!S$450678,FALSE))</f>
        <v>0.2091192191247904</v>
      </c>
      <c r="T166" s="318">
        <f ca="1">+IF(ISERROR(HLOOKUP($B166,INDIRECT("'Monthly Resource Report'!"&amp;'Green Validation'!T$450676&amp;":"&amp;'Green Validation'!T$450677),'Green Validation'!T$450678,FALSE)),0,HLOOKUP($B166,INDIRECT("'Monthly Resource Report'!"&amp;'Green Validation'!T$450676&amp;":"&amp;'Green Validation'!T$450677),'Green Validation'!T$450678,FALSE))</f>
        <v>0.19035150287694536</v>
      </c>
    </row>
    <row r="167" spans="2:20" s="29" customFormat="1">
      <c r="B167" s="301">
        <v>46266</v>
      </c>
      <c r="C167" s="294">
        <v>231</v>
      </c>
      <c r="D167" s="297">
        <v>6.9240398168936501</v>
      </c>
      <c r="E167" s="299">
        <v>0.21</v>
      </c>
      <c r="F167" s="295">
        <v>0.19</v>
      </c>
      <c r="G167" s="294">
        <f ca="1">+IF(ISERROR(HLOOKUP($B167,INDIRECT("'Monthly Resource Report'!"&amp;'Green Validation'!G$450676&amp;":"&amp;'Green Validation'!G$450677),'Green Validation'!G$450678,FALSE)),0,HLOOKUP($B167,INDIRECT("'Monthly Resource Report'!"&amp;'Green Validation'!G$450676&amp;":"&amp;'Green Validation'!G$450677),'Green Validation'!G$450678,FALSE))</f>
        <v>231</v>
      </c>
      <c r="H167" s="297">
        <f ca="1">+IF(ISERROR(HLOOKUP($B167,INDIRECT("'Monthly Resource Report'!"&amp;'Green Validation'!H$450676&amp;":"&amp;'Green Validation'!H$450677),'Green Validation'!H$450678,FALSE)),0,HLOOKUP($B167,INDIRECT("'Monthly Resource Report'!"&amp;'Green Validation'!H$450676&amp;":"&amp;'Green Validation'!H$450677),'Green Validation'!H$450678,FALSE))</f>
        <v>6.9239928916381785</v>
      </c>
      <c r="I167" s="317">
        <f ca="1">+IF(ISERROR(HLOOKUP($B167,INDIRECT("'Monthly Resource Report'!"&amp;'Green Validation'!I$450676&amp;":"&amp;'Green Validation'!I$450677),'Green Validation'!I$450678,FALSE)),0,HLOOKUP($B167,INDIRECT("'Monthly Resource Report'!"&amp;'Green Validation'!I$450676&amp;":"&amp;'Green Validation'!I$450677),'Green Validation'!I$450678,FALSE))</f>
        <v>0.20828850377887417</v>
      </c>
      <c r="J167" s="318">
        <f ca="1">+IF(ISERROR(HLOOKUP($B167,INDIRECT("'Monthly Resource Report'!"&amp;'Green Validation'!J$450676&amp;":"&amp;'Green Validation'!J$450677),'Green Validation'!J$450678,FALSE)),0,HLOOKUP($B167,INDIRECT("'Monthly Resource Report'!"&amp;'Green Validation'!J$450676&amp;":"&amp;'Green Validation'!J$450677),'Green Validation'!J$450678,FALSE))</f>
        <v>0.19024923157659668</v>
      </c>
      <c r="L167" s="301">
        <v>46266</v>
      </c>
      <c r="M167" s="294">
        <v>223</v>
      </c>
      <c r="N167" s="297">
        <v>6.9240398168936501</v>
      </c>
      <c r="O167" s="299">
        <v>0.21</v>
      </c>
      <c r="P167" s="295">
        <v>0.19</v>
      </c>
      <c r="Q167" s="294">
        <f ca="1">+IF(ISERROR(HLOOKUP($B167,INDIRECT("'Monthly Resource Report'!"&amp;'Green Validation'!Q$450676&amp;":"&amp;'Green Validation'!Q$450677),'Green Validation'!Q$450678,FALSE)),0,HLOOKUP($B167,INDIRECT("'Monthly Resource Report'!"&amp;'Green Validation'!Q$450676&amp;":"&amp;'Green Validation'!Q$450677),'Green Validation'!Q$450678,FALSE))</f>
        <v>223</v>
      </c>
      <c r="R167" s="297">
        <f ca="1">+IF(ISERROR(HLOOKUP($B167,INDIRECT("'Monthly Resource Report'!"&amp;'Green Validation'!R$450676&amp;":"&amp;'Green Validation'!R$450677),'Green Validation'!R$450678,FALSE)),0,HLOOKUP($B167,INDIRECT("'Monthly Resource Report'!"&amp;'Green Validation'!R$450676&amp;":"&amp;'Green Validation'!R$450677),'Green Validation'!R$450678,FALSE))</f>
        <v>6.923996733029905</v>
      </c>
      <c r="S167" s="317">
        <f ca="1">+IF(ISERROR(HLOOKUP($B167,INDIRECT("'Monthly Resource Report'!"&amp;'Green Validation'!S$450676&amp;":"&amp;'Green Validation'!S$450677),'Green Validation'!S$450678,FALSE)),0,HLOOKUP($B167,INDIRECT("'Monthly Resource Report'!"&amp;'Green Validation'!S$450676&amp;":"&amp;'Green Validation'!S$450677),'Green Validation'!S$450678,FALSE))</f>
        <v>0.20854458497940317</v>
      </c>
      <c r="T167" s="318">
        <f ca="1">+IF(ISERROR(HLOOKUP($B167,INDIRECT("'Monthly Resource Report'!"&amp;'Green Validation'!T$450676&amp;":"&amp;'Green Validation'!T$450677),'Green Validation'!T$450678,FALSE)),0,HLOOKUP($B167,INDIRECT("'Monthly Resource Report'!"&amp;'Green Validation'!T$450676&amp;":"&amp;'Green Validation'!T$450677),'Green Validation'!T$450678,FALSE))</f>
        <v>0.19017901276995622</v>
      </c>
    </row>
    <row r="168" spans="2:20" s="29" customFormat="1">
      <c r="B168" s="301">
        <v>46296</v>
      </c>
      <c r="C168" s="294">
        <v>231</v>
      </c>
      <c r="D168" s="297">
        <v>6.9240398168936501</v>
      </c>
      <c r="E168" s="299">
        <v>0.22500000000000001</v>
      </c>
      <c r="F168" s="295">
        <v>0.19</v>
      </c>
      <c r="G168" s="294">
        <f ca="1">+IF(ISERROR(HLOOKUP($B168,INDIRECT("'Monthly Resource Report'!"&amp;'Green Validation'!G$450676&amp;":"&amp;'Green Validation'!G$450677),'Green Validation'!G$450678,FALSE)),0,HLOOKUP($B168,INDIRECT("'Monthly Resource Report'!"&amp;'Green Validation'!G$450676&amp;":"&amp;'Green Validation'!G$450677),'Green Validation'!G$450678,FALSE))</f>
        <v>231</v>
      </c>
      <c r="H168" s="297">
        <f ca="1">+IF(ISERROR(HLOOKUP($B168,INDIRECT("'Monthly Resource Report'!"&amp;'Green Validation'!H$450676&amp;":"&amp;'Green Validation'!H$450677),'Green Validation'!H$450678,FALSE)),0,HLOOKUP($B168,INDIRECT("'Monthly Resource Report'!"&amp;'Green Validation'!H$450676&amp;":"&amp;'Green Validation'!H$450677),'Green Validation'!H$450678,FALSE))</f>
        <v>6.9239921949706673</v>
      </c>
      <c r="I168" s="317">
        <f ca="1">+IF(ISERROR(HLOOKUP($B168,INDIRECT("'Monthly Resource Report'!"&amp;'Green Validation'!I$450676&amp;":"&amp;'Green Validation'!I$450677),'Green Validation'!I$450678,FALSE)),0,HLOOKUP($B168,INDIRECT("'Monthly Resource Report'!"&amp;'Green Validation'!I$450676&amp;":"&amp;'Green Validation'!I$450677),'Green Validation'!I$450678,FALSE))</f>
        <v>0.22358183169871113</v>
      </c>
      <c r="J168" s="318">
        <f ca="1">+IF(ISERROR(HLOOKUP($B168,INDIRECT("'Monthly Resource Report'!"&amp;'Green Validation'!J$450676&amp;":"&amp;'Green Validation'!J$450677),'Green Validation'!J$450678,FALSE)),0,HLOOKUP($B168,INDIRECT("'Monthly Resource Report'!"&amp;'Green Validation'!J$450676&amp;":"&amp;'Green Validation'!J$450677),'Green Validation'!J$450678,FALSE))</f>
        <v>0.19044326091936464</v>
      </c>
      <c r="L168" s="301">
        <v>46296</v>
      </c>
      <c r="M168" s="294">
        <v>223</v>
      </c>
      <c r="N168" s="297">
        <v>6.9240398168936501</v>
      </c>
      <c r="O168" s="299">
        <v>0.22500000000000001</v>
      </c>
      <c r="P168" s="295">
        <v>0.19</v>
      </c>
      <c r="Q168" s="294">
        <f ca="1">+IF(ISERROR(HLOOKUP($B168,INDIRECT("'Monthly Resource Report'!"&amp;'Green Validation'!Q$450676&amp;":"&amp;'Green Validation'!Q$450677),'Green Validation'!Q$450678,FALSE)),0,HLOOKUP($B168,INDIRECT("'Monthly Resource Report'!"&amp;'Green Validation'!Q$450676&amp;":"&amp;'Green Validation'!Q$450677),'Green Validation'!Q$450678,FALSE))</f>
        <v>223</v>
      </c>
      <c r="R168" s="297">
        <f ca="1">+IF(ISERROR(HLOOKUP($B168,INDIRECT("'Monthly Resource Report'!"&amp;'Green Validation'!R$450676&amp;":"&amp;'Green Validation'!R$450677),'Green Validation'!R$450678,FALSE)),0,HLOOKUP($B168,INDIRECT("'Monthly Resource Report'!"&amp;'Green Validation'!R$450676&amp;":"&amp;'Green Validation'!R$450677),'Green Validation'!R$450678,FALSE))</f>
        <v>6.9239966272054181</v>
      </c>
      <c r="S168" s="317">
        <f ca="1">+IF(ISERROR(HLOOKUP($B168,INDIRECT("'Monthly Resource Report'!"&amp;'Green Validation'!S$450676&amp;":"&amp;'Green Validation'!S$450677),'Green Validation'!S$450678,FALSE)),0,HLOOKUP($B168,INDIRECT("'Monthly Resource Report'!"&amp;'Green Validation'!S$450676&amp;":"&amp;'Green Validation'!S$450677),'Green Validation'!S$450678,FALSE))</f>
        <v>0.22364595593299805</v>
      </c>
      <c r="T168" s="318">
        <f ca="1">+IF(ISERROR(HLOOKUP($B168,INDIRECT("'Monthly Resource Report'!"&amp;'Green Validation'!T$450676&amp;":"&amp;'Green Validation'!T$450677),'Green Validation'!T$450678,FALSE)),0,HLOOKUP($B168,INDIRECT("'Monthly Resource Report'!"&amp;'Green Validation'!T$450676&amp;":"&amp;'Green Validation'!T$450677),'Green Validation'!T$450678,FALSE))</f>
        <v>0.19017398176321176</v>
      </c>
    </row>
    <row r="169" spans="2:20" s="29" customFormat="1">
      <c r="B169" s="301">
        <v>46327</v>
      </c>
      <c r="C169" s="294">
        <v>231</v>
      </c>
      <c r="D169" s="297">
        <v>6.9240398168936501</v>
      </c>
      <c r="E169" s="299">
        <v>0.22500000000000001</v>
      </c>
      <c r="F169" s="295">
        <v>0.19</v>
      </c>
      <c r="G169" s="294">
        <f ca="1">+IF(ISERROR(HLOOKUP($B169,INDIRECT("'Monthly Resource Report'!"&amp;'Green Validation'!G$450676&amp;":"&amp;'Green Validation'!G$450677),'Green Validation'!G$450678,FALSE)),0,HLOOKUP($B169,INDIRECT("'Monthly Resource Report'!"&amp;'Green Validation'!G$450676&amp;":"&amp;'Green Validation'!G$450677),'Green Validation'!G$450678,FALSE))</f>
        <v>231</v>
      </c>
      <c r="H169" s="297">
        <f ca="1">+IF(ISERROR(HLOOKUP($B169,INDIRECT("'Monthly Resource Report'!"&amp;'Green Validation'!H$450676&amp;":"&amp;'Green Validation'!H$450677),'Green Validation'!H$450678,FALSE)),0,HLOOKUP($B169,INDIRECT("'Monthly Resource Report'!"&amp;'Green Validation'!H$450676&amp;":"&amp;'Green Validation'!H$450677),'Green Validation'!H$450678,FALSE))</f>
        <v>6.9239906012470831</v>
      </c>
      <c r="I169" s="317">
        <f ca="1">+IF(ISERROR(HLOOKUP($B169,INDIRECT("'Monthly Resource Report'!"&amp;'Green Validation'!I$450676&amp;":"&amp;'Green Validation'!I$450677),'Green Validation'!I$450678,FALSE)),0,HLOOKUP($B169,INDIRECT("'Monthly Resource Report'!"&amp;'Green Validation'!I$450676&amp;":"&amp;'Green Validation'!I$450677),'Green Validation'!I$450678,FALSE))</f>
        <v>0.22386325570446911</v>
      </c>
      <c r="J169" s="318">
        <f ca="1">+IF(ISERROR(HLOOKUP($B169,INDIRECT("'Monthly Resource Report'!"&amp;'Green Validation'!J$450676&amp;":"&amp;'Green Validation'!J$450677),'Green Validation'!J$450678,FALSE)),0,HLOOKUP($B169,INDIRECT("'Monthly Resource Report'!"&amp;'Green Validation'!J$450676&amp;":"&amp;'Green Validation'!J$450677),'Green Validation'!J$450678,FALSE))</f>
        <v>0.1903773203405329</v>
      </c>
      <c r="L169" s="301">
        <v>46327</v>
      </c>
      <c r="M169" s="294">
        <v>223</v>
      </c>
      <c r="N169" s="297">
        <v>6.9240398168936501</v>
      </c>
      <c r="O169" s="299">
        <v>0.22500000000000001</v>
      </c>
      <c r="P169" s="295">
        <v>0.19</v>
      </c>
      <c r="Q169" s="294">
        <f ca="1">+IF(ISERROR(HLOOKUP($B169,INDIRECT("'Monthly Resource Report'!"&amp;'Green Validation'!Q$450676&amp;":"&amp;'Green Validation'!Q$450677),'Green Validation'!Q$450678,FALSE)),0,HLOOKUP($B169,INDIRECT("'Monthly Resource Report'!"&amp;'Green Validation'!Q$450676&amp;":"&amp;'Green Validation'!Q$450677),'Green Validation'!Q$450678,FALSE))</f>
        <v>223</v>
      </c>
      <c r="R169" s="297">
        <f ca="1">+IF(ISERROR(HLOOKUP($B169,INDIRECT("'Monthly Resource Report'!"&amp;'Green Validation'!R$450676&amp;":"&amp;'Green Validation'!R$450677),'Green Validation'!R$450678,FALSE)),0,HLOOKUP($B169,INDIRECT("'Monthly Resource Report'!"&amp;'Green Validation'!R$450676&amp;":"&amp;'Green Validation'!R$450677),'Green Validation'!R$450678,FALSE))</f>
        <v>6.9239947965828215</v>
      </c>
      <c r="S169" s="317">
        <f ca="1">+IF(ISERROR(HLOOKUP($B169,INDIRECT("'Monthly Resource Report'!"&amp;'Green Validation'!S$450676&amp;":"&amp;'Green Validation'!S$450677),'Green Validation'!S$450678,FALSE)),0,HLOOKUP($B169,INDIRECT("'Monthly Resource Report'!"&amp;'Green Validation'!S$450676&amp;":"&amp;'Green Validation'!S$450677),'Green Validation'!S$450678,FALSE))</f>
        <v>0.22401350555625563</v>
      </c>
      <c r="T169" s="318">
        <f ca="1">+IF(ISERROR(HLOOKUP($B169,INDIRECT("'Monthly Resource Report'!"&amp;'Green Validation'!T$450676&amp;":"&amp;'Green Validation'!T$450677),'Green Validation'!T$450678,FALSE)),0,HLOOKUP($B169,INDIRECT("'Monthly Resource Report'!"&amp;'Green Validation'!T$450676&amp;":"&amp;'Green Validation'!T$450677),'Green Validation'!T$450678,FALSE))</f>
        <v>0.19017576025298916</v>
      </c>
    </row>
    <row r="170" spans="2:20" s="29" customFormat="1">
      <c r="B170" s="301">
        <v>46357</v>
      </c>
      <c r="C170" s="294">
        <v>231</v>
      </c>
      <c r="D170" s="297">
        <v>6.9240398168936501</v>
      </c>
      <c r="E170" s="299">
        <v>0.22500000000000001</v>
      </c>
      <c r="F170" s="295">
        <v>0.19</v>
      </c>
      <c r="G170" s="294">
        <f ca="1">+IF(ISERROR(HLOOKUP($B170,INDIRECT("'Monthly Resource Report'!"&amp;'Green Validation'!G$450676&amp;":"&amp;'Green Validation'!G$450677),'Green Validation'!G$450678,FALSE)),0,HLOOKUP($B170,INDIRECT("'Monthly Resource Report'!"&amp;'Green Validation'!G$450676&amp;":"&amp;'Green Validation'!G$450677),'Green Validation'!G$450678,FALSE))</f>
        <v>231</v>
      </c>
      <c r="H170" s="297">
        <f ca="1">+IF(ISERROR(HLOOKUP($B170,INDIRECT("'Monthly Resource Report'!"&amp;'Green Validation'!H$450676&amp;":"&amp;'Green Validation'!H$450677),'Green Validation'!H$450678,FALSE)),0,HLOOKUP($B170,INDIRECT("'Monthly Resource Report'!"&amp;'Green Validation'!H$450676&amp;":"&amp;'Green Validation'!H$450677),'Green Validation'!H$450678,FALSE))</f>
        <v>6.9239921532950479</v>
      </c>
      <c r="I170" s="317">
        <f ca="1">+IF(ISERROR(HLOOKUP($B170,INDIRECT("'Monthly Resource Report'!"&amp;'Green Validation'!I$450676&amp;":"&amp;'Green Validation'!I$450677),'Green Validation'!I$450678,FALSE)),0,HLOOKUP($B170,INDIRECT("'Monthly Resource Report'!"&amp;'Green Validation'!I$450676&amp;":"&amp;'Green Validation'!I$450677),'Green Validation'!I$450678,FALSE))</f>
        <v>0.22394837344544272</v>
      </c>
      <c r="J170" s="318">
        <f ca="1">+IF(ISERROR(HLOOKUP($B170,INDIRECT("'Monthly Resource Report'!"&amp;'Green Validation'!J$450676&amp;":"&amp;'Green Validation'!J$450677),'Green Validation'!J$450678,FALSE)),0,HLOOKUP($B170,INDIRECT("'Monthly Resource Report'!"&amp;'Green Validation'!J$450676&amp;":"&amp;'Green Validation'!J$450677),'Green Validation'!J$450678,FALSE))</f>
        <v>0.19035495863542831</v>
      </c>
      <c r="L170" s="301">
        <v>46357</v>
      </c>
      <c r="M170" s="294">
        <v>223</v>
      </c>
      <c r="N170" s="297">
        <v>6.9240398168936501</v>
      </c>
      <c r="O170" s="299">
        <v>0.22500000000000001</v>
      </c>
      <c r="P170" s="295">
        <v>0.19</v>
      </c>
      <c r="Q170" s="294">
        <f ca="1">+IF(ISERROR(HLOOKUP($B170,INDIRECT("'Monthly Resource Report'!"&amp;'Green Validation'!Q$450676&amp;":"&amp;'Green Validation'!Q$450677),'Green Validation'!Q$450678,FALSE)),0,HLOOKUP($B170,INDIRECT("'Monthly Resource Report'!"&amp;'Green Validation'!Q$450676&amp;":"&amp;'Green Validation'!Q$450677),'Green Validation'!Q$450678,FALSE))</f>
        <v>223</v>
      </c>
      <c r="R170" s="297">
        <f ca="1">+IF(ISERROR(HLOOKUP($B170,INDIRECT("'Monthly Resource Report'!"&amp;'Green Validation'!R$450676&amp;":"&amp;'Green Validation'!R$450677),'Green Validation'!R$450678,FALSE)),0,HLOOKUP($B170,INDIRECT("'Monthly Resource Report'!"&amp;'Green Validation'!R$450676&amp;":"&amp;'Green Validation'!R$450677),'Green Validation'!R$450678,FALSE))</f>
        <v>6.9239951027053284</v>
      </c>
      <c r="S170" s="317">
        <f ca="1">+IF(ISERROR(HLOOKUP($B170,INDIRECT("'Monthly Resource Report'!"&amp;'Green Validation'!S$450676&amp;":"&amp;'Green Validation'!S$450677),'Green Validation'!S$450678,FALSE)),0,HLOOKUP($B170,INDIRECT("'Monthly Resource Report'!"&amp;'Green Validation'!S$450676&amp;":"&amp;'Green Validation'!S$450677),'Green Validation'!S$450678,FALSE))</f>
        <v>0.22404573646150086</v>
      </c>
      <c r="T170" s="318">
        <f ca="1">+IF(ISERROR(HLOOKUP($B170,INDIRECT("'Monthly Resource Report'!"&amp;'Green Validation'!T$450676&amp;":"&amp;'Green Validation'!T$450677),'Green Validation'!T$450678,FALSE)),0,HLOOKUP($B170,INDIRECT("'Monthly Resource Report'!"&amp;'Green Validation'!T$450676&amp;":"&amp;'Green Validation'!T$450677),'Green Validation'!T$450678,FALSE))</f>
        <v>0.19026500457817036</v>
      </c>
    </row>
    <row r="171" spans="2:20" s="29" customFormat="1">
      <c r="B171" s="301">
        <v>46388</v>
      </c>
      <c r="C171" s="294">
        <v>231</v>
      </c>
      <c r="D171" s="297">
        <v>7.1186053357483621</v>
      </c>
      <c r="E171" s="299">
        <v>0.22500000000000001</v>
      </c>
      <c r="F171" s="295">
        <v>0.19</v>
      </c>
      <c r="G171" s="294">
        <f ca="1">+IF(ISERROR(HLOOKUP($B171,INDIRECT("'Monthly Resource Report'!"&amp;'Green Validation'!G$450676&amp;":"&amp;'Green Validation'!G$450677),'Green Validation'!G$450678,FALSE)),0,HLOOKUP($B171,INDIRECT("'Monthly Resource Report'!"&amp;'Green Validation'!G$450676&amp;":"&amp;'Green Validation'!G$450677),'Green Validation'!G$450678,FALSE))</f>
        <v>231</v>
      </c>
      <c r="H171" s="297">
        <f ca="1">+IF(ISERROR(HLOOKUP($B171,INDIRECT("'Monthly Resource Report'!"&amp;'Green Validation'!H$450676&amp;":"&amp;'Green Validation'!H$450677),'Green Validation'!H$450678,FALSE)),0,HLOOKUP($B171,INDIRECT("'Monthly Resource Report'!"&amp;'Green Validation'!H$450676&amp;":"&amp;'Green Validation'!H$450677),'Green Validation'!H$450678,FALSE))</f>
        <v>7.1189980582524282</v>
      </c>
      <c r="I171" s="317">
        <f ca="1">+IF(ISERROR(HLOOKUP($B171,INDIRECT("'Monthly Resource Report'!"&amp;'Green Validation'!I$450676&amp;":"&amp;'Green Validation'!I$450677),'Green Validation'!I$450678,FALSE)),0,HLOOKUP($B171,INDIRECT("'Monthly Resource Report'!"&amp;'Green Validation'!I$450676&amp;":"&amp;'Green Validation'!I$450677),'Green Validation'!I$450678,FALSE))</f>
        <v>0.22393079409800026</v>
      </c>
      <c r="J171" s="318">
        <f ca="1">+IF(ISERROR(HLOOKUP($B171,INDIRECT("'Monthly Resource Report'!"&amp;'Green Validation'!J$450676&amp;":"&amp;'Green Validation'!J$450677),'Green Validation'!J$450678,FALSE)),0,HLOOKUP($B171,INDIRECT("'Monthly Resource Report'!"&amp;'Green Validation'!J$450676&amp;":"&amp;'Green Validation'!J$450677),'Green Validation'!J$450678,FALSE))</f>
        <v>0.19023365565574213</v>
      </c>
      <c r="L171" s="301">
        <v>46388</v>
      </c>
      <c r="M171" s="294">
        <v>223</v>
      </c>
      <c r="N171" s="297">
        <v>7.1186053357483621</v>
      </c>
      <c r="O171" s="299">
        <v>0.22500000000000001</v>
      </c>
      <c r="P171" s="295">
        <v>0.19</v>
      </c>
      <c r="Q171" s="294">
        <f ca="1">+IF(ISERROR(HLOOKUP($B171,INDIRECT("'Monthly Resource Report'!"&amp;'Green Validation'!Q$450676&amp;":"&amp;'Green Validation'!Q$450677),'Green Validation'!Q$450678,FALSE)),0,HLOOKUP($B171,INDIRECT("'Monthly Resource Report'!"&amp;'Green Validation'!Q$450676&amp;":"&amp;'Green Validation'!Q$450677),'Green Validation'!Q$450678,FALSE))</f>
        <v>223</v>
      </c>
      <c r="R171" s="297">
        <f ca="1">+IF(ISERROR(HLOOKUP($B171,INDIRECT("'Monthly Resource Report'!"&amp;'Green Validation'!R$450676&amp;":"&amp;'Green Validation'!R$450677),'Green Validation'!R$450678,FALSE)),0,HLOOKUP($B171,INDIRECT("'Monthly Resource Report'!"&amp;'Green Validation'!R$450676&amp;":"&amp;'Green Validation'!R$450677),'Green Validation'!R$450678,FALSE))</f>
        <v>7.1189941188131893</v>
      </c>
      <c r="S171" s="317">
        <f ca="1">+IF(ISERROR(HLOOKUP($B171,INDIRECT("'Monthly Resource Report'!"&amp;'Green Validation'!S$450676&amp;":"&amp;'Green Validation'!S$450677),'Green Validation'!S$450678,FALSE)),0,HLOOKUP($B171,INDIRECT("'Monthly Resource Report'!"&amp;'Green Validation'!S$450676&amp;":"&amp;'Green Validation'!S$450677),'Green Validation'!S$450678,FALSE))</f>
        <v>0.22409307162347647</v>
      </c>
      <c r="T171" s="318">
        <f ca="1">+IF(ISERROR(HLOOKUP($B171,INDIRECT("'Monthly Resource Report'!"&amp;'Green Validation'!T$450676&amp;":"&amp;'Green Validation'!T$450677),'Green Validation'!T$450678,FALSE)),0,HLOOKUP($B171,INDIRECT("'Monthly Resource Report'!"&amp;'Green Validation'!T$450676&amp;":"&amp;'Green Validation'!T$450677),'Green Validation'!T$450678,FALSE))</f>
        <v>0.19017782728381971</v>
      </c>
    </row>
    <row r="172" spans="2:20" s="29" customFormat="1">
      <c r="B172" s="301">
        <v>46419</v>
      </c>
      <c r="C172" s="294">
        <v>231</v>
      </c>
      <c r="D172" s="297">
        <v>7.1186053357483621</v>
      </c>
      <c r="E172" s="299">
        <v>0.22500000000000001</v>
      </c>
      <c r="F172" s="295">
        <v>0.19</v>
      </c>
      <c r="G172" s="294">
        <f ca="1">+IF(ISERROR(HLOOKUP($B172,INDIRECT("'Monthly Resource Report'!"&amp;'Green Validation'!G$450676&amp;":"&amp;'Green Validation'!G$450677),'Green Validation'!G$450678,FALSE)),0,HLOOKUP($B172,INDIRECT("'Monthly Resource Report'!"&amp;'Green Validation'!G$450676&amp;":"&amp;'Green Validation'!G$450677),'Green Validation'!G$450678,FALSE))</f>
        <v>231</v>
      </c>
      <c r="H172" s="297">
        <f ca="1">+IF(ISERROR(HLOOKUP($B172,INDIRECT("'Monthly Resource Report'!"&amp;'Green Validation'!H$450676&amp;":"&amp;'Green Validation'!H$450677),'Green Validation'!H$450678,FALSE)),0,HLOOKUP($B172,INDIRECT("'Monthly Resource Report'!"&amp;'Green Validation'!H$450676&amp;":"&amp;'Green Validation'!H$450677),'Green Validation'!H$450678,FALSE))</f>
        <v>7.1189974303683572</v>
      </c>
      <c r="I172" s="317">
        <f ca="1">+IF(ISERROR(HLOOKUP($B172,INDIRECT("'Monthly Resource Report'!"&amp;'Green Validation'!I$450676&amp;":"&amp;'Green Validation'!I$450677),'Green Validation'!I$450678,FALSE)),0,HLOOKUP($B172,INDIRECT("'Monthly Resource Report'!"&amp;'Green Validation'!I$450676&amp;":"&amp;'Green Validation'!I$450677),'Green Validation'!I$450678,FALSE))</f>
        <v>0.2239392133731235</v>
      </c>
      <c r="J172" s="318">
        <f ca="1">+IF(ISERROR(HLOOKUP($B172,INDIRECT("'Monthly Resource Report'!"&amp;'Green Validation'!J$450676&amp;":"&amp;'Green Validation'!J$450677),'Green Validation'!J$450678,FALSE)),0,HLOOKUP($B172,INDIRECT("'Monthly Resource Report'!"&amp;'Green Validation'!J$450676&amp;":"&amp;'Green Validation'!J$450677),'Green Validation'!J$450678,FALSE))</f>
        <v>0.19025672627672544</v>
      </c>
      <c r="L172" s="301">
        <v>46419</v>
      </c>
      <c r="M172" s="294">
        <v>223</v>
      </c>
      <c r="N172" s="297">
        <v>7.1186053357483621</v>
      </c>
      <c r="O172" s="299">
        <v>0.22500000000000001</v>
      </c>
      <c r="P172" s="295">
        <v>0.19</v>
      </c>
      <c r="Q172" s="294">
        <f ca="1">+IF(ISERROR(HLOOKUP($B172,INDIRECT("'Monthly Resource Report'!"&amp;'Green Validation'!Q$450676&amp;":"&amp;'Green Validation'!Q$450677),'Green Validation'!Q$450678,FALSE)),0,HLOOKUP($B172,INDIRECT("'Monthly Resource Report'!"&amp;'Green Validation'!Q$450676&amp;":"&amp;'Green Validation'!Q$450677),'Green Validation'!Q$450678,FALSE))</f>
        <v>223</v>
      </c>
      <c r="R172" s="297">
        <f ca="1">+IF(ISERROR(HLOOKUP($B172,INDIRECT("'Monthly Resource Report'!"&amp;'Green Validation'!R$450676&amp;":"&amp;'Green Validation'!R$450677),'Green Validation'!R$450678,FALSE)),0,HLOOKUP($B172,INDIRECT("'Monthly Resource Report'!"&amp;'Green Validation'!R$450676&amp;":"&amp;'Green Validation'!R$450677),'Green Validation'!R$450678,FALSE))</f>
        <v>7.1189915060390163</v>
      </c>
      <c r="S172" s="317">
        <f ca="1">+IF(ISERROR(HLOOKUP($B172,INDIRECT("'Monthly Resource Report'!"&amp;'Green Validation'!S$450676&amp;":"&amp;'Green Validation'!S$450677),'Green Validation'!S$450678,FALSE)),0,HLOOKUP($B172,INDIRECT("'Monthly Resource Report'!"&amp;'Green Validation'!S$450676&amp;":"&amp;'Green Validation'!S$450677),'Green Validation'!S$450678,FALSE))</f>
        <v>0.2240647438161921</v>
      </c>
      <c r="T172" s="318">
        <f ca="1">+IF(ISERROR(HLOOKUP($B172,INDIRECT("'Monthly Resource Report'!"&amp;'Green Validation'!T$450676&amp;":"&amp;'Green Validation'!T$450677),'Green Validation'!T$450678,FALSE)),0,HLOOKUP($B172,INDIRECT("'Monthly Resource Report'!"&amp;'Green Validation'!T$450676&amp;":"&amp;'Green Validation'!T$450677),'Green Validation'!T$450678,FALSE))</f>
        <v>0.19029095437043567</v>
      </c>
    </row>
    <row r="173" spans="2:20" s="29" customFormat="1">
      <c r="B173" s="301">
        <v>46447</v>
      </c>
      <c r="C173" s="294">
        <v>231</v>
      </c>
      <c r="D173" s="297">
        <v>7.1186053357483621</v>
      </c>
      <c r="E173" s="299">
        <v>0.22500000000000001</v>
      </c>
      <c r="F173" s="295">
        <v>0.19</v>
      </c>
      <c r="G173" s="294">
        <f ca="1">+IF(ISERROR(HLOOKUP($B173,INDIRECT("'Monthly Resource Report'!"&amp;'Green Validation'!G$450676&amp;":"&amp;'Green Validation'!G$450677),'Green Validation'!G$450678,FALSE)),0,HLOOKUP($B173,INDIRECT("'Monthly Resource Report'!"&amp;'Green Validation'!G$450676&amp;":"&amp;'Green Validation'!G$450677),'Green Validation'!G$450678,FALSE))</f>
        <v>231</v>
      </c>
      <c r="H173" s="297">
        <f ca="1">+IF(ISERROR(HLOOKUP($B173,INDIRECT("'Monthly Resource Report'!"&amp;'Green Validation'!H$450676&amp;":"&amp;'Green Validation'!H$450677),'Green Validation'!H$450678,FALSE)),0,HLOOKUP($B173,INDIRECT("'Monthly Resource Report'!"&amp;'Green Validation'!H$450676&amp;":"&amp;'Green Validation'!H$450677),'Green Validation'!H$450678,FALSE))</f>
        <v>7.1189973213592488</v>
      </c>
      <c r="I173" s="317">
        <f ca="1">+IF(ISERROR(HLOOKUP($B173,INDIRECT("'Monthly Resource Report'!"&amp;'Green Validation'!I$450676&amp;":"&amp;'Green Validation'!I$450677),'Green Validation'!I$450678,FALSE)),0,HLOOKUP($B173,INDIRECT("'Monthly Resource Report'!"&amp;'Green Validation'!I$450676&amp;":"&amp;'Green Validation'!I$450677),'Green Validation'!I$450678,FALSE))</f>
        <v>0.22348453308948416</v>
      </c>
      <c r="J173" s="318">
        <f ca="1">+IF(ISERROR(HLOOKUP($B173,INDIRECT("'Monthly Resource Report'!"&amp;'Green Validation'!J$450676&amp;":"&amp;'Green Validation'!J$450677),'Green Validation'!J$450678,FALSE)),0,HLOOKUP($B173,INDIRECT("'Monthly Resource Report'!"&amp;'Green Validation'!J$450676&amp;":"&amp;'Green Validation'!J$450677),'Green Validation'!J$450678,FALSE))</f>
        <v>0.19048531341669103</v>
      </c>
      <c r="L173" s="301">
        <v>46447</v>
      </c>
      <c r="M173" s="294">
        <v>223</v>
      </c>
      <c r="N173" s="297">
        <v>7.1186053357483621</v>
      </c>
      <c r="O173" s="299">
        <v>0.22500000000000001</v>
      </c>
      <c r="P173" s="295">
        <v>0.19</v>
      </c>
      <c r="Q173" s="294">
        <f ca="1">+IF(ISERROR(HLOOKUP($B173,INDIRECT("'Monthly Resource Report'!"&amp;'Green Validation'!Q$450676&amp;":"&amp;'Green Validation'!Q$450677),'Green Validation'!Q$450678,FALSE)),0,HLOOKUP($B173,INDIRECT("'Monthly Resource Report'!"&amp;'Green Validation'!Q$450676&amp;":"&amp;'Green Validation'!Q$450677),'Green Validation'!Q$450678,FALSE))</f>
        <v>223</v>
      </c>
      <c r="R173" s="297">
        <f ca="1">+IF(ISERROR(HLOOKUP($B173,INDIRECT("'Monthly Resource Report'!"&amp;'Green Validation'!R$450676&amp;":"&amp;'Green Validation'!R$450677),'Green Validation'!R$450678,FALSE)),0,HLOOKUP($B173,INDIRECT("'Monthly Resource Report'!"&amp;'Green Validation'!R$450676&amp;":"&amp;'Green Validation'!R$450677),'Green Validation'!R$450678,FALSE))</f>
        <v>7.1189929728242278</v>
      </c>
      <c r="S173" s="317">
        <f ca="1">+IF(ISERROR(HLOOKUP($B173,INDIRECT("'Monthly Resource Report'!"&amp;'Green Validation'!S$450676&amp;":"&amp;'Green Validation'!S$450677),'Green Validation'!S$450678,FALSE)),0,HLOOKUP($B173,INDIRECT("'Monthly Resource Report'!"&amp;'Green Validation'!S$450676&amp;":"&amp;'Green Validation'!S$450677),'Green Validation'!S$450678,FALSE))</f>
        <v>0.2236585769913475</v>
      </c>
      <c r="T173" s="318">
        <f ca="1">+IF(ISERROR(HLOOKUP($B173,INDIRECT("'Monthly Resource Report'!"&amp;'Green Validation'!T$450676&amp;":"&amp;'Green Validation'!T$450677),'Green Validation'!T$450678,FALSE)),0,HLOOKUP($B173,INDIRECT("'Monthly Resource Report'!"&amp;'Green Validation'!T$450676&amp;":"&amp;'Green Validation'!T$450677),'Green Validation'!T$450678,FALSE))</f>
        <v>0.19018282624934899</v>
      </c>
    </row>
    <row r="174" spans="2:20" s="29" customFormat="1">
      <c r="B174" s="301">
        <v>46478</v>
      </c>
      <c r="C174" s="294">
        <v>231</v>
      </c>
      <c r="D174" s="297">
        <v>7.1186053357483621</v>
      </c>
      <c r="E174" s="299">
        <v>0.22500000000000001</v>
      </c>
      <c r="F174" s="295">
        <v>0.19</v>
      </c>
      <c r="G174" s="294">
        <f ca="1">+IF(ISERROR(HLOOKUP($B174,INDIRECT("'Monthly Resource Report'!"&amp;'Green Validation'!G$450676&amp;":"&amp;'Green Validation'!G$450677),'Green Validation'!G$450678,FALSE)),0,HLOOKUP($B174,INDIRECT("'Monthly Resource Report'!"&amp;'Green Validation'!G$450676&amp;":"&amp;'Green Validation'!G$450677),'Green Validation'!G$450678,FALSE))</f>
        <v>231</v>
      </c>
      <c r="H174" s="297">
        <f ca="1">+IF(ISERROR(HLOOKUP($B174,INDIRECT("'Monthly Resource Report'!"&amp;'Green Validation'!H$450676&amp;":"&amp;'Green Validation'!H$450677),'Green Validation'!H$450678,FALSE)),0,HLOOKUP($B174,INDIRECT("'Monthly Resource Report'!"&amp;'Green Validation'!H$450676&amp;":"&amp;'Green Validation'!H$450677),'Green Validation'!H$450678,FALSE))</f>
        <v>7.1189992551966954</v>
      </c>
      <c r="I174" s="317">
        <f ca="1">+IF(ISERROR(HLOOKUP($B174,INDIRECT("'Monthly Resource Report'!"&amp;'Green Validation'!I$450676&amp;":"&amp;'Green Validation'!I$450677),'Green Validation'!I$450678,FALSE)),0,HLOOKUP($B174,INDIRECT("'Monthly Resource Report'!"&amp;'Green Validation'!I$450676&amp;":"&amp;'Green Validation'!I$450677),'Green Validation'!I$450678,FALSE))</f>
        <v>0.2231783478561791</v>
      </c>
      <c r="J174" s="318">
        <f ca="1">+IF(ISERROR(HLOOKUP($B174,INDIRECT("'Monthly Resource Report'!"&amp;'Green Validation'!J$450676&amp;":"&amp;'Green Validation'!J$450677),'Green Validation'!J$450678,FALSE)),0,HLOOKUP($B174,INDIRECT("'Monthly Resource Report'!"&amp;'Green Validation'!J$450676&amp;":"&amp;'Green Validation'!J$450677),'Green Validation'!J$450678,FALSE))</f>
        <v>0.19025726220575895</v>
      </c>
      <c r="L174" s="301">
        <v>46478</v>
      </c>
      <c r="M174" s="294">
        <v>223</v>
      </c>
      <c r="N174" s="297">
        <v>7.1186053357483621</v>
      </c>
      <c r="O174" s="299">
        <v>0.22500000000000001</v>
      </c>
      <c r="P174" s="295">
        <v>0.19</v>
      </c>
      <c r="Q174" s="294">
        <f ca="1">+IF(ISERROR(HLOOKUP($B174,INDIRECT("'Monthly Resource Report'!"&amp;'Green Validation'!Q$450676&amp;":"&amp;'Green Validation'!Q$450677),'Green Validation'!Q$450678,FALSE)),0,HLOOKUP($B174,INDIRECT("'Monthly Resource Report'!"&amp;'Green Validation'!Q$450676&amp;":"&amp;'Green Validation'!Q$450677),'Green Validation'!Q$450678,FALSE))</f>
        <v>223</v>
      </c>
      <c r="R174" s="297">
        <f ca="1">+IF(ISERROR(HLOOKUP($B174,INDIRECT("'Monthly Resource Report'!"&amp;'Green Validation'!R$450676&amp;":"&amp;'Green Validation'!R$450677),'Green Validation'!R$450678,FALSE)),0,HLOOKUP($B174,INDIRECT("'Monthly Resource Report'!"&amp;'Green Validation'!R$450676&amp;":"&amp;'Green Validation'!R$450677),'Green Validation'!R$450678,FALSE))</f>
        <v>7.1189925577092881</v>
      </c>
      <c r="S174" s="317">
        <f ca="1">+IF(ISERROR(HLOOKUP($B174,INDIRECT("'Monthly Resource Report'!"&amp;'Green Validation'!S$450676&amp;":"&amp;'Green Validation'!S$450677),'Green Validation'!S$450678,FALSE)),0,HLOOKUP($B174,INDIRECT("'Monthly Resource Report'!"&amp;'Green Validation'!S$450676&amp;":"&amp;'Green Validation'!S$450677),'Green Validation'!S$450678,FALSE))</f>
        <v>0.2233569543214888</v>
      </c>
      <c r="T174" s="318">
        <f ca="1">+IF(ISERROR(HLOOKUP($B174,INDIRECT("'Monthly Resource Report'!"&amp;'Green Validation'!T$450676&amp;":"&amp;'Green Validation'!T$450677),'Green Validation'!T$450678,FALSE)),0,HLOOKUP($B174,INDIRECT("'Monthly Resource Report'!"&amp;'Green Validation'!T$450676&amp;":"&amp;'Green Validation'!T$450677),'Green Validation'!T$450678,FALSE))</f>
        <v>0.19018824520082137</v>
      </c>
    </row>
    <row r="175" spans="2:20" s="29" customFormat="1">
      <c r="B175" s="301">
        <v>46508</v>
      </c>
      <c r="C175" s="294">
        <v>231</v>
      </c>
      <c r="D175" s="297">
        <v>7.1186053357483621</v>
      </c>
      <c r="E175" s="299">
        <v>0.21</v>
      </c>
      <c r="F175" s="295">
        <v>0.19</v>
      </c>
      <c r="G175" s="294">
        <f ca="1">+IF(ISERROR(HLOOKUP($B175,INDIRECT("'Monthly Resource Report'!"&amp;'Green Validation'!G$450676&amp;":"&amp;'Green Validation'!G$450677),'Green Validation'!G$450678,FALSE)),0,HLOOKUP($B175,INDIRECT("'Monthly Resource Report'!"&amp;'Green Validation'!G$450676&amp;":"&amp;'Green Validation'!G$450677),'Green Validation'!G$450678,FALSE))</f>
        <v>231</v>
      </c>
      <c r="H175" s="297">
        <f ca="1">+IF(ISERROR(HLOOKUP($B175,INDIRECT("'Monthly Resource Report'!"&amp;'Green Validation'!H$450676&amp;":"&amp;'Green Validation'!H$450677),'Green Validation'!H$450678,FALSE)),0,HLOOKUP($B175,INDIRECT("'Monthly Resource Report'!"&amp;'Green Validation'!H$450676&amp;":"&amp;'Green Validation'!H$450677),'Green Validation'!H$450678,FALSE))</f>
        <v>7.1189984452613411</v>
      </c>
      <c r="I175" s="317">
        <f ca="1">+IF(ISERROR(HLOOKUP($B175,INDIRECT("'Monthly Resource Report'!"&amp;'Green Validation'!I$450676&amp;":"&amp;'Green Validation'!I$450677),'Green Validation'!I$450678,FALSE)),0,HLOOKUP($B175,INDIRECT("'Monthly Resource Report'!"&amp;'Green Validation'!I$450676&amp;":"&amp;'Green Validation'!I$450677),'Green Validation'!I$450678,FALSE))</f>
        <v>0.20818000384149807</v>
      </c>
      <c r="J175" s="318">
        <f ca="1">+IF(ISERROR(HLOOKUP($B175,INDIRECT("'Monthly Resource Report'!"&amp;'Green Validation'!J$450676&amp;":"&amp;'Green Validation'!J$450677),'Green Validation'!J$450678,FALSE)),0,HLOOKUP($B175,INDIRECT("'Monthly Resource Report'!"&amp;'Green Validation'!J$450676&amp;":"&amp;'Green Validation'!J$450677),'Green Validation'!J$450678,FALSE))</f>
        <v>0.1903733218804973</v>
      </c>
      <c r="L175" s="301">
        <v>46508</v>
      </c>
      <c r="M175" s="294">
        <v>223</v>
      </c>
      <c r="N175" s="297">
        <v>7.1186053357483621</v>
      </c>
      <c r="O175" s="299">
        <v>0.21</v>
      </c>
      <c r="P175" s="295">
        <v>0.19</v>
      </c>
      <c r="Q175" s="294">
        <f ca="1">+IF(ISERROR(HLOOKUP($B175,INDIRECT("'Monthly Resource Report'!"&amp;'Green Validation'!Q$450676&amp;":"&amp;'Green Validation'!Q$450677),'Green Validation'!Q$450678,FALSE)),0,HLOOKUP($B175,INDIRECT("'Monthly Resource Report'!"&amp;'Green Validation'!Q$450676&amp;":"&amp;'Green Validation'!Q$450677),'Green Validation'!Q$450678,FALSE))</f>
        <v>223</v>
      </c>
      <c r="R175" s="297">
        <f ca="1">+IF(ISERROR(HLOOKUP($B175,INDIRECT("'Monthly Resource Report'!"&amp;'Green Validation'!R$450676&amp;":"&amp;'Green Validation'!R$450677),'Green Validation'!R$450678,FALSE)),0,HLOOKUP($B175,INDIRECT("'Monthly Resource Report'!"&amp;'Green Validation'!R$450676&amp;":"&amp;'Green Validation'!R$450677),'Green Validation'!R$450678,FALSE))</f>
        <v>7.1189925672204142</v>
      </c>
      <c r="S175" s="317">
        <f ca="1">+IF(ISERROR(HLOOKUP($B175,INDIRECT("'Monthly Resource Report'!"&amp;'Green Validation'!S$450676&amp;":"&amp;'Green Validation'!S$450677),'Green Validation'!S$450678,FALSE)),0,HLOOKUP($B175,INDIRECT("'Monthly Resource Report'!"&amp;'Green Validation'!S$450676&amp;":"&amp;'Green Validation'!S$450677),'Green Validation'!S$450678,FALSE))</f>
        <v>0.20835858891986908</v>
      </c>
      <c r="T175" s="318">
        <f ca="1">+IF(ISERROR(HLOOKUP($B175,INDIRECT("'Monthly Resource Report'!"&amp;'Green Validation'!T$450676&amp;":"&amp;'Green Validation'!T$450677),'Green Validation'!T$450678,FALSE)),0,HLOOKUP($B175,INDIRECT("'Monthly Resource Report'!"&amp;'Green Validation'!T$450676&amp;":"&amp;'Green Validation'!T$450677),'Green Validation'!T$450678,FALSE))</f>
        <v>0.19026558512405284</v>
      </c>
    </row>
    <row r="176" spans="2:20" s="29" customFormat="1">
      <c r="B176" s="301">
        <v>46539</v>
      </c>
      <c r="C176" s="294">
        <v>231</v>
      </c>
      <c r="D176" s="297">
        <v>7.1186053357483621</v>
      </c>
      <c r="E176" s="299">
        <v>0.21</v>
      </c>
      <c r="F176" s="295">
        <v>0.19</v>
      </c>
      <c r="G176" s="294">
        <f ca="1">+IF(ISERROR(HLOOKUP($B176,INDIRECT("'Monthly Resource Report'!"&amp;'Green Validation'!G$450676&amp;":"&amp;'Green Validation'!G$450677),'Green Validation'!G$450678,FALSE)),0,HLOOKUP($B176,INDIRECT("'Monthly Resource Report'!"&amp;'Green Validation'!G$450676&amp;":"&amp;'Green Validation'!G$450677),'Green Validation'!G$450678,FALSE))</f>
        <v>231</v>
      </c>
      <c r="H176" s="297">
        <f ca="1">+IF(ISERROR(HLOOKUP($B176,INDIRECT("'Monthly Resource Report'!"&amp;'Green Validation'!H$450676&amp;":"&amp;'Green Validation'!H$450677),'Green Validation'!H$450678,FALSE)),0,HLOOKUP($B176,INDIRECT("'Monthly Resource Report'!"&amp;'Green Validation'!H$450676&amp;":"&amp;'Green Validation'!H$450677),'Green Validation'!H$450678,FALSE))</f>
        <v>7.118999245272847</v>
      </c>
      <c r="I176" s="317">
        <f ca="1">+IF(ISERROR(HLOOKUP($B176,INDIRECT("'Monthly Resource Report'!"&amp;'Green Validation'!I$450676&amp;":"&amp;'Green Validation'!I$450677),'Green Validation'!I$450678,FALSE)),0,HLOOKUP($B176,INDIRECT("'Monthly Resource Report'!"&amp;'Green Validation'!I$450676&amp;":"&amp;'Green Validation'!I$450677),'Green Validation'!I$450678,FALSE))</f>
        <v>0.20832333538122058</v>
      </c>
      <c r="J176" s="318">
        <f ca="1">+IF(ISERROR(HLOOKUP($B176,INDIRECT("'Monthly Resource Report'!"&amp;'Green Validation'!J$450676&amp;":"&amp;'Green Validation'!J$450677),'Green Validation'!J$450678,FALSE)),0,HLOOKUP($B176,INDIRECT("'Monthly Resource Report'!"&amp;'Green Validation'!J$450676&amp;":"&amp;'Green Validation'!J$450677),'Green Validation'!J$450678,FALSE))</f>
        <v>0.19037838485939262</v>
      </c>
      <c r="L176" s="301">
        <v>46539</v>
      </c>
      <c r="M176" s="294">
        <v>223</v>
      </c>
      <c r="N176" s="297">
        <v>7.1186053357483621</v>
      </c>
      <c r="O176" s="299">
        <v>0.21</v>
      </c>
      <c r="P176" s="295">
        <v>0.19</v>
      </c>
      <c r="Q176" s="294">
        <f ca="1">+IF(ISERROR(HLOOKUP($B176,INDIRECT("'Monthly Resource Report'!"&amp;'Green Validation'!Q$450676&amp;":"&amp;'Green Validation'!Q$450677),'Green Validation'!Q$450678,FALSE)),0,HLOOKUP($B176,INDIRECT("'Monthly Resource Report'!"&amp;'Green Validation'!Q$450676&amp;":"&amp;'Green Validation'!Q$450677),'Green Validation'!Q$450678,FALSE))</f>
        <v>223</v>
      </c>
      <c r="R176" s="297">
        <f ca="1">+IF(ISERROR(HLOOKUP($B176,INDIRECT("'Monthly Resource Report'!"&amp;'Green Validation'!R$450676&amp;":"&amp;'Green Validation'!R$450677),'Green Validation'!R$450678,FALSE)),0,HLOOKUP($B176,INDIRECT("'Monthly Resource Report'!"&amp;'Green Validation'!R$450676&amp;":"&amp;'Green Validation'!R$450677),'Green Validation'!R$450678,FALSE))</f>
        <v>7.1189922399034549</v>
      </c>
      <c r="S176" s="317">
        <f ca="1">+IF(ISERROR(HLOOKUP($B176,INDIRECT("'Monthly Resource Report'!"&amp;'Green Validation'!S$450676&amp;":"&amp;'Green Validation'!S$450677),'Green Validation'!S$450678,FALSE)),0,HLOOKUP($B176,INDIRECT("'Monthly Resource Report'!"&amp;'Green Validation'!S$450676&amp;":"&amp;'Green Validation'!S$450677),'Green Validation'!S$450678,FALSE))</f>
        <v>0.20849462831994131</v>
      </c>
      <c r="T176" s="318">
        <f ca="1">+IF(ISERROR(HLOOKUP($B176,INDIRECT("'Monthly Resource Report'!"&amp;'Green Validation'!T$450676&amp;":"&amp;'Green Validation'!T$450677),'Green Validation'!T$450678,FALSE)),0,HLOOKUP($B176,INDIRECT("'Monthly Resource Report'!"&amp;'Green Validation'!T$450676&amp;":"&amp;'Green Validation'!T$450677),'Green Validation'!T$450678,FALSE))</f>
        <v>0.1902797106704664</v>
      </c>
    </row>
    <row r="177" spans="2:20" s="29" customFormat="1">
      <c r="B177" s="301">
        <v>46569</v>
      </c>
      <c r="C177" s="294">
        <v>231</v>
      </c>
      <c r="D177" s="297">
        <v>7.1186053357483621</v>
      </c>
      <c r="E177" s="299">
        <v>0.21</v>
      </c>
      <c r="F177" s="295">
        <v>0.19</v>
      </c>
      <c r="G177" s="294">
        <f ca="1">+IF(ISERROR(HLOOKUP($B177,INDIRECT("'Monthly Resource Report'!"&amp;'Green Validation'!G$450676&amp;":"&amp;'Green Validation'!G$450677),'Green Validation'!G$450678,FALSE)),0,HLOOKUP($B177,INDIRECT("'Monthly Resource Report'!"&amp;'Green Validation'!G$450676&amp;":"&amp;'Green Validation'!G$450677),'Green Validation'!G$450678,FALSE))</f>
        <v>231</v>
      </c>
      <c r="H177" s="297">
        <f ca="1">+IF(ISERROR(HLOOKUP($B177,INDIRECT("'Monthly Resource Report'!"&amp;'Green Validation'!H$450676&amp;":"&amp;'Green Validation'!H$450677),'Green Validation'!H$450678,FALSE)),0,HLOOKUP($B177,INDIRECT("'Monthly Resource Report'!"&amp;'Green Validation'!H$450676&amp;":"&amp;'Green Validation'!H$450677),'Green Validation'!H$450678,FALSE))</f>
        <v>7.1189980857580393</v>
      </c>
      <c r="I177" s="317">
        <f ca="1">+IF(ISERROR(HLOOKUP($B177,INDIRECT("'Monthly Resource Report'!"&amp;'Green Validation'!I$450676&amp;":"&amp;'Green Validation'!I$450677),'Green Validation'!I$450678,FALSE)),0,HLOOKUP($B177,INDIRECT("'Monthly Resource Report'!"&amp;'Green Validation'!I$450676&amp;":"&amp;'Green Validation'!I$450677),'Green Validation'!I$450678,FALSE))</f>
        <v>0.20883106366787263</v>
      </c>
      <c r="J177" s="318">
        <f ca="1">+IF(ISERROR(HLOOKUP($B177,INDIRECT("'Monthly Resource Report'!"&amp;'Green Validation'!J$450676&amp;":"&amp;'Green Validation'!J$450677),'Green Validation'!J$450678,FALSE)),0,HLOOKUP($B177,INDIRECT("'Monthly Resource Report'!"&amp;'Green Validation'!J$450676&amp;":"&amp;'Green Validation'!J$450677),'Green Validation'!J$450678,FALSE))</f>
        <v>0.19023803201945916</v>
      </c>
      <c r="L177" s="301">
        <v>46569</v>
      </c>
      <c r="M177" s="294">
        <v>223</v>
      </c>
      <c r="N177" s="297">
        <v>7.1186053357483621</v>
      </c>
      <c r="O177" s="299">
        <v>0.21</v>
      </c>
      <c r="P177" s="295">
        <v>0.19</v>
      </c>
      <c r="Q177" s="294">
        <f ca="1">+IF(ISERROR(HLOOKUP($B177,INDIRECT("'Monthly Resource Report'!"&amp;'Green Validation'!Q$450676&amp;":"&amp;'Green Validation'!Q$450677),'Green Validation'!Q$450678,FALSE)),0,HLOOKUP($B177,INDIRECT("'Monthly Resource Report'!"&amp;'Green Validation'!Q$450676&amp;":"&amp;'Green Validation'!Q$450677),'Green Validation'!Q$450678,FALSE))</f>
        <v>223</v>
      </c>
      <c r="R177" s="297">
        <f ca="1">+IF(ISERROR(HLOOKUP($B177,INDIRECT("'Monthly Resource Report'!"&amp;'Green Validation'!R$450676&amp;":"&amp;'Green Validation'!R$450677),'Green Validation'!R$450678,FALSE)),0,HLOOKUP($B177,INDIRECT("'Monthly Resource Report'!"&amp;'Green Validation'!R$450676&amp;":"&amp;'Green Validation'!R$450677),'Green Validation'!R$450678,FALSE))</f>
        <v>7.1189923646002304</v>
      </c>
      <c r="S177" s="317">
        <f ca="1">+IF(ISERROR(HLOOKUP($B177,INDIRECT("'Monthly Resource Report'!"&amp;'Green Validation'!S$450676&amp;":"&amp;'Green Validation'!S$450677),'Green Validation'!S$450678,FALSE)),0,HLOOKUP($B177,INDIRECT("'Monthly Resource Report'!"&amp;'Green Validation'!S$450676&amp;":"&amp;'Green Validation'!S$450677),'Green Validation'!S$450678,FALSE))</f>
        <v>0.20904207951735035</v>
      </c>
      <c r="T177" s="318">
        <f ca="1">+IF(ISERROR(HLOOKUP($B177,INDIRECT("'Monthly Resource Report'!"&amp;'Green Validation'!T$450676&amp;":"&amp;'Green Validation'!T$450677),'Green Validation'!T$450678,FALSE)),0,HLOOKUP($B177,INDIRECT("'Monthly Resource Report'!"&amp;'Green Validation'!T$450676&amp;":"&amp;'Green Validation'!T$450677),'Green Validation'!T$450678,FALSE))</f>
        <v>0.19025204714255214</v>
      </c>
    </row>
    <row r="178" spans="2:20" s="29" customFormat="1">
      <c r="B178" s="301">
        <v>46600</v>
      </c>
      <c r="C178" s="294">
        <v>231</v>
      </c>
      <c r="D178" s="297">
        <v>7.1186053357483621</v>
      </c>
      <c r="E178" s="299">
        <v>0.21</v>
      </c>
      <c r="F178" s="295">
        <v>0.19</v>
      </c>
      <c r="G178" s="294">
        <f ca="1">+IF(ISERROR(HLOOKUP($B178,INDIRECT("'Monthly Resource Report'!"&amp;'Green Validation'!G$450676&amp;":"&amp;'Green Validation'!G$450677),'Green Validation'!G$450678,FALSE)),0,HLOOKUP($B178,INDIRECT("'Monthly Resource Report'!"&amp;'Green Validation'!G$450676&amp;":"&amp;'Green Validation'!G$450677),'Green Validation'!G$450678,FALSE))</f>
        <v>231</v>
      </c>
      <c r="H178" s="297">
        <f ca="1">+IF(ISERROR(HLOOKUP($B178,INDIRECT("'Monthly Resource Report'!"&amp;'Green Validation'!H$450676&amp;":"&amp;'Green Validation'!H$450677),'Green Validation'!H$450678,FALSE)),0,HLOOKUP($B178,INDIRECT("'Monthly Resource Report'!"&amp;'Green Validation'!H$450676&amp;":"&amp;'Green Validation'!H$450677),'Green Validation'!H$450678,FALSE))</f>
        <v>7.118995205148833</v>
      </c>
      <c r="I178" s="317">
        <f ca="1">+IF(ISERROR(HLOOKUP($B178,INDIRECT("'Monthly Resource Report'!"&amp;'Green Validation'!I$450676&amp;":"&amp;'Green Validation'!I$450677),'Green Validation'!I$450678,FALSE)),0,HLOOKUP($B178,INDIRECT("'Monthly Resource Report'!"&amp;'Green Validation'!I$450676&amp;":"&amp;'Green Validation'!I$450677),'Green Validation'!I$450678,FALSE))</f>
        <v>0.20861021628619947</v>
      </c>
      <c r="J178" s="318">
        <f ca="1">+IF(ISERROR(HLOOKUP($B178,INDIRECT("'Monthly Resource Report'!"&amp;'Green Validation'!J$450676&amp;":"&amp;'Green Validation'!J$450677),'Green Validation'!J$450678,FALSE)),0,HLOOKUP($B178,INDIRECT("'Monthly Resource Report'!"&amp;'Green Validation'!J$450676&amp;":"&amp;'Green Validation'!J$450677),'Green Validation'!J$450678,FALSE))</f>
        <v>0.19023966020993627</v>
      </c>
      <c r="L178" s="301">
        <v>46600</v>
      </c>
      <c r="M178" s="294">
        <v>223</v>
      </c>
      <c r="N178" s="297">
        <v>7.1186053357483621</v>
      </c>
      <c r="O178" s="299">
        <v>0.21</v>
      </c>
      <c r="P178" s="295">
        <v>0.19</v>
      </c>
      <c r="Q178" s="294">
        <f ca="1">+IF(ISERROR(HLOOKUP($B178,INDIRECT("'Monthly Resource Report'!"&amp;'Green Validation'!Q$450676&amp;":"&amp;'Green Validation'!Q$450677),'Green Validation'!Q$450678,FALSE)),0,HLOOKUP($B178,INDIRECT("'Monthly Resource Report'!"&amp;'Green Validation'!Q$450676&amp;":"&amp;'Green Validation'!Q$450677),'Green Validation'!Q$450678,FALSE))</f>
        <v>223</v>
      </c>
      <c r="R178" s="297">
        <f ca="1">+IF(ISERROR(HLOOKUP($B178,INDIRECT("'Monthly Resource Report'!"&amp;'Green Validation'!R$450676&amp;":"&amp;'Green Validation'!R$450677),'Green Validation'!R$450678,FALSE)),0,HLOOKUP($B178,INDIRECT("'Monthly Resource Report'!"&amp;'Green Validation'!R$450676&amp;":"&amp;'Green Validation'!R$450677),'Green Validation'!R$450678,FALSE))</f>
        <v>7.1189901663892403</v>
      </c>
      <c r="S178" s="317">
        <f ca="1">+IF(ISERROR(HLOOKUP($B178,INDIRECT("'Monthly Resource Report'!"&amp;'Green Validation'!S$450676&amp;":"&amp;'Green Validation'!S$450677),'Green Validation'!S$450678,FALSE)),0,HLOOKUP($B178,INDIRECT("'Monthly Resource Report'!"&amp;'Green Validation'!S$450676&amp;":"&amp;'Green Validation'!S$450677),'Green Validation'!S$450678,FALSE))</f>
        <v>0.20874087378677258</v>
      </c>
      <c r="T178" s="318">
        <f ca="1">+IF(ISERROR(HLOOKUP($B178,INDIRECT("'Monthly Resource Report'!"&amp;'Green Validation'!T$450676&amp;":"&amp;'Green Validation'!T$450677),'Green Validation'!T$450678,FALSE)),0,HLOOKUP($B178,INDIRECT("'Monthly Resource Report'!"&amp;'Green Validation'!T$450676&amp;":"&amp;'Green Validation'!T$450677),'Green Validation'!T$450678,FALSE))</f>
        <v>0.1902596109405589</v>
      </c>
    </row>
    <row r="179" spans="2:20" s="29" customFormat="1">
      <c r="B179" s="301">
        <v>46631</v>
      </c>
      <c r="C179" s="294">
        <v>231</v>
      </c>
      <c r="D179" s="297">
        <v>7.1186053357483621</v>
      </c>
      <c r="E179" s="299">
        <v>0.21</v>
      </c>
      <c r="F179" s="295">
        <v>0.19</v>
      </c>
      <c r="G179" s="294">
        <f ca="1">+IF(ISERROR(HLOOKUP($B179,INDIRECT("'Monthly Resource Report'!"&amp;'Green Validation'!G$450676&amp;":"&amp;'Green Validation'!G$450677),'Green Validation'!G$450678,FALSE)),0,HLOOKUP($B179,INDIRECT("'Monthly Resource Report'!"&amp;'Green Validation'!G$450676&amp;":"&amp;'Green Validation'!G$450677),'Green Validation'!G$450678,FALSE))</f>
        <v>231</v>
      </c>
      <c r="H179" s="297">
        <f ca="1">+IF(ISERROR(HLOOKUP($B179,INDIRECT("'Monthly Resource Report'!"&amp;'Green Validation'!H$450676&amp;":"&amp;'Green Validation'!H$450677),'Green Validation'!H$450678,FALSE)),0,HLOOKUP($B179,INDIRECT("'Monthly Resource Report'!"&amp;'Green Validation'!H$450676&amp;":"&amp;'Green Validation'!H$450677),'Green Validation'!H$450678,FALSE))</f>
        <v>7.1190001767913724</v>
      </c>
      <c r="I179" s="317">
        <f ca="1">+IF(ISERROR(HLOOKUP($B179,INDIRECT("'Monthly Resource Report'!"&amp;'Green Validation'!I$450676&amp;":"&amp;'Green Validation'!I$450677),'Green Validation'!I$450678,FALSE)),0,HLOOKUP($B179,INDIRECT("'Monthly Resource Report'!"&amp;'Green Validation'!I$450676&amp;":"&amp;'Green Validation'!I$450677),'Green Validation'!I$450678,FALSE))</f>
        <v>0.20819761020759042</v>
      </c>
      <c r="J179" s="318">
        <f ca="1">+IF(ISERROR(HLOOKUP($B179,INDIRECT("'Monthly Resource Report'!"&amp;'Green Validation'!J$450676&amp;":"&amp;'Green Validation'!J$450677),'Green Validation'!J$450678,FALSE)),0,HLOOKUP($B179,INDIRECT("'Monthly Resource Report'!"&amp;'Green Validation'!J$450676&amp;":"&amp;'Green Validation'!J$450677),'Green Validation'!J$450678,FALSE))</f>
        <v>0.19024996688468088</v>
      </c>
      <c r="L179" s="301">
        <v>46631</v>
      </c>
      <c r="M179" s="294">
        <v>223</v>
      </c>
      <c r="N179" s="297">
        <v>7.1186053357483621</v>
      </c>
      <c r="O179" s="299">
        <v>0.21</v>
      </c>
      <c r="P179" s="295">
        <v>0.19</v>
      </c>
      <c r="Q179" s="294">
        <f ca="1">+IF(ISERROR(HLOOKUP($B179,INDIRECT("'Monthly Resource Report'!"&amp;'Green Validation'!Q$450676&amp;":"&amp;'Green Validation'!Q$450677),'Green Validation'!Q$450678,FALSE)),0,HLOOKUP($B179,INDIRECT("'Monthly Resource Report'!"&amp;'Green Validation'!Q$450676&amp;":"&amp;'Green Validation'!Q$450677),'Green Validation'!Q$450678,FALSE))</f>
        <v>223</v>
      </c>
      <c r="R179" s="297">
        <f ca="1">+IF(ISERROR(HLOOKUP($B179,INDIRECT("'Monthly Resource Report'!"&amp;'Green Validation'!R$450676&amp;":"&amp;'Green Validation'!R$450677),'Green Validation'!R$450678,FALSE)),0,HLOOKUP($B179,INDIRECT("'Monthly Resource Report'!"&amp;'Green Validation'!R$450676&amp;":"&amp;'Green Validation'!R$450677),'Green Validation'!R$450678,FALSE))</f>
        <v>7.1189937383860711</v>
      </c>
      <c r="S179" s="317">
        <f ca="1">+IF(ISERROR(HLOOKUP($B179,INDIRECT("'Monthly Resource Report'!"&amp;'Green Validation'!S$450676&amp;":"&amp;'Green Validation'!S$450677),'Green Validation'!S$450678,FALSE)),0,HLOOKUP($B179,INDIRECT("'Monthly Resource Report'!"&amp;'Green Validation'!S$450676&amp;":"&amp;'Green Validation'!S$450677),'Green Validation'!S$450678,FALSE))</f>
        <v>0.208386440088598</v>
      </c>
      <c r="T179" s="318">
        <f ca="1">+IF(ISERROR(HLOOKUP($B179,INDIRECT("'Monthly Resource Report'!"&amp;'Green Validation'!T$450676&amp;":"&amp;'Green Validation'!T$450677),'Green Validation'!T$450678,FALSE)),0,HLOOKUP($B179,INDIRECT("'Monthly Resource Report'!"&amp;'Green Validation'!T$450676&amp;":"&amp;'Green Validation'!T$450677),'Green Validation'!T$450678,FALSE))</f>
        <v>0.19023150093539842</v>
      </c>
    </row>
    <row r="180" spans="2:20" s="29" customFormat="1">
      <c r="B180" s="301">
        <v>46661</v>
      </c>
      <c r="C180" s="294">
        <v>231</v>
      </c>
      <c r="D180" s="297">
        <v>7.1186053357483621</v>
      </c>
      <c r="E180" s="299">
        <v>0.22500000000000001</v>
      </c>
      <c r="F180" s="295">
        <v>0.19</v>
      </c>
      <c r="G180" s="294">
        <f ca="1">+IF(ISERROR(HLOOKUP($B180,INDIRECT("'Monthly Resource Report'!"&amp;'Green Validation'!G$450676&amp;":"&amp;'Green Validation'!G$450677),'Green Validation'!G$450678,FALSE)),0,HLOOKUP($B180,INDIRECT("'Monthly Resource Report'!"&amp;'Green Validation'!G$450676&amp;":"&amp;'Green Validation'!G$450677),'Green Validation'!G$450678,FALSE))</f>
        <v>231</v>
      </c>
      <c r="H180" s="297">
        <f ca="1">+IF(ISERROR(HLOOKUP($B180,INDIRECT("'Monthly Resource Report'!"&amp;'Green Validation'!H$450676&amp;":"&amp;'Green Validation'!H$450677),'Green Validation'!H$450678,FALSE)),0,HLOOKUP($B180,INDIRECT("'Monthly Resource Report'!"&amp;'Green Validation'!H$450676&amp;":"&amp;'Green Validation'!H$450677),'Green Validation'!H$450678,FALSE))</f>
        <v>7.1189986958411833</v>
      </c>
      <c r="I180" s="317">
        <f ca="1">+IF(ISERROR(HLOOKUP($B180,INDIRECT("'Monthly Resource Report'!"&amp;'Green Validation'!I$450676&amp;":"&amp;'Green Validation'!I$450677),'Green Validation'!I$450678,FALSE)),0,HLOOKUP($B180,INDIRECT("'Monthly Resource Report'!"&amp;'Green Validation'!I$450676&amp;":"&amp;'Green Validation'!I$450677),'Green Validation'!I$450678,FALSE))</f>
        <v>0.22314750897587218</v>
      </c>
      <c r="J180" s="318">
        <f ca="1">+IF(ISERROR(HLOOKUP($B180,INDIRECT("'Monthly Resource Report'!"&amp;'Green Validation'!J$450676&amp;":"&amp;'Green Validation'!J$450677),'Green Validation'!J$450678,FALSE)),0,HLOOKUP($B180,INDIRECT("'Monthly Resource Report'!"&amp;'Green Validation'!J$450676&amp;":"&amp;'Green Validation'!J$450677),'Green Validation'!J$450678,FALSE))</f>
        <v>0.19024041163159716</v>
      </c>
      <c r="L180" s="301">
        <v>46661</v>
      </c>
      <c r="M180" s="294">
        <v>223</v>
      </c>
      <c r="N180" s="297">
        <v>7.1186053357483621</v>
      </c>
      <c r="O180" s="299">
        <v>0.22500000000000001</v>
      </c>
      <c r="P180" s="295">
        <v>0.19</v>
      </c>
      <c r="Q180" s="294">
        <f ca="1">+IF(ISERROR(HLOOKUP($B180,INDIRECT("'Monthly Resource Report'!"&amp;'Green Validation'!Q$450676&amp;":"&amp;'Green Validation'!Q$450677),'Green Validation'!Q$450678,FALSE)),0,HLOOKUP($B180,INDIRECT("'Monthly Resource Report'!"&amp;'Green Validation'!Q$450676&amp;":"&amp;'Green Validation'!Q$450677),'Green Validation'!Q$450678,FALSE))</f>
        <v>223</v>
      </c>
      <c r="R180" s="297">
        <f ca="1">+IF(ISERROR(HLOOKUP($B180,INDIRECT("'Monthly Resource Report'!"&amp;'Green Validation'!R$450676&amp;":"&amp;'Green Validation'!R$450677),'Green Validation'!R$450678,FALSE)),0,HLOOKUP($B180,INDIRECT("'Monthly Resource Report'!"&amp;'Green Validation'!R$450676&amp;":"&amp;'Green Validation'!R$450677),'Green Validation'!R$450678,FALSE))</f>
        <v>0</v>
      </c>
      <c r="S180" s="317">
        <f ca="1">+IF(ISERROR(HLOOKUP($B180,INDIRECT("'Monthly Resource Report'!"&amp;'Green Validation'!S$450676&amp;":"&amp;'Green Validation'!S$450677),'Green Validation'!S$450678,FALSE)),0,HLOOKUP($B180,INDIRECT("'Monthly Resource Report'!"&amp;'Green Validation'!S$450676&amp;":"&amp;'Green Validation'!S$450677),'Green Validation'!S$450678,FALSE))</f>
        <v>0</v>
      </c>
      <c r="T180" s="318">
        <f ca="1">+IF(ISERROR(HLOOKUP($B180,INDIRECT("'Monthly Resource Report'!"&amp;'Green Validation'!T$450676&amp;":"&amp;'Green Validation'!T$450677),'Green Validation'!T$450678,FALSE)),0,HLOOKUP($B180,INDIRECT("'Monthly Resource Report'!"&amp;'Green Validation'!T$450676&amp;":"&amp;'Green Validation'!T$450677),'Green Validation'!T$450678,FALSE))</f>
        <v>0</v>
      </c>
    </row>
    <row r="181" spans="2:20" s="29" customFormat="1">
      <c r="B181" s="301">
        <v>46692</v>
      </c>
      <c r="C181" s="294">
        <v>231</v>
      </c>
      <c r="D181" s="297">
        <v>7.1186053357483621</v>
      </c>
      <c r="E181" s="299">
        <v>0.22500000000000001</v>
      </c>
      <c r="F181" s="295">
        <v>0.19</v>
      </c>
      <c r="G181" s="294">
        <f ca="1">+IF(ISERROR(HLOOKUP($B181,INDIRECT("'Monthly Resource Report'!"&amp;'Green Validation'!G$450676&amp;":"&amp;'Green Validation'!G$450677),'Green Validation'!G$450678,FALSE)),0,HLOOKUP($B181,INDIRECT("'Monthly Resource Report'!"&amp;'Green Validation'!G$450676&amp;":"&amp;'Green Validation'!G$450677),'Green Validation'!G$450678,FALSE))</f>
        <v>231</v>
      </c>
      <c r="H181" s="297">
        <f ca="1">+IF(ISERROR(HLOOKUP($B181,INDIRECT("'Monthly Resource Report'!"&amp;'Green Validation'!H$450676&amp;":"&amp;'Green Validation'!H$450677),'Green Validation'!H$450678,FALSE)),0,HLOOKUP($B181,INDIRECT("'Monthly Resource Report'!"&amp;'Green Validation'!H$450676&amp;":"&amp;'Green Validation'!H$450677),'Green Validation'!H$450678,FALSE))</f>
        <v>7.1189983155928784</v>
      </c>
      <c r="I181" s="317">
        <f ca="1">+IF(ISERROR(HLOOKUP($B181,INDIRECT("'Monthly Resource Report'!"&amp;'Green Validation'!I$450676&amp;":"&amp;'Green Validation'!I$450677),'Green Validation'!I$450678,FALSE)),0,HLOOKUP($B181,INDIRECT("'Monthly Resource Report'!"&amp;'Green Validation'!I$450676&amp;":"&amp;'Green Validation'!I$450677),'Green Validation'!I$450678,FALSE))</f>
        <v>0.22375218781425552</v>
      </c>
      <c r="J181" s="318">
        <f ca="1">+IF(ISERROR(HLOOKUP($B181,INDIRECT("'Monthly Resource Report'!"&amp;'Green Validation'!J$450676&amp;":"&amp;'Green Validation'!J$450677),'Green Validation'!J$450678,FALSE)),0,HLOOKUP($B181,INDIRECT("'Monthly Resource Report'!"&amp;'Green Validation'!J$450676&amp;":"&amp;'Green Validation'!J$450677),'Green Validation'!J$450678,FALSE))</f>
        <v>0.19024970273483949</v>
      </c>
      <c r="L181" s="301">
        <v>46692</v>
      </c>
      <c r="M181" s="294">
        <v>223</v>
      </c>
      <c r="N181" s="297">
        <v>7.1186053357483621</v>
      </c>
      <c r="O181" s="299">
        <v>0.22500000000000001</v>
      </c>
      <c r="P181" s="295">
        <v>0.19</v>
      </c>
      <c r="Q181" s="294">
        <f ca="1">+IF(ISERROR(HLOOKUP($B181,INDIRECT("'Monthly Resource Report'!"&amp;'Green Validation'!Q$450676&amp;":"&amp;'Green Validation'!Q$450677),'Green Validation'!Q$450678,FALSE)),0,HLOOKUP($B181,INDIRECT("'Monthly Resource Report'!"&amp;'Green Validation'!Q$450676&amp;":"&amp;'Green Validation'!Q$450677),'Green Validation'!Q$450678,FALSE))</f>
        <v>223</v>
      </c>
      <c r="R181" s="297">
        <f ca="1">+IF(ISERROR(HLOOKUP($B181,INDIRECT("'Monthly Resource Report'!"&amp;'Green Validation'!R$450676&amp;":"&amp;'Green Validation'!R$450677),'Green Validation'!R$450678,FALSE)),0,HLOOKUP($B181,INDIRECT("'Monthly Resource Report'!"&amp;'Green Validation'!R$450676&amp;":"&amp;'Green Validation'!R$450677),'Green Validation'!R$450678,FALSE))</f>
        <v>7.1189957210371695</v>
      </c>
      <c r="S181" s="317">
        <f ca="1">+IF(ISERROR(HLOOKUP($B181,INDIRECT("'Monthly Resource Report'!"&amp;'Green Validation'!S$450676&amp;":"&amp;'Green Validation'!S$450677),'Green Validation'!S$450678,FALSE)),0,HLOOKUP($B181,INDIRECT("'Monthly Resource Report'!"&amp;'Green Validation'!S$450676&amp;":"&amp;'Green Validation'!S$450677),'Green Validation'!S$450678,FALSE))</f>
        <v>0.22380088181513089</v>
      </c>
      <c r="T181" s="318">
        <f ca="1">+IF(ISERROR(HLOOKUP($B181,INDIRECT("'Monthly Resource Report'!"&amp;'Green Validation'!T$450676&amp;":"&amp;'Green Validation'!T$450677),'Green Validation'!T$450678,FALSE)),0,HLOOKUP($B181,INDIRECT("'Monthly Resource Report'!"&amp;'Green Validation'!T$450676&amp;":"&amp;'Green Validation'!T$450677),'Green Validation'!T$450678,FALSE))</f>
        <v>0.19061007307136146</v>
      </c>
    </row>
    <row r="182" spans="2:20" s="29" customFormat="1">
      <c r="B182" s="301">
        <v>46722</v>
      </c>
      <c r="C182" s="294">
        <v>231</v>
      </c>
      <c r="D182" s="297">
        <v>7.1186053357483621</v>
      </c>
      <c r="E182" s="299">
        <v>0.22500000000000001</v>
      </c>
      <c r="F182" s="295">
        <v>0.19</v>
      </c>
      <c r="G182" s="294">
        <f ca="1">+IF(ISERROR(HLOOKUP($B182,INDIRECT("'Monthly Resource Report'!"&amp;'Green Validation'!G$450676&amp;":"&amp;'Green Validation'!G$450677),'Green Validation'!G$450678,FALSE)),0,HLOOKUP($B182,INDIRECT("'Monthly Resource Report'!"&amp;'Green Validation'!G$450676&amp;":"&amp;'Green Validation'!G$450677),'Green Validation'!G$450678,FALSE))</f>
        <v>231</v>
      </c>
      <c r="H182" s="297">
        <f ca="1">+IF(ISERROR(HLOOKUP($B182,INDIRECT("'Monthly Resource Report'!"&amp;'Green Validation'!H$450676&amp;":"&amp;'Green Validation'!H$450677),'Green Validation'!H$450678,FALSE)),0,HLOOKUP($B182,INDIRECT("'Monthly Resource Report'!"&amp;'Green Validation'!H$450676&amp;":"&amp;'Green Validation'!H$450677),'Green Validation'!H$450678,FALSE))</f>
        <v>7.1189974632936694</v>
      </c>
      <c r="I182" s="317">
        <f ca="1">+IF(ISERROR(HLOOKUP($B182,INDIRECT("'Monthly Resource Report'!"&amp;'Green Validation'!I$450676&amp;":"&amp;'Green Validation'!I$450677),'Green Validation'!I$450678,FALSE)),0,HLOOKUP($B182,INDIRECT("'Monthly Resource Report'!"&amp;'Green Validation'!I$450676&amp;":"&amp;'Green Validation'!I$450677),'Green Validation'!I$450678,FALSE))</f>
        <v>0.22394251972585291</v>
      </c>
      <c r="J182" s="318">
        <f ca="1">+IF(ISERROR(HLOOKUP($B182,INDIRECT("'Monthly Resource Report'!"&amp;'Green Validation'!J$450676&amp;":"&amp;'Green Validation'!J$450677),'Green Validation'!J$450678,FALSE)),0,HLOOKUP($B182,INDIRECT("'Monthly Resource Report'!"&amp;'Green Validation'!J$450676&amp;":"&amp;'Green Validation'!J$450677),'Green Validation'!J$450678,FALSE))</f>
        <v>0.19023794614631717</v>
      </c>
      <c r="L182" s="301">
        <v>46722</v>
      </c>
      <c r="M182" s="294">
        <v>223</v>
      </c>
      <c r="N182" s="297">
        <v>7.1186053357483621</v>
      </c>
      <c r="O182" s="299">
        <v>0.22500000000000001</v>
      </c>
      <c r="P182" s="295">
        <v>0.19</v>
      </c>
      <c r="Q182" s="294">
        <f ca="1">+IF(ISERROR(HLOOKUP($B182,INDIRECT("'Monthly Resource Report'!"&amp;'Green Validation'!Q$450676&amp;":"&amp;'Green Validation'!Q$450677),'Green Validation'!Q$450678,FALSE)),0,HLOOKUP($B182,INDIRECT("'Monthly Resource Report'!"&amp;'Green Validation'!Q$450676&amp;":"&amp;'Green Validation'!Q$450677),'Green Validation'!Q$450678,FALSE))</f>
        <v>223</v>
      </c>
      <c r="R182" s="297">
        <f ca="1">+IF(ISERROR(HLOOKUP($B182,INDIRECT("'Monthly Resource Report'!"&amp;'Green Validation'!R$450676&amp;":"&amp;'Green Validation'!R$450677),'Green Validation'!R$450678,FALSE)),0,HLOOKUP($B182,INDIRECT("'Monthly Resource Report'!"&amp;'Green Validation'!R$450676&amp;":"&amp;'Green Validation'!R$450677),'Green Validation'!R$450678,FALSE))</f>
        <v>7.1189919893190918</v>
      </c>
      <c r="S182" s="317">
        <f ca="1">+IF(ISERROR(HLOOKUP($B182,INDIRECT("'Monthly Resource Report'!"&amp;'Green Validation'!S$450676&amp;":"&amp;'Green Validation'!S$450677),'Green Validation'!S$450678,FALSE)),0,HLOOKUP($B182,INDIRECT("'Monthly Resource Report'!"&amp;'Green Validation'!S$450676&amp;":"&amp;'Green Validation'!S$450677),'Green Validation'!S$450678,FALSE))</f>
        <v>0.22412667639749986</v>
      </c>
      <c r="T182" s="318">
        <f ca="1">+IF(ISERROR(HLOOKUP($B182,INDIRECT("'Monthly Resource Report'!"&amp;'Green Validation'!T$450676&amp;":"&amp;'Green Validation'!T$450677),'Green Validation'!T$450678,FALSE)),0,HLOOKUP($B182,INDIRECT("'Monthly Resource Report'!"&amp;'Green Validation'!T$450676&amp;":"&amp;'Green Validation'!T$450677),'Green Validation'!T$450678,FALSE))</f>
        <v>0.19017738299371015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4" t="s">
        <v>221</v>
      </c>
      <c r="H240" s="685"/>
      <c r="I240" s="685"/>
      <c r="J240" s="686"/>
      <c r="Q240" s="684" t="s">
        <v>221</v>
      </c>
      <c r="R240" s="685"/>
      <c r="S240" s="685"/>
      <c r="T240" s="686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-1.1280315792561169E-8</v>
      </c>
      <c r="I242" s="309">
        <f t="shared" ref="I242:I273" ca="1" si="2">+IF(ISERROR(I3/E3-1),0,I3/E3-1)</f>
        <v>-7.3405545076629108E-3</v>
      </c>
      <c r="J242" s="310">
        <f t="shared" ref="J242:J273" ca="1" si="3">+IF(ISERROR(J3/F3-1),0,J3/F3-1)</f>
        <v>1.3187998500021614E-3</v>
      </c>
      <c r="P242" s="300">
        <f>+L3</f>
        <v>41275</v>
      </c>
      <c r="Q242" s="648">
        <f t="shared" ref="Q242:Q273" ca="1" si="4">+IF(ISERROR(Q3/M3-1),0,Q3/M3-1)</f>
        <v>0</v>
      </c>
      <c r="R242" s="649">
        <f t="shared" ref="R242:R273" ca="1" si="5">+IF(ISERROR(R3/N3-1),0,R3/N3-1)</f>
        <v>4.9766078435986572E-7</v>
      </c>
      <c r="S242" s="649">
        <f t="shared" ref="S242:S273" ca="1" si="6">+IF(ISERROR(S3/O3-1),0,S3/O3-1)</f>
        <v>-6.5828847931105328E-3</v>
      </c>
      <c r="T242" s="310">
        <f t="shared" ref="T242:T273" ca="1" si="7">+IF(ISERROR(T3/P3-1),0,T3/P3-1)</f>
        <v>1.4567835946108776E-3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1.8410265334445342E-7</v>
      </c>
      <c r="I243" s="311">
        <f t="shared" ca="1" si="2"/>
        <v>-7.2236172939695864E-3</v>
      </c>
      <c r="J243" s="310">
        <f t="shared" ca="1" si="3"/>
        <v>1.396046608628243E-3</v>
      </c>
      <c r="P243" s="301">
        <f t="shared" ref="P243:P306" si="9">+L4</f>
        <v>41306</v>
      </c>
      <c r="Q243" s="648">
        <f t="shared" ca="1" si="4"/>
        <v>0</v>
      </c>
      <c r="R243" s="648">
        <f t="shared" ca="1" si="5"/>
        <v>3.5507156392888817E-7</v>
      </c>
      <c r="S243" s="648">
        <f t="shared" ca="1" si="6"/>
        <v>-6.5355157314748169E-3</v>
      </c>
      <c r="T243" s="648">
        <f t="shared" ca="1" si="7"/>
        <v>1.0761648115160671E-3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-1.5895887173211776E-7</v>
      </c>
      <c r="I244" s="311">
        <f t="shared" ca="1" si="2"/>
        <v>-1.1755772435546707E-2</v>
      </c>
      <c r="J244" s="310">
        <f t="shared" ca="1" si="3"/>
        <v>1.9769143176160409E-3</v>
      </c>
      <c r="P244" s="301">
        <f t="shared" si="9"/>
        <v>41334</v>
      </c>
      <c r="Q244" s="648">
        <f t="shared" ca="1" si="4"/>
        <v>0</v>
      </c>
      <c r="R244" s="648">
        <f t="shared" ca="1" si="5"/>
        <v>1.3126766895688036E-7</v>
      </c>
      <c r="S244" s="648">
        <f t="shared" ca="1" si="6"/>
        <v>-1.0226586602809062E-2</v>
      </c>
      <c r="T244" s="648">
        <f t="shared" ca="1" si="7"/>
        <v>1.4504487804072319E-3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-2.5845903828258798E-7</v>
      </c>
      <c r="I245" s="311">
        <f t="shared" ca="1" si="2"/>
        <v>-1.1082026979702175E-2</v>
      </c>
      <c r="J245" s="310">
        <f t="shared" ca="1" si="3"/>
        <v>1.3488087470092669E-3</v>
      </c>
      <c r="P245" s="301">
        <f t="shared" si="9"/>
        <v>41365</v>
      </c>
      <c r="Q245" s="648">
        <f t="shared" ca="1" si="4"/>
        <v>0</v>
      </c>
      <c r="R245" s="648">
        <f t="shared" ca="1" si="5"/>
        <v>2.9117611344275929E-7</v>
      </c>
      <c r="S245" s="648">
        <f t="shared" ca="1" si="6"/>
        <v>-1.0186205625814182E-2</v>
      </c>
      <c r="T245" s="648">
        <f t="shared" ca="1" si="7"/>
        <v>1.0221671050281156E-3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1.4038868467736165E-7</v>
      </c>
      <c r="I246" s="311">
        <f t="shared" ca="1" si="2"/>
        <v>-1.007277918304339E-2</v>
      </c>
      <c r="J246" s="310">
        <f t="shared" ca="1" si="3"/>
        <v>2.5990425924302674E-3</v>
      </c>
      <c r="P246" s="301">
        <f t="shared" si="9"/>
        <v>41395</v>
      </c>
      <c r="Q246" s="648">
        <f t="shared" ca="1" si="4"/>
        <v>0</v>
      </c>
      <c r="R246" s="648">
        <f t="shared" ca="1" si="5"/>
        <v>1.6005551350950498E-7</v>
      </c>
      <c r="S246" s="648">
        <f t="shared" ca="1" si="6"/>
        <v>-9.4452530243301913E-3</v>
      </c>
      <c r="T246" s="648">
        <f t="shared" ca="1" si="7"/>
        <v>1.4832669656414943E-3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-2.6334388669724262E-8</v>
      </c>
      <c r="I247" s="311">
        <f t="shared" ca="1" si="2"/>
        <v>-1.2242383301300008E-2</v>
      </c>
      <c r="J247" s="310">
        <f t="shared" ca="1" si="3"/>
        <v>1.4093850595768842E-3</v>
      </c>
      <c r="P247" s="301">
        <f t="shared" si="9"/>
        <v>41426</v>
      </c>
      <c r="Q247" s="648">
        <f t="shared" ca="1" si="4"/>
        <v>0</v>
      </c>
      <c r="R247" s="648">
        <f t="shared" ca="1" si="5"/>
        <v>-1.2585590902780552E-8</v>
      </c>
      <c r="S247" s="648">
        <f t="shared" ca="1" si="6"/>
        <v>-1.0878443477023159E-2</v>
      </c>
      <c r="T247" s="648">
        <f t="shared" ca="1" si="7"/>
        <v>1.9897227898706404E-3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-8.5085140599794329E-8</v>
      </c>
      <c r="I248" s="311">
        <f t="shared" ca="1" si="2"/>
        <v>-1.0972196543680535E-2</v>
      </c>
      <c r="J248" s="310">
        <f t="shared" ca="1" si="3"/>
        <v>1.3331944212364721E-3</v>
      </c>
      <c r="P248" s="301">
        <f t="shared" si="9"/>
        <v>41456</v>
      </c>
      <c r="Q248" s="648">
        <f t="shared" ca="1" si="4"/>
        <v>0</v>
      </c>
      <c r="R248" s="648">
        <f t="shared" ca="1" si="5"/>
        <v>8.7543163607151087E-8</v>
      </c>
      <c r="S248" s="648">
        <f t="shared" ca="1" si="6"/>
        <v>-9.4402749062320046E-3</v>
      </c>
      <c r="T248" s="648">
        <f t="shared" ca="1" si="7"/>
        <v>1.4665101762465493E-3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1.1563688162574692E-7</v>
      </c>
      <c r="I249" s="311">
        <f t="shared" ca="1" si="2"/>
        <v>-1.0456095849384117E-2</v>
      </c>
      <c r="J249" s="310">
        <f t="shared" ca="1" si="3"/>
        <v>1.9478101578784823E-3</v>
      </c>
      <c r="P249" s="301">
        <f t="shared" si="9"/>
        <v>41487</v>
      </c>
      <c r="Q249" s="648">
        <f t="shared" ca="1" si="4"/>
        <v>0</v>
      </c>
      <c r="R249" s="648">
        <f t="shared" ca="1" si="5"/>
        <v>8.5599274335379505E-8</v>
      </c>
      <c r="S249" s="648">
        <f t="shared" ca="1" si="6"/>
        <v>-9.1228355919603654E-3</v>
      </c>
      <c r="T249" s="648">
        <f t="shared" ca="1" si="7"/>
        <v>1.4481571474087573E-3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-1.9283386165636074E-7</v>
      </c>
      <c r="I250" s="311">
        <f t="shared" ca="1" si="2"/>
        <v>-1.3035616302093711E-2</v>
      </c>
      <c r="J250" s="310">
        <f t="shared" ca="1" si="3"/>
        <v>1.4025753288426923E-3</v>
      </c>
      <c r="P250" s="301">
        <f t="shared" si="9"/>
        <v>41518</v>
      </c>
      <c r="Q250" s="648">
        <f t="shared" ca="1" si="4"/>
        <v>0</v>
      </c>
      <c r="R250" s="648">
        <f t="shared" ca="1" si="5"/>
        <v>9.6159390006178569E-8</v>
      </c>
      <c r="S250" s="648">
        <f t="shared" ca="1" si="6"/>
        <v>-1.119751266537572E-2</v>
      </c>
      <c r="T250" s="648">
        <f t="shared" ca="1" si="7"/>
        <v>1.0262548323569654E-3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8.0807879054844989E-8</v>
      </c>
      <c r="I251" s="311">
        <f t="shared" ca="1" si="2"/>
        <v>-9.9167136778179898E-3</v>
      </c>
      <c r="J251" s="310">
        <f t="shared" ca="1" si="3"/>
        <v>1.9600677165871883E-3</v>
      </c>
      <c r="P251" s="301">
        <f t="shared" si="9"/>
        <v>41548</v>
      </c>
      <c r="Q251" s="648">
        <f t="shared" ca="1" si="4"/>
        <v>0</v>
      </c>
      <c r="R251" s="648">
        <f t="shared" ca="1" si="5"/>
        <v>1.8829905878980924E-7</v>
      </c>
      <c r="S251" s="648">
        <f t="shared" ca="1" si="6"/>
        <v>-8.4068629653474281E-3</v>
      </c>
      <c r="T251" s="648">
        <f t="shared" ca="1" si="7"/>
        <v>9.3316995057879382E-4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-1.639471001180226E-7</v>
      </c>
      <c r="I252" s="311">
        <f t="shared" ca="1" si="2"/>
        <v>-1.0669250534042996E-2</v>
      </c>
      <c r="J252" s="310">
        <f t="shared" ca="1" si="3"/>
        <v>1.3341555075976341E-3</v>
      </c>
      <c r="P252" s="301">
        <f t="shared" si="9"/>
        <v>41579</v>
      </c>
      <c r="Q252" s="648">
        <f t="shared" ca="1" si="4"/>
        <v>0</v>
      </c>
      <c r="R252" s="648">
        <f t="shared" ca="1" si="5"/>
        <v>2.0051761540074153E-7</v>
      </c>
      <c r="S252" s="648">
        <f t="shared" ca="1" si="6"/>
        <v>-9.4680394500268328E-3</v>
      </c>
      <c r="T252" s="648">
        <f t="shared" ca="1" si="7"/>
        <v>1.4685558309315283E-3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-6.5324743503403226E-8</v>
      </c>
      <c r="I253" s="311">
        <f t="shared" ca="1" si="2"/>
        <v>-9.7160771012656522E-3</v>
      </c>
      <c r="J253" s="310">
        <f t="shared" ca="1" si="3"/>
        <v>3.3171983356234946E-3</v>
      </c>
      <c r="P253" s="301">
        <f t="shared" si="9"/>
        <v>41609</v>
      </c>
      <c r="Q253" s="648">
        <f t="shared" ca="1" si="4"/>
        <v>0</v>
      </c>
      <c r="R253" s="648">
        <f t="shared" ca="1" si="5"/>
        <v>2.8768219340058465E-7</v>
      </c>
      <c r="S253" s="648">
        <f t="shared" ca="1" si="6"/>
        <v>-8.4896706650503528E-3</v>
      </c>
      <c r="T253" s="648">
        <f t="shared" ca="1" si="7"/>
        <v>1.4138158256657984E-3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-5.948632009200594E-8</v>
      </c>
      <c r="I254" s="311">
        <f t="shared" ca="1" si="2"/>
        <v>-6.0759046220328905E-3</v>
      </c>
      <c r="J254" s="310">
        <f t="shared" ca="1" si="3"/>
        <v>1.8784186811553472E-3</v>
      </c>
      <c r="P254" s="301">
        <f t="shared" si="9"/>
        <v>41640</v>
      </c>
      <c r="Q254" s="648">
        <f t="shared" ca="1" si="4"/>
        <v>0</v>
      </c>
      <c r="R254" s="648">
        <f t="shared" ca="1" si="5"/>
        <v>2.2873273897161539E-7</v>
      </c>
      <c r="S254" s="648">
        <f t="shared" ca="1" si="6"/>
        <v>-5.1530534148848117E-3</v>
      </c>
      <c r="T254" s="648">
        <f t="shared" ca="1" si="7"/>
        <v>1.3979611601553366E-3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6.2677479650830037E-8</v>
      </c>
      <c r="I255" s="311">
        <f t="shared" ca="1" si="2"/>
        <v>-5.9190779255162695E-3</v>
      </c>
      <c r="J255" s="310">
        <f t="shared" ca="1" si="3"/>
        <v>1.3924697827216725E-3</v>
      </c>
      <c r="P255" s="301">
        <f t="shared" si="9"/>
        <v>41671</v>
      </c>
      <c r="Q255" s="648">
        <f t="shared" ca="1" si="4"/>
        <v>0</v>
      </c>
      <c r="R255" s="648">
        <f t="shared" ca="1" si="5"/>
        <v>-3.798942271870942E-9</v>
      </c>
      <c r="S255" s="648">
        <f t="shared" ca="1" si="6"/>
        <v>-5.257126569907955E-3</v>
      </c>
      <c r="T255" s="648">
        <f t="shared" ca="1" si="7"/>
        <v>4.8794106406790938E-4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-2.3952259231574402E-7</v>
      </c>
      <c r="I256" s="311">
        <f t="shared" ca="1" si="2"/>
        <v>-1.0940317464084748E-2</v>
      </c>
      <c r="J256" s="310">
        <f t="shared" ca="1" si="3"/>
        <v>1.4894626705244107E-3</v>
      </c>
      <c r="P256" s="301">
        <f t="shared" si="9"/>
        <v>41699</v>
      </c>
      <c r="Q256" s="648">
        <f t="shared" ca="1" si="4"/>
        <v>0</v>
      </c>
      <c r="R256" s="648">
        <f t="shared" ca="1" si="5"/>
        <v>3.9424599584947373E-8</v>
      </c>
      <c r="S256" s="648">
        <f t="shared" ca="1" si="6"/>
        <v>-9.4960369695730185E-3</v>
      </c>
      <c r="T256" s="648">
        <f t="shared" ca="1" si="7"/>
        <v>9.7744349105788331E-4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-3.7335088576284647E-7</v>
      </c>
      <c r="I257" s="311">
        <f t="shared" ca="1" si="2"/>
        <v>-1.1180006868439341E-2</v>
      </c>
      <c r="J257" s="310">
        <f t="shared" ca="1" si="3"/>
        <v>3.2479428454692538E-3</v>
      </c>
      <c r="P257" s="301">
        <f t="shared" si="9"/>
        <v>41730</v>
      </c>
      <c r="Q257" s="648">
        <f t="shared" ca="1" si="4"/>
        <v>0</v>
      </c>
      <c r="R257" s="648">
        <f t="shared" ca="1" si="5"/>
        <v>2.2038343150398987E-8</v>
      </c>
      <c r="S257" s="648">
        <f t="shared" ca="1" si="6"/>
        <v>-9.2214996246909875E-3</v>
      </c>
      <c r="T257" s="648">
        <f t="shared" ca="1" si="7"/>
        <v>1.0145243604862131E-3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5.1532647926677555E-8</v>
      </c>
      <c r="I258" s="311">
        <f t="shared" ca="1" si="2"/>
        <v>-1.0234334597354122E-2</v>
      </c>
      <c r="J258" s="310">
        <f t="shared" ca="1" si="3"/>
        <v>1.3184466458346922E-3</v>
      </c>
      <c r="P258" s="301">
        <f t="shared" si="9"/>
        <v>41760</v>
      </c>
      <c r="Q258" s="648">
        <f t="shared" ca="1" si="4"/>
        <v>0</v>
      </c>
      <c r="R258" s="648">
        <f t="shared" ca="1" si="5"/>
        <v>-1.2800134896462367E-7</v>
      </c>
      <c r="S258" s="648">
        <f t="shared" ca="1" si="6"/>
        <v>-8.9249044573926906E-3</v>
      </c>
      <c r="T258" s="648">
        <f t="shared" ca="1" si="7"/>
        <v>9.9336183440601467E-4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1.4358356370536285E-7</v>
      </c>
      <c r="I259" s="311">
        <f t="shared" ca="1" si="2"/>
        <v>-1.1334026807229725E-2</v>
      </c>
      <c r="J259" s="310">
        <f t="shared" ca="1" si="3"/>
        <v>1.3442789448243619E-3</v>
      </c>
      <c r="P259" s="301">
        <f t="shared" si="9"/>
        <v>41791</v>
      </c>
      <c r="Q259" s="648">
        <f t="shared" ca="1" si="4"/>
        <v>0</v>
      </c>
      <c r="R259" s="648">
        <f t="shared" ca="1" si="5"/>
        <v>-7.7705364809332877E-8</v>
      </c>
      <c r="S259" s="648">
        <f t="shared" ca="1" si="6"/>
        <v>-1.0117070650758064E-2</v>
      </c>
      <c r="T259" s="648">
        <f t="shared" ca="1" si="7"/>
        <v>1.0164553230136431E-3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-4.8085517345697326E-8</v>
      </c>
      <c r="I260" s="311">
        <f t="shared" ca="1" si="2"/>
        <v>-1.0408612508840953E-2</v>
      </c>
      <c r="J260" s="310">
        <f t="shared" ca="1" si="3"/>
        <v>1.9905367978663158E-3</v>
      </c>
      <c r="P260" s="301">
        <f t="shared" si="9"/>
        <v>41821</v>
      </c>
      <c r="Q260" s="648">
        <f t="shared" ca="1" si="4"/>
        <v>0</v>
      </c>
      <c r="R260" s="648">
        <f t="shared" ca="1" si="5"/>
        <v>2.1219744628098169E-8</v>
      </c>
      <c r="S260" s="648">
        <f t="shared" ca="1" si="6"/>
        <v>-8.8965600873522899E-3</v>
      </c>
      <c r="T260" s="648">
        <f t="shared" ca="1" si="7"/>
        <v>9.4975031333599524E-4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1.5083436810670037E-7</v>
      </c>
      <c r="I261" s="311">
        <f t="shared" ca="1" si="2"/>
        <v>-1.0459592971584497E-2</v>
      </c>
      <c r="J261" s="310">
        <f t="shared" ca="1" si="3"/>
        <v>1.2875555257583216E-3</v>
      </c>
      <c r="P261" s="301">
        <f t="shared" si="9"/>
        <v>41852</v>
      </c>
      <c r="Q261" s="648">
        <f t="shared" ca="1" si="4"/>
        <v>0</v>
      </c>
      <c r="R261" s="648">
        <f t="shared" ca="1" si="5"/>
        <v>-7.4334345012694314E-8</v>
      </c>
      <c r="S261" s="648">
        <f t="shared" ca="1" si="6"/>
        <v>-8.9351484268469505E-3</v>
      </c>
      <c r="T261" s="648">
        <f t="shared" ca="1" si="7"/>
        <v>9.786504519839756E-4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-1.7934998375324085E-8</v>
      </c>
      <c r="I262" s="311">
        <f t="shared" ca="1" si="2"/>
        <v>-1.28818512943073E-2</v>
      </c>
      <c r="J262" s="310">
        <f t="shared" ca="1" si="3"/>
        <v>1.4117440047667351E-3</v>
      </c>
      <c r="P262" s="301">
        <f t="shared" si="9"/>
        <v>41883</v>
      </c>
      <c r="Q262" s="648">
        <f t="shared" ca="1" si="4"/>
        <v>0</v>
      </c>
      <c r="R262" s="648">
        <f t="shared" ca="1" si="5"/>
        <v>-3.4589270336837785E-9</v>
      </c>
      <c r="S262" s="648">
        <f t="shared" ca="1" si="6"/>
        <v>-1.1404953012381647E-2</v>
      </c>
      <c r="T262" s="648">
        <f t="shared" ca="1" si="7"/>
        <v>9.8612246419937932E-4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-2.5208138532128999E-7</v>
      </c>
      <c r="I263" s="311">
        <f t="shared" ca="1" si="2"/>
        <v>-1.1905448081534153E-2</v>
      </c>
      <c r="J263" s="310">
        <f t="shared" ca="1" si="3"/>
        <v>1.3633919103428482E-3</v>
      </c>
      <c r="P263" s="301">
        <f t="shared" si="9"/>
        <v>41913</v>
      </c>
      <c r="Q263" s="648">
        <f t="shared" ca="1" si="4"/>
        <v>0</v>
      </c>
      <c r="R263" s="648">
        <f t="shared" ca="1" si="5"/>
        <v>-1.4334210263200475E-8</v>
      </c>
      <c r="S263" s="648">
        <f t="shared" ca="1" si="6"/>
        <v>-9.8584898272926491E-3</v>
      </c>
      <c r="T263" s="648">
        <f t="shared" ca="1" si="7"/>
        <v>1.4875204953688215E-3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-2.4825598921029979E-7</v>
      </c>
      <c r="I264" s="311">
        <f t="shared" ca="1" si="2"/>
        <v>-1.1463000478374674E-2</v>
      </c>
      <c r="J264" s="310">
        <f t="shared" ca="1" si="3"/>
        <v>1.3710950387437748E-3</v>
      </c>
      <c r="P264" s="301">
        <f t="shared" si="9"/>
        <v>41944</v>
      </c>
      <c r="Q264" s="648">
        <f t="shared" ca="1" si="4"/>
        <v>0</v>
      </c>
      <c r="R264" s="648">
        <f t="shared" ca="1" si="5"/>
        <v>9.2490914260778823E-8</v>
      </c>
      <c r="S264" s="648">
        <f t="shared" ca="1" si="6"/>
        <v>-9.8279355276985614E-3</v>
      </c>
      <c r="T264" s="648">
        <f t="shared" ca="1" si="7"/>
        <v>9.7985501382091833E-4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-3.3167029933611758E-7</v>
      </c>
      <c r="I265" s="311">
        <f t="shared" ca="1" si="2"/>
        <v>-1.0442206086011208E-2</v>
      </c>
      <c r="J265" s="310">
        <f t="shared" ca="1" si="3"/>
        <v>1.3090650520855007E-3</v>
      </c>
      <c r="P265" s="301">
        <f t="shared" si="9"/>
        <v>41974</v>
      </c>
      <c r="Q265" s="648">
        <f t="shared" ca="1" si="4"/>
        <v>0</v>
      </c>
      <c r="R265" s="648">
        <f t="shared" ca="1" si="5"/>
        <v>-4.6323122115943249E-8</v>
      </c>
      <c r="S265" s="648">
        <f t="shared" ca="1" si="6"/>
        <v>-9.0565291801266712E-3</v>
      </c>
      <c r="T265" s="648">
        <f t="shared" ca="1" si="7"/>
        <v>1.4721411590901123E-3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-1.0894347937107085E-6</v>
      </c>
      <c r="I266" s="311">
        <f t="shared" ca="1" si="2"/>
        <v>-9.4265258879713265E-3</v>
      </c>
      <c r="J266" s="310">
        <f t="shared" ca="1" si="3"/>
        <v>1.9914499986286582E-3</v>
      </c>
      <c r="P266" s="301">
        <f t="shared" si="9"/>
        <v>42005</v>
      </c>
      <c r="Q266" s="648">
        <f t="shared" ca="1" si="4"/>
        <v>0</v>
      </c>
      <c r="R266" s="648">
        <f t="shared" ca="1" si="5"/>
        <v>-8.6906412988252413E-7</v>
      </c>
      <c r="S266" s="648">
        <f t="shared" ca="1" si="6"/>
        <v>-8.4231651640802596E-3</v>
      </c>
      <c r="T266" s="648">
        <f t="shared" ca="1" si="7"/>
        <v>1.4249113061024499E-3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-1.1873101175563505E-6</v>
      </c>
      <c r="I267" s="311">
        <f t="shared" ca="1" si="2"/>
        <v>-9.036226857597085E-3</v>
      </c>
      <c r="J267" s="310">
        <f t="shared" ca="1" si="3"/>
        <v>1.4522059775934348E-3</v>
      </c>
      <c r="P267" s="301">
        <f t="shared" si="9"/>
        <v>42036</v>
      </c>
      <c r="Q267" s="648">
        <f t="shared" ca="1" si="4"/>
        <v>0</v>
      </c>
      <c r="R267" s="648">
        <f t="shared" ca="1" si="5"/>
        <v>-8.7328998910063405E-7</v>
      </c>
      <c r="S267" s="648">
        <f t="shared" ca="1" si="6"/>
        <v>-8.3985015172622912E-3</v>
      </c>
      <c r="T267" s="648">
        <f t="shared" ca="1" si="7"/>
        <v>1.5852800284585911E-3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-9.0642231931337136E-7</v>
      </c>
      <c r="I268" s="311">
        <f t="shared" ca="1" si="2"/>
        <v>-1.2303086516528117E-2</v>
      </c>
      <c r="J268" s="310">
        <f t="shared" ca="1" si="3"/>
        <v>2.0250841076936421E-3</v>
      </c>
      <c r="P268" s="301">
        <f t="shared" si="9"/>
        <v>42064</v>
      </c>
      <c r="Q268" s="648">
        <f t="shared" ca="1" si="4"/>
        <v>0</v>
      </c>
      <c r="R268" s="648">
        <f t="shared" ca="1" si="5"/>
        <v>-1.153816528765006E-6</v>
      </c>
      <c r="S268" s="310">
        <f t="shared" ca="1" si="6"/>
        <v>-1.0981057066780875E-2</v>
      </c>
      <c r="T268" s="648">
        <f t="shared" ca="1" si="7"/>
        <v>1.4859176456600842E-3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-1.4088459676653287E-7</v>
      </c>
      <c r="I269" s="311">
        <f t="shared" ca="1" si="2"/>
        <v>-1.3319476093401006E-2</v>
      </c>
      <c r="J269" s="310">
        <f t="shared" ca="1" si="3"/>
        <v>1.3810616935168163E-3</v>
      </c>
      <c r="P269" s="301">
        <f t="shared" si="9"/>
        <v>42095</v>
      </c>
      <c r="Q269" s="648">
        <f t="shared" ca="1" si="4"/>
        <v>0</v>
      </c>
      <c r="R269" s="648">
        <f t="shared" ca="1" si="5"/>
        <v>-2.1496373148188752E-7</v>
      </c>
      <c r="S269" s="310">
        <f t="shared" ca="1" si="6"/>
        <v>-1.0950095197795551E-2</v>
      </c>
      <c r="T269" s="648">
        <f t="shared" ca="1" si="7"/>
        <v>1.4470703853290967E-3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1.228824180188326E-7</v>
      </c>
      <c r="I270" s="311">
        <f t="shared" ca="1" si="2"/>
        <v>-1.2774636442865028E-2</v>
      </c>
      <c r="J270" s="310">
        <f t="shared" ca="1" si="3"/>
        <v>2.0225709921877222E-3</v>
      </c>
      <c r="P270" s="301">
        <f t="shared" si="9"/>
        <v>42125</v>
      </c>
      <c r="Q270" s="648">
        <f t="shared" ca="1" si="4"/>
        <v>0</v>
      </c>
      <c r="R270" s="648">
        <f t="shared" ca="1" si="5"/>
        <v>3.0868224643043618E-8</v>
      </c>
      <c r="S270" s="648">
        <f t="shared" ca="1" si="6"/>
        <v>-1.1066029160501811E-2</v>
      </c>
      <c r="T270" s="648">
        <f t="shared" ca="1" si="7"/>
        <v>1.9232176771186715E-3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4.5533103798511831E-7</v>
      </c>
      <c r="I271" s="311">
        <f t="shared" ca="1" si="2"/>
        <v>-1.1287073752646593E-2</v>
      </c>
      <c r="J271" s="310">
        <f t="shared" ca="1" si="3"/>
        <v>1.3648361423888034E-3</v>
      </c>
      <c r="P271" s="301">
        <f t="shared" si="9"/>
        <v>42156</v>
      </c>
      <c r="Q271" s="648">
        <f t="shared" ca="1" si="4"/>
        <v>0</v>
      </c>
      <c r="R271" s="648">
        <f t="shared" ca="1" si="5"/>
        <v>-1.9605154599755537E-7</v>
      </c>
      <c r="S271" s="648">
        <f t="shared" ca="1" si="6"/>
        <v>-9.9270103063737736E-3</v>
      </c>
      <c r="T271" s="648">
        <f t="shared" ca="1" si="7"/>
        <v>9.8854773886225544E-4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2.7729362406248015E-7</v>
      </c>
      <c r="I272" s="311">
        <f t="shared" ca="1" si="2"/>
        <v>-1.0918303352464021E-2</v>
      </c>
      <c r="J272" s="310">
        <f t="shared" ca="1" si="3"/>
        <v>1.977660180387586E-3</v>
      </c>
      <c r="P272" s="301">
        <f t="shared" si="9"/>
        <v>42186</v>
      </c>
      <c r="Q272" s="648">
        <f t="shared" ca="1" si="4"/>
        <v>0</v>
      </c>
      <c r="R272" s="648">
        <f t="shared" ca="1" si="5"/>
        <v>-4.6298443401315836E-7</v>
      </c>
      <c r="S272" s="648">
        <f t="shared" ca="1" si="6"/>
        <v>-9.2663413326569133E-3</v>
      </c>
      <c r="T272" s="648">
        <f t="shared" ca="1" si="7"/>
        <v>9.5843751872193295E-4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8.6472186300312615E-8</v>
      </c>
      <c r="I273" s="311">
        <f t="shared" ca="1" si="2"/>
        <v>-1.0746463219180935E-2</v>
      </c>
      <c r="J273" s="310">
        <f t="shared" ca="1" si="3"/>
        <v>1.9961203808438466E-3</v>
      </c>
      <c r="P273" s="301">
        <f t="shared" si="9"/>
        <v>42217</v>
      </c>
      <c r="Q273" s="648">
        <f t="shared" ca="1" si="4"/>
        <v>0</v>
      </c>
      <c r="R273" s="648">
        <f t="shared" ca="1" si="5"/>
        <v>-2.6442411649174602E-7</v>
      </c>
      <c r="S273" s="648">
        <f t="shared" ca="1" si="6"/>
        <v>-9.2145397073977175E-3</v>
      </c>
      <c r="T273" s="648">
        <f t="shared" ca="1" si="7"/>
        <v>9.8622387365465691E-4</v>
      </c>
    </row>
    <row r="274" spans="6:20">
      <c r="F274" s="301">
        <f t="shared" si="8"/>
        <v>42248</v>
      </c>
      <c r="G274" s="308">
        <f t="shared" ref="G274:G337" ca="1" si="10">+IF(ISERROR(G35/C35-1),0,G35/C35-1)</f>
        <v>0</v>
      </c>
      <c r="H274" s="311">
        <f t="shared" ref="H274:H337" ca="1" si="11">+IF(ISERROR(H35/D35-1),0,H35/D35-1)</f>
        <v>1.6341864217395141E-7</v>
      </c>
      <c r="I274" s="311">
        <f t="shared" ref="I274:I337" ca="1" si="12">+IF(ISERROR(I35/E35-1),0,I35/E35-1)</f>
        <v>-1.454031833298508E-2</v>
      </c>
      <c r="J274" s="310">
        <f t="shared" ref="J274:J337" ca="1" si="13">+IF(ISERROR(J35/F35-1),0,J35/F35-1)</f>
        <v>1.4384285558743937E-3</v>
      </c>
      <c r="P274" s="301">
        <f t="shared" si="9"/>
        <v>42248</v>
      </c>
      <c r="Q274" s="648">
        <f t="shared" ref="Q274:Q305" ca="1" si="14">+IF(ISERROR(Q35/M35-1),0,Q35/M35-1)</f>
        <v>0</v>
      </c>
      <c r="R274" s="648">
        <f t="shared" ref="R274:R305" ca="1" si="15">+IF(ISERROR(R35/N35-1),0,R35/N35-1)</f>
        <v>-1.312766247929531E-7</v>
      </c>
      <c r="S274" s="648">
        <f t="shared" ref="S274:S305" ca="1" si="16">+IF(ISERROR(S35/O35-1),0,S35/O35-1)</f>
        <v>-1.2748408943941802E-2</v>
      </c>
      <c r="T274" s="648">
        <f t="shared" ref="T274:T305" ca="1" si="17">+IF(ISERROR(T35/P35-1),0,T35/P35-1)</f>
        <v>1.5257509429575933E-3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-2.0893240826325155E-7</v>
      </c>
      <c r="I275" s="311">
        <f t="shared" ca="1" si="12"/>
        <v>-1.2880320186305028E-2</v>
      </c>
      <c r="J275" s="310">
        <f t="shared" ca="1" si="13"/>
        <v>1.3803805988317208E-3</v>
      </c>
      <c r="P275" s="301">
        <f t="shared" si="9"/>
        <v>42278</v>
      </c>
      <c r="Q275" s="648">
        <f t="shared" ca="1" si="14"/>
        <v>0</v>
      </c>
      <c r="R275" s="648">
        <f t="shared" ca="1" si="15"/>
        <v>6.398507435001477E-8</v>
      </c>
      <c r="S275" s="648">
        <f t="shared" ca="1" si="16"/>
        <v>-1.1075217912525859E-2</v>
      </c>
      <c r="T275" s="648">
        <f t="shared" ca="1" si="17"/>
        <v>1.465198814217139E-3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-3.3337300942015702E-7</v>
      </c>
      <c r="I276" s="311">
        <f t="shared" ca="1" si="12"/>
        <v>-1.219958737667981E-2</v>
      </c>
      <c r="J276" s="310">
        <f t="shared" ca="1" si="13"/>
        <v>1.3814155198892397E-3</v>
      </c>
      <c r="P276" s="301">
        <f t="shared" si="9"/>
        <v>42309</v>
      </c>
      <c r="Q276" s="648">
        <f t="shared" ca="1" si="14"/>
        <v>0</v>
      </c>
      <c r="R276" s="648">
        <f t="shared" ca="1" si="15"/>
        <v>-1.0512480663749102E-8</v>
      </c>
      <c r="S276" s="648">
        <f t="shared" ca="1" si="16"/>
        <v>-1.1071963606980484E-2</v>
      </c>
      <c r="T276" s="648">
        <f t="shared" ca="1" si="17"/>
        <v>1.544073075538499E-3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-9.9081696736114111E-8</v>
      </c>
      <c r="I277" s="311">
        <f t="shared" ca="1" si="12"/>
        <v>-1.3302212441150152E-2</v>
      </c>
      <c r="J277" s="310">
        <f t="shared" ca="1" si="13"/>
        <v>1.374134577464492E-3</v>
      </c>
      <c r="P277" s="301">
        <f t="shared" si="9"/>
        <v>42339</v>
      </c>
      <c r="Q277" s="648">
        <f t="shared" ca="1" si="14"/>
        <v>0</v>
      </c>
      <c r="R277" s="648">
        <f t="shared" ca="1" si="15"/>
        <v>-2.8737932034061942E-9</v>
      </c>
      <c r="S277" s="648">
        <f t="shared" ca="1" si="16"/>
        <v>-1.1493584302062931E-2</v>
      </c>
      <c r="T277" s="648">
        <f t="shared" ca="1" si="17"/>
        <v>1.007281052480602E-3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3.5111847029867249E-7</v>
      </c>
      <c r="I278" s="311">
        <f t="shared" ca="1" si="12"/>
        <v>-1.0960095016930183E-2</v>
      </c>
      <c r="J278" s="310">
        <f t="shared" ca="1" si="13"/>
        <v>2.0075523635889603E-3</v>
      </c>
      <c r="P278" s="301">
        <f t="shared" si="9"/>
        <v>42370</v>
      </c>
      <c r="Q278" s="648">
        <f t="shared" ca="1" si="14"/>
        <v>0</v>
      </c>
      <c r="R278" s="648">
        <f t="shared" ca="1" si="15"/>
        <v>-5.3798767174484396E-7</v>
      </c>
      <c r="S278" s="648">
        <f t="shared" ca="1" si="16"/>
        <v>-9.7757723895151027E-3</v>
      </c>
      <c r="T278" s="648">
        <f t="shared" ca="1" si="17"/>
        <v>9.6933267333842998E-4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4.1146874529829347E-7</v>
      </c>
      <c r="I279" s="311">
        <f t="shared" ca="1" si="12"/>
        <v>-9.3868078023270352E-3</v>
      </c>
      <c r="J279" s="310">
        <f t="shared" ca="1" si="13"/>
        <v>1.4321624338853312E-3</v>
      </c>
      <c r="P279" s="301">
        <f t="shared" si="9"/>
        <v>42401</v>
      </c>
      <c r="Q279" s="648">
        <f t="shared" ca="1" si="14"/>
        <v>0</v>
      </c>
      <c r="R279" s="648">
        <f t="shared" ca="1" si="15"/>
        <v>-6.631167268622562E-7</v>
      </c>
      <c r="S279" s="648">
        <f t="shared" ca="1" si="16"/>
        <v>-8.9084935080450123E-3</v>
      </c>
      <c r="T279" s="648">
        <f t="shared" ca="1" si="17"/>
        <v>1.5492255192091076E-3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3.9464241363695862E-7</v>
      </c>
      <c r="I280" s="311">
        <f t="shared" ca="1" si="12"/>
        <v>-1.0923655070795846E-2</v>
      </c>
      <c r="J280" s="310">
        <f t="shared" ca="1" si="13"/>
        <v>5.097208413292087E-3</v>
      </c>
      <c r="P280" s="301">
        <f t="shared" si="9"/>
        <v>42430</v>
      </c>
      <c r="Q280" s="648">
        <f t="shared" ca="1" si="14"/>
        <v>0</v>
      </c>
      <c r="R280" s="648">
        <f t="shared" ca="1" si="15"/>
        <v>-4.2064932503915742E-7</v>
      </c>
      <c r="S280" s="648">
        <f t="shared" ca="1" si="16"/>
        <v>-1.1624708914135251E-2</v>
      </c>
      <c r="T280" s="648">
        <f t="shared" ca="1" si="17"/>
        <v>9.7256486133057152E-4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4.2411665956976208E-8</v>
      </c>
      <c r="I281" s="311">
        <f t="shared" ca="1" si="12"/>
        <v>-1.5656151312552158E-2</v>
      </c>
      <c r="J281" s="310">
        <f t="shared" ca="1" si="13"/>
        <v>1.8748757598640031E-2</v>
      </c>
      <c r="P281" s="301">
        <f t="shared" si="9"/>
        <v>42461</v>
      </c>
      <c r="Q281" s="648">
        <f t="shared" ca="1" si="14"/>
        <v>0</v>
      </c>
      <c r="R281" s="648">
        <f t="shared" ca="1" si="15"/>
        <v>-3.6996289509705349E-7</v>
      </c>
      <c r="S281" s="648">
        <f t="shared" ca="1" si="16"/>
        <v>-1.2778739097153546E-2</v>
      </c>
      <c r="T281" s="648">
        <f t="shared" ca="1" si="17"/>
        <v>1.0636838752773325E-3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1.9260460359937781E-7</v>
      </c>
      <c r="I282" s="311">
        <f t="shared" ca="1" si="12"/>
        <v>-1.2629341322151322E-2</v>
      </c>
      <c r="J282" s="310">
        <f t="shared" ca="1" si="13"/>
        <v>1.3202385999329103E-3</v>
      </c>
      <c r="P282" s="301">
        <f t="shared" si="9"/>
        <v>42491</v>
      </c>
      <c r="Q282" s="648">
        <f t="shared" ca="1" si="14"/>
        <v>0</v>
      </c>
      <c r="R282" s="648">
        <f t="shared" ca="1" si="15"/>
        <v>-2.3040857444200924E-7</v>
      </c>
      <c r="S282" s="648">
        <f t="shared" ca="1" si="16"/>
        <v>-1.0943004388407229E-2</v>
      </c>
      <c r="T282" s="648">
        <f t="shared" ca="1" si="17"/>
        <v>9.7334495631051787E-4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2.1301441366361473E-7</v>
      </c>
      <c r="I283" s="311">
        <f t="shared" ca="1" si="12"/>
        <v>-1.1698283222749906E-2</v>
      </c>
      <c r="J283" s="310">
        <f t="shared" ca="1" si="13"/>
        <v>1.3561549235554526E-3</v>
      </c>
      <c r="P283" s="301">
        <f t="shared" si="9"/>
        <v>42522</v>
      </c>
      <c r="Q283" s="648">
        <f t="shared" ca="1" si="14"/>
        <v>0</v>
      </c>
      <c r="R283" s="648">
        <f t="shared" ca="1" si="15"/>
        <v>-5.7016592913683439E-7</v>
      </c>
      <c r="S283" s="648">
        <f t="shared" ca="1" si="16"/>
        <v>-9.7525967974257943E-3</v>
      </c>
      <c r="T283" s="648">
        <f t="shared" ca="1" si="17"/>
        <v>1.0141401700520802E-3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3.300834963138044E-7</v>
      </c>
      <c r="I284" s="311">
        <f t="shared" ca="1" si="12"/>
        <v>-1.101074846198824E-2</v>
      </c>
      <c r="J284" s="310">
        <f t="shared" ca="1" si="13"/>
        <v>1.9861142345101168E-3</v>
      </c>
      <c r="P284" s="301">
        <f t="shared" si="9"/>
        <v>42552</v>
      </c>
      <c r="Q284" s="648">
        <f t="shared" ca="1" si="14"/>
        <v>0</v>
      </c>
      <c r="R284" s="648">
        <f t="shared" ca="1" si="15"/>
        <v>-7.5472751726035625E-7</v>
      </c>
      <c r="S284" s="648">
        <f t="shared" ca="1" si="16"/>
        <v>-9.5060925987314748E-3</v>
      </c>
      <c r="T284" s="648">
        <f t="shared" ca="1" si="17"/>
        <v>1.4499571782333742E-3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3.463519222535183E-7</v>
      </c>
      <c r="I285" s="311">
        <f t="shared" ca="1" si="12"/>
        <v>-1.012824786576072E-2</v>
      </c>
      <c r="J285" s="310">
        <f t="shared" ca="1" si="13"/>
        <v>1.3088278825288402E-3</v>
      </c>
      <c r="P285" s="301">
        <f t="shared" si="9"/>
        <v>42583</v>
      </c>
      <c r="Q285" s="648">
        <f t="shared" ca="1" si="14"/>
        <v>0</v>
      </c>
      <c r="R285" s="648">
        <f t="shared" ca="1" si="15"/>
        <v>-6.9451004414133877E-7</v>
      </c>
      <c r="S285" s="648">
        <f t="shared" ca="1" si="16"/>
        <v>-8.6568370759964042E-3</v>
      </c>
      <c r="T285" s="648">
        <f t="shared" ca="1" si="17"/>
        <v>1.8174697814394847E-3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2.8127315565562583E-7</v>
      </c>
      <c r="I286" s="311">
        <f t="shared" ca="1" si="12"/>
        <v>-1.4014235285881638E-2</v>
      </c>
      <c r="J286" s="310">
        <f t="shared" ca="1" si="13"/>
        <v>2.0813309525666845E-3</v>
      </c>
      <c r="P286" s="301">
        <f t="shared" si="9"/>
        <v>42614</v>
      </c>
      <c r="Q286" s="648">
        <f t="shared" ca="1" si="14"/>
        <v>0</v>
      </c>
      <c r="R286" s="648">
        <f t="shared" ca="1" si="15"/>
        <v>-5.0018427610876159E-7</v>
      </c>
      <c r="S286" s="648">
        <f t="shared" ca="1" si="16"/>
        <v>-1.2120635668214752E-2</v>
      </c>
      <c r="T286" s="648">
        <f t="shared" ca="1" si="17"/>
        <v>1.0287092080172311E-3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2.4407881604737725E-7</v>
      </c>
      <c r="I287" s="311">
        <f t="shared" ca="1" si="12"/>
        <v>-1.2984710045816028E-2</v>
      </c>
      <c r="J287" s="310">
        <f t="shared" ca="1" si="13"/>
        <v>2.0271633226147667E-3</v>
      </c>
      <c r="P287" s="301">
        <f t="shared" si="9"/>
        <v>42644</v>
      </c>
      <c r="Q287" s="648">
        <f t="shared" ca="1" si="14"/>
        <v>0</v>
      </c>
      <c r="R287" s="648">
        <f t="shared" ca="1" si="15"/>
        <v>-3.1289674362611208E-7</v>
      </c>
      <c r="S287" s="648">
        <f t="shared" ca="1" si="16"/>
        <v>-1.1367564948090658E-2</v>
      </c>
      <c r="T287" s="648">
        <f t="shared" ca="1" si="17"/>
        <v>1.4864546602224582E-3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1.820361179571961E-7</v>
      </c>
      <c r="I288" s="311">
        <f t="shared" ca="1" si="12"/>
        <v>-1.2342168871754988E-2</v>
      </c>
      <c r="J288" s="310">
        <f t="shared" ca="1" si="13"/>
        <v>2.0628434951390773E-3</v>
      </c>
      <c r="P288" s="301">
        <f t="shared" si="9"/>
        <v>42675</v>
      </c>
      <c r="Q288" s="648">
        <f t="shared" ca="1" si="14"/>
        <v>0</v>
      </c>
      <c r="R288" s="648">
        <f t="shared" ca="1" si="15"/>
        <v>-2.3666738357963624E-7</v>
      </c>
      <c r="S288" s="648">
        <f t="shared" ca="1" si="16"/>
        <v>-1.0557706333789829E-2</v>
      </c>
      <c r="T288" s="648">
        <f t="shared" ca="1" si="17"/>
        <v>9.8503477213229829E-4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2.3192024434237624E-7</v>
      </c>
      <c r="I289" s="311">
        <f t="shared" ca="1" si="12"/>
        <v>-1.4232160749832024E-2</v>
      </c>
      <c r="J289" s="310">
        <f t="shared" ca="1" si="13"/>
        <v>1.4029951376763883E-3</v>
      </c>
      <c r="P289" s="301">
        <f t="shared" si="9"/>
        <v>42705</v>
      </c>
      <c r="Q289" s="648">
        <f t="shared" ca="1" si="14"/>
        <v>0</v>
      </c>
      <c r="R289" s="648">
        <f t="shared" ca="1" si="15"/>
        <v>-3.2627206525415176E-7</v>
      </c>
      <c r="S289" s="648">
        <f t="shared" ca="1" si="16"/>
        <v>-1.2269270663205378E-2</v>
      </c>
      <c r="T289" s="648">
        <f t="shared" ca="1" si="17"/>
        <v>9.7450806344334673E-4</v>
      </c>
    </row>
    <row r="290" spans="6:20">
      <c r="F290" s="301">
        <f t="shared" si="8"/>
        <v>42736</v>
      </c>
      <c r="G290" s="648">
        <f t="shared" ca="1" si="10"/>
        <v>0</v>
      </c>
      <c r="H290" s="648">
        <f t="shared" ca="1" si="11"/>
        <v>-6.5312589796695519E-5</v>
      </c>
      <c r="I290" s="648">
        <f t="shared" ca="1" si="12"/>
        <v>-1.0358437803848042E-2</v>
      </c>
      <c r="J290" s="648">
        <f t="shared" ca="1" si="13"/>
        <v>1.3391874915538171E-3</v>
      </c>
      <c r="P290" s="301">
        <f t="shared" si="9"/>
        <v>42736</v>
      </c>
      <c r="Q290" s="648">
        <f t="shared" ca="1" si="14"/>
        <v>0</v>
      </c>
      <c r="R290" s="648">
        <f t="shared" ca="1" si="15"/>
        <v>-6.6198572061915151E-5</v>
      </c>
      <c r="S290" s="648">
        <f t="shared" ca="1" si="16"/>
        <v>-9.2786438034576646E-3</v>
      </c>
      <c r="T290" s="648">
        <f t="shared" ca="1" si="17"/>
        <v>1.4561249684197364E-3</v>
      </c>
    </row>
    <row r="291" spans="6:20">
      <c r="F291" s="301">
        <f t="shared" si="8"/>
        <v>42767</v>
      </c>
      <c r="G291" s="648">
        <f t="shared" ca="1" si="10"/>
        <v>0</v>
      </c>
      <c r="H291" s="648">
        <f t="shared" ca="1" si="11"/>
        <v>-6.5265082936694085E-5</v>
      </c>
      <c r="I291" s="648">
        <f t="shared" ca="1" si="12"/>
        <v>-9.3044828414774461E-3</v>
      </c>
      <c r="J291" s="648">
        <f t="shared" ca="1" si="13"/>
        <v>1.4361744512432217E-3</v>
      </c>
      <c r="P291" s="301">
        <f t="shared" si="9"/>
        <v>42767</v>
      </c>
      <c r="Q291" s="648">
        <f t="shared" ca="1" si="14"/>
        <v>0</v>
      </c>
      <c r="R291" s="648">
        <f t="shared" ca="1" si="15"/>
        <v>-6.6282329475586543E-5</v>
      </c>
      <c r="S291" s="648">
        <f t="shared" ca="1" si="16"/>
        <v>-8.338396607373344E-3</v>
      </c>
      <c r="T291" s="648">
        <f t="shared" ca="1" si="17"/>
        <v>1.588729747548534E-3</v>
      </c>
    </row>
    <row r="292" spans="6:20">
      <c r="F292" s="301">
        <f t="shared" si="8"/>
        <v>42795</v>
      </c>
      <c r="G292" s="648">
        <f t="shared" ca="1" si="10"/>
        <v>0</v>
      </c>
      <c r="H292" s="648">
        <f t="shared" ca="1" si="11"/>
        <v>-6.5574550632052642E-5</v>
      </c>
      <c r="I292" s="648">
        <f t="shared" ca="1" si="12"/>
        <v>-1.3352809147506584E-2</v>
      </c>
      <c r="J292" s="648">
        <f t="shared" ca="1" si="13"/>
        <v>1.341369810534454E-3</v>
      </c>
      <c r="P292" s="301">
        <f t="shared" si="9"/>
        <v>42795</v>
      </c>
      <c r="Q292" s="648">
        <f t="shared" ca="1" si="14"/>
        <v>0</v>
      </c>
      <c r="R292" s="648">
        <f t="shared" ca="1" si="15"/>
        <v>-6.6779321072019115E-5</v>
      </c>
      <c r="S292" s="648">
        <f t="shared" ca="1" si="16"/>
        <v>-1.1419214919018539E-2</v>
      </c>
      <c r="T292" s="648">
        <f t="shared" ca="1" si="17"/>
        <v>1.7880431670602714E-3</v>
      </c>
    </row>
    <row r="293" spans="6:20">
      <c r="F293" s="301">
        <f t="shared" si="8"/>
        <v>42826</v>
      </c>
      <c r="G293" s="648">
        <f t="shared" ca="1" si="10"/>
        <v>0</v>
      </c>
      <c r="H293" s="648">
        <f t="shared" ca="1" si="11"/>
        <v>-6.5514977534819607E-5</v>
      </c>
      <c r="I293" s="648">
        <f t="shared" ca="1" si="12"/>
        <v>-1.5364194560580025E-2</v>
      </c>
      <c r="J293" s="648">
        <f t="shared" ca="1" si="13"/>
        <v>2.1401518475518966E-3</v>
      </c>
      <c r="P293" s="301">
        <f t="shared" si="9"/>
        <v>42826</v>
      </c>
      <c r="Q293" s="648">
        <f t="shared" ca="1" si="14"/>
        <v>0</v>
      </c>
      <c r="R293" s="648">
        <f t="shared" ca="1" si="15"/>
        <v>-6.6250763668729284E-5</v>
      </c>
      <c r="S293" s="648">
        <f t="shared" ca="1" si="16"/>
        <v>-1.3665676473689103E-2</v>
      </c>
      <c r="T293" s="648">
        <f t="shared" ca="1" si="17"/>
        <v>2.6038529490963747E-3</v>
      </c>
    </row>
    <row r="294" spans="6:20">
      <c r="F294" s="301">
        <f t="shared" si="8"/>
        <v>42856</v>
      </c>
      <c r="G294" s="648">
        <f t="shared" ca="1" si="10"/>
        <v>0</v>
      </c>
      <c r="H294" s="648">
        <f t="shared" ca="1" si="11"/>
        <v>-6.5737036592516951E-5</v>
      </c>
      <c r="I294" s="648">
        <f t="shared" ca="1" si="12"/>
        <v>-1.2658227469144356E-2</v>
      </c>
      <c r="J294" s="648">
        <f t="shared" ca="1" si="13"/>
        <v>2.461831975504758E-3</v>
      </c>
      <c r="P294" s="301">
        <f t="shared" si="9"/>
        <v>42856</v>
      </c>
      <c r="Q294" s="648">
        <f t="shared" ca="1" si="14"/>
        <v>0</v>
      </c>
      <c r="R294" s="648">
        <f t="shared" ca="1" si="15"/>
        <v>-6.5944316982258222E-5</v>
      </c>
      <c r="S294" s="648">
        <f t="shared" ca="1" si="16"/>
        <v>-1.1063466260407329E-2</v>
      </c>
      <c r="T294" s="648">
        <f t="shared" ca="1" si="17"/>
        <v>1.4523368537806558E-3</v>
      </c>
    </row>
    <row r="295" spans="6:20">
      <c r="F295" s="301">
        <f t="shared" si="8"/>
        <v>42887</v>
      </c>
      <c r="G295" s="648">
        <f t="shared" ca="1" si="10"/>
        <v>0</v>
      </c>
      <c r="H295" s="648">
        <f t="shared" ca="1" si="11"/>
        <v>-6.5379870419657315E-5</v>
      </c>
      <c r="I295" s="648">
        <f t="shared" ca="1" si="12"/>
        <v>-1.1684003130526532E-2</v>
      </c>
      <c r="J295" s="648">
        <f t="shared" ca="1" si="13"/>
        <v>2.0943174507830342E-3</v>
      </c>
      <c r="P295" s="301">
        <f t="shared" si="9"/>
        <v>42887</v>
      </c>
      <c r="Q295" s="648">
        <f t="shared" ca="1" si="14"/>
        <v>0</v>
      </c>
      <c r="R295" s="648">
        <f t="shared" ca="1" si="15"/>
        <v>-6.6688051898800005E-5</v>
      </c>
      <c r="S295" s="648">
        <f t="shared" ca="1" si="16"/>
        <v>-1.0681406795174597E-2</v>
      </c>
      <c r="T295" s="648">
        <f t="shared" ca="1" si="17"/>
        <v>1.5158558059242822E-3</v>
      </c>
    </row>
    <row r="296" spans="6:20">
      <c r="F296" s="301">
        <f t="shared" si="8"/>
        <v>42917</v>
      </c>
      <c r="G296" s="648">
        <f t="shared" ca="1" si="10"/>
        <v>0</v>
      </c>
      <c r="H296" s="648">
        <f t="shared" ca="1" si="11"/>
        <v>-6.5225236327237646E-5</v>
      </c>
      <c r="I296" s="648">
        <f t="shared" ca="1" si="12"/>
        <v>-1.153679835857957E-2</v>
      </c>
      <c r="J296" s="648">
        <f t="shared" ca="1" si="13"/>
        <v>1.3657707189171919E-3</v>
      </c>
      <c r="P296" s="301">
        <f t="shared" si="9"/>
        <v>42917</v>
      </c>
      <c r="Q296" s="648">
        <f t="shared" ca="1" si="14"/>
        <v>0</v>
      </c>
      <c r="R296" s="648">
        <f t="shared" ca="1" si="15"/>
        <v>-6.6520493035238104E-5</v>
      </c>
      <c r="S296" s="648">
        <f t="shared" ca="1" si="16"/>
        <v>-1.0106156176392544E-2</v>
      </c>
      <c r="T296" s="648">
        <f t="shared" ca="1" si="17"/>
        <v>1.477487242564246E-3</v>
      </c>
    </row>
    <row r="297" spans="6:20">
      <c r="F297" s="301">
        <f t="shared" si="8"/>
        <v>42948</v>
      </c>
      <c r="G297" s="648">
        <f t="shared" ca="1" si="10"/>
        <v>0</v>
      </c>
      <c r="H297" s="648">
        <f t="shared" ca="1" si="11"/>
        <v>-6.541142127169941E-5</v>
      </c>
      <c r="I297" s="648">
        <f t="shared" ca="1" si="12"/>
        <v>-1.0401798722100564E-2</v>
      </c>
      <c r="J297" s="648">
        <f t="shared" ca="1" si="13"/>
        <v>1.9877253731497291E-3</v>
      </c>
      <c r="P297" s="301">
        <f t="shared" si="9"/>
        <v>42948</v>
      </c>
      <c r="Q297" s="648">
        <f t="shared" ca="1" si="14"/>
        <v>0</v>
      </c>
      <c r="R297" s="648">
        <f t="shared" ca="1" si="15"/>
        <v>-6.6409266404665601E-5</v>
      </c>
      <c r="S297" s="648">
        <f t="shared" ca="1" si="16"/>
        <v>-8.7983330747732902E-3</v>
      </c>
      <c r="T297" s="648">
        <f t="shared" ca="1" si="17"/>
        <v>9.3585053711708888E-4</v>
      </c>
    </row>
    <row r="298" spans="6:20">
      <c r="F298" s="301">
        <f t="shared" si="8"/>
        <v>42979</v>
      </c>
      <c r="G298" s="648">
        <f t="shared" ca="1" si="10"/>
        <v>0</v>
      </c>
      <c r="H298" s="648">
        <f t="shared" ca="1" si="11"/>
        <v>-6.5522290446762277E-5</v>
      </c>
      <c r="I298" s="648">
        <f t="shared" ca="1" si="12"/>
        <v>-1.4876615777842939E-2</v>
      </c>
      <c r="J298" s="648">
        <f t="shared" ca="1" si="13"/>
        <v>1.4641519450864227E-3</v>
      </c>
      <c r="P298" s="301">
        <f t="shared" si="9"/>
        <v>42979</v>
      </c>
      <c r="Q298" s="648">
        <f t="shared" ca="1" si="14"/>
        <v>0</v>
      </c>
      <c r="R298" s="648">
        <f t="shared" ca="1" si="15"/>
        <v>-6.6639267274792857E-5</v>
      </c>
      <c r="S298" s="648">
        <f t="shared" ca="1" si="16"/>
        <v>-1.3004960661976095E-2</v>
      </c>
      <c r="T298" s="648">
        <f t="shared" ca="1" si="17"/>
        <v>1.064535285514534E-3</v>
      </c>
    </row>
    <row r="299" spans="6:20">
      <c r="F299" s="301">
        <f t="shared" si="8"/>
        <v>43009</v>
      </c>
      <c r="G299" s="648">
        <f t="shared" ca="1" si="10"/>
        <v>0</v>
      </c>
      <c r="H299" s="648">
        <f t="shared" ca="1" si="11"/>
        <v>-6.5722873399454151E-5</v>
      </c>
      <c r="I299" s="648">
        <f t="shared" ca="1" si="12"/>
        <v>-1.3558227649424826E-2</v>
      </c>
      <c r="J299" s="648">
        <f t="shared" ca="1" si="13"/>
        <v>2.4656415915069729E-3</v>
      </c>
      <c r="P299" s="301">
        <f t="shared" si="9"/>
        <v>43009</v>
      </c>
      <c r="Q299" s="648">
        <f t="shared" ca="1" si="14"/>
        <v>0</v>
      </c>
      <c r="R299" s="648">
        <f t="shared" ca="1" si="15"/>
        <v>-6.6066188396884939E-5</v>
      </c>
      <c r="S299" s="648">
        <f t="shared" ca="1" si="16"/>
        <v>-1.1945547345728835E-2</v>
      </c>
      <c r="T299" s="648">
        <f t="shared" ca="1" si="17"/>
        <v>9.9831251021731404E-4</v>
      </c>
    </row>
    <row r="300" spans="6:20">
      <c r="F300" s="301">
        <f t="shared" si="8"/>
        <v>43040</v>
      </c>
      <c r="G300" s="648">
        <f t="shared" ca="1" si="10"/>
        <v>0</v>
      </c>
      <c r="H300" s="648">
        <f t="shared" ca="1" si="11"/>
        <v>-6.5731439235827693E-5</v>
      </c>
      <c r="I300" s="648">
        <f t="shared" ca="1" si="12"/>
        <v>-1.3089999683146059E-2</v>
      </c>
      <c r="J300" s="648">
        <f t="shared" ca="1" si="13"/>
        <v>2.1546998471759782E-3</v>
      </c>
      <c r="P300" s="301">
        <f t="shared" si="9"/>
        <v>43040</v>
      </c>
      <c r="Q300" s="648">
        <f t="shared" ca="1" si="14"/>
        <v>0</v>
      </c>
      <c r="R300" s="648">
        <f t="shared" ca="1" si="15"/>
        <v>-6.6293009943763082E-5</v>
      </c>
      <c r="S300" s="648">
        <f t="shared" ca="1" si="16"/>
        <v>-1.1681606173384207E-2</v>
      </c>
      <c r="T300" s="648">
        <f t="shared" ca="1" si="17"/>
        <v>1.0235917042251685E-3</v>
      </c>
    </row>
    <row r="301" spans="6:20">
      <c r="F301" s="301">
        <f t="shared" si="8"/>
        <v>43070</v>
      </c>
      <c r="G301" s="648">
        <f t="shared" ca="1" si="10"/>
        <v>0</v>
      </c>
      <c r="H301" s="648">
        <f t="shared" ca="1" si="11"/>
        <v>-6.5460759869351293E-5</v>
      </c>
      <c r="I301" s="648">
        <f t="shared" ca="1" si="12"/>
        <v>-1.4193126413124979E-2</v>
      </c>
      <c r="J301" s="648">
        <f t="shared" ca="1" si="13"/>
        <v>1.388350160436147E-3</v>
      </c>
      <c r="P301" s="301">
        <f t="shared" si="9"/>
        <v>43070</v>
      </c>
      <c r="Q301" s="648">
        <f t="shared" ca="1" si="14"/>
        <v>0</v>
      </c>
      <c r="R301" s="648">
        <f t="shared" ca="1" si="15"/>
        <v>-6.6294300964053754E-5</v>
      </c>
      <c r="S301" s="648">
        <f t="shared" ca="1" si="16"/>
        <v>-1.2572216209813303E-2</v>
      </c>
      <c r="T301" s="648">
        <f t="shared" ca="1" si="17"/>
        <v>9.9381860132585764E-4</v>
      </c>
    </row>
    <row r="302" spans="6:20">
      <c r="F302" s="301">
        <f t="shared" si="8"/>
        <v>43101</v>
      </c>
      <c r="G302" s="648">
        <f t="shared" ca="1" si="10"/>
        <v>0</v>
      </c>
      <c r="H302" s="648">
        <f t="shared" ca="1" si="11"/>
        <v>2.5028337469645834E-5</v>
      </c>
      <c r="I302" s="648">
        <f t="shared" ca="1" si="12"/>
        <v>-9.2111428970033105E-3</v>
      </c>
      <c r="J302" s="648">
        <f t="shared" ca="1" si="13"/>
        <v>1.3293156239100323E-3</v>
      </c>
      <c r="P302" s="301">
        <f t="shared" si="9"/>
        <v>43101</v>
      </c>
      <c r="Q302" s="648">
        <f t="shared" ca="1" si="14"/>
        <v>0</v>
      </c>
      <c r="R302" s="648">
        <f t="shared" ca="1" si="15"/>
        <v>2.5352646288334668E-5</v>
      </c>
      <c r="S302" s="648">
        <f t="shared" ca="1" si="16"/>
        <v>-8.7404949367552165E-3</v>
      </c>
      <c r="T302" s="648">
        <f t="shared" ca="1" si="17"/>
        <v>1.4625561806111964E-3</v>
      </c>
    </row>
    <row r="303" spans="6:20">
      <c r="F303" s="301">
        <f t="shared" si="8"/>
        <v>43132</v>
      </c>
      <c r="G303" s="648">
        <f t="shared" ca="1" si="10"/>
        <v>0</v>
      </c>
      <c r="H303" s="648">
        <f t="shared" ca="1" si="11"/>
        <v>2.4797190869341179E-5</v>
      </c>
      <c r="I303" s="648">
        <f t="shared" ca="1" si="12"/>
        <v>-7.5394338422992702E-3</v>
      </c>
      <c r="J303" s="648">
        <f t="shared" ca="1" si="13"/>
        <v>2.158599399761485E-3</v>
      </c>
      <c r="P303" s="301">
        <f t="shared" si="9"/>
        <v>43132</v>
      </c>
      <c r="Q303" s="648">
        <f t="shared" ca="1" si="14"/>
        <v>0</v>
      </c>
      <c r="R303" s="648">
        <f t="shared" ca="1" si="15"/>
        <v>2.4944052018582852E-5</v>
      </c>
      <c r="S303" s="648">
        <f t="shared" ca="1" si="16"/>
        <v>-7.6292655236499529E-3</v>
      </c>
      <c r="T303" s="648">
        <f t="shared" ca="1" si="17"/>
        <v>1.4760015685948424E-3</v>
      </c>
    </row>
    <row r="304" spans="6:20">
      <c r="F304" s="301">
        <f t="shared" si="8"/>
        <v>43160</v>
      </c>
      <c r="G304" s="648">
        <f t="shared" ca="1" si="10"/>
        <v>0</v>
      </c>
      <c r="H304" s="648">
        <f t="shared" ca="1" si="11"/>
        <v>2.4289147429579216E-5</v>
      </c>
      <c r="I304" s="648">
        <f t="shared" ca="1" si="12"/>
        <v>-1.2763968805678094E-2</v>
      </c>
      <c r="J304" s="648">
        <f t="shared" ca="1" si="13"/>
        <v>1.2764481229654567E-3</v>
      </c>
      <c r="P304" s="301">
        <f t="shared" si="9"/>
        <v>43160</v>
      </c>
      <c r="Q304" s="648">
        <f t="shared" ca="1" si="14"/>
        <v>0</v>
      </c>
      <c r="R304" s="648">
        <f t="shared" ca="1" si="15"/>
        <v>2.5012296444471005E-5</v>
      </c>
      <c r="S304" s="648">
        <f t="shared" ca="1" si="16"/>
        <v>-1.1495083631263947E-2</v>
      </c>
      <c r="T304" s="648">
        <f t="shared" ca="1" si="17"/>
        <v>9.8204641675714299E-4</v>
      </c>
    </row>
    <row r="305" spans="6:20">
      <c r="F305" s="301">
        <f t="shared" si="8"/>
        <v>43191</v>
      </c>
      <c r="G305" s="648">
        <f t="shared" ca="1" si="10"/>
        <v>0</v>
      </c>
      <c r="H305" s="648">
        <f t="shared" ca="1" si="11"/>
        <v>2.4931876808187425E-5</v>
      </c>
      <c r="I305" s="648">
        <f t="shared" ca="1" si="12"/>
        <v>-1.3290885760611881E-2</v>
      </c>
      <c r="J305" s="648">
        <f t="shared" ca="1" si="13"/>
        <v>3.1975048190240329E-3</v>
      </c>
      <c r="P305" s="301">
        <f t="shared" si="9"/>
        <v>43191</v>
      </c>
      <c r="Q305" s="648">
        <f t="shared" ca="1" si="14"/>
        <v>0</v>
      </c>
      <c r="R305" s="648">
        <f t="shared" ca="1" si="15"/>
        <v>2.5279400563293919E-5</v>
      </c>
      <c r="S305" s="648">
        <f t="shared" ca="1" si="16"/>
        <v>-1.168540434828802E-2</v>
      </c>
      <c r="T305" s="648">
        <f t="shared" ca="1" si="17"/>
        <v>1.5228272769687301E-3</v>
      </c>
    </row>
    <row r="306" spans="6:20">
      <c r="F306" s="301">
        <f t="shared" si="8"/>
        <v>43221</v>
      </c>
      <c r="G306" s="648">
        <f t="shared" ca="1" si="10"/>
        <v>0</v>
      </c>
      <c r="H306" s="648">
        <f t="shared" ca="1" si="11"/>
        <v>2.457583781767525E-5</v>
      </c>
      <c r="I306" s="648">
        <f t="shared" ca="1" si="12"/>
        <v>-1.1420394663382294E-2</v>
      </c>
      <c r="J306" s="648">
        <f t="shared" ca="1" si="13"/>
        <v>2.0215431211567658E-3</v>
      </c>
      <c r="P306" s="301">
        <f t="shared" si="9"/>
        <v>43221</v>
      </c>
      <c r="Q306" s="648">
        <f t="shared" ref="Q306:Q313" ca="1" si="18">+IF(ISERROR(Q67/M67-1),0,Q67/M67-1)</f>
        <v>0</v>
      </c>
      <c r="R306" s="648">
        <f t="shared" ref="R306:R313" ca="1" si="19">+IF(ISERROR(R67/N67-1),0,R67/N67-1)</f>
        <v>2.5089066761463386E-5</v>
      </c>
      <c r="S306" s="648">
        <f t="shared" ref="S306:S313" ca="1" si="20">+IF(ISERROR(S67/O67-1),0,S67/O67-1)</f>
        <v>-1.0030563971365924E-2</v>
      </c>
      <c r="T306" s="648">
        <f t="shared" ref="T306:T313" ca="1" si="21">+IF(ISERROR(T67/P67-1),0,T67/P67-1)</f>
        <v>9.5980505417214701E-4</v>
      </c>
    </row>
    <row r="307" spans="6:20">
      <c r="F307" s="301">
        <f t="shared" ref="F307:F370" si="22">+B68</f>
        <v>43252</v>
      </c>
      <c r="G307" s="648">
        <f t="shared" ca="1" si="10"/>
        <v>0</v>
      </c>
      <c r="H307" s="648">
        <f t="shared" ca="1" si="11"/>
        <v>2.4657175593523206E-5</v>
      </c>
      <c r="I307" s="648">
        <f t="shared" ca="1" si="12"/>
        <v>-1.0488394218806207E-2</v>
      </c>
      <c r="J307" s="648">
        <f t="shared" ca="1" si="13"/>
        <v>2.0914244965832829E-3</v>
      </c>
      <c r="P307" s="301">
        <f t="shared" ref="P307:P313" si="23">+L68</f>
        <v>43252</v>
      </c>
      <c r="Q307" s="648">
        <f t="shared" ca="1" si="18"/>
        <v>0</v>
      </c>
      <c r="R307" s="648">
        <f t="shared" ca="1" si="19"/>
        <v>2.5109819975499548E-5</v>
      </c>
      <c r="S307" s="648">
        <f t="shared" ca="1" si="20"/>
        <v>-9.4073312414558741E-3</v>
      </c>
      <c r="T307" s="648">
        <f t="shared" ca="1" si="21"/>
        <v>9.9282915542486805E-4</v>
      </c>
    </row>
    <row r="308" spans="6:20">
      <c r="F308" s="301">
        <f t="shared" si="22"/>
        <v>43282</v>
      </c>
      <c r="G308" s="648">
        <f t="shared" ca="1" si="10"/>
        <v>0</v>
      </c>
      <c r="H308" s="648">
        <f t="shared" ca="1" si="11"/>
        <v>2.5160130825208071E-5</v>
      </c>
      <c r="I308" s="648">
        <f t="shared" ca="1" si="12"/>
        <v>-8.5659410771182776E-3</v>
      </c>
      <c r="J308" s="648">
        <f t="shared" ca="1" si="13"/>
        <v>1.9356145242859224E-3</v>
      </c>
      <c r="P308" s="301">
        <f t="shared" si="23"/>
        <v>43282</v>
      </c>
      <c r="Q308" s="648">
        <f t="shared" ca="1" si="18"/>
        <v>0</v>
      </c>
      <c r="R308" s="648">
        <f t="shared" ca="1" si="19"/>
        <v>2.5343224110185858E-5</v>
      </c>
      <c r="S308" s="648">
        <f t="shared" ca="1" si="20"/>
        <v>-7.6521017256157009E-3</v>
      </c>
      <c r="T308" s="648">
        <f t="shared" ca="1" si="21"/>
        <v>1.4255626520784936E-3</v>
      </c>
    </row>
    <row r="309" spans="6:20">
      <c r="F309" s="301">
        <f t="shared" si="22"/>
        <v>43313</v>
      </c>
      <c r="G309" s="648">
        <f t="shared" ca="1" si="10"/>
        <v>0</v>
      </c>
      <c r="H309" s="648">
        <f t="shared" ca="1" si="11"/>
        <v>2.4591789279160281E-5</v>
      </c>
      <c r="I309" s="648">
        <f t="shared" ca="1" si="12"/>
        <v>-8.3876951614068052E-3</v>
      </c>
      <c r="J309" s="648">
        <f t="shared" ca="1" si="13"/>
        <v>2.5873277499139924E-3</v>
      </c>
      <c r="P309" s="301">
        <f t="shared" si="23"/>
        <v>43313</v>
      </c>
      <c r="Q309" s="648">
        <f t="shared" ca="1" si="18"/>
        <v>0</v>
      </c>
      <c r="R309" s="648">
        <f t="shared" ca="1" si="19"/>
        <v>2.4995041883135727E-5</v>
      </c>
      <c r="S309" s="648">
        <f t="shared" ca="1" si="20"/>
        <v>-7.3303873479672044E-3</v>
      </c>
      <c r="T309" s="648">
        <f t="shared" ca="1" si="21"/>
        <v>9.1669478071310095E-4</v>
      </c>
    </row>
    <row r="310" spans="6:20">
      <c r="F310" s="301">
        <f t="shared" si="22"/>
        <v>43344</v>
      </c>
      <c r="G310" s="648">
        <f t="shared" ca="1" si="10"/>
        <v>0</v>
      </c>
      <c r="H310" s="648">
        <f t="shared" ca="1" si="11"/>
        <v>2.494907817807146E-5</v>
      </c>
      <c r="I310" s="648">
        <f t="shared" ca="1" si="12"/>
        <v>-1.1898144773565655E-2</v>
      </c>
      <c r="J310" s="648">
        <f t="shared" ca="1" si="13"/>
        <v>2.0575036390433343E-3</v>
      </c>
      <c r="P310" s="301">
        <f t="shared" si="23"/>
        <v>43344</v>
      </c>
      <c r="Q310" s="648">
        <f t="shared" ca="1" si="18"/>
        <v>0</v>
      </c>
      <c r="R310" s="648">
        <f t="shared" ca="1" si="19"/>
        <v>2.5294678027698581E-5</v>
      </c>
      <c r="S310" s="648">
        <f t="shared" ca="1" si="20"/>
        <v>-1.0325871503592543E-2</v>
      </c>
      <c r="T310" s="648">
        <f t="shared" ca="1" si="21"/>
        <v>1.0396383394311037E-3</v>
      </c>
    </row>
    <row r="311" spans="6:20">
      <c r="F311" s="301">
        <f t="shared" si="22"/>
        <v>43374</v>
      </c>
      <c r="G311" s="648">
        <f t="shared" ca="1" si="10"/>
        <v>0</v>
      </c>
      <c r="H311" s="648">
        <f t="shared" ca="1" si="11"/>
        <v>2.507698852372009E-5</v>
      </c>
      <c r="I311" s="648">
        <f t="shared" ca="1" si="12"/>
        <v>-9.5479290773091696E-3</v>
      </c>
      <c r="J311" s="648">
        <f t="shared" ca="1" si="13"/>
        <v>1.2905042509530062E-3</v>
      </c>
      <c r="P311" s="301">
        <f t="shared" si="23"/>
        <v>43374</v>
      </c>
      <c r="Q311" s="648">
        <f t="shared" ca="1" si="18"/>
        <v>0</v>
      </c>
      <c r="R311" s="648">
        <f t="shared" ca="1" si="19"/>
        <v>2.5044557086184582E-5</v>
      </c>
      <c r="S311" s="648">
        <f t="shared" ca="1" si="20"/>
        <v>-8.4387228195657027E-3</v>
      </c>
      <c r="T311" s="648">
        <f t="shared" ca="1" si="21"/>
        <v>9.3474863053022439E-4</v>
      </c>
    </row>
    <row r="312" spans="6:20">
      <c r="F312" s="301">
        <f t="shared" si="22"/>
        <v>43405</v>
      </c>
      <c r="G312" s="648">
        <f t="shared" ca="1" si="10"/>
        <v>0</v>
      </c>
      <c r="H312" s="648">
        <f t="shared" ca="1" si="11"/>
        <v>2.4388850137890827E-5</v>
      </c>
      <c r="I312" s="648">
        <f t="shared" ca="1" si="12"/>
        <v>-7.0967562332679979E-3</v>
      </c>
      <c r="J312" s="648">
        <f t="shared" ca="1" si="13"/>
        <v>1.3639629181403379E-3</v>
      </c>
      <c r="P312" s="301">
        <f t="shared" si="23"/>
        <v>43405</v>
      </c>
      <c r="Q312" s="648">
        <f t="shared" ca="1" si="18"/>
        <v>0</v>
      </c>
      <c r="R312" s="648">
        <f t="shared" ca="1" si="19"/>
        <v>2.4650274222048907E-5</v>
      </c>
      <c r="S312" s="648">
        <f t="shared" ca="1" si="20"/>
        <v>-6.4666454959573239E-3</v>
      </c>
      <c r="T312" s="648">
        <f t="shared" ca="1" si="21"/>
        <v>1.007556122591291E-3</v>
      </c>
    </row>
    <row r="313" spans="6:20">
      <c r="F313" s="301">
        <f t="shared" si="22"/>
        <v>43435</v>
      </c>
      <c r="G313" s="648">
        <f t="shared" ca="1" si="10"/>
        <v>0</v>
      </c>
      <c r="H313" s="648">
        <f t="shared" ca="1" si="11"/>
        <v>2.4960846241928181E-5</v>
      </c>
      <c r="I313" s="648">
        <f t="shared" ca="1" si="12"/>
        <v>-6.5093651234737759E-3</v>
      </c>
      <c r="J313" s="648">
        <f t="shared" ca="1" si="13"/>
        <v>1.9681178230772645E-3</v>
      </c>
      <c r="P313" s="301">
        <f t="shared" si="23"/>
        <v>43435</v>
      </c>
      <c r="Q313" s="648">
        <f t="shared" ca="1" si="18"/>
        <v>0</v>
      </c>
      <c r="R313" s="648">
        <f t="shared" ca="1" si="19"/>
        <v>2.5060149096756135E-5</v>
      </c>
      <c r="S313" s="648">
        <f t="shared" ca="1" si="20"/>
        <v>-6.4964421414263063E-3</v>
      </c>
      <c r="T313" s="648">
        <f t="shared" ca="1" si="21"/>
        <v>9.7637037567621654E-4</v>
      </c>
    </row>
    <row r="314" spans="6:20">
      <c r="F314" s="301">
        <f t="shared" si="22"/>
        <v>43466</v>
      </c>
      <c r="G314" s="648">
        <f t="shared" ca="1" si="10"/>
        <v>0</v>
      </c>
      <c r="H314" s="648">
        <f t="shared" ca="1" si="11"/>
        <v>2.2761580929397951E-5</v>
      </c>
      <c r="I314" s="648">
        <f t="shared" ca="1" si="12"/>
        <v>-4.0255859988203024E-3</v>
      </c>
      <c r="J314" s="648">
        <f t="shared" ca="1" si="13"/>
        <v>1.8463824071726087E-3</v>
      </c>
      <c r="P314" s="301">
        <f t="shared" ref="P314:P347" si="24">+L75</f>
        <v>43466</v>
      </c>
      <c r="Q314" s="648">
        <f t="shared" ref="Q314:Q347" ca="1" si="25">+IF(ISERROR(Q75/M75-1),0,Q75/M75-1)</f>
        <v>0</v>
      </c>
      <c r="R314" s="648">
        <f t="shared" ref="R314:R347" ca="1" si="26">+IF(ISERROR(R75/N75-1),0,R75/N75-1)</f>
        <v>2.3623459091570709E-5</v>
      </c>
      <c r="S314" s="648">
        <f t="shared" ref="S314:S347" ca="1" si="27">+IF(ISERROR(S75/O75-1),0,S75/O75-1)</f>
        <v>-3.5164111221515082E-3</v>
      </c>
      <c r="T314" s="648">
        <f t="shared" ref="T314:T347" ca="1" si="28">+IF(ISERROR(T75/P75-1),0,T75/P75-1)</f>
        <v>9.2604451454114667E-4</v>
      </c>
    </row>
    <row r="315" spans="6:20">
      <c r="F315" s="301">
        <f t="shared" si="22"/>
        <v>43497</v>
      </c>
      <c r="G315" s="648">
        <f t="shared" ca="1" si="10"/>
        <v>0</v>
      </c>
      <c r="H315" s="648">
        <f t="shared" ca="1" si="11"/>
        <v>2.289070897876222E-5</v>
      </c>
      <c r="I315" s="648">
        <f t="shared" ca="1" si="12"/>
        <v>-3.9133411234569815E-3</v>
      </c>
      <c r="J315" s="648">
        <f t="shared" ca="1" si="13"/>
        <v>2.028663841184386E-3</v>
      </c>
      <c r="P315" s="301">
        <f t="shared" si="24"/>
        <v>43497</v>
      </c>
      <c r="Q315" s="648">
        <f t="shared" ca="1" si="25"/>
        <v>0</v>
      </c>
      <c r="R315" s="648">
        <f t="shared" ca="1" si="26"/>
        <v>2.3850154090565567E-5</v>
      </c>
      <c r="S315" s="648">
        <f t="shared" ca="1" si="27"/>
        <v>-3.1316601312939563E-3</v>
      </c>
      <c r="T315" s="648">
        <f t="shared" ca="1" si="28"/>
        <v>1.2489244176698833E-3</v>
      </c>
    </row>
    <row r="316" spans="6:20">
      <c r="F316" s="301">
        <f t="shared" si="22"/>
        <v>43525</v>
      </c>
      <c r="G316" s="648">
        <f t="shared" ca="1" si="10"/>
        <v>0</v>
      </c>
      <c r="H316" s="648">
        <f t="shared" ca="1" si="11"/>
        <v>2.2715513370297202E-5</v>
      </c>
      <c r="I316" s="648">
        <f t="shared" ca="1" si="12"/>
        <v>-5.8223352118305094E-3</v>
      </c>
      <c r="J316" s="648">
        <f t="shared" ca="1" si="13"/>
        <v>1.2980061653451447E-3</v>
      </c>
      <c r="P316" s="301">
        <f t="shared" si="24"/>
        <v>43525</v>
      </c>
      <c r="Q316" s="648">
        <f t="shared" ca="1" si="25"/>
        <v>0</v>
      </c>
      <c r="R316" s="648">
        <f t="shared" ca="1" si="26"/>
        <v>-1</v>
      </c>
      <c r="S316" s="648">
        <f t="shared" ca="1" si="27"/>
        <v>-1</v>
      </c>
      <c r="T316" s="648">
        <f t="shared" ca="1" si="28"/>
        <v>-1</v>
      </c>
    </row>
    <row r="317" spans="6:20">
      <c r="F317" s="301">
        <f t="shared" si="22"/>
        <v>43556</v>
      </c>
      <c r="G317" s="648">
        <f t="shared" ca="1" si="10"/>
        <v>0</v>
      </c>
      <c r="H317" s="648">
        <f t="shared" ca="1" si="11"/>
        <v>2.2747774557130285E-5</v>
      </c>
      <c r="I317" s="648">
        <f t="shared" ca="1" si="12"/>
        <v>-7.110896287694124E-3</v>
      </c>
      <c r="J317" s="648">
        <f t="shared" ca="1" si="13"/>
        <v>1.3006787686771215E-3</v>
      </c>
      <c r="P317" s="301">
        <f t="shared" si="24"/>
        <v>43556</v>
      </c>
      <c r="Q317" s="648">
        <f t="shared" ca="1" si="25"/>
        <v>0</v>
      </c>
      <c r="R317" s="648">
        <f t="shared" ca="1" si="26"/>
        <v>2.3874048688199423E-5</v>
      </c>
      <c r="S317" s="648">
        <f t="shared" ca="1" si="27"/>
        <v>-6.1502746622242865E-3</v>
      </c>
      <c r="T317" s="648">
        <f t="shared" ca="1" si="28"/>
        <v>3.106059999608668E-3</v>
      </c>
    </row>
    <row r="318" spans="6:20">
      <c r="F318" s="301">
        <f t="shared" si="22"/>
        <v>43586</v>
      </c>
      <c r="G318" s="648">
        <f t="shared" ca="1" si="10"/>
        <v>0</v>
      </c>
      <c r="H318" s="648">
        <f t="shared" ca="1" si="11"/>
        <v>2.278988698689588E-5</v>
      </c>
      <c r="I318" s="648">
        <f t="shared" ca="1" si="12"/>
        <v>-7.3641007001946646E-3</v>
      </c>
      <c r="J318" s="648">
        <f t="shared" ca="1" si="13"/>
        <v>1.302764664057765E-3</v>
      </c>
      <c r="P318" s="301">
        <f t="shared" si="24"/>
        <v>43586</v>
      </c>
      <c r="Q318" s="648">
        <f t="shared" ca="1" si="25"/>
        <v>0</v>
      </c>
      <c r="R318" s="648">
        <f t="shared" ca="1" si="26"/>
        <v>2.3923818582849421E-5</v>
      </c>
      <c r="S318" s="648">
        <f t="shared" ca="1" si="27"/>
        <v>-6.4241219473666344E-3</v>
      </c>
      <c r="T318" s="648">
        <f t="shared" ca="1" si="28"/>
        <v>9.2898359130177965E-4</v>
      </c>
    </row>
    <row r="319" spans="6:20">
      <c r="F319" s="301">
        <f t="shared" si="22"/>
        <v>43617</v>
      </c>
      <c r="G319" s="648">
        <f t="shared" ca="1" si="10"/>
        <v>0</v>
      </c>
      <c r="H319" s="648">
        <f t="shared" ca="1" si="11"/>
        <v>2.2513980785454635E-5</v>
      </c>
      <c r="I319" s="648">
        <f t="shared" ca="1" si="12"/>
        <v>-8.9695373127264277E-3</v>
      </c>
      <c r="J319" s="648">
        <f t="shared" ca="1" si="13"/>
        <v>3.0498522501998249E-3</v>
      </c>
      <c r="P319" s="301">
        <f t="shared" si="24"/>
        <v>43617</v>
      </c>
      <c r="Q319" s="648">
        <f t="shared" ca="1" si="25"/>
        <v>0</v>
      </c>
      <c r="R319" s="648">
        <f t="shared" ca="1" si="26"/>
        <v>2.3806122597225254E-5</v>
      </c>
      <c r="S319" s="648">
        <f t="shared" ca="1" si="27"/>
        <v>-7.4662852188275286E-3</v>
      </c>
      <c r="T319" s="648">
        <f t="shared" ca="1" si="28"/>
        <v>1.4720846241651486E-3</v>
      </c>
    </row>
    <row r="320" spans="6:20">
      <c r="F320" s="301">
        <f t="shared" si="22"/>
        <v>43647</v>
      </c>
      <c r="G320" s="648">
        <f t="shared" ca="1" si="10"/>
        <v>0</v>
      </c>
      <c r="H320" s="648">
        <f t="shared" ca="1" si="11"/>
        <v>2.2647495785177441E-5</v>
      </c>
      <c r="I320" s="648">
        <f t="shared" ca="1" si="12"/>
        <v>-5.5228266683347016E-3</v>
      </c>
      <c r="J320" s="648">
        <f t="shared" ca="1" si="13"/>
        <v>1.250292732060343E-3</v>
      </c>
      <c r="P320" s="301">
        <f t="shared" si="24"/>
        <v>43647</v>
      </c>
      <c r="Q320" s="648">
        <f t="shared" ca="1" si="25"/>
        <v>0</v>
      </c>
      <c r="R320" s="648">
        <f t="shared" ca="1" si="26"/>
        <v>2.380688511638418E-5</v>
      </c>
      <c r="S320" s="648">
        <f t="shared" ca="1" si="27"/>
        <v>-4.6309830315698353E-3</v>
      </c>
      <c r="T320" s="648">
        <f t="shared" ca="1" si="28"/>
        <v>9.4521449435491789E-4</v>
      </c>
    </row>
    <row r="321" spans="6:20">
      <c r="F321" s="301">
        <f t="shared" si="22"/>
        <v>43678</v>
      </c>
      <c r="G321" s="648">
        <f t="shared" ca="1" si="10"/>
        <v>0</v>
      </c>
      <c r="H321" s="648">
        <f t="shared" ca="1" si="11"/>
        <v>2.258635487195626E-5</v>
      </c>
      <c r="I321" s="648">
        <f t="shared" ca="1" si="12"/>
        <v>-5.0370138387973995E-3</v>
      </c>
      <c r="J321" s="648">
        <f t="shared" ca="1" si="13"/>
        <v>1.8467739510192871E-3</v>
      </c>
      <c r="P321" s="301">
        <f t="shared" si="24"/>
        <v>43678</v>
      </c>
      <c r="Q321" s="648">
        <f t="shared" ca="1" si="25"/>
        <v>0</v>
      </c>
      <c r="R321" s="648">
        <f t="shared" ca="1" si="26"/>
        <v>2.3965897419264692E-5</v>
      </c>
      <c r="S321" s="648">
        <f t="shared" ca="1" si="27"/>
        <v>-4.0534462702834784E-3</v>
      </c>
      <c r="T321" s="648">
        <f t="shared" ca="1" si="28"/>
        <v>8.9727971797604056E-4</v>
      </c>
    </row>
    <row r="322" spans="6:20">
      <c r="F322" s="301">
        <f t="shared" si="22"/>
        <v>43709</v>
      </c>
      <c r="G322" s="648">
        <f t="shared" ca="1" si="10"/>
        <v>0</v>
      </c>
      <c r="H322" s="648">
        <f t="shared" ca="1" si="11"/>
        <v>2.2581960033241089E-5</v>
      </c>
      <c r="I322" s="648">
        <f t="shared" ca="1" si="12"/>
        <v>-5.7700568482976777E-3</v>
      </c>
      <c r="J322" s="648">
        <f t="shared" ca="1" si="13"/>
        <v>1.2971205040108735E-3</v>
      </c>
      <c r="P322" s="301">
        <f t="shared" si="24"/>
        <v>43709</v>
      </c>
      <c r="Q322" s="648">
        <f t="shared" ca="1" si="25"/>
        <v>0</v>
      </c>
      <c r="R322" s="648">
        <f t="shared" ca="1" si="26"/>
        <v>2.3752422240397308E-5</v>
      </c>
      <c r="S322" s="648">
        <f t="shared" ca="1" si="27"/>
        <v>-5.2526529917323872E-3</v>
      </c>
      <c r="T322" s="648">
        <f t="shared" ca="1" si="28"/>
        <v>9.2895436723217095E-4</v>
      </c>
    </row>
    <row r="323" spans="6:20">
      <c r="F323" s="301">
        <f t="shared" si="22"/>
        <v>43739</v>
      </c>
      <c r="G323" s="648">
        <f t="shared" ca="1" si="10"/>
        <v>0</v>
      </c>
      <c r="H323" s="648">
        <f t="shared" ca="1" si="11"/>
        <v>2.2710171128537127E-5</v>
      </c>
      <c r="I323" s="648">
        <f t="shared" ca="1" si="12"/>
        <v>-4.7608275864293725E-3</v>
      </c>
      <c r="J323" s="648">
        <f t="shared" ca="1" si="13"/>
        <v>1.8754222278503097E-3</v>
      </c>
      <c r="P323" s="301">
        <f t="shared" si="24"/>
        <v>43739</v>
      </c>
      <c r="Q323" s="648">
        <f t="shared" ca="1" si="25"/>
        <v>0</v>
      </c>
      <c r="R323" s="648">
        <f t="shared" ca="1" si="26"/>
        <v>2.3910292745066286E-5</v>
      </c>
      <c r="S323" s="648">
        <f t="shared" ca="1" si="27"/>
        <v>-4.0519853201799183E-3</v>
      </c>
      <c r="T323" s="648">
        <f t="shared" ca="1" si="28"/>
        <v>8.9161666107728799E-4</v>
      </c>
    </row>
    <row r="324" spans="6:20">
      <c r="F324" s="301">
        <f t="shared" si="22"/>
        <v>43770</v>
      </c>
      <c r="G324" s="648">
        <f t="shared" ca="1" si="10"/>
        <v>0</v>
      </c>
      <c r="H324" s="648">
        <f t="shared" ca="1" si="11"/>
        <v>2.2747666300171332E-5</v>
      </c>
      <c r="I324" s="648">
        <f t="shared" ca="1" si="12"/>
        <v>-3.2084928967108794E-3</v>
      </c>
      <c r="J324" s="648">
        <f t="shared" ca="1" si="13"/>
        <v>1.2546709220409014E-3</v>
      </c>
      <c r="P324" s="301">
        <f t="shared" si="24"/>
        <v>43770</v>
      </c>
      <c r="Q324" s="648">
        <f t="shared" ca="1" si="25"/>
        <v>0</v>
      </c>
      <c r="R324" s="648">
        <f t="shared" ca="1" si="26"/>
        <v>2.3887534602584637E-5</v>
      </c>
      <c r="S324" s="648">
        <f t="shared" ca="1" si="27"/>
        <v>-2.6533817993755759E-3</v>
      </c>
      <c r="T324" s="648">
        <f t="shared" ca="1" si="28"/>
        <v>9.2351658411060633E-4</v>
      </c>
    </row>
    <row r="325" spans="6:20">
      <c r="F325" s="301">
        <f t="shared" si="22"/>
        <v>43800</v>
      </c>
      <c r="G325" s="648">
        <f t="shared" ca="1" si="10"/>
        <v>0</v>
      </c>
      <c r="H325" s="648">
        <f t="shared" ca="1" si="11"/>
        <v>2.2657678425019867E-5</v>
      </c>
      <c r="I325" s="648">
        <f t="shared" ca="1" si="12"/>
        <v>-2.6685612954553406E-3</v>
      </c>
      <c r="J325" s="648">
        <f t="shared" ca="1" si="13"/>
        <v>1.8495721875431137E-3</v>
      </c>
      <c r="P325" s="301">
        <f t="shared" si="24"/>
        <v>43800</v>
      </c>
      <c r="Q325" s="648">
        <f t="shared" ca="1" si="25"/>
        <v>0</v>
      </c>
      <c r="R325" s="648">
        <f t="shared" ca="1" si="26"/>
        <v>2.3473731391776553E-5</v>
      </c>
      <c r="S325" s="648">
        <f t="shared" ca="1" si="27"/>
        <v>-2.0773789507571028E-3</v>
      </c>
      <c r="T325" s="648">
        <f t="shared" ca="1" si="28"/>
        <v>1.789702578787411E-3</v>
      </c>
    </row>
    <row r="326" spans="6:20">
      <c r="F326" s="301">
        <f t="shared" si="22"/>
        <v>43831</v>
      </c>
      <c r="G326" s="648">
        <f t="shared" ca="1" si="10"/>
        <v>0</v>
      </c>
      <c r="H326" s="648">
        <f t="shared" ca="1" si="11"/>
        <v>4.6309882681949688E-6</v>
      </c>
      <c r="I326" s="648">
        <f t="shared" ca="1" si="12"/>
        <v>-1.7132471194336585E-3</v>
      </c>
      <c r="J326" s="648">
        <f t="shared" ca="1" si="13"/>
        <v>2.434070849894443E-3</v>
      </c>
      <c r="P326" s="301">
        <f t="shared" si="24"/>
        <v>43831</v>
      </c>
      <c r="Q326" s="648">
        <f t="shared" ca="1" si="25"/>
        <v>0</v>
      </c>
      <c r="R326" s="648">
        <f t="shared" ca="1" si="26"/>
        <v>5.4618720044530278E-6</v>
      </c>
      <c r="S326" s="648">
        <f t="shared" ca="1" si="27"/>
        <v>-1.4507084763925038E-3</v>
      </c>
      <c r="T326" s="648">
        <f t="shared" ca="1" si="28"/>
        <v>9.1109707502057269E-4</v>
      </c>
    </row>
    <row r="327" spans="6:20">
      <c r="F327" s="301">
        <f t="shared" si="22"/>
        <v>43862</v>
      </c>
      <c r="G327" s="648">
        <f t="shared" ca="1" si="10"/>
        <v>0</v>
      </c>
      <c r="H327" s="648">
        <f t="shared" ca="1" si="11"/>
        <v>4.6622678682162189E-6</v>
      </c>
      <c r="I327" s="648">
        <f t="shared" ca="1" si="12"/>
        <v>-1.5913461779267779E-3</v>
      </c>
      <c r="J327" s="648">
        <f t="shared" ca="1" si="13"/>
        <v>1.2711648855372459E-3</v>
      </c>
      <c r="P327" s="301">
        <f t="shared" si="24"/>
        <v>43862</v>
      </c>
      <c r="Q327" s="648">
        <f t="shared" ca="1" si="25"/>
        <v>0</v>
      </c>
      <c r="R327" s="648">
        <f t="shared" ca="1" si="26"/>
        <v>5.6093924571953835E-6</v>
      </c>
      <c r="S327" s="648">
        <f t="shared" ca="1" si="27"/>
        <v>-1.1476649690884688E-3</v>
      </c>
      <c r="T327" s="648">
        <f t="shared" ca="1" si="28"/>
        <v>9.2914274312727585E-4</v>
      </c>
    </row>
    <row r="328" spans="6:20">
      <c r="F328" s="301">
        <f t="shared" si="22"/>
        <v>43891</v>
      </c>
      <c r="G328" s="648">
        <f t="shared" ca="1" si="10"/>
        <v>0</v>
      </c>
      <c r="H328" s="648">
        <f t="shared" ca="1" si="11"/>
        <v>4.7349854319644891E-6</v>
      </c>
      <c r="I328" s="648">
        <f t="shared" ca="1" si="12"/>
        <v>-1.5995653763957174E-3</v>
      </c>
      <c r="J328" s="648">
        <f t="shared" ca="1" si="13"/>
        <v>1.3619292256086268E-3</v>
      </c>
      <c r="P328" s="301">
        <f t="shared" si="24"/>
        <v>43891</v>
      </c>
      <c r="Q328" s="648">
        <f t="shared" ca="1" si="25"/>
        <v>0</v>
      </c>
      <c r="R328" s="648">
        <f t="shared" ca="1" si="26"/>
        <v>5.7041255949741299E-6</v>
      </c>
      <c r="S328" s="648">
        <f t="shared" ca="1" si="27"/>
        <v>-1.3922303767053279E-3</v>
      </c>
      <c r="T328" s="648">
        <f t="shared" ca="1" si="28"/>
        <v>1.3127775319095036E-3</v>
      </c>
    </row>
    <row r="329" spans="6:20">
      <c r="F329" s="301">
        <f t="shared" si="22"/>
        <v>43922</v>
      </c>
      <c r="G329" s="648">
        <f t="shared" ca="1" si="10"/>
        <v>0</v>
      </c>
      <c r="H329" s="648">
        <f t="shared" ca="1" si="11"/>
        <v>4.7210797355923262E-6</v>
      </c>
      <c r="I329" s="648">
        <f t="shared" ca="1" si="12"/>
        <v>-3.8359110008167052E-3</v>
      </c>
      <c r="J329" s="648">
        <f t="shared" ca="1" si="13"/>
        <v>3.7855035357958755E-3</v>
      </c>
      <c r="P329" s="301">
        <f t="shared" si="24"/>
        <v>43922</v>
      </c>
      <c r="Q329" s="648">
        <f t="shared" ca="1" si="25"/>
        <v>0</v>
      </c>
      <c r="R329" s="648">
        <f t="shared" ca="1" si="26"/>
        <v>5.2741955260948714E-6</v>
      </c>
      <c r="S329" s="648">
        <f t="shared" ca="1" si="27"/>
        <v>-3.1299177740021777E-3</v>
      </c>
      <c r="T329" s="648">
        <f t="shared" ca="1" si="28"/>
        <v>9.2227176082548823E-4</v>
      </c>
    </row>
    <row r="330" spans="6:20">
      <c r="F330" s="301">
        <f t="shared" si="22"/>
        <v>43952</v>
      </c>
      <c r="G330" s="648">
        <f t="shared" ca="1" si="10"/>
        <v>0</v>
      </c>
      <c r="H330" s="648">
        <f t="shared" ca="1" si="11"/>
        <v>4.4186452008432298E-6</v>
      </c>
      <c r="I330" s="648">
        <f t="shared" ca="1" si="12"/>
        <v>-5.4460442864926462E-3</v>
      </c>
      <c r="J330" s="648">
        <f t="shared" ca="1" si="13"/>
        <v>1.2575317809868647E-3</v>
      </c>
      <c r="P330" s="301">
        <f t="shared" si="24"/>
        <v>43952</v>
      </c>
      <c r="Q330" s="648">
        <f t="shared" ca="1" si="25"/>
        <v>0</v>
      </c>
      <c r="R330" s="648">
        <f t="shared" ca="1" si="26"/>
        <v>5.4800130815380044E-6</v>
      </c>
      <c r="S330" s="648">
        <f t="shared" ca="1" si="27"/>
        <v>-4.5103334241217707E-3</v>
      </c>
      <c r="T330" s="648">
        <f t="shared" ca="1" si="28"/>
        <v>9.4082508860293679E-4</v>
      </c>
    </row>
    <row r="331" spans="6:20">
      <c r="F331" s="301">
        <f t="shared" si="22"/>
        <v>43983</v>
      </c>
      <c r="G331" s="648">
        <f t="shared" ca="1" si="10"/>
        <v>0</v>
      </c>
      <c r="H331" s="648">
        <f t="shared" ca="1" si="11"/>
        <v>4.446624179310632E-6</v>
      </c>
      <c r="I331" s="648">
        <f t="shared" ca="1" si="12"/>
        <v>-4.6002206172930382E-3</v>
      </c>
      <c r="J331" s="648">
        <f t="shared" ca="1" si="13"/>
        <v>1.2742561753844583E-3</v>
      </c>
      <c r="P331" s="301">
        <f t="shared" si="24"/>
        <v>43983</v>
      </c>
      <c r="Q331" s="648">
        <f t="shared" ca="1" si="25"/>
        <v>0</v>
      </c>
      <c r="R331" s="648">
        <f t="shared" ca="1" si="26"/>
        <v>5.3749055151097735E-6</v>
      </c>
      <c r="S331" s="648">
        <f t="shared" ca="1" si="27"/>
        <v>-3.5169419731885254E-3</v>
      </c>
      <c r="T331" s="648">
        <f t="shared" ca="1" si="28"/>
        <v>1.4267832931220692E-3</v>
      </c>
    </row>
    <row r="332" spans="6:20">
      <c r="F332" s="301">
        <f t="shared" si="22"/>
        <v>44013</v>
      </c>
      <c r="G332" s="648">
        <f t="shared" ca="1" si="10"/>
        <v>0</v>
      </c>
      <c r="H332" s="648">
        <f t="shared" ca="1" si="11"/>
        <v>4.5604036860158459E-6</v>
      </c>
      <c r="I332" s="648">
        <f t="shared" ca="1" si="12"/>
        <v>-4.5444365627439476E-3</v>
      </c>
      <c r="J332" s="648">
        <f t="shared" ca="1" si="13"/>
        <v>1.881697215055711E-3</v>
      </c>
      <c r="P332" s="301">
        <f t="shared" si="24"/>
        <v>44013</v>
      </c>
      <c r="Q332" s="648">
        <f t="shared" ca="1" si="25"/>
        <v>0</v>
      </c>
      <c r="R332" s="648">
        <f t="shared" ca="1" si="26"/>
        <v>5.1707555543956119E-6</v>
      </c>
      <c r="S332" s="648">
        <f t="shared" ca="1" si="27"/>
        <v>-3.1166672164391063E-3</v>
      </c>
      <c r="T332" s="648">
        <f t="shared" ca="1" si="28"/>
        <v>1.3774354763174124E-3</v>
      </c>
    </row>
    <row r="333" spans="6:20">
      <c r="F333" s="301">
        <f t="shared" si="22"/>
        <v>44044</v>
      </c>
      <c r="G333" s="648">
        <f t="shared" ca="1" si="10"/>
        <v>0</v>
      </c>
      <c r="H333" s="648">
        <f t="shared" ca="1" si="11"/>
        <v>4.3047721982603093E-6</v>
      </c>
      <c r="I333" s="648">
        <f t="shared" ca="1" si="12"/>
        <v>-4.3139516134750311E-3</v>
      </c>
      <c r="J333" s="648">
        <f t="shared" ca="1" si="13"/>
        <v>2.4484781494349406E-3</v>
      </c>
      <c r="P333" s="301">
        <f t="shared" si="24"/>
        <v>44044</v>
      </c>
      <c r="Q333" s="648">
        <f t="shared" ca="1" si="25"/>
        <v>0</v>
      </c>
      <c r="R333" s="648">
        <f t="shared" ca="1" si="26"/>
        <v>5.4029906275676609E-6</v>
      </c>
      <c r="S333" s="648">
        <f t="shared" ca="1" si="27"/>
        <v>-3.2672076848455633E-3</v>
      </c>
      <c r="T333" s="648">
        <f t="shared" ca="1" si="28"/>
        <v>1.3556933264711191E-3</v>
      </c>
    </row>
    <row r="334" spans="6:20">
      <c r="F334" s="301">
        <f t="shared" si="22"/>
        <v>44075</v>
      </c>
      <c r="G334" s="648">
        <f t="shared" ca="1" si="10"/>
        <v>0</v>
      </c>
      <c r="H334" s="648">
        <f t="shared" ca="1" si="11"/>
        <v>4.3328559997668492E-6</v>
      </c>
      <c r="I334" s="648">
        <f t="shared" ca="1" si="12"/>
        <v>-5.3481237302481777E-3</v>
      </c>
      <c r="J334" s="648">
        <f t="shared" ca="1" si="13"/>
        <v>1.3150530762366941E-3</v>
      </c>
      <c r="P334" s="301">
        <f t="shared" si="24"/>
        <v>44075</v>
      </c>
      <c r="Q334" s="648">
        <f t="shared" ca="1" si="25"/>
        <v>0</v>
      </c>
      <c r="R334" s="648">
        <f t="shared" ca="1" si="26"/>
        <v>5.2588776098261292E-6</v>
      </c>
      <c r="S334" s="648">
        <f t="shared" ca="1" si="27"/>
        <v>-3.7835032337506513E-3</v>
      </c>
      <c r="T334" s="648">
        <f t="shared" ca="1" si="28"/>
        <v>1.4298715889775604E-3</v>
      </c>
    </row>
    <row r="335" spans="6:20">
      <c r="F335" s="301">
        <f t="shared" si="22"/>
        <v>44105</v>
      </c>
      <c r="G335" s="648">
        <f t="shared" ca="1" si="10"/>
        <v>0</v>
      </c>
      <c r="H335" s="648">
        <f t="shared" ca="1" si="11"/>
        <v>4.5157156467467985E-6</v>
      </c>
      <c r="I335" s="648">
        <f t="shared" ca="1" si="12"/>
        <v>-3.8803336656600962E-3</v>
      </c>
      <c r="J335" s="648">
        <f t="shared" ca="1" si="13"/>
        <v>1.8576828454823779E-3</v>
      </c>
      <c r="P335" s="301">
        <f t="shared" si="24"/>
        <v>44105</v>
      </c>
      <c r="Q335" s="648">
        <f t="shared" ca="1" si="25"/>
        <v>0</v>
      </c>
      <c r="R335" s="648">
        <f t="shared" ca="1" si="26"/>
        <v>5.3651815827837623E-6</v>
      </c>
      <c r="S335" s="648">
        <f t="shared" ca="1" si="27"/>
        <v>-3.3750076916780891E-3</v>
      </c>
      <c r="T335" s="648">
        <f t="shared" ca="1" si="28"/>
        <v>1.4029728544699971E-3</v>
      </c>
    </row>
    <row r="336" spans="6:20">
      <c r="F336" s="301">
        <f t="shared" si="22"/>
        <v>44136</v>
      </c>
      <c r="G336" s="648">
        <f t="shared" ca="1" si="10"/>
        <v>0</v>
      </c>
      <c r="H336" s="648">
        <f t="shared" ca="1" si="11"/>
        <v>4.3403290737042965E-6</v>
      </c>
      <c r="I336" s="648">
        <f t="shared" ca="1" si="12"/>
        <v>-3.2083528809324635E-3</v>
      </c>
      <c r="J336" s="648">
        <f t="shared" ca="1" si="13"/>
        <v>1.2548115647439406E-3</v>
      </c>
      <c r="P336" s="301">
        <f t="shared" si="24"/>
        <v>44136</v>
      </c>
      <c r="Q336" s="648">
        <f t="shared" ca="1" si="25"/>
        <v>0</v>
      </c>
      <c r="R336" s="648">
        <f t="shared" ca="1" si="26"/>
        <v>5.6135602541917962E-6</v>
      </c>
      <c r="S336" s="648">
        <f t="shared" ca="1" si="27"/>
        <v>-2.7684956786857562E-3</v>
      </c>
      <c r="T336" s="648">
        <f t="shared" ca="1" si="28"/>
        <v>1.382172505250967E-3</v>
      </c>
    </row>
    <row r="337" spans="6:20">
      <c r="F337" s="301">
        <f t="shared" si="22"/>
        <v>44166</v>
      </c>
      <c r="G337" s="648">
        <f t="shared" ca="1" si="10"/>
        <v>0</v>
      </c>
      <c r="H337" s="648">
        <f t="shared" ca="1" si="11"/>
        <v>4.6323036995143951E-6</v>
      </c>
      <c r="I337" s="648">
        <f t="shared" ca="1" si="12"/>
        <v>-2.2703403542925216E-3</v>
      </c>
      <c r="J337" s="648">
        <f t="shared" ca="1" si="13"/>
        <v>1.240710961079694E-3</v>
      </c>
      <c r="P337" s="301">
        <f t="shared" si="24"/>
        <v>44166</v>
      </c>
      <c r="Q337" s="648">
        <f t="shared" ca="1" si="25"/>
        <v>0</v>
      </c>
      <c r="R337" s="648">
        <f t="shared" ca="1" si="26"/>
        <v>5.4037315861954482E-6</v>
      </c>
      <c r="S337" s="648">
        <f t="shared" ca="1" si="27"/>
        <v>-2.0842798976837829E-3</v>
      </c>
      <c r="T337" s="648">
        <f t="shared" ca="1" si="28"/>
        <v>1.3585769506470058E-3</v>
      </c>
    </row>
    <row r="338" spans="6:20">
      <c r="F338" s="301">
        <f t="shared" si="22"/>
        <v>44197</v>
      </c>
      <c r="G338" s="648">
        <f t="shared" ref="G338:G401" ca="1" si="29">+IF(ISERROR(G99/C99-1),0,G99/C99-1)</f>
        <v>0</v>
      </c>
      <c r="H338" s="648">
        <f t="shared" ref="H338:H401" ca="1" si="30">+IF(ISERROR(H99/D99-1),0,H99/D99-1)</f>
        <v>1.9261389571978427E-5</v>
      </c>
      <c r="I338" s="648">
        <f t="shared" ref="I338:I401" ca="1" si="31">+IF(ISERROR(I99/E99-1),0,I99/E99-1)</f>
        <v>-2.1713301268782015E-3</v>
      </c>
      <c r="J338" s="648">
        <f t="shared" ref="J338:J401" ca="1" si="32">+IF(ISERROR(J99/F99-1),0,J99/F99-1)</f>
        <v>1.7949910797310231E-3</v>
      </c>
      <c r="P338" s="301">
        <f t="shared" si="24"/>
        <v>44197</v>
      </c>
      <c r="Q338" s="648">
        <f t="shared" ca="1" si="25"/>
        <v>0</v>
      </c>
      <c r="R338" s="648">
        <f t="shared" ca="1" si="26"/>
        <v>2.1885923645381666E-5</v>
      </c>
      <c r="S338" s="648">
        <f t="shared" ca="1" si="27"/>
        <v>-1.5000320144884505E-3</v>
      </c>
      <c r="T338" s="648">
        <f t="shared" ca="1" si="28"/>
        <v>1.351577505863677E-3</v>
      </c>
    </row>
    <row r="339" spans="6:20">
      <c r="F339" s="301">
        <f t="shared" si="22"/>
        <v>44228</v>
      </c>
      <c r="G339" s="648">
        <f t="shared" ca="1" si="29"/>
        <v>0</v>
      </c>
      <c r="H339" s="648">
        <f t="shared" ca="1" si="30"/>
        <v>1.9221252887335893E-5</v>
      </c>
      <c r="I339" s="648">
        <f t="shared" ca="1" si="31"/>
        <v>-1.8723666376787573E-3</v>
      </c>
      <c r="J339" s="648">
        <f t="shared" ca="1" si="32"/>
        <v>1.3566244086316015E-3</v>
      </c>
      <c r="P339" s="301">
        <f t="shared" si="24"/>
        <v>44228</v>
      </c>
      <c r="Q339" s="648">
        <f t="shared" ca="1" si="25"/>
        <v>0</v>
      </c>
      <c r="R339" s="648">
        <f t="shared" ca="1" si="26"/>
        <v>2.1646812665698789E-5</v>
      </c>
      <c r="S339" s="648">
        <f t="shared" ca="1" si="27"/>
        <v>-1.1873559923237798E-3</v>
      </c>
      <c r="T339" s="648">
        <f t="shared" ca="1" si="28"/>
        <v>7.3606338234255553E-4</v>
      </c>
    </row>
    <row r="340" spans="6:20">
      <c r="F340" s="301">
        <f t="shared" si="22"/>
        <v>44256</v>
      </c>
      <c r="G340" s="648">
        <f t="shared" ca="1" si="29"/>
        <v>0</v>
      </c>
      <c r="H340" s="648">
        <f t="shared" ca="1" si="30"/>
        <v>1.9239933408687904E-5</v>
      </c>
      <c r="I340" s="648">
        <f t="shared" ca="1" si="31"/>
        <v>-2.231310255769281E-3</v>
      </c>
      <c r="J340" s="648">
        <f t="shared" ca="1" si="32"/>
        <v>1.8273536822572822E-3</v>
      </c>
      <c r="P340" s="301">
        <f t="shared" si="24"/>
        <v>44256</v>
      </c>
      <c r="Q340" s="648">
        <f t="shared" ca="1" si="25"/>
        <v>0</v>
      </c>
      <c r="R340" s="648">
        <f t="shared" ca="1" si="26"/>
        <v>2.1447207612546038E-5</v>
      </c>
      <c r="S340" s="648">
        <f t="shared" ca="1" si="27"/>
        <v>-1.7223277825221261E-3</v>
      </c>
      <c r="T340" s="648">
        <f t="shared" ca="1" si="28"/>
        <v>2.8261753772800269E-3</v>
      </c>
    </row>
    <row r="341" spans="6:20">
      <c r="F341" s="301">
        <f t="shared" si="22"/>
        <v>44287</v>
      </c>
      <c r="G341" s="648">
        <f t="shared" ca="1" si="29"/>
        <v>0</v>
      </c>
      <c r="H341" s="648">
        <f t="shared" ca="1" si="30"/>
        <v>1.93687865082115E-5</v>
      </c>
      <c r="I341" s="648">
        <f t="shared" ca="1" si="31"/>
        <v>-4.6077494927734275E-3</v>
      </c>
      <c r="J341" s="648">
        <f t="shared" ca="1" si="32"/>
        <v>1.9471690812717934E-3</v>
      </c>
      <c r="P341" s="301">
        <f t="shared" si="24"/>
        <v>44287</v>
      </c>
      <c r="Q341" s="648">
        <f t="shared" ca="1" si="25"/>
        <v>0</v>
      </c>
      <c r="R341" s="648">
        <f t="shared" ca="1" si="26"/>
        <v>2.1256004672176587E-5</v>
      </c>
      <c r="S341" s="648">
        <f t="shared" ca="1" si="27"/>
        <v>-3.8021397318969141E-3</v>
      </c>
      <c r="T341" s="648">
        <f t="shared" ca="1" si="28"/>
        <v>9.4871823871844896E-4</v>
      </c>
    </row>
    <row r="342" spans="6:20">
      <c r="F342" s="301">
        <f t="shared" si="22"/>
        <v>44317</v>
      </c>
      <c r="G342" s="648">
        <f t="shared" ca="1" si="29"/>
        <v>0</v>
      </c>
      <c r="H342" s="648">
        <f t="shared" ca="1" si="30"/>
        <v>1.9520589678689859E-5</v>
      </c>
      <c r="I342" s="648">
        <f t="shared" ca="1" si="31"/>
        <v>-5.4363762090429146E-3</v>
      </c>
      <c r="J342" s="648">
        <f t="shared" ca="1" si="32"/>
        <v>1.2466420016252755E-3</v>
      </c>
      <c r="P342" s="301">
        <f t="shared" si="24"/>
        <v>44317</v>
      </c>
      <c r="Q342" s="648">
        <f t="shared" ca="1" si="25"/>
        <v>0</v>
      </c>
      <c r="R342" s="648">
        <f t="shared" ca="1" si="26"/>
        <v>2.1430157123303317E-5</v>
      </c>
      <c r="S342" s="648">
        <f t="shared" ca="1" si="27"/>
        <v>-4.5852924258222849E-3</v>
      </c>
      <c r="T342" s="648">
        <f t="shared" ca="1" si="28"/>
        <v>8.9869791161012458E-4</v>
      </c>
    </row>
    <row r="343" spans="6:20">
      <c r="F343" s="301">
        <f t="shared" si="22"/>
        <v>44348</v>
      </c>
      <c r="G343" s="648">
        <f t="shared" ca="1" si="29"/>
        <v>0</v>
      </c>
      <c r="H343" s="648">
        <f t="shared" ca="1" si="30"/>
        <v>1.9333028755674775E-5</v>
      </c>
      <c r="I343" s="648">
        <f t="shared" ca="1" si="31"/>
        <v>-4.6957380739698351E-3</v>
      </c>
      <c r="J343" s="648">
        <f t="shared" ca="1" si="32"/>
        <v>1.2772725714831346E-3</v>
      </c>
      <c r="P343" s="301">
        <f t="shared" si="24"/>
        <v>44348</v>
      </c>
      <c r="Q343" s="648">
        <f t="shared" ca="1" si="25"/>
        <v>0</v>
      </c>
      <c r="R343" s="648">
        <f t="shared" ca="1" si="26"/>
        <v>2.1443361105877301E-5</v>
      </c>
      <c r="S343" s="648">
        <f t="shared" ca="1" si="27"/>
        <v>-3.6953225311875393E-3</v>
      </c>
      <c r="T343" s="648">
        <f t="shared" ca="1" si="28"/>
        <v>9.5487432981045117E-4</v>
      </c>
    </row>
    <row r="344" spans="6:20">
      <c r="F344" s="301">
        <f t="shared" si="22"/>
        <v>44378</v>
      </c>
      <c r="G344" s="648">
        <f t="shared" ca="1" si="29"/>
        <v>0</v>
      </c>
      <c r="H344" s="648">
        <f t="shared" ca="1" si="30"/>
        <v>1.9406604689464757E-5</v>
      </c>
      <c r="I344" s="648">
        <f t="shared" ca="1" si="31"/>
        <v>-4.316019515752445E-3</v>
      </c>
      <c r="J344" s="648">
        <f t="shared" ca="1" si="32"/>
        <v>1.241894675096944E-3</v>
      </c>
      <c r="P344" s="301">
        <f t="shared" si="24"/>
        <v>44378</v>
      </c>
      <c r="Q344" s="648">
        <f t="shared" ca="1" si="25"/>
        <v>0</v>
      </c>
      <c r="R344" s="648">
        <f t="shared" ca="1" si="26"/>
        <v>2.1449299692610779E-5</v>
      </c>
      <c r="S344" s="648">
        <f t="shared" ca="1" si="27"/>
        <v>-3.4176618278429771E-3</v>
      </c>
      <c r="T344" s="648">
        <f t="shared" ca="1" si="28"/>
        <v>8.9541312968255404E-4</v>
      </c>
    </row>
    <row r="345" spans="6:20">
      <c r="F345" s="301">
        <f t="shared" si="22"/>
        <v>44409</v>
      </c>
      <c r="G345" s="648">
        <f t="shared" ca="1" si="29"/>
        <v>0</v>
      </c>
      <c r="H345" s="648">
        <f t="shared" ca="1" si="30"/>
        <v>1.9491129261250961E-5</v>
      </c>
      <c r="I345" s="648">
        <f t="shared" ca="1" si="31"/>
        <v>-3.4851281850170057E-3</v>
      </c>
      <c r="J345" s="648">
        <f t="shared" ca="1" si="32"/>
        <v>1.2286095970539535E-3</v>
      </c>
      <c r="P345" s="301">
        <f t="shared" si="24"/>
        <v>44409</v>
      </c>
      <c r="Q345" s="648">
        <f t="shared" ca="1" si="25"/>
        <v>0</v>
      </c>
      <c r="R345" s="648">
        <f t="shared" ca="1" si="26"/>
        <v>2.1644601377657224E-5</v>
      </c>
      <c r="S345" s="648">
        <f t="shared" ca="1" si="27"/>
        <v>-2.6606443985441874E-3</v>
      </c>
      <c r="T345" s="648">
        <f t="shared" ca="1" si="28"/>
        <v>8.7420857556108622E-4</v>
      </c>
    </row>
    <row r="346" spans="6:20">
      <c r="F346" s="301">
        <f t="shared" si="22"/>
        <v>44440</v>
      </c>
      <c r="G346" s="648">
        <f t="shared" ca="1" si="29"/>
        <v>0</v>
      </c>
      <c r="H346" s="648">
        <f t="shared" ca="1" si="30"/>
        <v>1.9415228507124738E-5</v>
      </c>
      <c r="I346" s="648">
        <f t="shared" ca="1" si="31"/>
        <v>-6.2487314686462403E-3</v>
      </c>
      <c r="J346" s="648">
        <f t="shared" ca="1" si="32"/>
        <v>1.3062037518754011E-3</v>
      </c>
      <c r="P346" s="301">
        <f t="shared" si="24"/>
        <v>44440</v>
      </c>
      <c r="Q346" s="648">
        <f t="shared" ca="1" si="25"/>
        <v>0</v>
      </c>
      <c r="R346" s="648">
        <f t="shared" ca="1" si="26"/>
        <v>2.1079508030652505E-5</v>
      </c>
      <c r="S346" s="648">
        <f t="shared" ca="1" si="27"/>
        <v>-4.6720942257041376E-3</v>
      </c>
      <c r="T346" s="648">
        <f t="shared" ca="1" si="28"/>
        <v>9.7600746966874929E-4</v>
      </c>
    </row>
    <row r="347" spans="6:20">
      <c r="F347" s="301">
        <f t="shared" si="22"/>
        <v>44470</v>
      </c>
      <c r="G347" s="648">
        <f t="shared" ca="1" si="29"/>
        <v>0</v>
      </c>
      <c r="H347" s="648">
        <f t="shared" ca="1" si="30"/>
        <v>1.9555952829097834E-5</v>
      </c>
      <c r="I347" s="648">
        <f t="shared" ca="1" si="31"/>
        <v>-4.1545785531291735E-3</v>
      </c>
      <c r="J347" s="648">
        <f t="shared" ca="1" si="32"/>
        <v>1.2319683356984967E-3</v>
      </c>
      <c r="P347" s="301">
        <f t="shared" si="24"/>
        <v>44470</v>
      </c>
      <c r="Q347" s="648">
        <f t="shared" ca="1" si="25"/>
        <v>0</v>
      </c>
      <c r="R347" s="648">
        <f t="shared" ca="1" si="26"/>
        <v>2.1529809320686155E-5</v>
      </c>
      <c r="S347" s="648">
        <f t="shared" ca="1" si="27"/>
        <v>-3.400670433095998E-3</v>
      </c>
      <c r="T347" s="648">
        <f t="shared" ca="1" si="28"/>
        <v>9.2056672589468924E-4</v>
      </c>
    </row>
    <row r="348" spans="6:20">
      <c r="F348" s="301">
        <f t="shared" si="22"/>
        <v>44501</v>
      </c>
      <c r="G348" s="648">
        <f t="shared" ca="1" si="29"/>
        <v>0</v>
      </c>
      <c r="H348" s="648">
        <f t="shared" ca="1" si="30"/>
        <v>1.9446526642763473E-5</v>
      </c>
      <c r="I348" s="648">
        <f t="shared" ca="1" si="31"/>
        <v>-2.7527638828798162E-3</v>
      </c>
      <c r="J348" s="648">
        <f t="shared" ca="1" si="32"/>
        <v>1.9108403884056102E-3</v>
      </c>
      <c r="P348" s="301">
        <f t="shared" ref="P348:P402" si="33">+L109</f>
        <v>44501</v>
      </c>
      <c r="Q348" s="648">
        <f t="shared" ref="Q348:Q402" ca="1" si="34">+IF(ISERROR(Q109/M109-1),0,Q109/M109-1)</f>
        <v>0</v>
      </c>
      <c r="R348" s="648">
        <f t="shared" ref="R348:R402" ca="1" si="35">+IF(ISERROR(R109/N109-1),0,R109/N109-1)</f>
        <v>2.1959911502333895E-5</v>
      </c>
      <c r="S348" s="648">
        <f t="shared" ref="S348:S402" ca="1" si="36">+IF(ISERROR(S109/O109-1),0,S109/O109-1)</f>
        <v>-1.7301378205546447E-3</v>
      </c>
      <c r="T348" s="648">
        <f t="shared" ref="T348:T402" ca="1" si="37">+IF(ISERROR(T109/P109-1),0,T109/P109-1)</f>
        <v>1.4062764035558395E-3</v>
      </c>
    </row>
    <row r="349" spans="6:20">
      <c r="F349" s="301">
        <f t="shared" si="22"/>
        <v>44531</v>
      </c>
      <c r="G349" s="648">
        <f t="shared" ca="1" si="29"/>
        <v>0</v>
      </c>
      <c r="H349" s="648">
        <f t="shared" ca="1" si="30"/>
        <v>1.9458414256101619E-5</v>
      </c>
      <c r="I349" s="648">
        <f t="shared" ca="1" si="31"/>
        <v>-3.2218713269074328E-3</v>
      </c>
      <c r="J349" s="648">
        <f t="shared" ca="1" si="32"/>
        <v>1.8409515150972222E-3</v>
      </c>
      <c r="P349" s="301">
        <f t="shared" si="33"/>
        <v>44531</v>
      </c>
      <c r="Q349" s="648">
        <f t="shared" ca="1" si="34"/>
        <v>0</v>
      </c>
      <c r="R349" s="648">
        <f t="shared" ca="1" si="35"/>
        <v>2.1494533040788966E-5</v>
      </c>
      <c r="S349" s="648">
        <f t="shared" ca="1" si="36"/>
        <v>-2.3175713671397258E-3</v>
      </c>
      <c r="T349" s="648">
        <f t="shared" ca="1" si="37"/>
        <v>1.3357672239544538E-3</v>
      </c>
    </row>
    <row r="350" spans="6:20">
      <c r="F350" s="301">
        <f t="shared" si="22"/>
        <v>44562</v>
      </c>
      <c r="G350" s="648">
        <f t="shared" ca="1" si="29"/>
        <v>0</v>
      </c>
      <c r="H350" s="648">
        <f t="shared" ca="1" si="30"/>
        <v>2.9494831450094239E-5</v>
      </c>
      <c r="I350" s="648">
        <f t="shared" ca="1" si="31"/>
        <v>-2.3157382597023268E-3</v>
      </c>
      <c r="J350" s="648">
        <f t="shared" ca="1" si="32"/>
        <v>1.1920957386835074E-3</v>
      </c>
      <c r="P350" s="301">
        <f t="shared" si="33"/>
        <v>44562</v>
      </c>
      <c r="Q350" s="648">
        <f t="shared" ca="1" si="34"/>
        <v>0</v>
      </c>
      <c r="R350" s="648">
        <f t="shared" ca="1" si="35"/>
        <v>2.6652227157919484E-5</v>
      </c>
      <c r="S350" s="648">
        <f t="shared" ca="1" si="36"/>
        <v>-1.9038902074012265E-3</v>
      </c>
      <c r="T350" s="648">
        <f t="shared" ca="1" si="37"/>
        <v>1.3565942549187415E-3</v>
      </c>
    </row>
    <row r="351" spans="6:20">
      <c r="F351" s="301">
        <f t="shared" si="22"/>
        <v>44593</v>
      </c>
      <c r="G351" s="648">
        <f t="shared" ca="1" si="29"/>
        <v>0</v>
      </c>
      <c r="H351" s="648">
        <f t="shared" ca="1" si="30"/>
        <v>2.9625008836742239E-5</v>
      </c>
      <c r="I351" s="648">
        <f t="shared" ca="1" si="31"/>
        <v>-2.3030509662624876E-3</v>
      </c>
      <c r="J351" s="648">
        <f t="shared" ca="1" si="32"/>
        <v>2.0066550770796443E-3</v>
      </c>
      <c r="P351" s="301">
        <f t="shared" si="33"/>
        <v>44593</v>
      </c>
      <c r="Q351" s="648">
        <f t="shared" ca="1" si="34"/>
        <v>0</v>
      </c>
      <c r="R351" s="648">
        <f t="shared" ca="1" si="35"/>
        <v>2.6494784023389784E-5</v>
      </c>
      <c r="S351" s="648">
        <f t="shared" ca="1" si="36"/>
        <v>-1.927005870474785E-3</v>
      </c>
      <c r="T351" s="648">
        <f t="shared" ca="1" si="37"/>
        <v>9.7462878360810024E-4</v>
      </c>
    </row>
    <row r="352" spans="6:20">
      <c r="F352" s="301">
        <f t="shared" si="22"/>
        <v>44621</v>
      </c>
      <c r="G352" s="648">
        <f t="shared" ca="1" si="29"/>
        <v>0</v>
      </c>
      <c r="H352" s="648">
        <f t="shared" ca="1" si="30"/>
        <v>2.9499811576405577E-5</v>
      </c>
      <c r="I352" s="648">
        <f t="shared" ca="1" si="31"/>
        <v>-2.2920022595699363E-3</v>
      </c>
      <c r="J352" s="648">
        <f t="shared" ca="1" si="32"/>
        <v>1.2078504010077928E-3</v>
      </c>
      <c r="P352" s="301">
        <f t="shared" si="33"/>
        <v>44621</v>
      </c>
      <c r="Q352" s="648">
        <f t="shared" ca="1" si="34"/>
        <v>0</v>
      </c>
      <c r="R352" s="648">
        <f t="shared" ca="1" si="35"/>
        <v>2.6693801765897973E-5</v>
      </c>
      <c r="S352" s="648">
        <f t="shared" ca="1" si="36"/>
        <v>-1.9358103860934728E-3</v>
      </c>
      <c r="T352" s="648">
        <f t="shared" ca="1" si="37"/>
        <v>8.839233140749414E-4</v>
      </c>
    </row>
    <row r="353" spans="6:20">
      <c r="F353" s="301">
        <f t="shared" si="22"/>
        <v>44652</v>
      </c>
      <c r="G353" s="648">
        <f t="shared" ca="1" si="29"/>
        <v>0</v>
      </c>
      <c r="H353" s="648">
        <f t="shared" ca="1" si="30"/>
        <v>2.892274996835198E-5</v>
      </c>
      <c r="I353" s="648">
        <f t="shared" ca="1" si="31"/>
        <v>-5.4059800876116171E-3</v>
      </c>
      <c r="J353" s="648">
        <f t="shared" ca="1" si="32"/>
        <v>5.6837009432550989E-3</v>
      </c>
      <c r="P353" s="301">
        <f t="shared" si="33"/>
        <v>44652</v>
      </c>
      <c r="Q353" s="648">
        <f t="shared" ca="1" si="34"/>
        <v>0</v>
      </c>
      <c r="R353" s="648">
        <f t="shared" ca="1" si="35"/>
        <v>2.6684103457297326E-5</v>
      </c>
      <c r="S353" s="648">
        <f t="shared" ca="1" si="36"/>
        <v>-3.9061528687538427E-3</v>
      </c>
      <c r="T353" s="648">
        <f t="shared" ca="1" si="37"/>
        <v>9.4189754315165963E-4</v>
      </c>
    </row>
    <row r="354" spans="6:20">
      <c r="F354" s="301">
        <f t="shared" si="22"/>
        <v>44682</v>
      </c>
      <c r="G354" s="648">
        <f t="shared" ca="1" si="29"/>
        <v>0</v>
      </c>
      <c r="H354" s="648">
        <f t="shared" ca="1" si="30"/>
        <v>2.9497092858488116E-5</v>
      </c>
      <c r="I354" s="648">
        <f t="shared" ca="1" si="31"/>
        <v>-6.2689512891987986E-3</v>
      </c>
      <c r="J354" s="648">
        <f t="shared" ca="1" si="32"/>
        <v>1.8810760950223049E-3</v>
      </c>
      <c r="P354" s="301">
        <f t="shared" si="33"/>
        <v>44682</v>
      </c>
      <c r="Q354" s="648">
        <f t="shared" ca="1" si="34"/>
        <v>0</v>
      </c>
      <c r="R354" s="648">
        <f t="shared" ca="1" si="35"/>
        <v>2.6782847896145157E-5</v>
      </c>
      <c r="S354" s="648">
        <f t="shared" ca="1" si="36"/>
        <v>-5.0432743990839191E-3</v>
      </c>
      <c r="T354" s="648">
        <f t="shared" ca="1" si="37"/>
        <v>9.1041402110136893E-4</v>
      </c>
    </row>
    <row r="355" spans="6:20">
      <c r="F355" s="301">
        <f t="shared" si="22"/>
        <v>44713</v>
      </c>
      <c r="G355" s="648">
        <f t="shared" ca="1" si="29"/>
        <v>0</v>
      </c>
      <c r="H355" s="648">
        <f t="shared" ca="1" si="30"/>
        <v>2.9634984579862689E-5</v>
      </c>
      <c r="I355" s="648">
        <f t="shared" ca="1" si="31"/>
        <v>-5.1468195490554924E-3</v>
      </c>
      <c r="J355" s="648">
        <f t="shared" ca="1" si="32"/>
        <v>1.316317933961475E-3</v>
      </c>
      <c r="P355" s="301">
        <f t="shared" si="33"/>
        <v>44713</v>
      </c>
      <c r="Q355" s="648">
        <f t="shared" ca="1" si="34"/>
        <v>0</v>
      </c>
      <c r="R355" s="648">
        <f t="shared" ca="1" si="35"/>
        <v>2.6697462907510072E-5</v>
      </c>
      <c r="S355" s="648">
        <f t="shared" ca="1" si="36"/>
        <v>-4.088297446701028E-3</v>
      </c>
      <c r="T355" s="648">
        <f t="shared" ca="1" si="37"/>
        <v>9.2791921035506597E-4</v>
      </c>
    </row>
    <row r="356" spans="6:20">
      <c r="F356" s="301">
        <f t="shared" si="22"/>
        <v>44743</v>
      </c>
      <c r="G356" s="648">
        <f t="shared" ca="1" si="29"/>
        <v>0</v>
      </c>
      <c r="H356" s="648">
        <f t="shared" ca="1" si="30"/>
        <v>2.9612881119911449E-5</v>
      </c>
      <c r="I356" s="648">
        <f t="shared" ca="1" si="31"/>
        <v>-4.3877177065838602E-3</v>
      </c>
      <c r="J356" s="648">
        <f t="shared" ca="1" si="32"/>
        <v>1.8501810940354524E-3</v>
      </c>
      <c r="P356" s="301">
        <f t="shared" si="33"/>
        <v>44743</v>
      </c>
      <c r="Q356" s="648">
        <f t="shared" ca="1" si="34"/>
        <v>0</v>
      </c>
      <c r="R356" s="648">
        <f t="shared" ca="1" si="35"/>
        <v>2.6622651416730037E-5</v>
      </c>
      <c r="S356" s="648">
        <f t="shared" ca="1" si="36"/>
        <v>-3.4650751864311324E-3</v>
      </c>
      <c r="T356" s="648">
        <f t="shared" ca="1" si="37"/>
        <v>9.2301214108636565E-4</v>
      </c>
    </row>
    <row r="357" spans="6:20">
      <c r="F357" s="301">
        <f t="shared" si="22"/>
        <v>44774</v>
      </c>
      <c r="G357" s="648">
        <f t="shared" ca="1" si="29"/>
        <v>0</v>
      </c>
      <c r="H357" s="648">
        <f t="shared" ca="1" si="30"/>
        <v>2.9626579409303133E-5</v>
      </c>
      <c r="I357" s="648">
        <f t="shared" ca="1" si="31"/>
        <v>-3.1968184149481216E-3</v>
      </c>
      <c r="J357" s="648">
        <f t="shared" ca="1" si="32"/>
        <v>1.2424514555195998E-3</v>
      </c>
      <c r="P357" s="301">
        <f t="shared" si="33"/>
        <v>44774</v>
      </c>
      <c r="Q357" s="648">
        <f t="shared" ca="1" si="34"/>
        <v>0</v>
      </c>
      <c r="R357" s="648">
        <f t="shared" ca="1" si="35"/>
        <v>2.6648187569699999E-5</v>
      </c>
      <c r="S357" s="648">
        <f t="shared" ca="1" si="36"/>
        <v>-2.8905186574712527E-3</v>
      </c>
      <c r="T357" s="648">
        <f t="shared" ca="1" si="37"/>
        <v>8.7484888475564127E-4</v>
      </c>
    </row>
    <row r="358" spans="6:20">
      <c r="F358" s="301">
        <f t="shared" si="22"/>
        <v>44805</v>
      </c>
      <c r="G358" s="648">
        <f t="shared" ca="1" si="29"/>
        <v>0</v>
      </c>
      <c r="H358" s="648">
        <f t="shared" ca="1" si="30"/>
        <v>2.9437418021638351E-5</v>
      </c>
      <c r="I358" s="648">
        <f t="shared" ca="1" si="31"/>
        <v>-6.3710661473076469E-3</v>
      </c>
      <c r="J358" s="648">
        <f t="shared" ca="1" si="32"/>
        <v>1.2801944089195771E-3</v>
      </c>
      <c r="P358" s="301">
        <f t="shared" si="33"/>
        <v>44805</v>
      </c>
      <c r="Q358" s="648">
        <f t="shared" ca="1" si="34"/>
        <v>0</v>
      </c>
      <c r="R358" s="648">
        <f t="shared" ca="1" si="35"/>
        <v>2.6628169187414841E-5</v>
      </c>
      <c r="S358" s="648">
        <f t="shared" ca="1" si="36"/>
        <v>-5.5103941556784442E-3</v>
      </c>
      <c r="T358" s="648">
        <f t="shared" ca="1" si="37"/>
        <v>1.459806244135109E-3</v>
      </c>
    </row>
    <row r="359" spans="6:20">
      <c r="F359" s="301">
        <f t="shared" si="22"/>
        <v>44835</v>
      </c>
      <c r="G359" s="648">
        <f t="shared" ca="1" si="29"/>
        <v>0</v>
      </c>
      <c r="H359" s="648">
        <f t="shared" ca="1" si="30"/>
        <v>2.9488326880766635E-5</v>
      </c>
      <c r="I359" s="648">
        <f t="shared" ca="1" si="31"/>
        <v>-3.9234668827077268E-3</v>
      </c>
      <c r="J359" s="648">
        <f t="shared" ca="1" si="32"/>
        <v>1.8473996581833685E-3</v>
      </c>
      <c r="P359" s="301">
        <f t="shared" si="33"/>
        <v>44835</v>
      </c>
      <c r="Q359" s="648">
        <f t="shared" ca="1" si="34"/>
        <v>0</v>
      </c>
      <c r="R359" s="648">
        <f t="shared" ca="1" si="35"/>
        <v>2.6739973466360922E-5</v>
      </c>
      <c r="S359" s="648">
        <f t="shared" ca="1" si="36"/>
        <v>-3.2880914671236106E-3</v>
      </c>
      <c r="T359" s="648">
        <f t="shared" ca="1" si="37"/>
        <v>1.3515183355059524E-3</v>
      </c>
    </row>
    <row r="360" spans="6:20">
      <c r="F360" s="301">
        <f t="shared" si="22"/>
        <v>44866</v>
      </c>
      <c r="G360" s="648">
        <f t="shared" ca="1" si="29"/>
        <v>0</v>
      </c>
      <c r="H360" s="648">
        <f t="shared" ca="1" si="30"/>
        <v>2.9539946694301378E-5</v>
      </c>
      <c r="I360" s="648">
        <f t="shared" ca="1" si="31"/>
        <v>-2.7849109597635202E-3</v>
      </c>
      <c r="J360" s="648">
        <f t="shared" ca="1" si="32"/>
        <v>1.2552309545561524E-3</v>
      </c>
      <c r="P360" s="301">
        <f t="shared" si="33"/>
        <v>44866</v>
      </c>
      <c r="Q360" s="648">
        <f t="shared" ca="1" si="34"/>
        <v>0</v>
      </c>
      <c r="R360" s="648">
        <f t="shared" ca="1" si="35"/>
        <v>2.6629303214731337E-5</v>
      </c>
      <c r="S360" s="648">
        <f t="shared" ca="1" si="36"/>
        <v>-2.4187291849532278E-3</v>
      </c>
      <c r="T360" s="648">
        <f t="shared" ca="1" si="37"/>
        <v>9.4485227738716482E-4</v>
      </c>
    </row>
    <row r="361" spans="6:20">
      <c r="F361" s="301">
        <f t="shared" si="22"/>
        <v>44896</v>
      </c>
      <c r="G361" s="648">
        <f t="shared" ca="1" si="29"/>
        <v>0</v>
      </c>
      <c r="H361" s="648">
        <f t="shared" ca="1" si="30"/>
        <v>2.9617818706917376E-5</v>
      </c>
      <c r="I361" s="648">
        <f t="shared" ca="1" si="31"/>
        <v>-3.4072715287151167E-3</v>
      </c>
      <c r="J361" s="648">
        <f t="shared" ca="1" si="32"/>
        <v>1.2558015706938264E-3</v>
      </c>
      <c r="P361" s="301">
        <f t="shared" si="33"/>
        <v>44896</v>
      </c>
      <c r="Q361" s="648">
        <f t="shared" ca="1" si="34"/>
        <v>0</v>
      </c>
      <c r="R361" s="648">
        <f t="shared" ca="1" si="35"/>
        <v>2.6623652413126919E-5</v>
      </c>
      <c r="S361" s="648">
        <f t="shared" ca="1" si="36"/>
        <v>-2.641976508974464E-3</v>
      </c>
      <c r="T361" s="648">
        <f t="shared" ca="1" si="37"/>
        <v>8.9509111320285051E-4</v>
      </c>
    </row>
    <row r="362" spans="6:20">
      <c r="F362" s="301">
        <f t="shared" si="22"/>
        <v>44927</v>
      </c>
      <c r="G362" s="648">
        <f t="shared" ca="1" si="29"/>
        <v>0</v>
      </c>
      <c r="H362" s="648">
        <f t="shared" ca="1" si="30"/>
        <v>2.432773365157459E-5</v>
      </c>
      <c r="I362" s="648">
        <f t="shared" ca="1" si="31"/>
        <v>-2.6442144420595337E-3</v>
      </c>
      <c r="J362" s="648">
        <f t="shared" ca="1" si="32"/>
        <v>1.243867719949554E-3</v>
      </c>
      <c r="P362" s="301">
        <f t="shared" si="33"/>
        <v>44927</v>
      </c>
      <c r="Q362" s="648">
        <f t="shared" ca="1" si="34"/>
        <v>0</v>
      </c>
      <c r="R362" s="648">
        <f t="shared" ca="1" si="35"/>
        <v>2.3559051951282939E-5</v>
      </c>
      <c r="S362" s="648">
        <f t="shared" ca="1" si="36"/>
        <v>-2.1514968141993496E-3</v>
      </c>
      <c r="T362" s="648">
        <f t="shared" ca="1" si="37"/>
        <v>8.8141587509382724E-4</v>
      </c>
    </row>
    <row r="363" spans="6:20">
      <c r="F363" s="301">
        <f t="shared" si="22"/>
        <v>44958</v>
      </c>
      <c r="G363" s="648">
        <f t="shared" ca="1" si="29"/>
        <v>0</v>
      </c>
      <c r="H363" s="648">
        <f t="shared" ca="1" si="30"/>
        <v>2.4351276372236441E-5</v>
      </c>
      <c r="I363" s="648">
        <f t="shared" ca="1" si="31"/>
        <v>-2.5365805666834884E-3</v>
      </c>
      <c r="J363" s="648">
        <f t="shared" ca="1" si="32"/>
        <v>2.0370932382172136E-3</v>
      </c>
      <c r="P363" s="301">
        <f t="shared" si="33"/>
        <v>44958</v>
      </c>
      <c r="Q363" s="648">
        <f t="shared" ca="1" si="34"/>
        <v>0</v>
      </c>
      <c r="R363" s="648">
        <f t="shared" ca="1" si="35"/>
        <v>2.3671359062005237E-5</v>
      </c>
      <c r="S363" s="648">
        <f t="shared" ca="1" si="36"/>
        <v>-1.9930967254457865E-3</v>
      </c>
      <c r="T363" s="648">
        <f t="shared" ca="1" si="37"/>
        <v>9.657750901812534E-4</v>
      </c>
    </row>
    <row r="364" spans="6:20">
      <c r="F364" s="301">
        <f t="shared" si="22"/>
        <v>44986</v>
      </c>
      <c r="G364" s="648">
        <f t="shared" ca="1" si="29"/>
        <v>0</v>
      </c>
      <c r="H364" s="648">
        <f t="shared" ca="1" si="30"/>
        <v>2.4515656961598964E-5</v>
      </c>
      <c r="I364" s="648">
        <f t="shared" ca="1" si="31"/>
        <v>-2.7340697530410241E-3</v>
      </c>
      <c r="J364" s="648">
        <f t="shared" ca="1" si="32"/>
        <v>1.8227683148610563E-3</v>
      </c>
      <c r="P364" s="301">
        <f t="shared" si="33"/>
        <v>44986</v>
      </c>
      <c r="Q364" s="648">
        <f t="shared" ca="1" si="34"/>
        <v>0</v>
      </c>
      <c r="R364" s="648">
        <f t="shared" ca="1" si="35"/>
        <v>2.374590079323724E-5</v>
      </c>
      <c r="S364" s="648">
        <f t="shared" ca="1" si="36"/>
        <v>-2.5752314710226765E-3</v>
      </c>
      <c r="T364" s="648">
        <f t="shared" ca="1" si="37"/>
        <v>1.1450435919952984E-3</v>
      </c>
    </row>
    <row r="365" spans="6:20">
      <c r="F365" s="301">
        <f t="shared" si="22"/>
        <v>45017</v>
      </c>
      <c r="G365" s="648">
        <f t="shared" ca="1" si="29"/>
        <v>0</v>
      </c>
      <c r="H365" s="648">
        <f t="shared" ca="1" si="30"/>
        <v>2.4544227991363243E-5</v>
      </c>
      <c r="I365" s="648">
        <f t="shared" ca="1" si="31"/>
        <v>-4.8090356815815305E-3</v>
      </c>
      <c r="J365" s="648">
        <f t="shared" ca="1" si="32"/>
        <v>1.2838328254416442E-3</v>
      </c>
      <c r="P365" s="301">
        <f t="shared" si="33"/>
        <v>45017</v>
      </c>
      <c r="Q365" s="648">
        <f t="shared" ca="1" si="34"/>
        <v>0</v>
      </c>
      <c r="R365" s="648">
        <f t="shared" ca="1" si="35"/>
        <v>2.3859405108295206E-5</v>
      </c>
      <c r="S365" s="648">
        <f t="shared" ca="1" si="36"/>
        <v>-3.8757598609332478E-3</v>
      </c>
      <c r="T365" s="648">
        <f t="shared" ca="1" si="37"/>
        <v>2.574966242448351E-3</v>
      </c>
    </row>
    <row r="366" spans="6:20">
      <c r="F366" s="301">
        <f t="shared" si="22"/>
        <v>45047</v>
      </c>
      <c r="G366" s="648">
        <f t="shared" ca="1" si="29"/>
        <v>0</v>
      </c>
      <c r="H366" s="648">
        <f t="shared" ca="1" si="30"/>
        <v>2.4707393776690623E-5</v>
      </c>
      <c r="I366" s="648">
        <f t="shared" ca="1" si="31"/>
        <v>-6.4124289479035035E-3</v>
      </c>
      <c r="J366" s="648">
        <f t="shared" ca="1" si="32"/>
        <v>1.2451710315146691E-3</v>
      </c>
      <c r="P366" s="301">
        <f t="shared" si="33"/>
        <v>45047</v>
      </c>
      <c r="Q366" s="648">
        <f t="shared" ca="1" si="34"/>
        <v>0</v>
      </c>
      <c r="R366" s="648">
        <f t="shared" ca="1" si="35"/>
        <v>2.3528344452294903E-5</v>
      </c>
      <c r="S366" s="648">
        <f t="shared" ca="1" si="36"/>
        <v>-5.3725992331769001E-3</v>
      </c>
      <c r="T366" s="648">
        <f t="shared" ca="1" si="37"/>
        <v>1.3846982462957236E-3</v>
      </c>
    </row>
    <row r="367" spans="6:20">
      <c r="F367" s="301">
        <f t="shared" si="22"/>
        <v>45078</v>
      </c>
      <c r="G367" s="648">
        <f t="shared" ca="1" si="29"/>
        <v>0</v>
      </c>
      <c r="H367" s="648">
        <f t="shared" ca="1" si="30"/>
        <v>2.4783372121639502E-5</v>
      </c>
      <c r="I367" s="648">
        <f t="shared" ca="1" si="31"/>
        <v>-6.1943476671143527E-3</v>
      </c>
      <c r="J367" s="648">
        <f t="shared" ca="1" si="32"/>
        <v>1.2826321814458641E-3</v>
      </c>
      <c r="P367" s="301">
        <f t="shared" si="33"/>
        <v>45078</v>
      </c>
      <c r="Q367" s="648">
        <f t="shared" ca="1" si="34"/>
        <v>0</v>
      </c>
      <c r="R367" s="648">
        <f t="shared" ca="1" si="35"/>
        <v>2.3513673303554583E-5</v>
      </c>
      <c r="S367" s="648">
        <f t="shared" ca="1" si="36"/>
        <v>-5.2472590756164061E-3</v>
      </c>
      <c r="T367" s="648">
        <f t="shared" ca="1" si="37"/>
        <v>1.4350296033902588E-3</v>
      </c>
    </row>
    <row r="368" spans="6:20">
      <c r="F368" s="301">
        <f t="shared" si="22"/>
        <v>45108</v>
      </c>
      <c r="G368" s="648">
        <f t="shared" ca="1" si="29"/>
        <v>0</v>
      </c>
      <c r="H368" s="648">
        <f t="shared" ca="1" si="30"/>
        <v>2.4361765903702093E-5</v>
      </c>
      <c r="I368" s="648">
        <f t="shared" ca="1" si="31"/>
        <v>-4.2992140005670976E-3</v>
      </c>
      <c r="J368" s="648">
        <f t="shared" ca="1" si="32"/>
        <v>1.2587939987729335E-3</v>
      </c>
      <c r="P368" s="301">
        <f t="shared" si="33"/>
        <v>45108</v>
      </c>
      <c r="Q368" s="648">
        <f t="shared" ca="1" si="34"/>
        <v>0</v>
      </c>
      <c r="R368" s="648">
        <f t="shared" ca="1" si="35"/>
        <v>2.3554902113254172E-5</v>
      </c>
      <c r="S368" s="648">
        <f t="shared" ca="1" si="36"/>
        <v>-3.6156451109800036E-3</v>
      </c>
      <c r="T368" s="648">
        <f t="shared" ca="1" si="37"/>
        <v>8.8317384719727166E-4</v>
      </c>
    </row>
    <row r="369" spans="6:20">
      <c r="F369" s="301">
        <f t="shared" si="22"/>
        <v>45139</v>
      </c>
      <c r="G369" s="648">
        <f t="shared" ca="1" si="29"/>
        <v>0</v>
      </c>
      <c r="H369" s="648">
        <f t="shared" ca="1" si="30"/>
        <v>2.4578300393596209E-5</v>
      </c>
      <c r="I369" s="648">
        <f t="shared" ca="1" si="31"/>
        <v>-3.9389077915702453E-3</v>
      </c>
      <c r="J369" s="648">
        <f t="shared" ca="1" si="32"/>
        <v>1.2469460584356717E-3</v>
      </c>
      <c r="P369" s="301">
        <f t="shared" si="33"/>
        <v>45139</v>
      </c>
      <c r="Q369" s="648">
        <f t="shared" ca="1" si="34"/>
        <v>0</v>
      </c>
      <c r="R369" s="648">
        <f t="shared" ca="1" si="35"/>
        <v>2.3681974856692989E-5</v>
      </c>
      <c r="S369" s="648">
        <f t="shared" ca="1" si="36"/>
        <v>-3.3656359215706866E-3</v>
      </c>
      <c r="T369" s="648">
        <f t="shared" ca="1" si="37"/>
        <v>1.3805217148727955E-3</v>
      </c>
    </row>
    <row r="370" spans="6:20">
      <c r="F370" s="301">
        <f t="shared" si="22"/>
        <v>45170</v>
      </c>
      <c r="G370" s="648">
        <f t="shared" ca="1" si="29"/>
        <v>0</v>
      </c>
      <c r="H370" s="648">
        <f t="shared" ca="1" si="30"/>
        <v>2.4608892283284334E-5</v>
      </c>
      <c r="I370" s="648">
        <f t="shared" ca="1" si="31"/>
        <v>-6.2586698353496173E-3</v>
      </c>
      <c r="J370" s="648">
        <f t="shared" ca="1" si="32"/>
        <v>1.3018126271764352E-3</v>
      </c>
      <c r="P370" s="301">
        <f t="shared" si="33"/>
        <v>45170</v>
      </c>
      <c r="Q370" s="648">
        <f t="shared" ca="1" si="34"/>
        <v>0</v>
      </c>
      <c r="R370" s="648">
        <f t="shared" ca="1" si="35"/>
        <v>2.3539519748538851E-5</v>
      </c>
      <c r="S370" s="648">
        <f t="shared" ca="1" si="36"/>
        <v>-5.2052770341383114E-3</v>
      </c>
      <c r="T370" s="648">
        <f t="shared" ca="1" si="37"/>
        <v>1.4239899478751816E-3</v>
      </c>
    </row>
    <row r="371" spans="6:20">
      <c r="F371" s="301">
        <f t="shared" ref="F371:F421" si="38">+B132</f>
        <v>45200</v>
      </c>
      <c r="G371" s="648">
        <f t="shared" ca="1" si="29"/>
        <v>0</v>
      </c>
      <c r="H371" s="648">
        <f t="shared" ca="1" si="30"/>
        <v>2.4519862234839707E-5</v>
      </c>
      <c r="I371" s="648">
        <f t="shared" ca="1" si="31"/>
        <v>-4.6181968497933656E-3</v>
      </c>
      <c r="J371" s="648">
        <f t="shared" ca="1" si="32"/>
        <v>1.8541230386006635E-3</v>
      </c>
      <c r="P371" s="301">
        <f t="shared" si="33"/>
        <v>45200</v>
      </c>
      <c r="Q371" s="648">
        <f t="shared" ca="1" si="34"/>
        <v>0</v>
      </c>
      <c r="R371" s="648">
        <f t="shared" ca="1" si="35"/>
        <v>2.386268068232944E-5</v>
      </c>
      <c r="S371" s="648">
        <f t="shared" ca="1" si="36"/>
        <v>-4.0214624881583783E-3</v>
      </c>
      <c r="T371" s="648">
        <f t="shared" ca="1" si="37"/>
        <v>1.4065539057857013E-3</v>
      </c>
    </row>
    <row r="372" spans="6:20">
      <c r="F372" s="301">
        <f t="shared" si="38"/>
        <v>45231</v>
      </c>
      <c r="G372" s="648">
        <f t="shared" ca="1" si="29"/>
        <v>0</v>
      </c>
      <c r="H372" s="648">
        <f t="shared" ca="1" si="30"/>
        <v>2.4584489799472919E-5</v>
      </c>
      <c r="I372" s="648">
        <f t="shared" ca="1" si="31"/>
        <v>-3.3837981340034684E-3</v>
      </c>
      <c r="J372" s="648">
        <f t="shared" ca="1" si="32"/>
        <v>1.9041842248610497E-3</v>
      </c>
      <c r="P372" s="301">
        <f t="shared" si="33"/>
        <v>45231</v>
      </c>
      <c r="Q372" s="648">
        <f t="shared" ca="1" si="34"/>
        <v>0</v>
      </c>
      <c r="R372" s="648">
        <f t="shared" ca="1" si="35"/>
        <v>2.3801560745440042E-5</v>
      </c>
      <c r="S372" s="648">
        <f t="shared" ca="1" si="36"/>
        <v>-2.8735421388917937E-3</v>
      </c>
      <c r="T372" s="648">
        <f t="shared" ca="1" si="37"/>
        <v>9.5707797195165867E-4</v>
      </c>
    </row>
    <row r="373" spans="6:20">
      <c r="F373" s="301">
        <f t="shared" si="38"/>
        <v>45261</v>
      </c>
      <c r="G373" s="648">
        <f t="shared" ca="1" si="29"/>
        <v>0</v>
      </c>
      <c r="H373" s="648">
        <f t="shared" ca="1" si="30"/>
        <v>2.4407968410633529E-5</v>
      </c>
      <c r="I373" s="648">
        <f t="shared" ca="1" si="31"/>
        <v>-3.7059747798969811E-3</v>
      </c>
      <c r="J373" s="648">
        <f t="shared" ca="1" si="32"/>
        <v>1.8726631826486706E-3</v>
      </c>
      <c r="P373" s="301">
        <f t="shared" si="33"/>
        <v>45261</v>
      </c>
      <c r="Q373" s="648">
        <f t="shared" ca="1" si="34"/>
        <v>0</v>
      </c>
      <c r="R373" s="648">
        <f t="shared" ca="1" si="35"/>
        <v>2.3638599600639409E-5</v>
      </c>
      <c r="S373" s="648">
        <f t="shared" ca="1" si="36"/>
        <v>-3.1036761651116462E-3</v>
      </c>
      <c r="T373" s="648">
        <f t="shared" ca="1" si="37"/>
        <v>1.3390880395387494E-3</v>
      </c>
    </row>
    <row r="374" spans="6:20">
      <c r="F374" s="301">
        <f t="shared" si="38"/>
        <v>45292</v>
      </c>
      <c r="G374" s="648">
        <f t="shared" ca="1" si="29"/>
        <v>0</v>
      </c>
      <c r="H374" s="648">
        <f t="shared" ca="1" si="30"/>
        <v>-6.8552746480654569E-5</v>
      </c>
      <c r="I374" s="648">
        <f t="shared" ca="1" si="31"/>
        <v>-2.5471212582942604E-3</v>
      </c>
      <c r="J374" s="648">
        <f t="shared" ca="1" si="32"/>
        <v>1.7978099990232366E-3</v>
      </c>
      <c r="P374" s="301">
        <f t="shared" si="33"/>
        <v>45292</v>
      </c>
      <c r="Q374" s="648">
        <f t="shared" ca="1" si="34"/>
        <v>0</v>
      </c>
      <c r="R374" s="648">
        <f t="shared" ca="1" si="35"/>
        <v>-7.0903147615486439E-5</v>
      </c>
      <c r="S374" s="648">
        <f t="shared" ca="1" si="36"/>
        <v>-2.091089883279329E-3</v>
      </c>
      <c r="T374" s="648">
        <f t="shared" ca="1" si="37"/>
        <v>8.8131751127540348E-4</v>
      </c>
    </row>
    <row r="375" spans="6:20">
      <c r="F375" s="301">
        <f t="shared" si="38"/>
        <v>45323</v>
      </c>
      <c r="G375" s="648">
        <f t="shared" ca="1" si="29"/>
        <v>0</v>
      </c>
      <c r="H375" s="648">
        <f t="shared" ca="1" si="30"/>
        <v>-6.8745814876147726E-5</v>
      </c>
      <c r="I375" s="648">
        <f t="shared" ca="1" si="31"/>
        <v>-2.5405355172509747E-3</v>
      </c>
      <c r="J375" s="648">
        <f t="shared" ca="1" si="32"/>
        <v>1.9208959231660216E-3</v>
      </c>
      <c r="P375" s="301">
        <f t="shared" si="33"/>
        <v>45323</v>
      </c>
      <c r="Q375" s="648">
        <f t="shared" ca="1" si="34"/>
        <v>0</v>
      </c>
      <c r="R375" s="648">
        <f t="shared" ca="1" si="35"/>
        <v>-7.0956099540220308E-5</v>
      </c>
      <c r="S375" s="648">
        <f t="shared" ca="1" si="36"/>
        <v>-2.0029340096547887E-3</v>
      </c>
      <c r="T375" s="648">
        <f t="shared" ca="1" si="37"/>
        <v>1.4121731448757391E-3</v>
      </c>
    </row>
    <row r="376" spans="6:20">
      <c r="F376" s="301">
        <f t="shared" si="38"/>
        <v>45352</v>
      </c>
      <c r="G376" s="648">
        <f t="shared" ca="1" si="29"/>
        <v>0</v>
      </c>
      <c r="H376" s="648">
        <f t="shared" ca="1" si="30"/>
        <v>-6.9632781436124169E-5</v>
      </c>
      <c r="I376" s="648">
        <f t="shared" ca="1" si="31"/>
        <v>-2.8439847190400158E-3</v>
      </c>
      <c r="J376" s="648">
        <f t="shared" ca="1" si="32"/>
        <v>8.3614820000077472E-4</v>
      </c>
      <c r="P376" s="301">
        <f t="shared" si="33"/>
        <v>45352</v>
      </c>
      <c r="Q376" s="648">
        <f t="shared" ca="1" si="34"/>
        <v>0</v>
      </c>
      <c r="R376" s="648">
        <f t="shared" ca="1" si="35"/>
        <v>-7.0706215428706365E-5</v>
      </c>
      <c r="S376" s="648">
        <f t="shared" ca="1" si="36"/>
        <v>-2.6326315817164492E-3</v>
      </c>
      <c r="T376" s="648">
        <f t="shared" ca="1" si="37"/>
        <v>8.9811151960583757E-4</v>
      </c>
    </row>
    <row r="377" spans="6:20">
      <c r="F377" s="301">
        <f t="shared" si="38"/>
        <v>45383</v>
      </c>
      <c r="G377" s="648">
        <f t="shared" ca="1" si="29"/>
        <v>0</v>
      </c>
      <c r="H377" s="648">
        <f t="shared" ca="1" si="30"/>
        <v>-6.9185245088587699E-5</v>
      </c>
      <c r="I377" s="648">
        <f t="shared" ca="1" si="31"/>
        <v>-5.905341725030766E-3</v>
      </c>
      <c r="J377" s="648">
        <f t="shared" ca="1" si="32"/>
        <v>8.3633183882800832E-3</v>
      </c>
      <c r="P377" s="301">
        <f t="shared" si="33"/>
        <v>45383</v>
      </c>
      <c r="Q377" s="648">
        <f t="shared" ca="1" si="34"/>
        <v>0</v>
      </c>
      <c r="R377" s="648">
        <f t="shared" ca="1" si="35"/>
        <v>-7.0464349486543121E-5</v>
      </c>
      <c r="S377" s="648">
        <f t="shared" ca="1" si="36"/>
        <v>-3.8220683514644804E-3</v>
      </c>
      <c r="T377" s="648">
        <f t="shared" ca="1" si="37"/>
        <v>9.7749646605671536E-4</v>
      </c>
    </row>
    <row r="378" spans="6:20">
      <c r="F378" s="301">
        <f t="shared" si="38"/>
        <v>45413</v>
      </c>
      <c r="G378" s="648">
        <f t="shared" ca="1" si="29"/>
        <v>0</v>
      </c>
      <c r="H378" s="648">
        <f t="shared" ca="1" si="30"/>
        <v>-6.864987804944267E-5</v>
      </c>
      <c r="I378" s="648">
        <f t="shared" ca="1" si="31"/>
        <v>-6.5756970980477281E-3</v>
      </c>
      <c r="J378" s="648">
        <f t="shared" ca="1" si="32"/>
        <v>1.2569712516621312E-3</v>
      </c>
      <c r="P378" s="301">
        <f t="shared" si="33"/>
        <v>45413</v>
      </c>
      <c r="Q378" s="648">
        <f t="shared" ca="1" si="34"/>
        <v>0</v>
      </c>
      <c r="R378" s="648">
        <f t="shared" ca="1" si="35"/>
        <v>-7.0752942835539123E-5</v>
      </c>
      <c r="S378" s="648">
        <f t="shared" ca="1" si="36"/>
        <v>-5.485069274189458E-3</v>
      </c>
      <c r="T378" s="648">
        <f t="shared" ca="1" si="37"/>
        <v>1.4169270904689224E-3</v>
      </c>
    </row>
    <row r="379" spans="6:20">
      <c r="F379" s="301">
        <f t="shared" si="38"/>
        <v>45444</v>
      </c>
      <c r="G379" s="648">
        <f t="shared" ca="1" si="29"/>
        <v>0</v>
      </c>
      <c r="H379" s="648">
        <f t="shared" ca="1" si="30"/>
        <v>-6.8659249550906409E-5</v>
      </c>
      <c r="I379" s="648">
        <f t="shared" ca="1" si="31"/>
        <v>-5.9512840792038668E-3</v>
      </c>
      <c r="J379" s="648">
        <f t="shared" ca="1" si="32"/>
        <v>2.6345087698758096E-3</v>
      </c>
      <c r="P379" s="301">
        <f t="shared" si="33"/>
        <v>45444</v>
      </c>
      <c r="Q379" s="648">
        <f t="shared" ca="1" si="34"/>
        <v>0</v>
      </c>
      <c r="R379" s="648">
        <f t="shared" ca="1" si="35"/>
        <v>-7.0708773411309878E-5</v>
      </c>
      <c r="S379" s="648">
        <f t="shared" ca="1" si="36"/>
        <v>-4.8459914710724528E-3</v>
      </c>
      <c r="T379" s="648">
        <f t="shared" ca="1" si="37"/>
        <v>9.2707117785173487E-4</v>
      </c>
    </row>
    <row r="380" spans="6:20">
      <c r="F380" s="301">
        <f t="shared" si="38"/>
        <v>45474</v>
      </c>
      <c r="G380" s="648">
        <f t="shared" ca="1" si="29"/>
        <v>0</v>
      </c>
      <c r="H380" s="648">
        <f t="shared" ca="1" si="30"/>
        <v>-6.8561618023710302E-5</v>
      </c>
      <c r="I380" s="648">
        <f t="shared" ca="1" si="31"/>
        <v>-4.1129693802881562E-3</v>
      </c>
      <c r="J380" s="648">
        <f t="shared" ca="1" si="32"/>
        <v>1.8270277122869327E-3</v>
      </c>
      <c r="P380" s="301">
        <f t="shared" si="33"/>
        <v>45474</v>
      </c>
      <c r="Q380" s="648">
        <f t="shared" ca="1" si="34"/>
        <v>0</v>
      </c>
      <c r="R380" s="648">
        <f t="shared" ca="1" si="35"/>
        <v>-7.0895327100473082E-5</v>
      </c>
      <c r="S380" s="648">
        <f t="shared" ca="1" si="36"/>
        <v>-3.2258605633590509E-3</v>
      </c>
      <c r="T380" s="648">
        <f t="shared" ca="1" si="37"/>
        <v>8.7476945174524978E-4</v>
      </c>
    </row>
    <row r="381" spans="6:20">
      <c r="F381" s="301">
        <f t="shared" si="38"/>
        <v>45505</v>
      </c>
      <c r="G381" s="648">
        <f t="shared" ca="1" si="29"/>
        <v>0</v>
      </c>
      <c r="H381" s="648">
        <f t="shared" ca="1" si="30"/>
        <v>-6.8624251168381001E-5</v>
      </c>
      <c r="I381" s="648">
        <f t="shared" ca="1" si="31"/>
        <v>-3.9989353163958352E-3</v>
      </c>
      <c r="J381" s="648">
        <f t="shared" ca="1" si="32"/>
        <v>1.2303167338429954E-3</v>
      </c>
      <c r="P381" s="301">
        <f t="shared" si="33"/>
        <v>45505</v>
      </c>
      <c r="Q381" s="648">
        <f t="shared" ca="1" si="34"/>
        <v>0</v>
      </c>
      <c r="R381" s="648">
        <f t="shared" ca="1" si="35"/>
        <v>-7.0792054392643244E-5</v>
      </c>
      <c r="S381" s="648">
        <f t="shared" ca="1" si="36"/>
        <v>-3.2924727597147818E-3</v>
      </c>
      <c r="T381" s="648">
        <f t="shared" ca="1" si="37"/>
        <v>1.8059325626653688E-3</v>
      </c>
    </row>
    <row r="382" spans="6:20">
      <c r="F382" s="301">
        <f t="shared" si="38"/>
        <v>45536</v>
      </c>
      <c r="G382" s="648">
        <f t="shared" ca="1" si="29"/>
        <v>0</v>
      </c>
      <c r="H382" s="648">
        <f t="shared" ca="1" si="30"/>
        <v>-6.8498649688053526E-5</v>
      </c>
      <c r="I382" s="648">
        <f t="shared" ca="1" si="31"/>
        <v>-5.9828833312525198E-3</v>
      </c>
      <c r="J382" s="648">
        <f t="shared" ca="1" si="32"/>
        <v>1.3113577746319827E-3</v>
      </c>
      <c r="P382" s="301">
        <f t="shared" si="33"/>
        <v>45536</v>
      </c>
      <c r="Q382" s="648">
        <f t="shared" ca="1" si="34"/>
        <v>0</v>
      </c>
      <c r="R382" s="648">
        <f t="shared" ca="1" si="35"/>
        <v>-7.0690477326884604E-5</v>
      </c>
      <c r="S382" s="648">
        <f t="shared" ca="1" si="36"/>
        <v>-5.1962518299530913E-3</v>
      </c>
      <c r="T382" s="648">
        <f t="shared" ca="1" si="37"/>
        <v>9.2573143721330631E-4</v>
      </c>
    </row>
    <row r="383" spans="6:20">
      <c r="F383" s="301">
        <f t="shared" si="38"/>
        <v>45566</v>
      </c>
      <c r="G383" s="648">
        <f t="shared" ca="1" si="29"/>
        <v>0</v>
      </c>
      <c r="H383" s="648">
        <f t="shared" ca="1" si="30"/>
        <v>-6.8814704481501288E-5</v>
      </c>
      <c r="I383" s="648">
        <f t="shared" ca="1" si="31"/>
        <v>-4.8390262599473655E-3</v>
      </c>
      <c r="J383" s="648">
        <f t="shared" ca="1" si="32"/>
        <v>1.8636542998142769E-3</v>
      </c>
      <c r="P383" s="301">
        <f t="shared" si="33"/>
        <v>45566</v>
      </c>
      <c r="Q383" s="648">
        <f t="shared" ca="1" si="34"/>
        <v>0</v>
      </c>
      <c r="R383" s="648">
        <f t="shared" ca="1" si="35"/>
        <v>-7.0540565454191295E-5</v>
      </c>
      <c r="S383" s="648">
        <f t="shared" ca="1" si="36"/>
        <v>-4.2022273636411756E-3</v>
      </c>
      <c r="T383" s="648">
        <f t="shared" ca="1" si="37"/>
        <v>1.3853608264471351E-3</v>
      </c>
    </row>
    <row r="384" spans="6:20">
      <c r="F384" s="301">
        <f t="shared" si="38"/>
        <v>45597</v>
      </c>
      <c r="G384" s="648">
        <f t="shared" ca="1" si="29"/>
        <v>0</v>
      </c>
      <c r="H384" s="648">
        <f t="shared" ca="1" si="30"/>
        <v>-6.893386250761413E-5</v>
      </c>
      <c r="I384" s="648">
        <f t="shared" ca="1" si="31"/>
        <v>-3.3966887828854597E-3</v>
      </c>
      <c r="J384" s="648">
        <f t="shared" ca="1" si="32"/>
        <v>1.8912251790137447E-3</v>
      </c>
      <c r="P384" s="301">
        <f t="shared" si="33"/>
        <v>45597</v>
      </c>
      <c r="Q384" s="648">
        <f t="shared" ca="1" si="34"/>
        <v>0</v>
      </c>
      <c r="R384" s="648">
        <f t="shared" ca="1" si="35"/>
        <v>-7.0742952286928507E-5</v>
      </c>
      <c r="S384" s="648">
        <f t="shared" ca="1" si="36"/>
        <v>-2.8450048380664894E-3</v>
      </c>
      <c r="T384" s="648">
        <f t="shared" ca="1" si="37"/>
        <v>9.609839610207338E-4</v>
      </c>
    </row>
    <row r="385" spans="6:20">
      <c r="F385" s="301">
        <f t="shared" si="38"/>
        <v>45627</v>
      </c>
      <c r="G385" s="648">
        <f t="shared" ca="1" si="29"/>
        <v>0</v>
      </c>
      <c r="H385" s="648">
        <f t="shared" ca="1" si="30"/>
        <v>-6.8679980114061401E-5</v>
      </c>
      <c r="I385" s="648">
        <f t="shared" ca="1" si="31"/>
        <v>-3.4077305557733695E-3</v>
      </c>
      <c r="J385" s="648">
        <f t="shared" ca="1" si="32"/>
        <v>1.2427798088745501E-3</v>
      </c>
      <c r="P385" s="301">
        <f t="shared" si="33"/>
        <v>45627</v>
      </c>
      <c r="Q385" s="648">
        <f t="shared" ca="1" si="34"/>
        <v>0</v>
      </c>
      <c r="R385" s="648">
        <f t="shared" ca="1" si="35"/>
        <v>-7.0779484484861932E-5</v>
      </c>
      <c r="S385" s="648">
        <f t="shared" ca="1" si="36"/>
        <v>-2.629107727026847E-3</v>
      </c>
      <c r="T385" s="648">
        <f t="shared" ca="1" si="37"/>
        <v>1.3251162144414241E-3</v>
      </c>
    </row>
    <row r="386" spans="6:20">
      <c r="F386" s="301">
        <f t="shared" si="38"/>
        <v>45658</v>
      </c>
      <c r="G386" s="648">
        <f t="shared" ca="1" si="29"/>
        <v>0</v>
      </c>
      <c r="H386" s="648">
        <f t="shared" ca="1" si="30"/>
        <v>3.700058486066915E-5</v>
      </c>
      <c r="I386" s="648">
        <f t="shared" ca="1" si="31"/>
        <v>-2.988595676990724E-3</v>
      </c>
      <c r="J386" s="648">
        <f t="shared" ca="1" si="32"/>
        <v>1.2232754704446513E-3</v>
      </c>
      <c r="P386" s="301">
        <f t="shared" si="33"/>
        <v>45658</v>
      </c>
      <c r="Q386" s="648">
        <f t="shared" ca="1" si="34"/>
        <v>0</v>
      </c>
      <c r="R386" s="648">
        <f t="shared" ca="1" si="35"/>
        <v>3.4410105770987798E-5</v>
      </c>
      <c r="S386" s="648">
        <f t="shared" ca="1" si="36"/>
        <v>-2.5110042156620827E-3</v>
      </c>
      <c r="T386" s="648">
        <f t="shared" ca="1" si="37"/>
        <v>8.8379919291958764E-4</v>
      </c>
    </row>
    <row r="387" spans="6:20">
      <c r="F387" s="301">
        <f t="shared" si="38"/>
        <v>45689</v>
      </c>
      <c r="G387" s="648">
        <f t="shared" ca="1" si="29"/>
        <v>0</v>
      </c>
      <c r="H387" s="648">
        <f t="shared" ca="1" si="30"/>
        <v>3.681032518354499E-5</v>
      </c>
      <c r="I387" s="648">
        <f t="shared" ca="1" si="31"/>
        <v>-3.0360565021362307E-3</v>
      </c>
      <c r="J387" s="648">
        <f t="shared" ca="1" si="32"/>
        <v>2.017996207333006E-3</v>
      </c>
      <c r="P387" s="301">
        <f t="shared" si="33"/>
        <v>45689</v>
      </c>
      <c r="Q387" s="648">
        <f t="shared" ca="1" si="34"/>
        <v>0</v>
      </c>
      <c r="R387" s="648">
        <f t="shared" ca="1" si="35"/>
        <v>3.4273787256289268E-5</v>
      </c>
      <c r="S387" s="648">
        <f t="shared" ca="1" si="36"/>
        <v>-2.2001574707810612E-3</v>
      </c>
      <c r="T387" s="648">
        <f t="shared" ca="1" si="37"/>
        <v>1.4572931659937449E-3</v>
      </c>
    </row>
    <row r="388" spans="6:20">
      <c r="F388" s="301">
        <f t="shared" si="38"/>
        <v>45717</v>
      </c>
      <c r="G388" s="648">
        <f t="shared" ca="1" si="29"/>
        <v>0</v>
      </c>
      <c r="H388" s="648">
        <f t="shared" ca="1" si="30"/>
        <v>3.6878009848306803E-5</v>
      </c>
      <c r="I388" s="648">
        <f t="shared" ca="1" si="31"/>
        <v>-3.8489875209632984E-3</v>
      </c>
      <c r="J388" s="648">
        <f t="shared" ca="1" si="32"/>
        <v>1.8665997374107679E-3</v>
      </c>
      <c r="P388" s="301">
        <f t="shared" si="33"/>
        <v>45717</v>
      </c>
      <c r="Q388" s="648">
        <f t="shared" ca="1" si="34"/>
        <v>0</v>
      </c>
      <c r="R388" s="648">
        <f t="shared" ca="1" si="35"/>
        <v>3.4504937076018649E-5</v>
      </c>
      <c r="S388" s="648">
        <f t="shared" ca="1" si="36"/>
        <v>-3.3142293588247496E-3</v>
      </c>
      <c r="T388" s="648">
        <f t="shared" ca="1" si="37"/>
        <v>1.3215184115993317E-3</v>
      </c>
    </row>
    <row r="389" spans="6:20">
      <c r="F389" s="301">
        <f t="shared" si="38"/>
        <v>45748</v>
      </c>
      <c r="G389" s="648">
        <f t="shared" ca="1" si="29"/>
        <v>0</v>
      </c>
      <c r="H389" s="648">
        <f t="shared" ca="1" si="30"/>
        <v>3.6554859446980004E-5</v>
      </c>
      <c r="I389" s="648">
        <f t="shared" ca="1" si="31"/>
        <v>-7.3503909522347755E-3</v>
      </c>
      <c r="J389" s="648">
        <f t="shared" ca="1" si="32"/>
        <v>1.9750038106001178E-3</v>
      </c>
      <c r="P389" s="301">
        <f t="shared" si="33"/>
        <v>45748</v>
      </c>
      <c r="Q389" s="648">
        <f t="shared" ca="1" si="34"/>
        <v>0</v>
      </c>
      <c r="R389" s="648">
        <f t="shared" ca="1" si="35"/>
        <v>3.4672965073756501E-5</v>
      </c>
      <c r="S389" s="648">
        <f t="shared" ca="1" si="36"/>
        <v>-6.3535519350924607E-3</v>
      </c>
      <c r="T389" s="648">
        <f t="shared" ca="1" si="37"/>
        <v>2.9038091189781401E-3</v>
      </c>
    </row>
    <row r="390" spans="6:20">
      <c r="F390" s="301">
        <f t="shared" si="38"/>
        <v>45778</v>
      </c>
      <c r="G390" s="648">
        <f t="shared" ca="1" si="29"/>
        <v>0</v>
      </c>
      <c r="H390" s="648">
        <f t="shared" ca="1" si="30"/>
        <v>3.675369182754018E-5</v>
      </c>
      <c r="I390" s="648">
        <f t="shared" ca="1" si="31"/>
        <v>-6.9728575875878107E-3</v>
      </c>
      <c r="J390" s="648">
        <f t="shared" ca="1" si="32"/>
        <v>1.2596863005223113E-3</v>
      </c>
      <c r="P390" s="301">
        <f t="shared" si="33"/>
        <v>45778</v>
      </c>
      <c r="Q390" s="648">
        <f t="shared" ca="1" si="34"/>
        <v>0</v>
      </c>
      <c r="R390" s="648">
        <f t="shared" ca="1" si="35"/>
        <v>3.4443347182167017E-5</v>
      </c>
      <c r="S390" s="648">
        <f t="shared" ca="1" si="36"/>
        <v>-6.1239646339784626E-3</v>
      </c>
      <c r="T390" s="648">
        <f t="shared" ca="1" si="37"/>
        <v>1.3855118370456054E-3</v>
      </c>
    </row>
    <row r="391" spans="6:20">
      <c r="F391" s="301">
        <f t="shared" si="38"/>
        <v>45809</v>
      </c>
      <c r="G391" s="648">
        <f t="shared" ca="1" si="29"/>
        <v>0</v>
      </c>
      <c r="H391" s="648">
        <f t="shared" ca="1" si="30"/>
        <v>3.660204531508171E-5</v>
      </c>
      <c r="I391" s="648">
        <f t="shared" ca="1" si="31"/>
        <v>-6.6696847370240064E-3</v>
      </c>
      <c r="J391" s="648">
        <f t="shared" ca="1" si="32"/>
        <v>1.9854245151886829E-3</v>
      </c>
      <c r="P391" s="301">
        <f t="shared" si="33"/>
        <v>45809</v>
      </c>
      <c r="Q391" s="648">
        <f t="shared" ca="1" si="34"/>
        <v>0</v>
      </c>
      <c r="R391" s="648">
        <f t="shared" ca="1" si="35"/>
        <v>3.4322815066545331E-5</v>
      </c>
      <c r="S391" s="648">
        <f t="shared" ca="1" si="36"/>
        <v>-5.5446804493808344E-3</v>
      </c>
      <c r="T391" s="648">
        <f t="shared" ca="1" si="37"/>
        <v>9.4779299207470302E-4</v>
      </c>
    </row>
    <row r="392" spans="6:20">
      <c r="F392" s="301">
        <f t="shared" si="38"/>
        <v>45839</v>
      </c>
      <c r="G392" s="648">
        <f t="shared" ca="1" si="29"/>
        <v>0</v>
      </c>
      <c r="H392" s="648">
        <f t="shared" ca="1" si="30"/>
        <v>3.6829938705906784E-5</v>
      </c>
      <c r="I392" s="648">
        <f t="shared" ca="1" si="31"/>
        <v>-4.8144427884942997E-3</v>
      </c>
      <c r="J392" s="648">
        <f t="shared" ca="1" si="32"/>
        <v>1.2346724569838319E-3</v>
      </c>
      <c r="P392" s="301">
        <f t="shared" si="33"/>
        <v>45839</v>
      </c>
      <c r="Q392" s="648">
        <f t="shared" ca="1" si="34"/>
        <v>0</v>
      </c>
      <c r="R392" s="648">
        <f t="shared" ca="1" si="35"/>
        <v>3.4345985106876142E-5</v>
      </c>
      <c r="S392" s="648">
        <f t="shared" ca="1" si="36"/>
        <v>-4.1412005506670235E-3</v>
      </c>
      <c r="T392" s="648">
        <f t="shared" ca="1" si="37"/>
        <v>9.3868941137298378E-4</v>
      </c>
    </row>
    <row r="393" spans="6:20">
      <c r="F393" s="301">
        <f t="shared" si="38"/>
        <v>45870</v>
      </c>
      <c r="G393" s="648">
        <f t="shared" ca="1" si="29"/>
        <v>0</v>
      </c>
      <c r="H393" s="648">
        <f t="shared" ca="1" si="30"/>
        <v>3.6920418885477702E-5</v>
      </c>
      <c r="I393" s="648">
        <f t="shared" ca="1" si="31"/>
        <v>-4.214123632607425E-3</v>
      </c>
      <c r="J393" s="648">
        <f t="shared" ca="1" si="32"/>
        <v>1.8643007657601629E-3</v>
      </c>
      <c r="P393" s="301">
        <f t="shared" si="33"/>
        <v>45870</v>
      </c>
      <c r="Q393" s="648">
        <f t="shared" ca="1" si="34"/>
        <v>0</v>
      </c>
      <c r="R393" s="648">
        <f t="shared" ca="1" si="35"/>
        <v>3.428068040900456E-5</v>
      </c>
      <c r="S393" s="648">
        <f t="shared" ca="1" si="36"/>
        <v>-3.6956278377654472E-3</v>
      </c>
      <c r="T393" s="648">
        <f t="shared" ca="1" si="37"/>
        <v>1.3584767443339807E-3</v>
      </c>
    </row>
    <row r="394" spans="6:20">
      <c r="F394" s="301">
        <f t="shared" si="38"/>
        <v>45901</v>
      </c>
      <c r="G394" s="648">
        <f t="shared" ca="1" si="29"/>
        <v>0</v>
      </c>
      <c r="H394" s="648">
        <f t="shared" ca="1" si="30"/>
        <v>3.6679206502521211E-5</v>
      </c>
      <c r="I394" s="648">
        <f t="shared" ca="1" si="31"/>
        <v>-7.5395257045371977E-3</v>
      </c>
      <c r="J394" s="648">
        <f t="shared" ca="1" si="32"/>
        <v>1.3105230022791847E-3</v>
      </c>
      <c r="P394" s="301">
        <f t="shared" si="33"/>
        <v>45901</v>
      </c>
      <c r="Q394" s="648">
        <f t="shared" ca="1" si="34"/>
        <v>0</v>
      </c>
      <c r="R394" s="648">
        <f t="shared" ca="1" si="35"/>
        <v>3.4499577142632631E-5</v>
      </c>
      <c r="S394" s="648">
        <f t="shared" ca="1" si="36"/>
        <v>-6.5357469326995377E-3</v>
      </c>
      <c r="T394" s="648">
        <f t="shared" ca="1" si="37"/>
        <v>9.4285319453191185E-4</v>
      </c>
    </row>
    <row r="395" spans="6:20">
      <c r="F395" s="301">
        <f t="shared" si="38"/>
        <v>45931</v>
      </c>
      <c r="G395" s="648">
        <f t="shared" ca="1" si="29"/>
        <v>0</v>
      </c>
      <c r="H395" s="648">
        <f t="shared" ca="1" si="30"/>
        <v>3.6749364519250705E-5</v>
      </c>
      <c r="I395" s="648">
        <f t="shared" ca="1" si="31"/>
        <v>-5.8598701207043247E-3</v>
      </c>
      <c r="J395" s="648">
        <f t="shared" ca="1" si="32"/>
        <v>1.3014491026934749E-3</v>
      </c>
      <c r="P395" s="301">
        <f t="shared" si="33"/>
        <v>45931</v>
      </c>
      <c r="Q395" s="648">
        <f t="shared" ca="1" si="34"/>
        <v>0</v>
      </c>
      <c r="R395" s="648">
        <f t="shared" ca="1" si="35"/>
        <v>3.4446877558824696E-5</v>
      </c>
      <c r="S395" s="648">
        <f t="shared" ca="1" si="36"/>
        <v>-5.4696766695959687E-3</v>
      </c>
      <c r="T395" s="648">
        <f t="shared" ca="1" si="37"/>
        <v>9.3743499688225818E-4</v>
      </c>
    </row>
    <row r="396" spans="6:20">
      <c r="F396" s="301">
        <f t="shared" si="38"/>
        <v>45962</v>
      </c>
      <c r="G396" s="648">
        <f t="shared" ca="1" si="29"/>
        <v>0</v>
      </c>
      <c r="H396" s="648">
        <f t="shared" ca="1" si="30"/>
        <v>3.6960213718684187E-5</v>
      </c>
      <c r="I396" s="648">
        <f t="shared" ca="1" si="31"/>
        <v>-3.583149277048725E-3</v>
      </c>
      <c r="J396" s="648">
        <f t="shared" ca="1" si="32"/>
        <v>1.2658412296868704E-3</v>
      </c>
      <c r="P396" s="301">
        <f t="shared" si="33"/>
        <v>45962</v>
      </c>
      <c r="Q396" s="648">
        <f t="shared" ca="1" si="34"/>
        <v>0</v>
      </c>
      <c r="R396" s="648">
        <f t="shared" ca="1" si="35"/>
        <v>3.4084014980173549E-5</v>
      </c>
      <c r="S396" s="648">
        <f t="shared" ca="1" si="36"/>
        <v>-3.3260842771360988E-3</v>
      </c>
      <c r="T396" s="648">
        <f t="shared" ca="1" si="37"/>
        <v>9.4709923732261281E-4</v>
      </c>
    </row>
    <row r="397" spans="6:20">
      <c r="F397" s="301">
        <f t="shared" si="38"/>
        <v>45992</v>
      </c>
      <c r="G397" s="648">
        <f t="shared" ca="1" si="29"/>
        <v>0</v>
      </c>
      <c r="H397" s="648">
        <f t="shared" ca="1" si="30"/>
        <v>3.6951530447471015E-5</v>
      </c>
      <c r="I397" s="648">
        <f t="shared" ca="1" si="31"/>
        <v>-4.4741242083475852E-3</v>
      </c>
      <c r="J397" s="648">
        <f t="shared" ca="1" si="32"/>
        <v>1.2295700320197334E-3</v>
      </c>
      <c r="P397" s="301">
        <f t="shared" si="33"/>
        <v>45992</v>
      </c>
      <c r="Q397" s="648">
        <f t="shared" ca="1" si="34"/>
        <v>0</v>
      </c>
      <c r="R397" s="648">
        <f t="shared" ca="1" si="35"/>
        <v>3.4186536602476281E-5</v>
      </c>
      <c r="S397" s="648">
        <f t="shared" ca="1" si="36"/>
        <v>-3.6906894415332792E-3</v>
      </c>
      <c r="T397" s="648">
        <f t="shared" ca="1" si="37"/>
        <v>2.1673425421584458E-3</v>
      </c>
    </row>
    <row r="398" spans="6:20">
      <c r="F398" s="301">
        <f t="shared" si="38"/>
        <v>46023</v>
      </c>
      <c r="G398" s="648">
        <f t="shared" ca="1" si="29"/>
        <v>0</v>
      </c>
      <c r="H398" s="648">
        <f t="shared" ca="1" si="30"/>
        <v>-6.8428158594979749E-6</v>
      </c>
      <c r="I398" s="648">
        <f t="shared" ca="1" si="31"/>
        <v>-4.1781711302321112E-3</v>
      </c>
      <c r="J398" s="648">
        <f t="shared" ca="1" si="32"/>
        <v>1.2239629123986795E-3</v>
      </c>
      <c r="P398" s="301">
        <f t="shared" si="33"/>
        <v>46023</v>
      </c>
      <c r="Q398" s="648">
        <f t="shared" ca="1" si="34"/>
        <v>0</v>
      </c>
      <c r="R398" s="648">
        <f t="shared" ca="1" si="35"/>
        <v>-6.5966360559555071E-6</v>
      </c>
      <c r="S398" s="648">
        <f t="shared" ca="1" si="36"/>
        <v>-3.7608580111583301E-3</v>
      </c>
      <c r="T398" s="648">
        <f t="shared" ca="1" si="37"/>
        <v>9.2086526658330392E-4</v>
      </c>
    </row>
    <row r="399" spans="6:20">
      <c r="F399" s="301">
        <f t="shared" si="38"/>
        <v>46054</v>
      </c>
      <c r="G399" s="648">
        <f t="shared" ca="1" si="29"/>
        <v>0</v>
      </c>
      <c r="H399" s="648">
        <f t="shared" ca="1" si="30"/>
        <v>-6.9358205025960018E-6</v>
      </c>
      <c r="I399" s="648">
        <f t="shared" ca="1" si="31"/>
        <v>-3.9998642890810565E-3</v>
      </c>
      <c r="J399" s="648">
        <f t="shared" ca="1" si="32"/>
        <v>2.0779614330472818E-3</v>
      </c>
      <c r="P399" s="301">
        <f t="shared" si="33"/>
        <v>46054</v>
      </c>
      <c r="Q399" s="648">
        <f t="shared" ca="1" si="34"/>
        <v>0</v>
      </c>
      <c r="R399" s="648">
        <f t="shared" ca="1" si="35"/>
        <v>-6.6919236032525475E-6</v>
      </c>
      <c r="S399" s="648">
        <f t="shared" ca="1" si="36"/>
        <v>-3.9034703558857853E-3</v>
      </c>
      <c r="T399" s="648">
        <f t="shared" ca="1" si="37"/>
        <v>1.041987069418715E-3</v>
      </c>
    </row>
    <row r="400" spans="6:20">
      <c r="F400" s="301">
        <f t="shared" si="38"/>
        <v>46082</v>
      </c>
      <c r="G400" s="648">
        <f t="shared" ca="1" si="29"/>
        <v>0</v>
      </c>
      <c r="H400" s="648">
        <f t="shared" ca="1" si="30"/>
        <v>-6.6777913030335867E-6</v>
      </c>
      <c r="I400" s="648">
        <f t="shared" ca="1" si="31"/>
        <v>-5.2339106462981899E-3</v>
      </c>
      <c r="J400" s="648">
        <f t="shared" ca="1" si="32"/>
        <v>3.0354188716938957E-3</v>
      </c>
      <c r="P400" s="301">
        <f t="shared" si="33"/>
        <v>46082</v>
      </c>
      <c r="Q400" s="648">
        <f t="shared" ca="1" si="34"/>
        <v>0</v>
      </c>
      <c r="R400" s="648">
        <f t="shared" ca="1" si="35"/>
        <v>-6.4965497372782011E-6</v>
      </c>
      <c r="S400" s="648">
        <f t="shared" ca="1" si="36"/>
        <v>-5.332614677739822E-3</v>
      </c>
      <c r="T400" s="648">
        <f t="shared" ca="1" si="37"/>
        <v>9.5522666868652628E-4</v>
      </c>
    </row>
    <row r="401" spans="6:20">
      <c r="F401" s="301">
        <f t="shared" si="38"/>
        <v>46113</v>
      </c>
      <c r="G401" s="648">
        <f t="shared" ca="1" si="29"/>
        <v>0</v>
      </c>
      <c r="H401" s="648">
        <f t="shared" ca="1" si="30"/>
        <v>-6.7941381504121878E-6</v>
      </c>
      <c r="I401" s="648">
        <f t="shared" ca="1" si="31"/>
        <v>-8.0693174984725058E-3</v>
      </c>
      <c r="J401" s="648">
        <f t="shared" ca="1" si="32"/>
        <v>2.6797265132632031E-3</v>
      </c>
      <c r="P401" s="301">
        <f t="shared" si="33"/>
        <v>46113</v>
      </c>
      <c r="Q401" s="648">
        <f t="shared" ca="1" si="34"/>
        <v>0</v>
      </c>
      <c r="R401" s="648">
        <f t="shared" ca="1" si="35"/>
        <v>-6.1503226752579465E-6</v>
      </c>
      <c r="S401" s="648">
        <f t="shared" ca="1" si="36"/>
        <v>-6.9595879932325966E-3</v>
      </c>
      <c r="T401" s="648">
        <f t="shared" ca="1" si="37"/>
        <v>9.849468436899933E-4</v>
      </c>
    </row>
    <row r="402" spans="6:20">
      <c r="F402" s="301">
        <f t="shared" si="38"/>
        <v>46143</v>
      </c>
      <c r="G402" s="648">
        <f t="shared" ref="G402:G421" ca="1" si="39">+IF(ISERROR(G163/C163-1),0,G163/C163-1)</f>
        <v>0</v>
      </c>
      <c r="H402" s="648">
        <f t="shared" ref="H402:H421" ca="1" si="40">+IF(ISERROR(H163/D163-1),0,H163/D163-1)</f>
        <v>-6.9468260879279597E-6</v>
      </c>
      <c r="I402" s="648">
        <f t="shared" ref="I402:I421" ca="1" si="41">+IF(ISERROR(I163/E163-1),0,I163/E163-1)</f>
        <v>-8.3287810581356148E-3</v>
      </c>
      <c r="J402" s="648">
        <f t="shared" ref="J402:J421" ca="1" si="42">+IF(ISERROR(J163/F163-1),0,J163/F163-1)</f>
        <v>1.2733987685680237E-3</v>
      </c>
      <c r="P402" s="301">
        <f t="shared" si="33"/>
        <v>46143</v>
      </c>
      <c r="Q402" s="648">
        <f t="shared" ca="1" si="34"/>
        <v>0</v>
      </c>
      <c r="R402" s="648">
        <f t="shared" ca="1" si="35"/>
        <v>-6.2983535861205198E-6</v>
      </c>
      <c r="S402" s="648">
        <f t="shared" ca="1" si="36"/>
        <v>-7.4554219710047942E-3</v>
      </c>
      <c r="T402" s="648">
        <f t="shared" ca="1" si="37"/>
        <v>1.4061460565810702E-3</v>
      </c>
    </row>
    <row r="403" spans="6:20">
      <c r="F403" s="301">
        <f t="shared" si="38"/>
        <v>46174</v>
      </c>
      <c r="G403" s="648">
        <f t="shared" ca="1" si="39"/>
        <v>0</v>
      </c>
      <c r="H403" s="648">
        <f t="shared" ca="1" si="40"/>
        <v>-6.9731328722344443E-6</v>
      </c>
      <c r="I403" s="648">
        <f t="shared" ca="1" si="41"/>
        <v>-7.7387386075883358E-3</v>
      </c>
      <c r="J403" s="648">
        <f t="shared" ca="1" si="42"/>
        <v>1.3381103724481314E-3</v>
      </c>
      <c r="P403" s="301">
        <f t="shared" ref="P403:P419" si="43">+L164</f>
        <v>46174</v>
      </c>
      <c r="Q403" s="648">
        <f t="shared" ref="Q403:Q419" ca="1" si="44">+IF(ISERROR(Q164/M164-1),0,Q164/M164-1)</f>
        <v>0</v>
      </c>
      <c r="R403" s="648">
        <f t="shared" ref="R403:R419" ca="1" si="45">+IF(ISERROR(R164/N164-1),0,R164/N164-1)</f>
        <v>-6.3423126557271559E-6</v>
      </c>
      <c r="S403" s="648">
        <f t="shared" ref="S403:S419" ca="1" si="46">+IF(ISERROR(S164/O164-1),0,S164/O164-1)</f>
        <v>-6.7925337263444741E-3</v>
      </c>
      <c r="T403" s="648">
        <f t="shared" ref="T403:T419" ca="1" si="47">+IF(ISERROR(T164/P164-1),0,T164/P164-1)</f>
        <v>1.432430380724492E-3</v>
      </c>
    </row>
    <row r="404" spans="6:20">
      <c r="F404" s="301">
        <f t="shared" si="38"/>
        <v>46204</v>
      </c>
      <c r="G404" s="648">
        <f t="shared" ca="1" si="39"/>
        <v>0</v>
      </c>
      <c r="H404" s="648">
        <f t="shared" ca="1" si="40"/>
        <v>-6.9703249251373833E-6</v>
      </c>
      <c r="I404" s="648">
        <f t="shared" ca="1" si="41"/>
        <v>-5.2254019420264752E-3</v>
      </c>
      <c r="J404" s="648">
        <f t="shared" ca="1" si="42"/>
        <v>1.2774639839092661E-3</v>
      </c>
      <c r="P404" s="301">
        <f t="shared" si="43"/>
        <v>46204</v>
      </c>
      <c r="Q404" s="648">
        <f t="shared" ca="1" si="44"/>
        <v>0</v>
      </c>
      <c r="R404" s="648">
        <f t="shared" ca="1" si="45"/>
        <v>-6.4272971546097679E-6</v>
      </c>
      <c r="S404" s="648">
        <f t="shared" ca="1" si="46"/>
        <v>-4.4330198621342909E-3</v>
      </c>
      <c r="T404" s="648">
        <f t="shared" ca="1" si="47"/>
        <v>1.3913205076574453E-3</v>
      </c>
    </row>
    <row r="405" spans="6:20">
      <c r="F405" s="301">
        <f t="shared" si="38"/>
        <v>46235</v>
      </c>
      <c r="G405" s="648">
        <f t="shared" ca="1" si="39"/>
        <v>0</v>
      </c>
      <c r="H405" s="648">
        <f t="shared" ca="1" si="40"/>
        <v>-7.1531786151046717E-6</v>
      </c>
      <c r="I405" s="648">
        <f t="shared" ca="1" si="41"/>
        <v>-4.7658427885768351E-3</v>
      </c>
      <c r="J405" s="648">
        <f t="shared" ca="1" si="42"/>
        <v>1.2867195261236919E-3</v>
      </c>
      <c r="P405" s="301">
        <f t="shared" si="43"/>
        <v>46235</v>
      </c>
      <c r="Q405" s="648">
        <f t="shared" ca="1" si="44"/>
        <v>0</v>
      </c>
      <c r="R405" s="648">
        <f t="shared" ca="1" si="45"/>
        <v>-6.6496131473359199E-6</v>
      </c>
      <c r="S405" s="648">
        <f t="shared" ca="1" si="46"/>
        <v>-4.1941946438551758E-3</v>
      </c>
      <c r="T405" s="648">
        <f t="shared" ca="1" si="47"/>
        <v>1.8500151418177069E-3</v>
      </c>
    </row>
    <row r="406" spans="6:20">
      <c r="F406" s="301">
        <f t="shared" si="38"/>
        <v>46266</v>
      </c>
      <c r="G406" s="648">
        <f t="shared" ca="1" si="39"/>
        <v>0</v>
      </c>
      <c r="H406" s="648">
        <f t="shared" ca="1" si="40"/>
        <v>-6.7771498594160207E-6</v>
      </c>
      <c r="I406" s="648">
        <f t="shared" ca="1" si="41"/>
        <v>-8.1499820053609895E-3</v>
      </c>
      <c r="J406" s="648">
        <f t="shared" ca="1" si="42"/>
        <v>1.3117451399824454E-3</v>
      </c>
      <c r="P406" s="301">
        <f t="shared" si="43"/>
        <v>46266</v>
      </c>
      <c r="Q406" s="648">
        <f t="shared" ca="1" si="44"/>
        <v>0</v>
      </c>
      <c r="R406" s="648">
        <f t="shared" ca="1" si="45"/>
        <v>-6.2223593284560508E-6</v>
      </c>
      <c r="S406" s="648">
        <f t="shared" ca="1" si="46"/>
        <v>-6.9305477171277552E-3</v>
      </c>
      <c r="T406" s="648">
        <f t="shared" ca="1" si="47"/>
        <v>9.4217247345373956E-4</v>
      </c>
    </row>
    <row r="407" spans="6:20">
      <c r="F407" s="301">
        <f t="shared" si="38"/>
        <v>46296</v>
      </c>
      <c r="G407" s="648">
        <f t="shared" ca="1" si="39"/>
        <v>0</v>
      </c>
      <c r="H407" s="648">
        <f t="shared" ca="1" si="40"/>
        <v>-6.8777656169194401E-6</v>
      </c>
      <c r="I407" s="648">
        <f t="shared" ca="1" si="41"/>
        <v>-6.3029702279505662E-3</v>
      </c>
      <c r="J407" s="648">
        <f t="shared" ca="1" si="42"/>
        <v>2.3329522071822151E-3</v>
      </c>
      <c r="P407" s="301">
        <f t="shared" si="43"/>
        <v>46296</v>
      </c>
      <c r="Q407" s="648">
        <f t="shared" ca="1" si="44"/>
        <v>0</v>
      </c>
      <c r="R407" s="648">
        <f t="shared" ca="1" si="45"/>
        <v>-6.237642961925971E-6</v>
      </c>
      <c r="S407" s="648">
        <f t="shared" ca="1" si="46"/>
        <v>-6.0179736311197773E-3</v>
      </c>
      <c r="T407" s="648">
        <f t="shared" ca="1" si="47"/>
        <v>9.1569349058828742E-4</v>
      </c>
    </row>
    <row r="408" spans="6:20">
      <c r="F408" s="301">
        <f t="shared" si="38"/>
        <v>46327</v>
      </c>
      <c r="G408" s="648">
        <f t="shared" ca="1" si="39"/>
        <v>0</v>
      </c>
      <c r="H408" s="648">
        <f t="shared" ca="1" si="40"/>
        <v>-7.1079381211980319E-6</v>
      </c>
      <c r="I408" s="648">
        <f t="shared" ca="1" si="41"/>
        <v>-5.0521968690262486E-3</v>
      </c>
      <c r="J408" s="648">
        <f t="shared" ca="1" si="42"/>
        <v>1.9858965291204012E-3</v>
      </c>
      <c r="P408" s="301">
        <f t="shared" si="43"/>
        <v>46327</v>
      </c>
      <c r="Q408" s="648">
        <f t="shared" ca="1" si="44"/>
        <v>0</v>
      </c>
      <c r="R408" s="648">
        <f t="shared" ca="1" si="45"/>
        <v>-6.5020294537365686E-6</v>
      </c>
      <c r="S408" s="648">
        <f t="shared" ca="1" si="46"/>
        <v>-4.3844197499750548E-3</v>
      </c>
      <c r="T408" s="648">
        <f t="shared" ca="1" si="47"/>
        <v>9.250539631007193E-4</v>
      </c>
    </row>
    <row r="409" spans="6:20">
      <c r="F409" s="301">
        <f t="shared" si="38"/>
        <v>46357</v>
      </c>
      <c r="G409" s="648">
        <f t="shared" ca="1" si="39"/>
        <v>0</v>
      </c>
      <c r="H409" s="648">
        <f t="shared" ca="1" si="40"/>
        <v>-6.8837845914604401E-6</v>
      </c>
      <c r="I409" s="648">
        <f t="shared" ca="1" si="41"/>
        <v>-4.6738957980323459E-3</v>
      </c>
      <c r="J409" s="648">
        <f t="shared" ca="1" si="42"/>
        <v>1.8682033443595536E-3</v>
      </c>
      <c r="P409" s="301">
        <f t="shared" si="43"/>
        <v>46357</v>
      </c>
      <c r="Q409" s="648">
        <f t="shared" ca="1" si="44"/>
        <v>0</v>
      </c>
      <c r="R409" s="648">
        <f t="shared" ca="1" si="45"/>
        <v>-6.4578179075347464E-6</v>
      </c>
      <c r="S409" s="648">
        <f t="shared" ca="1" si="46"/>
        <v>-4.2411712822184588E-3</v>
      </c>
      <c r="T409" s="648">
        <f t="shared" ca="1" si="47"/>
        <v>1.3947609377387149E-3</v>
      </c>
    </row>
    <row r="410" spans="6:20">
      <c r="F410" s="301">
        <f t="shared" si="38"/>
        <v>46388</v>
      </c>
      <c r="G410" s="648">
        <f t="shared" ca="1" si="39"/>
        <v>0</v>
      </c>
      <c r="H410" s="648">
        <f t="shared" ca="1" si="40"/>
        <v>5.5168461453147799E-5</v>
      </c>
      <c r="I410" s="648">
        <f t="shared" ca="1" si="41"/>
        <v>-4.7520262311099293E-3</v>
      </c>
      <c r="J410" s="648">
        <f t="shared" ca="1" si="42"/>
        <v>1.2297666091691806E-3</v>
      </c>
      <c r="P410" s="301">
        <f t="shared" si="43"/>
        <v>46388</v>
      </c>
      <c r="Q410" s="648">
        <f t="shared" ca="1" si="44"/>
        <v>0</v>
      </c>
      <c r="R410" s="648">
        <f t="shared" ca="1" si="45"/>
        <v>5.4615061025442557E-5</v>
      </c>
      <c r="S410" s="648">
        <f t="shared" ca="1" si="46"/>
        <v>-4.0307927845490976E-3</v>
      </c>
      <c r="T410" s="648">
        <f t="shared" ca="1" si="47"/>
        <v>9.3593307273520665E-4</v>
      </c>
    </row>
    <row r="411" spans="6:20">
      <c r="F411" s="301">
        <f t="shared" si="38"/>
        <v>46419</v>
      </c>
      <c r="G411" s="648">
        <f t="shared" ca="1" si="39"/>
        <v>0</v>
      </c>
      <c r="H411" s="648">
        <f t="shared" ca="1" si="40"/>
        <v>5.5080258210882249E-5</v>
      </c>
      <c r="I411" s="648">
        <f t="shared" ca="1" si="41"/>
        <v>-4.7146072305622733E-3</v>
      </c>
      <c r="J411" s="648">
        <f t="shared" ca="1" si="42"/>
        <v>1.3511909301338054E-3</v>
      </c>
      <c r="P411" s="301">
        <f t="shared" si="43"/>
        <v>46419</v>
      </c>
      <c r="Q411" s="648">
        <f t="shared" ca="1" si="44"/>
        <v>0</v>
      </c>
      <c r="R411" s="648">
        <f t="shared" ca="1" si="45"/>
        <v>5.4248026466030552E-5</v>
      </c>
      <c r="S411" s="648">
        <f t="shared" ca="1" si="46"/>
        <v>-4.1566941502573229E-3</v>
      </c>
      <c r="T411" s="648">
        <f t="shared" ca="1" si="47"/>
        <v>1.5313387917665899E-3</v>
      </c>
    </row>
    <row r="412" spans="6:20">
      <c r="F412" s="301">
        <f t="shared" si="38"/>
        <v>46447</v>
      </c>
      <c r="G412" s="648">
        <f t="shared" ca="1" si="39"/>
        <v>0</v>
      </c>
      <c r="H412" s="648">
        <f t="shared" ca="1" si="40"/>
        <v>5.5064944943339356E-5</v>
      </c>
      <c r="I412" s="648">
        <f t="shared" ca="1" si="41"/>
        <v>-6.7354084911815937E-3</v>
      </c>
      <c r="J412" s="648">
        <f t="shared" ca="1" si="42"/>
        <v>2.5542811404790644E-3</v>
      </c>
      <c r="P412" s="301">
        <f t="shared" si="43"/>
        <v>46447</v>
      </c>
      <c r="Q412" s="648">
        <f t="shared" ca="1" si="44"/>
        <v>0</v>
      </c>
      <c r="R412" s="648">
        <f t="shared" ca="1" si="45"/>
        <v>5.4454075985699291E-5</v>
      </c>
      <c r="S412" s="648">
        <f t="shared" ca="1" si="46"/>
        <v>-5.961880038455547E-3</v>
      </c>
      <c r="T412" s="648">
        <f t="shared" ca="1" si="47"/>
        <v>9.6224341762618515E-4</v>
      </c>
    </row>
    <row r="413" spans="6:20">
      <c r="F413" s="301">
        <f t="shared" si="38"/>
        <v>46478</v>
      </c>
      <c r="G413" s="648">
        <f t="shared" ca="1" si="39"/>
        <v>0</v>
      </c>
      <c r="H413" s="648">
        <f t="shared" ca="1" si="40"/>
        <v>5.5336604539046874E-5</v>
      </c>
      <c r="I413" s="648">
        <f t="shared" ca="1" si="41"/>
        <v>-8.0962317503151526E-3</v>
      </c>
      <c r="J413" s="648">
        <f t="shared" ca="1" si="42"/>
        <v>1.3540116092576326E-3</v>
      </c>
      <c r="P413" s="301">
        <f t="shared" si="43"/>
        <v>46478</v>
      </c>
      <c r="Q413" s="648">
        <f t="shared" ca="1" si="44"/>
        <v>0</v>
      </c>
      <c r="R413" s="648">
        <f t="shared" ca="1" si="45"/>
        <v>5.4395761903247575E-5</v>
      </c>
      <c r="S413" s="648">
        <f t="shared" ca="1" si="46"/>
        <v>-7.3024252378275367E-3</v>
      </c>
      <c r="T413" s="648">
        <f t="shared" ca="1" si="47"/>
        <v>9.9076421484922683E-4</v>
      </c>
    </row>
    <row r="414" spans="6:20">
      <c r="F414" s="301">
        <f t="shared" si="38"/>
        <v>46508</v>
      </c>
      <c r="G414" s="648">
        <f t="shared" ca="1" si="39"/>
        <v>0</v>
      </c>
      <c r="H414" s="648">
        <f t="shared" ca="1" si="40"/>
        <v>5.5222827286760534E-5</v>
      </c>
      <c r="I414" s="648">
        <f t="shared" ca="1" si="41"/>
        <v>-8.6666483738186972E-3</v>
      </c>
      <c r="J414" s="648">
        <f t="shared" ca="1" si="42"/>
        <v>1.9648520026174232E-3</v>
      </c>
      <c r="P414" s="301">
        <f t="shared" si="43"/>
        <v>46508</v>
      </c>
      <c r="Q414" s="648">
        <f t="shared" ca="1" si="44"/>
        <v>0</v>
      </c>
      <c r="R414" s="648">
        <f t="shared" ca="1" si="45"/>
        <v>5.4397097997149757E-5</v>
      </c>
      <c r="S414" s="648">
        <f t="shared" ca="1" si="46"/>
        <v>-7.8162432387186564E-3</v>
      </c>
      <c r="T414" s="648">
        <f t="shared" ca="1" si="47"/>
        <v>1.3978164423833483E-3</v>
      </c>
    </row>
    <row r="415" spans="6:20">
      <c r="F415" s="301">
        <f t="shared" si="38"/>
        <v>46539</v>
      </c>
      <c r="G415" s="648">
        <f t="shared" ca="1" si="39"/>
        <v>0</v>
      </c>
      <c r="H415" s="648">
        <f t="shared" ca="1" si="40"/>
        <v>5.53352104670779E-5</v>
      </c>
      <c r="I415" s="648">
        <f t="shared" ca="1" si="41"/>
        <v>-7.9841172322828724E-3</v>
      </c>
      <c r="J415" s="648">
        <f t="shared" ca="1" si="42"/>
        <v>1.9914992599612269E-3</v>
      </c>
      <c r="P415" s="301">
        <f t="shared" si="43"/>
        <v>46539</v>
      </c>
      <c r="Q415" s="648">
        <f t="shared" ca="1" si="44"/>
        <v>0</v>
      </c>
      <c r="R415" s="648">
        <f t="shared" ca="1" si="45"/>
        <v>5.4351117507511759E-5</v>
      </c>
      <c r="S415" s="648">
        <f t="shared" ca="1" si="46"/>
        <v>-7.168436571707959E-3</v>
      </c>
      <c r="T415" s="648">
        <f t="shared" ca="1" si="47"/>
        <v>1.4721614235073677E-3</v>
      </c>
    </row>
    <row r="416" spans="6:20">
      <c r="F416" s="301">
        <f t="shared" si="38"/>
        <v>46569</v>
      </c>
      <c r="G416" s="648">
        <f t="shared" ca="1" si="39"/>
        <v>0</v>
      </c>
      <c r="H416" s="648">
        <f t="shared" ca="1" si="40"/>
        <v>5.5172325357677465E-5</v>
      </c>
      <c r="I416" s="648">
        <f t="shared" ca="1" si="41"/>
        <v>-5.56636348632078E-3</v>
      </c>
      <c r="J416" s="648">
        <f t="shared" ca="1" si="42"/>
        <v>1.2528001024165736E-3</v>
      </c>
      <c r="P416" s="301">
        <f t="shared" si="43"/>
        <v>46569</v>
      </c>
      <c r="Q416" s="648">
        <f t="shared" ca="1" si="44"/>
        <v>0</v>
      </c>
      <c r="R416" s="648">
        <f t="shared" ca="1" si="45"/>
        <v>5.4368634530899129E-5</v>
      </c>
      <c r="S416" s="648">
        <f t="shared" ca="1" si="46"/>
        <v>-4.5615261078554292E-3</v>
      </c>
      <c r="T416" s="648">
        <f t="shared" ca="1" si="47"/>
        <v>1.3265639081692093E-3</v>
      </c>
    </row>
    <row r="417" spans="6:20">
      <c r="F417" s="301">
        <f t="shared" si="38"/>
        <v>46600</v>
      </c>
      <c r="G417" s="648">
        <f t="shared" ca="1" si="39"/>
        <v>0</v>
      </c>
      <c r="H417" s="648">
        <f t="shared" ca="1" si="40"/>
        <v>5.476766614842532E-5</v>
      </c>
      <c r="I417" s="648">
        <f t="shared" ca="1" si="41"/>
        <v>-6.6180176847644434E-3</v>
      </c>
      <c r="J417" s="648">
        <f t="shared" ca="1" si="42"/>
        <v>1.2613695259804381E-3</v>
      </c>
      <c r="P417" s="301">
        <f t="shared" si="43"/>
        <v>46600</v>
      </c>
      <c r="Q417" s="648">
        <f t="shared" ca="1" si="44"/>
        <v>0</v>
      </c>
      <c r="R417" s="648">
        <f t="shared" ca="1" si="45"/>
        <v>5.4059836544828599E-5</v>
      </c>
      <c r="S417" s="648">
        <f t="shared" ca="1" si="46"/>
        <v>-5.9958391106067488E-3</v>
      </c>
      <c r="T417" s="648">
        <f t="shared" ca="1" si="47"/>
        <v>1.3663733713626947E-3</v>
      </c>
    </row>
    <row r="418" spans="6:20">
      <c r="F418" s="301">
        <f t="shared" si="38"/>
        <v>46631</v>
      </c>
      <c r="G418" s="648">
        <f t="shared" ca="1" si="39"/>
        <v>0</v>
      </c>
      <c r="H418" s="648">
        <f t="shared" ca="1" si="40"/>
        <v>5.5466067352849535E-5</v>
      </c>
      <c r="I418" s="648">
        <f t="shared" ca="1" si="41"/>
        <v>-8.5828085352837036E-3</v>
      </c>
      <c r="J418" s="648">
        <f t="shared" ca="1" si="42"/>
        <v>1.3156151825308715E-3</v>
      </c>
      <c r="P418" s="301">
        <f t="shared" si="43"/>
        <v>46631</v>
      </c>
      <c r="Q418" s="648">
        <f t="shared" ca="1" si="44"/>
        <v>0</v>
      </c>
      <c r="R418" s="648">
        <f t="shared" ca="1" si="45"/>
        <v>5.4561619782234061E-5</v>
      </c>
      <c r="S418" s="648">
        <f t="shared" ca="1" si="46"/>
        <v>-7.6836186257237538E-3</v>
      </c>
      <c r="T418" s="648">
        <f t="shared" ca="1" si="47"/>
        <v>1.2184259757812566E-3</v>
      </c>
    </row>
    <row r="419" spans="6:20">
      <c r="F419" s="301">
        <f t="shared" si="38"/>
        <v>46661</v>
      </c>
      <c r="G419" s="648">
        <f t="shared" ca="1" si="39"/>
        <v>0</v>
      </c>
      <c r="H419" s="648">
        <f t="shared" ca="1" si="40"/>
        <v>5.5258027980009672E-5</v>
      </c>
      <c r="I419" s="648">
        <f t="shared" ca="1" si="41"/>
        <v>-8.2332934405681124E-3</v>
      </c>
      <c r="J419" s="648">
        <f t="shared" ca="1" si="42"/>
        <v>1.2653243768272482E-3</v>
      </c>
      <c r="P419" s="301">
        <f t="shared" si="43"/>
        <v>46661</v>
      </c>
      <c r="Q419" s="648">
        <f t="shared" ca="1" si="44"/>
        <v>0</v>
      </c>
      <c r="R419" s="648">
        <f t="shared" ca="1" si="45"/>
        <v>-1</v>
      </c>
      <c r="S419" s="648">
        <f t="shared" ca="1" si="46"/>
        <v>-1</v>
      </c>
      <c r="T419" s="648">
        <f t="shared" ca="1" si="47"/>
        <v>-1</v>
      </c>
    </row>
    <row r="420" spans="6:20">
      <c r="F420" s="301">
        <f t="shared" si="38"/>
        <v>46692</v>
      </c>
      <c r="G420" s="648">
        <f t="shared" ca="1" si="39"/>
        <v>0</v>
      </c>
      <c r="H420" s="648">
        <f t="shared" ca="1" si="40"/>
        <v>5.5204611856041197E-5</v>
      </c>
      <c r="I420" s="648">
        <f t="shared" ca="1" si="41"/>
        <v>-5.5458319366421538E-3</v>
      </c>
      <c r="J420" s="648">
        <f t="shared" ca="1" si="42"/>
        <v>1.3142249202078293E-3</v>
      </c>
      <c r="P420" s="301">
        <f t="shared" ref="P420:P421" si="48">+L181</f>
        <v>46692</v>
      </c>
      <c r="Q420" s="648">
        <f t="shared" ref="Q420:Q421" ca="1" si="49">+IF(ISERROR(Q181/M181-1),0,Q181/M181-1)</f>
        <v>0</v>
      </c>
      <c r="R420" s="648">
        <f t="shared" ref="R420:R421" ca="1" si="50">+IF(ISERROR(R181/N181-1),0,R181/N181-1)</f>
        <v>5.4840136570977194E-5</v>
      </c>
      <c r="S420" s="648">
        <f t="shared" ref="S420:S421" ca="1" si="51">+IF(ISERROR(S181/O181-1),0,S181/O181-1)</f>
        <v>-5.3294141549738994E-3</v>
      </c>
      <c r="T420" s="648">
        <f t="shared" ref="T420:T421" ca="1" si="52">+IF(ISERROR(T181/P181-1),0,T181/P181-1)</f>
        <v>3.2109109019025084E-3</v>
      </c>
    </row>
    <row r="421" spans="6:20">
      <c r="F421" s="302">
        <f t="shared" si="38"/>
        <v>46722</v>
      </c>
      <c r="G421" s="312">
        <f t="shared" ca="1" si="39"/>
        <v>0</v>
      </c>
      <c r="H421" s="313">
        <f t="shared" ca="1" si="40"/>
        <v>5.5084883458622613E-5</v>
      </c>
      <c r="I421" s="313">
        <f t="shared" ca="1" si="41"/>
        <v>-4.6999123295425882E-3</v>
      </c>
      <c r="J421" s="314">
        <f t="shared" ca="1" si="42"/>
        <v>1.2523481385113833E-3</v>
      </c>
      <c r="P421" s="302">
        <f t="shared" si="48"/>
        <v>46722</v>
      </c>
      <c r="Q421" s="312">
        <f t="shared" ca="1" si="49"/>
        <v>0</v>
      </c>
      <c r="R421" s="313">
        <f t="shared" ca="1" si="50"/>
        <v>5.4315916179215051E-5</v>
      </c>
      <c r="S421" s="313">
        <f t="shared" ca="1" si="51"/>
        <v>-3.8814382333339781E-3</v>
      </c>
      <c r="T421" s="314">
        <f t="shared" ca="1" si="52"/>
        <v>9.3359470373766129E-4</v>
      </c>
    </row>
    <row r="450676" spans="7:20">
      <c r="G450676" s="462" t="s">
        <v>306</v>
      </c>
      <c r="H450676" s="45" t="str">
        <f>+G450676</f>
        <v>d194</v>
      </c>
      <c r="I450676" s="45" t="str">
        <f>+H450676</f>
        <v>d194</v>
      </c>
      <c r="J450676" s="45" t="str">
        <f>+I450676</f>
        <v>d194</v>
      </c>
      <c r="Q450676" s="462" t="s">
        <v>308</v>
      </c>
      <c r="R450676" s="45" t="str">
        <f>+Q450676</f>
        <v>d226</v>
      </c>
      <c r="S450676" s="45" t="str">
        <f t="shared" ref="S450676:T450677" si="53">+R450676</f>
        <v>d226</v>
      </c>
      <c r="T450676" s="45" t="str">
        <f t="shared" si="53"/>
        <v>d226</v>
      </c>
    </row>
    <row r="450677" spans="7:20">
      <c r="G450677" s="462" t="s">
        <v>307</v>
      </c>
      <c r="H450677" s="45" t="str">
        <f>+G450677</f>
        <v>aaa224</v>
      </c>
      <c r="I450677" s="45" t="str">
        <f t="shared" ref="I450677:J450677" si="54">+H450677</f>
        <v>aaa224</v>
      </c>
      <c r="J450677" s="45" t="str">
        <f t="shared" si="54"/>
        <v>aaa224</v>
      </c>
      <c r="Q450677" s="462" t="s">
        <v>309</v>
      </c>
      <c r="R450677" s="45" t="str">
        <f>+Q450677</f>
        <v>aaa256</v>
      </c>
      <c r="S450677" s="45" t="str">
        <f t="shared" si="53"/>
        <v>aaa256</v>
      </c>
      <c r="T450677" s="45" t="str">
        <f t="shared" si="53"/>
        <v>aaa256</v>
      </c>
    </row>
    <row r="450678" spans="7:20">
      <c r="G450678" s="45">
        <v>2</v>
      </c>
      <c r="H450678" s="45">
        <v>11</v>
      </c>
      <c r="I450678" s="45">
        <v>23</v>
      </c>
      <c r="J450678" s="45">
        <v>20</v>
      </c>
      <c r="Q450678" s="45">
        <v>2</v>
      </c>
      <c r="R450678" s="45">
        <v>11</v>
      </c>
      <c r="S450678" s="45">
        <v>23</v>
      </c>
      <c r="T450678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5" priority="7">
      <formula>AND(G242&lt;0.05,G242&gt;-0.05)</formula>
    </cfRule>
    <cfRule type="expression" dxfId="4" priority="8">
      <formula>OR(G242&lt;-0.05,G242&gt;0.05)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2023"/>
  <sheetViews>
    <sheetView showGridLines="0" topLeftCell="H1" zoomScale="80" zoomScaleNormal="80" workbookViewId="0">
      <selection activeCell="R31" sqref="R31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7" t="s">
        <v>213</v>
      </c>
      <c r="D1" s="688"/>
      <c r="E1" s="688"/>
      <c r="F1" s="689"/>
      <c r="G1" s="681" t="s">
        <v>214</v>
      </c>
      <c r="H1" s="682"/>
      <c r="I1" s="682"/>
      <c r="J1" s="683"/>
      <c r="M1" s="687" t="s">
        <v>215</v>
      </c>
      <c r="N1" s="688"/>
      <c r="O1" s="688"/>
      <c r="P1" s="689"/>
      <c r="Q1" s="681" t="s">
        <v>216</v>
      </c>
      <c r="R1" s="682"/>
      <c r="S1" s="682"/>
      <c r="T1" s="683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153</v>
      </c>
      <c r="D3" s="296">
        <v>3.9470000000000001</v>
      </c>
      <c r="E3" s="298">
        <v>7.0000000000000007E-2</v>
      </c>
      <c r="F3" s="295">
        <v>0.46</v>
      </c>
      <c r="G3" s="294">
        <f ca="1">+IF(ISERROR(HLOOKUP($B3,INDIRECT("'Monthly Resource Report'!"&amp;'HMPL Validation'!G$482021&amp;":"&amp;'HMPL Validation'!G$482022),'HMPL Validation'!G$482023,FALSE)),0,HLOOKUP($B3,INDIRECT("'Monthly Resource Report'!"&amp;'HMPL Validation'!G$482021&amp;":"&amp;'HMPL Validation'!G$482022),'HMPL Validation'!G$482023,FALSE))</f>
        <v>153</v>
      </c>
      <c r="H3" s="296">
        <f ca="1">+IF(ISERROR(HLOOKUP($B3,INDIRECT("'Monthly Resource Report'!"&amp;'HMPL Validation'!H$482021&amp;":"&amp;'HMPL Validation'!H$482022),'HMPL Validation'!H$482023,FALSE)),0,HLOOKUP($B3,INDIRECT("'Monthly Resource Report'!"&amp;'HMPL Validation'!H$482021&amp;":"&amp;'HMPL Validation'!H$482022),'HMPL Validation'!H$482023,FALSE))</f>
        <v>3.9469973367488005</v>
      </c>
      <c r="I3" s="315">
        <f ca="1">+IF(ISERROR(HLOOKUP($B3,INDIRECT("'Monthly Resource Report'!"&amp;'HMPL Validation'!I$482021&amp;":"&amp;'HMPL Validation'!I$482022),'HMPL Validation'!I$482023,FALSE)),0,HLOOKUP($B3,INDIRECT("'Monthly Resource Report'!"&amp;'HMPL Validation'!I$482021&amp;":"&amp;'HMPL Validation'!I$482022),'HMPL Validation'!I$482023,FALSE))</f>
        <v>6.9770629851687596E-2</v>
      </c>
      <c r="J3" s="316">
        <f ca="1">+IF(ISERROR(HLOOKUP($B3,INDIRECT("'Monthly Resource Report'!"&amp;'HMPL Validation'!J$482021&amp;":"&amp;'HMPL Validation'!J$482022),'HMPL Validation'!J$482023,FALSE)),0,HLOOKUP($B3,INDIRECT("'Monthly Resource Report'!"&amp;'HMPL Validation'!J$482021&amp;":"&amp;'HMPL Validation'!J$482022),'HMPL Validation'!J$482023,FALSE))</f>
        <v>0.46143544281583976</v>
      </c>
      <c r="L3" s="300">
        <v>41275</v>
      </c>
      <c r="M3" s="294">
        <v>152</v>
      </c>
      <c r="N3" s="296">
        <v>3.9470000000000001</v>
      </c>
      <c r="O3" s="298">
        <v>7.0000000000000007E-2</v>
      </c>
      <c r="P3" s="295">
        <v>0.46</v>
      </c>
      <c r="Q3" s="294">
        <f ca="1">+IF(ISERROR(HLOOKUP($B3,INDIRECT("'Monthly Resource Report'!"&amp;'HMPL Validation'!Q$482021&amp;":"&amp;'HMPL Validation'!Q$482022),'HMPL Validation'!Q$482023,FALSE)),0,HLOOKUP($B3,INDIRECT("'Monthly Resource Report'!"&amp;'HMPL Validation'!Q$482021&amp;":"&amp;'HMPL Validation'!Q$482022),'HMPL Validation'!Q$482023,FALSE))</f>
        <v>152</v>
      </c>
      <c r="R3" s="296">
        <f ca="1">+IF(ISERROR(HLOOKUP($B3,INDIRECT("'Monthly Resource Report'!"&amp;'HMPL Validation'!R$482021&amp;":"&amp;'HMPL Validation'!R$482022),'HMPL Validation'!R$482023,FALSE)),0,HLOOKUP($B3,INDIRECT("'Monthly Resource Report'!"&amp;'HMPL Validation'!R$482021&amp;":"&amp;'HMPL Validation'!R$482022),'HMPL Validation'!R$482023,FALSE))</f>
        <v>3.9470034353399153</v>
      </c>
      <c r="S3" s="315">
        <f ca="1">+IF(ISERROR(HLOOKUP($B3,INDIRECT("'Monthly Resource Report'!"&amp;'HMPL Validation'!S$482021&amp;":"&amp;'HMPL Validation'!S$482022),'HMPL Validation'!S$482023,FALSE)),0,HLOOKUP($B3,INDIRECT("'Monthly Resource Report'!"&amp;'HMPL Validation'!S$482021&amp;":"&amp;'HMPL Validation'!S$482022),'HMPL Validation'!S$482023,FALSE))</f>
        <v>6.9748912754963741E-2</v>
      </c>
      <c r="T3" s="316">
        <f ca="1">+IF(ISERROR(HLOOKUP($B3,INDIRECT("'Monthly Resource Report'!"&amp;'HMPL Validation'!T$482021&amp;":"&amp;'HMPL Validation'!T$482022),'HMPL Validation'!T$482023,FALSE)),0,HLOOKUP($B3,INDIRECT("'Monthly Resource Report'!"&amp;'HMPL Validation'!T$482021&amp;":"&amp;'HMPL Validation'!T$482022),'HMPL Validation'!T$482023,FALSE))</f>
        <v>0.46203952103564577</v>
      </c>
    </row>
    <row r="4" spans="2:20">
      <c r="B4" s="301">
        <v>41306</v>
      </c>
      <c r="C4" s="294">
        <v>153</v>
      </c>
      <c r="D4" s="297">
        <v>3.9470000000000001</v>
      </c>
      <c r="E4" s="299">
        <v>7.0000000000000007E-2</v>
      </c>
      <c r="F4" s="295">
        <v>0.46</v>
      </c>
      <c r="G4" s="294">
        <f ca="1">+IF(ISERROR(HLOOKUP($B4,INDIRECT("'Monthly Resource Report'!"&amp;'HMPL Validation'!G$482021&amp;":"&amp;'HMPL Validation'!G$482022),'HMPL Validation'!G$482023,FALSE)),0,HLOOKUP($B4,INDIRECT("'Monthly Resource Report'!"&amp;'HMPL Validation'!G$482021&amp;":"&amp;'HMPL Validation'!G$482022),'HMPL Validation'!G$482023,FALSE))</f>
        <v>153</v>
      </c>
      <c r="H4" s="297">
        <f ca="1">+IF(ISERROR(HLOOKUP($B4,INDIRECT("'Monthly Resource Report'!"&amp;'HMPL Validation'!H$482021&amp;":"&amp;'HMPL Validation'!H$482022),'HMPL Validation'!H$482023,FALSE)),0,HLOOKUP($B4,INDIRECT("'Monthly Resource Report'!"&amp;'HMPL Validation'!H$482021&amp;":"&amp;'HMPL Validation'!H$482022),'HMPL Validation'!H$482023,FALSE))</f>
        <v>3.9469978693020829</v>
      </c>
      <c r="I4" s="317">
        <f ca="1">+IF(ISERROR(HLOOKUP($B4,INDIRECT("'Monthly Resource Report'!"&amp;'HMPL Validation'!I$482021&amp;":"&amp;'HMPL Validation'!I$482022),'HMPL Validation'!I$482023,FALSE)),0,HLOOKUP($B4,INDIRECT("'Monthly Resource Report'!"&amp;'HMPL Validation'!I$482021&amp;":"&amp;'HMPL Validation'!I$482022),'HMPL Validation'!I$482023,FALSE))</f>
        <v>6.9740994701901052E-2</v>
      </c>
      <c r="J4" s="318">
        <f ca="1">+IF(ISERROR(HLOOKUP($B4,INDIRECT("'Monthly Resource Report'!"&amp;'HMPL Validation'!J$482021&amp;":"&amp;'HMPL Validation'!J$482022),'HMPL Validation'!J$482023,FALSE)),0,HLOOKUP($B4,INDIRECT("'Monthly Resource Report'!"&amp;'HMPL Validation'!J$482021&amp;":"&amp;'HMPL Validation'!J$482022),'HMPL Validation'!J$482023,FALSE))</f>
        <v>0.46095974399220541</v>
      </c>
      <c r="L4" s="301">
        <v>41306</v>
      </c>
      <c r="M4" s="294">
        <v>152</v>
      </c>
      <c r="N4" s="297">
        <v>3.9470000000000001</v>
      </c>
      <c r="O4" s="299">
        <v>7.0000000000000007E-2</v>
      </c>
      <c r="P4" s="295">
        <v>0.46</v>
      </c>
      <c r="Q4" s="294">
        <f ca="1">+IF(ISERROR(HLOOKUP($B4,INDIRECT("'Monthly Resource Report'!"&amp;'HMPL Validation'!Q$482021&amp;":"&amp;'HMPL Validation'!Q$482022),'HMPL Validation'!Q$482023,FALSE)),0,HLOOKUP($B4,INDIRECT("'Monthly Resource Report'!"&amp;'HMPL Validation'!Q$482021&amp;":"&amp;'HMPL Validation'!Q$482022),'HMPL Validation'!Q$482023,FALSE))</f>
        <v>152</v>
      </c>
      <c r="R4" s="297">
        <f ca="1">+IF(ISERROR(HLOOKUP($B4,INDIRECT("'Monthly Resource Report'!"&amp;'HMPL Validation'!R$482021&amp;":"&amp;'HMPL Validation'!R$482022),'HMPL Validation'!R$482023,FALSE)),0,HLOOKUP($B4,INDIRECT("'Monthly Resource Report'!"&amp;'HMPL Validation'!R$482021&amp;":"&amp;'HMPL Validation'!R$482022),'HMPL Validation'!R$482023,FALSE))</f>
        <v>3.9470028705331055</v>
      </c>
      <c r="S4" s="317">
        <f ca="1">+IF(ISERROR(HLOOKUP($B4,INDIRECT("'Monthly Resource Report'!"&amp;'HMPL Validation'!S$482021&amp;":"&amp;'HMPL Validation'!S$482022),'HMPL Validation'!S$482023,FALSE)),0,HLOOKUP($B4,INDIRECT("'Monthly Resource Report'!"&amp;'HMPL Validation'!S$482021&amp;":"&amp;'HMPL Validation'!S$482022),'HMPL Validation'!S$482023,FALSE))</f>
        <v>6.9720013610014633E-2</v>
      </c>
      <c r="T4" s="318">
        <f ca="1">+IF(ISERROR(HLOOKUP($B4,INDIRECT("'Monthly Resource Report'!"&amp;'HMPL Validation'!T$482021&amp;":"&amp;'HMPL Validation'!T$482022),'HMPL Validation'!T$482023,FALSE)),0,HLOOKUP($B4,INDIRECT("'Monthly Resource Report'!"&amp;'HMPL Validation'!T$482021&amp;":"&amp;'HMPL Validation'!T$482022),'HMPL Validation'!T$482023,FALSE))</f>
        <v>0.46188465303856102</v>
      </c>
    </row>
    <row r="5" spans="2:20">
      <c r="B5" s="301">
        <v>41334</v>
      </c>
      <c r="C5" s="294">
        <v>153</v>
      </c>
      <c r="D5" s="297">
        <v>3.9470000000000001</v>
      </c>
      <c r="E5" s="299">
        <v>7.0000000000000007E-2</v>
      </c>
      <c r="F5" s="295">
        <v>0.46</v>
      </c>
      <c r="G5" s="294">
        <f ca="1">+IF(ISERROR(HLOOKUP($B5,INDIRECT("'Monthly Resource Report'!"&amp;'HMPL Validation'!G$482021&amp;":"&amp;'HMPL Validation'!G$482022),'HMPL Validation'!G$482023,FALSE)),0,HLOOKUP($B5,INDIRECT("'Monthly Resource Report'!"&amp;'HMPL Validation'!G$482021&amp;":"&amp;'HMPL Validation'!G$482022),'HMPL Validation'!G$482023,FALSE))</f>
        <v>153</v>
      </c>
      <c r="H5" s="297">
        <f ca="1">+IF(ISERROR(HLOOKUP($B5,INDIRECT("'Monthly Resource Report'!"&amp;'HMPL Validation'!H$482021&amp;":"&amp;'HMPL Validation'!H$482022),'HMPL Validation'!H$482023,FALSE)),0,HLOOKUP($B5,INDIRECT("'Monthly Resource Report'!"&amp;'HMPL Validation'!H$482021&amp;":"&amp;'HMPL Validation'!H$482022),'HMPL Validation'!H$482023,FALSE))</f>
        <v>3.9469978875779277</v>
      </c>
      <c r="I5" s="317">
        <f ca="1">+IF(ISERROR(HLOOKUP($B5,INDIRECT("'Monthly Resource Report'!"&amp;'HMPL Validation'!I$482021&amp;":"&amp;'HMPL Validation'!I$482022),'HMPL Validation'!I$482023,FALSE)),0,HLOOKUP($B5,INDIRECT("'Monthly Resource Report'!"&amp;'HMPL Validation'!I$482021&amp;":"&amp;'HMPL Validation'!I$482022),'HMPL Validation'!I$482023,FALSE))</f>
        <v>6.9720486047586891E-2</v>
      </c>
      <c r="J5" s="318">
        <f ca="1">+IF(ISERROR(HLOOKUP($B5,INDIRECT("'Monthly Resource Report'!"&amp;'HMPL Validation'!J$482021&amp;":"&amp;'HMPL Validation'!J$482022),'HMPL Validation'!J$482023,FALSE)),0,HLOOKUP($B5,INDIRECT("'Monthly Resource Report'!"&amp;'HMPL Validation'!J$482021&amp;":"&amp;'HMPL Validation'!J$482022),'HMPL Validation'!J$482023,FALSE))</f>
        <v>0.46116642107048889</v>
      </c>
      <c r="L5" s="301">
        <v>41334</v>
      </c>
      <c r="M5" s="294">
        <v>152</v>
      </c>
      <c r="N5" s="297">
        <v>3.9470000000000001</v>
      </c>
      <c r="O5" s="299">
        <v>7.0000000000000007E-2</v>
      </c>
      <c r="P5" s="295">
        <v>0.46</v>
      </c>
      <c r="Q5" s="294">
        <f ca="1">+IF(ISERROR(HLOOKUP($B5,INDIRECT("'Monthly Resource Report'!"&amp;'HMPL Validation'!Q$482021&amp;":"&amp;'HMPL Validation'!Q$482022),'HMPL Validation'!Q$482023,FALSE)),0,HLOOKUP($B5,INDIRECT("'Monthly Resource Report'!"&amp;'HMPL Validation'!Q$482021&amp;":"&amp;'HMPL Validation'!Q$482022),'HMPL Validation'!Q$482023,FALSE))</f>
        <v>152</v>
      </c>
      <c r="R5" s="297">
        <f ca="1">+IF(ISERROR(HLOOKUP($B5,INDIRECT("'Monthly Resource Report'!"&amp;'HMPL Validation'!R$482021&amp;":"&amp;'HMPL Validation'!R$482022),'HMPL Validation'!R$482023,FALSE)),0,HLOOKUP($B5,INDIRECT("'Monthly Resource Report'!"&amp;'HMPL Validation'!R$482021&amp;":"&amp;'HMPL Validation'!R$482022),'HMPL Validation'!R$482023,FALSE))</f>
        <v>3.9470035191984842</v>
      </c>
      <c r="S5" s="317">
        <f ca="1">+IF(ISERROR(HLOOKUP($B5,INDIRECT("'Monthly Resource Report'!"&amp;'HMPL Validation'!S$482021&amp;":"&amp;'HMPL Validation'!S$482022),'HMPL Validation'!S$482023,FALSE)),0,HLOOKUP($B5,INDIRECT("'Monthly Resource Report'!"&amp;'HMPL Validation'!S$482021&amp;":"&amp;'HMPL Validation'!S$482022),'HMPL Validation'!S$482023,FALSE))</f>
        <v>6.9704896457485552E-2</v>
      </c>
      <c r="T5" s="318">
        <f ca="1">+IF(ISERROR(HLOOKUP($B5,INDIRECT("'Monthly Resource Report'!"&amp;'HMPL Validation'!T$482021&amp;":"&amp;'HMPL Validation'!T$482022),'HMPL Validation'!T$482023,FALSE)),0,HLOOKUP($B5,INDIRECT("'Monthly Resource Report'!"&amp;'HMPL Validation'!T$482021&amp;":"&amp;'HMPL Validation'!T$482022),'HMPL Validation'!T$482023,FALSE))</f>
        <v>0.46177718305285043</v>
      </c>
    </row>
    <row r="6" spans="2:20">
      <c r="B6" s="301">
        <v>41365</v>
      </c>
      <c r="C6" s="294">
        <v>153</v>
      </c>
      <c r="D6" s="297">
        <v>3.9470000000000001</v>
      </c>
      <c r="E6" s="299">
        <v>7.0000000000000007E-2</v>
      </c>
      <c r="F6" s="295">
        <v>0.46</v>
      </c>
      <c r="G6" s="294">
        <f ca="1">+IF(ISERROR(HLOOKUP($B6,INDIRECT("'Monthly Resource Report'!"&amp;'HMPL Validation'!G$482021&amp;":"&amp;'HMPL Validation'!G$482022),'HMPL Validation'!G$482023,FALSE)),0,HLOOKUP($B6,INDIRECT("'Monthly Resource Report'!"&amp;'HMPL Validation'!G$482021&amp;":"&amp;'HMPL Validation'!G$482022),'HMPL Validation'!G$482023,FALSE))</f>
        <v>153</v>
      </c>
      <c r="H6" s="297">
        <f ca="1">+IF(ISERROR(HLOOKUP($B6,INDIRECT("'Monthly Resource Report'!"&amp;'HMPL Validation'!H$482021&amp;":"&amp;'HMPL Validation'!H$482022),'HMPL Validation'!H$482023,FALSE)),0,HLOOKUP($B6,INDIRECT("'Monthly Resource Report'!"&amp;'HMPL Validation'!H$482021&amp;":"&amp;'HMPL Validation'!H$482022),'HMPL Validation'!H$482023,FALSE))</f>
        <v>3.9469977042768472</v>
      </c>
      <c r="I6" s="317">
        <f ca="1">+IF(ISERROR(HLOOKUP($B6,INDIRECT("'Monthly Resource Report'!"&amp;'HMPL Validation'!I$482021&amp;":"&amp;'HMPL Validation'!I$482022),'HMPL Validation'!I$482023,FALSE)),0,HLOOKUP($B6,INDIRECT("'Monthly Resource Report'!"&amp;'HMPL Validation'!I$482021&amp;":"&amp;'HMPL Validation'!I$482022),'HMPL Validation'!I$482023,FALSE))</f>
        <v>6.9735552472709572E-2</v>
      </c>
      <c r="J6" s="318">
        <f ca="1">+IF(ISERROR(HLOOKUP($B6,INDIRECT("'Monthly Resource Report'!"&amp;'HMPL Validation'!J$482021&amp;":"&amp;'HMPL Validation'!J$482022),'HMPL Validation'!J$482023,FALSE)),0,HLOOKUP($B6,INDIRECT("'Monthly Resource Report'!"&amp;'HMPL Validation'!J$482021&amp;":"&amp;'HMPL Validation'!J$482022),'HMPL Validation'!J$482023,FALSE))</f>
        <v>0.46060361815963974</v>
      </c>
      <c r="L6" s="301">
        <v>41365</v>
      </c>
      <c r="M6" s="294">
        <v>152</v>
      </c>
      <c r="N6" s="297">
        <v>3.9470000000000001</v>
      </c>
      <c r="O6" s="299">
        <v>7.0000000000000007E-2</v>
      </c>
      <c r="P6" s="295">
        <v>0.46</v>
      </c>
      <c r="Q6" s="294">
        <f ca="1">+IF(ISERROR(HLOOKUP($B6,INDIRECT("'Monthly Resource Report'!"&amp;'HMPL Validation'!Q$482021&amp;":"&amp;'HMPL Validation'!Q$482022),'HMPL Validation'!Q$482023,FALSE)),0,HLOOKUP($B6,INDIRECT("'Monthly Resource Report'!"&amp;'HMPL Validation'!Q$482021&amp;":"&amp;'HMPL Validation'!Q$482022),'HMPL Validation'!Q$482023,FALSE))</f>
        <v>152</v>
      </c>
      <c r="R6" s="297">
        <f ca="1">+IF(ISERROR(HLOOKUP($B6,INDIRECT("'Monthly Resource Report'!"&amp;'HMPL Validation'!R$482021&amp;":"&amp;'HMPL Validation'!R$482022),'HMPL Validation'!R$482023,FALSE)),0,HLOOKUP($B6,INDIRECT("'Monthly Resource Report'!"&amp;'HMPL Validation'!R$482021&amp;":"&amp;'HMPL Validation'!R$482022),'HMPL Validation'!R$482023,FALSE))</f>
        <v>0</v>
      </c>
      <c r="S6" s="317">
        <f ca="1">+IF(ISERROR(HLOOKUP($B6,INDIRECT("'Monthly Resource Report'!"&amp;'HMPL Validation'!S$482021&amp;":"&amp;'HMPL Validation'!S$482022),'HMPL Validation'!S$482023,FALSE)),0,HLOOKUP($B6,INDIRECT("'Monthly Resource Report'!"&amp;'HMPL Validation'!S$482021&amp;":"&amp;'HMPL Validation'!S$482022),'HMPL Validation'!S$482023,FALSE))</f>
        <v>0</v>
      </c>
      <c r="T6" s="318">
        <f ca="1">+IF(ISERROR(HLOOKUP($B6,INDIRECT("'Monthly Resource Report'!"&amp;'HMPL Validation'!T$482021&amp;":"&amp;'HMPL Validation'!T$482022),'HMPL Validation'!T$482023,FALSE)),0,HLOOKUP($B6,INDIRECT("'Monthly Resource Report'!"&amp;'HMPL Validation'!T$482021&amp;":"&amp;'HMPL Validation'!T$482022),'HMPL Validation'!T$482023,FALSE))</f>
        <v>0</v>
      </c>
    </row>
    <row r="7" spans="2:20">
      <c r="B7" s="301">
        <v>41395</v>
      </c>
      <c r="C7" s="294">
        <v>153</v>
      </c>
      <c r="D7" s="297">
        <v>3.9470000000000001</v>
      </c>
      <c r="E7" s="299">
        <v>7.0000000000000007E-2</v>
      </c>
      <c r="F7" s="295">
        <v>0.46</v>
      </c>
      <c r="G7" s="294">
        <f ca="1">+IF(ISERROR(HLOOKUP($B7,INDIRECT("'Monthly Resource Report'!"&amp;'HMPL Validation'!G$482021&amp;":"&amp;'HMPL Validation'!G$482022),'HMPL Validation'!G$482023,FALSE)),0,HLOOKUP($B7,INDIRECT("'Monthly Resource Report'!"&amp;'HMPL Validation'!G$482021&amp;":"&amp;'HMPL Validation'!G$482022),'HMPL Validation'!G$482023,FALSE))</f>
        <v>153</v>
      </c>
      <c r="H7" s="297">
        <f ca="1">+IF(ISERROR(HLOOKUP($B7,INDIRECT("'Monthly Resource Report'!"&amp;'HMPL Validation'!H$482021&amp;":"&amp;'HMPL Validation'!H$482022),'HMPL Validation'!H$482023,FALSE)),0,HLOOKUP($B7,INDIRECT("'Monthly Resource Report'!"&amp;'HMPL Validation'!H$482021&amp;":"&amp;'HMPL Validation'!H$482022),'HMPL Validation'!H$482023,FALSE))</f>
        <v>3.9469977126607318</v>
      </c>
      <c r="I7" s="317">
        <f ca="1">+IF(ISERROR(HLOOKUP($B7,INDIRECT("'Monthly Resource Report'!"&amp;'HMPL Validation'!I$482021&amp;":"&amp;'HMPL Validation'!I$482022),'HMPL Validation'!I$482023,FALSE)),0,HLOOKUP($B7,INDIRECT("'Monthly Resource Report'!"&amp;'HMPL Validation'!I$482021&amp;":"&amp;'HMPL Validation'!I$482022),'HMPL Validation'!I$482023,FALSE))</f>
        <v>6.9735335016845812E-2</v>
      </c>
      <c r="J7" s="318">
        <f ca="1">+IF(ISERROR(HLOOKUP($B7,INDIRECT("'Monthly Resource Report'!"&amp;'HMPL Validation'!J$482021&amp;":"&amp;'HMPL Validation'!J$482022),'HMPL Validation'!J$482023,FALSE)),0,HLOOKUP($B7,INDIRECT("'Monthly Resource Report'!"&amp;'HMPL Validation'!J$482021&amp;":"&amp;'HMPL Validation'!J$482022),'HMPL Validation'!J$482023,FALSE))</f>
        <v>0.46146203294467147</v>
      </c>
      <c r="L7" s="301">
        <v>41395</v>
      </c>
      <c r="M7" s="294">
        <v>152</v>
      </c>
      <c r="N7" s="297">
        <v>3.9470000000000001</v>
      </c>
      <c r="O7" s="299">
        <v>7.0000000000000007E-2</v>
      </c>
      <c r="P7" s="295">
        <v>0.46</v>
      </c>
      <c r="Q7" s="294">
        <f ca="1">+IF(ISERROR(HLOOKUP($B7,INDIRECT("'Monthly Resource Report'!"&amp;'HMPL Validation'!Q$482021&amp;":"&amp;'HMPL Validation'!Q$482022),'HMPL Validation'!Q$482023,FALSE)),0,HLOOKUP($B7,INDIRECT("'Monthly Resource Report'!"&amp;'HMPL Validation'!Q$482021&amp;":"&amp;'HMPL Validation'!Q$482022),'HMPL Validation'!Q$482023,FALSE))</f>
        <v>152</v>
      </c>
      <c r="R7" s="297">
        <f ca="1">+IF(ISERROR(HLOOKUP($B7,INDIRECT("'Monthly Resource Report'!"&amp;'HMPL Validation'!R$482021&amp;":"&amp;'HMPL Validation'!R$482022),'HMPL Validation'!R$482023,FALSE)),0,HLOOKUP($B7,INDIRECT("'Monthly Resource Report'!"&amp;'HMPL Validation'!R$482021&amp;":"&amp;'HMPL Validation'!R$482022),'HMPL Validation'!R$482023,FALSE))</f>
        <v>3.9470026684707036</v>
      </c>
      <c r="S7" s="317">
        <f ca="1">+IF(ISERROR(HLOOKUP($B7,INDIRECT("'Monthly Resource Report'!"&amp;'HMPL Validation'!S$482021&amp;":"&amp;'HMPL Validation'!S$482022),'HMPL Validation'!S$482023,FALSE)),0,HLOOKUP($B7,INDIRECT("'Monthly Resource Report'!"&amp;'HMPL Validation'!S$482021&amp;":"&amp;'HMPL Validation'!S$482022),'HMPL Validation'!S$482023,FALSE))</f>
        <v>6.9656226149189246E-2</v>
      </c>
      <c r="T7" s="318">
        <f ca="1">+IF(ISERROR(HLOOKUP($B7,INDIRECT("'Monthly Resource Report'!"&amp;'HMPL Validation'!T$482021&amp;":"&amp;'HMPL Validation'!T$482022),'HMPL Validation'!T$482023,FALSE)),0,HLOOKUP($B7,INDIRECT("'Monthly Resource Report'!"&amp;'HMPL Validation'!T$482021&amp;":"&amp;'HMPL Validation'!T$482022),'HMPL Validation'!T$482023,FALSE))</f>
        <v>0.46195533770970537</v>
      </c>
    </row>
    <row r="8" spans="2:20">
      <c r="B8" s="301">
        <v>41426</v>
      </c>
      <c r="C8" s="294">
        <v>153</v>
      </c>
      <c r="D8" s="297">
        <v>3.9470000000000001</v>
      </c>
      <c r="E8" s="299">
        <v>7.0000000000000007E-2</v>
      </c>
      <c r="F8" s="295">
        <v>0.46</v>
      </c>
      <c r="G8" s="294">
        <f ca="1">+IF(ISERROR(HLOOKUP($B8,INDIRECT("'Monthly Resource Report'!"&amp;'HMPL Validation'!G$482021&amp;":"&amp;'HMPL Validation'!G$482022),'HMPL Validation'!G$482023,FALSE)),0,HLOOKUP($B8,INDIRECT("'Monthly Resource Report'!"&amp;'HMPL Validation'!G$482021&amp;":"&amp;'HMPL Validation'!G$482022),'HMPL Validation'!G$482023,FALSE))</f>
        <v>153</v>
      </c>
      <c r="H8" s="297">
        <f ca="1">+IF(ISERROR(HLOOKUP($B8,INDIRECT("'Monthly Resource Report'!"&amp;'HMPL Validation'!H$482021&amp;":"&amp;'HMPL Validation'!H$482022),'HMPL Validation'!H$482023,FALSE)),0,HLOOKUP($B8,INDIRECT("'Monthly Resource Report'!"&amp;'HMPL Validation'!H$482021&amp;":"&amp;'HMPL Validation'!H$482022),'HMPL Validation'!H$482023,FALSE))</f>
        <v>3.946997448466433</v>
      </c>
      <c r="I8" s="317">
        <f ca="1">+IF(ISERROR(HLOOKUP($B8,INDIRECT("'Monthly Resource Report'!"&amp;'HMPL Validation'!I$482021&amp;":"&amp;'HMPL Validation'!I$482022),'HMPL Validation'!I$482023,FALSE)),0,HLOOKUP($B8,INDIRECT("'Monthly Resource Report'!"&amp;'HMPL Validation'!I$482021&amp;":"&amp;'HMPL Validation'!I$482022),'HMPL Validation'!I$482023,FALSE))</f>
        <v>6.9727566876573666E-2</v>
      </c>
      <c r="J8" s="318">
        <f ca="1">+IF(ISERROR(HLOOKUP($B8,INDIRECT("'Monthly Resource Report'!"&amp;'HMPL Validation'!J$482021&amp;":"&amp;'HMPL Validation'!J$482022),'HMPL Validation'!J$482023,FALSE)),0,HLOOKUP($B8,INDIRECT("'Monthly Resource Report'!"&amp;'HMPL Validation'!J$482021&amp;":"&amp;'HMPL Validation'!J$482022),'HMPL Validation'!J$482023,FALSE))</f>
        <v>0.46090507651355328</v>
      </c>
      <c r="L8" s="301">
        <v>41426</v>
      </c>
      <c r="M8" s="294">
        <v>152</v>
      </c>
      <c r="N8" s="297">
        <v>3.9470000000000001</v>
      </c>
      <c r="O8" s="299">
        <v>7.0000000000000007E-2</v>
      </c>
      <c r="P8" s="295">
        <v>0.46</v>
      </c>
      <c r="Q8" s="294">
        <f ca="1">+IF(ISERROR(HLOOKUP($B8,INDIRECT("'Monthly Resource Report'!"&amp;'HMPL Validation'!Q$482021&amp;":"&amp;'HMPL Validation'!Q$482022),'HMPL Validation'!Q$482023,FALSE)),0,HLOOKUP($B8,INDIRECT("'Monthly Resource Report'!"&amp;'HMPL Validation'!Q$482021&amp;":"&amp;'HMPL Validation'!Q$482022),'HMPL Validation'!Q$482023,FALSE))</f>
        <v>152</v>
      </c>
      <c r="R8" s="297">
        <f ca="1">+IF(ISERROR(HLOOKUP($B8,INDIRECT("'Monthly Resource Report'!"&amp;'HMPL Validation'!R$482021&amp;":"&amp;'HMPL Validation'!R$482022),'HMPL Validation'!R$482023,FALSE)),0,HLOOKUP($B8,INDIRECT("'Monthly Resource Report'!"&amp;'HMPL Validation'!R$482021&amp;":"&amp;'HMPL Validation'!R$482022),'HMPL Validation'!R$482023,FALSE))</f>
        <v>3.9470037509700782</v>
      </c>
      <c r="S8" s="317">
        <f ca="1">+IF(ISERROR(HLOOKUP($B8,INDIRECT("'Monthly Resource Report'!"&amp;'HMPL Validation'!S$482021&amp;":"&amp;'HMPL Validation'!S$482022),'HMPL Validation'!S$482023,FALSE)),0,HLOOKUP($B8,INDIRECT("'Monthly Resource Report'!"&amp;'HMPL Validation'!S$482021&amp;":"&amp;'HMPL Validation'!S$482022),'HMPL Validation'!S$482023,FALSE))</f>
        <v>6.9730446791745906E-2</v>
      </c>
      <c r="T8" s="318">
        <f ca="1">+IF(ISERROR(HLOOKUP($B8,INDIRECT("'Monthly Resource Report'!"&amp;'HMPL Validation'!T$482021&amp;":"&amp;'HMPL Validation'!T$482022),'HMPL Validation'!T$482023,FALSE)),0,HLOOKUP($B8,INDIRECT("'Monthly Resource Report'!"&amp;'HMPL Validation'!T$482021&amp;":"&amp;'HMPL Validation'!T$482022),'HMPL Validation'!T$482023,FALSE))</f>
        <v>0.46126973217397027</v>
      </c>
    </row>
    <row r="9" spans="2:20">
      <c r="B9" s="301">
        <v>41456</v>
      </c>
      <c r="C9" s="294">
        <v>153</v>
      </c>
      <c r="D9" s="297">
        <v>3.9470000000000001</v>
      </c>
      <c r="E9" s="299">
        <v>7.0000000000000007E-2</v>
      </c>
      <c r="F9" s="295">
        <v>0.46</v>
      </c>
      <c r="G9" s="294">
        <f ca="1">+IF(ISERROR(HLOOKUP($B9,INDIRECT("'Monthly Resource Report'!"&amp;'HMPL Validation'!G$482021&amp;":"&amp;'HMPL Validation'!G$482022),'HMPL Validation'!G$482023,FALSE)),0,HLOOKUP($B9,INDIRECT("'Monthly Resource Report'!"&amp;'HMPL Validation'!G$482021&amp;":"&amp;'HMPL Validation'!G$482022),'HMPL Validation'!G$482023,FALSE))</f>
        <v>153</v>
      </c>
      <c r="H9" s="297">
        <f ca="1">+IF(ISERROR(HLOOKUP($B9,INDIRECT("'Monthly Resource Report'!"&amp;'HMPL Validation'!H$482021&amp;":"&amp;'HMPL Validation'!H$482022),'HMPL Validation'!H$482023,FALSE)),0,HLOOKUP($B9,INDIRECT("'Monthly Resource Report'!"&amp;'HMPL Validation'!H$482021&amp;":"&amp;'HMPL Validation'!H$482022),'HMPL Validation'!H$482023,FALSE))</f>
        <v>3.9469978432345405</v>
      </c>
      <c r="I9" s="317">
        <f ca="1">+IF(ISERROR(HLOOKUP($B9,INDIRECT("'Monthly Resource Report'!"&amp;'HMPL Validation'!I$482021&amp;":"&amp;'HMPL Validation'!I$482022),'HMPL Validation'!I$482023,FALSE)),0,HLOOKUP($B9,INDIRECT("'Monthly Resource Report'!"&amp;'HMPL Validation'!I$482021&amp;":"&amp;'HMPL Validation'!I$482022),'HMPL Validation'!I$482023,FALSE))</f>
        <v>6.9774527157487068E-2</v>
      </c>
      <c r="J9" s="318">
        <f ca="1">+IF(ISERROR(HLOOKUP($B9,INDIRECT("'Monthly Resource Report'!"&amp;'HMPL Validation'!J$482021&amp;":"&amp;'HMPL Validation'!J$482022),'HMPL Validation'!J$482023,FALSE)),0,HLOOKUP($B9,INDIRECT("'Monthly Resource Report'!"&amp;'HMPL Validation'!J$482021&amp;":"&amp;'HMPL Validation'!J$482022),'HMPL Validation'!J$482023,FALSE))</f>
        <v>0.46057169131734232</v>
      </c>
      <c r="L9" s="301">
        <v>41456</v>
      </c>
      <c r="M9" s="294">
        <v>152</v>
      </c>
      <c r="N9" s="297">
        <v>3.9470000000000001</v>
      </c>
      <c r="O9" s="299">
        <v>7.0000000000000007E-2</v>
      </c>
      <c r="P9" s="295">
        <v>0.46</v>
      </c>
      <c r="Q9" s="294">
        <f ca="1">+IF(ISERROR(HLOOKUP($B9,INDIRECT("'Monthly Resource Report'!"&amp;'HMPL Validation'!Q$482021&amp;":"&amp;'HMPL Validation'!Q$482022),'HMPL Validation'!Q$482023,FALSE)),0,HLOOKUP($B9,INDIRECT("'Monthly Resource Report'!"&amp;'HMPL Validation'!Q$482021&amp;":"&amp;'HMPL Validation'!Q$482022),'HMPL Validation'!Q$482023,FALSE))</f>
        <v>152</v>
      </c>
      <c r="R9" s="297">
        <f ca="1">+IF(ISERROR(HLOOKUP($B9,INDIRECT("'Monthly Resource Report'!"&amp;'HMPL Validation'!R$482021&amp;":"&amp;'HMPL Validation'!R$482022),'HMPL Validation'!R$482023,FALSE)),0,HLOOKUP($B9,INDIRECT("'Monthly Resource Report'!"&amp;'HMPL Validation'!R$482021&amp;":"&amp;'HMPL Validation'!R$482022),'HMPL Validation'!R$482023,FALSE))</f>
        <v>3.9470037673287846</v>
      </c>
      <c r="S9" s="317">
        <f ca="1">+IF(ISERROR(HLOOKUP($B9,INDIRECT("'Monthly Resource Report'!"&amp;'HMPL Validation'!S$482021&amp;":"&amp;'HMPL Validation'!S$482022),'HMPL Validation'!S$482023,FALSE)),0,HLOOKUP($B9,INDIRECT("'Monthly Resource Report'!"&amp;'HMPL Validation'!S$482021&amp;":"&amp;'HMPL Validation'!S$482022),'HMPL Validation'!S$482023,FALSE))</f>
        <v>6.9766720444014149E-2</v>
      </c>
      <c r="T9" s="318">
        <f ca="1">+IF(ISERROR(HLOOKUP($B9,INDIRECT("'Monthly Resource Report'!"&amp;'HMPL Validation'!T$482021&amp;":"&amp;'HMPL Validation'!T$482022),'HMPL Validation'!T$482023,FALSE)),0,HLOOKUP($B9,INDIRECT("'Monthly Resource Report'!"&amp;'HMPL Validation'!T$482021&amp;":"&amp;'HMPL Validation'!T$482022),'HMPL Validation'!T$482023,FALSE))</f>
        <v>0.46121791814258933</v>
      </c>
    </row>
    <row r="10" spans="2:20">
      <c r="B10" s="301">
        <v>41487</v>
      </c>
      <c r="C10" s="294">
        <v>153</v>
      </c>
      <c r="D10" s="297">
        <v>3.9470000000000001</v>
      </c>
      <c r="E10" s="299">
        <v>7.0000000000000007E-2</v>
      </c>
      <c r="F10" s="295">
        <v>0.46</v>
      </c>
      <c r="G10" s="294">
        <f ca="1">+IF(ISERROR(HLOOKUP($B10,INDIRECT("'Monthly Resource Report'!"&amp;'HMPL Validation'!G$482021&amp;":"&amp;'HMPL Validation'!G$482022),'HMPL Validation'!G$482023,FALSE)),0,HLOOKUP($B10,INDIRECT("'Monthly Resource Report'!"&amp;'HMPL Validation'!G$482021&amp;":"&amp;'HMPL Validation'!G$482022),'HMPL Validation'!G$482023,FALSE))</f>
        <v>153</v>
      </c>
      <c r="H10" s="297">
        <f ca="1">+IF(ISERROR(HLOOKUP($B10,INDIRECT("'Monthly Resource Report'!"&amp;'HMPL Validation'!H$482021&amp;":"&amp;'HMPL Validation'!H$482022),'HMPL Validation'!H$482023,FALSE)),0,HLOOKUP($B10,INDIRECT("'Monthly Resource Report'!"&amp;'HMPL Validation'!H$482021&amp;":"&amp;'HMPL Validation'!H$482022),'HMPL Validation'!H$482023,FALSE))</f>
        <v>3.9469974070172591</v>
      </c>
      <c r="I10" s="317">
        <f ca="1">+IF(ISERROR(HLOOKUP($B10,INDIRECT("'Monthly Resource Report'!"&amp;'HMPL Validation'!I$482021&amp;":"&amp;'HMPL Validation'!I$482022),'HMPL Validation'!I$482023,FALSE)),0,HLOOKUP($B10,INDIRECT("'Monthly Resource Report'!"&amp;'HMPL Validation'!I$482021&amp;":"&amp;'HMPL Validation'!I$482022),'HMPL Validation'!I$482023,FALSE))</f>
        <v>6.9774844317683077E-2</v>
      </c>
      <c r="J10" s="318">
        <f ca="1">+IF(ISERROR(HLOOKUP($B10,INDIRECT("'Monthly Resource Report'!"&amp;'HMPL Validation'!J$482021&amp;":"&amp;'HMPL Validation'!J$482022),'HMPL Validation'!J$482023,FALSE)),0,HLOOKUP($B10,INDIRECT("'Monthly Resource Report'!"&amp;'HMPL Validation'!J$482021&amp;":"&amp;'HMPL Validation'!J$482022),'HMPL Validation'!J$482023,FALSE))</f>
        <v>0.46142635524126963</v>
      </c>
      <c r="L10" s="301">
        <v>41487</v>
      </c>
      <c r="M10" s="294">
        <v>152</v>
      </c>
      <c r="N10" s="297">
        <v>3.9470000000000001</v>
      </c>
      <c r="O10" s="299">
        <v>7.0000000000000007E-2</v>
      </c>
      <c r="P10" s="295">
        <v>0.46</v>
      </c>
      <c r="Q10" s="294">
        <f ca="1">+IF(ISERROR(HLOOKUP($B10,INDIRECT("'Monthly Resource Report'!"&amp;'HMPL Validation'!Q$482021&amp;":"&amp;'HMPL Validation'!Q$482022),'HMPL Validation'!Q$482023,FALSE)),0,HLOOKUP($B10,INDIRECT("'Monthly Resource Report'!"&amp;'HMPL Validation'!Q$482021&amp;":"&amp;'HMPL Validation'!Q$482022),'HMPL Validation'!Q$482023,FALSE))</f>
        <v>152</v>
      </c>
      <c r="R10" s="297">
        <f ca="1">+IF(ISERROR(HLOOKUP($B10,INDIRECT("'Monthly Resource Report'!"&amp;'HMPL Validation'!R$482021&amp;":"&amp;'HMPL Validation'!R$482022),'HMPL Validation'!R$482023,FALSE)),0,HLOOKUP($B10,INDIRECT("'Monthly Resource Report'!"&amp;'HMPL Validation'!R$482021&amp;":"&amp;'HMPL Validation'!R$482022),'HMPL Validation'!R$482023,FALSE))</f>
        <v>3.9470036319612594</v>
      </c>
      <c r="S10" s="317">
        <f ca="1">+IF(ISERROR(HLOOKUP($B10,INDIRECT("'Monthly Resource Report'!"&amp;'HMPL Validation'!S$482021&amp;":"&amp;'HMPL Validation'!S$482022),'HMPL Validation'!S$482023,FALSE)),0,HLOOKUP($B10,INDIRECT("'Monthly Resource Report'!"&amp;'HMPL Validation'!S$482021&amp;":"&amp;'HMPL Validation'!S$482022),'HMPL Validation'!S$482023,FALSE))</f>
        <v>6.9747133819928517E-2</v>
      </c>
      <c r="T10" s="318">
        <f ca="1">+IF(ISERROR(HLOOKUP($B10,INDIRECT("'Monthly Resource Report'!"&amp;'HMPL Validation'!T$482021&amp;":"&amp;'HMPL Validation'!T$482022),'HMPL Validation'!T$482023,FALSE)),0,HLOOKUP($B10,INDIRECT("'Monthly Resource Report'!"&amp;'HMPL Validation'!T$482021&amp;":"&amp;'HMPL Validation'!T$482022),'HMPL Validation'!T$482023,FALSE))</f>
        <v>0.46163638047258421</v>
      </c>
    </row>
    <row r="11" spans="2:20">
      <c r="B11" s="301">
        <v>41518</v>
      </c>
      <c r="C11" s="294">
        <v>153</v>
      </c>
      <c r="D11" s="297">
        <v>3.9470000000000001</v>
      </c>
      <c r="E11" s="299">
        <v>7.0000000000000007E-2</v>
      </c>
      <c r="F11" s="295">
        <v>0.46</v>
      </c>
      <c r="G11" s="294">
        <f ca="1">+IF(ISERROR(HLOOKUP($B11,INDIRECT("'Monthly Resource Report'!"&amp;'HMPL Validation'!G$482021&amp;":"&amp;'HMPL Validation'!G$482022),'HMPL Validation'!G$482023,FALSE)),0,HLOOKUP($B11,INDIRECT("'Monthly Resource Report'!"&amp;'HMPL Validation'!G$482021&amp;":"&amp;'HMPL Validation'!G$482022),'HMPL Validation'!G$482023,FALSE))</f>
        <v>153</v>
      </c>
      <c r="H11" s="297">
        <f ca="1">+IF(ISERROR(HLOOKUP($B11,INDIRECT("'Monthly Resource Report'!"&amp;'HMPL Validation'!H$482021&amp;":"&amp;'HMPL Validation'!H$482022),'HMPL Validation'!H$482023,FALSE)),0,HLOOKUP($B11,INDIRECT("'Monthly Resource Report'!"&amp;'HMPL Validation'!H$482021&amp;":"&amp;'HMPL Validation'!H$482022),'HMPL Validation'!H$482023,FALSE))</f>
        <v>3.9469979337962768</v>
      </c>
      <c r="I11" s="317">
        <f ca="1">+IF(ISERROR(HLOOKUP($B11,INDIRECT("'Monthly Resource Report'!"&amp;'HMPL Validation'!I$482021&amp;":"&amp;'HMPL Validation'!I$482022),'HMPL Validation'!I$482023,FALSE)),0,HLOOKUP($B11,INDIRECT("'Monthly Resource Report'!"&amp;'HMPL Validation'!I$482021&amp;":"&amp;'HMPL Validation'!I$482022),'HMPL Validation'!I$482023,FALSE))</f>
        <v>6.9718817271832156E-2</v>
      </c>
      <c r="J11" s="318">
        <f ca="1">+IF(ISERROR(HLOOKUP($B11,INDIRECT("'Monthly Resource Report'!"&amp;'HMPL Validation'!J$482021&amp;":"&amp;'HMPL Validation'!J$482022),'HMPL Validation'!J$482023,FALSE)),0,HLOOKUP($B11,INDIRECT("'Monthly Resource Report'!"&amp;'HMPL Validation'!J$482021&amp;":"&amp;'HMPL Validation'!J$482022),'HMPL Validation'!J$482023,FALSE))</f>
        <v>0.46090247698837022</v>
      </c>
      <c r="L11" s="301">
        <v>41518</v>
      </c>
      <c r="M11" s="294">
        <v>152</v>
      </c>
      <c r="N11" s="297">
        <v>3.9470000000000001</v>
      </c>
      <c r="O11" s="299">
        <v>7.0000000000000007E-2</v>
      </c>
      <c r="P11" s="295">
        <v>0.46</v>
      </c>
      <c r="Q11" s="294">
        <f ca="1">+IF(ISERROR(HLOOKUP($B11,INDIRECT("'Monthly Resource Report'!"&amp;'HMPL Validation'!Q$482021&amp;":"&amp;'HMPL Validation'!Q$482022),'HMPL Validation'!Q$482023,FALSE)),0,HLOOKUP($B11,INDIRECT("'Monthly Resource Report'!"&amp;'HMPL Validation'!Q$482021&amp;":"&amp;'HMPL Validation'!Q$482022),'HMPL Validation'!Q$482023,FALSE))</f>
        <v>152</v>
      </c>
      <c r="R11" s="297">
        <f ca="1">+IF(ISERROR(HLOOKUP($B11,INDIRECT("'Monthly Resource Report'!"&amp;'HMPL Validation'!R$482021&amp;":"&amp;'HMPL Validation'!R$482022),'HMPL Validation'!R$482023,FALSE)),0,HLOOKUP($B11,INDIRECT("'Monthly Resource Report'!"&amp;'HMPL Validation'!R$482021&amp;":"&amp;'HMPL Validation'!R$482022),'HMPL Validation'!R$482023,FALSE))</f>
        <v>3.947003983287511</v>
      </c>
      <c r="S11" s="317">
        <f ca="1">+IF(ISERROR(HLOOKUP($B11,INDIRECT("'Monthly Resource Report'!"&amp;'HMPL Validation'!S$482021&amp;":"&amp;'HMPL Validation'!S$482022),'HMPL Validation'!S$482023,FALSE)),0,HLOOKUP($B11,INDIRECT("'Monthly Resource Report'!"&amp;'HMPL Validation'!S$482021&amp;":"&amp;'HMPL Validation'!S$482022),'HMPL Validation'!S$482023,FALSE))</f>
        <v>6.9702783689595593E-2</v>
      </c>
      <c r="T11" s="318">
        <f ca="1">+IF(ISERROR(HLOOKUP($B11,INDIRECT("'Monthly Resource Report'!"&amp;'HMPL Validation'!T$482021&amp;":"&amp;'HMPL Validation'!T$482022),'HMPL Validation'!T$482023,FALSE)),0,HLOOKUP($B11,INDIRECT("'Monthly Resource Report'!"&amp;'HMPL Validation'!T$482021&amp;":"&amp;'HMPL Validation'!T$482022),'HMPL Validation'!T$482023,FALSE))</f>
        <v>0.46127935985088736</v>
      </c>
    </row>
    <row r="12" spans="2:20">
      <c r="B12" s="301">
        <v>41548</v>
      </c>
      <c r="C12" s="294">
        <v>153</v>
      </c>
      <c r="D12" s="297">
        <v>3.9470000000000001</v>
      </c>
      <c r="E12" s="299">
        <v>7.0000000000000007E-2</v>
      </c>
      <c r="F12" s="295">
        <v>0.46</v>
      </c>
      <c r="G12" s="294">
        <f ca="1">+IF(ISERROR(HLOOKUP($B12,INDIRECT("'Monthly Resource Report'!"&amp;'HMPL Validation'!G$482021&amp;":"&amp;'HMPL Validation'!G$482022),'HMPL Validation'!G$482023,FALSE)),0,HLOOKUP($B12,INDIRECT("'Monthly Resource Report'!"&amp;'HMPL Validation'!G$482021&amp;":"&amp;'HMPL Validation'!G$482022),'HMPL Validation'!G$482023,FALSE))</f>
        <v>153</v>
      </c>
      <c r="H12" s="297">
        <f ca="1">+IF(ISERROR(HLOOKUP($B12,INDIRECT("'Monthly Resource Report'!"&amp;'HMPL Validation'!H$482021&amp;":"&amp;'HMPL Validation'!H$482022),'HMPL Validation'!H$482023,FALSE)),0,HLOOKUP($B12,INDIRECT("'Monthly Resource Report'!"&amp;'HMPL Validation'!H$482021&amp;":"&amp;'HMPL Validation'!H$482022),'HMPL Validation'!H$482023,FALSE))</f>
        <v>3.946998206592319</v>
      </c>
      <c r="I12" s="317">
        <f ca="1">+IF(ISERROR(HLOOKUP($B12,INDIRECT("'Monthly Resource Report'!"&amp;'HMPL Validation'!I$482021&amp;":"&amp;'HMPL Validation'!I$482022),'HMPL Validation'!I$482023,FALSE)),0,HLOOKUP($B12,INDIRECT("'Monthly Resource Report'!"&amp;'HMPL Validation'!I$482021&amp;":"&amp;'HMPL Validation'!I$482022),'HMPL Validation'!I$482023,FALSE))</f>
        <v>6.9725698683064663E-2</v>
      </c>
      <c r="J12" s="318">
        <f ca="1">+IF(ISERROR(HLOOKUP($B12,INDIRECT("'Monthly Resource Report'!"&amp;'HMPL Validation'!J$482021&amp;":"&amp;'HMPL Validation'!J$482022),'HMPL Validation'!J$482023,FALSE)),0,HLOOKUP($B12,INDIRECT("'Monthly Resource Report'!"&amp;'HMPL Validation'!J$482021&amp;":"&amp;'HMPL Validation'!J$482022),'HMPL Validation'!J$482023,FALSE))</f>
        <v>0.46117455572922017</v>
      </c>
      <c r="L12" s="301">
        <v>41548</v>
      </c>
      <c r="M12" s="294">
        <v>152</v>
      </c>
      <c r="N12" s="297">
        <v>3.9470000000000001</v>
      </c>
      <c r="O12" s="299">
        <v>7.0000000000000007E-2</v>
      </c>
      <c r="P12" s="295">
        <v>0.46</v>
      </c>
      <c r="Q12" s="294">
        <f ca="1">+IF(ISERROR(HLOOKUP($B12,INDIRECT("'Monthly Resource Report'!"&amp;'HMPL Validation'!Q$482021&amp;":"&amp;'HMPL Validation'!Q$482022),'HMPL Validation'!Q$482023,FALSE)),0,HLOOKUP($B12,INDIRECT("'Monthly Resource Report'!"&amp;'HMPL Validation'!Q$482021&amp;":"&amp;'HMPL Validation'!Q$482022),'HMPL Validation'!Q$482023,FALSE))</f>
        <v>152</v>
      </c>
      <c r="R12" s="297">
        <f ca="1">+IF(ISERROR(HLOOKUP($B12,INDIRECT("'Monthly Resource Report'!"&amp;'HMPL Validation'!R$482021&amp;":"&amp;'HMPL Validation'!R$482022),'HMPL Validation'!R$482023,FALSE)),0,HLOOKUP($B12,INDIRECT("'Monthly Resource Report'!"&amp;'HMPL Validation'!R$482021&amp;":"&amp;'HMPL Validation'!R$482022),'HMPL Validation'!R$482023,FALSE))</f>
        <v>3.9470025852859933</v>
      </c>
      <c r="S12" s="317">
        <f ca="1">+IF(ISERROR(HLOOKUP($B12,INDIRECT("'Monthly Resource Report'!"&amp;'HMPL Validation'!S$482021&amp;":"&amp;'HMPL Validation'!S$482022),'HMPL Validation'!S$482023,FALSE)),0,HLOOKUP($B12,INDIRECT("'Monthly Resource Report'!"&amp;'HMPL Validation'!S$482021&amp;":"&amp;'HMPL Validation'!S$482022),'HMPL Validation'!S$482023,FALSE))</f>
        <v>6.9709063726210455E-2</v>
      </c>
      <c r="T12" s="318">
        <f ca="1">+IF(ISERROR(HLOOKUP($B12,INDIRECT("'Monthly Resource Report'!"&amp;'HMPL Validation'!T$482021&amp;":"&amp;'HMPL Validation'!T$482022),'HMPL Validation'!T$482023,FALSE)),0,HLOOKUP($B12,INDIRECT("'Monthly Resource Report'!"&amp;'HMPL Validation'!T$482021&amp;":"&amp;'HMPL Validation'!T$482022),'HMPL Validation'!T$482023,FALSE))</f>
        <v>0.461253386683597</v>
      </c>
    </row>
    <row r="13" spans="2:20">
      <c r="B13" s="301">
        <v>41579</v>
      </c>
      <c r="C13" s="294">
        <v>153</v>
      </c>
      <c r="D13" s="297">
        <v>3.9470000000000001</v>
      </c>
      <c r="E13" s="299">
        <v>7.0000000000000007E-2</v>
      </c>
      <c r="F13" s="295">
        <v>0.46</v>
      </c>
      <c r="G13" s="294">
        <f ca="1">+IF(ISERROR(HLOOKUP($B13,INDIRECT("'Monthly Resource Report'!"&amp;'HMPL Validation'!G$482021&amp;":"&amp;'HMPL Validation'!G$482022),'HMPL Validation'!G$482023,FALSE)),0,HLOOKUP($B13,INDIRECT("'Monthly Resource Report'!"&amp;'HMPL Validation'!G$482021&amp;":"&amp;'HMPL Validation'!G$482022),'HMPL Validation'!G$482023,FALSE))</f>
        <v>153</v>
      </c>
      <c r="H13" s="297">
        <f ca="1">+IF(ISERROR(HLOOKUP($B13,INDIRECT("'Monthly Resource Report'!"&amp;'HMPL Validation'!H$482021&amp;":"&amp;'HMPL Validation'!H$482022),'HMPL Validation'!H$482023,FALSE)),0,HLOOKUP($B13,INDIRECT("'Monthly Resource Report'!"&amp;'HMPL Validation'!H$482021&amp;":"&amp;'HMPL Validation'!H$482022),'HMPL Validation'!H$482023,FALSE))</f>
        <v>3.946997604700373</v>
      </c>
      <c r="I13" s="317">
        <f ca="1">+IF(ISERROR(HLOOKUP($B13,INDIRECT("'Monthly Resource Report'!"&amp;'HMPL Validation'!I$482021&amp;":"&amp;'HMPL Validation'!I$482022),'HMPL Validation'!I$482023,FALSE)),0,HLOOKUP($B13,INDIRECT("'Monthly Resource Report'!"&amp;'HMPL Validation'!I$482021&amp;":"&amp;'HMPL Validation'!I$482022),'HMPL Validation'!I$482023,FALSE))</f>
        <v>6.9697539121308924E-2</v>
      </c>
      <c r="J13" s="318">
        <f ca="1">+IF(ISERROR(HLOOKUP($B13,INDIRECT("'Monthly Resource Report'!"&amp;'HMPL Validation'!J$482021&amp;":"&amp;'HMPL Validation'!J$482022),'HMPL Validation'!J$482023,FALSE)),0,HLOOKUP($B13,INDIRECT("'Monthly Resource Report'!"&amp;'HMPL Validation'!J$482021&amp;":"&amp;'HMPL Validation'!J$482022),'HMPL Validation'!J$482023,FALSE))</f>
        <v>0.46102575110165039</v>
      </c>
      <c r="L13" s="301">
        <v>41579</v>
      </c>
      <c r="M13" s="294">
        <v>152</v>
      </c>
      <c r="N13" s="297">
        <v>3.9470000000000001</v>
      </c>
      <c r="O13" s="299">
        <v>7.0000000000000007E-2</v>
      </c>
      <c r="P13" s="295">
        <v>0.46</v>
      </c>
      <c r="Q13" s="294">
        <f ca="1">+IF(ISERROR(HLOOKUP($B13,INDIRECT("'Monthly Resource Report'!"&amp;'HMPL Validation'!Q$482021&amp;":"&amp;'HMPL Validation'!Q$482022),'HMPL Validation'!Q$482023,FALSE)),0,HLOOKUP($B13,INDIRECT("'Monthly Resource Report'!"&amp;'HMPL Validation'!Q$482021&amp;":"&amp;'HMPL Validation'!Q$482022),'HMPL Validation'!Q$482023,FALSE))</f>
        <v>152</v>
      </c>
      <c r="R13" s="297">
        <f ca="1">+IF(ISERROR(HLOOKUP($B13,INDIRECT("'Monthly Resource Report'!"&amp;'HMPL Validation'!R$482021&amp;":"&amp;'HMPL Validation'!R$482022),'HMPL Validation'!R$482023,FALSE)),0,HLOOKUP($B13,INDIRECT("'Monthly Resource Report'!"&amp;'HMPL Validation'!R$482021&amp;":"&amp;'HMPL Validation'!R$482022),'HMPL Validation'!R$482023,FALSE))</f>
        <v>3.9470030848666511</v>
      </c>
      <c r="S13" s="317">
        <f ca="1">+IF(ISERROR(HLOOKUP($B13,INDIRECT("'Monthly Resource Report'!"&amp;'HMPL Validation'!S$482021&amp;":"&amp;'HMPL Validation'!S$482022),'HMPL Validation'!S$482023,FALSE)),0,HLOOKUP($B13,INDIRECT("'Monthly Resource Report'!"&amp;'HMPL Validation'!S$482021&amp;":"&amp;'HMPL Validation'!S$482022),'HMPL Validation'!S$482023,FALSE))</f>
        <v>6.9678974687728365E-2</v>
      </c>
      <c r="T13" s="318">
        <f ca="1">+IF(ISERROR(HLOOKUP($B13,INDIRECT("'Monthly Resource Report'!"&amp;'HMPL Validation'!T$482021&amp;":"&amp;'HMPL Validation'!T$482022),'HMPL Validation'!T$482023,FALSE)),0,HLOOKUP($B13,INDIRECT("'Monthly Resource Report'!"&amp;'HMPL Validation'!T$482021&amp;":"&amp;'HMPL Validation'!T$482022),'HMPL Validation'!T$482023,FALSE))</f>
        <v>0.46214718370495883</v>
      </c>
    </row>
    <row r="14" spans="2:20">
      <c r="B14" s="301">
        <v>41609</v>
      </c>
      <c r="C14" s="294">
        <v>153</v>
      </c>
      <c r="D14" s="297">
        <v>3.9470000000000001</v>
      </c>
      <c r="E14" s="299">
        <v>7.0000000000000007E-2</v>
      </c>
      <c r="F14" s="295">
        <v>0.46</v>
      </c>
      <c r="G14" s="294">
        <f ca="1">+IF(ISERROR(HLOOKUP($B14,INDIRECT("'Monthly Resource Report'!"&amp;'HMPL Validation'!G$482021&amp;":"&amp;'HMPL Validation'!G$482022),'HMPL Validation'!G$482023,FALSE)),0,HLOOKUP($B14,INDIRECT("'Monthly Resource Report'!"&amp;'HMPL Validation'!G$482021&amp;":"&amp;'HMPL Validation'!G$482022),'HMPL Validation'!G$482023,FALSE))</f>
        <v>153</v>
      </c>
      <c r="H14" s="297">
        <f ca="1">+IF(ISERROR(HLOOKUP($B14,INDIRECT("'Monthly Resource Report'!"&amp;'HMPL Validation'!H$482021&amp;":"&amp;'HMPL Validation'!H$482022),'HMPL Validation'!H$482023,FALSE)),0,HLOOKUP($B14,INDIRECT("'Monthly Resource Report'!"&amp;'HMPL Validation'!H$482021&amp;":"&amp;'HMPL Validation'!H$482022),'HMPL Validation'!H$482023,FALSE))</f>
        <v>3.9469975806951885</v>
      </c>
      <c r="I14" s="317">
        <f ca="1">+IF(ISERROR(HLOOKUP($B14,INDIRECT("'Monthly Resource Report'!"&amp;'HMPL Validation'!I$482021&amp;":"&amp;'HMPL Validation'!I$482022),'HMPL Validation'!I$482023,FALSE)),0,HLOOKUP($B14,INDIRECT("'Monthly Resource Report'!"&amp;'HMPL Validation'!I$482021&amp;":"&amp;'HMPL Validation'!I$482022),'HMPL Validation'!I$482023,FALSE))</f>
        <v>6.9717980091626525E-2</v>
      </c>
      <c r="J14" s="318">
        <f ca="1">+IF(ISERROR(HLOOKUP($B14,INDIRECT("'Monthly Resource Report'!"&amp;'HMPL Validation'!J$482021&amp;":"&amp;'HMPL Validation'!J$482022),'HMPL Validation'!J$482023,FALSE)),0,HLOOKUP($B14,INDIRECT("'Monthly Resource Report'!"&amp;'HMPL Validation'!J$482021&amp;":"&amp;'HMPL Validation'!J$482022),'HMPL Validation'!J$482023,FALSE))</f>
        <v>0.46146208978043496</v>
      </c>
      <c r="L14" s="301">
        <v>41609</v>
      </c>
      <c r="M14" s="294">
        <v>152</v>
      </c>
      <c r="N14" s="297">
        <v>3.9470000000000001</v>
      </c>
      <c r="O14" s="299">
        <v>7.0000000000000007E-2</v>
      </c>
      <c r="P14" s="295">
        <v>0.46</v>
      </c>
      <c r="Q14" s="294">
        <f ca="1">+IF(ISERROR(HLOOKUP($B14,INDIRECT("'Monthly Resource Report'!"&amp;'HMPL Validation'!Q$482021&amp;":"&amp;'HMPL Validation'!Q$482022),'HMPL Validation'!Q$482023,FALSE)),0,HLOOKUP($B14,INDIRECT("'Monthly Resource Report'!"&amp;'HMPL Validation'!Q$482021&amp;":"&amp;'HMPL Validation'!Q$482022),'HMPL Validation'!Q$482023,FALSE))</f>
        <v>152</v>
      </c>
      <c r="R14" s="297">
        <f ca="1">+IF(ISERROR(HLOOKUP($B14,INDIRECT("'Monthly Resource Report'!"&amp;'HMPL Validation'!R$482021&amp;":"&amp;'HMPL Validation'!R$482022),'HMPL Validation'!R$482023,FALSE)),0,HLOOKUP($B14,INDIRECT("'Monthly Resource Report'!"&amp;'HMPL Validation'!R$482021&amp;":"&amp;'HMPL Validation'!R$482022),'HMPL Validation'!R$482023,FALSE))</f>
        <v>3.947003388661857</v>
      </c>
      <c r="S14" s="317">
        <f ca="1">+IF(ISERROR(HLOOKUP($B14,INDIRECT("'Monthly Resource Report'!"&amp;'HMPL Validation'!S$482021&amp;":"&amp;'HMPL Validation'!S$482022),'HMPL Validation'!S$482023,FALSE)),0,HLOOKUP($B14,INDIRECT("'Monthly Resource Report'!"&amp;'HMPL Validation'!S$482021&amp;":"&amp;'HMPL Validation'!S$482022),'HMPL Validation'!S$482023,FALSE))</f>
        <v>6.9706358638550056E-2</v>
      </c>
      <c r="T14" s="318">
        <f ca="1">+IF(ISERROR(HLOOKUP($B14,INDIRECT("'Monthly Resource Report'!"&amp;'HMPL Validation'!T$482021&amp;":"&amp;'HMPL Validation'!T$482022),'HMPL Validation'!T$482023,FALSE)),0,HLOOKUP($B14,INDIRECT("'Monthly Resource Report'!"&amp;'HMPL Validation'!T$482021&amp;":"&amp;'HMPL Validation'!T$482022),'HMPL Validation'!T$482023,FALSE))</f>
        <v>0.46166209662112773</v>
      </c>
    </row>
    <row r="15" spans="2:20">
      <c r="B15" s="301">
        <v>41640</v>
      </c>
      <c r="C15" s="294">
        <v>153</v>
      </c>
      <c r="D15" s="297">
        <v>4.3570000000000002</v>
      </c>
      <c r="E15" s="299">
        <v>7.0000000000000007E-2</v>
      </c>
      <c r="F15" s="295">
        <v>0.49</v>
      </c>
      <c r="G15" s="294">
        <f ca="1">+IF(ISERROR(HLOOKUP($B15,INDIRECT("'Monthly Resource Report'!"&amp;'HMPL Validation'!G$482021&amp;":"&amp;'HMPL Validation'!G$482022),'HMPL Validation'!G$482023,FALSE)),0,HLOOKUP($B15,INDIRECT("'Monthly Resource Report'!"&amp;'HMPL Validation'!G$482021&amp;":"&amp;'HMPL Validation'!G$482022),'HMPL Validation'!G$482023,FALSE))</f>
        <v>153</v>
      </c>
      <c r="H15" s="297">
        <f ca="1">+IF(ISERROR(HLOOKUP($B15,INDIRECT("'Monthly Resource Report'!"&amp;'HMPL Validation'!H$482021&amp;":"&amp;'HMPL Validation'!H$482022),'HMPL Validation'!H$482023,FALSE)),0,HLOOKUP($B15,INDIRECT("'Monthly Resource Report'!"&amp;'HMPL Validation'!H$482021&amp;":"&amp;'HMPL Validation'!H$482022),'HMPL Validation'!H$482023,FALSE))</f>
        <v>4.3569948097584614</v>
      </c>
      <c r="I15" s="317">
        <f ca="1">+IF(ISERROR(HLOOKUP($B15,INDIRECT("'Monthly Resource Report'!"&amp;'HMPL Validation'!I$482021&amp;":"&amp;'HMPL Validation'!I$482022),'HMPL Validation'!I$482023,FALSE)),0,HLOOKUP($B15,INDIRECT("'Monthly Resource Report'!"&amp;'HMPL Validation'!I$482021&amp;":"&amp;'HMPL Validation'!I$482022),'HMPL Validation'!I$482023,FALSE))</f>
        <v>6.977916934265338E-2</v>
      </c>
      <c r="J15" s="318">
        <f ca="1">+IF(ISERROR(HLOOKUP($B15,INDIRECT("'Monthly Resource Report'!"&amp;'HMPL Validation'!J$482021&amp;":"&amp;'HMPL Validation'!J$482022),'HMPL Validation'!J$482023,FALSE)),0,HLOOKUP($B15,INDIRECT("'Monthly Resource Report'!"&amp;'HMPL Validation'!J$482021&amp;":"&amp;'HMPL Validation'!J$482022),'HMPL Validation'!J$482023,FALSE))</f>
        <v>0.49182849201118928</v>
      </c>
      <c r="L15" s="301">
        <v>41640</v>
      </c>
      <c r="M15" s="294">
        <v>152</v>
      </c>
      <c r="N15" s="297">
        <v>4.3570000000000002</v>
      </c>
      <c r="O15" s="299">
        <v>7.0000000000000007E-2</v>
      </c>
      <c r="P15" s="295">
        <v>0.49</v>
      </c>
      <c r="Q15" s="294">
        <f ca="1">+IF(ISERROR(HLOOKUP($B15,INDIRECT("'Monthly Resource Report'!"&amp;'HMPL Validation'!Q$482021&amp;":"&amp;'HMPL Validation'!Q$482022),'HMPL Validation'!Q$482023,FALSE)),0,HLOOKUP($B15,INDIRECT("'Monthly Resource Report'!"&amp;'HMPL Validation'!Q$482021&amp;":"&amp;'HMPL Validation'!Q$482022),'HMPL Validation'!Q$482023,FALSE))</f>
        <v>152</v>
      </c>
      <c r="R15" s="297">
        <f ca="1">+IF(ISERROR(HLOOKUP($B15,INDIRECT("'Monthly Resource Report'!"&amp;'HMPL Validation'!R$482021&amp;":"&amp;'HMPL Validation'!R$482022),'HMPL Validation'!R$482023,FALSE)),0,HLOOKUP($B15,INDIRECT("'Monthly Resource Report'!"&amp;'HMPL Validation'!R$482021&amp;":"&amp;'HMPL Validation'!R$482022),'HMPL Validation'!R$482023,FALSE))</f>
        <v>4.3570064258899244</v>
      </c>
      <c r="S15" s="317">
        <f ca="1">+IF(ISERROR(HLOOKUP($B15,INDIRECT("'Monthly Resource Report'!"&amp;'HMPL Validation'!S$482021&amp;":"&amp;'HMPL Validation'!S$482022),'HMPL Validation'!S$482023,FALSE)),0,HLOOKUP($B15,INDIRECT("'Monthly Resource Report'!"&amp;'HMPL Validation'!S$482021&amp;":"&amp;'HMPL Validation'!S$482022),'HMPL Validation'!S$482023,FALSE))</f>
        <v>6.9765983130713291E-2</v>
      </c>
      <c r="T15" s="318">
        <f ca="1">+IF(ISERROR(HLOOKUP($B15,INDIRECT("'Monthly Resource Report'!"&amp;'HMPL Validation'!T$482021&amp;":"&amp;'HMPL Validation'!T$482022),'HMPL Validation'!T$482023,FALSE)),0,HLOOKUP($B15,INDIRECT("'Monthly Resource Report'!"&amp;'HMPL Validation'!T$482021&amp;":"&amp;'HMPL Validation'!T$482022),'HMPL Validation'!T$482023,FALSE))</f>
        <v>0.49175040780909146</v>
      </c>
    </row>
    <row r="16" spans="2:20">
      <c r="B16" s="301">
        <v>41671</v>
      </c>
      <c r="C16" s="294">
        <v>153</v>
      </c>
      <c r="D16" s="297">
        <v>4.3570000000000002</v>
      </c>
      <c r="E16" s="299">
        <v>7.0000000000000007E-2</v>
      </c>
      <c r="F16" s="295">
        <v>0.49</v>
      </c>
      <c r="G16" s="294">
        <f ca="1">+IF(ISERROR(HLOOKUP($B16,INDIRECT("'Monthly Resource Report'!"&amp;'HMPL Validation'!G$482021&amp;":"&amp;'HMPL Validation'!G$482022),'HMPL Validation'!G$482023,FALSE)),0,HLOOKUP($B16,INDIRECT("'Monthly Resource Report'!"&amp;'HMPL Validation'!G$482021&amp;":"&amp;'HMPL Validation'!G$482022),'HMPL Validation'!G$482023,FALSE))</f>
        <v>153</v>
      </c>
      <c r="H16" s="297">
        <f ca="1">+IF(ISERROR(HLOOKUP($B16,INDIRECT("'Monthly Resource Report'!"&amp;'HMPL Validation'!H$482021&amp;":"&amp;'HMPL Validation'!H$482022),'HMPL Validation'!H$482023,FALSE)),0,HLOOKUP($B16,INDIRECT("'Monthly Resource Report'!"&amp;'HMPL Validation'!H$482021&amp;":"&amp;'HMPL Validation'!H$482022),'HMPL Validation'!H$482023,FALSE))</f>
        <v>4.3569950881893282</v>
      </c>
      <c r="I16" s="317">
        <f ca="1">+IF(ISERROR(HLOOKUP($B16,INDIRECT("'Monthly Resource Report'!"&amp;'HMPL Validation'!I$482021&amp;":"&amp;'HMPL Validation'!I$482022),'HMPL Validation'!I$482023,FALSE)),0,HLOOKUP($B16,INDIRECT("'Monthly Resource Report'!"&amp;'HMPL Validation'!I$482021&amp;":"&amp;'HMPL Validation'!I$482022),'HMPL Validation'!I$482023,FALSE))</f>
        <v>6.9785026155215521E-2</v>
      </c>
      <c r="J16" s="318">
        <f ca="1">+IF(ISERROR(HLOOKUP($B16,INDIRECT("'Monthly Resource Report'!"&amp;'HMPL Validation'!J$482021&amp;":"&amp;'HMPL Validation'!J$482022),'HMPL Validation'!J$482023,FALSE)),0,HLOOKUP($B16,INDIRECT("'Monthly Resource Report'!"&amp;'HMPL Validation'!J$482021&amp;":"&amp;'HMPL Validation'!J$482022),'HMPL Validation'!J$482023,FALSE))</f>
        <v>0.49067982950483496</v>
      </c>
      <c r="L16" s="301">
        <v>41671</v>
      </c>
      <c r="M16" s="294">
        <v>152</v>
      </c>
      <c r="N16" s="297">
        <v>4.3570000000000002</v>
      </c>
      <c r="O16" s="299">
        <v>7.0000000000000007E-2</v>
      </c>
      <c r="P16" s="295">
        <v>0.49</v>
      </c>
      <c r="Q16" s="294">
        <f ca="1">+IF(ISERROR(HLOOKUP($B16,INDIRECT("'Monthly Resource Report'!"&amp;'HMPL Validation'!Q$482021&amp;":"&amp;'HMPL Validation'!Q$482022),'HMPL Validation'!Q$482023,FALSE)),0,HLOOKUP($B16,INDIRECT("'Monthly Resource Report'!"&amp;'HMPL Validation'!Q$482021&amp;":"&amp;'HMPL Validation'!Q$482022),'HMPL Validation'!Q$482023,FALSE))</f>
        <v>152</v>
      </c>
      <c r="R16" s="297">
        <f ca="1">+IF(ISERROR(HLOOKUP($B16,INDIRECT("'Monthly Resource Report'!"&amp;'HMPL Validation'!R$482021&amp;":"&amp;'HMPL Validation'!R$482022),'HMPL Validation'!R$482023,FALSE)),0,HLOOKUP($B16,INDIRECT("'Monthly Resource Report'!"&amp;'HMPL Validation'!R$482021&amp;":"&amp;'HMPL Validation'!R$482022),'HMPL Validation'!R$482023,FALSE))</f>
        <v>4.3570056625915763</v>
      </c>
      <c r="S16" s="317">
        <f ca="1">+IF(ISERROR(HLOOKUP($B16,INDIRECT("'Monthly Resource Report'!"&amp;'HMPL Validation'!S$482021&amp;":"&amp;'HMPL Validation'!S$482022),'HMPL Validation'!S$482023,FALSE)),0,HLOOKUP($B16,INDIRECT("'Monthly Resource Report'!"&amp;'HMPL Validation'!S$482021&amp;":"&amp;'HMPL Validation'!S$482022),'HMPL Validation'!S$482023,FALSE))</f>
        <v>6.9781223481496166E-2</v>
      </c>
      <c r="T16" s="318">
        <f ca="1">+IF(ISERROR(HLOOKUP($B16,INDIRECT("'Monthly Resource Report'!"&amp;'HMPL Validation'!T$482021&amp;":"&amp;'HMPL Validation'!T$482022),'HMPL Validation'!T$482023,FALSE)),0,HLOOKUP($B16,INDIRECT("'Monthly Resource Report'!"&amp;'HMPL Validation'!T$482021&amp;":"&amp;'HMPL Validation'!T$482022),'HMPL Validation'!T$482023,FALSE))</f>
        <v>0.49144462012885487</v>
      </c>
    </row>
    <row r="17" spans="2:20">
      <c r="B17" s="301">
        <v>41699</v>
      </c>
      <c r="C17" s="294">
        <v>153</v>
      </c>
      <c r="D17" s="297">
        <v>4.3570000000000002</v>
      </c>
      <c r="E17" s="299">
        <v>7.0000000000000007E-2</v>
      </c>
      <c r="F17" s="295">
        <v>0.49</v>
      </c>
      <c r="G17" s="294">
        <f ca="1">+IF(ISERROR(HLOOKUP($B17,INDIRECT("'Monthly Resource Report'!"&amp;'HMPL Validation'!G$482021&amp;":"&amp;'HMPL Validation'!G$482022),'HMPL Validation'!G$482023,FALSE)),0,HLOOKUP($B17,INDIRECT("'Monthly Resource Report'!"&amp;'HMPL Validation'!G$482021&amp;":"&amp;'HMPL Validation'!G$482022),'HMPL Validation'!G$482023,FALSE))</f>
        <v>153</v>
      </c>
      <c r="H17" s="297">
        <f ca="1">+IF(ISERROR(HLOOKUP($B17,INDIRECT("'Monthly Resource Report'!"&amp;'HMPL Validation'!H$482021&amp;":"&amp;'HMPL Validation'!H$482022),'HMPL Validation'!H$482023,FALSE)),0,HLOOKUP($B17,INDIRECT("'Monthly Resource Report'!"&amp;'HMPL Validation'!H$482021&amp;":"&amp;'HMPL Validation'!H$482022),'HMPL Validation'!H$482023,FALSE))</f>
        <v>4.3569945024513324</v>
      </c>
      <c r="I17" s="317">
        <f ca="1">+IF(ISERROR(HLOOKUP($B17,INDIRECT("'Monthly Resource Report'!"&amp;'HMPL Validation'!I$482021&amp;":"&amp;'HMPL Validation'!I$482022),'HMPL Validation'!I$482023,FALSE)),0,HLOOKUP($B17,INDIRECT("'Monthly Resource Report'!"&amp;'HMPL Validation'!I$482021&amp;":"&amp;'HMPL Validation'!I$482022),'HMPL Validation'!I$482023,FALSE))</f>
        <v>6.9730891176495252E-2</v>
      </c>
      <c r="J17" s="318">
        <f ca="1">+IF(ISERROR(HLOOKUP($B17,INDIRECT("'Monthly Resource Report'!"&amp;'HMPL Validation'!J$482021&amp;":"&amp;'HMPL Validation'!J$482022),'HMPL Validation'!J$482023,FALSE)),0,HLOOKUP($B17,INDIRECT("'Monthly Resource Report'!"&amp;'HMPL Validation'!J$482021&amp;":"&amp;'HMPL Validation'!J$482022),'HMPL Validation'!J$482023,FALSE))</f>
        <v>0.49093575052455707</v>
      </c>
      <c r="L17" s="301">
        <v>41699</v>
      </c>
      <c r="M17" s="294">
        <v>152</v>
      </c>
      <c r="N17" s="297">
        <v>4.3570000000000002</v>
      </c>
      <c r="O17" s="299">
        <v>7.0000000000000007E-2</v>
      </c>
      <c r="P17" s="295">
        <v>0.49</v>
      </c>
      <c r="Q17" s="294">
        <f ca="1">+IF(ISERROR(HLOOKUP($B17,INDIRECT("'Monthly Resource Report'!"&amp;'HMPL Validation'!Q$482021&amp;":"&amp;'HMPL Validation'!Q$482022),'HMPL Validation'!Q$482023,FALSE)),0,HLOOKUP($B17,INDIRECT("'Monthly Resource Report'!"&amp;'HMPL Validation'!Q$482021&amp;":"&amp;'HMPL Validation'!Q$482022),'HMPL Validation'!Q$482023,FALSE))</f>
        <v>152</v>
      </c>
      <c r="R17" s="297">
        <f ca="1">+IF(ISERROR(HLOOKUP($B17,INDIRECT("'Monthly Resource Report'!"&amp;'HMPL Validation'!R$482021&amp;":"&amp;'HMPL Validation'!R$482022),'HMPL Validation'!R$482023,FALSE)),0,HLOOKUP($B17,INDIRECT("'Monthly Resource Report'!"&amp;'HMPL Validation'!R$482021&amp;":"&amp;'HMPL Validation'!R$482022),'HMPL Validation'!R$482023,FALSE))</f>
        <v>4.3570065623211649</v>
      </c>
      <c r="S17" s="317">
        <f ca="1">+IF(ISERROR(HLOOKUP($B17,INDIRECT("'Monthly Resource Report'!"&amp;'HMPL Validation'!S$482021&amp;":"&amp;'HMPL Validation'!S$482022),'HMPL Validation'!S$482023,FALSE)),0,HLOOKUP($B17,INDIRECT("'Monthly Resource Report'!"&amp;'HMPL Validation'!S$482021&amp;":"&amp;'HMPL Validation'!S$482022),'HMPL Validation'!S$482023,FALSE))</f>
        <v>6.9722904822421494E-2</v>
      </c>
      <c r="T17" s="318">
        <f ca="1">+IF(ISERROR(HLOOKUP($B17,INDIRECT("'Monthly Resource Report'!"&amp;'HMPL Validation'!T$482021&amp;":"&amp;'HMPL Validation'!T$482022),'HMPL Validation'!T$482023,FALSE)),0,HLOOKUP($B17,INDIRECT("'Monthly Resource Report'!"&amp;'HMPL Validation'!T$482021&amp;":"&amp;'HMPL Validation'!T$482022),'HMPL Validation'!T$482023,FALSE))</f>
        <v>0.49088127140422183</v>
      </c>
    </row>
    <row r="18" spans="2:20">
      <c r="B18" s="301">
        <v>41730</v>
      </c>
      <c r="C18" s="294">
        <v>153</v>
      </c>
      <c r="D18" s="297">
        <v>4.3570000000000002</v>
      </c>
      <c r="E18" s="299">
        <v>7.0000000000000007E-2</v>
      </c>
      <c r="F18" s="295">
        <v>0.49</v>
      </c>
      <c r="G18" s="294">
        <f ca="1">+IF(ISERROR(HLOOKUP($B18,INDIRECT("'Monthly Resource Report'!"&amp;'HMPL Validation'!G$482021&amp;":"&amp;'HMPL Validation'!G$482022),'HMPL Validation'!G$482023,FALSE)),0,HLOOKUP($B18,INDIRECT("'Monthly Resource Report'!"&amp;'HMPL Validation'!G$482021&amp;":"&amp;'HMPL Validation'!G$482022),'HMPL Validation'!G$482023,FALSE))</f>
        <v>153</v>
      </c>
      <c r="H18" s="297">
        <f ca="1">+IF(ISERROR(HLOOKUP($B18,INDIRECT("'Monthly Resource Report'!"&amp;'HMPL Validation'!H$482021&amp;":"&amp;'HMPL Validation'!H$482022),'HMPL Validation'!H$482023,FALSE)),0,HLOOKUP($B18,INDIRECT("'Monthly Resource Report'!"&amp;'HMPL Validation'!H$482021&amp;":"&amp;'HMPL Validation'!H$482022),'HMPL Validation'!H$482023,FALSE))</f>
        <v>4.3569939418467882</v>
      </c>
      <c r="I18" s="317">
        <f ca="1">+IF(ISERROR(HLOOKUP($B18,INDIRECT("'Monthly Resource Report'!"&amp;'HMPL Validation'!I$482021&amp;":"&amp;'HMPL Validation'!I$482022),'HMPL Validation'!I$482023,FALSE)),0,HLOOKUP($B18,INDIRECT("'Monthly Resource Report'!"&amp;'HMPL Validation'!I$482021&amp;":"&amp;'HMPL Validation'!I$482022),'HMPL Validation'!I$482023,FALSE))</f>
        <v>6.9756302192515954E-2</v>
      </c>
      <c r="J18" s="318">
        <f ca="1">+IF(ISERROR(HLOOKUP($B18,INDIRECT("'Monthly Resource Report'!"&amp;'HMPL Validation'!J$482021&amp;":"&amp;'HMPL Validation'!J$482022),'HMPL Validation'!J$482023,FALSE)),0,HLOOKUP($B18,INDIRECT("'Monthly Resource Report'!"&amp;'HMPL Validation'!J$482021&amp;":"&amp;'HMPL Validation'!J$482022),'HMPL Validation'!J$482023,FALSE))</f>
        <v>0.49076790860034064</v>
      </c>
      <c r="L18" s="301">
        <v>41730</v>
      </c>
      <c r="M18" s="294">
        <v>152</v>
      </c>
      <c r="N18" s="297">
        <v>4.3570000000000002</v>
      </c>
      <c r="O18" s="299">
        <v>7.0000000000000007E-2</v>
      </c>
      <c r="P18" s="295">
        <v>0.49</v>
      </c>
      <c r="Q18" s="294">
        <f ca="1">+IF(ISERROR(HLOOKUP($B18,INDIRECT("'Monthly Resource Report'!"&amp;'HMPL Validation'!Q$482021&amp;":"&amp;'HMPL Validation'!Q$482022),'HMPL Validation'!Q$482023,FALSE)),0,HLOOKUP($B18,INDIRECT("'Monthly Resource Report'!"&amp;'HMPL Validation'!Q$482021&amp;":"&amp;'HMPL Validation'!Q$482022),'HMPL Validation'!Q$482023,FALSE))</f>
        <v>152</v>
      </c>
      <c r="R18" s="297">
        <f ca="1">+IF(ISERROR(HLOOKUP($B18,INDIRECT("'Monthly Resource Report'!"&amp;'HMPL Validation'!R$482021&amp;":"&amp;'HMPL Validation'!R$482022),'HMPL Validation'!R$482023,FALSE)),0,HLOOKUP($B18,INDIRECT("'Monthly Resource Report'!"&amp;'HMPL Validation'!R$482021&amp;":"&amp;'HMPL Validation'!R$482022),'HMPL Validation'!R$482023,FALSE))</f>
        <v>4.3570062531724867</v>
      </c>
      <c r="S18" s="317">
        <f ca="1">+IF(ISERROR(HLOOKUP($B18,INDIRECT("'Monthly Resource Report'!"&amp;'HMPL Validation'!S$482021&amp;":"&amp;'HMPL Validation'!S$482022),'HMPL Validation'!S$482023,FALSE)),0,HLOOKUP($B18,INDIRECT("'Monthly Resource Report'!"&amp;'HMPL Validation'!S$482021&amp;":"&amp;'HMPL Validation'!S$482022),'HMPL Validation'!S$482023,FALSE))</f>
        <v>6.9714534061226394E-2</v>
      </c>
      <c r="T18" s="318">
        <f ca="1">+IF(ISERROR(HLOOKUP($B18,INDIRECT("'Monthly Resource Report'!"&amp;'HMPL Validation'!T$482021&amp;":"&amp;'HMPL Validation'!T$482022),'HMPL Validation'!T$482023,FALSE)),0,HLOOKUP($B18,INDIRECT("'Monthly Resource Report'!"&amp;'HMPL Validation'!T$482021&amp;":"&amp;'HMPL Validation'!T$482022),'HMPL Validation'!T$482023,FALSE))</f>
        <v>0.49137216119490357</v>
      </c>
    </row>
    <row r="19" spans="2:20">
      <c r="B19" s="301">
        <v>41760</v>
      </c>
      <c r="C19" s="294">
        <v>153</v>
      </c>
      <c r="D19" s="297">
        <v>4.3570000000000002</v>
      </c>
      <c r="E19" s="299">
        <v>7.0000000000000007E-2</v>
      </c>
      <c r="F19" s="295">
        <v>0.49</v>
      </c>
      <c r="G19" s="294">
        <f ca="1">+IF(ISERROR(HLOOKUP($B19,INDIRECT("'Monthly Resource Report'!"&amp;'HMPL Validation'!G$482021&amp;":"&amp;'HMPL Validation'!G$482022),'HMPL Validation'!G$482023,FALSE)),0,HLOOKUP($B19,INDIRECT("'Monthly Resource Report'!"&amp;'HMPL Validation'!G$482021&amp;":"&amp;'HMPL Validation'!G$482022),'HMPL Validation'!G$482023,FALSE))</f>
        <v>153</v>
      </c>
      <c r="H19" s="297">
        <f ca="1">+IF(ISERROR(HLOOKUP($B19,INDIRECT("'Monthly Resource Report'!"&amp;'HMPL Validation'!H$482021&amp;":"&amp;'HMPL Validation'!H$482022),'HMPL Validation'!H$482023,FALSE)),0,HLOOKUP($B19,INDIRECT("'Monthly Resource Report'!"&amp;'HMPL Validation'!H$482021&amp;":"&amp;'HMPL Validation'!H$482022),'HMPL Validation'!H$482023,FALSE))</f>
        <v>4.3569966220549876</v>
      </c>
      <c r="I19" s="317">
        <f ca="1">+IF(ISERROR(HLOOKUP($B19,INDIRECT("'Monthly Resource Report'!"&amp;'HMPL Validation'!I$482021&amp;":"&amp;'HMPL Validation'!I$482022),'HMPL Validation'!I$482023,FALSE)),0,HLOOKUP($B19,INDIRECT("'Monthly Resource Report'!"&amp;'HMPL Validation'!I$482021&amp;":"&amp;'HMPL Validation'!I$482022),'HMPL Validation'!I$482023,FALSE))</f>
        <v>6.9716694500439172E-2</v>
      </c>
      <c r="J19" s="318">
        <f ca="1">+IF(ISERROR(HLOOKUP($B19,INDIRECT("'Monthly Resource Report'!"&amp;'HMPL Validation'!J$482021&amp;":"&amp;'HMPL Validation'!J$482022),'HMPL Validation'!J$482023,FALSE)),0,HLOOKUP($B19,INDIRECT("'Monthly Resource Report'!"&amp;'HMPL Validation'!J$482021&amp;":"&amp;'HMPL Validation'!J$482022),'HMPL Validation'!J$482023,FALSE))</f>
        <v>0.49219670857153941</v>
      </c>
      <c r="L19" s="301">
        <v>41760</v>
      </c>
      <c r="M19" s="294">
        <v>152</v>
      </c>
      <c r="N19" s="297">
        <v>4.3570000000000002</v>
      </c>
      <c r="O19" s="299">
        <v>7.0000000000000007E-2</v>
      </c>
      <c r="P19" s="295">
        <v>0.49</v>
      </c>
      <c r="Q19" s="294">
        <f ca="1">+IF(ISERROR(HLOOKUP($B19,INDIRECT("'Monthly Resource Report'!"&amp;'HMPL Validation'!Q$482021&amp;":"&amp;'HMPL Validation'!Q$482022),'HMPL Validation'!Q$482023,FALSE)),0,HLOOKUP($B19,INDIRECT("'Monthly Resource Report'!"&amp;'HMPL Validation'!Q$482021&amp;":"&amp;'HMPL Validation'!Q$482022),'HMPL Validation'!Q$482023,FALSE))</f>
        <v>152</v>
      </c>
      <c r="R19" s="297">
        <f ca="1">+IF(ISERROR(HLOOKUP($B19,INDIRECT("'Monthly Resource Report'!"&amp;'HMPL Validation'!R$482021&amp;":"&amp;'HMPL Validation'!R$482022),'HMPL Validation'!R$482023,FALSE)),0,HLOOKUP($B19,INDIRECT("'Monthly Resource Report'!"&amp;'HMPL Validation'!R$482021&amp;":"&amp;'HMPL Validation'!R$482022),'HMPL Validation'!R$482023,FALSE))</f>
        <v>4.3570066503091081</v>
      </c>
      <c r="S19" s="317">
        <f ca="1">+IF(ISERROR(HLOOKUP($B19,INDIRECT("'Monthly Resource Report'!"&amp;'HMPL Validation'!S$482021&amp;":"&amp;'HMPL Validation'!S$482022),'HMPL Validation'!S$482023,FALSE)),0,HLOOKUP($B19,INDIRECT("'Monthly Resource Report'!"&amp;'HMPL Validation'!S$482021&amp;":"&amp;'HMPL Validation'!S$482022),'HMPL Validation'!S$482023,FALSE))</f>
        <v>6.9740289337123701E-2</v>
      </c>
      <c r="T19" s="318">
        <f ca="1">+IF(ISERROR(HLOOKUP($B19,INDIRECT("'Monthly Resource Report'!"&amp;'HMPL Validation'!T$482021&amp;":"&amp;'HMPL Validation'!T$482022),'HMPL Validation'!T$482023,FALSE)),0,HLOOKUP($B19,INDIRECT("'Monthly Resource Report'!"&amp;'HMPL Validation'!T$482021&amp;":"&amp;'HMPL Validation'!T$482022),'HMPL Validation'!T$482023,FALSE))</f>
        <v>0.49132949465434766</v>
      </c>
    </row>
    <row r="20" spans="2:20">
      <c r="B20" s="301">
        <v>41791</v>
      </c>
      <c r="C20" s="294">
        <v>153</v>
      </c>
      <c r="D20" s="297">
        <v>4.3570000000000002</v>
      </c>
      <c r="E20" s="299">
        <v>7.0000000000000007E-2</v>
      </c>
      <c r="F20" s="295">
        <v>0.49</v>
      </c>
      <c r="G20" s="294">
        <f ca="1">+IF(ISERROR(HLOOKUP($B20,INDIRECT("'Monthly Resource Report'!"&amp;'HMPL Validation'!G$482021&amp;":"&amp;'HMPL Validation'!G$482022),'HMPL Validation'!G$482023,FALSE)),0,HLOOKUP($B20,INDIRECT("'Monthly Resource Report'!"&amp;'HMPL Validation'!G$482021&amp;":"&amp;'HMPL Validation'!G$482022),'HMPL Validation'!G$482023,FALSE))</f>
        <v>153</v>
      </c>
      <c r="H20" s="297">
        <f ca="1">+IF(ISERROR(HLOOKUP($B20,INDIRECT("'Monthly Resource Report'!"&amp;'HMPL Validation'!H$482021&amp;":"&amp;'HMPL Validation'!H$482022),'HMPL Validation'!H$482023,FALSE)),0,HLOOKUP($B20,INDIRECT("'Monthly Resource Report'!"&amp;'HMPL Validation'!H$482021&amp;":"&amp;'HMPL Validation'!H$482022),'HMPL Validation'!H$482023,FALSE))</f>
        <v>4.3569931739537431</v>
      </c>
      <c r="I20" s="317">
        <f ca="1">+IF(ISERROR(HLOOKUP($B20,INDIRECT("'Monthly Resource Report'!"&amp;'HMPL Validation'!I$482021&amp;":"&amp;'HMPL Validation'!I$482022),'HMPL Validation'!I$482023,FALSE)),0,HLOOKUP($B20,INDIRECT("'Monthly Resource Report'!"&amp;'HMPL Validation'!I$482021&amp;":"&amp;'HMPL Validation'!I$482022),'HMPL Validation'!I$482023,FALSE))</f>
        <v>6.9756176929846661E-2</v>
      </c>
      <c r="J20" s="318">
        <f ca="1">+IF(ISERROR(HLOOKUP($B20,INDIRECT("'Monthly Resource Report'!"&amp;'HMPL Validation'!J$482021&amp;":"&amp;'HMPL Validation'!J$482022),'HMPL Validation'!J$482023,FALSE)),0,HLOOKUP($B20,INDIRECT("'Monthly Resource Report'!"&amp;'HMPL Validation'!J$482021&amp;":"&amp;'HMPL Validation'!J$482022),'HMPL Validation'!J$482023,FALSE))</f>
        <v>0.4912628253398299</v>
      </c>
      <c r="L20" s="301">
        <v>41791</v>
      </c>
      <c r="M20" s="294">
        <v>152</v>
      </c>
      <c r="N20" s="297">
        <v>4.3570000000000002</v>
      </c>
      <c r="O20" s="299">
        <v>7.0000000000000007E-2</v>
      </c>
      <c r="P20" s="295">
        <v>0.49</v>
      </c>
      <c r="Q20" s="294">
        <f ca="1">+IF(ISERROR(HLOOKUP($B20,INDIRECT("'Monthly Resource Report'!"&amp;'HMPL Validation'!Q$482021&amp;":"&amp;'HMPL Validation'!Q$482022),'HMPL Validation'!Q$482023,FALSE)),0,HLOOKUP($B20,INDIRECT("'Monthly Resource Report'!"&amp;'HMPL Validation'!Q$482021&amp;":"&amp;'HMPL Validation'!Q$482022),'HMPL Validation'!Q$482023,FALSE))</f>
        <v>152</v>
      </c>
      <c r="R20" s="297">
        <f ca="1">+IF(ISERROR(HLOOKUP($B20,INDIRECT("'Monthly Resource Report'!"&amp;'HMPL Validation'!R$482021&amp;":"&amp;'HMPL Validation'!R$482022),'HMPL Validation'!R$482023,FALSE)),0,HLOOKUP($B20,INDIRECT("'Monthly Resource Report'!"&amp;'HMPL Validation'!R$482021&amp;":"&amp;'HMPL Validation'!R$482022),'HMPL Validation'!R$482023,FALSE))</f>
        <v>4.3570066963089946</v>
      </c>
      <c r="S20" s="317">
        <f ca="1">+IF(ISERROR(HLOOKUP($B20,INDIRECT("'Monthly Resource Report'!"&amp;'HMPL Validation'!S$482021&amp;":"&amp;'HMPL Validation'!S$482022),'HMPL Validation'!S$482023,FALSE)),0,HLOOKUP($B20,INDIRECT("'Monthly Resource Report'!"&amp;'HMPL Validation'!S$482021&amp;":"&amp;'HMPL Validation'!S$482022),'HMPL Validation'!S$482023,FALSE))</f>
        <v>6.9734380181023611E-2</v>
      </c>
      <c r="T20" s="318">
        <f ca="1">+IF(ISERROR(HLOOKUP($B20,INDIRECT("'Monthly Resource Report'!"&amp;'HMPL Validation'!T$482021&amp;":"&amp;'HMPL Validation'!T$482022),'HMPL Validation'!T$482023,FALSE)),0,HLOOKUP($B20,INDIRECT("'Monthly Resource Report'!"&amp;'HMPL Validation'!T$482021&amp;":"&amp;'HMPL Validation'!T$482022),'HMPL Validation'!T$482023,FALSE))</f>
        <v>0.49181809842678165</v>
      </c>
    </row>
    <row r="21" spans="2:20">
      <c r="B21" s="301">
        <v>41821</v>
      </c>
      <c r="C21" s="294">
        <v>153</v>
      </c>
      <c r="D21" s="297">
        <v>4.3570000000000002</v>
      </c>
      <c r="E21" s="299">
        <v>7.0000000000000007E-2</v>
      </c>
      <c r="F21" s="295">
        <v>0.49</v>
      </c>
      <c r="G21" s="294">
        <f ca="1">+IF(ISERROR(HLOOKUP($B21,INDIRECT("'Monthly Resource Report'!"&amp;'HMPL Validation'!G$482021&amp;":"&amp;'HMPL Validation'!G$482022),'HMPL Validation'!G$482023,FALSE)),0,HLOOKUP($B21,INDIRECT("'Monthly Resource Report'!"&amp;'HMPL Validation'!G$482021&amp;":"&amp;'HMPL Validation'!G$482022),'HMPL Validation'!G$482023,FALSE))</f>
        <v>153</v>
      </c>
      <c r="H21" s="297">
        <f ca="1">+IF(ISERROR(HLOOKUP($B21,INDIRECT("'Monthly Resource Report'!"&amp;'HMPL Validation'!H$482021&amp;":"&amp;'HMPL Validation'!H$482022),'HMPL Validation'!H$482023,FALSE)),0,HLOOKUP($B21,INDIRECT("'Monthly Resource Report'!"&amp;'HMPL Validation'!H$482021&amp;":"&amp;'HMPL Validation'!H$482022),'HMPL Validation'!H$482023,FALSE))</f>
        <v>4.3569936944741032</v>
      </c>
      <c r="I21" s="317">
        <f ca="1">+IF(ISERROR(HLOOKUP($B21,INDIRECT("'Monthly Resource Report'!"&amp;'HMPL Validation'!I$482021&amp;":"&amp;'HMPL Validation'!I$482022),'HMPL Validation'!I$482023,FALSE)),0,HLOOKUP($B21,INDIRECT("'Monthly Resource Report'!"&amp;'HMPL Validation'!I$482021&amp;":"&amp;'HMPL Validation'!I$482022),'HMPL Validation'!I$482023,FALSE))</f>
        <v>6.9792539305863821E-2</v>
      </c>
      <c r="J21" s="318">
        <f ca="1">+IF(ISERROR(HLOOKUP($B21,INDIRECT("'Monthly Resource Report'!"&amp;'HMPL Validation'!J$482021&amp;":"&amp;'HMPL Validation'!J$482022),'HMPL Validation'!J$482023,FALSE)),0,HLOOKUP($B21,INDIRECT("'Monthly Resource Report'!"&amp;'HMPL Validation'!J$482021&amp;":"&amp;'HMPL Validation'!J$482022),'HMPL Validation'!J$482023,FALSE))</f>
        <v>0.49090952640452784</v>
      </c>
      <c r="L21" s="301">
        <v>41821</v>
      </c>
      <c r="M21" s="294">
        <v>152</v>
      </c>
      <c r="N21" s="297">
        <v>4.3570000000000002</v>
      </c>
      <c r="O21" s="299">
        <v>7.0000000000000007E-2</v>
      </c>
      <c r="P21" s="295">
        <v>0.49</v>
      </c>
      <c r="Q21" s="294">
        <f ca="1">+IF(ISERROR(HLOOKUP($B21,INDIRECT("'Monthly Resource Report'!"&amp;'HMPL Validation'!Q$482021&amp;":"&amp;'HMPL Validation'!Q$482022),'HMPL Validation'!Q$482023,FALSE)),0,HLOOKUP($B21,INDIRECT("'Monthly Resource Report'!"&amp;'HMPL Validation'!Q$482021&amp;":"&amp;'HMPL Validation'!Q$482022),'HMPL Validation'!Q$482023,FALSE))</f>
        <v>152</v>
      </c>
      <c r="R21" s="297">
        <f ca="1">+IF(ISERROR(HLOOKUP($B21,INDIRECT("'Monthly Resource Report'!"&amp;'HMPL Validation'!R$482021&amp;":"&amp;'HMPL Validation'!R$482022),'HMPL Validation'!R$482023,FALSE)),0,HLOOKUP($B21,INDIRECT("'Monthly Resource Report'!"&amp;'HMPL Validation'!R$482021&amp;":"&amp;'HMPL Validation'!R$482022),'HMPL Validation'!R$482023,FALSE))</f>
        <v>4.3570066348609391</v>
      </c>
      <c r="S21" s="317">
        <f ca="1">+IF(ISERROR(HLOOKUP($B21,INDIRECT("'Monthly Resource Report'!"&amp;'HMPL Validation'!S$482021&amp;":"&amp;'HMPL Validation'!S$482022),'HMPL Validation'!S$482023,FALSE)),0,HLOOKUP($B21,INDIRECT("'Monthly Resource Report'!"&amp;'HMPL Validation'!S$482021&amp;":"&amp;'HMPL Validation'!S$482022),'HMPL Validation'!S$482023,FALSE))</f>
        <v>6.9785450052404704E-2</v>
      </c>
      <c r="T21" s="318">
        <f ca="1">+IF(ISERROR(HLOOKUP($B21,INDIRECT("'Monthly Resource Report'!"&amp;'HMPL Validation'!T$482021&amp;":"&amp;'HMPL Validation'!T$482022),'HMPL Validation'!T$482023,FALSE)),0,HLOOKUP($B21,INDIRECT("'Monthly Resource Report'!"&amp;'HMPL Validation'!T$482021&amp;":"&amp;'HMPL Validation'!T$482022),'HMPL Validation'!T$482023,FALSE))</f>
        <v>0.49174180508447562</v>
      </c>
    </row>
    <row r="22" spans="2:20">
      <c r="B22" s="301">
        <v>41852</v>
      </c>
      <c r="C22" s="294">
        <v>153</v>
      </c>
      <c r="D22" s="297">
        <v>4.3570000000000002</v>
      </c>
      <c r="E22" s="299">
        <v>7.0000000000000007E-2</v>
      </c>
      <c r="F22" s="295">
        <v>0.49</v>
      </c>
      <c r="G22" s="294">
        <f ca="1">+IF(ISERROR(HLOOKUP($B22,INDIRECT("'Monthly Resource Report'!"&amp;'HMPL Validation'!G$482021&amp;":"&amp;'HMPL Validation'!G$482022),'HMPL Validation'!G$482023,FALSE)),0,HLOOKUP($B22,INDIRECT("'Monthly Resource Report'!"&amp;'HMPL Validation'!G$482021&amp;":"&amp;'HMPL Validation'!G$482022),'HMPL Validation'!G$482023,FALSE))</f>
        <v>153</v>
      </c>
      <c r="H22" s="297">
        <f ca="1">+IF(ISERROR(HLOOKUP($B22,INDIRECT("'Monthly Resource Report'!"&amp;'HMPL Validation'!H$482021&amp;":"&amp;'HMPL Validation'!H$482022),'HMPL Validation'!H$482023,FALSE)),0,HLOOKUP($B22,INDIRECT("'Monthly Resource Report'!"&amp;'HMPL Validation'!H$482021&amp;":"&amp;'HMPL Validation'!H$482022),'HMPL Validation'!H$482023,FALSE))</f>
        <v>4.3569930780530006</v>
      </c>
      <c r="I22" s="317">
        <f ca="1">+IF(ISERROR(HLOOKUP($B22,INDIRECT("'Monthly Resource Report'!"&amp;'HMPL Validation'!I$482021&amp;":"&amp;'HMPL Validation'!I$482022),'HMPL Validation'!I$482023,FALSE)),0,HLOOKUP($B22,INDIRECT("'Monthly Resource Report'!"&amp;'HMPL Validation'!I$482021&amp;":"&amp;'HMPL Validation'!I$482022),'HMPL Validation'!I$482023,FALSE))</f>
        <v>6.9786195029382131E-2</v>
      </c>
      <c r="J22" s="318">
        <f ca="1">+IF(ISERROR(HLOOKUP($B22,INDIRECT("'Monthly Resource Report'!"&amp;'HMPL Validation'!J$482021&amp;":"&amp;'HMPL Validation'!J$482022),'HMPL Validation'!J$482023,FALSE)),0,HLOOKUP($B22,INDIRECT("'Monthly Resource Report'!"&amp;'HMPL Validation'!J$482021&amp;":"&amp;'HMPL Validation'!J$482022),'HMPL Validation'!J$482023,FALSE))</f>
        <v>0.49060233780038354</v>
      </c>
      <c r="L22" s="301">
        <v>41852</v>
      </c>
      <c r="M22" s="294">
        <v>152</v>
      </c>
      <c r="N22" s="297">
        <v>4.3570000000000002</v>
      </c>
      <c r="O22" s="299">
        <v>7.0000000000000007E-2</v>
      </c>
      <c r="P22" s="295">
        <v>0.49</v>
      </c>
      <c r="Q22" s="294">
        <f ca="1">+IF(ISERROR(HLOOKUP($B22,INDIRECT("'Monthly Resource Report'!"&amp;'HMPL Validation'!Q$482021&amp;":"&amp;'HMPL Validation'!Q$482022),'HMPL Validation'!Q$482023,FALSE)),0,HLOOKUP($B22,INDIRECT("'Monthly Resource Report'!"&amp;'HMPL Validation'!Q$482021&amp;":"&amp;'HMPL Validation'!Q$482022),'HMPL Validation'!Q$482023,FALSE))</f>
        <v>152</v>
      </c>
      <c r="R22" s="297">
        <f ca="1">+IF(ISERROR(HLOOKUP($B22,INDIRECT("'Monthly Resource Report'!"&amp;'HMPL Validation'!R$482021&amp;":"&amp;'HMPL Validation'!R$482022),'HMPL Validation'!R$482023,FALSE)),0,HLOOKUP($B22,INDIRECT("'Monthly Resource Report'!"&amp;'HMPL Validation'!R$482021&amp;":"&amp;'HMPL Validation'!R$482022),'HMPL Validation'!R$482023,FALSE))</f>
        <v>4.3570061805918714</v>
      </c>
      <c r="S22" s="317">
        <f ca="1">+IF(ISERROR(HLOOKUP($B22,INDIRECT("'Monthly Resource Report'!"&amp;'HMPL Validation'!S$482021&amp;":"&amp;'HMPL Validation'!S$482022),'HMPL Validation'!S$482023,FALSE)),0,HLOOKUP($B22,INDIRECT("'Monthly Resource Report'!"&amp;'HMPL Validation'!S$482021&amp;":"&amp;'HMPL Validation'!S$482022),'HMPL Validation'!S$482023,FALSE))</f>
        <v>6.9775968562269086E-2</v>
      </c>
      <c r="T22" s="318">
        <f ca="1">+IF(ISERROR(HLOOKUP($B22,INDIRECT("'Monthly Resource Report'!"&amp;'HMPL Validation'!T$482021&amp;":"&amp;'HMPL Validation'!T$482022),'HMPL Validation'!T$482023,FALSE)),0,HLOOKUP($B22,INDIRECT("'Monthly Resource Report'!"&amp;'HMPL Validation'!T$482021&amp;":"&amp;'HMPL Validation'!T$482022),'HMPL Validation'!T$482023,FALSE))</f>
        <v>0.49130855794451389</v>
      </c>
    </row>
    <row r="23" spans="2:20">
      <c r="B23" s="301">
        <v>41883</v>
      </c>
      <c r="C23" s="294">
        <v>153</v>
      </c>
      <c r="D23" s="297">
        <v>4.3570000000000002</v>
      </c>
      <c r="E23" s="299">
        <v>7.0000000000000007E-2</v>
      </c>
      <c r="F23" s="295">
        <v>0.49</v>
      </c>
      <c r="G23" s="294">
        <f ca="1">+IF(ISERROR(HLOOKUP($B23,INDIRECT("'Monthly Resource Report'!"&amp;'HMPL Validation'!G$482021&amp;":"&amp;'HMPL Validation'!G$482022),'HMPL Validation'!G$482023,FALSE)),0,HLOOKUP($B23,INDIRECT("'Monthly Resource Report'!"&amp;'HMPL Validation'!G$482021&amp;":"&amp;'HMPL Validation'!G$482022),'HMPL Validation'!G$482023,FALSE))</f>
        <v>153</v>
      </c>
      <c r="H23" s="297">
        <f ca="1">+IF(ISERROR(HLOOKUP($B23,INDIRECT("'Monthly Resource Report'!"&amp;'HMPL Validation'!H$482021&amp;":"&amp;'HMPL Validation'!H$482022),'HMPL Validation'!H$482023,FALSE)),0,HLOOKUP($B23,INDIRECT("'Monthly Resource Report'!"&amp;'HMPL Validation'!H$482021&amp;":"&amp;'HMPL Validation'!H$482022),'HMPL Validation'!H$482023,FALSE))</f>
        <v>4.3569941981157188</v>
      </c>
      <c r="I23" s="317">
        <f ca="1">+IF(ISERROR(HLOOKUP($B23,INDIRECT("'Monthly Resource Report'!"&amp;'HMPL Validation'!I$482021&amp;":"&amp;'HMPL Validation'!I$482022),'HMPL Validation'!I$482023,FALSE)),0,HLOOKUP($B23,INDIRECT("'Monthly Resource Report'!"&amp;'HMPL Validation'!I$482021&amp;":"&amp;'HMPL Validation'!I$482022),'HMPL Validation'!I$482023,FALSE))</f>
        <v>6.9729165324021875E-2</v>
      </c>
      <c r="J23" s="318">
        <f ca="1">+IF(ISERROR(HLOOKUP($B23,INDIRECT("'Monthly Resource Report'!"&amp;'HMPL Validation'!J$482021&amp;":"&amp;'HMPL Validation'!J$482022),'HMPL Validation'!J$482023,FALSE)),0,HLOOKUP($B23,INDIRECT("'Monthly Resource Report'!"&amp;'HMPL Validation'!J$482021&amp;":"&amp;'HMPL Validation'!J$482022),'HMPL Validation'!J$482023,FALSE))</f>
        <v>0.49128526816156098</v>
      </c>
      <c r="L23" s="301">
        <v>41883</v>
      </c>
      <c r="M23" s="294">
        <v>152</v>
      </c>
      <c r="N23" s="297">
        <v>4.3570000000000002</v>
      </c>
      <c r="O23" s="299">
        <v>7.0000000000000007E-2</v>
      </c>
      <c r="P23" s="295">
        <v>0.49</v>
      </c>
      <c r="Q23" s="294">
        <f ca="1">+IF(ISERROR(HLOOKUP($B23,INDIRECT("'Monthly Resource Report'!"&amp;'HMPL Validation'!Q$482021&amp;":"&amp;'HMPL Validation'!Q$482022),'HMPL Validation'!Q$482023,FALSE)),0,HLOOKUP($B23,INDIRECT("'Monthly Resource Report'!"&amp;'HMPL Validation'!Q$482021&amp;":"&amp;'HMPL Validation'!Q$482022),'HMPL Validation'!Q$482023,FALSE))</f>
        <v>152</v>
      </c>
      <c r="R23" s="297">
        <f ca="1">+IF(ISERROR(HLOOKUP($B23,INDIRECT("'Monthly Resource Report'!"&amp;'HMPL Validation'!R$482021&amp;":"&amp;'HMPL Validation'!R$482022),'HMPL Validation'!R$482023,FALSE)),0,HLOOKUP($B23,INDIRECT("'Monthly Resource Report'!"&amp;'HMPL Validation'!R$482021&amp;":"&amp;'HMPL Validation'!R$482022),'HMPL Validation'!R$482023,FALSE))</f>
        <v>4.3570060670293191</v>
      </c>
      <c r="S23" s="317">
        <f ca="1">+IF(ISERROR(HLOOKUP($B23,INDIRECT("'Monthly Resource Report'!"&amp;'HMPL Validation'!S$482021&amp;":"&amp;'HMPL Validation'!S$482022),'HMPL Validation'!S$482023,FALSE)),0,HLOOKUP($B23,INDIRECT("'Monthly Resource Report'!"&amp;'HMPL Validation'!S$482021&amp;":"&amp;'HMPL Validation'!S$482022),'HMPL Validation'!S$482023,FALSE))</f>
        <v>6.9708764793647557E-2</v>
      </c>
      <c r="T23" s="318">
        <f ca="1">+IF(ISERROR(HLOOKUP($B23,INDIRECT("'Monthly Resource Report'!"&amp;'HMPL Validation'!T$482021&amp;":"&amp;'HMPL Validation'!T$482022),'HMPL Validation'!T$482023,FALSE)),0,HLOOKUP($B23,INDIRECT("'Monthly Resource Report'!"&amp;'HMPL Validation'!T$482021&amp;":"&amp;'HMPL Validation'!T$482022),'HMPL Validation'!T$482023,FALSE))</f>
        <v>0.49182967685665263</v>
      </c>
    </row>
    <row r="24" spans="2:20">
      <c r="B24" s="301">
        <v>41913</v>
      </c>
      <c r="C24" s="294">
        <v>153</v>
      </c>
      <c r="D24" s="297">
        <v>4.3570000000000002</v>
      </c>
      <c r="E24" s="299">
        <v>7.0000000000000007E-2</v>
      </c>
      <c r="F24" s="295">
        <v>0.49</v>
      </c>
      <c r="G24" s="294">
        <f ca="1">+IF(ISERROR(HLOOKUP($B24,INDIRECT("'Monthly Resource Report'!"&amp;'HMPL Validation'!G$482021&amp;":"&amp;'HMPL Validation'!G$482022),'HMPL Validation'!G$482023,FALSE)),0,HLOOKUP($B24,INDIRECT("'Monthly Resource Report'!"&amp;'HMPL Validation'!G$482021&amp;":"&amp;'HMPL Validation'!G$482022),'HMPL Validation'!G$482023,FALSE))</f>
        <v>153</v>
      </c>
      <c r="H24" s="297">
        <f ca="1">+IF(ISERROR(HLOOKUP($B24,INDIRECT("'Monthly Resource Report'!"&amp;'HMPL Validation'!H$482021&amp;":"&amp;'HMPL Validation'!H$482022),'HMPL Validation'!H$482023,FALSE)),0,HLOOKUP($B24,INDIRECT("'Monthly Resource Report'!"&amp;'HMPL Validation'!H$482021&amp;":"&amp;'HMPL Validation'!H$482022),'HMPL Validation'!H$482023,FALSE))</f>
        <v>4.3569949952190097</v>
      </c>
      <c r="I24" s="317">
        <f ca="1">+IF(ISERROR(HLOOKUP($B24,INDIRECT("'Monthly Resource Report'!"&amp;'HMPL Validation'!I$482021&amp;":"&amp;'HMPL Validation'!I$482022),'HMPL Validation'!I$482023,FALSE)),0,HLOOKUP($B24,INDIRECT("'Monthly Resource Report'!"&amp;'HMPL Validation'!I$482021&amp;":"&amp;'HMPL Validation'!I$482022),'HMPL Validation'!I$482023,FALSE))</f>
        <v>6.9759736279662199E-2</v>
      </c>
      <c r="J24" s="318">
        <f ca="1">+IF(ISERROR(HLOOKUP($B24,INDIRECT("'Monthly Resource Report'!"&amp;'HMPL Validation'!J$482021&amp;":"&amp;'HMPL Validation'!J$482022),'HMPL Validation'!J$482023,FALSE)),0,HLOOKUP($B24,INDIRECT("'Monthly Resource Report'!"&amp;'HMPL Validation'!J$482021&amp;":"&amp;'HMPL Validation'!J$482022),'HMPL Validation'!J$482023,FALSE))</f>
        <v>0.49092757358704153</v>
      </c>
      <c r="L24" s="301">
        <v>41913</v>
      </c>
      <c r="M24" s="294">
        <v>152</v>
      </c>
      <c r="N24" s="297">
        <v>4.3570000000000002</v>
      </c>
      <c r="O24" s="299">
        <v>7.0000000000000007E-2</v>
      </c>
      <c r="P24" s="295">
        <v>0.49</v>
      </c>
      <c r="Q24" s="294">
        <f ca="1">+IF(ISERROR(HLOOKUP($B24,INDIRECT("'Monthly Resource Report'!"&amp;'HMPL Validation'!Q$482021&amp;":"&amp;'HMPL Validation'!Q$482022),'HMPL Validation'!Q$482023,FALSE)),0,HLOOKUP($B24,INDIRECT("'Monthly Resource Report'!"&amp;'HMPL Validation'!Q$482021&amp;":"&amp;'HMPL Validation'!Q$482022),'HMPL Validation'!Q$482023,FALSE))</f>
        <v>152</v>
      </c>
      <c r="R24" s="297">
        <f ca="1">+IF(ISERROR(HLOOKUP($B24,INDIRECT("'Monthly Resource Report'!"&amp;'HMPL Validation'!R$482021&amp;":"&amp;'HMPL Validation'!R$482022),'HMPL Validation'!R$482023,FALSE)),0,HLOOKUP($B24,INDIRECT("'Monthly Resource Report'!"&amp;'HMPL Validation'!R$482021&amp;":"&amp;'HMPL Validation'!R$482022),'HMPL Validation'!R$482023,FALSE))</f>
        <v>4.357006687709772</v>
      </c>
      <c r="S24" s="317">
        <f ca="1">+IF(ISERROR(HLOOKUP($B24,INDIRECT("'Monthly Resource Report'!"&amp;'HMPL Validation'!S$482021&amp;":"&amp;'HMPL Validation'!S$482022),'HMPL Validation'!S$482023,FALSE)),0,HLOOKUP($B24,INDIRECT("'Monthly Resource Report'!"&amp;'HMPL Validation'!S$482021&amp;":"&amp;'HMPL Validation'!S$482022),'HMPL Validation'!S$482023,FALSE))</f>
        <v>6.9730837447021951E-2</v>
      </c>
      <c r="T24" s="318">
        <f ca="1">+IF(ISERROR(HLOOKUP($B24,INDIRECT("'Monthly Resource Report'!"&amp;'HMPL Validation'!T$482021&amp;":"&amp;'HMPL Validation'!T$482022),'HMPL Validation'!T$482023,FALSE)),0,HLOOKUP($B24,INDIRECT("'Monthly Resource Report'!"&amp;'HMPL Validation'!T$482021&amp;":"&amp;'HMPL Validation'!T$482022),'HMPL Validation'!T$482023,FALSE))</f>
        <v>0.49220202458516615</v>
      </c>
    </row>
    <row r="25" spans="2:20">
      <c r="B25" s="301">
        <v>41944</v>
      </c>
      <c r="C25" s="294">
        <v>153</v>
      </c>
      <c r="D25" s="297">
        <v>4.3570000000000002</v>
      </c>
      <c r="E25" s="299">
        <v>7.0000000000000007E-2</v>
      </c>
      <c r="F25" s="295">
        <v>0.49</v>
      </c>
      <c r="G25" s="294">
        <f ca="1">+IF(ISERROR(HLOOKUP($B25,INDIRECT("'Monthly Resource Report'!"&amp;'HMPL Validation'!G$482021&amp;":"&amp;'HMPL Validation'!G$482022),'HMPL Validation'!G$482023,FALSE)),0,HLOOKUP($B25,INDIRECT("'Monthly Resource Report'!"&amp;'HMPL Validation'!G$482021&amp;":"&amp;'HMPL Validation'!G$482022),'HMPL Validation'!G$482023,FALSE))</f>
        <v>153</v>
      </c>
      <c r="H25" s="297">
        <f ca="1">+IF(ISERROR(HLOOKUP($B25,INDIRECT("'Monthly Resource Report'!"&amp;'HMPL Validation'!H$482021&amp;":"&amp;'HMPL Validation'!H$482022),'HMPL Validation'!H$482023,FALSE)),0,HLOOKUP($B25,INDIRECT("'Monthly Resource Report'!"&amp;'HMPL Validation'!H$482021&amp;":"&amp;'HMPL Validation'!H$482022),'HMPL Validation'!H$482023,FALSE))</f>
        <v>4.3569939155447672</v>
      </c>
      <c r="I25" s="317">
        <f ca="1">+IF(ISERROR(HLOOKUP($B25,INDIRECT("'Monthly Resource Report'!"&amp;'HMPL Validation'!I$482021&amp;":"&amp;'HMPL Validation'!I$482022),'HMPL Validation'!I$482023,FALSE)),0,HLOOKUP($B25,INDIRECT("'Monthly Resource Report'!"&amp;'HMPL Validation'!I$482021&amp;":"&amp;'HMPL Validation'!I$482022),'HMPL Validation'!I$482023,FALSE))</f>
        <v>6.9717708167708572E-2</v>
      </c>
      <c r="J25" s="318">
        <f ca="1">+IF(ISERROR(HLOOKUP($B25,INDIRECT("'Monthly Resource Report'!"&amp;'HMPL Validation'!J$482021&amp;":"&amp;'HMPL Validation'!J$482022),'HMPL Validation'!J$482023,FALSE)),0,HLOOKUP($B25,INDIRECT("'Monthly Resource Report'!"&amp;'HMPL Validation'!J$482021&amp;":"&amp;'HMPL Validation'!J$482022),'HMPL Validation'!J$482023,FALSE))</f>
        <v>0.49129782974986941</v>
      </c>
      <c r="L25" s="301">
        <v>41944</v>
      </c>
      <c r="M25" s="294">
        <v>152</v>
      </c>
      <c r="N25" s="297">
        <v>4.3570000000000002</v>
      </c>
      <c r="O25" s="299">
        <v>7.0000000000000007E-2</v>
      </c>
      <c r="P25" s="295">
        <v>0.49</v>
      </c>
      <c r="Q25" s="294">
        <f ca="1">+IF(ISERROR(HLOOKUP($B25,INDIRECT("'Monthly Resource Report'!"&amp;'HMPL Validation'!Q$482021&amp;":"&amp;'HMPL Validation'!Q$482022),'HMPL Validation'!Q$482023,FALSE)),0,HLOOKUP($B25,INDIRECT("'Monthly Resource Report'!"&amp;'HMPL Validation'!Q$482021&amp;":"&amp;'HMPL Validation'!Q$482022),'HMPL Validation'!Q$482023,FALSE))</f>
        <v>152</v>
      </c>
      <c r="R25" s="297">
        <f ca="1">+IF(ISERROR(HLOOKUP($B25,INDIRECT("'Monthly Resource Report'!"&amp;'HMPL Validation'!R$482021&amp;":"&amp;'HMPL Validation'!R$482022),'HMPL Validation'!R$482023,FALSE)),0,HLOOKUP($B25,INDIRECT("'Monthly Resource Report'!"&amp;'HMPL Validation'!R$482021&amp;":"&amp;'HMPL Validation'!R$482022),'HMPL Validation'!R$482023,FALSE))</f>
        <v>4.3570061698061702</v>
      </c>
      <c r="S25" s="317">
        <f ca="1">+IF(ISERROR(HLOOKUP($B25,INDIRECT("'Monthly Resource Report'!"&amp;'HMPL Validation'!S$482021&amp;":"&amp;'HMPL Validation'!S$482022),'HMPL Validation'!S$482023,FALSE)),0,HLOOKUP($B25,INDIRECT("'Monthly Resource Report'!"&amp;'HMPL Validation'!S$482021&amp;":"&amp;'HMPL Validation'!S$482022),'HMPL Validation'!S$482023,FALSE))</f>
        <v>6.9676929114241892E-2</v>
      </c>
      <c r="T25" s="318">
        <f ca="1">+IF(ISERROR(HLOOKUP($B25,INDIRECT("'Monthly Resource Report'!"&amp;'HMPL Validation'!T$482021&amp;":"&amp;'HMPL Validation'!T$482022),'HMPL Validation'!T$482023,FALSE)),0,HLOOKUP($B25,INDIRECT("'Monthly Resource Report'!"&amp;'HMPL Validation'!T$482021&amp;":"&amp;'HMPL Validation'!T$482022),'HMPL Validation'!T$482023,FALSE))</f>
        <v>0.49138369477393751</v>
      </c>
    </row>
    <row r="26" spans="2:20">
      <c r="B26" s="301">
        <v>41974</v>
      </c>
      <c r="C26" s="294">
        <v>153</v>
      </c>
      <c r="D26" s="297">
        <v>4.3570000000000002</v>
      </c>
      <c r="E26" s="299">
        <v>7.0000000000000007E-2</v>
      </c>
      <c r="F26" s="295">
        <v>0.49</v>
      </c>
      <c r="G26" s="294">
        <f ca="1">+IF(ISERROR(HLOOKUP($B26,INDIRECT("'Monthly Resource Report'!"&amp;'HMPL Validation'!G$482021&amp;":"&amp;'HMPL Validation'!G$482022),'HMPL Validation'!G$482023,FALSE)),0,HLOOKUP($B26,INDIRECT("'Monthly Resource Report'!"&amp;'HMPL Validation'!G$482021&amp;":"&amp;'HMPL Validation'!G$482022),'HMPL Validation'!G$482023,FALSE))</f>
        <v>153</v>
      </c>
      <c r="H26" s="297">
        <f ca="1">+IF(ISERROR(HLOOKUP($B26,INDIRECT("'Monthly Resource Report'!"&amp;'HMPL Validation'!H$482021&amp;":"&amp;'HMPL Validation'!H$482022),'HMPL Validation'!H$482023,FALSE)),0,HLOOKUP($B26,INDIRECT("'Monthly Resource Report'!"&amp;'HMPL Validation'!H$482021&amp;":"&amp;'HMPL Validation'!H$482022),'HMPL Validation'!H$482023,FALSE))</f>
        <v>4.3569938227827283</v>
      </c>
      <c r="I26" s="317">
        <f ca="1">+IF(ISERROR(HLOOKUP($B26,INDIRECT("'Monthly Resource Report'!"&amp;'HMPL Validation'!I$482021&amp;":"&amp;'HMPL Validation'!I$482022),'HMPL Validation'!I$482023,FALSE)),0,HLOOKUP($B26,INDIRECT("'Monthly Resource Report'!"&amp;'HMPL Validation'!I$482021&amp;":"&amp;'HMPL Validation'!I$482022),'HMPL Validation'!I$482023,FALSE))</f>
        <v>6.9741074976945899E-2</v>
      </c>
      <c r="J26" s="318">
        <f ca="1">+IF(ISERROR(HLOOKUP($B26,INDIRECT("'Monthly Resource Report'!"&amp;'HMPL Validation'!J$482021&amp;":"&amp;'HMPL Validation'!J$482022),'HMPL Validation'!J$482023,FALSE)),0,HLOOKUP($B26,INDIRECT("'Monthly Resource Report'!"&amp;'HMPL Validation'!J$482021&amp;":"&amp;'HMPL Validation'!J$482022),'HMPL Validation'!J$482023,FALSE))</f>
        <v>0.49124035601624183</v>
      </c>
      <c r="L26" s="301">
        <v>41974</v>
      </c>
      <c r="M26" s="294">
        <v>152</v>
      </c>
      <c r="N26" s="297">
        <v>4.3570000000000002</v>
      </c>
      <c r="O26" s="299">
        <v>7.0000000000000007E-2</v>
      </c>
      <c r="P26" s="295">
        <v>0.49</v>
      </c>
      <c r="Q26" s="294">
        <f ca="1">+IF(ISERROR(HLOOKUP($B26,INDIRECT("'Monthly Resource Report'!"&amp;'HMPL Validation'!Q$482021&amp;":"&amp;'HMPL Validation'!Q$482022),'HMPL Validation'!Q$482023,FALSE)),0,HLOOKUP($B26,INDIRECT("'Monthly Resource Report'!"&amp;'HMPL Validation'!Q$482021&amp;":"&amp;'HMPL Validation'!Q$482022),'HMPL Validation'!Q$482023,FALSE))</f>
        <v>152</v>
      </c>
      <c r="R26" s="297">
        <f ca="1">+IF(ISERROR(HLOOKUP($B26,INDIRECT("'Monthly Resource Report'!"&amp;'HMPL Validation'!R$482021&amp;":"&amp;'HMPL Validation'!R$482022),'HMPL Validation'!R$482023,FALSE)),0,HLOOKUP($B26,INDIRECT("'Monthly Resource Report'!"&amp;'HMPL Validation'!R$482021&amp;":"&amp;'HMPL Validation'!R$482022),'HMPL Validation'!R$482023,FALSE))</f>
        <v>4.3570063207205241</v>
      </c>
      <c r="S26" s="317">
        <f ca="1">+IF(ISERROR(HLOOKUP($B26,INDIRECT("'Monthly Resource Report'!"&amp;'HMPL Validation'!S$482021&amp;":"&amp;'HMPL Validation'!S$482022),'HMPL Validation'!S$482023,FALSE)),0,HLOOKUP($B26,INDIRECT("'Monthly Resource Report'!"&amp;'HMPL Validation'!S$482021&amp;":"&amp;'HMPL Validation'!S$482022),'HMPL Validation'!S$482023,FALSE))</f>
        <v>6.9715797063412729E-2</v>
      </c>
      <c r="T26" s="318">
        <f ca="1">+IF(ISERROR(HLOOKUP($B26,INDIRECT("'Monthly Resource Report'!"&amp;'HMPL Validation'!T$482021&amp;":"&amp;'HMPL Validation'!T$482022),'HMPL Validation'!T$482023,FALSE)),0,HLOOKUP($B26,INDIRECT("'Monthly Resource Report'!"&amp;'HMPL Validation'!T$482021&amp;":"&amp;'HMPL Validation'!T$482022),'HMPL Validation'!T$482023,FALSE))</f>
        <v>0.49177641767297936</v>
      </c>
    </row>
    <row r="27" spans="2:20">
      <c r="B27" s="301">
        <v>42005</v>
      </c>
      <c r="C27" s="294">
        <v>153</v>
      </c>
      <c r="D27" s="297">
        <v>4.641</v>
      </c>
      <c r="E27" s="299">
        <v>7.0000000000000007E-2</v>
      </c>
      <c r="F27" s="295">
        <v>0.49</v>
      </c>
      <c r="G27" s="294">
        <f ca="1">+IF(ISERROR(HLOOKUP($B27,INDIRECT("'Monthly Resource Report'!"&amp;'HMPL Validation'!G$482021&amp;":"&amp;'HMPL Validation'!G$482022),'HMPL Validation'!G$482023,FALSE)),0,HLOOKUP($B27,INDIRECT("'Monthly Resource Report'!"&amp;'HMPL Validation'!G$482021&amp;":"&amp;'HMPL Validation'!G$482022),'HMPL Validation'!G$482023,FALSE))</f>
        <v>153</v>
      </c>
      <c r="H27" s="297">
        <f ca="1">+IF(ISERROR(HLOOKUP($B27,INDIRECT("'Monthly Resource Report'!"&amp;'HMPL Validation'!H$482021&amp;":"&amp;'HMPL Validation'!H$482022),'HMPL Validation'!H$482023,FALSE)),0,HLOOKUP($B27,INDIRECT("'Monthly Resource Report'!"&amp;'HMPL Validation'!H$482021&amp;":"&amp;'HMPL Validation'!H$482022),'HMPL Validation'!H$482023,FALSE))</f>
        <v>4.6409950558132422</v>
      </c>
      <c r="I27" s="317">
        <f ca="1">+IF(ISERROR(HLOOKUP($B27,INDIRECT("'Monthly Resource Report'!"&amp;'HMPL Validation'!I$482021&amp;":"&amp;'HMPL Validation'!I$482022),'HMPL Validation'!I$482023,FALSE)),0,HLOOKUP($B27,INDIRECT("'Monthly Resource Report'!"&amp;'HMPL Validation'!I$482021&amp;":"&amp;'HMPL Validation'!I$482022),'HMPL Validation'!I$482023,FALSE))</f>
        <v>6.975510465146903E-2</v>
      </c>
      <c r="J27" s="318">
        <f ca="1">+IF(ISERROR(HLOOKUP($B27,INDIRECT("'Monthly Resource Report'!"&amp;'HMPL Validation'!J$482021&amp;":"&amp;'HMPL Validation'!J$482022),'HMPL Validation'!J$482023,FALSE)),0,HLOOKUP($B27,INDIRECT("'Monthly Resource Report'!"&amp;'HMPL Validation'!J$482021&amp;":"&amp;'HMPL Validation'!J$482022),'HMPL Validation'!J$482023,FALSE))</f>
        <v>0.49122041333850036</v>
      </c>
      <c r="L27" s="301">
        <v>42005</v>
      </c>
      <c r="M27" s="294">
        <v>152</v>
      </c>
      <c r="N27" s="297">
        <v>4.641</v>
      </c>
      <c r="O27" s="299">
        <v>7.0000000000000007E-2</v>
      </c>
      <c r="P27" s="295">
        <v>0.49</v>
      </c>
      <c r="Q27" s="294">
        <f ca="1">+IF(ISERROR(HLOOKUP($B27,INDIRECT("'Monthly Resource Report'!"&amp;'HMPL Validation'!Q$482021&amp;":"&amp;'HMPL Validation'!Q$482022),'HMPL Validation'!Q$482023,FALSE)),0,HLOOKUP($B27,INDIRECT("'Monthly Resource Report'!"&amp;'HMPL Validation'!Q$482021&amp;":"&amp;'HMPL Validation'!Q$482022),'HMPL Validation'!Q$482023,FALSE))</f>
        <v>152</v>
      </c>
      <c r="R27" s="297">
        <f ca="1">+IF(ISERROR(HLOOKUP($B27,INDIRECT("'Monthly Resource Report'!"&amp;'HMPL Validation'!R$482021&amp;":"&amp;'HMPL Validation'!R$482022),'HMPL Validation'!R$482023,FALSE)),0,HLOOKUP($B27,INDIRECT("'Monthly Resource Report'!"&amp;'HMPL Validation'!R$482021&amp;":"&amp;'HMPL Validation'!R$482022),'HMPL Validation'!R$482023,FALSE))</f>
        <v>4.6409969814771523</v>
      </c>
      <c r="S27" s="317">
        <f ca="1">+IF(ISERROR(HLOOKUP($B27,INDIRECT("'Monthly Resource Report'!"&amp;'HMPL Validation'!S$482021&amp;":"&amp;'HMPL Validation'!S$482022),'HMPL Validation'!S$482023,FALSE)),0,HLOOKUP($B27,INDIRECT("'Monthly Resource Report'!"&amp;'HMPL Validation'!S$482021&amp;":"&amp;'HMPL Validation'!S$482022),'HMPL Validation'!S$482023,FALSE))</f>
        <v>6.9704567335834286E-2</v>
      </c>
      <c r="T27" s="318">
        <f ca="1">+IF(ISERROR(HLOOKUP($B27,INDIRECT("'Monthly Resource Report'!"&amp;'HMPL Validation'!T$482021&amp;":"&amp;'HMPL Validation'!T$482022),'HMPL Validation'!T$482023,FALSE)),0,HLOOKUP($B27,INDIRECT("'Monthly Resource Report'!"&amp;'HMPL Validation'!T$482021&amp;":"&amp;'HMPL Validation'!T$482022),'HMPL Validation'!T$482023,FALSE))</f>
        <v>0.49174908145852114</v>
      </c>
    </row>
    <row r="28" spans="2:20">
      <c r="B28" s="301">
        <v>42036</v>
      </c>
      <c r="C28" s="294">
        <v>153</v>
      </c>
      <c r="D28" s="297">
        <v>4.641</v>
      </c>
      <c r="E28" s="299">
        <v>7.0000000000000007E-2</v>
      </c>
      <c r="F28" s="295">
        <v>0.49</v>
      </c>
      <c r="G28" s="294">
        <f ca="1">+IF(ISERROR(HLOOKUP($B28,INDIRECT("'Monthly Resource Report'!"&amp;'HMPL Validation'!G$482021&amp;":"&amp;'HMPL Validation'!G$482022),'HMPL Validation'!G$482023,FALSE)),0,HLOOKUP($B28,INDIRECT("'Monthly Resource Report'!"&amp;'HMPL Validation'!G$482021&amp;":"&amp;'HMPL Validation'!G$482022),'HMPL Validation'!G$482023,FALSE))</f>
        <v>153</v>
      </c>
      <c r="H28" s="297">
        <f ca="1">+IF(ISERROR(HLOOKUP($B28,INDIRECT("'Monthly Resource Report'!"&amp;'HMPL Validation'!H$482021&amp;":"&amp;'HMPL Validation'!H$482022),'HMPL Validation'!H$482023,FALSE)),0,HLOOKUP($B28,INDIRECT("'Monthly Resource Report'!"&amp;'HMPL Validation'!H$482021&amp;":"&amp;'HMPL Validation'!H$482022),'HMPL Validation'!H$482023,FALSE))</f>
        <v>4.6409945224624121</v>
      </c>
      <c r="I28" s="317">
        <f ca="1">+IF(ISERROR(HLOOKUP($B28,INDIRECT("'Monthly Resource Report'!"&amp;'HMPL Validation'!I$482021&amp;":"&amp;'HMPL Validation'!I$482022),'HMPL Validation'!I$482023,FALSE)),0,HLOOKUP($B28,INDIRECT("'Monthly Resource Report'!"&amp;'HMPL Validation'!I$482021&amp;":"&amp;'HMPL Validation'!I$482022),'HMPL Validation'!I$482023,FALSE))</f>
        <v>6.9764992960319086E-2</v>
      </c>
      <c r="J28" s="318">
        <f ca="1">+IF(ISERROR(HLOOKUP($B28,INDIRECT("'Monthly Resource Report'!"&amp;'HMPL Validation'!J$482021&amp;":"&amp;'HMPL Validation'!J$482022),'HMPL Validation'!J$482023,FALSE)),0,HLOOKUP($B28,INDIRECT("'Monthly Resource Report'!"&amp;'HMPL Validation'!J$482021&amp;":"&amp;'HMPL Validation'!J$482022),'HMPL Validation'!J$482023,FALSE))</f>
        <v>0.4913502277008519</v>
      </c>
      <c r="L28" s="301">
        <v>42036</v>
      </c>
      <c r="M28" s="294">
        <v>152</v>
      </c>
      <c r="N28" s="297">
        <v>4.641</v>
      </c>
      <c r="O28" s="299">
        <v>7.0000000000000007E-2</v>
      </c>
      <c r="P28" s="295">
        <v>0.49</v>
      </c>
      <c r="Q28" s="294">
        <f ca="1">+IF(ISERROR(HLOOKUP($B28,INDIRECT("'Monthly Resource Report'!"&amp;'HMPL Validation'!Q$482021&amp;":"&amp;'HMPL Validation'!Q$482022),'HMPL Validation'!Q$482023,FALSE)),0,HLOOKUP($B28,INDIRECT("'Monthly Resource Report'!"&amp;'HMPL Validation'!Q$482021&amp;":"&amp;'HMPL Validation'!Q$482022),'HMPL Validation'!Q$482023,FALSE))</f>
        <v>152</v>
      </c>
      <c r="R28" s="297">
        <f ca="1">+IF(ISERROR(HLOOKUP($B28,INDIRECT("'Monthly Resource Report'!"&amp;'HMPL Validation'!R$482021&amp;":"&amp;'HMPL Validation'!R$482022),'HMPL Validation'!R$482023,FALSE)),0,HLOOKUP($B28,INDIRECT("'Monthly Resource Report'!"&amp;'HMPL Validation'!R$482021&amp;":"&amp;'HMPL Validation'!R$482022),'HMPL Validation'!R$482023,FALSE))</f>
        <v>4.6409970496752351</v>
      </c>
      <c r="S28" s="317">
        <f ca="1">+IF(ISERROR(HLOOKUP($B28,INDIRECT("'Monthly Resource Report'!"&amp;'HMPL Validation'!S$482021&amp;":"&amp;'HMPL Validation'!S$482022),'HMPL Validation'!S$482023,FALSE)),0,HLOOKUP($B28,INDIRECT("'Monthly Resource Report'!"&amp;'HMPL Validation'!S$482021&amp;":"&amp;'HMPL Validation'!S$482022),'HMPL Validation'!S$482023,FALSE))</f>
        <v>6.9724311962246183E-2</v>
      </c>
      <c r="T28" s="318">
        <f ca="1">+IF(ISERROR(HLOOKUP($B28,INDIRECT("'Monthly Resource Report'!"&amp;'HMPL Validation'!T$482021&amp;":"&amp;'HMPL Validation'!T$482022),'HMPL Validation'!T$482023,FALSE)),0,HLOOKUP($B28,INDIRECT("'Monthly Resource Report'!"&amp;'HMPL Validation'!T$482021&amp;":"&amp;'HMPL Validation'!T$482022),'HMPL Validation'!T$482023,FALSE))</f>
        <v>0.49143790542262961</v>
      </c>
    </row>
    <row r="29" spans="2:20">
      <c r="B29" s="301">
        <v>42064</v>
      </c>
      <c r="C29" s="294">
        <v>153</v>
      </c>
      <c r="D29" s="297">
        <v>4.641</v>
      </c>
      <c r="E29" s="299">
        <v>7.0000000000000007E-2</v>
      </c>
      <c r="F29" s="295">
        <v>0.49</v>
      </c>
      <c r="G29" s="294">
        <f ca="1">+IF(ISERROR(HLOOKUP($B29,INDIRECT("'Monthly Resource Report'!"&amp;'HMPL Validation'!G$482021&amp;":"&amp;'HMPL Validation'!G$482022),'HMPL Validation'!G$482023,FALSE)),0,HLOOKUP($B29,INDIRECT("'Monthly Resource Report'!"&amp;'HMPL Validation'!G$482021&amp;":"&amp;'HMPL Validation'!G$482022),'HMPL Validation'!G$482023,FALSE))</f>
        <v>153</v>
      </c>
      <c r="H29" s="297">
        <f ca="1">+IF(ISERROR(HLOOKUP($B29,INDIRECT("'Monthly Resource Report'!"&amp;'HMPL Validation'!H$482021&amp;":"&amp;'HMPL Validation'!H$482022),'HMPL Validation'!H$482023,FALSE)),0,HLOOKUP($B29,INDIRECT("'Monthly Resource Report'!"&amp;'HMPL Validation'!H$482021&amp;":"&amp;'HMPL Validation'!H$482022),'HMPL Validation'!H$482023,FALSE))</f>
        <v>4.6409946805233222</v>
      </c>
      <c r="I29" s="317">
        <f ca="1">+IF(ISERROR(HLOOKUP($B29,INDIRECT("'Monthly Resource Report'!"&amp;'HMPL Validation'!I$482021&amp;":"&amp;'HMPL Validation'!I$482022),'HMPL Validation'!I$482023,FALSE)),0,HLOOKUP($B29,INDIRECT("'Monthly Resource Report'!"&amp;'HMPL Validation'!I$482021&amp;":"&amp;'HMPL Validation'!I$482022),'HMPL Validation'!I$482023,FALSE))</f>
        <v>6.9738667935363541E-2</v>
      </c>
      <c r="J29" s="318">
        <f ca="1">+IF(ISERROR(HLOOKUP($B29,INDIRECT("'Monthly Resource Report'!"&amp;'HMPL Validation'!J$482021&amp;":"&amp;'HMPL Validation'!J$482022),'HMPL Validation'!J$482023,FALSE)),0,HLOOKUP($B29,INDIRECT("'Monthly Resource Report'!"&amp;'HMPL Validation'!J$482021&amp;":"&amp;'HMPL Validation'!J$482022),'HMPL Validation'!J$482023,FALSE))</f>
        <v>0.49093672974981672</v>
      </c>
      <c r="L29" s="301">
        <v>42064</v>
      </c>
      <c r="M29" s="294">
        <v>152</v>
      </c>
      <c r="N29" s="297">
        <v>4.641</v>
      </c>
      <c r="O29" s="299">
        <v>7.0000000000000007E-2</v>
      </c>
      <c r="P29" s="295">
        <v>0.49</v>
      </c>
      <c r="Q29" s="294">
        <f ca="1">+IF(ISERROR(HLOOKUP($B29,INDIRECT("'Monthly Resource Report'!"&amp;'HMPL Validation'!Q$482021&amp;":"&amp;'HMPL Validation'!Q$482022),'HMPL Validation'!Q$482023,FALSE)),0,HLOOKUP($B29,INDIRECT("'Monthly Resource Report'!"&amp;'HMPL Validation'!Q$482021&amp;":"&amp;'HMPL Validation'!Q$482022),'HMPL Validation'!Q$482023,FALSE))</f>
        <v>152</v>
      </c>
      <c r="R29" s="297">
        <f ca="1">+IF(ISERROR(HLOOKUP($B29,INDIRECT("'Monthly Resource Report'!"&amp;'HMPL Validation'!R$482021&amp;":"&amp;'HMPL Validation'!R$482022),'HMPL Validation'!R$482023,FALSE)),0,HLOOKUP($B29,INDIRECT("'Monthly Resource Report'!"&amp;'HMPL Validation'!R$482021&amp;":"&amp;'HMPL Validation'!R$482022),'HMPL Validation'!R$482023,FALSE))</f>
        <v>4.6409962678504373</v>
      </c>
      <c r="S29" s="317">
        <f ca="1">+IF(ISERROR(HLOOKUP($B29,INDIRECT("'Monthly Resource Report'!"&amp;'HMPL Validation'!S$482021&amp;":"&amp;'HMPL Validation'!S$482022),'HMPL Validation'!S$482023,FALSE)),0,HLOOKUP($B29,INDIRECT("'Monthly Resource Report'!"&amp;'HMPL Validation'!S$482021&amp;":"&amp;'HMPL Validation'!S$482022),'HMPL Validation'!S$482023,FALSE))</f>
        <v>6.9667230737487096E-2</v>
      </c>
      <c r="T29" s="318">
        <f ca="1">+IF(ISERROR(HLOOKUP($B29,INDIRECT("'Monthly Resource Report'!"&amp;'HMPL Validation'!T$482021&amp;":"&amp;'HMPL Validation'!T$482022),'HMPL Validation'!T$482023,FALSE)),0,HLOOKUP($B29,INDIRECT("'Monthly Resource Report'!"&amp;'HMPL Validation'!T$482021&amp;":"&amp;'HMPL Validation'!T$482022),'HMPL Validation'!T$482023,FALSE))</f>
        <v>0.49182473340660343</v>
      </c>
    </row>
    <row r="30" spans="2:20">
      <c r="B30" s="301">
        <v>42095</v>
      </c>
      <c r="C30" s="294">
        <v>153</v>
      </c>
      <c r="D30" s="297">
        <v>4.641</v>
      </c>
      <c r="E30" s="299">
        <v>7.0000000000000007E-2</v>
      </c>
      <c r="F30" s="295">
        <v>0.49</v>
      </c>
      <c r="G30" s="294">
        <f ca="1">+IF(ISERROR(HLOOKUP($B30,INDIRECT("'Monthly Resource Report'!"&amp;'HMPL Validation'!G$482021&amp;":"&amp;'HMPL Validation'!G$482022),'HMPL Validation'!G$482023,FALSE)),0,HLOOKUP($B30,INDIRECT("'Monthly Resource Report'!"&amp;'HMPL Validation'!G$482021&amp;":"&amp;'HMPL Validation'!G$482022),'HMPL Validation'!G$482023,FALSE))</f>
        <v>153</v>
      </c>
      <c r="H30" s="297">
        <f ca="1">+IF(ISERROR(HLOOKUP($B30,INDIRECT("'Monthly Resource Report'!"&amp;'HMPL Validation'!H$482021&amp;":"&amp;'HMPL Validation'!H$482022),'HMPL Validation'!H$482023,FALSE)),0,HLOOKUP($B30,INDIRECT("'Monthly Resource Report'!"&amp;'HMPL Validation'!H$482021&amp;":"&amp;'HMPL Validation'!H$482022),'HMPL Validation'!H$482023,FALSE))</f>
        <v>4.6409950333596228</v>
      </c>
      <c r="I30" s="317">
        <f ca="1">+IF(ISERROR(HLOOKUP($B30,INDIRECT("'Monthly Resource Report'!"&amp;'HMPL Validation'!I$482021&amp;":"&amp;'HMPL Validation'!I$482022),'HMPL Validation'!I$482023,FALSE)),0,HLOOKUP($B30,INDIRECT("'Monthly Resource Report'!"&amp;'HMPL Validation'!I$482021&amp;":"&amp;'HMPL Validation'!I$482022),'HMPL Validation'!I$482023,FALSE))</f>
        <v>6.9725919049584029E-2</v>
      </c>
      <c r="J30" s="318">
        <f ca="1">+IF(ISERROR(HLOOKUP($B30,INDIRECT("'Monthly Resource Report'!"&amp;'HMPL Validation'!J$482021&amp;":"&amp;'HMPL Validation'!J$482022),'HMPL Validation'!J$482023,FALSE)),0,HLOOKUP($B30,INDIRECT("'Monthly Resource Report'!"&amp;'HMPL Validation'!J$482021&amp;":"&amp;'HMPL Validation'!J$482022),'HMPL Validation'!J$482023,FALSE))</f>
        <v>0.49097111761556544</v>
      </c>
      <c r="L30" s="301">
        <v>42095</v>
      </c>
      <c r="M30" s="294">
        <v>152</v>
      </c>
      <c r="N30" s="297">
        <v>4.641</v>
      </c>
      <c r="O30" s="299">
        <v>7.0000000000000007E-2</v>
      </c>
      <c r="P30" s="295">
        <v>0.49</v>
      </c>
      <c r="Q30" s="294">
        <f ca="1">+IF(ISERROR(HLOOKUP($B30,INDIRECT("'Monthly Resource Report'!"&amp;'HMPL Validation'!Q$482021&amp;":"&amp;'HMPL Validation'!Q$482022),'HMPL Validation'!Q$482023,FALSE)),0,HLOOKUP($B30,INDIRECT("'Monthly Resource Report'!"&amp;'HMPL Validation'!Q$482021&amp;":"&amp;'HMPL Validation'!Q$482022),'HMPL Validation'!Q$482023,FALSE))</f>
        <v>152</v>
      </c>
      <c r="R30" s="297">
        <f ca="1">+IF(ISERROR(HLOOKUP($B30,INDIRECT("'Monthly Resource Report'!"&amp;'HMPL Validation'!R$482021&amp;":"&amp;'HMPL Validation'!R$482022),'HMPL Validation'!R$482023,FALSE)),0,HLOOKUP($B30,INDIRECT("'Monthly Resource Report'!"&amp;'HMPL Validation'!R$482021&amp;":"&amp;'HMPL Validation'!R$482022),'HMPL Validation'!R$482023,FALSE))</f>
        <v>4.6409972636059589</v>
      </c>
      <c r="S30" s="317">
        <f ca="1">+IF(ISERROR(HLOOKUP($B30,INDIRECT("'Monthly Resource Report'!"&amp;'HMPL Validation'!S$482021&amp;":"&amp;'HMPL Validation'!S$482022),'HMPL Validation'!S$482023,FALSE)),0,HLOOKUP($B30,INDIRECT("'Monthly Resource Report'!"&amp;'HMPL Validation'!S$482021&amp;":"&amp;'HMPL Validation'!S$482022),'HMPL Validation'!S$482023,FALSE))</f>
        <v>6.9664638630811349E-2</v>
      </c>
      <c r="T30" s="318">
        <f ca="1">+IF(ISERROR(HLOOKUP($B30,INDIRECT("'Monthly Resource Report'!"&amp;'HMPL Validation'!T$482021&amp;":"&amp;'HMPL Validation'!T$482022),'HMPL Validation'!T$482023,FALSE)),0,HLOOKUP($B30,INDIRECT("'Monthly Resource Report'!"&amp;'HMPL Validation'!T$482021&amp;":"&amp;'HMPL Validation'!T$482022),'HMPL Validation'!T$482023,FALSE))</f>
        <v>0.49228757519434324</v>
      </c>
    </row>
    <row r="31" spans="2:20">
      <c r="B31" s="301">
        <v>42125</v>
      </c>
      <c r="C31" s="294">
        <v>153</v>
      </c>
      <c r="D31" s="297">
        <v>4.641</v>
      </c>
      <c r="E31" s="299">
        <v>7.0000000000000007E-2</v>
      </c>
      <c r="F31" s="295">
        <v>0.49</v>
      </c>
      <c r="G31" s="294">
        <f ca="1">+IF(ISERROR(HLOOKUP($B31,INDIRECT("'Monthly Resource Report'!"&amp;'HMPL Validation'!G$482021&amp;":"&amp;'HMPL Validation'!G$482022),'HMPL Validation'!G$482023,FALSE)),0,HLOOKUP($B31,INDIRECT("'Monthly Resource Report'!"&amp;'HMPL Validation'!G$482021&amp;":"&amp;'HMPL Validation'!G$482022),'HMPL Validation'!G$482023,FALSE))</f>
        <v>153</v>
      </c>
      <c r="H31" s="297">
        <f ca="1">+IF(ISERROR(HLOOKUP($B31,INDIRECT("'Monthly Resource Report'!"&amp;'HMPL Validation'!H$482021&amp;":"&amp;'HMPL Validation'!H$482022),'HMPL Validation'!H$482023,FALSE)),0,HLOOKUP($B31,INDIRECT("'Monthly Resource Report'!"&amp;'HMPL Validation'!H$482021&amp;":"&amp;'HMPL Validation'!H$482022),'HMPL Validation'!H$482023,FALSE))</f>
        <v>4.6409951471347446</v>
      </c>
      <c r="I31" s="317">
        <f ca="1">+IF(ISERROR(HLOOKUP($B31,INDIRECT("'Monthly Resource Report'!"&amp;'HMPL Validation'!I$482021&amp;":"&amp;'HMPL Validation'!I$482022),'HMPL Validation'!I$482023,FALSE)),0,HLOOKUP($B31,INDIRECT("'Monthly Resource Report'!"&amp;'HMPL Validation'!I$482021&amp;":"&amp;'HMPL Validation'!I$482022),'HMPL Validation'!I$482023,FALSE))</f>
        <v>6.9727306901808242E-2</v>
      </c>
      <c r="J31" s="318">
        <f ca="1">+IF(ISERROR(HLOOKUP($B31,INDIRECT("'Monthly Resource Report'!"&amp;'HMPL Validation'!J$482021&amp;":"&amp;'HMPL Validation'!J$482022),'HMPL Validation'!J$482023,FALSE)),0,HLOOKUP($B31,INDIRECT("'Monthly Resource Report'!"&amp;'HMPL Validation'!J$482021&amp;":"&amp;'HMPL Validation'!J$482022),'HMPL Validation'!J$482023,FALSE))</f>
        <v>0.49092899827943443</v>
      </c>
      <c r="L31" s="301">
        <v>42125</v>
      </c>
      <c r="M31" s="294">
        <v>152</v>
      </c>
      <c r="N31" s="297">
        <v>4.641</v>
      </c>
      <c r="O31" s="299">
        <v>7.0000000000000007E-2</v>
      </c>
      <c r="P31" s="295">
        <v>0.49</v>
      </c>
      <c r="Q31" s="294">
        <f ca="1">+IF(ISERROR(HLOOKUP($B31,INDIRECT("'Monthly Resource Report'!"&amp;'HMPL Validation'!Q$482021&amp;":"&amp;'HMPL Validation'!Q$482022),'HMPL Validation'!Q$482023,FALSE)),0,HLOOKUP($B31,INDIRECT("'Monthly Resource Report'!"&amp;'HMPL Validation'!Q$482021&amp;":"&amp;'HMPL Validation'!Q$482022),'HMPL Validation'!Q$482023,FALSE))</f>
        <v>152</v>
      </c>
      <c r="R31" s="297">
        <f ca="1">+IF(ISERROR(HLOOKUP($B31,INDIRECT("'Monthly Resource Report'!"&amp;'HMPL Validation'!R$482021&amp;":"&amp;'HMPL Validation'!R$482022),'HMPL Validation'!R$482023,FALSE)),0,HLOOKUP($B31,INDIRECT("'Monthly Resource Report'!"&amp;'HMPL Validation'!R$482021&amp;":"&amp;'HMPL Validation'!R$482022),'HMPL Validation'!R$482023,FALSE))</f>
        <v>4.6409985861309311</v>
      </c>
      <c r="S31" s="317">
        <f ca="1">+IF(ISERROR(HLOOKUP($B31,INDIRECT("'Monthly Resource Report'!"&amp;'HMPL Validation'!S$482021&amp;":"&amp;'HMPL Validation'!S$482022),'HMPL Validation'!S$482023,FALSE)),0,HLOOKUP($B31,INDIRECT("'Monthly Resource Report'!"&amp;'HMPL Validation'!S$482021&amp;":"&amp;'HMPL Validation'!S$482022),'HMPL Validation'!S$482023,FALSE))</f>
        <v>6.9614064046968835E-2</v>
      </c>
      <c r="T31" s="318">
        <f ca="1">+IF(ISERROR(HLOOKUP($B31,INDIRECT("'Monthly Resource Report'!"&amp;'HMPL Validation'!T$482021&amp;":"&amp;'HMPL Validation'!T$482022),'HMPL Validation'!T$482023,FALSE)),0,HLOOKUP($B31,INDIRECT("'Monthly Resource Report'!"&amp;'HMPL Validation'!T$482021&amp;":"&amp;'HMPL Validation'!T$482022),'HMPL Validation'!T$482023,FALSE))</f>
        <v>0.49434343937298619</v>
      </c>
    </row>
    <row r="32" spans="2:20">
      <c r="B32" s="301">
        <v>42156</v>
      </c>
      <c r="C32" s="294">
        <v>153</v>
      </c>
      <c r="D32" s="297">
        <v>4.641</v>
      </c>
      <c r="E32" s="299">
        <v>7.0000000000000007E-2</v>
      </c>
      <c r="F32" s="295">
        <v>0.49</v>
      </c>
      <c r="G32" s="294">
        <f ca="1">+IF(ISERROR(HLOOKUP($B32,INDIRECT("'Monthly Resource Report'!"&amp;'HMPL Validation'!G$482021&amp;":"&amp;'HMPL Validation'!G$482022),'HMPL Validation'!G$482023,FALSE)),0,HLOOKUP($B32,INDIRECT("'Monthly Resource Report'!"&amp;'HMPL Validation'!G$482021&amp;":"&amp;'HMPL Validation'!G$482022),'HMPL Validation'!G$482023,FALSE))</f>
        <v>153</v>
      </c>
      <c r="H32" s="297">
        <f ca="1">+IF(ISERROR(HLOOKUP($B32,INDIRECT("'Monthly Resource Report'!"&amp;'HMPL Validation'!H$482021&amp;":"&amp;'HMPL Validation'!H$482022),'HMPL Validation'!H$482023,FALSE)),0,HLOOKUP($B32,INDIRECT("'Monthly Resource Report'!"&amp;'HMPL Validation'!H$482021&amp;":"&amp;'HMPL Validation'!H$482022),'HMPL Validation'!H$482023,FALSE))</f>
        <v>4.6409939079660196</v>
      </c>
      <c r="I32" s="317">
        <f ca="1">+IF(ISERROR(HLOOKUP($B32,INDIRECT("'Monthly Resource Report'!"&amp;'HMPL Validation'!I$482021&amp;":"&amp;'HMPL Validation'!I$482022),'HMPL Validation'!I$482023,FALSE)),0,HLOOKUP($B32,INDIRECT("'Monthly Resource Report'!"&amp;'HMPL Validation'!I$482021&amp;":"&amp;'HMPL Validation'!I$482022),'HMPL Validation'!I$482023,FALSE))</f>
        <v>6.9741469384302049E-2</v>
      </c>
      <c r="J32" s="318">
        <f ca="1">+IF(ISERROR(HLOOKUP($B32,INDIRECT("'Monthly Resource Report'!"&amp;'HMPL Validation'!J$482021&amp;":"&amp;'HMPL Validation'!J$482022),'HMPL Validation'!J$482023,FALSE)),0,HLOOKUP($B32,INDIRECT("'Monthly Resource Report'!"&amp;'HMPL Validation'!J$482021&amp;":"&amp;'HMPL Validation'!J$482022),'HMPL Validation'!J$482023,FALSE))</f>
        <v>0.49126311116772714</v>
      </c>
      <c r="L32" s="301">
        <v>42156</v>
      </c>
      <c r="M32" s="294">
        <v>152</v>
      </c>
      <c r="N32" s="297">
        <v>4.641</v>
      </c>
      <c r="O32" s="299">
        <v>7.0000000000000007E-2</v>
      </c>
      <c r="P32" s="295">
        <v>0.49</v>
      </c>
      <c r="Q32" s="294">
        <f ca="1">+IF(ISERROR(HLOOKUP($B32,INDIRECT("'Monthly Resource Report'!"&amp;'HMPL Validation'!Q$482021&amp;":"&amp;'HMPL Validation'!Q$482022),'HMPL Validation'!Q$482023,FALSE)),0,HLOOKUP($B32,INDIRECT("'Monthly Resource Report'!"&amp;'HMPL Validation'!Q$482021&amp;":"&amp;'HMPL Validation'!Q$482022),'HMPL Validation'!Q$482023,FALSE))</f>
        <v>152</v>
      </c>
      <c r="R32" s="297">
        <f ca="1">+IF(ISERROR(HLOOKUP($B32,INDIRECT("'Monthly Resource Report'!"&amp;'HMPL Validation'!R$482021&amp;":"&amp;'HMPL Validation'!R$482022),'HMPL Validation'!R$482023,FALSE)),0,HLOOKUP($B32,INDIRECT("'Monthly Resource Report'!"&amp;'HMPL Validation'!R$482021&amp;":"&amp;'HMPL Validation'!R$482022),'HMPL Validation'!R$482023,FALSE))</f>
        <v>4.6409958178749422</v>
      </c>
      <c r="S32" s="317">
        <f ca="1">+IF(ISERROR(HLOOKUP($B32,INDIRECT("'Monthly Resource Report'!"&amp;'HMPL Validation'!S$482021&amp;":"&amp;'HMPL Validation'!S$482022),'HMPL Validation'!S$482023,FALSE)),0,HLOOKUP($B32,INDIRECT("'Monthly Resource Report'!"&amp;'HMPL Validation'!S$482021&amp;":"&amp;'HMPL Validation'!S$482022),'HMPL Validation'!S$482023,FALSE))</f>
        <v>6.969931718467974E-2</v>
      </c>
      <c r="T32" s="318">
        <f ca="1">+IF(ISERROR(HLOOKUP($B32,INDIRECT("'Monthly Resource Report'!"&amp;'HMPL Validation'!T$482021&amp;":"&amp;'HMPL Validation'!T$482022),'HMPL Validation'!T$482023,FALSE)),0,HLOOKUP($B32,INDIRECT("'Monthly Resource Report'!"&amp;'HMPL Validation'!T$482021&amp;":"&amp;'HMPL Validation'!T$482022),'HMPL Validation'!T$482023,FALSE))</f>
        <v>0.49181617264487704</v>
      </c>
    </row>
    <row r="33" spans="2:20">
      <c r="B33" s="301">
        <v>42186</v>
      </c>
      <c r="C33" s="294">
        <v>153</v>
      </c>
      <c r="D33" s="297">
        <v>4.641</v>
      </c>
      <c r="E33" s="299">
        <v>7.0000000000000007E-2</v>
      </c>
      <c r="F33" s="295">
        <v>0.49</v>
      </c>
      <c r="G33" s="294">
        <f ca="1">+IF(ISERROR(HLOOKUP($B33,INDIRECT("'Monthly Resource Report'!"&amp;'HMPL Validation'!G$482021&amp;":"&amp;'HMPL Validation'!G$482022),'HMPL Validation'!G$482023,FALSE)),0,HLOOKUP($B33,INDIRECT("'Monthly Resource Report'!"&amp;'HMPL Validation'!G$482021&amp;":"&amp;'HMPL Validation'!G$482022),'HMPL Validation'!G$482023,FALSE))</f>
        <v>153</v>
      </c>
      <c r="H33" s="297">
        <f ca="1">+IF(ISERROR(HLOOKUP($B33,INDIRECT("'Monthly Resource Report'!"&amp;'HMPL Validation'!H$482021&amp;":"&amp;'HMPL Validation'!H$482022),'HMPL Validation'!H$482023,FALSE)),0,HLOOKUP($B33,INDIRECT("'Monthly Resource Report'!"&amp;'HMPL Validation'!H$482021&amp;":"&amp;'HMPL Validation'!H$482022),'HMPL Validation'!H$482023,FALSE))</f>
        <v>4.6409949299074862</v>
      </c>
      <c r="I33" s="317">
        <f ca="1">+IF(ISERROR(HLOOKUP($B33,INDIRECT("'Monthly Resource Report'!"&amp;'HMPL Validation'!I$482021&amp;":"&amp;'HMPL Validation'!I$482022),'HMPL Validation'!I$482023,FALSE)),0,HLOOKUP($B33,INDIRECT("'Monthly Resource Report'!"&amp;'HMPL Validation'!I$482021&amp;":"&amp;'HMPL Validation'!I$482022),'HMPL Validation'!I$482023,FALSE))</f>
        <v>6.9784608677353463E-2</v>
      </c>
      <c r="J33" s="318">
        <f ca="1">+IF(ISERROR(HLOOKUP($B33,INDIRECT("'Monthly Resource Report'!"&amp;'HMPL Validation'!J$482021&amp;":"&amp;'HMPL Validation'!J$482022),'HMPL Validation'!J$482023,FALSE)),0,HLOOKUP($B33,INDIRECT("'Monthly Resource Report'!"&amp;'HMPL Validation'!J$482021&amp;":"&amp;'HMPL Validation'!J$482022),'HMPL Validation'!J$482023,FALSE))</f>
        <v>0.49153123782253455</v>
      </c>
      <c r="L33" s="301">
        <v>42186</v>
      </c>
      <c r="M33" s="294">
        <v>152</v>
      </c>
      <c r="N33" s="297">
        <v>4.641</v>
      </c>
      <c r="O33" s="299">
        <v>7.0000000000000007E-2</v>
      </c>
      <c r="P33" s="295">
        <v>0.49</v>
      </c>
      <c r="Q33" s="294">
        <f ca="1">+IF(ISERROR(HLOOKUP($B33,INDIRECT("'Monthly Resource Report'!"&amp;'HMPL Validation'!Q$482021&amp;":"&amp;'HMPL Validation'!Q$482022),'HMPL Validation'!Q$482023,FALSE)),0,HLOOKUP($B33,INDIRECT("'Monthly Resource Report'!"&amp;'HMPL Validation'!Q$482021&amp;":"&amp;'HMPL Validation'!Q$482022),'HMPL Validation'!Q$482023,FALSE))</f>
        <v>152</v>
      </c>
      <c r="R33" s="297">
        <f ca="1">+IF(ISERROR(HLOOKUP($B33,INDIRECT("'Monthly Resource Report'!"&amp;'HMPL Validation'!R$482021&amp;":"&amp;'HMPL Validation'!R$482022),'HMPL Validation'!R$482023,FALSE)),0,HLOOKUP($B33,INDIRECT("'Monthly Resource Report'!"&amp;'HMPL Validation'!R$482021&amp;":"&amp;'HMPL Validation'!R$482022),'HMPL Validation'!R$482023,FALSE))</f>
        <v>4.6409974260106877</v>
      </c>
      <c r="S33" s="317">
        <f ca="1">+IF(ISERROR(HLOOKUP($B33,INDIRECT("'Monthly Resource Report'!"&amp;'HMPL Validation'!S$482021&amp;":"&amp;'HMPL Validation'!S$482022),'HMPL Validation'!S$482023,FALSE)),0,HLOOKUP($B33,INDIRECT("'Monthly Resource Report'!"&amp;'HMPL Validation'!S$482021&amp;":"&amp;'HMPL Validation'!S$482022),'HMPL Validation'!S$482023,FALSE))</f>
        <v>6.972913453535845E-2</v>
      </c>
      <c r="T33" s="318">
        <f ca="1">+IF(ISERROR(HLOOKUP($B33,INDIRECT("'Monthly Resource Report'!"&amp;'HMPL Validation'!T$482021&amp;":"&amp;'HMPL Validation'!T$482022),'HMPL Validation'!T$482023,FALSE)),0,HLOOKUP($B33,INDIRECT("'Monthly Resource Report'!"&amp;'HMPL Validation'!T$482021&amp;":"&amp;'HMPL Validation'!T$482022),'HMPL Validation'!T$482023,FALSE))</f>
        <v>0.4921692889248796</v>
      </c>
    </row>
    <row r="34" spans="2:20">
      <c r="B34" s="301">
        <v>42217</v>
      </c>
      <c r="C34" s="294">
        <v>153</v>
      </c>
      <c r="D34" s="297">
        <v>4.641</v>
      </c>
      <c r="E34" s="299">
        <v>7.0000000000000007E-2</v>
      </c>
      <c r="F34" s="295">
        <v>0.49</v>
      </c>
      <c r="G34" s="294">
        <f ca="1">+IF(ISERROR(HLOOKUP($B34,INDIRECT("'Monthly Resource Report'!"&amp;'HMPL Validation'!G$482021&amp;":"&amp;'HMPL Validation'!G$482022),'HMPL Validation'!G$482023,FALSE)),0,HLOOKUP($B34,INDIRECT("'Monthly Resource Report'!"&amp;'HMPL Validation'!G$482021&amp;":"&amp;'HMPL Validation'!G$482022),'HMPL Validation'!G$482023,FALSE))</f>
        <v>153</v>
      </c>
      <c r="H34" s="297">
        <f ca="1">+IF(ISERROR(HLOOKUP($B34,INDIRECT("'Monthly Resource Report'!"&amp;'HMPL Validation'!H$482021&amp;":"&amp;'HMPL Validation'!H$482022),'HMPL Validation'!H$482023,FALSE)),0,HLOOKUP($B34,INDIRECT("'Monthly Resource Report'!"&amp;'HMPL Validation'!H$482021&amp;":"&amp;'HMPL Validation'!H$482022),'HMPL Validation'!H$482023,FALSE))</f>
        <v>4.6409943728113676</v>
      </c>
      <c r="I34" s="317">
        <f ca="1">+IF(ISERROR(HLOOKUP($B34,INDIRECT("'Monthly Resource Report'!"&amp;'HMPL Validation'!I$482021&amp;":"&amp;'HMPL Validation'!I$482022),'HMPL Validation'!I$482023,FALSE)),0,HLOOKUP($B34,INDIRECT("'Monthly Resource Report'!"&amp;'HMPL Validation'!I$482021&amp;":"&amp;'HMPL Validation'!I$482022),'HMPL Validation'!I$482023,FALSE))</f>
        <v>6.9775424945882014E-2</v>
      </c>
      <c r="J34" s="318">
        <f ca="1">+IF(ISERROR(HLOOKUP($B34,INDIRECT("'Monthly Resource Report'!"&amp;'HMPL Validation'!J$482021&amp;":"&amp;'HMPL Validation'!J$482022),'HMPL Validation'!J$482023,FALSE)),0,HLOOKUP($B34,INDIRECT("'Monthly Resource Report'!"&amp;'HMPL Validation'!J$482021&amp;":"&amp;'HMPL Validation'!J$482022),'HMPL Validation'!J$482023,FALSE))</f>
        <v>0.49121151901660554</v>
      </c>
      <c r="L34" s="301">
        <v>42217</v>
      </c>
      <c r="M34" s="294">
        <v>152</v>
      </c>
      <c r="N34" s="297">
        <v>4.641</v>
      </c>
      <c r="O34" s="299">
        <v>7.0000000000000007E-2</v>
      </c>
      <c r="P34" s="295">
        <v>0.49</v>
      </c>
      <c r="Q34" s="294">
        <f ca="1">+IF(ISERROR(HLOOKUP($B34,INDIRECT("'Monthly Resource Report'!"&amp;'HMPL Validation'!Q$482021&amp;":"&amp;'HMPL Validation'!Q$482022),'HMPL Validation'!Q$482023,FALSE)),0,HLOOKUP($B34,INDIRECT("'Monthly Resource Report'!"&amp;'HMPL Validation'!Q$482021&amp;":"&amp;'HMPL Validation'!Q$482022),'HMPL Validation'!Q$482023,FALSE))</f>
        <v>152</v>
      </c>
      <c r="R34" s="297">
        <f ca="1">+IF(ISERROR(HLOOKUP($B34,INDIRECT("'Monthly Resource Report'!"&amp;'HMPL Validation'!R$482021&amp;":"&amp;'HMPL Validation'!R$482022),'HMPL Validation'!R$482023,FALSE)),0,HLOOKUP($B34,INDIRECT("'Monthly Resource Report'!"&amp;'HMPL Validation'!R$482021&amp;":"&amp;'HMPL Validation'!R$482022),'HMPL Validation'!R$482023,FALSE))</f>
        <v>4.6409964578787548</v>
      </c>
      <c r="S34" s="317">
        <f ca="1">+IF(ISERROR(HLOOKUP($B34,INDIRECT("'Monthly Resource Report'!"&amp;'HMPL Validation'!S$482021&amp;":"&amp;'HMPL Validation'!S$482022),'HMPL Validation'!S$482023,FALSE)),0,HLOOKUP($B34,INDIRECT("'Monthly Resource Report'!"&amp;'HMPL Validation'!S$482021&amp;":"&amp;'HMPL Validation'!S$482022),'HMPL Validation'!S$482023,FALSE))</f>
        <v>6.973468260323662E-2</v>
      </c>
      <c r="T34" s="318">
        <f ca="1">+IF(ISERROR(HLOOKUP($B34,INDIRECT("'Monthly Resource Report'!"&amp;'HMPL Validation'!T$482021&amp;":"&amp;'HMPL Validation'!T$482022),'HMPL Validation'!T$482023,FALSE)),0,HLOOKUP($B34,INDIRECT("'Monthly Resource Report'!"&amp;'HMPL Validation'!T$482021&amp;":"&amp;'HMPL Validation'!T$482022),'HMPL Validation'!T$482023,FALSE))</f>
        <v>0.49172945356683567</v>
      </c>
    </row>
    <row r="35" spans="2:20">
      <c r="B35" s="301">
        <v>42248</v>
      </c>
      <c r="C35" s="294">
        <v>153</v>
      </c>
      <c r="D35" s="297">
        <v>4.641</v>
      </c>
      <c r="E35" s="299">
        <v>7.0000000000000007E-2</v>
      </c>
      <c r="F35" s="295">
        <v>0.49</v>
      </c>
      <c r="G35" s="294">
        <f ca="1">+IF(ISERROR(HLOOKUP($B35,INDIRECT("'Monthly Resource Report'!"&amp;'HMPL Validation'!G$482021&amp;":"&amp;'HMPL Validation'!G$482022),'HMPL Validation'!G$482023,FALSE)),0,HLOOKUP($B35,INDIRECT("'Monthly Resource Report'!"&amp;'HMPL Validation'!G$482021&amp;":"&amp;'HMPL Validation'!G$482022),'HMPL Validation'!G$482023,FALSE))</f>
        <v>153</v>
      </c>
      <c r="H35" s="297">
        <f ca="1">+IF(ISERROR(HLOOKUP($B35,INDIRECT("'Monthly Resource Report'!"&amp;'HMPL Validation'!H$482021&amp;":"&amp;'HMPL Validation'!H$482022),'HMPL Validation'!H$482023,FALSE)),0,HLOOKUP($B35,INDIRECT("'Monthly Resource Report'!"&amp;'HMPL Validation'!H$482021&amp;":"&amp;'HMPL Validation'!H$482022),'HMPL Validation'!H$482023,FALSE))</f>
        <v>4.6409945823735175</v>
      </c>
      <c r="I35" s="317">
        <f ca="1">+IF(ISERROR(HLOOKUP($B35,INDIRECT("'Monthly Resource Report'!"&amp;'HMPL Validation'!I$482021&amp;":"&amp;'HMPL Validation'!I$482022),'HMPL Validation'!I$482023,FALSE)),0,HLOOKUP($B35,INDIRECT("'Monthly Resource Report'!"&amp;'HMPL Validation'!I$482021&amp;":"&amp;'HMPL Validation'!I$482022),'HMPL Validation'!I$482023,FALSE))</f>
        <v>6.9707232279751341E-2</v>
      </c>
      <c r="J35" s="318">
        <f ca="1">+IF(ISERROR(HLOOKUP($B35,INDIRECT("'Monthly Resource Report'!"&amp;'HMPL Validation'!J$482021&amp;":"&amp;'HMPL Validation'!J$482022),'HMPL Validation'!J$482023,FALSE)),0,HLOOKUP($B35,INDIRECT("'Monthly Resource Report'!"&amp;'HMPL Validation'!J$482021&amp;":"&amp;'HMPL Validation'!J$482022),'HMPL Validation'!J$482023,FALSE))</f>
        <v>0.49064529041151156</v>
      </c>
      <c r="L35" s="301">
        <v>42248</v>
      </c>
      <c r="M35" s="294">
        <v>152</v>
      </c>
      <c r="N35" s="297">
        <v>4.641</v>
      </c>
      <c r="O35" s="299">
        <v>7.0000000000000007E-2</v>
      </c>
      <c r="P35" s="295">
        <v>0.49</v>
      </c>
      <c r="Q35" s="294">
        <f ca="1">+IF(ISERROR(HLOOKUP($B35,INDIRECT("'Monthly Resource Report'!"&amp;'HMPL Validation'!Q$482021&amp;":"&amp;'HMPL Validation'!Q$482022),'HMPL Validation'!Q$482023,FALSE)),0,HLOOKUP($B35,INDIRECT("'Monthly Resource Report'!"&amp;'HMPL Validation'!Q$482021&amp;":"&amp;'HMPL Validation'!Q$482022),'HMPL Validation'!Q$482023,FALSE))</f>
        <v>152</v>
      </c>
      <c r="R35" s="297">
        <f ca="1">+IF(ISERROR(HLOOKUP($B35,INDIRECT("'Monthly Resource Report'!"&amp;'HMPL Validation'!R$482021&amp;":"&amp;'HMPL Validation'!R$482022),'HMPL Validation'!R$482023,FALSE)),0,HLOOKUP($B35,INDIRECT("'Monthly Resource Report'!"&amp;'HMPL Validation'!R$482021&amp;":"&amp;'HMPL Validation'!R$482022),'HMPL Validation'!R$482023,FALSE))</f>
        <v>4.6409970652256307</v>
      </c>
      <c r="S35" s="317">
        <f ca="1">+IF(ISERROR(HLOOKUP($B35,INDIRECT("'Monthly Resource Report'!"&amp;'HMPL Validation'!S$482021&amp;":"&amp;'HMPL Validation'!S$482022),'HMPL Validation'!S$482023,FALSE)),0,HLOOKUP($B35,INDIRECT("'Monthly Resource Report'!"&amp;'HMPL Validation'!S$482021&amp;":"&amp;'HMPL Validation'!S$482022),'HMPL Validation'!S$482023,FALSE))</f>
        <v>6.9657396459301357E-2</v>
      </c>
      <c r="T35" s="318">
        <f ca="1">+IF(ISERROR(HLOOKUP($B35,INDIRECT("'Monthly Resource Report'!"&amp;'HMPL Validation'!T$482021&amp;":"&amp;'HMPL Validation'!T$482022),'HMPL Validation'!T$482023,FALSE)),0,HLOOKUP($B35,INDIRECT("'Monthly Resource Report'!"&amp;'HMPL Validation'!T$482021&amp;":"&amp;'HMPL Validation'!T$482022),'HMPL Validation'!T$482023,FALSE))</f>
        <v>0.49228363354815485</v>
      </c>
    </row>
    <row r="36" spans="2:20">
      <c r="B36" s="301">
        <v>42278</v>
      </c>
      <c r="C36" s="294">
        <v>153</v>
      </c>
      <c r="D36" s="297">
        <v>4.641</v>
      </c>
      <c r="E36" s="299">
        <v>7.0000000000000007E-2</v>
      </c>
      <c r="F36" s="295">
        <v>0.49</v>
      </c>
      <c r="G36" s="294">
        <f ca="1">+IF(ISERROR(HLOOKUP($B36,INDIRECT("'Monthly Resource Report'!"&amp;'HMPL Validation'!G$482021&amp;":"&amp;'HMPL Validation'!G$482022),'HMPL Validation'!G$482023,FALSE)),0,HLOOKUP($B36,INDIRECT("'Monthly Resource Report'!"&amp;'HMPL Validation'!G$482021&amp;":"&amp;'HMPL Validation'!G$482022),'HMPL Validation'!G$482023,FALSE))</f>
        <v>153</v>
      </c>
      <c r="H36" s="297">
        <f ca="1">+IF(ISERROR(HLOOKUP($B36,INDIRECT("'Monthly Resource Report'!"&amp;'HMPL Validation'!H$482021&amp;":"&amp;'HMPL Validation'!H$482022),'HMPL Validation'!H$482023,FALSE)),0,HLOOKUP($B36,INDIRECT("'Monthly Resource Report'!"&amp;'HMPL Validation'!H$482021&amp;":"&amp;'HMPL Validation'!H$482022),'HMPL Validation'!H$482023,FALSE))</f>
        <v>4.6409946211771942</v>
      </c>
      <c r="I36" s="317">
        <f ca="1">+IF(ISERROR(HLOOKUP($B36,INDIRECT("'Monthly Resource Report'!"&amp;'HMPL Validation'!I$482021&amp;":"&amp;'HMPL Validation'!I$482022),'HMPL Validation'!I$482023,FALSE)),0,HLOOKUP($B36,INDIRECT("'Monthly Resource Report'!"&amp;'HMPL Validation'!I$482021&amp;":"&amp;'HMPL Validation'!I$482022),'HMPL Validation'!I$482023,FALSE))</f>
        <v>6.973201338892461E-2</v>
      </c>
      <c r="J36" s="318">
        <f ca="1">+IF(ISERROR(HLOOKUP($B36,INDIRECT("'Monthly Resource Report'!"&amp;'HMPL Validation'!J$482021&amp;":"&amp;'HMPL Validation'!J$482022),'HMPL Validation'!J$482023,FALSE)),0,HLOOKUP($B36,INDIRECT("'Monthly Resource Report'!"&amp;'HMPL Validation'!J$482021&amp;":"&amp;'HMPL Validation'!J$482022),'HMPL Validation'!J$482023,FALSE))</f>
        <v>0.49092169144043402</v>
      </c>
      <c r="L36" s="301">
        <v>42278</v>
      </c>
      <c r="M36" s="294">
        <v>152</v>
      </c>
      <c r="N36" s="297">
        <v>4.641</v>
      </c>
      <c r="O36" s="299">
        <v>7.0000000000000007E-2</v>
      </c>
      <c r="P36" s="295">
        <v>0.49</v>
      </c>
      <c r="Q36" s="294">
        <f ca="1">+IF(ISERROR(HLOOKUP($B36,INDIRECT("'Monthly Resource Report'!"&amp;'HMPL Validation'!Q$482021&amp;":"&amp;'HMPL Validation'!Q$482022),'HMPL Validation'!Q$482023,FALSE)),0,HLOOKUP($B36,INDIRECT("'Monthly Resource Report'!"&amp;'HMPL Validation'!Q$482021&amp;":"&amp;'HMPL Validation'!Q$482022),'HMPL Validation'!Q$482023,FALSE))</f>
        <v>152</v>
      </c>
      <c r="R36" s="297">
        <f ca="1">+IF(ISERROR(HLOOKUP($B36,INDIRECT("'Monthly Resource Report'!"&amp;'HMPL Validation'!R$482021&amp;":"&amp;'HMPL Validation'!R$482022),'HMPL Validation'!R$482023,FALSE)),0,HLOOKUP($B36,INDIRECT("'Monthly Resource Report'!"&amp;'HMPL Validation'!R$482021&amp;":"&amp;'HMPL Validation'!R$482022),'HMPL Validation'!R$482023,FALSE))</f>
        <v>4.6409971622408905</v>
      </c>
      <c r="S36" s="317">
        <f ca="1">+IF(ISERROR(HLOOKUP($B36,INDIRECT("'Monthly Resource Report'!"&amp;'HMPL Validation'!S$482021&amp;":"&amp;'HMPL Validation'!S$482022),'HMPL Validation'!S$482023,FALSE)),0,HLOOKUP($B36,INDIRECT("'Monthly Resource Report'!"&amp;'HMPL Validation'!S$482021&amp;":"&amp;'HMPL Validation'!S$482022),'HMPL Validation'!S$482023,FALSE))</f>
        <v>6.9684560212259966E-2</v>
      </c>
      <c r="T36" s="318">
        <f ca="1">+IF(ISERROR(HLOOKUP($B36,INDIRECT("'Monthly Resource Report'!"&amp;'HMPL Validation'!T$482021&amp;":"&amp;'HMPL Validation'!T$482022),'HMPL Validation'!T$482023,FALSE)),0,HLOOKUP($B36,INDIRECT("'Monthly Resource Report'!"&amp;'HMPL Validation'!T$482021&amp;":"&amp;'HMPL Validation'!T$482022),'HMPL Validation'!T$482023,FALSE))</f>
        <v>0.49264878165852294</v>
      </c>
    </row>
    <row r="37" spans="2:20">
      <c r="B37" s="301">
        <v>42309</v>
      </c>
      <c r="C37" s="294">
        <v>153</v>
      </c>
      <c r="D37" s="297">
        <v>4.641</v>
      </c>
      <c r="E37" s="299">
        <v>7.0000000000000007E-2</v>
      </c>
      <c r="F37" s="295">
        <v>0.49</v>
      </c>
      <c r="G37" s="294">
        <f ca="1">+IF(ISERROR(HLOOKUP($B37,INDIRECT("'Monthly Resource Report'!"&amp;'HMPL Validation'!G$482021&amp;":"&amp;'HMPL Validation'!G$482022),'HMPL Validation'!G$482023,FALSE)),0,HLOOKUP($B37,INDIRECT("'Monthly Resource Report'!"&amp;'HMPL Validation'!G$482021&amp;":"&amp;'HMPL Validation'!G$482022),'HMPL Validation'!G$482023,FALSE))</f>
        <v>153</v>
      </c>
      <c r="H37" s="297">
        <f ca="1">+IF(ISERROR(HLOOKUP($B37,INDIRECT("'Monthly Resource Report'!"&amp;'HMPL Validation'!H$482021&amp;":"&amp;'HMPL Validation'!H$482022),'HMPL Validation'!H$482023,FALSE)),0,HLOOKUP($B37,INDIRECT("'Monthly Resource Report'!"&amp;'HMPL Validation'!H$482021&amp;":"&amp;'HMPL Validation'!H$482022),'HMPL Validation'!H$482023,FALSE))</f>
        <v>4.6409948897774171</v>
      </c>
      <c r="I37" s="317">
        <f ca="1">+IF(ISERROR(HLOOKUP($B37,INDIRECT("'Monthly Resource Report'!"&amp;'HMPL Validation'!I$482021&amp;":"&amp;'HMPL Validation'!I$482022),'HMPL Validation'!I$482023,FALSE)),0,HLOOKUP($B37,INDIRECT("'Monthly Resource Report'!"&amp;'HMPL Validation'!I$482021&amp;":"&amp;'HMPL Validation'!I$482022),'HMPL Validation'!I$482023,FALSE))</f>
        <v>6.9723038637290027E-2</v>
      </c>
      <c r="J37" s="318">
        <f ca="1">+IF(ISERROR(HLOOKUP($B37,INDIRECT("'Monthly Resource Report'!"&amp;'HMPL Validation'!J$482021&amp;":"&amp;'HMPL Validation'!J$482022),'HMPL Validation'!J$482023,FALSE)),0,HLOOKUP($B37,INDIRECT("'Monthly Resource Report'!"&amp;'HMPL Validation'!J$482021&amp;":"&amp;'HMPL Validation'!J$482022),'HMPL Validation'!J$482023,FALSE))</f>
        <v>0.49109785076367235</v>
      </c>
      <c r="L37" s="301">
        <v>42309</v>
      </c>
      <c r="M37" s="294">
        <v>152</v>
      </c>
      <c r="N37" s="297">
        <v>4.641</v>
      </c>
      <c r="O37" s="299">
        <v>7.0000000000000007E-2</v>
      </c>
      <c r="P37" s="295">
        <v>0.49</v>
      </c>
      <c r="Q37" s="294">
        <f ca="1">+IF(ISERROR(HLOOKUP($B37,INDIRECT("'Monthly Resource Report'!"&amp;'HMPL Validation'!Q$482021&amp;":"&amp;'HMPL Validation'!Q$482022),'HMPL Validation'!Q$482023,FALSE)),0,HLOOKUP($B37,INDIRECT("'Monthly Resource Report'!"&amp;'HMPL Validation'!Q$482021&amp;":"&amp;'HMPL Validation'!Q$482022),'HMPL Validation'!Q$482023,FALSE))</f>
        <v>152</v>
      </c>
      <c r="R37" s="297">
        <f ca="1">+IF(ISERROR(HLOOKUP($B37,INDIRECT("'Monthly Resource Report'!"&amp;'HMPL Validation'!R$482021&amp;":"&amp;'HMPL Validation'!R$482022),'HMPL Validation'!R$482023,FALSE)),0,HLOOKUP($B37,INDIRECT("'Monthly Resource Report'!"&amp;'HMPL Validation'!R$482021&amp;":"&amp;'HMPL Validation'!R$482022),'HMPL Validation'!R$482023,FALSE))</f>
        <v>4.6409964203723248</v>
      </c>
      <c r="S37" s="317">
        <f ca="1">+IF(ISERROR(HLOOKUP($B37,INDIRECT("'Monthly Resource Report'!"&amp;'HMPL Validation'!S$482021&amp;":"&amp;'HMPL Validation'!S$482022),'HMPL Validation'!S$482023,FALSE)),0,HLOOKUP($B37,INDIRECT("'Monthly Resource Report'!"&amp;'HMPL Validation'!S$482021&amp;":"&amp;'HMPL Validation'!S$482022),'HMPL Validation'!S$482023,FALSE))</f>
        <v>6.965285550328397E-2</v>
      </c>
      <c r="T37" s="318">
        <f ca="1">+IF(ISERROR(HLOOKUP($B37,INDIRECT("'Monthly Resource Report'!"&amp;'HMPL Validation'!T$482021&amp;":"&amp;'HMPL Validation'!T$482022),'HMPL Validation'!T$482023,FALSE)),0,HLOOKUP($B37,INDIRECT("'Monthly Resource Report'!"&amp;'HMPL Validation'!T$482021&amp;":"&amp;'HMPL Validation'!T$482022),'HMPL Validation'!T$482023,FALSE))</f>
        <v>0.49183807839212518</v>
      </c>
    </row>
    <row r="38" spans="2:20">
      <c r="B38" s="301">
        <v>42339</v>
      </c>
      <c r="C38" s="294">
        <v>153</v>
      </c>
      <c r="D38" s="297">
        <v>4.641</v>
      </c>
      <c r="E38" s="299">
        <v>7.0000000000000007E-2</v>
      </c>
      <c r="F38" s="295">
        <v>0.49</v>
      </c>
      <c r="G38" s="294">
        <f ca="1">+IF(ISERROR(HLOOKUP($B38,INDIRECT("'Monthly Resource Report'!"&amp;'HMPL Validation'!G$482021&amp;":"&amp;'HMPL Validation'!G$482022),'HMPL Validation'!G$482023,FALSE)),0,HLOOKUP($B38,INDIRECT("'Monthly Resource Report'!"&amp;'HMPL Validation'!G$482021&amp;":"&amp;'HMPL Validation'!G$482022),'HMPL Validation'!G$482023,FALSE))</f>
        <v>153</v>
      </c>
      <c r="H38" s="297">
        <f ca="1">+IF(ISERROR(HLOOKUP($B38,INDIRECT("'Monthly Resource Report'!"&amp;'HMPL Validation'!H$482021&amp;":"&amp;'HMPL Validation'!H$482022),'HMPL Validation'!H$482023,FALSE)),0,HLOOKUP($B38,INDIRECT("'Monthly Resource Report'!"&amp;'HMPL Validation'!H$482021&amp;":"&amp;'HMPL Validation'!H$482022),'HMPL Validation'!H$482023,FALSE))</f>
        <v>4.6409943334574182</v>
      </c>
      <c r="I38" s="317">
        <f ca="1">+IF(ISERROR(HLOOKUP($B38,INDIRECT("'Monthly Resource Report'!"&amp;'HMPL Validation'!I$482021&amp;":"&amp;'HMPL Validation'!I$482022),'HMPL Validation'!I$482023,FALSE)),0,HLOOKUP($B38,INDIRECT("'Monthly Resource Report'!"&amp;'HMPL Validation'!I$482021&amp;":"&amp;'HMPL Validation'!I$482022),'HMPL Validation'!I$482023,FALSE))</f>
        <v>6.9723249238436549E-2</v>
      </c>
      <c r="J38" s="318">
        <f ca="1">+IF(ISERROR(HLOOKUP($B38,INDIRECT("'Monthly Resource Report'!"&amp;'HMPL Validation'!J$482021&amp;":"&amp;'HMPL Validation'!J$482022),'HMPL Validation'!J$482023,FALSE)),0,HLOOKUP($B38,INDIRECT("'Monthly Resource Report'!"&amp;'HMPL Validation'!J$482021&amp;":"&amp;'HMPL Validation'!J$482022),'HMPL Validation'!J$482023,FALSE))</f>
        <v>0.49094245217315979</v>
      </c>
      <c r="L38" s="301">
        <v>42339</v>
      </c>
      <c r="M38" s="294">
        <v>152</v>
      </c>
      <c r="N38" s="297">
        <v>4.641</v>
      </c>
      <c r="O38" s="299">
        <v>7.0000000000000007E-2</v>
      </c>
      <c r="P38" s="295">
        <v>0.49</v>
      </c>
      <c r="Q38" s="294">
        <f ca="1">+IF(ISERROR(HLOOKUP($B38,INDIRECT("'Monthly Resource Report'!"&amp;'HMPL Validation'!Q$482021&amp;":"&amp;'HMPL Validation'!Q$482022),'HMPL Validation'!Q$482023,FALSE)),0,HLOOKUP($B38,INDIRECT("'Monthly Resource Report'!"&amp;'HMPL Validation'!Q$482021&amp;":"&amp;'HMPL Validation'!Q$482022),'HMPL Validation'!Q$482023,FALSE))</f>
        <v>152</v>
      </c>
      <c r="R38" s="297">
        <f ca="1">+IF(ISERROR(HLOOKUP($B38,INDIRECT("'Monthly Resource Report'!"&amp;'HMPL Validation'!R$482021&amp;":"&amp;'HMPL Validation'!R$482022),'HMPL Validation'!R$482023,FALSE)),0,HLOOKUP($B38,INDIRECT("'Monthly Resource Report'!"&amp;'HMPL Validation'!R$482021&amp;":"&amp;'HMPL Validation'!R$482022),'HMPL Validation'!R$482023,FALSE))</f>
        <v>4.6409967411309792</v>
      </c>
      <c r="S38" s="317">
        <f ca="1">+IF(ISERROR(HLOOKUP($B38,INDIRECT("'Monthly Resource Report'!"&amp;'HMPL Validation'!S$482021&amp;":"&amp;'HMPL Validation'!S$482022),'HMPL Validation'!S$482023,FALSE)),0,HLOOKUP($B38,INDIRECT("'Monthly Resource Report'!"&amp;'HMPL Validation'!S$482021&amp;":"&amp;'HMPL Validation'!S$482022),'HMPL Validation'!S$482023,FALSE))</f>
        <v>6.9646615487839569E-2</v>
      </c>
      <c r="T38" s="318">
        <f ca="1">+IF(ISERROR(HLOOKUP($B38,INDIRECT("'Monthly Resource Report'!"&amp;'HMPL Validation'!T$482021&amp;":"&amp;'HMPL Validation'!T$482022),'HMPL Validation'!T$482023,FALSE)),0,HLOOKUP($B38,INDIRECT("'Monthly Resource Report'!"&amp;'HMPL Validation'!T$482021&amp;":"&amp;'HMPL Validation'!T$482022),'HMPL Validation'!T$482023,FALSE))</f>
        <v>0.49178099983983586</v>
      </c>
    </row>
    <row r="39" spans="2:20">
      <c r="B39" s="301">
        <v>42370</v>
      </c>
      <c r="C39" s="294">
        <v>153</v>
      </c>
      <c r="D39" s="297">
        <v>4.952</v>
      </c>
      <c r="E39" s="299">
        <v>7.0000000000000007E-2</v>
      </c>
      <c r="F39" s="295">
        <v>0.49</v>
      </c>
      <c r="G39" s="294">
        <f ca="1">+IF(ISERROR(HLOOKUP($B39,INDIRECT("'Monthly Resource Report'!"&amp;'HMPL Validation'!G$482021&amp;":"&amp;'HMPL Validation'!G$482022),'HMPL Validation'!G$482023,FALSE)),0,HLOOKUP($B39,INDIRECT("'Monthly Resource Report'!"&amp;'HMPL Validation'!G$482021&amp;":"&amp;'HMPL Validation'!G$482022),'HMPL Validation'!G$482023,FALSE))</f>
        <v>153</v>
      </c>
      <c r="H39" s="297">
        <f ca="1">+IF(ISERROR(HLOOKUP($B39,INDIRECT("'Monthly Resource Report'!"&amp;'HMPL Validation'!H$482021&amp;":"&amp;'HMPL Validation'!H$482022),'HMPL Validation'!H$482023,FALSE)),0,HLOOKUP($B39,INDIRECT("'Monthly Resource Report'!"&amp;'HMPL Validation'!H$482021&amp;":"&amp;'HMPL Validation'!H$482022),'HMPL Validation'!H$482023,FALSE))</f>
        <v>4.9519994935683176</v>
      </c>
      <c r="I39" s="317">
        <f ca="1">+IF(ISERROR(HLOOKUP($B39,INDIRECT("'Monthly Resource Report'!"&amp;'HMPL Validation'!I$482021&amp;":"&amp;'HMPL Validation'!I$482022),'HMPL Validation'!I$482023,FALSE)),0,HLOOKUP($B39,INDIRECT("'Monthly Resource Report'!"&amp;'HMPL Validation'!I$482021&amp;":"&amp;'HMPL Validation'!I$482022),'HMPL Validation'!I$482023,FALSE))</f>
        <v>6.9776687023653639E-2</v>
      </c>
      <c r="J39" s="318">
        <f ca="1">+IF(ISERROR(HLOOKUP($B39,INDIRECT("'Monthly Resource Report'!"&amp;'HMPL Validation'!J$482021&amp;":"&amp;'HMPL Validation'!J$482022),'HMPL Validation'!J$482023,FALSE)),0,HLOOKUP($B39,INDIRECT("'Monthly Resource Report'!"&amp;'HMPL Validation'!J$482021&amp;":"&amp;'HMPL Validation'!J$482022),'HMPL Validation'!J$482023,FALSE))</f>
        <v>0.49122264152530865</v>
      </c>
      <c r="L39" s="301">
        <v>42370</v>
      </c>
      <c r="M39" s="294">
        <v>152</v>
      </c>
      <c r="N39" s="297">
        <v>4.952</v>
      </c>
      <c r="O39" s="299">
        <v>7.0000000000000007E-2</v>
      </c>
      <c r="P39" s="295">
        <v>0.49</v>
      </c>
      <c r="Q39" s="294">
        <f ca="1">+IF(ISERROR(HLOOKUP($B39,INDIRECT("'Monthly Resource Report'!"&amp;'HMPL Validation'!Q$482021&amp;":"&amp;'HMPL Validation'!Q$482022),'HMPL Validation'!Q$482023,FALSE)),0,HLOOKUP($B39,INDIRECT("'Monthly Resource Report'!"&amp;'HMPL Validation'!Q$482021&amp;":"&amp;'HMPL Validation'!Q$482022),'HMPL Validation'!Q$482023,FALSE))</f>
        <v>152</v>
      </c>
      <c r="R39" s="297">
        <f ca="1">+IF(ISERROR(HLOOKUP($B39,INDIRECT("'Monthly Resource Report'!"&amp;'HMPL Validation'!R$482021&amp;":"&amp;'HMPL Validation'!R$482022),'HMPL Validation'!R$482023,FALSE)),0,HLOOKUP($B39,INDIRECT("'Monthly Resource Report'!"&amp;'HMPL Validation'!R$482021&amp;":"&amp;'HMPL Validation'!R$482022),'HMPL Validation'!R$482023,FALSE))</f>
        <v>4.9519943497910166</v>
      </c>
      <c r="S39" s="317">
        <f ca="1">+IF(ISERROR(HLOOKUP($B39,INDIRECT("'Monthly Resource Report'!"&amp;'HMPL Validation'!S$482021&amp;":"&amp;'HMPL Validation'!S$482022),'HMPL Validation'!S$482023,FALSE)),0,HLOOKUP($B39,INDIRECT("'Monthly Resource Report'!"&amp;'HMPL Validation'!S$482021&amp;":"&amp;'HMPL Validation'!S$482022),'HMPL Validation'!S$482023,FALSE))</f>
        <v>6.9748825148315569E-2</v>
      </c>
      <c r="T39" s="318">
        <f ca="1">+IF(ISERROR(HLOOKUP($B39,INDIRECT("'Monthly Resource Report'!"&amp;'HMPL Validation'!T$482021&amp;":"&amp;'HMPL Validation'!T$482022),'HMPL Validation'!T$482023,FALSE)),0,HLOOKUP($B39,INDIRECT("'Monthly Resource Report'!"&amp;'HMPL Validation'!T$482021&amp;":"&amp;'HMPL Validation'!T$482022),'HMPL Validation'!T$482023,FALSE))</f>
        <v>0.49217709395361636</v>
      </c>
    </row>
    <row r="40" spans="2:20">
      <c r="B40" s="301">
        <v>42401</v>
      </c>
      <c r="C40" s="294">
        <v>153</v>
      </c>
      <c r="D40" s="297">
        <v>4.952</v>
      </c>
      <c r="E40" s="299">
        <v>7.0000000000000007E-2</v>
      </c>
      <c r="F40" s="295">
        <v>0.49</v>
      </c>
      <c r="G40" s="294">
        <f ca="1">+IF(ISERROR(HLOOKUP($B40,INDIRECT("'Monthly Resource Report'!"&amp;'HMPL Validation'!G$482021&amp;":"&amp;'HMPL Validation'!G$482022),'HMPL Validation'!G$482023,FALSE)),0,HLOOKUP($B40,INDIRECT("'Monthly Resource Report'!"&amp;'HMPL Validation'!G$482021&amp;":"&amp;'HMPL Validation'!G$482022),'HMPL Validation'!G$482023,FALSE))</f>
        <v>153</v>
      </c>
      <c r="H40" s="297">
        <f ca="1">+IF(ISERROR(HLOOKUP($B40,INDIRECT("'Monthly Resource Report'!"&amp;'HMPL Validation'!H$482021&amp;":"&amp;'HMPL Validation'!H$482022),'HMPL Validation'!H$482023,FALSE)),0,HLOOKUP($B40,INDIRECT("'Monthly Resource Report'!"&amp;'HMPL Validation'!H$482021&amp;":"&amp;'HMPL Validation'!H$482022),'HMPL Validation'!H$482023,FALSE))</f>
        <v>4.9519993104711419</v>
      </c>
      <c r="I40" s="317">
        <f ca="1">+IF(ISERROR(HLOOKUP($B40,INDIRECT("'Monthly Resource Report'!"&amp;'HMPL Validation'!I$482021&amp;":"&amp;'HMPL Validation'!I$482022),'HMPL Validation'!I$482023,FALSE)),0,HLOOKUP($B40,INDIRECT("'Monthly Resource Report'!"&amp;'HMPL Validation'!I$482021&amp;":"&amp;'HMPL Validation'!I$482022),'HMPL Validation'!I$482023,FALSE))</f>
        <v>6.9773333628365006E-2</v>
      </c>
      <c r="J40" s="318">
        <f ca="1">+IF(ISERROR(HLOOKUP($B40,INDIRECT("'Monthly Resource Report'!"&amp;'HMPL Validation'!J$482021&amp;":"&amp;'HMPL Validation'!J$482022),'HMPL Validation'!J$482023,FALSE)),0,HLOOKUP($B40,INDIRECT("'Monthly Resource Report'!"&amp;'HMPL Validation'!J$482021&amp;":"&amp;'HMPL Validation'!J$482022),'HMPL Validation'!J$482023,FALSE))</f>
        <v>0.4909791164812401</v>
      </c>
      <c r="L40" s="301">
        <v>42401</v>
      </c>
      <c r="M40" s="294">
        <v>152</v>
      </c>
      <c r="N40" s="297">
        <v>4.952</v>
      </c>
      <c r="O40" s="299">
        <v>7.0000000000000007E-2</v>
      </c>
      <c r="P40" s="295">
        <v>0.49</v>
      </c>
      <c r="Q40" s="294">
        <f ca="1">+IF(ISERROR(HLOOKUP($B40,INDIRECT("'Monthly Resource Report'!"&amp;'HMPL Validation'!Q$482021&amp;":"&amp;'HMPL Validation'!Q$482022),'HMPL Validation'!Q$482023,FALSE)),0,HLOOKUP($B40,INDIRECT("'Monthly Resource Report'!"&amp;'HMPL Validation'!Q$482021&amp;":"&amp;'HMPL Validation'!Q$482022),'HMPL Validation'!Q$482023,FALSE))</f>
        <v>152</v>
      </c>
      <c r="R40" s="297">
        <f ca="1">+IF(ISERROR(HLOOKUP($B40,INDIRECT("'Monthly Resource Report'!"&amp;'HMPL Validation'!R$482021&amp;":"&amp;'HMPL Validation'!R$482022),'HMPL Validation'!R$482023,FALSE)),0,HLOOKUP($B40,INDIRECT("'Monthly Resource Report'!"&amp;'HMPL Validation'!R$482021&amp;":"&amp;'HMPL Validation'!R$482022),'HMPL Validation'!R$482023,FALSE))</f>
        <v>4.9519942292217998</v>
      </c>
      <c r="S40" s="317">
        <f ca="1">+IF(ISERROR(HLOOKUP($B40,INDIRECT("'Monthly Resource Report'!"&amp;'HMPL Validation'!S$482021&amp;":"&amp;'HMPL Validation'!S$482022),'HMPL Validation'!S$482023,FALSE)),0,HLOOKUP($B40,INDIRECT("'Monthly Resource Report'!"&amp;'HMPL Validation'!S$482021&amp;":"&amp;'HMPL Validation'!S$482022),'HMPL Validation'!S$482023,FALSE))</f>
        <v>6.9783283507718272E-2</v>
      </c>
      <c r="T40" s="318">
        <f ca="1">+IF(ISERROR(HLOOKUP($B40,INDIRECT("'Monthly Resource Report'!"&amp;'HMPL Validation'!T$482021&amp;":"&amp;'HMPL Validation'!T$482022),'HMPL Validation'!T$482023,FALSE)),0,HLOOKUP($B40,INDIRECT("'Monthly Resource Report'!"&amp;'HMPL Validation'!T$482021&amp;":"&amp;'HMPL Validation'!T$482022),'HMPL Validation'!T$482023,FALSE))</f>
        <v>0.49183718674765831</v>
      </c>
    </row>
    <row r="41" spans="2:20">
      <c r="B41" s="301">
        <v>42430</v>
      </c>
      <c r="C41" s="294">
        <v>153</v>
      </c>
      <c r="D41" s="297">
        <v>4.952</v>
      </c>
      <c r="E41" s="299">
        <v>7.0000000000000007E-2</v>
      </c>
      <c r="F41" s="295">
        <v>0.49</v>
      </c>
      <c r="G41" s="294">
        <f ca="1">+IF(ISERROR(HLOOKUP($B41,INDIRECT("'Monthly Resource Report'!"&amp;'HMPL Validation'!G$482021&amp;":"&amp;'HMPL Validation'!G$482022),'HMPL Validation'!G$482023,FALSE)),0,HLOOKUP($B41,INDIRECT("'Monthly Resource Report'!"&amp;'HMPL Validation'!G$482021&amp;":"&amp;'HMPL Validation'!G$482022),'HMPL Validation'!G$482023,FALSE))</f>
        <v>153</v>
      </c>
      <c r="H41" s="297">
        <f ca="1">+IF(ISERROR(HLOOKUP($B41,INDIRECT("'Monthly Resource Report'!"&amp;'HMPL Validation'!H$482021&amp;":"&amp;'HMPL Validation'!H$482022),'HMPL Validation'!H$482023,FALSE)),0,HLOOKUP($B41,INDIRECT("'Monthly Resource Report'!"&amp;'HMPL Validation'!H$482021&amp;":"&amp;'HMPL Validation'!H$482022),'HMPL Validation'!H$482023,FALSE))</f>
        <v>4.9519989578118135</v>
      </c>
      <c r="I41" s="317">
        <f ca="1">+IF(ISERROR(HLOOKUP($B41,INDIRECT("'Monthly Resource Report'!"&amp;'HMPL Validation'!I$482021&amp;":"&amp;'HMPL Validation'!I$482022),'HMPL Validation'!I$482023,FALSE)),0,HLOOKUP($B41,INDIRECT("'Monthly Resource Report'!"&amp;'HMPL Validation'!I$482021&amp;":"&amp;'HMPL Validation'!I$482022),'HMPL Validation'!I$482023,FALSE))</f>
        <v>6.9757801384928028E-2</v>
      </c>
      <c r="J41" s="318">
        <f ca="1">+IF(ISERROR(HLOOKUP($B41,INDIRECT("'Monthly Resource Report'!"&amp;'HMPL Validation'!J$482021&amp;":"&amp;'HMPL Validation'!J$482022),'HMPL Validation'!J$482023,FALSE)),0,HLOOKUP($B41,INDIRECT("'Monthly Resource Report'!"&amp;'HMPL Validation'!J$482021&amp;":"&amp;'HMPL Validation'!J$482022),'HMPL Validation'!J$482023,FALSE))</f>
        <v>0.49122689596872965</v>
      </c>
      <c r="L41" s="301">
        <v>42430</v>
      </c>
      <c r="M41" s="294">
        <v>152</v>
      </c>
      <c r="N41" s="297">
        <v>4.952</v>
      </c>
      <c r="O41" s="299">
        <v>7.0000000000000007E-2</v>
      </c>
      <c r="P41" s="295">
        <v>0.49</v>
      </c>
      <c r="Q41" s="294">
        <f ca="1">+IF(ISERROR(HLOOKUP($B41,INDIRECT("'Monthly Resource Report'!"&amp;'HMPL Validation'!Q$482021&amp;":"&amp;'HMPL Validation'!Q$482022),'HMPL Validation'!Q$482023,FALSE)),0,HLOOKUP($B41,INDIRECT("'Monthly Resource Report'!"&amp;'HMPL Validation'!Q$482021&amp;":"&amp;'HMPL Validation'!Q$482022),'HMPL Validation'!Q$482023,FALSE))</f>
        <v>152</v>
      </c>
      <c r="R41" s="297">
        <f ca="1">+IF(ISERROR(HLOOKUP($B41,INDIRECT("'Monthly Resource Report'!"&amp;'HMPL Validation'!R$482021&amp;":"&amp;'HMPL Validation'!R$482022),'HMPL Validation'!R$482023,FALSE)),0,HLOOKUP($B41,INDIRECT("'Monthly Resource Report'!"&amp;'HMPL Validation'!R$482021&amp;":"&amp;'HMPL Validation'!R$482022),'HMPL Validation'!R$482023,FALSE))</f>
        <v>4.9519951192540024</v>
      </c>
      <c r="S41" s="317">
        <f ca="1">+IF(ISERROR(HLOOKUP($B41,INDIRECT("'Monthly Resource Report'!"&amp;'HMPL Validation'!S$482021&amp;":"&amp;'HMPL Validation'!S$482022),'HMPL Validation'!S$482023,FALSE)),0,HLOOKUP($B41,INDIRECT("'Monthly Resource Report'!"&amp;'HMPL Validation'!S$482021&amp;":"&amp;'HMPL Validation'!S$482022),'HMPL Validation'!S$482023,FALSE))</f>
        <v>6.9738355753459463E-2</v>
      </c>
      <c r="T41" s="318">
        <f ca="1">+IF(ISERROR(HLOOKUP($B41,INDIRECT("'Monthly Resource Report'!"&amp;'HMPL Validation'!T$482021&amp;":"&amp;'HMPL Validation'!T$482022),'HMPL Validation'!T$482023,FALSE)),0,HLOOKUP($B41,INDIRECT("'Monthly Resource Report'!"&amp;'HMPL Validation'!T$482021&amp;":"&amp;'HMPL Validation'!T$482022),'HMPL Validation'!T$482023,FALSE))</f>
        <v>0.4917409592936709</v>
      </c>
    </row>
    <row r="42" spans="2:20">
      <c r="B42" s="301">
        <v>42461</v>
      </c>
      <c r="C42" s="294">
        <v>153</v>
      </c>
      <c r="D42" s="297">
        <v>4.952</v>
      </c>
      <c r="E42" s="299">
        <v>7.0000000000000007E-2</v>
      </c>
      <c r="F42" s="295">
        <v>0.49</v>
      </c>
      <c r="G42" s="294">
        <f ca="1">+IF(ISERROR(HLOOKUP($B42,INDIRECT("'Monthly Resource Report'!"&amp;'HMPL Validation'!G$482021&amp;":"&amp;'HMPL Validation'!G$482022),'HMPL Validation'!G$482023,FALSE)),0,HLOOKUP($B42,INDIRECT("'Monthly Resource Report'!"&amp;'HMPL Validation'!G$482021&amp;":"&amp;'HMPL Validation'!G$482022),'HMPL Validation'!G$482023,FALSE))</f>
        <v>153</v>
      </c>
      <c r="H42" s="297">
        <f ca="1">+IF(ISERROR(HLOOKUP($B42,INDIRECT("'Monthly Resource Report'!"&amp;'HMPL Validation'!H$482021&amp;":"&amp;'HMPL Validation'!H$482022),'HMPL Validation'!H$482023,FALSE)),0,HLOOKUP($B42,INDIRECT("'Monthly Resource Report'!"&amp;'HMPL Validation'!H$482021&amp;":"&amp;'HMPL Validation'!H$482022),'HMPL Validation'!H$482023,FALSE))</f>
        <v>4.9520007613891117</v>
      </c>
      <c r="I42" s="317">
        <f ca="1">+IF(ISERROR(HLOOKUP($B42,INDIRECT("'Monthly Resource Report'!"&amp;'HMPL Validation'!I$482021&amp;":"&amp;'HMPL Validation'!I$482022),'HMPL Validation'!I$482023,FALSE)),0,HLOOKUP($B42,INDIRECT("'Monthly Resource Report'!"&amp;'HMPL Validation'!I$482021&amp;":"&amp;'HMPL Validation'!I$482022),'HMPL Validation'!I$482023,FALSE))</f>
        <v>6.9734676336567797E-2</v>
      </c>
      <c r="J42" s="318">
        <f ca="1">+IF(ISERROR(HLOOKUP($B42,INDIRECT("'Monthly Resource Report'!"&amp;'HMPL Validation'!J$482021&amp;":"&amp;'HMPL Validation'!J$482022),'HMPL Validation'!J$482023,FALSE)),0,HLOOKUP($B42,INDIRECT("'Monthly Resource Report'!"&amp;'HMPL Validation'!J$482021&amp;":"&amp;'HMPL Validation'!J$482022),'HMPL Validation'!J$482023,FALSE))</f>
        <v>0.49192799658577147</v>
      </c>
      <c r="L42" s="301">
        <v>42461</v>
      </c>
      <c r="M42" s="294">
        <v>152</v>
      </c>
      <c r="N42" s="297">
        <v>4.952</v>
      </c>
      <c r="O42" s="299">
        <v>7.0000000000000007E-2</v>
      </c>
      <c r="P42" s="295">
        <v>0.49</v>
      </c>
      <c r="Q42" s="294">
        <f ca="1">+IF(ISERROR(HLOOKUP($B42,INDIRECT("'Monthly Resource Report'!"&amp;'HMPL Validation'!Q$482021&amp;":"&amp;'HMPL Validation'!Q$482022),'HMPL Validation'!Q$482023,FALSE)),0,HLOOKUP($B42,INDIRECT("'Monthly Resource Report'!"&amp;'HMPL Validation'!Q$482021&amp;":"&amp;'HMPL Validation'!Q$482022),'HMPL Validation'!Q$482023,FALSE))</f>
        <v>152</v>
      </c>
      <c r="R42" s="297">
        <f ca="1">+IF(ISERROR(HLOOKUP($B42,INDIRECT("'Monthly Resource Report'!"&amp;'HMPL Validation'!R$482021&amp;":"&amp;'HMPL Validation'!R$482022),'HMPL Validation'!R$482023,FALSE)),0,HLOOKUP($B42,INDIRECT("'Monthly Resource Report'!"&amp;'HMPL Validation'!R$482021&amp;":"&amp;'HMPL Validation'!R$482022),'HMPL Validation'!R$482023,FALSE))</f>
        <v>4.9519940704833427</v>
      </c>
      <c r="S42" s="317">
        <f ca="1">+IF(ISERROR(HLOOKUP($B42,INDIRECT("'Monthly Resource Report'!"&amp;'HMPL Validation'!S$482021&amp;":"&amp;'HMPL Validation'!S$482022),'HMPL Validation'!S$482023,FALSE)),0,HLOOKUP($B42,INDIRECT("'Monthly Resource Report'!"&amp;'HMPL Validation'!S$482021&amp;":"&amp;'HMPL Validation'!S$482022),'HMPL Validation'!S$482023,FALSE))</f>
        <v>6.972222405676011E-2</v>
      </c>
      <c r="T42" s="318">
        <f ca="1">+IF(ISERROR(HLOOKUP($B42,INDIRECT("'Monthly Resource Report'!"&amp;'HMPL Validation'!T$482021&amp;":"&amp;'HMPL Validation'!T$482022),'HMPL Validation'!T$482023,FALSE)),0,HLOOKUP($B42,INDIRECT("'Monthly Resource Report'!"&amp;'HMPL Validation'!T$482021&amp;":"&amp;'HMPL Validation'!T$482022),'HMPL Validation'!T$482023,FALSE))</f>
        <v>0.49136262870200575</v>
      </c>
    </row>
    <row r="43" spans="2:20">
      <c r="B43" s="301">
        <v>42491</v>
      </c>
      <c r="C43" s="294">
        <v>153</v>
      </c>
      <c r="D43" s="297">
        <v>4.952</v>
      </c>
      <c r="E43" s="299">
        <v>7.0000000000000007E-2</v>
      </c>
      <c r="F43" s="295">
        <v>0.49</v>
      </c>
      <c r="G43" s="294">
        <f ca="1">+IF(ISERROR(HLOOKUP($B43,INDIRECT("'Monthly Resource Report'!"&amp;'HMPL Validation'!G$482021&amp;":"&amp;'HMPL Validation'!G$482022),'HMPL Validation'!G$482023,FALSE)),0,HLOOKUP($B43,INDIRECT("'Monthly Resource Report'!"&amp;'HMPL Validation'!G$482021&amp;":"&amp;'HMPL Validation'!G$482022),'HMPL Validation'!G$482023,FALSE))</f>
        <v>153</v>
      </c>
      <c r="H43" s="297">
        <f ca="1">+IF(ISERROR(HLOOKUP($B43,INDIRECT("'Monthly Resource Report'!"&amp;'HMPL Validation'!H$482021&amp;":"&amp;'HMPL Validation'!H$482022),'HMPL Validation'!H$482023,FALSE)),0,HLOOKUP($B43,INDIRECT("'Monthly Resource Report'!"&amp;'HMPL Validation'!H$482021&amp;":"&amp;'HMPL Validation'!H$482022),'HMPL Validation'!H$482023,FALSE))</f>
        <v>4.9520003129485461</v>
      </c>
      <c r="I43" s="317">
        <f ca="1">+IF(ISERROR(HLOOKUP($B43,INDIRECT("'Monthly Resource Report'!"&amp;'HMPL Validation'!I$482021&amp;":"&amp;'HMPL Validation'!I$482022),'HMPL Validation'!I$482023,FALSE)),0,HLOOKUP($B43,INDIRECT("'Monthly Resource Report'!"&amp;'HMPL Validation'!I$482021&amp;":"&amp;'HMPL Validation'!I$482022),'HMPL Validation'!I$482023,FALSE))</f>
        <v>6.974783851809388E-2</v>
      </c>
      <c r="J43" s="318">
        <f ca="1">+IF(ISERROR(HLOOKUP($B43,INDIRECT("'Monthly Resource Report'!"&amp;'HMPL Validation'!J$482021&amp;":"&amp;'HMPL Validation'!J$482022),'HMPL Validation'!J$482023,FALSE)),0,HLOOKUP($B43,INDIRECT("'Monthly Resource Report'!"&amp;'HMPL Validation'!J$482021&amp;":"&amp;'HMPL Validation'!J$482022),'HMPL Validation'!J$482023,FALSE))</f>
        <v>0.49198326062981906</v>
      </c>
      <c r="L43" s="301">
        <v>42491</v>
      </c>
      <c r="M43" s="294">
        <v>152</v>
      </c>
      <c r="N43" s="297">
        <v>4.952</v>
      </c>
      <c r="O43" s="299">
        <v>7.0000000000000007E-2</v>
      </c>
      <c r="P43" s="295">
        <v>0.49</v>
      </c>
      <c r="Q43" s="294">
        <f ca="1">+IF(ISERROR(HLOOKUP($B43,INDIRECT("'Monthly Resource Report'!"&amp;'HMPL Validation'!Q$482021&amp;":"&amp;'HMPL Validation'!Q$482022),'HMPL Validation'!Q$482023,FALSE)),0,HLOOKUP($B43,INDIRECT("'Monthly Resource Report'!"&amp;'HMPL Validation'!Q$482021&amp;":"&amp;'HMPL Validation'!Q$482022),'HMPL Validation'!Q$482023,FALSE))</f>
        <v>152</v>
      </c>
      <c r="R43" s="297">
        <f ca="1">+IF(ISERROR(HLOOKUP($B43,INDIRECT("'Monthly Resource Report'!"&amp;'HMPL Validation'!R$482021&amp;":"&amp;'HMPL Validation'!R$482022),'HMPL Validation'!R$482023,FALSE)),0,HLOOKUP($B43,INDIRECT("'Monthly Resource Report'!"&amp;'HMPL Validation'!R$482021&amp;":"&amp;'HMPL Validation'!R$482022),'HMPL Validation'!R$482023,FALSE))</f>
        <v>4.9519939483361046</v>
      </c>
      <c r="S43" s="317">
        <f ca="1">+IF(ISERROR(HLOOKUP($B43,INDIRECT("'Monthly Resource Report'!"&amp;'HMPL Validation'!S$482021&amp;":"&amp;'HMPL Validation'!S$482022),'HMPL Validation'!S$482023,FALSE)),0,HLOOKUP($B43,INDIRECT("'Monthly Resource Report'!"&amp;'HMPL Validation'!S$482021&amp;":"&amp;'HMPL Validation'!S$482022),'HMPL Validation'!S$482023,FALSE))</f>
        <v>6.9739289407463087E-2</v>
      </c>
      <c r="T43" s="318">
        <f ca="1">+IF(ISERROR(HLOOKUP($B43,INDIRECT("'Monthly Resource Report'!"&amp;'HMPL Validation'!T$482021&amp;":"&amp;'HMPL Validation'!T$482022),'HMPL Validation'!T$482023,FALSE)),0,HLOOKUP($B43,INDIRECT("'Monthly Resource Report'!"&amp;'HMPL Validation'!T$482021&amp;":"&amp;'HMPL Validation'!T$482022),'HMPL Validation'!T$482023,FALSE))</f>
        <v>0.49131847020610026</v>
      </c>
    </row>
    <row r="44" spans="2:20">
      <c r="B44" s="301">
        <v>42522</v>
      </c>
      <c r="C44" s="294">
        <v>153</v>
      </c>
      <c r="D44" s="297">
        <v>4.952</v>
      </c>
      <c r="E44" s="299">
        <v>7.0000000000000007E-2</v>
      </c>
      <c r="F44" s="295">
        <v>0.49</v>
      </c>
      <c r="G44" s="294">
        <f ca="1">+IF(ISERROR(HLOOKUP($B44,INDIRECT("'Monthly Resource Report'!"&amp;'HMPL Validation'!G$482021&amp;":"&amp;'HMPL Validation'!G$482022),'HMPL Validation'!G$482023,FALSE)),0,HLOOKUP($B44,INDIRECT("'Monthly Resource Report'!"&amp;'HMPL Validation'!G$482021&amp;":"&amp;'HMPL Validation'!G$482022),'HMPL Validation'!G$482023,FALSE))</f>
        <v>153</v>
      </c>
      <c r="H44" s="297">
        <f ca="1">+IF(ISERROR(HLOOKUP($B44,INDIRECT("'Monthly Resource Report'!"&amp;'HMPL Validation'!H$482021&amp;":"&amp;'HMPL Validation'!H$482022),'HMPL Validation'!H$482023,FALSE)),0,HLOOKUP($B44,INDIRECT("'Monthly Resource Report'!"&amp;'HMPL Validation'!H$482021&amp;":"&amp;'HMPL Validation'!H$482022),'HMPL Validation'!H$482023,FALSE))</f>
        <v>4.952000461008141</v>
      </c>
      <c r="I44" s="317">
        <f ca="1">+IF(ISERROR(HLOOKUP($B44,INDIRECT("'Monthly Resource Report'!"&amp;'HMPL Validation'!I$482021&amp;":"&amp;'HMPL Validation'!I$482022),'HMPL Validation'!I$482023,FALSE)),0,HLOOKUP($B44,INDIRECT("'Monthly Resource Report'!"&amp;'HMPL Validation'!I$482021&amp;":"&amp;'HMPL Validation'!I$482022),'HMPL Validation'!I$482023,FALSE))</f>
        <v>6.9770276626480651E-2</v>
      </c>
      <c r="J44" s="318">
        <f ca="1">+IF(ISERROR(HLOOKUP($B44,INDIRECT("'Monthly Resource Report'!"&amp;'HMPL Validation'!J$482021&amp;":"&amp;'HMPL Validation'!J$482022),'HMPL Validation'!J$482023,FALSE)),0,HLOOKUP($B44,INDIRECT("'Monthly Resource Report'!"&amp;'HMPL Validation'!J$482021&amp;":"&amp;'HMPL Validation'!J$482022),'HMPL Validation'!J$482023,FALSE))</f>
        <v>0.49094450748145535</v>
      </c>
      <c r="L44" s="301">
        <v>42522</v>
      </c>
      <c r="M44" s="294">
        <v>152</v>
      </c>
      <c r="N44" s="297">
        <v>4.952</v>
      </c>
      <c r="O44" s="299">
        <v>7.0000000000000007E-2</v>
      </c>
      <c r="P44" s="295">
        <v>0.49</v>
      </c>
      <c r="Q44" s="294">
        <f ca="1">+IF(ISERROR(HLOOKUP($B44,INDIRECT("'Monthly Resource Report'!"&amp;'HMPL Validation'!Q$482021&amp;":"&amp;'HMPL Validation'!Q$482022),'HMPL Validation'!Q$482023,FALSE)),0,HLOOKUP($B44,INDIRECT("'Monthly Resource Report'!"&amp;'HMPL Validation'!Q$482021&amp;":"&amp;'HMPL Validation'!Q$482022),'HMPL Validation'!Q$482023,FALSE))</f>
        <v>152</v>
      </c>
      <c r="R44" s="297">
        <f ca="1">+IF(ISERROR(HLOOKUP($B44,INDIRECT("'Monthly Resource Report'!"&amp;'HMPL Validation'!R$482021&amp;":"&amp;'HMPL Validation'!R$482022),'HMPL Validation'!R$482023,FALSE)),0,HLOOKUP($B44,INDIRECT("'Monthly Resource Report'!"&amp;'HMPL Validation'!R$482021&amp;":"&amp;'HMPL Validation'!R$482022),'HMPL Validation'!R$482023,FALSE))</f>
        <v>4.9519943823224724</v>
      </c>
      <c r="S44" s="317">
        <f ca="1">+IF(ISERROR(HLOOKUP($B44,INDIRECT("'Monthly Resource Report'!"&amp;'HMPL Validation'!S$482021&amp;":"&amp;'HMPL Validation'!S$482022),'HMPL Validation'!S$482023,FALSE)),0,HLOOKUP($B44,INDIRECT("'Monthly Resource Report'!"&amp;'HMPL Validation'!S$482021&amp;":"&amp;'HMPL Validation'!S$482022),'HMPL Validation'!S$482023,FALSE))</f>
        <v>6.9767524558555172E-2</v>
      </c>
      <c r="T44" s="318">
        <f ca="1">+IF(ISERROR(HLOOKUP($B44,INDIRECT("'Monthly Resource Report'!"&amp;'HMPL Validation'!T$482021&amp;":"&amp;'HMPL Validation'!T$482022),'HMPL Validation'!T$482023,FALSE)),0,HLOOKUP($B44,INDIRECT("'Monthly Resource Report'!"&amp;'HMPL Validation'!T$482021&amp;":"&amp;'HMPL Validation'!T$482022),'HMPL Validation'!T$482023,FALSE))</f>
        <v>0.49179340649350511</v>
      </c>
    </row>
    <row r="45" spans="2:20">
      <c r="B45" s="301">
        <v>42552</v>
      </c>
      <c r="C45" s="294">
        <v>153</v>
      </c>
      <c r="D45" s="297">
        <v>4.952</v>
      </c>
      <c r="E45" s="299">
        <v>7.0000000000000007E-2</v>
      </c>
      <c r="F45" s="295">
        <v>0.49</v>
      </c>
      <c r="G45" s="294">
        <f ca="1">+IF(ISERROR(HLOOKUP($B45,INDIRECT("'Monthly Resource Report'!"&amp;'HMPL Validation'!G$482021&amp;":"&amp;'HMPL Validation'!G$482022),'HMPL Validation'!G$482023,FALSE)),0,HLOOKUP($B45,INDIRECT("'Monthly Resource Report'!"&amp;'HMPL Validation'!G$482021&amp;":"&amp;'HMPL Validation'!G$482022),'HMPL Validation'!G$482023,FALSE))</f>
        <v>153</v>
      </c>
      <c r="H45" s="297">
        <f ca="1">+IF(ISERROR(HLOOKUP($B45,INDIRECT("'Monthly Resource Report'!"&amp;'HMPL Validation'!H$482021&amp;":"&amp;'HMPL Validation'!H$482022),'HMPL Validation'!H$482023,FALSE)),0,HLOOKUP($B45,INDIRECT("'Monthly Resource Report'!"&amp;'HMPL Validation'!H$482021&amp;":"&amp;'HMPL Validation'!H$482022),'HMPL Validation'!H$482023,FALSE))</f>
        <v>4.9519997579229793</v>
      </c>
      <c r="I45" s="317">
        <f ca="1">+IF(ISERROR(HLOOKUP($B45,INDIRECT("'Monthly Resource Report'!"&amp;'HMPL Validation'!I$482021&amp;":"&amp;'HMPL Validation'!I$482022),'HMPL Validation'!I$482023,FALSE)),0,HLOOKUP($B45,INDIRECT("'Monthly Resource Report'!"&amp;'HMPL Validation'!I$482021&amp;":"&amp;'HMPL Validation'!I$482022),'HMPL Validation'!I$482023,FALSE))</f>
        <v>6.9790000064985896E-2</v>
      </c>
      <c r="J45" s="318">
        <f ca="1">+IF(ISERROR(HLOOKUP($B45,INDIRECT("'Monthly Resource Report'!"&amp;'HMPL Validation'!J$482021&amp;":"&amp;'HMPL Validation'!J$482022),'HMPL Validation'!J$482023,FALSE)),0,HLOOKUP($B45,INDIRECT("'Monthly Resource Report'!"&amp;'HMPL Validation'!J$482021&amp;":"&amp;'HMPL Validation'!J$482022),'HMPL Validation'!J$482023,FALSE))</f>
        <v>0.4912113665192977</v>
      </c>
      <c r="L45" s="301">
        <v>42552</v>
      </c>
      <c r="M45" s="294">
        <v>152</v>
      </c>
      <c r="N45" s="297">
        <v>4.952</v>
      </c>
      <c r="O45" s="299">
        <v>7.0000000000000007E-2</v>
      </c>
      <c r="P45" s="295">
        <v>0.49</v>
      </c>
      <c r="Q45" s="294">
        <f ca="1">+IF(ISERROR(HLOOKUP($B45,INDIRECT("'Monthly Resource Report'!"&amp;'HMPL Validation'!Q$482021&amp;":"&amp;'HMPL Validation'!Q$482022),'HMPL Validation'!Q$482023,FALSE)),0,HLOOKUP($B45,INDIRECT("'Monthly Resource Report'!"&amp;'HMPL Validation'!Q$482021&amp;":"&amp;'HMPL Validation'!Q$482022),'HMPL Validation'!Q$482023,FALSE))</f>
        <v>152</v>
      </c>
      <c r="R45" s="297">
        <f ca="1">+IF(ISERROR(HLOOKUP($B45,INDIRECT("'Monthly Resource Report'!"&amp;'HMPL Validation'!R$482021&amp;":"&amp;'HMPL Validation'!R$482022),'HMPL Validation'!R$482023,FALSE)),0,HLOOKUP($B45,INDIRECT("'Monthly Resource Report'!"&amp;'HMPL Validation'!R$482021&amp;":"&amp;'HMPL Validation'!R$482022),'HMPL Validation'!R$482023,FALSE))</f>
        <v>4.951994072480753</v>
      </c>
      <c r="S45" s="317">
        <f ca="1">+IF(ISERROR(HLOOKUP($B45,INDIRECT("'Monthly Resource Report'!"&amp;'HMPL Validation'!S$482021&amp;":"&amp;'HMPL Validation'!S$482022),'HMPL Validation'!S$482023,FALSE)),0,HLOOKUP($B45,INDIRECT("'Monthly Resource Report'!"&amp;'HMPL Validation'!S$482021&amp;":"&amp;'HMPL Validation'!S$482022),'HMPL Validation'!S$482023,FALSE))</f>
        <v>6.9768389194823199E-2</v>
      </c>
      <c r="T45" s="318">
        <f ca="1">+IF(ISERROR(HLOOKUP($B45,INDIRECT("'Monthly Resource Report'!"&amp;'HMPL Validation'!T$482021&amp;":"&amp;'HMPL Validation'!T$482022),'HMPL Validation'!T$482023,FALSE)),0,HLOOKUP($B45,INDIRECT("'Monthly Resource Report'!"&amp;'HMPL Validation'!T$482021&amp;":"&amp;'HMPL Validation'!T$482022),'HMPL Validation'!T$482023,FALSE))</f>
        <v>0.49129502817195919</v>
      </c>
    </row>
    <row r="46" spans="2:20">
      <c r="B46" s="301">
        <v>42583</v>
      </c>
      <c r="C46" s="294">
        <v>153</v>
      </c>
      <c r="D46" s="297">
        <v>4.952</v>
      </c>
      <c r="E46" s="299">
        <v>7.0000000000000007E-2</v>
      </c>
      <c r="F46" s="295">
        <v>0.49</v>
      </c>
      <c r="G46" s="294">
        <f ca="1">+IF(ISERROR(HLOOKUP($B46,INDIRECT("'Monthly Resource Report'!"&amp;'HMPL Validation'!G$482021&amp;":"&amp;'HMPL Validation'!G$482022),'HMPL Validation'!G$482023,FALSE)),0,HLOOKUP($B46,INDIRECT("'Monthly Resource Report'!"&amp;'HMPL Validation'!G$482021&amp;":"&amp;'HMPL Validation'!G$482022),'HMPL Validation'!G$482023,FALSE))</f>
        <v>153</v>
      </c>
      <c r="H46" s="297">
        <f ca="1">+IF(ISERROR(HLOOKUP($B46,INDIRECT("'Monthly Resource Report'!"&amp;'HMPL Validation'!H$482021&amp;":"&amp;'HMPL Validation'!H$482022),'HMPL Validation'!H$482023,FALSE)),0,HLOOKUP($B46,INDIRECT("'Monthly Resource Report'!"&amp;'HMPL Validation'!H$482021&amp;":"&amp;'HMPL Validation'!H$482022),'HMPL Validation'!H$482023,FALSE))</f>
        <v>4.9520001005227181</v>
      </c>
      <c r="I46" s="317">
        <f ca="1">+IF(ISERROR(HLOOKUP($B46,INDIRECT("'Monthly Resource Report'!"&amp;'HMPL Validation'!I$482021&amp;":"&amp;'HMPL Validation'!I$482022),'HMPL Validation'!I$482023,FALSE)),0,HLOOKUP($B46,INDIRECT("'Monthly Resource Report'!"&amp;'HMPL Validation'!I$482021&amp;":"&amp;'HMPL Validation'!I$482022),'HMPL Validation'!I$482023,FALSE))</f>
        <v>6.9792341426510154E-2</v>
      </c>
      <c r="J46" s="318">
        <f ca="1">+IF(ISERROR(HLOOKUP($B46,INDIRECT("'Monthly Resource Report'!"&amp;'HMPL Validation'!J$482021&amp;":"&amp;'HMPL Validation'!J$482022),'HMPL Validation'!J$482023,FALSE)),0,HLOOKUP($B46,INDIRECT("'Monthly Resource Report'!"&amp;'HMPL Validation'!J$482021&amp;":"&amp;'HMPL Validation'!J$482022),'HMPL Validation'!J$482023,FALSE))</f>
        <v>0.49133065892545852</v>
      </c>
      <c r="L46" s="301">
        <v>42583</v>
      </c>
      <c r="M46" s="294">
        <v>152</v>
      </c>
      <c r="N46" s="297">
        <v>4.952</v>
      </c>
      <c r="O46" s="299">
        <v>7.0000000000000007E-2</v>
      </c>
      <c r="P46" s="295">
        <v>0.49</v>
      </c>
      <c r="Q46" s="294">
        <f ca="1">+IF(ISERROR(HLOOKUP($B46,INDIRECT("'Monthly Resource Report'!"&amp;'HMPL Validation'!Q$482021&amp;":"&amp;'HMPL Validation'!Q$482022),'HMPL Validation'!Q$482023,FALSE)),0,HLOOKUP($B46,INDIRECT("'Monthly Resource Report'!"&amp;'HMPL Validation'!Q$482021&amp;":"&amp;'HMPL Validation'!Q$482022),'HMPL Validation'!Q$482023,FALSE))</f>
        <v>152</v>
      </c>
      <c r="R46" s="297">
        <f ca="1">+IF(ISERROR(HLOOKUP($B46,INDIRECT("'Monthly Resource Report'!"&amp;'HMPL Validation'!R$482021&amp;":"&amp;'HMPL Validation'!R$482022),'HMPL Validation'!R$482023,FALSE)),0,HLOOKUP($B46,INDIRECT("'Monthly Resource Report'!"&amp;'HMPL Validation'!R$482021&amp;":"&amp;'HMPL Validation'!R$482022),'HMPL Validation'!R$482023,FALSE))</f>
        <v>4.9519946242717809</v>
      </c>
      <c r="S46" s="317">
        <f ca="1">+IF(ISERROR(HLOOKUP($B46,INDIRECT("'Monthly Resource Report'!"&amp;'HMPL Validation'!S$482021&amp;":"&amp;'HMPL Validation'!S$482022),'HMPL Validation'!S$482023,FALSE)),0,HLOOKUP($B46,INDIRECT("'Monthly Resource Report'!"&amp;'HMPL Validation'!S$482021&amp;":"&amp;'HMPL Validation'!S$482022),'HMPL Validation'!S$482023,FALSE))</f>
        <v>6.9793008270128909E-2</v>
      </c>
      <c r="T46" s="318">
        <f ca="1">+IF(ISERROR(HLOOKUP($B46,INDIRECT("'Monthly Resource Report'!"&amp;'HMPL Validation'!T$482021&amp;":"&amp;'HMPL Validation'!T$482022),'HMPL Validation'!T$482023,FALSE)),0,HLOOKUP($B46,INDIRECT("'Monthly Resource Report'!"&amp;'HMPL Validation'!T$482021&amp;":"&amp;'HMPL Validation'!T$482022),'HMPL Validation'!T$482023,FALSE))</f>
        <v>0.49086576365735662</v>
      </c>
    </row>
    <row r="47" spans="2:20">
      <c r="B47" s="301">
        <v>42614</v>
      </c>
      <c r="C47" s="294">
        <v>153</v>
      </c>
      <c r="D47" s="297">
        <v>4.952</v>
      </c>
      <c r="E47" s="299">
        <v>7.0000000000000007E-2</v>
      </c>
      <c r="F47" s="295">
        <v>0.49</v>
      </c>
      <c r="G47" s="294">
        <f ca="1">+IF(ISERROR(HLOOKUP($B47,INDIRECT("'Monthly Resource Report'!"&amp;'HMPL Validation'!G$482021&amp;":"&amp;'HMPL Validation'!G$482022),'HMPL Validation'!G$482023,FALSE)),0,HLOOKUP($B47,INDIRECT("'Monthly Resource Report'!"&amp;'HMPL Validation'!G$482021&amp;":"&amp;'HMPL Validation'!G$482022),'HMPL Validation'!G$482023,FALSE))</f>
        <v>153</v>
      </c>
      <c r="H47" s="297">
        <f ca="1">+IF(ISERROR(HLOOKUP($B47,INDIRECT("'Monthly Resource Report'!"&amp;'HMPL Validation'!H$482021&amp;":"&amp;'HMPL Validation'!H$482022),'HMPL Validation'!H$482023,FALSE)),0,HLOOKUP($B47,INDIRECT("'Monthly Resource Report'!"&amp;'HMPL Validation'!H$482021&amp;":"&amp;'HMPL Validation'!H$482022),'HMPL Validation'!H$482023,FALSE))</f>
        <v>4.9519999154637864</v>
      </c>
      <c r="I47" s="317">
        <f ca="1">+IF(ISERROR(HLOOKUP($B47,INDIRECT("'Monthly Resource Report'!"&amp;'HMPL Validation'!I$482021&amp;":"&amp;'HMPL Validation'!I$482022),'HMPL Validation'!I$482023,FALSE)),0,HLOOKUP($B47,INDIRECT("'Monthly Resource Report'!"&amp;'HMPL Validation'!I$482021&amp;":"&amp;'HMPL Validation'!I$482022),'HMPL Validation'!I$482023,FALSE))</f>
        <v>6.9739504526263471E-2</v>
      </c>
      <c r="J47" s="318">
        <f ca="1">+IF(ISERROR(HLOOKUP($B47,INDIRECT("'Monthly Resource Report'!"&amp;'HMPL Validation'!J$482021&amp;":"&amp;'HMPL Validation'!J$482022),'HMPL Validation'!J$482023,FALSE)),0,HLOOKUP($B47,INDIRECT("'Monthly Resource Report'!"&amp;'HMPL Validation'!J$482021&amp;":"&amp;'HMPL Validation'!J$482022),'HMPL Validation'!J$482023,FALSE))</f>
        <v>0.49096455213317491</v>
      </c>
      <c r="L47" s="301">
        <v>42614</v>
      </c>
      <c r="M47" s="294">
        <v>152</v>
      </c>
      <c r="N47" s="297">
        <v>4.952</v>
      </c>
      <c r="O47" s="299">
        <v>7.0000000000000007E-2</v>
      </c>
      <c r="P47" s="295">
        <v>0.49</v>
      </c>
      <c r="Q47" s="294">
        <f ca="1">+IF(ISERROR(HLOOKUP($B47,INDIRECT("'Monthly Resource Report'!"&amp;'HMPL Validation'!Q$482021&amp;":"&amp;'HMPL Validation'!Q$482022),'HMPL Validation'!Q$482023,FALSE)),0,HLOOKUP($B47,INDIRECT("'Monthly Resource Report'!"&amp;'HMPL Validation'!Q$482021&amp;":"&amp;'HMPL Validation'!Q$482022),'HMPL Validation'!Q$482023,FALSE))</f>
        <v>152</v>
      </c>
      <c r="R47" s="297">
        <f ca="1">+IF(ISERROR(HLOOKUP($B47,INDIRECT("'Monthly Resource Report'!"&amp;'HMPL Validation'!R$482021&amp;":"&amp;'HMPL Validation'!R$482022),'HMPL Validation'!R$482023,FALSE)),0,HLOOKUP($B47,INDIRECT("'Monthly Resource Report'!"&amp;'HMPL Validation'!R$482021&amp;":"&amp;'HMPL Validation'!R$482022),'HMPL Validation'!R$482023,FALSE))</f>
        <v>4.9519950706965883</v>
      </c>
      <c r="S47" s="317">
        <f ca="1">+IF(ISERROR(HLOOKUP($B47,INDIRECT("'Monthly Resource Report'!"&amp;'HMPL Validation'!S$482021&amp;":"&amp;'HMPL Validation'!S$482022),'HMPL Validation'!S$482023,FALSE)),0,HLOOKUP($B47,INDIRECT("'Monthly Resource Report'!"&amp;'HMPL Validation'!S$482021&amp;":"&amp;'HMPL Validation'!S$482022),'HMPL Validation'!S$482023,FALSE))</f>
        <v>6.9712767952098298E-2</v>
      </c>
      <c r="T47" s="318">
        <f ca="1">+IF(ISERROR(HLOOKUP($B47,INDIRECT("'Monthly Resource Report'!"&amp;'HMPL Validation'!T$482021&amp;":"&amp;'HMPL Validation'!T$482022),'HMPL Validation'!T$482023,FALSE)),0,HLOOKUP($B47,INDIRECT("'Monthly Resource Report'!"&amp;'HMPL Validation'!T$482021&amp;":"&amp;'HMPL Validation'!T$482022),'HMPL Validation'!T$482023,FALSE))</f>
        <v>0.49182103649436032</v>
      </c>
    </row>
    <row r="48" spans="2:20">
      <c r="B48" s="301">
        <v>42644</v>
      </c>
      <c r="C48" s="294">
        <v>153</v>
      </c>
      <c r="D48" s="297">
        <v>4.952</v>
      </c>
      <c r="E48" s="299">
        <v>7.0000000000000007E-2</v>
      </c>
      <c r="F48" s="295">
        <v>0.49</v>
      </c>
      <c r="G48" s="294">
        <f ca="1">+IF(ISERROR(HLOOKUP($B48,INDIRECT("'Monthly Resource Report'!"&amp;'HMPL Validation'!G$482021&amp;":"&amp;'HMPL Validation'!G$482022),'HMPL Validation'!G$482023,FALSE)),0,HLOOKUP($B48,INDIRECT("'Monthly Resource Report'!"&amp;'HMPL Validation'!G$482021&amp;":"&amp;'HMPL Validation'!G$482022),'HMPL Validation'!G$482023,FALSE))</f>
        <v>153</v>
      </c>
      <c r="H48" s="297">
        <f ca="1">+IF(ISERROR(HLOOKUP($B48,INDIRECT("'Monthly Resource Report'!"&amp;'HMPL Validation'!H$482021&amp;":"&amp;'HMPL Validation'!H$482022),'HMPL Validation'!H$482023,FALSE)),0,HLOOKUP($B48,INDIRECT("'Monthly Resource Report'!"&amp;'HMPL Validation'!H$482021&amp;":"&amp;'HMPL Validation'!H$482022),'HMPL Validation'!H$482023,FALSE))</f>
        <v>4.9519987934436962</v>
      </c>
      <c r="I48" s="317">
        <f ca="1">+IF(ISERROR(HLOOKUP($B48,INDIRECT("'Monthly Resource Report'!"&amp;'HMPL Validation'!I$482021&amp;":"&amp;'HMPL Validation'!I$482022),'HMPL Validation'!I$482023,FALSE)),0,HLOOKUP($B48,INDIRECT("'Monthly Resource Report'!"&amp;'HMPL Validation'!I$482021&amp;":"&amp;'HMPL Validation'!I$482022),'HMPL Validation'!I$482023,FALSE))</f>
        <v>6.9756354281221233E-2</v>
      </c>
      <c r="J48" s="318">
        <f ca="1">+IF(ISERROR(HLOOKUP($B48,INDIRECT("'Monthly Resource Report'!"&amp;'HMPL Validation'!J$482021&amp;":"&amp;'HMPL Validation'!J$482022),'HMPL Validation'!J$482023,FALSE)),0,HLOOKUP($B48,INDIRECT("'Monthly Resource Report'!"&amp;'HMPL Validation'!J$482021&amp;":"&amp;'HMPL Validation'!J$482022),'HMPL Validation'!J$482023,FALSE))</f>
        <v>0.49123794528309306</v>
      </c>
      <c r="L48" s="301">
        <v>42644</v>
      </c>
      <c r="M48" s="294">
        <v>152</v>
      </c>
      <c r="N48" s="297">
        <v>4.952</v>
      </c>
      <c r="O48" s="299">
        <v>7.0000000000000007E-2</v>
      </c>
      <c r="P48" s="295">
        <v>0.49</v>
      </c>
      <c r="Q48" s="294">
        <f ca="1">+IF(ISERROR(HLOOKUP($B48,INDIRECT("'Monthly Resource Report'!"&amp;'HMPL Validation'!Q$482021&amp;":"&amp;'HMPL Validation'!Q$482022),'HMPL Validation'!Q$482023,FALSE)),0,HLOOKUP($B48,INDIRECT("'Monthly Resource Report'!"&amp;'HMPL Validation'!Q$482021&amp;":"&amp;'HMPL Validation'!Q$482022),'HMPL Validation'!Q$482023,FALSE))</f>
        <v>152</v>
      </c>
      <c r="R48" s="297">
        <f ca="1">+IF(ISERROR(HLOOKUP($B48,INDIRECT("'Monthly Resource Report'!"&amp;'HMPL Validation'!R$482021&amp;":"&amp;'HMPL Validation'!R$482022),'HMPL Validation'!R$482023,FALSE)),0,HLOOKUP($B48,INDIRECT("'Monthly Resource Report'!"&amp;'HMPL Validation'!R$482021&amp;":"&amp;'HMPL Validation'!R$482022),'HMPL Validation'!R$482023,FALSE))</f>
        <v>4.9519936730681229</v>
      </c>
      <c r="S48" s="317">
        <f ca="1">+IF(ISERROR(HLOOKUP($B48,INDIRECT("'Monthly Resource Report'!"&amp;'HMPL Validation'!S$482021&amp;":"&amp;'HMPL Validation'!S$482022),'HMPL Validation'!S$482023,FALSE)),0,HLOOKUP($B48,INDIRECT("'Monthly Resource Report'!"&amp;'HMPL Validation'!S$482021&amp;":"&amp;'HMPL Validation'!S$482022),'HMPL Validation'!S$482023,FALSE))</f>
        <v>6.9738705136325574E-2</v>
      </c>
      <c r="T48" s="318">
        <f ca="1">+IF(ISERROR(HLOOKUP($B48,INDIRECT("'Monthly Resource Report'!"&amp;'HMPL Validation'!T$482021&amp;":"&amp;'HMPL Validation'!T$482022),'HMPL Validation'!T$482023,FALSE)),0,HLOOKUP($B48,INDIRECT("'Monthly Resource Report'!"&amp;'HMPL Validation'!T$482021&amp;":"&amp;'HMPL Validation'!T$482022),'HMPL Validation'!T$482023,FALSE))</f>
        <v>0.49219650348653843</v>
      </c>
    </row>
    <row r="49" spans="2:20">
      <c r="B49" s="301">
        <v>42675</v>
      </c>
      <c r="C49" s="294">
        <v>153</v>
      </c>
      <c r="D49" s="297">
        <v>4.952</v>
      </c>
      <c r="E49" s="299">
        <v>7.0000000000000007E-2</v>
      </c>
      <c r="F49" s="295">
        <v>0.49</v>
      </c>
      <c r="G49" s="294">
        <f ca="1">+IF(ISERROR(HLOOKUP($B49,INDIRECT("'Monthly Resource Report'!"&amp;'HMPL Validation'!G$482021&amp;":"&amp;'HMPL Validation'!G$482022),'HMPL Validation'!G$482023,FALSE)),0,HLOOKUP($B49,INDIRECT("'Monthly Resource Report'!"&amp;'HMPL Validation'!G$482021&amp;":"&amp;'HMPL Validation'!G$482022),'HMPL Validation'!G$482023,FALSE))</f>
        <v>153</v>
      </c>
      <c r="H49" s="297">
        <f ca="1">+IF(ISERROR(HLOOKUP($B49,INDIRECT("'Monthly Resource Report'!"&amp;'HMPL Validation'!H$482021&amp;":"&amp;'HMPL Validation'!H$482022),'HMPL Validation'!H$482023,FALSE)),0,HLOOKUP($B49,INDIRECT("'Monthly Resource Report'!"&amp;'HMPL Validation'!H$482021&amp;":"&amp;'HMPL Validation'!H$482022),'HMPL Validation'!H$482023,FALSE))</f>
        <v>4.9519988533084174</v>
      </c>
      <c r="I49" s="317">
        <f ca="1">+IF(ISERROR(HLOOKUP($B49,INDIRECT("'Monthly Resource Report'!"&amp;'HMPL Validation'!I$482021&amp;":"&amp;'HMPL Validation'!I$482022),'HMPL Validation'!I$482023,FALSE)),0,HLOOKUP($B49,INDIRECT("'Monthly Resource Report'!"&amp;'HMPL Validation'!I$482021&amp;":"&amp;'HMPL Validation'!I$482022),'HMPL Validation'!I$482023,FALSE))</f>
        <v>6.973287265891101E-2</v>
      </c>
      <c r="J49" s="318">
        <f ca="1">+IF(ISERROR(HLOOKUP($B49,INDIRECT("'Monthly Resource Report'!"&amp;'HMPL Validation'!J$482021&amp;":"&amp;'HMPL Validation'!J$482022),'HMPL Validation'!J$482023,FALSE)),0,HLOOKUP($B49,INDIRECT("'Monthly Resource Report'!"&amp;'HMPL Validation'!J$482021&amp;":"&amp;'HMPL Validation'!J$482022),'HMPL Validation'!J$482023,FALSE))</f>
        <v>0.49063735796640529</v>
      </c>
      <c r="L49" s="301">
        <v>42675</v>
      </c>
      <c r="M49" s="294">
        <v>152</v>
      </c>
      <c r="N49" s="297">
        <v>4.952</v>
      </c>
      <c r="O49" s="299">
        <v>7.0000000000000007E-2</v>
      </c>
      <c r="P49" s="295">
        <v>0.49</v>
      </c>
      <c r="Q49" s="294">
        <f ca="1">+IF(ISERROR(HLOOKUP($B49,INDIRECT("'Monthly Resource Report'!"&amp;'HMPL Validation'!Q$482021&amp;":"&amp;'HMPL Validation'!Q$482022),'HMPL Validation'!Q$482023,FALSE)),0,HLOOKUP($B49,INDIRECT("'Monthly Resource Report'!"&amp;'HMPL Validation'!Q$482021&amp;":"&amp;'HMPL Validation'!Q$482022),'HMPL Validation'!Q$482023,FALSE))</f>
        <v>152</v>
      </c>
      <c r="R49" s="297">
        <f ca="1">+IF(ISERROR(HLOOKUP($B49,INDIRECT("'Monthly Resource Report'!"&amp;'HMPL Validation'!R$482021&amp;":"&amp;'HMPL Validation'!R$482022),'HMPL Validation'!R$482023,FALSE)),0,HLOOKUP($B49,INDIRECT("'Monthly Resource Report'!"&amp;'HMPL Validation'!R$482021&amp;":"&amp;'HMPL Validation'!R$482022),'HMPL Validation'!R$482023,FALSE))</f>
        <v>4.9519946615162596</v>
      </c>
      <c r="S49" s="317">
        <f ca="1">+IF(ISERROR(HLOOKUP($B49,INDIRECT("'Monthly Resource Report'!"&amp;'HMPL Validation'!S$482021&amp;":"&amp;'HMPL Validation'!S$482022),'HMPL Validation'!S$482023,FALSE)),0,HLOOKUP($B49,INDIRECT("'Monthly Resource Report'!"&amp;'HMPL Validation'!S$482021&amp;":"&amp;'HMPL Validation'!S$482022),'HMPL Validation'!S$482023,FALSE))</f>
        <v>6.9716634355600007E-2</v>
      </c>
      <c r="T49" s="318">
        <f ca="1">+IF(ISERROR(HLOOKUP($B49,INDIRECT("'Monthly Resource Report'!"&amp;'HMPL Validation'!T$482021&amp;":"&amp;'HMPL Validation'!T$482022),'HMPL Validation'!T$482023,FALSE)),0,HLOOKUP($B49,INDIRECT("'Monthly Resource Report'!"&amp;'HMPL Validation'!T$482021&amp;":"&amp;'HMPL Validation'!T$482022),'HMPL Validation'!T$482023,FALSE))</f>
        <v>0.49137178652770486</v>
      </c>
    </row>
    <row r="50" spans="2:20">
      <c r="B50" s="301">
        <v>42705</v>
      </c>
      <c r="C50" s="294">
        <v>153</v>
      </c>
      <c r="D50" s="297">
        <v>4.952</v>
      </c>
      <c r="E50" s="299">
        <v>7.0000000000000007E-2</v>
      </c>
      <c r="F50" s="295">
        <v>0.49</v>
      </c>
      <c r="G50" s="294">
        <f ca="1">+IF(ISERROR(HLOOKUP($B50,INDIRECT("'Monthly Resource Report'!"&amp;'HMPL Validation'!G$482021&amp;":"&amp;'HMPL Validation'!G$482022),'HMPL Validation'!G$482023,FALSE)),0,HLOOKUP($B50,INDIRECT("'Monthly Resource Report'!"&amp;'HMPL Validation'!G$482021&amp;":"&amp;'HMPL Validation'!G$482022),'HMPL Validation'!G$482023,FALSE))</f>
        <v>153</v>
      </c>
      <c r="H50" s="297">
        <f ca="1">+IF(ISERROR(HLOOKUP($B50,INDIRECT("'Monthly Resource Report'!"&amp;'HMPL Validation'!H$482021&amp;":"&amp;'HMPL Validation'!H$482022),'HMPL Validation'!H$482023,FALSE)),0,HLOOKUP($B50,INDIRECT("'Monthly Resource Report'!"&amp;'HMPL Validation'!H$482021&amp;":"&amp;'HMPL Validation'!H$482022),'HMPL Validation'!H$482023,FALSE))</f>
        <v>4.9519989876451387</v>
      </c>
      <c r="I50" s="317">
        <f ca="1">+IF(ISERROR(HLOOKUP($B50,INDIRECT("'Monthly Resource Report'!"&amp;'HMPL Validation'!I$482021&amp;":"&amp;'HMPL Validation'!I$482022),'HMPL Validation'!I$482023,FALSE)),0,HLOOKUP($B50,INDIRECT("'Monthly Resource Report'!"&amp;'HMPL Validation'!I$482021&amp;":"&amp;'HMPL Validation'!I$482022),'HMPL Validation'!I$482023,FALSE))</f>
        <v>6.9719282615829381E-2</v>
      </c>
      <c r="J50" s="318">
        <f ca="1">+IF(ISERROR(HLOOKUP($B50,INDIRECT("'Monthly Resource Report'!"&amp;'HMPL Validation'!J$482021&amp;":"&amp;'HMPL Validation'!J$482022),'HMPL Validation'!J$482023,FALSE)),0,HLOOKUP($B50,INDIRECT("'Monthly Resource Report'!"&amp;'HMPL Validation'!J$482021&amp;":"&amp;'HMPL Validation'!J$482022),'HMPL Validation'!J$482023,FALSE))</f>
        <v>0.4912360822953532</v>
      </c>
      <c r="L50" s="301">
        <v>42705</v>
      </c>
      <c r="M50" s="294">
        <v>152</v>
      </c>
      <c r="N50" s="297">
        <v>4.952</v>
      </c>
      <c r="O50" s="299">
        <v>7.0000000000000007E-2</v>
      </c>
      <c r="P50" s="295">
        <v>0.49</v>
      </c>
      <c r="Q50" s="294">
        <f ca="1">+IF(ISERROR(HLOOKUP($B50,INDIRECT("'Monthly Resource Report'!"&amp;'HMPL Validation'!Q$482021&amp;":"&amp;'HMPL Validation'!Q$482022),'HMPL Validation'!Q$482023,FALSE)),0,HLOOKUP($B50,INDIRECT("'Monthly Resource Report'!"&amp;'HMPL Validation'!Q$482021&amp;":"&amp;'HMPL Validation'!Q$482022),'HMPL Validation'!Q$482023,FALSE))</f>
        <v>152</v>
      </c>
      <c r="R50" s="297">
        <f ca="1">+IF(ISERROR(HLOOKUP($B50,INDIRECT("'Monthly Resource Report'!"&amp;'HMPL Validation'!R$482021&amp;":"&amp;'HMPL Validation'!R$482022),'HMPL Validation'!R$482023,FALSE)),0,HLOOKUP($B50,INDIRECT("'Monthly Resource Report'!"&amp;'HMPL Validation'!R$482021&amp;":"&amp;'HMPL Validation'!R$482022),'HMPL Validation'!R$482023,FALSE))</f>
        <v>4.951994227817786</v>
      </c>
      <c r="S50" s="317">
        <f ca="1">+IF(ISERROR(HLOOKUP($B50,INDIRECT("'Monthly Resource Report'!"&amp;'HMPL Validation'!S$482021&amp;":"&amp;'HMPL Validation'!S$482022),'HMPL Validation'!S$482023,FALSE)),0,HLOOKUP($B50,INDIRECT("'Monthly Resource Report'!"&amp;'HMPL Validation'!S$482021&amp;":"&amp;'HMPL Validation'!S$482022),'HMPL Validation'!S$482023,FALSE))</f>
        <v>6.969143236932443E-2</v>
      </c>
      <c r="T50" s="318">
        <f ca="1">+IF(ISERROR(HLOOKUP($B50,INDIRECT("'Monthly Resource Report'!"&amp;'HMPL Validation'!T$482021&amp;":"&amp;'HMPL Validation'!T$482022),'HMPL Validation'!T$482023,FALSE)),0,HLOOKUP($B50,INDIRECT("'Monthly Resource Report'!"&amp;'HMPL Validation'!T$482021&amp;":"&amp;'HMPL Validation'!T$482022),'HMPL Validation'!T$482023,FALSE))</f>
        <v>0.49176576764845964</v>
      </c>
    </row>
    <row r="51" spans="2:20">
      <c r="B51" s="301">
        <v>42736</v>
      </c>
      <c r="C51" s="294">
        <v>153</v>
      </c>
      <c r="D51" s="297">
        <v>5.0703528000000002</v>
      </c>
      <c r="E51" s="299">
        <v>7.0000000000000007E-2</v>
      </c>
      <c r="F51" s="295">
        <v>0.49</v>
      </c>
      <c r="G51" s="294">
        <f ca="1">+IF(ISERROR(HLOOKUP($B51,INDIRECT("'Monthly Resource Report'!"&amp;'HMPL Validation'!G$482021&amp;":"&amp;'HMPL Validation'!G$482022),'HMPL Validation'!G$482023,FALSE)),0,HLOOKUP($B51,INDIRECT("'Monthly Resource Report'!"&amp;'HMPL Validation'!G$482021&amp;":"&amp;'HMPL Validation'!G$482022),'HMPL Validation'!G$482023,FALSE))</f>
        <v>153</v>
      </c>
      <c r="H51" s="297">
        <f ca="1">+IF(ISERROR(HLOOKUP($B51,INDIRECT("'Monthly Resource Report'!"&amp;'HMPL Validation'!H$482021&amp;":"&amp;'HMPL Validation'!H$482022),'HMPL Validation'!H$482023,FALSE)),0,HLOOKUP($B51,INDIRECT("'Monthly Resource Report'!"&amp;'HMPL Validation'!H$482021&amp;":"&amp;'HMPL Validation'!H$482022),'HMPL Validation'!H$482023,FALSE))</f>
        <v>5.0700058648654114</v>
      </c>
      <c r="I51" s="317">
        <f ca="1">+IF(ISERROR(HLOOKUP($B51,INDIRECT("'Monthly Resource Report'!"&amp;'HMPL Validation'!I$482021&amp;":"&amp;'HMPL Validation'!I$482022),'HMPL Validation'!I$482023,FALSE)),0,HLOOKUP($B51,INDIRECT("'Monthly Resource Report'!"&amp;'HMPL Validation'!I$482021&amp;":"&amp;'HMPL Validation'!I$482022),'HMPL Validation'!I$482023,FALSE))</f>
        <v>6.9775165861150526E-2</v>
      </c>
      <c r="J51" s="318">
        <f ca="1">+IF(ISERROR(HLOOKUP($B51,INDIRECT("'Monthly Resource Report'!"&amp;'HMPL Validation'!J$482021&amp;":"&amp;'HMPL Validation'!J$482022),'HMPL Validation'!J$482023,FALSE)),0,HLOOKUP($B51,INDIRECT("'Monthly Resource Report'!"&amp;'HMPL Validation'!J$482021&amp;":"&amp;'HMPL Validation'!J$482022),'HMPL Validation'!J$482023,FALSE))</f>
        <v>0.49122612755538719</v>
      </c>
      <c r="L51" s="301">
        <v>42736</v>
      </c>
      <c r="M51" s="294">
        <v>152</v>
      </c>
      <c r="N51" s="297">
        <v>5.0703528000000002</v>
      </c>
      <c r="O51" s="299">
        <v>7.0000000000000007E-2</v>
      </c>
      <c r="P51" s="295">
        <v>0.49</v>
      </c>
      <c r="Q51" s="294">
        <f ca="1">+IF(ISERROR(HLOOKUP($B51,INDIRECT("'Monthly Resource Report'!"&amp;'HMPL Validation'!Q$482021&amp;":"&amp;'HMPL Validation'!Q$482022),'HMPL Validation'!Q$482023,FALSE)),0,HLOOKUP($B51,INDIRECT("'Monthly Resource Report'!"&amp;'HMPL Validation'!Q$482021&amp;":"&amp;'HMPL Validation'!Q$482022),'HMPL Validation'!Q$482023,FALSE))</f>
        <v>152</v>
      </c>
      <c r="R51" s="297">
        <f ca="1">+IF(ISERROR(HLOOKUP($B51,INDIRECT("'Monthly Resource Report'!"&amp;'HMPL Validation'!R$482021&amp;":"&amp;'HMPL Validation'!R$482022),'HMPL Validation'!R$482023,FALSE)),0,HLOOKUP($B51,INDIRECT("'Monthly Resource Report'!"&amp;'HMPL Validation'!R$482021&amp;":"&amp;'HMPL Validation'!R$482022),'HMPL Validation'!R$482023,FALSE))</f>
        <v>5.0700033397654742</v>
      </c>
      <c r="S51" s="317">
        <f ca="1">+IF(ISERROR(HLOOKUP($B51,INDIRECT("'Monthly Resource Report'!"&amp;'HMPL Validation'!S$482021&amp;":"&amp;'HMPL Validation'!S$482022),'HMPL Validation'!S$482023,FALSE)),0,HLOOKUP($B51,INDIRECT("'Monthly Resource Report'!"&amp;'HMPL Validation'!S$482021&amp;":"&amp;'HMPL Validation'!S$482022),'HMPL Validation'!S$482023,FALSE))</f>
        <v>6.9776900487692028E-2</v>
      </c>
      <c r="T51" s="318">
        <f ca="1">+IF(ISERROR(HLOOKUP($B51,INDIRECT("'Monthly Resource Report'!"&amp;'HMPL Validation'!T$482021&amp;":"&amp;'HMPL Validation'!T$482022),'HMPL Validation'!T$482023,FALSE)),0,HLOOKUP($B51,INDIRECT("'Monthly Resource Report'!"&amp;'HMPL Validation'!T$482021&amp;":"&amp;'HMPL Validation'!T$482022),'HMPL Validation'!T$482023,FALSE))</f>
        <v>0.49129281297924976</v>
      </c>
    </row>
    <row r="52" spans="2:20">
      <c r="B52" s="301">
        <v>42767</v>
      </c>
      <c r="C52" s="294">
        <v>153</v>
      </c>
      <c r="D52" s="297">
        <v>5.0703528000000002</v>
      </c>
      <c r="E52" s="299">
        <v>7.0000000000000007E-2</v>
      </c>
      <c r="F52" s="295">
        <v>0.49</v>
      </c>
      <c r="G52" s="294">
        <f ca="1">+IF(ISERROR(HLOOKUP($B52,INDIRECT("'Monthly Resource Report'!"&amp;'HMPL Validation'!G$482021&amp;":"&amp;'HMPL Validation'!G$482022),'HMPL Validation'!G$482023,FALSE)),0,HLOOKUP($B52,INDIRECT("'Monthly Resource Report'!"&amp;'HMPL Validation'!G$482021&amp;":"&amp;'HMPL Validation'!G$482022),'HMPL Validation'!G$482023,FALSE))</f>
        <v>153</v>
      </c>
      <c r="H52" s="297">
        <f ca="1">+IF(ISERROR(HLOOKUP($B52,INDIRECT("'Monthly Resource Report'!"&amp;'HMPL Validation'!H$482021&amp;":"&amp;'HMPL Validation'!H$482022),'HMPL Validation'!H$482023,FALSE)),0,HLOOKUP($B52,INDIRECT("'Monthly Resource Report'!"&amp;'HMPL Validation'!H$482021&amp;":"&amp;'HMPL Validation'!H$482022),'HMPL Validation'!H$482023,FALSE))</f>
        <v>5.070006035272816</v>
      </c>
      <c r="I52" s="317">
        <f ca="1">+IF(ISERROR(HLOOKUP($B52,INDIRECT("'Monthly Resource Report'!"&amp;'HMPL Validation'!I$482021&amp;":"&amp;'HMPL Validation'!I$482022),'HMPL Validation'!I$482023,FALSE)),0,HLOOKUP($B52,INDIRECT("'Monthly Resource Report'!"&amp;'HMPL Validation'!I$482021&amp;":"&amp;'HMPL Validation'!I$482022),'HMPL Validation'!I$482023,FALSE))</f>
        <v>6.9780207100103062E-2</v>
      </c>
      <c r="J52" s="318">
        <f ca="1">+IF(ISERROR(HLOOKUP($B52,INDIRECT("'Monthly Resource Report'!"&amp;'HMPL Validation'!J$482021&amp;":"&amp;'HMPL Validation'!J$482022),'HMPL Validation'!J$482023,FALSE)),0,HLOOKUP($B52,INDIRECT("'Monthly Resource Report'!"&amp;'HMPL Validation'!J$482021&amp;":"&amp;'HMPL Validation'!J$482022),'HMPL Validation'!J$482023,FALSE))</f>
        <v>0.49135004490888651</v>
      </c>
      <c r="L52" s="301">
        <v>42767</v>
      </c>
      <c r="M52" s="294">
        <v>152</v>
      </c>
      <c r="N52" s="297">
        <v>5.0703528000000002</v>
      </c>
      <c r="O52" s="299">
        <v>7.0000000000000007E-2</v>
      </c>
      <c r="P52" s="295">
        <v>0.49</v>
      </c>
      <c r="Q52" s="294">
        <f ca="1">+IF(ISERROR(HLOOKUP($B52,INDIRECT("'Monthly Resource Report'!"&amp;'HMPL Validation'!Q$482021&amp;":"&amp;'HMPL Validation'!Q$482022),'HMPL Validation'!Q$482023,FALSE)),0,HLOOKUP($B52,INDIRECT("'Monthly Resource Report'!"&amp;'HMPL Validation'!Q$482021&amp;":"&amp;'HMPL Validation'!Q$482022),'HMPL Validation'!Q$482023,FALSE))</f>
        <v>152</v>
      </c>
      <c r="R52" s="297">
        <f ca="1">+IF(ISERROR(HLOOKUP($B52,INDIRECT("'Monthly Resource Report'!"&amp;'HMPL Validation'!R$482021&amp;":"&amp;'HMPL Validation'!R$482022),'HMPL Validation'!R$482023,FALSE)),0,HLOOKUP($B52,INDIRECT("'Monthly Resource Report'!"&amp;'HMPL Validation'!R$482021&amp;":"&amp;'HMPL Validation'!R$482022),'HMPL Validation'!R$482023,FALSE))</f>
        <v>5.0700031827223651</v>
      </c>
      <c r="S52" s="317">
        <f ca="1">+IF(ISERROR(HLOOKUP($B52,INDIRECT("'Monthly Resource Report'!"&amp;'HMPL Validation'!S$482021&amp;":"&amp;'HMPL Validation'!S$482022),'HMPL Validation'!S$482023,FALSE)),0,HLOOKUP($B52,INDIRECT("'Monthly Resource Report'!"&amp;'HMPL Validation'!S$482021&amp;":"&amp;'HMPL Validation'!S$482022),'HMPL Validation'!S$482023,FALSE))</f>
        <v>6.9779226224313151E-2</v>
      </c>
      <c r="T52" s="318">
        <f ca="1">+IF(ISERROR(HLOOKUP($B52,INDIRECT("'Monthly Resource Report'!"&amp;'HMPL Validation'!T$482021&amp;":"&amp;'HMPL Validation'!T$482022),'HMPL Validation'!T$482023,FALSE)),0,HLOOKUP($B52,INDIRECT("'Monthly Resource Report'!"&amp;'HMPL Validation'!T$482021&amp;":"&amp;'HMPL Validation'!T$482022),'HMPL Validation'!T$482023,FALSE))</f>
        <v>0.49096507180356458</v>
      </c>
    </row>
    <row r="53" spans="2:20">
      <c r="B53" s="301">
        <v>42795</v>
      </c>
      <c r="C53" s="294">
        <v>153</v>
      </c>
      <c r="D53" s="297">
        <v>5.0703528000000002</v>
      </c>
      <c r="E53" s="299">
        <v>7.0000000000000007E-2</v>
      </c>
      <c r="F53" s="295">
        <v>0.49</v>
      </c>
      <c r="G53" s="294">
        <f ca="1">+IF(ISERROR(HLOOKUP($B53,INDIRECT("'Monthly Resource Report'!"&amp;'HMPL Validation'!G$482021&amp;":"&amp;'HMPL Validation'!G$482022),'HMPL Validation'!G$482023,FALSE)),0,HLOOKUP($B53,INDIRECT("'Monthly Resource Report'!"&amp;'HMPL Validation'!G$482021&amp;":"&amp;'HMPL Validation'!G$482022),'HMPL Validation'!G$482023,FALSE))</f>
        <v>153</v>
      </c>
      <c r="H53" s="297">
        <f ca="1">+IF(ISERROR(HLOOKUP($B53,INDIRECT("'Monthly Resource Report'!"&amp;'HMPL Validation'!H$482021&amp;":"&amp;'HMPL Validation'!H$482022),'HMPL Validation'!H$482023,FALSE)),0,HLOOKUP($B53,INDIRECT("'Monthly Resource Report'!"&amp;'HMPL Validation'!H$482021&amp;":"&amp;'HMPL Validation'!H$482022),'HMPL Validation'!H$482023,FALSE))</f>
        <v>5.0700062267771839</v>
      </c>
      <c r="I53" s="317">
        <f ca="1">+IF(ISERROR(HLOOKUP($B53,INDIRECT("'Monthly Resource Report'!"&amp;'HMPL Validation'!I$482021&amp;":"&amp;'HMPL Validation'!I$482022),'HMPL Validation'!I$482023,FALSE)),0,HLOOKUP($B53,INDIRECT("'Monthly Resource Report'!"&amp;'HMPL Validation'!I$482021&amp;":"&amp;'HMPL Validation'!I$482022),'HMPL Validation'!I$482023,FALSE))</f>
        <v>6.9747716313228014E-2</v>
      </c>
      <c r="J53" s="318">
        <f ca="1">+IF(ISERROR(HLOOKUP($B53,INDIRECT("'Monthly Resource Report'!"&amp;'HMPL Validation'!J$482021&amp;":"&amp;'HMPL Validation'!J$482022),'HMPL Validation'!J$482023,FALSE)),0,HLOOKUP($B53,INDIRECT("'Monthly Resource Report'!"&amp;'HMPL Validation'!J$482021&amp;":"&amp;'HMPL Validation'!J$482022),'HMPL Validation'!J$482023,FALSE))</f>
        <v>0.49092748527895624</v>
      </c>
      <c r="L53" s="301">
        <v>42795</v>
      </c>
      <c r="M53" s="294">
        <v>152</v>
      </c>
      <c r="N53" s="297">
        <v>5.0703528000000002</v>
      </c>
      <c r="O53" s="299">
        <v>7.0000000000000007E-2</v>
      </c>
      <c r="P53" s="295">
        <v>0.49</v>
      </c>
      <c r="Q53" s="294">
        <f ca="1">+IF(ISERROR(HLOOKUP($B53,INDIRECT("'Monthly Resource Report'!"&amp;'HMPL Validation'!Q$482021&amp;":"&amp;'HMPL Validation'!Q$482022),'HMPL Validation'!Q$482023,FALSE)),0,HLOOKUP($B53,INDIRECT("'Monthly Resource Report'!"&amp;'HMPL Validation'!Q$482021&amp;":"&amp;'HMPL Validation'!Q$482022),'HMPL Validation'!Q$482023,FALSE))</f>
        <v>152</v>
      </c>
      <c r="R53" s="297">
        <f ca="1">+IF(ISERROR(HLOOKUP($B53,INDIRECT("'Monthly Resource Report'!"&amp;'HMPL Validation'!R$482021&amp;":"&amp;'HMPL Validation'!R$482022),'HMPL Validation'!R$482023,FALSE)),0,HLOOKUP($B53,INDIRECT("'Monthly Resource Report'!"&amp;'HMPL Validation'!R$482021&amp;":"&amp;'HMPL Validation'!R$482022),'HMPL Validation'!R$482023,FALSE))</f>
        <v>5.0700038989687535</v>
      </c>
      <c r="S53" s="317">
        <f ca="1">+IF(ISERROR(HLOOKUP($B53,INDIRECT("'Monthly Resource Report'!"&amp;'HMPL Validation'!S$482021&amp;":"&amp;'HMPL Validation'!S$482022),'HMPL Validation'!S$482023,FALSE)),0,HLOOKUP($B53,INDIRECT("'Monthly Resource Report'!"&amp;'HMPL Validation'!S$482021&amp;":"&amp;'HMPL Validation'!S$482022),'HMPL Validation'!S$482023,FALSE))</f>
        <v>6.9737721295629551E-2</v>
      </c>
      <c r="T53" s="318">
        <f ca="1">+IF(ISERROR(HLOOKUP($B53,INDIRECT("'Monthly Resource Report'!"&amp;'HMPL Validation'!T$482021&amp;":"&amp;'HMPL Validation'!T$482022),'HMPL Validation'!T$482023,FALSE)),0,HLOOKUP($B53,INDIRECT("'Monthly Resource Report'!"&amp;'HMPL Validation'!T$482021&amp;":"&amp;'HMPL Validation'!T$482022),'HMPL Validation'!T$482023,FALSE))</f>
        <v>0.49174711208892269</v>
      </c>
    </row>
    <row r="54" spans="2:20">
      <c r="B54" s="301">
        <v>42826</v>
      </c>
      <c r="C54" s="294">
        <v>153</v>
      </c>
      <c r="D54" s="297">
        <v>5.0703528000000002</v>
      </c>
      <c r="E54" s="299">
        <v>7.0000000000000007E-2</v>
      </c>
      <c r="F54" s="295">
        <v>0.49</v>
      </c>
      <c r="G54" s="294">
        <f ca="1">+IF(ISERROR(HLOOKUP($B54,INDIRECT("'Monthly Resource Report'!"&amp;'HMPL Validation'!G$482021&amp;":"&amp;'HMPL Validation'!G$482022),'HMPL Validation'!G$482023,FALSE)),0,HLOOKUP($B54,INDIRECT("'Monthly Resource Report'!"&amp;'HMPL Validation'!G$482021&amp;":"&amp;'HMPL Validation'!G$482022),'HMPL Validation'!G$482023,FALSE))</f>
        <v>153</v>
      </c>
      <c r="H54" s="297">
        <f ca="1">+IF(ISERROR(HLOOKUP($B54,INDIRECT("'Monthly Resource Report'!"&amp;'HMPL Validation'!H$482021&amp;":"&amp;'HMPL Validation'!H$482022),'HMPL Validation'!H$482023,FALSE)),0,HLOOKUP($B54,INDIRECT("'Monthly Resource Report'!"&amp;'HMPL Validation'!H$482021&amp;":"&amp;'HMPL Validation'!H$482022),'HMPL Validation'!H$482023,FALSE))</f>
        <v>5.0700062757278248</v>
      </c>
      <c r="I54" s="317">
        <f ca="1">+IF(ISERROR(HLOOKUP($B54,INDIRECT("'Monthly Resource Report'!"&amp;'HMPL Validation'!I$482021&amp;":"&amp;'HMPL Validation'!I$482022),'HMPL Validation'!I$482023,FALSE)),0,HLOOKUP($B54,INDIRECT("'Monthly Resource Report'!"&amp;'HMPL Validation'!I$482021&amp;":"&amp;'HMPL Validation'!I$482022),'HMPL Validation'!I$482023,FALSE))</f>
        <v>6.9732921048392682E-2</v>
      </c>
      <c r="J54" s="318">
        <f ca="1">+IF(ISERROR(HLOOKUP($B54,INDIRECT("'Monthly Resource Report'!"&amp;'HMPL Validation'!J$482021&amp;":"&amp;'HMPL Validation'!J$482022),'HMPL Validation'!J$482023,FALSE)),0,HLOOKUP($B54,INDIRECT("'Monthly Resource Report'!"&amp;'HMPL Validation'!J$482021&amp;":"&amp;'HMPL Validation'!J$482022),'HMPL Validation'!J$482023,FALSE))</f>
        <v>0.49064193127071115</v>
      </c>
      <c r="L54" s="301">
        <v>42826</v>
      </c>
      <c r="M54" s="294">
        <v>152</v>
      </c>
      <c r="N54" s="297">
        <v>5.0703528000000002</v>
      </c>
      <c r="O54" s="299">
        <v>7.0000000000000007E-2</v>
      </c>
      <c r="P54" s="295">
        <v>0.49</v>
      </c>
      <c r="Q54" s="294">
        <f ca="1">+IF(ISERROR(HLOOKUP($B54,INDIRECT("'Monthly Resource Report'!"&amp;'HMPL Validation'!Q$482021&amp;":"&amp;'HMPL Validation'!Q$482022),'HMPL Validation'!Q$482023,FALSE)),0,HLOOKUP($B54,INDIRECT("'Monthly Resource Report'!"&amp;'HMPL Validation'!Q$482021&amp;":"&amp;'HMPL Validation'!Q$482022),'HMPL Validation'!Q$482023,FALSE))</f>
        <v>152</v>
      </c>
      <c r="R54" s="297">
        <f ca="1">+IF(ISERROR(HLOOKUP($B54,INDIRECT("'Monthly Resource Report'!"&amp;'HMPL Validation'!R$482021&amp;":"&amp;'HMPL Validation'!R$482022),'HMPL Validation'!R$482023,FALSE)),0,HLOOKUP($B54,INDIRECT("'Monthly Resource Report'!"&amp;'HMPL Validation'!R$482021&amp;":"&amp;'HMPL Validation'!R$482022),'HMPL Validation'!R$482023,FALSE))</f>
        <v>5.070001312757082</v>
      </c>
      <c r="S54" s="317">
        <f ca="1">+IF(ISERROR(HLOOKUP($B54,INDIRECT("'Monthly Resource Report'!"&amp;'HMPL Validation'!S$482021&amp;":"&amp;'HMPL Validation'!S$482022),'HMPL Validation'!S$482023,FALSE)),0,HLOOKUP($B54,INDIRECT("'Monthly Resource Report'!"&amp;'HMPL Validation'!S$482021&amp;":"&amp;'HMPL Validation'!S$482022),'HMPL Validation'!S$482023,FALSE))</f>
        <v>6.9662960447783223E-2</v>
      </c>
      <c r="T54" s="318">
        <f ca="1">+IF(ISERROR(HLOOKUP($B54,INDIRECT("'Monthly Resource Report'!"&amp;'HMPL Validation'!T$482021&amp;":"&amp;'HMPL Validation'!T$482022),'HMPL Validation'!T$482023,FALSE)),0,HLOOKUP($B54,INDIRECT("'Monthly Resource Report'!"&amp;'HMPL Validation'!T$482021&amp;":"&amp;'HMPL Validation'!T$482022),'HMPL Validation'!T$482023,FALSE))</f>
        <v>0.49324275874286633</v>
      </c>
    </row>
    <row r="55" spans="2:20">
      <c r="B55" s="301">
        <v>42856</v>
      </c>
      <c r="C55" s="294">
        <v>153</v>
      </c>
      <c r="D55" s="297">
        <v>5.0703528000000002</v>
      </c>
      <c r="E55" s="299">
        <v>7.0000000000000007E-2</v>
      </c>
      <c r="F55" s="295">
        <v>0.49</v>
      </c>
      <c r="G55" s="294">
        <f ca="1">+IF(ISERROR(HLOOKUP($B55,INDIRECT("'Monthly Resource Report'!"&amp;'HMPL Validation'!G$482021&amp;":"&amp;'HMPL Validation'!G$482022),'HMPL Validation'!G$482023,FALSE)),0,HLOOKUP($B55,INDIRECT("'Monthly Resource Report'!"&amp;'HMPL Validation'!G$482021&amp;":"&amp;'HMPL Validation'!G$482022),'HMPL Validation'!G$482023,FALSE))</f>
        <v>153</v>
      </c>
      <c r="H55" s="297">
        <f ca="1">+IF(ISERROR(HLOOKUP($B55,INDIRECT("'Monthly Resource Report'!"&amp;'HMPL Validation'!H$482021&amp;":"&amp;'HMPL Validation'!H$482022),'HMPL Validation'!H$482023,FALSE)),0,HLOOKUP($B55,INDIRECT("'Monthly Resource Report'!"&amp;'HMPL Validation'!H$482021&amp;":"&amp;'HMPL Validation'!H$482022),'HMPL Validation'!H$482023,FALSE))</f>
        <v>5.0700065642372154</v>
      </c>
      <c r="I55" s="317">
        <f ca="1">+IF(ISERROR(HLOOKUP($B55,INDIRECT("'Monthly Resource Report'!"&amp;'HMPL Validation'!I$482021&amp;":"&amp;'HMPL Validation'!I$482022),'HMPL Validation'!I$482023,FALSE)),0,HLOOKUP($B55,INDIRECT("'Monthly Resource Report'!"&amp;'HMPL Validation'!I$482021&amp;":"&amp;'HMPL Validation'!I$482022),'HMPL Validation'!I$482023,FALSE))</f>
        <v>6.9733703827145568E-2</v>
      </c>
      <c r="J55" s="318">
        <f ca="1">+IF(ISERROR(HLOOKUP($B55,INDIRECT("'Monthly Resource Report'!"&amp;'HMPL Validation'!J$482021&amp;":"&amp;'HMPL Validation'!J$482022),'HMPL Validation'!J$482023,FALSE)),0,HLOOKUP($B55,INDIRECT("'Monthly Resource Report'!"&amp;'HMPL Validation'!J$482021&amp;":"&amp;'HMPL Validation'!J$482022),'HMPL Validation'!J$482023,FALSE))</f>
        <v>0.4909366291418284</v>
      </c>
      <c r="L55" s="301">
        <v>42856</v>
      </c>
      <c r="M55" s="294">
        <v>152</v>
      </c>
      <c r="N55" s="297">
        <v>5.0703528000000002</v>
      </c>
      <c r="O55" s="299">
        <v>7.0000000000000007E-2</v>
      </c>
      <c r="P55" s="295">
        <v>0.49</v>
      </c>
      <c r="Q55" s="294">
        <f ca="1">+IF(ISERROR(HLOOKUP($B55,INDIRECT("'Monthly Resource Report'!"&amp;'HMPL Validation'!Q$482021&amp;":"&amp;'HMPL Validation'!Q$482022),'HMPL Validation'!Q$482023,FALSE)),0,HLOOKUP($B55,INDIRECT("'Monthly Resource Report'!"&amp;'HMPL Validation'!Q$482021&amp;":"&amp;'HMPL Validation'!Q$482022),'HMPL Validation'!Q$482023,FALSE))</f>
        <v>152</v>
      </c>
      <c r="R55" s="297">
        <f ca="1">+IF(ISERROR(HLOOKUP($B55,INDIRECT("'Monthly Resource Report'!"&amp;'HMPL Validation'!R$482021&amp;":"&amp;'HMPL Validation'!R$482022),'HMPL Validation'!R$482023,FALSE)),0,HLOOKUP($B55,INDIRECT("'Monthly Resource Report'!"&amp;'HMPL Validation'!R$482021&amp;":"&amp;'HMPL Validation'!R$482022),'HMPL Validation'!R$482023,FALSE))</f>
        <v>5.0700033978719254</v>
      </c>
      <c r="S55" s="317">
        <f ca="1">+IF(ISERROR(HLOOKUP($B55,INDIRECT("'Monthly Resource Report'!"&amp;'HMPL Validation'!S$482021&amp;":"&amp;'HMPL Validation'!S$482022),'HMPL Validation'!S$482023,FALSE)),0,HLOOKUP($B55,INDIRECT("'Monthly Resource Report'!"&amp;'HMPL Validation'!S$482021&amp;":"&amp;'HMPL Validation'!S$482022),'HMPL Validation'!S$482023,FALSE))</f>
        <v>6.9724759331270134E-2</v>
      </c>
      <c r="T55" s="318">
        <f ca="1">+IF(ISERROR(HLOOKUP($B55,INDIRECT("'Monthly Resource Report'!"&amp;'HMPL Validation'!T$482021&amp;":"&amp;'HMPL Validation'!T$482022),'HMPL Validation'!T$482023,FALSE)),0,HLOOKUP($B55,INDIRECT("'Monthly Resource Report'!"&amp;'HMPL Validation'!T$482021&amp;":"&amp;'HMPL Validation'!T$482022),'HMPL Validation'!T$482023,FALSE))</f>
        <v>0.49175302242179258</v>
      </c>
    </row>
    <row r="56" spans="2:20">
      <c r="B56" s="301">
        <v>42887</v>
      </c>
      <c r="C56" s="294">
        <v>153</v>
      </c>
      <c r="D56" s="297">
        <v>5.0703528000000002</v>
      </c>
      <c r="E56" s="299">
        <v>7.0000000000000007E-2</v>
      </c>
      <c r="F56" s="295">
        <v>0.49</v>
      </c>
      <c r="G56" s="294">
        <f ca="1">+IF(ISERROR(HLOOKUP($B56,INDIRECT("'Monthly Resource Report'!"&amp;'HMPL Validation'!G$482021&amp;":"&amp;'HMPL Validation'!G$482022),'HMPL Validation'!G$482023,FALSE)),0,HLOOKUP($B56,INDIRECT("'Monthly Resource Report'!"&amp;'HMPL Validation'!G$482021&amp;":"&amp;'HMPL Validation'!G$482022),'HMPL Validation'!G$482023,FALSE))</f>
        <v>153</v>
      </c>
      <c r="H56" s="297">
        <f ca="1">+IF(ISERROR(HLOOKUP($B56,INDIRECT("'Monthly Resource Report'!"&amp;'HMPL Validation'!H$482021&amp;":"&amp;'HMPL Validation'!H$482022),'HMPL Validation'!H$482023,FALSE)),0,HLOOKUP($B56,INDIRECT("'Monthly Resource Report'!"&amp;'HMPL Validation'!H$482021&amp;":"&amp;'HMPL Validation'!H$482022),'HMPL Validation'!H$482023,FALSE))</f>
        <v>5.0700059874578516</v>
      </c>
      <c r="I56" s="317">
        <f ca="1">+IF(ISERROR(HLOOKUP($B56,INDIRECT("'Monthly Resource Report'!"&amp;'HMPL Validation'!I$482021&amp;":"&amp;'HMPL Validation'!I$482022),'HMPL Validation'!I$482023,FALSE)),0,HLOOKUP($B56,INDIRECT("'Monthly Resource Report'!"&amp;'HMPL Validation'!I$482021&amp;":"&amp;'HMPL Validation'!I$482022),'HMPL Validation'!I$482023,FALSE))</f>
        <v>6.9766623182229565E-2</v>
      </c>
      <c r="J56" s="318">
        <f ca="1">+IF(ISERROR(HLOOKUP($B56,INDIRECT("'Monthly Resource Report'!"&amp;'HMPL Validation'!J$482021&amp;":"&amp;'HMPL Validation'!J$482022),'HMPL Validation'!J$482023,FALSE)),0,HLOOKUP($B56,INDIRECT("'Monthly Resource Report'!"&amp;'HMPL Validation'!J$482021&amp;":"&amp;'HMPL Validation'!J$482022),'HMPL Validation'!J$482023,FALSE))</f>
        <v>0.49094456757797889</v>
      </c>
      <c r="L56" s="301">
        <v>42887</v>
      </c>
      <c r="M56" s="294">
        <v>152</v>
      </c>
      <c r="N56" s="297">
        <v>5.0703528000000002</v>
      </c>
      <c r="O56" s="299">
        <v>7.0000000000000007E-2</v>
      </c>
      <c r="P56" s="295">
        <v>0.49</v>
      </c>
      <c r="Q56" s="294">
        <f ca="1">+IF(ISERROR(HLOOKUP($B56,INDIRECT("'Monthly Resource Report'!"&amp;'HMPL Validation'!Q$482021&amp;":"&amp;'HMPL Validation'!Q$482022),'HMPL Validation'!Q$482023,FALSE)),0,HLOOKUP($B56,INDIRECT("'Monthly Resource Report'!"&amp;'HMPL Validation'!Q$482021&amp;":"&amp;'HMPL Validation'!Q$482022),'HMPL Validation'!Q$482023,FALSE))</f>
        <v>152</v>
      </c>
      <c r="R56" s="297">
        <f ca="1">+IF(ISERROR(HLOOKUP($B56,INDIRECT("'Monthly Resource Report'!"&amp;'HMPL Validation'!R$482021&amp;":"&amp;'HMPL Validation'!R$482022),'HMPL Validation'!R$482023,FALSE)),0,HLOOKUP($B56,INDIRECT("'Monthly Resource Report'!"&amp;'HMPL Validation'!R$482021&amp;":"&amp;'HMPL Validation'!R$482022),'HMPL Validation'!R$482023,FALSE))</f>
        <v>5.0700041641752795</v>
      </c>
      <c r="S56" s="317">
        <f ca="1">+IF(ISERROR(HLOOKUP($B56,INDIRECT("'Monthly Resource Report'!"&amp;'HMPL Validation'!S$482021&amp;":"&amp;'HMPL Validation'!S$482022),'HMPL Validation'!S$482023,FALSE)),0,HLOOKUP($B56,INDIRECT("'Monthly Resource Report'!"&amp;'HMPL Validation'!S$482021&amp;":"&amp;'HMPL Validation'!S$482022),'HMPL Validation'!S$482023,FALSE))</f>
        <v>6.9751217501704987E-2</v>
      </c>
      <c r="T56" s="318">
        <f ca="1">+IF(ISERROR(HLOOKUP($B56,INDIRECT("'Monthly Resource Report'!"&amp;'HMPL Validation'!T$482021&amp;":"&amp;'HMPL Validation'!T$482022),'HMPL Validation'!T$482023,FALSE)),0,HLOOKUP($B56,INDIRECT("'Monthly Resource Report'!"&amp;'HMPL Validation'!T$482021&amp;":"&amp;'HMPL Validation'!T$482022),'HMPL Validation'!T$482023,FALSE))</f>
        <v>0.49223878589291864</v>
      </c>
    </row>
    <row r="57" spans="2:20">
      <c r="B57" s="301">
        <v>42917</v>
      </c>
      <c r="C57" s="294">
        <v>153</v>
      </c>
      <c r="D57" s="297">
        <v>5.0703528000000002</v>
      </c>
      <c r="E57" s="299">
        <v>7.0000000000000007E-2</v>
      </c>
      <c r="F57" s="295">
        <v>0.49</v>
      </c>
      <c r="G57" s="294">
        <f ca="1">+IF(ISERROR(HLOOKUP($B57,INDIRECT("'Monthly Resource Report'!"&amp;'HMPL Validation'!G$482021&amp;":"&amp;'HMPL Validation'!G$482022),'HMPL Validation'!G$482023,FALSE)),0,HLOOKUP($B57,INDIRECT("'Monthly Resource Report'!"&amp;'HMPL Validation'!G$482021&amp;":"&amp;'HMPL Validation'!G$482022),'HMPL Validation'!G$482023,FALSE))</f>
        <v>153</v>
      </c>
      <c r="H57" s="297">
        <f ca="1">+IF(ISERROR(HLOOKUP($B57,INDIRECT("'Monthly Resource Report'!"&amp;'HMPL Validation'!H$482021&amp;":"&amp;'HMPL Validation'!H$482022),'HMPL Validation'!H$482023,FALSE)),0,HLOOKUP($B57,INDIRECT("'Monthly Resource Report'!"&amp;'HMPL Validation'!H$482021&amp;":"&amp;'HMPL Validation'!H$482022),'HMPL Validation'!H$482023,FALSE))</f>
        <v>5.0700057496192139</v>
      </c>
      <c r="I57" s="317">
        <f ca="1">+IF(ISERROR(HLOOKUP($B57,INDIRECT("'Monthly Resource Report'!"&amp;'HMPL Validation'!I$482021&amp;":"&amp;'HMPL Validation'!I$482022),'HMPL Validation'!I$482023,FALSE)),0,HLOOKUP($B57,INDIRECT("'Monthly Resource Report'!"&amp;'HMPL Validation'!I$482021&amp;":"&amp;'HMPL Validation'!I$482022),'HMPL Validation'!I$482023,FALSE))</f>
        <v>6.9772565643191689E-2</v>
      </c>
      <c r="J57" s="318">
        <f ca="1">+IF(ISERROR(HLOOKUP($B57,INDIRECT("'Monthly Resource Report'!"&amp;'HMPL Validation'!J$482021&amp;":"&amp;'HMPL Validation'!J$482022),'HMPL Validation'!J$482023,FALSE)),0,HLOOKUP($B57,INDIRECT("'Monthly Resource Report'!"&amp;'HMPL Validation'!J$482021&amp;":"&amp;'HMPL Validation'!J$482022),'HMPL Validation'!J$482023,FALSE))</f>
        <v>0.49090316200999806</v>
      </c>
      <c r="L57" s="301">
        <v>42917</v>
      </c>
      <c r="M57" s="294">
        <v>152</v>
      </c>
      <c r="N57" s="297">
        <v>5.0703528000000002</v>
      </c>
      <c r="O57" s="299">
        <v>7.0000000000000007E-2</v>
      </c>
      <c r="P57" s="295">
        <v>0.49</v>
      </c>
      <c r="Q57" s="294">
        <f ca="1">+IF(ISERROR(HLOOKUP($B57,INDIRECT("'Monthly Resource Report'!"&amp;'HMPL Validation'!Q$482021&amp;":"&amp;'HMPL Validation'!Q$482022),'HMPL Validation'!Q$482023,FALSE)),0,HLOOKUP($B57,INDIRECT("'Monthly Resource Report'!"&amp;'HMPL Validation'!Q$482021&amp;":"&amp;'HMPL Validation'!Q$482022),'HMPL Validation'!Q$482023,FALSE))</f>
        <v>152</v>
      </c>
      <c r="R57" s="297">
        <f ca="1">+IF(ISERROR(HLOOKUP($B57,INDIRECT("'Monthly Resource Report'!"&amp;'HMPL Validation'!R$482021&amp;":"&amp;'HMPL Validation'!R$482022),'HMPL Validation'!R$482023,FALSE)),0,HLOOKUP($B57,INDIRECT("'Monthly Resource Report'!"&amp;'HMPL Validation'!R$482021&amp;":"&amp;'HMPL Validation'!R$482022),'HMPL Validation'!R$482023,FALSE))</f>
        <v>5.0700033260516069</v>
      </c>
      <c r="S57" s="317">
        <f ca="1">+IF(ISERROR(HLOOKUP($B57,INDIRECT("'Monthly Resource Report'!"&amp;'HMPL Validation'!S$482021&amp;":"&amp;'HMPL Validation'!S$482022),'HMPL Validation'!S$482023,FALSE)),0,HLOOKUP($B57,INDIRECT("'Monthly Resource Report'!"&amp;'HMPL Validation'!S$482021&amp;":"&amp;'HMPL Validation'!S$482022),'HMPL Validation'!S$482023,FALSE))</f>
        <v>6.9773329586075059E-2</v>
      </c>
      <c r="T57" s="318">
        <f ca="1">+IF(ISERROR(HLOOKUP($B57,INDIRECT("'Monthly Resource Report'!"&amp;'HMPL Validation'!T$482021&amp;":"&amp;'HMPL Validation'!T$482022),'HMPL Validation'!T$482023,FALSE)),0,HLOOKUP($B57,INDIRECT("'Monthly Resource Report'!"&amp;'HMPL Validation'!T$482021&amp;":"&amp;'HMPL Validation'!T$482022),'HMPL Validation'!T$482023,FALSE))</f>
        <v>0.49129343122658448</v>
      </c>
    </row>
    <row r="58" spans="2:20">
      <c r="B58" s="301">
        <v>42948</v>
      </c>
      <c r="C58" s="294">
        <v>153</v>
      </c>
      <c r="D58" s="297">
        <v>5.0703528000000002</v>
      </c>
      <c r="E58" s="299">
        <v>7.0000000000000007E-2</v>
      </c>
      <c r="F58" s="295">
        <v>0.49</v>
      </c>
      <c r="G58" s="294">
        <f ca="1">+IF(ISERROR(HLOOKUP($B58,INDIRECT("'Monthly Resource Report'!"&amp;'HMPL Validation'!G$482021&amp;":"&amp;'HMPL Validation'!G$482022),'HMPL Validation'!G$482023,FALSE)),0,HLOOKUP($B58,INDIRECT("'Monthly Resource Report'!"&amp;'HMPL Validation'!G$482021&amp;":"&amp;'HMPL Validation'!G$482022),'HMPL Validation'!G$482023,FALSE))</f>
        <v>153</v>
      </c>
      <c r="H58" s="297">
        <f ca="1">+IF(ISERROR(HLOOKUP($B58,INDIRECT("'Monthly Resource Report'!"&amp;'HMPL Validation'!H$482021&amp;":"&amp;'HMPL Validation'!H$482022),'HMPL Validation'!H$482023,FALSE)),0,HLOOKUP($B58,INDIRECT("'Monthly Resource Report'!"&amp;'HMPL Validation'!H$482021&amp;":"&amp;'HMPL Validation'!H$482022),'HMPL Validation'!H$482023,FALSE))</f>
        <v>5.0700062360443363</v>
      </c>
      <c r="I58" s="317">
        <f ca="1">+IF(ISERROR(HLOOKUP($B58,INDIRECT("'Monthly Resource Report'!"&amp;'HMPL Validation'!I$482021&amp;":"&amp;'HMPL Validation'!I$482022),'HMPL Validation'!I$482023,FALSE)),0,HLOOKUP($B58,INDIRECT("'Monthly Resource Report'!"&amp;'HMPL Validation'!I$482021&amp;":"&amp;'HMPL Validation'!I$482022),'HMPL Validation'!I$482023,FALSE))</f>
        <v>6.9789416841638516E-2</v>
      </c>
      <c r="J58" s="318">
        <f ca="1">+IF(ISERROR(HLOOKUP($B58,INDIRECT("'Monthly Resource Report'!"&amp;'HMPL Validation'!J$482021&amp;":"&amp;'HMPL Validation'!J$482022),'HMPL Validation'!J$482023,FALSE)),0,HLOOKUP($B58,INDIRECT("'Monthly Resource Report'!"&amp;'HMPL Validation'!J$482021&amp;":"&amp;'HMPL Validation'!J$482022),'HMPL Validation'!J$482023,FALSE))</f>
        <v>0.49090299222774686</v>
      </c>
      <c r="L58" s="301">
        <v>42948</v>
      </c>
      <c r="M58" s="294">
        <v>152</v>
      </c>
      <c r="N58" s="297">
        <v>5.0703528000000002</v>
      </c>
      <c r="O58" s="299">
        <v>7.0000000000000007E-2</v>
      </c>
      <c r="P58" s="295">
        <v>0.49</v>
      </c>
      <c r="Q58" s="294">
        <f ca="1">+IF(ISERROR(HLOOKUP($B58,INDIRECT("'Monthly Resource Report'!"&amp;'HMPL Validation'!Q$482021&amp;":"&amp;'HMPL Validation'!Q$482022),'HMPL Validation'!Q$482023,FALSE)),0,HLOOKUP($B58,INDIRECT("'Monthly Resource Report'!"&amp;'HMPL Validation'!Q$482021&amp;":"&amp;'HMPL Validation'!Q$482022),'HMPL Validation'!Q$482023,FALSE))</f>
        <v>152</v>
      </c>
      <c r="R58" s="297">
        <f ca="1">+IF(ISERROR(HLOOKUP($B58,INDIRECT("'Monthly Resource Report'!"&amp;'HMPL Validation'!R$482021&amp;":"&amp;'HMPL Validation'!R$482022),'HMPL Validation'!R$482023,FALSE)),0,HLOOKUP($B58,INDIRECT("'Monthly Resource Report'!"&amp;'HMPL Validation'!R$482021&amp;":"&amp;'HMPL Validation'!R$482022),'HMPL Validation'!R$482023,FALSE))</f>
        <v>5.0700040434807594</v>
      </c>
      <c r="S58" s="317">
        <f ca="1">+IF(ISERROR(HLOOKUP($B58,INDIRECT("'Monthly Resource Report'!"&amp;'HMPL Validation'!S$482021&amp;":"&amp;'HMPL Validation'!S$482022),'HMPL Validation'!S$482023,FALSE)),0,HLOOKUP($B58,INDIRECT("'Monthly Resource Report'!"&amp;'HMPL Validation'!S$482021&amp;":"&amp;'HMPL Validation'!S$482022),'HMPL Validation'!S$482023,FALSE))</f>
        <v>6.9775452895355278E-2</v>
      </c>
      <c r="T58" s="318">
        <f ca="1">+IF(ISERROR(HLOOKUP($B58,INDIRECT("'Monthly Resource Report'!"&amp;'HMPL Validation'!T$482021&amp;":"&amp;'HMPL Validation'!T$482022),'HMPL Validation'!T$482023,FALSE)),0,HLOOKUP($B58,INDIRECT("'Monthly Resource Report'!"&amp;'HMPL Validation'!T$482021&amp;":"&amp;'HMPL Validation'!T$482022),'HMPL Validation'!T$482023,FALSE))</f>
        <v>0.49128903814445302</v>
      </c>
    </row>
    <row r="59" spans="2:20">
      <c r="B59" s="301">
        <v>42979</v>
      </c>
      <c r="C59" s="294">
        <v>153</v>
      </c>
      <c r="D59" s="297">
        <v>5.0703528000000002</v>
      </c>
      <c r="E59" s="299">
        <v>7.0000000000000007E-2</v>
      </c>
      <c r="F59" s="295">
        <v>0.49</v>
      </c>
      <c r="G59" s="294">
        <f ca="1">+IF(ISERROR(HLOOKUP($B59,INDIRECT("'Monthly Resource Report'!"&amp;'HMPL Validation'!G$482021&amp;":"&amp;'HMPL Validation'!G$482022),'HMPL Validation'!G$482023,FALSE)),0,HLOOKUP($B59,INDIRECT("'Monthly Resource Report'!"&amp;'HMPL Validation'!G$482021&amp;":"&amp;'HMPL Validation'!G$482022),'HMPL Validation'!G$482023,FALSE))</f>
        <v>153</v>
      </c>
      <c r="H59" s="297">
        <f ca="1">+IF(ISERROR(HLOOKUP($B59,INDIRECT("'Monthly Resource Report'!"&amp;'HMPL Validation'!H$482021&amp;":"&amp;'HMPL Validation'!H$482022),'HMPL Validation'!H$482023,FALSE)),0,HLOOKUP($B59,INDIRECT("'Monthly Resource Report'!"&amp;'HMPL Validation'!H$482021&amp;":"&amp;'HMPL Validation'!H$482022),'HMPL Validation'!H$482023,FALSE))</f>
        <v>5.0700060609282787</v>
      </c>
      <c r="I59" s="317">
        <f ca="1">+IF(ISERROR(HLOOKUP($B59,INDIRECT("'Monthly Resource Report'!"&amp;'HMPL Validation'!I$482021&amp;":"&amp;'HMPL Validation'!I$482022),'HMPL Validation'!I$482023,FALSE)),0,HLOOKUP($B59,INDIRECT("'Monthly Resource Report'!"&amp;'HMPL Validation'!I$482021&amp;":"&amp;'HMPL Validation'!I$482022),'HMPL Validation'!I$482023,FALSE))</f>
        <v>6.9728202213747828E-2</v>
      </c>
      <c r="J59" s="318">
        <f ca="1">+IF(ISERROR(HLOOKUP($B59,INDIRECT("'Monthly Resource Report'!"&amp;'HMPL Validation'!J$482021&amp;":"&amp;'HMPL Validation'!J$482022),'HMPL Validation'!J$482023,FALSE)),0,HLOOKUP($B59,INDIRECT("'Monthly Resource Report'!"&amp;'HMPL Validation'!J$482021&amp;":"&amp;'HMPL Validation'!J$482022),'HMPL Validation'!J$482023,FALSE))</f>
        <v>0.49127490319205119</v>
      </c>
      <c r="L59" s="301">
        <v>42979</v>
      </c>
      <c r="M59" s="294">
        <v>152</v>
      </c>
      <c r="N59" s="297">
        <v>5.0703528000000002</v>
      </c>
      <c r="O59" s="299">
        <v>7.0000000000000007E-2</v>
      </c>
      <c r="P59" s="295">
        <v>0.49</v>
      </c>
      <c r="Q59" s="294">
        <f ca="1">+IF(ISERROR(HLOOKUP($B59,INDIRECT("'Monthly Resource Report'!"&amp;'HMPL Validation'!Q$482021&amp;":"&amp;'HMPL Validation'!Q$482022),'HMPL Validation'!Q$482023,FALSE)),0,HLOOKUP($B59,INDIRECT("'Monthly Resource Report'!"&amp;'HMPL Validation'!Q$482021&amp;":"&amp;'HMPL Validation'!Q$482022),'HMPL Validation'!Q$482023,FALSE))</f>
        <v>152</v>
      </c>
      <c r="R59" s="297">
        <f ca="1">+IF(ISERROR(HLOOKUP($B59,INDIRECT("'Monthly Resource Report'!"&amp;'HMPL Validation'!R$482021&amp;":"&amp;'HMPL Validation'!R$482022),'HMPL Validation'!R$482023,FALSE)),0,HLOOKUP($B59,INDIRECT("'Monthly Resource Report'!"&amp;'HMPL Validation'!R$482021&amp;":"&amp;'HMPL Validation'!R$482022),'HMPL Validation'!R$482023,FALSE))</f>
        <v>5.0700041164745642</v>
      </c>
      <c r="S59" s="317">
        <f ca="1">+IF(ISERROR(HLOOKUP($B59,INDIRECT("'Monthly Resource Report'!"&amp;'HMPL Validation'!S$482021&amp;":"&amp;'HMPL Validation'!S$482022),'HMPL Validation'!S$482023,FALSE)),0,HLOOKUP($B59,INDIRECT("'Monthly Resource Report'!"&amp;'HMPL Validation'!S$482021&amp;":"&amp;'HMPL Validation'!S$482022),'HMPL Validation'!S$482023,FALSE))</f>
        <v>6.9718205146239817E-2</v>
      </c>
      <c r="T59" s="318">
        <f ca="1">+IF(ISERROR(HLOOKUP($B59,INDIRECT("'Monthly Resource Report'!"&amp;'HMPL Validation'!T$482021&amp;":"&amp;'HMPL Validation'!T$482022),'HMPL Validation'!T$482023,FALSE)),0,HLOOKUP($B59,INDIRECT("'Monthly Resource Report'!"&amp;'HMPL Validation'!T$482021&amp;":"&amp;'HMPL Validation'!T$482022),'HMPL Validation'!T$482023,FALSE))</f>
        <v>0.49090705843348409</v>
      </c>
    </row>
    <row r="60" spans="2:20">
      <c r="B60" s="301">
        <v>43009</v>
      </c>
      <c r="C60" s="294">
        <v>153</v>
      </c>
      <c r="D60" s="297">
        <v>5.0703528000000002</v>
      </c>
      <c r="E60" s="299">
        <v>7.0000000000000007E-2</v>
      </c>
      <c r="F60" s="295">
        <v>0.49</v>
      </c>
      <c r="G60" s="294">
        <f ca="1">+IF(ISERROR(HLOOKUP($B60,INDIRECT("'Monthly Resource Report'!"&amp;'HMPL Validation'!G$482021&amp;":"&amp;'HMPL Validation'!G$482022),'HMPL Validation'!G$482023,FALSE)),0,HLOOKUP($B60,INDIRECT("'Monthly Resource Report'!"&amp;'HMPL Validation'!G$482021&amp;":"&amp;'HMPL Validation'!G$482022),'HMPL Validation'!G$482023,FALSE))</f>
        <v>153</v>
      </c>
      <c r="H60" s="297">
        <f ca="1">+IF(ISERROR(HLOOKUP($B60,INDIRECT("'Monthly Resource Report'!"&amp;'HMPL Validation'!H$482021&amp;":"&amp;'HMPL Validation'!H$482022),'HMPL Validation'!H$482023,FALSE)),0,HLOOKUP($B60,INDIRECT("'Monthly Resource Report'!"&amp;'HMPL Validation'!H$482021&amp;":"&amp;'HMPL Validation'!H$482022),'HMPL Validation'!H$482023,FALSE))</f>
        <v>5.0700055639702022</v>
      </c>
      <c r="I60" s="317">
        <f ca="1">+IF(ISERROR(HLOOKUP($B60,INDIRECT("'Monthly Resource Report'!"&amp;'HMPL Validation'!I$482021&amp;":"&amp;'HMPL Validation'!I$482022),'HMPL Validation'!I$482023,FALSE)),0,HLOOKUP($B60,INDIRECT("'Monthly Resource Report'!"&amp;'HMPL Validation'!I$482021&amp;":"&amp;'HMPL Validation'!I$482022),'HMPL Validation'!I$482023,FALSE))</f>
        <v>6.9740421740421735E-2</v>
      </c>
      <c r="J60" s="318">
        <f ca="1">+IF(ISERROR(HLOOKUP($B60,INDIRECT("'Monthly Resource Report'!"&amp;'HMPL Validation'!J$482021&amp;":"&amp;'HMPL Validation'!J$482022),'HMPL Validation'!J$482023,FALSE)),0,HLOOKUP($B60,INDIRECT("'Monthly Resource Report'!"&amp;'HMPL Validation'!J$482021&amp;":"&amp;'HMPL Validation'!J$482022),'HMPL Validation'!J$482023,FALSE))</f>
        <v>0.49124324324324325</v>
      </c>
      <c r="L60" s="301">
        <v>43009</v>
      </c>
      <c r="M60" s="294">
        <v>152</v>
      </c>
      <c r="N60" s="297">
        <v>5.0703528000000002</v>
      </c>
      <c r="O60" s="299">
        <v>7.0000000000000007E-2</v>
      </c>
      <c r="P60" s="295">
        <v>0.49</v>
      </c>
      <c r="Q60" s="294">
        <f ca="1">+IF(ISERROR(HLOOKUP($B60,INDIRECT("'Monthly Resource Report'!"&amp;'HMPL Validation'!Q$482021&amp;":"&amp;'HMPL Validation'!Q$482022),'HMPL Validation'!Q$482023,FALSE)),0,HLOOKUP($B60,INDIRECT("'Monthly Resource Report'!"&amp;'HMPL Validation'!Q$482021&amp;":"&amp;'HMPL Validation'!Q$482022),'HMPL Validation'!Q$482023,FALSE))</f>
        <v>152</v>
      </c>
      <c r="R60" s="297">
        <f ca="1">+IF(ISERROR(HLOOKUP($B60,INDIRECT("'Monthly Resource Report'!"&amp;'HMPL Validation'!R$482021&amp;":"&amp;'HMPL Validation'!R$482022),'HMPL Validation'!R$482023,FALSE)),0,HLOOKUP($B60,INDIRECT("'Monthly Resource Report'!"&amp;'HMPL Validation'!R$482021&amp;":"&amp;'HMPL Validation'!R$482022),'HMPL Validation'!R$482023,FALSE))</f>
        <v>5.0700039114056166</v>
      </c>
      <c r="S60" s="317">
        <f ca="1">+IF(ISERROR(HLOOKUP($B60,INDIRECT("'Monthly Resource Report'!"&amp;'HMPL Validation'!S$482021&amp;":"&amp;'HMPL Validation'!S$482022),'HMPL Validation'!S$482023,FALSE)),0,HLOOKUP($B60,INDIRECT("'Monthly Resource Report'!"&amp;'HMPL Validation'!S$482021&amp;":"&amp;'HMPL Validation'!S$482022),'HMPL Validation'!S$482023,FALSE))</f>
        <v>6.9734440994740049E-2</v>
      </c>
      <c r="T60" s="318">
        <f ca="1">+IF(ISERROR(HLOOKUP($B60,INDIRECT("'Monthly Resource Report'!"&amp;'HMPL Validation'!T$482021&amp;":"&amp;'HMPL Validation'!T$482022),'HMPL Validation'!T$482023,FALSE)),0,HLOOKUP($B60,INDIRECT("'Monthly Resource Report'!"&amp;'HMPL Validation'!T$482021&amp;":"&amp;'HMPL Validation'!T$482022),'HMPL Validation'!T$482023,FALSE))</f>
        <v>0.49175456450794308</v>
      </c>
    </row>
    <row r="61" spans="2:20">
      <c r="B61" s="301">
        <v>43040</v>
      </c>
      <c r="C61" s="294">
        <v>153</v>
      </c>
      <c r="D61" s="297">
        <v>5.0703528000000002</v>
      </c>
      <c r="E61" s="299">
        <v>7.0000000000000007E-2</v>
      </c>
      <c r="F61" s="295">
        <v>0.49</v>
      </c>
      <c r="G61" s="294">
        <f ca="1">+IF(ISERROR(HLOOKUP($B61,INDIRECT("'Monthly Resource Report'!"&amp;'HMPL Validation'!G$482021&amp;":"&amp;'HMPL Validation'!G$482022),'HMPL Validation'!G$482023,FALSE)),0,HLOOKUP($B61,INDIRECT("'Monthly Resource Report'!"&amp;'HMPL Validation'!G$482021&amp;":"&amp;'HMPL Validation'!G$482022),'HMPL Validation'!G$482023,FALSE))</f>
        <v>153</v>
      </c>
      <c r="H61" s="297">
        <f ca="1">+IF(ISERROR(HLOOKUP($B61,INDIRECT("'Monthly Resource Report'!"&amp;'HMPL Validation'!H$482021&amp;":"&amp;'HMPL Validation'!H$482022),'HMPL Validation'!H$482023,FALSE)),0,HLOOKUP($B61,INDIRECT("'Monthly Resource Report'!"&amp;'HMPL Validation'!H$482021&amp;":"&amp;'HMPL Validation'!H$482022),'HMPL Validation'!H$482023,FALSE))</f>
        <v>5.070005861852132</v>
      </c>
      <c r="I61" s="317">
        <f ca="1">+IF(ISERROR(HLOOKUP($B61,INDIRECT("'Monthly Resource Report'!"&amp;'HMPL Validation'!I$482021&amp;":"&amp;'HMPL Validation'!I$482022),'HMPL Validation'!I$482023,FALSE)),0,HLOOKUP($B61,INDIRECT("'Monthly Resource Report'!"&amp;'HMPL Validation'!I$482021&amp;":"&amp;'HMPL Validation'!I$482022),'HMPL Validation'!I$482023,FALSE))</f>
        <v>6.9732027896821674E-2</v>
      </c>
      <c r="J61" s="318">
        <f ca="1">+IF(ISERROR(HLOOKUP($B61,INDIRECT("'Monthly Resource Report'!"&amp;'HMPL Validation'!J$482021&amp;":"&amp;'HMPL Validation'!J$482022),'HMPL Validation'!J$482023,FALSE)),0,HLOOKUP($B61,INDIRECT("'Monthly Resource Report'!"&amp;'HMPL Validation'!J$482021&amp;":"&amp;'HMPL Validation'!J$482022),'HMPL Validation'!J$482023,FALSE))</f>
        <v>0.49095515440296811</v>
      </c>
      <c r="L61" s="301">
        <v>43040</v>
      </c>
      <c r="M61" s="294">
        <v>152</v>
      </c>
      <c r="N61" s="297">
        <v>5.0703528000000002</v>
      </c>
      <c r="O61" s="299">
        <v>7.0000000000000007E-2</v>
      </c>
      <c r="P61" s="295">
        <v>0.49</v>
      </c>
      <c r="Q61" s="294">
        <f ca="1">+IF(ISERROR(HLOOKUP($B61,INDIRECT("'Monthly Resource Report'!"&amp;'HMPL Validation'!Q$482021&amp;":"&amp;'HMPL Validation'!Q$482022),'HMPL Validation'!Q$482023,FALSE)),0,HLOOKUP($B61,INDIRECT("'Monthly Resource Report'!"&amp;'HMPL Validation'!Q$482021&amp;":"&amp;'HMPL Validation'!Q$482022),'HMPL Validation'!Q$482023,FALSE))</f>
        <v>152</v>
      </c>
      <c r="R61" s="297">
        <f ca="1">+IF(ISERROR(HLOOKUP($B61,INDIRECT("'Monthly Resource Report'!"&amp;'HMPL Validation'!R$482021&amp;":"&amp;'HMPL Validation'!R$482022),'HMPL Validation'!R$482023,FALSE)),0,HLOOKUP($B61,INDIRECT("'Monthly Resource Report'!"&amp;'HMPL Validation'!R$482021&amp;":"&amp;'HMPL Validation'!R$482022),'HMPL Validation'!R$482023,FALSE))</f>
        <v>5.0700050078383558</v>
      </c>
      <c r="S61" s="317">
        <f ca="1">+IF(ISERROR(HLOOKUP($B61,INDIRECT("'Monthly Resource Report'!"&amp;'HMPL Validation'!S$482021&amp;":"&amp;'HMPL Validation'!S$482022),'HMPL Validation'!S$482023,FALSE)),0,HLOOKUP($B61,INDIRECT("'Monthly Resource Report'!"&amp;'HMPL Validation'!S$482021&amp;":"&amp;'HMPL Validation'!S$482022),'HMPL Validation'!S$482023,FALSE))</f>
        <v>6.969387315571407E-2</v>
      </c>
      <c r="T61" s="318">
        <f ca="1">+IF(ISERROR(HLOOKUP($B61,INDIRECT("'Monthly Resource Report'!"&amp;'HMPL Validation'!T$482021&amp;":"&amp;'HMPL Validation'!T$482022),'HMPL Validation'!T$482023,FALSE)),0,HLOOKUP($B61,INDIRECT("'Monthly Resource Report'!"&amp;'HMPL Validation'!T$482021&amp;":"&amp;'HMPL Validation'!T$482022),'HMPL Validation'!T$482023,FALSE))</f>
        <v>0.49183287102178452</v>
      </c>
    </row>
    <row r="62" spans="2:20">
      <c r="B62" s="301">
        <v>43070</v>
      </c>
      <c r="C62" s="294">
        <v>153</v>
      </c>
      <c r="D62" s="297">
        <v>5.0703528000000002</v>
      </c>
      <c r="E62" s="299">
        <v>7.0000000000000007E-2</v>
      </c>
      <c r="F62" s="295">
        <v>0.49</v>
      </c>
      <c r="G62" s="294">
        <f ca="1">+IF(ISERROR(HLOOKUP($B62,INDIRECT("'Monthly Resource Report'!"&amp;'HMPL Validation'!G$482021&amp;":"&amp;'HMPL Validation'!G$482022),'HMPL Validation'!G$482023,FALSE)),0,HLOOKUP($B62,INDIRECT("'Monthly Resource Report'!"&amp;'HMPL Validation'!G$482021&amp;":"&amp;'HMPL Validation'!G$482022),'HMPL Validation'!G$482023,FALSE))</f>
        <v>153</v>
      </c>
      <c r="H62" s="297">
        <f ca="1">+IF(ISERROR(HLOOKUP($B62,INDIRECT("'Monthly Resource Report'!"&amp;'HMPL Validation'!H$482021&amp;":"&amp;'HMPL Validation'!H$482022),'HMPL Validation'!H$482023,FALSE)),0,HLOOKUP($B62,INDIRECT("'Monthly Resource Report'!"&amp;'HMPL Validation'!H$482021&amp;":"&amp;'HMPL Validation'!H$482022),'HMPL Validation'!H$482023,FALSE))</f>
        <v>5.0700058667929229</v>
      </c>
      <c r="I62" s="317">
        <f ca="1">+IF(ISERROR(HLOOKUP($B62,INDIRECT("'Monthly Resource Report'!"&amp;'HMPL Validation'!I$482021&amp;":"&amp;'HMPL Validation'!I$482022),'HMPL Validation'!I$482023,FALSE)),0,HLOOKUP($B62,INDIRECT("'Monthly Resource Report'!"&amp;'HMPL Validation'!I$482021&amp;":"&amp;'HMPL Validation'!I$482022),'HMPL Validation'!I$482023,FALSE))</f>
        <v>6.9742125405797398E-2</v>
      </c>
      <c r="J62" s="318">
        <f ca="1">+IF(ISERROR(HLOOKUP($B62,INDIRECT("'Monthly Resource Report'!"&amp;'HMPL Validation'!J$482021&amp;":"&amp;'HMPL Validation'!J$482022),'HMPL Validation'!J$482023,FALSE)),0,HLOOKUP($B62,INDIRECT("'Monthly Resource Report'!"&amp;'HMPL Validation'!J$482021&amp;":"&amp;'HMPL Validation'!J$482022),'HMPL Validation'!J$482023,FALSE))</f>
        <v>0.49123292305292254</v>
      </c>
      <c r="L62" s="301">
        <v>43070</v>
      </c>
      <c r="M62" s="294">
        <v>152</v>
      </c>
      <c r="N62" s="297">
        <v>5.0703528000000002</v>
      </c>
      <c r="O62" s="299">
        <v>7.0000000000000007E-2</v>
      </c>
      <c r="P62" s="295">
        <v>0.49</v>
      </c>
      <c r="Q62" s="294">
        <f ca="1">+IF(ISERROR(HLOOKUP($B62,INDIRECT("'Monthly Resource Report'!"&amp;'HMPL Validation'!Q$482021&amp;":"&amp;'HMPL Validation'!Q$482022),'HMPL Validation'!Q$482023,FALSE)),0,HLOOKUP($B62,INDIRECT("'Monthly Resource Report'!"&amp;'HMPL Validation'!Q$482021&amp;":"&amp;'HMPL Validation'!Q$482022),'HMPL Validation'!Q$482023,FALSE))</f>
        <v>152</v>
      </c>
      <c r="R62" s="297">
        <f ca="1">+IF(ISERROR(HLOOKUP($B62,INDIRECT("'Monthly Resource Report'!"&amp;'HMPL Validation'!R$482021&amp;":"&amp;'HMPL Validation'!R$482022),'HMPL Validation'!R$482023,FALSE)),0,HLOOKUP($B62,INDIRECT("'Monthly Resource Report'!"&amp;'HMPL Validation'!R$482021&amp;":"&amp;'HMPL Validation'!R$482022),'HMPL Validation'!R$482023,FALSE))</f>
        <v>5.0700033023154063</v>
      </c>
      <c r="S62" s="317">
        <f ca="1">+IF(ISERROR(HLOOKUP($B62,INDIRECT("'Monthly Resource Report'!"&amp;'HMPL Validation'!S$482021&amp;":"&amp;'HMPL Validation'!S$482022),'HMPL Validation'!S$482023,FALSE)),0,HLOOKUP($B62,INDIRECT("'Monthly Resource Report'!"&amp;'HMPL Validation'!S$482021&amp;":"&amp;'HMPL Validation'!S$482022),'HMPL Validation'!S$482023,FALSE))</f>
        <v>6.9719510194766757E-2</v>
      </c>
      <c r="T62" s="318">
        <f ca="1">+IF(ISERROR(HLOOKUP($B62,INDIRECT("'Monthly Resource Report'!"&amp;'HMPL Validation'!T$482021&amp;":"&amp;'HMPL Validation'!T$482022),'HMPL Validation'!T$482023,FALSE)),0,HLOOKUP($B62,INDIRECT("'Monthly Resource Report'!"&amp;'HMPL Validation'!T$482021&amp;":"&amp;'HMPL Validation'!T$482022),'HMPL Validation'!T$482023,FALSE))</f>
        <v>0.49176407381786102</v>
      </c>
    </row>
    <row r="63" spans="2:20">
      <c r="B63" s="301">
        <v>43101</v>
      </c>
      <c r="C63" s="294">
        <v>153</v>
      </c>
      <c r="D63" s="297">
        <v>5.1981256905599995</v>
      </c>
      <c r="E63" s="299">
        <v>7.0000000000000007E-2</v>
      </c>
      <c r="F63" s="295">
        <v>0.49</v>
      </c>
      <c r="G63" s="294">
        <f ca="1">+IF(ISERROR(HLOOKUP($B63,INDIRECT("'Monthly Resource Report'!"&amp;'HMPL Validation'!G$482021&amp;":"&amp;'HMPL Validation'!G$482022),'HMPL Validation'!G$482023,FALSE)),0,HLOOKUP($B63,INDIRECT("'Monthly Resource Report'!"&amp;'HMPL Validation'!G$482021&amp;":"&amp;'HMPL Validation'!G$482022),'HMPL Validation'!G$482023,FALSE))</f>
        <v>153</v>
      </c>
      <c r="H63" s="297">
        <f ca="1">+IF(ISERROR(HLOOKUP($B63,INDIRECT("'Monthly Resource Report'!"&amp;'HMPL Validation'!H$482021&amp;":"&amp;'HMPL Validation'!H$482022),'HMPL Validation'!H$482023,FALSE)),0,HLOOKUP($B63,INDIRECT("'Monthly Resource Report'!"&amp;'HMPL Validation'!H$482021&amp;":"&amp;'HMPL Validation'!H$482022),'HMPL Validation'!H$482023,FALSE))</f>
        <v>5.1980048527072471</v>
      </c>
      <c r="I63" s="317">
        <f ca="1">+IF(ISERROR(HLOOKUP($B63,INDIRECT("'Monthly Resource Report'!"&amp;'HMPL Validation'!I$482021&amp;":"&amp;'HMPL Validation'!I$482022),'HMPL Validation'!I$482023,FALSE)),0,HLOOKUP($B63,INDIRECT("'Monthly Resource Report'!"&amp;'HMPL Validation'!I$482021&amp;":"&amp;'HMPL Validation'!I$482022),'HMPL Validation'!I$482023,FALSE))</f>
        <v>6.9799382540348995E-2</v>
      </c>
      <c r="J63" s="318">
        <f ca="1">+IF(ISERROR(HLOOKUP($B63,INDIRECT("'Monthly Resource Report'!"&amp;'HMPL Validation'!J$482021&amp;":"&amp;'HMPL Validation'!J$482022),'HMPL Validation'!J$482023,FALSE)),0,HLOOKUP($B63,INDIRECT("'Monthly Resource Report'!"&amp;'HMPL Validation'!J$482021&amp;":"&amp;'HMPL Validation'!J$482022),'HMPL Validation'!J$482023,FALSE))</f>
        <v>0.49121663994973702</v>
      </c>
      <c r="L63" s="301">
        <v>43101</v>
      </c>
      <c r="M63" s="294">
        <v>152</v>
      </c>
      <c r="N63" s="297">
        <v>5.1981256905599995</v>
      </c>
      <c r="O63" s="299">
        <v>7.0000000000000007E-2</v>
      </c>
      <c r="P63" s="295">
        <v>0.49</v>
      </c>
      <c r="Q63" s="294">
        <f ca="1">+IF(ISERROR(HLOOKUP($B63,INDIRECT("'Monthly Resource Report'!"&amp;'HMPL Validation'!Q$482021&amp;":"&amp;'HMPL Validation'!Q$482022),'HMPL Validation'!Q$482023,FALSE)),0,HLOOKUP($B63,INDIRECT("'Monthly Resource Report'!"&amp;'HMPL Validation'!Q$482021&amp;":"&amp;'HMPL Validation'!Q$482022),'HMPL Validation'!Q$482023,FALSE))</f>
        <v>152</v>
      </c>
      <c r="R63" s="297">
        <f ca="1">+IF(ISERROR(HLOOKUP($B63,INDIRECT("'Monthly Resource Report'!"&amp;'HMPL Validation'!R$482021&amp;":"&amp;'HMPL Validation'!R$482022),'HMPL Validation'!R$482023,FALSE)),0,HLOOKUP($B63,INDIRECT("'Monthly Resource Report'!"&amp;'HMPL Validation'!R$482021&amp;":"&amp;'HMPL Validation'!R$482022),'HMPL Validation'!R$482023,FALSE))</f>
        <v>5.197994432872016</v>
      </c>
      <c r="S63" s="317">
        <f ca="1">+IF(ISERROR(HLOOKUP($B63,INDIRECT("'Monthly Resource Report'!"&amp;'HMPL Validation'!S$482021&amp;":"&amp;'HMPL Validation'!S$482022),'HMPL Validation'!S$482023,FALSE)),0,HLOOKUP($B63,INDIRECT("'Monthly Resource Report'!"&amp;'HMPL Validation'!S$482021&amp;":"&amp;'HMPL Validation'!S$482022),'HMPL Validation'!S$482023,FALSE))</f>
        <v>6.9771534118387393E-2</v>
      </c>
      <c r="T63" s="318">
        <f ca="1">+IF(ISERROR(HLOOKUP($B63,INDIRECT("'Monthly Resource Report'!"&amp;'HMPL Validation'!T$482021&amp;":"&amp;'HMPL Validation'!T$482022),'HMPL Validation'!T$482023,FALSE)),0,HLOOKUP($B63,INDIRECT("'Monthly Resource Report'!"&amp;'HMPL Validation'!T$482021&amp;":"&amp;'HMPL Validation'!T$482022),'HMPL Validation'!T$482023,FALSE))</f>
        <v>0.49173828682635778</v>
      </c>
    </row>
    <row r="64" spans="2:20">
      <c r="B64" s="301">
        <v>43132</v>
      </c>
      <c r="C64" s="294">
        <v>153</v>
      </c>
      <c r="D64" s="297">
        <v>5.1981256905599995</v>
      </c>
      <c r="E64" s="299">
        <v>7.0000000000000007E-2</v>
      </c>
      <c r="F64" s="295">
        <v>0.49</v>
      </c>
      <c r="G64" s="294">
        <f ca="1">+IF(ISERROR(HLOOKUP($B64,INDIRECT("'Monthly Resource Report'!"&amp;'HMPL Validation'!G$482021&amp;":"&amp;'HMPL Validation'!G$482022),'HMPL Validation'!G$482023,FALSE)),0,HLOOKUP($B64,INDIRECT("'Monthly Resource Report'!"&amp;'HMPL Validation'!G$482021&amp;":"&amp;'HMPL Validation'!G$482022),'HMPL Validation'!G$482023,FALSE))</f>
        <v>153</v>
      </c>
      <c r="H64" s="297">
        <f ca="1">+IF(ISERROR(HLOOKUP($B64,INDIRECT("'Monthly Resource Report'!"&amp;'HMPL Validation'!H$482021&amp;":"&amp;'HMPL Validation'!H$482022),'HMPL Validation'!H$482023,FALSE)),0,HLOOKUP($B64,INDIRECT("'Monthly Resource Report'!"&amp;'HMPL Validation'!H$482021&amp;":"&amp;'HMPL Validation'!H$482022),'HMPL Validation'!H$482023,FALSE))</f>
        <v>5.1980045950475597</v>
      </c>
      <c r="I64" s="317">
        <f ca="1">+IF(ISERROR(HLOOKUP($B64,INDIRECT("'Monthly Resource Report'!"&amp;'HMPL Validation'!I$482021&amp;":"&amp;'HMPL Validation'!I$482022),'HMPL Validation'!I$482023,FALSE)),0,HLOOKUP($B64,INDIRECT("'Monthly Resource Report'!"&amp;'HMPL Validation'!I$482021&amp;":"&amp;'HMPL Validation'!I$482022),'HMPL Validation'!I$482023,FALSE))</f>
        <v>6.981101905036334E-2</v>
      </c>
      <c r="J64" s="318">
        <f ca="1">+IF(ISERROR(HLOOKUP($B64,INDIRECT("'Monthly Resource Report'!"&amp;'HMPL Validation'!J$482021&amp;":"&amp;'HMPL Validation'!J$482022),'HMPL Validation'!J$482023,FALSE)),0,HLOOKUP($B64,INDIRECT("'Monthly Resource Report'!"&amp;'HMPL Validation'!J$482021&amp;":"&amp;'HMPL Validation'!J$482022),'HMPL Validation'!J$482023,FALSE))</f>
        <v>0.49101373234600826</v>
      </c>
      <c r="L64" s="301">
        <v>43132</v>
      </c>
      <c r="M64" s="294">
        <v>152</v>
      </c>
      <c r="N64" s="297">
        <v>5.1981256905599995</v>
      </c>
      <c r="O64" s="299">
        <v>7.0000000000000007E-2</v>
      </c>
      <c r="P64" s="295">
        <v>0.49</v>
      </c>
      <c r="Q64" s="294">
        <f ca="1">+IF(ISERROR(HLOOKUP($B64,INDIRECT("'Monthly Resource Report'!"&amp;'HMPL Validation'!Q$482021&amp;":"&amp;'HMPL Validation'!Q$482022),'HMPL Validation'!Q$482023,FALSE)),0,HLOOKUP($B64,INDIRECT("'Monthly Resource Report'!"&amp;'HMPL Validation'!Q$482021&amp;":"&amp;'HMPL Validation'!Q$482022),'HMPL Validation'!Q$482023,FALSE))</f>
        <v>152</v>
      </c>
      <c r="R64" s="297">
        <f ca="1">+IF(ISERROR(HLOOKUP($B64,INDIRECT("'Monthly Resource Report'!"&amp;'HMPL Validation'!R$482021&amp;":"&amp;'HMPL Validation'!R$482022),'HMPL Validation'!R$482023,FALSE)),0,HLOOKUP($B64,INDIRECT("'Monthly Resource Report'!"&amp;'HMPL Validation'!R$482021&amp;":"&amp;'HMPL Validation'!R$482022),'HMPL Validation'!R$482023,FALSE))</f>
        <v>5.1979981309914942</v>
      </c>
      <c r="S64" s="317">
        <f ca="1">+IF(ISERROR(HLOOKUP($B64,INDIRECT("'Monthly Resource Report'!"&amp;'HMPL Validation'!S$482021&amp;":"&amp;'HMPL Validation'!S$482022),'HMPL Validation'!S$482023,FALSE)),0,HLOOKUP($B64,INDIRECT("'Monthly Resource Report'!"&amp;'HMPL Validation'!S$482021&amp;":"&amp;'HMPL Validation'!S$482022),'HMPL Validation'!S$482023,FALSE))</f>
        <v>6.9804613158845702E-2</v>
      </c>
      <c r="T64" s="318">
        <f ca="1">+IF(ISERROR(HLOOKUP($B64,INDIRECT("'Monthly Resource Report'!"&amp;'HMPL Validation'!T$482021&amp;":"&amp;'HMPL Validation'!T$482022),'HMPL Validation'!T$482023,FALSE)),0,HLOOKUP($B64,INDIRECT("'Monthly Resource Report'!"&amp;'HMPL Validation'!T$482021&amp;":"&amp;'HMPL Validation'!T$482022),'HMPL Validation'!T$482023,FALSE))</f>
        <v>0.49141873983413975</v>
      </c>
    </row>
    <row r="65" spans="1:20">
      <c r="B65" s="301">
        <v>43160</v>
      </c>
      <c r="C65" s="294">
        <v>153</v>
      </c>
      <c r="D65" s="297">
        <v>5.1981256905599995</v>
      </c>
      <c r="E65" s="299">
        <v>7.0000000000000007E-2</v>
      </c>
      <c r="F65" s="295">
        <v>0.49</v>
      </c>
      <c r="G65" s="294">
        <f ca="1">+IF(ISERROR(HLOOKUP($B65,INDIRECT("'Monthly Resource Report'!"&amp;'HMPL Validation'!G$482021&amp;":"&amp;'HMPL Validation'!G$482022),'HMPL Validation'!G$482023,FALSE)),0,HLOOKUP($B65,INDIRECT("'Monthly Resource Report'!"&amp;'HMPL Validation'!G$482021&amp;":"&amp;'HMPL Validation'!G$482022),'HMPL Validation'!G$482023,FALSE))</f>
        <v>153</v>
      </c>
      <c r="H65" s="297">
        <f ca="1">+IF(ISERROR(HLOOKUP($B65,INDIRECT("'Monthly Resource Report'!"&amp;'HMPL Validation'!H$482021&amp;":"&amp;'HMPL Validation'!H$482022),'HMPL Validation'!H$482023,FALSE)),0,HLOOKUP($B65,INDIRECT("'Monthly Resource Report'!"&amp;'HMPL Validation'!H$482021&amp;":"&amp;'HMPL Validation'!H$482022),'HMPL Validation'!H$482023,FALSE))</f>
        <v>5.1980042183774531</v>
      </c>
      <c r="I65" s="317">
        <f ca="1">+IF(ISERROR(HLOOKUP($B65,INDIRECT("'Monthly Resource Report'!"&amp;'HMPL Validation'!I$482021&amp;":"&amp;'HMPL Validation'!I$482022),'HMPL Validation'!I$482023,FALSE)),0,HLOOKUP($B65,INDIRECT("'Monthly Resource Report'!"&amp;'HMPL Validation'!I$482021&amp;":"&amp;'HMPL Validation'!I$482022),'HMPL Validation'!I$482023,FALSE))</f>
        <v>6.9758690868169007E-2</v>
      </c>
      <c r="J65" s="318">
        <f ca="1">+IF(ISERROR(HLOOKUP($B65,INDIRECT("'Monthly Resource Report'!"&amp;'HMPL Validation'!J$482021&amp;":"&amp;'HMPL Validation'!J$482022),'HMPL Validation'!J$482023,FALSE)),0,HLOOKUP($B65,INDIRECT("'Monthly Resource Report'!"&amp;'HMPL Validation'!J$482021&amp;":"&amp;'HMPL Validation'!J$482022),'HMPL Validation'!J$482023,FALSE))</f>
        <v>0.49092443662453483</v>
      </c>
      <c r="L65" s="301">
        <v>43160</v>
      </c>
      <c r="M65" s="294">
        <v>152</v>
      </c>
      <c r="N65" s="297">
        <v>5.1981256905599995</v>
      </c>
      <c r="O65" s="299">
        <v>7.0000000000000007E-2</v>
      </c>
      <c r="P65" s="295">
        <v>0.49</v>
      </c>
      <c r="Q65" s="294">
        <f ca="1">+IF(ISERROR(HLOOKUP($B65,INDIRECT("'Monthly Resource Report'!"&amp;'HMPL Validation'!Q$482021&amp;":"&amp;'HMPL Validation'!Q$482022),'HMPL Validation'!Q$482023,FALSE)),0,HLOOKUP($B65,INDIRECT("'Monthly Resource Report'!"&amp;'HMPL Validation'!Q$482021&amp;":"&amp;'HMPL Validation'!Q$482022),'HMPL Validation'!Q$482023,FALSE))</f>
        <v>152</v>
      </c>
      <c r="R65" s="297">
        <f ca="1">+IF(ISERROR(HLOOKUP($B65,INDIRECT("'Monthly Resource Report'!"&amp;'HMPL Validation'!R$482021&amp;":"&amp;'HMPL Validation'!R$482022),'HMPL Validation'!R$482023,FALSE)),0,HLOOKUP($B65,INDIRECT("'Monthly Resource Report'!"&amp;'HMPL Validation'!R$482021&amp;":"&amp;'HMPL Validation'!R$482022),'HMPL Validation'!R$482023,FALSE))</f>
        <v>5.1979967119347208</v>
      </c>
      <c r="S65" s="317">
        <f ca="1">+IF(ISERROR(HLOOKUP($B65,INDIRECT("'Monthly Resource Report'!"&amp;'HMPL Validation'!S$482021&amp;":"&amp;'HMPL Validation'!S$482022),'HMPL Validation'!S$482023,FALSE)),0,HLOOKUP($B65,INDIRECT("'Monthly Resource Report'!"&amp;'HMPL Validation'!S$482021&amp;":"&amp;'HMPL Validation'!S$482022),'HMPL Validation'!S$482023,FALSE))</f>
        <v>6.9745281677646612E-2</v>
      </c>
      <c r="T65" s="318">
        <f ca="1">+IF(ISERROR(HLOOKUP($B65,INDIRECT("'Monthly Resource Report'!"&amp;'HMPL Validation'!T$482021&amp;":"&amp;'HMPL Validation'!T$482022),'HMPL Validation'!T$482023,FALSE)),0,HLOOKUP($B65,INDIRECT("'Monthly Resource Report'!"&amp;'HMPL Validation'!T$482021&amp;":"&amp;'HMPL Validation'!T$482022),'HMPL Validation'!T$482023,FALSE))</f>
        <v>0.49218361714352182</v>
      </c>
    </row>
    <row r="66" spans="1:20">
      <c r="B66" s="301">
        <v>43191</v>
      </c>
      <c r="C66" s="294">
        <v>153</v>
      </c>
      <c r="D66" s="297">
        <v>5.1981256905599995</v>
      </c>
      <c r="E66" s="299">
        <v>7.0000000000000007E-2</v>
      </c>
      <c r="F66" s="295">
        <v>0.49</v>
      </c>
      <c r="G66" s="294">
        <f ca="1">+IF(ISERROR(HLOOKUP($B66,INDIRECT("'Monthly Resource Report'!"&amp;'HMPL Validation'!G$482021&amp;":"&amp;'HMPL Validation'!G$482022),'HMPL Validation'!G$482023,FALSE)),0,HLOOKUP($B66,INDIRECT("'Monthly Resource Report'!"&amp;'HMPL Validation'!G$482021&amp;":"&amp;'HMPL Validation'!G$482022),'HMPL Validation'!G$482023,FALSE))</f>
        <v>153</v>
      </c>
      <c r="H66" s="297">
        <f ca="1">+IF(ISERROR(HLOOKUP($B66,INDIRECT("'Monthly Resource Report'!"&amp;'HMPL Validation'!H$482021&amp;":"&amp;'HMPL Validation'!H$482022),'HMPL Validation'!H$482023,FALSE)),0,HLOOKUP($B66,INDIRECT("'Monthly Resource Report'!"&amp;'HMPL Validation'!H$482021&amp;":"&amp;'HMPL Validation'!H$482022),'HMPL Validation'!H$482023,FALSE))</f>
        <v>5.1980008399832007</v>
      </c>
      <c r="I66" s="317">
        <f ca="1">+IF(ISERROR(HLOOKUP($B66,INDIRECT("'Monthly Resource Report'!"&amp;'HMPL Validation'!I$482021&amp;":"&amp;'HMPL Validation'!I$482022),'HMPL Validation'!I$482023,FALSE)),0,HLOOKUP($B66,INDIRECT("'Monthly Resource Report'!"&amp;'HMPL Validation'!I$482021&amp;":"&amp;'HMPL Validation'!I$482022),'HMPL Validation'!I$482023,FALSE))</f>
        <v>6.9760577338538049E-2</v>
      </c>
      <c r="J66" s="318">
        <f ca="1">+IF(ISERROR(HLOOKUP($B66,INDIRECT("'Monthly Resource Report'!"&amp;'HMPL Validation'!J$482021&amp;":"&amp;'HMPL Validation'!J$482022),'HMPL Validation'!J$482023,FALSE)),0,HLOOKUP($B66,INDIRECT("'Monthly Resource Report'!"&amp;'HMPL Validation'!J$482021&amp;":"&amp;'HMPL Validation'!J$482022),'HMPL Validation'!J$482023,FALSE))</f>
        <v>0.49161829085519737</v>
      </c>
      <c r="L66" s="301">
        <v>43191</v>
      </c>
      <c r="M66" s="294">
        <v>152</v>
      </c>
      <c r="N66" s="297">
        <v>5.1981256905599995</v>
      </c>
      <c r="O66" s="299">
        <v>7.0000000000000007E-2</v>
      </c>
      <c r="P66" s="295">
        <v>0.49</v>
      </c>
      <c r="Q66" s="294">
        <f ca="1">+IF(ISERROR(HLOOKUP($B66,INDIRECT("'Monthly Resource Report'!"&amp;'HMPL Validation'!Q$482021&amp;":"&amp;'HMPL Validation'!Q$482022),'HMPL Validation'!Q$482023,FALSE)),0,HLOOKUP($B66,INDIRECT("'Monthly Resource Report'!"&amp;'HMPL Validation'!Q$482021&amp;":"&amp;'HMPL Validation'!Q$482022),'HMPL Validation'!Q$482023,FALSE))</f>
        <v>152</v>
      </c>
      <c r="R66" s="297">
        <f ca="1">+IF(ISERROR(HLOOKUP($B66,INDIRECT("'Monthly Resource Report'!"&amp;'HMPL Validation'!R$482021&amp;":"&amp;'HMPL Validation'!R$482022),'HMPL Validation'!R$482023,FALSE)),0,HLOOKUP($B66,INDIRECT("'Monthly Resource Report'!"&amp;'HMPL Validation'!R$482021&amp;":"&amp;'HMPL Validation'!R$482022),'HMPL Validation'!R$482023,FALSE))</f>
        <v>5.1979955816584944</v>
      </c>
      <c r="S66" s="317">
        <f ca="1">+IF(ISERROR(HLOOKUP($B66,INDIRECT("'Monthly Resource Report'!"&amp;'HMPL Validation'!S$482021&amp;":"&amp;'HMPL Validation'!S$482022),'HMPL Validation'!S$482023,FALSE)),0,HLOOKUP($B66,INDIRECT("'Monthly Resource Report'!"&amp;'HMPL Validation'!S$482021&amp;":"&amp;'HMPL Validation'!S$482022),'HMPL Validation'!S$482023,FALSE))</f>
        <v>6.9735379481531398E-2</v>
      </c>
      <c r="T66" s="318">
        <f ca="1">+IF(ISERROR(HLOOKUP($B66,INDIRECT("'Monthly Resource Report'!"&amp;'HMPL Validation'!T$482021&amp;":"&amp;'HMPL Validation'!T$482022),'HMPL Validation'!T$482023,FALSE)),0,HLOOKUP($B66,INDIRECT("'Monthly Resource Report'!"&amp;'HMPL Validation'!T$482021&amp;":"&amp;'HMPL Validation'!T$482022),'HMPL Validation'!T$482023,FALSE))</f>
        <v>0.49181280910835684</v>
      </c>
    </row>
    <row r="67" spans="1:20">
      <c r="B67" s="301">
        <v>43221</v>
      </c>
      <c r="C67" s="294">
        <v>153</v>
      </c>
      <c r="D67" s="297">
        <v>5.1981256905599995</v>
      </c>
      <c r="E67" s="299">
        <v>7.0000000000000007E-2</v>
      </c>
      <c r="F67" s="295">
        <v>0.49</v>
      </c>
      <c r="G67" s="294">
        <f ca="1">+IF(ISERROR(HLOOKUP($B67,INDIRECT("'Monthly Resource Report'!"&amp;'HMPL Validation'!G$482021&amp;":"&amp;'HMPL Validation'!G$482022),'HMPL Validation'!G$482023,FALSE)),0,HLOOKUP($B67,INDIRECT("'Monthly Resource Report'!"&amp;'HMPL Validation'!G$482021&amp;":"&amp;'HMPL Validation'!G$482022),'HMPL Validation'!G$482023,FALSE))</f>
        <v>153</v>
      </c>
      <c r="H67" s="297">
        <f ca="1">+IF(ISERROR(HLOOKUP($B67,INDIRECT("'Monthly Resource Report'!"&amp;'HMPL Validation'!H$482021&amp;":"&amp;'HMPL Validation'!H$482022),'HMPL Validation'!H$482023,FALSE)),0,HLOOKUP($B67,INDIRECT("'Monthly Resource Report'!"&amp;'HMPL Validation'!H$482021&amp;":"&amp;'HMPL Validation'!H$482022),'HMPL Validation'!H$482023,FALSE))</f>
        <v>5.1979985263933477</v>
      </c>
      <c r="I67" s="317">
        <f ca="1">+IF(ISERROR(HLOOKUP($B67,INDIRECT("'Monthly Resource Report'!"&amp;'HMPL Validation'!I$482021&amp;":"&amp;'HMPL Validation'!I$482022),'HMPL Validation'!I$482023,FALSE)),0,HLOOKUP($B67,INDIRECT("'Monthly Resource Report'!"&amp;'HMPL Validation'!I$482021&amp;":"&amp;'HMPL Validation'!I$482022),'HMPL Validation'!I$482023,FALSE))</f>
        <v>6.9735294824655319E-2</v>
      </c>
      <c r="J67" s="318">
        <f ca="1">+IF(ISERROR(HLOOKUP($B67,INDIRECT("'Monthly Resource Report'!"&amp;'HMPL Validation'!J$482021&amp;":"&amp;'HMPL Validation'!J$482022),'HMPL Validation'!J$482023,FALSE)),0,HLOOKUP($B67,INDIRECT("'Monthly Resource Report'!"&amp;'HMPL Validation'!J$482021&amp;":"&amp;'HMPL Validation'!J$482022),'HMPL Validation'!J$482023,FALSE))</f>
        <v>0.49378027700354821</v>
      </c>
      <c r="L67" s="301">
        <v>43221</v>
      </c>
      <c r="M67" s="294">
        <v>152</v>
      </c>
      <c r="N67" s="297">
        <v>5.1981256905599995</v>
      </c>
      <c r="O67" s="299">
        <v>7.0000000000000007E-2</v>
      </c>
      <c r="P67" s="295">
        <v>0.49</v>
      </c>
      <c r="Q67" s="294">
        <f ca="1">+IF(ISERROR(HLOOKUP($B67,INDIRECT("'Monthly Resource Report'!"&amp;'HMPL Validation'!Q$482021&amp;":"&amp;'HMPL Validation'!Q$482022),'HMPL Validation'!Q$482023,FALSE)),0,HLOOKUP($B67,INDIRECT("'Monthly Resource Report'!"&amp;'HMPL Validation'!Q$482021&amp;":"&amp;'HMPL Validation'!Q$482022),'HMPL Validation'!Q$482023,FALSE))</f>
        <v>152</v>
      </c>
      <c r="R67" s="297">
        <f ca="1">+IF(ISERROR(HLOOKUP($B67,INDIRECT("'Monthly Resource Report'!"&amp;'HMPL Validation'!R$482021&amp;":"&amp;'HMPL Validation'!R$482022),'HMPL Validation'!R$482023,FALSE)),0,HLOOKUP($B67,INDIRECT("'Monthly Resource Report'!"&amp;'HMPL Validation'!R$482021&amp;":"&amp;'HMPL Validation'!R$482022),'HMPL Validation'!R$482023,FALSE))</f>
        <v>5.1979970679747378</v>
      </c>
      <c r="S67" s="317">
        <f ca="1">+IF(ISERROR(HLOOKUP($B67,INDIRECT("'Monthly Resource Report'!"&amp;'HMPL Validation'!S$482021&amp;":"&amp;'HMPL Validation'!S$482022),'HMPL Validation'!S$482023,FALSE)),0,HLOOKUP($B67,INDIRECT("'Monthly Resource Report'!"&amp;'HMPL Validation'!S$482021&amp;":"&amp;'HMPL Validation'!S$482022),'HMPL Validation'!S$482023,FALSE))</f>
        <v>6.9768803371256946E-2</v>
      </c>
      <c r="T67" s="318">
        <f ca="1">+IF(ISERROR(HLOOKUP($B67,INDIRECT("'Monthly Resource Report'!"&amp;'HMPL Validation'!T$482021&amp;":"&amp;'HMPL Validation'!T$482022),'HMPL Validation'!T$482023,FALSE)),0,HLOOKUP($B67,INDIRECT("'Monthly Resource Report'!"&amp;'HMPL Validation'!T$482021&amp;":"&amp;'HMPL Validation'!T$482022),'HMPL Validation'!T$482023,FALSE))</f>
        <v>0.49174037850835361</v>
      </c>
    </row>
    <row r="68" spans="1:20">
      <c r="B68" s="301">
        <v>43252</v>
      </c>
      <c r="C68" s="294">
        <v>153</v>
      </c>
      <c r="D68" s="297">
        <v>5.1981256905599995</v>
      </c>
      <c r="E68" s="299">
        <v>7.0000000000000007E-2</v>
      </c>
      <c r="F68" s="295">
        <v>0.49</v>
      </c>
      <c r="G68" s="294">
        <f ca="1">+IF(ISERROR(HLOOKUP($B68,INDIRECT("'Monthly Resource Report'!"&amp;'HMPL Validation'!G$482021&amp;":"&amp;'HMPL Validation'!G$482022),'HMPL Validation'!G$482023,FALSE)),0,HLOOKUP($B68,INDIRECT("'Monthly Resource Report'!"&amp;'HMPL Validation'!G$482021&amp;":"&amp;'HMPL Validation'!G$482022),'HMPL Validation'!G$482023,FALSE))</f>
        <v>153</v>
      </c>
      <c r="H68" s="297">
        <f ca="1">+IF(ISERROR(HLOOKUP($B68,INDIRECT("'Monthly Resource Report'!"&amp;'HMPL Validation'!H$482021&amp;":"&amp;'HMPL Validation'!H$482022),'HMPL Validation'!H$482023,FALSE)),0,HLOOKUP($B68,INDIRECT("'Monthly Resource Report'!"&amp;'HMPL Validation'!H$482021&amp;":"&amp;'HMPL Validation'!H$482022),'HMPL Validation'!H$482023,FALSE))</f>
        <v>5.1980050020842015</v>
      </c>
      <c r="I68" s="317">
        <f ca="1">+IF(ISERROR(HLOOKUP($B68,INDIRECT("'Monthly Resource Report'!"&amp;'HMPL Validation'!I$482021&amp;":"&amp;'HMPL Validation'!I$482022),'HMPL Validation'!I$482023,FALSE)),0,HLOOKUP($B68,INDIRECT("'Monthly Resource Report'!"&amp;'HMPL Validation'!I$482021&amp;":"&amp;'HMPL Validation'!I$482022),'HMPL Validation'!I$482023,FALSE))</f>
        <v>6.9778800528968329E-2</v>
      </c>
      <c r="J68" s="318">
        <f ca="1">+IF(ISERROR(HLOOKUP($B68,INDIRECT("'Monthly Resource Report'!"&amp;'HMPL Validation'!J$482021&amp;":"&amp;'HMPL Validation'!J$482022),'HMPL Validation'!J$482023,FALSE)),0,HLOOKUP($B68,INDIRECT("'Monthly Resource Report'!"&amp;'HMPL Validation'!J$482021&amp;":"&amp;'HMPL Validation'!J$482022),'HMPL Validation'!J$482023,FALSE))</f>
        <v>0.49093339726997898</v>
      </c>
      <c r="L68" s="301">
        <v>43252</v>
      </c>
      <c r="M68" s="294">
        <v>152</v>
      </c>
      <c r="N68" s="297">
        <v>5.1981256905599995</v>
      </c>
      <c r="O68" s="299">
        <v>7.0000000000000007E-2</v>
      </c>
      <c r="P68" s="295">
        <v>0.49</v>
      </c>
      <c r="Q68" s="294">
        <f ca="1">+IF(ISERROR(HLOOKUP($B68,INDIRECT("'Monthly Resource Report'!"&amp;'HMPL Validation'!Q$482021&amp;":"&amp;'HMPL Validation'!Q$482022),'HMPL Validation'!Q$482023,FALSE)),0,HLOOKUP($B68,INDIRECT("'Monthly Resource Report'!"&amp;'HMPL Validation'!Q$482021&amp;":"&amp;'HMPL Validation'!Q$482022),'HMPL Validation'!Q$482023,FALSE))</f>
        <v>152</v>
      </c>
      <c r="R68" s="297">
        <f ca="1">+IF(ISERROR(HLOOKUP($B68,INDIRECT("'Monthly Resource Report'!"&amp;'HMPL Validation'!R$482021&amp;":"&amp;'HMPL Validation'!R$482022),'HMPL Validation'!R$482023,FALSE)),0,HLOOKUP($B68,INDIRECT("'Monthly Resource Report'!"&amp;'HMPL Validation'!R$482021&amp;":"&amp;'HMPL Validation'!R$482022),'HMPL Validation'!R$482023,FALSE))</f>
        <v>5.1979969019882448</v>
      </c>
      <c r="S68" s="317">
        <f ca="1">+IF(ISERROR(HLOOKUP($B68,INDIRECT("'Monthly Resource Report'!"&amp;'HMPL Validation'!S$482021&amp;":"&amp;'HMPL Validation'!S$482022),'HMPL Validation'!S$482023,FALSE)),0,HLOOKUP($B68,INDIRECT("'Monthly Resource Report'!"&amp;'HMPL Validation'!S$482021&amp;":"&amp;'HMPL Validation'!S$482022),'HMPL Validation'!S$482023,FALSE))</f>
        <v>6.9771637028700803E-2</v>
      </c>
      <c r="T68" s="318">
        <f ca="1">+IF(ISERROR(HLOOKUP($B68,INDIRECT("'Monthly Resource Report'!"&amp;'HMPL Validation'!T$482021&amp;":"&amp;'HMPL Validation'!T$482022),'HMPL Validation'!T$482023,FALSE)),0,HLOOKUP($B68,INDIRECT("'Monthly Resource Report'!"&amp;'HMPL Validation'!T$482021&amp;":"&amp;'HMPL Validation'!T$482022),'HMPL Validation'!T$482023,FALSE))</f>
        <v>0.49222324719119226</v>
      </c>
    </row>
    <row r="69" spans="1:20">
      <c r="B69" s="301">
        <v>43282</v>
      </c>
      <c r="C69" s="294">
        <v>153</v>
      </c>
      <c r="D69" s="297">
        <v>5.1981256905599995</v>
      </c>
      <c r="E69" s="299">
        <v>7.0000000000000007E-2</v>
      </c>
      <c r="F69" s="295">
        <v>0.49</v>
      </c>
      <c r="G69" s="294">
        <f ca="1">+IF(ISERROR(HLOOKUP($B69,INDIRECT("'Monthly Resource Report'!"&amp;'HMPL Validation'!G$482021&amp;":"&amp;'HMPL Validation'!G$482022),'HMPL Validation'!G$482023,FALSE)),0,HLOOKUP($B69,INDIRECT("'Monthly Resource Report'!"&amp;'HMPL Validation'!G$482021&amp;":"&amp;'HMPL Validation'!G$482022),'HMPL Validation'!G$482023,FALSE))</f>
        <v>153</v>
      </c>
      <c r="H69" s="297">
        <f ca="1">+IF(ISERROR(HLOOKUP($B69,INDIRECT("'Monthly Resource Report'!"&amp;'HMPL Validation'!H$482021&amp;":"&amp;'HMPL Validation'!H$482022),'HMPL Validation'!H$482023,FALSE)),0,HLOOKUP($B69,INDIRECT("'Monthly Resource Report'!"&amp;'HMPL Validation'!H$482021&amp;":"&amp;'HMPL Validation'!H$482022),'HMPL Validation'!H$482023,FALSE))</f>
        <v>5.1980059485193575</v>
      </c>
      <c r="I69" s="317">
        <f ca="1">+IF(ISERROR(HLOOKUP($B69,INDIRECT("'Monthly Resource Report'!"&amp;'HMPL Validation'!I$482021&amp;":"&amp;'HMPL Validation'!I$482022),'HMPL Validation'!I$482023,FALSE)),0,HLOOKUP($B69,INDIRECT("'Monthly Resource Report'!"&amp;'HMPL Validation'!I$482021&amp;":"&amp;'HMPL Validation'!I$482022),'HMPL Validation'!I$482023,FALSE))</f>
        <v>6.9807159335255928E-2</v>
      </c>
      <c r="J69" s="318">
        <f ca="1">+IF(ISERROR(HLOOKUP($B69,INDIRECT("'Monthly Resource Report'!"&amp;'HMPL Validation'!J$482021&amp;":"&amp;'HMPL Validation'!J$482022),'HMPL Validation'!J$482023,FALSE)),0,HLOOKUP($B69,INDIRECT("'Monthly Resource Report'!"&amp;'HMPL Validation'!J$482021&amp;":"&amp;'HMPL Validation'!J$482022),'HMPL Validation'!J$482023,FALSE))</f>
        <v>0.49121235330496438</v>
      </c>
      <c r="L69" s="301">
        <v>43282</v>
      </c>
      <c r="M69" s="294">
        <v>152</v>
      </c>
      <c r="N69" s="297">
        <v>5.1981256905599995</v>
      </c>
      <c r="O69" s="299">
        <v>7.0000000000000007E-2</v>
      </c>
      <c r="P69" s="295">
        <v>0.49</v>
      </c>
      <c r="Q69" s="294">
        <f ca="1">+IF(ISERROR(HLOOKUP($B69,INDIRECT("'Monthly Resource Report'!"&amp;'HMPL Validation'!Q$482021&amp;":"&amp;'HMPL Validation'!Q$482022),'HMPL Validation'!Q$482023,FALSE)),0,HLOOKUP($B69,INDIRECT("'Monthly Resource Report'!"&amp;'HMPL Validation'!Q$482021&amp;":"&amp;'HMPL Validation'!Q$482022),'HMPL Validation'!Q$482023,FALSE))</f>
        <v>152</v>
      </c>
      <c r="R69" s="297">
        <f ca="1">+IF(ISERROR(HLOOKUP($B69,INDIRECT("'Monthly Resource Report'!"&amp;'HMPL Validation'!R$482021&amp;":"&amp;'HMPL Validation'!R$482022),'HMPL Validation'!R$482023,FALSE)),0,HLOOKUP($B69,INDIRECT("'Monthly Resource Report'!"&amp;'HMPL Validation'!R$482021&amp;":"&amp;'HMPL Validation'!R$482022),'HMPL Validation'!R$482023,FALSE))</f>
        <v>5.1979955558633275</v>
      </c>
      <c r="S69" s="317">
        <f ca="1">+IF(ISERROR(HLOOKUP($B69,INDIRECT("'Monthly Resource Report'!"&amp;'HMPL Validation'!S$482021&amp;":"&amp;'HMPL Validation'!S$482022),'HMPL Validation'!S$482023,FALSE)),0,HLOOKUP($B69,INDIRECT("'Monthly Resource Report'!"&amp;'HMPL Validation'!S$482021&amp;":"&amp;'HMPL Validation'!S$482022),'HMPL Validation'!S$482023,FALSE))</f>
        <v>6.9798172268933506E-2</v>
      </c>
      <c r="T69" s="318">
        <f ca="1">+IF(ISERROR(HLOOKUP($B69,INDIRECT("'Monthly Resource Report'!"&amp;'HMPL Validation'!T$482021&amp;":"&amp;'HMPL Validation'!T$482022),'HMPL Validation'!T$482023,FALSE)),0,HLOOKUP($B69,INDIRECT("'Monthly Resource Report'!"&amp;'HMPL Validation'!T$482021&amp;":"&amp;'HMPL Validation'!T$482022),'HMPL Validation'!T$482023,FALSE))</f>
        <v>0.49214626724261495</v>
      </c>
    </row>
    <row r="70" spans="1:20">
      <c r="B70" s="301">
        <v>43313</v>
      </c>
      <c r="C70" s="294">
        <v>153</v>
      </c>
      <c r="D70" s="297">
        <v>5.1981256905599995</v>
      </c>
      <c r="E70" s="299">
        <v>7.0000000000000007E-2</v>
      </c>
      <c r="F70" s="295">
        <v>0.49</v>
      </c>
      <c r="G70" s="294">
        <f ca="1">+IF(ISERROR(HLOOKUP($B70,INDIRECT("'Monthly Resource Report'!"&amp;'HMPL Validation'!G$482021&amp;":"&amp;'HMPL Validation'!G$482022),'HMPL Validation'!G$482023,FALSE)),0,HLOOKUP($B70,INDIRECT("'Monthly Resource Report'!"&amp;'HMPL Validation'!G$482021&amp;":"&amp;'HMPL Validation'!G$482022),'HMPL Validation'!G$482023,FALSE))</f>
        <v>153</v>
      </c>
      <c r="H70" s="297">
        <f ca="1">+IF(ISERROR(HLOOKUP($B70,INDIRECT("'Monthly Resource Report'!"&amp;'HMPL Validation'!H$482021&amp;":"&amp;'HMPL Validation'!H$482022),'HMPL Validation'!H$482023,FALSE)),0,HLOOKUP($B70,INDIRECT("'Monthly Resource Report'!"&amp;'HMPL Validation'!H$482021&amp;":"&amp;'HMPL Validation'!H$482022),'HMPL Validation'!H$482023,FALSE))</f>
        <v>5.1980053352373581</v>
      </c>
      <c r="I70" s="317">
        <f ca="1">+IF(ISERROR(HLOOKUP($B70,INDIRECT("'Monthly Resource Report'!"&amp;'HMPL Validation'!I$482021&amp;":"&amp;'HMPL Validation'!I$482022),'HMPL Validation'!I$482023,FALSE)),0,HLOOKUP($B70,INDIRECT("'Monthly Resource Report'!"&amp;'HMPL Validation'!I$482021&amp;":"&amp;'HMPL Validation'!I$482022),'HMPL Validation'!I$482023,FALSE))</f>
        <v>6.9831557928867805E-2</v>
      </c>
      <c r="J70" s="318">
        <f ca="1">+IF(ISERROR(HLOOKUP($B70,INDIRECT("'Monthly Resource Report'!"&amp;'HMPL Validation'!J$482021&amp;":"&amp;'HMPL Validation'!J$482022),'HMPL Validation'!J$482023,FALSE)),0,HLOOKUP($B70,INDIRECT("'Monthly Resource Report'!"&amp;'HMPL Validation'!J$482021&amp;":"&amp;'HMPL Validation'!J$482022),'HMPL Validation'!J$482023,FALSE))</f>
        <v>0.49120235947131724</v>
      </c>
      <c r="L70" s="301">
        <v>43313</v>
      </c>
      <c r="M70" s="294">
        <v>152</v>
      </c>
      <c r="N70" s="297">
        <v>5.1981256905599995</v>
      </c>
      <c r="O70" s="299">
        <v>7.0000000000000007E-2</v>
      </c>
      <c r="P70" s="295">
        <v>0.49</v>
      </c>
      <c r="Q70" s="294">
        <f ca="1">+IF(ISERROR(HLOOKUP($B70,INDIRECT("'Monthly Resource Report'!"&amp;'HMPL Validation'!Q$482021&amp;":"&amp;'HMPL Validation'!Q$482022),'HMPL Validation'!Q$482023,FALSE)),0,HLOOKUP($B70,INDIRECT("'Monthly Resource Report'!"&amp;'HMPL Validation'!Q$482021&amp;":"&amp;'HMPL Validation'!Q$482022),'HMPL Validation'!Q$482023,FALSE))</f>
        <v>152</v>
      </c>
      <c r="R70" s="297">
        <f ca="1">+IF(ISERROR(HLOOKUP($B70,INDIRECT("'Monthly Resource Report'!"&amp;'HMPL Validation'!R$482021&amp;":"&amp;'HMPL Validation'!R$482022),'HMPL Validation'!R$482023,FALSE)),0,HLOOKUP($B70,INDIRECT("'Monthly Resource Report'!"&amp;'HMPL Validation'!R$482021&amp;":"&amp;'HMPL Validation'!R$482022),'HMPL Validation'!R$482023,FALSE))</f>
        <v>5.1979960343126947</v>
      </c>
      <c r="S70" s="317">
        <f ca="1">+IF(ISERROR(HLOOKUP($B70,INDIRECT("'Monthly Resource Report'!"&amp;'HMPL Validation'!S$482021&amp;":"&amp;'HMPL Validation'!S$482022),'HMPL Validation'!S$482023,FALSE)),0,HLOOKUP($B70,INDIRECT("'Monthly Resource Report'!"&amp;'HMPL Validation'!S$482021&amp;":"&amp;'HMPL Validation'!S$482022),'HMPL Validation'!S$482023,FALSE))</f>
        <v>6.9824425986556998E-2</v>
      </c>
      <c r="T70" s="318">
        <f ca="1">+IF(ISERROR(HLOOKUP($B70,INDIRECT("'Monthly Resource Report'!"&amp;'HMPL Validation'!T$482021&amp;":"&amp;'HMPL Validation'!T$482022),'HMPL Validation'!T$482023,FALSE)),0,HLOOKUP($B70,INDIRECT("'Monthly Resource Report'!"&amp;'HMPL Validation'!T$482021&amp;":"&amp;'HMPL Validation'!T$482022),'HMPL Validation'!T$482023,FALSE))</f>
        <v>0.49170016600601668</v>
      </c>
    </row>
    <row r="71" spans="1:20">
      <c r="B71" s="301">
        <v>43344</v>
      </c>
      <c r="C71" s="294">
        <v>153</v>
      </c>
      <c r="D71" s="297">
        <v>5.1981256905599995</v>
      </c>
      <c r="E71" s="299">
        <v>7.0000000000000007E-2</v>
      </c>
      <c r="F71" s="295">
        <v>0.49</v>
      </c>
      <c r="G71" s="294">
        <f ca="1">+IF(ISERROR(HLOOKUP($B71,INDIRECT("'Monthly Resource Report'!"&amp;'HMPL Validation'!G$482021&amp;":"&amp;'HMPL Validation'!G$482022),'HMPL Validation'!G$482023,FALSE)),0,HLOOKUP($B71,INDIRECT("'Monthly Resource Report'!"&amp;'HMPL Validation'!G$482021&amp;":"&amp;'HMPL Validation'!G$482022),'HMPL Validation'!G$482023,FALSE))</f>
        <v>153</v>
      </c>
      <c r="H71" s="297">
        <f ca="1">+IF(ISERROR(HLOOKUP($B71,INDIRECT("'Monthly Resource Report'!"&amp;'HMPL Validation'!H$482021&amp;":"&amp;'HMPL Validation'!H$482022),'HMPL Validation'!H$482023,FALSE)),0,HLOOKUP($B71,INDIRECT("'Monthly Resource Report'!"&amp;'HMPL Validation'!H$482021&amp;":"&amp;'HMPL Validation'!H$482022),'HMPL Validation'!H$482023,FALSE))</f>
        <v>5.1980054916838725</v>
      </c>
      <c r="I71" s="317">
        <f ca="1">+IF(ISERROR(HLOOKUP($B71,INDIRECT("'Monthly Resource Report'!"&amp;'HMPL Validation'!I$482021&amp;":"&amp;'HMPL Validation'!I$482022),'HMPL Validation'!I$482023,FALSE)),0,HLOOKUP($B71,INDIRECT("'Monthly Resource Report'!"&amp;'HMPL Validation'!I$482021&amp;":"&amp;'HMPL Validation'!I$482022),'HMPL Validation'!I$482023,FALSE))</f>
        <v>6.9767794520673013E-2</v>
      </c>
      <c r="J71" s="318">
        <f ca="1">+IF(ISERROR(HLOOKUP($B71,INDIRECT("'Monthly Resource Report'!"&amp;'HMPL Validation'!J$482021&amp;":"&amp;'HMPL Validation'!J$482022),'HMPL Validation'!J$482023,FALSE)),0,HLOOKUP($B71,INDIRECT("'Monthly Resource Report'!"&amp;'HMPL Validation'!J$482021&amp;":"&amp;'HMPL Validation'!J$482022),'HMPL Validation'!J$482023,FALSE))</f>
        <v>0.49094709191120667</v>
      </c>
      <c r="L71" s="301">
        <v>43344</v>
      </c>
      <c r="M71" s="294">
        <v>152</v>
      </c>
      <c r="N71" s="297">
        <v>5.1981256905599995</v>
      </c>
      <c r="O71" s="299">
        <v>7.0000000000000007E-2</v>
      </c>
      <c r="P71" s="295">
        <v>0.49</v>
      </c>
      <c r="Q71" s="294">
        <f ca="1">+IF(ISERROR(HLOOKUP($B71,INDIRECT("'Monthly Resource Report'!"&amp;'HMPL Validation'!Q$482021&amp;":"&amp;'HMPL Validation'!Q$482022),'HMPL Validation'!Q$482023,FALSE)),0,HLOOKUP($B71,INDIRECT("'Monthly Resource Report'!"&amp;'HMPL Validation'!Q$482021&amp;":"&amp;'HMPL Validation'!Q$482022),'HMPL Validation'!Q$482023,FALSE))</f>
        <v>152</v>
      </c>
      <c r="R71" s="297">
        <f ca="1">+IF(ISERROR(HLOOKUP($B71,INDIRECT("'Monthly Resource Report'!"&amp;'HMPL Validation'!R$482021&amp;":"&amp;'HMPL Validation'!R$482022),'HMPL Validation'!R$482023,FALSE)),0,HLOOKUP($B71,INDIRECT("'Monthly Resource Report'!"&amp;'HMPL Validation'!R$482021&amp;":"&amp;'HMPL Validation'!R$482022),'HMPL Validation'!R$482023,FALSE))</f>
        <v>5.1979960862730836</v>
      </c>
      <c r="S71" s="317">
        <f ca="1">+IF(ISERROR(HLOOKUP($B71,INDIRECT("'Monthly Resource Report'!"&amp;'HMPL Validation'!S$482021&amp;":"&amp;'HMPL Validation'!S$482022),'HMPL Validation'!S$482023,FALSE)),0,HLOOKUP($B71,INDIRECT("'Monthly Resource Report'!"&amp;'HMPL Validation'!S$482021&amp;":"&amp;'HMPL Validation'!S$482022),'HMPL Validation'!S$482023,FALSE))</f>
        <v>6.9749152927494326E-2</v>
      </c>
      <c r="T71" s="318">
        <f ca="1">+IF(ISERROR(HLOOKUP($B71,INDIRECT("'Monthly Resource Report'!"&amp;'HMPL Validation'!T$482021&amp;":"&amp;'HMPL Validation'!T$482022),'HMPL Validation'!T$482023,FALSE)),0,HLOOKUP($B71,INDIRECT("'Monthly Resource Report'!"&amp;'HMPL Validation'!T$482021&amp;":"&amp;'HMPL Validation'!T$482022),'HMPL Validation'!T$482023,FALSE))</f>
        <v>0.49180408273619364</v>
      </c>
    </row>
    <row r="72" spans="1:20">
      <c r="B72" s="301">
        <v>43374</v>
      </c>
      <c r="C72" s="294">
        <v>153</v>
      </c>
      <c r="D72" s="297">
        <v>5.1981256905599995</v>
      </c>
      <c r="E72" s="299">
        <v>7.0000000000000007E-2</v>
      </c>
      <c r="F72" s="295">
        <v>0.49</v>
      </c>
      <c r="G72" s="294">
        <f ca="1">+IF(ISERROR(HLOOKUP($B72,INDIRECT("'Monthly Resource Report'!"&amp;'HMPL Validation'!G$482021&amp;":"&amp;'HMPL Validation'!G$482022),'HMPL Validation'!G$482023,FALSE)),0,HLOOKUP($B72,INDIRECT("'Monthly Resource Report'!"&amp;'HMPL Validation'!G$482021&amp;":"&amp;'HMPL Validation'!G$482022),'HMPL Validation'!G$482023,FALSE))</f>
        <v>153</v>
      </c>
      <c r="H72" s="297">
        <f ca="1">+IF(ISERROR(HLOOKUP($B72,INDIRECT("'Monthly Resource Report'!"&amp;'HMPL Validation'!H$482021&amp;":"&amp;'HMPL Validation'!H$482022),'HMPL Validation'!H$482023,FALSE)),0,HLOOKUP($B72,INDIRECT("'Monthly Resource Report'!"&amp;'HMPL Validation'!H$482021&amp;":"&amp;'HMPL Validation'!H$482022),'HMPL Validation'!H$482023,FALSE))</f>
        <v>5.1980056811338171</v>
      </c>
      <c r="I72" s="317">
        <f ca="1">+IF(ISERROR(HLOOKUP($B72,INDIRECT("'Monthly Resource Report'!"&amp;'HMPL Validation'!I$482021&amp;":"&amp;'HMPL Validation'!I$482022),'HMPL Validation'!I$482023,FALSE)),0,HLOOKUP($B72,INDIRECT("'Monthly Resource Report'!"&amp;'HMPL Validation'!I$482021&amp;":"&amp;'HMPL Validation'!I$482022),'HMPL Validation'!I$482023,FALSE))</f>
        <v>6.9802609766851223E-2</v>
      </c>
      <c r="J72" s="318">
        <f ca="1">+IF(ISERROR(HLOOKUP($B72,INDIRECT("'Monthly Resource Report'!"&amp;'HMPL Validation'!J$482021&amp;":"&amp;'HMPL Validation'!J$482022),'HMPL Validation'!J$482023,FALSE)),0,HLOOKUP($B72,INDIRECT("'Monthly Resource Report'!"&amp;'HMPL Validation'!J$482021&amp;":"&amp;'HMPL Validation'!J$482022),'HMPL Validation'!J$482023,FALSE))</f>
        <v>0.49121316092434708</v>
      </c>
      <c r="L72" s="301">
        <v>43374</v>
      </c>
      <c r="M72" s="294">
        <v>152</v>
      </c>
      <c r="N72" s="297">
        <v>5.1981256905599995</v>
      </c>
      <c r="O72" s="299">
        <v>7.0000000000000007E-2</v>
      </c>
      <c r="P72" s="295">
        <v>0.49</v>
      </c>
      <c r="Q72" s="294">
        <f ca="1">+IF(ISERROR(HLOOKUP($B72,INDIRECT("'Monthly Resource Report'!"&amp;'HMPL Validation'!Q$482021&amp;":"&amp;'HMPL Validation'!Q$482022),'HMPL Validation'!Q$482023,FALSE)),0,HLOOKUP($B72,INDIRECT("'Monthly Resource Report'!"&amp;'HMPL Validation'!Q$482021&amp;":"&amp;'HMPL Validation'!Q$482022),'HMPL Validation'!Q$482023,FALSE))</f>
        <v>152</v>
      </c>
      <c r="R72" s="297">
        <f ca="1">+IF(ISERROR(HLOOKUP($B72,INDIRECT("'Monthly Resource Report'!"&amp;'HMPL Validation'!R$482021&amp;":"&amp;'HMPL Validation'!R$482022),'HMPL Validation'!R$482023,FALSE)),0,HLOOKUP($B72,INDIRECT("'Monthly Resource Report'!"&amp;'HMPL Validation'!R$482021&amp;":"&amp;'HMPL Validation'!R$482022),'HMPL Validation'!R$482023,FALSE))</f>
        <v>5.1979973255221594</v>
      </c>
      <c r="S72" s="317">
        <f ca="1">+IF(ISERROR(HLOOKUP($B72,INDIRECT("'Monthly Resource Report'!"&amp;'HMPL Validation'!S$482021&amp;":"&amp;'HMPL Validation'!S$482022),'HMPL Validation'!S$482023,FALSE)),0,HLOOKUP($B72,INDIRECT("'Monthly Resource Report'!"&amp;'HMPL Validation'!S$482021&amp;":"&amp;'HMPL Validation'!S$482022),'HMPL Validation'!S$482023,FALSE))</f>
        <v>6.9788848288750663E-2</v>
      </c>
      <c r="T72" s="318">
        <f ca="1">+IF(ISERROR(HLOOKUP($B72,INDIRECT("'Monthly Resource Report'!"&amp;'HMPL Validation'!T$482021&amp;":"&amp;'HMPL Validation'!T$482022),'HMPL Validation'!T$482023,FALSE)),0,HLOOKUP($B72,INDIRECT("'Monthly Resource Report'!"&amp;'HMPL Validation'!T$482021&amp;":"&amp;'HMPL Validation'!T$482022),'HMPL Validation'!T$482023,FALSE))</f>
        <v>0.49214805723689714</v>
      </c>
    </row>
    <row r="73" spans="1:20">
      <c r="B73" s="301">
        <v>43405</v>
      </c>
      <c r="C73" s="294">
        <v>153</v>
      </c>
      <c r="D73" s="297">
        <v>5.1981256905599995</v>
      </c>
      <c r="E73" s="299">
        <v>7.0000000000000007E-2</v>
      </c>
      <c r="F73" s="295">
        <v>0.49</v>
      </c>
      <c r="G73" s="294">
        <f ca="1">+IF(ISERROR(HLOOKUP($B73,INDIRECT("'Monthly Resource Report'!"&amp;'HMPL Validation'!G$482021&amp;":"&amp;'HMPL Validation'!G$482022),'HMPL Validation'!G$482023,FALSE)),0,HLOOKUP($B73,INDIRECT("'Monthly Resource Report'!"&amp;'HMPL Validation'!G$482021&amp;":"&amp;'HMPL Validation'!G$482022),'HMPL Validation'!G$482023,FALSE))</f>
        <v>153</v>
      </c>
      <c r="H73" s="297">
        <f ca="1">+IF(ISERROR(HLOOKUP($B73,INDIRECT("'Monthly Resource Report'!"&amp;'HMPL Validation'!H$482021&amp;":"&amp;'HMPL Validation'!H$482022),'HMPL Validation'!H$482023,FALSE)),0,HLOOKUP($B73,INDIRECT("'Monthly Resource Report'!"&amp;'HMPL Validation'!H$482021&amp;":"&amp;'HMPL Validation'!H$482022),'HMPL Validation'!H$482023,FALSE))</f>
        <v>5.1980041489017923</v>
      </c>
      <c r="I73" s="317">
        <f ca="1">+IF(ISERROR(HLOOKUP($B73,INDIRECT("'Monthly Resource Report'!"&amp;'HMPL Validation'!I$482021&amp;":"&amp;'HMPL Validation'!I$482022),'HMPL Validation'!I$482023,FALSE)),0,HLOOKUP($B73,INDIRECT("'Monthly Resource Report'!"&amp;'HMPL Validation'!I$482021&amp;":"&amp;'HMPL Validation'!I$482022),'HMPL Validation'!I$482023,FALSE))</f>
        <v>6.9788327825184668E-2</v>
      </c>
      <c r="J73" s="318">
        <f ca="1">+IF(ISERROR(HLOOKUP($B73,INDIRECT("'Monthly Resource Report'!"&amp;'HMPL Validation'!J$482021&amp;":"&amp;'HMPL Validation'!J$482022),'HMPL Validation'!J$482023,FALSE)),0,HLOOKUP($B73,INDIRECT("'Monthly Resource Report'!"&amp;'HMPL Validation'!J$482021&amp;":"&amp;'HMPL Validation'!J$482022),'HMPL Validation'!J$482023,FALSE))</f>
        <v>0.49094337180496705</v>
      </c>
      <c r="L73" s="301">
        <v>43405</v>
      </c>
      <c r="M73" s="294">
        <v>152</v>
      </c>
      <c r="N73" s="297">
        <v>5.1981256905599995</v>
      </c>
      <c r="O73" s="299">
        <v>7.0000000000000007E-2</v>
      </c>
      <c r="P73" s="295">
        <v>0.49</v>
      </c>
      <c r="Q73" s="294">
        <f ca="1">+IF(ISERROR(HLOOKUP($B73,INDIRECT("'Monthly Resource Report'!"&amp;'HMPL Validation'!Q$482021&amp;":"&amp;'HMPL Validation'!Q$482022),'HMPL Validation'!Q$482023,FALSE)),0,HLOOKUP($B73,INDIRECT("'Monthly Resource Report'!"&amp;'HMPL Validation'!Q$482021&amp;":"&amp;'HMPL Validation'!Q$482022),'HMPL Validation'!Q$482023,FALSE))</f>
        <v>152</v>
      </c>
      <c r="R73" s="297">
        <f ca="1">+IF(ISERROR(HLOOKUP($B73,INDIRECT("'Monthly Resource Report'!"&amp;'HMPL Validation'!R$482021&amp;":"&amp;'HMPL Validation'!R$482022),'HMPL Validation'!R$482023,FALSE)),0,HLOOKUP($B73,INDIRECT("'Monthly Resource Report'!"&amp;'HMPL Validation'!R$482021&amp;":"&amp;'HMPL Validation'!R$482022),'HMPL Validation'!R$482023,FALSE))</f>
        <v>5.1979980215291661</v>
      </c>
      <c r="S73" s="317">
        <f ca="1">+IF(ISERROR(HLOOKUP($B73,INDIRECT("'Monthly Resource Report'!"&amp;'HMPL Validation'!S$482021&amp;":"&amp;'HMPL Validation'!S$482022),'HMPL Validation'!S$482023,FALSE)),0,HLOOKUP($B73,INDIRECT("'Monthly Resource Report'!"&amp;'HMPL Validation'!S$482021&amp;":"&amp;'HMPL Validation'!S$482022),'HMPL Validation'!S$482023,FALSE))</f>
        <v>6.9773037108926489E-2</v>
      </c>
      <c r="T73" s="318">
        <f ca="1">+IF(ISERROR(HLOOKUP($B73,INDIRECT("'Monthly Resource Report'!"&amp;'HMPL Validation'!T$482021&amp;":"&amp;'HMPL Validation'!T$482022),'HMPL Validation'!T$482023,FALSE)),0,HLOOKUP($B73,INDIRECT("'Monthly Resource Report'!"&amp;'HMPL Validation'!T$482021&amp;":"&amp;'HMPL Validation'!T$482022),'HMPL Validation'!T$482023,FALSE))</f>
        <v>0.49178054273546062</v>
      </c>
    </row>
    <row r="74" spans="1:20" s="29" customFormat="1">
      <c r="A74" s="41"/>
      <c r="B74" s="301">
        <v>43435</v>
      </c>
      <c r="C74" s="294">
        <v>153</v>
      </c>
      <c r="D74" s="297">
        <v>5.1981256905599995</v>
      </c>
      <c r="E74" s="299">
        <v>7.0000000000000007E-2</v>
      </c>
      <c r="F74" s="295">
        <v>0.49</v>
      </c>
      <c r="G74" s="294">
        <f ca="1">+IF(ISERROR(HLOOKUP($B74,INDIRECT("'Monthly Resource Report'!"&amp;'HMPL Validation'!G$482021&amp;":"&amp;'HMPL Validation'!G$482022),'HMPL Validation'!G$482023,FALSE)),0,HLOOKUP($B74,INDIRECT("'Monthly Resource Report'!"&amp;'HMPL Validation'!G$482021&amp;":"&amp;'HMPL Validation'!G$482022),'HMPL Validation'!G$482023,FALSE))</f>
        <v>153</v>
      </c>
      <c r="H74" s="297">
        <f ca="1">+IF(ISERROR(HLOOKUP($B74,INDIRECT("'Monthly Resource Report'!"&amp;'HMPL Validation'!H$482021&amp;":"&amp;'HMPL Validation'!H$482022),'HMPL Validation'!H$482023,FALSE)),0,HLOOKUP($B74,INDIRECT("'Monthly Resource Report'!"&amp;'HMPL Validation'!H$482021&amp;":"&amp;'HMPL Validation'!H$482022),'HMPL Validation'!H$482023,FALSE))</f>
        <v>5.198005916445303</v>
      </c>
      <c r="I74" s="317">
        <f ca="1">+IF(ISERROR(HLOOKUP($B74,INDIRECT("'Monthly Resource Report'!"&amp;'HMPL Validation'!I$482021&amp;":"&amp;'HMPL Validation'!I$482022),'HMPL Validation'!I$482023,FALSE)),0,HLOOKUP($B74,INDIRECT("'Monthly Resource Report'!"&amp;'HMPL Validation'!I$482021&amp;":"&amp;'HMPL Validation'!I$482022),'HMPL Validation'!I$482023,FALSE))</f>
        <v>6.9803974757604442E-2</v>
      </c>
      <c r="J74" s="318">
        <f ca="1">+IF(ISERROR(HLOOKUP($B74,INDIRECT("'Monthly Resource Report'!"&amp;'HMPL Validation'!J$482021&amp;":"&amp;'HMPL Validation'!J$482022),'HMPL Validation'!J$482023,FALSE)),0,HLOOKUP($B74,INDIRECT("'Monthly Resource Report'!"&amp;'HMPL Validation'!J$482021&amp;":"&amp;'HMPL Validation'!J$482022),'HMPL Validation'!J$482023,FALSE))</f>
        <v>0.49121040315186221</v>
      </c>
      <c r="L74" s="301">
        <v>43435</v>
      </c>
      <c r="M74" s="294">
        <v>152</v>
      </c>
      <c r="N74" s="297">
        <v>5.1981256905599995</v>
      </c>
      <c r="O74" s="299">
        <v>7.0000000000000007E-2</v>
      </c>
      <c r="P74" s="295">
        <v>0.49</v>
      </c>
      <c r="Q74" s="294">
        <f ca="1">+IF(ISERROR(HLOOKUP($B74,INDIRECT("'Monthly Resource Report'!"&amp;'HMPL Validation'!Q$482021&amp;":"&amp;'HMPL Validation'!Q$482022),'HMPL Validation'!Q$482023,FALSE)),0,HLOOKUP($B74,INDIRECT("'Monthly Resource Report'!"&amp;'HMPL Validation'!Q$482021&amp;":"&amp;'HMPL Validation'!Q$482022),'HMPL Validation'!Q$482023,FALSE))</f>
        <v>152</v>
      </c>
      <c r="R74" s="297">
        <f ca="1">+IF(ISERROR(HLOOKUP($B74,INDIRECT("'Monthly Resource Report'!"&amp;'HMPL Validation'!R$482021&amp;":"&amp;'HMPL Validation'!R$482022),'HMPL Validation'!R$482023,FALSE)),0,HLOOKUP($B74,INDIRECT("'Monthly Resource Report'!"&amp;'HMPL Validation'!R$482021&amp;":"&amp;'HMPL Validation'!R$482022),'HMPL Validation'!R$482023,FALSE))</f>
        <v>5.197996392626381</v>
      </c>
      <c r="S74" s="317">
        <f ca="1">+IF(ISERROR(HLOOKUP($B74,INDIRECT("'Monthly Resource Report'!"&amp;'HMPL Validation'!S$482021&amp;":"&amp;'HMPL Validation'!S$482022),'HMPL Validation'!S$482023,FALSE)),0,HLOOKUP($B74,INDIRECT("'Monthly Resource Report'!"&amp;'HMPL Validation'!S$482021&amp;":"&amp;'HMPL Validation'!S$482022),'HMPL Validation'!S$482023,FALSE))</f>
        <v>6.979496884653566E-2</v>
      </c>
      <c r="T74" s="318">
        <f ca="1">+IF(ISERROR(HLOOKUP($B74,INDIRECT("'Monthly Resource Report'!"&amp;'HMPL Validation'!T$482021&amp;":"&amp;'HMPL Validation'!T$482022),'HMPL Validation'!T$482023,FALSE)),0,HLOOKUP($B74,INDIRECT("'Monthly Resource Report'!"&amp;'HMPL Validation'!T$482021&amp;":"&amp;'HMPL Validation'!T$482022),'HMPL Validation'!T$482023,FALSE))</f>
        <v>0.49214163508225023</v>
      </c>
    </row>
    <row r="75" spans="1:20" s="461" customFormat="1">
      <c r="B75" s="301">
        <v>43466</v>
      </c>
      <c r="C75" s="294">
        <v>153</v>
      </c>
      <c r="D75" s="297">
        <v>5.3337967710836152</v>
      </c>
      <c r="E75" s="299">
        <v>7.0000000000000007E-2</v>
      </c>
      <c r="F75" s="295">
        <v>0.49</v>
      </c>
      <c r="G75" s="294">
        <f ca="1">+IF(ISERROR(HLOOKUP($B75,INDIRECT("'Monthly Resource Report'!"&amp;'HMPL Validation'!G$482021&amp;":"&amp;'HMPL Validation'!G$482022),'HMPL Validation'!G$482023,FALSE)),0,HLOOKUP($B75,INDIRECT("'Monthly Resource Report'!"&amp;'HMPL Validation'!G$482021&amp;":"&amp;'HMPL Validation'!G$482022),'HMPL Validation'!G$482023,FALSE))</f>
        <v>153</v>
      </c>
      <c r="H75" s="297">
        <f ca="1">+IF(ISERROR(HLOOKUP($B75,INDIRECT("'Monthly Resource Report'!"&amp;'HMPL Validation'!H$482021&amp;":"&amp;'HMPL Validation'!H$482022),'HMPL Validation'!H$482023,FALSE)),0,HLOOKUP($B75,INDIRECT("'Monthly Resource Report'!"&amp;'HMPL Validation'!H$482021&amp;":"&amp;'HMPL Validation'!H$482022),'HMPL Validation'!H$482023,FALSE))</f>
        <v>5.3339998219883906</v>
      </c>
      <c r="I75" s="317">
        <f ca="1">+IF(ISERROR(HLOOKUP($B75,INDIRECT("'Monthly Resource Report'!"&amp;'HMPL Validation'!I$482021&amp;":"&amp;'HMPL Validation'!I$482022),'HMPL Validation'!I$482023,FALSE)),0,HLOOKUP($B75,INDIRECT("'Monthly Resource Report'!"&amp;'HMPL Validation'!I$482021&amp;":"&amp;'HMPL Validation'!I$482022),'HMPL Validation'!I$482023,FALSE))</f>
        <v>6.9852322377598197E-2</v>
      </c>
      <c r="J75" s="318">
        <f ca="1">+IF(ISERROR(HLOOKUP($B75,INDIRECT("'Monthly Resource Report'!"&amp;'HMPL Validation'!J$482021&amp;":"&amp;'HMPL Validation'!J$482022),'HMPL Validation'!J$482023,FALSE)),0,HLOOKUP($B75,INDIRECT("'Monthly Resource Report'!"&amp;'HMPL Validation'!J$482021&amp;":"&amp;'HMPL Validation'!J$482022),'HMPL Validation'!J$482023,FALSE))</f>
        <v>0.49060788766816921</v>
      </c>
      <c r="L75" s="301">
        <v>43466</v>
      </c>
      <c r="M75" s="294">
        <v>152</v>
      </c>
      <c r="N75" s="297">
        <v>5.3337967710836152</v>
      </c>
      <c r="O75" s="299">
        <v>7.0000000000000007E-2</v>
      </c>
      <c r="P75" s="295">
        <v>0.49</v>
      </c>
      <c r="Q75" s="294">
        <f ca="1">+IF(ISERROR(HLOOKUP($B75,INDIRECT("'Monthly Resource Report'!"&amp;'HMPL Validation'!Q$482021&amp;":"&amp;'HMPL Validation'!Q$482022),'HMPL Validation'!Q$482023,FALSE)),0,HLOOKUP($B75,INDIRECT("'Monthly Resource Report'!"&amp;'HMPL Validation'!Q$482021&amp;":"&amp;'HMPL Validation'!Q$482022),'HMPL Validation'!Q$482023,FALSE))</f>
        <v>152</v>
      </c>
      <c r="R75" s="297">
        <f ca="1">+IF(ISERROR(HLOOKUP($B75,INDIRECT("'Monthly Resource Report'!"&amp;'HMPL Validation'!R$482021&amp;":"&amp;'HMPL Validation'!R$482022),'HMPL Validation'!R$482023,FALSE)),0,HLOOKUP($B75,INDIRECT("'Monthly Resource Report'!"&amp;'HMPL Validation'!R$482021&amp;":"&amp;'HMPL Validation'!R$482022),'HMPL Validation'!R$482023,FALSE))</f>
        <v>5.3339985117904218</v>
      </c>
      <c r="S75" s="317">
        <f ca="1">+IF(ISERROR(HLOOKUP($B75,INDIRECT("'Monthly Resource Report'!"&amp;'HMPL Validation'!S$482021&amp;":"&amp;'HMPL Validation'!S$482022),'HMPL Validation'!S$482023,FALSE)),0,HLOOKUP($B75,INDIRECT("'Monthly Resource Report'!"&amp;'HMPL Validation'!S$482021&amp;":"&amp;'HMPL Validation'!S$482022),'HMPL Validation'!S$482023,FALSE))</f>
        <v>6.9839873270577099E-2</v>
      </c>
      <c r="T75" s="318">
        <f ca="1">+IF(ISERROR(HLOOKUP($B75,INDIRECT("'Monthly Resource Report'!"&amp;'HMPL Validation'!T$482021&amp;":"&amp;'HMPL Validation'!T$482022),'HMPL Validation'!T$482023,FALSE)),0,HLOOKUP($B75,INDIRECT("'Monthly Resource Report'!"&amp;'HMPL Validation'!T$482021&amp;":"&amp;'HMPL Validation'!T$482022),'HMPL Validation'!T$482023,FALSE))</f>
        <v>0.49127854205702043</v>
      </c>
    </row>
    <row r="76" spans="1:20" s="461" customFormat="1">
      <c r="B76" s="301">
        <v>43497</v>
      </c>
      <c r="C76" s="294">
        <v>153</v>
      </c>
      <c r="D76" s="297">
        <v>5.3337967710836152</v>
      </c>
      <c r="E76" s="299">
        <v>7.0000000000000007E-2</v>
      </c>
      <c r="F76" s="295">
        <v>0.49</v>
      </c>
      <c r="G76" s="294">
        <f ca="1">+IF(ISERROR(HLOOKUP($B76,INDIRECT("'Monthly Resource Report'!"&amp;'HMPL Validation'!G$482021&amp;":"&amp;'HMPL Validation'!G$482022),'HMPL Validation'!G$482023,FALSE)),0,HLOOKUP($B76,INDIRECT("'Monthly Resource Report'!"&amp;'HMPL Validation'!G$482021&amp;":"&amp;'HMPL Validation'!G$482022),'HMPL Validation'!G$482023,FALSE))</f>
        <v>153</v>
      </c>
      <c r="H76" s="297">
        <f ca="1">+IF(ISERROR(HLOOKUP($B76,INDIRECT("'Monthly Resource Report'!"&amp;'HMPL Validation'!H$482021&amp;":"&amp;'HMPL Validation'!H$482022),'HMPL Validation'!H$482023,FALSE)),0,HLOOKUP($B76,INDIRECT("'Monthly Resource Report'!"&amp;'HMPL Validation'!H$482021&amp;":"&amp;'HMPL Validation'!H$482022),'HMPL Validation'!H$482023,FALSE))</f>
        <v>5.3339997189006851</v>
      </c>
      <c r="I76" s="317">
        <f ca="1">+IF(ISERROR(HLOOKUP($B76,INDIRECT("'Monthly Resource Report'!"&amp;'HMPL Validation'!I$482021&amp;":"&amp;'HMPL Validation'!I$482022),'HMPL Validation'!I$482023,FALSE)),0,HLOOKUP($B76,INDIRECT("'Monthly Resource Report'!"&amp;'HMPL Validation'!I$482021&amp;":"&amp;'HMPL Validation'!I$482022),'HMPL Validation'!I$482023,FALSE))</f>
        <v>6.9879703421985268E-2</v>
      </c>
      <c r="J76" s="318">
        <f ca="1">+IF(ISERROR(HLOOKUP($B76,INDIRECT("'Monthly Resource Report'!"&amp;'HMPL Validation'!J$482021&amp;":"&amp;'HMPL Validation'!J$482022),'HMPL Validation'!J$482023,FALSE)),0,HLOOKUP($B76,INDIRECT("'Monthly Resource Report'!"&amp;'HMPL Validation'!J$482021&amp;":"&amp;'HMPL Validation'!J$482022),'HMPL Validation'!J$482023,FALSE))</f>
        <v>0.49131644828015336</v>
      </c>
      <c r="L76" s="301">
        <v>43497</v>
      </c>
      <c r="M76" s="294">
        <v>152</v>
      </c>
      <c r="N76" s="297">
        <v>5.3337967710836152</v>
      </c>
      <c r="O76" s="299">
        <v>7.0000000000000007E-2</v>
      </c>
      <c r="P76" s="295">
        <v>0.49</v>
      </c>
      <c r="Q76" s="294">
        <f ca="1">+IF(ISERROR(HLOOKUP($B76,INDIRECT("'Monthly Resource Report'!"&amp;'HMPL Validation'!Q$482021&amp;":"&amp;'HMPL Validation'!Q$482022),'HMPL Validation'!Q$482023,FALSE)),0,HLOOKUP($B76,INDIRECT("'Monthly Resource Report'!"&amp;'HMPL Validation'!Q$482021&amp;":"&amp;'HMPL Validation'!Q$482022),'HMPL Validation'!Q$482023,FALSE))</f>
        <v>152</v>
      </c>
      <c r="R76" s="297">
        <f ca="1">+IF(ISERROR(HLOOKUP($B76,INDIRECT("'Monthly Resource Report'!"&amp;'HMPL Validation'!R$482021&amp;":"&amp;'HMPL Validation'!R$482022),'HMPL Validation'!R$482023,FALSE)),0,HLOOKUP($B76,INDIRECT("'Monthly Resource Report'!"&amp;'HMPL Validation'!R$482021&amp;":"&amp;'HMPL Validation'!R$482022),'HMPL Validation'!R$482023,FALSE))</f>
        <v>5.3339989722370191</v>
      </c>
      <c r="S76" s="317">
        <f ca="1">+IF(ISERROR(HLOOKUP($B76,INDIRECT("'Monthly Resource Report'!"&amp;'HMPL Validation'!S$482021&amp;":"&amp;'HMPL Validation'!S$482022),'HMPL Validation'!S$482023,FALSE)),0,HLOOKUP($B76,INDIRECT("'Monthly Resource Report'!"&amp;'HMPL Validation'!S$482021&amp;":"&amp;'HMPL Validation'!S$482022),'HMPL Validation'!S$482023,FALSE))</f>
        <v>6.9887668904221489E-2</v>
      </c>
      <c r="T76" s="318">
        <f ca="1">+IF(ISERROR(HLOOKUP($B76,INDIRECT("'Monthly Resource Report'!"&amp;'HMPL Validation'!T$482021&amp;":"&amp;'HMPL Validation'!T$482022),'HMPL Validation'!T$482023,FALSE)),0,HLOOKUP($B76,INDIRECT("'Monthly Resource Report'!"&amp;'HMPL Validation'!T$482021&amp;":"&amp;'HMPL Validation'!T$482022),'HMPL Validation'!T$482023,FALSE))</f>
        <v>0.49139892498891941</v>
      </c>
    </row>
    <row r="77" spans="1:20" s="461" customFormat="1">
      <c r="B77" s="301">
        <v>43525</v>
      </c>
      <c r="C77" s="294">
        <v>153</v>
      </c>
      <c r="D77" s="297">
        <v>5.3337967710836152</v>
      </c>
      <c r="E77" s="299">
        <v>7.0000000000000007E-2</v>
      </c>
      <c r="F77" s="295">
        <v>0.49</v>
      </c>
      <c r="G77" s="294">
        <f ca="1">+IF(ISERROR(HLOOKUP($B77,INDIRECT("'Monthly Resource Report'!"&amp;'HMPL Validation'!G$482021&amp;":"&amp;'HMPL Validation'!G$482022),'HMPL Validation'!G$482023,FALSE)),0,HLOOKUP($B77,INDIRECT("'Monthly Resource Report'!"&amp;'HMPL Validation'!G$482021&amp;":"&amp;'HMPL Validation'!G$482022),'HMPL Validation'!G$482023,FALSE))</f>
        <v>153</v>
      </c>
      <c r="H77" s="297">
        <f ca="1">+IF(ISERROR(HLOOKUP($B77,INDIRECT("'Monthly Resource Report'!"&amp;'HMPL Validation'!H$482021&amp;":"&amp;'HMPL Validation'!H$482022),'HMPL Validation'!H$482023,FALSE)),0,HLOOKUP($B77,INDIRECT("'Monthly Resource Report'!"&amp;'HMPL Validation'!H$482021&amp;":"&amp;'HMPL Validation'!H$482022),'HMPL Validation'!H$482023,FALSE))</f>
        <v>5.3340005381219546</v>
      </c>
      <c r="I77" s="317">
        <f ca="1">+IF(ISERROR(HLOOKUP($B77,INDIRECT("'Monthly Resource Report'!"&amp;'HMPL Validation'!I$482021&amp;":"&amp;'HMPL Validation'!I$482022),'HMPL Validation'!I$482023,FALSE)),0,HLOOKUP($B77,INDIRECT("'Monthly Resource Report'!"&amp;'HMPL Validation'!I$482021&amp;":"&amp;'HMPL Validation'!I$482022),'HMPL Validation'!I$482023,FALSE))</f>
        <v>6.9825887347580787E-2</v>
      </c>
      <c r="J77" s="318">
        <f ca="1">+IF(ISERROR(HLOOKUP($B77,INDIRECT("'Monthly Resource Report'!"&amp;'HMPL Validation'!J$482021&amp;":"&amp;'HMPL Validation'!J$482022),'HMPL Validation'!J$482023,FALSE)),0,HLOOKUP($B77,INDIRECT("'Monthly Resource Report'!"&amp;'HMPL Validation'!J$482021&amp;":"&amp;'HMPL Validation'!J$482022),'HMPL Validation'!J$482023,FALSE))</f>
        <v>0.49121526977328189</v>
      </c>
      <c r="L77" s="301">
        <v>43525</v>
      </c>
      <c r="M77" s="294">
        <v>152</v>
      </c>
      <c r="N77" s="297">
        <v>5.3337967710836152</v>
      </c>
      <c r="O77" s="299">
        <v>7.0000000000000007E-2</v>
      </c>
      <c r="P77" s="295">
        <v>0.49</v>
      </c>
      <c r="Q77" s="294">
        <f ca="1">+IF(ISERROR(HLOOKUP($B77,INDIRECT("'Monthly Resource Report'!"&amp;'HMPL Validation'!Q$482021&amp;":"&amp;'HMPL Validation'!Q$482022),'HMPL Validation'!Q$482023,FALSE)),0,HLOOKUP($B77,INDIRECT("'Monthly Resource Report'!"&amp;'HMPL Validation'!Q$482021&amp;":"&amp;'HMPL Validation'!Q$482022),'HMPL Validation'!Q$482023,FALSE))</f>
        <v>152</v>
      </c>
      <c r="R77" s="297">
        <f ca="1">+IF(ISERROR(HLOOKUP($B77,INDIRECT("'Monthly Resource Report'!"&amp;'HMPL Validation'!R$482021&amp;":"&amp;'HMPL Validation'!R$482022),'HMPL Validation'!R$482023,FALSE)),0,HLOOKUP($B77,INDIRECT("'Monthly Resource Report'!"&amp;'HMPL Validation'!R$482021&amp;":"&amp;'HMPL Validation'!R$482022),'HMPL Validation'!R$482023,FALSE))</f>
        <v>5.3339984990435481</v>
      </c>
      <c r="S77" s="317">
        <f ca="1">+IF(ISERROR(HLOOKUP($B77,INDIRECT("'Monthly Resource Report'!"&amp;'HMPL Validation'!S$482021&amp;":"&amp;'HMPL Validation'!S$482022),'HMPL Validation'!S$482023,FALSE)),0,HLOOKUP($B77,INDIRECT("'Monthly Resource Report'!"&amp;'HMPL Validation'!S$482021&amp;":"&amp;'HMPL Validation'!S$482022),'HMPL Validation'!S$482023,FALSE))</f>
        <v>6.9819991836545373E-2</v>
      </c>
      <c r="T77" s="318">
        <f ca="1">+IF(ISERROR(HLOOKUP($B77,INDIRECT("'Monthly Resource Report'!"&amp;'HMPL Validation'!T$482021&amp;":"&amp;'HMPL Validation'!T$482022),'HMPL Validation'!T$482023,FALSE)),0,HLOOKUP($B77,INDIRECT("'Monthly Resource Report'!"&amp;'HMPL Validation'!T$482021&amp;":"&amp;'HMPL Validation'!T$482022),'HMPL Validation'!T$482023,FALSE))</f>
        <v>0.49171297080759852</v>
      </c>
    </row>
    <row r="78" spans="1:20" s="461" customFormat="1">
      <c r="B78" s="301">
        <v>43556</v>
      </c>
      <c r="C78" s="294">
        <v>153</v>
      </c>
      <c r="D78" s="297">
        <v>5.3337967710836152</v>
      </c>
      <c r="E78" s="299">
        <v>7.0000000000000007E-2</v>
      </c>
      <c r="F78" s="295">
        <v>0.49</v>
      </c>
      <c r="G78" s="294">
        <f ca="1">+IF(ISERROR(HLOOKUP($B78,INDIRECT("'Monthly Resource Report'!"&amp;'HMPL Validation'!G$482021&amp;":"&amp;'HMPL Validation'!G$482022),'HMPL Validation'!G$482023,FALSE)),0,HLOOKUP($B78,INDIRECT("'Monthly Resource Report'!"&amp;'HMPL Validation'!G$482021&amp;":"&amp;'HMPL Validation'!G$482022),'HMPL Validation'!G$482023,FALSE))</f>
        <v>153</v>
      </c>
      <c r="H78" s="297">
        <f ca="1">+IF(ISERROR(HLOOKUP($B78,INDIRECT("'Monthly Resource Report'!"&amp;'HMPL Validation'!H$482021&amp;":"&amp;'HMPL Validation'!H$482022),'HMPL Validation'!H$482023,FALSE)),0,HLOOKUP($B78,INDIRECT("'Monthly Resource Report'!"&amp;'HMPL Validation'!H$482021&amp;":"&amp;'HMPL Validation'!H$482022),'HMPL Validation'!H$482023,FALSE))</f>
        <v>5.3340012455080039</v>
      </c>
      <c r="I78" s="317">
        <f ca="1">+IF(ISERROR(HLOOKUP($B78,INDIRECT("'Monthly Resource Report'!"&amp;'HMPL Validation'!I$482021&amp;":"&amp;'HMPL Validation'!I$482022),'HMPL Validation'!I$482023,FALSE)),0,HLOOKUP($B78,INDIRECT("'Monthly Resource Report'!"&amp;'HMPL Validation'!I$482021&amp;":"&amp;'HMPL Validation'!I$482022),'HMPL Validation'!I$482023,FALSE))</f>
        <v>6.9835423628333892E-2</v>
      </c>
      <c r="J78" s="318">
        <f ca="1">+IF(ISERROR(HLOOKUP($B78,INDIRECT("'Monthly Resource Report'!"&amp;'HMPL Validation'!J$482021&amp;":"&amp;'HMPL Validation'!J$482022),'HMPL Validation'!J$482023,FALSE)),0,HLOOKUP($B78,INDIRECT("'Monthly Resource Report'!"&amp;'HMPL Validation'!J$482021&amp;":"&amp;'HMPL Validation'!J$482022),'HMPL Validation'!J$482023,FALSE))</f>
        <v>0.49124689216419604</v>
      </c>
      <c r="L78" s="301">
        <v>43556</v>
      </c>
      <c r="M78" s="294">
        <v>152</v>
      </c>
      <c r="N78" s="297">
        <v>5.3337967710836152</v>
      </c>
      <c r="O78" s="299">
        <v>7.0000000000000007E-2</v>
      </c>
      <c r="P78" s="295">
        <v>0.49</v>
      </c>
      <c r="Q78" s="294">
        <f ca="1">+IF(ISERROR(HLOOKUP($B78,INDIRECT("'Monthly Resource Report'!"&amp;'HMPL Validation'!Q$482021&amp;":"&amp;'HMPL Validation'!Q$482022),'HMPL Validation'!Q$482023,FALSE)),0,HLOOKUP($B78,INDIRECT("'Monthly Resource Report'!"&amp;'HMPL Validation'!Q$482021&amp;":"&amp;'HMPL Validation'!Q$482022),'HMPL Validation'!Q$482023,FALSE))</f>
        <v>152</v>
      </c>
      <c r="R78" s="297">
        <f ca="1">+IF(ISERROR(HLOOKUP($B78,INDIRECT("'Monthly Resource Report'!"&amp;'HMPL Validation'!R$482021&amp;":"&amp;'HMPL Validation'!R$482022),'HMPL Validation'!R$482023,FALSE)),0,HLOOKUP($B78,INDIRECT("'Monthly Resource Report'!"&amp;'HMPL Validation'!R$482021&amp;":"&amp;'HMPL Validation'!R$482022),'HMPL Validation'!R$482023,FALSE))</f>
        <v>5.3339980447083688</v>
      </c>
      <c r="S78" s="317">
        <f ca="1">+IF(ISERROR(HLOOKUP($B78,INDIRECT("'Monthly Resource Report'!"&amp;'HMPL Validation'!S$482021&amp;":"&amp;'HMPL Validation'!S$482022),'HMPL Validation'!S$482023,FALSE)),0,HLOOKUP($B78,INDIRECT("'Monthly Resource Report'!"&amp;'HMPL Validation'!S$482021&amp;":"&amp;'HMPL Validation'!S$482022),'HMPL Validation'!S$482023,FALSE))</f>
        <v>6.9842559750690092E-2</v>
      </c>
      <c r="T78" s="318">
        <f ca="1">+IF(ISERROR(HLOOKUP($B78,INDIRECT("'Monthly Resource Report'!"&amp;'HMPL Validation'!T$482021&amp;":"&amp;'HMPL Validation'!T$482022),'HMPL Validation'!T$482023,FALSE)),0,HLOOKUP($B78,INDIRECT("'Monthly Resource Report'!"&amp;'HMPL Validation'!T$482021&amp;":"&amp;'HMPL Validation'!T$482022),'HMPL Validation'!T$482023,FALSE))</f>
        <v>0.49208884647572043</v>
      </c>
    </row>
    <row r="79" spans="1:20" s="461" customFormat="1">
      <c r="B79" s="301">
        <v>43586</v>
      </c>
      <c r="C79" s="294">
        <v>153</v>
      </c>
      <c r="D79" s="297">
        <v>5.3337967710836152</v>
      </c>
      <c r="E79" s="299">
        <v>7.0000000000000007E-2</v>
      </c>
      <c r="F79" s="295">
        <v>0.49</v>
      </c>
      <c r="G79" s="294">
        <f ca="1">+IF(ISERROR(HLOOKUP($B79,INDIRECT("'Monthly Resource Report'!"&amp;'HMPL Validation'!G$482021&amp;":"&amp;'HMPL Validation'!G$482022),'HMPL Validation'!G$482023,FALSE)),0,HLOOKUP($B79,INDIRECT("'Monthly Resource Report'!"&amp;'HMPL Validation'!G$482021&amp;":"&amp;'HMPL Validation'!G$482022),'HMPL Validation'!G$482023,FALSE))</f>
        <v>153</v>
      </c>
      <c r="H79" s="297">
        <f ca="1">+IF(ISERROR(HLOOKUP($B79,INDIRECT("'Monthly Resource Report'!"&amp;'HMPL Validation'!H$482021&amp;":"&amp;'HMPL Validation'!H$482022),'HMPL Validation'!H$482023,FALSE)),0,HLOOKUP($B79,INDIRECT("'Monthly Resource Report'!"&amp;'HMPL Validation'!H$482021&amp;":"&amp;'HMPL Validation'!H$482022),'HMPL Validation'!H$482023,FALSE))</f>
        <v>5.3340005740414496</v>
      </c>
      <c r="I79" s="317">
        <f ca="1">+IF(ISERROR(HLOOKUP($B79,INDIRECT("'Monthly Resource Report'!"&amp;'HMPL Validation'!I$482021&amp;":"&amp;'HMPL Validation'!I$482022),'HMPL Validation'!I$482023,FALSE)),0,HLOOKUP($B79,INDIRECT("'Monthly Resource Report'!"&amp;'HMPL Validation'!I$482021&amp;":"&amp;'HMPL Validation'!I$482022),'HMPL Validation'!I$482023,FALSE))</f>
        <v>6.9842566659691033E-2</v>
      </c>
      <c r="J79" s="318">
        <f ca="1">+IF(ISERROR(HLOOKUP($B79,INDIRECT("'Monthly Resource Report'!"&amp;'HMPL Validation'!J$482021&amp;":"&amp;'HMPL Validation'!J$482022),'HMPL Validation'!J$482023,FALSE)),0,HLOOKUP($B79,INDIRECT("'Monthly Resource Report'!"&amp;'HMPL Validation'!J$482021&amp;":"&amp;'HMPL Validation'!J$482022),'HMPL Validation'!J$482023,FALSE))</f>
        <v>0.49090981645026488</v>
      </c>
      <c r="L79" s="301">
        <v>43586</v>
      </c>
      <c r="M79" s="294">
        <v>152</v>
      </c>
      <c r="N79" s="297">
        <v>5.3337967710836152</v>
      </c>
      <c r="O79" s="299">
        <v>7.0000000000000007E-2</v>
      </c>
      <c r="P79" s="295">
        <v>0.49</v>
      </c>
      <c r="Q79" s="294">
        <f ca="1">+IF(ISERROR(HLOOKUP($B79,INDIRECT("'Monthly Resource Report'!"&amp;'HMPL Validation'!Q$482021&amp;":"&amp;'HMPL Validation'!Q$482022),'HMPL Validation'!Q$482023,FALSE)),0,HLOOKUP($B79,INDIRECT("'Monthly Resource Report'!"&amp;'HMPL Validation'!Q$482021&amp;":"&amp;'HMPL Validation'!Q$482022),'HMPL Validation'!Q$482023,FALSE))</f>
        <v>152</v>
      </c>
      <c r="R79" s="297">
        <f ca="1">+IF(ISERROR(HLOOKUP($B79,INDIRECT("'Monthly Resource Report'!"&amp;'HMPL Validation'!R$482021&amp;":"&amp;'HMPL Validation'!R$482022),'HMPL Validation'!R$482023,FALSE)),0,HLOOKUP($B79,INDIRECT("'Monthly Resource Report'!"&amp;'HMPL Validation'!R$482021&amp;":"&amp;'HMPL Validation'!R$482022),'HMPL Validation'!R$482023,FALSE))</f>
        <v>5.3339985967797441</v>
      </c>
      <c r="S79" s="317">
        <f ca="1">+IF(ISERROR(HLOOKUP($B79,INDIRECT("'Monthly Resource Report'!"&amp;'HMPL Validation'!S$482021&amp;":"&amp;'HMPL Validation'!S$482022),'HMPL Validation'!S$482023,FALSE)),0,HLOOKUP($B79,INDIRECT("'Monthly Resource Report'!"&amp;'HMPL Validation'!S$482021&amp;":"&amp;'HMPL Validation'!S$482022),'HMPL Validation'!S$482023,FALSE))</f>
        <v>6.9823405072530736E-2</v>
      </c>
      <c r="T79" s="318">
        <f ca="1">+IF(ISERROR(HLOOKUP($B79,INDIRECT("'Monthly Resource Report'!"&amp;'HMPL Validation'!T$482021&amp;":"&amp;'HMPL Validation'!T$482022),'HMPL Validation'!T$482023,FALSE)),0,HLOOKUP($B79,INDIRECT("'Monthly Resource Report'!"&amp;'HMPL Validation'!T$482021&amp;":"&amp;'HMPL Validation'!T$482022),'HMPL Validation'!T$482023,FALSE))</f>
        <v>0.49293300114393002</v>
      </c>
    </row>
    <row r="80" spans="1:20" s="461" customFormat="1">
      <c r="B80" s="301">
        <v>43617</v>
      </c>
      <c r="C80" s="294">
        <v>153</v>
      </c>
      <c r="D80" s="297">
        <v>5.3337967710836152</v>
      </c>
      <c r="E80" s="299">
        <v>7.0000000000000007E-2</v>
      </c>
      <c r="F80" s="295">
        <v>0.49</v>
      </c>
      <c r="G80" s="294">
        <f ca="1">+IF(ISERROR(HLOOKUP($B80,INDIRECT("'Monthly Resource Report'!"&amp;'HMPL Validation'!G$482021&amp;":"&amp;'HMPL Validation'!G$482022),'HMPL Validation'!G$482023,FALSE)),0,HLOOKUP($B80,INDIRECT("'Monthly Resource Report'!"&amp;'HMPL Validation'!G$482021&amp;":"&amp;'HMPL Validation'!G$482022),'HMPL Validation'!G$482023,FALSE))</f>
        <v>153</v>
      </c>
      <c r="H80" s="297">
        <f ca="1">+IF(ISERROR(HLOOKUP($B80,INDIRECT("'Monthly Resource Report'!"&amp;'HMPL Validation'!H$482021&amp;":"&amp;'HMPL Validation'!H$482022),'HMPL Validation'!H$482023,FALSE)),0,HLOOKUP($B80,INDIRECT("'Monthly Resource Report'!"&amp;'HMPL Validation'!H$482021&amp;":"&amp;'HMPL Validation'!H$482022),'HMPL Validation'!H$482023,FALSE))</f>
        <v>5.3340003878025888</v>
      </c>
      <c r="I80" s="317">
        <f ca="1">+IF(ISERROR(HLOOKUP($B80,INDIRECT("'Monthly Resource Report'!"&amp;'HMPL Validation'!I$482021&amp;":"&amp;'HMPL Validation'!I$482022),'HMPL Validation'!I$482023,FALSE)),0,HLOOKUP($B80,INDIRECT("'Monthly Resource Report'!"&amp;'HMPL Validation'!I$482021&amp;":"&amp;'HMPL Validation'!I$482022),'HMPL Validation'!I$482023,FALSE))</f>
        <v>6.9839063300214485E-2</v>
      </c>
      <c r="J80" s="318">
        <f ca="1">+IF(ISERROR(HLOOKUP($B80,INDIRECT("'Monthly Resource Report'!"&amp;'HMPL Validation'!J$482021&amp;":"&amp;'HMPL Validation'!J$482022),'HMPL Validation'!J$482023,FALSE)),0,HLOOKUP($B80,INDIRECT("'Monthly Resource Report'!"&amp;'HMPL Validation'!J$482021&amp;":"&amp;'HMPL Validation'!J$482022),'HMPL Validation'!J$482023,FALSE))</f>
        <v>0.49062417711338691</v>
      </c>
      <c r="L80" s="301">
        <v>43617</v>
      </c>
      <c r="M80" s="294">
        <v>152</v>
      </c>
      <c r="N80" s="297">
        <v>5.3337967710836152</v>
      </c>
      <c r="O80" s="299">
        <v>7.0000000000000007E-2</v>
      </c>
      <c r="P80" s="295">
        <v>0.49</v>
      </c>
      <c r="Q80" s="294">
        <f ca="1">+IF(ISERROR(HLOOKUP($B80,INDIRECT("'Monthly Resource Report'!"&amp;'HMPL Validation'!Q$482021&amp;":"&amp;'HMPL Validation'!Q$482022),'HMPL Validation'!Q$482023,FALSE)),0,HLOOKUP($B80,INDIRECT("'Monthly Resource Report'!"&amp;'HMPL Validation'!Q$482021&amp;":"&amp;'HMPL Validation'!Q$482022),'HMPL Validation'!Q$482023,FALSE))</f>
        <v>152</v>
      </c>
      <c r="R80" s="297">
        <f ca="1">+IF(ISERROR(HLOOKUP($B80,INDIRECT("'Monthly Resource Report'!"&amp;'HMPL Validation'!R$482021&amp;":"&amp;'HMPL Validation'!R$482022),'HMPL Validation'!R$482023,FALSE)),0,HLOOKUP($B80,INDIRECT("'Monthly Resource Report'!"&amp;'HMPL Validation'!R$482021&amp;":"&amp;'HMPL Validation'!R$482022),'HMPL Validation'!R$482023,FALSE))</f>
        <v>5.3339967708333331</v>
      </c>
      <c r="S80" s="317">
        <f ca="1">+IF(ISERROR(HLOOKUP($B80,INDIRECT("'Monthly Resource Report'!"&amp;'HMPL Validation'!S$482021&amp;":"&amp;'HMPL Validation'!S$482022),'HMPL Validation'!S$482023,FALSE)),0,HLOOKUP($B80,INDIRECT("'Monthly Resource Report'!"&amp;'HMPL Validation'!S$482021&amp;":"&amp;'HMPL Validation'!S$482022),'HMPL Validation'!S$482023,FALSE))</f>
        <v>6.9843663235029774E-2</v>
      </c>
      <c r="T80" s="318">
        <f ca="1">+IF(ISERROR(HLOOKUP($B80,INDIRECT("'Monthly Resource Report'!"&amp;'HMPL Validation'!T$482021&amp;":"&amp;'HMPL Validation'!T$482022),'HMPL Validation'!T$482023,FALSE)),0,HLOOKUP($B80,INDIRECT("'Monthly Resource Report'!"&amp;'HMPL Validation'!T$482021&amp;":"&amp;'HMPL Validation'!T$482022),'HMPL Validation'!T$482023,FALSE))</f>
        <v>0.49175524900794537</v>
      </c>
    </row>
    <row r="81" spans="2:20" s="461" customFormat="1">
      <c r="B81" s="301">
        <v>43647</v>
      </c>
      <c r="C81" s="294">
        <v>153</v>
      </c>
      <c r="D81" s="297">
        <v>5.3337967710836152</v>
      </c>
      <c r="E81" s="299">
        <v>7.0000000000000007E-2</v>
      </c>
      <c r="F81" s="295">
        <v>0.49</v>
      </c>
      <c r="G81" s="294">
        <f ca="1">+IF(ISERROR(HLOOKUP($B81,INDIRECT("'Monthly Resource Report'!"&amp;'HMPL Validation'!G$482021&amp;":"&amp;'HMPL Validation'!G$482022),'HMPL Validation'!G$482023,FALSE)),0,HLOOKUP($B81,INDIRECT("'Monthly Resource Report'!"&amp;'HMPL Validation'!G$482021&amp;":"&amp;'HMPL Validation'!G$482022),'HMPL Validation'!G$482023,FALSE))</f>
        <v>153</v>
      </c>
      <c r="H81" s="297">
        <f ca="1">+IF(ISERROR(HLOOKUP($B81,INDIRECT("'Monthly Resource Report'!"&amp;'HMPL Validation'!H$482021&amp;":"&amp;'HMPL Validation'!H$482022),'HMPL Validation'!H$482023,FALSE)),0,HLOOKUP($B81,INDIRECT("'Monthly Resource Report'!"&amp;'HMPL Validation'!H$482021&amp;":"&amp;'HMPL Validation'!H$482022),'HMPL Validation'!H$482023,FALSE))</f>
        <v>5.3340001357391476</v>
      </c>
      <c r="I81" s="317">
        <f ca="1">+IF(ISERROR(HLOOKUP($B81,INDIRECT("'Monthly Resource Report'!"&amp;'HMPL Validation'!I$482021&amp;":"&amp;'HMPL Validation'!I$482022),'HMPL Validation'!I$482023,FALSE)),0,HLOOKUP($B81,INDIRECT("'Monthly Resource Report'!"&amp;'HMPL Validation'!I$482021&amp;":"&amp;'HMPL Validation'!I$482022),'HMPL Validation'!I$482023,FALSE))</f>
        <v>6.9894017654689694E-2</v>
      </c>
      <c r="J81" s="318">
        <f ca="1">+IF(ISERROR(HLOOKUP($B81,INDIRECT("'Monthly Resource Report'!"&amp;'HMPL Validation'!J$482021&amp;":"&amp;'HMPL Validation'!J$482022),'HMPL Validation'!J$482023,FALSE)),0,HLOOKUP($B81,INDIRECT("'Monthly Resource Report'!"&amp;'HMPL Validation'!J$482021&amp;":"&amp;'HMPL Validation'!J$482022),'HMPL Validation'!J$482023,FALSE))</f>
        <v>0.49059702011569012</v>
      </c>
      <c r="L81" s="301">
        <v>43647</v>
      </c>
      <c r="M81" s="294">
        <v>152</v>
      </c>
      <c r="N81" s="297">
        <v>5.3337967710836152</v>
      </c>
      <c r="O81" s="299">
        <v>7.0000000000000007E-2</v>
      </c>
      <c r="P81" s="295">
        <v>0.49</v>
      </c>
      <c r="Q81" s="294">
        <f ca="1">+IF(ISERROR(HLOOKUP($B81,INDIRECT("'Monthly Resource Report'!"&amp;'HMPL Validation'!Q$482021&amp;":"&amp;'HMPL Validation'!Q$482022),'HMPL Validation'!Q$482023,FALSE)),0,HLOOKUP($B81,INDIRECT("'Monthly Resource Report'!"&amp;'HMPL Validation'!Q$482021&amp;":"&amp;'HMPL Validation'!Q$482022),'HMPL Validation'!Q$482023,FALSE))</f>
        <v>152</v>
      </c>
      <c r="R81" s="297">
        <f ca="1">+IF(ISERROR(HLOOKUP($B81,INDIRECT("'Monthly Resource Report'!"&amp;'HMPL Validation'!R$482021&amp;":"&amp;'HMPL Validation'!R$482022),'HMPL Validation'!R$482023,FALSE)),0,HLOOKUP($B81,INDIRECT("'Monthly Resource Report'!"&amp;'HMPL Validation'!R$482021&amp;":"&amp;'HMPL Validation'!R$482022),'HMPL Validation'!R$482023,FALSE))</f>
        <v>5.3339971457193744</v>
      </c>
      <c r="S81" s="317">
        <f ca="1">+IF(ISERROR(HLOOKUP($B81,INDIRECT("'Monthly Resource Report'!"&amp;'HMPL Validation'!S$482021&amp;":"&amp;'HMPL Validation'!S$482022),'HMPL Validation'!S$482023,FALSE)),0,HLOOKUP($B81,INDIRECT("'Monthly Resource Report'!"&amp;'HMPL Validation'!S$482021&amp;":"&amp;'HMPL Validation'!S$482022),'HMPL Validation'!S$482023,FALSE))</f>
        <v>6.9895339432282808E-2</v>
      </c>
      <c r="T81" s="318">
        <f ca="1">+IF(ISERROR(HLOOKUP($B81,INDIRECT("'Monthly Resource Report'!"&amp;'HMPL Validation'!T$482021&amp;":"&amp;'HMPL Validation'!T$482022),'HMPL Validation'!T$482023,FALSE)),0,HLOOKUP($B81,INDIRECT("'Monthly Resource Report'!"&amp;'HMPL Validation'!T$482021&amp;":"&amp;'HMPL Validation'!T$482022),'HMPL Validation'!T$482023,FALSE))</f>
        <v>0.49083502091657222</v>
      </c>
    </row>
    <row r="82" spans="2:20" s="461" customFormat="1">
      <c r="B82" s="301">
        <v>43678</v>
      </c>
      <c r="C82" s="294">
        <v>153</v>
      </c>
      <c r="D82" s="297">
        <v>5.3337967710836152</v>
      </c>
      <c r="E82" s="299">
        <v>7.0000000000000007E-2</v>
      </c>
      <c r="F82" s="295">
        <v>0.49</v>
      </c>
      <c r="G82" s="294">
        <f ca="1">+IF(ISERROR(HLOOKUP($B82,INDIRECT("'Monthly Resource Report'!"&amp;'HMPL Validation'!G$482021&amp;":"&amp;'HMPL Validation'!G$482022),'HMPL Validation'!G$482023,FALSE)),0,HLOOKUP($B82,INDIRECT("'Monthly Resource Report'!"&amp;'HMPL Validation'!G$482021&amp;":"&amp;'HMPL Validation'!G$482022),'HMPL Validation'!G$482023,FALSE))</f>
        <v>153</v>
      </c>
      <c r="H82" s="297">
        <f ca="1">+IF(ISERROR(HLOOKUP($B82,INDIRECT("'Monthly Resource Report'!"&amp;'HMPL Validation'!H$482021&amp;":"&amp;'HMPL Validation'!H$482022),'HMPL Validation'!H$482023,FALSE)),0,HLOOKUP($B82,INDIRECT("'Monthly Resource Report'!"&amp;'HMPL Validation'!H$482021&amp;":"&amp;'HMPL Validation'!H$482022),'HMPL Validation'!H$482023,FALSE))</f>
        <v>5.3339996106677052</v>
      </c>
      <c r="I82" s="317">
        <f ca="1">+IF(ISERROR(HLOOKUP($B82,INDIRECT("'Monthly Resource Report'!"&amp;'HMPL Validation'!I$482021&amp;":"&amp;'HMPL Validation'!I$482022),'HMPL Validation'!I$482023,FALSE)),0,HLOOKUP($B82,INDIRECT("'Monthly Resource Report'!"&amp;'HMPL Validation'!I$482021&amp;":"&amp;'HMPL Validation'!I$482022),'HMPL Validation'!I$482023,FALSE))</f>
        <v>6.9888347552863508E-2</v>
      </c>
      <c r="J82" s="318">
        <f ca="1">+IF(ISERROR(HLOOKUP($B82,INDIRECT("'Monthly Resource Report'!"&amp;'HMPL Validation'!J$482021&amp;":"&amp;'HMPL Validation'!J$482022),'HMPL Validation'!J$482023,FALSE)),0,HLOOKUP($B82,INDIRECT("'Monthly Resource Report'!"&amp;'HMPL Validation'!J$482021&amp;":"&amp;'HMPL Validation'!J$482022),'HMPL Validation'!J$482023,FALSE))</f>
        <v>0.49088936009843942</v>
      </c>
      <c r="L82" s="301">
        <v>43678</v>
      </c>
      <c r="M82" s="294">
        <v>152</v>
      </c>
      <c r="N82" s="297">
        <v>5.3337967710836152</v>
      </c>
      <c r="O82" s="299">
        <v>7.0000000000000007E-2</v>
      </c>
      <c r="P82" s="295">
        <v>0.49</v>
      </c>
      <c r="Q82" s="294">
        <f ca="1">+IF(ISERROR(HLOOKUP($B82,INDIRECT("'Monthly Resource Report'!"&amp;'HMPL Validation'!Q$482021&amp;":"&amp;'HMPL Validation'!Q$482022),'HMPL Validation'!Q$482023,FALSE)),0,HLOOKUP($B82,INDIRECT("'Monthly Resource Report'!"&amp;'HMPL Validation'!Q$482021&amp;":"&amp;'HMPL Validation'!Q$482022),'HMPL Validation'!Q$482023,FALSE))</f>
        <v>152</v>
      </c>
      <c r="R82" s="297">
        <f ca="1">+IF(ISERROR(HLOOKUP($B82,INDIRECT("'Monthly Resource Report'!"&amp;'HMPL Validation'!R$482021&amp;":"&amp;'HMPL Validation'!R$482022),'HMPL Validation'!R$482023,FALSE)),0,HLOOKUP($B82,INDIRECT("'Monthly Resource Report'!"&amp;'HMPL Validation'!R$482021&amp;":"&amp;'HMPL Validation'!R$482022),'HMPL Validation'!R$482023,FALSE))</f>
        <v>5.3339975586583677</v>
      </c>
      <c r="S82" s="317">
        <f ca="1">+IF(ISERROR(HLOOKUP($B82,INDIRECT("'Monthly Resource Report'!"&amp;'HMPL Validation'!S$482021&amp;":"&amp;'HMPL Validation'!S$482022),'HMPL Validation'!S$482023,FALSE)),0,HLOOKUP($B82,INDIRECT("'Monthly Resource Report'!"&amp;'HMPL Validation'!S$482021&amp;":"&amp;'HMPL Validation'!S$482022),'HMPL Validation'!S$482023,FALSE))</f>
        <v>6.9905740088738913E-2</v>
      </c>
      <c r="T82" s="318">
        <f ca="1">+IF(ISERROR(HLOOKUP($B82,INDIRECT("'Monthly Resource Report'!"&amp;'HMPL Validation'!T$482021&amp;":"&amp;'HMPL Validation'!T$482022),'HMPL Validation'!T$482023,FALSE)),0,HLOOKUP($B82,INDIRECT("'Monthly Resource Report'!"&amp;'HMPL Validation'!T$482021&amp;":"&amp;'HMPL Validation'!T$482022),'HMPL Validation'!T$482023,FALSE))</f>
        <v>0.49166858088034127</v>
      </c>
    </row>
    <row r="83" spans="2:20" s="461" customFormat="1">
      <c r="B83" s="301">
        <v>43709</v>
      </c>
      <c r="C83" s="294">
        <v>153</v>
      </c>
      <c r="D83" s="297">
        <v>5.3337967710836152</v>
      </c>
      <c r="E83" s="299">
        <v>7.0000000000000007E-2</v>
      </c>
      <c r="F83" s="295">
        <v>0.49</v>
      </c>
      <c r="G83" s="294">
        <f ca="1">+IF(ISERROR(HLOOKUP($B83,INDIRECT("'Monthly Resource Report'!"&amp;'HMPL Validation'!G$482021&amp;":"&amp;'HMPL Validation'!G$482022),'HMPL Validation'!G$482023,FALSE)),0,HLOOKUP($B83,INDIRECT("'Monthly Resource Report'!"&amp;'HMPL Validation'!G$482021&amp;":"&amp;'HMPL Validation'!G$482022),'HMPL Validation'!G$482023,FALSE))</f>
        <v>153</v>
      </c>
      <c r="H83" s="297">
        <f ca="1">+IF(ISERROR(HLOOKUP($B83,INDIRECT("'Monthly Resource Report'!"&amp;'HMPL Validation'!H$482021&amp;":"&amp;'HMPL Validation'!H$482022),'HMPL Validation'!H$482023,FALSE)),0,HLOOKUP($B83,INDIRECT("'Monthly Resource Report'!"&amp;'HMPL Validation'!H$482021&amp;":"&amp;'HMPL Validation'!H$482022),'HMPL Validation'!H$482023,FALSE))</f>
        <v>5.3340000406632173</v>
      </c>
      <c r="I83" s="317">
        <f ca="1">+IF(ISERROR(HLOOKUP($B83,INDIRECT("'Monthly Resource Report'!"&amp;'HMPL Validation'!I$482021&amp;":"&amp;'HMPL Validation'!I$482022),'HMPL Validation'!I$482023,FALSE)),0,HLOOKUP($B83,INDIRECT("'Monthly Resource Report'!"&amp;'HMPL Validation'!I$482021&amp;":"&amp;'HMPL Validation'!I$482022),'HMPL Validation'!I$482023,FALSE))</f>
        <v>6.9849348568555722E-2</v>
      </c>
      <c r="J83" s="318">
        <f ca="1">+IF(ISERROR(HLOOKUP($B83,INDIRECT("'Monthly Resource Report'!"&amp;'HMPL Validation'!J$482021&amp;":"&amp;'HMPL Validation'!J$482022),'HMPL Validation'!J$482023,FALSE)),0,HLOOKUP($B83,INDIRECT("'Monthly Resource Report'!"&amp;'HMPL Validation'!J$482021&amp;":"&amp;'HMPL Validation'!J$482022),'HMPL Validation'!J$482023,FALSE))</f>
        <v>0.4912396232526357</v>
      </c>
      <c r="L83" s="301">
        <v>43709</v>
      </c>
      <c r="M83" s="294">
        <v>152</v>
      </c>
      <c r="N83" s="297">
        <v>5.3337967710836152</v>
      </c>
      <c r="O83" s="299">
        <v>7.0000000000000007E-2</v>
      </c>
      <c r="P83" s="295">
        <v>0.49</v>
      </c>
      <c r="Q83" s="294">
        <f ca="1">+IF(ISERROR(HLOOKUP($B83,INDIRECT("'Monthly Resource Report'!"&amp;'HMPL Validation'!Q$482021&amp;":"&amp;'HMPL Validation'!Q$482022),'HMPL Validation'!Q$482023,FALSE)),0,HLOOKUP($B83,INDIRECT("'Monthly Resource Report'!"&amp;'HMPL Validation'!Q$482021&amp;":"&amp;'HMPL Validation'!Q$482022),'HMPL Validation'!Q$482023,FALSE))</f>
        <v>152</v>
      </c>
      <c r="R83" s="297">
        <f ca="1">+IF(ISERROR(HLOOKUP($B83,INDIRECT("'Monthly Resource Report'!"&amp;'HMPL Validation'!R$482021&amp;":"&amp;'HMPL Validation'!R$482022),'HMPL Validation'!R$482023,FALSE)),0,HLOOKUP($B83,INDIRECT("'Monthly Resource Report'!"&amp;'HMPL Validation'!R$482021&amp;":"&amp;'HMPL Validation'!R$482022),'HMPL Validation'!R$482023,FALSE))</f>
        <v>5.3339971630030751</v>
      </c>
      <c r="S83" s="317">
        <f ca="1">+IF(ISERROR(HLOOKUP($B83,INDIRECT("'Monthly Resource Report'!"&amp;'HMPL Validation'!S$482021&amp;":"&amp;'HMPL Validation'!S$482022),'HMPL Validation'!S$482023,FALSE)),0,HLOOKUP($B83,INDIRECT("'Monthly Resource Report'!"&amp;'HMPL Validation'!S$482021&amp;":"&amp;'HMPL Validation'!S$482022),'HMPL Validation'!S$482023,FALSE))</f>
        <v>6.9862546986925733E-2</v>
      </c>
      <c r="T83" s="318">
        <f ca="1">+IF(ISERROR(HLOOKUP($B83,INDIRECT("'Monthly Resource Report'!"&amp;'HMPL Validation'!T$482021&amp;":"&amp;'HMPL Validation'!T$482022),'HMPL Validation'!T$482023,FALSE)),0,HLOOKUP($B83,INDIRECT("'Monthly Resource Report'!"&amp;'HMPL Validation'!T$482021&amp;":"&amp;'HMPL Validation'!T$482022),'HMPL Validation'!T$482023,FALSE))</f>
        <v>0.49130840859835873</v>
      </c>
    </row>
    <row r="84" spans="2:20" s="461" customFormat="1">
      <c r="B84" s="301">
        <v>43739</v>
      </c>
      <c r="C84" s="294">
        <v>153</v>
      </c>
      <c r="D84" s="297">
        <v>5.3337967710836152</v>
      </c>
      <c r="E84" s="299">
        <v>7.0000000000000007E-2</v>
      </c>
      <c r="F84" s="295">
        <v>0.49</v>
      </c>
      <c r="G84" s="294">
        <f ca="1">+IF(ISERROR(HLOOKUP($B84,INDIRECT("'Monthly Resource Report'!"&amp;'HMPL Validation'!G$482021&amp;":"&amp;'HMPL Validation'!G$482022),'HMPL Validation'!G$482023,FALSE)),0,HLOOKUP($B84,INDIRECT("'Monthly Resource Report'!"&amp;'HMPL Validation'!G$482021&amp;":"&amp;'HMPL Validation'!G$482022),'HMPL Validation'!G$482023,FALSE))</f>
        <v>153</v>
      </c>
      <c r="H84" s="297">
        <f ca="1">+IF(ISERROR(HLOOKUP($B84,INDIRECT("'Monthly Resource Report'!"&amp;'HMPL Validation'!H$482021&amp;":"&amp;'HMPL Validation'!H$482022),'HMPL Validation'!H$482023,FALSE)),0,HLOOKUP($B84,INDIRECT("'Monthly Resource Report'!"&amp;'HMPL Validation'!H$482021&amp;":"&amp;'HMPL Validation'!H$482022),'HMPL Validation'!H$482023,FALSE))</f>
        <v>5.3340005515013642</v>
      </c>
      <c r="I84" s="317">
        <f ca="1">+IF(ISERROR(HLOOKUP($B84,INDIRECT("'Monthly Resource Report'!"&amp;'HMPL Validation'!I$482021&amp;":"&amp;'HMPL Validation'!I$482022),'HMPL Validation'!I$482023,FALSE)),0,HLOOKUP($B84,INDIRECT("'Monthly Resource Report'!"&amp;'HMPL Validation'!I$482021&amp;":"&amp;'HMPL Validation'!I$482022),'HMPL Validation'!I$482023,FALSE))</f>
        <v>6.9858062671150412E-2</v>
      </c>
      <c r="J84" s="318">
        <f ca="1">+IF(ISERROR(HLOOKUP($B84,INDIRECT("'Monthly Resource Report'!"&amp;'HMPL Validation'!J$482021&amp;":"&amp;'HMPL Validation'!J$482022),'HMPL Validation'!J$482023,FALSE)),0,HLOOKUP($B84,INDIRECT("'Monthly Resource Report'!"&amp;'HMPL Validation'!J$482021&amp;":"&amp;'HMPL Validation'!J$482022),'HMPL Validation'!J$482023,FALSE))</f>
        <v>0.49089846616456051</v>
      </c>
      <c r="L84" s="301">
        <v>43739</v>
      </c>
      <c r="M84" s="294">
        <v>152</v>
      </c>
      <c r="N84" s="297">
        <v>5.3337967710836152</v>
      </c>
      <c r="O84" s="299">
        <v>7.0000000000000007E-2</v>
      </c>
      <c r="P84" s="295">
        <v>0.49</v>
      </c>
      <c r="Q84" s="294">
        <f ca="1">+IF(ISERROR(HLOOKUP($B84,INDIRECT("'Monthly Resource Report'!"&amp;'HMPL Validation'!Q$482021&amp;":"&amp;'HMPL Validation'!Q$482022),'HMPL Validation'!Q$482023,FALSE)),0,HLOOKUP($B84,INDIRECT("'Monthly Resource Report'!"&amp;'HMPL Validation'!Q$482021&amp;":"&amp;'HMPL Validation'!Q$482022),'HMPL Validation'!Q$482023,FALSE))</f>
        <v>152</v>
      </c>
      <c r="R84" s="297">
        <f ca="1">+IF(ISERROR(HLOOKUP($B84,INDIRECT("'Monthly Resource Report'!"&amp;'HMPL Validation'!R$482021&amp;":"&amp;'HMPL Validation'!R$482022),'HMPL Validation'!R$482023,FALSE)),0,HLOOKUP($B84,INDIRECT("'Monthly Resource Report'!"&amp;'HMPL Validation'!R$482021&amp;":"&amp;'HMPL Validation'!R$482022),'HMPL Validation'!R$482023,FALSE))</f>
        <v>5.3339979357756633</v>
      </c>
      <c r="S84" s="317">
        <f ca="1">+IF(ISERROR(HLOOKUP($B84,INDIRECT("'Monthly Resource Report'!"&amp;'HMPL Validation'!S$482021&amp;":"&amp;'HMPL Validation'!S$482022),'HMPL Validation'!S$482023,FALSE)),0,HLOOKUP($B84,INDIRECT("'Monthly Resource Report'!"&amp;'HMPL Validation'!S$482021&amp;":"&amp;'HMPL Validation'!S$482022),'HMPL Validation'!S$482023,FALSE))</f>
        <v>6.9846931870533466E-2</v>
      </c>
      <c r="T84" s="318">
        <f ca="1">+IF(ISERROR(HLOOKUP($B84,INDIRECT("'Monthly Resource Report'!"&amp;'HMPL Validation'!T$482021&amp;":"&amp;'HMPL Validation'!T$482022),'HMPL Validation'!T$482023,FALSE)),0,HLOOKUP($B84,INDIRECT("'Monthly Resource Report'!"&amp;'HMPL Validation'!T$482021&amp;":"&amp;'HMPL Validation'!T$482022),'HMPL Validation'!T$482023,FALSE))</f>
        <v>0.4912616147637312</v>
      </c>
    </row>
    <row r="85" spans="2:20" s="461" customFormat="1">
      <c r="B85" s="301">
        <v>43770</v>
      </c>
      <c r="C85" s="294">
        <v>153</v>
      </c>
      <c r="D85" s="297">
        <v>5.3337967710836152</v>
      </c>
      <c r="E85" s="299">
        <v>7.0000000000000007E-2</v>
      </c>
      <c r="F85" s="295">
        <v>0.49</v>
      </c>
      <c r="G85" s="294">
        <f ca="1">+IF(ISERROR(HLOOKUP($B85,INDIRECT("'Monthly Resource Report'!"&amp;'HMPL Validation'!G$482021&amp;":"&amp;'HMPL Validation'!G$482022),'HMPL Validation'!G$482023,FALSE)),0,HLOOKUP($B85,INDIRECT("'Monthly Resource Report'!"&amp;'HMPL Validation'!G$482021&amp;":"&amp;'HMPL Validation'!G$482022),'HMPL Validation'!G$482023,FALSE))</f>
        <v>153</v>
      </c>
      <c r="H85" s="297">
        <f ca="1">+IF(ISERROR(HLOOKUP($B85,INDIRECT("'Monthly Resource Report'!"&amp;'HMPL Validation'!H$482021&amp;":"&amp;'HMPL Validation'!H$482022),'HMPL Validation'!H$482023,FALSE)),0,HLOOKUP($B85,INDIRECT("'Monthly Resource Report'!"&amp;'HMPL Validation'!H$482021&amp;":"&amp;'HMPL Validation'!H$482022),'HMPL Validation'!H$482023,FALSE))</f>
        <v>5.3339996821392033</v>
      </c>
      <c r="I85" s="317">
        <f ca="1">+IF(ISERROR(HLOOKUP($B85,INDIRECT("'Monthly Resource Report'!"&amp;'HMPL Validation'!I$482021&amp;":"&amp;'HMPL Validation'!I$482022),'HMPL Validation'!I$482023,FALSE)),0,HLOOKUP($B85,INDIRECT("'Monthly Resource Report'!"&amp;'HMPL Validation'!I$482021&amp;":"&amp;'HMPL Validation'!I$482022),'HMPL Validation'!I$482023,FALSE))</f>
        <v>6.990418537403259E-2</v>
      </c>
      <c r="J85" s="318">
        <f ca="1">+IF(ISERROR(HLOOKUP($B85,INDIRECT("'Monthly Resource Report'!"&amp;'HMPL Validation'!J$482021&amp;":"&amp;'HMPL Validation'!J$482022),'HMPL Validation'!J$482023,FALSE)),0,HLOOKUP($B85,INDIRECT("'Monthly Resource Report'!"&amp;'HMPL Validation'!J$482021&amp;":"&amp;'HMPL Validation'!J$482022),'HMPL Validation'!J$482023,FALSE))</f>
        <v>0.49090538667838535</v>
      </c>
      <c r="L85" s="301">
        <v>43770</v>
      </c>
      <c r="M85" s="294">
        <v>152</v>
      </c>
      <c r="N85" s="297">
        <v>5.3337967710836152</v>
      </c>
      <c r="O85" s="299">
        <v>7.0000000000000007E-2</v>
      </c>
      <c r="P85" s="295">
        <v>0.49</v>
      </c>
      <c r="Q85" s="294">
        <f ca="1">+IF(ISERROR(HLOOKUP($B85,INDIRECT("'Monthly Resource Report'!"&amp;'HMPL Validation'!Q$482021&amp;":"&amp;'HMPL Validation'!Q$482022),'HMPL Validation'!Q$482023,FALSE)),0,HLOOKUP($B85,INDIRECT("'Monthly Resource Report'!"&amp;'HMPL Validation'!Q$482021&amp;":"&amp;'HMPL Validation'!Q$482022),'HMPL Validation'!Q$482023,FALSE))</f>
        <v>152</v>
      </c>
      <c r="R85" s="297">
        <f ca="1">+IF(ISERROR(HLOOKUP($B85,INDIRECT("'Monthly Resource Report'!"&amp;'HMPL Validation'!R$482021&amp;":"&amp;'HMPL Validation'!R$482022),'HMPL Validation'!R$482023,FALSE)),0,HLOOKUP($B85,INDIRECT("'Monthly Resource Report'!"&amp;'HMPL Validation'!R$482021&amp;":"&amp;'HMPL Validation'!R$482022),'HMPL Validation'!R$482023,FALSE))</f>
        <v>5.3339976478460551</v>
      </c>
      <c r="S85" s="317">
        <f ca="1">+IF(ISERROR(HLOOKUP($B85,INDIRECT("'Monthly Resource Report'!"&amp;'HMPL Validation'!S$482021&amp;":"&amp;'HMPL Validation'!S$482022),'HMPL Validation'!S$482023,FALSE)),0,HLOOKUP($B85,INDIRECT("'Monthly Resource Report'!"&amp;'HMPL Validation'!S$482021&amp;":"&amp;'HMPL Validation'!S$482022),'HMPL Validation'!S$482023,FALSE))</f>
        <v>6.9931468724084081E-2</v>
      </c>
      <c r="T85" s="318">
        <f ca="1">+IF(ISERROR(HLOOKUP($B85,INDIRECT("'Monthly Resource Report'!"&amp;'HMPL Validation'!T$482021&amp;":"&amp;'HMPL Validation'!T$482022),'HMPL Validation'!T$482023,FALSE)),0,HLOOKUP($B85,INDIRECT("'Monthly Resource Report'!"&amp;'HMPL Validation'!T$482021&amp;":"&amp;'HMPL Validation'!T$482022),'HMPL Validation'!T$482023,FALSE))</f>
        <v>0.49128604145720295</v>
      </c>
    </row>
    <row r="86" spans="2:20" s="461" customFormat="1">
      <c r="B86" s="301">
        <v>43800</v>
      </c>
      <c r="C86" s="294">
        <v>153</v>
      </c>
      <c r="D86" s="297">
        <v>5.3337967710836152</v>
      </c>
      <c r="E86" s="299">
        <v>7.0000000000000007E-2</v>
      </c>
      <c r="F86" s="295">
        <v>0.49</v>
      </c>
      <c r="G86" s="294">
        <f ca="1">+IF(ISERROR(HLOOKUP($B86,INDIRECT("'Monthly Resource Report'!"&amp;'HMPL Validation'!G$482021&amp;":"&amp;'HMPL Validation'!G$482022),'HMPL Validation'!G$482023,FALSE)),0,HLOOKUP($B86,INDIRECT("'Monthly Resource Report'!"&amp;'HMPL Validation'!G$482021&amp;":"&amp;'HMPL Validation'!G$482022),'HMPL Validation'!G$482023,FALSE))</f>
        <v>153</v>
      </c>
      <c r="H86" s="297">
        <f ca="1">+IF(ISERROR(HLOOKUP($B86,INDIRECT("'Monthly Resource Report'!"&amp;'HMPL Validation'!H$482021&amp;":"&amp;'HMPL Validation'!H$482022),'HMPL Validation'!H$482023,FALSE)),0,HLOOKUP($B86,INDIRECT("'Monthly Resource Report'!"&amp;'HMPL Validation'!H$482021&amp;":"&amp;'HMPL Validation'!H$482022),'HMPL Validation'!H$482023,FALSE))</f>
        <v>5.3339990418243666</v>
      </c>
      <c r="I86" s="317">
        <f ca="1">+IF(ISERROR(HLOOKUP($B86,INDIRECT("'Monthly Resource Report'!"&amp;'HMPL Validation'!I$482021&amp;":"&amp;'HMPL Validation'!I$482022),'HMPL Validation'!I$482023,FALSE)),0,HLOOKUP($B86,INDIRECT("'Monthly Resource Report'!"&amp;'HMPL Validation'!I$482021&amp;":"&amp;'HMPL Validation'!I$482022),'HMPL Validation'!I$482023,FALSE))</f>
        <v>6.991044513123526E-2</v>
      </c>
      <c r="J86" s="318">
        <f ca="1">+IF(ISERROR(HLOOKUP($B86,INDIRECT("'Monthly Resource Report'!"&amp;'HMPL Validation'!J$482021&amp;":"&amp;'HMPL Validation'!J$482022),'HMPL Validation'!J$482023,FALSE)),0,HLOOKUP($B86,INDIRECT("'Monthly Resource Report'!"&amp;'HMPL Validation'!J$482021&amp;":"&amp;'HMPL Validation'!J$482022),'HMPL Validation'!J$482023,FALSE))</f>
        <v>0.49087579692965599</v>
      </c>
      <c r="L86" s="301">
        <v>43800</v>
      </c>
      <c r="M86" s="294">
        <v>152</v>
      </c>
      <c r="N86" s="297">
        <v>5.3337967710836152</v>
      </c>
      <c r="O86" s="299">
        <v>7.0000000000000007E-2</v>
      </c>
      <c r="P86" s="295">
        <v>0.49</v>
      </c>
      <c r="Q86" s="294">
        <f ca="1">+IF(ISERROR(HLOOKUP($B86,INDIRECT("'Monthly Resource Report'!"&amp;'HMPL Validation'!Q$482021&amp;":"&amp;'HMPL Validation'!Q$482022),'HMPL Validation'!Q$482023,FALSE)),0,HLOOKUP($B86,INDIRECT("'Monthly Resource Report'!"&amp;'HMPL Validation'!Q$482021&amp;":"&amp;'HMPL Validation'!Q$482022),'HMPL Validation'!Q$482023,FALSE))</f>
        <v>152</v>
      </c>
      <c r="R86" s="297">
        <f ca="1">+IF(ISERROR(HLOOKUP($B86,INDIRECT("'Monthly Resource Report'!"&amp;'HMPL Validation'!R$482021&amp;":"&amp;'HMPL Validation'!R$482022),'HMPL Validation'!R$482023,FALSE)),0,HLOOKUP($B86,INDIRECT("'Monthly Resource Report'!"&amp;'HMPL Validation'!R$482021&amp;":"&amp;'HMPL Validation'!R$482022),'HMPL Validation'!R$482023,FALSE))</f>
        <v>5.3339962030675938</v>
      </c>
      <c r="S86" s="317">
        <f ca="1">+IF(ISERROR(HLOOKUP($B86,INDIRECT("'Monthly Resource Report'!"&amp;'HMPL Validation'!S$482021&amp;":"&amp;'HMPL Validation'!S$482022),'HMPL Validation'!S$482023,FALSE)),0,HLOOKUP($B86,INDIRECT("'Monthly Resource Report'!"&amp;'HMPL Validation'!S$482021&amp;":"&amp;'HMPL Validation'!S$482022),'HMPL Validation'!S$482023,FALSE))</f>
        <v>6.9951359732655538E-2</v>
      </c>
      <c r="T86" s="318">
        <f ca="1">+IF(ISERROR(HLOOKUP($B86,INDIRECT("'Monthly Resource Report'!"&amp;'HMPL Validation'!T$482021&amp;":"&amp;'HMPL Validation'!T$482022),'HMPL Validation'!T$482023,FALSE)),0,HLOOKUP($B86,INDIRECT("'Monthly Resource Report'!"&amp;'HMPL Validation'!T$482021&amp;":"&amp;'HMPL Validation'!T$482022),'HMPL Validation'!T$482023,FALSE))</f>
        <v>0.49204905091297851</v>
      </c>
    </row>
    <row r="87" spans="2:20" s="461" customFormat="1">
      <c r="B87" s="301">
        <v>43831</v>
      </c>
      <c r="C87" s="294">
        <v>153</v>
      </c>
      <c r="D87" s="297">
        <v>5.4751423855173309</v>
      </c>
      <c r="E87" s="299">
        <v>7.0000000000000007E-2</v>
      </c>
      <c r="F87" s="295">
        <v>0.49</v>
      </c>
      <c r="G87" s="294">
        <f ca="1">+IF(ISERROR(HLOOKUP($B87,INDIRECT("'Monthly Resource Report'!"&amp;'HMPL Validation'!G$482021&amp;":"&amp;'HMPL Validation'!G$482022),'HMPL Validation'!G$482023,FALSE)),0,HLOOKUP($B87,INDIRECT("'Monthly Resource Report'!"&amp;'HMPL Validation'!G$482021&amp;":"&amp;'HMPL Validation'!G$482022),'HMPL Validation'!G$482023,FALSE))</f>
        <v>153</v>
      </c>
      <c r="H87" s="297">
        <f ca="1">+IF(ISERROR(HLOOKUP($B87,INDIRECT("'Monthly Resource Report'!"&amp;'HMPL Validation'!H$482021&amp;":"&amp;'HMPL Validation'!H$482022),'HMPL Validation'!H$482023,FALSE)),0,HLOOKUP($B87,INDIRECT("'Monthly Resource Report'!"&amp;'HMPL Validation'!H$482021&amp;":"&amp;'HMPL Validation'!H$482022),'HMPL Validation'!H$482023,FALSE))</f>
        <v>5.4749942674794108</v>
      </c>
      <c r="I87" s="317">
        <f ca="1">+IF(ISERROR(HLOOKUP($B87,INDIRECT("'Monthly Resource Report'!"&amp;'HMPL Validation'!I$482021&amp;":"&amp;'HMPL Validation'!I$482022),'HMPL Validation'!I$482023,FALSE)),0,HLOOKUP($B87,INDIRECT("'Monthly Resource Report'!"&amp;'HMPL Validation'!I$482021&amp;":"&amp;'HMPL Validation'!I$482022),'HMPL Validation'!I$482023,FALSE))</f>
        <v>6.9982224763514775E-2</v>
      </c>
      <c r="J87" s="318">
        <f ca="1">+IF(ISERROR(HLOOKUP($B87,INDIRECT("'Monthly Resource Report'!"&amp;'HMPL Validation'!J$482021&amp;":"&amp;'HMPL Validation'!J$482022),'HMPL Validation'!J$482023,FALSE)),0,HLOOKUP($B87,INDIRECT("'Monthly Resource Report'!"&amp;'HMPL Validation'!J$482021&amp;":"&amp;'HMPL Validation'!J$482022),'HMPL Validation'!J$482023,FALSE))</f>
        <v>0.4911541118330513</v>
      </c>
      <c r="L87" s="301">
        <v>43831</v>
      </c>
      <c r="M87" s="294">
        <v>152</v>
      </c>
      <c r="N87" s="297">
        <v>5.4751423855173309</v>
      </c>
      <c r="O87" s="299">
        <v>7.0000000000000007E-2</v>
      </c>
      <c r="P87" s="295">
        <v>0.49</v>
      </c>
      <c r="Q87" s="294">
        <f ca="1">+IF(ISERROR(HLOOKUP($B87,INDIRECT("'Monthly Resource Report'!"&amp;'HMPL Validation'!Q$482021&amp;":"&amp;'HMPL Validation'!Q$482022),'HMPL Validation'!Q$482023,FALSE)),0,HLOOKUP($B87,INDIRECT("'Monthly Resource Report'!"&amp;'HMPL Validation'!Q$482021&amp;":"&amp;'HMPL Validation'!Q$482022),'HMPL Validation'!Q$482023,FALSE))</f>
        <v>152</v>
      </c>
      <c r="R87" s="297">
        <f ca="1">+IF(ISERROR(HLOOKUP($B87,INDIRECT("'Monthly Resource Report'!"&amp;'HMPL Validation'!R$482021&amp;":"&amp;'HMPL Validation'!R$482022),'HMPL Validation'!R$482023,FALSE)),0,HLOOKUP($B87,INDIRECT("'Monthly Resource Report'!"&amp;'HMPL Validation'!R$482021&amp;":"&amp;'HMPL Validation'!R$482022),'HMPL Validation'!R$482023,FALSE))</f>
        <v>5.4750046768674343</v>
      </c>
      <c r="S87" s="317">
        <f ca="1">+IF(ISERROR(HLOOKUP($B87,INDIRECT("'Monthly Resource Report'!"&amp;'HMPL Validation'!S$482021&amp;":"&amp;'HMPL Validation'!S$482022),'HMPL Validation'!S$482023,FALSE)),0,HLOOKUP($B87,INDIRECT("'Monthly Resource Report'!"&amp;'HMPL Validation'!S$482021&amp;":"&amp;'HMPL Validation'!S$482022),'HMPL Validation'!S$482023,FALSE))</f>
        <v>6.9947272116061901E-2</v>
      </c>
      <c r="T87" s="318">
        <f ca="1">+IF(ISERROR(HLOOKUP($B87,INDIRECT("'Monthly Resource Report'!"&amp;'HMPL Validation'!T$482021&amp;":"&amp;'HMPL Validation'!T$482022),'HMPL Validation'!T$482023,FALSE)),0,HLOOKUP($B87,INDIRECT("'Monthly Resource Report'!"&amp;'HMPL Validation'!T$482021&amp;":"&amp;'HMPL Validation'!T$482022),'HMPL Validation'!T$482023,FALSE))</f>
        <v>0.49164657443357362</v>
      </c>
    </row>
    <row r="88" spans="2:20" s="461" customFormat="1">
      <c r="B88" s="301">
        <v>43862</v>
      </c>
      <c r="C88" s="294">
        <v>153</v>
      </c>
      <c r="D88" s="297">
        <v>5.4751423855173309</v>
      </c>
      <c r="E88" s="299">
        <v>7.0000000000000007E-2</v>
      </c>
      <c r="F88" s="295">
        <v>0.49</v>
      </c>
      <c r="G88" s="294">
        <f ca="1">+IF(ISERROR(HLOOKUP($B88,INDIRECT("'Monthly Resource Report'!"&amp;'HMPL Validation'!G$482021&amp;":"&amp;'HMPL Validation'!G$482022),'HMPL Validation'!G$482023,FALSE)),0,HLOOKUP($B88,INDIRECT("'Monthly Resource Report'!"&amp;'HMPL Validation'!G$482021&amp;":"&amp;'HMPL Validation'!G$482022),'HMPL Validation'!G$482023,FALSE))</f>
        <v>153</v>
      </c>
      <c r="H88" s="297">
        <f ca="1">+IF(ISERROR(HLOOKUP($B88,INDIRECT("'Monthly Resource Report'!"&amp;'HMPL Validation'!H$482021&amp;":"&amp;'HMPL Validation'!H$482022),'HMPL Validation'!H$482023,FALSE)),0,HLOOKUP($B88,INDIRECT("'Monthly Resource Report'!"&amp;'HMPL Validation'!H$482021&amp;":"&amp;'HMPL Validation'!H$482022),'HMPL Validation'!H$482023,FALSE))</f>
        <v>5.4749934360590098</v>
      </c>
      <c r="I88" s="317">
        <f ca="1">+IF(ISERROR(HLOOKUP($B88,INDIRECT("'Monthly Resource Report'!"&amp;'HMPL Validation'!I$482021&amp;":"&amp;'HMPL Validation'!I$482022),'HMPL Validation'!I$482023,FALSE)),0,HLOOKUP($B88,INDIRECT("'Monthly Resource Report'!"&amp;'HMPL Validation'!I$482021&amp;":"&amp;'HMPL Validation'!I$482022),'HMPL Validation'!I$482023,FALSE))</f>
        <v>6.9961180787695421E-2</v>
      </c>
      <c r="J88" s="318">
        <f ca="1">+IF(ISERROR(HLOOKUP($B88,INDIRECT("'Monthly Resource Report'!"&amp;'HMPL Validation'!J$482021&amp;":"&amp;'HMPL Validation'!J$482022),'HMPL Validation'!J$482023,FALSE)),0,HLOOKUP($B88,INDIRECT("'Monthly Resource Report'!"&amp;'HMPL Validation'!J$482021&amp;":"&amp;'HMPL Validation'!J$482022),'HMPL Validation'!J$482023,FALSE))</f>
        <v>0.49125288944822249</v>
      </c>
      <c r="L88" s="301">
        <v>43862</v>
      </c>
      <c r="M88" s="294">
        <v>152</v>
      </c>
      <c r="N88" s="297">
        <v>5.4751423855173309</v>
      </c>
      <c r="O88" s="299">
        <v>7.0000000000000007E-2</v>
      </c>
      <c r="P88" s="295">
        <v>0.49</v>
      </c>
      <c r="Q88" s="294">
        <f ca="1">+IF(ISERROR(HLOOKUP($B88,INDIRECT("'Monthly Resource Report'!"&amp;'HMPL Validation'!Q$482021&amp;":"&amp;'HMPL Validation'!Q$482022),'HMPL Validation'!Q$482023,FALSE)),0,HLOOKUP($B88,INDIRECT("'Monthly Resource Report'!"&amp;'HMPL Validation'!Q$482021&amp;":"&amp;'HMPL Validation'!Q$482022),'HMPL Validation'!Q$482023,FALSE))</f>
        <v>152</v>
      </c>
      <c r="R88" s="297">
        <f ca="1">+IF(ISERROR(HLOOKUP($B88,INDIRECT("'Monthly Resource Report'!"&amp;'HMPL Validation'!R$482021&amp;":"&amp;'HMPL Validation'!R$482022),'HMPL Validation'!R$482023,FALSE)),0,HLOOKUP($B88,INDIRECT("'Monthly Resource Report'!"&amp;'HMPL Validation'!R$482021&amp;":"&amp;'HMPL Validation'!R$482022),'HMPL Validation'!R$482023,FALSE))</f>
        <v>5.4750057446532949</v>
      </c>
      <c r="S88" s="317">
        <f ca="1">+IF(ISERROR(HLOOKUP($B88,INDIRECT("'Monthly Resource Report'!"&amp;'HMPL Validation'!S$482021&amp;":"&amp;'HMPL Validation'!S$482022),'HMPL Validation'!S$482023,FALSE)),0,HLOOKUP($B88,INDIRECT("'Monthly Resource Report'!"&amp;'HMPL Validation'!S$482021&amp;":"&amp;'HMPL Validation'!S$482022),'HMPL Validation'!S$482023,FALSE))</f>
        <v>6.994559129346993E-2</v>
      </c>
      <c r="T88" s="318">
        <f ca="1">+IF(ISERROR(HLOOKUP($B88,INDIRECT("'Monthly Resource Report'!"&amp;'HMPL Validation'!T$482021&amp;":"&amp;'HMPL Validation'!T$482022),'HMPL Validation'!T$482023,FALSE)),0,HLOOKUP($B88,INDIRECT("'Monthly Resource Report'!"&amp;'HMPL Validation'!T$482021&amp;":"&amp;'HMPL Validation'!T$482022),'HMPL Validation'!T$482023,FALSE))</f>
        <v>0.49176052399499998</v>
      </c>
    </row>
    <row r="89" spans="2:20" s="461" customFormat="1">
      <c r="B89" s="301">
        <v>43891</v>
      </c>
      <c r="C89" s="294">
        <v>153</v>
      </c>
      <c r="D89" s="297">
        <v>5.4751423855173309</v>
      </c>
      <c r="E89" s="299">
        <v>7.0000000000000007E-2</v>
      </c>
      <c r="F89" s="295">
        <v>0.49</v>
      </c>
      <c r="G89" s="294">
        <f ca="1">+IF(ISERROR(HLOOKUP($B89,INDIRECT("'Monthly Resource Report'!"&amp;'HMPL Validation'!G$482021&amp;":"&amp;'HMPL Validation'!G$482022),'HMPL Validation'!G$482023,FALSE)),0,HLOOKUP($B89,INDIRECT("'Monthly Resource Report'!"&amp;'HMPL Validation'!G$482021&amp;":"&amp;'HMPL Validation'!G$482022),'HMPL Validation'!G$482023,FALSE))</f>
        <v>153</v>
      </c>
      <c r="H89" s="297">
        <f ca="1">+IF(ISERROR(HLOOKUP($B89,INDIRECT("'Monthly Resource Report'!"&amp;'HMPL Validation'!H$482021&amp;":"&amp;'HMPL Validation'!H$482022),'HMPL Validation'!H$482023,FALSE)),0,HLOOKUP($B89,INDIRECT("'Monthly Resource Report'!"&amp;'HMPL Validation'!H$482021&amp;":"&amp;'HMPL Validation'!H$482022),'HMPL Validation'!H$482023,FALSE))</f>
        <v>5.474993240763987</v>
      </c>
      <c r="I89" s="317">
        <f ca="1">+IF(ISERROR(HLOOKUP($B89,INDIRECT("'Monthly Resource Report'!"&amp;'HMPL Validation'!I$482021&amp;":"&amp;'HMPL Validation'!I$482022),'HMPL Validation'!I$482023,FALSE)),0,HLOOKUP($B89,INDIRECT("'Monthly Resource Report'!"&amp;'HMPL Validation'!I$482021&amp;":"&amp;'HMPL Validation'!I$482022),'HMPL Validation'!I$482023,FALSE))</f>
        <v>6.9953147717616626E-2</v>
      </c>
      <c r="J89" s="318">
        <f ca="1">+IF(ISERROR(HLOOKUP($B89,INDIRECT("'Monthly Resource Report'!"&amp;'HMPL Validation'!J$482021&amp;":"&amp;'HMPL Validation'!J$482022),'HMPL Validation'!J$482023,FALSE)),0,HLOOKUP($B89,INDIRECT("'Monthly Resource Report'!"&amp;'HMPL Validation'!J$482021&amp;":"&amp;'HMPL Validation'!J$482022),'HMPL Validation'!J$482023,FALSE))</f>
        <v>0.49087410145011312</v>
      </c>
      <c r="L89" s="301">
        <v>43891</v>
      </c>
      <c r="M89" s="294">
        <v>152</v>
      </c>
      <c r="N89" s="297">
        <v>5.4751423855173309</v>
      </c>
      <c r="O89" s="299">
        <v>7.0000000000000007E-2</v>
      </c>
      <c r="P89" s="295">
        <v>0.49</v>
      </c>
      <c r="Q89" s="294">
        <f ca="1">+IF(ISERROR(HLOOKUP($B89,INDIRECT("'Monthly Resource Report'!"&amp;'HMPL Validation'!Q$482021&amp;":"&amp;'HMPL Validation'!Q$482022),'HMPL Validation'!Q$482023,FALSE)),0,HLOOKUP($B89,INDIRECT("'Monthly Resource Report'!"&amp;'HMPL Validation'!Q$482021&amp;":"&amp;'HMPL Validation'!Q$482022),'HMPL Validation'!Q$482023,FALSE))</f>
        <v>152</v>
      </c>
      <c r="R89" s="297">
        <f ca="1">+IF(ISERROR(HLOOKUP($B89,INDIRECT("'Monthly Resource Report'!"&amp;'HMPL Validation'!R$482021&amp;":"&amp;'HMPL Validation'!R$482022),'HMPL Validation'!R$482023,FALSE)),0,HLOOKUP($B89,INDIRECT("'Monthly Resource Report'!"&amp;'HMPL Validation'!R$482021&amp;":"&amp;'HMPL Validation'!R$482022),'HMPL Validation'!R$482023,FALSE))</f>
        <v>5.4750042918116177</v>
      </c>
      <c r="S89" s="317">
        <f ca="1">+IF(ISERROR(HLOOKUP($B89,INDIRECT("'Monthly Resource Report'!"&amp;'HMPL Validation'!S$482021&amp;":"&amp;'HMPL Validation'!S$482022),'HMPL Validation'!S$482023,FALSE)),0,HLOOKUP($B89,INDIRECT("'Monthly Resource Report'!"&amp;'HMPL Validation'!S$482021&amp;":"&amp;'HMPL Validation'!S$482022),'HMPL Validation'!S$482023,FALSE))</f>
        <v>6.9922647154376433E-2</v>
      </c>
      <c r="T89" s="318">
        <f ca="1">+IF(ISERROR(HLOOKUP($B89,INDIRECT("'Monthly Resource Report'!"&amp;'HMPL Validation'!T$482021&amp;":"&amp;'HMPL Validation'!T$482022),'HMPL Validation'!T$482023,FALSE)),0,HLOOKUP($B89,INDIRECT("'Monthly Resource Report'!"&amp;'HMPL Validation'!T$482021&amp;":"&amp;'HMPL Validation'!T$482022),'HMPL Validation'!T$482023,FALSE))</f>
        <v>0.49124820622996646</v>
      </c>
    </row>
    <row r="90" spans="2:20" s="461" customFormat="1">
      <c r="B90" s="301">
        <v>43922</v>
      </c>
      <c r="C90" s="294">
        <v>153</v>
      </c>
      <c r="D90" s="297">
        <v>5.4751423855173309</v>
      </c>
      <c r="E90" s="299">
        <v>7.0000000000000007E-2</v>
      </c>
      <c r="F90" s="295">
        <v>0.49</v>
      </c>
      <c r="G90" s="294">
        <f ca="1">+IF(ISERROR(HLOOKUP($B90,INDIRECT("'Monthly Resource Report'!"&amp;'HMPL Validation'!G$482021&amp;":"&amp;'HMPL Validation'!G$482022),'HMPL Validation'!G$482023,FALSE)),0,HLOOKUP($B90,INDIRECT("'Monthly Resource Report'!"&amp;'HMPL Validation'!G$482021&amp;":"&amp;'HMPL Validation'!G$482022),'HMPL Validation'!G$482023,FALSE))</f>
        <v>153</v>
      </c>
      <c r="H90" s="297">
        <f ca="1">+IF(ISERROR(HLOOKUP($B90,INDIRECT("'Monthly Resource Report'!"&amp;'HMPL Validation'!H$482021&amp;":"&amp;'HMPL Validation'!H$482022),'HMPL Validation'!H$482023,FALSE)),0,HLOOKUP($B90,INDIRECT("'Monthly Resource Report'!"&amp;'HMPL Validation'!H$482021&amp;":"&amp;'HMPL Validation'!H$482022),'HMPL Validation'!H$482023,FALSE))</f>
        <v>5.4749957435216396</v>
      </c>
      <c r="I90" s="317">
        <f ca="1">+IF(ISERROR(HLOOKUP($B90,INDIRECT("'Monthly Resource Report'!"&amp;'HMPL Validation'!I$482021&amp;":"&amp;'HMPL Validation'!I$482022),'HMPL Validation'!I$482023,FALSE)),0,HLOOKUP($B90,INDIRECT("'Monthly Resource Report'!"&amp;'HMPL Validation'!I$482021&amp;":"&amp;'HMPL Validation'!I$482022),'HMPL Validation'!I$482023,FALSE))</f>
        <v>6.989823045955891E-2</v>
      </c>
      <c r="J90" s="318">
        <f ca="1">+IF(ISERROR(HLOOKUP($B90,INDIRECT("'Monthly Resource Report'!"&amp;'HMPL Validation'!J$482021&amp;":"&amp;'HMPL Validation'!J$482022),'HMPL Validation'!J$482023,FALSE)),0,HLOOKUP($B90,INDIRECT("'Monthly Resource Report'!"&amp;'HMPL Validation'!J$482021&amp;":"&amp;'HMPL Validation'!J$482022),'HMPL Validation'!J$482023,FALSE))</f>
        <v>0.49058722855711523</v>
      </c>
      <c r="L90" s="301">
        <v>43922</v>
      </c>
      <c r="M90" s="294">
        <v>152</v>
      </c>
      <c r="N90" s="297">
        <v>5.4751423855173309</v>
      </c>
      <c r="O90" s="299">
        <v>7.0000000000000007E-2</v>
      </c>
      <c r="P90" s="295">
        <v>0.49</v>
      </c>
      <c r="Q90" s="294">
        <f ca="1">+IF(ISERROR(HLOOKUP($B90,INDIRECT("'Monthly Resource Report'!"&amp;'HMPL Validation'!Q$482021&amp;":"&amp;'HMPL Validation'!Q$482022),'HMPL Validation'!Q$482023,FALSE)),0,HLOOKUP($B90,INDIRECT("'Monthly Resource Report'!"&amp;'HMPL Validation'!Q$482021&amp;":"&amp;'HMPL Validation'!Q$482022),'HMPL Validation'!Q$482023,FALSE))</f>
        <v>152</v>
      </c>
      <c r="R90" s="297">
        <f ca="1">+IF(ISERROR(HLOOKUP($B90,INDIRECT("'Monthly Resource Report'!"&amp;'HMPL Validation'!R$482021&amp;":"&amp;'HMPL Validation'!R$482022),'HMPL Validation'!R$482023,FALSE)),0,HLOOKUP($B90,INDIRECT("'Monthly Resource Report'!"&amp;'HMPL Validation'!R$482021&amp;":"&amp;'HMPL Validation'!R$482022),'HMPL Validation'!R$482023,FALSE))</f>
        <v>5.4750027793218452</v>
      </c>
      <c r="S90" s="317">
        <f ca="1">+IF(ISERROR(HLOOKUP($B90,INDIRECT("'Monthly Resource Report'!"&amp;'HMPL Validation'!S$482021&amp;":"&amp;'HMPL Validation'!S$482022),'HMPL Validation'!S$482023,FALSE)),0,HLOOKUP($B90,INDIRECT("'Monthly Resource Report'!"&amp;'HMPL Validation'!S$482021&amp;":"&amp;'HMPL Validation'!S$482022),'HMPL Validation'!S$482023,FALSE))</f>
        <v>6.987489455211382E-2</v>
      </c>
      <c r="T90" s="318">
        <f ca="1">+IF(ISERROR(HLOOKUP($B90,INDIRECT("'Monthly Resource Report'!"&amp;'HMPL Validation'!T$482021&amp;":"&amp;'HMPL Validation'!T$482022),'HMPL Validation'!T$482023,FALSE)),0,HLOOKUP($B90,INDIRECT("'Monthly Resource Report'!"&amp;'HMPL Validation'!T$482021&amp;":"&amp;'HMPL Validation'!T$482022),'HMPL Validation'!T$482023,FALSE))</f>
        <v>0.49173640745552999</v>
      </c>
    </row>
    <row r="91" spans="2:20" s="461" customFormat="1">
      <c r="B91" s="301">
        <v>43952</v>
      </c>
      <c r="C91" s="294">
        <v>153</v>
      </c>
      <c r="D91" s="297">
        <v>5.4751423855173309</v>
      </c>
      <c r="E91" s="299">
        <v>7.0000000000000007E-2</v>
      </c>
      <c r="F91" s="295">
        <v>0.49</v>
      </c>
      <c r="G91" s="294">
        <f ca="1">+IF(ISERROR(HLOOKUP($B91,INDIRECT("'Monthly Resource Report'!"&amp;'HMPL Validation'!G$482021&amp;":"&amp;'HMPL Validation'!G$482022),'HMPL Validation'!G$482023,FALSE)),0,HLOOKUP($B91,INDIRECT("'Monthly Resource Report'!"&amp;'HMPL Validation'!G$482021&amp;":"&amp;'HMPL Validation'!G$482022),'HMPL Validation'!G$482023,FALSE))</f>
        <v>153</v>
      </c>
      <c r="H91" s="297">
        <f ca="1">+IF(ISERROR(HLOOKUP($B91,INDIRECT("'Monthly Resource Report'!"&amp;'HMPL Validation'!H$482021&amp;":"&amp;'HMPL Validation'!H$482022),'HMPL Validation'!H$482023,FALSE)),0,HLOOKUP($B91,INDIRECT("'Monthly Resource Report'!"&amp;'HMPL Validation'!H$482021&amp;":"&amp;'HMPL Validation'!H$482022),'HMPL Validation'!H$482023,FALSE))</f>
        <v>5.4749948636261028</v>
      </c>
      <c r="I91" s="317">
        <f ca="1">+IF(ISERROR(HLOOKUP($B91,INDIRECT("'Monthly Resource Report'!"&amp;'HMPL Validation'!I$482021&amp;":"&amp;'HMPL Validation'!I$482022),'HMPL Validation'!I$482023,FALSE)),0,HLOOKUP($B91,INDIRECT("'Monthly Resource Report'!"&amp;'HMPL Validation'!I$482021&amp;":"&amp;'HMPL Validation'!I$482022),'HMPL Validation'!I$482023,FALSE))</f>
        <v>6.9907075037474981E-2</v>
      </c>
      <c r="J91" s="318">
        <f ca="1">+IF(ISERROR(HLOOKUP($B91,INDIRECT("'Monthly Resource Report'!"&amp;'HMPL Validation'!J$482021&amp;":"&amp;'HMPL Validation'!J$482022),'HMPL Validation'!J$482023,FALSE)),0,HLOOKUP($B91,INDIRECT("'Monthly Resource Report'!"&amp;'HMPL Validation'!J$482021&amp;":"&amp;'HMPL Validation'!J$482022),'HMPL Validation'!J$482023,FALSE))</f>
        <v>0.49130381533578743</v>
      </c>
      <c r="L91" s="301">
        <v>43952</v>
      </c>
      <c r="M91" s="294">
        <v>152</v>
      </c>
      <c r="N91" s="297">
        <v>5.4751423855173309</v>
      </c>
      <c r="O91" s="299">
        <v>7.0000000000000007E-2</v>
      </c>
      <c r="P91" s="295">
        <v>0.49</v>
      </c>
      <c r="Q91" s="294">
        <f ca="1">+IF(ISERROR(HLOOKUP($B91,INDIRECT("'Monthly Resource Report'!"&amp;'HMPL Validation'!Q$482021&amp;":"&amp;'HMPL Validation'!Q$482022),'HMPL Validation'!Q$482023,FALSE)),0,HLOOKUP($B91,INDIRECT("'Monthly Resource Report'!"&amp;'HMPL Validation'!Q$482021&amp;":"&amp;'HMPL Validation'!Q$482022),'HMPL Validation'!Q$482023,FALSE))</f>
        <v>152</v>
      </c>
      <c r="R91" s="297">
        <f ca="1">+IF(ISERROR(HLOOKUP($B91,INDIRECT("'Monthly Resource Report'!"&amp;'HMPL Validation'!R$482021&amp;":"&amp;'HMPL Validation'!R$482022),'HMPL Validation'!R$482023,FALSE)),0,HLOOKUP($B91,INDIRECT("'Monthly Resource Report'!"&amp;'HMPL Validation'!R$482021&amp;":"&amp;'HMPL Validation'!R$482022),'HMPL Validation'!R$482023,FALSE))</f>
        <v>5.4750035497231222</v>
      </c>
      <c r="S91" s="317">
        <f ca="1">+IF(ISERROR(HLOOKUP($B91,INDIRECT("'Monthly Resource Report'!"&amp;'HMPL Validation'!S$482021&amp;":"&amp;'HMPL Validation'!S$482022),'HMPL Validation'!S$482023,FALSE)),0,HLOOKUP($B91,INDIRECT("'Monthly Resource Report'!"&amp;'HMPL Validation'!S$482021&amp;":"&amp;'HMPL Validation'!S$482022),'HMPL Validation'!S$482023,FALSE))</f>
        <v>6.9858969690557923E-2</v>
      </c>
      <c r="T91" s="318">
        <f ca="1">+IF(ISERROR(HLOOKUP($B91,INDIRECT("'Monthly Resource Report'!"&amp;'HMPL Validation'!T$482021&amp;":"&amp;'HMPL Validation'!T$482022),'HMPL Validation'!T$482023,FALSE)),0,HLOOKUP($B91,INDIRECT("'Monthly Resource Report'!"&amp;'HMPL Validation'!T$482021&amp;":"&amp;'HMPL Validation'!T$482022),'HMPL Validation'!T$482023,FALSE))</f>
        <v>0.49125987272148758</v>
      </c>
    </row>
    <row r="92" spans="2:20" s="461" customFormat="1">
      <c r="B92" s="301">
        <v>43983</v>
      </c>
      <c r="C92" s="294">
        <v>153</v>
      </c>
      <c r="D92" s="297">
        <v>5.4751423855173309</v>
      </c>
      <c r="E92" s="299">
        <v>7.0000000000000007E-2</v>
      </c>
      <c r="F92" s="295">
        <v>0.49</v>
      </c>
      <c r="G92" s="294">
        <f ca="1">+IF(ISERROR(HLOOKUP($B92,INDIRECT("'Monthly Resource Report'!"&amp;'HMPL Validation'!G$482021&amp;":"&amp;'HMPL Validation'!G$482022),'HMPL Validation'!G$482023,FALSE)),0,HLOOKUP($B92,INDIRECT("'Monthly Resource Report'!"&amp;'HMPL Validation'!G$482021&amp;":"&amp;'HMPL Validation'!G$482022),'HMPL Validation'!G$482023,FALSE))</f>
        <v>153</v>
      </c>
      <c r="H92" s="297">
        <f ca="1">+IF(ISERROR(HLOOKUP($B92,INDIRECT("'Monthly Resource Report'!"&amp;'HMPL Validation'!H$482021&amp;":"&amp;'HMPL Validation'!H$482022),'HMPL Validation'!H$482023,FALSE)),0,HLOOKUP($B92,INDIRECT("'Monthly Resource Report'!"&amp;'HMPL Validation'!H$482021&amp;":"&amp;'HMPL Validation'!H$482022),'HMPL Validation'!H$482023,FALSE))</f>
        <v>5.4749955429497579</v>
      </c>
      <c r="I92" s="317">
        <f ca="1">+IF(ISERROR(HLOOKUP($B92,INDIRECT("'Monthly Resource Report'!"&amp;'HMPL Validation'!I$482021&amp;":"&amp;'HMPL Validation'!I$482022),'HMPL Validation'!I$482023,FALSE)),0,HLOOKUP($B92,INDIRECT("'Monthly Resource Report'!"&amp;'HMPL Validation'!I$482021&amp;":"&amp;'HMPL Validation'!I$482022),'HMPL Validation'!I$482023,FALSE))</f>
        <v>6.9911409341693417E-2</v>
      </c>
      <c r="J92" s="318">
        <f ca="1">+IF(ISERROR(HLOOKUP($B92,INDIRECT("'Monthly Resource Report'!"&amp;'HMPL Validation'!J$482021&amp;":"&amp;'HMPL Validation'!J$482022),'HMPL Validation'!J$482023,FALSE)),0,HLOOKUP($B92,INDIRECT("'Monthly Resource Report'!"&amp;'HMPL Validation'!J$482021&amp;":"&amp;'HMPL Validation'!J$482022),'HMPL Validation'!J$482023,FALSE))</f>
        <v>0.49092216713143394</v>
      </c>
      <c r="L92" s="301">
        <v>43983</v>
      </c>
      <c r="M92" s="294">
        <v>152</v>
      </c>
      <c r="N92" s="297">
        <v>5.4751423855173309</v>
      </c>
      <c r="O92" s="299">
        <v>7.0000000000000007E-2</v>
      </c>
      <c r="P92" s="295">
        <v>0.49</v>
      </c>
      <c r="Q92" s="294">
        <f ca="1">+IF(ISERROR(HLOOKUP($B92,INDIRECT("'Monthly Resource Report'!"&amp;'HMPL Validation'!Q$482021&amp;":"&amp;'HMPL Validation'!Q$482022),'HMPL Validation'!Q$482023,FALSE)),0,HLOOKUP($B92,INDIRECT("'Monthly Resource Report'!"&amp;'HMPL Validation'!Q$482021&amp;":"&amp;'HMPL Validation'!Q$482022),'HMPL Validation'!Q$482023,FALSE))</f>
        <v>152</v>
      </c>
      <c r="R92" s="297">
        <f ca="1">+IF(ISERROR(HLOOKUP($B92,INDIRECT("'Monthly Resource Report'!"&amp;'HMPL Validation'!R$482021&amp;":"&amp;'HMPL Validation'!R$482022),'HMPL Validation'!R$482023,FALSE)),0,HLOOKUP($B92,INDIRECT("'Monthly Resource Report'!"&amp;'HMPL Validation'!R$482021&amp;":"&amp;'HMPL Validation'!R$482022),'HMPL Validation'!R$482023,FALSE))</f>
        <v>5.4750030860387611</v>
      </c>
      <c r="S92" s="317">
        <f ca="1">+IF(ISERROR(HLOOKUP($B92,INDIRECT("'Monthly Resource Report'!"&amp;'HMPL Validation'!S$482021&amp;":"&amp;'HMPL Validation'!S$482022),'HMPL Validation'!S$482023,FALSE)),0,HLOOKUP($B92,INDIRECT("'Monthly Resource Report'!"&amp;'HMPL Validation'!S$482021&amp;":"&amp;'HMPL Validation'!S$482022),'HMPL Validation'!S$482023,FALSE))</f>
        <v>6.9890648174411693E-2</v>
      </c>
      <c r="T92" s="318">
        <f ca="1">+IF(ISERROR(HLOOKUP($B92,INDIRECT("'Monthly Resource Report'!"&amp;'HMPL Validation'!T$482021&amp;":"&amp;'HMPL Validation'!T$482022),'HMPL Validation'!T$482023,FALSE)),0,HLOOKUP($B92,INDIRECT("'Monthly Resource Report'!"&amp;'HMPL Validation'!T$482021&amp;":"&amp;'HMPL Validation'!T$482022),'HMPL Validation'!T$482023,FALSE))</f>
        <v>0.49173329572018049</v>
      </c>
    </row>
    <row r="93" spans="2:20" s="461" customFormat="1">
      <c r="B93" s="301">
        <v>44013</v>
      </c>
      <c r="C93" s="294">
        <v>153</v>
      </c>
      <c r="D93" s="297">
        <v>5.4751423855173309</v>
      </c>
      <c r="E93" s="299">
        <v>7.0000000000000007E-2</v>
      </c>
      <c r="F93" s="295">
        <v>0.49</v>
      </c>
      <c r="G93" s="294">
        <f ca="1">+IF(ISERROR(HLOOKUP($B93,INDIRECT("'Monthly Resource Report'!"&amp;'HMPL Validation'!G$482021&amp;":"&amp;'HMPL Validation'!G$482022),'HMPL Validation'!G$482023,FALSE)),0,HLOOKUP($B93,INDIRECT("'Monthly Resource Report'!"&amp;'HMPL Validation'!G$482021&amp;":"&amp;'HMPL Validation'!G$482022),'HMPL Validation'!G$482023,FALSE))</f>
        <v>153</v>
      </c>
      <c r="H93" s="297">
        <f ca="1">+IF(ISERROR(HLOOKUP($B93,INDIRECT("'Monthly Resource Report'!"&amp;'HMPL Validation'!H$482021&amp;":"&amp;'HMPL Validation'!H$482022),'HMPL Validation'!H$482023,FALSE)),0,HLOOKUP($B93,INDIRECT("'Monthly Resource Report'!"&amp;'HMPL Validation'!H$482021&amp;":"&amp;'HMPL Validation'!H$482022),'HMPL Validation'!H$482023,FALSE))</f>
        <v>5.4749953091601942</v>
      </c>
      <c r="I93" s="317">
        <f ca="1">+IF(ISERROR(HLOOKUP($B93,INDIRECT("'Monthly Resource Report'!"&amp;'HMPL Validation'!I$482021&amp;":"&amp;'HMPL Validation'!I$482022),'HMPL Validation'!I$482023,FALSE)),0,HLOOKUP($B93,INDIRECT("'Monthly Resource Report'!"&amp;'HMPL Validation'!I$482021&amp;":"&amp;'HMPL Validation'!I$482022),'HMPL Validation'!I$482023,FALSE))</f>
        <v>6.9945194176294495E-2</v>
      </c>
      <c r="J93" s="318">
        <f ca="1">+IF(ISERROR(HLOOKUP($B93,INDIRECT("'Monthly Resource Report'!"&amp;'HMPL Validation'!J$482021&amp;":"&amp;'HMPL Validation'!J$482022),'HMPL Validation'!J$482023,FALSE)),0,HLOOKUP($B93,INDIRECT("'Monthly Resource Report'!"&amp;'HMPL Validation'!J$482021&amp;":"&amp;'HMPL Validation'!J$482022),'HMPL Validation'!J$482023,FALSE))</f>
        <v>0.49146695132246587</v>
      </c>
      <c r="L93" s="301">
        <v>44013</v>
      </c>
      <c r="M93" s="294">
        <v>152</v>
      </c>
      <c r="N93" s="297">
        <v>5.4751423855173309</v>
      </c>
      <c r="O93" s="299">
        <v>7.0000000000000007E-2</v>
      </c>
      <c r="P93" s="295">
        <v>0.49</v>
      </c>
      <c r="Q93" s="294">
        <f ca="1">+IF(ISERROR(HLOOKUP($B93,INDIRECT("'Monthly Resource Report'!"&amp;'HMPL Validation'!Q$482021&amp;":"&amp;'HMPL Validation'!Q$482022),'HMPL Validation'!Q$482023,FALSE)),0,HLOOKUP($B93,INDIRECT("'Monthly Resource Report'!"&amp;'HMPL Validation'!Q$482021&amp;":"&amp;'HMPL Validation'!Q$482022),'HMPL Validation'!Q$482023,FALSE))</f>
        <v>152</v>
      </c>
      <c r="R93" s="297">
        <f ca="1">+IF(ISERROR(HLOOKUP($B93,INDIRECT("'Monthly Resource Report'!"&amp;'HMPL Validation'!R$482021&amp;":"&amp;'HMPL Validation'!R$482022),'HMPL Validation'!R$482023,FALSE)),0,HLOOKUP($B93,INDIRECT("'Monthly Resource Report'!"&amp;'HMPL Validation'!R$482021&amp;":"&amp;'HMPL Validation'!R$482022),'HMPL Validation'!R$482023,FALSE))</f>
        <v>5.4750031014987623</v>
      </c>
      <c r="S93" s="317">
        <f ca="1">+IF(ISERROR(HLOOKUP($B93,INDIRECT("'Monthly Resource Report'!"&amp;'HMPL Validation'!S$482021&amp;":"&amp;'HMPL Validation'!S$482022),'HMPL Validation'!S$482023,FALSE)),0,HLOOKUP($B93,INDIRECT("'Monthly Resource Report'!"&amp;'HMPL Validation'!S$482021&amp;":"&amp;'HMPL Validation'!S$482022),'HMPL Validation'!S$482023,FALSE))</f>
        <v>6.9908248771583498E-2</v>
      </c>
      <c r="T93" s="318">
        <f ca="1">+IF(ISERROR(HLOOKUP($B93,INDIRECT("'Monthly Resource Report'!"&amp;'HMPL Validation'!T$482021&amp;":"&amp;'HMPL Validation'!T$482022),'HMPL Validation'!T$482023,FALSE)),0,HLOOKUP($B93,INDIRECT("'Monthly Resource Report'!"&amp;'HMPL Validation'!T$482021&amp;":"&amp;'HMPL Validation'!T$482022),'HMPL Validation'!T$482023,FALSE))</f>
        <v>0.49125053178928063</v>
      </c>
    </row>
    <row r="94" spans="2:20" s="461" customFormat="1">
      <c r="B94" s="301">
        <v>44044</v>
      </c>
      <c r="C94" s="294">
        <v>153</v>
      </c>
      <c r="D94" s="297">
        <v>5.4751423855173309</v>
      </c>
      <c r="E94" s="299">
        <v>7.0000000000000007E-2</v>
      </c>
      <c r="F94" s="295">
        <v>0.49</v>
      </c>
      <c r="G94" s="294">
        <f ca="1">+IF(ISERROR(HLOOKUP($B94,INDIRECT("'Monthly Resource Report'!"&amp;'HMPL Validation'!G$482021&amp;":"&amp;'HMPL Validation'!G$482022),'HMPL Validation'!G$482023,FALSE)),0,HLOOKUP($B94,INDIRECT("'Monthly Resource Report'!"&amp;'HMPL Validation'!G$482021&amp;":"&amp;'HMPL Validation'!G$482022),'HMPL Validation'!G$482023,FALSE))</f>
        <v>153</v>
      </c>
      <c r="H94" s="297">
        <f ca="1">+IF(ISERROR(HLOOKUP($B94,INDIRECT("'Monthly Resource Report'!"&amp;'HMPL Validation'!H$482021&amp;":"&amp;'HMPL Validation'!H$482022),'HMPL Validation'!H$482023,FALSE)),0,HLOOKUP($B94,INDIRECT("'Monthly Resource Report'!"&amp;'HMPL Validation'!H$482021&amp;":"&amp;'HMPL Validation'!H$482022),'HMPL Validation'!H$482023,FALSE))</f>
        <v>5.4749940627323026</v>
      </c>
      <c r="I94" s="317">
        <f ca="1">+IF(ISERROR(HLOOKUP($B94,INDIRECT("'Monthly Resource Report'!"&amp;'HMPL Validation'!I$482021&amp;":"&amp;'HMPL Validation'!I$482022),'HMPL Validation'!I$482023,FALSE)),0,HLOOKUP($B94,INDIRECT("'Monthly Resource Report'!"&amp;'HMPL Validation'!I$482021&amp;":"&amp;'HMPL Validation'!I$482022),'HMPL Validation'!I$482023,FALSE))</f>
        <v>6.9947613273097675E-2</v>
      </c>
      <c r="J94" s="318">
        <f ca="1">+IF(ISERROR(HLOOKUP($B94,INDIRECT("'Monthly Resource Report'!"&amp;'HMPL Validation'!J$482021&amp;":"&amp;'HMPL Validation'!J$482022),'HMPL Validation'!J$482023,FALSE)),0,HLOOKUP($B94,INDIRECT("'Monthly Resource Report'!"&amp;'HMPL Validation'!J$482021&amp;":"&amp;'HMPL Validation'!J$482022),'HMPL Validation'!J$482023,FALSE))</f>
        <v>0.49117572746078281</v>
      </c>
      <c r="L94" s="301">
        <v>44044</v>
      </c>
      <c r="M94" s="294">
        <v>152</v>
      </c>
      <c r="N94" s="297">
        <v>5.4751423855173309</v>
      </c>
      <c r="O94" s="299">
        <v>7.0000000000000007E-2</v>
      </c>
      <c r="P94" s="295">
        <v>0.49</v>
      </c>
      <c r="Q94" s="294">
        <f ca="1">+IF(ISERROR(HLOOKUP($B94,INDIRECT("'Monthly Resource Report'!"&amp;'HMPL Validation'!Q$482021&amp;":"&amp;'HMPL Validation'!Q$482022),'HMPL Validation'!Q$482023,FALSE)),0,HLOOKUP($B94,INDIRECT("'Monthly Resource Report'!"&amp;'HMPL Validation'!Q$482021&amp;":"&amp;'HMPL Validation'!Q$482022),'HMPL Validation'!Q$482023,FALSE))</f>
        <v>152</v>
      </c>
      <c r="R94" s="297">
        <f ca="1">+IF(ISERROR(HLOOKUP($B94,INDIRECT("'Monthly Resource Report'!"&amp;'HMPL Validation'!R$482021&amp;":"&amp;'HMPL Validation'!R$482022),'HMPL Validation'!R$482023,FALSE)),0,HLOOKUP($B94,INDIRECT("'Monthly Resource Report'!"&amp;'HMPL Validation'!R$482021&amp;":"&amp;'HMPL Validation'!R$482022),'HMPL Validation'!R$482023,FALSE))</f>
        <v>5.4750042728410362</v>
      </c>
      <c r="S94" s="317">
        <f ca="1">+IF(ISERROR(HLOOKUP($B94,INDIRECT("'Monthly Resource Report'!"&amp;'HMPL Validation'!S$482021&amp;":"&amp;'HMPL Validation'!S$482022),'HMPL Validation'!S$482023,FALSE)),0,HLOOKUP($B94,INDIRECT("'Monthly Resource Report'!"&amp;'HMPL Validation'!S$482021&amp;":"&amp;'HMPL Validation'!S$482022),'HMPL Validation'!S$482023,FALSE))</f>
        <v>6.9930101077948004E-2</v>
      </c>
      <c r="T94" s="318">
        <f ca="1">+IF(ISERROR(HLOOKUP($B94,INDIRECT("'Monthly Resource Report'!"&amp;'HMPL Validation'!T$482021&amp;":"&amp;'HMPL Validation'!T$482022),'HMPL Validation'!T$482023,FALSE)),0,HLOOKUP($B94,INDIRECT("'Monthly Resource Report'!"&amp;'HMPL Validation'!T$482021&amp;":"&amp;'HMPL Validation'!T$482022),'HMPL Validation'!T$482023,FALSE))</f>
        <v>0.49123891641304013</v>
      </c>
    </row>
    <row r="95" spans="2:20" s="461" customFormat="1">
      <c r="B95" s="301">
        <v>44075</v>
      </c>
      <c r="C95" s="294">
        <v>153</v>
      </c>
      <c r="D95" s="297">
        <v>5.4751423855173309</v>
      </c>
      <c r="E95" s="299">
        <v>7.0000000000000007E-2</v>
      </c>
      <c r="F95" s="295">
        <v>0.49</v>
      </c>
      <c r="G95" s="294">
        <f ca="1">+IF(ISERROR(HLOOKUP($B95,INDIRECT("'Monthly Resource Report'!"&amp;'HMPL Validation'!G$482021&amp;":"&amp;'HMPL Validation'!G$482022),'HMPL Validation'!G$482023,FALSE)),0,HLOOKUP($B95,INDIRECT("'Monthly Resource Report'!"&amp;'HMPL Validation'!G$482021&amp;":"&amp;'HMPL Validation'!G$482022),'HMPL Validation'!G$482023,FALSE))</f>
        <v>153</v>
      </c>
      <c r="H95" s="297">
        <f ca="1">+IF(ISERROR(HLOOKUP($B95,INDIRECT("'Monthly Resource Report'!"&amp;'HMPL Validation'!H$482021&amp;":"&amp;'HMPL Validation'!H$482022),'HMPL Validation'!H$482023,FALSE)),0,HLOOKUP($B95,INDIRECT("'Monthly Resource Report'!"&amp;'HMPL Validation'!H$482021&amp;":"&amp;'HMPL Validation'!H$482022),'HMPL Validation'!H$482023,FALSE))</f>
        <v>5.4749961102074209</v>
      </c>
      <c r="I95" s="317">
        <f ca="1">+IF(ISERROR(HLOOKUP($B95,INDIRECT("'Monthly Resource Report'!"&amp;'HMPL Validation'!I$482021&amp;":"&amp;'HMPL Validation'!I$482022),'HMPL Validation'!I$482023,FALSE)),0,HLOOKUP($B95,INDIRECT("'Monthly Resource Report'!"&amp;'HMPL Validation'!I$482021&amp;":"&amp;'HMPL Validation'!I$482022),'HMPL Validation'!I$482023,FALSE))</f>
        <v>6.9903904082388002E-2</v>
      </c>
      <c r="J95" s="318">
        <f ca="1">+IF(ISERROR(HLOOKUP($B95,INDIRECT("'Monthly Resource Report'!"&amp;'HMPL Validation'!J$482021&amp;":"&amp;'HMPL Validation'!J$482022),'HMPL Validation'!J$482023,FALSE)),0,HLOOKUP($B95,INDIRECT("'Monthly Resource Report'!"&amp;'HMPL Validation'!J$482021&amp;":"&amp;'HMPL Validation'!J$482022),'HMPL Validation'!J$482023,FALSE))</f>
        <v>0.49092202311429067</v>
      </c>
      <c r="L95" s="301">
        <v>44075</v>
      </c>
      <c r="M95" s="294">
        <v>152</v>
      </c>
      <c r="N95" s="297">
        <v>5.4751423855173309</v>
      </c>
      <c r="O95" s="299">
        <v>7.0000000000000007E-2</v>
      </c>
      <c r="P95" s="295">
        <v>0.49</v>
      </c>
      <c r="Q95" s="294">
        <f ca="1">+IF(ISERROR(HLOOKUP($B95,INDIRECT("'Monthly Resource Report'!"&amp;'HMPL Validation'!Q$482021&amp;":"&amp;'HMPL Validation'!Q$482022),'HMPL Validation'!Q$482023,FALSE)),0,HLOOKUP($B95,INDIRECT("'Monthly Resource Report'!"&amp;'HMPL Validation'!Q$482021&amp;":"&amp;'HMPL Validation'!Q$482022),'HMPL Validation'!Q$482023,FALSE))</f>
        <v>152</v>
      </c>
      <c r="R95" s="297">
        <f ca="1">+IF(ISERROR(HLOOKUP($B95,INDIRECT("'Monthly Resource Report'!"&amp;'HMPL Validation'!R$482021&amp;":"&amp;'HMPL Validation'!R$482022),'HMPL Validation'!R$482023,FALSE)),0,HLOOKUP($B95,INDIRECT("'Monthly Resource Report'!"&amp;'HMPL Validation'!R$482021&amp;":"&amp;'HMPL Validation'!R$482022),'HMPL Validation'!R$482023,FALSE))</f>
        <v>5.4750027318742713</v>
      </c>
      <c r="S95" s="317">
        <f ca="1">+IF(ISERROR(HLOOKUP($B95,INDIRECT("'Monthly Resource Report'!"&amp;'HMPL Validation'!S$482021&amp;":"&amp;'HMPL Validation'!S$482022),'HMPL Validation'!S$482023,FALSE)),0,HLOOKUP($B95,INDIRECT("'Monthly Resource Report'!"&amp;'HMPL Validation'!S$482021&amp;":"&amp;'HMPL Validation'!S$482022),'HMPL Validation'!S$482023,FALSE))</f>
        <v>6.9869387318444595E-2</v>
      </c>
      <c r="T95" s="318">
        <f ca="1">+IF(ISERROR(HLOOKUP($B95,INDIRECT("'Monthly Resource Report'!"&amp;'HMPL Validation'!T$482021&amp;":"&amp;'HMPL Validation'!T$482022),'HMPL Validation'!T$482023,FALSE)),0,HLOOKUP($B95,INDIRECT("'Monthly Resource Report'!"&amp;'HMPL Validation'!T$482021&amp;":"&amp;'HMPL Validation'!T$482022),'HMPL Validation'!T$482023,FALSE))</f>
        <v>0.49173921564184792</v>
      </c>
    </row>
    <row r="96" spans="2:20" s="461" customFormat="1">
      <c r="B96" s="301">
        <v>44105</v>
      </c>
      <c r="C96" s="294">
        <v>153</v>
      </c>
      <c r="D96" s="297">
        <v>5.4751423855173309</v>
      </c>
      <c r="E96" s="299">
        <v>7.0000000000000007E-2</v>
      </c>
      <c r="F96" s="295">
        <v>0.49</v>
      </c>
      <c r="G96" s="294">
        <f ca="1">+IF(ISERROR(HLOOKUP($B96,INDIRECT("'Monthly Resource Report'!"&amp;'HMPL Validation'!G$482021&amp;":"&amp;'HMPL Validation'!G$482022),'HMPL Validation'!G$482023,FALSE)),0,HLOOKUP($B96,INDIRECT("'Monthly Resource Report'!"&amp;'HMPL Validation'!G$482021&amp;":"&amp;'HMPL Validation'!G$482022),'HMPL Validation'!G$482023,FALSE))</f>
        <v>153</v>
      </c>
      <c r="H96" s="297">
        <f ca="1">+IF(ISERROR(HLOOKUP($B96,INDIRECT("'Monthly Resource Report'!"&amp;'HMPL Validation'!H$482021&amp;":"&amp;'HMPL Validation'!H$482022),'HMPL Validation'!H$482023,FALSE)),0,HLOOKUP($B96,INDIRECT("'Monthly Resource Report'!"&amp;'HMPL Validation'!H$482021&amp;":"&amp;'HMPL Validation'!H$482022),'HMPL Validation'!H$482023,FALSE))</f>
        <v>5.4749955355828765</v>
      </c>
      <c r="I96" s="317">
        <f ca="1">+IF(ISERROR(HLOOKUP($B96,INDIRECT("'Monthly Resource Report'!"&amp;'HMPL Validation'!I$482021&amp;":"&amp;'HMPL Validation'!I$482022),'HMPL Validation'!I$482023,FALSE)),0,HLOOKUP($B96,INDIRECT("'Monthly Resource Report'!"&amp;'HMPL Validation'!I$482021&amp;":"&amp;'HMPL Validation'!I$482022),'HMPL Validation'!I$482023,FALSE))</f>
        <v>6.9909047181774459E-2</v>
      </c>
      <c r="J96" s="318">
        <f ca="1">+IF(ISERROR(HLOOKUP($B96,INDIRECT("'Monthly Resource Report'!"&amp;'HMPL Validation'!J$482021&amp;":"&amp;'HMPL Validation'!J$482022),'HMPL Validation'!J$482023,FALSE)),0,HLOOKUP($B96,INDIRECT("'Monthly Resource Report'!"&amp;'HMPL Validation'!J$482021&amp;":"&amp;'HMPL Validation'!J$482022),'HMPL Validation'!J$482023,FALSE))</f>
        <v>0.49118530179136238</v>
      </c>
      <c r="L96" s="301">
        <v>44105</v>
      </c>
      <c r="M96" s="294">
        <v>152</v>
      </c>
      <c r="N96" s="297">
        <v>5.4751423855173309</v>
      </c>
      <c r="O96" s="299">
        <v>7.0000000000000007E-2</v>
      </c>
      <c r="P96" s="295">
        <v>0.49</v>
      </c>
      <c r="Q96" s="294">
        <f ca="1">+IF(ISERROR(HLOOKUP($B96,INDIRECT("'Monthly Resource Report'!"&amp;'HMPL Validation'!Q$482021&amp;":"&amp;'HMPL Validation'!Q$482022),'HMPL Validation'!Q$482023,FALSE)),0,HLOOKUP($B96,INDIRECT("'Monthly Resource Report'!"&amp;'HMPL Validation'!Q$482021&amp;":"&amp;'HMPL Validation'!Q$482022),'HMPL Validation'!Q$482023,FALSE))</f>
        <v>152</v>
      </c>
      <c r="R96" s="297">
        <f ca="1">+IF(ISERROR(HLOOKUP($B96,INDIRECT("'Monthly Resource Report'!"&amp;'HMPL Validation'!R$482021&amp;":"&amp;'HMPL Validation'!R$482022),'HMPL Validation'!R$482023,FALSE)),0,HLOOKUP($B96,INDIRECT("'Monthly Resource Report'!"&amp;'HMPL Validation'!R$482021&amp;":"&amp;'HMPL Validation'!R$482022),'HMPL Validation'!R$482023,FALSE))</f>
        <v>5.4750035401654209</v>
      </c>
      <c r="S96" s="317">
        <f ca="1">+IF(ISERROR(HLOOKUP($B96,INDIRECT("'Monthly Resource Report'!"&amp;'HMPL Validation'!S$482021&amp;":"&amp;'HMPL Validation'!S$482022),'HMPL Validation'!S$482023,FALSE)),0,HLOOKUP($B96,INDIRECT("'Monthly Resource Report'!"&amp;'HMPL Validation'!S$482021&amp;":"&amp;'HMPL Validation'!S$482022),'HMPL Validation'!S$482023,FALSE))</f>
        <v>6.9886828531021156E-2</v>
      </c>
      <c r="T96" s="318">
        <f ca="1">+IF(ISERROR(HLOOKUP($B96,INDIRECT("'Monthly Resource Report'!"&amp;'HMPL Validation'!T$482021&amp;":"&amp;'HMPL Validation'!T$482022),'HMPL Validation'!T$482023,FALSE)),0,HLOOKUP($B96,INDIRECT("'Monthly Resource Report'!"&amp;'HMPL Validation'!T$482021&amp;":"&amp;'HMPL Validation'!T$482022),'HMPL Validation'!T$482023,FALSE))</f>
        <v>0.49125053422930676</v>
      </c>
    </row>
    <row r="97" spans="2:20" s="461" customFormat="1">
      <c r="B97" s="301">
        <v>44136</v>
      </c>
      <c r="C97" s="294">
        <v>153</v>
      </c>
      <c r="D97" s="297">
        <v>5.4751423855173309</v>
      </c>
      <c r="E97" s="299">
        <v>7.0000000000000007E-2</v>
      </c>
      <c r="F97" s="295">
        <v>0.49</v>
      </c>
      <c r="G97" s="294">
        <f ca="1">+IF(ISERROR(HLOOKUP($B97,INDIRECT("'Monthly Resource Report'!"&amp;'HMPL Validation'!G$482021&amp;":"&amp;'HMPL Validation'!G$482022),'HMPL Validation'!G$482023,FALSE)),0,HLOOKUP($B97,INDIRECT("'Monthly Resource Report'!"&amp;'HMPL Validation'!G$482021&amp;":"&amp;'HMPL Validation'!G$482022),'HMPL Validation'!G$482023,FALSE))</f>
        <v>153</v>
      </c>
      <c r="H97" s="297">
        <f ca="1">+IF(ISERROR(HLOOKUP($B97,INDIRECT("'Monthly Resource Report'!"&amp;'HMPL Validation'!H$482021&amp;":"&amp;'HMPL Validation'!H$482022),'HMPL Validation'!H$482023,FALSE)),0,HLOOKUP($B97,INDIRECT("'Monthly Resource Report'!"&amp;'HMPL Validation'!H$482021&amp;":"&amp;'HMPL Validation'!H$482022),'HMPL Validation'!H$482023,FALSE))</f>
        <v>5.4749936889392439</v>
      </c>
      <c r="I97" s="317">
        <f ca="1">+IF(ISERROR(HLOOKUP($B97,INDIRECT("'Monthly Resource Report'!"&amp;'HMPL Validation'!I$482021&amp;":"&amp;'HMPL Validation'!I$482022),'HMPL Validation'!I$482023,FALSE)),0,HLOOKUP($B97,INDIRECT("'Monthly Resource Report'!"&amp;'HMPL Validation'!I$482021&amp;":"&amp;'HMPL Validation'!I$482022),'HMPL Validation'!I$482023,FALSE))</f>
        <v>6.9949367589761946E-2</v>
      </c>
      <c r="J97" s="318">
        <f ca="1">+IF(ISERROR(HLOOKUP($B97,INDIRECT("'Monthly Resource Report'!"&amp;'HMPL Validation'!J$482021&amp;":"&amp;'HMPL Validation'!J$482022),'HMPL Validation'!J$482023,FALSE)),0,HLOOKUP($B97,INDIRECT("'Monthly Resource Report'!"&amp;'HMPL Validation'!J$482021&amp;":"&amp;'HMPL Validation'!J$482022),'HMPL Validation'!J$482023,FALSE))</f>
        <v>0.4906058073191118</v>
      </c>
      <c r="L97" s="301">
        <v>44136</v>
      </c>
      <c r="M97" s="294">
        <v>152</v>
      </c>
      <c r="N97" s="297">
        <v>5.4751423855173309</v>
      </c>
      <c r="O97" s="299">
        <v>7.0000000000000007E-2</v>
      </c>
      <c r="P97" s="295">
        <v>0.49</v>
      </c>
      <c r="Q97" s="294">
        <f ca="1">+IF(ISERROR(HLOOKUP($B97,INDIRECT("'Monthly Resource Report'!"&amp;'HMPL Validation'!Q$482021&amp;":"&amp;'HMPL Validation'!Q$482022),'HMPL Validation'!Q$482023,FALSE)),0,HLOOKUP($B97,INDIRECT("'Monthly Resource Report'!"&amp;'HMPL Validation'!Q$482021&amp;":"&amp;'HMPL Validation'!Q$482022),'HMPL Validation'!Q$482023,FALSE))</f>
        <v>152</v>
      </c>
      <c r="R97" s="297">
        <f ca="1">+IF(ISERROR(HLOOKUP($B97,INDIRECT("'Monthly Resource Report'!"&amp;'HMPL Validation'!R$482021&amp;":"&amp;'HMPL Validation'!R$482022),'HMPL Validation'!R$482023,FALSE)),0,HLOOKUP($B97,INDIRECT("'Monthly Resource Report'!"&amp;'HMPL Validation'!R$482021&amp;":"&amp;'HMPL Validation'!R$482022),'HMPL Validation'!R$482023,FALSE))</f>
        <v>5.4750050704796678</v>
      </c>
      <c r="S97" s="317">
        <f ca="1">+IF(ISERROR(HLOOKUP($B97,INDIRECT("'Monthly Resource Report'!"&amp;'HMPL Validation'!S$482021&amp;":"&amp;'HMPL Validation'!S$482022),'HMPL Validation'!S$482023,FALSE)),0,HLOOKUP($B97,INDIRECT("'Monthly Resource Report'!"&amp;'HMPL Validation'!S$482021&amp;":"&amp;'HMPL Validation'!S$482022),'HMPL Validation'!S$482023,FALSE))</f>
        <v>6.9928630299032388E-2</v>
      </c>
      <c r="T97" s="318">
        <f ca="1">+IF(ISERROR(HLOOKUP($B97,INDIRECT("'Monthly Resource Report'!"&amp;'HMPL Validation'!T$482021&amp;":"&amp;'HMPL Validation'!T$482022),'HMPL Validation'!T$482023,FALSE)),0,HLOOKUP($B97,INDIRECT("'Monthly Resource Report'!"&amp;'HMPL Validation'!T$482021&amp;":"&amp;'HMPL Validation'!T$482022),'HMPL Validation'!T$482023,FALSE))</f>
        <v>0.49128496277436484</v>
      </c>
    </row>
    <row r="98" spans="2:20" s="461" customFormat="1">
      <c r="B98" s="301">
        <v>44166</v>
      </c>
      <c r="C98" s="294">
        <v>153</v>
      </c>
      <c r="D98" s="297">
        <v>5.4751423855173309</v>
      </c>
      <c r="E98" s="299">
        <v>7.0000000000000007E-2</v>
      </c>
      <c r="F98" s="295">
        <v>0.49</v>
      </c>
      <c r="G98" s="294">
        <f ca="1">+IF(ISERROR(HLOOKUP($B98,INDIRECT("'Monthly Resource Report'!"&amp;'HMPL Validation'!G$482021&amp;":"&amp;'HMPL Validation'!G$482022),'HMPL Validation'!G$482023,FALSE)),0,HLOOKUP($B98,INDIRECT("'Monthly Resource Report'!"&amp;'HMPL Validation'!G$482021&amp;":"&amp;'HMPL Validation'!G$482022),'HMPL Validation'!G$482023,FALSE))</f>
        <v>153</v>
      </c>
      <c r="H98" s="297">
        <f ca="1">+IF(ISERROR(HLOOKUP($B98,INDIRECT("'Monthly Resource Report'!"&amp;'HMPL Validation'!H$482021&amp;":"&amp;'HMPL Validation'!H$482022),'HMPL Validation'!H$482023,FALSE)),0,HLOOKUP($B98,INDIRECT("'Monthly Resource Report'!"&amp;'HMPL Validation'!H$482021&amp;":"&amp;'HMPL Validation'!H$482022),'HMPL Validation'!H$482023,FALSE))</f>
        <v>5.4749948323380808</v>
      </c>
      <c r="I98" s="317">
        <f ca="1">+IF(ISERROR(HLOOKUP($B98,INDIRECT("'Monthly Resource Report'!"&amp;'HMPL Validation'!I$482021&amp;":"&amp;'HMPL Validation'!I$482022),'HMPL Validation'!I$482023,FALSE)),0,HLOOKUP($B98,INDIRECT("'Monthly Resource Report'!"&amp;'HMPL Validation'!I$482021&amp;":"&amp;'HMPL Validation'!I$482022),'HMPL Validation'!I$482023,FALSE))</f>
        <v>6.9963019191314993E-2</v>
      </c>
      <c r="J98" s="318">
        <f ca="1">+IF(ISERROR(HLOOKUP($B98,INDIRECT("'Monthly Resource Report'!"&amp;'HMPL Validation'!J$482021&amp;":"&amp;'HMPL Validation'!J$482022),'HMPL Validation'!J$482023,FALSE)),0,HLOOKUP($B98,INDIRECT("'Monthly Resource Report'!"&amp;'HMPL Validation'!J$482021&amp;":"&amp;'HMPL Validation'!J$482022),'HMPL Validation'!J$482023,FALSE))</f>
        <v>0.49087932275512869</v>
      </c>
      <c r="L98" s="301">
        <v>44166</v>
      </c>
      <c r="M98" s="294">
        <v>152</v>
      </c>
      <c r="N98" s="297">
        <v>5.4751423855173309</v>
      </c>
      <c r="O98" s="299">
        <v>7.0000000000000007E-2</v>
      </c>
      <c r="P98" s="295">
        <v>0.49</v>
      </c>
      <c r="Q98" s="294">
        <f ca="1">+IF(ISERROR(HLOOKUP($B98,INDIRECT("'Monthly Resource Report'!"&amp;'HMPL Validation'!Q$482021&amp;":"&amp;'HMPL Validation'!Q$482022),'HMPL Validation'!Q$482023,FALSE)),0,HLOOKUP($B98,INDIRECT("'Monthly Resource Report'!"&amp;'HMPL Validation'!Q$482021&amp;":"&amp;'HMPL Validation'!Q$482022),'HMPL Validation'!Q$482023,FALSE))</f>
        <v>152</v>
      </c>
      <c r="R98" s="297">
        <f ca="1">+IF(ISERROR(HLOOKUP($B98,INDIRECT("'Monthly Resource Report'!"&amp;'HMPL Validation'!R$482021&amp;":"&amp;'HMPL Validation'!R$482022),'HMPL Validation'!R$482023,FALSE)),0,HLOOKUP($B98,INDIRECT("'Monthly Resource Report'!"&amp;'HMPL Validation'!R$482021&amp;":"&amp;'HMPL Validation'!R$482022),'HMPL Validation'!R$482023,FALSE))</f>
        <v>5.4750044866317875</v>
      </c>
      <c r="S98" s="317">
        <f ca="1">+IF(ISERROR(HLOOKUP($B98,INDIRECT("'Monthly Resource Report'!"&amp;'HMPL Validation'!S$482021&amp;":"&amp;'HMPL Validation'!S$482022),'HMPL Validation'!S$482023,FALSE)),0,HLOOKUP($B98,INDIRECT("'Monthly Resource Report'!"&amp;'HMPL Validation'!S$482021&amp;":"&amp;'HMPL Validation'!S$482022),'HMPL Validation'!S$482023,FALSE))</f>
        <v>6.9936373826623544E-2</v>
      </c>
      <c r="T98" s="318">
        <f ca="1">+IF(ISERROR(HLOOKUP($B98,INDIRECT("'Monthly Resource Report'!"&amp;'HMPL Validation'!T$482021&amp;":"&amp;'HMPL Validation'!T$482022),'HMPL Validation'!T$482023,FALSE)),0,HLOOKUP($B98,INDIRECT("'Monthly Resource Report'!"&amp;'HMPL Validation'!T$482021&amp;":"&amp;'HMPL Validation'!T$482022),'HMPL Validation'!T$482023,FALSE))</f>
        <v>0.49164279798867799</v>
      </c>
    </row>
    <row r="99" spans="2:20" s="461" customFormat="1">
      <c r="B99" s="301">
        <v>44197</v>
      </c>
      <c r="C99" s="294">
        <v>153</v>
      </c>
      <c r="D99" s="297">
        <v>5.6218762014491954</v>
      </c>
      <c r="E99" s="299">
        <v>7.0000000000000007E-2</v>
      </c>
      <c r="F99" s="295">
        <v>0.49</v>
      </c>
      <c r="G99" s="294">
        <f ca="1">+IF(ISERROR(HLOOKUP($B99,INDIRECT("'Monthly Resource Report'!"&amp;'HMPL Validation'!G$482021&amp;":"&amp;'HMPL Validation'!G$482022),'HMPL Validation'!G$482023,FALSE)),0,HLOOKUP($B99,INDIRECT("'Monthly Resource Report'!"&amp;'HMPL Validation'!G$482021&amp;":"&amp;'HMPL Validation'!G$482022),'HMPL Validation'!G$482023,FALSE))</f>
        <v>153</v>
      </c>
      <c r="H99" s="297">
        <f ca="1">+IF(ISERROR(HLOOKUP($B99,INDIRECT("'Monthly Resource Report'!"&amp;'HMPL Validation'!H$482021&amp;":"&amp;'HMPL Validation'!H$482022),'HMPL Validation'!H$482023,FALSE)),0,HLOOKUP($B99,INDIRECT("'Monthly Resource Report'!"&amp;'HMPL Validation'!H$482021&amp;":"&amp;'HMPL Validation'!H$482022),'HMPL Validation'!H$482023,FALSE))</f>
        <v>5.621993794827107</v>
      </c>
      <c r="I99" s="317">
        <f ca="1">+IF(ISERROR(HLOOKUP($B99,INDIRECT("'Monthly Resource Report'!"&amp;'HMPL Validation'!I$482021&amp;":"&amp;'HMPL Validation'!I$482022),'HMPL Validation'!I$482023,FALSE)),0,HLOOKUP($B99,INDIRECT("'Monthly Resource Report'!"&amp;'HMPL Validation'!I$482021&amp;":"&amp;'HMPL Validation'!I$482022),'HMPL Validation'!I$482023,FALSE))</f>
        <v>6.9914624624979424E-2</v>
      </c>
      <c r="J99" s="318">
        <f ca="1">+IF(ISERROR(HLOOKUP($B99,INDIRECT("'Monthly Resource Report'!"&amp;'HMPL Validation'!J$482021&amp;":"&amp;'HMPL Validation'!J$482022),'HMPL Validation'!J$482023,FALSE)),0,HLOOKUP($B99,INDIRECT("'Monthly Resource Report'!"&amp;'HMPL Validation'!J$482021&amp;":"&amp;'HMPL Validation'!J$482022),'HMPL Validation'!J$482023,FALSE))</f>
        <v>0.49115599483187983</v>
      </c>
      <c r="L99" s="301">
        <v>44197</v>
      </c>
      <c r="M99" s="294">
        <v>152</v>
      </c>
      <c r="N99" s="297">
        <v>5.6218762014491954</v>
      </c>
      <c r="O99" s="299">
        <v>7.0000000000000007E-2</v>
      </c>
      <c r="P99" s="295">
        <v>0.49</v>
      </c>
      <c r="Q99" s="294">
        <f ca="1">+IF(ISERROR(HLOOKUP($B99,INDIRECT("'Monthly Resource Report'!"&amp;'HMPL Validation'!Q$482021&amp;":"&amp;'HMPL Validation'!Q$482022),'HMPL Validation'!Q$482023,FALSE)),0,HLOOKUP($B99,INDIRECT("'Monthly Resource Report'!"&amp;'HMPL Validation'!Q$482021&amp;":"&amp;'HMPL Validation'!Q$482022),'HMPL Validation'!Q$482023,FALSE))</f>
        <v>152</v>
      </c>
      <c r="R99" s="297">
        <f ca="1">+IF(ISERROR(HLOOKUP($B99,INDIRECT("'Monthly Resource Report'!"&amp;'HMPL Validation'!R$482021&amp;":"&amp;'HMPL Validation'!R$482022),'HMPL Validation'!R$482023,FALSE)),0,HLOOKUP($B99,INDIRECT("'Monthly Resource Report'!"&amp;'HMPL Validation'!R$482021&amp;":"&amp;'HMPL Validation'!R$482022),'HMPL Validation'!R$482023,FALSE))</f>
        <v>5.6220048040992898</v>
      </c>
      <c r="S99" s="317">
        <f ca="1">+IF(ISERROR(HLOOKUP($B99,INDIRECT("'Monthly Resource Report'!"&amp;'HMPL Validation'!S$482021&amp;":"&amp;'HMPL Validation'!S$482022),'HMPL Validation'!S$482023,FALSE)),0,HLOOKUP($B99,INDIRECT("'Monthly Resource Report'!"&amp;'HMPL Validation'!S$482021&amp;":"&amp;'HMPL Validation'!S$482022),'HMPL Validation'!S$482023,FALSE))</f>
        <v>6.9943323425610493E-2</v>
      </c>
      <c r="T99" s="318">
        <f ca="1">+IF(ISERROR(HLOOKUP($B99,INDIRECT("'Monthly Resource Report'!"&amp;'HMPL Validation'!T$482021&amp;":"&amp;'HMPL Validation'!T$482022),'HMPL Validation'!T$482023,FALSE)),0,HLOOKUP($B99,INDIRECT("'Monthly Resource Report'!"&amp;'HMPL Validation'!T$482021&amp;":"&amp;'HMPL Validation'!T$482022),'HMPL Validation'!T$482023,FALSE))</f>
        <v>0.49163907319059846</v>
      </c>
    </row>
    <row r="100" spans="2:20" s="461" customFormat="1">
      <c r="B100" s="301">
        <v>44228</v>
      </c>
      <c r="C100" s="294">
        <v>153</v>
      </c>
      <c r="D100" s="297">
        <v>5.6218762014491954</v>
      </c>
      <c r="E100" s="299">
        <v>7.0000000000000007E-2</v>
      </c>
      <c r="F100" s="295">
        <v>0.49</v>
      </c>
      <c r="G100" s="294">
        <f ca="1">+IF(ISERROR(HLOOKUP($B100,INDIRECT("'Monthly Resource Report'!"&amp;'HMPL Validation'!G$482021&amp;":"&amp;'HMPL Validation'!G$482022),'HMPL Validation'!G$482023,FALSE)),0,HLOOKUP($B100,INDIRECT("'Monthly Resource Report'!"&amp;'HMPL Validation'!G$482021&amp;":"&amp;'HMPL Validation'!G$482022),'HMPL Validation'!G$482023,FALSE))</f>
        <v>153</v>
      </c>
      <c r="H100" s="297">
        <f ca="1">+IF(ISERROR(HLOOKUP($B100,INDIRECT("'Monthly Resource Report'!"&amp;'HMPL Validation'!H$482021&amp;":"&amp;'HMPL Validation'!H$482022),'HMPL Validation'!H$482023,FALSE)),0,HLOOKUP($B100,INDIRECT("'Monthly Resource Report'!"&amp;'HMPL Validation'!H$482021&amp;":"&amp;'HMPL Validation'!H$482022),'HMPL Validation'!H$482023,FALSE))</f>
        <v>5.6219934630118971</v>
      </c>
      <c r="I100" s="317">
        <f ca="1">+IF(ISERROR(HLOOKUP($B100,INDIRECT("'Monthly Resource Report'!"&amp;'HMPL Validation'!I$482021&amp;":"&amp;'HMPL Validation'!I$482022),'HMPL Validation'!I$482023,FALSE)),0,HLOOKUP($B100,INDIRECT("'Monthly Resource Report'!"&amp;'HMPL Validation'!I$482021&amp;":"&amp;'HMPL Validation'!I$482022),'HMPL Validation'!I$482023,FALSE))</f>
        <v>6.992061958384492E-2</v>
      </c>
      <c r="J100" s="318">
        <f ca="1">+IF(ISERROR(HLOOKUP($B100,INDIRECT("'Monthly Resource Report'!"&amp;'HMPL Validation'!J$482021&amp;":"&amp;'HMPL Validation'!J$482022),'HMPL Validation'!J$482023,FALSE)),0,HLOOKUP($B100,INDIRECT("'Monthly Resource Report'!"&amp;'HMPL Validation'!J$482021&amp;":"&amp;'HMPL Validation'!J$482022),'HMPL Validation'!J$482023,FALSE))</f>
        <v>0.49128951907480928</v>
      </c>
      <c r="L100" s="301">
        <v>44228</v>
      </c>
      <c r="M100" s="294">
        <v>152</v>
      </c>
      <c r="N100" s="297">
        <v>5.6218762014491954</v>
      </c>
      <c r="O100" s="299">
        <v>7.0000000000000007E-2</v>
      </c>
      <c r="P100" s="295">
        <v>0.49</v>
      </c>
      <c r="Q100" s="294">
        <f ca="1">+IF(ISERROR(HLOOKUP($B100,INDIRECT("'Monthly Resource Report'!"&amp;'HMPL Validation'!Q$482021&amp;":"&amp;'HMPL Validation'!Q$482022),'HMPL Validation'!Q$482023,FALSE)),0,HLOOKUP($B100,INDIRECT("'Monthly Resource Report'!"&amp;'HMPL Validation'!Q$482021&amp;":"&amp;'HMPL Validation'!Q$482022),'HMPL Validation'!Q$482023,FALSE))</f>
        <v>152</v>
      </c>
      <c r="R100" s="297">
        <f ca="1">+IF(ISERROR(HLOOKUP($B100,INDIRECT("'Monthly Resource Report'!"&amp;'HMPL Validation'!R$482021&amp;":"&amp;'HMPL Validation'!R$482022),'HMPL Validation'!R$482023,FALSE)),0,HLOOKUP($B100,INDIRECT("'Monthly Resource Report'!"&amp;'HMPL Validation'!R$482021&amp;":"&amp;'HMPL Validation'!R$482022),'HMPL Validation'!R$482023,FALSE))</f>
        <v>5.622004755659626</v>
      </c>
      <c r="S100" s="317">
        <f ca="1">+IF(ISERROR(HLOOKUP($B100,INDIRECT("'Monthly Resource Report'!"&amp;'HMPL Validation'!S$482021&amp;":"&amp;'HMPL Validation'!S$482022),'HMPL Validation'!S$482023,FALSE)),0,HLOOKUP($B100,INDIRECT("'Monthly Resource Report'!"&amp;'HMPL Validation'!S$482021&amp;":"&amp;'HMPL Validation'!S$482022),'HMPL Validation'!S$482023,FALSE))</f>
        <v>6.9956826560315599E-2</v>
      </c>
      <c r="T100" s="318">
        <f ca="1">+IF(ISERROR(HLOOKUP($B100,INDIRECT("'Monthly Resource Report'!"&amp;'HMPL Validation'!T$482021&amp;":"&amp;'HMPL Validation'!T$482022),'HMPL Validation'!T$482023,FALSE)),0,HLOOKUP($B100,INDIRECT("'Monthly Resource Report'!"&amp;'HMPL Validation'!T$482021&amp;":"&amp;'HMPL Validation'!T$482022),'HMPL Validation'!T$482023,FALSE))</f>
        <v>0.49181116697633898</v>
      </c>
    </row>
    <row r="101" spans="2:20" s="461" customFormat="1">
      <c r="B101" s="301">
        <v>44256</v>
      </c>
      <c r="C101" s="294">
        <v>153</v>
      </c>
      <c r="D101" s="297">
        <v>5.6218762014491954</v>
      </c>
      <c r="E101" s="299">
        <v>7.0000000000000007E-2</v>
      </c>
      <c r="F101" s="295">
        <v>0.49</v>
      </c>
      <c r="G101" s="294">
        <f ca="1">+IF(ISERROR(HLOOKUP($B101,INDIRECT("'Monthly Resource Report'!"&amp;'HMPL Validation'!G$482021&amp;":"&amp;'HMPL Validation'!G$482022),'HMPL Validation'!G$482023,FALSE)),0,HLOOKUP($B101,INDIRECT("'Monthly Resource Report'!"&amp;'HMPL Validation'!G$482021&amp;":"&amp;'HMPL Validation'!G$482022),'HMPL Validation'!G$482023,FALSE))</f>
        <v>153</v>
      </c>
      <c r="H101" s="297">
        <f ca="1">+IF(ISERROR(HLOOKUP($B101,INDIRECT("'Monthly Resource Report'!"&amp;'HMPL Validation'!H$482021&amp;":"&amp;'HMPL Validation'!H$482022),'HMPL Validation'!H$482023,FALSE)),0,HLOOKUP($B101,INDIRECT("'Monthly Resource Report'!"&amp;'HMPL Validation'!H$482021&amp;":"&amp;'HMPL Validation'!H$482022),'HMPL Validation'!H$482023,FALSE))</f>
        <v>5.6219935410226816</v>
      </c>
      <c r="I101" s="317">
        <f ca="1">+IF(ISERROR(HLOOKUP($B101,INDIRECT("'Monthly Resource Report'!"&amp;'HMPL Validation'!I$482021&amp;":"&amp;'HMPL Validation'!I$482022),'HMPL Validation'!I$482023,FALSE)),0,HLOOKUP($B101,INDIRECT("'Monthly Resource Report'!"&amp;'HMPL Validation'!I$482021&amp;":"&amp;'HMPL Validation'!I$482022),'HMPL Validation'!I$482023,FALSE))</f>
        <v>6.9896070590611911E-2</v>
      </c>
      <c r="J101" s="318">
        <f ca="1">+IF(ISERROR(HLOOKUP($B101,INDIRECT("'Monthly Resource Report'!"&amp;'HMPL Validation'!J$482021&amp;":"&amp;'HMPL Validation'!J$482022),'HMPL Validation'!J$482023,FALSE)),0,HLOOKUP($B101,INDIRECT("'Monthly Resource Report'!"&amp;'HMPL Validation'!J$482021&amp;":"&amp;'HMPL Validation'!J$482022),'HMPL Validation'!J$482023,FALSE))</f>
        <v>0.49255795835089705</v>
      </c>
      <c r="L101" s="301">
        <v>44256</v>
      </c>
      <c r="M101" s="294">
        <v>152</v>
      </c>
      <c r="N101" s="297">
        <v>5.6218762014491954</v>
      </c>
      <c r="O101" s="299">
        <v>7.0000000000000007E-2</v>
      </c>
      <c r="P101" s="295">
        <v>0.49</v>
      </c>
      <c r="Q101" s="294">
        <f ca="1">+IF(ISERROR(HLOOKUP($B101,INDIRECT("'Monthly Resource Report'!"&amp;'HMPL Validation'!Q$482021&amp;":"&amp;'HMPL Validation'!Q$482022),'HMPL Validation'!Q$482023,FALSE)),0,HLOOKUP($B101,INDIRECT("'Monthly Resource Report'!"&amp;'HMPL Validation'!Q$482021&amp;":"&amp;'HMPL Validation'!Q$482022),'HMPL Validation'!Q$482023,FALSE))</f>
        <v>152</v>
      </c>
      <c r="R101" s="297">
        <f ca="1">+IF(ISERROR(HLOOKUP($B101,INDIRECT("'Monthly Resource Report'!"&amp;'HMPL Validation'!R$482021&amp;":"&amp;'HMPL Validation'!R$482022),'HMPL Validation'!R$482023,FALSE)),0,HLOOKUP($B101,INDIRECT("'Monthly Resource Report'!"&amp;'HMPL Validation'!R$482021&amp;":"&amp;'HMPL Validation'!R$482022),'HMPL Validation'!R$482023,FALSE))</f>
        <v>5.6220028401886699</v>
      </c>
      <c r="S101" s="317">
        <f ca="1">+IF(ISERROR(HLOOKUP($B101,INDIRECT("'Monthly Resource Report'!"&amp;'HMPL Validation'!S$482021&amp;":"&amp;'HMPL Validation'!S$482022),'HMPL Validation'!S$482023,FALSE)),0,HLOOKUP($B101,INDIRECT("'Monthly Resource Report'!"&amp;'HMPL Validation'!S$482021&amp;":"&amp;'HMPL Validation'!S$482022),'HMPL Validation'!S$482023,FALSE))</f>
        <v>6.9938899169089075E-2</v>
      </c>
      <c r="T101" s="318">
        <f ca="1">+IF(ISERROR(HLOOKUP($B101,INDIRECT("'Monthly Resource Report'!"&amp;'HMPL Validation'!T$482021&amp;":"&amp;'HMPL Validation'!T$482022),'HMPL Validation'!T$482023,FALSE)),0,HLOOKUP($B101,INDIRECT("'Monthly Resource Report'!"&amp;'HMPL Validation'!T$482021&amp;":"&amp;'HMPL Validation'!T$482022),'HMPL Validation'!T$482023,FALSE))</f>
        <v>0.49228702776979205</v>
      </c>
    </row>
    <row r="102" spans="2:20" s="461" customFormat="1">
      <c r="B102" s="301">
        <v>44287</v>
      </c>
      <c r="C102" s="294">
        <v>153</v>
      </c>
      <c r="D102" s="297">
        <v>5.6218762014491954</v>
      </c>
      <c r="E102" s="299">
        <v>7.0000000000000007E-2</v>
      </c>
      <c r="F102" s="295">
        <v>0.49</v>
      </c>
      <c r="G102" s="294">
        <f ca="1">+IF(ISERROR(HLOOKUP($B102,INDIRECT("'Monthly Resource Report'!"&amp;'HMPL Validation'!G$482021&amp;":"&amp;'HMPL Validation'!G$482022),'HMPL Validation'!G$482023,FALSE)),0,HLOOKUP($B102,INDIRECT("'Monthly Resource Report'!"&amp;'HMPL Validation'!G$482021&amp;":"&amp;'HMPL Validation'!G$482022),'HMPL Validation'!G$482023,FALSE))</f>
        <v>153</v>
      </c>
      <c r="H102" s="297">
        <f ca="1">+IF(ISERROR(HLOOKUP($B102,INDIRECT("'Monthly Resource Report'!"&amp;'HMPL Validation'!H$482021&amp;":"&amp;'HMPL Validation'!H$482022),'HMPL Validation'!H$482023,FALSE)),0,HLOOKUP($B102,INDIRECT("'Monthly Resource Report'!"&amp;'HMPL Validation'!H$482021&amp;":"&amp;'HMPL Validation'!H$482022),'HMPL Validation'!H$482023,FALSE))</f>
        <v>5.621993955607973</v>
      </c>
      <c r="I102" s="317">
        <f ca="1">+IF(ISERROR(HLOOKUP($B102,INDIRECT("'Monthly Resource Report'!"&amp;'HMPL Validation'!I$482021&amp;":"&amp;'HMPL Validation'!I$482022),'HMPL Validation'!I$482023,FALSE)),0,HLOOKUP($B102,INDIRECT("'Monthly Resource Report'!"&amp;'HMPL Validation'!I$482021&amp;":"&amp;'HMPL Validation'!I$482022),'HMPL Validation'!I$482023,FALSE))</f>
        <v>6.9878361366049038E-2</v>
      </c>
      <c r="J102" s="318">
        <f ca="1">+IF(ISERROR(HLOOKUP($B102,INDIRECT("'Monthly Resource Report'!"&amp;'HMPL Validation'!J$482021&amp;":"&amp;'HMPL Validation'!J$482022),'HMPL Validation'!J$482023,FALSE)),0,HLOOKUP($B102,INDIRECT("'Monthly Resource Report'!"&amp;'HMPL Validation'!J$482021&amp;":"&amp;'HMPL Validation'!J$482022),'HMPL Validation'!J$482023,FALSE))</f>
        <v>0.49223375537953695</v>
      </c>
      <c r="L102" s="301">
        <v>44287</v>
      </c>
      <c r="M102" s="294">
        <v>152</v>
      </c>
      <c r="N102" s="297">
        <v>5.6218762014491954</v>
      </c>
      <c r="O102" s="299">
        <v>7.0000000000000007E-2</v>
      </c>
      <c r="P102" s="295">
        <v>0.49</v>
      </c>
      <c r="Q102" s="294">
        <f ca="1">+IF(ISERROR(HLOOKUP($B102,INDIRECT("'Monthly Resource Report'!"&amp;'HMPL Validation'!Q$482021&amp;":"&amp;'HMPL Validation'!Q$482022),'HMPL Validation'!Q$482023,FALSE)),0,HLOOKUP($B102,INDIRECT("'Monthly Resource Report'!"&amp;'HMPL Validation'!Q$482021&amp;":"&amp;'HMPL Validation'!Q$482022),'HMPL Validation'!Q$482023,FALSE))</f>
        <v>152</v>
      </c>
      <c r="R102" s="297">
        <f ca="1">+IF(ISERROR(HLOOKUP($B102,INDIRECT("'Monthly Resource Report'!"&amp;'HMPL Validation'!R$482021&amp;":"&amp;'HMPL Validation'!R$482022),'HMPL Validation'!R$482023,FALSE)),0,HLOOKUP($B102,INDIRECT("'Monthly Resource Report'!"&amp;'HMPL Validation'!R$482021&amp;":"&amp;'HMPL Validation'!R$482022),'HMPL Validation'!R$482023,FALSE))</f>
        <v>0</v>
      </c>
      <c r="S102" s="317">
        <f ca="1">+IF(ISERROR(HLOOKUP($B102,INDIRECT("'Monthly Resource Report'!"&amp;'HMPL Validation'!S$482021&amp;":"&amp;'HMPL Validation'!S$482022),'HMPL Validation'!S$482023,FALSE)),0,HLOOKUP($B102,INDIRECT("'Monthly Resource Report'!"&amp;'HMPL Validation'!S$482021&amp;":"&amp;'HMPL Validation'!S$482022),'HMPL Validation'!S$482023,FALSE))</f>
        <v>0</v>
      </c>
      <c r="T102" s="318">
        <f ca="1">+IF(ISERROR(HLOOKUP($B102,INDIRECT("'Monthly Resource Report'!"&amp;'HMPL Validation'!T$482021&amp;":"&amp;'HMPL Validation'!T$482022),'HMPL Validation'!T$482023,FALSE)),0,HLOOKUP($B102,INDIRECT("'Monthly Resource Report'!"&amp;'HMPL Validation'!T$482021&amp;":"&amp;'HMPL Validation'!T$482022),'HMPL Validation'!T$482023,FALSE))</f>
        <v>0</v>
      </c>
    </row>
    <row r="103" spans="2:20" s="461" customFormat="1">
      <c r="B103" s="301">
        <v>44317</v>
      </c>
      <c r="C103" s="294">
        <v>153</v>
      </c>
      <c r="D103" s="297">
        <v>5.6218762014491954</v>
      </c>
      <c r="E103" s="299">
        <v>7.0000000000000007E-2</v>
      </c>
      <c r="F103" s="295">
        <v>0.49</v>
      </c>
      <c r="G103" s="294">
        <f ca="1">+IF(ISERROR(HLOOKUP($B103,INDIRECT("'Monthly Resource Report'!"&amp;'HMPL Validation'!G$482021&amp;":"&amp;'HMPL Validation'!G$482022),'HMPL Validation'!G$482023,FALSE)),0,HLOOKUP($B103,INDIRECT("'Monthly Resource Report'!"&amp;'HMPL Validation'!G$482021&amp;":"&amp;'HMPL Validation'!G$482022),'HMPL Validation'!G$482023,FALSE))</f>
        <v>153</v>
      </c>
      <c r="H103" s="297">
        <f ca="1">+IF(ISERROR(HLOOKUP($B103,INDIRECT("'Monthly Resource Report'!"&amp;'HMPL Validation'!H$482021&amp;":"&amp;'HMPL Validation'!H$482022),'HMPL Validation'!H$482023,FALSE)),0,HLOOKUP($B103,INDIRECT("'Monthly Resource Report'!"&amp;'HMPL Validation'!H$482021&amp;":"&amp;'HMPL Validation'!H$482022),'HMPL Validation'!H$482023,FALSE))</f>
        <v>5.621993871981557</v>
      </c>
      <c r="I103" s="317">
        <f ca="1">+IF(ISERROR(HLOOKUP($B103,INDIRECT("'Monthly Resource Report'!"&amp;'HMPL Validation'!I$482021&amp;":"&amp;'HMPL Validation'!I$482022),'HMPL Validation'!I$482023,FALSE)),0,HLOOKUP($B103,INDIRECT("'Monthly Resource Report'!"&amp;'HMPL Validation'!I$482021&amp;":"&amp;'HMPL Validation'!I$482022),'HMPL Validation'!I$482023,FALSE))</f>
        <v>6.9852523700044675E-2</v>
      </c>
      <c r="J103" s="318">
        <f ca="1">+IF(ISERROR(HLOOKUP($B103,INDIRECT("'Monthly Resource Report'!"&amp;'HMPL Validation'!J$482021&amp;":"&amp;'HMPL Validation'!J$482022),'HMPL Validation'!J$482023,FALSE)),0,HLOOKUP($B103,INDIRECT("'Monthly Resource Report'!"&amp;'HMPL Validation'!J$482021&amp;":"&amp;'HMPL Validation'!J$482022),'HMPL Validation'!J$482023,FALSE))</f>
        <v>0.49089739420685552</v>
      </c>
      <c r="L103" s="301">
        <v>44317</v>
      </c>
      <c r="M103" s="294">
        <v>152</v>
      </c>
      <c r="N103" s="297">
        <v>5.6218762014491954</v>
      </c>
      <c r="O103" s="299">
        <v>7.0000000000000007E-2</v>
      </c>
      <c r="P103" s="295">
        <v>0.49</v>
      </c>
      <c r="Q103" s="294">
        <f ca="1">+IF(ISERROR(HLOOKUP($B103,INDIRECT("'Monthly Resource Report'!"&amp;'HMPL Validation'!Q$482021&amp;":"&amp;'HMPL Validation'!Q$482022),'HMPL Validation'!Q$482023,FALSE)),0,HLOOKUP($B103,INDIRECT("'Monthly Resource Report'!"&amp;'HMPL Validation'!Q$482021&amp;":"&amp;'HMPL Validation'!Q$482022),'HMPL Validation'!Q$482023,FALSE))</f>
        <v>152</v>
      </c>
      <c r="R103" s="297">
        <f ca="1">+IF(ISERROR(HLOOKUP($B103,INDIRECT("'Monthly Resource Report'!"&amp;'HMPL Validation'!R$482021&amp;":"&amp;'HMPL Validation'!R$482022),'HMPL Validation'!R$482023,FALSE)),0,HLOOKUP($B103,INDIRECT("'Monthly Resource Report'!"&amp;'HMPL Validation'!R$482021&amp;":"&amp;'HMPL Validation'!R$482022),'HMPL Validation'!R$482023,FALSE))</f>
        <v>5.6220010658246915</v>
      </c>
      <c r="S103" s="317">
        <f ca="1">+IF(ISERROR(HLOOKUP($B103,INDIRECT("'Monthly Resource Report'!"&amp;'HMPL Validation'!S$482021&amp;":"&amp;'HMPL Validation'!S$482022),'HMPL Validation'!S$482023,FALSE)),0,HLOOKUP($B103,INDIRECT("'Monthly Resource Report'!"&amp;'HMPL Validation'!S$482021&amp;":"&amp;'HMPL Validation'!S$482022),'HMPL Validation'!S$482023,FALSE))</f>
        <v>6.9861321283102656E-2</v>
      </c>
      <c r="T103" s="318">
        <f ca="1">+IF(ISERROR(HLOOKUP($B103,INDIRECT("'Monthly Resource Report'!"&amp;'HMPL Validation'!T$482021&amp;":"&amp;'HMPL Validation'!T$482022),'HMPL Validation'!T$482023,FALSE)),0,HLOOKUP($B103,INDIRECT("'Monthly Resource Report'!"&amp;'HMPL Validation'!T$482021&amp;":"&amp;'HMPL Validation'!T$482022),'HMPL Validation'!T$482023,FALSE))</f>
        <v>0.49209748268671971</v>
      </c>
    </row>
    <row r="104" spans="2:20" s="461" customFormat="1">
      <c r="B104" s="301">
        <v>44348</v>
      </c>
      <c r="C104" s="294">
        <v>153</v>
      </c>
      <c r="D104" s="297">
        <v>5.6218762014491954</v>
      </c>
      <c r="E104" s="299">
        <v>7.0000000000000007E-2</v>
      </c>
      <c r="F104" s="295">
        <v>0.49</v>
      </c>
      <c r="G104" s="294">
        <f ca="1">+IF(ISERROR(HLOOKUP($B104,INDIRECT("'Monthly Resource Report'!"&amp;'HMPL Validation'!G$482021&amp;":"&amp;'HMPL Validation'!G$482022),'HMPL Validation'!G$482023,FALSE)),0,HLOOKUP($B104,INDIRECT("'Monthly Resource Report'!"&amp;'HMPL Validation'!G$482021&amp;":"&amp;'HMPL Validation'!G$482022),'HMPL Validation'!G$482023,FALSE))</f>
        <v>153</v>
      </c>
      <c r="H104" s="297">
        <f ca="1">+IF(ISERROR(HLOOKUP($B104,INDIRECT("'Monthly Resource Report'!"&amp;'HMPL Validation'!H$482021&amp;":"&amp;'HMPL Validation'!H$482022),'HMPL Validation'!H$482023,FALSE)),0,HLOOKUP($B104,INDIRECT("'Monthly Resource Report'!"&amp;'HMPL Validation'!H$482021&amp;":"&amp;'HMPL Validation'!H$482022),'HMPL Validation'!H$482023,FALSE))</f>
        <v>5.621993383543324</v>
      </c>
      <c r="I104" s="317">
        <f ca="1">+IF(ISERROR(HLOOKUP($B104,INDIRECT("'Monthly Resource Report'!"&amp;'HMPL Validation'!I$482021&amp;":"&amp;'HMPL Validation'!I$482022),'HMPL Validation'!I$482023,FALSE)),0,HLOOKUP($B104,INDIRECT("'Monthly Resource Report'!"&amp;'HMPL Validation'!I$482021&amp;":"&amp;'HMPL Validation'!I$482022),'HMPL Validation'!I$482023,FALSE))</f>
        <v>6.9878388181640522E-2</v>
      </c>
      <c r="J104" s="318">
        <f ca="1">+IF(ISERROR(HLOOKUP($B104,INDIRECT("'Monthly Resource Report'!"&amp;'HMPL Validation'!J$482021&amp;":"&amp;'HMPL Validation'!J$482022),'HMPL Validation'!J$482023,FALSE)),0,HLOOKUP($B104,INDIRECT("'Monthly Resource Report'!"&amp;'HMPL Validation'!J$482021&amp;":"&amp;'HMPL Validation'!J$482022),'HMPL Validation'!J$482023,FALSE))</f>
        <v>0.49150959923452392</v>
      </c>
      <c r="L104" s="301">
        <v>44348</v>
      </c>
      <c r="M104" s="294">
        <v>152</v>
      </c>
      <c r="N104" s="297">
        <v>5.6218762014491954</v>
      </c>
      <c r="O104" s="299">
        <v>7.0000000000000007E-2</v>
      </c>
      <c r="P104" s="295">
        <v>0.49</v>
      </c>
      <c r="Q104" s="294">
        <f ca="1">+IF(ISERROR(HLOOKUP($B104,INDIRECT("'Monthly Resource Report'!"&amp;'HMPL Validation'!Q$482021&amp;":"&amp;'HMPL Validation'!Q$482022),'HMPL Validation'!Q$482023,FALSE)),0,HLOOKUP($B104,INDIRECT("'Monthly Resource Report'!"&amp;'HMPL Validation'!Q$482021&amp;":"&amp;'HMPL Validation'!Q$482022),'HMPL Validation'!Q$482023,FALSE))</f>
        <v>152</v>
      </c>
      <c r="R104" s="297">
        <f ca="1">+IF(ISERROR(HLOOKUP($B104,INDIRECT("'Monthly Resource Report'!"&amp;'HMPL Validation'!R$482021&amp;":"&amp;'HMPL Validation'!R$482022),'HMPL Validation'!R$482023,FALSE)),0,HLOOKUP($B104,INDIRECT("'Monthly Resource Report'!"&amp;'HMPL Validation'!R$482021&amp;":"&amp;'HMPL Validation'!R$482022),'HMPL Validation'!R$482023,FALSE))</f>
        <v>5.6220028497913912</v>
      </c>
      <c r="S104" s="317">
        <f ca="1">+IF(ISERROR(HLOOKUP($B104,INDIRECT("'Monthly Resource Report'!"&amp;'HMPL Validation'!S$482021&amp;":"&amp;'HMPL Validation'!S$482022),'HMPL Validation'!S$482023,FALSE)),0,HLOOKUP($B104,INDIRECT("'Monthly Resource Report'!"&amp;'HMPL Validation'!S$482021&amp;":"&amp;'HMPL Validation'!S$482022),'HMPL Validation'!S$482023,FALSE))</f>
        <v>6.9902263588072597E-2</v>
      </c>
      <c r="T104" s="318">
        <f ca="1">+IF(ISERROR(HLOOKUP($B104,INDIRECT("'Monthly Resource Report'!"&amp;'HMPL Validation'!T$482021&amp;":"&amp;'HMPL Validation'!T$482022),'HMPL Validation'!T$482023,FALSE)),0,HLOOKUP($B104,INDIRECT("'Monthly Resource Report'!"&amp;'HMPL Validation'!T$482021&amp;":"&amp;'HMPL Validation'!T$482022),'HMPL Validation'!T$482023,FALSE))</f>
        <v>0.49128597006740843</v>
      </c>
    </row>
    <row r="105" spans="2:20" s="461" customFormat="1">
      <c r="B105" s="301">
        <v>44378</v>
      </c>
      <c r="C105" s="294">
        <v>153</v>
      </c>
      <c r="D105" s="297">
        <v>5.6218762014491954</v>
      </c>
      <c r="E105" s="299">
        <v>7.0000000000000007E-2</v>
      </c>
      <c r="F105" s="295">
        <v>0.49</v>
      </c>
      <c r="G105" s="294">
        <f ca="1">+IF(ISERROR(HLOOKUP($B105,INDIRECT("'Monthly Resource Report'!"&amp;'HMPL Validation'!G$482021&amp;":"&amp;'HMPL Validation'!G$482022),'HMPL Validation'!G$482023,FALSE)),0,HLOOKUP($B105,INDIRECT("'Monthly Resource Report'!"&amp;'HMPL Validation'!G$482021&amp;":"&amp;'HMPL Validation'!G$482022),'HMPL Validation'!G$482023,FALSE))</f>
        <v>153</v>
      </c>
      <c r="H105" s="297">
        <f ca="1">+IF(ISERROR(HLOOKUP($B105,INDIRECT("'Monthly Resource Report'!"&amp;'HMPL Validation'!H$482021&amp;":"&amp;'HMPL Validation'!H$482022),'HMPL Validation'!H$482023,FALSE)),0,HLOOKUP($B105,INDIRECT("'Monthly Resource Report'!"&amp;'HMPL Validation'!H$482021&amp;":"&amp;'HMPL Validation'!H$482022),'HMPL Validation'!H$482023,FALSE))</f>
        <v>5.6219923645677277</v>
      </c>
      <c r="I105" s="317">
        <f ca="1">+IF(ISERROR(HLOOKUP($B105,INDIRECT("'Monthly Resource Report'!"&amp;'HMPL Validation'!I$482021&amp;":"&amp;'HMPL Validation'!I$482022),'HMPL Validation'!I$482023,FALSE)),0,HLOOKUP($B105,INDIRECT("'Monthly Resource Report'!"&amp;'HMPL Validation'!I$482021&amp;":"&amp;'HMPL Validation'!I$482022),'HMPL Validation'!I$482023,FALSE))</f>
        <v>6.9897013158188678E-2</v>
      </c>
      <c r="J105" s="318">
        <f ca="1">+IF(ISERROR(HLOOKUP($B105,INDIRECT("'Monthly Resource Report'!"&amp;'HMPL Validation'!J$482021&amp;":"&amp;'HMPL Validation'!J$482022),'HMPL Validation'!J$482023,FALSE)),0,HLOOKUP($B105,INDIRECT("'Monthly Resource Report'!"&amp;'HMPL Validation'!J$482021&amp;":"&amp;'HMPL Validation'!J$482022),'HMPL Validation'!J$482023,FALSE))</f>
        <v>0.49086969148627213</v>
      </c>
      <c r="L105" s="301">
        <v>44378</v>
      </c>
      <c r="M105" s="294">
        <v>152</v>
      </c>
      <c r="N105" s="297">
        <v>5.6218762014491954</v>
      </c>
      <c r="O105" s="299">
        <v>7.0000000000000007E-2</v>
      </c>
      <c r="P105" s="295">
        <v>0.49</v>
      </c>
      <c r="Q105" s="294">
        <f ca="1">+IF(ISERROR(HLOOKUP($B105,INDIRECT("'Monthly Resource Report'!"&amp;'HMPL Validation'!Q$482021&amp;":"&amp;'HMPL Validation'!Q$482022),'HMPL Validation'!Q$482023,FALSE)),0,HLOOKUP($B105,INDIRECT("'Monthly Resource Report'!"&amp;'HMPL Validation'!Q$482021&amp;":"&amp;'HMPL Validation'!Q$482022),'HMPL Validation'!Q$482023,FALSE))</f>
        <v>152</v>
      </c>
      <c r="R105" s="297">
        <f ca="1">+IF(ISERROR(HLOOKUP($B105,INDIRECT("'Monthly Resource Report'!"&amp;'HMPL Validation'!R$482021&amp;":"&amp;'HMPL Validation'!R$482022),'HMPL Validation'!R$482023,FALSE)),0,HLOOKUP($B105,INDIRECT("'Monthly Resource Report'!"&amp;'HMPL Validation'!R$482021&amp;":"&amp;'HMPL Validation'!R$482022),'HMPL Validation'!R$482023,FALSE))</f>
        <v>5.6220040173995507</v>
      </c>
      <c r="S105" s="317">
        <f ca="1">+IF(ISERROR(HLOOKUP($B105,INDIRECT("'Monthly Resource Report'!"&amp;'HMPL Validation'!S$482021&amp;":"&amp;'HMPL Validation'!S$482022),'HMPL Validation'!S$482023,FALSE)),0,HLOOKUP($B105,INDIRECT("'Monthly Resource Report'!"&amp;'HMPL Validation'!S$482021&amp;":"&amp;'HMPL Validation'!S$482022),'HMPL Validation'!S$482023,FALSE))</f>
        <v>6.9920400646215089E-2</v>
      </c>
      <c r="T105" s="318">
        <f ca="1">+IF(ISERROR(HLOOKUP($B105,INDIRECT("'Monthly Resource Report'!"&amp;'HMPL Validation'!T$482021&amp;":"&amp;'HMPL Validation'!T$482022),'HMPL Validation'!T$482023,FALSE)),0,HLOOKUP($B105,INDIRECT("'Monthly Resource Report'!"&amp;'HMPL Validation'!T$482021&amp;":"&amp;'HMPL Validation'!T$482022),'HMPL Validation'!T$482023,FALSE))</f>
        <v>0.49247584053010335</v>
      </c>
    </row>
    <row r="106" spans="2:20" s="461" customFormat="1">
      <c r="B106" s="301">
        <v>44409</v>
      </c>
      <c r="C106" s="294">
        <v>153</v>
      </c>
      <c r="D106" s="297">
        <v>5.6218762014491954</v>
      </c>
      <c r="E106" s="299">
        <v>7.0000000000000007E-2</v>
      </c>
      <c r="F106" s="295">
        <v>0.49</v>
      </c>
      <c r="G106" s="294">
        <f ca="1">+IF(ISERROR(HLOOKUP($B106,INDIRECT("'Monthly Resource Report'!"&amp;'HMPL Validation'!G$482021&amp;":"&amp;'HMPL Validation'!G$482022),'HMPL Validation'!G$482023,FALSE)),0,HLOOKUP($B106,INDIRECT("'Monthly Resource Report'!"&amp;'HMPL Validation'!G$482021&amp;":"&amp;'HMPL Validation'!G$482022),'HMPL Validation'!G$482023,FALSE))</f>
        <v>153</v>
      </c>
      <c r="H106" s="297">
        <f ca="1">+IF(ISERROR(HLOOKUP($B106,INDIRECT("'Monthly Resource Report'!"&amp;'HMPL Validation'!H$482021&amp;":"&amp;'HMPL Validation'!H$482022),'HMPL Validation'!H$482023,FALSE)),0,HLOOKUP($B106,INDIRECT("'Monthly Resource Report'!"&amp;'HMPL Validation'!H$482021&amp;":"&amp;'HMPL Validation'!H$482022),'HMPL Validation'!H$482023,FALSE))</f>
        <v>5.6219941599669569</v>
      </c>
      <c r="I106" s="317">
        <f ca="1">+IF(ISERROR(HLOOKUP($B106,INDIRECT("'Monthly Resource Report'!"&amp;'HMPL Validation'!I$482021&amp;":"&amp;'HMPL Validation'!I$482022),'HMPL Validation'!I$482023,FALSE)),0,HLOOKUP($B106,INDIRECT("'Monthly Resource Report'!"&amp;'HMPL Validation'!I$482021&amp;":"&amp;'HMPL Validation'!I$482022),'HMPL Validation'!I$482023,FALSE))</f>
        <v>6.9907358626224284E-2</v>
      </c>
      <c r="J106" s="318">
        <f ca="1">+IF(ISERROR(HLOOKUP($B106,INDIRECT("'Monthly Resource Report'!"&amp;'HMPL Validation'!J$482021&amp;":"&amp;'HMPL Validation'!J$482022),'HMPL Validation'!J$482023,FALSE)),0,HLOOKUP($B106,INDIRECT("'Monthly Resource Report'!"&amp;'HMPL Validation'!J$482021&amp;":"&amp;'HMPL Validation'!J$482022),'HMPL Validation'!J$482023,FALSE))</f>
        <v>0.49057733191983671</v>
      </c>
      <c r="L106" s="301">
        <v>44409</v>
      </c>
      <c r="M106" s="294">
        <v>152</v>
      </c>
      <c r="N106" s="297">
        <v>5.6218762014491954</v>
      </c>
      <c r="O106" s="299">
        <v>7.0000000000000007E-2</v>
      </c>
      <c r="P106" s="295">
        <v>0.49</v>
      </c>
      <c r="Q106" s="294">
        <f ca="1">+IF(ISERROR(HLOOKUP($B106,INDIRECT("'Monthly Resource Report'!"&amp;'HMPL Validation'!Q$482021&amp;":"&amp;'HMPL Validation'!Q$482022),'HMPL Validation'!Q$482023,FALSE)),0,HLOOKUP($B106,INDIRECT("'Monthly Resource Report'!"&amp;'HMPL Validation'!Q$482021&amp;":"&amp;'HMPL Validation'!Q$482022),'HMPL Validation'!Q$482023,FALSE))</f>
        <v>152</v>
      </c>
      <c r="R106" s="297">
        <f ca="1">+IF(ISERROR(HLOOKUP($B106,INDIRECT("'Monthly Resource Report'!"&amp;'HMPL Validation'!R$482021&amp;":"&amp;'HMPL Validation'!R$482022),'HMPL Validation'!R$482023,FALSE)),0,HLOOKUP($B106,INDIRECT("'Monthly Resource Report'!"&amp;'HMPL Validation'!R$482021&amp;":"&amp;'HMPL Validation'!R$482022),'HMPL Validation'!R$482023,FALSE))</f>
        <v>5.6220034530129599</v>
      </c>
      <c r="S106" s="317">
        <f ca="1">+IF(ISERROR(HLOOKUP($B106,INDIRECT("'Monthly Resource Report'!"&amp;'HMPL Validation'!S$482021&amp;":"&amp;'HMPL Validation'!S$482022),'HMPL Validation'!S$482023,FALSE)),0,HLOOKUP($B106,INDIRECT("'Monthly Resource Report'!"&amp;'HMPL Validation'!S$482021&amp;":"&amp;'HMPL Validation'!S$482022),'HMPL Validation'!S$482023,FALSE))</f>
        <v>6.9926193027683117E-2</v>
      </c>
      <c r="T106" s="318">
        <f ca="1">+IF(ISERROR(HLOOKUP($B106,INDIRECT("'Monthly Resource Report'!"&amp;'HMPL Validation'!T$482021&amp;":"&amp;'HMPL Validation'!T$482022),'HMPL Validation'!T$482023,FALSE)),0,HLOOKUP($B106,INDIRECT("'Monthly Resource Report'!"&amp;'HMPL Validation'!T$482021&amp;":"&amp;'HMPL Validation'!T$482022),'HMPL Validation'!T$482023,FALSE))</f>
        <v>0.49165188081995809</v>
      </c>
    </row>
    <row r="107" spans="2:20" s="461" customFormat="1">
      <c r="B107" s="301">
        <v>44440</v>
      </c>
      <c r="C107" s="294">
        <v>153</v>
      </c>
      <c r="D107" s="297">
        <v>5.6218762014491954</v>
      </c>
      <c r="E107" s="299">
        <v>7.0000000000000007E-2</v>
      </c>
      <c r="F107" s="295">
        <v>0.49</v>
      </c>
      <c r="G107" s="294">
        <f ca="1">+IF(ISERROR(HLOOKUP($B107,INDIRECT("'Monthly Resource Report'!"&amp;'HMPL Validation'!G$482021&amp;":"&amp;'HMPL Validation'!G$482022),'HMPL Validation'!G$482023,FALSE)),0,HLOOKUP($B107,INDIRECT("'Monthly Resource Report'!"&amp;'HMPL Validation'!G$482021&amp;":"&amp;'HMPL Validation'!G$482022),'HMPL Validation'!G$482023,FALSE))</f>
        <v>153</v>
      </c>
      <c r="H107" s="297">
        <f ca="1">+IF(ISERROR(HLOOKUP($B107,INDIRECT("'Monthly Resource Report'!"&amp;'HMPL Validation'!H$482021&amp;":"&amp;'HMPL Validation'!H$482022),'HMPL Validation'!H$482023,FALSE)),0,HLOOKUP($B107,INDIRECT("'Monthly Resource Report'!"&amp;'HMPL Validation'!H$482021&amp;":"&amp;'HMPL Validation'!H$482022),'HMPL Validation'!H$482023,FALSE))</f>
        <v>5.6219935958494629</v>
      </c>
      <c r="I107" s="317">
        <f ca="1">+IF(ISERROR(HLOOKUP($B107,INDIRECT("'Monthly Resource Report'!"&amp;'HMPL Validation'!I$482021&amp;":"&amp;'HMPL Validation'!I$482022),'HMPL Validation'!I$482023,FALSE)),0,HLOOKUP($B107,INDIRECT("'Monthly Resource Report'!"&amp;'HMPL Validation'!I$482021&amp;":"&amp;'HMPL Validation'!I$482022),'HMPL Validation'!I$482023,FALSE))</f>
        <v>6.9849369740522693E-2</v>
      </c>
      <c r="J107" s="318">
        <f ca="1">+IF(ISERROR(HLOOKUP($B107,INDIRECT("'Monthly Resource Report'!"&amp;'HMPL Validation'!J$482021&amp;":"&amp;'HMPL Validation'!J$482022),'HMPL Validation'!J$482023,FALSE)),0,HLOOKUP($B107,INDIRECT("'Monthly Resource Report'!"&amp;'HMPL Validation'!J$482021&amp;":"&amp;'HMPL Validation'!J$482022),'HMPL Validation'!J$482023,FALSE))</f>
        <v>0.49123020563897896</v>
      </c>
      <c r="L107" s="301">
        <v>44440</v>
      </c>
      <c r="M107" s="294">
        <v>152</v>
      </c>
      <c r="N107" s="297">
        <v>5.6218762014491954</v>
      </c>
      <c r="O107" s="299">
        <v>7.0000000000000007E-2</v>
      </c>
      <c r="P107" s="295">
        <v>0.49</v>
      </c>
      <c r="Q107" s="294">
        <f ca="1">+IF(ISERROR(HLOOKUP($B107,INDIRECT("'Monthly Resource Report'!"&amp;'HMPL Validation'!Q$482021&amp;":"&amp;'HMPL Validation'!Q$482022),'HMPL Validation'!Q$482023,FALSE)),0,HLOOKUP($B107,INDIRECT("'Monthly Resource Report'!"&amp;'HMPL Validation'!Q$482021&amp;":"&amp;'HMPL Validation'!Q$482022),'HMPL Validation'!Q$482023,FALSE))</f>
        <v>152</v>
      </c>
      <c r="R107" s="297">
        <f ca="1">+IF(ISERROR(HLOOKUP($B107,INDIRECT("'Monthly Resource Report'!"&amp;'HMPL Validation'!R$482021&amp;":"&amp;'HMPL Validation'!R$482022),'HMPL Validation'!R$482023,FALSE)),0,HLOOKUP($B107,INDIRECT("'Monthly Resource Report'!"&amp;'HMPL Validation'!R$482021&amp;":"&amp;'HMPL Validation'!R$482022),'HMPL Validation'!R$482023,FALSE))</f>
        <v>5.6220021102065729</v>
      </c>
      <c r="S107" s="317">
        <f ca="1">+IF(ISERROR(HLOOKUP($B107,INDIRECT("'Monthly Resource Report'!"&amp;'HMPL Validation'!S$482021&amp;":"&amp;'HMPL Validation'!S$482022),'HMPL Validation'!S$482023,FALSE)),0,HLOOKUP($B107,INDIRECT("'Monthly Resource Report'!"&amp;'HMPL Validation'!S$482021&amp;":"&amp;'HMPL Validation'!S$482022),'HMPL Validation'!S$482023,FALSE))</f>
        <v>6.9868209753663951E-2</v>
      </c>
      <c r="T107" s="318">
        <f ca="1">+IF(ISERROR(HLOOKUP($B107,INDIRECT("'Monthly Resource Report'!"&amp;'HMPL Validation'!T$482021&amp;":"&amp;'HMPL Validation'!T$482022),'HMPL Validation'!T$482023,FALSE)),0,HLOOKUP($B107,INDIRECT("'Monthly Resource Report'!"&amp;'HMPL Validation'!T$482021&amp;":"&amp;'HMPL Validation'!T$482022),'HMPL Validation'!T$482023,FALSE))</f>
        <v>0.49130830191146352</v>
      </c>
    </row>
    <row r="108" spans="2:20" s="461" customFormat="1">
      <c r="B108" s="301">
        <v>44470</v>
      </c>
      <c r="C108" s="294">
        <v>153</v>
      </c>
      <c r="D108" s="297">
        <v>5.6218762014491954</v>
      </c>
      <c r="E108" s="299">
        <v>7.0000000000000007E-2</v>
      </c>
      <c r="F108" s="295">
        <v>0.49</v>
      </c>
      <c r="G108" s="294">
        <f ca="1">+IF(ISERROR(HLOOKUP($B108,INDIRECT("'Monthly Resource Report'!"&amp;'HMPL Validation'!G$482021&amp;":"&amp;'HMPL Validation'!G$482022),'HMPL Validation'!G$482023,FALSE)),0,HLOOKUP($B108,INDIRECT("'Monthly Resource Report'!"&amp;'HMPL Validation'!G$482021&amp;":"&amp;'HMPL Validation'!G$482022),'HMPL Validation'!G$482023,FALSE))</f>
        <v>153</v>
      </c>
      <c r="H108" s="297">
        <f ca="1">+IF(ISERROR(HLOOKUP($B108,INDIRECT("'Monthly Resource Report'!"&amp;'HMPL Validation'!H$482021&amp;":"&amp;'HMPL Validation'!H$482022),'HMPL Validation'!H$482023,FALSE)),0,HLOOKUP($B108,INDIRECT("'Monthly Resource Report'!"&amp;'HMPL Validation'!H$482021&amp;":"&amp;'HMPL Validation'!H$482022),'HMPL Validation'!H$482023,FALSE))</f>
        <v>5.6219934554076163</v>
      </c>
      <c r="I108" s="317">
        <f ca="1">+IF(ISERROR(HLOOKUP($B108,INDIRECT("'Monthly Resource Report'!"&amp;'HMPL Validation'!I$482021&amp;":"&amp;'HMPL Validation'!I$482022),'HMPL Validation'!I$482023,FALSE)),0,HLOOKUP($B108,INDIRECT("'Monthly Resource Report'!"&amp;'HMPL Validation'!I$482021&amp;":"&amp;'HMPL Validation'!I$482022),'HMPL Validation'!I$482023,FALSE))</f>
        <v>6.9866227814518567E-2</v>
      </c>
      <c r="J108" s="318">
        <f ca="1">+IF(ISERROR(HLOOKUP($B108,INDIRECT("'Monthly Resource Report'!"&amp;'HMPL Validation'!J$482021&amp;":"&amp;'HMPL Validation'!J$482022),'HMPL Validation'!J$482023,FALSE)),0,HLOOKUP($B108,INDIRECT("'Monthly Resource Report'!"&amp;'HMPL Validation'!J$482021&amp;":"&amp;'HMPL Validation'!J$482022),'HMPL Validation'!J$482023,FALSE))</f>
        <v>0.49089264835877522</v>
      </c>
      <c r="L108" s="301">
        <v>44470</v>
      </c>
      <c r="M108" s="294">
        <v>152</v>
      </c>
      <c r="N108" s="297">
        <v>5.6218762014491954</v>
      </c>
      <c r="O108" s="299">
        <v>7.0000000000000007E-2</v>
      </c>
      <c r="P108" s="295">
        <v>0.49</v>
      </c>
      <c r="Q108" s="294">
        <f ca="1">+IF(ISERROR(HLOOKUP($B108,INDIRECT("'Monthly Resource Report'!"&amp;'HMPL Validation'!Q$482021&amp;":"&amp;'HMPL Validation'!Q$482022),'HMPL Validation'!Q$482023,FALSE)),0,HLOOKUP($B108,INDIRECT("'Monthly Resource Report'!"&amp;'HMPL Validation'!Q$482021&amp;":"&amp;'HMPL Validation'!Q$482022),'HMPL Validation'!Q$482023,FALSE))</f>
        <v>152</v>
      </c>
      <c r="R108" s="297">
        <f ca="1">+IF(ISERROR(HLOOKUP($B108,INDIRECT("'Monthly Resource Report'!"&amp;'HMPL Validation'!R$482021&amp;":"&amp;'HMPL Validation'!R$482022),'HMPL Validation'!R$482023,FALSE)),0,HLOOKUP($B108,INDIRECT("'Monthly Resource Report'!"&amp;'HMPL Validation'!R$482021&amp;":"&amp;'HMPL Validation'!R$482022),'HMPL Validation'!R$482023,FALSE))</f>
        <v>5.6220015792181277</v>
      </c>
      <c r="S108" s="317">
        <f ca="1">+IF(ISERROR(HLOOKUP($B108,INDIRECT("'Monthly Resource Report'!"&amp;'HMPL Validation'!S$482021&amp;":"&amp;'HMPL Validation'!S$482022),'HMPL Validation'!S$482023,FALSE)),0,HLOOKUP($B108,INDIRECT("'Monthly Resource Report'!"&amp;'HMPL Validation'!S$482021&amp;":"&amp;'HMPL Validation'!S$482022),'HMPL Validation'!S$482023,FALSE))</f>
        <v>6.9893897015653517E-2</v>
      </c>
      <c r="T108" s="318">
        <f ca="1">+IF(ISERROR(HLOOKUP($B108,INDIRECT("'Monthly Resource Report'!"&amp;'HMPL Validation'!T$482021&amp;":"&amp;'HMPL Validation'!T$482022),'HMPL Validation'!T$482023,FALSE)),0,HLOOKUP($B108,INDIRECT("'Monthly Resource Report'!"&amp;'HMPL Validation'!T$482021&amp;":"&amp;'HMPL Validation'!T$482022),'HMPL Validation'!T$482023,FALSE))</f>
        <v>0.49251068005677334</v>
      </c>
    </row>
    <row r="109" spans="2:20" s="461" customFormat="1">
      <c r="B109" s="301">
        <v>44501</v>
      </c>
      <c r="C109" s="294">
        <v>153</v>
      </c>
      <c r="D109" s="297">
        <v>5.6218762014491954</v>
      </c>
      <c r="E109" s="299">
        <v>7.0000000000000007E-2</v>
      </c>
      <c r="F109" s="295">
        <v>0.49</v>
      </c>
      <c r="G109" s="294">
        <f ca="1">+IF(ISERROR(HLOOKUP($B109,INDIRECT("'Monthly Resource Report'!"&amp;'HMPL Validation'!G$482021&amp;":"&amp;'HMPL Validation'!G$482022),'HMPL Validation'!G$482023,FALSE)),0,HLOOKUP($B109,INDIRECT("'Monthly Resource Report'!"&amp;'HMPL Validation'!G$482021&amp;":"&amp;'HMPL Validation'!G$482022),'HMPL Validation'!G$482023,FALSE))</f>
        <v>153</v>
      </c>
      <c r="H109" s="297">
        <f ca="1">+IF(ISERROR(HLOOKUP($B109,INDIRECT("'Monthly Resource Report'!"&amp;'HMPL Validation'!H$482021&amp;":"&amp;'HMPL Validation'!H$482022),'HMPL Validation'!H$482023,FALSE)),0,HLOOKUP($B109,INDIRECT("'Monthly Resource Report'!"&amp;'HMPL Validation'!H$482021&amp;":"&amp;'HMPL Validation'!H$482022),'HMPL Validation'!H$482023,FALSE))</f>
        <v>5.6219925986923691</v>
      </c>
      <c r="I109" s="317">
        <f ca="1">+IF(ISERROR(HLOOKUP($B109,INDIRECT("'Monthly Resource Report'!"&amp;'HMPL Validation'!I$482021&amp;":"&amp;'HMPL Validation'!I$482022),'HMPL Validation'!I$482023,FALSE)),0,HLOOKUP($B109,INDIRECT("'Monthly Resource Report'!"&amp;'HMPL Validation'!I$482021&amp;":"&amp;'HMPL Validation'!I$482022),'HMPL Validation'!I$482023,FALSE))</f>
        <v>6.9912033413327856E-2</v>
      </c>
      <c r="J109" s="318">
        <f ca="1">+IF(ISERROR(HLOOKUP($B109,INDIRECT("'Monthly Resource Report'!"&amp;'HMPL Validation'!J$482021&amp;":"&amp;'HMPL Validation'!J$482022),'HMPL Validation'!J$482023,FALSE)),0,HLOOKUP($B109,INDIRECT("'Monthly Resource Report'!"&amp;'HMPL Validation'!J$482021&amp;":"&amp;'HMPL Validation'!J$482022),'HMPL Validation'!J$482023,FALSE))</f>
        <v>0.4912008457851374</v>
      </c>
      <c r="L109" s="301">
        <v>44501</v>
      </c>
      <c r="M109" s="294">
        <v>152</v>
      </c>
      <c r="N109" s="297">
        <v>5.6218762014491954</v>
      </c>
      <c r="O109" s="299">
        <v>7.0000000000000007E-2</v>
      </c>
      <c r="P109" s="295">
        <v>0.49</v>
      </c>
      <c r="Q109" s="294">
        <f ca="1">+IF(ISERROR(HLOOKUP($B109,INDIRECT("'Monthly Resource Report'!"&amp;'HMPL Validation'!Q$482021&amp;":"&amp;'HMPL Validation'!Q$482022),'HMPL Validation'!Q$482023,FALSE)),0,HLOOKUP($B109,INDIRECT("'Monthly Resource Report'!"&amp;'HMPL Validation'!Q$482021&amp;":"&amp;'HMPL Validation'!Q$482022),'HMPL Validation'!Q$482023,FALSE))</f>
        <v>152</v>
      </c>
      <c r="R109" s="297">
        <f ca="1">+IF(ISERROR(HLOOKUP($B109,INDIRECT("'Monthly Resource Report'!"&amp;'HMPL Validation'!R$482021&amp;":"&amp;'HMPL Validation'!R$482022),'HMPL Validation'!R$482023,FALSE)),0,HLOOKUP($B109,INDIRECT("'Monthly Resource Report'!"&amp;'HMPL Validation'!R$482021&amp;":"&amp;'HMPL Validation'!R$482022),'HMPL Validation'!R$482023,FALSE))</f>
        <v>5.622004615743081</v>
      </c>
      <c r="S109" s="317">
        <f ca="1">+IF(ISERROR(HLOOKUP($B109,INDIRECT("'Monthly Resource Report'!"&amp;'HMPL Validation'!S$482021&amp;":"&amp;'HMPL Validation'!S$482022),'HMPL Validation'!S$482023,FALSE)),0,HLOOKUP($B109,INDIRECT("'Monthly Resource Report'!"&amp;'HMPL Validation'!S$482021&amp;":"&amp;'HMPL Validation'!S$482022),'HMPL Validation'!S$482023,FALSE))</f>
        <v>6.9933118425128199E-2</v>
      </c>
      <c r="T109" s="318">
        <f ca="1">+IF(ISERROR(HLOOKUP($B109,INDIRECT("'Monthly Resource Report'!"&amp;'HMPL Validation'!T$482021&amp;":"&amp;'HMPL Validation'!T$482022),'HMPL Validation'!T$482023,FALSE)),0,HLOOKUP($B109,INDIRECT("'Monthly Resource Report'!"&amp;'HMPL Validation'!T$482021&amp;":"&amp;'HMPL Validation'!T$482022),'HMPL Validation'!T$482023,FALSE))</f>
        <v>0.49127556814922735</v>
      </c>
    </row>
    <row r="110" spans="2:20" s="461" customFormat="1">
      <c r="B110" s="301">
        <v>44531</v>
      </c>
      <c r="C110" s="294">
        <v>153</v>
      </c>
      <c r="D110" s="297">
        <v>5.6218762014491954</v>
      </c>
      <c r="E110" s="299">
        <v>7.0000000000000007E-2</v>
      </c>
      <c r="F110" s="295">
        <v>0.49</v>
      </c>
      <c r="G110" s="294">
        <f ca="1">+IF(ISERROR(HLOOKUP($B110,INDIRECT("'Monthly Resource Report'!"&amp;'HMPL Validation'!G$482021&amp;":"&amp;'HMPL Validation'!G$482022),'HMPL Validation'!G$482023,FALSE)),0,HLOOKUP($B110,INDIRECT("'Monthly Resource Report'!"&amp;'HMPL Validation'!G$482021&amp;":"&amp;'HMPL Validation'!G$482022),'HMPL Validation'!G$482023,FALSE))</f>
        <v>153</v>
      </c>
      <c r="H110" s="297">
        <f ca="1">+IF(ISERROR(HLOOKUP($B110,INDIRECT("'Monthly Resource Report'!"&amp;'HMPL Validation'!H$482021&amp;":"&amp;'HMPL Validation'!H$482022),'HMPL Validation'!H$482023,FALSE)),0,HLOOKUP($B110,INDIRECT("'Monthly Resource Report'!"&amp;'HMPL Validation'!H$482021&amp;":"&amp;'HMPL Validation'!H$482022),'HMPL Validation'!H$482023,FALSE))</f>
        <v>5.621993207386967</v>
      </c>
      <c r="I110" s="317">
        <f ca="1">+IF(ISERROR(HLOOKUP($B110,INDIRECT("'Monthly Resource Report'!"&amp;'HMPL Validation'!I$482021&amp;":"&amp;'HMPL Validation'!I$482022),'HMPL Validation'!I$482023,FALSE)),0,HLOOKUP($B110,INDIRECT("'Monthly Resource Report'!"&amp;'HMPL Validation'!I$482021&amp;":"&amp;'HMPL Validation'!I$482022),'HMPL Validation'!I$482023,FALSE))</f>
        <v>6.9907672982682773E-2</v>
      </c>
      <c r="J110" s="318">
        <f ca="1">+IF(ISERROR(HLOOKUP($B110,INDIRECT("'Monthly Resource Report'!"&amp;'HMPL Validation'!J$482021&amp;":"&amp;'HMPL Validation'!J$482022),'HMPL Validation'!J$482023,FALSE)),0,HLOOKUP($B110,INDIRECT("'Monthly Resource Report'!"&amp;'HMPL Validation'!J$482021&amp;":"&amp;'HMPL Validation'!J$482022),'HMPL Validation'!J$482023,FALSE))</f>
        <v>0.49117366561186609</v>
      </c>
      <c r="L110" s="301">
        <v>44531</v>
      </c>
      <c r="M110" s="294">
        <v>152</v>
      </c>
      <c r="N110" s="297">
        <v>5.6218762014491954</v>
      </c>
      <c r="O110" s="299">
        <v>7.0000000000000007E-2</v>
      </c>
      <c r="P110" s="295">
        <v>0.49</v>
      </c>
      <c r="Q110" s="294">
        <f ca="1">+IF(ISERROR(HLOOKUP($B110,INDIRECT("'Monthly Resource Report'!"&amp;'HMPL Validation'!Q$482021&amp;":"&amp;'HMPL Validation'!Q$482022),'HMPL Validation'!Q$482023,FALSE)),0,HLOOKUP($B110,INDIRECT("'Monthly Resource Report'!"&amp;'HMPL Validation'!Q$482021&amp;":"&amp;'HMPL Validation'!Q$482022),'HMPL Validation'!Q$482023,FALSE))</f>
        <v>152</v>
      </c>
      <c r="R110" s="297">
        <f ca="1">+IF(ISERROR(HLOOKUP($B110,INDIRECT("'Monthly Resource Report'!"&amp;'HMPL Validation'!R$482021&amp;":"&amp;'HMPL Validation'!R$482022),'HMPL Validation'!R$482023,FALSE)),0,HLOOKUP($B110,INDIRECT("'Monthly Resource Report'!"&amp;'HMPL Validation'!R$482021&amp;":"&amp;'HMPL Validation'!R$482022),'HMPL Validation'!R$482023,FALSE))</f>
        <v>5.6220032889172149</v>
      </c>
      <c r="S110" s="317">
        <f ca="1">+IF(ISERROR(HLOOKUP($B110,INDIRECT("'Monthly Resource Report'!"&amp;'HMPL Validation'!S$482021&amp;":"&amp;'HMPL Validation'!S$482022),'HMPL Validation'!S$482023,FALSE)),0,HLOOKUP($B110,INDIRECT("'Monthly Resource Report'!"&amp;'HMPL Validation'!S$482021&amp;":"&amp;'HMPL Validation'!S$482022),'HMPL Validation'!S$482023,FALSE))</f>
        <v>6.9926164213997527E-2</v>
      </c>
      <c r="T110" s="318">
        <f ca="1">+IF(ISERROR(HLOOKUP($B110,INDIRECT("'Monthly Resource Report'!"&amp;'HMPL Validation'!T$482021&amp;":"&amp;'HMPL Validation'!T$482022),'HMPL Validation'!T$482023,FALSE)),0,HLOOKUP($B110,INDIRECT("'Monthly Resource Report'!"&amp;'HMPL Validation'!T$482021&amp;":"&amp;'HMPL Validation'!T$482022),'HMPL Validation'!T$482023,FALSE))</f>
        <v>0.4916594229760714</v>
      </c>
    </row>
    <row r="111" spans="2:20" s="461" customFormat="1">
      <c r="B111" s="301">
        <v>44562</v>
      </c>
      <c r="C111" s="294">
        <v>153</v>
      </c>
      <c r="D111" s="297">
        <v>5.7742290465084682</v>
      </c>
      <c r="E111" s="299">
        <v>7.0000000000000007E-2</v>
      </c>
      <c r="F111" s="295">
        <v>0.49</v>
      </c>
      <c r="G111" s="294">
        <f ca="1">+IF(ISERROR(HLOOKUP($B111,INDIRECT("'Monthly Resource Report'!"&amp;'HMPL Validation'!G$482021&amp;":"&amp;'HMPL Validation'!G$482022),'HMPL Validation'!G$482023,FALSE)),0,HLOOKUP($B111,INDIRECT("'Monthly Resource Report'!"&amp;'HMPL Validation'!G$482021&amp;":"&amp;'HMPL Validation'!G$482022),'HMPL Validation'!G$482023,FALSE))</f>
        <v>153</v>
      </c>
      <c r="H111" s="297">
        <f ca="1">+IF(ISERROR(HLOOKUP($B111,INDIRECT("'Monthly Resource Report'!"&amp;'HMPL Validation'!H$482021&amp;":"&amp;'HMPL Validation'!H$482022),'HMPL Validation'!H$482023,FALSE)),0,HLOOKUP($B111,INDIRECT("'Monthly Resource Report'!"&amp;'HMPL Validation'!H$482021&amp;":"&amp;'HMPL Validation'!H$482022),'HMPL Validation'!H$482023,FALSE))</f>
        <v>5.7739989252264703</v>
      </c>
      <c r="I111" s="317">
        <f ca="1">+IF(ISERROR(HLOOKUP($B111,INDIRECT("'Monthly Resource Report'!"&amp;'HMPL Validation'!I$482021&amp;":"&amp;'HMPL Validation'!I$482022),'HMPL Validation'!I$482023,FALSE)),0,HLOOKUP($B111,INDIRECT("'Monthly Resource Report'!"&amp;'HMPL Validation'!I$482021&amp;":"&amp;'HMPL Validation'!I$482022),'HMPL Validation'!I$482023,FALSE))</f>
        <v>6.9915679099564157E-2</v>
      </c>
      <c r="J111" s="318">
        <f ca="1">+IF(ISERROR(HLOOKUP($B111,INDIRECT("'Monthly Resource Report'!"&amp;'HMPL Validation'!J$482021&amp;":"&amp;'HMPL Validation'!J$482022),'HMPL Validation'!J$482023,FALSE)),0,HLOOKUP($B111,INDIRECT("'Monthly Resource Report'!"&amp;'HMPL Validation'!J$482021&amp;":"&amp;'HMPL Validation'!J$482022),'HMPL Validation'!J$482023,FALSE))</f>
        <v>0.49145095783415393</v>
      </c>
      <c r="L111" s="301">
        <v>44562</v>
      </c>
      <c r="M111" s="294">
        <v>152</v>
      </c>
      <c r="N111" s="297">
        <v>5.7742290465084682</v>
      </c>
      <c r="O111" s="299">
        <v>7.0000000000000007E-2</v>
      </c>
      <c r="P111" s="295">
        <v>0.49</v>
      </c>
      <c r="Q111" s="294">
        <f ca="1">+IF(ISERROR(HLOOKUP($B111,INDIRECT("'Monthly Resource Report'!"&amp;'HMPL Validation'!Q$482021&amp;":"&amp;'HMPL Validation'!Q$482022),'HMPL Validation'!Q$482023,FALSE)),0,HLOOKUP($B111,INDIRECT("'Monthly Resource Report'!"&amp;'HMPL Validation'!Q$482021&amp;":"&amp;'HMPL Validation'!Q$482022),'HMPL Validation'!Q$482023,FALSE))</f>
        <v>152</v>
      </c>
      <c r="R111" s="297">
        <f ca="1">+IF(ISERROR(HLOOKUP($B111,INDIRECT("'Monthly Resource Report'!"&amp;'HMPL Validation'!R$482021&amp;":"&amp;'HMPL Validation'!R$482022),'HMPL Validation'!R$482023,FALSE)),0,HLOOKUP($B111,INDIRECT("'Monthly Resource Report'!"&amp;'HMPL Validation'!R$482021&amp;":"&amp;'HMPL Validation'!R$482022),'HMPL Validation'!R$482023,FALSE))</f>
        <v>5.773999870988928</v>
      </c>
      <c r="S111" s="317">
        <f ca="1">+IF(ISERROR(HLOOKUP($B111,INDIRECT("'Monthly Resource Report'!"&amp;'HMPL Validation'!S$482021&amp;":"&amp;'HMPL Validation'!S$482022),'HMPL Validation'!S$482023,FALSE)),0,HLOOKUP($B111,INDIRECT("'Monthly Resource Report'!"&amp;'HMPL Validation'!S$482021&amp;":"&amp;'HMPL Validation'!S$482022),'HMPL Validation'!S$482023,FALSE))</f>
        <v>6.9931915696968258E-2</v>
      </c>
      <c r="T111" s="318">
        <f ca="1">+IF(ISERROR(HLOOKUP($B111,INDIRECT("'Monthly Resource Report'!"&amp;'HMPL Validation'!T$482021&amp;":"&amp;'HMPL Validation'!T$482022),'HMPL Validation'!T$482023,FALSE)),0,HLOOKUP($B111,INDIRECT("'Monthly Resource Report'!"&amp;'HMPL Validation'!T$482021&amp;":"&amp;'HMPL Validation'!T$482022),'HMPL Validation'!T$482023,FALSE))</f>
        <v>0.49165286176412565</v>
      </c>
    </row>
    <row r="112" spans="2:20" s="461" customFormat="1">
      <c r="B112" s="301">
        <v>44593</v>
      </c>
      <c r="C112" s="294">
        <v>153</v>
      </c>
      <c r="D112" s="297">
        <v>5.7742290465084682</v>
      </c>
      <c r="E112" s="299">
        <v>7.0000000000000007E-2</v>
      </c>
      <c r="F112" s="295">
        <v>0.49</v>
      </c>
      <c r="G112" s="294">
        <f ca="1">+IF(ISERROR(HLOOKUP($B112,INDIRECT("'Monthly Resource Report'!"&amp;'HMPL Validation'!G$482021&amp;":"&amp;'HMPL Validation'!G$482022),'HMPL Validation'!G$482023,FALSE)),0,HLOOKUP($B112,INDIRECT("'Monthly Resource Report'!"&amp;'HMPL Validation'!G$482021&amp;":"&amp;'HMPL Validation'!G$482022),'HMPL Validation'!G$482023,FALSE))</f>
        <v>153</v>
      </c>
      <c r="H112" s="297">
        <f ca="1">+IF(ISERROR(HLOOKUP($B112,INDIRECT("'Monthly Resource Report'!"&amp;'HMPL Validation'!H$482021&amp;":"&amp;'HMPL Validation'!H$482022),'HMPL Validation'!H$482023,FALSE)),0,HLOOKUP($B112,INDIRECT("'Monthly Resource Report'!"&amp;'HMPL Validation'!H$482021&amp;":"&amp;'HMPL Validation'!H$482022),'HMPL Validation'!H$482023,FALSE))</f>
        <v>5.773999279332747</v>
      </c>
      <c r="I112" s="317">
        <f ca="1">+IF(ISERROR(HLOOKUP($B112,INDIRECT("'Monthly Resource Report'!"&amp;'HMPL Validation'!I$482021&amp;":"&amp;'HMPL Validation'!I$482022),'HMPL Validation'!I$482023,FALSE)),0,HLOOKUP($B112,INDIRECT("'Monthly Resource Report'!"&amp;'HMPL Validation'!I$482021&amp;":"&amp;'HMPL Validation'!I$482022),'HMPL Validation'!I$482023,FALSE))</f>
        <v>6.9930104204089252E-2</v>
      </c>
      <c r="J112" s="318">
        <f ca="1">+IF(ISERROR(HLOOKUP($B112,INDIRECT("'Monthly Resource Report'!"&amp;'HMPL Validation'!J$482021&amp;":"&amp;'HMPL Validation'!J$482022),'HMPL Validation'!J$482023,FALSE)),0,HLOOKUP($B112,INDIRECT("'Monthly Resource Report'!"&amp;'HMPL Validation'!J$482021&amp;":"&amp;'HMPL Validation'!J$482022),'HMPL Validation'!J$482023,FALSE))</f>
        <v>0.49064780429373195</v>
      </c>
      <c r="L112" s="301">
        <v>44593</v>
      </c>
      <c r="M112" s="294">
        <v>152</v>
      </c>
      <c r="N112" s="297">
        <v>5.7742290465084682</v>
      </c>
      <c r="O112" s="299">
        <v>7.0000000000000007E-2</v>
      </c>
      <c r="P112" s="295">
        <v>0.49</v>
      </c>
      <c r="Q112" s="294">
        <f ca="1">+IF(ISERROR(HLOOKUP($B112,INDIRECT("'Monthly Resource Report'!"&amp;'HMPL Validation'!Q$482021&amp;":"&amp;'HMPL Validation'!Q$482022),'HMPL Validation'!Q$482023,FALSE)),0,HLOOKUP($B112,INDIRECT("'Monthly Resource Report'!"&amp;'HMPL Validation'!Q$482021&amp;":"&amp;'HMPL Validation'!Q$482022),'HMPL Validation'!Q$482023,FALSE))</f>
        <v>152</v>
      </c>
      <c r="R112" s="297">
        <f ca="1">+IF(ISERROR(HLOOKUP($B112,INDIRECT("'Monthly Resource Report'!"&amp;'HMPL Validation'!R$482021&amp;":"&amp;'HMPL Validation'!R$482022),'HMPL Validation'!R$482023,FALSE)),0,HLOOKUP($B112,INDIRECT("'Monthly Resource Report'!"&amp;'HMPL Validation'!R$482021&amp;":"&amp;'HMPL Validation'!R$482022),'HMPL Validation'!R$482023,FALSE))</f>
        <v>5.7739989479078178</v>
      </c>
      <c r="S112" s="317">
        <f ca="1">+IF(ISERROR(HLOOKUP($B112,INDIRECT("'Monthly Resource Report'!"&amp;'HMPL Validation'!S$482021&amp;":"&amp;'HMPL Validation'!S$482022),'HMPL Validation'!S$482023,FALSE)),0,HLOOKUP($B112,INDIRECT("'Monthly Resource Report'!"&amp;'HMPL Validation'!S$482021&amp;":"&amp;'HMPL Validation'!S$482022),'HMPL Validation'!S$482023,FALSE))</f>
        <v>6.9939013635287539E-2</v>
      </c>
      <c r="T112" s="318">
        <f ca="1">+IF(ISERROR(HLOOKUP($B112,INDIRECT("'Monthly Resource Report'!"&amp;'HMPL Validation'!T$482021&amp;":"&amp;'HMPL Validation'!T$482022),'HMPL Validation'!T$482023,FALSE)),0,HLOOKUP($B112,INDIRECT("'Monthly Resource Report'!"&amp;'HMPL Validation'!T$482021&amp;":"&amp;'HMPL Validation'!T$482022),'HMPL Validation'!T$482023,FALSE))</f>
        <v>0.4913740151529582</v>
      </c>
    </row>
    <row r="113" spans="2:20" s="461" customFormat="1">
      <c r="B113" s="301">
        <v>44621</v>
      </c>
      <c r="C113" s="294">
        <v>153</v>
      </c>
      <c r="D113" s="297">
        <v>5.7742290465084682</v>
      </c>
      <c r="E113" s="299">
        <v>7.0000000000000007E-2</v>
      </c>
      <c r="F113" s="295">
        <v>0.49</v>
      </c>
      <c r="G113" s="294">
        <f ca="1">+IF(ISERROR(HLOOKUP($B113,INDIRECT("'Monthly Resource Report'!"&amp;'HMPL Validation'!G$482021&amp;":"&amp;'HMPL Validation'!G$482022),'HMPL Validation'!G$482023,FALSE)),0,HLOOKUP($B113,INDIRECT("'Monthly Resource Report'!"&amp;'HMPL Validation'!G$482021&amp;":"&amp;'HMPL Validation'!G$482022),'HMPL Validation'!G$482023,FALSE))</f>
        <v>153</v>
      </c>
      <c r="H113" s="297">
        <f ca="1">+IF(ISERROR(HLOOKUP($B113,INDIRECT("'Monthly Resource Report'!"&amp;'HMPL Validation'!H$482021&amp;":"&amp;'HMPL Validation'!H$482022),'HMPL Validation'!H$482023,FALSE)),0,HLOOKUP($B113,INDIRECT("'Monthly Resource Report'!"&amp;'HMPL Validation'!H$482021&amp;":"&amp;'HMPL Validation'!H$482022),'HMPL Validation'!H$482023,FALSE))</f>
        <v>5.7739991849882601</v>
      </c>
      <c r="I113" s="317">
        <f ca="1">+IF(ISERROR(HLOOKUP($B113,INDIRECT("'Monthly Resource Report'!"&amp;'HMPL Validation'!I$482021&amp;":"&amp;'HMPL Validation'!I$482022),'HMPL Validation'!I$482023,FALSE)),0,HLOOKUP($B113,INDIRECT("'Monthly Resource Report'!"&amp;'HMPL Validation'!I$482021&amp;":"&amp;'HMPL Validation'!I$482022),'HMPL Validation'!I$482023,FALSE))</f>
        <v>6.989734052370529E-2</v>
      </c>
      <c r="J113" s="318">
        <f ca="1">+IF(ISERROR(HLOOKUP($B113,INDIRECT("'Monthly Resource Report'!"&amp;'HMPL Validation'!J$482021&amp;":"&amp;'HMPL Validation'!J$482022),'HMPL Validation'!J$482023,FALSE)),0,HLOOKUP($B113,INDIRECT("'Monthly Resource Report'!"&amp;'HMPL Validation'!J$482021&amp;":"&amp;'HMPL Validation'!J$482022),'HMPL Validation'!J$482023,FALSE))</f>
        <v>0.49116516722727915</v>
      </c>
      <c r="L113" s="301">
        <v>44621</v>
      </c>
      <c r="M113" s="294">
        <v>152</v>
      </c>
      <c r="N113" s="297">
        <v>5.7742290465084682</v>
      </c>
      <c r="O113" s="299">
        <v>7.0000000000000007E-2</v>
      </c>
      <c r="P113" s="295">
        <v>0.49</v>
      </c>
      <c r="Q113" s="294">
        <f ca="1">+IF(ISERROR(HLOOKUP($B113,INDIRECT("'Monthly Resource Report'!"&amp;'HMPL Validation'!Q$482021&amp;":"&amp;'HMPL Validation'!Q$482022),'HMPL Validation'!Q$482023,FALSE)),0,HLOOKUP($B113,INDIRECT("'Monthly Resource Report'!"&amp;'HMPL Validation'!Q$482021&amp;":"&amp;'HMPL Validation'!Q$482022),'HMPL Validation'!Q$482023,FALSE))</f>
        <v>152</v>
      </c>
      <c r="R113" s="297">
        <f ca="1">+IF(ISERROR(HLOOKUP($B113,INDIRECT("'Monthly Resource Report'!"&amp;'HMPL Validation'!R$482021&amp;":"&amp;'HMPL Validation'!R$482022),'HMPL Validation'!R$482023,FALSE)),0,HLOOKUP($B113,INDIRECT("'Monthly Resource Report'!"&amp;'HMPL Validation'!R$482021&amp;":"&amp;'HMPL Validation'!R$482022),'HMPL Validation'!R$482023,FALSE))</f>
        <v>5.7739990051003351</v>
      </c>
      <c r="S113" s="317">
        <f ca="1">+IF(ISERROR(HLOOKUP($B113,INDIRECT("'Monthly Resource Report'!"&amp;'HMPL Validation'!S$482021&amp;":"&amp;'HMPL Validation'!S$482022),'HMPL Validation'!S$482023,FALSE)),0,HLOOKUP($B113,INDIRECT("'Monthly Resource Report'!"&amp;'HMPL Validation'!S$482021&amp;":"&amp;'HMPL Validation'!S$482022),'HMPL Validation'!S$482023,FALSE))</f>
        <v>6.9944394925996731E-2</v>
      </c>
      <c r="T113" s="318">
        <f ca="1">+IF(ISERROR(HLOOKUP($B113,INDIRECT("'Monthly Resource Report'!"&amp;'HMPL Validation'!T$482021&amp;":"&amp;'HMPL Validation'!T$482022),'HMPL Validation'!T$482023,FALSE)),0,HLOOKUP($B113,INDIRECT("'Monthly Resource Report'!"&amp;'HMPL Validation'!T$482021&amp;":"&amp;'HMPL Validation'!T$482022),'HMPL Validation'!T$482023,FALSE))</f>
        <v>0.49124868006053235</v>
      </c>
    </row>
    <row r="114" spans="2:20" s="461" customFormat="1">
      <c r="B114" s="301">
        <v>44652</v>
      </c>
      <c r="C114" s="294">
        <v>153</v>
      </c>
      <c r="D114" s="297">
        <v>5.7742290465084682</v>
      </c>
      <c r="E114" s="299">
        <v>7.0000000000000007E-2</v>
      </c>
      <c r="F114" s="295">
        <v>0.49</v>
      </c>
      <c r="G114" s="294">
        <f ca="1">+IF(ISERROR(HLOOKUP($B114,INDIRECT("'Monthly Resource Report'!"&amp;'HMPL Validation'!G$482021&amp;":"&amp;'HMPL Validation'!G$482022),'HMPL Validation'!G$482023,FALSE)),0,HLOOKUP($B114,INDIRECT("'Monthly Resource Report'!"&amp;'HMPL Validation'!G$482021&amp;":"&amp;'HMPL Validation'!G$482022),'HMPL Validation'!G$482023,FALSE))</f>
        <v>153</v>
      </c>
      <c r="H114" s="297">
        <f ca="1">+IF(ISERROR(HLOOKUP($B114,INDIRECT("'Monthly Resource Report'!"&amp;'HMPL Validation'!H$482021&amp;":"&amp;'HMPL Validation'!H$482022),'HMPL Validation'!H$482023,FALSE)),0,HLOOKUP($B114,INDIRECT("'Monthly Resource Report'!"&amp;'HMPL Validation'!H$482021&amp;":"&amp;'HMPL Validation'!H$482022),'HMPL Validation'!H$482023,FALSE))</f>
        <v>5.7739989148880113</v>
      </c>
      <c r="I114" s="317">
        <f ca="1">+IF(ISERROR(HLOOKUP($B114,INDIRECT("'Monthly Resource Report'!"&amp;'HMPL Validation'!I$482021&amp;":"&amp;'HMPL Validation'!I$482022),'HMPL Validation'!I$482023,FALSE)),0,HLOOKUP($B114,INDIRECT("'Monthly Resource Report'!"&amp;'HMPL Validation'!I$482021&amp;":"&amp;'HMPL Validation'!I$482022),'HMPL Validation'!I$482023,FALSE))</f>
        <v>6.9857729591382062E-2</v>
      </c>
      <c r="J114" s="318">
        <f ca="1">+IF(ISERROR(HLOOKUP($B114,INDIRECT("'Monthly Resource Report'!"&amp;'HMPL Validation'!J$482021&amp;":"&amp;'HMPL Validation'!J$482022),'HMPL Validation'!J$482023,FALSE)),0,HLOOKUP($B114,INDIRECT("'Monthly Resource Report'!"&amp;'HMPL Validation'!J$482021&amp;":"&amp;'HMPL Validation'!J$482022),'HMPL Validation'!J$482023,FALSE))</f>
        <v>0.49094459962832393</v>
      </c>
      <c r="L114" s="301">
        <v>44652</v>
      </c>
      <c r="M114" s="294">
        <v>152</v>
      </c>
      <c r="N114" s="297">
        <v>5.7742290465084682</v>
      </c>
      <c r="O114" s="299">
        <v>7.0000000000000007E-2</v>
      </c>
      <c r="P114" s="295">
        <v>0.49</v>
      </c>
      <c r="Q114" s="294">
        <f ca="1">+IF(ISERROR(HLOOKUP($B114,INDIRECT("'Monthly Resource Report'!"&amp;'HMPL Validation'!Q$482021&amp;":"&amp;'HMPL Validation'!Q$482022),'HMPL Validation'!Q$482023,FALSE)),0,HLOOKUP($B114,INDIRECT("'Monthly Resource Report'!"&amp;'HMPL Validation'!Q$482021&amp;":"&amp;'HMPL Validation'!Q$482022),'HMPL Validation'!Q$482023,FALSE))</f>
        <v>152</v>
      </c>
      <c r="R114" s="297">
        <f ca="1">+IF(ISERROR(HLOOKUP($B114,INDIRECT("'Monthly Resource Report'!"&amp;'HMPL Validation'!R$482021&amp;":"&amp;'HMPL Validation'!R$482022),'HMPL Validation'!R$482023,FALSE)),0,HLOOKUP($B114,INDIRECT("'Monthly Resource Report'!"&amp;'HMPL Validation'!R$482021&amp;":"&amp;'HMPL Validation'!R$482022),'HMPL Validation'!R$482023,FALSE))</f>
        <v>5.7739990706799516</v>
      </c>
      <c r="S114" s="317">
        <f ca="1">+IF(ISERROR(HLOOKUP($B114,INDIRECT("'Monthly Resource Report'!"&amp;'HMPL Validation'!S$482021&amp;":"&amp;'HMPL Validation'!S$482022),'HMPL Validation'!S$482023,FALSE)),0,HLOOKUP($B114,INDIRECT("'Monthly Resource Report'!"&amp;'HMPL Validation'!S$482021&amp;":"&amp;'HMPL Validation'!S$482022),'HMPL Validation'!S$482023,FALSE))</f>
        <v>6.9862999960280642E-2</v>
      </c>
      <c r="T114" s="318">
        <f ca="1">+IF(ISERROR(HLOOKUP($B114,INDIRECT("'Monthly Resource Report'!"&amp;'HMPL Validation'!T$482021&amp;":"&amp;'HMPL Validation'!T$482022),'HMPL Validation'!T$482023,FALSE)),0,HLOOKUP($B114,INDIRECT("'Monthly Resource Report'!"&amp;'HMPL Validation'!T$482021&amp;":"&amp;'HMPL Validation'!T$482022),'HMPL Validation'!T$482023,FALSE))</f>
        <v>0.49219512813325594</v>
      </c>
    </row>
    <row r="115" spans="2:20" s="461" customFormat="1">
      <c r="B115" s="301">
        <v>44682</v>
      </c>
      <c r="C115" s="294">
        <v>153</v>
      </c>
      <c r="D115" s="297">
        <v>5.7742290465084682</v>
      </c>
      <c r="E115" s="299">
        <v>7.0000000000000007E-2</v>
      </c>
      <c r="F115" s="295">
        <v>0.49</v>
      </c>
      <c r="G115" s="294">
        <f ca="1">+IF(ISERROR(HLOOKUP($B115,INDIRECT("'Monthly Resource Report'!"&amp;'HMPL Validation'!G$482021&amp;":"&amp;'HMPL Validation'!G$482022),'HMPL Validation'!G$482023,FALSE)),0,HLOOKUP($B115,INDIRECT("'Monthly Resource Report'!"&amp;'HMPL Validation'!G$482021&amp;":"&amp;'HMPL Validation'!G$482022),'HMPL Validation'!G$482023,FALSE))</f>
        <v>153</v>
      </c>
      <c r="H115" s="297">
        <f ca="1">+IF(ISERROR(HLOOKUP($B115,INDIRECT("'Monthly Resource Report'!"&amp;'HMPL Validation'!H$482021&amp;":"&amp;'HMPL Validation'!H$482022),'HMPL Validation'!H$482023,FALSE)),0,HLOOKUP($B115,INDIRECT("'Monthly Resource Report'!"&amp;'HMPL Validation'!H$482021&amp;":"&amp;'HMPL Validation'!H$482022),'HMPL Validation'!H$482023,FALSE))</f>
        <v>5.7739981557399815</v>
      </c>
      <c r="I115" s="317">
        <f ca="1">+IF(ISERROR(HLOOKUP($B115,INDIRECT("'Monthly Resource Report'!"&amp;'HMPL Validation'!I$482021&amp;":"&amp;'HMPL Validation'!I$482022),'HMPL Validation'!I$482023,FALSE)),0,HLOOKUP($B115,INDIRECT("'Monthly Resource Report'!"&amp;'HMPL Validation'!I$482021&amp;":"&amp;'HMPL Validation'!I$482022),'HMPL Validation'!I$482023,FALSE))</f>
        <v>6.9840431036050976E-2</v>
      </c>
      <c r="J115" s="318">
        <f ca="1">+IF(ISERROR(HLOOKUP($B115,INDIRECT("'Monthly Resource Report'!"&amp;'HMPL Validation'!J$482021&amp;":"&amp;'HMPL Validation'!J$482022),'HMPL Validation'!J$482023,FALSE)),0,HLOOKUP($B115,INDIRECT("'Monthly Resource Report'!"&amp;'HMPL Validation'!J$482021&amp;":"&amp;'HMPL Validation'!J$482022),'HMPL Validation'!J$482023,FALSE))</f>
        <v>0.49201326434508208</v>
      </c>
      <c r="L115" s="301">
        <v>44682</v>
      </c>
      <c r="M115" s="294">
        <v>152</v>
      </c>
      <c r="N115" s="297">
        <v>5.7742290465084682</v>
      </c>
      <c r="O115" s="299">
        <v>7.0000000000000007E-2</v>
      </c>
      <c r="P115" s="295">
        <v>0.49</v>
      </c>
      <c r="Q115" s="294">
        <f ca="1">+IF(ISERROR(HLOOKUP($B115,INDIRECT("'Monthly Resource Report'!"&amp;'HMPL Validation'!Q$482021&amp;":"&amp;'HMPL Validation'!Q$482022),'HMPL Validation'!Q$482023,FALSE)),0,HLOOKUP($B115,INDIRECT("'Monthly Resource Report'!"&amp;'HMPL Validation'!Q$482021&amp;":"&amp;'HMPL Validation'!Q$482022),'HMPL Validation'!Q$482023,FALSE))</f>
        <v>152</v>
      </c>
      <c r="R115" s="297">
        <f ca="1">+IF(ISERROR(HLOOKUP($B115,INDIRECT("'Monthly Resource Report'!"&amp;'HMPL Validation'!R$482021&amp;":"&amp;'HMPL Validation'!R$482022),'HMPL Validation'!R$482023,FALSE)),0,HLOOKUP($B115,INDIRECT("'Monthly Resource Report'!"&amp;'HMPL Validation'!R$482021&amp;":"&amp;'HMPL Validation'!R$482022),'HMPL Validation'!R$482023,FALSE))</f>
        <v>5.7740002489340005</v>
      </c>
      <c r="S115" s="317">
        <f ca="1">+IF(ISERROR(HLOOKUP($B115,INDIRECT("'Monthly Resource Report'!"&amp;'HMPL Validation'!S$482021&amp;":"&amp;'HMPL Validation'!S$482022),'HMPL Validation'!S$482023,FALSE)),0,HLOOKUP($B115,INDIRECT("'Monthly Resource Report'!"&amp;'HMPL Validation'!S$482021&amp;":"&amp;'HMPL Validation'!S$482022),'HMPL Validation'!S$482023,FALSE))</f>
        <v>6.9861453320875011E-2</v>
      </c>
      <c r="T115" s="318">
        <f ca="1">+IF(ISERROR(HLOOKUP($B115,INDIRECT("'Monthly Resource Report'!"&amp;'HMPL Validation'!T$482021&amp;":"&amp;'HMPL Validation'!T$482022),'HMPL Validation'!T$482023,FALSE)),0,HLOOKUP($B115,INDIRECT("'Monthly Resource Report'!"&amp;'HMPL Validation'!T$482021&amp;":"&amp;'HMPL Validation'!T$482022),'HMPL Validation'!T$482023,FALSE))</f>
        <v>0.49126955771936381</v>
      </c>
    </row>
    <row r="116" spans="2:20" s="461" customFormat="1">
      <c r="B116" s="301">
        <v>44713</v>
      </c>
      <c r="C116" s="294">
        <v>153</v>
      </c>
      <c r="D116" s="297">
        <v>5.7742290465084682</v>
      </c>
      <c r="E116" s="299">
        <v>7.0000000000000007E-2</v>
      </c>
      <c r="F116" s="295">
        <v>0.49</v>
      </c>
      <c r="G116" s="294">
        <f ca="1">+IF(ISERROR(HLOOKUP($B116,INDIRECT("'Monthly Resource Report'!"&amp;'HMPL Validation'!G$482021&amp;":"&amp;'HMPL Validation'!G$482022),'HMPL Validation'!G$482023,FALSE)),0,HLOOKUP($B116,INDIRECT("'Monthly Resource Report'!"&amp;'HMPL Validation'!G$482021&amp;":"&amp;'HMPL Validation'!G$482022),'HMPL Validation'!G$482023,FALSE))</f>
        <v>153</v>
      </c>
      <c r="H116" s="297">
        <f ca="1">+IF(ISERROR(HLOOKUP($B116,INDIRECT("'Monthly Resource Report'!"&amp;'HMPL Validation'!H$482021&amp;":"&amp;'HMPL Validation'!H$482022),'HMPL Validation'!H$482023,FALSE)),0,HLOOKUP($B116,INDIRECT("'Monthly Resource Report'!"&amp;'HMPL Validation'!H$482021&amp;":"&amp;'HMPL Validation'!H$482022),'HMPL Validation'!H$482023,FALSE))</f>
        <v>5.7739990089698336</v>
      </c>
      <c r="I116" s="317">
        <f ca="1">+IF(ISERROR(HLOOKUP($B116,INDIRECT("'Monthly Resource Report'!"&amp;'HMPL Validation'!I$482021&amp;":"&amp;'HMPL Validation'!I$482022),'HMPL Validation'!I$482023,FALSE)),0,HLOOKUP($B116,INDIRECT("'Monthly Resource Report'!"&amp;'HMPL Validation'!I$482021&amp;":"&amp;'HMPL Validation'!I$482022),'HMPL Validation'!I$482023,FALSE))</f>
        <v>6.9865094297084124E-2</v>
      </c>
      <c r="J116" s="318">
        <f ca="1">+IF(ISERROR(HLOOKUP($B116,INDIRECT("'Monthly Resource Report'!"&amp;'HMPL Validation'!J$482021&amp;":"&amp;'HMPL Validation'!J$482022),'HMPL Validation'!J$482023,FALSE)),0,HLOOKUP($B116,INDIRECT("'Monthly Resource Report'!"&amp;'HMPL Validation'!J$482021&amp;":"&amp;'HMPL Validation'!J$482022),'HMPL Validation'!J$482023,FALSE))</f>
        <v>0.4912237582439713</v>
      </c>
      <c r="L116" s="301">
        <v>44713</v>
      </c>
      <c r="M116" s="294">
        <v>152</v>
      </c>
      <c r="N116" s="297">
        <v>5.7742290465084682</v>
      </c>
      <c r="O116" s="299">
        <v>7.0000000000000007E-2</v>
      </c>
      <c r="P116" s="295">
        <v>0.49</v>
      </c>
      <c r="Q116" s="294">
        <f ca="1">+IF(ISERROR(HLOOKUP($B116,INDIRECT("'Monthly Resource Report'!"&amp;'HMPL Validation'!Q$482021&amp;":"&amp;'HMPL Validation'!Q$482022),'HMPL Validation'!Q$482023,FALSE)),0,HLOOKUP($B116,INDIRECT("'Monthly Resource Report'!"&amp;'HMPL Validation'!Q$482021&amp;":"&amp;'HMPL Validation'!Q$482022),'HMPL Validation'!Q$482023,FALSE))</f>
        <v>152</v>
      </c>
      <c r="R116" s="297">
        <f ca="1">+IF(ISERROR(HLOOKUP($B116,INDIRECT("'Monthly Resource Report'!"&amp;'HMPL Validation'!R$482021&amp;":"&amp;'HMPL Validation'!R$482022),'HMPL Validation'!R$482023,FALSE)),0,HLOOKUP($B116,INDIRECT("'Monthly Resource Report'!"&amp;'HMPL Validation'!R$482021&amp;":"&amp;'HMPL Validation'!R$482022),'HMPL Validation'!R$482023,FALSE))</f>
        <v>5.7740007403446718</v>
      </c>
      <c r="S116" s="317">
        <f ca="1">+IF(ISERROR(HLOOKUP($B116,INDIRECT("'Monthly Resource Report'!"&amp;'HMPL Validation'!S$482021&amp;":"&amp;'HMPL Validation'!S$482022),'HMPL Validation'!S$482023,FALSE)),0,HLOOKUP($B116,INDIRECT("'Monthly Resource Report'!"&amp;'HMPL Validation'!S$482021&amp;":"&amp;'HMPL Validation'!S$482022),'HMPL Validation'!S$482023,FALSE))</f>
        <v>6.9883083062543441E-2</v>
      </c>
      <c r="T116" s="318">
        <f ca="1">+IF(ISERROR(HLOOKUP($B116,INDIRECT("'Monthly Resource Report'!"&amp;'HMPL Validation'!T$482021&amp;":"&amp;'HMPL Validation'!T$482022),'HMPL Validation'!T$482023,FALSE)),0,HLOOKUP($B116,INDIRECT("'Monthly Resource Report'!"&amp;'HMPL Validation'!T$482021&amp;":"&amp;'HMPL Validation'!T$482022),'HMPL Validation'!T$482023,FALSE))</f>
        <v>0.4917398854207129</v>
      </c>
    </row>
    <row r="117" spans="2:20" s="461" customFormat="1">
      <c r="B117" s="301">
        <v>44743</v>
      </c>
      <c r="C117" s="294">
        <v>153</v>
      </c>
      <c r="D117" s="297">
        <v>5.7742290465084682</v>
      </c>
      <c r="E117" s="299">
        <v>7.0000000000000007E-2</v>
      </c>
      <c r="F117" s="295">
        <v>0.49</v>
      </c>
      <c r="G117" s="294">
        <f ca="1">+IF(ISERROR(HLOOKUP($B117,INDIRECT("'Monthly Resource Report'!"&amp;'HMPL Validation'!G$482021&amp;":"&amp;'HMPL Validation'!G$482022),'HMPL Validation'!G$482023,FALSE)),0,HLOOKUP($B117,INDIRECT("'Monthly Resource Report'!"&amp;'HMPL Validation'!G$482021&amp;":"&amp;'HMPL Validation'!G$482022),'HMPL Validation'!G$482023,FALSE))</f>
        <v>153</v>
      </c>
      <c r="H117" s="297">
        <f ca="1">+IF(ISERROR(HLOOKUP($B117,INDIRECT("'Monthly Resource Report'!"&amp;'HMPL Validation'!H$482021&amp;":"&amp;'HMPL Validation'!H$482022),'HMPL Validation'!H$482023,FALSE)),0,HLOOKUP($B117,INDIRECT("'Monthly Resource Report'!"&amp;'HMPL Validation'!H$482021&amp;":"&amp;'HMPL Validation'!H$482022),'HMPL Validation'!H$482023,FALSE))</f>
        <v>5.7739982801433856</v>
      </c>
      <c r="I117" s="317">
        <f ca="1">+IF(ISERROR(HLOOKUP($B117,INDIRECT("'Monthly Resource Report'!"&amp;'HMPL Validation'!I$482021&amp;":"&amp;'HMPL Validation'!I$482022),'HMPL Validation'!I$482023,FALSE)),0,HLOOKUP($B117,INDIRECT("'Monthly Resource Report'!"&amp;'HMPL Validation'!I$482021&amp;":"&amp;'HMPL Validation'!I$482022),'HMPL Validation'!I$482023,FALSE))</f>
        <v>6.9894468999819798E-2</v>
      </c>
      <c r="J117" s="318">
        <f ca="1">+IF(ISERROR(HLOOKUP($B117,INDIRECT("'Monthly Resource Report'!"&amp;'HMPL Validation'!J$482021&amp;":"&amp;'HMPL Validation'!J$482022),'HMPL Validation'!J$482023,FALSE)),0,HLOOKUP($B117,INDIRECT("'Monthly Resource Report'!"&amp;'HMPL Validation'!J$482021&amp;":"&amp;'HMPL Validation'!J$482022),'HMPL Validation'!J$482023,FALSE))</f>
        <v>0.49117301821933695</v>
      </c>
      <c r="L117" s="301">
        <v>44743</v>
      </c>
      <c r="M117" s="294">
        <v>152</v>
      </c>
      <c r="N117" s="297">
        <v>5.7742290465084682</v>
      </c>
      <c r="O117" s="299">
        <v>7.0000000000000007E-2</v>
      </c>
      <c r="P117" s="295">
        <v>0.49</v>
      </c>
      <c r="Q117" s="294">
        <f ca="1">+IF(ISERROR(HLOOKUP($B117,INDIRECT("'Monthly Resource Report'!"&amp;'HMPL Validation'!Q$482021&amp;":"&amp;'HMPL Validation'!Q$482022),'HMPL Validation'!Q$482023,FALSE)),0,HLOOKUP($B117,INDIRECT("'Monthly Resource Report'!"&amp;'HMPL Validation'!Q$482021&amp;":"&amp;'HMPL Validation'!Q$482022),'HMPL Validation'!Q$482023,FALSE))</f>
        <v>152</v>
      </c>
      <c r="R117" s="297">
        <f ca="1">+IF(ISERROR(HLOOKUP($B117,INDIRECT("'Monthly Resource Report'!"&amp;'HMPL Validation'!R$482021&amp;":"&amp;'HMPL Validation'!R$482022),'HMPL Validation'!R$482023,FALSE)),0,HLOOKUP($B117,INDIRECT("'Monthly Resource Report'!"&amp;'HMPL Validation'!R$482021&amp;":"&amp;'HMPL Validation'!R$482022),'HMPL Validation'!R$482023,FALSE))</f>
        <v>5.7739994776211727</v>
      </c>
      <c r="S117" s="317">
        <f ca="1">+IF(ISERROR(HLOOKUP($B117,INDIRECT("'Monthly Resource Report'!"&amp;'HMPL Validation'!S$482021&amp;":"&amp;'HMPL Validation'!S$482022),'HMPL Validation'!S$482023,FALSE)),0,HLOOKUP($B117,INDIRECT("'Monthly Resource Report'!"&amp;'HMPL Validation'!S$482021&amp;":"&amp;'HMPL Validation'!S$482022),'HMPL Validation'!S$482023,FALSE))</f>
        <v>6.9917469526812409E-2</v>
      </c>
      <c r="T117" s="318">
        <f ca="1">+IF(ISERROR(HLOOKUP($B117,INDIRECT("'Monthly Resource Report'!"&amp;'HMPL Validation'!T$482021&amp;":"&amp;'HMPL Validation'!T$482022),'HMPL Validation'!T$482023,FALSE)),0,HLOOKUP($B117,INDIRECT("'Monthly Resource Report'!"&amp;'HMPL Validation'!T$482021&amp;":"&amp;'HMPL Validation'!T$482022),'HMPL Validation'!T$482023,FALSE))</f>
        <v>0.4912555982279786</v>
      </c>
    </row>
    <row r="118" spans="2:20" s="461" customFormat="1">
      <c r="B118" s="301">
        <v>44774</v>
      </c>
      <c r="C118" s="294">
        <v>153</v>
      </c>
      <c r="D118" s="297">
        <v>5.7742290465084682</v>
      </c>
      <c r="E118" s="299">
        <v>7.0000000000000007E-2</v>
      </c>
      <c r="F118" s="295">
        <v>0.49</v>
      </c>
      <c r="G118" s="294">
        <f ca="1">+IF(ISERROR(HLOOKUP($B118,INDIRECT("'Monthly Resource Report'!"&amp;'HMPL Validation'!G$482021&amp;":"&amp;'HMPL Validation'!G$482022),'HMPL Validation'!G$482023,FALSE)),0,HLOOKUP($B118,INDIRECT("'Monthly Resource Report'!"&amp;'HMPL Validation'!G$482021&amp;":"&amp;'HMPL Validation'!G$482022),'HMPL Validation'!G$482023,FALSE))</f>
        <v>153</v>
      </c>
      <c r="H118" s="297">
        <f ca="1">+IF(ISERROR(HLOOKUP($B118,INDIRECT("'Monthly Resource Report'!"&amp;'HMPL Validation'!H$482021&amp;":"&amp;'HMPL Validation'!H$482022),'HMPL Validation'!H$482023,FALSE)),0,HLOOKUP($B118,INDIRECT("'Monthly Resource Report'!"&amp;'HMPL Validation'!H$482021&amp;":"&amp;'HMPL Validation'!H$482022),'HMPL Validation'!H$482023,FALSE))</f>
        <v>5.7739985739338229</v>
      </c>
      <c r="I118" s="317">
        <f ca="1">+IF(ISERROR(HLOOKUP($B118,INDIRECT("'Monthly Resource Report'!"&amp;'HMPL Validation'!I$482021&amp;":"&amp;'HMPL Validation'!I$482022),'HMPL Validation'!I$482023,FALSE)),0,HLOOKUP($B118,INDIRECT("'Monthly Resource Report'!"&amp;'HMPL Validation'!I$482021&amp;":"&amp;'HMPL Validation'!I$482022),'HMPL Validation'!I$482023,FALSE))</f>
        <v>6.9906191077070773E-2</v>
      </c>
      <c r="J118" s="318">
        <f ca="1">+IF(ISERROR(HLOOKUP($B118,INDIRECT("'Monthly Resource Report'!"&amp;'HMPL Validation'!J$482021&amp;":"&amp;'HMPL Validation'!J$482022),'HMPL Validation'!J$482023,FALSE)),0,HLOOKUP($B118,INDIRECT("'Monthly Resource Report'!"&amp;'HMPL Validation'!J$482021&amp;":"&amp;'HMPL Validation'!J$482022),'HMPL Validation'!J$482023,FALSE))</f>
        <v>0.491267851594128</v>
      </c>
      <c r="L118" s="301">
        <v>44774</v>
      </c>
      <c r="M118" s="294">
        <v>152</v>
      </c>
      <c r="N118" s="297">
        <v>5.7742290465084682</v>
      </c>
      <c r="O118" s="299">
        <v>7.0000000000000007E-2</v>
      </c>
      <c r="P118" s="295">
        <v>0.49</v>
      </c>
      <c r="Q118" s="294">
        <f ca="1">+IF(ISERROR(HLOOKUP($B118,INDIRECT("'Monthly Resource Report'!"&amp;'HMPL Validation'!Q$482021&amp;":"&amp;'HMPL Validation'!Q$482022),'HMPL Validation'!Q$482023,FALSE)),0,HLOOKUP($B118,INDIRECT("'Monthly Resource Report'!"&amp;'HMPL Validation'!Q$482021&amp;":"&amp;'HMPL Validation'!Q$482022),'HMPL Validation'!Q$482023,FALSE))</f>
        <v>152</v>
      </c>
      <c r="R118" s="297">
        <f ca="1">+IF(ISERROR(HLOOKUP($B118,INDIRECT("'Monthly Resource Report'!"&amp;'HMPL Validation'!R$482021&amp;":"&amp;'HMPL Validation'!R$482022),'HMPL Validation'!R$482023,FALSE)),0,HLOOKUP($B118,INDIRECT("'Monthly Resource Report'!"&amp;'HMPL Validation'!R$482021&amp;":"&amp;'HMPL Validation'!R$482022),'HMPL Validation'!R$482023,FALSE))</f>
        <v>5.7739997125865434</v>
      </c>
      <c r="S118" s="317">
        <f ca="1">+IF(ISERROR(HLOOKUP($B118,INDIRECT("'Monthly Resource Report'!"&amp;'HMPL Validation'!S$482021&amp;":"&amp;'HMPL Validation'!S$482022),'HMPL Validation'!S$482023,FALSE)),0,HLOOKUP($B118,INDIRECT("'Monthly Resource Report'!"&amp;'HMPL Validation'!S$482021&amp;":"&amp;'HMPL Validation'!S$482022),'HMPL Validation'!S$482023,FALSE))</f>
        <v>6.9926707045421144E-2</v>
      </c>
      <c r="T118" s="318">
        <f ca="1">+IF(ISERROR(HLOOKUP($B118,INDIRECT("'Monthly Resource Report'!"&amp;'HMPL Validation'!T$482021&amp;":"&amp;'HMPL Validation'!T$482022),'HMPL Validation'!T$482023,FALSE)),0,HLOOKUP($B118,INDIRECT("'Monthly Resource Report'!"&amp;'HMPL Validation'!T$482021&amp;":"&amp;'HMPL Validation'!T$482022),'HMPL Validation'!T$482023,FALSE))</f>
        <v>0.49166709143402526</v>
      </c>
    </row>
    <row r="119" spans="2:20" s="461" customFormat="1">
      <c r="B119" s="301">
        <v>44805</v>
      </c>
      <c r="C119" s="294">
        <v>153</v>
      </c>
      <c r="D119" s="297">
        <v>5.7742290465084682</v>
      </c>
      <c r="E119" s="299">
        <v>7.0000000000000007E-2</v>
      </c>
      <c r="F119" s="295">
        <v>0.49</v>
      </c>
      <c r="G119" s="294">
        <f ca="1">+IF(ISERROR(HLOOKUP($B119,INDIRECT("'Monthly Resource Report'!"&amp;'HMPL Validation'!G$482021&amp;":"&amp;'HMPL Validation'!G$482022),'HMPL Validation'!G$482023,FALSE)),0,HLOOKUP($B119,INDIRECT("'Monthly Resource Report'!"&amp;'HMPL Validation'!G$482021&amp;":"&amp;'HMPL Validation'!G$482022),'HMPL Validation'!G$482023,FALSE))</f>
        <v>153</v>
      </c>
      <c r="H119" s="297">
        <f ca="1">+IF(ISERROR(HLOOKUP($B119,INDIRECT("'Monthly Resource Report'!"&amp;'HMPL Validation'!H$482021&amp;":"&amp;'HMPL Validation'!H$482022),'HMPL Validation'!H$482023,FALSE)),0,HLOOKUP($B119,INDIRECT("'Monthly Resource Report'!"&amp;'HMPL Validation'!H$482021&amp;":"&amp;'HMPL Validation'!H$482022),'HMPL Validation'!H$482023,FALSE))</f>
        <v>5.7739974804941481</v>
      </c>
      <c r="I119" s="317">
        <f ca="1">+IF(ISERROR(HLOOKUP($B119,INDIRECT("'Monthly Resource Report'!"&amp;'HMPL Validation'!I$482021&amp;":"&amp;'HMPL Validation'!I$482022),'HMPL Validation'!I$482023,FALSE)),0,HLOOKUP($B119,INDIRECT("'Monthly Resource Report'!"&amp;'HMPL Validation'!I$482021&amp;":"&amp;'HMPL Validation'!I$482022),'HMPL Validation'!I$482023,FALSE))</f>
        <v>6.9853756345855195E-2</v>
      </c>
      <c r="J119" s="318">
        <f ca="1">+IF(ISERROR(HLOOKUP($B119,INDIRECT("'Monthly Resource Report'!"&amp;'HMPL Validation'!J$482021&amp;":"&amp;'HMPL Validation'!J$482022),'HMPL Validation'!J$482023,FALSE)),0,HLOOKUP($B119,INDIRECT("'Monthly Resource Report'!"&amp;'HMPL Validation'!J$482021&amp;":"&amp;'HMPL Validation'!J$482022),'HMPL Validation'!J$482023,FALSE))</f>
        <v>0.49122903582423894</v>
      </c>
      <c r="L119" s="301">
        <v>44805</v>
      </c>
      <c r="M119" s="294">
        <v>152</v>
      </c>
      <c r="N119" s="297">
        <v>5.7742290465084682</v>
      </c>
      <c r="O119" s="299">
        <v>7.0000000000000007E-2</v>
      </c>
      <c r="P119" s="295">
        <v>0.49</v>
      </c>
      <c r="Q119" s="294">
        <f ca="1">+IF(ISERROR(HLOOKUP($B119,INDIRECT("'Monthly Resource Report'!"&amp;'HMPL Validation'!Q$482021&amp;":"&amp;'HMPL Validation'!Q$482022),'HMPL Validation'!Q$482023,FALSE)),0,HLOOKUP($B119,INDIRECT("'Monthly Resource Report'!"&amp;'HMPL Validation'!Q$482021&amp;":"&amp;'HMPL Validation'!Q$482022),'HMPL Validation'!Q$482023,FALSE))</f>
        <v>152</v>
      </c>
      <c r="R119" s="297">
        <f ca="1">+IF(ISERROR(HLOOKUP($B119,INDIRECT("'Monthly Resource Report'!"&amp;'HMPL Validation'!R$482021&amp;":"&amp;'HMPL Validation'!R$482022),'HMPL Validation'!R$482023,FALSE)),0,HLOOKUP($B119,INDIRECT("'Monthly Resource Report'!"&amp;'HMPL Validation'!R$482021&amp;":"&amp;'HMPL Validation'!R$482022),'HMPL Validation'!R$482023,FALSE))</f>
        <v>5.7739995451067969</v>
      </c>
      <c r="S119" s="317">
        <f ca="1">+IF(ISERROR(HLOOKUP($B119,INDIRECT("'Monthly Resource Report'!"&amp;'HMPL Validation'!S$482021&amp;":"&amp;'HMPL Validation'!S$482022),'HMPL Validation'!S$482023,FALSE)),0,HLOOKUP($B119,INDIRECT("'Monthly Resource Report'!"&amp;'HMPL Validation'!S$482021&amp;":"&amp;'HMPL Validation'!S$482022),'HMPL Validation'!S$482023,FALSE))</f>
        <v>6.9864867260297447E-2</v>
      </c>
      <c r="T119" s="318">
        <f ca="1">+IF(ISERROR(HLOOKUP($B119,INDIRECT("'Monthly Resource Report'!"&amp;'HMPL Validation'!T$482021&amp;":"&amp;'HMPL Validation'!T$482022),'HMPL Validation'!T$482023,FALSE)),0,HLOOKUP($B119,INDIRECT("'Monthly Resource Report'!"&amp;'HMPL Validation'!T$482021&amp;":"&amp;'HMPL Validation'!T$482022),'HMPL Validation'!T$482023,FALSE))</f>
        <v>0.491757907362873</v>
      </c>
    </row>
    <row r="120" spans="2:20" s="461" customFormat="1">
      <c r="B120" s="301">
        <v>44835</v>
      </c>
      <c r="C120" s="294">
        <v>153</v>
      </c>
      <c r="D120" s="297">
        <v>5.7742290465084682</v>
      </c>
      <c r="E120" s="299">
        <v>7.0000000000000007E-2</v>
      </c>
      <c r="F120" s="295">
        <v>0.49</v>
      </c>
      <c r="G120" s="294">
        <f ca="1">+IF(ISERROR(HLOOKUP($B120,INDIRECT("'Monthly Resource Report'!"&amp;'HMPL Validation'!G$482021&amp;":"&amp;'HMPL Validation'!G$482022),'HMPL Validation'!G$482023,FALSE)),0,HLOOKUP($B120,INDIRECT("'Monthly Resource Report'!"&amp;'HMPL Validation'!G$482021&amp;":"&amp;'HMPL Validation'!G$482022),'HMPL Validation'!G$482023,FALSE))</f>
        <v>153</v>
      </c>
      <c r="H120" s="297">
        <f ca="1">+IF(ISERROR(HLOOKUP($B120,INDIRECT("'Monthly Resource Report'!"&amp;'HMPL Validation'!H$482021&amp;":"&amp;'HMPL Validation'!H$482022),'HMPL Validation'!H$482023,FALSE)),0,HLOOKUP($B120,INDIRECT("'Monthly Resource Report'!"&amp;'HMPL Validation'!H$482021&amp;":"&amp;'HMPL Validation'!H$482022),'HMPL Validation'!H$482023,FALSE))</f>
        <v>5.7739991979891041</v>
      </c>
      <c r="I120" s="317">
        <f ca="1">+IF(ISERROR(HLOOKUP($B120,INDIRECT("'Monthly Resource Report'!"&amp;'HMPL Validation'!I$482021&amp;":"&amp;'HMPL Validation'!I$482022),'HMPL Validation'!I$482023,FALSE)),0,HLOOKUP($B120,INDIRECT("'Monthly Resource Report'!"&amp;'HMPL Validation'!I$482021&amp;":"&amp;'HMPL Validation'!I$482022),'HMPL Validation'!I$482023,FALSE))</f>
        <v>6.9878572736389394E-2</v>
      </c>
      <c r="J120" s="318">
        <f ca="1">+IF(ISERROR(HLOOKUP($B120,INDIRECT("'Monthly Resource Report'!"&amp;'HMPL Validation'!J$482021&amp;":"&amp;'HMPL Validation'!J$482022),'HMPL Validation'!J$482023,FALSE)),0,HLOOKUP($B120,INDIRECT("'Monthly Resource Report'!"&amp;'HMPL Validation'!J$482021&amp;":"&amp;'HMPL Validation'!J$482022),'HMPL Validation'!J$482023,FALSE))</f>
        <v>0.491174950977876</v>
      </c>
      <c r="L120" s="301">
        <v>44835</v>
      </c>
      <c r="M120" s="294">
        <v>152</v>
      </c>
      <c r="N120" s="297">
        <v>5.7742290465084682</v>
      </c>
      <c r="O120" s="299">
        <v>7.0000000000000007E-2</v>
      </c>
      <c r="P120" s="295">
        <v>0.49</v>
      </c>
      <c r="Q120" s="294">
        <f ca="1">+IF(ISERROR(HLOOKUP($B120,INDIRECT("'Monthly Resource Report'!"&amp;'HMPL Validation'!Q$482021&amp;":"&amp;'HMPL Validation'!Q$482022),'HMPL Validation'!Q$482023,FALSE)),0,HLOOKUP($B120,INDIRECT("'Monthly Resource Report'!"&amp;'HMPL Validation'!Q$482021&amp;":"&amp;'HMPL Validation'!Q$482022),'HMPL Validation'!Q$482023,FALSE))</f>
        <v>152</v>
      </c>
      <c r="R120" s="297">
        <f ca="1">+IF(ISERROR(HLOOKUP($B120,INDIRECT("'Monthly Resource Report'!"&amp;'HMPL Validation'!R$482021&amp;":"&amp;'HMPL Validation'!R$482022),'HMPL Validation'!R$482023,FALSE)),0,HLOOKUP($B120,INDIRECT("'Monthly Resource Report'!"&amp;'HMPL Validation'!R$482021&amp;":"&amp;'HMPL Validation'!R$482022),'HMPL Validation'!R$482023,FALSE))</f>
        <v>5.7739985329556758</v>
      </c>
      <c r="S120" s="317">
        <f ca="1">+IF(ISERROR(HLOOKUP($B120,INDIRECT("'Monthly Resource Report'!"&amp;'HMPL Validation'!S$482021&amp;":"&amp;'HMPL Validation'!S$482022),'HMPL Validation'!S$482023,FALSE)),0,HLOOKUP($B120,INDIRECT("'Monthly Resource Report'!"&amp;'HMPL Validation'!S$482021&amp;":"&amp;'HMPL Validation'!S$482022),'HMPL Validation'!S$482023,FALSE))</f>
        <v>6.9886329056197613E-2</v>
      </c>
      <c r="T120" s="318">
        <f ca="1">+IF(ISERROR(HLOOKUP($B120,INDIRECT("'Monthly Resource Report'!"&amp;'HMPL Validation'!T$482021&amp;":"&amp;'HMPL Validation'!T$482022),'HMPL Validation'!T$482023,FALSE)),0,HLOOKUP($B120,INDIRECT("'Monthly Resource Report'!"&amp;'HMPL Validation'!T$482021&amp;":"&amp;'HMPL Validation'!T$482022),'HMPL Validation'!T$482023,FALSE))</f>
        <v>0.49126460998961347</v>
      </c>
    </row>
    <row r="121" spans="2:20" s="461" customFormat="1">
      <c r="B121" s="301">
        <v>44866</v>
      </c>
      <c r="C121" s="294">
        <v>153</v>
      </c>
      <c r="D121" s="297">
        <v>5.7742290465084682</v>
      </c>
      <c r="E121" s="299">
        <v>7.0000000000000007E-2</v>
      </c>
      <c r="F121" s="295">
        <v>0.49</v>
      </c>
      <c r="G121" s="294">
        <f ca="1">+IF(ISERROR(HLOOKUP($B121,INDIRECT("'Monthly Resource Report'!"&amp;'HMPL Validation'!G$482021&amp;":"&amp;'HMPL Validation'!G$482022),'HMPL Validation'!G$482023,FALSE)),0,HLOOKUP($B121,INDIRECT("'Monthly Resource Report'!"&amp;'HMPL Validation'!G$482021&amp;":"&amp;'HMPL Validation'!G$482022),'HMPL Validation'!G$482023,FALSE))</f>
        <v>153</v>
      </c>
      <c r="H121" s="297">
        <f ca="1">+IF(ISERROR(HLOOKUP($B121,INDIRECT("'Monthly Resource Report'!"&amp;'HMPL Validation'!H$482021&amp;":"&amp;'HMPL Validation'!H$482022),'HMPL Validation'!H$482023,FALSE)),0,HLOOKUP($B121,INDIRECT("'Monthly Resource Report'!"&amp;'HMPL Validation'!H$482021&amp;":"&amp;'HMPL Validation'!H$482022),'HMPL Validation'!H$482023,FALSE))</f>
        <v>5.7739988858825404</v>
      </c>
      <c r="I121" s="317">
        <f ca="1">+IF(ISERROR(HLOOKUP($B121,INDIRECT("'Monthly Resource Report'!"&amp;'HMPL Validation'!I$482021&amp;":"&amp;'HMPL Validation'!I$482022),'HMPL Validation'!I$482023,FALSE)),0,HLOOKUP($B121,INDIRECT("'Monthly Resource Report'!"&amp;'HMPL Validation'!I$482021&amp;":"&amp;'HMPL Validation'!I$482022),'HMPL Validation'!I$482023,FALSE))</f>
        <v>6.9907724930542536E-2</v>
      </c>
      <c r="J121" s="318">
        <f ca="1">+IF(ISERROR(HLOOKUP($B121,INDIRECT("'Monthly Resource Report'!"&amp;'HMPL Validation'!J$482021&amp;":"&amp;'HMPL Validation'!J$482022),'HMPL Validation'!J$482023,FALSE)),0,HLOOKUP($B121,INDIRECT("'Monthly Resource Report'!"&amp;'HMPL Validation'!J$482021&amp;":"&amp;'HMPL Validation'!J$482022),'HMPL Validation'!J$482023,FALSE))</f>
        <v>0.4911937514856542</v>
      </c>
      <c r="L121" s="301">
        <v>44866</v>
      </c>
      <c r="M121" s="294">
        <v>152</v>
      </c>
      <c r="N121" s="297">
        <v>5.7742290465084682</v>
      </c>
      <c r="O121" s="299">
        <v>7.0000000000000007E-2</v>
      </c>
      <c r="P121" s="295">
        <v>0.49</v>
      </c>
      <c r="Q121" s="294">
        <f ca="1">+IF(ISERROR(HLOOKUP($B121,INDIRECT("'Monthly Resource Report'!"&amp;'HMPL Validation'!Q$482021&amp;":"&amp;'HMPL Validation'!Q$482022),'HMPL Validation'!Q$482023,FALSE)),0,HLOOKUP($B121,INDIRECT("'Monthly Resource Report'!"&amp;'HMPL Validation'!Q$482021&amp;":"&amp;'HMPL Validation'!Q$482022),'HMPL Validation'!Q$482023,FALSE))</f>
        <v>152</v>
      </c>
      <c r="R121" s="297">
        <f ca="1">+IF(ISERROR(HLOOKUP($B121,INDIRECT("'Monthly Resource Report'!"&amp;'HMPL Validation'!R$482021&amp;":"&amp;'HMPL Validation'!R$482022),'HMPL Validation'!R$482023,FALSE)),0,HLOOKUP($B121,INDIRECT("'Monthly Resource Report'!"&amp;'HMPL Validation'!R$482021&amp;":"&amp;'HMPL Validation'!R$482022),'HMPL Validation'!R$482023,FALSE))</f>
        <v>5.7740001620647039</v>
      </c>
      <c r="S121" s="317">
        <f ca="1">+IF(ISERROR(HLOOKUP($B121,INDIRECT("'Monthly Resource Report'!"&amp;'HMPL Validation'!S$482021&amp;":"&amp;'HMPL Validation'!S$482022),'HMPL Validation'!S$482023,FALSE)),0,HLOOKUP($B121,INDIRECT("'Monthly Resource Report'!"&amp;'HMPL Validation'!S$482021&amp;":"&amp;'HMPL Validation'!S$482022),'HMPL Validation'!S$482023,FALSE))</f>
        <v>6.9928424335692491E-2</v>
      </c>
      <c r="T121" s="318">
        <f ca="1">+IF(ISERROR(HLOOKUP($B121,INDIRECT("'Monthly Resource Report'!"&amp;'HMPL Validation'!T$482021&amp;":"&amp;'HMPL Validation'!T$482022),'HMPL Validation'!T$482023,FALSE)),0,HLOOKUP($B121,INDIRECT("'Monthly Resource Report'!"&amp;'HMPL Validation'!T$482021&amp;":"&amp;'HMPL Validation'!T$482022),'HMPL Validation'!T$482023,FALSE))</f>
        <v>0.49129771263586236</v>
      </c>
    </row>
    <row r="122" spans="2:20" s="461" customFormat="1">
      <c r="B122" s="301">
        <v>44896</v>
      </c>
      <c r="C122" s="294">
        <v>153</v>
      </c>
      <c r="D122" s="297">
        <v>5.7742290465084682</v>
      </c>
      <c r="E122" s="299">
        <v>7.0000000000000007E-2</v>
      </c>
      <c r="F122" s="295">
        <v>0.49</v>
      </c>
      <c r="G122" s="294">
        <f ca="1">+IF(ISERROR(HLOOKUP($B122,INDIRECT("'Monthly Resource Report'!"&amp;'HMPL Validation'!G$482021&amp;":"&amp;'HMPL Validation'!G$482022),'HMPL Validation'!G$482023,FALSE)),0,HLOOKUP($B122,INDIRECT("'Monthly Resource Report'!"&amp;'HMPL Validation'!G$482021&amp;":"&amp;'HMPL Validation'!G$482022),'HMPL Validation'!G$482023,FALSE))</f>
        <v>153</v>
      </c>
      <c r="H122" s="297">
        <f ca="1">+IF(ISERROR(HLOOKUP($B122,INDIRECT("'Monthly Resource Report'!"&amp;'HMPL Validation'!H$482021&amp;":"&amp;'HMPL Validation'!H$482022),'HMPL Validation'!H$482023,FALSE)),0,HLOOKUP($B122,INDIRECT("'Monthly Resource Report'!"&amp;'HMPL Validation'!H$482021&amp;":"&amp;'HMPL Validation'!H$482022),'HMPL Validation'!H$482023,FALSE))</f>
        <v>5.7739986095822946</v>
      </c>
      <c r="I122" s="317">
        <f ca="1">+IF(ISERROR(HLOOKUP($B122,INDIRECT("'Monthly Resource Report'!"&amp;'HMPL Validation'!I$482021&amp;":"&amp;'HMPL Validation'!I$482022),'HMPL Validation'!I$482023,FALSE)),0,HLOOKUP($B122,INDIRECT("'Monthly Resource Report'!"&amp;'HMPL Validation'!I$482021&amp;":"&amp;'HMPL Validation'!I$482022),'HMPL Validation'!I$482023,FALSE))</f>
        <v>6.9903708311376822E-2</v>
      </c>
      <c r="J122" s="318">
        <f ca="1">+IF(ISERROR(HLOOKUP($B122,INDIRECT("'Monthly Resource Report'!"&amp;'HMPL Validation'!J$482021&amp;":"&amp;'HMPL Validation'!J$482022),'HMPL Validation'!J$482023,FALSE)),0,HLOOKUP($B122,INDIRECT("'Monthly Resource Report'!"&amp;'HMPL Validation'!J$482021&amp;":"&amp;'HMPL Validation'!J$482022),'HMPL Validation'!J$482023,FALSE))</f>
        <v>0.49087937391989062</v>
      </c>
      <c r="L122" s="301">
        <v>44896</v>
      </c>
      <c r="M122" s="294">
        <v>152</v>
      </c>
      <c r="N122" s="297">
        <v>5.7742290465084682</v>
      </c>
      <c r="O122" s="299">
        <v>7.0000000000000007E-2</v>
      </c>
      <c r="P122" s="295">
        <v>0.49</v>
      </c>
      <c r="Q122" s="294">
        <f ca="1">+IF(ISERROR(HLOOKUP($B122,INDIRECT("'Monthly Resource Report'!"&amp;'HMPL Validation'!Q$482021&amp;":"&amp;'HMPL Validation'!Q$482022),'HMPL Validation'!Q$482023,FALSE)),0,HLOOKUP($B122,INDIRECT("'Monthly Resource Report'!"&amp;'HMPL Validation'!Q$482021&amp;":"&amp;'HMPL Validation'!Q$482022),'HMPL Validation'!Q$482023,FALSE))</f>
        <v>152</v>
      </c>
      <c r="R122" s="297">
        <f ca="1">+IF(ISERROR(HLOOKUP($B122,INDIRECT("'Monthly Resource Report'!"&amp;'HMPL Validation'!R$482021&amp;":"&amp;'HMPL Validation'!R$482022),'HMPL Validation'!R$482023,FALSE)),0,HLOOKUP($B122,INDIRECT("'Monthly Resource Report'!"&amp;'HMPL Validation'!R$482021&amp;":"&amp;'HMPL Validation'!R$482022),'HMPL Validation'!R$482023,FALSE))</f>
        <v>5.7740008927272228</v>
      </c>
      <c r="S122" s="317">
        <f ca="1">+IF(ISERROR(HLOOKUP($B122,INDIRECT("'Monthly Resource Report'!"&amp;'HMPL Validation'!S$482021&amp;":"&amp;'HMPL Validation'!S$482022),'HMPL Validation'!S$482023,FALSE)),0,HLOOKUP($B122,INDIRECT("'Monthly Resource Report'!"&amp;'HMPL Validation'!S$482021&amp;":"&amp;'HMPL Validation'!S$482022),'HMPL Validation'!S$482023,FALSE))</f>
        <v>6.9912648240008021E-2</v>
      </c>
      <c r="T122" s="318">
        <f ca="1">+IF(ISERROR(HLOOKUP($B122,INDIRECT("'Monthly Resource Report'!"&amp;'HMPL Validation'!T$482021&amp;":"&amp;'HMPL Validation'!T$482022),'HMPL Validation'!T$482023,FALSE)),0,HLOOKUP($B122,INDIRECT("'Monthly Resource Report'!"&amp;'HMPL Validation'!T$482021&amp;":"&amp;'HMPL Validation'!T$482022),'HMPL Validation'!T$482023,FALSE))</f>
        <v>0.49208786772793289</v>
      </c>
    </row>
    <row r="123" spans="2:20" s="461" customFormat="1">
      <c r="B123" s="301">
        <v>44927</v>
      </c>
      <c r="C123" s="294">
        <v>153</v>
      </c>
      <c r="D123" s="297">
        <v>5.9312880765734981</v>
      </c>
      <c r="E123" s="299">
        <v>7.0000000000000007E-2</v>
      </c>
      <c r="F123" s="295">
        <v>0.49</v>
      </c>
      <c r="G123" s="294">
        <f ca="1">+IF(ISERROR(HLOOKUP($B123,INDIRECT("'Monthly Resource Report'!"&amp;'HMPL Validation'!G$482021&amp;":"&amp;'HMPL Validation'!G$482022),'HMPL Validation'!G$482023,FALSE)),0,HLOOKUP($B123,INDIRECT("'Monthly Resource Report'!"&amp;'HMPL Validation'!G$482021&amp;":"&amp;'HMPL Validation'!G$482022),'HMPL Validation'!G$482023,FALSE))</f>
        <v>153</v>
      </c>
      <c r="H123" s="297">
        <f ca="1">+IF(ISERROR(HLOOKUP($B123,INDIRECT("'Monthly Resource Report'!"&amp;'HMPL Validation'!H$482021&amp;":"&amp;'HMPL Validation'!H$482022),'HMPL Validation'!H$482023,FALSE)),0,HLOOKUP($B123,INDIRECT("'Monthly Resource Report'!"&amp;'HMPL Validation'!H$482021&amp;":"&amp;'HMPL Validation'!H$482022),'HMPL Validation'!H$482023,FALSE))</f>
        <v>5.9310020808760768</v>
      </c>
      <c r="I123" s="317">
        <f ca="1">+IF(ISERROR(HLOOKUP($B123,INDIRECT("'Monthly Resource Report'!"&amp;'HMPL Validation'!I$482021&amp;":"&amp;'HMPL Validation'!I$482022),'HMPL Validation'!I$482023,FALSE)),0,HLOOKUP($B123,INDIRECT("'Monthly Resource Report'!"&amp;'HMPL Validation'!I$482021&amp;":"&amp;'HMPL Validation'!I$482022),'HMPL Validation'!I$482023,FALSE))</f>
        <v>6.9921224747409569E-2</v>
      </c>
      <c r="J123" s="318">
        <f ca="1">+IF(ISERROR(HLOOKUP($B123,INDIRECT("'Monthly Resource Report'!"&amp;'HMPL Validation'!J$482021&amp;":"&amp;'HMPL Validation'!J$482022),'HMPL Validation'!J$482023,FALSE)),0,HLOOKUP($B123,INDIRECT("'Monthly Resource Report'!"&amp;'HMPL Validation'!J$482021&amp;":"&amp;'HMPL Validation'!J$482022),'HMPL Validation'!J$482023,FALSE))</f>
        <v>0.49086757322674085</v>
      </c>
      <c r="L123" s="301">
        <v>44927</v>
      </c>
      <c r="M123" s="294">
        <v>152</v>
      </c>
      <c r="N123" s="297">
        <v>5.9312880765734981</v>
      </c>
      <c r="O123" s="299">
        <v>7.0000000000000007E-2</v>
      </c>
      <c r="P123" s="295">
        <v>0.49</v>
      </c>
      <c r="Q123" s="294">
        <f ca="1">+IF(ISERROR(HLOOKUP($B123,INDIRECT("'Monthly Resource Report'!"&amp;'HMPL Validation'!Q$482021&amp;":"&amp;'HMPL Validation'!Q$482022),'HMPL Validation'!Q$482023,FALSE)),0,HLOOKUP($B123,INDIRECT("'Monthly Resource Report'!"&amp;'HMPL Validation'!Q$482021&amp;":"&amp;'HMPL Validation'!Q$482022),'HMPL Validation'!Q$482023,FALSE))</f>
        <v>152</v>
      </c>
      <c r="R123" s="297">
        <f ca="1">+IF(ISERROR(HLOOKUP($B123,INDIRECT("'Monthly Resource Report'!"&amp;'HMPL Validation'!R$482021&amp;":"&amp;'HMPL Validation'!R$482022),'HMPL Validation'!R$482023,FALSE)),0,HLOOKUP($B123,INDIRECT("'Monthly Resource Report'!"&amp;'HMPL Validation'!R$482021&amp;":"&amp;'HMPL Validation'!R$482022),'HMPL Validation'!R$482023,FALSE))</f>
        <v>5.9310095129361073</v>
      </c>
      <c r="S123" s="317">
        <f ca="1">+IF(ISERROR(HLOOKUP($B123,INDIRECT("'Monthly Resource Report'!"&amp;'HMPL Validation'!S$482021&amp;":"&amp;'HMPL Validation'!S$482022),'HMPL Validation'!S$482023,FALSE)),0,HLOOKUP($B123,INDIRECT("'Monthly Resource Report'!"&amp;'HMPL Validation'!S$482021&amp;":"&amp;'HMPL Validation'!S$482022),'HMPL Validation'!S$482023,FALSE))</f>
        <v>6.9891300054610708E-2</v>
      </c>
      <c r="T123" s="318">
        <f ca="1">+IF(ISERROR(HLOOKUP($B123,INDIRECT("'Monthly Resource Report'!"&amp;'HMPL Validation'!T$482021&amp;":"&amp;'HMPL Validation'!T$482022),'HMPL Validation'!T$482023,FALSE)),0,HLOOKUP($B123,INDIRECT("'Monthly Resource Report'!"&amp;'HMPL Validation'!T$482021&amp;":"&amp;'HMPL Validation'!T$482022),'HMPL Validation'!T$482023,FALSE))</f>
        <v>0.49164423051415684</v>
      </c>
    </row>
    <row r="124" spans="2:20" s="461" customFormat="1">
      <c r="B124" s="301">
        <v>44958</v>
      </c>
      <c r="C124" s="294">
        <v>153</v>
      </c>
      <c r="D124" s="297">
        <v>5.9312880765734981</v>
      </c>
      <c r="E124" s="299">
        <v>7.0000000000000007E-2</v>
      </c>
      <c r="F124" s="295">
        <v>0.49</v>
      </c>
      <c r="G124" s="294">
        <f ca="1">+IF(ISERROR(HLOOKUP($B124,INDIRECT("'Monthly Resource Report'!"&amp;'HMPL Validation'!G$482021&amp;":"&amp;'HMPL Validation'!G$482022),'HMPL Validation'!G$482023,FALSE)),0,HLOOKUP($B124,INDIRECT("'Monthly Resource Report'!"&amp;'HMPL Validation'!G$482021&amp;":"&amp;'HMPL Validation'!G$482022),'HMPL Validation'!G$482023,FALSE))</f>
        <v>153</v>
      </c>
      <c r="H124" s="297">
        <f ca="1">+IF(ISERROR(HLOOKUP($B124,INDIRECT("'Monthly Resource Report'!"&amp;'HMPL Validation'!H$482021&amp;":"&amp;'HMPL Validation'!H$482022),'HMPL Validation'!H$482023,FALSE)),0,HLOOKUP($B124,INDIRECT("'Monthly Resource Report'!"&amp;'HMPL Validation'!H$482021&amp;":"&amp;'HMPL Validation'!H$482022),'HMPL Validation'!H$482023,FALSE))</f>
        <v>5.9310023538433683</v>
      </c>
      <c r="I124" s="317">
        <f ca="1">+IF(ISERROR(HLOOKUP($B124,INDIRECT("'Monthly Resource Report'!"&amp;'HMPL Validation'!I$482021&amp;":"&amp;'HMPL Validation'!I$482022),'HMPL Validation'!I$482023,FALSE)),0,HLOOKUP($B124,INDIRECT("'Monthly Resource Report'!"&amp;'HMPL Validation'!I$482021&amp;":"&amp;'HMPL Validation'!I$482022),'HMPL Validation'!I$482023,FALSE))</f>
        <v>6.9913030671963514E-2</v>
      </c>
      <c r="J124" s="318">
        <f ca="1">+IF(ISERROR(HLOOKUP($B124,INDIRECT("'Monthly Resource Report'!"&amp;'HMPL Validation'!J$482021&amp;":"&amp;'HMPL Validation'!J$482022),'HMPL Validation'!J$482023,FALSE)),0,HLOOKUP($B124,INDIRECT("'Monthly Resource Report'!"&amp;'HMPL Validation'!J$482021&amp;":"&amp;'HMPL Validation'!J$482022),'HMPL Validation'!J$482023,FALSE))</f>
        <v>0.4912823533187089</v>
      </c>
      <c r="L124" s="301">
        <v>44958</v>
      </c>
      <c r="M124" s="294">
        <v>152</v>
      </c>
      <c r="N124" s="297">
        <v>5.9312880765734981</v>
      </c>
      <c r="O124" s="299">
        <v>7.0000000000000007E-2</v>
      </c>
      <c r="P124" s="295">
        <v>0.49</v>
      </c>
      <c r="Q124" s="294">
        <f ca="1">+IF(ISERROR(HLOOKUP($B124,INDIRECT("'Monthly Resource Report'!"&amp;'HMPL Validation'!Q$482021&amp;":"&amp;'HMPL Validation'!Q$482022),'HMPL Validation'!Q$482023,FALSE)),0,HLOOKUP($B124,INDIRECT("'Monthly Resource Report'!"&amp;'HMPL Validation'!Q$482021&amp;":"&amp;'HMPL Validation'!Q$482022),'HMPL Validation'!Q$482023,FALSE))</f>
        <v>152</v>
      </c>
      <c r="R124" s="297">
        <f ca="1">+IF(ISERROR(HLOOKUP($B124,INDIRECT("'Monthly Resource Report'!"&amp;'HMPL Validation'!R$482021&amp;":"&amp;'HMPL Validation'!R$482022),'HMPL Validation'!R$482023,FALSE)),0,HLOOKUP($B124,INDIRECT("'Monthly Resource Report'!"&amp;'HMPL Validation'!R$482021&amp;":"&amp;'HMPL Validation'!R$482022),'HMPL Validation'!R$482023,FALSE))</f>
        <v>5.9310081620387987</v>
      </c>
      <c r="S124" s="317">
        <f ca="1">+IF(ISERROR(HLOOKUP($B124,INDIRECT("'Monthly Resource Report'!"&amp;'HMPL Validation'!S$482021&amp;":"&amp;'HMPL Validation'!S$482022),'HMPL Validation'!S$482023,FALSE)),0,HLOOKUP($B124,INDIRECT("'Monthly Resource Report'!"&amp;'HMPL Validation'!S$482021&amp;":"&amp;'HMPL Validation'!S$482022),'HMPL Validation'!S$482023,FALSE))</f>
        <v>6.9892777793297445E-2</v>
      </c>
      <c r="T124" s="318">
        <f ca="1">+IF(ISERROR(HLOOKUP($B124,INDIRECT("'Monthly Resource Report'!"&amp;'HMPL Validation'!T$482021&amp;":"&amp;'HMPL Validation'!T$482022),'HMPL Validation'!T$482023,FALSE)),0,HLOOKUP($B124,INDIRECT("'Monthly Resource Report'!"&amp;'HMPL Validation'!T$482021&amp;":"&amp;'HMPL Validation'!T$482022),'HMPL Validation'!T$482023,FALSE))</f>
        <v>0.49183295298731522</v>
      </c>
    </row>
    <row r="125" spans="2:20" s="461" customFormat="1">
      <c r="B125" s="301">
        <v>44986</v>
      </c>
      <c r="C125" s="294">
        <v>153</v>
      </c>
      <c r="D125" s="297">
        <v>5.9312880765734981</v>
      </c>
      <c r="E125" s="299">
        <v>7.0000000000000007E-2</v>
      </c>
      <c r="F125" s="295">
        <v>0.49</v>
      </c>
      <c r="G125" s="294">
        <f ca="1">+IF(ISERROR(HLOOKUP($B125,INDIRECT("'Monthly Resource Report'!"&amp;'HMPL Validation'!G$482021&amp;":"&amp;'HMPL Validation'!G$482022),'HMPL Validation'!G$482023,FALSE)),0,HLOOKUP($B125,INDIRECT("'Monthly Resource Report'!"&amp;'HMPL Validation'!G$482021&amp;":"&amp;'HMPL Validation'!G$482022),'HMPL Validation'!G$482023,FALSE))</f>
        <v>153</v>
      </c>
      <c r="H125" s="297">
        <f ca="1">+IF(ISERROR(HLOOKUP($B125,INDIRECT("'Monthly Resource Report'!"&amp;'HMPL Validation'!H$482021&amp;":"&amp;'HMPL Validation'!H$482022),'HMPL Validation'!H$482023,FALSE)),0,HLOOKUP($B125,INDIRECT("'Monthly Resource Report'!"&amp;'HMPL Validation'!H$482021&amp;":"&amp;'HMPL Validation'!H$482022),'HMPL Validation'!H$482023,FALSE))</f>
        <v>5.9310016276327211</v>
      </c>
      <c r="I125" s="317">
        <f ca="1">+IF(ISERROR(HLOOKUP($B125,INDIRECT("'Monthly Resource Report'!"&amp;'HMPL Validation'!I$482021&amp;":"&amp;'HMPL Validation'!I$482022),'HMPL Validation'!I$482023,FALSE)),0,HLOOKUP($B125,INDIRECT("'Monthly Resource Report'!"&amp;'HMPL Validation'!I$482021&amp;":"&amp;'HMPL Validation'!I$482022),'HMPL Validation'!I$482023,FALSE))</f>
        <v>6.9877383481197361E-2</v>
      </c>
      <c r="J125" s="318">
        <f ca="1">+IF(ISERROR(HLOOKUP($B125,INDIRECT("'Monthly Resource Report'!"&amp;'HMPL Validation'!J$482021&amp;":"&amp;'HMPL Validation'!J$482022),'HMPL Validation'!J$482023,FALSE)),0,HLOOKUP($B125,INDIRECT("'Monthly Resource Report'!"&amp;'HMPL Validation'!J$482021&amp;":"&amp;'HMPL Validation'!J$482022),'HMPL Validation'!J$482023,FALSE))</f>
        <v>0.4908895199015626</v>
      </c>
      <c r="L125" s="301">
        <v>44986</v>
      </c>
      <c r="M125" s="294">
        <v>152</v>
      </c>
      <c r="N125" s="297">
        <v>5.9312880765734981</v>
      </c>
      <c r="O125" s="299">
        <v>7.0000000000000007E-2</v>
      </c>
      <c r="P125" s="295">
        <v>0.49</v>
      </c>
      <c r="Q125" s="294">
        <f ca="1">+IF(ISERROR(HLOOKUP($B125,INDIRECT("'Monthly Resource Report'!"&amp;'HMPL Validation'!Q$482021&amp;":"&amp;'HMPL Validation'!Q$482022),'HMPL Validation'!Q$482023,FALSE)),0,HLOOKUP($B125,INDIRECT("'Monthly Resource Report'!"&amp;'HMPL Validation'!Q$482021&amp;":"&amp;'HMPL Validation'!Q$482022),'HMPL Validation'!Q$482023,FALSE))</f>
        <v>152</v>
      </c>
      <c r="R125" s="297">
        <f ca="1">+IF(ISERROR(HLOOKUP($B125,INDIRECT("'Monthly Resource Report'!"&amp;'HMPL Validation'!R$482021&amp;":"&amp;'HMPL Validation'!R$482022),'HMPL Validation'!R$482023,FALSE)),0,HLOOKUP($B125,INDIRECT("'Monthly Resource Report'!"&amp;'HMPL Validation'!R$482021&amp;":"&amp;'HMPL Validation'!R$482022),'HMPL Validation'!R$482023,FALSE))</f>
        <v>5.9310083732955921</v>
      </c>
      <c r="S125" s="317">
        <f ca="1">+IF(ISERROR(HLOOKUP($B125,INDIRECT("'Monthly Resource Report'!"&amp;'HMPL Validation'!S$482021&amp;":"&amp;'HMPL Validation'!S$482022),'HMPL Validation'!S$482023,FALSE)),0,HLOOKUP($B125,INDIRECT("'Monthly Resource Report'!"&amp;'HMPL Validation'!S$482021&amp;":"&amp;'HMPL Validation'!S$482022),'HMPL Validation'!S$482023,FALSE))</f>
        <v>6.9862949419980863E-2</v>
      </c>
      <c r="T125" s="318">
        <f ca="1">+IF(ISERROR(HLOOKUP($B125,INDIRECT("'Monthly Resource Report'!"&amp;'HMPL Validation'!T$482021&amp;":"&amp;'HMPL Validation'!T$482022),'HMPL Validation'!T$482023,FALSE)),0,HLOOKUP($B125,INDIRECT("'Monthly Resource Report'!"&amp;'HMPL Validation'!T$482021&amp;":"&amp;'HMPL Validation'!T$482022),'HMPL Validation'!T$482023,FALSE))</f>
        <v>0.49208364554089096</v>
      </c>
    </row>
    <row r="126" spans="2:20" s="461" customFormat="1">
      <c r="B126" s="301">
        <v>45017</v>
      </c>
      <c r="C126" s="294">
        <v>153</v>
      </c>
      <c r="D126" s="297">
        <v>5.9312880765734981</v>
      </c>
      <c r="E126" s="299">
        <v>7.0000000000000007E-2</v>
      </c>
      <c r="F126" s="295">
        <v>0.49</v>
      </c>
      <c r="G126" s="294">
        <f ca="1">+IF(ISERROR(HLOOKUP($B126,INDIRECT("'Monthly Resource Report'!"&amp;'HMPL Validation'!G$482021&amp;":"&amp;'HMPL Validation'!G$482022),'HMPL Validation'!G$482023,FALSE)),0,HLOOKUP($B126,INDIRECT("'Monthly Resource Report'!"&amp;'HMPL Validation'!G$482021&amp;":"&amp;'HMPL Validation'!G$482022),'HMPL Validation'!G$482023,FALSE))</f>
        <v>153</v>
      </c>
      <c r="H126" s="297">
        <f ca="1">+IF(ISERROR(HLOOKUP($B126,INDIRECT("'Monthly Resource Report'!"&amp;'HMPL Validation'!H$482021&amp;":"&amp;'HMPL Validation'!H$482022),'HMPL Validation'!H$482023,FALSE)),0,HLOOKUP($B126,INDIRECT("'Monthly Resource Report'!"&amp;'HMPL Validation'!H$482021&amp;":"&amp;'HMPL Validation'!H$482022),'HMPL Validation'!H$482023,FALSE))</f>
        <v>5.931003147847278</v>
      </c>
      <c r="I126" s="317">
        <f ca="1">+IF(ISERROR(HLOOKUP($B126,INDIRECT("'Monthly Resource Report'!"&amp;'HMPL Validation'!I$482021&amp;":"&amp;'HMPL Validation'!I$482022),'HMPL Validation'!I$482023,FALSE)),0,HLOOKUP($B126,INDIRECT("'Monthly Resource Report'!"&amp;'HMPL Validation'!I$482021&amp;":"&amp;'HMPL Validation'!I$482022),'HMPL Validation'!I$482023,FALSE))</f>
        <v>6.9862522078330283E-2</v>
      </c>
      <c r="J126" s="318">
        <f ca="1">+IF(ISERROR(HLOOKUP($B126,INDIRECT("'Monthly Resource Report'!"&amp;'HMPL Validation'!J$482021&amp;":"&amp;'HMPL Validation'!J$482022),'HMPL Validation'!J$482023,FALSE)),0,HLOOKUP($B126,INDIRECT("'Monthly Resource Report'!"&amp;'HMPL Validation'!J$482021&amp;":"&amp;'HMPL Validation'!J$482022),'HMPL Validation'!J$482023,FALSE))</f>
        <v>0.49134576365807142</v>
      </c>
      <c r="L126" s="301">
        <v>45017</v>
      </c>
      <c r="M126" s="294">
        <v>152</v>
      </c>
      <c r="N126" s="297">
        <v>5.9312880765734981</v>
      </c>
      <c r="O126" s="299">
        <v>7.0000000000000007E-2</v>
      </c>
      <c r="P126" s="295">
        <v>0.49</v>
      </c>
      <c r="Q126" s="294">
        <f ca="1">+IF(ISERROR(HLOOKUP($B126,INDIRECT("'Monthly Resource Report'!"&amp;'HMPL Validation'!Q$482021&amp;":"&amp;'HMPL Validation'!Q$482022),'HMPL Validation'!Q$482023,FALSE)),0,HLOOKUP($B126,INDIRECT("'Monthly Resource Report'!"&amp;'HMPL Validation'!Q$482021&amp;":"&amp;'HMPL Validation'!Q$482022),'HMPL Validation'!Q$482023,FALSE))</f>
        <v>152</v>
      </c>
      <c r="R126" s="297">
        <f ca="1">+IF(ISERROR(HLOOKUP($B126,INDIRECT("'Monthly Resource Report'!"&amp;'HMPL Validation'!R$482021&amp;":"&amp;'HMPL Validation'!R$482022),'HMPL Validation'!R$482023,FALSE)),0,HLOOKUP($B126,INDIRECT("'Monthly Resource Report'!"&amp;'HMPL Validation'!R$482021&amp;":"&amp;'HMPL Validation'!R$482022),'HMPL Validation'!R$482023,FALSE))</f>
        <v>5.9310060539887974</v>
      </c>
      <c r="S126" s="317">
        <f ca="1">+IF(ISERROR(HLOOKUP($B126,INDIRECT("'Monthly Resource Report'!"&amp;'HMPL Validation'!S$482021&amp;":"&amp;'HMPL Validation'!S$482022),'HMPL Validation'!S$482023,FALSE)),0,HLOOKUP($B126,INDIRECT("'Monthly Resource Report'!"&amp;'HMPL Validation'!S$482021&amp;":"&amp;'HMPL Validation'!S$482022),'HMPL Validation'!S$482023,FALSE))</f>
        <v>6.9798687538278448E-2</v>
      </c>
      <c r="T126" s="318">
        <f ca="1">+IF(ISERROR(HLOOKUP($B126,INDIRECT("'Monthly Resource Report'!"&amp;'HMPL Validation'!T$482021&amp;":"&amp;'HMPL Validation'!T$482022),'HMPL Validation'!T$482023,FALSE)),0,HLOOKUP($B126,INDIRECT("'Monthly Resource Report'!"&amp;'HMPL Validation'!T$482021&amp;":"&amp;'HMPL Validation'!T$482022),'HMPL Validation'!T$482023,FALSE))</f>
        <v>0.49093359278948862</v>
      </c>
    </row>
    <row r="127" spans="2:20" s="461" customFormat="1">
      <c r="B127" s="301">
        <v>45047</v>
      </c>
      <c r="C127" s="294">
        <v>153</v>
      </c>
      <c r="D127" s="297">
        <v>5.9312880765734981</v>
      </c>
      <c r="E127" s="299">
        <v>7.0000000000000007E-2</v>
      </c>
      <c r="F127" s="295">
        <v>0.49</v>
      </c>
      <c r="G127" s="294">
        <f ca="1">+IF(ISERROR(HLOOKUP($B127,INDIRECT("'Monthly Resource Report'!"&amp;'HMPL Validation'!G$482021&amp;":"&amp;'HMPL Validation'!G$482022),'HMPL Validation'!G$482023,FALSE)),0,HLOOKUP($B127,INDIRECT("'Monthly Resource Report'!"&amp;'HMPL Validation'!G$482021&amp;":"&amp;'HMPL Validation'!G$482022),'HMPL Validation'!G$482023,FALSE))</f>
        <v>153</v>
      </c>
      <c r="H127" s="297">
        <f ca="1">+IF(ISERROR(HLOOKUP($B127,INDIRECT("'Monthly Resource Report'!"&amp;'HMPL Validation'!H$482021&amp;":"&amp;'HMPL Validation'!H$482022),'HMPL Validation'!H$482023,FALSE)),0,HLOOKUP($B127,INDIRECT("'Monthly Resource Report'!"&amp;'HMPL Validation'!H$482021&amp;":"&amp;'HMPL Validation'!H$482022),'HMPL Validation'!H$482023,FALSE))</f>
        <v>5.9310028681536382</v>
      </c>
      <c r="I127" s="317">
        <f ca="1">+IF(ISERROR(HLOOKUP($B127,INDIRECT("'Monthly Resource Report'!"&amp;'HMPL Validation'!I$482021&amp;":"&amp;'HMPL Validation'!I$482022),'HMPL Validation'!I$482023,FALSE)),0,HLOOKUP($B127,INDIRECT("'Monthly Resource Report'!"&amp;'HMPL Validation'!I$482021&amp;":"&amp;'HMPL Validation'!I$482022),'HMPL Validation'!I$482023,FALSE))</f>
        <v>6.984598677617862E-2</v>
      </c>
      <c r="J127" s="318">
        <f ca="1">+IF(ISERROR(HLOOKUP($B127,INDIRECT("'Monthly Resource Report'!"&amp;'HMPL Validation'!J$482021&amp;":"&amp;'HMPL Validation'!J$482022),'HMPL Validation'!J$482023,FALSE)),0,HLOOKUP($B127,INDIRECT("'Monthly Resource Report'!"&amp;'HMPL Validation'!J$482021&amp;":"&amp;'HMPL Validation'!J$482022),'HMPL Validation'!J$482023,FALSE))</f>
        <v>0.49119850413390809</v>
      </c>
      <c r="L127" s="301">
        <v>45047</v>
      </c>
      <c r="M127" s="294">
        <v>152</v>
      </c>
      <c r="N127" s="297">
        <v>5.9312880765734981</v>
      </c>
      <c r="O127" s="299">
        <v>7.0000000000000007E-2</v>
      </c>
      <c r="P127" s="295">
        <v>0.49</v>
      </c>
      <c r="Q127" s="294">
        <f ca="1">+IF(ISERROR(HLOOKUP($B127,INDIRECT("'Monthly Resource Report'!"&amp;'HMPL Validation'!Q$482021&amp;":"&amp;'HMPL Validation'!Q$482022),'HMPL Validation'!Q$482023,FALSE)),0,HLOOKUP($B127,INDIRECT("'Monthly Resource Report'!"&amp;'HMPL Validation'!Q$482021&amp;":"&amp;'HMPL Validation'!Q$482022),'HMPL Validation'!Q$482023,FALSE))</f>
        <v>152</v>
      </c>
      <c r="R127" s="297">
        <f ca="1">+IF(ISERROR(HLOOKUP($B127,INDIRECT("'Monthly Resource Report'!"&amp;'HMPL Validation'!R$482021&amp;":"&amp;'HMPL Validation'!R$482022),'HMPL Validation'!R$482023,FALSE)),0,HLOOKUP($B127,INDIRECT("'Monthly Resource Report'!"&amp;'HMPL Validation'!R$482021&amp;":"&amp;'HMPL Validation'!R$482022),'HMPL Validation'!R$482023,FALSE))</f>
        <v>5.9310081068352263</v>
      </c>
      <c r="S127" s="317">
        <f ca="1">+IF(ISERROR(HLOOKUP($B127,INDIRECT("'Monthly Resource Report'!"&amp;'HMPL Validation'!S$482021&amp;":"&amp;'HMPL Validation'!S$482022),'HMPL Validation'!S$482023,FALSE)),0,HLOOKUP($B127,INDIRECT("'Monthly Resource Report'!"&amp;'HMPL Validation'!S$482021&amp;":"&amp;'HMPL Validation'!S$482022),'HMPL Validation'!S$482023,FALSE))</f>
        <v>6.9802346322752881E-2</v>
      </c>
      <c r="T127" s="318">
        <f ca="1">+IF(ISERROR(HLOOKUP($B127,INDIRECT("'Monthly Resource Report'!"&amp;'HMPL Validation'!T$482021&amp;":"&amp;'HMPL Validation'!T$482022),'HMPL Validation'!T$482023,FALSE)),0,HLOOKUP($B127,INDIRECT("'Monthly Resource Report'!"&amp;'HMPL Validation'!T$482021&amp;":"&amp;'HMPL Validation'!T$482022),'HMPL Validation'!T$482023,FALSE))</f>
        <v>0.49207607920481811</v>
      </c>
    </row>
    <row r="128" spans="2:20" s="461" customFormat="1">
      <c r="B128" s="301">
        <v>45078</v>
      </c>
      <c r="C128" s="294">
        <v>153</v>
      </c>
      <c r="D128" s="297">
        <v>5.9312880765734981</v>
      </c>
      <c r="E128" s="299">
        <v>7.0000000000000007E-2</v>
      </c>
      <c r="F128" s="295">
        <v>0.49</v>
      </c>
      <c r="G128" s="294">
        <f ca="1">+IF(ISERROR(HLOOKUP($B128,INDIRECT("'Monthly Resource Report'!"&amp;'HMPL Validation'!G$482021&amp;":"&amp;'HMPL Validation'!G$482022),'HMPL Validation'!G$482023,FALSE)),0,HLOOKUP($B128,INDIRECT("'Monthly Resource Report'!"&amp;'HMPL Validation'!G$482021&amp;":"&amp;'HMPL Validation'!G$482022),'HMPL Validation'!G$482023,FALSE))</f>
        <v>153</v>
      </c>
      <c r="H128" s="297">
        <f ca="1">+IF(ISERROR(HLOOKUP($B128,INDIRECT("'Monthly Resource Report'!"&amp;'HMPL Validation'!H$482021&amp;":"&amp;'HMPL Validation'!H$482022),'HMPL Validation'!H$482023,FALSE)),0,HLOOKUP($B128,INDIRECT("'Monthly Resource Report'!"&amp;'HMPL Validation'!H$482021&amp;":"&amp;'HMPL Validation'!H$482022),'HMPL Validation'!H$482023,FALSE))</f>
        <v>5.931001861669837</v>
      </c>
      <c r="I128" s="317">
        <f ca="1">+IF(ISERROR(HLOOKUP($B128,INDIRECT("'Monthly Resource Report'!"&amp;'HMPL Validation'!I$482021&amp;":"&amp;'HMPL Validation'!I$482022),'HMPL Validation'!I$482023,FALSE)),0,HLOOKUP($B128,INDIRECT("'Monthly Resource Report'!"&amp;'HMPL Validation'!I$482021&amp;":"&amp;'HMPL Validation'!I$482022),'HMPL Validation'!I$482023,FALSE))</f>
        <v>6.9860650348239725E-2</v>
      </c>
      <c r="J128" s="318">
        <f ca="1">+IF(ISERROR(HLOOKUP($B128,INDIRECT("'Monthly Resource Report'!"&amp;'HMPL Validation'!J$482021&amp;":"&amp;'HMPL Validation'!J$482022),'HMPL Validation'!J$482023,FALSE)),0,HLOOKUP($B128,INDIRECT("'Monthly Resource Report'!"&amp;'HMPL Validation'!J$482021&amp;":"&amp;'HMPL Validation'!J$482022),'HMPL Validation'!J$482023,FALSE))</f>
        <v>0.49121237259044687</v>
      </c>
      <c r="L128" s="301">
        <v>45078</v>
      </c>
      <c r="M128" s="294">
        <v>152</v>
      </c>
      <c r="N128" s="297">
        <v>5.9312880765734981</v>
      </c>
      <c r="O128" s="299">
        <v>7.0000000000000007E-2</v>
      </c>
      <c r="P128" s="295">
        <v>0.49</v>
      </c>
      <c r="Q128" s="294">
        <f ca="1">+IF(ISERROR(HLOOKUP($B128,INDIRECT("'Monthly Resource Report'!"&amp;'HMPL Validation'!Q$482021&amp;":"&amp;'HMPL Validation'!Q$482022),'HMPL Validation'!Q$482023,FALSE)),0,HLOOKUP($B128,INDIRECT("'Monthly Resource Report'!"&amp;'HMPL Validation'!Q$482021&amp;":"&amp;'HMPL Validation'!Q$482022),'HMPL Validation'!Q$482023,FALSE))</f>
        <v>152</v>
      </c>
      <c r="R128" s="297">
        <f ca="1">+IF(ISERROR(HLOOKUP($B128,INDIRECT("'Monthly Resource Report'!"&amp;'HMPL Validation'!R$482021&amp;":"&amp;'HMPL Validation'!R$482022),'HMPL Validation'!R$482023,FALSE)),0,HLOOKUP($B128,INDIRECT("'Monthly Resource Report'!"&amp;'HMPL Validation'!R$482021&amp;":"&amp;'HMPL Validation'!R$482022),'HMPL Validation'!R$482023,FALSE))</f>
        <v>5.9310081290735743</v>
      </c>
      <c r="S128" s="317">
        <f ca="1">+IF(ISERROR(HLOOKUP($B128,INDIRECT("'Monthly Resource Report'!"&amp;'HMPL Validation'!S$482021&amp;":"&amp;'HMPL Validation'!S$482022),'HMPL Validation'!S$482023,FALSE)),0,HLOOKUP($B128,INDIRECT("'Monthly Resource Report'!"&amp;'HMPL Validation'!S$482021&amp;":"&amp;'HMPL Validation'!S$482022),'HMPL Validation'!S$482023,FALSE))</f>
        <v>6.9823157292975183E-2</v>
      </c>
      <c r="T128" s="318">
        <f ca="1">+IF(ISERROR(HLOOKUP($B128,INDIRECT("'Monthly Resource Report'!"&amp;'HMPL Validation'!T$482021&amp;":"&amp;'HMPL Validation'!T$482022),'HMPL Validation'!T$482023,FALSE)),0,HLOOKUP($B128,INDIRECT("'Monthly Resource Report'!"&amp;'HMPL Validation'!T$482021&amp;":"&amp;'HMPL Validation'!T$482022),'HMPL Validation'!T$482023,FALSE))</f>
        <v>0.4917521042852952</v>
      </c>
    </row>
    <row r="129" spans="2:20" s="461" customFormat="1">
      <c r="B129" s="301">
        <v>45108</v>
      </c>
      <c r="C129" s="294">
        <v>153</v>
      </c>
      <c r="D129" s="297">
        <v>5.9312880765734981</v>
      </c>
      <c r="E129" s="299">
        <v>7.0000000000000007E-2</v>
      </c>
      <c r="F129" s="295">
        <v>0.49</v>
      </c>
      <c r="G129" s="294">
        <f ca="1">+IF(ISERROR(HLOOKUP($B129,INDIRECT("'Monthly Resource Report'!"&amp;'HMPL Validation'!G$482021&amp;":"&amp;'HMPL Validation'!G$482022),'HMPL Validation'!G$482023,FALSE)),0,HLOOKUP($B129,INDIRECT("'Monthly Resource Report'!"&amp;'HMPL Validation'!G$482021&amp;":"&amp;'HMPL Validation'!G$482022),'HMPL Validation'!G$482023,FALSE))</f>
        <v>153</v>
      </c>
      <c r="H129" s="297">
        <f ca="1">+IF(ISERROR(HLOOKUP($B129,INDIRECT("'Monthly Resource Report'!"&amp;'HMPL Validation'!H$482021&amp;":"&amp;'HMPL Validation'!H$482022),'HMPL Validation'!H$482023,FALSE)),0,HLOOKUP($B129,INDIRECT("'Monthly Resource Report'!"&amp;'HMPL Validation'!H$482021&amp;":"&amp;'HMPL Validation'!H$482022),'HMPL Validation'!H$482023,FALSE))</f>
        <v>5.9310016214338104</v>
      </c>
      <c r="I129" s="317">
        <f ca="1">+IF(ISERROR(HLOOKUP($B129,INDIRECT("'Monthly Resource Report'!"&amp;'HMPL Validation'!I$482021&amp;":"&amp;'HMPL Validation'!I$482022),'HMPL Validation'!I$482023,FALSE)),0,HLOOKUP($B129,INDIRECT("'Monthly Resource Report'!"&amp;'HMPL Validation'!I$482021&amp;":"&amp;'HMPL Validation'!I$482022),'HMPL Validation'!I$482023,FALSE))</f>
        <v>6.9909078397918087E-2</v>
      </c>
      <c r="J129" s="318">
        <f ca="1">+IF(ISERROR(HLOOKUP($B129,INDIRECT("'Monthly Resource Report'!"&amp;'HMPL Validation'!J$482021&amp;":"&amp;'HMPL Validation'!J$482022),'HMPL Validation'!J$482023,FALSE)),0,HLOOKUP($B129,INDIRECT("'Monthly Resource Report'!"&amp;'HMPL Validation'!J$482021&amp;":"&amp;'HMPL Validation'!J$482022),'HMPL Validation'!J$482023,FALSE))</f>
        <v>0.49057718609230905</v>
      </c>
      <c r="L129" s="301">
        <v>45108</v>
      </c>
      <c r="M129" s="294">
        <v>152</v>
      </c>
      <c r="N129" s="297">
        <v>5.9312880765734981</v>
      </c>
      <c r="O129" s="299">
        <v>7.0000000000000007E-2</v>
      </c>
      <c r="P129" s="295">
        <v>0.49</v>
      </c>
      <c r="Q129" s="294">
        <f ca="1">+IF(ISERROR(HLOOKUP($B129,INDIRECT("'Monthly Resource Report'!"&amp;'HMPL Validation'!Q$482021&amp;":"&amp;'HMPL Validation'!Q$482022),'HMPL Validation'!Q$482023,FALSE)),0,HLOOKUP($B129,INDIRECT("'Monthly Resource Report'!"&amp;'HMPL Validation'!Q$482021&amp;":"&amp;'HMPL Validation'!Q$482022),'HMPL Validation'!Q$482023,FALSE))</f>
        <v>152</v>
      </c>
      <c r="R129" s="297">
        <f ca="1">+IF(ISERROR(HLOOKUP($B129,INDIRECT("'Monthly Resource Report'!"&amp;'HMPL Validation'!R$482021&amp;":"&amp;'HMPL Validation'!R$482022),'HMPL Validation'!R$482023,FALSE)),0,HLOOKUP($B129,INDIRECT("'Monthly Resource Report'!"&amp;'HMPL Validation'!R$482021&amp;":"&amp;'HMPL Validation'!R$482022),'HMPL Validation'!R$482023,FALSE))</f>
        <v>5.931009092715791</v>
      </c>
      <c r="S129" s="317">
        <f ca="1">+IF(ISERROR(HLOOKUP($B129,INDIRECT("'Monthly Resource Report'!"&amp;'HMPL Validation'!S$482021&amp;":"&amp;'HMPL Validation'!S$482022),'HMPL Validation'!S$482023,FALSE)),0,HLOOKUP($B129,INDIRECT("'Monthly Resource Report'!"&amp;'HMPL Validation'!S$482021&amp;":"&amp;'HMPL Validation'!S$482022),'HMPL Validation'!S$482023,FALSE))</f>
        <v>6.9872228108840931E-2</v>
      </c>
      <c r="T129" s="318">
        <f ca="1">+IF(ISERROR(HLOOKUP($B129,INDIRECT("'Monthly Resource Report'!"&amp;'HMPL Validation'!T$482021&amp;":"&amp;'HMPL Validation'!T$482022),'HMPL Validation'!T$482023,FALSE)),0,HLOOKUP($B129,INDIRECT("'Monthly Resource Report'!"&amp;'HMPL Validation'!T$482021&amp;":"&amp;'HMPL Validation'!T$482022),'HMPL Validation'!T$482023,FALSE))</f>
        <v>0.49082641099955937</v>
      </c>
    </row>
    <row r="130" spans="2:20" s="461" customFormat="1">
      <c r="B130" s="301">
        <v>45139</v>
      </c>
      <c r="C130" s="294">
        <v>153</v>
      </c>
      <c r="D130" s="297">
        <v>5.9312880765734981</v>
      </c>
      <c r="E130" s="299">
        <v>7.0000000000000007E-2</v>
      </c>
      <c r="F130" s="295">
        <v>0.49</v>
      </c>
      <c r="G130" s="294">
        <f ca="1">+IF(ISERROR(HLOOKUP($B130,INDIRECT("'Monthly Resource Report'!"&amp;'HMPL Validation'!G$482021&amp;":"&amp;'HMPL Validation'!G$482022),'HMPL Validation'!G$482023,FALSE)),0,HLOOKUP($B130,INDIRECT("'Monthly Resource Report'!"&amp;'HMPL Validation'!G$482021&amp;":"&amp;'HMPL Validation'!G$482022),'HMPL Validation'!G$482023,FALSE))</f>
        <v>153</v>
      </c>
      <c r="H130" s="297">
        <f ca="1">+IF(ISERROR(HLOOKUP($B130,INDIRECT("'Monthly Resource Report'!"&amp;'HMPL Validation'!H$482021&amp;":"&amp;'HMPL Validation'!H$482022),'HMPL Validation'!H$482023,FALSE)),0,HLOOKUP($B130,INDIRECT("'Monthly Resource Report'!"&amp;'HMPL Validation'!H$482021&amp;":"&amp;'HMPL Validation'!H$482022),'HMPL Validation'!H$482023,FALSE))</f>
        <v>5.9310019917415593</v>
      </c>
      <c r="I130" s="317">
        <f ca="1">+IF(ISERROR(HLOOKUP($B130,INDIRECT("'Monthly Resource Report'!"&amp;'HMPL Validation'!I$482021&amp;":"&amp;'HMPL Validation'!I$482022),'HMPL Validation'!I$482023,FALSE)),0,HLOOKUP($B130,INDIRECT("'Monthly Resource Report'!"&amp;'HMPL Validation'!I$482021&amp;":"&amp;'HMPL Validation'!I$482022),'HMPL Validation'!I$482023,FALSE))</f>
        <v>6.9896710230765838E-2</v>
      </c>
      <c r="J130" s="318">
        <f ca="1">+IF(ISERROR(HLOOKUP($B130,INDIRECT("'Monthly Resource Report'!"&amp;'HMPL Validation'!J$482021&amp;":"&amp;'HMPL Validation'!J$482022),'HMPL Validation'!J$482023,FALSE)),0,HLOOKUP($B130,INDIRECT("'Monthly Resource Report'!"&amp;'HMPL Validation'!J$482021&amp;":"&amp;'HMPL Validation'!J$482022),'HMPL Validation'!J$482023,FALSE))</f>
        <v>0.49118112254942953</v>
      </c>
      <c r="L130" s="301">
        <v>45139</v>
      </c>
      <c r="M130" s="294">
        <v>152</v>
      </c>
      <c r="N130" s="297">
        <v>5.9312880765734981</v>
      </c>
      <c r="O130" s="299">
        <v>7.0000000000000007E-2</v>
      </c>
      <c r="P130" s="295">
        <v>0.49</v>
      </c>
      <c r="Q130" s="294">
        <f ca="1">+IF(ISERROR(HLOOKUP($B130,INDIRECT("'Monthly Resource Report'!"&amp;'HMPL Validation'!Q$482021&amp;":"&amp;'HMPL Validation'!Q$482022),'HMPL Validation'!Q$482023,FALSE)),0,HLOOKUP($B130,INDIRECT("'Monthly Resource Report'!"&amp;'HMPL Validation'!Q$482021&amp;":"&amp;'HMPL Validation'!Q$482022),'HMPL Validation'!Q$482023,FALSE))</f>
        <v>152</v>
      </c>
      <c r="R130" s="297">
        <f ca="1">+IF(ISERROR(HLOOKUP($B130,INDIRECT("'Monthly Resource Report'!"&amp;'HMPL Validation'!R$482021&amp;":"&amp;'HMPL Validation'!R$482022),'HMPL Validation'!R$482023,FALSE)),0,HLOOKUP($B130,INDIRECT("'Monthly Resource Report'!"&amp;'HMPL Validation'!R$482021&amp;":"&amp;'HMPL Validation'!R$482022),'HMPL Validation'!R$482023,FALSE))</f>
        <v>5.9310082221989493</v>
      </c>
      <c r="S130" s="317">
        <f ca="1">+IF(ISERROR(HLOOKUP($B130,INDIRECT("'Monthly Resource Report'!"&amp;'HMPL Validation'!S$482021&amp;":"&amp;'HMPL Validation'!S$482022),'HMPL Validation'!S$482023,FALSE)),0,HLOOKUP($B130,INDIRECT("'Monthly Resource Report'!"&amp;'HMPL Validation'!S$482021&amp;":"&amp;'HMPL Validation'!S$482022),'HMPL Validation'!S$482023,FALSE))</f>
        <v>6.9870229278023471E-2</v>
      </c>
      <c r="T130" s="318">
        <f ca="1">+IF(ISERROR(HLOOKUP($B130,INDIRECT("'Monthly Resource Report'!"&amp;'HMPL Validation'!T$482021&amp;":"&amp;'HMPL Validation'!T$482022),'HMPL Validation'!T$482023,FALSE)),0,HLOOKUP($B130,INDIRECT("'Monthly Resource Report'!"&amp;'HMPL Validation'!T$482021&amp;":"&amp;'HMPL Validation'!T$482022),'HMPL Validation'!T$482023,FALSE))</f>
        <v>0.49251132250485175</v>
      </c>
    </row>
    <row r="131" spans="2:20" s="461" customFormat="1">
      <c r="B131" s="301">
        <v>45170</v>
      </c>
      <c r="C131" s="294">
        <v>153</v>
      </c>
      <c r="D131" s="297">
        <v>5.9312880765734981</v>
      </c>
      <c r="E131" s="299">
        <v>7.0000000000000007E-2</v>
      </c>
      <c r="F131" s="295">
        <v>0.49</v>
      </c>
      <c r="G131" s="294">
        <f ca="1">+IF(ISERROR(HLOOKUP($B131,INDIRECT("'Monthly Resource Report'!"&amp;'HMPL Validation'!G$482021&amp;":"&amp;'HMPL Validation'!G$482022),'HMPL Validation'!G$482023,FALSE)),0,HLOOKUP($B131,INDIRECT("'Monthly Resource Report'!"&amp;'HMPL Validation'!G$482021&amp;":"&amp;'HMPL Validation'!G$482022),'HMPL Validation'!G$482023,FALSE))</f>
        <v>153</v>
      </c>
      <c r="H131" s="297">
        <f ca="1">+IF(ISERROR(HLOOKUP($B131,INDIRECT("'Monthly Resource Report'!"&amp;'HMPL Validation'!H$482021&amp;":"&amp;'HMPL Validation'!H$482022),'HMPL Validation'!H$482023,FALSE)),0,HLOOKUP($B131,INDIRECT("'Monthly Resource Report'!"&amp;'HMPL Validation'!H$482021&amp;":"&amp;'HMPL Validation'!H$482022),'HMPL Validation'!H$482023,FALSE))</f>
        <v>5.9310026918583985</v>
      </c>
      <c r="I131" s="317">
        <f ca="1">+IF(ISERROR(HLOOKUP($B131,INDIRECT("'Monthly Resource Report'!"&amp;'HMPL Validation'!I$482021&amp;":"&amp;'HMPL Validation'!I$482022),'HMPL Validation'!I$482023,FALSE)),0,HLOOKUP($B131,INDIRECT("'Monthly Resource Report'!"&amp;'HMPL Validation'!I$482021&amp;":"&amp;'HMPL Validation'!I$482022),'HMPL Validation'!I$482023,FALSE))</f>
        <v>6.9845028410324056E-2</v>
      </c>
      <c r="J131" s="318">
        <f ca="1">+IF(ISERROR(HLOOKUP($B131,INDIRECT("'Monthly Resource Report'!"&amp;'HMPL Validation'!J$482021&amp;":"&amp;'HMPL Validation'!J$482022),'HMPL Validation'!J$482023,FALSE)),0,HLOOKUP($B131,INDIRECT("'Monthly Resource Report'!"&amp;'HMPL Validation'!J$482021&amp;":"&amp;'HMPL Validation'!J$482022),'HMPL Validation'!J$482023,FALSE))</f>
        <v>0.4906045438217253</v>
      </c>
      <c r="L131" s="301">
        <v>45170</v>
      </c>
      <c r="M131" s="294">
        <v>152</v>
      </c>
      <c r="N131" s="297">
        <v>5.9312880765734981</v>
      </c>
      <c r="O131" s="299">
        <v>7.0000000000000007E-2</v>
      </c>
      <c r="P131" s="295">
        <v>0.49</v>
      </c>
      <c r="Q131" s="294">
        <f ca="1">+IF(ISERROR(HLOOKUP($B131,INDIRECT("'Monthly Resource Report'!"&amp;'HMPL Validation'!Q$482021&amp;":"&amp;'HMPL Validation'!Q$482022),'HMPL Validation'!Q$482023,FALSE)),0,HLOOKUP($B131,INDIRECT("'Monthly Resource Report'!"&amp;'HMPL Validation'!Q$482021&amp;":"&amp;'HMPL Validation'!Q$482022),'HMPL Validation'!Q$482023,FALSE))</f>
        <v>152</v>
      </c>
      <c r="R131" s="297">
        <f ca="1">+IF(ISERROR(HLOOKUP($B131,INDIRECT("'Monthly Resource Report'!"&amp;'HMPL Validation'!R$482021&amp;":"&amp;'HMPL Validation'!R$482022),'HMPL Validation'!R$482023,FALSE)),0,HLOOKUP($B131,INDIRECT("'Monthly Resource Report'!"&amp;'HMPL Validation'!R$482021&amp;":"&amp;'HMPL Validation'!R$482022),'HMPL Validation'!R$482023,FALSE))</f>
        <v>5.9310093262532479</v>
      </c>
      <c r="S131" s="317">
        <f ca="1">+IF(ISERROR(HLOOKUP($B131,INDIRECT("'Monthly Resource Report'!"&amp;'HMPL Validation'!S$482021&amp;":"&amp;'HMPL Validation'!S$482022),'HMPL Validation'!S$482023,FALSE)),0,HLOOKUP($B131,INDIRECT("'Monthly Resource Report'!"&amp;'HMPL Validation'!S$482021&amp;":"&amp;'HMPL Validation'!S$482022),'HMPL Validation'!S$482023,FALSE))</f>
        <v>6.9818963009376331E-2</v>
      </c>
      <c r="T131" s="318">
        <f ca="1">+IF(ISERROR(HLOOKUP($B131,INDIRECT("'Monthly Resource Report'!"&amp;'HMPL Validation'!T$482021&amp;":"&amp;'HMPL Validation'!T$482022),'HMPL Validation'!T$482023,FALSE)),0,HLOOKUP($B131,INDIRECT("'Monthly Resource Report'!"&amp;'HMPL Validation'!T$482021&amp;":"&amp;'HMPL Validation'!T$482022),'HMPL Validation'!T$482023,FALSE))</f>
        <v>0.49218128903613789</v>
      </c>
    </row>
    <row r="132" spans="2:20" s="461" customFormat="1">
      <c r="B132" s="301">
        <v>45200</v>
      </c>
      <c r="C132" s="294">
        <v>153</v>
      </c>
      <c r="D132" s="297">
        <v>5.9312880765734981</v>
      </c>
      <c r="E132" s="299">
        <v>7.0000000000000007E-2</v>
      </c>
      <c r="F132" s="295">
        <v>0.49</v>
      </c>
      <c r="G132" s="294">
        <f ca="1">+IF(ISERROR(HLOOKUP($B132,INDIRECT("'Monthly Resource Report'!"&amp;'HMPL Validation'!G$482021&amp;":"&amp;'HMPL Validation'!G$482022),'HMPL Validation'!G$482023,FALSE)),0,HLOOKUP($B132,INDIRECT("'Monthly Resource Report'!"&amp;'HMPL Validation'!G$482021&amp;":"&amp;'HMPL Validation'!G$482022),'HMPL Validation'!G$482023,FALSE))</f>
        <v>153</v>
      </c>
      <c r="H132" s="297">
        <f ca="1">+IF(ISERROR(HLOOKUP($B132,INDIRECT("'Monthly Resource Report'!"&amp;'HMPL Validation'!H$482021&amp;":"&amp;'HMPL Validation'!H$482022),'HMPL Validation'!H$482023,FALSE)),0,HLOOKUP($B132,INDIRECT("'Monthly Resource Report'!"&amp;'HMPL Validation'!H$482021&amp;":"&amp;'HMPL Validation'!H$482022),'HMPL Validation'!H$482023,FALSE))</f>
        <v>5.9310028511952329</v>
      </c>
      <c r="I132" s="317">
        <f ca="1">+IF(ISERROR(HLOOKUP($B132,INDIRECT("'Monthly Resource Report'!"&amp;'HMPL Validation'!I$482021&amp;":"&amp;'HMPL Validation'!I$482022),'HMPL Validation'!I$482023,FALSE)),0,HLOOKUP($B132,INDIRECT("'Monthly Resource Report'!"&amp;'HMPL Validation'!I$482021&amp;":"&amp;'HMPL Validation'!I$482022),'HMPL Validation'!I$482023,FALSE))</f>
        <v>6.9841657604509541E-2</v>
      </c>
      <c r="J132" s="318">
        <f ca="1">+IF(ISERROR(HLOOKUP($B132,INDIRECT("'Monthly Resource Report'!"&amp;'HMPL Validation'!J$482021&amp;":"&amp;'HMPL Validation'!J$482022),'HMPL Validation'!J$482023,FALSE)),0,HLOOKUP($B132,INDIRECT("'Monthly Resource Report'!"&amp;'HMPL Validation'!J$482021&amp;":"&amp;'HMPL Validation'!J$482022),'HMPL Validation'!J$482023,FALSE))</f>
        <v>0.49118866636343</v>
      </c>
      <c r="L132" s="301">
        <v>45200</v>
      </c>
      <c r="M132" s="294">
        <v>152</v>
      </c>
      <c r="N132" s="297">
        <v>5.9312880765734981</v>
      </c>
      <c r="O132" s="299">
        <v>7.0000000000000007E-2</v>
      </c>
      <c r="P132" s="295">
        <v>0.49</v>
      </c>
      <c r="Q132" s="294">
        <f ca="1">+IF(ISERROR(HLOOKUP($B132,INDIRECT("'Monthly Resource Report'!"&amp;'HMPL Validation'!Q$482021&amp;":"&amp;'HMPL Validation'!Q$482022),'HMPL Validation'!Q$482023,FALSE)),0,HLOOKUP($B132,INDIRECT("'Monthly Resource Report'!"&amp;'HMPL Validation'!Q$482021&amp;":"&amp;'HMPL Validation'!Q$482022),'HMPL Validation'!Q$482023,FALSE))</f>
        <v>152</v>
      </c>
      <c r="R132" s="297">
        <f ca="1">+IF(ISERROR(HLOOKUP($B132,INDIRECT("'Monthly Resource Report'!"&amp;'HMPL Validation'!R$482021&amp;":"&amp;'HMPL Validation'!R$482022),'HMPL Validation'!R$482023,FALSE)),0,HLOOKUP($B132,INDIRECT("'Monthly Resource Report'!"&amp;'HMPL Validation'!R$482021&amp;":"&amp;'HMPL Validation'!R$482022),'HMPL Validation'!R$482023,FALSE))</f>
        <v>5.9310077908416954</v>
      </c>
      <c r="S132" s="317">
        <f ca="1">+IF(ISERROR(HLOOKUP($B132,INDIRECT("'Monthly Resource Report'!"&amp;'HMPL Validation'!S$482021&amp;":"&amp;'HMPL Validation'!S$482022),'HMPL Validation'!S$482023,FALSE)),0,HLOOKUP($B132,INDIRECT("'Monthly Resource Report'!"&amp;'HMPL Validation'!S$482021&amp;":"&amp;'HMPL Validation'!S$482022),'HMPL Validation'!S$482023,FALSE))</f>
        <v>6.9820002443974183E-2</v>
      </c>
      <c r="T132" s="318">
        <f ca="1">+IF(ISERROR(HLOOKUP($B132,INDIRECT("'Monthly Resource Report'!"&amp;'HMPL Validation'!T$482021&amp;":"&amp;'HMPL Validation'!T$482022),'HMPL Validation'!T$482023,FALSE)),0,HLOOKUP($B132,INDIRECT("'Monthly Resource Report'!"&amp;'HMPL Validation'!T$482021&amp;":"&amp;'HMPL Validation'!T$482022),'HMPL Validation'!T$482023,FALSE))</f>
        <v>0.49127992298055212</v>
      </c>
    </row>
    <row r="133" spans="2:20" s="461" customFormat="1">
      <c r="B133" s="301">
        <v>45231</v>
      </c>
      <c r="C133" s="294">
        <v>153</v>
      </c>
      <c r="D133" s="297">
        <v>5.9312880765734981</v>
      </c>
      <c r="E133" s="299">
        <v>7.0000000000000007E-2</v>
      </c>
      <c r="F133" s="295">
        <v>0.49</v>
      </c>
      <c r="G133" s="294">
        <f ca="1">+IF(ISERROR(HLOOKUP($B133,INDIRECT("'Monthly Resource Report'!"&amp;'HMPL Validation'!G$482021&amp;":"&amp;'HMPL Validation'!G$482022),'HMPL Validation'!G$482023,FALSE)),0,HLOOKUP($B133,INDIRECT("'Monthly Resource Report'!"&amp;'HMPL Validation'!G$482021&amp;":"&amp;'HMPL Validation'!G$482022),'HMPL Validation'!G$482023,FALSE))</f>
        <v>153</v>
      </c>
      <c r="H133" s="297">
        <f ca="1">+IF(ISERROR(HLOOKUP($B133,INDIRECT("'Monthly Resource Report'!"&amp;'HMPL Validation'!H$482021&amp;":"&amp;'HMPL Validation'!H$482022),'HMPL Validation'!H$482023,FALSE)),0,HLOOKUP($B133,INDIRECT("'Monthly Resource Report'!"&amp;'HMPL Validation'!H$482021&amp;":"&amp;'HMPL Validation'!H$482022),'HMPL Validation'!H$482023,FALSE))</f>
        <v>5.9310008426459078</v>
      </c>
      <c r="I133" s="317">
        <f ca="1">+IF(ISERROR(HLOOKUP($B133,INDIRECT("'Monthly Resource Report'!"&amp;'HMPL Validation'!I$482021&amp;":"&amp;'HMPL Validation'!I$482022),'HMPL Validation'!I$482023,FALSE)),0,HLOOKUP($B133,INDIRECT("'Monthly Resource Report'!"&amp;'HMPL Validation'!I$482021&amp;":"&amp;'HMPL Validation'!I$482022),'HMPL Validation'!I$482023,FALSE))</f>
        <v>6.9886368252121536E-2</v>
      </c>
      <c r="J133" s="318">
        <f ca="1">+IF(ISERROR(HLOOKUP($B133,INDIRECT("'Monthly Resource Report'!"&amp;'HMPL Validation'!J$482021&amp;":"&amp;'HMPL Validation'!J$482022),'HMPL Validation'!J$482023,FALSE)),0,HLOOKUP($B133,INDIRECT("'Monthly Resource Report'!"&amp;'HMPL Validation'!J$482021&amp;":"&amp;'HMPL Validation'!J$482022),'HMPL Validation'!J$482023,FALSE))</f>
        <v>0.4912076902306759</v>
      </c>
      <c r="L133" s="301">
        <v>45231</v>
      </c>
      <c r="M133" s="294">
        <v>152</v>
      </c>
      <c r="N133" s="297">
        <v>5.9312880765734981</v>
      </c>
      <c r="O133" s="299">
        <v>7.0000000000000007E-2</v>
      </c>
      <c r="P133" s="295">
        <v>0.49</v>
      </c>
      <c r="Q133" s="294">
        <f ca="1">+IF(ISERROR(HLOOKUP($B133,INDIRECT("'Monthly Resource Report'!"&amp;'HMPL Validation'!Q$482021&amp;":"&amp;'HMPL Validation'!Q$482022),'HMPL Validation'!Q$482023,FALSE)),0,HLOOKUP($B133,INDIRECT("'Monthly Resource Report'!"&amp;'HMPL Validation'!Q$482021&amp;":"&amp;'HMPL Validation'!Q$482022),'HMPL Validation'!Q$482023,FALSE))</f>
        <v>152</v>
      </c>
      <c r="R133" s="297">
        <f ca="1">+IF(ISERROR(HLOOKUP($B133,INDIRECT("'Monthly Resource Report'!"&amp;'HMPL Validation'!R$482021&amp;":"&amp;'HMPL Validation'!R$482022),'HMPL Validation'!R$482023,FALSE)),0,HLOOKUP($B133,INDIRECT("'Monthly Resource Report'!"&amp;'HMPL Validation'!R$482021&amp;":"&amp;'HMPL Validation'!R$482022),'HMPL Validation'!R$482023,FALSE))</f>
        <v>5.9310081284187923</v>
      </c>
      <c r="S133" s="317">
        <f ca="1">+IF(ISERROR(HLOOKUP($B133,INDIRECT("'Monthly Resource Report'!"&amp;'HMPL Validation'!S$482021&amp;":"&amp;'HMPL Validation'!S$482022),'HMPL Validation'!S$482023,FALSE)),0,HLOOKUP($B133,INDIRECT("'Monthly Resource Report'!"&amp;'HMPL Validation'!S$482021&amp;":"&amp;'HMPL Validation'!S$482022),'HMPL Validation'!S$482023,FALSE))</f>
        <v>6.986718994106178E-2</v>
      </c>
      <c r="T133" s="318">
        <f ca="1">+IF(ISERROR(HLOOKUP($B133,INDIRECT("'Monthly Resource Report'!"&amp;'HMPL Validation'!T$482021&amp;":"&amp;'HMPL Validation'!T$482022),'HMPL Validation'!T$482023,FALSE)),0,HLOOKUP($B133,INDIRECT("'Monthly Resource Report'!"&amp;'HMPL Validation'!T$482021&amp;":"&amp;'HMPL Validation'!T$482022),'HMPL Validation'!T$482023,FALSE))</f>
        <v>0.49128685734082794</v>
      </c>
    </row>
    <row r="134" spans="2:20" s="461" customFormat="1">
      <c r="B134" s="301">
        <v>45261</v>
      </c>
      <c r="C134" s="294">
        <v>153</v>
      </c>
      <c r="D134" s="297">
        <v>5.9312880765734981</v>
      </c>
      <c r="E134" s="299">
        <v>7.0000000000000007E-2</v>
      </c>
      <c r="F134" s="295">
        <v>0.49</v>
      </c>
      <c r="G134" s="294">
        <f ca="1">+IF(ISERROR(HLOOKUP($B134,INDIRECT("'Monthly Resource Report'!"&amp;'HMPL Validation'!G$482021&amp;":"&amp;'HMPL Validation'!G$482022),'HMPL Validation'!G$482023,FALSE)),0,HLOOKUP($B134,INDIRECT("'Monthly Resource Report'!"&amp;'HMPL Validation'!G$482021&amp;":"&amp;'HMPL Validation'!G$482022),'HMPL Validation'!G$482023,FALSE))</f>
        <v>153</v>
      </c>
      <c r="H134" s="297">
        <f ca="1">+IF(ISERROR(HLOOKUP($B134,INDIRECT("'Monthly Resource Report'!"&amp;'HMPL Validation'!H$482021&amp;":"&amp;'HMPL Validation'!H$482022),'HMPL Validation'!H$482023,FALSE)),0,HLOOKUP($B134,INDIRECT("'Monthly Resource Report'!"&amp;'HMPL Validation'!H$482021&amp;":"&amp;'HMPL Validation'!H$482022),'HMPL Validation'!H$482023,FALSE))</f>
        <v>5.931002077595787</v>
      </c>
      <c r="I134" s="317">
        <f ca="1">+IF(ISERROR(HLOOKUP($B134,INDIRECT("'Monthly Resource Report'!"&amp;'HMPL Validation'!I$482021&amp;":"&amp;'HMPL Validation'!I$482022),'HMPL Validation'!I$482023,FALSE)),0,HLOOKUP($B134,INDIRECT("'Monthly Resource Report'!"&amp;'HMPL Validation'!I$482021&amp;":"&amp;'HMPL Validation'!I$482022),'HMPL Validation'!I$482023,FALSE))</f>
        <v>6.9901767646309926E-2</v>
      </c>
      <c r="J134" s="318">
        <f ca="1">+IF(ISERROR(HLOOKUP($B134,INDIRECT("'Monthly Resource Report'!"&amp;'HMPL Validation'!J$482021&amp;":"&amp;'HMPL Validation'!J$482022),'HMPL Validation'!J$482023,FALSE)),0,HLOOKUP($B134,INDIRECT("'Monthly Resource Report'!"&amp;'HMPL Validation'!J$482021&amp;":"&amp;'HMPL Validation'!J$482022),'HMPL Validation'!J$482023,FALSE))</f>
        <v>0.49117070272540059</v>
      </c>
      <c r="L134" s="301">
        <v>45261</v>
      </c>
      <c r="M134" s="294">
        <v>152</v>
      </c>
      <c r="N134" s="297">
        <v>5.9312880765734981</v>
      </c>
      <c r="O134" s="299">
        <v>7.0000000000000007E-2</v>
      </c>
      <c r="P134" s="295">
        <v>0.49</v>
      </c>
      <c r="Q134" s="294">
        <f ca="1">+IF(ISERROR(HLOOKUP($B134,INDIRECT("'Monthly Resource Report'!"&amp;'HMPL Validation'!Q$482021&amp;":"&amp;'HMPL Validation'!Q$482022),'HMPL Validation'!Q$482023,FALSE)),0,HLOOKUP($B134,INDIRECT("'Monthly Resource Report'!"&amp;'HMPL Validation'!Q$482021&amp;":"&amp;'HMPL Validation'!Q$482022),'HMPL Validation'!Q$482023,FALSE))</f>
        <v>152</v>
      </c>
      <c r="R134" s="297">
        <f ca="1">+IF(ISERROR(HLOOKUP($B134,INDIRECT("'Monthly Resource Report'!"&amp;'HMPL Validation'!R$482021&amp;":"&amp;'HMPL Validation'!R$482022),'HMPL Validation'!R$482023,FALSE)),0,HLOOKUP($B134,INDIRECT("'Monthly Resource Report'!"&amp;'HMPL Validation'!R$482021&amp;":"&amp;'HMPL Validation'!R$482022),'HMPL Validation'!R$482023,FALSE))</f>
        <v>5.9310091359834782</v>
      </c>
      <c r="S134" s="317">
        <f ca="1">+IF(ISERROR(HLOOKUP($B134,INDIRECT("'Monthly Resource Report'!"&amp;'HMPL Validation'!S$482021&amp;":"&amp;'HMPL Validation'!S$482022),'HMPL Validation'!S$482023,FALSE)),0,HLOOKUP($B134,INDIRECT("'Monthly Resource Report'!"&amp;'HMPL Validation'!S$482021&amp;":"&amp;'HMPL Validation'!S$482022),'HMPL Validation'!S$482023,FALSE))</f>
        <v>6.9864088588454165E-2</v>
      </c>
      <c r="T134" s="318">
        <f ca="1">+IF(ISERROR(HLOOKUP($B134,INDIRECT("'Monthly Resource Report'!"&amp;'HMPL Validation'!T$482021&amp;":"&amp;'HMPL Validation'!T$482022),'HMPL Validation'!T$482023,FALSE)),0,HLOOKUP($B134,INDIRECT("'Monthly Resource Report'!"&amp;'HMPL Validation'!T$482021&amp;":"&amp;'HMPL Validation'!T$482022),'HMPL Validation'!T$482023,FALSE))</f>
        <v>0.49254900482492131</v>
      </c>
    </row>
    <row r="135" spans="2:20" s="461" customFormat="1">
      <c r="B135" s="301">
        <v>45292</v>
      </c>
      <c r="C135" s="294">
        <v>153</v>
      </c>
      <c r="D135" s="297">
        <v>6.0926191122562967</v>
      </c>
      <c r="E135" s="299">
        <v>7.0000000000000007E-2</v>
      </c>
      <c r="F135" s="295">
        <v>0.49</v>
      </c>
      <c r="G135" s="294">
        <f ca="1">+IF(ISERROR(HLOOKUP($B135,INDIRECT("'Monthly Resource Report'!"&amp;'HMPL Validation'!G$482021&amp;":"&amp;'HMPL Validation'!G$482022),'HMPL Validation'!G$482023,FALSE)),0,HLOOKUP($B135,INDIRECT("'Monthly Resource Report'!"&amp;'HMPL Validation'!G$482021&amp;":"&amp;'HMPL Validation'!G$482022),'HMPL Validation'!G$482023,FALSE))</f>
        <v>153</v>
      </c>
      <c r="H135" s="297">
        <f ca="1">+IF(ISERROR(HLOOKUP($B135,INDIRECT("'Monthly Resource Report'!"&amp;'HMPL Validation'!H$482021&amp;":"&amp;'HMPL Validation'!H$482022),'HMPL Validation'!H$482023,FALSE)),0,HLOOKUP($B135,INDIRECT("'Monthly Resource Report'!"&amp;'HMPL Validation'!H$482021&amp;":"&amp;'HMPL Validation'!H$482022),'HMPL Validation'!H$482023,FALSE))</f>
        <v>6.0930002398196565</v>
      </c>
      <c r="I135" s="317">
        <f ca="1">+IF(ISERROR(HLOOKUP($B135,INDIRECT("'Monthly Resource Report'!"&amp;'HMPL Validation'!I$482021&amp;":"&amp;'HMPL Validation'!I$482022),'HMPL Validation'!I$482023,FALSE)),0,HLOOKUP($B135,INDIRECT("'Monthly Resource Report'!"&amp;'HMPL Validation'!I$482021&amp;":"&amp;'HMPL Validation'!I$482022),'HMPL Validation'!I$482023,FALSE))</f>
        <v>6.9909186015586447E-2</v>
      </c>
      <c r="J135" s="318">
        <f ca="1">+IF(ISERROR(HLOOKUP($B135,INDIRECT("'Monthly Resource Report'!"&amp;'HMPL Validation'!J$482021&amp;":"&amp;'HMPL Validation'!J$482022),'HMPL Validation'!J$482023,FALSE)),0,HLOOKUP($B135,INDIRECT("'Monthly Resource Report'!"&amp;'HMPL Validation'!J$482021&amp;":"&amp;'HMPL Validation'!J$482022),'HMPL Validation'!J$482023,FALSE))</f>
        <v>0.49115639038006303</v>
      </c>
      <c r="L135" s="301">
        <v>45292</v>
      </c>
      <c r="M135" s="294">
        <v>152</v>
      </c>
      <c r="N135" s="297">
        <v>6.0926191122562967</v>
      </c>
      <c r="O135" s="299">
        <v>7.0000000000000007E-2</v>
      </c>
      <c r="P135" s="295">
        <v>0.49</v>
      </c>
      <c r="Q135" s="294">
        <f ca="1">+IF(ISERROR(HLOOKUP($B135,INDIRECT("'Monthly Resource Report'!"&amp;'HMPL Validation'!Q$482021&amp;":"&amp;'HMPL Validation'!Q$482022),'HMPL Validation'!Q$482023,FALSE)),0,HLOOKUP($B135,INDIRECT("'Monthly Resource Report'!"&amp;'HMPL Validation'!Q$482021&amp;":"&amp;'HMPL Validation'!Q$482022),'HMPL Validation'!Q$482023,FALSE))</f>
        <v>152</v>
      </c>
      <c r="R135" s="297">
        <f ca="1">+IF(ISERROR(HLOOKUP($B135,INDIRECT("'Monthly Resource Report'!"&amp;'HMPL Validation'!R$482021&amp;":"&amp;'HMPL Validation'!R$482022),'HMPL Validation'!R$482023,FALSE)),0,HLOOKUP($B135,INDIRECT("'Monthly Resource Report'!"&amp;'HMPL Validation'!R$482021&amp;":"&amp;'HMPL Validation'!R$482022),'HMPL Validation'!R$482023,FALSE))</f>
        <v>6.0929962090891827</v>
      </c>
      <c r="S135" s="317">
        <f ca="1">+IF(ISERROR(HLOOKUP($B135,INDIRECT("'Monthly Resource Report'!"&amp;'HMPL Validation'!S$482021&amp;":"&amp;'HMPL Validation'!S$482022),'HMPL Validation'!S$482023,FALSE)),0,HLOOKUP($B135,INDIRECT("'Monthly Resource Report'!"&amp;'HMPL Validation'!S$482021&amp;":"&amp;'HMPL Validation'!S$482022),'HMPL Validation'!S$482023,FALSE))</f>
        <v>6.9934625240157255E-2</v>
      </c>
      <c r="T135" s="318">
        <f ca="1">+IF(ISERROR(HLOOKUP($B135,INDIRECT("'Monthly Resource Report'!"&amp;'HMPL Validation'!T$482021&amp;":"&amp;'HMPL Validation'!T$482022),'HMPL Validation'!T$482023,FALSE)),0,HLOOKUP($B135,INDIRECT("'Monthly Resource Report'!"&amp;'HMPL Validation'!T$482021&amp;":"&amp;'HMPL Validation'!T$482022),'HMPL Validation'!T$482023,FALSE))</f>
        <v>0.49165515159950107</v>
      </c>
    </row>
    <row r="136" spans="2:20" s="461" customFormat="1">
      <c r="B136" s="301">
        <v>45323</v>
      </c>
      <c r="C136" s="294">
        <v>153</v>
      </c>
      <c r="D136" s="297">
        <v>6.0926191122562967</v>
      </c>
      <c r="E136" s="299">
        <v>7.0000000000000007E-2</v>
      </c>
      <c r="F136" s="295">
        <v>0.49</v>
      </c>
      <c r="G136" s="294">
        <f ca="1">+IF(ISERROR(HLOOKUP($B136,INDIRECT("'Monthly Resource Report'!"&amp;'HMPL Validation'!G$482021&amp;":"&amp;'HMPL Validation'!G$482022),'HMPL Validation'!G$482023,FALSE)),0,HLOOKUP($B136,INDIRECT("'Monthly Resource Report'!"&amp;'HMPL Validation'!G$482021&amp;":"&amp;'HMPL Validation'!G$482022),'HMPL Validation'!G$482023,FALSE))</f>
        <v>153</v>
      </c>
      <c r="H136" s="297">
        <f ca="1">+IF(ISERROR(HLOOKUP($B136,INDIRECT("'Monthly Resource Report'!"&amp;'HMPL Validation'!H$482021&amp;":"&amp;'HMPL Validation'!H$482022),'HMPL Validation'!H$482023,FALSE)),0,HLOOKUP($B136,INDIRECT("'Monthly Resource Report'!"&amp;'HMPL Validation'!H$482021&amp;":"&amp;'HMPL Validation'!H$482022),'HMPL Validation'!H$482023,FALSE))</f>
        <v>6.0929992981383299</v>
      </c>
      <c r="I136" s="317">
        <f ca="1">+IF(ISERROR(HLOOKUP($B136,INDIRECT("'Monthly Resource Report'!"&amp;'HMPL Validation'!I$482021&amp;":"&amp;'HMPL Validation'!I$482022),'HMPL Validation'!I$482023,FALSE)),0,HLOOKUP($B136,INDIRECT("'Monthly Resource Report'!"&amp;'HMPL Validation'!I$482021&amp;":"&amp;'HMPL Validation'!I$482022),'HMPL Validation'!I$482023,FALSE))</f>
        <v>6.9897489017006972E-2</v>
      </c>
      <c r="J136" s="318">
        <f ca="1">+IF(ISERROR(HLOOKUP($B136,INDIRECT("'Monthly Resource Report'!"&amp;'HMPL Validation'!J$482021&amp;":"&amp;'HMPL Validation'!J$482022),'HMPL Validation'!J$482023,FALSE)),0,HLOOKUP($B136,INDIRECT("'Monthly Resource Report'!"&amp;'HMPL Validation'!J$482021&amp;":"&amp;'HMPL Validation'!J$482022),'HMPL Validation'!J$482023,FALSE))</f>
        <v>0.49093984518077671</v>
      </c>
      <c r="L136" s="301">
        <v>45323</v>
      </c>
      <c r="M136" s="294">
        <v>152</v>
      </c>
      <c r="N136" s="297">
        <v>6.0926191122562967</v>
      </c>
      <c r="O136" s="299">
        <v>7.0000000000000007E-2</v>
      </c>
      <c r="P136" s="295">
        <v>0.49</v>
      </c>
      <c r="Q136" s="294">
        <f ca="1">+IF(ISERROR(HLOOKUP($B136,INDIRECT("'Monthly Resource Report'!"&amp;'HMPL Validation'!Q$482021&amp;":"&amp;'HMPL Validation'!Q$482022),'HMPL Validation'!Q$482023,FALSE)),0,HLOOKUP($B136,INDIRECT("'Monthly Resource Report'!"&amp;'HMPL Validation'!Q$482021&amp;":"&amp;'HMPL Validation'!Q$482022),'HMPL Validation'!Q$482023,FALSE))</f>
        <v>152</v>
      </c>
      <c r="R136" s="297">
        <f ca="1">+IF(ISERROR(HLOOKUP($B136,INDIRECT("'Monthly Resource Report'!"&amp;'HMPL Validation'!R$482021&amp;":"&amp;'HMPL Validation'!R$482022),'HMPL Validation'!R$482023,FALSE)),0,HLOOKUP($B136,INDIRECT("'Monthly Resource Report'!"&amp;'HMPL Validation'!R$482021&amp;":"&amp;'HMPL Validation'!R$482022),'HMPL Validation'!R$482023,FALSE))</f>
        <v>6.0929983796621396</v>
      </c>
      <c r="S136" s="317">
        <f ca="1">+IF(ISERROR(HLOOKUP($B136,INDIRECT("'Monthly Resource Report'!"&amp;'HMPL Validation'!S$482021&amp;":"&amp;'HMPL Validation'!S$482022),'HMPL Validation'!S$482023,FALSE)),0,HLOOKUP($B136,INDIRECT("'Monthly Resource Report'!"&amp;'HMPL Validation'!S$482021&amp;":"&amp;'HMPL Validation'!S$482022),'HMPL Validation'!S$482023,FALSE))</f>
        <v>6.9931067133254046E-2</v>
      </c>
      <c r="T136" s="318">
        <f ca="1">+IF(ISERROR(HLOOKUP($B136,INDIRECT("'Monthly Resource Report'!"&amp;'HMPL Validation'!T$482021&amp;":"&amp;'HMPL Validation'!T$482022),'HMPL Validation'!T$482023,FALSE)),0,HLOOKUP($B136,INDIRECT("'Monthly Resource Report'!"&amp;'HMPL Validation'!T$482021&amp;":"&amp;'HMPL Validation'!T$482022),'HMPL Validation'!T$482023,FALSE))</f>
        <v>0.49265467115001238</v>
      </c>
    </row>
    <row r="137" spans="2:20" s="461" customFormat="1">
      <c r="B137" s="301">
        <v>45352</v>
      </c>
      <c r="C137" s="294">
        <v>153</v>
      </c>
      <c r="D137" s="297">
        <v>6.0926191122562967</v>
      </c>
      <c r="E137" s="299">
        <v>7.0000000000000007E-2</v>
      </c>
      <c r="F137" s="295">
        <v>0.49</v>
      </c>
      <c r="G137" s="294">
        <f ca="1">+IF(ISERROR(HLOOKUP($B137,INDIRECT("'Monthly Resource Report'!"&amp;'HMPL Validation'!G$482021&amp;":"&amp;'HMPL Validation'!G$482022),'HMPL Validation'!G$482023,FALSE)),0,HLOOKUP($B137,INDIRECT("'Monthly Resource Report'!"&amp;'HMPL Validation'!G$482021&amp;":"&amp;'HMPL Validation'!G$482022),'HMPL Validation'!G$482023,FALSE))</f>
        <v>153</v>
      </c>
      <c r="H137" s="297">
        <f ca="1">+IF(ISERROR(HLOOKUP($B137,INDIRECT("'Monthly Resource Report'!"&amp;'HMPL Validation'!H$482021&amp;":"&amp;'HMPL Validation'!H$482022),'HMPL Validation'!H$482023,FALSE)),0,HLOOKUP($B137,INDIRECT("'Monthly Resource Report'!"&amp;'HMPL Validation'!H$482021&amp;":"&amp;'HMPL Validation'!H$482022),'HMPL Validation'!H$482023,FALSE))</f>
        <v>6.0929986153636131</v>
      </c>
      <c r="I137" s="317">
        <f ca="1">+IF(ISERROR(HLOOKUP($B137,INDIRECT("'Monthly Resource Report'!"&amp;'HMPL Validation'!I$482021&amp;":"&amp;'HMPL Validation'!I$482022),'HMPL Validation'!I$482023,FALSE)),0,HLOOKUP($B137,INDIRECT("'Monthly Resource Report'!"&amp;'HMPL Validation'!I$482021&amp;":"&amp;'HMPL Validation'!I$482022),'HMPL Validation'!I$482023,FALSE))</f>
        <v>6.9891935206192024E-2</v>
      </c>
      <c r="J137" s="318">
        <f ca="1">+IF(ISERROR(HLOOKUP($B137,INDIRECT("'Monthly Resource Report'!"&amp;'HMPL Validation'!J$482021&amp;":"&amp;'HMPL Validation'!J$482022),'HMPL Validation'!J$482023,FALSE)),0,HLOOKUP($B137,INDIRECT("'Monthly Resource Report'!"&amp;'HMPL Validation'!J$482021&amp;":"&amp;'HMPL Validation'!J$482022),'HMPL Validation'!J$482023,FALSE))</f>
        <v>0.49088403292871002</v>
      </c>
      <c r="L137" s="301">
        <v>45352</v>
      </c>
      <c r="M137" s="294">
        <v>152</v>
      </c>
      <c r="N137" s="297">
        <v>6.0926191122562967</v>
      </c>
      <c r="O137" s="299">
        <v>7.0000000000000007E-2</v>
      </c>
      <c r="P137" s="295">
        <v>0.49</v>
      </c>
      <c r="Q137" s="294">
        <f ca="1">+IF(ISERROR(HLOOKUP($B137,INDIRECT("'Monthly Resource Report'!"&amp;'HMPL Validation'!Q$482021&amp;":"&amp;'HMPL Validation'!Q$482022),'HMPL Validation'!Q$482023,FALSE)),0,HLOOKUP($B137,INDIRECT("'Monthly Resource Report'!"&amp;'HMPL Validation'!Q$482021&amp;":"&amp;'HMPL Validation'!Q$482022),'HMPL Validation'!Q$482023,FALSE))</f>
        <v>152</v>
      </c>
      <c r="R137" s="297">
        <f ca="1">+IF(ISERROR(HLOOKUP($B137,INDIRECT("'Monthly Resource Report'!"&amp;'HMPL Validation'!R$482021&amp;":"&amp;'HMPL Validation'!R$482022),'HMPL Validation'!R$482023,FALSE)),0,HLOOKUP($B137,INDIRECT("'Monthly Resource Report'!"&amp;'HMPL Validation'!R$482021&amp;":"&amp;'HMPL Validation'!R$482022),'HMPL Validation'!R$482023,FALSE))</f>
        <v>6.0929966571486887</v>
      </c>
      <c r="S137" s="317">
        <f ca="1">+IF(ISERROR(HLOOKUP($B137,INDIRECT("'Monthly Resource Report'!"&amp;'HMPL Validation'!S$482021&amp;":"&amp;'HMPL Validation'!S$482022),'HMPL Validation'!S$482023,FALSE)),0,HLOOKUP($B137,INDIRECT("'Monthly Resource Report'!"&amp;'HMPL Validation'!S$482021&amp;":"&amp;'HMPL Validation'!S$482022),'HMPL Validation'!S$482023,FALSE))</f>
        <v>6.9907116959529461E-2</v>
      </c>
      <c r="T137" s="318">
        <f ca="1">+IF(ISERROR(HLOOKUP($B137,INDIRECT("'Monthly Resource Report'!"&amp;'HMPL Validation'!T$482021&amp;":"&amp;'HMPL Validation'!T$482022),'HMPL Validation'!T$482023,FALSE)),0,HLOOKUP($B137,INDIRECT("'Monthly Resource Report'!"&amp;'HMPL Validation'!T$482021&amp;":"&amp;'HMPL Validation'!T$482022),'HMPL Validation'!T$482023,FALSE))</f>
        <v>0.49166747949485562</v>
      </c>
    </row>
    <row r="138" spans="2:20" s="461" customFormat="1">
      <c r="B138" s="301">
        <v>45383</v>
      </c>
      <c r="C138" s="294">
        <v>153</v>
      </c>
      <c r="D138" s="297">
        <v>6.0926191122562967</v>
      </c>
      <c r="E138" s="299">
        <v>7.0000000000000007E-2</v>
      </c>
      <c r="F138" s="295">
        <v>0.49</v>
      </c>
      <c r="G138" s="294">
        <f ca="1">+IF(ISERROR(HLOOKUP($B138,INDIRECT("'Monthly Resource Report'!"&amp;'HMPL Validation'!G$482021&amp;":"&amp;'HMPL Validation'!G$482022),'HMPL Validation'!G$482023,FALSE)),0,HLOOKUP($B138,INDIRECT("'Monthly Resource Report'!"&amp;'HMPL Validation'!G$482021&amp;":"&amp;'HMPL Validation'!G$482022),'HMPL Validation'!G$482023,FALSE))</f>
        <v>153</v>
      </c>
      <c r="H138" s="297">
        <f ca="1">+IF(ISERROR(HLOOKUP($B138,INDIRECT("'Monthly Resource Report'!"&amp;'HMPL Validation'!H$482021&amp;":"&amp;'HMPL Validation'!H$482022),'HMPL Validation'!H$482023,FALSE)),0,HLOOKUP($B138,INDIRECT("'Monthly Resource Report'!"&amp;'HMPL Validation'!H$482021&amp;":"&amp;'HMPL Validation'!H$482022),'HMPL Validation'!H$482023,FALSE))</f>
        <v>6.0930016760627765</v>
      </c>
      <c r="I138" s="317">
        <f ca="1">+IF(ISERROR(HLOOKUP($B138,INDIRECT("'Monthly Resource Report'!"&amp;'HMPL Validation'!I$482021&amp;":"&amp;'HMPL Validation'!I$482022),'HMPL Validation'!I$482023,FALSE)),0,HLOOKUP($B138,INDIRECT("'Monthly Resource Report'!"&amp;'HMPL Validation'!I$482021&amp;":"&amp;'HMPL Validation'!I$482022),'HMPL Validation'!I$482023,FALSE))</f>
        <v>6.9829418415974551E-2</v>
      </c>
      <c r="J138" s="318">
        <f ca="1">+IF(ISERROR(HLOOKUP($B138,INDIRECT("'Monthly Resource Report'!"&amp;'HMPL Validation'!J$482021&amp;":"&amp;'HMPL Validation'!J$482022),'HMPL Validation'!J$482023,FALSE)),0,HLOOKUP($B138,INDIRECT("'Monthly Resource Report'!"&amp;'HMPL Validation'!J$482021&amp;":"&amp;'HMPL Validation'!J$482022),'HMPL Validation'!J$482023,FALSE))</f>
        <v>0.49152777452212199</v>
      </c>
      <c r="L138" s="301">
        <v>45383</v>
      </c>
      <c r="M138" s="294">
        <v>152</v>
      </c>
      <c r="N138" s="297">
        <v>6.0926191122562967</v>
      </c>
      <c r="O138" s="299">
        <v>7.0000000000000007E-2</v>
      </c>
      <c r="P138" s="295">
        <v>0.49</v>
      </c>
      <c r="Q138" s="294">
        <f ca="1">+IF(ISERROR(HLOOKUP($B138,INDIRECT("'Monthly Resource Report'!"&amp;'HMPL Validation'!Q$482021&amp;":"&amp;'HMPL Validation'!Q$482022),'HMPL Validation'!Q$482023,FALSE)),0,HLOOKUP($B138,INDIRECT("'Monthly Resource Report'!"&amp;'HMPL Validation'!Q$482021&amp;":"&amp;'HMPL Validation'!Q$482022),'HMPL Validation'!Q$482023,FALSE))</f>
        <v>152</v>
      </c>
      <c r="R138" s="297">
        <f ca="1">+IF(ISERROR(HLOOKUP($B138,INDIRECT("'Monthly Resource Report'!"&amp;'HMPL Validation'!R$482021&amp;":"&amp;'HMPL Validation'!R$482022),'HMPL Validation'!R$482023,FALSE)),0,HLOOKUP($B138,INDIRECT("'Monthly Resource Report'!"&amp;'HMPL Validation'!R$482021&amp;":"&amp;'HMPL Validation'!R$482022),'HMPL Validation'!R$482023,FALSE))</f>
        <v>6.0929978797124686</v>
      </c>
      <c r="S138" s="317">
        <f ca="1">+IF(ISERROR(HLOOKUP($B138,INDIRECT("'Monthly Resource Report'!"&amp;'HMPL Validation'!S$482021&amp;":"&amp;'HMPL Validation'!S$482022),'HMPL Validation'!S$482023,FALSE)),0,HLOOKUP($B138,INDIRECT("'Monthly Resource Report'!"&amp;'HMPL Validation'!S$482021&amp;":"&amp;'HMPL Validation'!S$482022),'HMPL Validation'!S$482023,FALSE))</f>
        <v>6.9856742508309533E-2</v>
      </c>
      <c r="T138" s="318">
        <f ca="1">+IF(ISERROR(HLOOKUP($B138,INDIRECT("'Monthly Resource Report'!"&amp;'HMPL Validation'!T$482021&amp;":"&amp;'HMPL Validation'!T$482022),'HMPL Validation'!T$482023,FALSE)),0,HLOOKUP($B138,INDIRECT("'Monthly Resource Report'!"&amp;'HMPL Validation'!T$482021&amp;":"&amp;'HMPL Validation'!T$482022),'HMPL Validation'!T$482023,FALSE))</f>
        <v>0.49087153999198235</v>
      </c>
    </row>
    <row r="139" spans="2:20" s="461" customFormat="1">
      <c r="B139" s="301">
        <v>45413</v>
      </c>
      <c r="C139" s="294">
        <v>153</v>
      </c>
      <c r="D139" s="297">
        <v>6.0926191122562967</v>
      </c>
      <c r="E139" s="299">
        <v>7.0000000000000007E-2</v>
      </c>
      <c r="F139" s="295">
        <v>0.49</v>
      </c>
      <c r="G139" s="294">
        <f ca="1">+IF(ISERROR(HLOOKUP($B139,INDIRECT("'Monthly Resource Report'!"&amp;'HMPL Validation'!G$482021&amp;":"&amp;'HMPL Validation'!G$482022),'HMPL Validation'!G$482023,FALSE)),0,HLOOKUP($B139,INDIRECT("'Monthly Resource Report'!"&amp;'HMPL Validation'!G$482021&amp;":"&amp;'HMPL Validation'!G$482022),'HMPL Validation'!G$482023,FALSE))</f>
        <v>153</v>
      </c>
      <c r="H139" s="297">
        <f ca="1">+IF(ISERROR(HLOOKUP($B139,INDIRECT("'Monthly Resource Report'!"&amp;'HMPL Validation'!H$482021&amp;":"&amp;'HMPL Validation'!H$482022),'HMPL Validation'!H$482023,FALSE)),0,HLOOKUP($B139,INDIRECT("'Monthly Resource Report'!"&amp;'HMPL Validation'!H$482021&amp;":"&amp;'HMPL Validation'!H$482022),'HMPL Validation'!H$482023,FALSE))</f>
        <v>6.0930014540445399</v>
      </c>
      <c r="I139" s="317">
        <f ca="1">+IF(ISERROR(HLOOKUP($B139,INDIRECT("'Monthly Resource Report'!"&amp;'HMPL Validation'!I$482021&amp;":"&amp;'HMPL Validation'!I$482022),'HMPL Validation'!I$482023,FALSE)),0,HLOOKUP($B139,INDIRECT("'Monthly Resource Report'!"&amp;'HMPL Validation'!I$482021&amp;":"&amp;'HMPL Validation'!I$482022),'HMPL Validation'!I$482023,FALSE))</f>
        <v>6.985324102726484E-2</v>
      </c>
      <c r="J139" s="318">
        <f ca="1">+IF(ISERROR(HLOOKUP($B139,INDIRECT("'Monthly Resource Report'!"&amp;'HMPL Validation'!J$482021&amp;":"&amp;'HMPL Validation'!J$482022),'HMPL Validation'!J$482023,FALSE)),0,HLOOKUP($B139,INDIRECT("'Monthly Resource Report'!"&amp;'HMPL Validation'!J$482021&amp;":"&amp;'HMPL Validation'!J$482022),'HMPL Validation'!J$482023,FALSE))</f>
        <v>0.49143714508713093</v>
      </c>
      <c r="L139" s="301">
        <v>45413</v>
      </c>
      <c r="M139" s="294">
        <v>152</v>
      </c>
      <c r="N139" s="297">
        <v>6.0926191122562967</v>
      </c>
      <c r="O139" s="299">
        <v>7.0000000000000007E-2</v>
      </c>
      <c r="P139" s="295">
        <v>0.49</v>
      </c>
      <c r="Q139" s="294">
        <f ca="1">+IF(ISERROR(HLOOKUP($B139,INDIRECT("'Monthly Resource Report'!"&amp;'HMPL Validation'!Q$482021&amp;":"&amp;'HMPL Validation'!Q$482022),'HMPL Validation'!Q$482023,FALSE)),0,HLOOKUP($B139,INDIRECT("'Monthly Resource Report'!"&amp;'HMPL Validation'!Q$482021&amp;":"&amp;'HMPL Validation'!Q$482022),'HMPL Validation'!Q$482023,FALSE))</f>
        <v>152</v>
      </c>
      <c r="R139" s="297">
        <f ca="1">+IF(ISERROR(HLOOKUP($B139,INDIRECT("'Monthly Resource Report'!"&amp;'HMPL Validation'!R$482021&amp;":"&amp;'HMPL Validation'!R$482022),'HMPL Validation'!R$482023,FALSE)),0,HLOOKUP($B139,INDIRECT("'Monthly Resource Report'!"&amp;'HMPL Validation'!R$482021&amp;":"&amp;'HMPL Validation'!R$482022),'HMPL Validation'!R$482023,FALSE))</f>
        <v>6.0929978570811718</v>
      </c>
      <c r="S139" s="317">
        <f ca="1">+IF(ISERROR(HLOOKUP($B139,INDIRECT("'Monthly Resource Report'!"&amp;'HMPL Validation'!S$482021&amp;":"&amp;'HMPL Validation'!S$482022),'HMPL Validation'!S$482023,FALSE)),0,HLOOKUP($B139,INDIRECT("'Monthly Resource Report'!"&amp;'HMPL Validation'!S$482021&amp;":"&amp;'HMPL Validation'!S$482022),'HMPL Validation'!S$482023,FALSE))</f>
        <v>6.9853620909475944E-2</v>
      </c>
      <c r="T139" s="318">
        <f ca="1">+IF(ISERROR(HLOOKUP($B139,INDIRECT("'Monthly Resource Report'!"&amp;'HMPL Validation'!T$482021&amp;":"&amp;'HMPL Validation'!T$482022),'HMPL Validation'!T$482023,FALSE)),0,HLOOKUP($B139,INDIRECT("'Monthly Resource Report'!"&amp;'HMPL Validation'!T$482021&amp;":"&amp;'HMPL Validation'!T$482022),'HMPL Validation'!T$482023,FALSE))</f>
        <v>0.49126801535163866</v>
      </c>
    </row>
    <row r="140" spans="2:20" s="461" customFormat="1">
      <c r="B140" s="301">
        <v>45444</v>
      </c>
      <c r="C140" s="294">
        <v>153</v>
      </c>
      <c r="D140" s="297">
        <v>6.0926191122562967</v>
      </c>
      <c r="E140" s="299">
        <v>7.0000000000000007E-2</v>
      </c>
      <c r="F140" s="295">
        <v>0.49</v>
      </c>
      <c r="G140" s="294">
        <f ca="1">+IF(ISERROR(HLOOKUP($B140,INDIRECT("'Monthly Resource Report'!"&amp;'HMPL Validation'!G$482021&amp;":"&amp;'HMPL Validation'!G$482022),'HMPL Validation'!G$482023,FALSE)),0,HLOOKUP($B140,INDIRECT("'Monthly Resource Report'!"&amp;'HMPL Validation'!G$482021&amp;":"&amp;'HMPL Validation'!G$482022),'HMPL Validation'!G$482023,FALSE))</f>
        <v>153</v>
      </c>
      <c r="H140" s="297">
        <f ca="1">+IF(ISERROR(HLOOKUP($B140,INDIRECT("'Monthly Resource Report'!"&amp;'HMPL Validation'!H$482021&amp;":"&amp;'HMPL Validation'!H$482022),'HMPL Validation'!H$482023,FALSE)),0,HLOOKUP($B140,INDIRECT("'Monthly Resource Report'!"&amp;'HMPL Validation'!H$482021&amp;":"&amp;'HMPL Validation'!H$482022),'HMPL Validation'!H$482023,FALSE))</f>
        <v>6.093003202659423</v>
      </c>
      <c r="I140" s="317">
        <f ca="1">+IF(ISERROR(HLOOKUP($B140,INDIRECT("'Monthly Resource Report'!"&amp;'HMPL Validation'!I$482021&amp;":"&amp;'HMPL Validation'!I$482022),'HMPL Validation'!I$482023,FALSE)),0,HLOOKUP($B140,INDIRECT("'Monthly Resource Report'!"&amp;'HMPL Validation'!I$482021&amp;":"&amp;'HMPL Validation'!I$482022),'HMPL Validation'!I$482023,FALSE))</f>
        <v>6.9864578845829667E-2</v>
      </c>
      <c r="J140" s="318">
        <f ca="1">+IF(ISERROR(HLOOKUP($B140,INDIRECT("'Monthly Resource Report'!"&amp;'HMPL Validation'!J$482021&amp;":"&amp;'HMPL Validation'!J$482022),'HMPL Validation'!J$482023,FALSE)),0,HLOOKUP($B140,INDIRECT("'Monthly Resource Report'!"&amp;'HMPL Validation'!J$482021&amp;":"&amp;'HMPL Validation'!J$482022),'HMPL Validation'!J$482023,FALSE))</f>
        <v>0.49122478413156268</v>
      </c>
      <c r="L140" s="301">
        <v>45444</v>
      </c>
      <c r="M140" s="294">
        <v>152</v>
      </c>
      <c r="N140" s="297">
        <v>6.0926191122562967</v>
      </c>
      <c r="O140" s="299">
        <v>7.0000000000000007E-2</v>
      </c>
      <c r="P140" s="295">
        <v>0.49</v>
      </c>
      <c r="Q140" s="294">
        <f ca="1">+IF(ISERROR(HLOOKUP($B140,INDIRECT("'Monthly Resource Report'!"&amp;'HMPL Validation'!Q$482021&amp;":"&amp;'HMPL Validation'!Q$482022),'HMPL Validation'!Q$482023,FALSE)),0,HLOOKUP($B140,INDIRECT("'Monthly Resource Report'!"&amp;'HMPL Validation'!Q$482021&amp;":"&amp;'HMPL Validation'!Q$482022),'HMPL Validation'!Q$482023,FALSE))</f>
        <v>152</v>
      </c>
      <c r="R140" s="297">
        <f ca="1">+IF(ISERROR(HLOOKUP($B140,INDIRECT("'Monthly Resource Report'!"&amp;'HMPL Validation'!R$482021&amp;":"&amp;'HMPL Validation'!R$482022),'HMPL Validation'!R$482023,FALSE)),0,HLOOKUP($B140,INDIRECT("'Monthly Resource Report'!"&amp;'HMPL Validation'!R$482021&amp;":"&amp;'HMPL Validation'!R$482022),'HMPL Validation'!R$482023,FALSE))</f>
        <v>6.0929991743213945</v>
      </c>
      <c r="S140" s="317">
        <f ca="1">+IF(ISERROR(HLOOKUP($B140,INDIRECT("'Monthly Resource Report'!"&amp;'HMPL Validation'!S$482021&amp;":"&amp;'HMPL Validation'!S$482022),'HMPL Validation'!S$482023,FALSE)),0,HLOOKUP($B140,INDIRECT("'Monthly Resource Report'!"&amp;'HMPL Validation'!S$482021&amp;":"&amp;'HMPL Validation'!S$482022),'HMPL Validation'!S$482023,FALSE))</f>
        <v>6.9868864932587538E-2</v>
      </c>
      <c r="T140" s="318">
        <f ca="1">+IF(ISERROR(HLOOKUP($B140,INDIRECT("'Monthly Resource Report'!"&amp;'HMPL Validation'!T$482021&amp;":"&amp;'HMPL Validation'!T$482022),'HMPL Validation'!T$482023,FALSE)),0,HLOOKUP($B140,INDIRECT("'Monthly Resource Report'!"&amp;'HMPL Validation'!T$482021&amp;":"&amp;'HMPL Validation'!T$482022),'HMPL Validation'!T$482023,FALSE))</f>
        <v>0.49130813081378288</v>
      </c>
    </row>
    <row r="141" spans="2:20" s="461" customFormat="1">
      <c r="B141" s="301">
        <v>45474</v>
      </c>
      <c r="C141" s="294">
        <v>153</v>
      </c>
      <c r="D141" s="297">
        <v>6.0926191122562967</v>
      </c>
      <c r="E141" s="299">
        <v>7.0000000000000007E-2</v>
      </c>
      <c r="F141" s="295">
        <v>0.49</v>
      </c>
      <c r="G141" s="294">
        <f ca="1">+IF(ISERROR(HLOOKUP($B141,INDIRECT("'Monthly Resource Report'!"&amp;'HMPL Validation'!G$482021&amp;":"&amp;'HMPL Validation'!G$482022),'HMPL Validation'!G$482023,FALSE)),0,HLOOKUP($B141,INDIRECT("'Monthly Resource Report'!"&amp;'HMPL Validation'!G$482021&amp;":"&amp;'HMPL Validation'!G$482022),'HMPL Validation'!G$482023,FALSE))</f>
        <v>153</v>
      </c>
      <c r="H141" s="297">
        <f ca="1">+IF(ISERROR(HLOOKUP($B141,INDIRECT("'Monthly Resource Report'!"&amp;'HMPL Validation'!H$482021&amp;":"&amp;'HMPL Validation'!H$482022),'HMPL Validation'!H$482023,FALSE)),0,HLOOKUP($B141,INDIRECT("'Monthly Resource Report'!"&amp;'HMPL Validation'!H$482021&amp;":"&amp;'HMPL Validation'!H$482022),'HMPL Validation'!H$482023,FALSE))</f>
        <v>6.0930018727314854</v>
      </c>
      <c r="I141" s="317">
        <f ca="1">+IF(ISERROR(HLOOKUP($B141,INDIRECT("'Monthly Resource Report'!"&amp;'HMPL Validation'!I$482021&amp;":"&amp;'HMPL Validation'!I$482022),'HMPL Validation'!I$482023,FALSE)),0,HLOOKUP($B141,INDIRECT("'Monthly Resource Report'!"&amp;'HMPL Validation'!I$482021&amp;":"&amp;'HMPL Validation'!I$482022),'HMPL Validation'!I$482023,FALSE))</f>
        <v>6.9904330853556337E-2</v>
      </c>
      <c r="J141" s="318">
        <f ca="1">+IF(ISERROR(HLOOKUP($B141,INDIRECT("'Monthly Resource Report'!"&amp;'HMPL Validation'!J$482021&amp;":"&amp;'HMPL Validation'!J$482022),'HMPL Validation'!J$482023,FALSE)),0,HLOOKUP($B141,INDIRECT("'Monthly Resource Report'!"&amp;'HMPL Validation'!J$482021&amp;":"&amp;'HMPL Validation'!J$482022),'HMPL Validation'!J$482023,FALSE))</f>
        <v>0.49116896410510796</v>
      </c>
      <c r="L141" s="301">
        <v>45474</v>
      </c>
      <c r="M141" s="294">
        <v>152</v>
      </c>
      <c r="N141" s="297">
        <v>6.0926191122562967</v>
      </c>
      <c r="O141" s="299">
        <v>7.0000000000000007E-2</v>
      </c>
      <c r="P141" s="295">
        <v>0.49</v>
      </c>
      <c r="Q141" s="294">
        <f ca="1">+IF(ISERROR(HLOOKUP($B141,INDIRECT("'Monthly Resource Report'!"&amp;'HMPL Validation'!Q$482021&amp;":"&amp;'HMPL Validation'!Q$482022),'HMPL Validation'!Q$482023,FALSE)),0,HLOOKUP($B141,INDIRECT("'Monthly Resource Report'!"&amp;'HMPL Validation'!Q$482021&amp;":"&amp;'HMPL Validation'!Q$482022),'HMPL Validation'!Q$482023,FALSE))</f>
        <v>152</v>
      </c>
      <c r="R141" s="297">
        <f ca="1">+IF(ISERROR(HLOOKUP($B141,INDIRECT("'Monthly Resource Report'!"&amp;'HMPL Validation'!R$482021&amp;":"&amp;'HMPL Validation'!R$482022),'HMPL Validation'!R$482023,FALSE)),0,HLOOKUP($B141,INDIRECT("'Monthly Resource Report'!"&amp;'HMPL Validation'!R$482021&amp;":"&amp;'HMPL Validation'!R$482022),'HMPL Validation'!R$482023,FALSE))</f>
        <v>6.0929982546550736</v>
      </c>
      <c r="S141" s="317">
        <f ca="1">+IF(ISERROR(HLOOKUP($B141,INDIRECT("'Monthly Resource Report'!"&amp;'HMPL Validation'!S$482021&amp;":"&amp;'HMPL Validation'!S$482022),'HMPL Validation'!S$482023,FALSE)),0,HLOOKUP($B141,INDIRECT("'Monthly Resource Report'!"&amp;'HMPL Validation'!S$482021&amp;":"&amp;'HMPL Validation'!S$482022),'HMPL Validation'!S$482023,FALSE))</f>
        <v>6.9912366418956276E-2</v>
      </c>
      <c r="T141" s="318">
        <f ca="1">+IF(ISERROR(HLOOKUP($B141,INDIRECT("'Monthly Resource Report'!"&amp;'HMPL Validation'!T$482021&amp;":"&amp;'HMPL Validation'!T$482022),'HMPL Validation'!T$482023,FALSE)),0,HLOOKUP($B141,INDIRECT("'Monthly Resource Report'!"&amp;'HMPL Validation'!T$482021&amp;":"&amp;'HMPL Validation'!T$482022),'HMPL Validation'!T$482023,FALSE))</f>
        <v>0.49206314863939216</v>
      </c>
    </row>
    <row r="142" spans="2:20" s="461" customFormat="1">
      <c r="B142" s="301">
        <v>45505</v>
      </c>
      <c r="C142" s="294">
        <v>153</v>
      </c>
      <c r="D142" s="297">
        <v>6.0926191122562967</v>
      </c>
      <c r="E142" s="299">
        <v>7.0000000000000007E-2</v>
      </c>
      <c r="F142" s="295">
        <v>0.49</v>
      </c>
      <c r="G142" s="294">
        <f ca="1">+IF(ISERROR(HLOOKUP($B142,INDIRECT("'Monthly Resource Report'!"&amp;'HMPL Validation'!G$482021&amp;":"&amp;'HMPL Validation'!G$482022),'HMPL Validation'!G$482023,FALSE)),0,HLOOKUP($B142,INDIRECT("'Monthly Resource Report'!"&amp;'HMPL Validation'!G$482021&amp;":"&amp;'HMPL Validation'!G$482022),'HMPL Validation'!G$482023,FALSE))</f>
        <v>153</v>
      </c>
      <c r="H142" s="297">
        <f ca="1">+IF(ISERROR(HLOOKUP($B142,INDIRECT("'Monthly Resource Report'!"&amp;'HMPL Validation'!H$482021&amp;":"&amp;'HMPL Validation'!H$482022),'HMPL Validation'!H$482023,FALSE)),0,HLOOKUP($B142,INDIRECT("'Monthly Resource Report'!"&amp;'HMPL Validation'!H$482021&amp;":"&amp;'HMPL Validation'!H$482022),'HMPL Validation'!H$482023,FALSE))</f>
        <v>6.0929996904444055</v>
      </c>
      <c r="I142" s="317">
        <f ca="1">+IF(ISERROR(HLOOKUP($B142,INDIRECT("'Monthly Resource Report'!"&amp;'HMPL Validation'!I$482021&amp;":"&amp;'HMPL Validation'!I$482022),'HMPL Validation'!I$482023,FALSE)),0,HLOOKUP($B142,INDIRECT("'Monthly Resource Report'!"&amp;'HMPL Validation'!I$482021&amp;":"&amp;'HMPL Validation'!I$482022),'HMPL Validation'!I$482023,FALSE))</f>
        <v>6.9903536071624292E-2</v>
      </c>
      <c r="J142" s="318">
        <f ca="1">+IF(ISERROR(HLOOKUP($B142,INDIRECT("'Monthly Resource Report'!"&amp;'HMPL Validation'!J$482021&amp;":"&amp;'HMPL Validation'!J$482022),'HMPL Validation'!J$482023,FALSE)),0,HLOOKUP($B142,INDIRECT("'Monthly Resource Report'!"&amp;'HMPL Validation'!J$482021&amp;":"&amp;'HMPL Validation'!J$482022),'HMPL Validation'!J$482023,FALSE))</f>
        <v>0.49116714354931718</v>
      </c>
      <c r="L142" s="301">
        <v>45505</v>
      </c>
      <c r="M142" s="294">
        <v>152</v>
      </c>
      <c r="N142" s="297">
        <v>6.0926191122562967</v>
      </c>
      <c r="O142" s="299">
        <v>7.0000000000000007E-2</v>
      </c>
      <c r="P142" s="295">
        <v>0.49</v>
      </c>
      <c r="Q142" s="294">
        <f ca="1">+IF(ISERROR(HLOOKUP($B142,INDIRECT("'Monthly Resource Report'!"&amp;'HMPL Validation'!Q$482021&amp;":"&amp;'HMPL Validation'!Q$482022),'HMPL Validation'!Q$482023,FALSE)),0,HLOOKUP($B142,INDIRECT("'Monthly Resource Report'!"&amp;'HMPL Validation'!Q$482021&amp;":"&amp;'HMPL Validation'!Q$482022),'HMPL Validation'!Q$482023,FALSE))</f>
        <v>152</v>
      </c>
      <c r="R142" s="297">
        <f ca="1">+IF(ISERROR(HLOOKUP($B142,INDIRECT("'Monthly Resource Report'!"&amp;'HMPL Validation'!R$482021&amp;":"&amp;'HMPL Validation'!R$482022),'HMPL Validation'!R$482023,FALSE)),0,HLOOKUP($B142,INDIRECT("'Monthly Resource Report'!"&amp;'HMPL Validation'!R$482021&amp;":"&amp;'HMPL Validation'!R$482022),'HMPL Validation'!R$482023,FALSE))</f>
        <v>6.0929975932873086</v>
      </c>
      <c r="S142" s="317">
        <f ca="1">+IF(ISERROR(HLOOKUP($B142,INDIRECT("'Monthly Resource Report'!"&amp;'HMPL Validation'!S$482021&amp;":"&amp;'HMPL Validation'!S$482022),'HMPL Validation'!S$482023,FALSE)),0,HLOOKUP($B142,INDIRECT("'Monthly Resource Report'!"&amp;'HMPL Validation'!S$482021&amp;":"&amp;'HMPL Validation'!S$482022),'HMPL Validation'!S$482023,FALSE))</f>
        <v>6.9916950085995244E-2</v>
      </c>
      <c r="T142" s="318">
        <f ca="1">+IF(ISERROR(HLOOKUP($B142,INDIRECT("'Monthly Resource Report'!"&amp;'HMPL Validation'!T$482021&amp;":"&amp;'HMPL Validation'!T$482022),'HMPL Validation'!T$482023,FALSE)),0,HLOOKUP($B142,INDIRECT("'Monthly Resource Report'!"&amp;'HMPL Validation'!T$482021&amp;":"&amp;'HMPL Validation'!T$482022),'HMPL Validation'!T$482023,FALSE))</f>
        <v>0.49250295822309809</v>
      </c>
    </row>
    <row r="143" spans="2:20" s="461" customFormat="1">
      <c r="B143" s="301">
        <v>45536</v>
      </c>
      <c r="C143" s="294">
        <v>153</v>
      </c>
      <c r="D143" s="297">
        <v>6.0926191122562967</v>
      </c>
      <c r="E143" s="299">
        <v>7.0000000000000007E-2</v>
      </c>
      <c r="F143" s="295">
        <v>0.49</v>
      </c>
      <c r="G143" s="294">
        <f ca="1">+IF(ISERROR(HLOOKUP($B143,INDIRECT("'Monthly Resource Report'!"&amp;'HMPL Validation'!G$482021&amp;":"&amp;'HMPL Validation'!G$482022),'HMPL Validation'!G$482023,FALSE)),0,HLOOKUP($B143,INDIRECT("'Monthly Resource Report'!"&amp;'HMPL Validation'!G$482021&amp;":"&amp;'HMPL Validation'!G$482022),'HMPL Validation'!G$482023,FALSE))</f>
        <v>153</v>
      </c>
      <c r="H143" s="297">
        <f ca="1">+IF(ISERROR(HLOOKUP($B143,INDIRECT("'Monthly Resource Report'!"&amp;'HMPL Validation'!H$482021&amp;":"&amp;'HMPL Validation'!H$482022),'HMPL Validation'!H$482023,FALSE)),0,HLOOKUP($B143,INDIRECT("'Monthly Resource Report'!"&amp;'HMPL Validation'!H$482021&amp;":"&amp;'HMPL Validation'!H$482022),'HMPL Validation'!H$482023,FALSE))</f>
        <v>6.0930023336038968</v>
      </c>
      <c r="I143" s="317">
        <f ca="1">+IF(ISERROR(HLOOKUP($B143,INDIRECT("'Monthly Resource Report'!"&amp;'HMPL Validation'!I$482021&amp;":"&amp;'HMPL Validation'!I$482022),'HMPL Validation'!I$482023,FALSE)),0,HLOOKUP($B143,INDIRECT("'Monthly Resource Report'!"&amp;'HMPL Validation'!I$482021&amp;":"&amp;'HMPL Validation'!I$482022),'HMPL Validation'!I$482023,FALSE))</f>
        <v>6.986054608785161E-2</v>
      </c>
      <c r="J143" s="318">
        <f ca="1">+IF(ISERROR(HLOOKUP($B143,INDIRECT("'Monthly Resource Report'!"&amp;'HMPL Validation'!J$482021&amp;":"&amp;'HMPL Validation'!J$482022),'HMPL Validation'!J$482023,FALSE)),0,HLOOKUP($B143,INDIRECT("'Monthly Resource Report'!"&amp;'HMPL Validation'!J$482021&amp;":"&amp;'HMPL Validation'!J$482022),'HMPL Validation'!J$482023,FALSE))</f>
        <v>0.49091751965062219</v>
      </c>
      <c r="L143" s="301">
        <v>45536</v>
      </c>
      <c r="M143" s="294">
        <v>152</v>
      </c>
      <c r="N143" s="297">
        <v>6.0926191122562967</v>
      </c>
      <c r="O143" s="299">
        <v>7.0000000000000007E-2</v>
      </c>
      <c r="P143" s="295">
        <v>0.49</v>
      </c>
      <c r="Q143" s="294">
        <f ca="1">+IF(ISERROR(HLOOKUP($B143,INDIRECT("'Monthly Resource Report'!"&amp;'HMPL Validation'!Q$482021&amp;":"&amp;'HMPL Validation'!Q$482022),'HMPL Validation'!Q$482023,FALSE)),0,HLOOKUP($B143,INDIRECT("'Monthly Resource Report'!"&amp;'HMPL Validation'!Q$482021&amp;":"&amp;'HMPL Validation'!Q$482022),'HMPL Validation'!Q$482023,FALSE))</f>
        <v>152</v>
      </c>
      <c r="R143" s="297">
        <f ca="1">+IF(ISERROR(HLOOKUP($B143,INDIRECT("'Monthly Resource Report'!"&amp;'HMPL Validation'!R$482021&amp;":"&amp;'HMPL Validation'!R$482022),'HMPL Validation'!R$482023,FALSE)),0,HLOOKUP($B143,INDIRECT("'Monthly Resource Report'!"&amp;'HMPL Validation'!R$482021&amp;":"&amp;'HMPL Validation'!R$482022),'HMPL Validation'!R$482023,FALSE))</f>
        <v>6.0929985648353684</v>
      </c>
      <c r="S143" s="317">
        <f ca="1">+IF(ISERROR(HLOOKUP($B143,INDIRECT("'Monthly Resource Report'!"&amp;'HMPL Validation'!S$482021&amp;":"&amp;'HMPL Validation'!S$482022),'HMPL Validation'!S$482023,FALSE)),0,HLOOKUP($B143,INDIRECT("'Monthly Resource Report'!"&amp;'HMPL Validation'!S$482021&amp;":"&amp;'HMPL Validation'!S$482022),'HMPL Validation'!S$482023,FALSE))</f>
        <v>6.9877036813165483E-2</v>
      </c>
      <c r="T143" s="318">
        <f ca="1">+IF(ISERROR(HLOOKUP($B143,INDIRECT("'Monthly Resource Report'!"&amp;'HMPL Validation'!T$482021&amp;":"&amp;'HMPL Validation'!T$482022),'HMPL Validation'!T$482023,FALSE)),0,HLOOKUP($B143,INDIRECT("'Monthly Resource Report'!"&amp;'HMPL Validation'!T$482021&amp;":"&amp;'HMPL Validation'!T$482022),'HMPL Validation'!T$482023,FALSE))</f>
        <v>0.49174046500791357</v>
      </c>
    </row>
    <row r="144" spans="2:20" s="461" customFormat="1">
      <c r="B144" s="301">
        <v>45566</v>
      </c>
      <c r="C144" s="294">
        <v>153</v>
      </c>
      <c r="D144" s="297">
        <v>6.0926191122562967</v>
      </c>
      <c r="E144" s="299">
        <v>7.0000000000000007E-2</v>
      </c>
      <c r="F144" s="295">
        <v>0.49</v>
      </c>
      <c r="G144" s="294">
        <f ca="1">+IF(ISERROR(HLOOKUP($B144,INDIRECT("'Monthly Resource Report'!"&amp;'HMPL Validation'!G$482021&amp;":"&amp;'HMPL Validation'!G$482022),'HMPL Validation'!G$482023,FALSE)),0,HLOOKUP($B144,INDIRECT("'Monthly Resource Report'!"&amp;'HMPL Validation'!G$482021&amp;":"&amp;'HMPL Validation'!G$482022),'HMPL Validation'!G$482023,FALSE))</f>
        <v>153</v>
      </c>
      <c r="H144" s="297">
        <f ca="1">+IF(ISERROR(HLOOKUP($B144,INDIRECT("'Monthly Resource Report'!"&amp;'HMPL Validation'!H$482021&amp;":"&amp;'HMPL Validation'!H$482022),'HMPL Validation'!H$482023,FALSE)),0,HLOOKUP($B144,INDIRECT("'Monthly Resource Report'!"&amp;'HMPL Validation'!H$482021&amp;":"&amp;'HMPL Validation'!H$482022),'HMPL Validation'!H$482023,FALSE))</f>
        <v>6.0930006608733391</v>
      </c>
      <c r="I144" s="317">
        <f ca="1">+IF(ISERROR(HLOOKUP($B144,INDIRECT("'Monthly Resource Report'!"&amp;'HMPL Validation'!I$482021&amp;":"&amp;'HMPL Validation'!I$482022),'HMPL Validation'!I$482023,FALSE)),0,HLOOKUP($B144,INDIRECT("'Monthly Resource Report'!"&amp;'HMPL Validation'!I$482021&amp;":"&amp;'HMPL Validation'!I$482022),'HMPL Validation'!I$482023,FALSE))</f>
        <v>6.984548372713692E-2</v>
      </c>
      <c r="J144" s="318">
        <f ca="1">+IF(ISERROR(HLOOKUP($B144,INDIRECT("'Monthly Resource Report'!"&amp;'HMPL Validation'!J$482021&amp;":"&amp;'HMPL Validation'!J$482022),'HMPL Validation'!J$482023,FALSE)),0,HLOOKUP($B144,INDIRECT("'Monthly Resource Report'!"&amp;'HMPL Validation'!J$482021&amp;":"&amp;'HMPL Validation'!J$482022),'HMPL Validation'!J$482023,FALSE))</f>
        <v>0.490886891372456</v>
      </c>
      <c r="L144" s="301">
        <v>45566</v>
      </c>
      <c r="M144" s="294">
        <v>152</v>
      </c>
      <c r="N144" s="297">
        <v>6.0926191122562967</v>
      </c>
      <c r="O144" s="299">
        <v>7.0000000000000007E-2</v>
      </c>
      <c r="P144" s="295">
        <v>0.49</v>
      </c>
      <c r="Q144" s="294">
        <f ca="1">+IF(ISERROR(HLOOKUP($B144,INDIRECT("'Monthly Resource Report'!"&amp;'HMPL Validation'!Q$482021&amp;":"&amp;'HMPL Validation'!Q$482022),'HMPL Validation'!Q$482023,FALSE)),0,HLOOKUP($B144,INDIRECT("'Monthly Resource Report'!"&amp;'HMPL Validation'!Q$482021&amp;":"&amp;'HMPL Validation'!Q$482022),'HMPL Validation'!Q$482023,FALSE))</f>
        <v>152</v>
      </c>
      <c r="R144" s="297">
        <f ca="1">+IF(ISERROR(HLOOKUP($B144,INDIRECT("'Monthly Resource Report'!"&amp;'HMPL Validation'!R$482021&amp;":"&amp;'HMPL Validation'!R$482022),'HMPL Validation'!R$482023,FALSE)),0,HLOOKUP($B144,INDIRECT("'Monthly Resource Report'!"&amp;'HMPL Validation'!R$482021&amp;":"&amp;'HMPL Validation'!R$482022),'HMPL Validation'!R$482023,FALSE))</f>
        <v>6.092997643591751</v>
      </c>
      <c r="S144" s="317">
        <f ca="1">+IF(ISERROR(HLOOKUP($B144,INDIRECT("'Monthly Resource Report'!"&amp;'HMPL Validation'!S$482021&amp;":"&amp;'HMPL Validation'!S$482022),'HMPL Validation'!S$482023,FALSE)),0,HLOOKUP($B144,INDIRECT("'Monthly Resource Report'!"&amp;'HMPL Validation'!S$482021&amp;":"&amp;'HMPL Validation'!S$482022),'HMPL Validation'!S$482023,FALSE))</f>
        <v>6.9867244434246689E-2</v>
      </c>
      <c r="T144" s="318">
        <f ca="1">+IF(ISERROR(HLOOKUP($B144,INDIRECT("'Monthly Resource Report'!"&amp;'HMPL Validation'!T$482021&amp;":"&amp;'HMPL Validation'!T$482022),'HMPL Validation'!T$482023,FALSE)),0,HLOOKUP($B144,INDIRECT("'Monthly Resource Report'!"&amp;'HMPL Validation'!T$482021&amp;":"&amp;'HMPL Validation'!T$482022),'HMPL Validation'!T$482023,FALSE))</f>
        <v>0.49210052922215192</v>
      </c>
    </row>
    <row r="145" spans="2:20" s="461" customFormat="1">
      <c r="B145" s="301">
        <v>45597</v>
      </c>
      <c r="C145" s="294">
        <v>153</v>
      </c>
      <c r="D145" s="297">
        <v>6.0926191122562967</v>
      </c>
      <c r="E145" s="299">
        <v>7.0000000000000007E-2</v>
      </c>
      <c r="F145" s="295">
        <v>0.49</v>
      </c>
      <c r="G145" s="294">
        <f ca="1">+IF(ISERROR(HLOOKUP($B145,INDIRECT("'Monthly Resource Report'!"&amp;'HMPL Validation'!G$482021&amp;":"&amp;'HMPL Validation'!G$482022),'HMPL Validation'!G$482023,FALSE)),0,HLOOKUP($B145,INDIRECT("'Monthly Resource Report'!"&amp;'HMPL Validation'!G$482021&amp;":"&amp;'HMPL Validation'!G$482022),'HMPL Validation'!G$482023,FALSE))</f>
        <v>153</v>
      </c>
      <c r="H145" s="297">
        <f ca="1">+IF(ISERROR(HLOOKUP($B145,INDIRECT("'Monthly Resource Report'!"&amp;'HMPL Validation'!H$482021&amp;":"&amp;'HMPL Validation'!H$482022),'HMPL Validation'!H$482023,FALSE)),0,HLOOKUP($B145,INDIRECT("'Monthly Resource Report'!"&amp;'HMPL Validation'!H$482021&amp;":"&amp;'HMPL Validation'!H$482022),'HMPL Validation'!H$482023,FALSE))</f>
        <v>6.0929993578681225</v>
      </c>
      <c r="I145" s="317">
        <f ca="1">+IF(ISERROR(HLOOKUP($B145,INDIRECT("'Monthly Resource Report'!"&amp;'HMPL Validation'!I$482021&amp;":"&amp;'HMPL Validation'!I$482022),'HMPL Validation'!I$482023,FALSE)),0,HLOOKUP($B145,INDIRECT("'Monthly Resource Report'!"&amp;'HMPL Validation'!I$482021&amp;":"&amp;'HMPL Validation'!I$482022),'HMPL Validation'!I$482023,FALSE))</f>
        <v>6.9880733974397077E-2</v>
      </c>
      <c r="J145" s="318">
        <f ca="1">+IF(ISERROR(HLOOKUP($B145,INDIRECT("'Monthly Resource Report'!"&amp;'HMPL Validation'!J$482021&amp;":"&amp;'HMPL Validation'!J$482022),'HMPL Validation'!J$482023,FALSE)),0,HLOOKUP($B145,INDIRECT("'Monthly Resource Report'!"&amp;'HMPL Validation'!J$482021&amp;":"&amp;'HMPL Validation'!J$482022),'HMPL Validation'!J$482023,FALSE))</f>
        <v>0.4912057220355881</v>
      </c>
      <c r="L145" s="301">
        <v>45597</v>
      </c>
      <c r="M145" s="294">
        <v>152</v>
      </c>
      <c r="N145" s="297">
        <v>6.0926191122562967</v>
      </c>
      <c r="O145" s="299">
        <v>7.0000000000000007E-2</v>
      </c>
      <c r="P145" s="295">
        <v>0.49</v>
      </c>
      <c r="Q145" s="294">
        <f ca="1">+IF(ISERROR(HLOOKUP($B145,INDIRECT("'Monthly Resource Report'!"&amp;'HMPL Validation'!Q$482021&amp;":"&amp;'HMPL Validation'!Q$482022),'HMPL Validation'!Q$482023,FALSE)),0,HLOOKUP($B145,INDIRECT("'Monthly Resource Report'!"&amp;'HMPL Validation'!Q$482021&amp;":"&amp;'HMPL Validation'!Q$482022),'HMPL Validation'!Q$482023,FALSE))</f>
        <v>152</v>
      </c>
      <c r="R145" s="297">
        <f ca="1">+IF(ISERROR(HLOOKUP($B145,INDIRECT("'Monthly Resource Report'!"&amp;'HMPL Validation'!R$482021&amp;":"&amp;'HMPL Validation'!R$482022),'HMPL Validation'!R$482023,FALSE)),0,HLOOKUP($B145,INDIRECT("'Monthly Resource Report'!"&amp;'HMPL Validation'!R$482021&amp;":"&amp;'HMPL Validation'!R$482022),'HMPL Validation'!R$482023,FALSE))</f>
        <v>6.0929974565667759</v>
      </c>
      <c r="S145" s="317">
        <f ca="1">+IF(ISERROR(HLOOKUP($B145,INDIRECT("'Monthly Resource Report'!"&amp;'HMPL Validation'!S$482021&amp;":"&amp;'HMPL Validation'!S$482022),'HMPL Validation'!S$482023,FALSE)),0,HLOOKUP($B145,INDIRECT("'Monthly Resource Report'!"&amp;'HMPL Validation'!S$482021&amp;":"&amp;'HMPL Validation'!S$482022),'HMPL Validation'!S$482023,FALSE))</f>
        <v>6.990261472320336E-2</v>
      </c>
      <c r="T145" s="318">
        <f ca="1">+IF(ISERROR(HLOOKUP($B145,INDIRECT("'Monthly Resource Report'!"&amp;'HMPL Validation'!T$482021&amp;":"&amp;'HMPL Validation'!T$482022),'HMPL Validation'!T$482023,FALSE)),0,HLOOKUP($B145,INDIRECT("'Monthly Resource Report'!"&amp;'HMPL Validation'!T$482021&amp;":"&amp;'HMPL Validation'!T$482022),'HMPL Validation'!T$482023,FALSE))</f>
        <v>0.49171719566665156</v>
      </c>
    </row>
    <row r="146" spans="2:20" s="461" customFormat="1">
      <c r="B146" s="301">
        <v>45627</v>
      </c>
      <c r="C146" s="294">
        <v>153</v>
      </c>
      <c r="D146" s="297">
        <v>6.0926191122562967</v>
      </c>
      <c r="E146" s="299">
        <v>7.0000000000000007E-2</v>
      </c>
      <c r="F146" s="295">
        <v>0.49</v>
      </c>
      <c r="G146" s="294">
        <f ca="1">+IF(ISERROR(HLOOKUP($B146,INDIRECT("'Monthly Resource Report'!"&amp;'HMPL Validation'!G$482021&amp;":"&amp;'HMPL Validation'!G$482022),'HMPL Validation'!G$482023,FALSE)),0,HLOOKUP($B146,INDIRECT("'Monthly Resource Report'!"&amp;'HMPL Validation'!G$482021&amp;":"&amp;'HMPL Validation'!G$482022),'HMPL Validation'!G$482023,FALSE))</f>
        <v>153</v>
      </c>
      <c r="H146" s="297">
        <f ca="1">+IF(ISERROR(HLOOKUP($B146,INDIRECT("'Monthly Resource Report'!"&amp;'HMPL Validation'!H$482021&amp;":"&amp;'HMPL Validation'!H$482022),'HMPL Validation'!H$482023,FALSE)),0,HLOOKUP($B146,INDIRECT("'Monthly Resource Report'!"&amp;'HMPL Validation'!H$482021&amp;":"&amp;'HMPL Validation'!H$482022),'HMPL Validation'!H$482023,FALSE))</f>
        <v>6.0930005304016586</v>
      </c>
      <c r="I146" s="317">
        <f ca="1">+IF(ISERROR(HLOOKUP($B146,INDIRECT("'Monthly Resource Report'!"&amp;'HMPL Validation'!I$482021&amp;":"&amp;'HMPL Validation'!I$482022),'HMPL Validation'!I$482023,FALSE)),0,HLOOKUP($B146,INDIRECT("'Monthly Resource Report'!"&amp;'HMPL Validation'!I$482021&amp;":"&amp;'HMPL Validation'!I$482022),'HMPL Validation'!I$482023,FALSE))</f>
        <v>6.9908370100618122E-2</v>
      </c>
      <c r="J146" s="318">
        <f ca="1">+IF(ISERROR(HLOOKUP($B146,INDIRECT("'Monthly Resource Report'!"&amp;'HMPL Validation'!J$482021&amp;":"&amp;'HMPL Validation'!J$482022),'HMPL Validation'!J$482023,FALSE)),0,HLOOKUP($B146,INDIRECT("'Monthly Resource Report'!"&amp;'HMPL Validation'!J$482021&amp;":"&amp;'HMPL Validation'!J$482022),'HMPL Validation'!J$482023,FALSE))</f>
        <v>0.49115980126049069</v>
      </c>
      <c r="L146" s="301">
        <v>45627</v>
      </c>
      <c r="M146" s="294">
        <v>152</v>
      </c>
      <c r="N146" s="297">
        <v>6.0926191122562967</v>
      </c>
      <c r="O146" s="299">
        <v>7.0000000000000007E-2</v>
      </c>
      <c r="P146" s="295">
        <v>0.49</v>
      </c>
      <c r="Q146" s="294">
        <f ca="1">+IF(ISERROR(HLOOKUP($B146,INDIRECT("'Monthly Resource Report'!"&amp;'HMPL Validation'!Q$482021&amp;":"&amp;'HMPL Validation'!Q$482022),'HMPL Validation'!Q$482023,FALSE)),0,HLOOKUP($B146,INDIRECT("'Monthly Resource Report'!"&amp;'HMPL Validation'!Q$482021&amp;":"&amp;'HMPL Validation'!Q$482022),'HMPL Validation'!Q$482023,FALSE))</f>
        <v>152</v>
      </c>
      <c r="R146" s="297">
        <f ca="1">+IF(ISERROR(HLOOKUP($B146,INDIRECT("'Monthly Resource Report'!"&amp;'HMPL Validation'!R$482021&amp;":"&amp;'HMPL Validation'!R$482022),'HMPL Validation'!R$482023,FALSE)),0,HLOOKUP($B146,INDIRECT("'Monthly Resource Report'!"&amp;'HMPL Validation'!R$482021&amp;":"&amp;'HMPL Validation'!R$482022),'HMPL Validation'!R$482023,FALSE))</f>
        <v>6.0929985040755099</v>
      </c>
      <c r="S146" s="317">
        <f ca="1">+IF(ISERROR(HLOOKUP($B146,INDIRECT("'Monthly Resource Report'!"&amp;'HMPL Validation'!S$482021&amp;":"&amp;'HMPL Validation'!S$482022),'HMPL Validation'!S$482023,FALSE)),0,HLOOKUP($B146,INDIRECT("'Monthly Resource Report'!"&amp;'HMPL Validation'!S$482021&amp;":"&amp;'HMPL Validation'!S$482022),'HMPL Validation'!S$482023,FALSE))</f>
        <v>6.991781354195703E-2</v>
      </c>
      <c r="T146" s="318">
        <f ca="1">+IF(ISERROR(HLOOKUP($B146,INDIRECT("'Monthly Resource Report'!"&amp;'HMPL Validation'!T$482021&amp;":"&amp;'HMPL Validation'!T$482022),'HMPL Validation'!T$482023,FALSE)),0,HLOOKUP($B146,INDIRECT("'Monthly Resource Report'!"&amp;'HMPL Validation'!T$482021&amp;":"&amp;'HMPL Validation'!T$482022),'HMPL Validation'!T$482023,FALSE))</f>
        <v>0.49205974353426701</v>
      </c>
    </row>
    <row r="147" spans="2:20" s="461" customFormat="1">
      <c r="B147" s="301">
        <v>45658</v>
      </c>
      <c r="C147" s="294">
        <v>153</v>
      </c>
      <c r="D147" s="297">
        <v>6.2601661378433455</v>
      </c>
      <c r="E147" s="299">
        <v>7.0000000000000007E-2</v>
      </c>
      <c r="F147" s="295">
        <v>0.49</v>
      </c>
      <c r="G147" s="294">
        <f ca="1">+IF(ISERROR(HLOOKUP($B147,INDIRECT("'Monthly Resource Report'!"&amp;'HMPL Validation'!G$482021&amp;":"&amp;'HMPL Validation'!G$482022),'HMPL Validation'!G$482023,FALSE)),0,HLOOKUP($B147,INDIRECT("'Monthly Resource Report'!"&amp;'HMPL Validation'!G$482021&amp;":"&amp;'HMPL Validation'!G$482022),'HMPL Validation'!G$482023,FALSE))</f>
        <v>153</v>
      </c>
      <c r="H147" s="297">
        <f ca="1">+IF(ISERROR(HLOOKUP($B147,INDIRECT("'Monthly Resource Report'!"&amp;'HMPL Validation'!H$482021&amp;":"&amp;'HMPL Validation'!H$482022),'HMPL Validation'!H$482023,FALSE)),0,HLOOKUP($B147,INDIRECT("'Monthly Resource Report'!"&amp;'HMPL Validation'!H$482021&amp;":"&amp;'HMPL Validation'!H$482022),'HMPL Validation'!H$482023,FALSE))</f>
        <v>6.2600034769507138</v>
      </c>
      <c r="I147" s="317">
        <f ca="1">+IF(ISERROR(HLOOKUP($B147,INDIRECT("'Monthly Resource Report'!"&amp;'HMPL Validation'!I$482021&amp;":"&amp;'HMPL Validation'!I$482022),'HMPL Validation'!I$482023,FALSE)),0,HLOOKUP($B147,INDIRECT("'Monthly Resource Report'!"&amp;'HMPL Validation'!I$482021&amp;":"&amp;'HMPL Validation'!I$482022),'HMPL Validation'!I$482023,FALSE))</f>
        <v>6.9907306733490007E-2</v>
      </c>
      <c r="J147" s="318">
        <f ca="1">+IF(ISERROR(HLOOKUP($B147,INDIRECT("'Monthly Resource Report'!"&amp;'HMPL Validation'!J$482021&amp;":"&amp;'HMPL Validation'!J$482022),'HMPL Validation'!J$482023,FALSE)),0,HLOOKUP($B147,INDIRECT("'Monthly Resource Report'!"&amp;'HMPL Validation'!J$482021&amp;":"&amp;'HMPL Validation'!J$482022),'HMPL Validation'!J$482023,FALSE))</f>
        <v>0.49117295226647295</v>
      </c>
      <c r="L147" s="301">
        <v>45658</v>
      </c>
      <c r="M147" s="294">
        <v>152</v>
      </c>
      <c r="N147" s="297">
        <v>6.2601661378433455</v>
      </c>
      <c r="O147" s="299">
        <v>7.0000000000000007E-2</v>
      </c>
      <c r="P147" s="295">
        <v>0.49</v>
      </c>
      <c r="Q147" s="294">
        <f ca="1">+IF(ISERROR(HLOOKUP($B147,INDIRECT("'Monthly Resource Report'!"&amp;'HMPL Validation'!Q$482021&amp;":"&amp;'HMPL Validation'!Q$482022),'HMPL Validation'!Q$482023,FALSE)),0,HLOOKUP($B147,INDIRECT("'Monthly Resource Report'!"&amp;'HMPL Validation'!Q$482021&amp;":"&amp;'HMPL Validation'!Q$482022),'HMPL Validation'!Q$482023,FALSE))</f>
        <v>152</v>
      </c>
      <c r="R147" s="297">
        <f ca="1">+IF(ISERROR(HLOOKUP($B147,INDIRECT("'Monthly Resource Report'!"&amp;'HMPL Validation'!R$482021&amp;":"&amp;'HMPL Validation'!R$482022),'HMPL Validation'!R$482023,FALSE)),0,HLOOKUP($B147,INDIRECT("'Monthly Resource Report'!"&amp;'HMPL Validation'!R$482021&amp;":"&amp;'HMPL Validation'!R$482022),'HMPL Validation'!R$482023,FALSE))</f>
        <v>6.260005852879182</v>
      </c>
      <c r="S147" s="317">
        <f ca="1">+IF(ISERROR(HLOOKUP($B147,INDIRECT("'Monthly Resource Report'!"&amp;'HMPL Validation'!S$482021&amp;":"&amp;'HMPL Validation'!S$482022),'HMPL Validation'!S$482023,FALSE)),0,HLOOKUP($B147,INDIRECT("'Monthly Resource Report'!"&amp;'HMPL Validation'!S$482021&amp;":"&amp;'HMPL Validation'!S$482022),'HMPL Validation'!S$482023,FALSE))</f>
        <v>6.9916088141969646E-2</v>
      </c>
      <c r="T147" s="318">
        <f ca="1">+IF(ISERROR(HLOOKUP($B147,INDIRECT("'Monthly Resource Report'!"&amp;'HMPL Validation'!T$482021&amp;":"&amp;'HMPL Validation'!T$482022),'HMPL Validation'!T$482023,FALSE)),0,HLOOKUP($B147,INDIRECT("'Monthly Resource Report'!"&amp;'HMPL Validation'!T$482021&amp;":"&amp;'HMPL Validation'!T$482022),'HMPL Validation'!T$482023,FALSE))</f>
        <v>0.49124166059226942</v>
      </c>
    </row>
    <row r="148" spans="2:20" s="461" customFormat="1">
      <c r="B148" s="301">
        <v>45689</v>
      </c>
      <c r="C148" s="294">
        <v>153</v>
      </c>
      <c r="D148" s="297">
        <v>6.2601661378433455</v>
      </c>
      <c r="E148" s="299">
        <v>7.0000000000000007E-2</v>
      </c>
      <c r="F148" s="295">
        <v>0.49</v>
      </c>
      <c r="G148" s="294">
        <f ca="1">+IF(ISERROR(HLOOKUP($B148,INDIRECT("'Monthly Resource Report'!"&amp;'HMPL Validation'!G$482021&amp;":"&amp;'HMPL Validation'!G$482022),'HMPL Validation'!G$482023,FALSE)),0,HLOOKUP($B148,INDIRECT("'Monthly Resource Report'!"&amp;'HMPL Validation'!G$482021&amp;":"&amp;'HMPL Validation'!G$482022),'HMPL Validation'!G$482023,FALSE))</f>
        <v>153</v>
      </c>
      <c r="H148" s="297">
        <f ca="1">+IF(ISERROR(HLOOKUP($B148,INDIRECT("'Monthly Resource Report'!"&amp;'HMPL Validation'!H$482021&amp;":"&amp;'HMPL Validation'!H$482022),'HMPL Validation'!H$482023,FALSE)),0,HLOOKUP($B148,INDIRECT("'Monthly Resource Report'!"&amp;'HMPL Validation'!H$482021&amp;":"&amp;'HMPL Validation'!H$482022),'HMPL Validation'!H$482023,FALSE))</f>
        <v>6.2600036423238032</v>
      </c>
      <c r="I148" s="317">
        <f ca="1">+IF(ISERROR(HLOOKUP($B148,INDIRECT("'Monthly Resource Report'!"&amp;'HMPL Validation'!I$482021&amp;":"&amp;'HMPL Validation'!I$482022),'HMPL Validation'!I$482023,FALSE)),0,HLOOKUP($B148,INDIRECT("'Monthly Resource Report'!"&amp;'HMPL Validation'!I$482021&amp;":"&amp;'HMPL Validation'!I$482022),'HMPL Validation'!I$482023,FALSE))</f>
        <v>6.9908589517245628E-2</v>
      </c>
      <c r="J148" s="318">
        <f ca="1">+IF(ISERROR(HLOOKUP($B148,INDIRECT("'Monthly Resource Report'!"&amp;'HMPL Validation'!J$482021&amp;":"&amp;'HMPL Validation'!J$482022),'HMPL Validation'!J$482023,FALSE)),0,HLOOKUP($B148,INDIRECT("'Monthly Resource Report'!"&amp;'HMPL Validation'!J$482021&amp;":"&amp;'HMPL Validation'!J$482022),'HMPL Validation'!J$482023,FALSE))</f>
        <v>0.4909647159522289</v>
      </c>
      <c r="L148" s="301">
        <v>45689</v>
      </c>
      <c r="M148" s="294">
        <v>152</v>
      </c>
      <c r="N148" s="297">
        <v>6.2601661378433455</v>
      </c>
      <c r="O148" s="299">
        <v>7.0000000000000007E-2</v>
      </c>
      <c r="P148" s="295">
        <v>0.49</v>
      </c>
      <c r="Q148" s="294">
        <f ca="1">+IF(ISERROR(HLOOKUP($B148,INDIRECT("'Monthly Resource Report'!"&amp;'HMPL Validation'!Q$482021&amp;":"&amp;'HMPL Validation'!Q$482022),'HMPL Validation'!Q$482023,FALSE)),0,HLOOKUP($B148,INDIRECT("'Monthly Resource Report'!"&amp;'HMPL Validation'!Q$482021&amp;":"&amp;'HMPL Validation'!Q$482022),'HMPL Validation'!Q$482023,FALSE))</f>
        <v>152</v>
      </c>
      <c r="R148" s="297">
        <f ca="1">+IF(ISERROR(HLOOKUP($B148,INDIRECT("'Monthly Resource Report'!"&amp;'HMPL Validation'!R$482021&amp;":"&amp;'HMPL Validation'!R$482022),'HMPL Validation'!R$482023,FALSE)),0,HLOOKUP($B148,INDIRECT("'Monthly Resource Report'!"&amp;'HMPL Validation'!R$482021&amp;":"&amp;'HMPL Validation'!R$482022),'HMPL Validation'!R$482023,FALSE))</f>
        <v>6.260005062908883</v>
      </c>
      <c r="S148" s="317">
        <f ca="1">+IF(ISERROR(HLOOKUP($B148,INDIRECT("'Monthly Resource Report'!"&amp;'HMPL Validation'!S$482021&amp;":"&amp;'HMPL Validation'!S$482022),'HMPL Validation'!S$482023,FALSE)),0,HLOOKUP($B148,INDIRECT("'Monthly Resource Report'!"&amp;'HMPL Validation'!S$482021&amp;":"&amp;'HMPL Validation'!S$482022),'HMPL Validation'!S$482023,FALSE))</f>
        <v>6.9912582915421684E-2</v>
      </c>
      <c r="T148" s="318">
        <f ca="1">+IF(ISERROR(HLOOKUP($B148,INDIRECT("'Monthly Resource Report'!"&amp;'HMPL Validation'!T$482021&amp;":"&amp;'HMPL Validation'!T$482022),'HMPL Validation'!T$482023,FALSE)),0,HLOOKUP($B148,INDIRECT("'Monthly Resource Report'!"&amp;'HMPL Validation'!T$482021&amp;":"&amp;'HMPL Validation'!T$482022),'HMPL Validation'!T$482023,FALSE))</f>
        <v>0.49136972958355901</v>
      </c>
    </row>
    <row r="149" spans="2:20" s="461" customFormat="1">
      <c r="B149" s="301">
        <v>45717</v>
      </c>
      <c r="C149" s="294">
        <v>153</v>
      </c>
      <c r="D149" s="297">
        <v>6.2601661378433455</v>
      </c>
      <c r="E149" s="299">
        <v>7.0000000000000007E-2</v>
      </c>
      <c r="F149" s="295">
        <v>0.49</v>
      </c>
      <c r="G149" s="294">
        <f ca="1">+IF(ISERROR(HLOOKUP($B149,INDIRECT("'Monthly Resource Report'!"&amp;'HMPL Validation'!G$482021&amp;":"&amp;'HMPL Validation'!G$482022),'HMPL Validation'!G$482023,FALSE)),0,HLOOKUP($B149,INDIRECT("'Monthly Resource Report'!"&amp;'HMPL Validation'!G$482021&amp;":"&amp;'HMPL Validation'!G$482022),'HMPL Validation'!G$482023,FALSE))</f>
        <v>153</v>
      </c>
      <c r="H149" s="297">
        <f ca="1">+IF(ISERROR(HLOOKUP($B149,INDIRECT("'Monthly Resource Report'!"&amp;'HMPL Validation'!H$482021&amp;":"&amp;'HMPL Validation'!H$482022),'HMPL Validation'!H$482023,FALSE)),0,HLOOKUP($B149,INDIRECT("'Monthly Resource Report'!"&amp;'HMPL Validation'!H$482021&amp;":"&amp;'HMPL Validation'!H$482022),'HMPL Validation'!H$482023,FALSE))</f>
        <v>6.2600014721614281</v>
      </c>
      <c r="I149" s="317">
        <f ca="1">+IF(ISERROR(HLOOKUP($B149,INDIRECT("'Monthly Resource Report'!"&amp;'HMPL Validation'!I$482021&amp;":"&amp;'HMPL Validation'!I$482022),'HMPL Validation'!I$482023,FALSE)),0,HLOOKUP($B149,INDIRECT("'Monthly Resource Report'!"&amp;'HMPL Validation'!I$482021&amp;":"&amp;'HMPL Validation'!I$482022),'HMPL Validation'!I$482023,FALSE))</f>
        <v>6.9853961505043596E-2</v>
      </c>
      <c r="J149" s="318">
        <f ca="1">+IF(ISERROR(HLOOKUP($B149,INDIRECT("'Monthly Resource Report'!"&amp;'HMPL Validation'!J$482021&amp;":"&amp;'HMPL Validation'!J$482022),'HMPL Validation'!J$482023,FALSE)),0,HLOOKUP($B149,INDIRECT("'Monthly Resource Report'!"&amp;'HMPL Validation'!J$482021&amp;":"&amp;'HMPL Validation'!J$482022),'HMPL Validation'!J$482023,FALSE))</f>
        <v>0.49148093663442127</v>
      </c>
      <c r="L149" s="301">
        <v>45717</v>
      </c>
      <c r="M149" s="294">
        <v>152</v>
      </c>
      <c r="N149" s="297">
        <v>6.2601661378433455</v>
      </c>
      <c r="O149" s="299">
        <v>7.0000000000000007E-2</v>
      </c>
      <c r="P149" s="295">
        <v>0.49</v>
      </c>
      <c r="Q149" s="294">
        <f ca="1">+IF(ISERROR(HLOOKUP($B149,INDIRECT("'Monthly Resource Report'!"&amp;'HMPL Validation'!Q$482021&amp;":"&amp;'HMPL Validation'!Q$482022),'HMPL Validation'!Q$482023,FALSE)),0,HLOOKUP($B149,INDIRECT("'Monthly Resource Report'!"&amp;'HMPL Validation'!Q$482021&amp;":"&amp;'HMPL Validation'!Q$482022),'HMPL Validation'!Q$482023,FALSE))</f>
        <v>152</v>
      </c>
      <c r="R149" s="297">
        <f ca="1">+IF(ISERROR(HLOOKUP($B149,INDIRECT("'Monthly Resource Report'!"&amp;'HMPL Validation'!R$482021&amp;":"&amp;'HMPL Validation'!R$482022),'HMPL Validation'!R$482023,FALSE)),0,HLOOKUP($B149,INDIRECT("'Monthly Resource Report'!"&amp;'HMPL Validation'!R$482021&amp;":"&amp;'HMPL Validation'!R$482022),'HMPL Validation'!R$482023,FALSE))</f>
        <v>6.2600041224817344</v>
      </c>
      <c r="S149" s="317">
        <f ca="1">+IF(ISERROR(HLOOKUP($B149,INDIRECT("'Monthly Resource Report'!"&amp;'HMPL Validation'!S$482021&amp;":"&amp;'HMPL Validation'!S$482022),'HMPL Validation'!S$482023,FALSE)),0,HLOOKUP($B149,INDIRECT("'Monthly Resource Report'!"&amp;'HMPL Validation'!S$482021&amp;":"&amp;'HMPL Validation'!S$482022),'HMPL Validation'!S$482023,FALSE))</f>
        <v>6.9873826330989403E-2</v>
      </c>
      <c r="T149" s="318">
        <f ca="1">+IF(ISERROR(HLOOKUP($B149,INDIRECT("'Monthly Resource Report'!"&amp;'HMPL Validation'!T$482021&amp;":"&amp;'HMPL Validation'!T$482022),'HMPL Validation'!T$482023,FALSE)),0,HLOOKUP($B149,INDIRECT("'Monthly Resource Report'!"&amp;'HMPL Validation'!T$482021&amp;":"&amp;'HMPL Validation'!T$482022),'HMPL Validation'!T$482023,FALSE))</f>
        <v>0.49125670425127738</v>
      </c>
    </row>
    <row r="150" spans="2:20" s="461" customFormat="1">
      <c r="B150" s="301">
        <v>45748</v>
      </c>
      <c r="C150" s="294">
        <v>153</v>
      </c>
      <c r="D150" s="297">
        <v>6.2601661378433455</v>
      </c>
      <c r="E150" s="299">
        <v>7.0000000000000007E-2</v>
      </c>
      <c r="F150" s="295">
        <v>0.49</v>
      </c>
      <c r="G150" s="294">
        <f ca="1">+IF(ISERROR(HLOOKUP($B150,INDIRECT("'Monthly Resource Report'!"&amp;'HMPL Validation'!G$482021&amp;":"&amp;'HMPL Validation'!G$482022),'HMPL Validation'!G$482023,FALSE)),0,HLOOKUP($B150,INDIRECT("'Monthly Resource Report'!"&amp;'HMPL Validation'!G$482021&amp;":"&amp;'HMPL Validation'!G$482022),'HMPL Validation'!G$482023,FALSE))</f>
        <v>153</v>
      </c>
      <c r="H150" s="297">
        <f ca="1">+IF(ISERROR(HLOOKUP($B150,INDIRECT("'Monthly Resource Report'!"&amp;'HMPL Validation'!H$482021&amp;":"&amp;'HMPL Validation'!H$482022),'HMPL Validation'!H$482023,FALSE)),0,HLOOKUP($B150,INDIRECT("'Monthly Resource Report'!"&amp;'HMPL Validation'!H$482021&amp;":"&amp;'HMPL Validation'!H$482022),'HMPL Validation'!H$482023,FALSE))</f>
        <v>6.2600020447597924</v>
      </c>
      <c r="I150" s="317">
        <f ca="1">+IF(ISERROR(HLOOKUP($B150,INDIRECT("'Monthly Resource Report'!"&amp;'HMPL Validation'!I$482021&amp;":"&amp;'HMPL Validation'!I$482022),'HMPL Validation'!I$482023,FALSE)),0,HLOOKUP($B150,INDIRECT("'Monthly Resource Report'!"&amp;'HMPL Validation'!I$482021&amp;":"&amp;'HMPL Validation'!I$482022),'HMPL Validation'!I$482023,FALSE))</f>
        <v>6.9828761819136512E-2</v>
      </c>
      <c r="J150" s="318">
        <f ca="1">+IF(ISERROR(HLOOKUP($B150,INDIRECT("'Monthly Resource Report'!"&amp;'HMPL Validation'!J$482021&amp;":"&amp;'HMPL Validation'!J$482022),'HMPL Validation'!J$482023,FALSE)),0,HLOOKUP($B150,INDIRECT("'Monthly Resource Report'!"&amp;'HMPL Validation'!J$482021&amp;":"&amp;'HMPL Validation'!J$482022),'HMPL Validation'!J$482023,FALSE))</f>
        <v>0.49091678345717538</v>
      </c>
      <c r="L150" s="301">
        <v>45748</v>
      </c>
      <c r="M150" s="294">
        <v>152</v>
      </c>
      <c r="N150" s="297">
        <v>6.2601661378433455</v>
      </c>
      <c r="O150" s="299">
        <v>7.0000000000000007E-2</v>
      </c>
      <c r="P150" s="295">
        <v>0.49</v>
      </c>
      <c r="Q150" s="294">
        <f ca="1">+IF(ISERROR(HLOOKUP($B150,INDIRECT("'Monthly Resource Report'!"&amp;'HMPL Validation'!Q$482021&amp;":"&amp;'HMPL Validation'!Q$482022),'HMPL Validation'!Q$482023,FALSE)),0,HLOOKUP($B150,INDIRECT("'Monthly Resource Report'!"&amp;'HMPL Validation'!Q$482021&amp;":"&amp;'HMPL Validation'!Q$482022),'HMPL Validation'!Q$482023,FALSE))</f>
        <v>152</v>
      </c>
      <c r="R150" s="297">
        <f ca="1">+IF(ISERROR(HLOOKUP($B150,INDIRECT("'Monthly Resource Report'!"&amp;'HMPL Validation'!R$482021&amp;":"&amp;'HMPL Validation'!R$482022),'HMPL Validation'!R$482023,FALSE)),0,HLOOKUP($B150,INDIRECT("'Monthly Resource Report'!"&amp;'HMPL Validation'!R$482021&amp;":"&amp;'HMPL Validation'!R$482022),'HMPL Validation'!R$482023,FALSE))</f>
        <v>6.2600047985999376</v>
      </c>
      <c r="S150" s="317">
        <f ca="1">+IF(ISERROR(HLOOKUP($B150,INDIRECT("'Monthly Resource Report'!"&amp;'HMPL Validation'!S$482021&amp;":"&amp;'HMPL Validation'!S$482022),'HMPL Validation'!S$482023,FALSE)),0,HLOOKUP($B150,INDIRECT("'Monthly Resource Report'!"&amp;'HMPL Validation'!S$482021&amp;":"&amp;'HMPL Validation'!S$482022),'HMPL Validation'!S$482023,FALSE))</f>
        <v>6.987926617460101E-2</v>
      </c>
      <c r="T150" s="318">
        <f ca="1">+IF(ISERROR(HLOOKUP($B150,INDIRECT("'Monthly Resource Report'!"&amp;'HMPL Validation'!T$482021&amp;":"&amp;'HMPL Validation'!T$482022),'HMPL Validation'!T$482023,FALSE)),0,HLOOKUP($B150,INDIRECT("'Monthly Resource Report'!"&amp;'HMPL Validation'!T$482021&amp;":"&amp;'HMPL Validation'!T$482022),'HMPL Validation'!T$482023,FALSE))</f>
        <v>0.49237769907066969</v>
      </c>
    </row>
    <row r="151" spans="2:20" s="461" customFormat="1">
      <c r="B151" s="301">
        <v>45778</v>
      </c>
      <c r="C151" s="294">
        <v>153</v>
      </c>
      <c r="D151" s="297">
        <v>6.2601661378433455</v>
      </c>
      <c r="E151" s="299">
        <v>7.0000000000000007E-2</v>
      </c>
      <c r="F151" s="295">
        <v>0.49</v>
      </c>
      <c r="G151" s="294">
        <f ca="1">+IF(ISERROR(HLOOKUP($B151,INDIRECT("'Monthly Resource Report'!"&amp;'HMPL Validation'!G$482021&amp;":"&amp;'HMPL Validation'!G$482022),'HMPL Validation'!G$482023,FALSE)),0,HLOOKUP($B151,INDIRECT("'Monthly Resource Report'!"&amp;'HMPL Validation'!G$482021&amp;":"&amp;'HMPL Validation'!G$482022),'HMPL Validation'!G$482023,FALSE))</f>
        <v>153</v>
      </c>
      <c r="H151" s="297">
        <f ca="1">+IF(ISERROR(HLOOKUP($B151,INDIRECT("'Monthly Resource Report'!"&amp;'HMPL Validation'!H$482021&amp;":"&amp;'HMPL Validation'!H$482022),'HMPL Validation'!H$482023,FALSE)),0,HLOOKUP($B151,INDIRECT("'Monthly Resource Report'!"&amp;'HMPL Validation'!H$482021&amp;":"&amp;'HMPL Validation'!H$482022),'HMPL Validation'!H$482023,FALSE))</f>
        <v>6.2600014808818161</v>
      </c>
      <c r="I151" s="317">
        <f ca="1">+IF(ISERROR(HLOOKUP($B151,INDIRECT("'Monthly Resource Report'!"&amp;'HMPL Validation'!I$482021&amp;":"&amp;'HMPL Validation'!I$482022),'HMPL Validation'!I$482023,FALSE)),0,HLOOKUP($B151,INDIRECT("'Monthly Resource Report'!"&amp;'HMPL Validation'!I$482021&amp;":"&amp;'HMPL Validation'!I$482022),'HMPL Validation'!I$482023,FALSE))</f>
        <v>6.9848562697540195E-2</v>
      </c>
      <c r="J151" s="318">
        <f ca="1">+IF(ISERROR(HLOOKUP($B151,INDIRECT("'Monthly Resource Report'!"&amp;'HMPL Validation'!J$482021&amp;":"&amp;'HMPL Validation'!J$482022),'HMPL Validation'!J$482023,FALSE)),0,HLOOKUP($B151,INDIRECT("'Monthly Resource Report'!"&amp;'HMPL Validation'!J$482021&amp;":"&amp;'HMPL Validation'!J$482022),'HMPL Validation'!J$482023,FALSE))</f>
        <v>0.49118370310628551</v>
      </c>
      <c r="L151" s="301">
        <v>45778</v>
      </c>
      <c r="M151" s="294">
        <v>152</v>
      </c>
      <c r="N151" s="297">
        <v>6.2601661378433455</v>
      </c>
      <c r="O151" s="299">
        <v>7.0000000000000007E-2</v>
      </c>
      <c r="P151" s="295">
        <v>0.49</v>
      </c>
      <c r="Q151" s="294">
        <f ca="1">+IF(ISERROR(HLOOKUP($B151,INDIRECT("'Monthly Resource Report'!"&amp;'HMPL Validation'!Q$482021&amp;":"&amp;'HMPL Validation'!Q$482022),'HMPL Validation'!Q$482023,FALSE)),0,HLOOKUP($B151,INDIRECT("'Monthly Resource Report'!"&amp;'HMPL Validation'!Q$482021&amp;":"&amp;'HMPL Validation'!Q$482022),'HMPL Validation'!Q$482023,FALSE))</f>
        <v>152</v>
      </c>
      <c r="R151" s="297">
        <f ca="1">+IF(ISERROR(HLOOKUP($B151,INDIRECT("'Monthly Resource Report'!"&amp;'HMPL Validation'!R$482021&amp;":"&amp;'HMPL Validation'!R$482022),'HMPL Validation'!R$482023,FALSE)),0,HLOOKUP($B151,INDIRECT("'Monthly Resource Report'!"&amp;'HMPL Validation'!R$482021&amp;":"&amp;'HMPL Validation'!R$482022),'HMPL Validation'!R$482023,FALSE))</f>
        <v>6.2600039740734905</v>
      </c>
      <c r="S151" s="317">
        <f ca="1">+IF(ISERROR(HLOOKUP($B151,INDIRECT("'Monthly Resource Report'!"&amp;'HMPL Validation'!S$482021&amp;":"&amp;'HMPL Validation'!S$482022),'HMPL Validation'!S$482023,FALSE)),0,HLOOKUP($B151,INDIRECT("'Monthly Resource Report'!"&amp;'HMPL Validation'!S$482021&amp;":"&amp;'HMPL Validation'!S$482022),'HMPL Validation'!S$482023,FALSE))</f>
        <v>6.9836884317196465E-2</v>
      </c>
      <c r="T151" s="318">
        <f ca="1">+IF(ISERROR(HLOOKUP($B151,INDIRECT("'Monthly Resource Report'!"&amp;'HMPL Validation'!T$482021&amp;":"&amp;'HMPL Validation'!T$482022),'HMPL Validation'!T$482023,FALSE)),0,HLOOKUP($B151,INDIRECT("'Monthly Resource Report'!"&amp;'HMPL Validation'!T$482021&amp;":"&amp;'HMPL Validation'!T$482022),'HMPL Validation'!T$482023,FALSE))</f>
        <v>0.49232069120753041</v>
      </c>
    </row>
    <row r="152" spans="2:20" s="461" customFormat="1">
      <c r="B152" s="301">
        <v>45809</v>
      </c>
      <c r="C152" s="294">
        <v>153</v>
      </c>
      <c r="D152" s="297">
        <v>6.2601661378433455</v>
      </c>
      <c r="E152" s="299">
        <v>7.0000000000000007E-2</v>
      </c>
      <c r="F152" s="295">
        <v>0.49</v>
      </c>
      <c r="G152" s="294">
        <f ca="1">+IF(ISERROR(HLOOKUP($B152,INDIRECT("'Monthly Resource Report'!"&amp;'HMPL Validation'!G$482021&amp;":"&amp;'HMPL Validation'!G$482022),'HMPL Validation'!G$482023,FALSE)),0,HLOOKUP($B152,INDIRECT("'Monthly Resource Report'!"&amp;'HMPL Validation'!G$482021&amp;":"&amp;'HMPL Validation'!G$482022),'HMPL Validation'!G$482023,FALSE))</f>
        <v>153</v>
      </c>
      <c r="H152" s="297">
        <f ca="1">+IF(ISERROR(HLOOKUP($B152,INDIRECT("'Monthly Resource Report'!"&amp;'HMPL Validation'!H$482021&amp;":"&amp;'HMPL Validation'!H$482022),'HMPL Validation'!H$482023,FALSE)),0,HLOOKUP($B152,INDIRECT("'Monthly Resource Report'!"&amp;'HMPL Validation'!H$482021&amp;":"&amp;'HMPL Validation'!H$482022),'HMPL Validation'!H$482023,FALSE))</f>
        <v>6.2600020309929523</v>
      </c>
      <c r="I152" s="317">
        <f ca="1">+IF(ISERROR(HLOOKUP($B152,INDIRECT("'Monthly Resource Report'!"&amp;'HMPL Validation'!I$482021&amp;":"&amp;'HMPL Validation'!I$482022),'HMPL Validation'!I$482023,FALSE)),0,HLOOKUP($B152,INDIRECT("'Monthly Resource Report'!"&amp;'HMPL Validation'!I$482021&amp;":"&amp;'HMPL Validation'!I$482022),'HMPL Validation'!I$482023,FALSE))</f>
        <v>6.9845075478375443E-2</v>
      </c>
      <c r="J152" s="318">
        <f ca="1">+IF(ISERROR(HLOOKUP($B152,INDIRECT("'Monthly Resource Report'!"&amp;'HMPL Validation'!J$482021&amp;":"&amp;'HMPL Validation'!J$482022),'HMPL Validation'!J$482023,FALSE)),0,HLOOKUP($B152,INDIRECT("'Monthly Resource Report'!"&amp;'HMPL Validation'!J$482021&amp;":"&amp;'HMPL Validation'!J$482022),'HMPL Validation'!J$482023,FALSE))</f>
        <v>0.49092343352761414</v>
      </c>
      <c r="L152" s="301">
        <v>45809</v>
      </c>
      <c r="M152" s="294">
        <v>152</v>
      </c>
      <c r="N152" s="297">
        <v>6.2601661378433455</v>
      </c>
      <c r="O152" s="299">
        <v>7.0000000000000007E-2</v>
      </c>
      <c r="P152" s="295">
        <v>0.49</v>
      </c>
      <c r="Q152" s="294">
        <f ca="1">+IF(ISERROR(HLOOKUP($B152,INDIRECT("'Monthly Resource Report'!"&amp;'HMPL Validation'!Q$482021&amp;":"&amp;'HMPL Validation'!Q$482022),'HMPL Validation'!Q$482023,FALSE)),0,HLOOKUP($B152,INDIRECT("'Monthly Resource Report'!"&amp;'HMPL Validation'!Q$482021&amp;":"&amp;'HMPL Validation'!Q$482022),'HMPL Validation'!Q$482023,FALSE))</f>
        <v>152</v>
      </c>
      <c r="R152" s="297">
        <f ca="1">+IF(ISERROR(HLOOKUP($B152,INDIRECT("'Monthly Resource Report'!"&amp;'HMPL Validation'!R$482021&amp;":"&amp;'HMPL Validation'!R$482022),'HMPL Validation'!R$482023,FALSE)),0,HLOOKUP($B152,INDIRECT("'Monthly Resource Report'!"&amp;'HMPL Validation'!R$482021&amp;":"&amp;'HMPL Validation'!R$482022),'HMPL Validation'!R$482023,FALSE))</f>
        <v>6.2600049662707447</v>
      </c>
      <c r="S152" s="317">
        <f ca="1">+IF(ISERROR(HLOOKUP($B152,INDIRECT("'Monthly Resource Report'!"&amp;'HMPL Validation'!S$482021&amp;":"&amp;'HMPL Validation'!S$482022),'HMPL Validation'!S$482023,FALSE)),0,HLOOKUP($B152,INDIRECT("'Monthly Resource Report'!"&amp;'HMPL Validation'!S$482021&amp;":"&amp;'HMPL Validation'!S$482022),'HMPL Validation'!S$482023,FALSE))</f>
        <v>6.9860955417938811E-2</v>
      </c>
      <c r="T152" s="318">
        <f ca="1">+IF(ISERROR(HLOOKUP($B152,INDIRECT("'Monthly Resource Report'!"&amp;'HMPL Validation'!T$482021&amp;":"&amp;'HMPL Validation'!T$482022),'HMPL Validation'!T$482023,FALSE)),0,HLOOKUP($B152,INDIRECT("'Monthly Resource Report'!"&amp;'HMPL Validation'!T$482021&amp;":"&amp;'HMPL Validation'!T$482022),'HMPL Validation'!T$482023,FALSE))</f>
        <v>0.49086414730049327</v>
      </c>
    </row>
    <row r="153" spans="2:20" s="461" customFormat="1">
      <c r="B153" s="301">
        <v>45839</v>
      </c>
      <c r="C153" s="294">
        <v>153</v>
      </c>
      <c r="D153" s="297">
        <v>6.2601661378433455</v>
      </c>
      <c r="E153" s="299">
        <v>7.0000000000000007E-2</v>
      </c>
      <c r="F153" s="295">
        <v>0.49</v>
      </c>
      <c r="G153" s="294">
        <f ca="1">+IF(ISERROR(HLOOKUP($B153,INDIRECT("'Monthly Resource Report'!"&amp;'HMPL Validation'!G$482021&amp;":"&amp;'HMPL Validation'!G$482022),'HMPL Validation'!G$482023,FALSE)),0,HLOOKUP($B153,INDIRECT("'Monthly Resource Report'!"&amp;'HMPL Validation'!G$482021&amp;":"&amp;'HMPL Validation'!G$482022),'HMPL Validation'!G$482023,FALSE))</f>
        <v>153</v>
      </c>
      <c r="H153" s="297">
        <f ca="1">+IF(ISERROR(HLOOKUP($B153,INDIRECT("'Monthly Resource Report'!"&amp;'HMPL Validation'!H$482021&amp;":"&amp;'HMPL Validation'!H$482022),'HMPL Validation'!H$482023,FALSE)),0,HLOOKUP($B153,INDIRECT("'Monthly Resource Report'!"&amp;'HMPL Validation'!H$482021&amp;":"&amp;'HMPL Validation'!H$482022),'HMPL Validation'!H$482023,FALSE))</f>
        <v>6.2600043719032348</v>
      </c>
      <c r="I153" s="317">
        <f ca="1">+IF(ISERROR(HLOOKUP($B153,INDIRECT("'Monthly Resource Report'!"&amp;'HMPL Validation'!I$482021&amp;":"&amp;'HMPL Validation'!I$482022),'HMPL Validation'!I$482023,FALSE)),0,HLOOKUP($B153,INDIRECT("'Monthly Resource Report'!"&amp;'HMPL Validation'!I$482021&amp;":"&amp;'HMPL Validation'!I$482022),'HMPL Validation'!I$482023,FALSE))</f>
        <v>6.9889397110279083E-2</v>
      </c>
      <c r="J153" s="318">
        <f ca="1">+IF(ISERROR(HLOOKUP($B153,INDIRECT("'Monthly Resource Report'!"&amp;'HMPL Validation'!J$482021&amp;":"&amp;'HMPL Validation'!J$482022),'HMPL Validation'!J$482023,FALSE)),0,HLOOKUP($B153,INDIRECT("'Monthly Resource Report'!"&amp;'HMPL Validation'!J$482021&amp;":"&amp;'HMPL Validation'!J$482022),'HMPL Validation'!J$482023,FALSE))</f>
        <v>0.4908782661595521</v>
      </c>
      <c r="L153" s="301">
        <v>45839</v>
      </c>
      <c r="M153" s="294">
        <v>152</v>
      </c>
      <c r="N153" s="297">
        <v>6.2601661378433455</v>
      </c>
      <c r="O153" s="299">
        <v>7.0000000000000007E-2</v>
      </c>
      <c r="P153" s="295">
        <v>0.49</v>
      </c>
      <c r="Q153" s="294">
        <f ca="1">+IF(ISERROR(HLOOKUP($B153,INDIRECT("'Monthly Resource Report'!"&amp;'HMPL Validation'!Q$482021&amp;":"&amp;'HMPL Validation'!Q$482022),'HMPL Validation'!Q$482023,FALSE)),0,HLOOKUP($B153,INDIRECT("'Monthly Resource Report'!"&amp;'HMPL Validation'!Q$482021&amp;":"&amp;'HMPL Validation'!Q$482022),'HMPL Validation'!Q$482023,FALSE))</f>
        <v>152</v>
      </c>
      <c r="R153" s="297">
        <f ca="1">+IF(ISERROR(HLOOKUP($B153,INDIRECT("'Monthly Resource Report'!"&amp;'HMPL Validation'!R$482021&amp;":"&amp;'HMPL Validation'!R$482022),'HMPL Validation'!R$482023,FALSE)),0,HLOOKUP($B153,INDIRECT("'Monthly Resource Report'!"&amp;'HMPL Validation'!R$482021&amp;":"&amp;'HMPL Validation'!R$482022),'HMPL Validation'!R$482023,FALSE))</f>
        <v>6.260005084469725</v>
      </c>
      <c r="S153" s="317">
        <f ca="1">+IF(ISERROR(HLOOKUP($B153,INDIRECT("'Monthly Resource Report'!"&amp;'HMPL Validation'!S$482021&amp;":"&amp;'HMPL Validation'!S$482022),'HMPL Validation'!S$482023,FALSE)),0,HLOOKUP($B153,INDIRECT("'Monthly Resource Report'!"&amp;'HMPL Validation'!S$482021&amp;":"&amp;'HMPL Validation'!S$482022),'HMPL Validation'!S$482023,FALSE))</f>
        <v>6.9899102212474043E-2</v>
      </c>
      <c r="T153" s="318">
        <f ca="1">+IF(ISERROR(HLOOKUP($B153,INDIRECT("'Monthly Resource Report'!"&amp;'HMPL Validation'!T$482021&amp;":"&amp;'HMPL Validation'!T$482022),'HMPL Validation'!T$482023,FALSE)),0,HLOOKUP($B153,INDIRECT("'Monthly Resource Report'!"&amp;'HMPL Validation'!T$482021&amp;":"&amp;'HMPL Validation'!T$482022),'HMPL Validation'!T$482023,FALSE))</f>
        <v>0.49167050103395576</v>
      </c>
    </row>
    <row r="154" spans="2:20" s="461" customFormat="1">
      <c r="B154" s="301">
        <v>45870</v>
      </c>
      <c r="C154" s="294">
        <v>153</v>
      </c>
      <c r="D154" s="297">
        <v>6.2601661378433455</v>
      </c>
      <c r="E154" s="299">
        <v>7.0000000000000007E-2</v>
      </c>
      <c r="F154" s="295">
        <v>0.49</v>
      </c>
      <c r="G154" s="294">
        <f ca="1">+IF(ISERROR(HLOOKUP($B154,INDIRECT("'Monthly Resource Report'!"&amp;'HMPL Validation'!G$482021&amp;":"&amp;'HMPL Validation'!G$482022),'HMPL Validation'!G$482023,FALSE)),0,HLOOKUP($B154,INDIRECT("'Monthly Resource Report'!"&amp;'HMPL Validation'!G$482021&amp;":"&amp;'HMPL Validation'!G$482022),'HMPL Validation'!G$482023,FALSE))</f>
        <v>153</v>
      </c>
      <c r="H154" s="297">
        <f ca="1">+IF(ISERROR(HLOOKUP($B154,INDIRECT("'Monthly Resource Report'!"&amp;'HMPL Validation'!H$482021&amp;":"&amp;'HMPL Validation'!H$482022),'HMPL Validation'!H$482023,FALSE)),0,HLOOKUP($B154,INDIRECT("'Monthly Resource Report'!"&amp;'HMPL Validation'!H$482021&amp;":"&amp;'HMPL Validation'!H$482022),'HMPL Validation'!H$482023,FALSE))</f>
        <v>6.2600036947369446</v>
      </c>
      <c r="I154" s="317">
        <f ca="1">+IF(ISERROR(HLOOKUP($B154,INDIRECT("'Monthly Resource Report'!"&amp;'HMPL Validation'!I$482021&amp;":"&amp;'HMPL Validation'!I$482022),'HMPL Validation'!I$482023,FALSE)),0,HLOOKUP($B154,INDIRECT("'Monthly Resource Report'!"&amp;'HMPL Validation'!I$482021&amp;":"&amp;'HMPL Validation'!I$482022),'HMPL Validation'!I$482023,FALSE))</f>
        <v>6.9891202514990355E-2</v>
      </c>
      <c r="J154" s="318">
        <f ca="1">+IF(ISERROR(HLOOKUP($B154,INDIRECT("'Monthly Resource Report'!"&amp;'HMPL Validation'!J$482021&amp;":"&amp;'HMPL Validation'!J$482022),'HMPL Validation'!J$482023,FALSE)),0,HLOOKUP($B154,INDIRECT("'Monthly Resource Report'!"&amp;'HMPL Validation'!J$482021&amp;":"&amp;'HMPL Validation'!J$482022),'HMPL Validation'!J$482023,FALSE))</f>
        <v>0.49117983989701552</v>
      </c>
      <c r="L154" s="301">
        <v>45870</v>
      </c>
      <c r="M154" s="294">
        <v>152</v>
      </c>
      <c r="N154" s="297">
        <v>6.2601661378433455</v>
      </c>
      <c r="O154" s="299">
        <v>7.0000000000000007E-2</v>
      </c>
      <c r="P154" s="295">
        <v>0.49</v>
      </c>
      <c r="Q154" s="294">
        <f ca="1">+IF(ISERROR(HLOOKUP($B154,INDIRECT("'Monthly Resource Report'!"&amp;'HMPL Validation'!Q$482021&amp;":"&amp;'HMPL Validation'!Q$482022),'HMPL Validation'!Q$482023,FALSE)),0,HLOOKUP($B154,INDIRECT("'Monthly Resource Report'!"&amp;'HMPL Validation'!Q$482021&amp;":"&amp;'HMPL Validation'!Q$482022),'HMPL Validation'!Q$482023,FALSE))</f>
        <v>152</v>
      </c>
      <c r="R154" s="297">
        <f ca="1">+IF(ISERROR(HLOOKUP($B154,INDIRECT("'Monthly Resource Report'!"&amp;'HMPL Validation'!R$482021&amp;":"&amp;'HMPL Validation'!R$482022),'HMPL Validation'!R$482023,FALSE)),0,HLOOKUP($B154,INDIRECT("'Monthly Resource Report'!"&amp;'HMPL Validation'!R$482021&amp;":"&amp;'HMPL Validation'!R$482022),'HMPL Validation'!R$482023,FALSE))</f>
        <v>6.2600042915555703</v>
      </c>
      <c r="S154" s="317">
        <f ca="1">+IF(ISERROR(HLOOKUP($B154,INDIRECT("'Monthly Resource Report'!"&amp;'HMPL Validation'!S$482021&amp;":"&amp;'HMPL Validation'!S$482022),'HMPL Validation'!S$482023,FALSE)),0,HLOOKUP($B154,INDIRECT("'Monthly Resource Report'!"&amp;'HMPL Validation'!S$482021&amp;":"&amp;'HMPL Validation'!S$482022),'HMPL Validation'!S$482023,FALSE))</f>
        <v>6.989651353813163E-2</v>
      </c>
      <c r="T154" s="318">
        <f ca="1">+IF(ISERROR(HLOOKUP($B154,INDIRECT("'Monthly Resource Report'!"&amp;'HMPL Validation'!T$482021&amp;":"&amp;'HMPL Validation'!T$482022),'HMPL Validation'!T$482023,FALSE)),0,HLOOKUP($B154,INDIRECT("'Monthly Resource Report'!"&amp;'HMPL Validation'!T$482021&amp;":"&amp;'HMPL Validation'!T$482022),'HMPL Validation'!T$482023,FALSE))</f>
        <v>0.49167091460731599</v>
      </c>
    </row>
    <row r="155" spans="2:20" s="461" customFormat="1">
      <c r="B155" s="301">
        <v>45901</v>
      </c>
      <c r="C155" s="294">
        <v>153</v>
      </c>
      <c r="D155" s="297">
        <v>6.2601661378433455</v>
      </c>
      <c r="E155" s="299">
        <v>7.0000000000000007E-2</v>
      </c>
      <c r="F155" s="295">
        <v>0.49</v>
      </c>
      <c r="G155" s="294">
        <f ca="1">+IF(ISERROR(HLOOKUP($B155,INDIRECT("'Monthly Resource Report'!"&amp;'HMPL Validation'!G$482021&amp;":"&amp;'HMPL Validation'!G$482022),'HMPL Validation'!G$482023,FALSE)),0,HLOOKUP($B155,INDIRECT("'Monthly Resource Report'!"&amp;'HMPL Validation'!G$482021&amp;":"&amp;'HMPL Validation'!G$482022),'HMPL Validation'!G$482023,FALSE))</f>
        <v>153</v>
      </c>
      <c r="H155" s="297">
        <f ca="1">+IF(ISERROR(HLOOKUP($B155,INDIRECT("'Monthly Resource Report'!"&amp;'HMPL Validation'!H$482021&amp;":"&amp;'HMPL Validation'!H$482022),'HMPL Validation'!H$482023,FALSE)),0,HLOOKUP($B155,INDIRECT("'Monthly Resource Report'!"&amp;'HMPL Validation'!H$482021&amp;":"&amp;'HMPL Validation'!H$482022),'HMPL Validation'!H$482023,FALSE))</f>
        <v>6.2600013301001667</v>
      </c>
      <c r="I155" s="317">
        <f ca="1">+IF(ISERROR(HLOOKUP($B155,INDIRECT("'Monthly Resource Report'!"&amp;'HMPL Validation'!I$482021&amp;":"&amp;'HMPL Validation'!I$482022),'HMPL Validation'!I$482023,FALSE)),0,HLOOKUP($B155,INDIRECT("'Monthly Resource Report'!"&amp;'HMPL Validation'!I$482021&amp;":"&amp;'HMPL Validation'!I$482022),'HMPL Validation'!I$482023,FALSE))</f>
        <v>6.9823977514184177E-2</v>
      </c>
      <c r="J155" s="318">
        <f ca="1">+IF(ISERROR(HLOOKUP($B155,INDIRECT("'Monthly Resource Report'!"&amp;'HMPL Validation'!J$482021&amp;":"&amp;'HMPL Validation'!J$482022),'HMPL Validation'!J$482023,FALSE)),0,HLOOKUP($B155,INDIRECT("'Monthly Resource Report'!"&amp;'HMPL Validation'!J$482021&amp;":"&amp;'HMPL Validation'!J$482022),'HMPL Validation'!J$482023,FALSE))</f>
        <v>0.49122510223027027</v>
      </c>
      <c r="L155" s="301">
        <v>45901</v>
      </c>
      <c r="M155" s="294">
        <v>152</v>
      </c>
      <c r="N155" s="297">
        <v>6.2601661378433455</v>
      </c>
      <c r="O155" s="299">
        <v>7.0000000000000007E-2</v>
      </c>
      <c r="P155" s="295">
        <v>0.49</v>
      </c>
      <c r="Q155" s="294">
        <f ca="1">+IF(ISERROR(HLOOKUP($B155,INDIRECT("'Monthly Resource Report'!"&amp;'HMPL Validation'!Q$482021&amp;":"&amp;'HMPL Validation'!Q$482022),'HMPL Validation'!Q$482023,FALSE)),0,HLOOKUP($B155,INDIRECT("'Monthly Resource Report'!"&amp;'HMPL Validation'!Q$482021&amp;":"&amp;'HMPL Validation'!Q$482022),'HMPL Validation'!Q$482023,FALSE))</f>
        <v>152</v>
      </c>
      <c r="R155" s="297">
        <f ca="1">+IF(ISERROR(HLOOKUP($B155,INDIRECT("'Monthly Resource Report'!"&amp;'HMPL Validation'!R$482021&amp;":"&amp;'HMPL Validation'!R$482022),'HMPL Validation'!R$482023,FALSE)),0,HLOOKUP($B155,INDIRECT("'Monthly Resource Report'!"&amp;'HMPL Validation'!R$482021&amp;":"&amp;'HMPL Validation'!R$482022),'HMPL Validation'!R$482023,FALSE))</f>
        <v>6.2600040501807008</v>
      </c>
      <c r="S155" s="317">
        <f ca="1">+IF(ISERROR(HLOOKUP($B155,INDIRECT("'Monthly Resource Report'!"&amp;'HMPL Validation'!S$482021&amp;":"&amp;'HMPL Validation'!S$482022),'HMPL Validation'!S$482023,FALSE)),0,HLOOKUP($B155,INDIRECT("'Monthly Resource Report'!"&amp;'HMPL Validation'!S$482021&amp;":"&amp;'HMPL Validation'!S$482022),'HMPL Validation'!S$482023,FALSE))</f>
        <v>6.984954535886842E-2</v>
      </c>
      <c r="T155" s="318">
        <f ca="1">+IF(ISERROR(HLOOKUP($B155,INDIRECT("'Monthly Resource Report'!"&amp;'HMPL Validation'!T$482021&amp;":"&amp;'HMPL Validation'!T$482022),'HMPL Validation'!T$482023,FALSE)),0,HLOOKUP($B155,INDIRECT("'Monthly Resource Report'!"&amp;'HMPL Validation'!T$482021&amp;":"&amp;'HMPL Validation'!T$482022),'HMPL Validation'!T$482023,FALSE))</f>
        <v>0.49175058428429635</v>
      </c>
    </row>
    <row r="156" spans="2:20" s="461" customFormat="1">
      <c r="B156" s="301">
        <v>45931</v>
      </c>
      <c r="C156" s="294">
        <v>153</v>
      </c>
      <c r="D156" s="297">
        <v>6.2601661378433455</v>
      </c>
      <c r="E156" s="299">
        <v>7.0000000000000007E-2</v>
      </c>
      <c r="F156" s="295">
        <v>0.49</v>
      </c>
      <c r="G156" s="294">
        <f ca="1">+IF(ISERROR(HLOOKUP($B156,INDIRECT("'Monthly Resource Report'!"&amp;'HMPL Validation'!G$482021&amp;":"&amp;'HMPL Validation'!G$482022),'HMPL Validation'!G$482023,FALSE)),0,HLOOKUP($B156,INDIRECT("'Monthly Resource Report'!"&amp;'HMPL Validation'!G$482021&amp;":"&amp;'HMPL Validation'!G$482022),'HMPL Validation'!G$482023,FALSE))</f>
        <v>153</v>
      </c>
      <c r="H156" s="297">
        <f ca="1">+IF(ISERROR(HLOOKUP($B156,INDIRECT("'Monthly Resource Report'!"&amp;'HMPL Validation'!H$482021&amp;":"&amp;'HMPL Validation'!H$482022),'HMPL Validation'!H$482023,FALSE)),0,HLOOKUP($B156,INDIRECT("'Monthly Resource Report'!"&amp;'HMPL Validation'!H$482021&amp;":"&amp;'HMPL Validation'!H$482022),'HMPL Validation'!H$482023,FALSE))</f>
        <v>6.2600013827433632</v>
      </c>
      <c r="I156" s="317">
        <f ca="1">+IF(ISERROR(HLOOKUP($B156,INDIRECT("'Monthly Resource Report'!"&amp;'HMPL Validation'!I$482021&amp;":"&amp;'HMPL Validation'!I$482022),'HMPL Validation'!I$482023,FALSE)),0,HLOOKUP($B156,INDIRECT("'Monthly Resource Report'!"&amp;'HMPL Validation'!I$482021&amp;":"&amp;'HMPL Validation'!I$482022),'HMPL Validation'!I$482023,FALSE))</f>
        <v>6.984070497685739E-2</v>
      </c>
      <c r="J156" s="318">
        <f ca="1">+IF(ISERROR(HLOOKUP($B156,INDIRECT("'Monthly Resource Report'!"&amp;'HMPL Validation'!J$482021&amp;":"&amp;'HMPL Validation'!J$482022),'HMPL Validation'!J$482023,FALSE)),0,HLOOKUP($B156,INDIRECT("'Monthly Resource Report'!"&amp;'HMPL Validation'!J$482021&amp;":"&amp;'HMPL Validation'!J$482022),'HMPL Validation'!J$482023,FALSE))</f>
        <v>0.49089237605761354</v>
      </c>
      <c r="L156" s="301">
        <v>45931</v>
      </c>
      <c r="M156" s="294">
        <v>152</v>
      </c>
      <c r="N156" s="297">
        <v>6.2601661378433455</v>
      </c>
      <c r="O156" s="299">
        <v>7.0000000000000007E-2</v>
      </c>
      <c r="P156" s="295">
        <v>0.49</v>
      </c>
      <c r="Q156" s="294">
        <f ca="1">+IF(ISERROR(HLOOKUP($B156,INDIRECT("'Monthly Resource Report'!"&amp;'HMPL Validation'!Q$482021&amp;":"&amp;'HMPL Validation'!Q$482022),'HMPL Validation'!Q$482023,FALSE)),0,HLOOKUP($B156,INDIRECT("'Monthly Resource Report'!"&amp;'HMPL Validation'!Q$482021&amp;":"&amp;'HMPL Validation'!Q$482022),'HMPL Validation'!Q$482023,FALSE))</f>
        <v>152</v>
      </c>
      <c r="R156" s="297">
        <f ca="1">+IF(ISERROR(HLOOKUP($B156,INDIRECT("'Monthly Resource Report'!"&amp;'HMPL Validation'!R$482021&amp;":"&amp;'HMPL Validation'!R$482022),'HMPL Validation'!R$482023,FALSE)),0,HLOOKUP($B156,INDIRECT("'Monthly Resource Report'!"&amp;'HMPL Validation'!R$482021&amp;":"&amp;'HMPL Validation'!R$482022),'HMPL Validation'!R$482023,FALSE))</f>
        <v>6.2600049527974244</v>
      </c>
      <c r="S156" s="317">
        <f ca="1">+IF(ISERROR(HLOOKUP($B156,INDIRECT("'Monthly Resource Report'!"&amp;'HMPL Validation'!S$482021&amp;":"&amp;'HMPL Validation'!S$482022),'HMPL Validation'!S$482023,FALSE)),0,HLOOKUP($B156,INDIRECT("'Monthly Resource Report'!"&amp;'HMPL Validation'!S$482021&amp;":"&amp;'HMPL Validation'!S$482022),'HMPL Validation'!S$482023,FALSE))</f>
        <v>6.9837988633826314E-2</v>
      </c>
      <c r="T156" s="318">
        <f ca="1">+IF(ISERROR(HLOOKUP($B156,INDIRECT("'Monthly Resource Report'!"&amp;'HMPL Validation'!T$482021&amp;":"&amp;'HMPL Validation'!T$482022),'HMPL Validation'!T$482023,FALSE)),0,HLOOKUP($B156,INDIRECT("'Monthly Resource Report'!"&amp;'HMPL Validation'!T$482021&amp;":"&amp;'HMPL Validation'!T$482022),'HMPL Validation'!T$482023,FALSE))</f>
        <v>0.49253200445752049</v>
      </c>
    </row>
    <row r="157" spans="2:20" s="461" customFormat="1">
      <c r="B157" s="301">
        <v>45962</v>
      </c>
      <c r="C157" s="294">
        <v>153</v>
      </c>
      <c r="D157" s="297">
        <v>6.2601661378433455</v>
      </c>
      <c r="E157" s="299">
        <v>7.0000000000000007E-2</v>
      </c>
      <c r="F157" s="295">
        <v>0.49</v>
      </c>
      <c r="G157" s="294">
        <f ca="1">+IF(ISERROR(HLOOKUP($B157,INDIRECT("'Monthly Resource Report'!"&amp;'HMPL Validation'!G$482021&amp;":"&amp;'HMPL Validation'!G$482022),'HMPL Validation'!G$482023,FALSE)),0,HLOOKUP($B157,INDIRECT("'Monthly Resource Report'!"&amp;'HMPL Validation'!G$482021&amp;":"&amp;'HMPL Validation'!G$482022),'HMPL Validation'!G$482023,FALSE))</f>
        <v>153</v>
      </c>
      <c r="H157" s="297">
        <f ca="1">+IF(ISERROR(HLOOKUP($B157,INDIRECT("'Monthly Resource Report'!"&amp;'HMPL Validation'!H$482021&amp;":"&amp;'HMPL Validation'!H$482022),'HMPL Validation'!H$482023,FALSE)),0,HLOOKUP($B157,INDIRECT("'Monthly Resource Report'!"&amp;'HMPL Validation'!H$482021&amp;":"&amp;'HMPL Validation'!H$482022),'HMPL Validation'!H$482023,FALSE))</f>
        <v>6.2600031332753838</v>
      </c>
      <c r="I157" s="317">
        <f ca="1">+IF(ISERROR(HLOOKUP($B157,INDIRECT("'Monthly Resource Report'!"&amp;'HMPL Validation'!I$482021&amp;":"&amp;'HMPL Validation'!I$482022),'HMPL Validation'!I$482023,FALSE)),0,HLOOKUP($B157,INDIRECT("'Monthly Resource Report'!"&amp;'HMPL Validation'!I$482021&amp;":"&amp;'HMPL Validation'!I$482022),'HMPL Validation'!I$482023,FALSE))</f>
        <v>6.9872683190435284E-2</v>
      </c>
      <c r="J157" s="318">
        <f ca="1">+IF(ISERROR(HLOOKUP($B157,INDIRECT("'Monthly Resource Report'!"&amp;'HMPL Validation'!J$482021&amp;":"&amp;'HMPL Validation'!J$482022),'HMPL Validation'!J$482023,FALSE)),0,HLOOKUP($B157,INDIRECT("'Monthly Resource Report'!"&amp;'HMPL Validation'!J$482021&amp;":"&amp;'HMPL Validation'!J$482022),'HMPL Validation'!J$482023,FALSE))</f>
        <v>0.49121990885725003</v>
      </c>
      <c r="L157" s="301">
        <v>45962</v>
      </c>
      <c r="M157" s="294">
        <v>152</v>
      </c>
      <c r="N157" s="297">
        <v>6.2601661378433455</v>
      </c>
      <c r="O157" s="299">
        <v>7.0000000000000007E-2</v>
      </c>
      <c r="P157" s="295">
        <v>0.49</v>
      </c>
      <c r="Q157" s="294">
        <f ca="1">+IF(ISERROR(HLOOKUP($B157,INDIRECT("'Monthly Resource Report'!"&amp;'HMPL Validation'!Q$482021&amp;":"&amp;'HMPL Validation'!Q$482022),'HMPL Validation'!Q$482023,FALSE)),0,HLOOKUP($B157,INDIRECT("'Monthly Resource Report'!"&amp;'HMPL Validation'!Q$482021&amp;":"&amp;'HMPL Validation'!Q$482022),'HMPL Validation'!Q$482023,FALSE))</f>
        <v>152</v>
      </c>
      <c r="R157" s="297">
        <f ca="1">+IF(ISERROR(HLOOKUP($B157,INDIRECT("'Monthly Resource Report'!"&amp;'HMPL Validation'!R$482021&amp;":"&amp;'HMPL Validation'!R$482022),'HMPL Validation'!R$482023,FALSE)),0,HLOOKUP($B157,INDIRECT("'Monthly Resource Report'!"&amp;'HMPL Validation'!R$482021&amp;":"&amp;'HMPL Validation'!R$482022),'HMPL Validation'!R$482023,FALSE))</f>
        <v>6.2600060826623514</v>
      </c>
      <c r="S157" s="317">
        <f ca="1">+IF(ISERROR(HLOOKUP($B157,INDIRECT("'Monthly Resource Report'!"&amp;'HMPL Validation'!S$482021&amp;":"&amp;'HMPL Validation'!S$482022),'HMPL Validation'!S$482023,FALSE)),0,HLOOKUP($B157,INDIRECT("'Monthly Resource Report'!"&amp;'HMPL Validation'!S$482021&amp;":"&amp;'HMPL Validation'!S$482022),'HMPL Validation'!S$482023,FALSE))</f>
        <v>6.9872537280381078E-2</v>
      </c>
      <c r="T157" s="318">
        <f ca="1">+IF(ISERROR(HLOOKUP($B157,INDIRECT("'Monthly Resource Report'!"&amp;'HMPL Validation'!T$482021&amp;":"&amp;'HMPL Validation'!T$482022),'HMPL Validation'!T$482023,FALSE)),0,HLOOKUP($B157,INDIRECT("'Monthly Resource Report'!"&amp;'HMPL Validation'!T$482021&amp;":"&amp;'HMPL Validation'!T$482022),'HMPL Validation'!T$482023,FALSE))</f>
        <v>0.49129419767350052</v>
      </c>
    </row>
    <row r="158" spans="2:20" s="461" customFormat="1">
      <c r="B158" s="301">
        <v>45992</v>
      </c>
      <c r="C158" s="294">
        <v>153</v>
      </c>
      <c r="D158" s="297">
        <v>6.2601661378433455</v>
      </c>
      <c r="E158" s="299">
        <v>7.0000000000000007E-2</v>
      </c>
      <c r="F158" s="295">
        <v>0.49</v>
      </c>
      <c r="G158" s="294">
        <f ca="1">+IF(ISERROR(HLOOKUP($B158,INDIRECT("'Monthly Resource Report'!"&amp;'HMPL Validation'!G$482021&amp;":"&amp;'HMPL Validation'!G$482022),'HMPL Validation'!G$482023,FALSE)),0,HLOOKUP($B158,INDIRECT("'Monthly Resource Report'!"&amp;'HMPL Validation'!G$482021&amp;":"&amp;'HMPL Validation'!G$482022),'HMPL Validation'!G$482023,FALSE))</f>
        <v>153</v>
      </c>
      <c r="H158" s="297">
        <f ca="1">+IF(ISERROR(HLOOKUP($B158,INDIRECT("'Monthly Resource Report'!"&amp;'HMPL Validation'!H$482021&amp;":"&amp;'HMPL Validation'!H$482022),'HMPL Validation'!H$482023,FALSE)),0,HLOOKUP($B158,INDIRECT("'Monthly Resource Report'!"&amp;'HMPL Validation'!H$482021&amp;":"&amp;'HMPL Validation'!H$482022),'HMPL Validation'!H$482023,FALSE))</f>
        <v>6.2600041580845742</v>
      </c>
      <c r="I158" s="317">
        <f ca="1">+IF(ISERROR(HLOOKUP($B158,INDIRECT("'Monthly Resource Report'!"&amp;'HMPL Validation'!I$482021&amp;":"&amp;'HMPL Validation'!I$482022),'HMPL Validation'!I$482023,FALSE)),0,HLOOKUP($B158,INDIRECT("'Monthly Resource Report'!"&amp;'HMPL Validation'!I$482021&amp;":"&amp;'HMPL Validation'!I$482022),'HMPL Validation'!I$482023,FALSE))</f>
        <v>6.9897355581339152E-2</v>
      </c>
      <c r="J158" s="318">
        <f ca="1">+IF(ISERROR(HLOOKUP($B158,INDIRECT("'Monthly Resource Report'!"&amp;'HMPL Validation'!J$482021&amp;":"&amp;'HMPL Validation'!J$482022),'HMPL Validation'!J$482023,FALSE)),0,HLOOKUP($B158,INDIRECT("'Monthly Resource Report'!"&amp;'HMPL Validation'!J$482021&amp;":"&amp;'HMPL Validation'!J$482022),'HMPL Validation'!J$482023,FALSE))</f>
        <v>0.49087291005856293</v>
      </c>
      <c r="L158" s="301">
        <v>45992</v>
      </c>
      <c r="M158" s="294">
        <v>152</v>
      </c>
      <c r="N158" s="297">
        <v>6.2601661378433455</v>
      </c>
      <c r="O158" s="299">
        <v>7.0000000000000007E-2</v>
      </c>
      <c r="P158" s="295">
        <v>0.49</v>
      </c>
      <c r="Q158" s="294">
        <f ca="1">+IF(ISERROR(HLOOKUP($B158,INDIRECT("'Monthly Resource Report'!"&amp;'HMPL Validation'!Q$482021&amp;":"&amp;'HMPL Validation'!Q$482022),'HMPL Validation'!Q$482023,FALSE)),0,HLOOKUP($B158,INDIRECT("'Monthly Resource Report'!"&amp;'HMPL Validation'!Q$482021&amp;":"&amp;'HMPL Validation'!Q$482022),'HMPL Validation'!Q$482023,FALSE))</f>
        <v>152</v>
      </c>
      <c r="R158" s="297">
        <f ca="1">+IF(ISERROR(HLOOKUP($B158,INDIRECT("'Monthly Resource Report'!"&amp;'HMPL Validation'!R$482021&amp;":"&amp;'HMPL Validation'!R$482022),'HMPL Validation'!R$482023,FALSE)),0,HLOOKUP($B158,INDIRECT("'Monthly Resource Report'!"&amp;'HMPL Validation'!R$482021&amp;":"&amp;'HMPL Validation'!R$482022),'HMPL Validation'!R$482023,FALSE))</f>
        <v>6.2600046639025795</v>
      </c>
      <c r="S158" s="317">
        <f ca="1">+IF(ISERROR(HLOOKUP($B158,INDIRECT("'Monthly Resource Report'!"&amp;'HMPL Validation'!S$482021&amp;":"&amp;'HMPL Validation'!S$482022),'HMPL Validation'!S$482023,FALSE)),0,HLOOKUP($B158,INDIRECT("'Monthly Resource Report'!"&amp;'HMPL Validation'!S$482021&amp;":"&amp;'HMPL Validation'!S$482022),'HMPL Validation'!S$482023,FALSE))</f>
        <v>6.9905500880171362E-2</v>
      </c>
      <c r="T158" s="318">
        <f ca="1">+IF(ISERROR(HLOOKUP($B158,INDIRECT("'Monthly Resource Report'!"&amp;'HMPL Validation'!T$482021&amp;":"&amp;'HMPL Validation'!T$482022),'HMPL Validation'!T$482023,FALSE)),0,HLOOKUP($B158,INDIRECT("'Monthly Resource Report'!"&amp;'HMPL Validation'!T$482021&amp;":"&amp;'HMPL Validation'!T$482022),'HMPL Validation'!T$482023,FALSE))</f>
        <v>0.49208024972302111</v>
      </c>
    </row>
    <row r="159" spans="2:20" s="461" customFormat="1">
      <c r="B159" s="301">
        <v>46023</v>
      </c>
      <c r="C159" s="294">
        <v>153</v>
      </c>
      <c r="D159" s="297">
        <v>6.4341987564753911</v>
      </c>
      <c r="E159" s="299">
        <v>7.0000000000000007E-2</v>
      </c>
      <c r="F159" s="295">
        <v>0.49</v>
      </c>
      <c r="G159" s="294">
        <f ca="1">+IF(ISERROR(HLOOKUP($B159,INDIRECT("'Monthly Resource Report'!"&amp;'HMPL Validation'!G$482021&amp;":"&amp;'HMPL Validation'!G$482022),'HMPL Validation'!G$482023,FALSE)),0,HLOOKUP($B159,INDIRECT("'Monthly Resource Report'!"&amp;'HMPL Validation'!G$482021&amp;":"&amp;'HMPL Validation'!G$482022),'HMPL Validation'!G$482023,FALSE))</f>
        <v>153</v>
      </c>
      <c r="H159" s="297">
        <f ca="1">+IF(ISERROR(HLOOKUP($B159,INDIRECT("'Monthly Resource Report'!"&amp;'HMPL Validation'!H$482021&amp;":"&amp;'HMPL Validation'!H$482022),'HMPL Validation'!H$482023,FALSE)),0,HLOOKUP($B159,INDIRECT("'Monthly Resource Report'!"&amp;'HMPL Validation'!H$482021&amp;":"&amp;'HMPL Validation'!H$482022),'HMPL Validation'!H$482023,FALSE))</f>
        <v>6.4339946256668705</v>
      </c>
      <c r="I159" s="317">
        <f ca="1">+IF(ISERROR(HLOOKUP($B159,INDIRECT("'Monthly Resource Report'!"&amp;'HMPL Validation'!I$482021&amp;":"&amp;'HMPL Validation'!I$482022),'HMPL Validation'!I$482023,FALSE)),0,HLOOKUP($B159,INDIRECT("'Monthly Resource Report'!"&amp;'HMPL Validation'!I$482021&amp;":"&amp;'HMPL Validation'!I$482022),'HMPL Validation'!I$482023,FALSE))</f>
        <v>6.9855593934089508E-2</v>
      </c>
      <c r="J159" s="318">
        <f ca="1">+IF(ISERROR(HLOOKUP($B159,INDIRECT("'Monthly Resource Report'!"&amp;'HMPL Validation'!J$482021&amp;":"&amp;'HMPL Validation'!J$482022),'HMPL Validation'!J$482023,FALSE)),0,HLOOKUP($B159,INDIRECT("'Monthly Resource Report'!"&amp;'HMPL Validation'!J$482021&amp;":"&amp;'HMPL Validation'!J$482022),'HMPL Validation'!J$482023,FALSE))</f>
        <v>0.4908992714352618</v>
      </c>
      <c r="L159" s="301">
        <v>46023</v>
      </c>
      <c r="M159" s="294">
        <v>152</v>
      </c>
      <c r="N159" s="297">
        <v>6.4341987564753911</v>
      </c>
      <c r="O159" s="299">
        <v>7.0000000000000007E-2</v>
      </c>
      <c r="P159" s="295">
        <v>0.49</v>
      </c>
      <c r="Q159" s="294">
        <f ca="1">+IF(ISERROR(HLOOKUP($B159,INDIRECT("'Monthly Resource Report'!"&amp;'HMPL Validation'!Q$482021&amp;":"&amp;'HMPL Validation'!Q$482022),'HMPL Validation'!Q$482023,FALSE)),0,HLOOKUP($B159,INDIRECT("'Monthly Resource Report'!"&amp;'HMPL Validation'!Q$482021&amp;":"&amp;'HMPL Validation'!Q$482022),'HMPL Validation'!Q$482023,FALSE))</f>
        <v>152</v>
      </c>
      <c r="R159" s="297">
        <f ca="1">+IF(ISERROR(HLOOKUP($B159,INDIRECT("'Monthly Resource Report'!"&amp;'HMPL Validation'!R$482021&amp;":"&amp;'HMPL Validation'!R$482022),'HMPL Validation'!R$482023,FALSE)),0,HLOOKUP($B159,INDIRECT("'Monthly Resource Report'!"&amp;'HMPL Validation'!R$482021&amp;":"&amp;'HMPL Validation'!R$482022),'HMPL Validation'!R$482023,FALSE))</f>
        <v>6.4339999678762592</v>
      </c>
      <c r="S159" s="317">
        <f ca="1">+IF(ISERROR(HLOOKUP($B159,INDIRECT("'Monthly Resource Report'!"&amp;'HMPL Validation'!S$482021&amp;":"&amp;'HMPL Validation'!S$482022),'HMPL Validation'!S$482023,FALSE)),0,HLOOKUP($B159,INDIRECT("'Monthly Resource Report'!"&amp;'HMPL Validation'!S$482021&amp;":"&amp;'HMPL Validation'!S$482022),'HMPL Validation'!S$482023,FALSE))</f>
        <v>6.985374372407771E-2</v>
      </c>
      <c r="T159" s="318">
        <f ca="1">+IF(ISERROR(HLOOKUP($B159,INDIRECT("'Monthly Resource Report'!"&amp;'HMPL Validation'!T$482021&amp;":"&amp;'HMPL Validation'!T$482022),'HMPL Validation'!T$482023,FALSE)),0,HLOOKUP($B159,INDIRECT("'Monthly Resource Report'!"&amp;'HMPL Validation'!T$482021&amp;":"&amp;'HMPL Validation'!T$482022),'HMPL Validation'!T$482023,FALSE))</f>
        <v>0.4912682820344903</v>
      </c>
    </row>
    <row r="160" spans="2:20" s="461" customFormat="1">
      <c r="B160" s="301">
        <v>46054</v>
      </c>
      <c r="C160" s="294">
        <v>153</v>
      </c>
      <c r="D160" s="297">
        <v>6.4341987564753911</v>
      </c>
      <c r="E160" s="299">
        <v>7.0000000000000007E-2</v>
      </c>
      <c r="F160" s="295">
        <v>0.49</v>
      </c>
      <c r="G160" s="294">
        <f ca="1">+IF(ISERROR(HLOOKUP($B160,INDIRECT("'Monthly Resource Report'!"&amp;'HMPL Validation'!G$482021&amp;":"&amp;'HMPL Validation'!G$482022),'HMPL Validation'!G$482023,FALSE)),0,HLOOKUP($B160,INDIRECT("'Monthly Resource Report'!"&amp;'HMPL Validation'!G$482021&amp;":"&amp;'HMPL Validation'!G$482022),'HMPL Validation'!G$482023,FALSE))</f>
        <v>153</v>
      </c>
      <c r="H160" s="297">
        <f ca="1">+IF(ISERROR(HLOOKUP($B160,INDIRECT("'Monthly Resource Report'!"&amp;'HMPL Validation'!H$482021&amp;":"&amp;'HMPL Validation'!H$482022),'HMPL Validation'!H$482023,FALSE)),0,HLOOKUP($B160,INDIRECT("'Monthly Resource Report'!"&amp;'HMPL Validation'!H$482021&amp;":"&amp;'HMPL Validation'!H$482022),'HMPL Validation'!H$482023,FALSE))</f>
        <v>6.4339945758298978</v>
      </c>
      <c r="I160" s="317">
        <f ca="1">+IF(ISERROR(HLOOKUP($B160,INDIRECT("'Monthly Resource Report'!"&amp;'HMPL Validation'!I$482021&amp;":"&amp;'HMPL Validation'!I$482022),'HMPL Validation'!I$482023,FALSE)),0,HLOOKUP($B160,INDIRECT("'Monthly Resource Report'!"&amp;'HMPL Validation'!I$482021&amp;":"&amp;'HMPL Validation'!I$482022),'HMPL Validation'!I$482023,FALSE))</f>
        <v>6.9860786441761857E-2</v>
      </c>
      <c r="J160" s="318">
        <f ca="1">+IF(ISERROR(HLOOKUP($B160,INDIRECT("'Monthly Resource Report'!"&amp;'HMPL Validation'!J$482021&amp;":"&amp;'HMPL Validation'!J$482022),'HMPL Validation'!J$482023,FALSE)),0,HLOOKUP($B160,INDIRECT("'Monthly Resource Report'!"&amp;'HMPL Validation'!J$482021&amp;":"&amp;'HMPL Validation'!J$482022),'HMPL Validation'!J$482023,FALSE))</f>
        <v>0.4909905903596386</v>
      </c>
      <c r="L160" s="301">
        <v>46054</v>
      </c>
      <c r="M160" s="294">
        <v>152</v>
      </c>
      <c r="N160" s="297">
        <v>6.4341987564753911</v>
      </c>
      <c r="O160" s="299">
        <v>7.0000000000000007E-2</v>
      </c>
      <c r="P160" s="295">
        <v>0.49</v>
      </c>
      <c r="Q160" s="294">
        <f ca="1">+IF(ISERROR(HLOOKUP($B160,INDIRECT("'Monthly Resource Report'!"&amp;'HMPL Validation'!Q$482021&amp;":"&amp;'HMPL Validation'!Q$482022),'HMPL Validation'!Q$482023,FALSE)),0,HLOOKUP($B160,INDIRECT("'Monthly Resource Report'!"&amp;'HMPL Validation'!Q$482021&amp;":"&amp;'HMPL Validation'!Q$482022),'HMPL Validation'!Q$482023,FALSE))</f>
        <v>152</v>
      </c>
      <c r="R160" s="297">
        <f ca="1">+IF(ISERROR(HLOOKUP($B160,INDIRECT("'Monthly Resource Report'!"&amp;'HMPL Validation'!R$482021&amp;":"&amp;'HMPL Validation'!R$482022),'HMPL Validation'!R$482023,FALSE)),0,HLOOKUP($B160,INDIRECT("'Monthly Resource Report'!"&amp;'HMPL Validation'!R$482021&amp;":"&amp;'HMPL Validation'!R$482022),'HMPL Validation'!R$482023,FALSE))</f>
        <v>6.4339999341334968</v>
      </c>
      <c r="S160" s="317">
        <f ca="1">+IF(ISERROR(HLOOKUP($B160,INDIRECT("'Monthly Resource Report'!"&amp;'HMPL Validation'!S$482021&amp;":"&amp;'HMPL Validation'!S$482022),'HMPL Validation'!S$482023,FALSE)),0,HLOOKUP($B160,INDIRECT("'Monthly Resource Report'!"&amp;'HMPL Validation'!S$482021&amp;":"&amp;'HMPL Validation'!S$482022),'HMPL Validation'!S$482023,FALSE))</f>
        <v>6.9872444707223605E-2</v>
      </c>
      <c r="T160" s="318">
        <f ca="1">+IF(ISERROR(HLOOKUP($B160,INDIRECT("'Monthly Resource Report'!"&amp;'HMPL Validation'!T$482021&amp;":"&amp;'HMPL Validation'!T$482022),'HMPL Validation'!T$482023,FALSE)),0,HLOOKUP($B160,INDIRECT("'Monthly Resource Report'!"&amp;'HMPL Validation'!T$482021&amp;":"&amp;'HMPL Validation'!T$482022),'HMPL Validation'!T$482023,FALSE))</f>
        <v>0.492804705652932</v>
      </c>
    </row>
    <row r="161" spans="2:20" s="461" customFormat="1">
      <c r="B161" s="301">
        <v>46082</v>
      </c>
      <c r="C161" s="294">
        <v>153</v>
      </c>
      <c r="D161" s="297">
        <v>6.4341987564753911</v>
      </c>
      <c r="E161" s="299">
        <v>7.0000000000000007E-2</v>
      </c>
      <c r="F161" s="295">
        <v>0.49</v>
      </c>
      <c r="G161" s="294">
        <f ca="1">+IF(ISERROR(HLOOKUP($B161,INDIRECT("'Monthly Resource Report'!"&amp;'HMPL Validation'!G$482021&amp;":"&amp;'HMPL Validation'!G$482022),'HMPL Validation'!G$482023,FALSE)),0,HLOOKUP($B161,INDIRECT("'Monthly Resource Report'!"&amp;'HMPL Validation'!G$482021&amp;":"&amp;'HMPL Validation'!G$482022),'HMPL Validation'!G$482023,FALSE))</f>
        <v>153</v>
      </c>
      <c r="H161" s="297">
        <f ca="1">+IF(ISERROR(HLOOKUP($B161,INDIRECT("'Monthly Resource Report'!"&amp;'HMPL Validation'!H$482021&amp;":"&amp;'HMPL Validation'!H$482022),'HMPL Validation'!H$482023,FALSE)),0,HLOOKUP($B161,INDIRECT("'Monthly Resource Report'!"&amp;'HMPL Validation'!H$482021&amp;":"&amp;'HMPL Validation'!H$482022),'HMPL Validation'!H$482023,FALSE))</f>
        <v>6.4339968695514349</v>
      </c>
      <c r="I161" s="317">
        <f ca="1">+IF(ISERROR(HLOOKUP($B161,INDIRECT("'Monthly Resource Report'!"&amp;'HMPL Validation'!I$482021&amp;":"&amp;'HMPL Validation'!I$482022),'HMPL Validation'!I$482023,FALSE)),0,HLOOKUP($B161,INDIRECT("'Monthly Resource Report'!"&amp;'HMPL Validation'!I$482021&amp;":"&amp;'HMPL Validation'!I$482022),'HMPL Validation'!I$482023,FALSE))</f>
        <v>6.9843387733755036E-2</v>
      </c>
      <c r="J161" s="318">
        <f ca="1">+IF(ISERROR(HLOOKUP($B161,INDIRECT("'Monthly Resource Report'!"&amp;'HMPL Validation'!J$482021&amp;":"&amp;'HMPL Validation'!J$482022),'HMPL Validation'!J$482023,FALSE)),0,HLOOKUP($B161,INDIRECT("'Monthly Resource Report'!"&amp;'HMPL Validation'!J$482021&amp;":"&amp;'HMPL Validation'!J$482022),'HMPL Validation'!J$482023,FALSE))</f>
        <v>0.49089871656369066</v>
      </c>
      <c r="L161" s="301">
        <v>46082</v>
      </c>
      <c r="M161" s="294">
        <v>152</v>
      </c>
      <c r="N161" s="297">
        <v>6.4341987564753911</v>
      </c>
      <c r="O161" s="299">
        <v>7.0000000000000007E-2</v>
      </c>
      <c r="P161" s="295">
        <v>0.49</v>
      </c>
      <c r="Q161" s="294">
        <f ca="1">+IF(ISERROR(HLOOKUP($B161,INDIRECT("'Monthly Resource Report'!"&amp;'HMPL Validation'!Q$482021&amp;":"&amp;'HMPL Validation'!Q$482022),'HMPL Validation'!Q$482023,FALSE)),0,HLOOKUP($B161,INDIRECT("'Monthly Resource Report'!"&amp;'HMPL Validation'!Q$482021&amp;":"&amp;'HMPL Validation'!Q$482022),'HMPL Validation'!Q$482023,FALSE))</f>
        <v>152</v>
      </c>
      <c r="R161" s="297">
        <f ca="1">+IF(ISERROR(HLOOKUP($B161,INDIRECT("'Monthly Resource Report'!"&amp;'HMPL Validation'!R$482021&amp;":"&amp;'HMPL Validation'!R$482022),'HMPL Validation'!R$482023,FALSE)),0,HLOOKUP($B161,INDIRECT("'Monthly Resource Report'!"&amp;'HMPL Validation'!R$482021&amp;":"&amp;'HMPL Validation'!R$482022),'HMPL Validation'!R$482023,FALSE))</f>
        <v>6.4339991621754438</v>
      </c>
      <c r="S161" s="317">
        <f ca="1">+IF(ISERROR(HLOOKUP($B161,INDIRECT("'Monthly Resource Report'!"&amp;'HMPL Validation'!S$482021&amp;":"&amp;'HMPL Validation'!S$482022),'HMPL Validation'!S$482023,FALSE)),0,HLOOKUP($B161,INDIRECT("'Monthly Resource Report'!"&amp;'HMPL Validation'!S$482021&amp;":"&amp;'HMPL Validation'!S$482022),'HMPL Validation'!S$482023,FALSE))</f>
        <v>6.9844862117611914E-2</v>
      </c>
      <c r="T161" s="318">
        <f ca="1">+IF(ISERROR(HLOOKUP($B161,INDIRECT("'Monthly Resource Report'!"&amp;'HMPL Validation'!T$482021&amp;":"&amp;'HMPL Validation'!T$482022),'HMPL Validation'!T$482023,FALSE)),0,HLOOKUP($B161,INDIRECT("'Monthly Resource Report'!"&amp;'HMPL Validation'!T$482021&amp;":"&amp;'HMPL Validation'!T$482022),'HMPL Validation'!T$482023,FALSE))</f>
        <v>0.49210704706742714</v>
      </c>
    </row>
    <row r="162" spans="2:20" s="461" customFormat="1">
      <c r="B162" s="301">
        <v>46113</v>
      </c>
      <c r="C162" s="294">
        <v>153</v>
      </c>
      <c r="D162" s="297">
        <v>6.4341987564753911</v>
      </c>
      <c r="E162" s="299">
        <v>7.0000000000000007E-2</v>
      </c>
      <c r="F162" s="295">
        <v>0.49</v>
      </c>
      <c r="G162" s="294">
        <f ca="1">+IF(ISERROR(HLOOKUP($B162,INDIRECT("'Monthly Resource Report'!"&amp;'HMPL Validation'!G$482021&amp;":"&amp;'HMPL Validation'!G$482022),'HMPL Validation'!G$482023,FALSE)),0,HLOOKUP($B162,INDIRECT("'Monthly Resource Report'!"&amp;'HMPL Validation'!G$482021&amp;":"&amp;'HMPL Validation'!G$482022),'HMPL Validation'!G$482023,FALSE))</f>
        <v>153</v>
      </c>
      <c r="H162" s="297">
        <f ca="1">+IF(ISERROR(HLOOKUP($B162,INDIRECT("'Monthly Resource Report'!"&amp;'HMPL Validation'!H$482021&amp;":"&amp;'HMPL Validation'!H$482022),'HMPL Validation'!H$482023,FALSE)),0,HLOOKUP($B162,INDIRECT("'Monthly Resource Report'!"&amp;'HMPL Validation'!H$482021&amp;":"&amp;'HMPL Validation'!H$482022),'HMPL Validation'!H$482023,FALSE))</f>
        <v>6.4340020366598782</v>
      </c>
      <c r="I162" s="317">
        <f ca="1">+IF(ISERROR(HLOOKUP($B162,INDIRECT("'Monthly Resource Report'!"&amp;'HMPL Validation'!I$482021&amp;":"&amp;'HMPL Validation'!I$482022),'HMPL Validation'!I$482023,FALSE)),0,HLOOKUP($B162,INDIRECT("'Monthly Resource Report'!"&amp;'HMPL Validation'!I$482021&amp;":"&amp;'HMPL Validation'!I$482022),'HMPL Validation'!I$482023,FALSE))</f>
        <v>6.9807738949914738E-2</v>
      </c>
      <c r="J162" s="318">
        <f ca="1">+IF(ISERROR(HLOOKUP($B162,INDIRECT("'Monthly Resource Report'!"&amp;'HMPL Validation'!J$482021&amp;":"&amp;'HMPL Validation'!J$482022),'HMPL Validation'!J$482023,FALSE)),0,HLOOKUP($B162,INDIRECT("'Monthly Resource Report'!"&amp;'HMPL Validation'!J$482021&amp;":"&amp;'HMPL Validation'!J$482022),'HMPL Validation'!J$482023,FALSE))</f>
        <v>0.49298187614225497</v>
      </c>
      <c r="L162" s="301">
        <v>46113</v>
      </c>
      <c r="M162" s="294">
        <v>152</v>
      </c>
      <c r="N162" s="297">
        <v>6.4341987564753911</v>
      </c>
      <c r="O162" s="299">
        <v>7.0000000000000007E-2</v>
      </c>
      <c r="P162" s="295">
        <v>0.49</v>
      </c>
      <c r="Q162" s="294">
        <f ca="1">+IF(ISERROR(HLOOKUP($B162,INDIRECT("'Monthly Resource Report'!"&amp;'HMPL Validation'!Q$482021&amp;":"&amp;'HMPL Validation'!Q$482022),'HMPL Validation'!Q$482023,FALSE)),0,HLOOKUP($B162,INDIRECT("'Monthly Resource Report'!"&amp;'HMPL Validation'!Q$482021&amp;":"&amp;'HMPL Validation'!Q$482022),'HMPL Validation'!Q$482023,FALSE))</f>
        <v>152</v>
      </c>
      <c r="R162" s="297">
        <f ca="1">+IF(ISERROR(HLOOKUP($B162,INDIRECT("'Monthly Resource Report'!"&amp;'HMPL Validation'!R$482021&amp;":"&amp;'HMPL Validation'!R$482022),'HMPL Validation'!R$482023,FALSE)),0,HLOOKUP($B162,INDIRECT("'Monthly Resource Report'!"&amp;'HMPL Validation'!R$482021&amp;":"&amp;'HMPL Validation'!R$482022),'HMPL Validation'!R$482023,FALSE))</f>
        <v>6.4340000000000002</v>
      </c>
      <c r="S162" s="317">
        <f ca="1">+IF(ISERROR(HLOOKUP($B162,INDIRECT("'Monthly Resource Report'!"&amp;'HMPL Validation'!S$482021&amp;":"&amp;'HMPL Validation'!S$482022),'HMPL Validation'!S$482023,FALSE)),0,HLOOKUP($B162,INDIRECT("'Monthly Resource Report'!"&amp;'HMPL Validation'!S$482021&amp;":"&amp;'HMPL Validation'!S$482022),'HMPL Validation'!S$482023,FALSE))</f>
        <v>6.9828688527365929E-2</v>
      </c>
      <c r="T162" s="318">
        <f ca="1">+IF(ISERROR(HLOOKUP($B162,INDIRECT("'Monthly Resource Report'!"&amp;'HMPL Validation'!T$482021&amp;":"&amp;'HMPL Validation'!T$482022),'HMPL Validation'!T$482023,FALSE)),0,HLOOKUP($B162,INDIRECT("'Monthly Resource Report'!"&amp;'HMPL Validation'!T$482021&amp;":"&amp;'HMPL Validation'!T$482022),'HMPL Validation'!T$482023,FALSE))</f>
        <v>0.49088186974249898</v>
      </c>
    </row>
    <row r="163" spans="2:20" s="461" customFormat="1">
      <c r="B163" s="301">
        <v>46143</v>
      </c>
      <c r="C163" s="294">
        <v>153</v>
      </c>
      <c r="D163" s="297">
        <v>6.4341987564753911</v>
      </c>
      <c r="E163" s="299">
        <v>7.0000000000000007E-2</v>
      </c>
      <c r="F163" s="295">
        <v>0.49</v>
      </c>
      <c r="G163" s="294">
        <f ca="1">+IF(ISERROR(HLOOKUP($B163,INDIRECT("'Monthly Resource Report'!"&amp;'HMPL Validation'!G$482021&amp;":"&amp;'HMPL Validation'!G$482022),'HMPL Validation'!G$482023,FALSE)),0,HLOOKUP($B163,INDIRECT("'Monthly Resource Report'!"&amp;'HMPL Validation'!G$482021&amp;":"&amp;'HMPL Validation'!G$482022),'HMPL Validation'!G$482023,FALSE))</f>
        <v>153</v>
      </c>
      <c r="H163" s="297">
        <f ca="1">+IF(ISERROR(HLOOKUP($B163,INDIRECT("'Monthly Resource Report'!"&amp;'HMPL Validation'!H$482021&amp;":"&amp;'HMPL Validation'!H$482022),'HMPL Validation'!H$482023,FALSE)),0,HLOOKUP($B163,INDIRECT("'Monthly Resource Report'!"&amp;'HMPL Validation'!H$482021&amp;":"&amp;'HMPL Validation'!H$482022),'HMPL Validation'!H$482023,FALSE))</f>
        <v>6.4339993741742578</v>
      </c>
      <c r="I163" s="317">
        <f ca="1">+IF(ISERROR(HLOOKUP($B163,INDIRECT("'Monthly Resource Report'!"&amp;'HMPL Validation'!I$482021&amp;":"&amp;'HMPL Validation'!I$482022),'HMPL Validation'!I$482023,FALSE)),0,HLOOKUP($B163,INDIRECT("'Monthly Resource Report'!"&amp;'HMPL Validation'!I$482021&amp;":"&amp;'HMPL Validation'!I$482022),'HMPL Validation'!I$482023,FALSE))</f>
        <v>6.9770725820945345E-2</v>
      </c>
      <c r="J163" s="318">
        <f ca="1">+IF(ISERROR(HLOOKUP($B163,INDIRECT("'Monthly Resource Report'!"&amp;'HMPL Validation'!J$482021&amp;":"&amp;'HMPL Validation'!J$482022),'HMPL Validation'!J$482023,FALSE)),0,HLOOKUP($B163,INDIRECT("'Monthly Resource Report'!"&amp;'HMPL Validation'!J$482021&amp;":"&amp;'HMPL Validation'!J$482022),'HMPL Validation'!J$482023,FALSE))</f>
        <v>0.49250301676551389</v>
      </c>
      <c r="L163" s="301">
        <v>46143</v>
      </c>
      <c r="M163" s="294">
        <v>152</v>
      </c>
      <c r="N163" s="297">
        <v>6.4341987564753911</v>
      </c>
      <c r="O163" s="299">
        <v>7.0000000000000007E-2</v>
      </c>
      <c r="P163" s="295">
        <v>0.49</v>
      </c>
      <c r="Q163" s="294">
        <f ca="1">+IF(ISERROR(HLOOKUP($B163,INDIRECT("'Monthly Resource Report'!"&amp;'HMPL Validation'!Q$482021&amp;":"&amp;'HMPL Validation'!Q$482022),'HMPL Validation'!Q$482023,FALSE)),0,HLOOKUP($B163,INDIRECT("'Monthly Resource Report'!"&amp;'HMPL Validation'!Q$482021&amp;":"&amp;'HMPL Validation'!Q$482022),'HMPL Validation'!Q$482023,FALSE))</f>
        <v>152</v>
      </c>
      <c r="R163" s="297">
        <f ca="1">+IF(ISERROR(HLOOKUP($B163,INDIRECT("'Monthly Resource Report'!"&amp;'HMPL Validation'!R$482021&amp;":"&amp;'HMPL Validation'!R$482022),'HMPL Validation'!R$482023,FALSE)),0,HLOOKUP($B163,INDIRECT("'Monthly Resource Report'!"&amp;'HMPL Validation'!R$482021&amp;":"&amp;'HMPL Validation'!R$482022),'HMPL Validation'!R$482023,FALSE))</f>
        <v>6.4339996832384401</v>
      </c>
      <c r="S163" s="317">
        <f ca="1">+IF(ISERROR(HLOOKUP($B163,INDIRECT("'Monthly Resource Report'!"&amp;'HMPL Validation'!S$482021&amp;":"&amp;'HMPL Validation'!S$482022),'HMPL Validation'!S$482023,FALSE)),0,HLOOKUP($B163,INDIRECT("'Monthly Resource Report'!"&amp;'HMPL Validation'!S$482021&amp;":"&amp;'HMPL Validation'!S$482022),'HMPL Validation'!S$482023,FALSE))</f>
        <v>6.9821963555068117E-2</v>
      </c>
      <c r="T163" s="318">
        <f ca="1">+IF(ISERROR(HLOOKUP($B163,INDIRECT("'Monthly Resource Report'!"&amp;'HMPL Validation'!T$482021&amp;":"&amp;'HMPL Validation'!T$482022),'HMPL Validation'!T$482023,FALSE)),0,HLOOKUP($B163,INDIRECT("'Monthly Resource Report'!"&amp;'HMPL Validation'!T$482021&amp;":"&amp;'HMPL Validation'!T$482022),'HMPL Validation'!T$482023,FALSE))</f>
        <v>0.49213726906091337</v>
      </c>
    </row>
    <row r="164" spans="2:20" s="461" customFormat="1">
      <c r="B164" s="301">
        <v>46174</v>
      </c>
      <c r="C164" s="294">
        <v>153</v>
      </c>
      <c r="D164" s="297">
        <v>6.4341987564753911</v>
      </c>
      <c r="E164" s="299">
        <v>7.0000000000000007E-2</v>
      </c>
      <c r="F164" s="295">
        <v>0.49</v>
      </c>
      <c r="G164" s="294">
        <f ca="1">+IF(ISERROR(HLOOKUP($B164,INDIRECT("'Monthly Resource Report'!"&amp;'HMPL Validation'!G$482021&amp;":"&amp;'HMPL Validation'!G$482022),'HMPL Validation'!G$482023,FALSE)),0,HLOOKUP($B164,INDIRECT("'Monthly Resource Report'!"&amp;'HMPL Validation'!G$482021&amp;":"&amp;'HMPL Validation'!G$482022),'HMPL Validation'!G$482023,FALSE))</f>
        <v>153</v>
      </c>
      <c r="H164" s="297">
        <f ca="1">+IF(ISERROR(HLOOKUP($B164,INDIRECT("'Monthly Resource Report'!"&amp;'HMPL Validation'!H$482021&amp;":"&amp;'HMPL Validation'!H$482022),'HMPL Validation'!H$482023,FALSE)),0,HLOOKUP($B164,INDIRECT("'Monthly Resource Report'!"&amp;'HMPL Validation'!H$482021&amp;":"&amp;'HMPL Validation'!H$482022),'HMPL Validation'!H$482023,FALSE))</f>
        <v>6.4339974092198879</v>
      </c>
      <c r="I164" s="317">
        <f ca="1">+IF(ISERROR(HLOOKUP($B164,INDIRECT("'Monthly Resource Report'!"&amp;'HMPL Validation'!I$482021&amp;":"&amp;'HMPL Validation'!I$482022),'HMPL Validation'!I$482023,FALSE)),0,HLOOKUP($B164,INDIRECT("'Monthly Resource Report'!"&amp;'HMPL Validation'!I$482021&amp;":"&amp;'HMPL Validation'!I$482022),'HMPL Validation'!I$482023,FALSE))</f>
        <v>6.9827606899856301E-2</v>
      </c>
      <c r="J164" s="318">
        <f ca="1">+IF(ISERROR(HLOOKUP($B164,INDIRECT("'Monthly Resource Report'!"&amp;'HMPL Validation'!J$482021&amp;":"&amp;'HMPL Validation'!J$482022),'HMPL Validation'!J$482023,FALSE)),0,HLOOKUP($B164,INDIRECT("'Monthly Resource Report'!"&amp;'HMPL Validation'!J$482021&amp;":"&amp;'HMPL Validation'!J$482022),'HMPL Validation'!J$482023,FALSE))</f>
        <v>0.49093916061329479</v>
      </c>
      <c r="L164" s="301">
        <v>46174</v>
      </c>
      <c r="M164" s="294">
        <v>152</v>
      </c>
      <c r="N164" s="297">
        <v>6.4341987564753911</v>
      </c>
      <c r="O164" s="299">
        <v>7.0000000000000007E-2</v>
      </c>
      <c r="P164" s="295">
        <v>0.49</v>
      </c>
      <c r="Q164" s="294">
        <f ca="1">+IF(ISERROR(HLOOKUP($B164,INDIRECT("'Monthly Resource Report'!"&amp;'HMPL Validation'!Q$482021&amp;":"&amp;'HMPL Validation'!Q$482022),'HMPL Validation'!Q$482023,FALSE)),0,HLOOKUP($B164,INDIRECT("'Monthly Resource Report'!"&amp;'HMPL Validation'!Q$482021&amp;":"&amp;'HMPL Validation'!Q$482022),'HMPL Validation'!Q$482023,FALSE))</f>
        <v>152</v>
      </c>
      <c r="R164" s="297">
        <f ca="1">+IF(ISERROR(HLOOKUP($B164,INDIRECT("'Monthly Resource Report'!"&amp;'HMPL Validation'!R$482021&amp;":"&amp;'HMPL Validation'!R$482022),'HMPL Validation'!R$482023,FALSE)),0,HLOOKUP($B164,INDIRECT("'Monthly Resource Report'!"&amp;'HMPL Validation'!R$482021&amp;":"&amp;'HMPL Validation'!R$482022),'HMPL Validation'!R$482023,FALSE))</f>
        <v>6.4339990622557961</v>
      </c>
      <c r="S164" s="317">
        <f ca="1">+IF(ISERROR(HLOOKUP($B164,INDIRECT("'Monthly Resource Report'!"&amp;'HMPL Validation'!S$482021&amp;":"&amp;'HMPL Validation'!S$482022),'HMPL Validation'!S$482023,FALSE)),0,HLOOKUP($B164,INDIRECT("'Monthly Resource Report'!"&amp;'HMPL Validation'!S$482021&amp;":"&amp;'HMPL Validation'!S$482022),'HMPL Validation'!S$482023,FALSE))</f>
        <v>6.9851097659971245E-2</v>
      </c>
      <c r="T164" s="318">
        <f ca="1">+IF(ISERROR(HLOOKUP($B164,INDIRECT("'Monthly Resource Report'!"&amp;'HMPL Validation'!T$482021&amp;":"&amp;'HMPL Validation'!T$482022),'HMPL Validation'!T$482023,FALSE)),0,HLOOKUP($B164,INDIRECT("'Monthly Resource Report'!"&amp;'HMPL Validation'!T$482021&amp;":"&amp;'HMPL Validation'!T$482022),'HMPL Validation'!T$482023,FALSE))</f>
        <v>0.49131751800020312</v>
      </c>
    </row>
    <row r="165" spans="2:20" s="461" customFormat="1">
      <c r="B165" s="301">
        <v>46204</v>
      </c>
      <c r="C165" s="294">
        <v>153</v>
      </c>
      <c r="D165" s="297">
        <v>6.4341987564753911</v>
      </c>
      <c r="E165" s="299">
        <v>7.0000000000000007E-2</v>
      </c>
      <c r="F165" s="295">
        <v>0.49</v>
      </c>
      <c r="G165" s="294">
        <f ca="1">+IF(ISERROR(HLOOKUP($B165,INDIRECT("'Monthly Resource Report'!"&amp;'HMPL Validation'!G$482021&amp;":"&amp;'HMPL Validation'!G$482022),'HMPL Validation'!G$482023,FALSE)),0,HLOOKUP($B165,INDIRECT("'Monthly Resource Report'!"&amp;'HMPL Validation'!G$482021&amp;":"&amp;'HMPL Validation'!G$482022),'HMPL Validation'!G$482023,FALSE))</f>
        <v>153</v>
      </c>
      <c r="H165" s="297">
        <f ca="1">+IF(ISERROR(HLOOKUP($B165,INDIRECT("'Monthly Resource Report'!"&amp;'HMPL Validation'!H$482021&amp;":"&amp;'HMPL Validation'!H$482022),'HMPL Validation'!H$482023,FALSE)),0,HLOOKUP($B165,INDIRECT("'Monthly Resource Report'!"&amp;'HMPL Validation'!H$482021&amp;":"&amp;'HMPL Validation'!H$482022),'HMPL Validation'!H$482023,FALSE))</f>
        <v>6.4339963201832084</v>
      </c>
      <c r="I165" s="317">
        <f ca="1">+IF(ISERROR(HLOOKUP($B165,INDIRECT("'Monthly Resource Report'!"&amp;'HMPL Validation'!I$482021&amp;":"&amp;'HMPL Validation'!I$482022),'HMPL Validation'!I$482023,FALSE)),0,HLOOKUP($B165,INDIRECT("'Monthly Resource Report'!"&amp;'HMPL Validation'!I$482021&amp;":"&amp;'HMPL Validation'!I$482022),'HMPL Validation'!I$482023,FALSE))</f>
        <v>6.9861783833277721E-2</v>
      </c>
      <c r="J165" s="318">
        <f ca="1">+IF(ISERROR(HLOOKUP($B165,INDIRECT("'Monthly Resource Report'!"&amp;'HMPL Validation'!J$482021&amp;":"&amp;'HMPL Validation'!J$482022),'HMPL Validation'!J$482023,FALSE)),0,HLOOKUP($B165,INDIRECT("'Monthly Resource Report'!"&amp;'HMPL Validation'!J$482021&amp;":"&amp;'HMPL Validation'!J$482022),'HMPL Validation'!J$482023,FALSE))</f>
        <v>0.49087761939405083</v>
      </c>
      <c r="L165" s="301">
        <v>46204</v>
      </c>
      <c r="M165" s="294">
        <v>152</v>
      </c>
      <c r="N165" s="297">
        <v>6.4341987564753911</v>
      </c>
      <c r="O165" s="299">
        <v>7.0000000000000007E-2</v>
      </c>
      <c r="P165" s="295">
        <v>0.49</v>
      </c>
      <c r="Q165" s="294">
        <f ca="1">+IF(ISERROR(HLOOKUP($B165,INDIRECT("'Monthly Resource Report'!"&amp;'HMPL Validation'!Q$482021&amp;":"&amp;'HMPL Validation'!Q$482022),'HMPL Validation'!Q$482023,FALSE)),0,HLOOKUP($B165,INDIRECT("'Monthly Resource Report'!"&amp;'HMPL Validation'!Q$482021&amp;":"&amp;'HMPL Validation'!Q$482022),'HMPL Validation'!Q$482023,FALSE))</f>
        <v>152</v>
      </c>
      <c r="R165" s="297">
        <f ca="1">+IF(ISERROR(HLOOKUP($B165,INDIRECT("'Monthly Resource Report'!"&amp;'HMPL Validation'!R$482021&amp;":"&amp;'HMPL Validation'!R$482022),'HMPL Validation'!R$482023,FALSE)),0,HLOOKUP($B165,INDIRECT("'Monthly Resource Report'!"&amp;'HMPL Validation'!R$482021&amp;":"&amp;'HMPL Validation'!R$482022),'HMPL Validation'!R$482023,FALSE))</f>
        <v>6.4340014058378205</v>
      </c>
      <c r="S165" s="317">
        <f ca="1">+IF(ISERROR(HLOOKUP($B165,INDIRECT("'Monthly Resource Report'!"&amp;'HMPL Validation'!S$482021&amp;":"&amp;'HMPL Validation'!S$482022),'HMPL Validation'!S$482023,FALSE)),0,HLOOKUP($B165,INDIRECT("'Monthly Resource Report'!"&amp;'HMPL Validation'!S$482021&amp;":"&amp;'HMPL Validation'!S$482022),'HMPL Validation'!S$482023,FALSE))</f>
        <v>6.9870236620143744E-2</v>
      </c>
      <c r="T165" s="318">
        <f ca="1">+IF(ISERROR(HLOOKUP($B165,INDIRECT("'Monthly Resource Report'!"&amp;'HMPL Validation'!T$482021&amp;":"&amp;'HMPL Validation'!T$482022),'HMPL Validation'!T$482023,FALSE)),0,HLOOKUP($B165,INDIRECT("'Monthly Resource Report'!"&amp;'HMPL Validation'!T$482021&amp;":"&amp;'HMPL Validation'!T$482022),'HMPL Validation'!T$482023,FALSE))</f>
        <v>0.49167944288249305</v>
      </c>
    </row>
    <row r="166" spans="2:20" s="461" customFormat="1">
      <c r="B166" s="301">
        <v>46235</v>
      </c>
      <c r="C166" s="294">
        <v>153</v>
      </c>
      <c r="D166" s="297">
        <v>6.4341987564753911</v>
      </c>
      <c r="E166" s="299">
        <v>7.0000000000000007E-2</v>
      </c>
      <c r="F166" s="295">
        <v>0.49</v>
      </c>
      <c r="G166" s="294">
        <f ca="1">+IF(ISERROR(HLOOKUP($B166,INDIRECT("'Monthly Resource Report'!"&amp;'HMPL Validation'!G$482021&amp;":"&amp;'HMPL Validation'!G$482022),'HMPL Validation'!G$482023,FALSE)),0,HLOOKUP($B166,INDIRECT("'Monthly Resource Report'!"&amp;'HMPL Validation'!G$482021&amp;":"&amp;'HMPL Validation'!G$482022),'HMPL Validation'!G$482023,FALSE))</f>
        <v>153</v>
      </c>
      <c r="H166" s="297">
        <f ca="1">+IF(ISERROR(HLOOKUP($B166,INDIRECT("'Monthly Resource Report'!"&amp;'HMPL Validation'!H$482021&amp;":"&amp;'HMPL Validation'!H$482022),'HMPL Validation'!H$482023,FALSE)),0,HLOOKUP($B166,INDIRECT("'Monthly Resource Report'!"&amp;'HMPL Validation'!H$482021&amp;":"&amp;'HMPL Validation'!H$482022),'HMPL Validation'!H$482023,FALSE))</f>
        <v>6.4339971414026698</v>
      </c>
      <c r="I166" s="317">
        <f ca="1">+IF(ISERROR(HLOOKUP($B166,INDIRECT("'Monthly Resource Report'!"&amp;'HMPL Validation'!I$482021&amp;":"&amp;'HMPL Validation'!I$482022),'HMPL Validation'!I$482023,FALSE)),0,HLOOKUP($B166,INDIRECT("'Monthly Resource Report'!"&amp;'HMPL Validation'!I$482021&amp;":"&amp;'HMPL Validation'!I$482022),'HMPL Validation'!I$482023,FALSE))</f>
        <v>6.9858582057146165E-2</v>
      </c>
      <c r="J166" s="318">
        <f ca="1">+IF(ISERROR(HLOOKUP($B166,INDIRECT("'Monthly Resource Report'!"&amp;'HMPL Validation'!J$482021&amp;":"&amp;'HMPL Validation'!J$482022),'HMPL Validation'!J$482023,FALSE)),0,HLOOKUP($B166,INDIRECT("'Monthly Resource Report'!"&amp;'HMPL Validation'!J$482021&amp;":"&amp;'HMPL Validation'!J$482022),'HMPL Validation'!J$482023,FALSE))</f>
        <v>0.49089178704802711</v>
      </c>
      <c r="L166" s="301">
        <v>46235</v>
      </c>
      <c r="M166" s="294">
        <v>152</v>
      </c>
      <c r="N166" s="297">
        <v>6.4341987564753911</v>
      </c>
      <c r="O166" s="299">
        <v>7.0000000000000007E-2</v>
      </c>
      <c r="P166" s="295">
        <v>0.49</v>
      </c>
      <c r="Q166" s="294">
        <f ca="1">+IF(ISERROR(HLOOKUP($B166,INDIRECT("'Monthly Resource Report'!"&amp;'HMPL Validation'!Q$482021&amp;":"&amp;'HMPL Validation'!Q$482022),'HMPL Validation'!Q$482023,FALSE)),0,HLOOKUP($B166,INDIRECT("'Monthly Resource Report'!"&amp;'HMPL Validation'!Q$482021&amp;":"&amp;'HMPL Validation'!Q$482022),'HMPL Validation'!Q$482023,FALSE))</f>
        <v>152</v>
      </c>
      <c r="R166" s="297">
        <f ca="1">+IF(ISERROR(HLOOKUP($B166,INDIRECT("'Monthly Resource Report'!"&amp;'HMPL Validation'!R$482021&amp;":"&amp;'HMPL Validation'!R$482022),'HMPL Validation'!R$482023,FALSE)),0,HLOOKUP($B166,INDIRECT("'Monthly Resource Report'!"&amp;'HMPL Validation'!R$482021&amp;":"&amp;'HMPL Validation'!R$482022),'HMPL Validation'!R$482023,FALSE))</f>
        <v>6.4340008284904657</v>
      </c>
      <c r="S166" s="317">
        <f ca="1">+IF(ISERROR(HLOOKUP($B166,INDIRECT("'Monthly Resource Report'!"&amp;'HMPL Validation'!S$482021&amp;":"&amp;'HMPL Validation'!S$482022),'HMPL Validation'!S$482023,FALSE)),0,HLOOKUP($B166,INDIRECT("'Monthly Resource Report'!"&amp;'HMPL Validation'!S$482021&amp;":"&amp;'HMPL Validation'!S$482022),'HMPL Validation'!S$482023,FALSE))</f>
        <v>6.987374713383665E-2</v>
      </c>
      <c r="T166" s="318">
        <f ca="1">+IF(ISERROR(HLOOKUP($B166,INDIRECT("'Monthly Resource Report'!"&amp;'HMPL Validation'!T$482021&amp;":"&amp;'HMPL Validation'!T$482022),'HMPL Validation'!T$482023,FALSE)),0,HLOOKUP($B166,INDIRECT("'Monthly Resource Report'!"&amp;'HMPL Validation'!T$482021&amp;":"&amp;'HMPL Validation'!T$482022),'HMPL Validation'!T$482023,FALSE))</f>
        <v>0.4921084874704883</v>
      </c>
    </row>
    <row r="167" spans="2:20" s="461" customFormat="1">
      <c r="B167" s="301">
        <v>46266</v>
      </c>
      <c r="C167" s="294">
        <v>153</v>
      </c>
      <c r="D167" s="297">
        <v>6.4341987564753911</v>
      </c>
      <c r="E167" s="299">
        <v>7.0000000000000007E-2</v>
      </c>
      <c r="F167" s="295">
        <v>0.49</v>
      </c>
      <c r="G167" s="294">
        <f ca="1">+IF(ISERROR(HLOOKUP($B167,INDIRECT("'Monthly Resource Report'!"&amp;'HMPL Validation'!G$482021&amp;":"&amp;'HMPL Validation'!G$482022),'HMPL Validation'!G$482023,FALSE)),0,HLOOKUP($B167,INDIRECT("'Monthly Resource Report'!"&amp;'HMPL Validation'!G$482021&amp;":"&amp;'HMPL Validation'!G$482022),'HMPL Validation'!G$482023,FALSE))</f>
        <v>153</v>
      </c>
      <c r="H167" s="297">
        <f ca="1">+IF(ISERROR(HLOOKUP($B167,INDIRECT("'Monthly Resource Report'!"&amp;'HMPL Validation'!H$482021&amp;":"&amp;'HMPL Validation'!H$482022),'HMPL Validation'!H$482023,FALSE)),0,HLOOKUP($B167,INDIRECT("'Monthly Resource Report'!"&amp;'HMPL Validation'!H$482021&amp;":"&amp;'HMPL Validation'!H$482022),'HMPL Validation'!H$482023,FALSE))</f>
        <v>6.4339974068204739</v>
      </c>
      <c r="I167" s="317">
        <f ca="1">+IF(ISERROR(HLOOKUP($B167,INDIRECT("'Monthly Resource Report'!"&amp;'HMPL Validation'!I$482021&amp;":"&amp;'HMPL Validation'!I$482022),'HMPL Validation'!I$482023,FALSE)),0,HLOOKUP($B167,INDIRECT("'Monthly Resource Report'!"&amp;'HMPL Validation'!I$482021&amp;":"&amp;'HMPL Validation'!I$482022),'HMPL Validation'!I$482023,FALSE))</f>
        <v>6.9812166308583903E-2</v>
      </c>
      <c r="J167" s="318">
        <f ca="1">+IF(ISERROR(HLOOKUP($B167,INDIRECT("'Monthly Resource Report'!"&amp;'HMPL Validation'!J$482021&amp;":"&amp;'HMPL Validation'!J$482022),'HMPL Validation'!J$482023,FALSE)),0,HLOOKUP($B167,INDIRECT("'Monthly Resource Report'!"&amp;'HMPL Validation'!J$482021&amp;":"&amp;'HMPL Validation'!J$482022),'HMPL Validation'!J$482023,FALSE))</f>
        <v>0.49123208228841575</v>
      </c>
      <c r="L167" s="301">
        <v>46266</v>
      </c>
      <c r="M167" s="294">
        <v>152</v>
      </c>
      <c r="N167" s="297">
        <v>6.4341987564753911</v>
      </c>
      <c r="O167" s="299">
        <v>7.0000000000000007E-2</v>
      </c>
      <c r="P167" s="295">
        <v>0.49</v>
      </c>
      <c r="Q167" s="294">
        <f ca="1">+IF(ISERROR(HLOOKUP($B167,INDIRECT("'Monthly Resource Report'!"&amp;'HMPL Validation'!Q$482021&amp;":"&amp;'HMPL Validation'!Q$482022),'HMPL Validation'!Q$482023,FALSE)),0,HLOOKUP($B167,INDIRECT("'Monthly Resource Report'!"&amp;'HMPL Validation'!Q$482021&amp;":"&amp;'HMPL Validation'!Q$482022),'HMPL Validation'!Q$482023,FALSE))</f>
        <v>152</v>
      </c>
      <c r="R167" s="297">
        <f ca="1">+IF(ISERROR(HLOOKUP($B167,INDIRECT("'Monthly Resource Report'!"&amp;'HMPL Validation'!R$482021&amp;":"&amp;'HMPL Validation'!R$482022),'HMPL Validation'!R$482023,FALSE)),0,HLOOKUP($B167,INDIRECT("'Monthly Resource Report'!"&amp;'HMPL Validation'!R$482021&amp;":"&amp;'HMPL Validation'!R$482022),'HMPL Validation'!R$482023,FALSE))</f>
        <v>6.4339991190443726</v>
      </c>
      <c r="S167" s="317">
        <f ca="1">+IF(ISERROR(HLOOKUP($B167,INDIRECT("'Monthly Resource Report'!"&amp;'HMPL Validation'!S$482021&amp;":"&amp;'HMPL Validation'!S$482022),'HMPL Validation'!S$482023,FALSE)),0,HLOOKUP($B167,INDIRECT("'Monthly Resource Report'!"&amp;'HMPL Validation'!S$482021&amp;":"&amp;'HMPL Validation'!S$482022),'HMPL Validation'!S$482023,FALSE))</f>
        <v>6.9830148421928889E-2</v>
      </c>
      <c r="T167" s="318">
        <f ca="1">+IF(ISERROR(HLOOKUP($B167,INDIRECT("'Monthly Resource Report'!"&amp;'HMPL Validation'!T$482021&amp;":"&amp;'HMPL Validation'!T$482022),'HMPL Validation'!T$482023,FALSE)),0,HLOOKUP($B167,INDIRECT("'Monthly Resource Report'!"&amp;'HMPL Validation'!T$482021&amp;":"&amp;'HMPL Validation'!T$482022),'HMPL Validation'!T$482023,FALSE))</f>
        <v>0.49221136446153407</v>
      </c>
    </row>
    <row r="168" spans="2:20" s="461" customFormat="1">
      <c r="B168" s="301">
        <v>46296</v>
      </c>
      <c r="C168" s="294">
        <v>153</v>
      </c>
      <c r="D168" s="297">
        <v>6.4341987564753911</v>
      </c>
      <c r="E168" s="299">
        <v>7.0000000000000007E-2</v>
      </c>
      <c r="F168" s="295">
        <v>0.49</v>
      </c>
      <c r="G168" s="294">
        <f ca="1">+IF(ISERROR(HLOOKUP($B168,INDIRECT("'Monthly Resource Report'!"&amp;'HMPL Validation'!G$482021&amp;":"&amp;'HMPL Validation'!G$482022),'HMPL Validation'!G$482023,FALSE)),0,HLOOKUP($B168,INDIRECT("'Monthly Resource Report'!"&amp;'HMPL Validation'!G$482021&amp;":"&amp;'HMPL Validation'!G$482022),'HMPL Validation'!G$482023,FALSE))</f>
        <v>153</v>
      </c>
      <c r="H168" s="297">
        <f ca="1">+IF(ISERROR(HLOOKUP($B168,INDIRECT("'Monthly Resource Report'!"&amp;'HMPL Validation'!H$482021&amp;":"&amp;'HMPL Validation'!H$482022),'HMPL Validation'!H$482023,FALSE)),0,HLOOKUP($B168,INDIRECT("'Monthly Resource Report'!"&amp;'HMPL Validation'!H$482021&amp;":"&amp;'HMPL Validation'!H$482022),'HMPL Validation'!H$482023,FALSE))</f>
        <v>6.4339962640594575</v>
      </c>
      <c r="I168" s="317">
        <f ca="1">+IF(ISERROR(HLOOKUP($B168,INDIRECT("'Monthly Resource Report'!"&amp;'HMPL Validation'!I$482021&amp;":"&amp;'HMPL Validation'!I$482022),'HMPL Validation'!I$482023,FALSE)),0,HLOOKUP($B168,INDIRECT("'Monthly Resource Report'!"&amp;'HMPL Validation'!I$482021&amp;":"&amp;'HMPL Validation'!I$482022),'HMPL Validation'!I$482023,FALSE))</f>
        <v>6.9820175787893804E-2</v>
      </c>
      <c r="J168" s="318">
        <f ca="1">+IF(ISERROR(HLOOKUP($B168,INDIRECT("'Monthly Resource Report'!"&amp;'HMPL Validation'!J$482021&amp;":"&amp;'HMPL Validation'!J$482022),'HMPL Validation'!J$482023,FALSE)),0,HLOOKUP($B168,INDIRECT("'Monthly Resource Report'!"&amp;'HMPL Validation'!J$482021&amp;":"&amp;'HMPL Validation'!J$482022),'HMPL Validation'!J$482023,FALSE))</f>
        <v>0.49149439202108841</v>
      </c>
      <c r="L168" s="301">
        <v>46296</v>
      </c>
      <c r="M168" s="294">
        <v>152</v>
      </c>
      <c r="N168" s="297">
        <v>6.4341987564753911</v>
      </c>
      <c r="O168" s="299">
        <v>7.0000000000000007E-2</v>
      </c>
      <c r="P168" s="295">
        <v>0.49</v>
      </c>
      <c r="Q168" s="294">
        <f ca="1">+IF(ISERROR(HLOOKUP($B168,INDIRECT("'Monthly Resource Report'!"&amp;'HMPL Validation'!Q$482021&amp;":"&amp;'HMPL Validation'!Q$482022),'HMPL Validation'!Q$482023,FALSE)),0,HLOOKUP($B168,INDIRECT("'Monthly Resource Report'!"&amp;'HMPL Validation'!Q$482021&amp;":"&amp;'HMPL Validation'!Q$482022),'HMPL Validation'!Q$482023,FALSE))</f>
        <v>152</v>
      </c>
      <c r="R168" s="297">
        <f ca="1">+IF(ISERROR(HLOOKUP($B168,INDIRECT("'Monthly Resource Report'!"&amp;'HMPL Validation'!R$482021&amp;":"&amp;'HMPL Validation'!R$482022),'HMPL Validation'!R$482023,FALSE)),0,HLOOKUP($B168,INDIRECT("'Monthly Resource Report'!"&amp;'HMPL Validation'!R$482021&amp;":"&amp;'HMPL Validation'!R$482022),'HMPL Validation'!R$482023,FALSE))</f>
        <v>6.4340003712491729</v>
      </c>
      <c r="S168" s="317">
        <f ca="1">+IF(ISERROR(HLOOKUP($B168,INDIRECT("'Monthly Resource Report'!"&amp;'HMPL Validation'!S$482021&amp;":"&amp;'HMPL Validation'!S$482022),'HMPL Validation'!S$482023,FALSE)),0,HLOOKUP($B168,INDIRECT("'Monthly Resource Report'!"&amp;'HMPL Validation'!S$482021&amp;":"&amp;'HMPL Validation'!S$482022),'HMPL Validation'!S$482023,FALSE))</f>
        <v>6.9833424528609314E-2</v>
      </c>
      <c r="T168" s="318">
        <f ca="1">+IF(ISERROR(HLOOKUP($B168,INDIRECT("'Monthly Resource Report'!"&amp;'HMPL Validation'!T$482021&amp;":"&amp;'HMPL Validation'!T$482022),'HMPL Validation'!T$482023,FALSE)),0,HLOOKUP($B168,INDIRECT("'Monthly Resource Report'!"&amp;'HMPL Validation'!T$482021&amp;":"&amp;'HMPL Validation'!T$482022),'HMPL Validation'!T$482023,FALSE))</f>
        <v>0.49126470853939241</v>
      </c>
    </row>
    <row r="169" spans="2:20" s="461" customFormat="1">
      <c r="B169" s="301">
        <v>46327</v>
      </c>
      <c r="C169" s="294">
        <v>153</v>
      </c>
      <c r="D169" s="297">
        <v>6.4341987564753911</v>
      </c>
      <c r="E169" s="299">
        <v>7.0000000000000007E-2</v>
      </c>
      <c r="F169" s="295">
        <v>0.49</v>
      </c>
      <c r="G169" s="294">
        <f ca="1">+IF(ISERROR(HLOOKUP($B169,INDIRECT("'Monthly Resource Report'!"&amp;'HMPL Validation'!G$482021&amp;":"&amp;'HMPL Validation'!G$482022),'HMPL Validation'!G$482023,FALSE)),0,HLOOKUP($B169,INDIRECT("'Monthly Resource Report'!"&amp;'HMPL Validation'!G$482021&amp;":"&amp;'HMPL Validation'!G$482022),'HMPL Validation'!G$482023,FALSE))</f>
        <v>153</v>
      </c>
      <c r="H169" s="297">
        <f ca="1">+IF(ISERROR(HLOOKUP($B169,INDIRECT("'Monthly Resource Report'!"&amp;'HMPL Validation'!H$482021&amp;":"&amp;'HMPL Validation'!H$482022),'HMPL Validation'!H$482023,FALSE)),0,HLOOKUP($B169,INDIRECT("'Monthly Resource Report'!"&amp;'HMPL Validation'!H$482021&amp;":"&amp;'HMPL Validation'!H$482022),'HMPL Validation'!H$482023,FALSE))</f>
        <v>6.4339968878287488</v>
      </c>
      <c r="I169" s="317">
        <f ca="1">+IF(ISERROR(HLOOKUP($B169,INDIRECT("'Monthly Resource Report'!"&amp;'HMPL Validation'!I$482021&amp;":"&amp;'HMPL Validation'!I$482022),'HMPL Validation'!I$482023,FALSE)),0,HLOOKUP($B169,INDIRECT("'Monthly Resource Report'!"&amp;'HMPL Validation'!I$482021&amp;":"&amp;'HMPL Validation'!I$482022),'HMPL Validation'!I$482023,FALSE))</f>
        <v>6.9830580835148412E-2</v>
      </c>
      <c r="J169" s="318">
        <f ca="1">+IF(ISERROR(HLOOKUP($B169,INDIRECT("'Monthly Resource Report'!"&amp;'HMPL Validation'!J$482021&amp;":"&amp;'HMPL Validation'!J$482022),'HMPL Validation'!J$482023,FALSE)),0,HLOOKUP($B169,INDIRECT("'Monthly Resource Report'!"&amp;'HMPL Validation'!J$482021&amp;":"&amp;'HMPL Validation'!J$482022),'HMPL Validation'!J$482023,FALSE))</f>
        <v>0.49093243666227304</v>
      </c>
      <c r="L169" s="301">
        <v>46327</v>
      </c>
      <c r="M169" s="294">
        <v>152</v>
      </c>
      <c r="N169" s="297">
        <v>6.4341987564753911</v>
      </c>
      <c r="O169" s="299">
        <v>7.0000000000000007E-2</v>
      </c>
      <c r="P169" s="295">
        <v>0.49</v>
      </c>
      <c r="Q169" s="294">
        <f ca="1">+IF(ISERROR(HLOOKUP($B169,INDIRECT("'Monthly Resource Report'!"&amp;'HMPL Validation'!Q$482021&amp;":"&amp;'HMPL Validation'!Q$482022),'HMPL Validation'!Q$482023,FALSE)),0,HLOOKUP($B169,INDIRECT("'Monthly Resource Report'!"&amp;'HMPL Validation'!Q$482021&amp;":"&amp;'HMPL Validation'!Q$482022),'HMPL Validation'!Q$482023,FALSE))</f>
        <v>152</v>
      </c>
      <c r="R169" s="297">
        <f ca="1">+IF(ISERROR(HLOOKUP($B169,INDIRECT("'Monthly Resource Report'!"&amp;'HMPL Validation'!R$482021&amp;":"&amp;'HMPL Validation'!R$482022),'HMPL Validation'!R$482023,FALSE)),0,HLOOKUP($B169,INDIRECT("'Monthly Resource Report'!"&amp;'HMPL Validation'!R$482021&amp;":"&amp;'HMPL Validation'!R$482022),'HMPL Validation'!R$482023,FALSE))</f>
        <v>6.4339986075173279</v>
      </c>
      <c r="S169" s="317">
        <f ca="1">+IF(ISERROR(HLOOKUP($B169,INDIRECT("'Monthly Resource Report'!"&amp;'HMPL Validation'!S$482021&amp;":"&amp;'HMPL Validation'!S$482022),'HMPL Validation'!S$482023,FALSE)),0,HLOOKUP($B169,INDIRECT("'Monthly Resource Report'!"&amp;'HMPL Validation'!S$482021&amp;":"&amp;'HMPL Validation'!S$482022),'HMPL Validation'!S$482023,FALSE))</f>
        <v>6.986238428454139E-2</v>
      </c>
      <c r="T169" s="318">
        <f ca="1">+IF(ISERROR(HLOOKUP($B169,INDIRECT("'Monthly Resource Report'!"&amp;'HMPL Validation'!T$482021&amp;":"&amp;'HMPL Validation'!T$482022),'HMPL Validation'!T$482023,FALSE)),0,HLOOKUP($B169,INDIRECT("'Monthly Resource Report'!"&amp;'HMPL Validation'!T$482021&amp;":"&amp;'HMPL Validation'!T$482022),'HMPL Validation'!T$482023,FALSE))</f>
        <v>0.49174832970525983</v>
      </c>
    </row>
    <row r="170" spans="2:20" s="461" customFormat="1">
      <c r="B170" s="301">
        <v>46357</v>
      </c>
      <c r="C170" s="294">
        <v>153</v>
      </c>
      <c r="D170" s="297">
        <v>6.4341987564753911</v>
      </c>
      <c r="E170" s="299">
        <v>7.0000000000000007E-2</v>
      </c>
      <c r="F170" s="295">
        <v>0.49</v>
      </c>
      <c r="G170" s="294">
        <f ca="1">+IF(ISERROR(HLOOKUP($B170,INDIRECT("'Monthly Resource Report'!"&amp;'HMPL Validation'!G$482021&amp;":"&amp;'HMPL Validation'!G$482022),'HMPL Validation'!G$482023,FALSE)),0,HLOOKUP($B170,INDIRECT("'Monthly Resource Report'!"&amp;'HMPL Validation'!G$482021&amp;":"&amp;'HMPL Validation'!G$482022),'HMPL Validation'!G$482023,FALSE))</f>
        <v>153</v>
      </c>
      <c r="H170" s="297">
        <f ca="1">+IF(ISERROR(HLOOKUP($B170,INDIRECT("'Monthly Resource Report'!"&amp;'HMPL Validation'!H$482021&amp;":"&amp;'HMPL Validation'!H$482022),'HMPL Validation'!H$482023,FALSE)),0,HLOOKUP($B170,INDIRECT("'Monthly Resource Report'!"&amp;'HMPL Validation'!H$482021&amp;":"&amp;'HMPL Validation'!H$482022),'HMPL Validation'!H$482023,FALSE))</f>
        <v>6.4339950503281846</v>
      </c>
      <c r="I170" s="317">
        <f ca="1">+IF(ISERROR(HLOOKUP($B170,INDIRECT("'Monthly Resource Report'!"&amp;'HMPL Validation'!I$482021&amp;":"&amp;'HMPL Validation'!I$482022),'HMPL Validation'!I$482023,FALSE)),0,HLOOKUP($B170,INDIRECT("'Monthly Resource Report'!"&amp;'HMPL Validation'!I$482021&amp;":"&amp;'HMPL Validation'!I$482022),'HMPL Validation'!I$482023,FALSE))</f>
        <v>6.9868442911501558E-2</v>
      </c>
      <c r="J170" s="318">
        <f ca="1">+IF(ISERROR(HLOOKUP($B170,INDIRECT("'Monthly Resource Report'!"&amp;'HMPL Validation'!J$482021&amp;":"&amp;'HMPL Validation'!J$482022),'HMPL Validation'!J$482023,FALSE)),0,HLOOKUP($B170,INDIRECT("'Monthly Resource Report'!"&amp;'HMPL Validation'!J$482021&amp;":"&amp;'HMPL Validation'!J$482022),'HMPL Validation'!J$482023,FALSE))</f>
        <v>0.4908872898968541</v>
      </c>
      <c r="L170" s="301">
        <v>46357</v>
      </c>
      <c r="M170" s="294">
        <v>152</v>
      </c>
      <c r="N170" s="297">
        <v>6.4341987564753911</v>
      </c>
      <c r="O170" s="299">
        <v>7.0000000000000007E-2</v>
      </c>
      <c r="P170" s="295">
        <v>0.49</v>
      </c>
      <c r="Q170" s="294">
        <f ca="1">+IF(ISERROR(HLOOKUP($B170,INDIRECT("'Monthly Resource Report'!"&amp;'HMPL Validation'!Q$482021&amp;":"&amp;'HMPL Validation'!Q$482022),'HMPL Validation'!Q$482023,FALSE)),0,HLOOKUP($B170,INDIRECT("'Monthly Resource Report'!"&amp;'HMPL Validation'!Q$482021&amp;":"&amp;'HMPL Validation'!Q$482022),'HMPL Validation'!Q$482023,FALSE))</f>
        <v>152</v>
      </c>
      <c r="R170" s="297">
        <f ca="1">+IF(ISERROR(HLOOKUP($B170,INDIRECT("'Monthly Resource Report'!"&amp;'HMPL Validation'!R$482021&amp;":"&amp;'HMPL Validation'!R$482022),'HMPL Validation'!R$482023,FALSE)),0,HLOOKUP($B170,INDIRECT("'Monthly Resource Report'!"&amp;'HMPL Validation'!R$482021&amp;":"&amp;'HMPL Validation'!R$482022),'HMPL Validation'!R$482023,FALSE))</f>
        <v>6.4339998680525152</v>
      </c>
      <c r="S170" s="317">
        <f ca="1">+IF(ISERROR(HLOOKUP($B170,INDIRECT("'Monthly Resource Report'!"&amp;'HMPL Validation'!S$482021&amp;":"&amp;'HMPL Validation'!S$482022),'HMPL Validation'!S$482023,FALSE)),0,HLOOKUP($B170,INDIRECT("'Monthly Resource Report'!"&amp;'HMPL Validation'!S$482021&amp;":"&amp;'HMPL Validation'!S$482022),'HMPL Validation'!S$482023,FALSE))</f>
        <v>6.9886411117349806E-2</v>
      </c>
      <c r="T170" s="318">
        <f ca="1">+IF(ISERROR(HLOOKUP($B170,INDIRECT("'Monthly Resource Report'!"&amp;'HMPL Validation'!T$482021&amp;":"&amp;'HMPL Validation'!T$482022),'HMPL Validation'!T$482023,FALSE)),0,HLOOKUP($B170,INDIRECT("'Monthly Resource Report'!"&amp;'HMPL Validation'!T$482021&amp;":"&amp;'HMPL Validation'!T$482022),'HMPL Validation'!T$482023,FALSE))</f>
        <v>0.49335421361244503</v>
      </c>
    </row>
    <row r="171" spans="2:20" s="461" customFormat="1">
      <c r="B171" s="301">
        <v>46388</v>
      </c>
      <c r="C171" s="294">
        <v>153</v>
      </c>
      <c r="D171" s="297">
        <v>6.6149997415323494</v>
      </c>
      <c r="E171" s="299">
        <v>7.0000000000000007E-2</v>
      </c>
      <c r="F171" s="295">
        <v>0.49</v>
      </c>
      <c r="G171" s="294">
        <f ca="1">+IF(ISERROR(HLOOKUP($B171,INDIRECT("'Monthly Resource Report'!"&amp;'HMPL Validation'!G$482021&amp;":"&amp;'HMPL Validation'!G$482022),'HMPL Validation'!G$482023,FALSE)),0,HLOOKUP($B171,INDIRECT("'Monthly Resource Report'!"&amp;'HMPL Validation'!G$482021&amp;":"&amp;'HMPL Validation'!G$482022),'HMPL Validation'!G$482023,FALSE))</f>
        <v>153</v>
      </c>
      <c r="H171" s="297">
        <f ca="1">+IF(ISERROR(HLOOKUP($B171,INDIRECT("'Monthly Resource Report'!"&amp;'HMPL Validation'!H$482021&amp;":"&amp;'HMPL Validation'!H$482022),'HMPL Validation'!H$482023,FALSE)),0,HLOOKUP($B171,INDIRECT("'Monthly Resource Report'!"&amp;'HMPL Validation'!H$482021&amp;":"&amp;'HMPL Validation'!H$482022),'HMPL Validation'!H$482023,FALSE))</f>
        <v>6.614997238059539</v>
      </c>
      <c r="I171" s="317">
        <f ca="1">+IF(ISERROR(HLOOKUP($B171,INDIRECT("'Monthly Resource Report'!"&amp;'HMPL Validation'!I$482021&amp;":"&amp;'HMPL Validation'!I$482022),'HMPL Validation'!I$482023,FALSE)),0,HLOOKUP($B171,INDIRECT("'Monthly Resource Report'!"&amp;'HMPL Validation'!I$482021&amp;":"&amp;'HMPL Validation'!I$482022),'HMPL Validation'!I$482023,FALSE))</f>
        <v>6.9858502954543683E-2</v>
      </c>
      <c r="J171" s="318">
        <f ca="1">+IF(ISERROR(HLOOKUP($B171,INDIRECT("'Monthly Resource Report'!"&amp;'HMPL Validation'!J$482021&amp;":"&amp;'HMPL Validation'!J$482022),'HMPL Validation'!J$482023,FALSE)),0,HLOOKUP($B171,INDIRECT("'Monthly Resource Report'!"&amp;'HMPL Validation'!J$482021&amp;":"&amp;'HMPL Validation'!J$482022),'HMPL Validation'!J$482023,FALSE))</f>
        <v>0.49119892332905113</v>
      </c>
      <c r="L171" s="301">
        <v>46388</v>
      </c>
      <c r="M171" s="294">
        <v>152</v>
      </c>
      <c r="N171" s="297">
        <v>6.6149997415323494</v>
      </c>
      <c r="O171" s="299">
        <v>7.0000000000000007E-2</v>
      </c>
      <c r="P171" s="295">
        <v>0.49</v>
      </c>
      <c r="Q171" s="294">
        <f ca="1">+IF(ISERROR(HLOOKUP($B171,INDIRECT("'Monthly Resource Report'!"&amp;'HMPL Validation'!Q$482021&amp;":"&amp;'HMPL Validation'!Q$482022),'HMPL Validation'!Q$482023,FALSE)),0,HLOOKUP($B171,INDIRECT("'Monthly Resource Report'!"&amp;'HMPL Validation'!Q$482021&amp;":"&amp;'HMPL Validation'!Q$482022),'HMPL Validation'!Q$482023,FALSE))</f>
        <v>152</v>
      </c>
      <c r="R171" s="297">
        <f ca="1">+IF(ISERROR(HLOOKUP($B171,INDIRECT("'Monthly Resource Report'!"&amp;'HMPL Validation'!R$482021&amp;":"&amp;'HMPL Validation'!R$482022),'HMPL Validation'!R$482023,FALSE)),0,HLOOKUP($B171,INDIRECT("'Monthly Resource Report'!"&amp;'HMPL Validation'!R$482021&amp;":"&amp;'HMPL Validation'!R$482022),'HMPL Validation'!R$482023,FALSE))</f>
        <v>6.6149951024660645</v>
      </c>
      <c r="S171" s="317">
        <f ca="1">+IF(ISERROR(HLOOKUP($B171,INDIRECT("'Monthly Resource Report'!"&amp;'HMPL Validation'!S$482021&amp;":"&amp;'HMPL Validation'!S$482022),'HMPL Validation'!S$482023,FALSE)),0,HLOOKUP($B171,INDIRECT("'Monthly Resource Report'!"&amp;'HMPL Validation'!S$482021&amp;":"&amp;'HMPL Validation'!S$482022),'HMPL Validation'!S$482023,FALSE))</f>
        <v>6.9849746143644351E-2</v>
      </c>
      <c r="T171" s="318">
        <f ca="1">+IF(ISERROR(HLOOKUP($B171,INDIRECT("'Monthly Resource Report'!"&amp;'HMPL Validation'!T$482021&amp;":"&amp;'HMPL Validation'!T$482022),'HMPL Validation'!T$482023,FALSE)),0,HLOOKUP($B171,INDIRECT("'Monthly Resource Report'!"&amp;'HMPL Validation'!T$482021&amp;":"&amp;'HMPL Validation'!T$482022),'HMPL Validation'!T$482023,FALSE))</f>
        <v>0.49126257671285267</v>
      </c>
    </row>
    <row r="172" spans="2:20" s="461" customFormat="1">
      <c r="B172" s="301">
        <v>46419</v>
      </c>
      <c r="C172" s="294">
        <v>153</v>
      </c>
      <c r="D172" s="297">
        <v>6.6149997415323494</v>
      </c>
      <c r="E172" s="299">
        <v>7.0000000000000007E-2</v>
      </c>
      <c r="F172" s="295">
        <v>0.49</v>
      </c>
      <c r="G172" s="294">
        <f ca="1">+IF(ISERROR(HLOOKUP($B172,INDIRECT("'Monthly Resource Report'!"&amp;'HMPL Validation'!G$482021&amp;":"&amp;'HMPL Validation'!G$482022),'HMPL Validation'!G$482023,FALSE)),0,HLOOKUP($B172,INDIRECT("'Monthly Resource Report'!"&amp;'HMPL Validation'!G$482021&amp;":"&amp;'HMPL Validation'!G$482022),'HMPL Validation'!G$482023,FALSE))</f>
        <v>153</v>
      </c>
      <c r="H172" s="297">
        <f ca="1">+IF(ISERROR(HLOOKUP($B172,INDIRECT("'Monthly Resource Report'!"&amp;'HMPL Validation'!H$482021&amp;":"&amp;'HMPL Validation'!H$482022),'HMPL Validation'!H$482023,FALSE)),0,HLOOKUP($B172,INDIRECT("'Monthly Resource Report'!"&amp;'HMPL Validation'!H$482021&amp;":"&amp;'HMPL Validation'!H$482022),'HMPL Validation'!H$482023,FALSE))</f>
        <v>6.6149972766884533</v>
      </c>
      <c r="I172" s="317">
        <f ca="1">+IF(ISERROR(HLOOKUP($B172,INDIRECT("'Monthly Resource Report'!"&amp;'HMPL Validation'!I$482021&amp;":"&amp;'HMPL Validation'!I$482022),'HMPL Validation'!I$482023,FALSE)),0,HLOOKUP($B172,INDIRECT("'Monthly Resource Report'!"&amp;'HMPL Validation'!I$482021&amp;":"&amp;'HMPL Validation'!I$482022),'HMPL Validation'!I$482023,FALSE))</f>
        <v>6.9856985905337149E-2</v>
      </c>
      <c r="J172" s="318">
        <f ca="1">+IF(ISERROR(HLOOKUP($B172,INDIRECT("'Monthly Resource Report'!"&amp;'HMPL Validation'!J$482021&amp;":"&amp;'HMPL Validation'!J$482022),'HMPL Validation'!J$482023,FALSE)),0,HLOOKUP($B172,INDIRECT("'Monthly Resource Report'!"&amp;'HMPL Validation'!J$482021&amp;":"&amp;'HMPL Validation'!J$482022),'HMPL Validation'!J$482023,FALSE))</f>
        <v>0.49099017085996705</v>
      </c>
      <c r="L172" s="301">
        <v>46419</v>
      </c>
      <c r="M172" s="294">
        <v>152</v>
      </c>
      <c r="N172" s="297">
        <v>6.6149997415323494</v>
      </c>
      <c r="O172" s="299">
        <v>7.0000000000000007E-2</v>
      </c>
      <c r="P172" s="295">
        <v>0.49</v>
      </c>
      <c r="Q172" s="294">
        <f ca="1">+IF(ISERROR(HLOOKUP($B172,INDIRECT("'Monthly Resource Report'!"&amp;'HMPL Validation'!Q$482021&amp;":"&amp;'HMPL Validation'!Q$482022),'HMPL Validation'!Q$482023,FALSE)),0,HLOOKUP($B172,INDIRECT("'Monthly Resource Report'!"&amp;'HMPL Validation'!Q$482021&amp;":"&amp;'HMPL Validation'!Q$482022),'HMPL Validation'!Q$482023,FALSE))</f>
        <v>152</v>
      </c>
      <c r="R172" s="297">
        <f ca="1">+IF(ISERROR(HLOOKUP($B172,INDIRECT("'Monthly Resource Report'!"&amp;'HMPL Validation'!R$482021&amp;":"&amp;'HMPL Validation'!R$482022),'HMPL Validation'!R$482023,FALSE)),0,HLOOKUP($B172,INDIRECT("'Monthly Resource Report'!"&amp;'HMPL Validation'!R$482021&amp;":"&amp;'HMPL Validation'!R$482022),'HMPL Validation'!R$482023,FALSE))</f>
        <v>6.6149935478980044</v>
      </c>
      <c r="S172" s="317">
        <f ca="1">+IF(ISERROR(HLOOKUP($B172,INDIRECT("'Monthly Resource Report'!"&amp;'HMPL Validation'!S$482021&amp;":"&amp;'HMPL Validation'!S$482022),'HMPL Validation'!S$482023,FALSE)),0,HLOOKUP($B172,INDIRECT("'Monthly Resource Report'!"&amp;'HMPL Validation'!S$482021&amp;":"&amp;'HMPL Validation'!S$482022),'HMPL Validation'!S$482023,FALSE))</f>
        <v>6.9863675740705358E-2</v>
      </c>
      <c r="T172" s="318">
        <f ca="1">+IF(ISERROR(HLOOKUP($B172,INDIRECT("'Monthly Resource Report'!"&amp;'HMPL Validation'!T$482021&amp;":"&amp;'HMPL Validation'!T$482022),'HMPL Validation'!T$482023,FALSE)),0,HLOOKUP($B172,INDIRECT("'Monthly Resource Report'!"&amp;'HMPL Validation'!T$482021&amp;":"&amp;'HMPL Validation'!T$482022),'HMPL Validation'!T$482023,FALSE))</f>
        <v>0.49185795405029081</v>
      </c>
    </row>
    <row r="173" spans="2:20" s="461" customFormat="1">
      <c r="B173" s="301">
        <v>46447</v>
      </c>
      <c r="C173" s="294">
        <v>153</v>
      </c>
      <c r="D173" s="297">
        <v>6.6149997415323494</v>
      </c>
      <c r="E173" s="299">
        <v>7.0000000000000007E-2</v>
      </c>
      <c r="F173" s="295">
        <v>0.49</v>
      </c>
      <c r="G173" s="294">
        <f ca="1">+IF(ISERROR(HLOOKUP($B173,INDIRECT("'Monthly Resource Report'!"&amp;'HMPL Validation'!G$482021&amp;":"&amp;'HMPL Validation'!G$482022),'HMPL Validation'!G$482023,FALSE)),0,HLOOKUP($B173,INDIRECT("'Monthly Resource Report'!"&amp;'HMPL Validation'!G$482021&amp;":"&amp;'HMPL Validation'!G$482022),'HMPL Validation'!G$482023,FALSE))</f>
        <v>153</v>
      </c>
      <c r="H173" s="297">
        <f ca="1">+IF(ISERROR(HLOOKUP($B173,INDIRECT("'Monthly Resource Report'!"&amp;'HMPL Validation'!H$482021&amp;":"&amp;'HMPL Validation'!H$482022),'HMPL Validation'!H$482023,FALSE)),0,HLOOKUP($B173,INDIRECT("'Monthly Resource Report'!"&amp;'HMPL Validation'!H$482021&amp;":"&amp;'HMPL Validation'!H$482022),'HMPL Validation'!H$482023,FALSE))</f>
        <v>6.6149986639351566</v>
      </c>
      <c r="I173" s="317">
        <f ca="1">+IF(ISERROR(HLOOKUP($B173,INDIRECT("'Monthly Resource Report'!"&amp;'HMPL Validation'!I$482021&amp;":"&amp;'HMPL Validation'!I$482022),'HMPL Validation'!I$482023,FALSE)),0,HLOOKUP($B173,INDIRECT("'Monthly Resource Report'!"&amp;'HMPL Validation'!I$482021&amp;":"&amp;'HMPL Validation'!I$482022),'HMPL Validation'!I$482023,FALSE))</f>
        <v>6.9836838978700827E-2</v>
      </c>
      <c r="J173" s="318">
        <f ca="1">+IF(ISERROR(HLOOKUP($B173,INDIRECT("'Monthly Resource Report'!"&amp;'HMPL Validation'!J$482021&amp;":"&amp;'HMPL Validation'!J$482022),'HMPL Validation'!J$482023,FALSE)),0,HLOOKUP($B173,INDIRECT("'Monthly Resource Report'!"&amp;'HMPL Validation'!J$482021&amp;":"&amp;'HMPL Validation'!J$482022),'HMPL Validation'!J$482023,FALSE))</f>
        <v>0.49151551154354134</v>
      </c>
      <c r="L173" s="301">
        <v>46447</v>
      </c>
      <c r="M173" s="294">
        <v>152</v>
      </c>
      <c r="N173" s="297">
        <v>6.6149997415323494</v>
      </c>
      <c r="O173" s="299">
        <v>7.0000000000000007E-2</v>
      </c>
      <c r="P173" s="295">
        <v>0.49</v>
      </c>
      <c r="Q173" s="294">
        <f ca="1">+IF(ISERROR(HLOOKUP($B173,INDIRECT("'Monthly Resource Report'!"&amp;'HMPL Validation'!Q$482021&amp;":"&amp;'HMPL Validation'!Q$482022),'HMPL Validation'!Q$482023,FALSE)),0,HLOOKUP($B173,INDIRECT("'Monthly Resource Report'!"&amp;'HMPL Validation'!Q$482021&amp;":"&amp;'HMPL Validation'!Q$482022),'HMPL Validation'!Q$482023,FALSE))</f>
        <v>152</v>
      </c>
      <c r="R173" s="297">
        <f ca="1">+IF(ISERROR(HLOOKUP($B173,INDIRECT("'Monthly Resource Report'!"&amp;'HMPL Validation'!R$482021&amp;":"&amp;'HMPL Validation'!R$482022),'HMPL Validation'!R$482023,FALSE)),0,HLOOKUP($B173,INDIRECT("'Monthly Resource Report'!"&amp;'HMPL Validation'!R$482021&amp;":"&amp;'HMPL Validation'!R$482022),'HMPL Validation'!R$482023,FALSE))</f>
        <v>6.6149953449380732</v>
      </c>
      <c r="S173" s="317">
        <f ca="1">+IF(ISERROR(HLOOKUP($B173,INDIRECT("'Monthly Resource Report'!"&amp;'HMPL Validation'!S$482021&amp;":"&amp;'HMPL Validation'!S$482022),'HMPL Validation'!S$482023,FALSE)),0,HLOOKUP($B173,INDIRECT("'Monthly Resource Report'!"&amp;'HMPL Validation'!S$482021&amp;":"&amp;'HMPL Validation'!S$482022),'HMPL Validation'!S$482023,FALSE))</f>
        <v>6.9843645889429443E-2</v>
      </c>
      <c r="T173" s="318">
        <f ca="1">+IF(ISERROR(HLOOKUP($B173,INDIRECT("'Monthly Resource Report'!"&amp;'HMPL Validation'!T$482021&amp;":"&amp;'HMPL Validation'!T$482022),'HMPL Validation'!T$482023,FALSE)),0,HLOOKUP($B173,INDIRECT("'Monthly Resource Report'!"&amp;'HMPL Validation'!T$482021&amp;":"&amp;'HMPL Validation'!T$482022),'HMPL Validation'!T$482023,FALSE))</f>
        <v>0.49169853686141712</v>
      </c>
    </row>
    <row r="174" spans="2:20" s="461" customFormat="1">
      <c r="B174" s="301">
        <v>46478</v>
      </c>
      <c r="C174" s="294">
        <v>153</v>
      </c>
      <c r="D174" s="297">
        <v>6.6149997415323494</v>
      </c>
      <c r="E174" s="299">
        <v>7.0000000000000007E-2</v>
      </c>
      <c r="F174" s="295">
        <v>0.49</v>
      </c>
      <c r="G174" s="294">
        <f ca="1">+IF(ISERROR(HLOOKUP($B174,INDIRECT("'Monthly Resource Report'!"&amp;'HMPL Validation'!G$482021&amp;":"&amp;'HMPL Validation'!G$482022),'HMPL Validation'!G$482023,FALSE)),0,HLOOKUP($B174,INDIRECT("'Monthly Resource Report'!"&amp;'HMPL Validation'!G$482021&amp;":"&amp;'HMPL Validation'!G$482022),'HMPL Validation'!G$482023,FALSE))</f>
        <v>153</v>
      </c>
      <c r="H174" s="297">
        <f ca="1">+IF(ISERROR(HLOOKUP($B174,INDIRECT("'Monthly Resource Report'!"&amp;'HMPL Validation'!H$482021&amp;":"&amp;'HMPL Validation'!H$482022),'HMPL Validation'!H$482023,FALSE)),0,HLOOKUP($B174,INDIRECT("'Monthly Resource Report'!"&amp;'HMPL Validation'!H$482021&amp;":"&amp;'HMPL Validation'!H$482022),'HMPL Validation'!H$482023,FALSE))</f>
        <v>6.6149984071360306</v>
      </c>
      <c r="I174" s="317">
        <f ca="1">+IF(ISERROR(HLOOKUP($B174,INDIRECT("'Monthly Resource Report'!"&amp;'HMPL Validation'!I$482021&amp;":"&amp;'HMPL Validation'!I$482022),'HMPL Validation'!I$482023,FALSE)),0,HLOOKUP($B174,INDIRECT("'Monthly Resource Report'!"&amp;'HMPL Validation'!I$482021&amp;":"&amp;'HMPL Validation'!I$482022),'HMPL Validation'!I$482023,FALSE))</f>
        <v>6.9812934861638865E-2</v>
      </c>
      <c r="J174" s="318">
        <f ca="1">+IF(ISERROR(HLOOKUP($B174,INDIRECT("'Monthly Resource Report'!"&amp;'HMPL Validation'!J$482021&amp;":"&amp;'HMPL Validation'!J$482022),'HMPL Validation'!J$482023,FALSE)),0,HLOOKUP($B174,INDIRECT("'Monthly Resource Report'!"&amp;'HMPL Validation'!J$482021&amp;":"&amp;'HMPL Validation'!J$482022),'HMPL Validation'!J$482023,FALSE))</f>
        <v>0.49093206801028977</v>
      </c>
      <c r="L174" s="301">
        <v>46478</v>
      </c>
      <c r="M174" s="294">
        <v>152</v>
      </c>
      <c r="N174" s="297">
        <v>6.6149997415323494</v>
      </c>
      <c r="O174" s="299">
        <v>7.0000000000000007E-2</v>
      </c>
      <c r="P174" s="295">
        <v>0.49</v>
      </c>
      <c r="Q174" s="294">
        <f ca="1">+IF(ISERROR(HLOOKUP($B174,INDIRECT("'Monthly Resource Report'!"&amp;'HMPL Validation'!Q$482021&amp;":"&amp;'HMPL Validation'!Q$482022),'HMPL Validation'!Q$482023,FALSE)),0,HLOOKUP($B174,INDIRECT("'Monthly Resource Report'!"&amp;'HMPL Validation'!Q$482021&amp;":"&amp;'HMPL Validation'!Q$482022),'HMPL Validation'!Q$482023,FALSE))</f>
        <v>152</v>
      </c>
      <c r="R174" s="297">
        <f ca="1">+IF(ISERROR(HLOOKUP($B174,INDIRECT("'Monthly Resource Report'!"&amp;'HMPL Validation'!R$482021&amp;":"&amp;'HMPL Validation'!R$482022),'HMPL Validation'!R$482023,FALSE)),0,HLOOKUP($B174,INDIRECT("'Monthly Resource Report'!"&amp;'HMPL Validation'!R$482021&amp;":"&amp;'HMPL Validation'!R$482022),'HMPL Validation'!R$482023,FALSE))</f>
        <v>6.6149957681577378</v>
      </c>
      <c r="S174" s="317">
        <f ca="1">+IF(ISERROR(HLOOKUP($B174,INDIRECT("'Monthly Resource Report'!"&amp;'HMPL Validation'!S$482021&amp;":"&amp;'HMPL Validation'!S$482022),'HMPL Validation'!S$482023,FALSE)),0,HLOOKUP($B174,INDIRECT("'Monthly Resource Report'!"&amp;'HMPL Validation'!S$482021&amp;":"&amp;'HMPL Validation'!S$482022),'HMPL Validation'!S$482023,FALSE))</f>
        <v>6.9825213049709595E-2</v>
      </c>
      <c r="T174" s="318">
        <f ca="1">+IF(ISERROR(HLOOKUP($B174,INDIRECT("'Monthly Resource Report'!"&amp;'HMPL Validation'!T$482021&amp;":"&amp;'HMPL Validation'!T$482022),'HMPL Validation'!T$482023,FALSE)),0,HLOOKUP($B174,INDIRECT("'Monthly Resource Report'!"&amp;'HMPL Validation'!T$482021&amp;":"&amp;'HMPL Validation'!T$482022),'HMPL Validation'!T$482023,FALSE))</f>
        <v>0.49131283684773974</v>
      </c>
    </row>
    <row r="175" spans="2:20" s="461" customFormat="1">
      <c r="B175" s="301">
        <v>46508</v>
      </c>
      <c r="C175" s="294">
        <v>153</v>
      </c>
      <c r="D175" s="297">
        <v>6.6149997415323494</v>
      </c>
      <c r="E175" s="299">
        <v>7.0000000000000007E-2</v>
      </c>
      <c r="F175" s="295">
        <v>0.49</v>
      </c>
      <c r="G175" s="294">
        <f ca="1">+IF(ISERROR(HLOOKUP($B175,INDIRECT("'Monthly Resource Report'!"&amp;'HMPL Validation'!G$482021&amp;":"&amp;'HMPL Validation'!G$482022),'HMPL Validation'!G$482023,FALSE)),0,HLOOKUP($B175,INDIRECT("'Monthly Resource Report'!"&amp;'HMPL Validation'!G$482021&amp;":"&amp;'HMPL Validation'!G$482022),'HMPL Validation'!G$482023,FALSE))</f>
        <v>153</v>
      </c>
      <c r="H175" s="297">
        <f ca="1">+IF(ISERROR(HLOOKUP($B175,INDIRECT("'Monthly Resource Report'!"&amp;'HMPL Validation'!H$482021&amp;":"&amp;'HMPL Validation'!H$482022),'HMPL Validation'!H$482023,FALSE)),0,HLOOKUP($B175,INDIRECT("'Monthly Resource Report'!"&amp;'HMPL Validation'!H$482021&amp;":"&amp;'HMPL Validation'!H$482022),'HMPL Validation'!H$482023,FALSE))</f>
        <v>6.6149991019398104</v>
      </c>
      <c r="I175" s="317">
        <f ca="1">+IF(ISERROR(HLOOKUP($B175,INDIRECT("'Monthly Resource Report'!"&amp;'HMPL Validation'!I$482021&amp;":"&amp;'HMPL Validation'!I$482022),'HMPL Validation'!I$482023,FALSE)),0,HLOOKUP($B175,INDIRECT("'Monthly Resource Report'!"&amp;'HMPL Validation'!I$482021&amp;":"&amp;'HMPL Validation'!I$482022),'HMPL Validation'!I$482023,FALSE))</f>
        <v>6.9812540400775697E-2</v>
      </c>
      <c r="J175" s="318">
        <f ca="1">+IF(ISERROR(HLOOKUP($B175,INDIRECT("'Monthly Resource Report'!"&amp;'HMPL Validation'!J$482021&amp;":"&amp;'HMPL Validation'!J$482022),'HMPL Validation'!J$482023,FALSE)),0,HLOOKUP($B175,INDIRECT("'Monthly Resource Report'!"&amp;'HMPL Validation'!J$482021&amp;":"&amp;'HMPL Validation'!J$482022),'HMPL Validation'!J$482023,FALSE))</f>
        <v>0.49060376779378051</v>
      </c>
      <c r="L175" s="301">
        <v>46508</v>
      </c>
      <c r="M175" s="294">
        <v>152</v>
      </c>
      <c r="N175" s="297">
        <v>6.6149997415323494</v>
      </c>
      <c r="O175" s="299">
        <v>7.0000000000000007E-2</v>
      </c>
      <c r="P175" s="295">
        <v>0.49</v>
      </c>
      <c r="Q175" s="294">
        <f ca="1">+IF(ISERROR(HLOOKUP($B175,INDIRECT("'Monthly Resource Report'!"&amp;'HMPL Validation'!Q$482021&amp;":"&amp;'HMPL Validation'!Q$482022),'HMPL Validation'!Q$482023,FALSE)),0,HLOOKUP($B175,INDIRECT("'Monthly Resource Report'!"&amp;'HMPL Validation'!Q$482021&amp;":"&amp;'HMPL Validation'!Q$482022),'HMPL Validation'!Q$482023,FALSE))</f>
        <v>152</v>
      </c>
      <c r="R175" s="297">
        <f ca="1">+IF(ISERROR(HLOOKUP($B175,INDIRECT("'Monthly Resource Report'!"&amp;'HMPL Validation'!R$482021&amp;":"&amp;'HMPL Validation'!R$482022),'HMPL Validation'!R$482023,FALSE)),0,HLOOKUP($B175,INDIRECT("'Monthly Resource Report'!"&amp;'HMPL Validation'!R$482021&amp;":"&amp;'HMPL Validation'!R$482022),'HMPL Validation'!R$482023,FALSE))</f>
        <v>6.6149957130608739</v>
      </c>
      <c r="S175" s="317">
        <f ca="1">+IF(ISERROR(HLOOKUP($B175,INDIRECT("'Monthly Resource Report'!"&amp;'HMPL Validation'!S$482021&amp;":"&amp;'HMPL Validation'!S$482022),'HMPL Validation'!S$482023,FALSE)),0,HLOOKUP($B175,INDIRECT("'Monthly Resource Report'!"&amp;'HMPL Validation'!S$482021&amp;":"&amp;'HMPL Validation'!S$482022),'HMPL Validation'!S$482023,FALSE))</f>
        <v>6.9797654931030406E-2</v>
      </c>
      <c r="T175" s="318">
        <f ca="1">+IF(ISERROR(HLOOKUP($B175,INDIRECT("'Monthly Resource Report'!"&amp;'HMPL Validation'!T$482021&amp;":"&amp;'HMPL Validation'!T$482022),'HMPL Validation'!T$482023,FALSE)),0,HLOOKUP($B175,INDIRECT("'Monthly Resource Report'!"&amp;'HMPL Validation'!T$482021&amp;":"&amp;'HMPL Validation'!T$482022),'HMPL Validation'!T$482023,FALSE))</f>
        <v>0.49283813679472205</v>
      </c>
    </row>
    <row r="176" spans="2:20" s="461" customFormat="1">
      <c r="B176" s="301">
        <v>46539</v>
      </c>
      <c r="C176" s="294">
        <v>153</v>
      </c>
      <c r="D176" s="297">
        <v>6.6149997415323494</v>
      </c>
      <c r="E176" s="299">
        <v>7.0000000000000007E-2</v>
      </c>
      <c r="F176" s="295">
        <v>0.49</v>
      </c>
      <c r="G176" s="294">
        <f ca="1">+IF(ISERROR(HLOOKUP($B176,INDIRECT("'Monthly Resource Report'!"&amp;'HMPL Validation'!G$482021&amp;":"&amp;'HMPL Validation'!G$482022),'HMPL Validation'!G$482023,FALSE)),0,HLOOKUP($B176,INDIRECT("'Monthly Resource Report'!"&amp;'HMPL Validation'!G$482021&amp;":"&amp;'HMPL Validation'!G$482022),'HMPL Validation'!G$482023,FALSE))</f>
        <v>153</v>
      </c>
      <c r="H176" s="297">
        <f ca="1">+IF(ISERROR(HLOOKUP($B176,INDIRECT("'Monthly Resource Report'!"&amp;'HMPL Validation'!H$482021&amp;":"&amp;'HMPL Validation'!H$482022),'HMPL Validation'!H$482023,FALSE)),0,HLOOKUP($B176,INDIRECT("'Monthly Resource Report'!"&amp;'HMPL Validation'!H$482021&amp;":"&amp;'HMPL Validation'!H$482022),'HMPL Validation'!H$482023,FALSE))</f>
        <v>6.6149993823220576</v>
      </c>
      <c r="I176" s="317">
        <f ca="1">+IF(ISERROR(HLOOKUP($B176,INDIRECT("'Monthly Resource Report'!"&amp;'HMPL Validation'!I$482021&amp;":"&amp;'HMPL Validation'!I$482022),'HMPL Validation'!I$482023,FALSE)),0,HLOOKUP($B176,INDIRECT("'Monthly Resource Report'!"&amp;'HMPL Validation'!I$482021&amp;":"&amp;'HMPL Validation'!I$482022),'HMPL Validation'!I$482023,FALSE))</f>
        <v>6.9820357670231703E-2</v>
      </c>
      <c r="J176" s="318">
        <f ca="1">+IF(ISERROR(HLOOKUP($B176,INDIRECT("'Monthly Resource Report'!"&amp;'HMPL Validation'!J$482021&amp;":"&amp;'HMPL Validation'!J$482022),'HMPL Validation'!J$482023,FALSE)),0,HLOOKUP($B176,INDIRECT("'Monthly Resource Report'!"&amp;'HMPL Validation'!J$482021&amp;":"&amp;'HMPL Validation'!J$482022),'HMPL Validation'!J$482023,FALSE))</f>
        <v>0.4909495793189107</v>
      </c>
      <c r="L176" s="301">
        <v>46539</v>
      </c>
      <c r="M176" s="294">
        <v>152</v>
      </c>
      <c r="N176" s="297">
        <v>6.6149997415323494</v>
      </c>
      <c r="O176" s="299">
        <v>7.0000000000000007E-2</v>
      </c>
      <c r="P176" s="295">
        <v>0.49</v>
      </c>
      <c r="Q176" s="294">
        <f ca="1">+IF(ISERROR(HLOOKUP($B176,INDIRECT("'Monthly Resource Report'!"&amp;'HMPL Validation'!Q$482021&amp;":"&amp;'HMPL Validation'!Q$482022),'HMPL Validation'!Q$482023,FALSE)),0,HLOOKUP($B176,INDIRECT("'Monthly Resource Report'!"&amp;'HMPL Validation'!Q$482021&amp;":"&amp;'HMPL Validation'!Q$482022),'HMPL Validation'!Q$482023,FALSE))</f>
        <v>152</v>
      </c>
      <c r="R176" s="297">
        <f ca="1">+IF(ISERROR(HLOOKUP($B176,INDIRECT("'Monthly Resource Report'!"&amp;'HMPL Validation'!R$482021&amp;":"&amp;'HMPL Validation'!R$482022),'HMPL Validation'!R$482023,FALSE)),0,HLOOKUP($B176,INDIRECT("'Monthly Resource Report'!"&amp;'HMPL Validation'!R$482021&amp;":"&amp;'HMPL Validation'!R$482022),'HMPL Validation'!R$482023,FALSE))</f>
        <v>6.6149966550988832</v>
      </c>
      <c r="S176" s="317">
        <f ca="1">+IF(ISERROR(HLOOKUP($B176,INDIRECT("'Monthly Resource Report'!"&amp;'HMPL Validation'!S$482021&amp;":"&amp;'HMPL Validation'!S$482022),'HMPL Validation'!S$482023,FALSE)),0,HLOOKUP($B176,INDIRECT("'Monthly Resource Report'!"&amp;'HMPL Validation'!S$482021&amp;":"&amp;'HMPL Validation'!S$482022),'HMPL Validation'!S$482023,FALSE))</f>
        <v>6.9831118325478558E-2</v>
      </c>
      <c r="T176" s="318">
        <f ca="1">+IF(ISERROR(HLOOKUP($B176,INDIRECT("'Monthly Resource Report'!"&amp;'HMPL Validation'!T$482021&amp;":"&amp;'HMPL Validation'!T$482022),'HMPL Validation'!T$482023,FALSE)),0,HLOOKUP($B176,INDIRECT("'Monthly Resource Report'!"&amp;'HMPL Validation'!T$482021&amp;":"&amp;'HMPL Validation'!T$482022),'HMPL Validation'!T$482023,FALSE))</f>
        <v>0.49088170894469402</v>
      </c>
    </row>
    <row r="177" spans="2:20" s="461" customFormat="1">
      <c r="B177" s="301">
        <v>46569</v>
      </c>
      <c r="C177" s="294">
        <v>153</v>
      </c>
      <c r="D177" s="297">
        <v>6.6149997415323494</v>
      </c>
      <c r="E177" s="299">
        <v>7.0000000000000007E-2</v>
      </c>
      <c r="F177" s="295">
        <v>0.49</v>
      </c>
      <c r="G177" s="294">
        <f ca="1">+IF(ISERROR(HLOOKUP($B177,INDIRECT("'Monthly Resource Report'!"&amp;'HMPL Validation'!G$482021&amp;":"&amp;'HMPL Validation'!G$482022),'HMPL Validation'!G$482023,FALSE)),0,HLOOKUP($B177,INDIRECT("'Monthly Resource Report'!"&amp;'HMPL Validation'!G$482021&amp;":"&amp;'HMPL Validation'!G$482022),'HMPL Validation'!G$482023,FALSE))</f>
        <v>153</v>
      </c>
      <c r="H177" s="297">
        <f ca="1">+IF(ISERROR(HLOOKUP($B177,INDIRECT("'Monthly Resource Report'!"&amp;'HMPL Validation'!H$482021&amp;":"&amp;'HMPL Validation'!H$482022),'HMPL Validation'!H$482023,FALSE)),0,HLOOKUP($B177,INDIRECT("'Monthly Resource Report'!"&amp;'HMPL Validation'!H$482021&amp;":"&amp;'HMPL Validation'!H$482022),'HMPL Validation'!H$482023,FALSE))</f>
        <v>6.6149971525636744</v>
      </c>
      <c r="I177" s="317">
        <f ca="1">+IF(ISERROR(HLOOKUP($B177,INDIRECT("'Monthly Resource Report'!"&amp;'HMPL Validation'!I$482021&amp;":"&amp;'HMPL Validation'!I$482022),'HMPL Validation'!I$482023,FALSE)),0,HLOOKUP($B177,INDIRECT("'Monthly Resource Report'!"&amp;'HMPL Validation'!I$482021&amp;":"&amp;'HMPL Validation'!I$482022),'HMPL Validation'!I$482023,FALSE))</f>
        <v>6.985304806952887E-2</v>
      </c>
      <c r="J177" s="318">
        <f ca="1">+IF(ISERROR(HLOOKUP($B177,INDIRECT("'Monthly Resource Report'!"&amp;'HMPL Validation'!J$482021&amp;":"&amp;'HMPL Validation'!J$482022),'HMPL Validation'!J$482023,FALSE)),0,HLOOKUP($B177,INDIRECT("'Monthly Resource Report'!"&amp;'HMPL Validation'!J$482021&amp;":"&amp;'HMPL Validation'!J$482022),'HMPL Validation'!J$482023,FALSE))</f>
        <v>0.49118744000437725</v>
      </c>
      <c r="L177" s="301">
        <v>46569</v>
      </c>
      <c r="M177" s="294">
        <v>152</v>
      </c>
      <c r="N177" s="297">
        <v>6.6149997415323494</v>
      </c>
      <c r="O177" s="299">
        <v>7.0000000000000007E-2</v>
      </c>
      <c r="P177" s="295">
        <v>0.49</v>
      </c>
      <c r="Q177" s="294">
        <f ca="1">+IF(ISERROR(HLOOKUP($B177,INDIRECT("'Monthly Resource Report'!"&amp;'HMPL Validation'!Q$482021&amp;":"&amp;'HMPL Validation'!Q$482022),'HMPL Validation'!Q$482023,FALSE)),0,HLOOKUP($B177,INDIRECT("'Monthly Resource Report'!"&amp;'HMPL Validation'!Q$482021&amp;":"&amp;'HMPL Validation'!Q$482022),'HMPL Validation'!Q$482023,FALSE))</f>
        <v>152</v>
      </c>
      <c r="R177" s="297">
        <f ca="1">+IF(ISERROR(HLOOKUP($B177,INDIRECT("'Monthly Resource Report'!"&amp;'HMPL Validation'!R$482021&amp;":"&amp;'HMPL Validation'!R$482022),'HMPL Validation'!R$482023,FALSE)),0,HLOOKUP($B177,INDIRECT("'Monthly Resource Report'!"&amp;'HMPL Validation'!R$482021&amp;":"&amp;'HMPL Validation'!R$482022),'HMPL Validation'!R$482023,FALSE))</f>
        <v>6.6149953318579211</v>
      </c>
      <c r="S177" s="317">
        <f ca="1">+IF(ISERROR(HLOOKUP($B177,INDIRECT("'Monthly Resource Report'!"&amp;'HMPL Validation'!S$482021&amp;":"&amp;'HMPL Validation'!S$482022),'HMPL Validation'!S$482023,FALSE)),0,HLOOKUP($B177,INDIRECT("'Monthly Resource Report'!"&amp;'HMPL Validation'!S$482021&amp;":"&amp;'HMPL Validation'!S$482022),'HMPL Validation'!S$482023,FALSE))</f>
        <v>6.9882754240779776E-2</v>
      </c>
      <c r="T177" s="318">
        <f ca="1">+IF(ISERROR(HLOOKUP($B177,INDIRECT("'Monthly Resource Report'!"&amp;'HMPL Validation'!T$482021&amp;":"&amp;'HMPL Validation'!T$482022),'HMPL Validation'!T$482023,FALSE)),0,HLOOKUP($B177,INDIRECT("'Monthly Resource Report'!"&amp;'HMPL Validation'!T$482021&amp;":"&amp;'HMPL Validation'!T$482022),'HMPL Validation'!T$482023,FALSE))</f>
        <v>0.49126289823295383</v>
      </c>
    </row>
    <row r="178" spans="2:20" s="461" customFormat="1">
      <c r="B178" s="301">
        <v>46600</v>
      </c>
      <c r="C178" s="294">
        <v>153</v>
      </c>
      <c r="D178" s="297">
        <v>6.6149997415323494</v>
      </c>
      <c r="E178" s="299">
        <v>7.0000000000000007E-2</v>
      </c>
      <c r="F178" s="295">
        <v>0.49</v>
      </c>
      <c r="G178" s="294">
        <f ca="1">+IF(ISERROR(HLOOKUP($B178,INDIRECT("'Monthly Resource Report'!"&amp;'HMPL Validation'!G$482021&amp;":"&amp;'HMPL Validation'!G$482022),'HMPL Validation'!G$482023,FALSE)),0,HLOOKUP($B178,INDIRECT("'Monthly Resource Report'!"&amp;'HMPL Validation'!G$482021&amp;":"&amp;'HMPL Validation'!G$482022),'HMPL Validation'!G$482023,FALSE))</f>
        <v>153</v>
      </c>
      <c r="H178" s="297">
        <f ca="1">+IF(ISERROR(HLOOKUP($B178,INDIRECT("'Monthly Resource Report'!"&amp;'HMPL Validation'!H$482021&amp;":"&amp;'HMPL Validation'!H$482022),'HMPL Validation'!H$482023,FALSE)),0,HLOOKUP($B178,INDIRECT("'Monthly Resource Report'!"&amp;'HMPL Validation'!H$482021&amp;":"&amp;'HMPL Validation'!H$482022),'HMPL Validation'!H$482023,FALSE))</f>
        <v>6.6149973957053714</v>
      </c>
      <c r="I178" s="317">
        <f ca="1">+IF(ISERROR(HLOOKUP($B178,INDIRECT("'Monthly Resource Report'!"&amp;'HMPL Validation'!I$482021&amp;":"&amp;'HMPL Validation'!I$482022),'HMPL Validation'!I$482023,FALSE)),0,HLOOKUP($B178,INDIRECT("'Monthly Resource Report'!"&amp;'HMPL Validation'!I$482021&amp;":"&amp;'HMPL Validation'!I$482022),'HMPL Validation'!I$482023,FALSE))</f>
        <v>6.9858933348125124E-2</v>
      </c>
      <c r="J178" s="318">
        <f ca="1">+IF(ISERROR(HLOOKUP($B178,INDIRECT("'Monthly Resource Report'!"&amp;'HMPL Validation'!J$482021&amp;":"&amp;'HMPL Validation'!J$482022),'HMPL Validation'!J$482023,FALSE)),0,HLOOKUP($B178,INDIRECT("'Monthly Resource Report'!"&amp;'HMPL Validation'!J$482021&amp;":"&amp;'HMPL Validation'!J$482022),'HMPL Validation'!J$482023,FALSE))</f>
        <v>0.49119390658524298</v>
      </c>
      <c r="L178" s="301">
        <v>46600</v>
      </c>
      <c r="M178" s="294">
        <v>152</v>
      </c>
      <c r="N178" s="297">
        <v>6.6149997415323494</v>
      </c>
      <c r="O178" s="299">
        <v>7.0000000000000007E-2</v>
      </c>
      <c r="P178" s="295">
        <v>0.49</v>
      </c>
      <c r="Q178" s="294">
        <f ca="1">+IF(ISERROR(HLOOKUP($B178,INDIRECT("'Monthly Resource Report'!"&amp;'HMPL Validation'!Q$482021&amp;":"&amp;'HMPL Validation'!Q$482022),'HMPL Validation'!Q$482023,FALSE)),0,HLOOKUP($B178,INDIRECT("'Monthly Resource Report'!"&amp;'HMPL Validation'!Q$482021&amp;":"&amp;'HMPL Validation'!Q$482022),'HMPL Validation'!Q$482023,FALSE))</f>
        <v>152</v>
      </c>
      <c r="R178" s="297">
        <f ca="1">+IF(ISERROR(HLOOKUP($B178,INDIRECT("'Monthly Resource Report'!"&amp;'HMPL Validation'!R$482021&amp;":"&amp;'HMPL Validation'!R$482022),'HMPL Validation'!R$482023,FALSE)),0,HLOOKUP($B178,INDIRECT("'Monthly Resource Report'!"&amp;'HMPL Validation'!R$482021&amp;":"&amp;'HMPL Validation'!R$482022),'HMPL Validation'!R$482023,FALSE))</f>
        <v>6.6149961629173077</v>
      </c>
      <c r="S178" s="317">
        <f ca="1">+IF(ISERROR(HLOOKUP($B178,INDIRECT("'Monthly Resource Report'!"&amp;'HMPL Validation'!S$482021&amp;":"&amp;'HMPL Validation'!S$482022),'HMPL Validation'!S$482023,FALSE)),0,HLOOKUP($B178,INDIRECT("'Monthly Resource Report'!"&amp;'HMPL Validation'!S$482021&amp;":"&amp;'HMPL Validation'!S$482022),'HMPL Validation'!S$482023,FALSE))</f>
        <v>6.9861086381030821E-2</v>
      </c>
      <c r="T178" s="318">
        <f ca="1">+IF(ISERROR(HLOOKUP($B178,INDIRECT("'Monthly Resource Report'!"&amp;'HMPL Validation'!T$482021&amp;":"&amp;'HMPL Validation'!T$482022),'HMPL Validation'!T$482023,FALSE)),0,HLOOKUP($B178,INDIRECT("'Monthly Resource Report'!"&amp;'HMPL Validation'!T$482021&amp;":"&amp;'HMPL Validation'!T$482022),'HMPL Validation'!T$482023,FALSE))</f>
        <v>0.49168516553527997</v>
      </c>
    </row>
    <row r="179" spans="2:20" s="461" customFormat="1">
      <c r="B179" s="301">
        <v>46631</v>
      </c>
      <c r="C179" s="294">
        <v>153</v>
      </c>
      <c r="D179" s="297">
        <v>6.6149997415323494</v>
      </c>
      <c r="E179" s="299">
        <v>7.0000000000000007E-2</v>
      </c>
      <c r="F179" s="295">
        <v>0.49</v>
      </c>
      <c r="G179" s="294">
        <f ca="1">+IF(ISERROR(HLOOKUP($B179,INDIRECT("'Monthly Resource Report'!"&amp;'HMPL Validation'!G$482021&amp;":"&amp;'HMPL Validation'!G$482022),'HMPL Validation'!G$482023,FALSE)),0,HLOOKUP($B179,INDIRECT("'Monthly Resource Report'!"&amp;'HMPL Validation'!G$482021&amp;":"&amp;'HMPL Validation'!G$482022),'HMPL Validation'!G$482023,FALSE))</f>
        <v>153</v>
      </c>
      <c r="H179" s="297">
        <f ca="1">+IF(ISERROR(HLOOKUP($B179,INDIRECT("'Monthly Resource Report'!"&amp;'HMPL Validation'!H$482021&amp;":"&amp;'HMPL Validation'!H$482022),'HMPL Validation'!H$482023,FALSE)),0,HLOOKUP($B179,INDIRECT("'Monthly Resource Report'!"&amp;'HMPL Validation'!H$482021&amp;":"&amp;'HMPL Validation'!H$482022),'HMPL Validation'!H$482023,FALSE))</f>
        <v>6.6149995352823936</v>
      </c>
      <c r="I179" s="317">
        <f ca="1">+IF(ISERROR(HLOOKUP($B179,INDIRECT("'Monthly Resource Report'!"&amp;'HMPL Validation'!I$482021&amp;":"&amp;'HMPL Validation'!I$482022),'HMPL Validation'!I$482023,FALSE)),0,HLOOKUP($B179,INDIRECT("'Monthly Resource Report'!"&amp;'HMPL Validation'!I$482021&amp;":"&amp;'HMPL Validation'!I$482022),'HMPL Validation'!I$482023,FALSE))</f>
        <v>6.980081300429572E-2</v>
      </c>
      <c r="J179" s="318">
        <f ca="1">+IF(ISERROR(HLOOKUP($B179,INDIRECT("'Monthly Resource Report'!"&amp;'HMPL Validation'!J$482021&amp;":"&amp;'HMPL Validation'!J$482022),'HMPL Validation'!J$482023,FALSE)),0,HLOOKUP($B179,INDIRECT("'Monthly Resource Report'!"&amp;'HMPL Validation'!J$482021&amp;":"&amp;'HMPL Validation'!J$482022),'HMPL Validation'!J$482023,FALSE))</f>
        <v>0.49093495147505617</v>
      </c>
      <c r="L179" s="301">
        <v>46631</v>
      </c>
      <c r="M179" s="294">
        <v>152</v>
      </c>
      <c r="N179" s="297">
        <v>6.6149997415323494</v>
      </c>
      <c r="O179" s="299">
        <v>7.0000000000000007E-2</v>
      </c>
      <c r="P179" s="295">
        <v>0.49</v>
      </c>
      <c r="Q179" s="294">
        <f ca="1">+IF(ISERROR(HLOOKUP($B179,INDIRECT("'Monthly Resource Report'!"&amp;'HMPL Validation'!Q$482021&amp;":"&amp;'HMPL Validation'!Q$482022),'HMPL Validation'!Q$482023,FALSE)),0,HLOOKUP($B179,INDIRECT("'Monthly Resource Report'!"&amp;'HMPL Validation'!Q$482021&amp;":"&amp;'HMPL Validation'!Q$482022),'HMPL Validation'!Q$482023,FALSE))</f>
        <v>152</v>
      </c>
      <c r="R179" s="297">
        <f ca="1">+IF(ISERROR(HLOOKUP($B179,INDIRECT("'Monthly Resource Report'!"&amp;'HMPL Validation'!R$482021&amp;":"&amp;'HMPL Validation'!R$482022),'HMPL Validation'!R$482023,FALSE)),0,HLOOKUP($B179,INDIRECT("'Monthly Resource Report'!"&amp;'HMPL Validation'!R$482021&amp;":"&amp;'HMPL Validation'!R$482022),'HMPL Validation'!R$482023,FALSE))</f>
        <v>6.6149961070662</v>
      </c>
      <c r="S179" s="317">
        <f ca="1">+IF(ISERROR(HLOOKUP($B179,INDIRECT("'Monthly Resource Report'!"&amp;'HMPL Validation'!S$482021&amp;":"&amp;'HMPL Validation'!S$482022),'HMPL Validation'!S$482023,FALSE)),0,HLOOKUP($B179,INDIRECT("'Monthly Resource Report'!"&amp;'HMPL Validation'!S$482021&amp;":"&amp;'HMPL Validation'!S$482022),'HMPL Validation'!S$482023,FALSE))</f>
        <v>6.9811353109406046E-2</v>
      </c>
      <c r="T179" s="318">
        <f ca="1">+IF(ISERROR(HLOOKUP($B179,INDIRECT("'Monthly Resource Report'!"&amp;'HMPL Validation'!T$482021&amp;":"&amp;'HMPL Validation'!T$482022),'HMPL Validation'!T$482023,FALSE)),0,HLOOKUP($B179,INDIRECT("'Monthly Resource Report'!"&amp;'HMPL Validation'!T$482021&amp;":"&amp;'HMPL Validation'!T$482022),'HMPL Validation'!T$482023,FALSE))</f>
        <v>0.49132788281447975</v>
      </c>
    </row>
    <row r="180" spans="2:20" s="461" customFormat="1">
      <c r="B180" s="301">
        <v>46661</v>
      </c>
      <c r="C180" s="294">
        <v>153</v>
      </c>
      <c r="D180" s="297">
        <v>6.6149997415323494</v>
      </c>
      <c r="E180" s="299">
        <v>7.0000000000000007E-2</v>
      </c>
      <c r="F180" s="295">
        <v>0.49</v>
      </c>
      <c r="G180" s="294">
        <f ca="1">+IF(ISERROR(HLOOKUP($B180,INDIRECT("'Monthly Resource Report'!"&amp;'HMPL Validation'!G$482021&amp;":"&amp;'HMPL Validation'!G$482022),'HMPL Validation'!G$482023,FALSE)),0,HLOOKUP($B180,INDIRECT("'Monthly Resource Report'!"&amp;'HMPL Validation'!G$482021&amp;":"&amp;'HMPL Validation'!G$482022),'HMPL Validation'!G$482023,FALSE))</f>
        <v>153</v>
      </c>
      <c r="H180" s="297">
        <f ca="1">+IF(ISERROR(HLOOKUP($B180,INDIRECT("'Monthly Resource Report'!"&amp;'HMPL Validation'!H$482021&amp;":"&amp;'HMPL Validation'!H$482022),'HMPL Validation'!H$482023,FALSE)),0,HLOOKUP($B180,INDIRECT("'Monthly Resource Report'!"&amp;'HMPL Validation'!H$482021&amp;":"&amp;'HMPL Validation'!H$482022),'HMPL Validation'!H$482023,FALSE))</f>
        <v>6.6149993531115339</v>
      </c>
      <c r="I180" s="317">
        <f ca="1">+IF(ISERROR(HLOOKUP($B180,INDIRECT("'Monthly Resource Report'!"&amp;'HMPL Validation'!I$482021&amp;":"&amp;'HMPL Validation'!I$482022),'HMPL Validation'!I$482023,FALSE)),0,HLOOKUP($B180,INDIRECT("'Monthly Resource Report'!"&amp;'HMPL Validation'!I$482021&amp;":"&amp;'HMPL Validation'!I$482022),'HMPL Validation'!I$482023,FALSE))</f>
        <v>6.9818972558991513E-2</v>
      </c>
      <c r="J180" s="318">
        <f ca="1">+IF(ISERROR(HLOOKUP($B180,INDIRECT("'Monthly Resource Report'!"&amp;'HMPL Validation'!J$482021&amp;":"&amp;'HMPL Validation'!J$482022),'HMPL Validation'!J$482023,FALSE)),0,HLOOKUP($B180,INDIRECT("'Monthly Resource Report'!"&amp;'HMPL Validation'!J$482021&amp;":"&amp;'HMPL Validation'!J$482022),'HMPL Validation'!J$482023,FALSE))</f>
        <v>0.49060676917482154</v>
      </c>
      <c r="L180" s="301">
        <v>46661</v>
      </c>
      <c r="M180" s="294">
        <v>152</v>
      </c>
      <c r="N180" s="297">
        <v>6.6149997415323494</v>
      </c>
      <c r="O180" s="299">
        <v>7.0000000000000007E-2</v>
      </c>
      <c r="P180" s="295">
        <v>0.49</v>
      </c>
      <c r="Q180" s="294">
        <f ca="1">+IF(ISERROR(HLOOKUP($B180,INDIRECT("'Monthly Resource Report'!"&amp;'HMPL Validation'!Q$482021&amp;":"&amp;'HMPL Validation'!Q$482022),'HMPL Validation'!Q$482023,FALSE)),0,HLOOKUP($B180,INDIRECT("'Monthly Resource Report'!"&amp;'HMPL Validation'!Q$482021&amp;":"&amp;'HMPL Validation'!Q$482022),'HMPL Validation'!Q$482023,FALSE))</f>
        <v>152</v>
      </c>
      <c r="R180" s="297">
        <f ca="1">+IF(ISERROR(HLOOKUP($B180,INDIRECT("'Monthly Resource Report'!"&amp;'HMPL Validation'!R$482021&amp;":"&amp;'HMPL Validation'!R$482022),'HMPL Validation'!R$482023,FALSE)),0,HLOOKUP($B180,INDIRECT("'Monthly Resource Report'!"&amp;'HMPL Validation'!R$482021&amp;":"&amp;'HMPL Validation'!R$482022),'HMPL Validation'!R$482023,FALSE))</f>
        <v>6.6149958040020858</v>
      </c>
      <c r="S180" s="317">
        <f ca="1">+IF(ISERROR(HLOOKUP($B180,INDIRECT("'Monthly Resource Report'!"&amp;'HMPL Validation'!S$482021&amp;":"&amp;'HMPL Validation'!S$482022),'HMPL Validation'!S$482023,FALSE)),0,HLOOKUP($B180,INDIRECT("'Monthly Resource Report'!"&amp;'HMPL Validation'!S$482021&amp;":"&amp;'HMPL Validation'!S$482022),'HMPL Validation'!S$482023,FALSE))</f>
        <v>6.9808196585193286E-2</v>
      </c>
      <c r="T180" s="318">
        <f ca="1">+IF(ISERROR(HLOOKUP($B180,INDIRECT("'Monthly Resource Report'!"&amp;'HMPL Validation'!T$482021&amp;":"&amp;'HMPL Validation'!T$482022),'HMPL Validation'!T$482023,FALSE)),0,HLOOKUP($B180,INDIRECT("'Monthly Resource Report'!"&amp;'HMPL Validation'!T$482021&amp;":"&amp;'HMPL Validation'!T$482022),'HMPL Validation'!T$482023,FALSE))</f>
        <v>0.49171897732043279</v>
      </c>
    </row>
    <row r="181" spans="2:20" s="461" customFormat="1">
      <c r="B181" s="301">
        <v>46692</v>
      </c>
      <c r="C181" s="294">
        <v>153</v>
      </c>
      <c r="D181" s="297">
        <v>6.6149997415323494</v>
      </c>
      <c r="E181" s="299">
        <v>7.0000000000000007E-2</v>
      </c>
      <c r="F181" s="295">
        <v>0.49</v>
      </c>
      <c r="G181" s="294">
        <f ca="1">+IF(ISERROR(HLOOKUP($B181,INDIRECT("'Monthly Resource Report'!"&amp;'HMPL Validation'!G$482021&amp;":"&amp;'HMPL Validation'!G$482022),'HMPL Validation'!G$482023,FALSE)),0,HLOOKUP($B181,INDIRECT("'Monthly Resource Report'!"&amp;'HMPL Validation'!G$482021&amp;":"&amp;'HMPL Validation'!G$482022),'HMPL Validation'!G$482023,FALSE))</f>
        <v>153</v>
      </c>
      <c r="H181" s="297">
        <f ca="1">+IF(ISERROR(HLOOKUP($B181,INDIRECT("'Monthly Resource Report'!"&amp;'HMPL Validation'!H$482021&amp;":"&amp;'HMPL Validation'!H$482022),'HMPL Validation'!H$482023,FALSE)),0,HLOOKUP($B181,INDIRECT("'Monthly Resource Report'!"&amp;'HMPL Validation'!H$482021&amp;":"&amp;'HMPL Validation'!H$482022),'HMPL Validation'!H$482023,FALSE))</f>
        <v>6.6149986675139907</v>
      </c>
      <c r="I181" s="317">
        <f ca="1">+IF(ISERROR(HLOOKUP($B181,INDIRECT("'Monthly Resource Report'!"&amp;'HMPL Validation'!I$482021&amp;":"&amp;'HMPL Validation'!I$482022),'HMPL Validation'!I$482023,FALSE)),0,HLOOKUP($B181,INDIRECT("'Monthly Resource Report'!"&amp;'HMPL Validation'!I$482021&amp;":"&amp;'HMPL Validation'!I$482022),'HMPL Validation'!I$482023,FALSE))</f>
        <v>6.9836917419106581E-2</v>
      </c>
      <c r="J181" s="318">
        <f ca="1">+IF(ISERROR(HLOOKUP($B181,INDIRECT("'Monthly Resource Report'!"&amp;'HMPL Validation'!J$482021&amp;":"&amp;'HMPL Validation'!J$482022),'HMPL Validation'!J$482023,FALSE)),0,HLOOKUP($B181,INDIRECT("'Monthly Resource Report'!"&amp;'HMPL Validation'!J$482021&amp;":"&amp;'HMPL Validation'!J$482022),'HMPL Validation'!J$482023,FALSE))</f>
        <v>0.49124747904304766</v>
      </c>
      <c r="L181" s="301">
        <v>46692</v>
      </c>
      <c r="M181" s="294">
        <v>152</v>
      </c>
      <c r="N181" s="297">
        <v>6.6149997415323494</v>
      </c>
      <c r="O181" s="299">
        <v>7.0000000000000007E-2</v>
      </c>
      <c r="P181" s="295">
        <v>0.49</v>
      </c>
      <c r="Q181" s="294">
        <f ca="1">+IF(ISERROR(HLOOKUP($B181,INDIRECT("'Monthly Resource Report'!"&amp;'HMPL Validation'!Q$482021&amp;":"&amp;'HMPL Validation'!Q$482022),'HMPL Validation'!Q$482023,FALSE)),0,HLOOKUP($B181,INDIRECT("'Monthly Resource Report'!"&amp;'HMPL Validation'!Q$482021&amp;":"&amp;'HMPL Validation'!Q$482022),'HMPL Validation'!Q$482023,FALSE))</f>
        <v>152</v>
      </c>
      <c r="R181" s="297">
        <f ca="1">+IF(ISERROR(HLOOKUP($B181,INDIRECT("'Monthly Resource Report'!"&amp;'HMPL Validation'!R$482021&amp;":"&amp;'HMPL Validation'!R$482022),'HMPL Validation'!R$482023,FALSE)),0,HLOOKUP($B181,INDIRECT("'Monthly Resource Report'!"&amp;'HMPL Validation'!R$482021&amp;":"&amp;'HMPL Validation'!R$482022),'HMPL Validation'!R$482023,FALSE))</f>
        <v>6.6149960380348656</v>
      </c>
      <c r="S181" s="317">
        <f ca="1">+IF(ISERROR(HLOOKUP($B181,INDIRECT("'Monthly Resource Report'!"&amp;'HMPL Validation'!S$482021&amp;":"&amp;'HMPL Validation'!S$482022),'HMPL Validation'!S$482023,FALSE)),0,HLOOKUP($B181,INDIRECT("'Monthly Resource Report'!"&amp;'HMPL Validation'!S$482021&amp;":"&amp;'HMPL Validation'!S$482022),'HMPL Validation'!S$482023,FALSE))</f>
        <v>6.9835843831487929E-2</v>
      </c>
      <c r="T181" s="318">
        <f ca="1">+IF(ISERROR(HLOOKUP($B181,INDIRECT("'Monthly Resource Report'!"&amp;'HMPL Validation'!T$482021&amp;":"&amp;'HMPL Validation'!T$482022),'HMPL Validation'!T$482023,FALSE)),0,HLOOKUP($B181,INDIRECT("'Monthly Resource Report'!"&amp;'HMPL Validation'!T$482021&amp;":"&amp;'HMPL Validation'!T$482022),'HMPL Validation'!T$482023,FALSE))</f>
        <v>0.49175994656887345</v>
      </c>
    </row>
    <row r="182" spans="2:20" s="461" customFormat="1">
      <c r="B182" s="301">
        <v>46722</v>
      </c>
      <c r="C182" s="294">
        <v>153</v>
      </c>
      <c r="D182" s="297">
        <v>6.6149997415323494</v>
      </c>
      <c r="E182" s="299">
        <v>7.0000000000000007E-2</v>
      </c>
      <c r="F182" s="295">
        <v>0.49</v>
      </c>
      <c r="G182" s="294">
        <f ca="1">+IF(ISERROR(HLOOKUP($B182,INDIRECT("'Monthly Resource Report'!"&amp;'HMPL Validation'!G$482021&amp;":"&amp;'HMPL Validation'!G$482022),'HMPL Validation'!G$482023,FALSE)),0,HLOOKUP($B182,INDIRECT("'Monthly Resource Report'!"&amp;'HMPL Validation'!G$482021&amp;":"&amp;'HMPL Validation'!G$482022),'HMPL Validation'!G$482023,FALSE))</f>
        <v>153</v>
      </c>
      <c r="H182" s="297">
        <f ca="1">+IF(ISERROR(HLOOKUP($B182,INDIRECT("'Monthly Resource Report'!"&amp;'HMPL Validation'!H$482021&amp;":"&amp;'HMPL Validation'!H$482022),'HMPL Validation'!H$482023,FALSE)),0,HLOOKUP($B182,INDIRECT("'Monthly Resource Report'!"&amp;'HMPL Validation'!H$482021&amp;":"&amp;'HMPL Validation'!H$482022),'HMPL Validation'!H$482023,FALSE))</f>
        <v>6.6149974076284206</v>
      </c>
      <c r="I182" s="317">
        <f ca="1">+IF(ISERROR(HLOOKUP($B182,INDIRECT("'Monthly Resource Report'!"&amp;'HMPL Validation'!I$482021&amp;":"&amp;'HMPL Validation'!I$482022),'HMPL Validation'!I$482023,FALSE)),0,HLOOKUP($B182,INDIRECT("'Monthly Resource Report'!"&amp;'HMPL Validation'!I$482021&amp;":"&amp;'HMPL Validation'!I$482022),'HMPL Validation'!I$482023,FALSE))</f>
        <v>6.9869529969164137E-2</v>
      </c>
      <c r="J182" s="318">
        <f ca="1">+IF(ISERROR(HLOOKUP($B182,INDIRECT("'Monthly Resource Report'!"&amp;'HMPL Validation'!J$482021&amp;":"&amp;'HMPL Validation'!J$482022),'HMPL Validation'!J$482023,FALSE)),0,HLOOKUP($B182,INDIRECT("'Monthly Resource Report'!"&amp;'HMPL Validation'!J$482021&amp;":"&amp;'HMPL Validation'!J$482022),'HMPL Validation'!J$482023,FALSE))</f>
        <v>0.49149600392101667</v>
      </c>
      <c r="L182" s="301">
        <v>46722</v>
      </c>
      <c r="M182" s="294">
        <v>152</v>
      </c>
      <c r="N182" s="297">
        <v>6.6149997415323494</v>
      </c>
      <c r="O182" s="299">
        <v>7.0000000000000007E-2</v>
      </c>
      <c r="P182" s="295">
        <v>0.49</v>
      </c>
      <c r="Q182" s="294">
        <f ca="1">+IF(ISERROR(HLOOKUP($B182,INDIRECT("'Monthly Resource Report'!"&amp;'HMPL Validation'!Q$482021&amp;":"&amp;'HMPL Validation'!Q$482022),'HMPL Validation'!Q$482023,FALSE)),0,HLOOKUP($B182,INDIRECT("'Monthly Resource Report'!"&amp;'HMPL Validation'!Q$482021&amp;":"&amp;'HMPL Validation'!Q$482022),'HMPL Validation'!Q$482023,FALSE))</f>
        <v>152</v>
      </c>
      <c r="R182" s="297">
        <f ca="1">+IF(ISERROR(HLOOKUP($B182,INDIRECT("'Monthly Resource Report'!"&amp;'HMPL Validation'!R$482021&amp;":"&amp;'HMPL Validation'!R$482022),'HMPL Validation'!R$482023,FALSE)),0,HLOOKUP($B182,INDIRECT("'Monthly Resource Report'!"&amp;'HMPL Validation'!R$482021&amp;":"&amp;'HMPL Validation'!R$482022),'HMPL Validation'!R$482023,FALSE))</f>
        <v>6.6149953318579211</v>
      </c>
      <c r="S182" s="317">
        <f ca="1">+IF(ISERROR(HLOOKUP($B182,INDIRECT("'Monthly Resource Report'!"&amp;'HMPL Validation'!S$482021&amp;":"&amp;'HMPL Validation'!S$482022),'HMPL Validation'!S$482023,FALSE)),0,HLOOKUP($B182,INDIRECT("'Monthly Resource Report'!"&amp;'HMPL Validation'!S$482021&amp;":"&amp;'HMPL Validation'!S$482022),'HMPL Validation'!S$482023,FALSE))</f>
        <v>6.9884970100212912E-2</v>
      </c>
      <c r="T182" s="318">
        <f ca="1">+IF(ISERROR(HLOOKUP($B182,INDIRECT("'Monthly Resource Report'!"&amp;'HMPL Validation'!T$482021&amp;":"&amp;'HMPL Validation'!T$482022),'HMPL Validation'!T$482023,FALSE)),0,HLOOKUP($B182,INDIRECT("'Monthly Resource Report'!"&amp;'HMPL Validation'!T$482021&amp;":"&amp;'HMPL Validation'!T$482022),'HMPL Validation'!T$482023,FALSE))</f>
        <v>0.49252868608610001</v>
      </c>
    </row>
    <row r="183" spans="2:2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4" t="s">
        <v>221</v>
      </c>
      <c r="H240" s="685"/>
      <c r="I240" s="685"/>
      <c r="J240" s="686"/>
      <c r="Q240" s="684" t="s">
        <v>221</v>
      </c>
      <c r="R240" s="685"/>
      <c r="S240" s="685"/>
      <c r="T240" s="686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-6.7475328091592957E-7</v>
      </c>
      <c r="I242" s="309">
        <f t="shared" ref="I242:I273" ca="1" si="2">+IF(ISERROR(I3/E3-1),0,I3/E3-1)</f>
        <v>-3.2767164044630315E-3</v>
      </c>
      <c r="J242" s="310">
        <f t="shared" ref="J242:J273" ca="1" si="3">+IF(ISERROR(J3/F3-1),0,J3/F3-1)</f>
        <v>3.1205278605210829E-3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8.7036734619516665E-7</v>
      </c>
      <c r="S242" s="309">
        <f t="shared" ref="S242:S305" ca="1" si="6">+IF(ISERROR(S3/O3-1),0,S3/O3-1)</f>
        <v>-3.5869606433752699E-3</v>
      </c>
      <c r="T242" s="310">
        <f t="shared" ref="T242:T305" ca="1" si="7">+IF(ISERROR(T3/P3-1),0,T3/P3-1)</f>
        <v>4.4337413818384963E-3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-5.3982718961620435E-7</v>
      </c>
      <c r="I243" s="311">
        <f t="shared" ca="1" si="2"/>
        <v>-3.700075687127935E-3</v>
      </c>
      <c r="J243" s="310">
        <f t="shared" ca="1" si="3"/>
        <v>2.0863999830551538E-3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7.2726959854385598E-7</v>
      </c>
      <c r="S243" s="311">
        <f t="shared" ca="1" si="6"/>
        <v>-3.9998055712195946E-3</v>
      </c>
      <c r="T243" s="310">
        <f t="shared" ca="1" si="7"/>
        <v>4.0970718229587089E-3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-5.35196876705335E-7</v>
      </c>
      <c r="I244" s="311">
        <f t="shared" ca="1" si="2"/>
        <v>-3.9930564630444865E-3</v>
      </c>
      <c r="J244" s="310">
        <f t="shared" ca="1" si="3"/>
        <v>2.5356979793236256E-3</v>
      </c>
      <c r="P244" s="301">
        <f t="shared" si="9"/>
        <v>41334</v>
      </c>
      <c r="Q244" s="308">
        <f t="shared" ca="1" si="4"/>
        <v>0</v>
      </c>
      <c r="R244" s="311">
        <f t="shared" ca="1" si="5"/>
        <v>8.9161349992039618E-7</v>
      </c>
      <c r="S244" s="311">
        <f t="shared" ca="1" si="6"/>
        <v>-4.2157648930636338E-3</v>
      </c>
      <c r="T244" s="310">
        <f t="shared" ca="1" si="7"/>
        <v>3.8634414192399991E-3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-5.8163748495321244E-7</v>
      </c>
      <c r="I245" s="311">
        <f t="shared" ca="1" si="2"/>
        <v>-3.7778218184347789E-3</v>
      </c>
      <c r="J245" s="310">
        <f t="shared" ca="1" si="3"/>
        <v>1.312213390521233E-3</v>
      </c>
      <c r="P245" s="301">
        <f t="shared" si="9"/>
        <v>41365</v>
      </c>
      <c r="Q245" s="308">
        <f t="shared" ca="1" si="4"/>
        <v>0</v>
      </c>
      <c r="R245" s="311">
        <f t="shared" ca="1" si="5"/>
        <v>-1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-5.7951336918105056E-7</v>
      </c>
      <c r="I246" s="311">
        <f t="shared" ca="1" si="2"/>
        <v>-3.7809283307742581E-3</v>
      </c>
      <c r="J246" s="310">
        <f t="shared" ca="1" si="3"/>
        <v>3.1783324884162578E-3</v>
      </c>
      <c r="P246" s="301">
        <f t="shared" si="9"/>
        <v>41395</v>
      </c>
      <c r="Q246" s="308">
        <f t="shared" ca="1" si="4"/>
        <v>0</v>
      </c>
      <c r="R246" s="311">
        <f t="shared" ca="1" si="5"/>
        <v>6.7607567855176853E-7</v>
      </c>
      <c r="S246" s="311">
        <f t="shared" ca="1" si="6"/>
        <v>-4.9110550115822882E-3</v>
      </c>
      <c r="T246" s="310">
        <f t="shared" ca="1" si="7"/>
        <v>4.2507341515334307E-3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-6.4644883890352389E-7</v>
      </c>
      <c r="I247" s="311">
        <f t="shared" ca="1" si="2"/>
        <v>-3.8919017632333963E-3</v>
      </c>
      <c r="J247" s="310">
        <f t="shared" ca="1" si="3"/>
        <v>1.9675576381592563E-3</v>
      </c>
      <c r="P247" s="301">
        <f t="shared" si="9"/>
        <v>41426</v>
      </c>
      <c r="Q247" s="308">
        <f t="shared" ca="1" si="4"/>
        <v>0</v>
      </c>
      <c r="R247" s="311">
        <f t="shared" ca="1" si="5"/>
        <v>9.5033445091097235E-7</v>
      </c>
      <c r="S247" s="311">
        <f t="shared" ca="1" si="6"/>
        <v>-3.8507601179157414E-3</v>
      </c>
      <c r="T247" s="310">
        <f t="shared" ca="1" si="7"/>
        <v>2.7602873347178924E-3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-5.4643158331479924E-7</v>
      </c>
      <c r="I248" s="311">
        <f t="shared" ca="1" si="2"/>
        <v>-3.221040607327641E-3</v>
      </c>
      <c r="J248" s="310">
        <f t="shared" ca="1" si="3"/>
        <v>1.242807211613739E-3</v>
      </c>
      <c r="P248" s="301">
        <f t="shared" si="9"/>
        <v>41456</v>
      </c>
      <c r="Q248" s="308">
        <f t="shared" ca="1" si="4"/>
        <v>0</v>
      </c>
      <c r="R248" s="311">
        <f t="shared" ca="1" si="5"/>
        <v>9.5447904335799194E-7</v>
      </c>
      <c r="S248" s="311">
        <f t="shared" ca="1" si="6"/>
        <v>-3.3325650855122735E-3</v>
      </c>
      <c r="T248" s="310">
        <f t="shared" ca="1" si="7"/>
        <v>2.6476481360637738E-3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-6.5695027640089165E-7</v>
      </c>
      <c r="I249" s="311">
        <f t="shared" ca="1" si="2"/>
        <v>-3.2165097473847437E-3</v>
      </c>
      <c r="J249" s="310">
        <f t="shared" ca="1" si="3"/>
        <v>3.100772263629592E-3</v>
      </c>
      <c r="P249" s="301">
        <f t="shared" si="9"/>
        <v>41487</v>
      </c>
      <c r="Q249" s="308">
        <f t="shared" ca="1" si="4"/>
        <v>0</v>
      </c>
      <c r="R249" s="311">
        <f t="shared" ca="1" si="5"/>
        <v>9.2018273600835698E-7</v>
      </c>
      <c r="S249" s="311">
        <f t="shared" ca="1" si="6"/>
        <v>-3.6123740010213234E-3</v>
      </c>
      <c r="T249" s="310">
        <f t="shared" ca="1" si="7"/>
        <v>3.5573488534439424E-3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-5.2348713530658841E-7</v>
      </c>
      <c r="I250" s="311">
        <f t="shared" ca="1" si="2"/>
        <v>-4.0168961166835437E-3</v>
      </c>
      <c r="J250" s="310">
        <f t="shared" ca="1" si="3"/>
        <v>1.9619064964568889E-3</v>
      </c>
      <c r="P250" s="301">
        <f t="shared" si="9"/>
        <v>41518</v>
      </c>
      <c r="Q250" s="308">
        <f t="shared" ca="1" si="4"/>
        <v>0</v>
      </c>
      <c r="R250" s="311">
        <f t="shared" ca="1" si="5"/>
        <v>1.0091936941680757E-6</v>
      </c>
      <c r="S250" s="311">
        <f t="shared" ca="1" si="6"/>
        <v>-4.2459472914916363E-3</v>
      </c>
      <c r="T250" s="310">
        <f t="shared" ca="1" si="7"/>
        <v>2.781217067146402E-3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-4.5437235396406095E-7</v>
      </c>
      <c r="I251" s="311">
        <f t="shared" ca="1" si="2"/>
        <v>-3.9185902419335283E-3</v>
      </c>
      <c r="J251" s="310">
        <f t="shared" ca="1" si="3"/>
        <v>2.5533820200438484E-3</v>
      </c>
      <c r="P251" s="301">
        <f t="shared" si="9"/>
        <v>41548</v>
      </c>
      <c r="Q251" s="308">
        <f t="shared" ca="1" si="4"/>
        <v>0</v>
      </c>
      <c r="R251" s="311">
        <f t="shared" ca="1" si="5"/>
        <v>6.5500025159259678E-7</v>
      </c>
      <c r="S251" s="311">
        <f t="shared" ca="1" si="6"/>
        <v>-4.1562324827079111E-3</v>
      </c>
      <c r="T251" s="310">
        <f t="shared" ca="1" si="7"/>
        <v>2.724753659993473E-3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-6.0686587965985694E-7</v>
      </c>
      <c r="I252" s="311">
        <f t="shared" ca="1" si="2"/>
        <v>-4.3208696955868708E-3</v>
      </c>
      <c r="J252" s="310">
        <f t="shared" ca="1" si="3"/>
        <v>2.229893699239982E-3</v>
      </c>
      <c r="P252" s="301">
        <f t="shared" si="9"/>
        <v>41579</v>
      </c>
      <c r="Q252" s="308">
        <f t="shared" ca="1" si="4"/>
        <v>0</v>
      </c>
      <c r="R252" s="311">
        <f t="shared" ca="1" si="5"/>
        <v>7.8157249827626174E-7</v>
      </c>
      <c r="S252" s="311">
        <f t="shared" ca="1" si="6"/>
        <v>-4.5860758895949205E-3</v>
      </c>
      <c r="T252" s="310">
        <f t="shared" ca="1" si="7"/>
        <v>4.6677906629539745E-3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-6.1294776076969981E-7</v>
      </c>
      <c r="I253" s="311">
        <f t="shared" ca="1" si="2"/>
        <v>-4.0288558339068858E-3</v>
      </c>
      <c r="J253" s="310">
        <f t="shared" ca="1" si="3"/>
        <v>3.1784560444236831E-3</v>
      </c>
      <c r="P253" s="301">
        <f t="shared" si="9"/>
        <v>41609</v>
      </c>
      <c r="Q253" s="308">
        <f t="shared" ca="1" si="4"/>
        <v>0</v>
      </c>
      <c r="R253" s="311">
        <f t="shared" ca="1" si="5"/>
        <v>8.585411341854865E-7</v>
      </c>
      <c r="S253" s="311">
        <f t="shared" ca="1" si="6"/>
        <v>-4.1948765921421272E-3</v>
      </c>
      <c r="T253" s="310">
        <f t="shared" ca="1" si="7"/>
        <v>3.6132535241906183E-3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-1.1912420332382823E-6</v>
      </c>
      <c r="I254" s="311">
        <f t="shared" ca="1" si="2"/>
        <v>-3.1547236763803665E-3</v>
      </c>
      <c r="J254" s="310">
        <f t="shared" ca="1" si="3"/>
        <v>3.7316163493659182E-3</v>
      </c>
      <c r="P254" s="301">
        <f t="shared" si="9"/>
        <v>41640</v>
      </c>
      <c r="Q254" s="308">
        <f t="shared" ca="1" si="4"/>
        <v>0</v>
      </c>
      <c r="R254" s="311">
        <f t="shared" ca="1" si="5"/>
        <v>1.4748427643596074E-6</v>
      </c>
      <c r="S254" s="311">
        <f t="shared" ca="1" si="6"/>
        <v>-3.3430981326673104E-3</v>
      </c>
      <c r="T254" s="310">
        <f t="shared" ca="1" si="7"/>
        <v>3.5722608348804918E-3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-1.1273377718001854E-6</v>
      </c>
      <c r="I255" s="311">
        <f t="shared" ca="1" si="2"/>
        <v>-3.0710549254926445E-3</v>
      </c>
      <c r="J255" s="310">
        <f t="shared" ca="1" si="3"/>
        <v>1.3874071527244514E-3</v>
      </c>
      <c r="P255" s="301">
        <f t="shared" si="9"/>
        <v>41671</v>
      </c>
      <c r="Q255" s="308">
        <f t="shared" ca="1" si="4"/>
        <v>0</v>
      </c>
      <c r="R255" s="311">
        <f t="shared" ca="1" si="5"/>
        <v>1.2996537930298757E-6</v>
      </c>
      <c r="S255" s="311">
        <f t="shared" ca="1" si="6"/>
        <v>-3.1253788357691326E-3</v>
      </c>
      <c r="T255" s="310">
        <f t="shared" ca="1" si="7"/>
        <v>2.9482043446018569E-3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-1.2617738507358922E-6</v>
      </c>
      <c r="I256" s="311">
        <f t="shared" ca="1" si="2"/>
        <v>-3.8444117643536835E-3</v>
      </c>
      <c r="J256" s="310">
        <f t="shared" ca="1" si="3"/>
        <v>1.9096949480756908E-3</v>
      </c>
      <c r="P256" s="301">
        <f t="shared" si="9"/>
        <v>41699</v>
      </c>
      <c r="Q256" s="308">
        <f t="shared" ca="1" si="4"/>
        <v>0</v>
      </c>
      <c r="R256" s="311">
        <f t="shared" ca="1" si="5"/>
        <v>1.5061558789053464E-6</v>
      </c>
      <c r="S256" s="311">
        <f t="shared" ca="1" si="6"/>
        <v>-3.9585025368359394E-3</v>
      </c>
      <c r="T256" s="310">
        <f t="shared" ca="1" si="7"/>
        <v>1.7985130698405793E-3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-1.3904414073451221E-6</v>
      </c>
      <c r="I257" s="311">
        <f t="shared" ca="1" si="2"/>
        <v>-3.4813972497721446E-3</v>
      </c>
      <c r="J257" s="310">
        <f t="shared" ca="1" si="3"/>
        <v>1.5671604088585145E-3</v>
      </c>
      <c r="P257" s="301">
        <f t="shared" si="9"/>
        <v>41730</v>
      </c>
      <c r="Q257" s="308">
        <f t="shared" ca="1" si="4"/>
        <v>0</v>
      </c>
      <c r="R257" s="311">
        <f t="shared" ca="1" si="5"/>
        <v>1.4352013968377264E-6</v>
      </c>
      <c r="S257" s="311">
        <f t="shared" ca="1" si="6"/>
        <v>-4.0780848396230196E-3</v>
      </c>
      <c r="T257" s="310">
        <f t="shared" ca="1" si="7"/>
        <v>2.8003289691909128E-3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-7.7529148789778901E-7</v>
      </c>
      <c r="I258" s="311">
        <f t="shared" ca="1" si="2"/>
        <v>-4.047221422297631E-3</v>
      </c>
      <c r="J258" s="310">
        <f t="shared" ca="1" si="3"/>
        <v>4.48307871742748E-3</v>
      </c>
      <c r="P258" s="301">
        <f t="shared" si="9"/>
        <v>41760</v>
      </c>
      <c r="Q258" s="308">
        <f t="shared" ca="1" si="4"/>
        <v>0</v>
      </c>
      <c r="R258" s="311">
        <f t="shared" ca="1" si="5"/>
        <v>1.5263504953288987E-6</v>
      </c>
      <c r="S258" s="311">
        <f t="shared" ca="1" si="6"/>
        <v>-3.7101523268043834E-3</v>
      </c>
      <c r="T258" s="310">
        <f t="shared" ca="1" si="7"/>
        <v>2.713254396627951E-3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-1.5666849338957789E-6</v>
      </c>
      <c r="I259" s="311">
        <f t="shared" ca="1" si="2"/>
        <v>-3.4831867164764052E-3</v>
      </c>
      <c r="J259" s="310">
        <f t="shared" ca="1" si="3"/>
        <v>2.5771945710815203E-3</v>
      </c>
      <c r="P259" s="301">
        <f t="shared" si="9"/>
        <v>41791</v>
      </c>
      <c r="Q259" s="308">
        <f t="shared" ca="1" si="4"/>
        <v>0</v>
      </c>
      <c r="R259" s="311">
        <f t="shared" ca="1" si="5"/>
        <v>1.5369081924898609E-6</v>
      </c>
      <c r="S259" s="311">
        <f t="shared" ca="1" si="6"/>
        <v>-3.7945688425199409E-3</v>
      </c>
      <c r="T259" s="310">
        <f t="shared" ca="1" si="7"/>
        <v>3.7104049526155425E-3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-1.4472173277546574E-6</v>
      </c>
      <c r="I260" s="311">
        <f t="shared" ca="1" si="2"/>
        <v>-2.9637242019454613E-3</v>
      </c>
      <c r="J260" s="310">
        <f t="shared" ca="1" si="3"/>
        <v>1.8561763357711758E-3</v>
      </c>
      <c r="P260" s="301">
        <f t="shared" si="9"/>
        <v>41821</v>
      </c>
      <c r="Q260" s="308">
        <f t="shared" ca="1" si="4"/>
        <v>0</v>
      </c>
      <c r="R260" s="311">
        <f t="shared" ca="1" si="5"/>
        <v>1.5228048975135522E-6</v>
      </c>
      <c r="S260" s="311">
        <f t="shared" ca="1" si="6"/>
        <v>-3.0649992513614999E-3</v>
      </c>
      <c r="T260" s="310">
        <f t="shared" ca="1" si="7"/>
        <v>3.5547042540318152E-3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-1.5886956620247972E-6</v>
      </c>
      <c r="I261" s="311">
        <f t="shared" ca="1" si="2"/>
        <v>-3.0543567231124946E-3</v>
      </c>
      <c r="J261" s="310">
        <f t="shared" ca="1" si="3"/>
        <v>1.2292608171091679E-3</v>
      </c>
      <c r="P261" s="301">
        <f t="shared" si="9"/>
        <v>41852</v>
      </c>
      <c r="Q261" s="308">
        <f t="shared" ca="1" si="4"/>
        <v>0</v>
      </c>
      <c r="R261" s="311">
        <f t="shared" ca="1" si="5"/>
        <v>1.4185430046165237E-6</v>
      </c>
      <c r="S261" s="311">
        <f t="shared" ca="1" si="6"/>
        <v>-3.2004491104417054E-3</v>
      </c>
      <c r="T261" s="310">
        <f t="shared" ca="1" si="7"/>
        <v>2.6705264173751964E-3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-1.3316236587845864E-6</v>
      </c>
      <c r="I262" s="311">
        <f t="shared" ca="1" si="2"/>
        <v>-3.8690667996875705E-3</v>
      </c>
      <c r="J262" s="310">
        <f t="shared" ca="1" si="3"/>
        <v>2.6229962480837088E-3</v>
      </c>
      <c r="P262" s="301">
        <f t="shared" si="9"/>
        <v>41883</v>
      </c>
      <c r="Q262" s="308">
        <f t="shared" ca="1" si="4"/>
        <v>0</v>
      </c>
      <c r="R262" s="311">
        <f t="shared" ca="1" si="5"/>
        <v>1.3924786135266487E-6</v>
      </c>
      <c r="S262" s="311">
        <f t="shared" ca="1" si="6"/>
        <v>-4.160502947892164E-3</v>
      </c>
      <c r="T262" s="310">
        <f t="shared" ca="1" si="7"/>
        <v>3.7340344013319093E-3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-1.1486759216028375E-6</v>
      </c>
      <c r="I263" s="311">
        <f t="shared" ca="1" si="2"/>
        <v>-3.4323388619686979E-3</v>
      </c>
      <c r="J263" s="310">
        <f t="shared" ca="1" si="3"/>
        <v>1.8930073204930231E-3</v>
      </c>
      <c r="P263" s="301">
        <f t="shared" si="9"/>
        <v>41913</v>
      </c>
      <c r="Q263" s="308">
        <f t="shared" ca="1" si="4"/>
        <v>0</v>
      </c>
      <c r="R263" s="311">
        <f t="shared" ca="1" si="5"/>
        <v>1.5349345356963084E-6</v>
      </c>
      <c r="S263" s="311">
        <f t="shared" ca="1" si="6"/>
        <v>-3.8451793282578972E-3</v>
      </c>
      <c r="T263" s="310">
        <f t="shared" ca="1" si="7"/>
        <v>4.4939277248288167E-3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-1.3964781346853528E-6</v>
      </c>
      <c r="I264" s="311">
        <f t="shared" ca="1" si="2"/>
        <v>-4.0327404613061946E-3</v>
      </c>
      <c r="J264" s="310">
        <f t="shared" ca="1" si="3"/>
        <v>2.6486321425907011E-3</v>
      </c>
      <c r="P264" s="301">
        <f t="shared" si="9"/>
        <v>41944</v>
      </c>
      <c r="Q264" s="308">
        <f t="shared" ca="1" si="4"/>
        <v>0</v>
      </c>
      <c r="R264" s="311">
        <f t="shared" ca="1" si="5"/>
        <v>1.4160675165797443E-6</v>
      </c>
      <c r="S264" s="311">
        <f t="shared" ca="1" si="6"/>
        <v>-4.6152983679730308E-3</v>
      </c>
      <c r="T264" s="310">
        <f t="shared" ca="1" si="7"/>
        <v>2.8238668855866678E-3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-1.4177684810601221E-6</v>
      </c>
      <c r="I265" s="311">
        <f t="shared" ca="1" si="2"/>
        <v>-3.6989289007729464E-3</v>
      </c>
      <c r="J265" s="310">
        <f t="shared" ca="1" si="3"/>
        <v>2.5313388086567468E-3</v>
      </c>
      <c r="P265" s="301">
        <f t="shared" si="9"/>
        <v>41974</v>
      </c>
      <c r="Q265" s="308">
        <f t="shared" ca="1" si="4"/>
        <v>0</v>
      </c>
      <c r="R265" s="311">
        <f t="shared" ca="1" si="5"/>
        <v>1.4507047334522127E-6</v>
      </c>
      <c r="S265" s="311">
        <f t="shared" ca="1" si="6"/>
        <v>-4.0600419512467623E-3</v>
      </c>
      <c r="T265" s="310">
        <f t="shared" ca="1" si="7"/>
        <v>3.6253421897538551E-3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-1.0653278943451028E-6</v>
      </c>
      <c r="I266" s="311">
        <f t="shared" ca="1" si="2"/>
        <v>-3.4985049790139389E-3</v>
      </c>
      <c r="J266" s="310">
        <f t="shared" ca="1" si="3"/>
        <v>2.4906394663273268E-3</v>
      </c>
      <c r="P266" s="301">
        <f t="shared" si="9"/>
        <v>42005</v>
      </c>
      <c r="Q266" s="308">
        <f t="shared" ca="1" si="4"/>
        <v>0</v>
      </c>
      <c r="R266" s="311">
        <f t="shared" ca="1" si="5"/>
        <v>-6.5040354402245981E-7</v>
      </c>
      <c r="S266" s="311">
        <f t="shared" ca="1" si="6"/>
        <v>-4.2204666309388905E-3</v>
      </c>
      <c r="T266" s="310">
        <f t="shared" ca="1" si="7"/>
        <v>3.569553996982E-3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-1.1802494264134822E-6</v>
      </c>
      <c r="I267" s="311">
        <f t="shared" ca="1" si="2"/>
        <v>-3.3572434240131122E-3</v>
      </c>
      <c r="J267" s="310">
        <f t="shared" ca="1" si="3"/>
        <v>2.7555667364325132E-3</v>
      </c>
      <c r="P267" s="301">
        <f t="shared" si="9"/>
        <v>42036</v>
      </c>
      <c r="Q267" s="308">
        <f t="shared" ca="1" si="4"/>
        <v>0</v>
      </c>
      <c r="R267" s="311">
        <f t="shared" ca="1" si="5"/>
        <v>-6.3570884833996644E-7</v>
      </c>
      <c r="S267" s="311">
        <f t="shared" ca="1" si="6"/>
        <v>-3.9384005393403587E-3</v>
      </c>
      <c r="T267" s="310">
        <f t="shared" ca="1" si="7"/>
        <v>2.9345008625094593E-3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-1.1461919150468347E-6</v>
      </c>
      <c r="I268" s="311">
        <f t="shared" ca="1" si="2"/>
        <v>-3.7333152090923694E-3</v>
      </c>
      <c r="J268" s="310">
        <f t="shared" ca="1" si="3"/>
        <v>1.9116933669729441E-3</v>
      </c>
      <c r="P268" s="301">
        <f t="shared" si="9"/>
        <v>42064</v>
      </c>
      <c r="Q268" s="308">
        <f t="shared" ca="1" si="4"/>
        <v>0</v>
      </c>
      <c r="R268" s="311">
        <f t="shared" ca="1" si="5"/>
        <v>-8.0416926584447879E-7</v>
      </c>
      <c r="S268" s="311">
        <f t="shared" ca="1" si="6"/>
        <v>-4.7538466073272501E-3</v>
      </c>
      <c r="T268" s="310">
        <f t="shared" ca="1" si="7"/>
        <v>3.7239457277620236E-3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-1.0701659938217034E-6</v>
      </c>
      <c r="I269" s="311">
        <f t="shared" ca="1" si="2"/>
        <v>-3.915442148799686E-3</v>
      </c>
      <c r="J269" s="310">
        <f t="shared" ca="1" si="3"/>
        <v>1.9818726848275237E-3</v>
      </c>
      <c r="P269" s="301">
        <f t="shared" si="9"/>
        <v>42095</v>
      </c>
      <c r="Q269" s="308">
        <f t="shared" ca="1" si="4"/>
        <v>0</v>
      </c>
      <c r="R269" s="311">
        <f t="shared" ca="1" si="5"/>
        <v>-5.8961302329407772E-7</v>
      </c>
      <c r="S269" s="311">
        <f t="shared" ca="1" si="6"/>
        <v>-4.7908767026950683E-3</v>
      </c>
      <c r="T269" s="310">
        <f t="shared" ca="1" si="7"/>
        <v>4.6685208047820836E-3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-1.0456507768541456E-6</v>
      </c>
      <c r="I270" s="311">
        <f t="shared" ca="1" si="2"/>
        <v>-3.8956156884537574E-3</v>
      </c>
      <c r="J270" s="310">
        <f t="shared" ca="1" si="3"/>
        <v>1.8959148559887229E-3</v>
      </c>
      <c r="P270" s="301">
        <f t="shared" si="9"/>
        <v>42125</v>
      </c>
      <c r="Q270" s="308">
        <f t="shared" ca="1" si="4"/>
        <v>0</v>
      </c>
      <c r="R270" s="311">
        <f t="shared" ca="1" si="5"/>
        <v>-3.0464750466752122E-7</v>
      </c>
      <c r="S270" s="311">
        <f t="shared" ca="1" si="6"/>
        <v>-5.5133707575881763E-3</v>
      </c>
      <c r="T270" s="310">
        <f t="shared" ca="1" si="7"/>
        <v>8.8641619856861809E-3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-1.3126554579967475E-6</v>
      </c>
      <c r="I271" s="311">
        <f t="shared" ca="1" si="2"/>
        <v>-3.6932945099708014E-3</v>
      </c>
      <c r="J271" s="310">
        <f t="shared" ca="1" si="3"/>
        <v>2.5777778933206985E-3</v>
      </c>
      <c r="P271" s="301">
        <f t="shared" si="9"/>
        <v>42156</v>
      </c>
      <c r="Q271" s="308">
        <f t="shared" ca="1" si="4"/>
        <v>0</v>
      </c>
      <c r="R271" s="311">
        <f t="shared" ca="1" si="5"/>
        <v>-9.0112584738566426E-7</v>
      </c>
      <c r="S271" s="311">
        <f t="shared" ca="1" si="6"/>
        <v>-4.295468790289525E-3</v>
      </c>
      <c r="T271" s="310">
        <f t="shared" ca="1" si="7"/>
        <v>3.7064747854633762E-3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-1.092456908824424E-6</v>
      </c>
      <c r="I272" s="311">
        <f t="shared" ca="1" si="2"/>
        <v>-3.0770188949506005E-3</v>
      </c>
      <c r="J272" s="310">
        <f t="shared" ca="1" si="3"/>
        <v>3.1249751480297849E-3</v>
      </c>
      <c r="P272" s="301">
        <f t="shared" si="9"/>
        <v>42186</v>
      </c>
      <c r="Q272" s="308">
        <f t="shared" ca="1" si="4"/>
        <v>0</v>
      </c>
      <c r="R272" s="311">
        <f t="shared" ca="1" si="5"/>
        <v>-5.5461954584501427E-7</v>
      </c>
      <c r="S272" s="311">
        <f t="shared" ca="1" si="6"/>
        <v>-3.8695066377365528E-3</v>
      </c>
      <c r="T272" s="310">
        <f t="shared" ca="1" si="7"/>
        <v>4.4271202548562538E-3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-1.2124948571834437E-6</v>
      </c>
      <c r="I273" s="311">
        <f t="shared" ca="1" si="2"/>
        <v>-3.2082150588285119E-3</v>
      </c>
      <c r="J273" s="310">
        <f t="shared" ca="1" si="3"/>
        <v>2.4724877889910069E-3</v>
      </c>
      <c r="P273" s="301">
        <f t="shared" si="9"/>
        <v>42217</v>
      </c>
      <c r="Q273" s="308">
        <f t="shared" ca="1" si="4"/>
        <v>0</v>
      </c>
      <c r="R273" s="311">
        <f t="shared" ca="1" si="5"/>
        <v>-7.6322371156400948E-7</v>
      </c>
      <c r="S273" s="311">
        <f t="shared" ca="1" si="6"/>
        <v>-3.7902485251912754E-3</v>
      </c>
      <c r="T273" s="310">
        <f t="shared" ca="1" si="7"/>
        <v>3.5294970751749144E-3</v>
      </c>
    </row>
    <row r="274" spans="6:20">
      <c r="F274" s="301">
        <f t="shared" si="8"/>
        <v>42248</v>
      </c>
      <c r="G274" s="308">
        <f t="shared" ref="G274:G305" ca="1" si="10">+IF(ISERROR(G35/C35-1),0,G35/C35-1)</f>
        <v>0</v>
      </c>
      <c r="H274" s="311">
        <f t="shared" ref="H274:H305" ca="1" si="11">+IF(ISERROR(H35/D35-1),0,H35/D35-1)</f>
        <v>-1.1673403323975151E-6</v>
      </c>
      <c r="I274" s="311">
        <f t="shared" ref="I274:I305" ca="1" si="12">+IF(ISERROR(I35/E35-1),0,I35/E35-1)</f>
        <v>-4.1823960035524133E-3</v>
      </c>
      <c r="J274" s="310">
        <f t="shared" ref="J274:J305" ca="1" si="13">+IF(ISERROR(J35/F35-1),0,J35/F35-1)</f>
        <v>1.3169192071664781E-3</v>
      </c>
      <c r="P274" s="301">
        <f t="shared" si="9"/>
        <v>42248</v>
      </c>
      <c r="Q274" s="308">
        <f t="shared" ca="1" si="4"/>
        <v>0</v>
      </c>
      <c r="R274" s="311">
        <f t="shared" ca="1" si="5"/>
        <v>-6.3235819203200094E-7</v>
      </c>
      <c r="S274" s="311">
        <f t="shared" ca="1" si="6"/>
        <v>-4.8943362956950232E-3</v>
      </c>
      <c r="T274" s="310">
        <f t="shared" ca="1" si="7"/>
        <v>4.6604766288875776E-3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-1.1589792729971293E-6</v>
      </c>
      <c r="I275" s="311">
        <f t="shared" ca="1" si="12"/>
        <v>-3.8283801582199573E-3</v>
      </c>
      <c r="J275" s="310">
        <f t="shared" ca="1" si="13"/>
        <v>1.8810029396612027E-3</v>
      </c>
      <c r="P275" s="301">
        <f t="shared" si="9"/>
        <v>42278</v>
      </c>
      <c r="Q275" s="308">
        <f t="shared" ca="1" si="4"/>
        <v>0</v>
      </c>
      <c r="R275" s="311">
        <f t="shared" ca="1" si="5"/>
        <v>-6.1145423602138038E-7</v>
      </c>
      <c r="S275" s="311">
        <f t="shared" ca="1" si="6"/>
        <v>-4.5062826820005952E-3</v>
      </c>
      <c r="T275" s="310">
        <f t="shared" ca="1" si="7"/>
        <v>5.405676854128405E-3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-1.101103767053857E-6</v>
      </c>
      <c r="I276" s="311">
        <f t="shared" ca="1" si="12"/>
        <v>-3.9565908958568707E-3</v>
      </c>
      <c r="J276" s="310">
        <f t="shared" ca="1" si="13"/>
        <v>2.2405117625965421E-3</v>
      </c>
      <c r="P276" s="301">
        <f t="shared" si="9"/>
        <v>42309</v>
      </c>
      <c r="Q276" s="308">
        <f t="shared" ca="1" si="4"/>
        <v>0</v>
      </c>
      <c r="R276" s="311">
        <f t="shared" ca="1" si="5"/>
        <v>-7.7130525211188683E-7</v>
      </c>
      <c r="S276" s="311">
        <f t="shared" ca="1" si="6"/>
        <v>-4.9592070959433299E-3</v>
      </c>
      <c r="T276" s="310">
        <f t="shared" ca="1" si="7"/>
        <v>3.7511803920922127E-3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-1.2209744842950343E-6</v>
      </c>
      <c r="I277" s="311">
        <f t="shared" ca="1" si="12"/>
        <v>-3.9535823080494303E-3</v>
      </c>
      <c r="J277" s="310">
        <f t="shared" ca="1" si="13"/>
        <v>1.9233717819586715E-3</v>
      </c>
      <c r="P277" s="301">
        <f t="shared" si="9"/>
        <v>42339</v>
      </c>
      <c r="Q277" s="308">
        <f t="shared" ca="1" si="4"/>
        <v>0</v>
      </c>
      <c r="R277" s="311">
        <f t="shared" ca="1" si="5"/>
        <v>-7.0219112713321152E-7</v>
      </c>
      <c r="S277" s="311">
        <f t="shared" ca="1" si="6"/>
        <v>-5.0483501737205172E-3</v>
      </c>
      <c r="T277" s="310">
        <f t="shared" ca="1" si="7"/>
        <v>3.6346935506854638E-3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-1.0226811031355254E-7</v>
      </c>
      <c r="I278" s="311">
        <f t="shared" ca="1" si="12"/>
        <v>-3.1901853763767196E-3</v>
      </c>
      <c r="J278" s="310">
        <f t="shared" ca="1" si="13"/>
        <v>2.4951867863440835E-3</v>
      </c>
      <c r="P278" s="301">
        <f t="shared" si="9"/>
        <v>42370</v>
      </c>
      <c r="Q278" s="308">
        <f t="shared" ca="1" si="4"/>
        <v>0</v>
      </c>
      <c r="R278" s="311">
        <f t="shared" ca="1" si="5"/>
        <v>-1.1409953520891136E-6</v>
      </c>
      <c r="S278" s="311">
        <f t="shared" ca="1" si="6"/>
        <v>-3.5882121669205125E-3</v>
      </c>
      <c r="T278" s="310">
        <f t="shared" ca="1" si="7"/>
        <v>4.4430488849314109E-3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-1.3924249964158975E-7</v>
      </c>
      <c r="I279" s="311">
        <f t="shared" ca="1" si="12"/>
        <v>-3.238091023357148E-3</v>
      </c>
      <c r="J279" s="310">
        <f t="shared" ca="1" si="13"/>
        <v>1.998196900490079E-3</v>
      </c>
      <c r="P279" s="301">
        <f t="shared" si="9"/>
        <v>42401</v>
      </c>
      <c r="Q279" s="308">
        <f t="shared" ca="1" si="4"/>
        <v>0</v>
      </c>
      <c r="R279" s="311">
        <f t="shared" ca="1" si="5"/>
        <v>-1.1653429321523134E-6</v>
      </c>
      <c r="S279" s="311">
        <f t="shared" ca="1" si="6"/>
        <v>-3.0959498897390469E-3</v>
      </c>
      <c r="T279" s="310">
        <f t="shared" ca="1" si="7"/>
        <v>3.7493607095067105E-3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-2.104580344441942E-7</v>
      </c>
      <c r="I280" s="311">
        <f t="shared" ca="1" si="12"/>
        <v>-3.459980215314018E-3</v>
      </c>
      <c r="J280" s="310">
        <f t="shared" ca="1" si="13"/>
        <v>2.5038693239380905E-3</v>
      </c>
      <c r="P280" s="301">
        <f t="shared" si="9"/>
        <v>42430</v>
      </c>
      <c r="Q280" s="308">
        <f t="shared" ca="1" si="4"/>
        <v>0</v>
      </c>
      <c r="R280" s="311">
        <f t="shared" ca="1" si="5"/>
        <v>-9.8561106576244839E-7</v>
      </c>
      <c r="S280" s="311">
        <f t="shared" ca="1" si="6"/>
        <v>-3.7377749505791424E-3</v>
      </c>
      <c r="T280" s="310">
        <f t="shared" ca="1" si="7"/>
        <v>3.5529781503487179E-3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1.5375385942206776E-7</v>
      </c>
      <c r="I281" s="311">
        <f t="shared" ca="1" si="12"/>
        <v>-3.7903380490316163E-3</v>
      </c>
      <c r="J281" s="310">
        <f t="shared" ca="1" si="13"/>
        <v>3.9346869097376391E-3</v>
      </c>
      <c r="P281" s="301">
        <f t="shared" si="9"/>
        <v>42461</v>
      </c>
      <c r="Q281" s="308">
        <f t="shared" ca="1" si="4"/>
        <v>0</v>
      </c>
      <c r="R281" s="311">
        <f t="shared" ca="1" si="5"/>
        <v>-1.1973983556901047E-6</v>
      </c>
      <c r="S281" s="311">
        <f t="shared" ca="1" si="6"/>
        <v>-3.9682277605699312E-3</v>
      </c>
      <c r="T281" s="310">
        <f t="shared" ca="1" si="7"/>
        <v>2.780874902052588E-3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6.3196394561870761E-8</v>
      </c>
      <c r="I282" s="311">
        <f t="shared" ca="1" si="12"/>
        <v>-3.6023068843732409E-3</v>
      </c>
      <c r="J282" s="310">
        <f t="shared" ca="1" si="13"/>
        <v>4.0474706731001842E-3</v>
      </c>
      <c r="P282" s="301">
        <f t="shared" si="9"/>
        <v>42491</v>
      </c>
      <c r="Q282" s="308">
        <f t="shared" ca="1" si="4"/>
        <v>0</v>
      </c>
      <c r="R282" s="311">
        <f t="shared" ca="1" si="5"/>
        <v>-1.2220645991822821E-6</v>
      </c>
      <c r="S282" s="311">
        <f t="shared" ca="1" si="6"/>
        <v>-3.7244370362417012E-3</v>
      </c>
      <c r="T282" s="310">
        <f t="shared" ca="1" si="7"/>
        <v>2.6907555226536317E-3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9.3095343434157485E-8</v>
      </c>
      <c r="I283" s="311">
        <f t="shared" ca="1" si="12"/>
        <v>-3.2817624788479272E-3</v>
      </c>
      <c r="J283" s="310">
        <f t="shared" ca="1" si="13"/>
        <v>1.9275662886844014E-3</v>
      </c>
      <c r="P283" s="301">
        <f t="shared" si="9"/>
        <v>42522</v>
      </c>
      <c r="Q283" s="308">
        <f t="shared" ca="1" si="4"/>
        <v>0</v>
      </c>
      <c r="R283" s="311">
        <f t="shared" ca="1" si="5"/>
        <v>-1.1344259950307745E-6</v>
      </c>
      <c r="S283" s="311">
        <f t="shared" ca="1" si="6"/>
        <v>-3.3210777349261811E-3</v>
      </c>
      <c r="T283" s="310">
        <f t="shared" ca="1" si="7"/>
        <v>3.6600132520512307E-3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-4.888469717911903E-8</v>
      </c>
      <c r="I284" s="311">
        <f t="shared" ca="1" si="12"/>
        <v>-2.9999990716301772E-3</v>
      </c>
      <c r="J284" s="310">
        <f t="shared" ca="1" si="13"/>
        <v>2.4721765699953213E-3</v>
      </c>
      <c r="P284" s="301">
        <f t="shared" si="9"/>
        <v>42552</v>
      </c>
      <c r="Q284" s="308">
        <f t="shared" ca="1" si="4"/>
        <v>0</v>
      </c>
      <c r="R284" s="311">
        <f t="shared" ca="1" si="5"/>
        <v>-1.1969950014512065E-6</v>
      </c>
      <c r="S284" s="311">
        <f t="shared" ca="1" si="6"/>
        <v>-3.3087257882401522E-3</v>
      </c>
      <c r="T284" s="310">
        <f t="shared" ca="1" si="7"/>
        <v>2.642914636651339E-3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2.0299418146407788E-8</v>
      </c>
      <c r="I285" s="311">
        <f t="shared" ca="1" si="12"/>
        <v>-2.966551049854993E-3</v>
      </c>
      <c r="J285" s="310">
        <f t="shared" ca="1" si="13"/>
        <v>2.715630460119467E-3</v>
      </c>
      <c r="P285" s="301">
        <f t="shared" si="9"/>
        <v>42583</v>
      </c>
      <c r="Q285" s="308">
        <f t="shared" ca="1" si="4"/>
        <v>0</v>
      </c>
      <c r="R285" s="311">
        <f t="shared" ca="1" si="5"/>
        <v>-1.0855670878884283E-6</v>
      </c>
      <c r="S285" s="311">
        <f t="shared" ca="1" si="6"/>
        <v>-2.9570247124443005E-3</v>
      </c>
      <c r="T285" s="310">
        <f t="shared" ca="1" si="7"/>
        <v>1.7668646068502714E-3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-1.7071125513190566E-8</v>
      </c>
      <c r="I286" s="311">
        <f t="shared" ca="1" si="12"/>
        <v>-3.7213639105219132E-3</v>
      </c>
      <c r="J286" s="310">
        <f t="shared" ca="1" si="13"/>
        <v>1.968473741173371E-3</v>
      </c>
      <c r="P286" s="301">
        <f t="shared" si="9"/>
        <v>42614</v>
      </c>
      <c r="Q286" s="308">
        <f t="shared" ca="1" si="4"/>
        <v>0</v>
      </c>
      <c r="R286" s="311">
        <f t="shared" ca="1" si="5"/>
        <v>-9.9541668252545179E-7</v>
      </c>
      <c r="S286" s="311">
        <f t="shared" ca="1" si="6"/>
        <v>-4.1033149700243632E-3</v>
      </c>
      <c r="T286" s="310">
        <f t="shared" ca="1" si="7"/>
        <v>3.7164010088985844E-3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-2.4365030371065188E-7</v>
      </c>
      <c r="I287" s="311">
        <f t="shared" ca="1" si="12"/>
        <v>-3.4806531254110151E-3</v>
      </c>
      <c r="J287" s="310">
        <f t="shared" ca="1" si="13"/>
        <v>2.5264189450879826E-3</v>
      </c>
      <c r="P287" s="301">
        <f t="shared" si="9"/>
        <v>42644</v>
      </c>
      <c r="Q287" s="308">
        <f t="shared" ca="1" si="4"/>
        <v>0</v>
      </c>
      <c r="R287" s="311">
        <f t="shared" ca="1" si="5"/>
        <v>-1.2776518329982167E-6</v>
      </c>
      <c r="S287" s="311">
        <f t="shared" ca="1" si="6"/>
        <v>-3.7327837667776587E-3</v>
      </c>
      <c r="T287" s="310">
        <f t="shared" ca="1" si="7"/>
        <v>4.4826601766090324E-3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-2.3156130501966743E-7</v>
      </c>
      <c r="I288" s="311">
        <f t="shared" ca="1" si="12"/>
        <v>-3.8161048726998992E-3</v>
      </c>
      <c r="J288" s="310">
        <f t="shared" ca="1" si="13"/>
        <v>1.300730543684292E-3</v>
      </c>
      <c r="P288" s="301">
        <f t="shared" si="9"/>
        <v>42675</v>
      </c>
      <c r="Q288" s="308">
        <f t="shared" ca="1" si="4"/>
        <v>0</v>
      </c>
      <c r="R288" s="311">
        <f t="shared" ca="1" si="5"/>
        <v>-1.0780459895887162E-6</v>
      </c>
      <c r="S288" s="311">
        <f t="shared" ca="1" si="6"/>
        <v>-4.0480806342857445E-3</v>
      </c>
      <c r="T288" s="310">
        <f t="shared" ca="1" si="7"/>
        <v>2.7995643422549232E-3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-2.0443353421217836E-7</v>
      </c>
      <c r="I289" s="311">
        <f t="shared" ca="1" si="12"/>
        <v>-4.0102483452946203E-3</v>
      </c>
      <c r="J289" s="310">
        <f t="shared" ca="1" si="13"/>
        <v>2.5226169292922318E-3</v>
      </c>
      <c r="P289" s="301">
        <f t="shared" si="9"/>
        <v>42705</v>
      </c>
      <c r="Q289" s="308">
        <f t="shared" ca="1" si="4"/>
        <v>0</v>
      </c>
      <c r="R289" s="311">
        <f t="shared" ca="1" si="5"/>
        <v>-1.165626456800517E-6</v>
      </c>
      <c r="S289" s="311">
        <f t="shared" ca="1" si="6"/>
        <v>-4.4081090096510511E-3</v>
      </c>
      <c r="T289" s="310">
        <f t="shared" ca="1" si="7"/>
        <v>3.6036074458360989E-3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-6.8424259272226173E-5</v>
      </c>
      <c r="I290" s="311">
        <f t="shared" ca="1" si="12"/>
        <v>-3.2119162692783032E-3</v>
      </c>
      <c r="J290" s="310">
        <f t="shared" ca="1" si="13"/>
        <v>2.5023011334432965E-3</v>
      </c>
      <c r="P290" s="301">
        <f t="shared" si="9"/>
        <v>42736</v>
      </c>
      <c r="Q290" s="308">
        <f t="shared" ca="1" si="4"/>
        <v>0</v>
      </c>
      <c r="R290" s="311">
        <f t="shared" ca="1" si="5"/>
        <v>-6.8922271942439828E-5</v>
      </c>
      <c r="S290" s="311">
        <f t="shared" ca="1" si="6"/>
        <v>-3.1871358901139901E-3</v>
      </c>
      <c r="T290" s="310">
        <f t="shared" ca="1" si="7"/>
        <v>2.6383938352037006E-3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-6.8390650682981224E-5</v>
      </c>
      <c r="I291" s="311">
        <f t="shared" ca="1" si="12"/>
        <v>-3.1398985699563342E-3</v>
      </c>
      <c r="J291" s="310">
        <f t="shared" ca="1" si="13"/>
        <v>2.7551936916050401E-3</v>
      </c>
      <c r="P291" s="301">
        <f t="shared" si="9"/>
        <v>42767</v>
      </c>
      <c r="Q291" s="308">
        <f t="shared" ca="1" si="4"/>
        <v>0</v>
      </c>
      <c r="R291" s="311">
        <f t="shared" ca="1" si="5"/>
        <v>-6.8953244759417665E-5</v>
      </c>
      <c r="S291" s="311">
        <f t="shared" ca="1" si="6"/>
        <v>-3.1539110812407456E-3</v>
      </c>
      <c r="T291" s="310">
        <f t="shared" ca="1" si="7"/>
        <v>1.9695342929888504E-3</v>
      </c>
    </row>
    <row r="292" spans="6:20">
      <c r="F292" s="301">
        <f t="shared" si="8"/>
        <v>42795</v>
      </c>
      <c r="G292" s="308">
        <f t="shared" ca="1" si="10"/>
        <v>0</v>
      </c>
      <c r="H292" s="311">
        <f t="shared" ca="1" si="11"/>
        <v>-6.8352881246513952E-5</v>
      </c>
      <c r="I292" s="311">
        <f t="shared" ca="1" si="12"/>
        <v>-3.6040526681713203E-3</v>
      </c>
      <c r="J292" s="310">
        <f t="shared" ca="1" si="13"/>
        <v>1.8928270999107877E-3</v>
      </c>
      <c r="P292" s="301">
        <f t="shared" si="9"/>
        <v>42795</v>
      </c>
      <c r="Q292" s="308">
        <f t="shared" ca="1" si="4"/>
        <v>0</v>
      </c>
      <c r="R292" s="311">
        <f t="shared" ca="1" si="5"/>
        <v>-6.8811983112260222E-5</v>
      </c>
      <c r="S292" s="311">
        <f t="shared" ca="1" si="6"/>
        <v>-3.7468386338636028E-3</v>
      </c>
      <c r="T292" s="310">
        <f t="shared" ca="1" si="7"/>
        <v>3.565534875352494E-3</v>
      </c>
    </row>
    <row r="293" spans="6:20">
      <c r="F293" s="301">
        <f t="shared" si="8"/>
        <v>42826</v>
      </c>
      <c r="G293" s="308">
        <f t="shared" ca="1" si="10"/>
        <v>0</v>
      </c>
      <c r="H293" s="311">
        <f t="shared" ca="1" si="11"/>
        <v>-6.8343226959588499E-5</v>
      </c>
      <c r="I293" s="311">
        <f t="shared" ca="1" si="12"/>
        <v>-3.8154135943903045E-3</v>
      </c>
      <c r="J293" s="310">
        <f t="shared" ca="1" si="13"/>
        <v>1.3100638177778734E-3</v>
      </c>
      <c r="P293" s="301">
        <f t="shared" si="9"/>
        <v>42826</v>
      </c>
      <c r="Q293" s="308">
        <f t="shared" ca="1" si="4"/>
        <v>0</v>
      </c>
      <c r="R293" s="311">
        <f t="shared" ca="1" si="5"/>
        <v>-6.9322048540376713E-5</v>
      </c>
      <c r="S293" s="311">
        <f t="shared" ca="1" si="6"/>
        <v>-4.8148507459540024E-3</v>
      </c>
      <c r="T293" s="310">
        <f t="shared" ca="1" si="7"/>
        <v>6.6178749854415297E-3</v>
      </c>
    </row>
    <row r="294" spans="6:20">
      <c r="F294" s="301">
        <f t="shared" si="8"/>
        <v>42856</v>
      </c>
      <c r="G294" s="308">
        <f t="shared" ca="1" si="10"/>
        <v>0</v>
      </c>
      <c r="H294" s="311">
        <f t="shared" ca="1" si="11"/>
        <v>-6.8286325713873275E-5</v>
      </c>
      <c r="I294" s="311">
        <f t="shared" ca="1" si="12"/>
        <v>-3.8042310407776503E-3</v>
      </c>
      <c r="J294" s="310">
        <f t="shared" ca="1" si="13"/>
        <v>1.9114880445476601E-3</v>
      </c>
      <c r="P294" s="301">
        <f t="shared" si="9"/>
        <v>42856</v>
      </c>
      <c r="Q294" s="308">
        <f t="shared" ca="1" si="4"/>
        <v>0</v>
      </c>
      <c r="R294" s="311">
        <f t="shared" ca="1" si="5"/>
        <v>-6.8910811901412572E-5</v>
      </c>
      <c r="S294" s="311">
        <f t="shared" ca="1" si="6"/>
        <v>-3.9320095532838772E-3</v>
      </c>
      <c r="T294" s="310">
        <f t="shared" ca="1" si="7"/>
        <v>3.5775967791684682E-3</v>
      </c>
    </row>
    <row r="295" spans="6:20">
      <c r="F295" s="301">
        <f t="shared" si="8"/>
        <v>42887</v>
      </c>
      <c r="G295" s="308">
        <f t="shared" ca="1" si="10"/>
        <v>0</v>
      </c>
      <c r="H295" s="311">
        <f t="shared" ca="1" si="11"/>
        <v>-6.8400080986186218E-5</v>
      </c>
      <c r="I295" s="311">
        <f t="shared" ca="1" si="12"/>
        <v>-3.3339545395777437E-3</v>
      </c>
      <c r="J295" s="310">
        <f t="shared" ca="1" si="13"/>
        <v>1.9276889346508952E-3</v>
      </c>
      <c r="P295" s="301">
        <f t="shared" si="9"/>
        <v>42887</v>
      </c>
      <c r="Q295" s="308">
        <f t="shared" ca="1" si="4"/>
        <v>0</v>
      </c>
      <c r="R295" s="311">
        <f t="shared" ca="1" si="5"/>
        <v>-6.8759677772423089E-5</v>
      </c>
      <c r="S295" s="311">
        <f t="shared" ca="1" si="6"/>
        <v>-3.5540356899288472E-3</v>
      </c>
      <c r="T295" s="310">
        <f t="shared" ca="1" si="7"/>
        <v>4.5689508018746938E-3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-6.8446988696013733E-5</v>
      </c>
      <c r="I296" s="311">
        <f t="shared" ca="1" si="12"/>
        <v>-3.249062240118783E-3</v>
      </c>
      <c r="J296" s="310">
        <f t="shared" ca="1" si="13"/>
        <v>1.8431877755062942E-3</v>
      </c>
      <c r="P296" s="301">
        <f t="shared" si="9"/>
        <v>42917</v>
      </c>
      <c r="Q296" s="308">
        <f t="shared" ca="1" si="4"/>
        <v>0</v>
      </c>
      <c r="R296" s="311">
        <f t="shared" ca="1" si="5"/>
        <v>-6.892497665911268E-5</v>
      </c>
      <c r="S296" s="311">
        <f t="shared" ca="1" si="6"/>
        <v>-3.2381487703564416E-3</v>
      </c>
      <c r="T296" s="310">
        <f t="shared" ca="1" si="7"/>
        <v>2.6396555644581099E-3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-6.8351053532977879E-5</v>
      </c>
      <c r="I297" s="311">
        <f t="shared" ca="1" si="12"/>
        <v>-3.0083308337355286E-3</v>
      </c>
      <c r="J297" s="310">
        <f t="shared" ca="1" si="13"/>
        <v>1.8428412811160033E-3</v>
      </c>
      <c r="P297" s="301">
        <f t="shared" si="9"/>
        <v>42948</v>
      </c>
      <c r="Q297" s="308">
        <f t="shared" ca="1" si="4"/>
        <v>0</v>
      </c>
      <c r="R297" s="311">
        <f t="shared" ca="1" si="5"/>
        <v>-6.8783481741330199E-5</v>
      </c>
      <c r="S297" s="311">
        <f t="shared" ca="1" si="6"/>
        <v>-3.2078157806390006E-3</v>
      </c>
      <c r="T297" s="310">
        <f t="shared" ca="1" si="7"/>
        <v>2.6306900907204778E-3</v>
      </c>
    </row>
    <row r="298" spans="6:20">
      <c r="F298" s="301">
        <f t="shared" si="8"/>
        <v>42979</v>
      </c>
      <c r="G298" s="308">
        <f t="shared" ca="1" si="10"/>
        <v>0</v>
      </c>
      <c r="H298" s="311">
        <f t="shared" ca="1" si="11"/>
        <v>-6.8385590786035344E-5</v>
      </c>
      <c r="I298" s="311">
        <f t="shared" ca="1" si="12"/>
        <v>-3.882825517888211E-3</v>
      </c>
      <c r="J298" s="310">
        <f t="shared" ca="1" si="13"/>
        <v>2.6018432490841903E-3</v>
      </c>
      <c r="P298" s="301">
        <f t="shared" si="9"/>
        <v>42979</v>
      </c>
      <c r="Q298" s="308">
        <f t="shared" ca="1" si="4"/>
        <v>0</v>
      </c>
      <c r="R298" s="311">
        <f t="shared" ca="1" si="5"/>
        <v>-6.8769085542985664E-5</v>
      </c>
      <c r="S298" s="311">
        <f t="shared" ca="1" si="6"/>
        <v>-4.025640768002714E-3</v>
      </c>
      <c r="T298" s="310">
        <f t="shared" ca="1" si="7"/>
        <v>1.8511396601716967E-3</v>
      </c>
    </row>
    <row r="299" spans="6:20">
      <c r="F299" s="301">
        <f t="shared" si="8"/>
        <v>43009</v>
      </c>
      <c r="G299" s="308">
        <f t="shared" ca="1" si="10"/>
        <v>0</v>
      </c>
      <c r="H299" s="311">
        <f t="shared" ca="1" si="11"/>
        <v>-6.8483603310243168E-5</v>
      </c>
      <c r="I299" s="311">
        <f t="shared" ca="1" si="12"/>
        <v>-3.7082608511181947E-3</v>
      </c>
      <c r="J299" s="310">
        <f t="shared" ca="1" si="13"/>
        <v>2.5372311086597765E-3</v>
      </c>
      <c r="P299" s="301">
        <f t="shared" si="9"/>
        <v>43009</v>
      </c>
      <c r="Q299" s="308">
        <f t="shared" ca="1" si="4"/>
        <v>0</v>
      </c>
      <c r="R299" s="311">
        <f t="shared" ca="1" si="5"/>
        <v>-6.8809530252789131E-5</v>
      </c>
      <c r="S299" s="311">
        <f t="shared" ca="1" si="6"/>
        <v>-3.7937000751422367E-3</v>
      </c>
      <c r="T299" s="310">
        <f t="shared" ca="1" si="7"/>
        <v>3.5807438937613956E-3</v>
      </c>
    </row>
    <row r="300" spans="6:20">
      <c r="F300" s="301">
        <f t="shared" si="8"/>
        <v>43040</v>
      </c>
      <c r="G300" s="308">
        <f t="shared" ca="1" si="10"/>
        <v>0</v>
      </c>
      <c r="H300" s="311">
        <f t="shared" ca="1" si="11"/>
        <v>-6.8424853566062538E-5</v>
      </c>
      <c r="I300" s="311">
        <f t="shared" ca="1" si="12"/>
        <v>-3.8281729025475553E-3</v>
      </c>
      <c r="J300" s="310">
        <f t="shared" ca="1" si="13"/>
        <v>1.9492946999348781E-3</v>
      </c>
      <c r="P300" s="301">
        <f t="shared" si="9"/>
        <v>43040</v>
      </c>
      <c r="Q300" s="308">
        <f t="shared" ca="1" si="4"/>
        <v>0</v>
      </c>
      <c r="R300" s="311">
        <f t="shared" ca="1" si="5"/>
        <v>-6.8593286377316431E-5</v>
      </c>
      <c r="S300" s="311">
        <f t="shared" ca="1" si="6"/>
        <v>-4.3732406326562057E-3</v>
      </c>
      <c r="T300" s="310">
        <f t="shared" ca="1" si="7"/>
        <v>3.7405531056826646E-3</v>
      </c>
    </row>
    <row r="301" spans="6:20">
      <c r="F301" s="301">
        <f t="shared" si="8"/>
        <v>43070</v>
      </c>
      <c r="G301" s="308">
        <f t="shared" ca="1" si="10"/>
        <v>0</v>
      </c>
      <c r="H301" s="311">
        <f t="shared" ca="1" si="11"/>
        <v>-6.8423879118872932E-5</v>
      </c>
      <c r="I301" s="311">
        <f t="shared" ca="1" si="12"/>
        <v>-3.6839227743229452E-3</v>
      </c>
      <c r="J301" s="310">
        <f t="shared" ca="1" si="13"/>
        <v>2.5161694957602787E-3</v>
      </c>
      <c r="P301" s="301">
        <f t="shared" si="9"/>
        <v>43070</v>
      </c>
      <c r="Q301" s="308">
        <f t="shared" ca="1" si="4"/>
        <v>0</v>
      </c>
      <c r="R301" s="311">
        <f t="shared" ca="1" si="5"/>
        <v>-6.8929658029737162E-5</v>
      </c>
      <c r="S301" s="311">
        <f t="shared" ca="1" si="6"/>
        <v>-4.0069972176178803E-3</v>
      </c>
      <c r="T301" s="310">
        <f t="shared" ca="1" si="7"/>
        <v>3.60015064869601E-3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-2.3246427644507683E-5</v>
      </c>
      <c r="I302" s="311">
        <f t="shared" ca="1" si="12"/>
        <v>-2.8659637093001455E-3</v>
      </c>
      <c r="J302" s="310">
        <f t="shared" ca="1" si="13"/>
        <v>2.4829386729328107E-3</v>
      </c>
      <c r="P302" s="301">
        <f t="shared" si="9"/>
        <v>43101</v>
      </c>
      <c r="Q302" s="308">
        <f t="shared" ca="1" si="4"/>
        <v>0</v>
      </c>
      <c r="R302" s="311">
        <f t="shared" ca="1" si="5"/>
        <v>-2.5250964635570305E-5</v>
      </c>
      <c r="S302" s="311">
        <f t="shared" ca="1" si="6"/>
        <v>-3.2637983087515643E-3</v>
      </c>
      <c r="T302" s="310">
        <f t="shared" ca="1" si="7"/>
        <v>3.5475241354241405E-3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-2.3295995450811624E-5</v>
      </c>
      <c r="I303" s="311">
        <f t="shared" ca="1" si="12"/>
        <v>-2.6997278519523826E-3</v>
      </c>
      <c r="J303" s="310">
        <f t="shared" ca="1" si="13"/>
        <v>2.0688415224658918E-3</v>
      </c>
      <c r="P303" s="301">
        <f t="shared" si="9"/>
        <v>43132</v>
      </c>
      <c r="Q303" s="308">
        <f t="shared" ca="1" si="4"/>
        <v>0</v>
      </c>
      <c r="R303" s="311">
        <f t="shared" ca="1" si="5"/>
        <v>-2.4539531380929347E-5</v>
      </c>
      <c r="S303" s="311">
        <f t="shared" ca="1" si="6"/>
        <v>-2.7912405879186863E-3</v>
      </c>
      <c r="T303" s="310">
        <f t="shared" ca="1" si="7"/>
        <v>2.8953874166117721E-3</v>
      </c>
    </row>
    <row r="304" spans="6:20">
      <c r="F304" s="301">
        <f t="shared" si="8"/>
        <v>43160</v>
      </c>
      <c r="G304" s="308">
        <f t="shared" ca="1" si="10"/>
        <v>0</v>
      </c>
      <c r="H304" s="311">
        <f t="shared" ca="1" si="11"/>
        <v>-2.3368458128447678E-5</v>
      </c>
      <c r="I304" s="311">
        <f t="shared" ca="1" si="12"/>
        <v>-3.447273311871446E-3</v>
      </c>
      <c r="J304" s="310">
        <f t="shared" ca="1" si="13"/>
        <v>1.8866053561934493E-3</v>
      </c>
      <c r="P304" s="301">
        <f t="shared" si="9"/>
        <v>43160</v>
      </c>
      <c r="Q304" s="308">
        <f t="shared" ca="1" si="4"/>
        <v>0</v>
      </c>
      <c r="R304" s="311">
        <f t="shared" ca="1" si="5"/>
        <v>-2.4812525313278044E-5</v>
      </c>
      <c r="S304" s="311">
        <f t="shared" ca="1" si="6"/>
        <v>-3.6388331764770632E-3</v>
      </c>
      <c r="T304" s="310">
        <f t="shared" ca="1" si="7"/>
        <v>4.4563615173915938E-3</v>
      </c>
    </row>
    <row r="305" spans="6:20">
      <c r="F305" s="301">
        <f t="shared" si="8"/>
        <v>43191</v>
      </c>
      <c r="G305" s="308">
        <f t="shared" ca="1" si="10"/>
        <v>0</v>
      </c>
      <c r="H305" s="311">
        <f t="shared" ca="1" si="11"/>
        <v>-2.4018383592672166E-5</v>
      </c>
      <c r="I305" s="311">
        <f t="shared" ca="1" si="12"/>
        <v>-3.4203237351708715E-3</v>
      </c>
      <c r="J305" s="310">
        <f t="shared" ca="1" si="13"/>
        <v>3.302634398361981E-3</v>
      </c>
      <c r="P305" s="301">
        <f t="shared" si="9"/>
        <v>43191</v>
      </c>
      <c r="Q305" s="308">
        <f t="shared" ca="1" si="4"/>
        <v>0</v>
      </c>
      <c r="R305" s="311">
        <f t="shared" ca="1" si="5"/>
        <v>-2.5029964500711266E-5</v>
      </c>
      <c r="S305" s="311">
        <f t="shared" ca="1" si="6"/>
        <v>-3.7802931209801605E-3</v>
      </c>
      <c r="T305" s="310">
        <f t="shared" ca="1" si="7"/>
        <v>3.6996104252180473E-3</v>
      </c>
    </row>
    <row r="306" spans="6:20">
      <c r="F306" s="301">
        <f t="shared" si="8"/>
        <v>43221</v>
      </c>
      <c r="G306" s="308">
        <f t="shared" ref="G306:G313" ca="1" si="14">+IF(ISERROR(G67/C67-1),0,G67/C67-1)</f>
        <v>0</v>
      </c>
      <c r="H306" s="311">
        <f t="shared" ref="H306:H313" ca="1" si="15">+IF(ISERROR(H67/D67-1),0,H67/D67-1)</f>
        <v>-2.4463465145285745E-5</v>
      </c>
      <c r="I306" s="311">
        <f t="shared" ref="I306:I313" ca="1" si="16">+IF(ISERROR(I67/E67-1),0,I67/E67-1)</f>
        <v>-3.7815025049241502E-3</v>
      </c>
      <c r="J306" s="310">
        <f t="shared" ref="J306:J313" ca="1" si="17">+IF(ISERROR(J67/F67-1),0,J67/F67-1)</f>
        <v>7.7148510276494608E-3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-2.4744031391077392E-5</v>
      </c>
      <c r="S306" s="311">
        <f t="shared" ref="S306:S369" ca="1" si="20">+IF(ISERROR(S67/O67-1),0,S67/O67-1)</f>
        <v>-3.3028089820437145E-3</v>
      </c>
      <c r="T306" s="310">
        <f t="shared" ref="T306:T369" ca="1" si="21">+IF(ISERROR(T67/P67-1),0,T67/P67-1)</f>
        <v>3.5517928741910509E-3</v>
      </c>
    </row>
    <row r="307" spans="6:20">
      <c r="F307" s="301">
        <f t="shared" ref="F307:F313" si="22">+B68</f>
        <v>43252</v>
      </c>
      <c r="G307" s="308">
        <f t="shared" ca="1" si="14"/>
        <v>0</v>
      </c>
      <c r="H307" s="311">
        <f t="shared" ca="1" si="15"/>
        <v>-2.3217690949151049E-5</v>
      </c>
      <c r="I307" s="311">
        <f t="shared" ca="1" si="16"/>
        <v>-3.1599924433096671E-3</v>
      </c>
      <c r="J307" s="310">
        <f t="shared" ca="1" si="17"/>
        <v>1.9048923877122981E-3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-2.4775963380130328E-5</v>
      </c>
      <c r="S307" s="311">
        <f t="shared" ca="1" si="20"/>
        <v>-3.2623281614171384E-3</v>
      </c>
      <c r="T307" s="310">
        <f t="shared" ca="1" si="21"/>
        <v>4.5372391656985922E-3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-2.3035618561428883E-5</v>
      </c>
      <c r="I308" s="311">
        <f t="shared" ca="1" si="16"/>
        <v>-2.7548666392011034E-3</v>
      </c>
      <c r="J308" s="310">
        <f t="shared" ca="1" si="17"/>
        <v>2.4741904182947749E-3</v>
      </c>
      <c r="P308" s="301">
        <f t="shared" si="23"/>
        <v>43282</v>
      </c>
      <c r="Q308" s="308">
        <f t="shared" ca="1" si="18"/>
        <v>0</v>
      </c>
      <c r="R308" s="311">
        <f t="shared" ca="1" si="19"/>
        <v>-2.5034926898426235E-5</v>
      </c>
      <c r="S308" s="311">
        <f t="shared" ca="1" si="20"/>
        <v>-2.8832533009499617E-3</v>
      </c>
      <c r="T308" s="310">
        <f t="shared" ca="1" si="21"/>
        <v>4.3801372298264418E-3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-2.3153599933101177E-5</v>
      </c>
      <c r="I309" s="311">
        <f t="shared" ca="1" si="16"/>
        <v>-2.4063153018886174E-3</v>
      </c>
      <c r="J309" s="310">
        <f t="shared" ca="1" si="17"/>
        <v>2.4537948394229847E-3</v>
      </c>
      <c r="P309" s="301">
        <f t="shared" si="23"/>
        <v>43313</v>
      </c>
      <c r="Q309" s="308">
        <f t="shared" ca="1" si="18"/>
        <v>0</v>
      </c>
      <c r="R309" s="311">
        <f t="shared" ca="1" si="19"/>
        <v>-2.4942884228495998E-5</v>
      </c>
      <c r="S309" s="311">
        <f t="shared" ca="1" si="20"/>
        <v>-2.5082001920430086E-3</v>
      </c>
      <c r="T309" s="310">
        <f t="shared" ca="1" si="21"/>
        <v>3.4697265428911273E-3</v>
      </c>
    </row>
    <row r="310" spans="6:20">
      <c r="F310" s="301">
        <f t="shared" si="22"/>
        <v>43344</v>
      </c>
      <c r="G310" s="308">
        <f t="shared" ca="1" si="14"/>
        <v>0</v>
      </c>
      <c r="H310" s="311">
        <f t="shared" ca="1" si="15"/>
        <v>-2.3123503216759822E-5</v>
      </c>
      <c r="I310" s="311">
        <f t="shared" ca="1" si="16"/>
        <v>-3.3172211332427315E-3</v>
      </c>
      <c r="J310" s="310">
        <f t="shared" ca="1" si="17"/>
        <v>1.9328406351155625E-3</v>
      </c>
      <c r="P310" s="301">
        <f t="shared" si="23"/>
        <v>43344</v>
      </c>
      <c r="Q310" s="308">
        <f t="shared" ca="1" si="18"/>
        <v>0</v>
      </c>
      <c r="R310" s="311">
        <f t="shared" ca="1" si="19"/>
        <v>-2.4932888243012208E-5</v>
      </c>
      <c r="S310" s="311">
        <f t="shared" ca="1" si="20"/>
        <v>-3.5835296072239675E-3</v>
      </c>
      <c r="T310" s="310">
        <f t="shared" ca="1" si="21"/>
        <v>3.6818015024360218E-3</v>
      </c>
    </row>
    <row r="311" spans="6:20">
      <c r="F311" s="301">
        <f t="shared" si="22"/>
        <v>43374</v>
      </c>
      <c r="G311" s="308">
        <f t="shared" ca="1" si="14"/>
        <v>0</v>
      </c>
      <c r="H311" s="311">
        <f t="shared" ca="1" si="15"/>
        <v>-2.3087057398507582E-5</v>
      </c>
      <c r="I311" s="311">
        <f t="shared" ca="1" si="16"/>
        <v>-2.8198604735540922E-3</v>
      </c>
      <c r="J311" s="310">
        <f t="shared" ca="1" si="17"/>
        <v>2.4758386211165551E-3</v>
      </c>
      <c r="P311" s="301">
        <f t="shared" si="23"/>
        <v>43374</v>
      </c>
      <c r="Q311" s="308">
        <f t="shared" ca="1" si="18"/>
        <v>0</v>
      </c>
      <c r="R311" s="311">
        <f t="shared" ca="1" si="19"/>
        <v>-2.4694485182052972E-5</v>
      </c>
      <c r="S311" s="311">
        <f t="shared" ca="1" si="20"/>
        <v>-3.0164530178478088E-3</v>
      </c>
      <c r="T311" s="310">
        <f t="shared" ca="1" si="21"/>
        <v>4.3837902793819605E-3</v>
      </c>
    </row>
    <row r="312" spans="6:20">
      <c r="F312" s="301">
        <f t="shared" si="22"/>
        <v>43405</v>
      </c>
      <c r="G312" s="308">
        <f t="shared" ca="1" si="14"/>
        <v>0</v>
      </c>
      <c r="H312" s="311">
        <f t="shared" ca="1" si="15"/>
        <v>-2.3381823650026057E-5</v>
      </c>
      <c r="I312" s="311">
        <f t="shared" ca="1" si="16"/>
        <v>-3.023888211647674E-3</v>
      </c>
      <c r="J312" s="310">
        <f t="shared" ca="1" si="17"/>
        <v>1.9252485815655085E-3</v>
      </c>
      <c r="P312" s="301">
        <f t="shared" si="23"/>
        <v>43405</v>
      </c>
      <c r="Q312" s="308">
        <f t="shared" ca="1" si="18"/>
        <v>0</v>
      </c>
      <c r="R312" s="311">
        <f t="shared" ca="1" si="19"/>
        <v>-2.4560589418798351E-5</v>
      </c>
      <c r="S312" s="311">
        <f t="shared" ca="1" si="20"/>
        <v>-3.2423270153359995E-3</v>
      </c>
      <c r="T312" s="310">
        <f t="shared" ca="1" si="21"/>
        <v>3.6337606846135184E-3</v>
      </c>
    </row>
    <row r="313" spans="6:20">
      <c r="F313" s="301">
        <f t="shared" si="22"/>
        <v>43435</v>
      </c>
      <c r="G313" s="308">
        <f t="shared" ca="1" si="14"/>
        <v>0</v>
      </c>
      <c r="H313" s="311">
        <f t="shared" ca="1" si="15"/>
        <v>-2.3041788872912861E-5</v>
      </c>
      <c r="I313" s="311">
        <f t="shared" ca="1" si="16"/>
        <v>-2.80036060565092E-3</v>
      </c>
      <c r="J313" s="310">
        <f t="shared" ca="1" si="17"/>
        <v>2.4702105140044228E-3</v>
      </c>
      <c r="P313" s="301">
        <f t="shared" si="23"/>
        <v>43435</v>
      </c>
      <c r="Q313" s="308">
        <f t="shared" ca="1" si="18"/>
        <v>0</v>
      </c>
      <c r="R313" s="311">
        <f t="shared" ca="1" si="19"/>
        <v>-2.4873952904513885E-5</v>
      </c>
      <c r="S313" s="311">
        <f t="shared" ca="1" si="20"/>
        <v>-2.9290164780620964E-3</v>
      </c>
      <c r="T313" s="310">
        <f t="shared" ca="1" si="21"/>
        <v>4.3706838413271054E-3</v>
      </c>
    </row>
    <row r="314" spans="6:20">
      <c r="F314" s="301">
        <f t="shared" ref="F314:F341" si="24">+B75</f>
        <v>43466</v>
      </c>
      <c r="G314" s="308">
        <f t="shared" ref="G314:G341" ca="1" si="25">+IF(ISERROR(G75/C75-1),0,G75/C75-1)</f>
        <v>0</v>
      </c>
      <c r="H314" s="311">
        <f t="shared" ref="H314:H341" ca="1" si="26">+IF(ISERROR(H75/D75-1),0,H75/D75-1)</f>
        <v>3.8068736678553705E-5</v>
      </c>
      <c r="I314" s="311">
        <f t="shared" ref="I314:I341" ca="1" si="27">+IF(ISERROR(I75/E75-1),0,I75/E75-1)</f>
        <v>-2.1096803200258973E-3</v>
      </c>
      <c r="J314" s="310">
        <f t="shared" ref="J314:J341" ca="1" si="28">+IF(ISERROR(J75/F75-1),0,J75/F75-1)</f>
        <v>1.2405870778964267E-3</v>
      </c>
      <c r="P314" s="301">
        <f t="shared" si="23"/>
        <v>43466</v>
      </c>
      <c r="Q314" s="308">
        <f t="shared" ca="1" si="18"/>
        <v>0</v>
      </c>
      <c r="R314" s="311">
        <f t="shared" ca="1" si="19"/>
        <v>3.7823095904387927E-5</v>
      </c>
      <c r="S314" s="311">
        <f t="shared" ca="1" si="20"/>
        <v>-2.2875247060415438E-3</v>
      </c>
      <c r="T314" s="310">
        <f t="shared" ca="1" si="21"/>
        <v>2.6092695041233238E-3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3.804940941321E-5</v>
      </c>
      <c r="I315" s="311">
        <f t="shared" ca="1" si="27"/>
        <v>-1.718522543067702E-3</v>
      </c>
      <c r="J315" s="310">
        <f t="shared" ca="1" si="28"/>
        <v>2.6866291431701939E-3</v>
      </c>
      <c r="P315" s="301">
        <f t="shared" si="23"/>
        <v>43497</v>
      </c>
      <c r="Q315" s="308">
        <f t="shared" ca="1" si="18"/>
        <v>0</v>
      </c>
      <c r="R315" s="311">
        <f t="shared" ca="1" si="19"/>
        <v>3.7909422140103288E-5</v>
      </c>
      <c r="S315" s="311">
        <f t="shared" ca="1" si="20"/>
        <v>-1.6047299396930725E-3</v>
      </c>
      <c r="T315" s="310">
        <f t="shared" ca="1" si="21"/>
        <v>2.8549489569784647E-3</v>
      </c>
    </row>
    <row r="316" spans="6:20">
      <c r="F316" s="301">
        <f t="shared" si="24"/>
        <v>43525</v>
      </c>
      <c r="G316" s="308">
        <f t="shared" ca="1" si="25"/>
        <v>0</v>
      </c>
      <c r="H316" s="311">
        <f t="shared" ca="1" si="26"/>
        <v>3.820300005497046E-5</v>
      </c>
      <c r="I316" s="311">
        <f t="shared" ca="1" si="27"/>
        <v>-2.4873236059888004E-3</v>
      </c>
      <c r="J316" s="310">
        <f t="shared" ca="1" si="28"/>
        <v>2.4801423944529333E-3</v>
      </c>
      <c r="P316" s="301">
        <f t="shared" si="23"/>
        <v>43525</v>
      </c>
      <c r="Q316" s="308">
        <f t="shared" ca="1" si="18"/>
        <v>0</v>
      </c>
      <c r="R316" s="311">
        <f t="shared" ca="1" si="19"/>
        <v>3.7820706073166122E-5</v>
      </c>
      <c r="S316" s="311">
        <f t="shared" ca="1" si="20"/>
        <v>-2.5715451922090349E-3</v>
      </c>
      <c r="T316" s="310">
        <f t="shared" ca="1" si="21"/>
        <v>3.4958587910174366E-3</v>
      </c>
    </row>
    <row r="317" spans="6:20">
      <c r="F317" s="301">
        <f t="shared" si="24"/>
        <v>43556</v>
      </c>
      <c r="G317" s="308">
        <f t="shared" ca="1" si="25"/>
        <v>0</v>
      </c>
      <c r="H317" s="311">
        <f t="shared" ca="1" si="26"/>
        <v>3.8335623415042264E-5</v>
      </c>
      <c r="I317" s="311">
        <f t="shared" ca="1" si="27"/>
        <v>-2.3510910238015992E-3</v>
      </c>
      <c r="J317" s="310">
        <f t="shared" ca="1" si="28"/>
        <v>2.5446778861144548E-3</v>
      </c>
      <c r="P317" s="301">
        <f t="shared" si="23"/>
        <v>43556</v>
      </c>
      <c r="Q317" s="308">
        <f t="shared" ca="1" si="18"/>
        <v>0</v>
      </c>
      <c r="R317" s="311">
        <f t="shared" ca="1" si="19"/>
        <v>3.7735525628690425E-5</v>
      </c>
      <c r="S317" s="311">
        <f t="shared" ca="1" si="20"/>
        <v>-2.2491464187130994E-3</v>
      </c>
      <c r="T317" s="310">
        <f t="shared" ca="1" si="21"/>
        <v>4.2629519912662506E-3</v>
      </c>
    </row>
    <row r="318" spans="6:20">
      <c r="F318" s="301">
        <f t="shared" si="24"/>
        <v>43586</v>
      </c>
      <c r="G318" s="308">
        <f t="shared" ca="1" si="25"/>
        <v>0</v>
      </c>
      <c r="H318" s="311">
        <f t="shared" ca="1" si="26"/>
        <v>3.8209734375183046E-5</v>
      </c>
      <c r="I318" s="311">
        <f t="shared" ca="1" si="27"/>
        <v>-2.2490477186996038E-3</v>
      </c>
      <c r="J318" s="310">
        <f t="shared" ca="1" si="28"/>
        <v>1.8567682658467977E-3</v>
      </c>
      <c r="P318" s="301">
        <f t="shared" si="23"/>
        <v>43586</v>
      </c>
      <c r="Q318" s="308">
        <f t="shared" ca="1" si="18"/>
        <v>0</v>
      </c>
      <c r="R318" s="311">
        <f t="shared" ca="1" si="19"/>
        <v>3.7839030017527975E-5</v>
      </c>
      <c r="S318" s="311">
        <f t="shared" ca="1" si="20"/>
        <v>-2.5227846781323837E-3</v>
      </c>
      <c r="T318" s="310">
        <f t="shared" ca="1" si="21"/>
        <v>5.9857166202652579E-3</v>
      </c>
    </row>
    <row r="319" spans="6:20">
      <c r="F319" s="301">
        <f t="shared" si="24"/>
        <v>43617</v>
      </c>
      <c r="G319" s="308">
        <f t="shared" ca="1" si="25"/>
        <v>0</v>
      </c>
      <c r="H319" s="311">
        <f t="shared" ca="1" si="26"/>
        <v>3.8174817622804724E-5</v>
      </c>
      <c r="I319" s="311">
        <f t="shared" ca="1" si="27"/>
        <v>-2.2990957112217769E-3</v>
      </c>
      <c r="J319" s="310">
        <f t="shared" ca="1" si="28"/>
        <v>1.2738308436468504E-3</v>
      </c>
      <c r="P319" s="301">
        <f t="shared" si="23"/>
        <v>43617</v>
      </c>
      <c r="Q319" s="308">
        <f t="shared" ca="1" si="18"/>
        <v>0</v>
      </c>
      <c r="R319" s="311">
        <f t="shared" ca="1" si="19"/>
        <v>3.7496694812677589E-5</v>
      </c>
      <c r="S319" s="311">
        <f t="shared" ca="1" si="20"/>
        <v>-2.2333823567176614E-3</v>
      </c>
      <c r="T319" s="310">
        <f t="shared" ca="1" si="21"/>
        <v>3.5821408325416026E-3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3.8127559834011393E-5</v>
      </c>
      <c r="I320" s="311">
        <f t="shared" ca="1" si="27"/>
        <v>-1.5140335044330211E-3</v>
      </c>
      <c r="J320" s="310">
        <f t="shared" ca="1" si="28"/>
        <v>1.2184083993675987E-3</v>
      </c>
      <c r="P320" s="301">
        <f t="shared" si="23"/>
        <v>43647</v>
      </c>
      <c r="Q320" s="308">
        <f t="shared" ca="1" si="18"/>
        <v>0</v>
      </c>
      <c r="R320" s="311">
        <f t="shared" ca="1" si="19"/>
        <v>3.7566979838032921E-5</v>
      </c>
      <c r="S320" s="311">
        <f t="shared" ca="1" si="20"/>
        <v>-1.4951509673885033E-3</v>
      </c>
      <c r="T320" s="310">
        <f t="shared" ca="1" si="21"/>
        <v>1.7041243195352607E-3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3.8029117492843767E-5</v>
      </c>
      <c r="I321" s="311">
        <f t="shared" ca="1" si="27"/>
        <v>-1.5950349590928559E-3</v>
      </c>
      <c r="J321" s="310">
        <f t="shared" ca="1" si="28"/>
        <v>1.8150206090601362E-3</v>
      </c>
      <c r="P321" s="301">
        <f t="shared" si="23"/>
        <v>43678</v>
      </c>
      <c r="Q321" s="308">
        <f t="shared" ca="1" si="18"/>
        <v>0</v>
      </c>
      <c r="R321" s="311">
        <f t="shared" ca="1" si="19"/>
        <v>3.7644399171865572E-5</v>
      </c>
      <c r="S321" s="311">
        <f t="shared" ca="1" si="20"/>
        <v>-1.3465701608728065E-3</v>
      </c>
      <c r="T321" s="310">
        <f t="shared" ca="1" si="21"/>
        <v>3.4052671027373638E-3</v>
      </c>
    </row>
    <row r="322" spans="6:20">
      <c r="F322" s="301">
        <f t="shared" si="24"/>
        <v>43709</v>
      </c>
      <c r="G322" s="308">
        <f t="shared" ca="1" si="25"/>
        <v>0</v>
      </c>
      <c r="H322" s="311">
        <f t="shared" ca="1" si="26"/>
        <v>3.8109734646019078E-5</v>
      </c>
      <c r="I322" s="311">
        <f t="shared" ca="1" si="27"/>
        <v>-2.1521633063469325E-3</v>
      </c>
      <c r="J322" s="310">
        <f t="shared" ca="1" si="28"/>
        <v>2.5298433727258818E-3</v>
      </c>
      <c r="P322" s="301">
        <f t="shared" si="23"/>
        <v>43709</v>
      </c>
      <c r="Q322" s="308">
        <f t="shared" ca="1" si="18"/>
        <v>0</v>
      </c>
      <c r="R322" s="311">
        <f t="shared" ca="1" si="19"/>
        <v>3.7570220250193742E-5</v>
      </c>
      <c r="S322" s="311">
        <f t="shared" ca="1" si="20"/>
        <v>-1.9636144724896054E-3</v>
      </c>
      <c r="T322" s="310">
        <f t="shared" ca="1" si="21"/>
        <v>2.6702216293035264E-3</v>
      </c>
    </row>
    <row r="323" spans="6:20">
      <c r="F323" s="301">
        <f t="shared" si="24"/>
        <v>43739</v>
      </c>
      <c r="G323" s="308">
        <f t="shared" ca="1" si="25"/>
        <v>0</v>
      </c>
      <c r="H323" s="311">
        <f t="shared" ca="1" si="26"/>
        <v>3.8205508476440997E-5</v>
      </c>
      <c r="I323" s="311">
        <f t="shared" ca="1" si="27"/>
        <v>-2.0276761264227394E-3</v>
      </c>
      <c r="J323" s="310">
        <f t="shared" ca="1" si="28"/>
        <v>1.8336044174704913E-3</v>
      </c>
      <c r="P323" s="301">
        <f t="shared" si="23"/>
        <v>43739</v>
      </c>
      <c r="Q323" s="308">
        <f t="shared" ca="1" si="18"/>
        <v>0</v>
      </c>
      <c r="R323" s="311">
        <f t="shared" ca="1" si="19"/>
        <v>3.7715102521040933E-5</v>
      </c>
      <c r="S323" s="311">
        <f t="shared" ca="1" si="20"/>
        <v>-2.1866875638076877E-3</v>
      </c>
      <c r="T323" s="310">
        <f t="shared" ca="1" si="21"/>
        <v>2.5747240076148259E-3</v>
      </c>
    </row>
    <row r="324" spans="6:20">
      <c r="F324" s="301">
        <f t="shared" si="24"/>
        <v>43770</v>
      </c>
      <c r="G324" s="308">
        <f t="shared" ca="1" si="25"/>
        <v>0</v>
      </c>
      <c r="H324" s="311">
        <f t="shared" ca="1" si="26"/>
        <v>3.8042517234382345E-5</v>
      </c>
      <c r="I324" s="311">
        <f t="shared" ca="1" si="27"/>
        <v>-1.3687803709631075E-3</v>
      </c>
      <c r="J324" s="310">
        <f t="shared" ca="1" si="28"/>
        <v>1.8477279150721504E-3</v>
      </c>
      <c r="P324" s="301">
        <f t="shared" si="23"/>
        <v>43770</v>
      </c>
      <c r="Q324" s="308">
        <f t="shared" ca="1" si="18"/>
        <v>0</v>
      </c>
      <c r="R324" s="311">
        <f t="shared" ca="1" si="19"/>
        <v>3.7661120410259485E-5</v>
      </c>
      <c r="S324" s="311">
        <f t="shared" ca="1" si="20"/>
        <v>-9.7901822737034294E-4</v>
      </c>
      <c r="T324" s="310">
        <f t="shared" ca="1" si="21"/>
        <v>2.6245744024551154E-3</v>
      </c>
    </row>
    <row r="325" spans="6:20">
      <c r="F325" s="301">
        <f t="shared" si="24"/>
        <v>43800</v>
      </c>
      <c r="G325" s="308">
        <f t="shared" ca="1" si="25"/>
        <v>0</v>
      </c>
      <c r="H325" s="311">
        <f t="shared" ca="1" si="26"/>
        <v>3.7922468633988515E-5</v>
      </c>
      <c r="I325" s="311">
        <f t="shared" ca="1" si="27"/>
        <v>-1.2793552680677722E-3</v>
      </c>
      <c r="J325" s="310">
        <f t="shared" ca="1" si="28"/>
        <v>1.7873406727673125E-3</v>
      </c>
      <c r="P325" s="301">
        <f t="shared" si="23"/>
        <v>43800</v>
      </c>
      <c r="Q325" s="308">
        <f t="shared" ca="1" si="18"/>
        <v>0</v>
      </c>
      <c r="R325" s="311">
        <f t="shared" ca="1" si="19"/>
        <v>3.7390247986213154E-5</v>
      </c>
      <c r="S325" s="311">
        <f t="shared" ca="1" si="20"/>
        <v>-6.9486096206383685E-4</v>
      </c>
      <c r="T325" s="310">
        <f t="shared" ca="1" si="21"/>
        <v>4.1817365570990805E-3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-2.7052819358996949E-5</v>
      </c>
      <c r="I326" s="311">
        <f t="shared" ca="1" si="27"/>
        <v>-2.5393194978906575E-4</v>
      </c>
      <c r="J326" s="310">
        <f t="shared" ca="1" si="28"/>
        <v>2.3553302715333402E-3</v>
      </c>
      <c r="P326" s="301">
        <f t="shared" si="23"/>
        <v>43831</v>
      </c>
      <c r="Q326" s="308">
        <f t="shared" ca="1" si="18"/>
        <v>0</v>
      </c>
      <c r="R326" s="311">
        <f t="shared" ca="1" si="19"/>
        <v>-2.5151610716256378E-5</v>
      </c>
      <c r="S326" s="311">
        <f t="shared" ca="1" si="20"/>
        <v>-7.5325548483007321E-4</v>
      </c>
      <c r="T326" s="310">
        <f t="shared" ca="1" si="21"/>
        <v>3.3603559868848887E-3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-2.7204673017311443E-5</v>
      </c>
      <c r="I327" s="311">
        <f t="shared" ca="1" si="27"/>
        <v>-5.5456017577981687E-4</v>
      </c>
      <c r="J327" s="310">
        <f t="shared" ca="1" si="28"/>
        <v>2.5569172412704955E-3</v>
      </c>
      <c r="P327" s="301">
        <f t="shared" si="23"/>
        <v>43862</v>
      </c>
      <c r="Q327" s="308">
        <f t="shared" ca="1" si="18"/>
        <v>0</v>
      </c>
      <c r="R327" s="311">
        <f t="shared" ca="1" si="19"/>
        <v>-2.4956586407220982E-5</v>
      </c>
      <c r="S327" s="311">
        <f t="shared" ca="1" si="20"/>
        <v>-7.7726723614390814E-4</v>
      </c>
      <c r="T327" s="310">
        <f t="shared" ca="1" si="21"/>
        <v>3.5929061122448314E-3</v>
      </c>
    </row>
    <row r="328" spans="6:20">
      <c r="F328" s="301">
        <f t="shared" si="24"/>
        <v>43891</v>
      </c>
      <c r="G328" s="308">
        <f t="shared" ca="1" si="25"/>
        <v>0</v>
      </c>
      <c r="H328" s="311">
        <f t="shared" ca="1" si="26"/>
        <v>-2.7240342413414886E-5</v>
      </c>
      <c r="I328" s="311">
        <f t="shared" ca="1" si="27"/>
        <v>-6.6931831976257961E-4</v>
      </c>
      <c r="J328" s="310">
        <f t="shared" ca="1" si="28"/>
        <v>1.7838805104348765E-3</v>
      </c>
      <c r="P328" s="301">
        <f t="shared" si="23"/>
        <v>43891</v>
      </c>
      <c r="Q328" s="308">
        <f t="shared" ca="1" si="18"/>
        <v>0</v>
      </c>
      <c r="R328" s="311">
        <f t="shared" ca="1" si="19"/>
        <v>-2.5221938716790682E-5</v>
      </c>
      <c r="S328" s="311">
        <f t="shared" ca="1" si="20"/>
        <v>-1.10504065176531E-3</v>
      </c>
      <c r="T328" s="310">
        <f t="shared" ca="1" si="21"/>
        <v>2.5473596529927978E-3</v>
      </c>
    </row>
    <row r="329" spans="6:20">
      <c r="F329" s="301">
        <f t="shared" si="24"/>
        <v>43922</v>
      </c>
      <c r="G329" s="308">
        <f t="shared" ca="1" si="25"/>
        <v>0</v>
      </c>
      <c r="H329" s="311">
        <f t="shared" ca="1" si="26"/>
        <v>-2.6783229615912063E-5</v>
      </c>
      <c r="I329" s="311">
        <f t="shared" ca="1" si="27"/>
        <v>-1.4538505777299537E-3</v>
      </c>
      <c r="J329" s="310">
        <f t="shared" ca="1" si="28"/>
        <v>1.1984256267658644E-3</v>
      </c>
      <c r="P329" s="301">
        <f t="shared" si="23"/>
        <v>43922</v>
      </c>
      <c r="Q329" s="308">
        <f t="shared" ca="1" si="18"/>
        <v>0</v>
      </c>
      <c r="R329" s="311">
        <f t="shared" ca="1" si="19"/>
        <v>-2.5498185372341275E-5</v>
      </c>
      <c r="S329" s="311">
        <f t="shared" ca="1" si="20"/>
        <v>-1.7872206840884308E-3</v>
      </c>
      <c r="T329" s="310">
        <f t="shared" ca="1" si="21"/>
        <v>3.5436886847550753E-3</v>
      </c>
    </row>
    <row r="330" spans="6:20">
      <c r="F330" s="301">
        <f t="shared" si="24"/>
        <v>43952</v>
      </c>
      <c r="G330" s="308">
        <f t="shared" ca="1" si="25"/>
        <v>0</v>
      </c>
      <c r="H330" s="311">
        <f t="shared" ca="1" si="26"/>
        <v>-2.6943936950130087E-5</v>
      </c>
      <c r="I330" s="311">
        <f t="shared" ca="1" si="27"/>
        <v>-1.3274994646432781E-3</v>
      </c>
      <c r="J330" s="310">
        <f t="shared" ca="1" si="28"/>
        <v>2.6608476240559398E-3</v>
      </c>
      <c r="P330" s="301">
        <f t="shared" si="23"/>
        <v>43952</v>
      </c>
      <c r="Q330" s="308">
        <f t="shared" ca="1" si="18"/>
        <v>0</v>
      </c>
      <c r="R330" s="311">
        <f t="shared" ca="1" si="19"/>
        <v>-2.5357476469589635E-5</v>
      </c>
      <c r="S330" s="311">
        <f t="shared" ca="1" si="20"/>
        <v>-2.0147187063154215E-3</v>
      </c>
      <c r="T330" s="310">
        <f t="shared" ca="1" si="21"/>
        <v>2.5711688193623683E-3</v>
      </c>
    </row>
    <row r="331" spans="6:20">
      <c r="F331" s="301">
        <f t="shared" si="24"/>
        <v>43983</v>
      </c>
      <c r="G331" s="308">
        <f t="shared" ca="1" si="25"/>
        <v>0</v>
      </c>
      <c r="H331" s="311">
        <f t="shared" ca="1" si="26"/>
        <v>-2.6819862796845229E-5</v>
      </c>
      <c r="I331" s="311">
        <f t="shared" ca="1" si="27"/>
        <v>-1.2655808329512519E-3</v>
      </c>
      <c r="J331" s="310">
        <f t="shared" ca="1" si="28"/>
        <v>1.8819737376203349E-3</v>
      </c>
      <c r="P331" s="301">
        <f t="shared" si="23"/>
        <v>43983</v>
      </c>
      <c r="Q331" s="308">
        <f t="shared" ca="1" si="18"/>
        <v>0</v>
      </c>
      <c r="R331" s="311">
        <f t="shared" ca="1" si="19"/>
        <v>-2.5442165474731659E-5</v>
      </c>
      <c r="S331" s="311">
        <f t="shared" ca="1" si="20"/>
        <v>-1.5621689369759162E-3</v>
      </c>
      <c r="T331" s="310">
        <f t="shared" ca="1" si="21"/>
        <v>3.5373382044499024E-3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-2.6862562976570636E-5</v>
      </c>
      <c r="I332" s="311">
        <f t="shared" ca="1" si="27"/>
        <v>-7.829403386501177E-4</v>
      </c>
      <c r="J332" s="310">
        <f t="shared" ca="1" si="28"/>
        <v>2.9937782091140619E-3</v>
      </c>
      <c r="P332" s="301">
        <f t="shared" si="23"/>
        <v>44013</v>
      </c>
      <c r="Q332" s="308">
        <f t="shared" ca="1" si="18"/>
        <v>0</v>
      </c>
      <c r="R332" s="311">
        <f t="shared" ca="1" si="19"/>
        <v>-2.5439341803545901E-5</v>
      </c>
      <c r="S332" s="311">
        <f t="shared" ca="1" si="20"/>
        <v>-1.3107318345215724E-3</v>
      </c>
      <c r="T332" s="310">
        <f t="shared" ca="1" si="21"/>
        <v>2.5521056924093788E-3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-2.7090215118485972E-5</v>
      </c>
      <c r="I333" s="311">
        <f t="shared" ca="1" si="27"/>
        <v>-7.4838181289049732E-4</v>
      </c>
      <c r="J333" s="310">
        <f t="shared" ca="1" si="28"/>
        <v>2.3994437975158878E-3</v>
      </c>
      <c r="P333" s="301">
        <f t="shared" si="23"/>
        <v>44044</v>
      </c>
      <c r="Q333" s="308">
        <f t="shared" ca="1" si="18"/>
        <v>0</v>
      </c>
      <c r="R333" s="311">
        <f t="shared" ca="1" si="19"/>
        <v>-2.5225403573081451E-5</v>
      </c>
      <c r="S333" s="311">
        <f t="shared" ca="1" si="20"/>
        <v>-9.9855602931431253E-4</v>
      </c>
      <c r="T333" s="310">
        <f t="shared" ca="1" si="21"/>
        <v>2.5284008429391491E-3</v>
      </c>
    </row>
    <row r="334" spans="6:20">
      <c r="F334" s="301">
        <f t="shared" si="24"/>
        <v>44075</v>
      </c>
      <c r="G334" s="308">
        <f t="shared" ca="1" si="25"/>
        <v>0</v>
      </c>
      <c r="H334" s="311">
        <f t="shared" ca="1" si="26"/>
        <v>-2.6716256785741521E-5</v>
      </c>
      <c r="I334" s="311">
        <f t="shared" ca="1" si="27"/>
        <v>-1.3727988230286536E-3</v>
      </c>
      <c r="J334" s="310">
        <f t="shared" ca="1" si="28"/>
        <v>1.8816798250829159E-3</v>
      </c>
      <c r="P334" s="301">
        <f t="shared" si="23"/>
        <v>44075</v>
      </c>
      <c r="Q334" s="308">
        <f t="shared" ca="1" si="18"/>
        <v>0</v>
      </c>
      <c r="R334" s="311">
        <f t="shared" ca="1" si="19"/>
        <v>-2.5506851370482586E-5</v>
      </c>
      <c r="S334" s="311">
        <f t="shared" ca="1" si="20"/>
        <v>-1.8658954507916325E-3</v>
      </c>
      <c r="T334" s="310">
        <f t="shared" ca="1" si="21"/>
        <v>3.5494196772407616E-3</v>
      </c>
    </row>
    <row r="335" spans="6:20">
      <c r="F335" s="301">
        <f t="shared" si="24"/>
        <v>44105</v>
      </c>
      <c r="G335" s="308">
        <f t="shared" ca="1" si="25"/>
        <v>0</v>
      </c>
      <c r="H335" s="311">
        <f t="shared" ca="1" si="26"/>
        <v>-2.6821208310989775E-5</v>
      </c>
      <c r="I335" s="311">
        <f t="shared" ca="1" si="27"/>
        <v>-1.2993259746506558E-3</v>
      </c>
      <c r="J335" s="310">
        <f t="shared" ca="1" si="28"/>
        <v>2.418983247678419E-3</v>
      </c>
      <c r="P335" s="301">
        <f t="shared" si="23"/>
        <v>44105</v>
      </c>
      <c r="Q335" s="308">
        <f t="shared" ca="1" si="18"/>
        <v>0</v>
      </c>
      <c r="R335" s="311">
        <f t="shared" ca="1" si="19"/>
        <v>-2.5359222123100267E-5</v>
      </c>
      <c r="S335" s="311">
        <f t="shared" ca="1" si="20"/>
        <v>-1.6167352711264904E-3</v>
      </c>
      <c r="T335" s="310">
        <f t="shared" ca="1" si="21"/>
        <v>2.5521106720545195E-3</v>
      </c>
    </row>
    <row r="336" spans="6:20">
      <c r="F336" s="301">
        <f t="shared" si="24"/>
        <v>44136</v>
      </c>
      <c r="G336" s="308">
        <f t="shared" ca="1" si="25"/>
        <v>0</v>
      </c>
      <c r="H336" s="311">
        <f t="shared" ca="1" si="26"/>
        <v>-2.7158486047840213E-5</v>
      </c>
      <c r="I336" s="311">
        <f t="shared" ca="1" si="27"/>
        <v>-7.2332014625797747E-4</v>
      </c>
      <c r="J336" s="310">
        <f t="shared" ca="1" si="28"/>
        <v>1.2363414675751194E-3</v>
      </c>
      <c r="P336" s="301">
        <f t="shared" si="23"/>
        <v>44136</v>
      </c>
      <c r="Q336" s="308">
        <f t="shared" ca="1" si="18"/>
        <v>0</v>
      </c>
      <c r="R336" s="311">
        <f t="shared" ca="1" si="19"/>
        <v>-2.5079719940479528E-5</v>
      </c>
      <c r="S336" s="311">
        <f t="shared" ca="1" si="20"/>
        <v>-1.0195671566802789E-3</v>
      </c>
      <c r="T336" s="310">
        <f t="shared" ca="1" si="21"/>
        <v>2.6223730089078856E-3</v>
      </c>
    </row>
    <row r="337" spans="6:20">
      <c r="F337" s="301">
        <f t="shared" si="24"/>
        <v>44166</v>
      </c>
      <c r="G337" s="308">
        <f t="shared" ca="1" si="25"/>
        <v>0</v>
      </c>
      <c r="H337" s="311">
        <f t="shared" ca="1" si="26"/>
        <v>-2.6949651508623162E-5</v>
      </c>
      <c r="I337" s="311">
        <f t="shared" ca="1" si="27"/>
        <v>-5.2829726692871226E-4</v>
      </c>
      <c r="J337" s="310">
        <f t="shared" ca="1" si="28"/>
        <v>1.7945362349565119E-3</v>
      </c>
      <c r="P337" s="301">
        <f t="shared" si="23"/>
        <v>44166</v>
      </c>
      <c r="Q337" s="308">
        <f t="shared" ca="1" si="18"/>
        <v>0</v>
      </c>
      <c r="R337" s="311">
        <f t="shared" ca="1" si="19"/>
        <v>-2.5186356049533565E-5</v>
      </c>
      <c r="S337" s="311">
        <f t="shared" ca="1" si="20"/>
        <v>-9.0894533394947352E-4</v>
      </c>
      <c r="T337" s="310">
        <f t="shared" ca="1" si="21"/>
        <v>3.3526489564856821E-3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2.0917105552964443E-5</v>
      </c>
      <c r="I338" s="311">
        <f t="shared" ca="1" si="27"/>
        <v>-1.2196482145797605E-3</v>
      </c>
      <c r="J338" s="310">
        <f t="shared" ca="1" si="28"/>
        <v>2.3591731262853077E-3</v>
      </c>
      <c r="P338" s="301">
        <f t="shared" si="23"/>
        <v>44197</v>
      </c>
      <c r="Q338" s="308">
        <f t="shared" ca="1" si="18"/>
        <v>0</v>
      </c>
      <c r="R338" s="311">
        <f t="shared" ca="1" si="19"/>
        <v>2.2875397017951826E-5</v>
      </c>
      <c r="S338" s="311">
        <f t="shared" ca="1" si="20"/>
        <v>-8.0966534842163984E-4</v>
      </c>
      <c r="T338" s="310">
        <f t="shared" ca="1" si="21"/>
        <v>3.3450473277520931E-3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2.085808340490658E-5</v>
      </c>
      <c r="I339" s="311">
        <f t="shared" ca="1" si="27"/>
        <v>-1.1340059450726248E-3</v>
      </c>
      <c r="J339" s="310">
        <f t="shared" ca="1" si="28"/>
        <v>2.6316715812433333E-3</v>
      </c>
      <c r="P339" s="301">
        <f t="shared" si="23"/>
        <v>44228</v>
      </c>
      <c r="Q339" s="308">
        <f t="shared" ca="1" si="18"/>
        <v>0</v>
      </c>
      <c r="R339" s="311">
        <f t="shared" ca="1" si="19"/>
        <v>2.2866780737151871E-5</v>
      </c>
      <c r="S339" s="311">
        <f t="shared" ca="1" si="20"/>
        <v>-6.1676342406291607E-4</v>
      </c>
      <c r="T339" s="310">
        <f t="shared" ca="1" si="21"/>
        <v>3.6962591353857377E-3</v>
      </c>
    </row>
    <row r="340" spans="6:20">
      <c r="F340" s="301">
        <f t="shared" si="24"/>
        <v>44256</v>
      </c>
      <c r="G340" s="308">
        <f t="shared" ca="1" si="25"/>
        <v>0</v>
      </c>
      <c r="H340" s="311">
        <f t="shared" ca="1" si="26"/>
        <v>2.087195969480149E-5</v>
      </c>
      <c r="I340" s="311">
        <f t="shared" ca="1" si="27"/>
        <v>-1.4847058484013242E-3</v>
      </c>
      <c r="J340" s="310">
        <f t="shared" ca="1" si="28"/>
        <v>5.2203231650960191E-3</v>
      </c>
      <c r="P340" s="301">
        <f t="shared" si="23"/>
        <v>44256</v>
      </c>
      <c r="Q340" s="308">
        <f t="shared" ca="1" si="18"/>
        <v>0</v>
      </c>
      <c r="R340" s="311">
        <f t="shared" ca="1" si="19"/>
        <v>2.2526063352623638E-5</v>
      </c>
      <c r="S340" s="311">
        <f t="shared" ca="1" si="20"/>
        <v>-8.7286901301331099E-4</v>
      </c>
      <c r="T340" s="310">
        <f t="shared" ca="1" si="21"/>
        <v>4.6674036118206086E-3</v>
      </c>
    </row>
    <row r="341" spans="6:20">
      <c r="F341" s="301">
        <f t="shared" si="24"/>
        <v>44287</v>
      </c>
      <c r="G341" s="308">
        <f t="shared" ca="1" si="25"/>
        <v>0</v>
      </c>
      <c r="H341" s="311">
        <f t="shared" ca="1" si="26"/>
        <v>2.0945704700459089E-5</v>
      </c>
      <c r="I341" s="311">
        <f t="shared" ca="1" si="27"/>
        <v>-1.7376947707281598E-3</v>
      </c>
      <c r="J341" s="310">
        <f t="shared" ca="1" si="28"/>
        <v>4.5586844480345334E-3</v>
      </c>
      <c r="P341" s="301">
        <f t="shared" si="23"/>
        <v>44287</v>
      </c>
      <c r="Q341" s="308">
        <f t="shared" ca="1" si="18"/>
        <v>0</v>
      </c>
      <c r="R341" s="311">
        <f t="shared" ca="1" si="19"/>
        <v>-1</v>
      </c>
      <c r="S341" s="311">
        <f t="shared" ca="1" si="20"/>
        <v>-1</v>
      </c>
      <c r="T341" s="310">
        <f t="shared" ca="1" si="21"/>
        <v>-1</v>
      </c>
    </row>
    <row r="342" spans="6:20">
      <c r="F342" s="301">
        <f t="shared" ref="F342:F370" si="29">+B103</f>
        <v>44317</v>
      </c>
      <c r="G342" s="308">
        <f t="shared" ref="G342:G370" ca="1" si="30">+IF(ISERROR(G103/C103-1),0,G103/C103-1)</f>
        <v>0</v>
      </c>
      <c r="H342" s="311">
        <f t="shared" ref="H342:H370" ca="1" si="31">+IF(ISERROR(H103/D103-1),0,H103/D103-1)</f>
        <v>2.0930829521148553E-5</v>
      </c>
      <c r="I342" s="311">
        <f t="shared" ref="I342:I370" ca="1" si="32">+IF(ISERROR(I103/E103-1),0,I103/E103-1)</f>
        <v>-2.106804285076147E-3</v>
      </c>
      <c r="J342" s="310">
        <f t="shared" ref="J342:J370" ca="1" si="33">+IF(ISERROR(J103/F103-1),0,J103/F103-1)</f>
        <v>1.831416748684811E-3</v>
      </c>
      <c r="P342" s="301">
        <f t="shared" si="23"/>
        <v>44317</v>
      </c>
      <c r="Q342" s="308">
        <f t="shared" ca="1" si="18"/>
        <v>0</v>
      </c>
      <c r="R342" s="311">
        <f t="shared" ca="1" si="19"/>
        <v>2.2210445591808181E-5</v>
      </c>
      <c r="S342" s="311">
        <f t="shared" ca="1" si="20"/>
        <v>-1.9811245271049716E-3</v>
      </c>
      <c r="T342" s="310">
        <f t="shared" ca="1" si="21"/>
        <v>4.2805769116729397E-3</v>
      </c>
    </row>
    <row r="343" spans="6:20">
      <c r="F343" s="301">
        <f t="shared" si="29"/>
        <v>44348</v>
      </c>
      <c r="G343" s="308">
        <f t="shared" ca="1" si="30"/>
        <v>0</v>
      </c>
      <c r="H343" s="311">
        <f t="shared" ca="1" si="31"/>
        <v>2.0843947808435459E-5</v>
      </c>
      <c r="I343" s="311">
        <f t="shared" ca="1" si="32"/>
        <v>-1.7373116908497854E-3</v>
      </c>
      <c r="J343" s="310">
        <f t="shared" ca="1" si="33"/>
        <v>3.0808147643346384E-3</v>
      </c>
      <c r="P343" s="301">
        <f t="shared" si="23"/>
        <v>44348</v>
      </c>
      <c r="Q343" s="308">
        <f t="shared" ca="1" si="18"/>
        <v>0</v>
      </c>
      <c r="R343" s="311">
        <f t="shared" ca="1" si="19"/>
        <v>2.2527771451619216E-5</v>
      </c>
      <c r="S343" s="311">
        <f t="shared" ca="1" si="20"/>
        <v>-1.396234456105816E-3</v>
      </c>
      <c r="T343" s="310">
        <f t="shared" ca="1" si="21"/>
        <v>2.6244287089967067E-3</v>
      </c>
    </row>
    <row r="344" spans="6:20">
      <c r="F344" s="301">
        <f t="shared" si="29"/>
        <v>44378</v>
      </c>
      <c r="G344" s="308">
        <f t="shared" ca="1" si="30"/>
        <v>0</v>
      </c>
      <c r="H344" s="311">
        <f t="shared" ca="1" si="31"/>
        <v>2.0662695934481334E-5</v>
      </c>
      <c r="I344" s="311">
        <f t="shared" ca="1" si="32"/>
        <v>-1.471240597304635E-3</v>
      </c>
      <c r="J344" s="310">
        <f t="shared" ca="1" si="33"/>
        <v>1.7748805842288107E-3</v>
      </c>
      <c r="P344" s="301">
        <f t="shared" si="23"/>
        <v>44378</v>
      </c>
      <c r="Q344" s="308">
        <f t="shared" ca="1" si="18"/>
        <v>0</v>
      </c>
      <c r="R344" s="311">
        <f t="shared" ca="1" si="19"/>
        <v>2.273546157471884E-5</v>
      </c>
      <c r="S344" s="311">
        <f t="shared" ca="1" si="20"/>
        <v>-1.1371336254988318E-3</v>
      </c>
      <c r="T344" s="310">
        <f t="shared" ca="1" si="21"/>
        <v>5.0527357757210734E-3</v>
      </c>
    </row>
    <row r="345" spans="6:20">
      <c r="F345" s="301">
        <f t="shared" si="29"/>
        <v>44409</v>
      </c>
      <c r="G345" s="308">
        <f t="shared" ca="1" si="30"/>
        <v>0</v>
      </c>
      <c r="H345" s="311">
        <f t="shared" ca="1" si="31"/>
        <v>2.0982055373375275E-5</v>
      </c>
      <c r="I345" s="311">
        <f t="shared" ca="1" si="32"/>
        <v>-1.3234481967960843E-3</v>
      </c>
      <c r="J345" s="310">
        <f t="shared" ca="1" si="33"/>
        <v>1.1782284078301064E-3</v>
      </c>
      <c r="P345" s="301">
        <f t="shared" si="23"/>
        <v>44409</v>
      </c>
      <c r="Q345" s="308">
        <f t="shared" ca="1" si="18"/>
        <v>0</v>
      </c>
      <c r="R345" s="311">
        <f t="shared" ca="1" si="19"/>
        <v>2.2635070429322113E-5</v>
      </c>
      <c r="S345" s="311">
        <f t="shared" ca="1" si="20"/>
        <v>-1.054385318812745E-3</v>
      </c>
      <c r="T345" s="310">
        <f t="shared" ca="1" si="21"/>
        <v>3.3711853468532116E-3</v>
      </c>
    </row>
    <row r="346" spans="6:20">
      <c r="F346" s="301">
        <f t="shared" si="29"/>
        <v>44440</v>
      </c>
      <c r="G346" s="308">
        <f t="shared" ca="1" si="30"/>
        <v>0</v>
      </c>
      <c r="H346" s="311">
        <f t="shared" ca="1" si="31"/>
        <v>2.0881712094134031E-5</v>
      </c>
      <c r="I346" s="311">
        <f t="shared" ca="1" si="32"/>
        <v>-2.1518608496758906E-3</v>
      </c>
      <c r="J346" s="310">
        <f t="shared" ca="1" si="33"/>
        <v>2.5106237530183595E-3</v>
      </c>
      <c r="P346" s="301">
        <f t="shared" si="23"/>
        <v>44440</v>
      </c>
      <c r="Q346" s="308">
        <f t="shared" ca="1" si="18"/>
        <v>0</v>
      </c>
      <c r="R346" s="311">
        <f t="shared" ca="1" si="19"/>
        <v>2.2396216648346012E-5</v>
      </c>
      <c r="S346" s="311">
        <f t="shared" ca="1" si="20"/>
        <v>-1.8827178048007598E-3</v>
      </c>
      <c r="T346" s="310">
        <f t="shared" ca="1" si="21"/>
        <v>2.6700039009459609E-3</v>
      </c>
    </row>
    <row r="347" spans="6:20">
      <c r="F347" s="301">
        <f t="shared" si="29"/>
        <v>44470</v>
      </c>
      <c r="G347" s="308">
        <f t="shared" ca="1" si="30"/>
        <v>0</v>
      </c>
      <c r="H347" s="311">
        <f t="shared" ca="1" si="31"/>
        <v>2.0856730781559918E-5</v>
      </c>
      <c r="I347" s="311">
        <f t="shared" ca="1" si="32"/>
        <v>-1.9110312211634284E-3</v>
      </c>
      <c r="J347" s="310">
        <f t="shared" ca="1" si="33"/>
        <v>1.8217313444393035E-3</v>
      </c>
      <c r="P347" s="301">
        <f t="shared" si="23"/>
        <v>44470</v>
      </c>
      <c r="Q347" s="308">
        <f t="shared" ca="1" si="18"/>
        <v>0</v>
      </c>
      <c r="R347" s="311">
        <f t="shared" ca="1" si="19"/>
        <v>2.2301766250176769E-5</v>
      </c>
      <c r="S347" s="311">
        <f t="shared" ca="1" si="20"/>
        <v>-1.5157569192355558E-3</v>
      </c>
      <c r="T347" s="310">
        <f t="shared" ca="1" si="21"/>
        <v>5.1238368505579501E-3</v>
      </c>
    </row>
    <row r="348" spans="6:20">
      <c r="F348" s="301">
        <f t="shared" si="29"/>
        <v>44501</v>
      </c>
      <c r="G348" s="308">
        <f t="shared" ca="1" si="30"/>
        <v>0</v>
      </c>
      <c r="H348" s="311">
        <f t="shared" ca="1" si="31"/>
        <v>2.0704341220367795E-5</v>
      </c>
      <c r="I348" s="311">
        <f t="shared" ca="1" si="32"/>
        <v>-1.2566655238878122E-3</v>
      </c>
      <c r="J348" s="310">
        <f t="shared" ca="1" si="33"/>
        <v>2.45070568395378E-3</v>
      </c>
      <c r="P348" s="301">
        <f t="shared" si="23"/>
        <v>44501</v>
      </c>
      <c r="Q348" s="308">
        <f t="shared" ca="1" si="18"/>
        <v>0</v>
      </c>
      <c r="R348" s="311">
        <f t="shared" ca="1" si="19"/>
        <v>2.2841892863612046E-5</v>
      </c>
      <c r="S348" s="311">
        <f t="shared" ca="1" si="20"/>
        <v>-9.5545106959726844E-4</v>
      </c>
      <c r="T348" s="310">
        <f t="shared" ca="1" si="21"/>
        <v>2.6032003045455276E-3</v>
      </c>
    </row>
    <row r="349" spans="6:20">
      <c r="F349" s="301">
        <f t="shared" si="29"/>
        <v>44531</v>
      </c>
      <c r="G349" s="308">
        <f t="shared" ca="1" si="30"/>
        <v>0</v>
      </c>
      <c r="H349" s="311">
        <f t="shared" ca="1" si="31"/>
        <v>2.081261372155474E-5</v>
      </c>
      <c r="I349" s="311">
        <f t="shared" ca="1" si="32"/>
        <v>-1.3189573902462337E-3</v>
      </c>
      <c r="J349" s="310">
        <f t="shared" ca="1" si="33"/>
        <v>2.3952359425838399E-3</v>
      </c>
      <c r="P349" s="301">
        <f t="shared" si="23"/>
        <v>44531</v>
      </c>
      <c r="Q349" s="308">
        <f t="shared" ca="1" si="18"/>
        <v>0</v>
      </c>
      <c r="R349" s="311">
        <f t="shared" ca="1" si="19"/>
        <v>2.2605881642601133E-5</v>
      </c>
      <c r="S349" s="311">
        <f t="shared" ca="1" si="20"/>
        <v>-1.0547969428925663E-3</v>
      </c>
      <c r="T349" s="310">
        <f t="shared" ca="1" si="21"/>
        <v>3.3865775021866273E-3</v>
      </c>
    </row>
    <row r="350" spans="6:20">
      <c r="F350" s="301">
        <f t="shared" si="29"/>
        <v>44562</v>
      </c>
      <c r="G350" s="308">
        <f t="shared" ca="1" si="30"/>
        <v>0</v>
      </c>
      <c r="H350" s="311">
        <f t="shared" ca="1" si="31"/>
        <v>-3.9853161373448742E-5</v>
      </c>
      <c r="I350" s="311">
        <f t="shared" ca="1" si="32"/>
        <v>-1.2045842919407024E-3</v>
      </c>
      <c r="J350" s="310">
        <f t="shared" ca="1" si="33"/>
        <v>2.9611384370489269E-3</v>
      </c>
      <c r="P350" s="301">
        <f t="shared" si="23"/>
        <v>44562</v>
      </c>
      <c r="Q350" s="308">
        <f t="shared" ca="1" si="18"/>
        <v>0</v>
      </c>
      <c r="R350" s="311">
        <f t="shared" ca="1" si="19"/>
        <v>-3.9689371116757854E-5</v>
      </c>
      <c r="S350" s="311">
        <f t="shared" ca="1" si="20"/>
        <v>-9.7263290045357387E-4</v>
      </c>
      <c r="T350" s="310">
        <f t="shared" ca="1" si="21"/>
        <v>3.3731872737259305E-3</v>
      </c>
    </row>
    <row r="351" spans="6:20">
      <c r="F351" s="301">
        <f t="shared" si="29"/>
        <v>44593</v>
      </c>
      <c r="G351" s="308">
        <f t="shared" ca="1" si="30"/>
        <v>0</v>
      </c>
      <c r="H351" s="311">
        <f t="shared" ca="1" si="31"/>
        <v>-3.979183608249226E-5</v>
      </c>
      <c r="I351" s="311">
        <f t="shared" ca="1" si="32"/>
        <v>-9.9851137015360969E-4</v>
      </c>
      <c r="J351" s="310">
        <f t="shared" ca="1" si="33"/>
        <v>1.3220495790449149E-3</v>
      </c>
      <c r="P351" s="301">
        <f t="shared" si="23"/>
        <v>44593</v>
      </c>
      <c r="Q351" s="308">
        <f t="shared" ca="1" si="18"/>
        <v>0</v>
      </c>
      <c r="R351" s="311">
        <f t="shared" ca="1" si="19"/>
        <v>-3.9849233342992285E-5</v>
      </c>
      <c r="S351" s="311">
        <f t="shared" ca="1" si="20"/>
        <v>-8.7123378160669507E-4</v>
      </c>
      <c r="T351" s="310">
        <f t="shared" ca="1" si="21"/>
        <v>2.804112557057481E-3</v>
      </c>
    </row>
    <row r="352" spans="6:20">
      <c r="F352" s="301">
        <f t="shared" si="29"/>
        <v>44621</v>
      </c>
      <c r="G352" s="308">
        <f t="shared" ca="1" si="30"/>
        <v>0</v>
      </c>
      <c r="H352" s="311">
        <f t="shared" ca="1" si="31"/>
        <v>-3.9808174971400767E-5</v>
      </c>
      <c r="I352" s="311">
        <f t="shared" ca="1" si="32"/>
        <v>-1.4665639470673453E-3</v>
      </c>
      <c r="J352" s="310">
        <f t="shared" ca="1" si="33"/>
        <v>2.3778923005697283E-3</v>
      </c>
      <c r="P352" s="301">
        <f t="shared" si="23"/>
        <v>44621</v>
      </c>
      <c r="Q352" s="308">
        <f t="shared" ca="1" si="18"/>
        <v>0</v>
      </c>
      <c r="R352" s="311">
        <f t="shared" ca="1" si="19"/>
        <v>-3.9839328554558406E-5</v>
      </c>
      <c r="S352" s="311">
        <f t="shared" ca="1" si="20"/>
        <v>-7.9435820004680746E-4</v>
      </c>
      <c r="T352" s="310">
        <f t="shared" ca="1" si="21"/>
        <v>2.5483266541477256E-3</v>
      </c>
    </row>
    <row r="353" spans="6:20">
      <c r="F353" s="301">
        <f t="shared" si="29"/>
        <v>44652</v>
      </c>
      <c r="G353" s="308">
        <f t="shared" ca="1" si="30"/>
        <v>0</v>
      </c>
      <c r="H353" s="311">
        <f t="shared" ca="1" si="31"/>
        <v>-3.9854951821904905E-5</v>
      </c>
      <c r="I353" s="311">
        <f t="shared" ca="1" si="32"/>
        <v>-2.0324344088278323E-3</v>
      </c>
      <c r="J353" s="310">
        <f t="shared" ca="1" si="33"/>
        <v>1.9277543435183286E-3</v>
      </c>
      <c r="P353" s="301">
        <f t="shared" si="23"/>
        <v>44652</v>
      </c>
      <c r="Q353" s="308">
        <f t="shared" ca="1" si="18"/>
        <v>0</v>
      </c>
      <c r="R353" s="311">
        <f t="shared" ca="1" si="19"/>
        <v>-3.9827971260675277E-5</v>
      </c>
      <c r="S353" s="311">
        <f t="shared" ca="1" si="20"/>
        <v>-1.9571434245623243E-3</v>
      </c>
      <c r="T353" s="310">
        <f t="shared" ca="1" si="21"/>
        <v>4.4798533331753543E-3</v>
      </c>
    </row>
    <row r="354" spans="6:20">
      <c r="F354" s="301">
        <f t="shared" si="29"/>
        <v>44682</v>
      </c>
      <c r="G354" s="308">
        <f t="shared" ca="1" si="30"/>
        <v>0</v>
      </c>
      <c r="H354" s="311">
        <f t="shared" ca="1" si="31"/>
        <v>-3.9986423577387242E-5</v>
      </c>
      <c r="I354" s="311">
        <f t="shared" ca="1" si="32"/>
        <v>-2.2795566278432933E-3</v>
      </c>
      <c r="J354" s="310">
        <f t="shared" ca="1" si="33"/>
        <v>4.1087027450654734E-3</v>
      </c>
      <c r="P354" s="301">
        <f t="shared" si="23"/>
        <v>44682</v>
      </c>
      <c r="Q354" s="308">
        <f t="shared" ca="1" si="18"/>
        <v>0</v>
      </c>
      <c r="R354" s="311">
        <f t="shared" ca="1" si="19"/>
        <v>-3.9623917344577819E-5</v>
      </c>
      <c r="S354" s="311">
        <f t="shared" ca="1" si="20"/>
        <v>-1.9792382732142233E-3</v>
      </c>
      <c r="T354" s="310">
        <f t="shared" ca="1" si="21"/>
        <v>2.5909341211507453E-3</v>
      </c>
    </row>
    <row r="355" spans="6:20">
      <c r="F355" s="301">
        <f t="shared" si="29"/>
        <v>44713</v>
      </c>
      <c r="G355" s="308">
        <f t="shared" ca="1" si="30"/>
        <v>0</v>
      </c>
      <c r="H355" s="311">
        <f t="shared" ca="1" si="31"/>
        <v>-3.9838658422053363E-5</v>
      </c>
      <c r="I355" s="311">
        <f t="shared" ca="1" si="32"/>
        <v>-1.9272243273698031E-3</v>
      </c>
      <c r="J355" s="310">
        <f t="shared" ca="1" si="33"/>
        <v>2.4974658040231024E-3</v>
      </c>
      <c r="P355" s="301">
        <f t="shared" si="23"/>
        <v>44713</v>
      </c>
      <c r="Q355" s="308">
        <f t="shared" ca="1" si="18"/>
        <v>0</v>
      </c>
      <c r="R355" s="311">
        <f t="shared" ca="1" si="19"/>
        <v>-3.9538813226380753E-5</v>
      </c>
      <c r="S355" s="311">
        <f t="shared" ca="1" si="20"/>
        <v>-1.6702419636651644E-3</v>
      </c>
      <c r="T355" s="310">
        <f t="shared" ca="1" si="21"/>
        <v>3.5507865728834354E-3</v>
      </c>
    </row>
    <row r="356" spans="6:20">
      <c r="F356" s="301">
        <f t="shared" si="29"/>
        <v>44743</v>
      </c>
      <c r="G356" s="308">
        <f t="shared" ca="1" si="30"/>
        <v>0</v>
      </c>
      <c r="H356" s="311">
        <f t="shared" ca="1" si="31"/>
        <v>-3.9964878986276098E-5</v>
      </c>
      <c r="I356" s="311">
        <f t="shared" ca="1" si="32"/>
        <v>-1.5075857168601603E-3</v>
      </c>
      <c r="J356" s="310">
        <f t="shared" ca="1" si="33"/>
        <v>2.3939147333407185E-3</v>
      </c>
      <c r="P356" s="301">
        <f t="shared" si="23"/>
        <v>44743</v>
      </c>
      <c r="Q356" s="308">
        <f t="shared" ca="1" si="18"/>
        <v>0</v>
      </c>
      <c r="R356" s="311">
        <f t="shared" ca="1" si="19"/>
        <v>-3.9757495839953805E-5</v>
      </c>
      <c r="S356" s="311">
        <f t="shared" ca="1" si="20"/>
        <v>-1.1790067598228537E-3</v>
      </c>
      <c r="T356" s="310">
        <f t="shared" ca="1" si="21"/>
        <v>2.5624453632215882E-3</v>
      </c>
    </row>
    <row r="357" spans="6:20">
      <c r="F357" s="301">
        <f t="shared" si="29"/>
        <v>44774</v>
      </c>
      <c r="G357" s="308">
        <f t="shared" ca="1" si="30"/>
        <v>0</v>
      </c>
      <c r="H357" s="311">
        <f t="shared" ca="1" si="31"/>
        <v>-3.9913999390961408E-5</v>
      </c>
      <c r="I357" s="311">
        <f t="shared" ca="1" si="32"/>
        <v>-1.3401274704176735E-3</v>
      </c>
      <c r="J357" s="310">
        <f t="shared" ca="1" si="33"/>
        <v>2.5874522329143446E-3</v>
      </c>
      <c r="P357" s="301">
        <f t="shared" si="23"/>
        <v>44774</v>
      </c>
      <c r="Q357" s="308">
        <f t="shared" ca="1" si="18"/>
        <v>0</v>
      </c>
      <c r="R357" s="311">
        <f t="shared" ca="1" si="19"/>
        <v>-3.9716803763356623E-5</v>
      </c>
      <c r="S357" s="311">
        <f t="shared" ca="1" si="20"/>
        <v>-1.0470422082694553E-3</v>
      </c>
      <c r="T357" s="310">
        <f t="shared" ca="1" si="21"/>
        <v>3.4022274163780786E-3</v>
      </c>
    </row>
    <row r="358" spans="6:20">
      <c r="F358" s="301">
        <f t="shared" si="29"/>
        <v>44805</v>
      </c>
      <c r="G358" s="308">
        <f t="shared" ca="1" si="30"/>
        <v>0</v>
      </c>
      <c r="H358" s="311">
        <f t="shared" ca="1" si="31"/>
        <v>-4.0103364874366498E-5</v>
      </c>
      <c r="I358" s="311">
        <f t="shared" ca="1" si="32"/>
        <v>-2.0891950592115682E-3</v>
      </c>
      <c r="J358" s="310">
        <f t="shared" ca="1" si="33"/>
        <v>2.508236375997841E-3</v>
      </c>
      <c r="P358" s="301">
        <f t="shared" si="23"/>
        <v>44805</v>
      </c>
      <c r="Q358" s="308">
        <f t="shared" ca="1" si="18"/>
        <v>0</v>
      </c>
      <c r="R358" s="311">
        <f t="shared" ca="1" si="19"/>
        <v>-3.9745808457336551E-5</v>
      </c>
      <c r="S358" s="311">
        <f t="shared" ca="1" si="20"/>
        <v>-1.9304677100365764E-3</v>
      </c>
      <c r="T358" s="310">
        <f t="shared" ca="1" si="21"/>
        <v>3.5875660466795356E-3</v>
      </c>
    </row>
    <row r="359" spans="6:20">
      <c r="F359" s="301">
        <f t="shared" si="29"/>
        <v>44835</v>
      </c>
      <c r="G359" s="308">
        <f t="shared" ca="1" si="30"/>
        <v>0</v>
      </c>
      <c r="H359" s="311">
        <f t="shared" ca="1" si="31"/>
        <v>-3.9805923442437496E-5</v>
      </c>
      <c r="I359" s="311">
        <f t="shared" ca="1" si="32"/>
        <v>-1.7346751944373739E-3</v>
      </c>
      <c r="J359" s="310">
        <f t="shared" ca="1" si="33"/>
        <v>2.397859138522529E-3</v>
      </c>
      <c r="P359" s="301">
        <f t="shared" si="23"/>
        <v>44835</v>
      </c>
      <c r="Q359" s="308">
        <f t="shared" ca="1" si="18"/>
        <v>0</v>
      </c>
      <c r="R359" s="311">
        <f t="shared" ca="1" si="19"/>
        <v>-3.9921096121386945E-5</v>
      </c>
      <c r="S359" s="311">
        <f t="shared" ca="1" si="20"/>
        <v>-1.6238706257484248E-3</v>
      </c>
      <c r="T359" s="310">
        <f t="shared" ca="1" si="21"/>
        <v>2.580836713496959E-3</v>
      </c>
    </row>
    <row r="360" spans="6:20">
      <c r="F360" s="301">
        <f t="shared" si="29"/>
        <v>44866</v>
      </c>
      <c r="G360" s="308">
        <f t="shared" ca="1" si="30"/>
        <v>0</v>
      </c>
      <c r="H360" s="311">
        <f t="shared" ca="1" si="31"/>
        <v>-3.9859975084821642E-5</v>
      </c>
      <c r="I360" s="311">
        <f t="shared" ca="1" si="32"/>
        <v>-1.3182152779638301E-3</v>
      </c>
      <c r="J360" s="310">
        <f t="shared" ca="1" si="33"/>
        <v>2.4362275217433282E-3</v>
      </c>
      <c r="P360" s="301">
        <f t="shared" si="23"/>
        <v>44866</v>
      </c>
      <c r="Q360" s="308">
        <f t="shared" ca="1" si="18"/>
        <v>0</v>
      </c>
      <c r="R360" s="311">
        <f t="shared" ca="1" si="19"/>
        <v>-3.9638961655485971E-5</v>
      </c>
      <c r="S360" s="311">
        <f t="shared" ca="1" si="20"/>
        <v>-1.0225094901074039E-3</v>
      </c>
      <c r="T360" s="310">
        <f t="shared" ca="1" si="21"/>
        <v>2.6483931344130074E-3</v>
      </c>
    </row>
    <row r="361" spans="6:20">
      <c r="F361" s="301">
        <f t="shared" si="29"/>
        <v>44896</v>
      </c>
      <c r="G361" s="308">
        <f t="shared" ca="1" si="30"/>
        <v>0</v>
      </c>
      <c r="H361" s="311">
        <f t="shared" ca="1" si="31"/>
        <v>-3.9907825671203767E-5</v>
      </c>
      <c r="I361" s="311">
        <f t="shared" ca="1" si="32"/>
        <v>-1.3755955517598117E-3</v>
      </c>
      <c r="J361" s="310">
        <f t="shared" ca="1" si="33"/>
        <v>1.7946406528379644E-3</v>
      </c>
      <c r="P361" s="301">
        <f t="shared" si="23"/>
        <v>44896</v>
      </c>
      <c r="Q361" s="308">
        <f t="shared" ca="1" si="18"/>
        <v>0</v>
      </c>
      <c r="R361" s="311">
        <f t="shared" ca="1" si="19"/>
        <v>-3.95124231145072E-5</v>
      </c>
      <c r="S361" s="311">
        <f t="shared" ca="1" si="20"/>
        <v>-1.2478822855997995E-3</v>
      </c>
      <c r="T361" s="310">
        <f t="shared" ca="1" si="21"/>
        <v>4.260954546801754E-3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-4.8218143129941105E-5</v>
      </c>
      <c r="I362" s="311">
        <f t="shared" ca="1" si="32"/>
        <v>-1.1253607512919928E-3</v>
      </c>
      <c r="J362" s="310">
        <f t="shared" ca="1" si="33"/>
        <v>1.7705576055935257E-3</v>
      </c>
      <c r="P362" s="301">
        <f t="shared" si="23"/>
        <v>44927</v>
      </c>
      <c r="Q362" s="308">
        <f t="shared" ca="1" si="18"/>
        <v>0</v>
      </c>
      <c r="R362" s="311">
        <f t="shared" ca="1" si="19"/>
        <v>-4.696511681689941E-5</v>
      </c>
      <c r="S362" s="311">
        <f t="shared" ca="1" si="20"/>
        <v>-1.5528563627043024E-3</v>
      </c>
      <c r="T362" s="310">
        <f t="shared" ca="1" si="21"/>
        <v>3.3555724778711049E-3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-4.8172121542733315E-5</v>
      </c>
      <c r="I363" s="311">
        <f t="shared" ca="1" si="32"/>
        <v>-1.2424189719498768E-3</v>
      </c>
      <c r="J363" s="310">
        <f t="shared" ca="1" si="33"/>
        <v>2.6170475892017819E-3</v>
      </c>
      <c r="P363" s="301">
        <f t="shared" si="23"/>
        <v>44958</v>
      </c>
      <c r="Q363" s="308">
        <f t="shared" ca="1" si="18"/>
        <v>0</v>
      </c>
      <c r="R363" s="311">
        <f t="shared" ca="1" si="19"/>
        <v>-4.7192874648049887E-5</v>
      </c>
      <c r="S363" s="311">
        <f t="shared" ca="1" si="20"/>
        <v>-1.5317458100365666E-3</v>
      </c>
      <c r="T363" s="310">
        <f t="shared" ca="1" si="21"/>
        <v>3.7407203822759083E-3</v>
      </c>
    </row>
    <row r="364" spans="6:20">
      <c r="F364" s="301">
        <f t="shared" si="29"/>
        <v>44986</v>
      </c>
      <c r="G364" s="308">
        <f t="shared" ca="1" si="30"/>
        <v>0</v>
      </c>
      <c r="H364" s="311">
        <f t="shared" ca="1" si="31"/>
        <v>-4.8294558800510146E-5</v>
      </c>
      <c r="I364" s="311">
        <f t="shared" ca="1" si="32"/>
        <v>-1.7516645543235176E-3</v>
      </c>
      <c r="J364" s="310">
        <f t="shared" ca="1" si="33"/>
        <v>1.8153467378829724E-3</v>
      </c>
      <c r="P364" s="301">
        <f t="shared" si="23"/>
        <v>44986</v>
      </c>
      <c r="Q364" s="308">
        <f t="shared" ca="1" si="18"/>
        <v>0</v>
      </c>
      <c r="R364" s="311">
        <f t="shared" ca="1" si="19"/>
        <v>-4.7157257292984589E-5</v>
      </c>
      <c r="S364" s="311">
        <f t="shared" ca="1" si="20"/>
        <v>-1.9578654288449071E-3</v>
      </c>
      <c r="T364" s="310">
        <f t="shared" ca="1" si="21"/>
        <v>4.2523378385530552E-3</v>
      </c>
    </row>
    <row r="365" spans="6:20">
      <c r="F365" s="301">
        <f t="shared" si="29"/>
        <v>45017</v>
      </c>
      <c r="G365" s="308">
        <f t="shared" ca="1" si="30"/>
        <v>0</v>
      </c>
      <c r="H365" s="311">
        <f t="shared" ca="1" si="31"/>
        <v>-4.8038254514271017E-5</v>
      </c>
      <c r="I365" s="311">
        <f t="shared" ca="1" si="32"/>
        <v>-1.9639703095675198E-3</v>
      </c>
      <c r="J365" s="310">
        <f t="shared" ca="1" si="33"/>
        <v>2.7464564450436768E-3</v>
      </c>
      <c r="P365" s="301">
        <f t="shared" si="23"/>
        <v>45017</v>
      </c>
      <c r="Q365" s="308">
        <f t="shared" ca="1" si="18"/>
        <v>0</v>
      </c>
      <c r="R365" s="311">
        <f t="shared" ca="1" si="19"/>
        <v>-4.7548286486787106E-5</v>
      </c>
      <c r="S365" s="311">
        <f t="shared" ca="1" si="20"/>
        <v>-2.875892310307937E-3</v>
      </c>
      <c r="T365" s="310">
        <f t="shared" ca="1" si="21"/>
        <v>1.9052914071195914E-3</v>
      </c>
    </row>
    <row r="366" spans="6:20">
      <c r="F366" s="301">
        <f t="shared" si="29"/>
        <v>45047</v>
      </c>
      <c r="G366" s="308">
        <f t="shared" ca="1" si="30"/>
        <v>0</v>
      </c>
      <c r="H366" s="311">
        <f t="shared" ca="1" si="31"/>
        <v>-4.8085410146669894E-5</v>
      </c>
      <c r="I366" s="311">
        <f t="shared" ca="1" si="32"/>
        <v>-2.2001889117341245E-3</v>
      </c>
      <c r="J366" s="310">
        <f t="shared" ca="1" si="33"/>
        <v>2.4459268038941051E-3</v>
      </c>
      <c r="P366" s="301">
        <f t="shared" si="23"/>
        <v>45047</v>
      </c>
      <c r="Q366" s="308">
        <f t="shared" ca="1" si="18"/>
        <v>0</v>
      </c>
      <c r="R366" s="311">
        <f t="shared" ca="1" si="19"/>
        <v>-4.7202181829186785E-5</v>
      </c>
      <c r="S366" s="311">
        <f t="shared" ca="1" si="20"/>
        <v>-2.8236239606732605E-3</v>
      </c>
      <c r="T366" s="310">
        <f t="shared" ca="1" si="21"/>
        <v>4.2368963363634826E-3</v>
      </c>
    </row>
    <row r="367" spans="6:20">
      <c r="F367" s="301">
        <f t="shared" si="29"/>
        <v>45078</v>
      </c>
      <c r="G367" s="308">
        <f t="shared" ca="1" si="30"/>
        <v>0</v>
      </c>
      <c r="H367" s="311">
        <f t="shared" ca="1" si="31"/>
        <v>-4.8255100741356749E-5</v>
      </c>
      <c r="I367" s="311">
        <f t="shared" ca="1" si="32"/>
        <v>-1.9907093108612051E-3</v>
      </c>
      <c r="J367" s="310">
        <f t="shared" ca="1" si="33"/>
        <v>2.4742297764221988E-3</v>
      </c>
      <c r="P367" s="301">
        <f t="shared" si="23"/>
        <v>45078</v>
      </c>
      <c r="Q367" s="308">
        <f t="shared" ca="1" si="18"/>
        <v>0</v>
      </c>
      <c r="R367" s="311">
        <f t="shared" ca="1" si="19"/>
        <v>-4.7198432500561438E-5</v>
      </c>
      <c r="S367" s="311">
        <f t="shared" ca="1" si="20"/>
        <v>-2.5263243860689233E-3</v>
      </c>
      <c r="T367" s="310">
        <f t="shared" ca="1" si="21"/>
        <v>3.5757230312147836E-3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-4.8295603921055807E-5</v>
      </c>
      <c r="I368" s="311">
        <f t="shared" ca="1" si="32"/>
        <v>-1.2988800297416558E-3</v>
      </c>
      <c r="J368" s="310">
        <f t="shared" ca="1" si="33"/>
        <v>1.1779308006307776E-3</v>
      </c>
      <c r="P368" s="301">
        <f t="shared" si="23"/>
        <v>45108</v>
      </c>
      <c r="Q368" s="308">
        <f t="shared" ca="1" si="18"/>
        <v>0</v>
      </c>
      <c r="R368" s="311">
        <f t="shared" ca="1" si="19"/>
        <v>-4.7035964887420789E-5</v>
      </c>
      <c r="S368" s="311">
        <f t="shared" ca="1" si="20"/>
        <v>-1.8253127308439643E-3</v>
      </c>
      <c r="T368" s="310">
        <f t="shared" ca="1" si="21"/>
        <v>1.6865530603251688E-3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-4.8233170981681894E-5</v>
      </c>
      <c r="I369" s="311">
        <f t="shared" ca="1" si="32"/>
        <v>-1.475568131916738E-3</v>
      </c>
      <c r="J369" s="310">
        <f t="shared" ca="1" si="33"/>
        <v>2.4104541825091808E-3</v>
      </c>
      <c r="P369" s="301">
        <f t="shared" si="23"/>
        <v>45139</v>
      </c>
      <c r="Q369" s="308">
        <f t="shared" ca="1" si="18"/>
        <v>0</v>
      </c>
      <c r="R369" s="311">
        <f t="shared" ca="1" si="19"/>
        <v>-4.7182731800599065E-5</v>
      </c>
      <c r="S369" s="311">
        <f t="shared" ca="1" si="20"/>
        <v>-1.8538674568076008E-3</v>
      </c>
      <c r="T369" s="310">
        <f t="shared" ca="1" si="21"/>
        <v>5.1251479690852531E-3</v>
      </c>
    </row>
    <row r="370" spans="6:20">
      <c r="F370" s="301">
        <f t="shared" si="29"/>
        <v>45170</v>
      </c>
      <c r="G370" s="308">
        <f t="shared" ca="1" si="30"/>
        <v>0</v>
      </c>
      <c r="H370" s="311">
        <f t="shared" ca="1" si="31"/>
        <v>-4.8115133073123317E-5</v>
      </c>
      <c r="I370" s="311">
        <f t="shared" ca="1" si="32"/>
        <v>-2.2138798525135339E-3</v>
      </c>
      <c r="J370" s="310">
        <f t="shared" ca="1" si="33"/>
        <v>1.2337629014802509E-3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-4.699659106954801E-5</v>
      </c>
      <c r="S370" s="311">
        <f t="shared" ref="S370:S421" ca="1" si="36">+IF(ISERROR(S131/O131-1),0,S131/O131-1)</f>
        <v>-2.5862427231954088E-3</v>
      </c>
      <c r="T370" s="310">
        <f t="shared" ref="T370:T421" ca="1" si="37">+IF(ISERROR(T131/P131-1),0,T131/P131-1)</f>
        <v>4.451610277832474E-3</v>
      </c>
    </row>
    <row r="371" spans="6:20">
      <c r="F371" s="301">
        <f t="shared" ref="F371:F413" si="38">+B132</f>
        <v>45200</v>
      </c>
      <c r="G371" s="308">
        <f t="shared" ref="G371:G413" ca="1" si="39">+IF(ISERROR(G132/C132-1),0,G132/C132-1)</f>
        <v>0</v>
      </c>
      <c r="H371" s="311">
        <f t="shared" ref="H371:H413" ca="1" si="40">+IF(ISERROR(H132/D132-1),0,H132/D132-1)</f>
        <v>-4.8088269290369468E-5</v>
      </c>
      <c r="I371" s="311">
        <f t="shared" ref="I371:I413" ca="1" si="41">+IF(ISERROR(I132/E132-1),0,I132/E132-1)</f>
        <v>-2.2620342212923417E-3</v>
      </c>
      <c r="J371" s="310">
        <f t="shared" ref="J371:J413" ca="1" si="42">+IF(ISERROR(J132/F132-1),0,J132/F132-1)</f>
        <v>2.4258497212856778E-3</v>
      </c>
      <c r="P371" s="301">
        <f t="shared" ref="P371:P421" si="43">+L132</f>
        <v>45200</v>
      </c>
      <c r="Q371" s="308">
        <f t="shared" ca="1" si="34"/>
        <v>0</v>
      </c>
      <c r="R371" s="311">
        <f t="shared" ca="1" si="35"/>
        <v>-4.7255457530370748E-5</v>
      </c>
      <c r="S371" s="311">
        <f t="shared" ca="1" si="36"/>
        <v>-2.5713936575118002E-3</v>
      </c>
      <c r="T371" s="310">
        <f t="shared" ca="1" si="37"/>
        <v>2.6120877154125477E-3</v>
      </c>
    </row>
    <row r="372" spans="6:20">
      <c r="F372" s="301">
        <f t="shared" si="38"/>
        <v>45231</v>
      </c>
      <c r="G372" s="308">
        <f t="shared" ca="1" si="39"/>
        <v>0</v>
      </c>
      <c r="H372" s="311">
        <f t="shared" ca="1" si="40"/>
        <v>-4.8426905569609602E-5</v>
      </c>
      <c r="I372" s="311">
        <f t="shared" ca="1" si="41"/>
        <v>-1.6233106839781408E-3</v>
      </c>
      <c r="J372" s="310">
        <f t="shared" ca="1" si="42"/>
        <v>2.4646739401548157E-3</v>
      </c>
      <c r="P372" s="301">
        <f t="shared" si="43"/>
        <v>45231</v>
      </c>
      <c r="Q372" s="308">
        <f t="shared" ca="1" si="34"/>
        <v>0</v>
      </c>
      <c r="R372" s="311">
        <f t="shared" ca="1" si="35"/>
        <v>-4.7198542895143802E-5</v>
      </c>
      <c r="S372" s="311">
        <f t="shared" ca="1" si="36"/>
        <v>-1.8972865562604246E-3</v>
      </c>
      <c r="T372" s="310">
        <f t="shared" ca="1" si="37"/>
        <v>2.6262394710774295E-3</v>
      </c>
    </row>
    <row r="373" spans="6:20">
      <c r="F373" s="301">
        <f t="shared" si="38"/>
        <v>45261</v>
      </c>
      <c r="G373" s="308">
        <f t="shared" ca="1" si="39"/>
        <v>0</v>
      </c>
      <c r="H373" s="311">
        <f t="shared" ca="1" si="40"/>
        <v>-4.8218696178436993E-5</v>
      </c>
      <c r="I373" s="311">
        <f t="shared" ca="1" si="41"/>
        <v>-1.4033193384297427E-3</v>
      </c>
      <c r="J373" s="310">
        <f t="shared" ca="1" si="42"/>
        <v>2.3891892355114575E-3</v>
      </c>
      <c r="P373" s="301">
        <f t="shared" si="43"/>
        <v>45261</v>
      </c>
      <c r="Q373" s="308">
        <f t="shared" ca="1" si="34"/>
        <v>0</v>
      </c>
      <c r="R373" s="311">
        <f t="shared" ca="1" si="35"/>
        <v>-4.7028670066007194E-5</v>
      </c>
      <c r="S373" s="311">
        <f t="shared" ca="1" si="36"/>
        <v>-1.9415915935120376E-3</v>
      </c>
      <c r="T373" s="310">
        <f t="shared" ca="1" si="37"/>
        <v>5.2020506631047514E-3</v>
      </c>
    </row>
    <row r="374" spans="6:20">
      <c r="F374" s="301">
        <f t="shared" si="38"/>
        <v>45292</v>
      </c>
      <c r="G374" s="308">
        <f t="shared" ca="1" si="39"/>
        <v>0</v>
      </c>
      <c r="H374" s="311">
        <f t="shared" ca="1" si="40"/>
        <v>6.2555619568138709E-5</v>
      </c>
      <c r="I374" s="311">
        <f t="shared" ca="1" si="41"/>
        <v>-1.2973426344794481E-3</v>
      </c>
      <c r="J374" s="310">
        <f t="shared" ca="1" si="42"/>
        <v>2.3599803674756448E-3</v>
      </c>
      <c r="P374" s="301">
        <f t="shared" si="43"/>
        <v>45292</v>
      </c>
      <c r="Q374" s="308">
        <f t="shared" ca="1" si="34"/>
        <v>0</v>
      </c>
      <c r="R374" s="311">
        <f t="shared" ca="1" si="35"/>
        <v>6.1894043585919434E-5</v>
      </c>
      <c r="S374" s="311">
        <f t="shared" ca="1" si="36"/>
        <v>-9.3392514061074738E-4</v>
      </c>
      <c r="T374" s="310">
        <f t="shared" ca="1" si="37"/>
        <v>3.3778604071450502E-3</v>
      </c>
    </row>
    <row r="375" spans="6:20">
      <c r="F375" s="301">
        <f t="shared" si="38"/>
        <v>45323</v>
      </c>
      <c r="G375" s="308">
        <f t="shared" ca="1" si="39"/>
        <v>0</v>
      </c>
      <c r="H375" s="311">
        <f t="shared" ca="1" si="40"/>
        <v>6.2401058564143241E-5</v>
      </c>
      <c r="I375" s="311">
        <f t="shared" ca="1" si="41"/>
        <v>-1.4644426141862121E-3</v>
      </c>
      <c r="J375" s="310">
        <f t="shared" ca="1" si="42"/>
        <v>1.9180513893402029E-3</v>
      </c>
      <c r="P375" s="301">
        <f t="shared" si="43"/>
        <v>45323</v>
      </c>
      <c r="Q375" s="308">
        <f t="shared" ca="1" si="34"/>
        <v>0</v>
      </c>
      <c r="R375" s="311">
        <f t="shared" ca="1" si="35"/>
        <v>6.2250306289479695E-5</v>
      </c>
      <c r="S375" s="311">
        <f t="shared" ca="1" si="36"/>
        <v>-9.847552392280301E-4</v>
      </c>
      <c r="T375" s="310">
        <f t="shared" ca="1" si="37"/>
        <v>5.4176962245151561E-3</v>
      </c>
    </row>
    <row r="376" spans="6:20">
      <c r="F376" s="301">
        <f t="shared" si="38"/>
        <v>45352</v>
      </c>
      <c r="G376" s="308">
        <f t="shared" ca="1" si="39"/>
        <v>0</v>
      </c>
      <c r="H376" s="311">
        <f t="shared" ca="1" si="40"/>
        <v>6.2288992685122224E-5</v>
      </c>
      <c r="I376" s="311">
        <f t="shared" ca="1" si="41"/>
        <v>-1.5437827686854977E-3</v>
      </c>
      <c r="J376" s="310">
        <f t="shared" ca="1" si="42"/>
        <v>1.8041488341020706E-3</v>
      </c>
      <c r="P376" s="301">
        <f t="shared" si="43"/>
        <v>45352</v>
      </c>
      <c r="Q376" s="308">
        <f t="shared" ca="1" si="34"/>
        <v>0</v>
      </c>
      <c r="R376" s="311">
        <f t="shared" ca="1" si="35"/>
        <v>6.1967584947586474E-5</v>
      </c>
      <c r="S376" s="311">
        <f t="shared" ca="1" si="36"/>
        <v>-1.3269005781506582E-3</v>
      </c>
      <c r="T376" s="310">
        <f t="shared" ca="1" si="37"/>
        <v>3.4030193772562889E-3</v>
      </c>
    </row>
    <row r="377" spans="6:20">
      <c r="F377" s="301">
        <f t="shared" si="38"/>
        <v>45383</v>
      </c>
      <c r="G377" s="308">
        <f t="shared" ca="1" si="39"/>
        <v>0</v>
      </c>
      <c r="H377" s="311">
        <f t="shared" ca="1" si="40"/>
        <v>6.2791354494828866E-5</v>
      </c>
      <c r="I377" s="311">
        <f t="shared" ca="1" si="41"/>
        <v>-2.4368797717921886E-3</v>
      </c>
      <c r="J377" s="310">
        <f t="shared" ca="1" si="42"/>
        <v>3.1179071880040876E-3</v>
      </c>
      <c r="P377" s="301">
        <f t="shared" si="43"/>
        <v>45383</v>
      </c>
      <c r="Q377" s="308">
        <f t="shared" ca="1" si="34"/>
        <v>0</v>
      </c>
      <c r="R377" s="311">
        <f t="shared" ca="1" si="35"/>
        <v>6.2168248037952623E-5</v>
      </c>
      <c r="S377" s="311">
        <f t="shared" ca="1" si="36"/>
        <v>-2.0465355955782139E-3</v>
      </c>
      <c r="T377" s="310">
        <f t="shared" ca="1" si="37"/>
        <v>1.7786530448620219E-3</v>
      </c>
    </row>
    <row r="378" spans="6:20">
      <c r="F378" s="301">
        <f t="shared" si="38"/>
        <v>45413</v>
      </c>
      <c r="G378" s="308">
        <f t="shared" ca="1" si="39"/>
        <v>0</v>
      </c>
      <c r="H378" s="311">
        <f t="shared" ca="1" si="40"/>
        <v>6.275491397023103E-5</v>
      </c>
      <c r="I378" s="311">
        <f t="shared" ca="1" si="41"/>
        <v>-2.0965567533595131E-3</v>
      </c>
      <c r="J378" s="310">
        <f t="shared" ca="1" si="42"/>
        <v>2.9329491574101585E-3</v>
      </c>
      <c r="P378" s="301">
        <f t="shared" si="43"/>
        <v>45413</v>
      </c>
      <c r="Q378" s="308">
        <f t="shared" ca="1" si="34"/>
        <v>0</v>
      </c>
      <c r="R378" s="311">
        <f t="shared" ca="1" si="35"/>
        <v>6.2164533494835084E-5</v>
      </c>
      <c r="S378" s="311">
        <f t="shared" ca="1" si="36"/>
        <v>-2.0911298646294485E-3</v>
      </c>
      <c r="T378" s="310">
        <f t="shared" ca="1" si="37"/>
        <v>2.5877864319157062E-3</v>
      </c>
    </row>
    <row r="379" spans="6:20">
      <c r="F379" s="301">
        <f t="shared" si="38"/>
        <v>45444</v>
      </c>
      <c r="G379" s="308">
        <f t="shared" ca="1" si="39"/>
        <v>0</v>
      </c>
      <c r="H379" s="311">
        <f t="shared" ca="1" si="40"/>
        <v>6.3041919419193349E-5</v>
      </c>
      <c r="I379" s="311">
        <f t="shared" ca="1" si="41"/>
        <v>-1.9345879167191882E-3</v>
      </c>
      <c r="J379" s="310">
        <f t="shared" ca="1" si="42"/>
        <v>2.4995594521688425E-3</v>
      </c>
      <c r="P379" s="301">
        <f t="shared" si="43"/>
        <v>45444</v>
      </c>
      <c r="Q379" s="308">
        <f t="shared" ca="1" si="34"/>
        <v>0</v>
      </c>
      <c r="R379" s="311">
        <f t="shared" ca="1" si="35"/>
        <v>6.2380736116196545E-5</v>
      </c>
      <c r="S379" s="311">
        <f t="shared" ca="1" si="36"/>
        <v>-1.8733581058923976E-3</v>
      </c>
      <c r="T379" s="310">
        <f t="shared" ca="1" si="37"/>
        <v>2.6696547220059763E-3</v>
      </c>
    </row>
    <row r="380" spans="6:20">
      <c r="F380" s="301">
        <f t="shared" si="38"/>
        <v>45474</v>
      </c>
      <c r="G380" s="308">
        <f t="shared" ca="1" si="39"/>
        <v>0</v>
      </c>
      <c r="H380" s="311">
        <f t="shared" ca="1" si="40"/>
        <v>6.2823634324749023E-5</v>
      </c>
      <c r="I380" s="311">
        <f t="shared" ca="1" si="41"/>
        <v>-1.3667020920523631E-3</v>
      </c>
      <c r="J380" s="310">
        <f t="shared" ca="1" si="42"/>
        <v>2.3856410308324971E-3</v>
      </c>
      <c r="P380" s="301">
        <f t="shared" si="43"/>
        <v>45474</v>
      </c>
      <c r="Q380" s="308">
        <f t="shared" ca="1" si="34"/>
        <v>0</v>
      </c>
      <c r="R380" s="311">
        <f t="shared" ca="1" si="35"/>
        <v>6.2229788501566574E-5</v>
      </c>
      <c r="S380" s="311">
        <f t="shared" ca="1" si="36"/>
        <v>-1.2519083006247156E-3</v>
      </c>
      <c r="T380" s="310">
        <f t="shared" ca="1" si="37"/>
        <v>4.2105074273308674E-3</v>
      </c>
    </row>
    <row r="381" spans="6:20">
      <c r="F381" s="301">
        <f t="shared" si="38"/>
        <v>45505</v>
      </c>
      <c r="G381" s="308">
        <f t="shared" ca="1" si="39"/>
        <v>0</v>
      </c>
      <c r="H381" s="311">
        <f t="shared" ca="1" si="40"/>
        <v>6.2465448946724678E-5</v>
      </c>
      <c r="I381" s="311">
        <f t="shared" ca="1" si="41"/>
        <v>-1.3780561196530261E-3</v>
      </c>
      <c r="J381" s="310">
        <f t="shared" ca="1" si="42"/>
        <v>2.3819256108514875E-3</v>
      </c>
      <c r="P381" s="301">
        <f t="shared" si="43"/>
        <v>45505</v>
      </c>
      <c r="Q381" s="308">
        <f t="shared" ca="1" si="34"/>
        <v>0</v>
      </c>
      <c r="R381" s="311">
        <f t="shared" ca="1" si="35"/>
        <v>6.2121236210410657E-5</v>
      </c>
      <c r="S381" s="311">
        <f t="shared" ca="1" si="36"/>
        <v>-1.1864273429251782E-3</v>
      </c>
      <c r="T381" s="310">
        <f t="shared" ca="1" si="37"/>
        <v>5.108078006322625E-3</v>
      </c>
    </row>
    <row r="382" spans="6:20">
      <c r="F382" s="301">
        <f t="shared" si="38"/>
        <v>45536</v>
      </c>
      <c r="G382" s="308">
        <f t="shared" ca="1" si="39"/>
        <v>0</v>
      </c>
      <c r="H382" s="311">
        <f t="shared" ca="1" si="40"/>
        <v>6.2899278707506667E-5</v>
      </c>
      <c r="I382" s="311">
        <f t="shared" ca="1" si="41"/>
        <v>-1.9921987449771361E-3</v>
      </c>
      <c r="J382" s="310">
        <f t="shared" ca="1" si="42"/>
        <v>1.8724890829024954E-3</v>
      </c>
      <c r="P382" s="301">
        <f t="shared" si="43"/>
        <v>45536</v>
      </c>
      <c r="Q382" s="308">
        <f t="shared" ca="1" si="34"/>
        <v>0</v>
      </c>
      <c r="R382" s="311">
        <f t="shared" ca="1" si="35"/>
        <v>6.2280699331562772E-5</v>
      </c>
      <c r="S382" s="311">
        <f t="shared" ca="1" si="36"/>
        <v>-1.7566169547789112E-3</v>
      </c>
      <c r="T382" s="310">
        <f t="shared" ca="1" si="37"/>
        <v>3.5519694039052307E-3</v>
      </c>
    </row>
    <row r="383" spans="6:20">
      <c r="F383" s="301">
        <f t="shared" si="38"/>
        <v>45566</v>
      </c>
      <c r="G383" s="308">
        <f t="shared" ca="1" si="39"/>
        <v>0</v>
      </c>
      <c r="H383" s="311">
        <f t="shared" ca="1" si="40"/>
        <v>6.2624728382365547E-5</v>
      </c>
      <c r="I383" s="311">
        <f t="shared" ca="1" si="41"/>
        <v>-2.2073753266155238E-3</v>
      </c>
      <c r="J383" s="310">
        <f t="shared" ca="1" si="42"/>
        <v>1.8099823927673064E-3</v>
      </c>
      <c r="P383" s="301">
        <f t="shared" si="43"/>
        <v>45566</v>
      </c>
      <c r="Q383" s="308">
        <f t="shared" ca="1" si="34"/>
        <v>0</v>
      </c>
      <c r="R383" s="311">
        <f t="shared" ca="1" si="35"/>
        <v>6.2129492830464983E-5</v>
      </c>
      <c r="S383" s="311">
        <f t="shared" ca="1" si="36"/>
        <v>-1.896508082190218E-3</v>
      </c>
      <c r="T383" s="310">
        <f t="shared" ca="1" si="37"/>
        <v>4.2867943309223833E-3</v>
      </c>
    </row>
    <row r="384" spans="6:20">
      <c r="F384" s="301">
        <f t="shared" si="38"/>
        <v>45597</v>
      </c>
      <c r="G384" s="308">
        <f t="shared" ca="1" si="39"/>
        <v>0</v>
      </c>
      <c r="H384" s="311">
        <f t="shared" ca="1" si="40"/>
        <v>6.2410862195605432E-5</v>
      </c>
      <c r="I384" s="311">
        <f t="shared" ca="1" si="41"/>
        <v>-1.7038003657561251E-3</v>
      </c>
      <c r="J384" s="310">
        <f t="shared" ca="1" si="42"/>
        <v>2.4606572154859396E-3</v>
      </c>
      <c r="P384" s="301">
        <f t="shared" si="43"/>
        <v>45597</v>
      </c>
      <c r="Q384" s="308">
        <f t="shared" ca="1" si="34"/>
        <v>0</v>
      </c>
      <c r="R384" s="311">
        <f t="shared" ca="1" si="35"/>
        <v>6.2098795855725086E-5</v>
      </c>
      <c r="S384" s="311">
        <f t="shared" ca="1" si="36"/>
        <v>-1.3912182399521411E-3</v>
      </c>
      <c r="T384" s="310">
        <f t="shared" ca="1" si="37"/>
        <v>3.5044809523501197E-3</v>
      </c>
    </row>
    <row r="385" spans="6:20">
      <c r="F385" s="301">
        <f t="shared" si="38"/>
        <v>45627</v>
      </c>
      <c r="G385" s="308">
        <f t="shared" ca="1" si="39"/>
        <v>0</v>
      </c>
      <c r="H385" s="311">
        <f t="shared" ca="1" si="40"/>
        <v>6.260331367080596E-5</v>
      </c>
      <c r="I385" s="311">
        <f t="shared" ca="1" si="41"/>
        <v>-1.3089985625983624E-3</v>
      </c>
      <c r="J385" s="310">
        <f t="shared" ca="1" si="42"/>
        <v>2.3669413479401324E-3</v>
      </c>
      <c r="P385" s="301">
        <f t="shared" si="43"/>
        <v>45627</v>
      </c>
      <c r="Q385" s="308">
        <f t="shared" ca="1" si="34"/>
        <v>0</v>
      </c>
      <c r="R385" s="311">
        <f t="shared" ca="1" si="35"/>
        <v>6.2270726632229767E-5</v>
      </c>
      <c r="S385" s="311">
        <f t="shared" ca="1" si="36"/>
        <v>-1.1740922577567758E-3</v>
      </c>
      <c r="T385" s="310">
        <f t="shared" ca="1" si="37"/>
        <v>4.2035582331980681E-3</v>
      </c>
    </row>
    <row r="386" spans="6:20">
      <c r="F386" s="301">
        <f t="shared" si="38"/>
        <v>45658</v>
      </c>
      <c r="G386" s="308">
        <f t="shared" ca="1" si="39"/>
        <v>0</v>
      </c>
      <c r="H386" s="311">
        <f t="shared" ca="1" si="40"/>
        <v>-2.5983478561086848E-5</v>
      </c>
      <c r="I386" s="311">
        <f t="shared" ca="1" si="41"/>
        <v>-1.3241895215714283E-3</v>
      </c>
      <c r="J386" s="310">
        <f t="shared" ca="1" si="42"/>
        <v>2.3937801356590516E-3</v>
      </c>
      <c r="P386" s="301">
        <f t="shared" si="43"/>
        <v>45658</v>
      </c>
      <c r="Q386" s="308">
        <f t="shared" ca="1" si="34"/>
        <v>0</v>
      </c>
      <c r="R386" s="311">
        <f t="shared" ca="1" si="35"/>
        <v>-2.5603947344854383E-5</v>
      </c>
      <c r="S386" s="311">
        <f t="shared" ca="1" si="36"/>
        <v>-1.1987408290051738E-3</v>
      </c>
      <c r="T386" s="310">
        <f t="shared" ca="1" si="37"/>
        <v>2.5340012087131658E-3</v>
      </c>
    </row>
    <row r="387" spans="6:20">
      <c r="F387" s="301">
        <f t="shared" si="38"/>
        <v>45689</v>
      </c>
      <c r="G387" s="308">
        <f t="shared" ca="1" si="39"/>
        <v>0</v>
      </c>
      <c r="H387" s="311">
        <f t="shared" ca="1" si="40"/>
        <v>-2.5957061835835127E-5</v>
      </c>
      <c r="I387" s="311">
        <f t="shared" ca="1" si="41"/>
        <v>-1.3058640393482923E-3</v>
      </c>
      <c r="J387" s="310">
        <f t="shared" ca="1" si="42"/>
        <v>1.9688080657733753E-3</v>
      </c>
      <c r="P387" s="301">
        <f t="shared" si="43"/>
        <v>45689</v>
      </c>
      <c r="Q387" s="308">
        <f t="shared" ca="1" si="34"/>
        <v>0</v>
      </c>
      <c r="R387" s="311">
        <f t="shared" ca="1" si="35"/>
        <v>-2.5730137334312175E-5</v>
      </c>
      <c r="S387" s="311">
        <f t="shared" ca="1" si="36"/>
        <v>-1.248815493976041E-3</v>
      </c>
      <c r="T387" s="310">
        <f t="shared" ca="1" si="37"/>
        <v>2.7953664970592484E-3</v>
      </c>
    </row>
    <row r="388" spans="6:20">
      <c r="F388" s="301">
        <f t="shared" si="38"/>
        <v>45717</v>
      </c>
      <c r="G388" s="308">
        <f t="shared" ca="1" si="39"/>
        <v>0</v>
      </c>
      <c r="H388" s="311">
        <f t="shared" ca="1" si="40"/>
        <v>-2.6303723941412116E-5</v>
      </c>
      <c r="I388" s="311">
        <f t="shared" ca="1" si="41"/>
        <v>-2.0862642136629805E-3</v>
      </c>
      <c r="J388" s="310">
        <f t="shared" ca="1" si="42"/>
        <v>3.0223196620842163E-3</v>
      </c>
      <c r="P388" s="301">
        <f t="shared" si="43"/>
        <v>45717</v>
      </c>
      <c r="Q388" s="308">
        <f t="shared" ca="1" si="34"/>
        <v>0</v>
      </c>
      <c r="R388" s="311">
        <f t="shared" ca="1" si="35"/>
        <v>-2.5880361326446888E-5</v>
      </c>
      <c r="S388" s="311">
        <f t="shared" ca="1" si="36"/>
        <v>-1.8024809858657731E-3</v>
      </c>
      <c r="T388" s="310">
        <f t="shared" ca="1" si="37"/>
        <v>2.5647025536272849E-3</v>
      </c>
    </row>
    <row r="389" spans="6:20">
      <c r="F389" s="301">
        <f t="shared" si="38"/>
        <v>45748</v>
      </c>
      <c r="G389" s="308">
        <f t="shared" ca="1" si="39"/>
        <v>0</v>
      </c>
      <c r="H389" s="311">
        <f t="shared" ca="1" si="40"/>
        <v>-2.6212256981628101E-5</v>
      </c>
      <c r="I389" s="311">
        <f t="shared" ca="1" si="41"/>
        <v>-2.4462597266213804E-3</v>
      </c>
      <c r="J389" s="310">
        <f t="shared" ca="1" si="42"/>
        <v>1.8709866472967907E-3</v>
      </c>
      <c r="P389" s="301">
        <f t="shared" si="43"/>
        <v>45748</v>
      </c>
      <c r="Q389" s="308">
        <f t="shared" ca="1" si="34"/>
        <v>0</v>
      </c>
      <c r="R389" s="311">
        <f t="shared" ca="1" si="35"/>
        <v>-2.5772358090092595E-5</v>
      </c>
      <c r="S389" s="311">
        <f t="shared" ca="1" si="36"/>
        <v>-1.7247689342714256E-3</v>
      </c>
      <c r="T389" s="310">
        <f t="shared" ca="1" si="37"/>
        <v>4.8524470829993671E-3</v>
      </c>
    </row>
    <row r="390" spans="6:20">
      <c r="F390" s="301">
        <f t="shared" si="38"/>
        <v>45778</v>
      </c>
      <c r="G390" s="308">
        <f t="shared" ca="1" si="39"/>
        <v>0</v>
      </c>
      <c r="H390" s="311">
        <f t="shared" ca="1" si="40"/>
        <v>-2.6302330945249253E-5</v>
      </c>
      <c r="I390" s="311">
        <f t="shared" ca="1" si="41"/>
        <v>-2.1633900351402113E-3</v>
      </c>
      <c r="J390" s="310">
        <f t="shared" ca="1" si="42"/>
        <v>2.4157206250725594E-3</v>
      </c>
      <c r="P390" s="301">
        <f t="shared" si="43"/>
        <v>45778</v>
      </c>
      <c r="Q390" s="308">
        <f t="shared" ca="1" si="34"/>
        <v>0</v>
      </c>
      <c r="R390" s="311">
        <f t="shared" ca="1" si="35"/>
        <v>-2.5904068084559029E-5</v>
      </c>
      <c r="S390" s="311">
        <f t="shared" ca="1" si="36"/>
        <v>-2.3302240400505658E-3</v>
      </c>
      <c r="T390" s="310">
        <f t="shared" ca="1" si="37"/>
        <v>4.7361045051641515E-3</v>
      </c>
    </row>
    <row r="391" spans="6:20">
      <c r="F391" s="301">
        <f t="shared" si="38"/>
        <v>45809</v>
      </c>
      <c r="G391" s="308">
        <f t="shared" ca="1" si="39"/>
        <v>0</v>
      </c>
      <c r="H391" s="311">
        <f t="shared" ca="1" si="40"/>
        <v>-2.6214456099071803E-5</v>
      </c>
      <c r="I391" s="311">
        <f t="shared" ca="1" si="41"/>
        <v>-2.213207451779442E-3</v>
      </c>
      <c r="J391" s="310">
        <f t="shared" ca="1" si="42"/>
        <v>1.8845582196207467E-3</v>
      </c>
      <c r="P391" s="301">
        <f t="shared" si="43"/>
        <v>45809</v>
      </c>
      <c r="Q391" s="308">
        <f t="shared" ca="1" si="34"/>
        <v>0</v>
      </c>
      <c r="R391" s="311">
        <f t="shared" ca="1" si="35"/>
        <v>-2.5745574326996312E-5</v>
      </c>
      <c r="S391" s="311">
        <f t="shared" ca="1" si="36"/>
        <v>-1.986351172302836E-3</v>
      </c>
      <c r="T391" s="310">
        <f t="shared" ca="1" si="37"/>
        <v>1.7635659193739883E-3</v>
      </c>
    </row>
    <row r="392" spans="6:20">
      <c r="F392" s="301">
        <f t="shared" si="38"/>
        <v>45839</v>
      </c>
      <c r="G392" s="308">
        <f t="shared" ca="1" si="39"/>
        <v>0</v>
      </c>
      <c r="H392" s="311">
        <f t="shared" ca="1" si="40"/>
        <v>-2.58405186936983E-5</v>
      </c>
      <c r="I392" s="311">
        <f t="shared" ca="1" si="41"/>
        <v>-1.5800412817275067E-3</v>
      </c>
      <c r="J392" s="310">
        <f t="shared" ca="1" si="42"/>
        <v>1.7923799174532906E-3</v>
      </c>
      <c r="P392" s="301">
        <f t="shared" si="43"/>
        <v>45839</v>
      </c>
      <c r="Q392" s="308">
        <f t="shared" ca="1" si="34"/>
        <v>0</v>
      </c>
      <c r="R392" s="311">
        <f t="shared" ca="1" si="35"/>
        <v>-2.5726693201777451E-5</v>
      </c>
      <c r="S392" s="311">
        <f t="shared" ca="1" si="36"/>
        <v>-1.441396964656616E-3</v>
      </c>
      <c r="T392" s="310">
        <f t="shared" ca="1" si="37"/>
        <v>3.4091857835831796E-3</v>
      </c>
    </row>
    <row r="393" spans="6:20">
      <c r="F393" s="301">
        <f t="shared" si="38"/>
        <v>45870</v>
      </c>
      <c r="G393" s="308">
        <f t="shared" ca="1" si="39"/>
        <v>0</v>
      </c>
      <c r="H393" s="311">
        <f t="shared" ca="1" si="40"/>
        <v>-2.5948689351684706E-5</v>
      </c>
      <c r="I393" s="311">
        <f t="shared" ca="1" si="41"/>
        <v>-1.5542497858521687E-3</v>
      </c>
      <c r="J393" s="310">
        <f t="shared" ca="1" si="42"/>
        <v>2.4078365245214783E-3</v>
      </c>
      <c r="P393" s="301">
        <f t="shared" si="43"/>
        <v>45870</v>
      </c>
      <c r="Q393" s="308">
        <f t="shared" ca="1" si="34"/>
        <v>0</v>
      </c>
      <c r="R393" s="311">
        <f t="shared" ca="1" si="35"/>
        <v>-2.5853353443294758E-5</v>
      </c>
      <c r="S393" s="311">
        <f t="shared" ca="1" si="36"/>
        <v>-1.4783780266910407E-3</v>
      </c>
      <c r="T393" s="310">
        <f t="shared" ca="1" si="37"/>
        <v>3.4100298108490357E-3</v>
      </c>
    </row>
    <row r="394" spans="6:20">
      <c r="F394" s="301">
        <f t="shared" si="38"/>
        <v>45901</v>
      </c>
      <c r="G394" s="308">
        <f t="shared" ca="1" si="39"/>
        <v>0</v>
      </c>
      <c r="H394" s="311">
        <f t="shared" ca="1" si="40"/>
        <v>-2.6326416831423671E-5</v>
      </c>
      <c r="I394" s="311">
        <f t="shared" ca="1" si="41"/>
        <v>-2.514606940226094E-3</v>
      </c>
      <c r="J394" s="310">
        <f t="shared" ca="1" si="42"/>
        <v>2.5002086332046591E-3</v>
      </c>
      <c r="P394" s="301">
        <f t="shared" si="43"/>
        <v>45901</v>
      </c>
      <c r="Q394" s="308">
        <f t="shared" ca="1" si="34"/>
        <v>0</v>
      </c>
      <c r="R394" s="311">
        <f t="shared" ca="1" si="35"/>
        <v>-2.5891910705788668E-5</v>
      </c>
      <c r="S394" s="311">
        <f t="shared" ca="1" si="36"/>
        <v>-2.1493520161655066E-3</v>
      </c>
      <c r="T394" s="310">
        <f t="shared" ca="1" si="37"/>
        <v>3.5726209883599758E-3</v>
      </c>
    </row>
    <row r="395" spans="6:20">
      <c r="F395" s="301">
        <f t="shared" si="38"/>
        <v>45931</v>
      </c>
      <c r="G395" s="308">
        <f t="shared" ca="1" si="39"/>
        <v>0</v>
      </c>
      <c r="H395" s="311">
        <f t="shared" ca="1" si="40"/>
        <v>-2.6318007598336024E-5</v>
      </c>
      <c r="I395" s="311">
        <f t="shared" ca="1" si="41"/>
        <v>-2.2756431877516414E-3</v>
      </c>
      <c r="J395" s="310">
        <f t="shared" ca="1" si="42"/>
        <v>1.8211756277828339E-3</v>
      </c>
      <c r="P395" s="301">
        <f t="shared" si="43"/>
        <v>45931</v>
      </c>
      <c r="Q395" s="308">
        <f t="shared" ca="1" si="34"/>
        <v>0</v>
      </c>
      <c r="R395" s="311">
        <f t="shared" ca="1" si="35"/>
        <v>-2.5747726557390216E-5</v>
      </c>
      <c r="S395" s="311">
        <f t="shared" ca="1" si="36"/>
        <v>-2.3144480881955865E-3</v>
      </c>
      <c r="T395" s="310">
        <f t="shared" ca="1" si="37"/>
        <v>5.1673560357561321E-3</v>
      </c>
    </row>
    <row r="396" spans="6:20">
      <c r="F396" s="301">
        <f t="shared" si="38"/>
        <v>45962</v>
      </c>
      <c r="G396" s="308">
        <f t="shared" ca="1" si="39"/>
        <v>0</v>
      </c>
      <c r="H396" s="311">
        <f t="shared" ca="1" si="40"/>
        <v>-2.6038377316628392E-5</v>
      </c>
      <c r="I396" s="311">
        <f t="shared" ca="1" si="41"/>
        <v>-1.8188115652103543E-3</v>
      </c>
      <c r="J396" s="310">
        <f t="shared" ca="1" si="42"/>
        <v>2.489609912755153E-3</v>
      </c>
      <c r="P396" s="301">
        <f t="shared" si="43"/>
        <v>45962</v>
      </c>
      <c r="Q396" s="308">
        <f t="shared" ca="1" si="34"/>
        <v>0</v>
      </c>
      <c r="R396" s="311">
        <f t="shared" ca="1" si="35"/>
        <v>-2.5567241742407987E-5</v>
      </c>
      <c r="S396" s="311">
        <f t="shared" ca="1" si="36"/>
        <v>-1.8208959945561487E-3</v>
      </c>
      <c r="T396" s="310">
        <f t="shared" ca="1" si="37"/>
        <v>2.6412197418377303E-3</v>
      </c>
    </row>
    <row r="397" spans="6:20">
      <c r="F397" s="301">
        <f t="shared" si="38"/>
        <v>45992</v>
      </c>
      <c r="G397" s="308">
        <f t="shared" ca="1" si="39"/>
        <v>0</v>
      </c>
      <c r="H397" s="311">
        <f t="shared" ca="1" si="40"/>
        <v>-2.5874674122849939E-5</v>
      </c>
      <c r="I397" s="311">
        <f t="shared" ca="1" si="41"/>
        <v>-1.4663488380122214E-3</v>
      </c>
      <c r="J397" s="310">
        <f t="shared" ca="1" si="42"/>
        <v>1.7814490991079346E-3</v>
      </c>
      <c r="P397" s="301">
        <f t="shared" si="43"/>
        <v>45992</v>
      </c>
      <c r="Q397" s="308">
        <f t="shared" ca="1" si="34"/>
        <v>0</v>
      </c>
      <c r="R397" s="311">
        <f t="shared" ca="1" si="35"/>
        <v>-2.5793874668944561E-5</v>
      </c>
      <c r="S397" s="311">
        <f t="shared" ca="1" si="36"/>
        <v>-1.3499874261234668E-3</v>
      </c>
      <c r="T397" s="310">
        <f t="shared" ca="1" si="37"/>
        <v>4.2454075980022932E-3</v>
      </c>
    </row>
    <row r="398" spans="6:20">
      <c r="F398" s="301">
        <f t="shared" si="38"/>
        <v>46023</v>
      </c>
      <c r="G398" s="308">
        <f t="shared" ca="1" si="39"/>
        <v>0</v>
      </c>
      <c r="H398" s="311">
        <f t="shared" ca="1" si="40"/>
        <v>-3.1725909665936136E-5</v>
      </c>
      <c r="I398" s="311">
        <f t="shared" ca="1" si="41"/>
        <v>-2.0629437987214061E-3</v>
      </c>
      <c r="J398" s="310">
        <f t="shared" ca="1" si="42"/>
        <v>1.8352478270649009E-3</v>
      </c>
      <c r="P398" s="301">
        <f t="shared" si="43"/>
        <v>46023</v>
      </c>
      <c r="Q398" s="308">
        <f t="shared" ca="1" si="34"/>
        <v>0</v>
      </c>
      <c r="R398" s="311">
        <f t="shared" ca="1" si="35"/>
        <v>-3.0895626115357011E-5</v>
      </c>
      <c r="S398" s="311">
        <f t="shared" ca="1" si="36"/>
        <v>-2.0893753703185025E-3</v>
      </c>
      <c r="T398" s="310">
        <f t="shared" ca="1" si="37"/>
        <v>2.5883306826333108E-3</v>
      </c>
    </row>
    <row r="399" spans="6:20">
      <c r="F399" s="301">
        <f t="shared" si="38"/>
        <v>46054</v>
      </c>
      <c r="G399" s="308">
        <f t="shared" ca="1" si="39"/>
        <v>0</v>
      </c>
      <c r="H399" s="311">
        <f t="shared" ca="1" si="40"/>
        <v>-3.1733655303622932E-5</v>
      </c>
      <c r="I399" s="311">
        <f t="shared" ca="1" si="41"/>
        <v>-1.9887651176878629E-3</v>
      </c>
      <c r="J399" s="310">
        <f t="shared" ca="1" si="42"/>
        <v>2.0216129788543924E-3</v>
      </c>
      <c r="P399" s="301">
        <f t="shared" si="43"/>
        <v>46054</v>
      </c>
      <c r="Q399" s="308">
        <f t="shared" ca="1" si="34"/>
        <v>0</v>
      </c>
      <c r="R399" s="311">
        <f t="shared" ca="1" si="35"/>
        <v>-3.0900870398808955E-5</v>
      </c>
      <c r="S399" s="311">
        <f t="shared" ca="1" si="36"/>
        <v>-1.8222184682342712E-3</v>
      </c>
      <c r="T399" s="310">
        <f t="shared" ca="1" si="37"/>
        <v>5.7238890876163406E-3</v>
      </c>
    </row>
    <row r="400" spans="6:20">
      <c r="F400" s="301">
        <f t="shared" si="38"/>
        <v>46082</v>
      </c>
      <c r="G400" s="308">
        <f t="shared" ca="1" si="39"/>
        <v>0</v>
      </c>
      <c r="H400" s="311">
        <f t="shared" ca="1" si="40"/>
        <v>-3.1377166232693376E-5</v>
      </c>
      <c r="I400" s="311">
        <f t="shared" ca="1" si="41"/>
        <v>-2.2373180892139022E-3</v>
      </c>
      <c r="J400" s="310">
        <f t="shared" ca="1" si="42"/>
        <v>1.8341154361034562E-3</v>
      </c>
      <c r="P400" s="301">
        <f t="shared" si="43"/>
        <v>46082</v>
      </c>
      <c r="Q400" s="308">
        <f t="shared" ca="1" si="34"/>
        <v>0</v>
      </c>
      <c r="R400" s="311">
        <f t="shared" ca="1" si="35"/>
        <v>-3.1020847738982837E-5</v>
      </c>
      <c r="S400" s="311">
        <f t="shared" ca="1" si="36"/>
        <v>-2.2162554626870001E-3</v>
      </c>
      <c r="T400" s="310">
        <f t="shared" ca="1" si="37"/>
        <v>4.3000960559738122E-3</v>
      </c>
    </row>
    <row r="401" spans="6:20">
      <c r="F401" s="301">
        <f t="shared" si="38"/>
        <v>46113</v>
      </c>
      <c r="G401" s="308">
        <f t="shared" ca="1" si="39"/>
        <v>0</v>
      </c>
      <c r="H401" s="311">
        <f t="shared" ca="1" si="40"/>
        <v>-3.0574096784752314E-5</v>
      </c>
      <c r="I401" s="311">
        <f t="shared" ca="1" si="41"/>
        <v>-2.7465864297895326E-3</v>
      </c>
      <c r="J401" s="310">
        <f t="shared" ca="1" si="42"/>
        <v>6.0854615148060454E-3</v>
      </c>
      <c r="P401" s="301">
        <f t="shared" si="43"/>
        <v>46113</v>
      </c>
      <c r="Q401" s="308">
        <f t="shared" ca="1" si="34"/>
        <v>0</v>
      </c>
      <c r="R401" s="311">
        <f t="shared" ca="1" si="35"/>
        <v>-3.0890633459401684E-5</v>
      </c>
      <c r="S401" s="311">
        <f t="shared" ca="1" si="36"/>
        <v>-2.4473067519154013E-3</v>
      </c>
      <c r="T401" s="310">
        <f t="shared" ca="1" si="37"/>
        <v>1.799734168365319E-3</v>
      </c>
    </row>
    <row r="402" spans="6:20">
      <c r="F402" s="301">
        <f t="shared" si="38"/>
        <v>46143</v>
      </c>
      <c r="G402" s="308">
        <f t="shared" ca="1" si="39"/>
        <v>0</v>
      </c>
      <c r="H402" s="311">
        <f t="shared" ca="1" si="40"/>
        <v>-3.0987898987810958E-5</v>
      </c>
      <c r="I402" s="311">
        <f t="shared" ca="1" si="41"/>
        <v>-3.2753454150665773E-3</v>
      </c>
      <c r="J402" s="310">
        <f t="shared" ca="1" si="42"/>
        <v>5.1081974806406194E-3</v>
      </c>
      <c r="P402" s="301">
        <f t="shared" si="43"/>
        <v>46143</v>
      </c>
      <c r="Q402" s="308">
        <f t="shared" ca="1" si="34"/>
        <v>0</v>
      </c>
      <c r="R402" s="311">
        <f t="shared" ca="1" si="35"/>
        <v>-3.0939864384960103E-5</v>
      </c>
      <c r="S402" s="311">
        <f t="shared" ca="1" si="36"/>
        <v>-2.5433777847412298E-3</v>
      </c>
      <c r="T402" s="310">
        <f t="shared" ca="1" si="37"/>
        <v>4.3617735937007129E-3</v>
      </c>
    </row>
    <row r="403" spans="6:20">
      <c r="F403" s="301">
        <f t="shared" si="38"/>
        <v>46174</v>
      </c>
      <c r="G403" s="308">
        <f t="shared" ca="1" si="39"/>
        <v>0</v>
      </c>
      <c r="H403" s="311">
        <f t="shared" ca="1" si="40"/>
        <v>-3.1293291227640907E-5</v>
      </c>
      <c r="I403" s="311">
        <f t="shared" ca="1" si="41"/>
        <v>-2.4627585734815494E-3</v>
      </c>
      <c r="J403" s="310">
        <f t="shared" ca="1" si="42"/>
        <v>1.9166543128465996E-3</v>
      </c>
      <c r="P403" s="301">
        <f t="shared" si="43"/>
        <v>46174</v>
      </c>
      <c r="Q403" s="308">
        <f t="shared" ca="1" si="34"/>
        <v>0</v>
      </c>
      <c r="R403" s="311">
        <f t="shared" ca="1" si="35"/>
        <v>-3.1036377201476562E-5</v>
      </c>
      <c r="S403" s="311">
        <f t="shared" ca="1" si="36"/>
        <v>-2.127176286125132E-3</v>
      </c>
      <c r="T403" s="310">
        <f t="shared" ca="1" si="37"/>
        <v>2.6888122453125884E-3</v>
      </c>
    </row>
    <row r="404" spans="6:20">
      <c r="F404" s="301">
        <f t="shared" si="38"/>
        <v>46204</v>
      </c>
      <c r="G404" s="308">
        <f t="shared" ca="1" si="39"/>
        <v>0</v>
      </c>
      <c r="H404" s="311">
        <f t="shared" ca="1" si="40"/>
        <v>-3.1462548771732379E-5</v>
      </c>
      <c r="I404" s="311">
        <f t="shared" ca="1" si="41"/>
        <v>-1.9745166674611792E-3</v>
      </c>
      <c r="J404" s="310">
        <f t="shared" ca="1" si="42"/>
        <v>1.7910599878587785E-3</v>
      </c>
      <c r="P404" s="301">
        <f t="shared" si="43"/>
        <v>46204</v>
      </c>
      <c r="Q404" s="308">
        <f t="shared" ca="1" si="34"/>
        <v>0</v>
      </c>
      <c r="R404" s="311">
        <f t="shared" ca="1" si="35"/>
        <v>-3.0672138838117036E-5</v>
      </c>
      <c r="S404" s="311">
        <f t="shared" ca="1" si="36"/>
        <v>-1.8537625693751947E-3</v>
      </c>
      <c r="T404" s="310">
        <f t="shared" ca="1" si="37"/>
        <v>3.4274344540674573E-3</v>
      </c>
    </row>
    <row r="405" spans="6:20">
      <c r="F405" s="301">
        <f t="shared" si="38"/>
        <v>46235</v>
      </c>
      <c r="G405" s="308">
        <f t="shared" ca="1" si="39"/>
        <v>0</v>
      </c>
      <c r="H405" s="311">
        <f t="shared" ca="1" si="40"/>
        <v>-3.1334915247760442E-5</v>
      </c>
      <c r="I405" s="311">
        <f t="shared" ca="1" si="41"/>
        <v>-2.0202563264833939E-3</v>
      </c>
      <c r="J405" s="310">
        <f t="shared" ca="1" si="42"/>
        <v>1.8199735674022666E-3</v>
      </c>
      <c r="P405" s="301">
        <f t="shared" si="43"/>
        <v>46235</v>
      </c>
      <c r="Q405" s="308">
        <f t="shared" ca="1" si="34"/>
        <v>0</v>
      </c>
      <c r="R405" s="311">
        <f t="shared" ca="1" si="35"/>
        <v>-3.0761869879492032E-5</v>
      </c>
      <c r="S405" s="311">
        <f t="shared" ca="1" si="36"/>
        <v>-1.8036123737622534E-3</v>
      </c>
      <c r="T405" s="310">
        <f t="shared" ca="1" si="37"/>
        <v>4.303035654057874E-3</v>
      </c>
    </row>
    <row r="406" spans="6:20">
      <c r="F406" s="301">
        <f t="shared" si="38"/>
        <v>46266</v>
      </c>
      <c r="G406" s="308">
        <f t="shared" ca="1" si="39"/>
        <v>0</v>
      </c>
      <c r="H406" s="311">
        <f t="shared" ca="1" si="40"/>
        <v>-3.129366414345025E-5</v>
      </c>
      <c r="I406" s="311">
        <f t="shared" ca="1" si="41"/>
        <v>-2.68333844880142E-3</v>
      </c>
      <c r="J406" s="310">
        <f t="shared" ca="1" si="42"/>
        <v>2.5144536498280523E-3</v>
      </c>
      <c r="P406" s="301">
        <f t="shared" si="43"/>
        <v>46266</v>
      </c>
      <c r="Q406" s="308">
        <f t="shared" ca="1" si="34"/>
        <v>0</v>
      </c>
      <c r="R406" s="311">
        <f t="shared" ca="1" si="35"/>
        <v>-3.1027551148810062E-5</v>
      </c>
      <c r="S406" s="311">
        <f t="shared" ca="1" si="36"/>
        <v>-2.4264511153017088E-3</v>
      </c>
      <c r="T406" s="310">
        <f t="shared" ca="1" si="37"/>
        <v>4.5129886970083355E-3</v>
      </c>
    </row>
    <row r="407" spans="6:20">
      <c r="F407" s="301">
        <f t="shared" si="38"/>
        <v>46296</v>
      </c>
      <c r="G407" s="308">
        <f t="shared" ca="1" si="39"/>
        <v>0</v>
      </c>
      <c r="H407" s="311">
        <f t="shared" ca="1" si="40"/>
        <v>-3.1471271497496289E-5</v>
      </c>
      <c r="I407" s="311">
        <f t="shared" ca="1" si="41"/>
        <v>-2.5689173158028877E-3</v>
      </c>
      <c r="J407" s="310">
        <f t="shared" ca="1" si="42"/>
        <v>3.0497796348742945E-3</v>
      </c>
      <c r="P407" s="301">
        <f t="shared" si="43"/>
        <v>46296</v>
      </c>
      <c r="Q407" s="308">
        <f t="shared" ca="1" si="34"/>
        <v>0</v>
      </c>
      <c r="R407" s="311">
        <f t="shared" ca="1" si="35"/>
        <v>-3.0832934095892384E-5</v>
      </c>
      <c r="S407" s="311">
        <f t="shared" ca="1" si="36"/>
        <v>-2.3796495912955518E-3</v>
      </c>
      <c r="T407" s="310">
        <f t="shared" ca="1" si="37"/>
        <v>2.5810378354946817E-3</v>
      </c>
    </row>
    <row r="408" spans="6:20">
      <c r="F408" s="301">
        <f t="shared" si="38"/>
        <v>46327</v>
      </c>
      <c r="G408" s="308">
        <f t="shared" ca="1" si="39"/>
        <v>0</v>
      </c>
      <c r="H408" s="311">
        <f t="shared" ca="1" si="40"/>
        <v>-3.1374325581534634E-5</v>
      </c>
      <c r="I408" s="311">
        <f t="shared" ca="1" si="41"/>
        <v>-2.4202737835942179E-3</v>
      </c>
      <c r="J408" s="310">
        <f t="shared" ca="1" si="42"/>
        <v>1.9029319638226294E-3</v>
      </c>
      <c r="P408" s="301">
        <f t="shared" si="43"/>
        <v>46327</v>
      </c>
      <c r="Q408" s="308">
        <f t="shared" ca="1" si="34"/>
        <v>0</v>
      </c>
      <c r="R408" s="311">
        <f t="shared" ca="1" si="35"/>
        <v>-3.1107052430034976E-5</v>
      </c>
      <c r="S408" s="311">
        <f t="shared" ca="1" si="36"/>
        <v>-1.9659387922659199E-3</v>
      </c>
      <c r="T408" s="310">
        <f t="shared" ca="1" si="37"/>
        <v>3.568019806652778E-3</v>
      </c>
    </row>
    <row r="409" spans="6:20">
      <c r="F409" s="301">
        <f t="shared" si="38"/>
        <v>46357</v>
      </c>
      <c r="G409" s="308">
        <f t="shared" ca="1" si="39"/>
        <v>0</v>
      </c>
      <c r="H409" s="311">
        <f t="shared" ca="1" si="40"/>
        <v>-3.165990901377036E-5</v>
      </c>
      <c r="I409" s="311">
        <f t="shared" ca="1" si="41"/>
        <v>-1.8793869785492801E-3</v>
      </c>
      <c r="J409" s="310">
        <f t="shared" ca="1" si="42"/>
        <v>1.8107957078654646E-3</v>
      </c>
      <c r="P409" s="301">
        <f t="shared" si="43"/>
        <v>46357</v>
      </c>
      <c r="Q409" s="308">
        <f t="shared" ca="1" si="34"/>
        <v>0</v>
      </c>
      <c r="R409" s="311">
        <f t="shared" ca="1" si="35"/>
        <v>-3.0911140672440496E-5</v>
      </c>
      <c r="S409" s="311">
        <f t="shared" ca="1" si="36"/>
        <v>-1.622698323574312E-3</v>
      </c>
      <c r="T409" s="310">
        <f t="shared" ca="1" si="37"/>
        <v>6.8453339029490579E-3</v>
      </c>
    </row>
    <row r="410" spans="6:20">
      <c r="F410" s="301">
        <f t="shared" si="38"/>
        <v>46388</v>
      </c>
      <c r="G410" s="308">
        <f t="shared" ca="1" si="39"/>
        <v>0</v>
      </c>
      <c r="H410" s="311">
        <f t="shared" ca="1" si="40"/>
        <v>-3.7845395439717322E-7</v>
      </c>
      <c r="I410" s="311">
        <f t="shared" ca="1" si="41"/>
        <v>-2.0213863636617813E-3</v>
      </c>
      <c r="J410" s="310">
        <f t="shared" ca="1" si="42"/>
        <v>2.4467823041860459E-3</v>
      </c>
      <c r="P410" s="301">
        <f t="shared" si="43"/>
        <v>46388</v>
      </c>
      <c r="Q410" s="308">
        <f t="shared" ca="1" si="34"/>
        <v>0</v>
      </c>
      <c r="R410" s="311">
        <f t="shared" ca="1" si="35"/>
        <v>-7.0129500617799323E-7</v>
      </c>
      <c r="S410" s="311">
        <f t="shared" ca="1" si="36"/>
        <v>-2.1464836622236971E-3</v>
      </c>
      <c r="T410" s="310">
        <f t="shared" ca="1" si="37"/>
        <v>2.5766871690870996E-3</v>
      </c>
    </row>
    <row r="411" spans="6:20">
      <c r="F411" s="301">
        <f t="shared" si="38"/>
        <v>46419</v>
      </c>
      <c r="G411" s="308">
        <f t="shared" ca="1" si="39"/>
        <v>0</v>
      </c>
      <c r="H411" s="311">
        <f t="shared" ca="1" si="40"/>
        <v>-3.7261436014457416E-7</v>
      </c>
      <c r="I411" s="311">
        <f t="shared" ca="1" si="41"/>
        <v>-2.0430584951837139E-3</v>
      </c>
      <c r="J411" s="310">
        <f t="shared" ca="1" si="42"/>
        <v>2.0207568570755896E-3</v>
      </c>
      <c r="P411" s="301">
        <f t="shared" si="43"/>
        <v>46419</v>
      </c>
      <c r="Q411" s="308">
        <f t="shared" ca="1" si="34"/>
        <v>0</v>
      </c>
      <c r="R411" s="311">
        <f t="shared" ca="1" si="35"/>
        <v>-9.3630152486756657E-7</v>
      </c>
      <c r="S411" s="311">
        <f t="shared" ca="1" si="36"/>
        <v>-1.9474894184949854E-3</v>
      </c>
      <c r="T411" s="310">
        <f t="shared" ca="1" si="37"/>
        <v>3.7917429597771335E-3</v>
      </c>
    </row>
    <row r="412" spans="6:20">
      <c r="F412" s="301">
        <f t="shared" si="38"/>
        <v>46447</v>
      </c>
      <c r="G412" s="308">
        <f t="shared" ca="1" si="39"/>
        <v>0</v>
      </c>
      <c r="H412" s="311">
        <f t="shared" ca="1" si="40"/>
        <v>-1.6290207638380849E-7</v>
      </c>
      <c r="I412" s="311">
        <f t="shared" ca="1" si="41"/>
        <v>-2.3308717328454076E-3</v>
      </c>
      <c r="J412" s="310">
        <f t="shared" ca="1" si="42"/>
        <v>3.0928807011048054E-3</v>
      </c>
      <c r="P412" s="301">
        <f t="shared" si="43"/>
        <v>46447</v>
      </c>
      <c r="Q412" s="308">
        <f t="shared" ca="1" si="34"/>
        <v>0</v>
      </c>
      <c r="R412" s="311">
        <f t="shared" ca="1" si="35"/>
        <v>-6.646401281562575E-7</v>
      </c>
      <c r="S412" s="311">
        <f t="shared" ca="1" si="36"/>
        <v>-2.2336301510080814E-3</v>
      </c>
      <c r="T412" s="310">
        <f t="shared" ca="1" si="37"/>
        <v>3.4664017579941753E-3</v>
      </c>
    </row>
    <row r="413" spans="6:20">
      <c r="F413" s="301">
        <f t="shared" si="38"/>
        <v>46478</v>
      </c>
      <c r="G413" s="308">
        <f t="shared" ca="1" si="39"/>
        <v>0</v>
      </c>
      <c r="H413" s="311">
        <f t="shared" ca="1" si="40"/>
        <v>-2.0172280734698234E-7</v>
      </c>
      <c r="I413" s="311">
        <f t="shared" ca="1" si="41"/>
        <v>-2.6723591194448559E-3</v>
      </c>
      <c r="J413" s="310">
        <f t="shared" ca="1" si="42"/>
        <v>1.90217961283623E-3</v>
      </c>
      <c r="P413" s="301">
        <f t="shared" si="43"/>
        <v>46478</v>
      </c>
      <c r="Q413" s="308">
        <f t="shared" ca="1" si="34"/>
        <v>0</v>
      </c>
      <c r="R413" s="311">
        <f t="shared" ca="1" si="35"/>
        <v>-6.0066134044411967E-7</v>
      </c>
      <c r="S413" s="311">
        <f t="shared" ca="1" si="36"/>
        <v>-2.4969564327201876E-3</v>
      </c>
      <c r="T413" s="310">
        <f t="shared" ca="1" si="37"/>
        <v>2.6792588729382949E-3</v>
      </c>
    </row>
    <row r="414" spans="6:20">
      <c r="F414" s="301">
        <f t="shared" ref="F414:F421" si="44">+B175</f>
        <v>46508</v>
      </c>
      <c r="G414" s="308">
        <f t="shared" ref="G414:G421" ca="1" si="45">+IF(ISERROR(G175/C175-1),0,G175/C175-1)</f>
        <v>0</v>
      </c>
      <c r="H414" s="311">
        <f t="shared" ref="H414:H421" ca="1" si="46">+IF(ISERROR(H175/D175-1),0,H175/D175-1)</f>
        <v>-9.6688218320650776E-8</v>
      </c>
      <c r="I414" s="311">
        <f t="shared" ref="I414:I421" ca="1" si="47">+IF(ISERROR(I175/E175-1),0,I175/E175-1)</f>
        <v>-2.6779942746329999E-3</v>
      </c>
      <c r="J414" s="310">
        <f t="shared" ref="J414:J421" ca="1" si="48">+IF(ISERROR(J175/F175-1),0,J175/F175-1)</f>
        <v>1.2321791709806185E-3</v>
      </c>
      <c r="P414" s="301">
        <f t="shared" si="43"/>
        <v>46508</v>
      </c>
      <c r="Q414" s="308">
        <f t="shared" ca="1" si="34"/>
        <v>0</v>
      </c>
      <c r="R414" s="311">
        <f t="shared" ca="1" si="35"/>
        <v>-6.0899042064743725E-7</v>
      </c>
      <c r="S414" s="311">
        <f t="shared" ca="1" si="36"/>
        <v>-2.8906438424228798E-3</v>
      </c>
      <c r="T414" s="310">
        <f t="shared" ca="1" si="37"/>
        <v>5.7921159075959849E-3</v>
      </c>
    </row>
    <row r="415" spans="6:20">
      <c r="F415" s="301">
        <f t="shared" si="44"/>
        <v>46539</v>
      </c>
      <c r="G415" s="308">
        <f t="shared" ca="1" si="45"/>
        <v>0</v>
      </c>
      <c r="H415" s="311">
        <f t="shared" ca="1" si="46"/>
        <v>-5.4302389362881343E-8</v>
      </c>
      <c r="I415" s="311">
        <f t="shared" ca="1" si="47"/>
        <v>-2.5663189966900202E-3</v>
      </c>
      <c r="J415" s="310">
        <f t="shared" ca="1" si="48"/>
        <v>1.937916977368781E-3</v>
      </c>
      <c r="P415" s="301">
        <f t="shared" si="43"/>
        <v>46539</v>
      </c>
      <c r="Q415" s="308">
        <f t="shared" ca="1" si="34"/>
        <v>0</v>
      </c>
      <c r="R415" s="311">
        <f t="shared" ca="1" si="35"/>
        <v>-4.6658104102537123E-7</v>
      </c>
      <c r="S415" s="311">
        <f t="shared" ca="1" si="36"/>
        <v>-2.4125953503063569E-3</v>
      </c>
      <c r="T415" s="310">
        <f t="shared" ca="1" si="37"/>
        <v>1.7994060095796183E-3</v>
      </c>
    </row>
    <row r="416" spans="6:20">
      <c r="F416" s="301">
        <f t="shared" si="44"/>
        <v>46569</v>
      </c>
      <c r="G416" s="308">
        <f t="shared" ca="1" si="45"/>
        <v>0</v>
      </c>
      <c r="H416" s="311">
        <f t="shared" ca="1" si="46"/>
        <v>-3.9137849983106321E-7</v>
      </c>
      <c r="I416" s="311">
        <f t="shared" ca="1" si="47"/>
        <v>-2.0993132924448377E-3</v>
      </c>
      <c r="J416" s="310">
        <f t="shared" ca="1" si="48"/>
        <v>2.4233469477086267E-3</v>
      </c>
      <c r="P416" s="301">
        <f t="shared" si="43"/>
        <v>46569</v>
      </c>
      <c r="Q416" s="308">
        <f t="shared" ca="1" si="34"/>
        <v>0</v>
      </c>
      <c r="R416" s="311">
        <f t="shared" ca="1" si="35"/>
        <v>-6.666174755531884E-7</v>
      </c>
      <c r="S416" s="311">
        <f t="shared" ca="1" si="36"/>
        <v>-1.6749394174319088E-3</v>
      </c>
      <c r="T416" s="310">
        <f t="shared" ca="1" si="37"/>
        <v>2.577343332558879E-3</v>
      </c>
    </row>
    <row r="417" spans="6:20">
      <c r="F417" s="301">
        <f t="shared" si="44"/>
        <v>46600</v>
      </c>
      <c r="G417" s="308">
        <f t="shared" ca="1" si="45"/>
        <v>0</v>
      </c>
      <c r="H417" s="311">
        <f t="shared" ca="1" si="46"/>
        <v>-3.5462238390238099E-7</v>
      </c>
      <c r="I417" s="311">
        <f t="shared" ca="1" si="47"/>
        <v>-2.0152378839268792E-3</v>
      </c>
      <c r="J417" s="310">
        <f t="shared" ca="1" si="48"/>
        <v>2.4365440515163872E-3</v>
      </c>
      <c r="P417" s="301">
        <f t="shared" si="43"/>
        <v>46600</v>
      </c>
      <c r="Q417" s="308">
        <f t="shared" ca="1" si="34"/>
        <v>0</v>
      </c>
      <c r="R417" s="311">
        <f t="shared" ca="1" si="35"/>
        <v>-5.4098491031329132E-7</v>
      </c>
      <c r="S417" s="311">
        <f t="shared" ca="1" si="36"/>
        <v>-1.9844802709884091E-3</v>
      </c>
      <c r="T417" s="310">
        <f t="shared" ca="1" si="37"/>
        <v>3.4391133373061766E-3</v>
      </c>
    </row>
    <row r="418" spans="6:20">
      <c r="F418" s="301">
        <f t="shared" si="44"/>
        <v>46631</v>
      </c>
      <c r="G418" s="308">
        <f t="shared" ca="1" si="45"/>
        <v>0</v>
      </c>
      <c r="H418" s="311">
        <f t="shared" ca="1" si="46"/>
        <v>-3.1179132831127276E-8</v>
      </c>
      <c r="I418" s="311">
        <f t="shared" ca="1" si="47"/>
        <v>-2.8455285100612571E-3</v>
      </c>
      <c r="J418" s="310">
        <f t="shared" ca="1" si="48"/>
        <v>1.9080642348086041E-3</v>
      </c>
      <c r="P418" s="301">
        <f t="shared" si="43"/>
        <v>46631</v>
      </c>
      <c r="Q418" s="308">
        <f t="shared" ca="1" si="34"/>
        <v>0</v>
      </c>
      <c r="R418" s="311">
        <f t="shared" ca="1" si="35"/>
        <v>-5.4942801075430481E-7</v>
      </c>
      <c r="S418" s="311">
        <f t="shared" ca="1" si="36"/>
        <v>-2.694955579913727E-3</v>
      </c>
      <c r="T418" s="310">
        <f t="shared" ca="1" si="37"/>
        <v>2.7099649275097448E-3</v>
      </c>
    </row>
    <row r="419" spans="6:20">
      <c r="F419" s="301">
        <f t="shared" si="44"/>
        <v>46661</v>
      </c>
      <c r="G419" s="308">
        <f t="shared" ca="1" si="45"/>
        <v>0</v>
      </c>
      <c r="H419" s="311">
        <f t="shared" ca="1" si="46"/>
        <v>-5.8718190532047743E-8</v>
      </c>
      <c r="I419" s="311">
        <f t="shared" ca="1" si="47"/>
        <v>-2.5861063001213491E-3</v>
      </c>
      <c r="J419" s="310">
        <f t="shared" ca="1" si="48"/>
        <v>1.2383044384114417E-3</v>
      </c>
      <c r="P419" s="301">
        <f t="shared" si="43"/>
        <v>46661</v>
      </c>
      <c r="Q419" s="308">
        <f t="shared" ca="1" si="34"/>
        <v>0</v>
      </c>
      <c r="R419" s="311">
        <f t="shared" ca="1" si="35"/>
        <v>-5.9524269346855618E-7</v>
      </c>
      <c r="S419" s="311">
        <f t="shared" ca="1" si="36"/>
        <v>-2.7400487829531972E-3</v>
      </c>
      <c r="T419" s="310">
        <f t="shared" ca="1" si="37"/>
        <v>3.5081169804751511E-3</v>
      </c>
    </row>
    <row r="420" spans="6:20">
      <c r="F420" s="301">
        <f t="shared" si="44"/>
        <v>46692</v>
      </c>
      <c r="G420" s="308">
        <f t="shared" ca="1" si="45"/>
        <v>0</v>
      </c>
      <c r="H420" s="311">
        <f t="shared" ca="1" si="46"/>
        <v>-1.6236105826461511E-7</v>
      </c>
      <c r="I420" s="311">
        <f t="shared" ca="1" si="47"/>
        <v>-2.3297511556203965E-3</v>
      </c>
      <c r="J420" s="310">
        <f t="shared" ca="1" si="48"/>
        <v>2.545875598056524E-3</v>
      </c>
      <c r="P420" s="301">
        <f t="shared" si="43"/>
        <v>46692</v>
      </c>
      <c r="Q420" s="308">
        <f t="shared" ca="1" si="34"/>
        <v>0</v>
      </c>
      <c r="R420" s="311">
        <f t="shared" ca="1" si="35"/>
        <v>-5.5986358704629424E-7</v>
      </c>
      <c r="S420" s="311">
        <f t="shared" ca="1" si="36"/>
        <v>-2.3450881216010577E-3</v>
      </c>
      <c r="T420" s="310">
        <f t="shared" ca="1" si="37"/>
        <v>3.5917276915784502E-3</v>
      </c>
    </row>
    <row r="421" spans="6:20">
      <c r="F421" s="301">
        <f t="shared" si="44"/>
        <v>46722</v>
      </c>
      <c r="G421" s="308">
        <f t="shared" ca="1" si="45"/>
        <v>0</v>
      </c>
      <c r="H421" s="311">
        <f t="shared" ca="1" si="46"/>
        <v>-3.5281995769409491E-7</v>
      </c>
      <c r="I421" s="311">
        <f t="shared" ca="1" si="47"/>
        <v>-1.8638575833695992E-3</v>
      </c>
      <c r="J421" s="310">
        <f t="shared" ca="1" si="48"/>
        <v>3.0530692265646753E-3</v>
      </c>
      <c r="P421" s="301">
        <f t="shared" si="43"/>
        <v>46722</v>
      </c>
      <c r="Q421" s="308">
        <f t="shared" ca="1" si="34"/>
        <v>0</v>
      </c>
      <c r="R421" s="311">
        <f t="shared" ca="1" si="35"/>
        <v>-6.666174755531884E-7</v>
      </c>
      <c r="S421" s="311">
        <f t="shared" ca="1" si="36"/>
        <v>-1.6432842826727967E-3</v>
      </c>
      <c r="T421" s="310">
        <f t="shared" ca="1" si="37"/>
        <v>5.1605838491837197E-3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29"/>
      <c r="G428" s="29"/>
      <c r="H428" s="29"/>
      <c r="I428" s="29"/>
      <c r="J428" s="29"/>
    </row>
    <row r="482021" spans="7:20">
      <c r="G482021" s="462" t="s">
        <v>310</v>
      </c>
      <c r="H482021" s="45" t="str">
        <f>+G482021</f>
        <v>d34</v>
      </c>
      <c r="I482021" s="45" t="str">
        <f t="shared" ref="I482021:J482022" si="49">+H482021</f>
        <v>d34</v>
      </c>
      <c r="J482021" s="45" t="str">
        <f t="shared" si="49"/>
        <v>d34</v>
      </c>
      <c r="Q482021" s="462" t="s">
        <v>312</v>
      </c>
      <c r="R482021" s="45" t="str">
        <f>+Q482021</f>
        <v>d66</v>
      </c>
      <c r="S482021" s="45" t="str">
        <f t="shared" ref="S482021:T482022" si="50">+R482021</f>
        <v>d66</v>
      </c>
      <c r="T482021" s="45" t="str">
        <f t="shared" si="50"/>
        <v>d66</v>
      </c>
    </row>
    <row r="482022" spans="7:20">
      <c r="G482022" s="462" t="s">
        <v>311</v>
      </c>
      <c r="H482022" s="45" t="str">
        <f>+G482022</f>
        <v>aaa64</v>
      </c>
      <c r="I482022" s="45" t="str">
        <f t="shared" si="49"/>
        <v>aaa64</v>
      </c>
      <c r="J482022" s="45" t="str">
        <f t="shared" si="49"/>
        <v>aaa64</v>
      </c>
      <c r="Q482022" s="462" t="s">
        <v>313</v>
      </c>
      <c r="R482022" s="45" t="str">
        <f>+Q482022</f>
        <v>aaa96</v>
      </c>
      <c r="S482022" s="45" t="str">
        <f t="shared" si="50"/>
        <v>aaa96</v>
      </c>
      <c r="T482022" s="45" t="str">
        <f t="shared" si="50"/>
        <v>aaa96</v>
      </c>
    </row>
    <row r="482023" spans="7:20">
      <c r="G482023" s="45">
        <v>2</v>
      </c>
      <c r="H482023" s="45">
        <v>11</v>
      </c>
      <c r="I482023" s="45">
        <v>23</v>
      </c>
      <c r="J482023" s="45">
        <v>20</v>
      </c>
      <c r="Q482023" s="45">
        <v>2</v>
      </c>
      <c r="R482023" s="45">
        <v>11</v>
      </c>
      <c r="S482023" s="45">
        <v>23</v>
      </c>
      <c r="T48202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3" priority="47">
      <formula>AND(G242&lt;0.05,G242&gt;-0.05)</formula>
    </cfRule>
    <cfRule type="expression" dxfId="2" priority="48">
      <formula>OR(G242&lt;-0.05,G242&gt;0.05)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T482633"/>
  <sheetViews>
    <sheetView showGridLines="0" topLeftCell="H1" zoomScale="80" zoomScaleNormal="80" workbookViewId="0">
      <selection activeCell="Q1" sqref="Q1:T1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7" t="s">
        <v>217</v>
      </c>
      <c r="D1" s="688"/>
      <c r="E1" s="688"/>
      <c r="F1" s="689"/>
      <c r="G1" s="681" t="s">
        <v>219</v>
      </c>
      <c r="H1" s="682"/>
      <c r="I1" s="682"/>
      <c r="J1" s="683"/>
      <c r="M1" s="687" t="s">
        <v>218</v>
      </c>
      <c r="N1" s="688"/>
      <c r="O1" s="688"/>
      <c r="P1" s="689"/>
      <c r="Q1" s="681" t="s">
        <v>220</v>
      </c>
      <c r="R1" s="682"/>
      <c r="S1" s="682"/>
      <c r="T1" s="683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45</v>
      </c>
      <c r="D3" s="296">
        <v>0.5</v>
      </c>
      <c r="E3" s="298">
        <v>0.5</v>
      </c>
      <c r="F3" s="295">
        <v>5.07</v>
      </c>
      <c r="G3" s="294">
        <f ca="1">+IF(ISERROR(HLOOKUP($B3,INDIRECT("'Monthly Resource Report'!"&amp;'Reid Validation'!G$482631&amp;":"&amp;'Reid Validation'!G$482632),'Reid Validation'!G$482633,FALSE)),0,HLOOKUP($B3,INDIRECT("'Monthly Resource Report'!"&amp;'Reid Validation'!G$482631&amp;":"&amp;'Reid Validation'!G$482632),'Reid Validation'!G$482633,FALSE))</f>
        <v>45</v>
      </c>
      <c r="H3" s="296">
        <f ca="1">+IF(ISERROR(HLOOKUP($B3,INDIRECT("'Monthly Resource Report'!"&amp;'Reid Validation'!H$482631&amp;":"&amp;'Reid Validation'!H$482632),'Reid Validation'!H$482633,FALSE)),0,HLOOKUP($B3,INDIRECT("'Monthly Resource Report'!"&amp;'Reid Validation'!H$482631&amp;":"&amp;'Reid Validation'!H$482632),'Reid Validation'!H$482633,FALSE))</f>
        <v>0</v>
      </c>
      <c r="I3" s="315">
        <f ca="1">+IF(ISERROR(HLOOKUP($B3,INDIRECT("'Monthly Resource Report'!"&amp;'Reid Validation'!I$482631&amp;":"&amp;'Reid Validation'!I$482632),'Reid Validation'!I$482633,FALSE)),0,HLOOKUP($B3,INDIRECT("'Monthly Resource Report'!"&amp;'Reid Validation'!I$482631&amp;":"&amp;'Reid Validation'!I$482632),'Reid Validation'!I$482633,FALSE))</f>
        <v>0</v>
      </c>
      <c r="J3" s="316">
        <f ca="1">+IF(ISERROR(HLOOKUP($B3,INDIRECT("'Monthly Resource Report'!"&amp;'Reid Validation'!J$482631&amp;":"&amp;'Reid Validation'!J$482632),'Reid Validation'!J$482633,FALSE)),0,HLOOKUP($B3,INDIRECT("'Monthly Resource Report'!"&amp;'Reid Validation'!J$482631&amp;":"&amp;'Reid Validation'!J$482632),'Reid Validation'!J$482633,FALSE))</f>
        <v>0</v>
      </c>
      <c r="L3" s="300">
        <v>41275</v>
      </c>
      <c r="M3" s="294">
        <v>65</v>
      </c>
      <c r="N3" s="296">
        <v>0</v>
      </c>
      <c r="O3" s="298">
        <v>0.7</v>
      </c>
      <c r="P3" s="295">
        <v>0.06</v>
      </c>
      <c r="Q3" s="294">
        <f ca="1">+IF(ISERROR(HLOOKUP($B3,INDIRECT("'Monthly Resource Report'!"&amp;'Reid Validation'!Q$482631&amp;":"&amp;'Reid Validation'!Q$482632),'Reid Validation'!Q$482633,FALSE)),0,HLOOKUP($B3,INDIRECT("'Monthly Resource Report'!"&amp;'Reid Validation'!Q$482631&amp;":"&amp;'Reid Validation'!Q$482632),'Reid Validation'!Q$482633,FALSE))</f>
        <v>65</v>
      </c>
      <c r="R3" s="296">
        <f ca="1">+IF(ISERROR(HLOOKUP($B3,INDIRECT("'Monthly Resource Report'!"&amp;'Reid Validation'!R$482631&amp;":"&amp;'Reid Validation'!R$482632),'Reid Validation'!R$482633,FALSE)),0,HLOOKUP($B3,INDIRECT("'Monthly Resource Report'!"&amp;'Reid Validation'!R$482631&amp;":"&amp;'Reid Validation'!R$482632),'Reid Validation'!R$482633,FALSE))</f>
        <v>0</v>
      </c>
      <c r="S3" s="315">
        <f ca="1">+IF(ISERROR(HLOOKUP($B3,INDIRECT("'Monthly Resource Report'!"&amp;'Reid Validation'!S$482631&amp;":"&amp;'Reid Validation'!S$482632),'Reid Validation'!S$482633,FALSE)),0,HLOOKUP($B3,INDIRECT("'Monthly Resource Report'!"&amp;'Reid Validation'!S$482631&amp;":"&amp;'Reid Validation'!S$482632),'Reid Validation'!S$482633,FALSE))</f>
        <v>0</v>
      </c>
      <c r="T3" s="316">
        <f ca="1">+IF(ISERROR(HLOOKUP($B3,INDIRECT("'Monthly Resource Report'!"&amp;'Reid Validation'!T$482631&amp;":"&amp;'Reid Validation'!T$482632),'Reid Validation'!T$482633,FALSE)),0,HLOOKUP($B3,INDIRECT("'Monthly Resource Report'!"&amp;'Reid Validation'!T$482631&amp;":"&amp;'Reid Validation'!T$482632),'Reid Validation'!T$482633,FALSE))</f>
        <v>0</v>
      </c>
    </row>
    <row r="4" spans="2:20">
      <c r="B4" s="301">
        <v>41306</v>
      </c>
      <c r="C4" s="294">
        <v>45</v>
      </c>
      <c r="D4" s="297">
        <v>0.5</v>
      </c>
      <c r="E4" s="299">
        <v>0.5</v>
      </c>
      <c r="F4" s="295">
        <v>5.07</v>
      </c>
      <c r="G4" s="294">
        <f ca="1">+IF(ISERROR(HLOOKUP($B4,INDIRECT("'Monthly Resource Report'!"&amp;'Reid Validation'!G$482631&amp;":"&amp;'Reid Validation'!G$482632),'Reid Validation'!G$482633,FALSE)),0,HLOOKUP($B4,INDIRECT("'Monthly Resource Report'!"&amp;'Reid Validation'!G$482631&amp;":"&amp;'Reid Validation'!G$482632),'Reid Validation'!G$482633,FALSE))</f>
        <v>45</v>
      </c>
      <c r="H4" s="297">
        <f ca="1">+IF(ISERROR(HLOOKUP($B4,INDIRECT("'Monthly Resource Report'!"&amp;'Reid Validation'!H$482631&amp;":"&amp;'Reid Validation'!H$482632),'Reid Validation'!H$482633,FALSE)),0,HLOOKUP($B4,INDIRECT("'Monthly Resource Report'!"&amp;'Reid Validation'!H$482631&amp;":"&amp;'Reid Validation'!H$482632),'Reid Validation'!H$482633,FALSE))</f>
        <v>0</v>
      </c>
      <c r="I4" s="317">
        <f ca="1">+IF(ISERROR(HLOOKUP($B4,INDIRECT("'Monthly Resource Report'!"&amp;'Reid Validation'!I$482631&amp;":"&amp;'Reid Validation'!I$482632),'Reid Validation'!I$482633,FALSE)),0,HLOOKUP($B4,INDIRECT("'Monthly Resource Report'!"&amp;'Reid Validation'!I$482631&amp;":"&amp;'Reid Validation'!I$482632),'Reid Validation'!I$482633,FALSE))</f>
        <v>0</v>
      </c>
      <c r="J4" s="318">
        <f ca="1">+IF(ISERROR(HLOOKUP($B4,INDIRECT("'Monthly Resource Report'!"&amp;'Reid Validation'!J$482631&amp;":"&amp;'Reid Validation'!J$482632),'Reid Validation'!J$482633,FALSE)),0,HLOOKUP($B4,INDIRECT("'Monthly Resource Report'!"&amp;'Reid Validation'!J$482631&amp;":"&amp;'Reid Validation'!J$482632),'Reid Validation'!J$482633,FALSE))</f>
        <v>0</v>
      </c>
      <c r="L4" s="301">
        <v>41306</v>
      </c>
      <c r="M4" s="294">
        <v>65</v>
      </c>
      <c r="N4" s="297">
        <v>0</v>
      </c>
      <c r="O4" s="299">
        <v>0.7</v>
      </c>
      <c r="P4" s="295">
        <v>0.06</v>
      </c>
      <c r="Q4" s="294">
        <f ca="1">+IF(ISERROR(HLOOKUP($B4,INDIRECT("'Monthly Resource Report'!"&amp;'Reid Validation'!Q$482631&amp;":"&amp;'Reid Validation'!Q$482632),'Reid Validation'!Q$482633,FALSE)),0,HLOOKUP($B4,INDIRECT("'Monthly Resource Report'!"&amp;'Reid Validation'!Q$482631&amp;":"&amp;'Reid Validation'!Q$482632),'Reid Validation'!Q$482633,FALSE))</f>
        <v>65</v>
      </c>
      <c r="R4" s="297">
        <f ca="1">+IF(ISERROR(HLOOKUP($B4,INDIRECT("'Monthly Resource Report'!"&amp;'Reid Validation'!R$482631&amp;":"&amp;'Reid Validation'!R$482632),'Reid Validation'!R$482633,FALSE)),0,HLOOKUP($B4,INDIRECT("'Monthly Resource Report'!"&amp;'Reid Validation'!R$482631&amp;":"&amp;'Reid Validation'!R$482632),'Reid Validation'!R$482633,FALSE))</f>
        <v>0</v>
      </c>
      <c r="S4" s="317">
        <f ca="1">+IF(ISERROR(HLOOKUP($B4,INDIRECT("'Monthly Resource Report'!"&amp;'Reid Validation'!S$482631&amp;":"&amp;'Reid Validation'!S$482632),'Reid Validation'!S$482633,FALSE)),0,HLOOKUP($B4,INDIRECT("'Monthly Resource Report'!"&amp;'Reid Validation'!S$482631&amp;":"&amp;'Reid Validation'!S$482632),'Reid Validation'!S$482633,FALSE))</f>
        <v>0</v>
      </c>
      <c r="T4" s="318">
        <f ca="1">+IF(ISERROR(HLOOKUP($B4,INDIRECT("'Monthly Resource Report'!"&amp;'Reid Validation'!T$482631&amp;":"&amp;'Reid Validation'!T$482632),'Reid Validation'!T$482633,FALSE)),0,HLOOKUP($B4,INDIRECT("'Monthly Resource Report'!"&amp;'Reid Validation'!T$482631&amp;":"&amp;'Reid Validation'!T$482632),'Reid Validation'!T$482633,FALSE))</f>
        <v>0</v>
      </c>
    </row>
    <row r="5" spans="2:20">
      <c r="B5" s="301">
        <v>41334</v>
      </c>
      <c r="C5" s="294">
        <v>45</v>
      </c>
      <c r="D5" s="297">
        <v>0.5</v>
      </c>
      <c r="E5" s="299">
        <v>0.5</v>
      </c>
      <c r="F5" s="295">
        <v>5.07</v>
      </c>
      <c r="G5" s="294">
        <f ca="1">+IF(ISERROR(HLOOKUP($B5,INDIRECT("'Monthly Resource Report'!"&amp;'Reid Validation'!G$482631&amp;":"&amp;'Reid Validation'!G$482632),'Reid Validation'!G$482633,FALSE)),0,HLOOKUP($B5,INDIRECT("'Monthly Resource Report'!"&amp;'Reid Validation'!G$482631&amp;":"&amp;'Reid Validation'!G$482632),'Reid Validation'!G$482633,FALSE))</f>
        <v>0</v>
      </c>
      <c r="H5" s="297">
        <f ca="1">+IF(ISERROR(HLOOKUP($B5,INDIRECT("'Monthly Resource Report'!"&amp;'Reid Validation'!H$482631&amp;":"&amp;'Reid Validation'!H$482632),'Reid Validation'!H$482633,FALSE)),0,HLOOKUP($B5,INDIRECT("'Monthly Resource Report'!"&amp;'Reid Validation'!H$482631&amp;":"&amp;'Reid Validation'!H$482632),'Reid Validation'!H$482633,FALSE))</f>
        <v>0</v>
      </c>
      <c r="I5" s="317">
        <f ca="1">+IF(ISERROR(HLOOKUP($B5,INDIRECT("'Monthly Resource Report'!"&amp;'Reid Validation'!I$482631&amp;":"&amp;'Reid Validation'!I$482632),'Reid Validation'!I$482633,FALSE)),0,HLOOKUP($B5,INDIRECT("'Monthly Resource Report'!"&amp;'Reid Validation'!I$482631&amp;":"&amp;'Reid Validation'!I$482632),'Reid Validation'!I$482633,FALSE))</f>
        <v>0</v>
      </c>
      <c r="J5" s="318">
        <f ca="1">+IF(ISERROR(HLOOKUP($B5,INDIRECT("'Monthly Resource Report'!"&amp;'Reid Validation'!J$482631&amp;":"&amp;'Reid Validation'!J$482632),'Reid Validation'!J$482633,FALSE)),0,HLOOKUP($B5,INDIRECT("'Monthly Resource Report'!"&amp;'Reid Validation'!J$482631&amp;":"&amp;'Reid Validation'!J$482632),'Reid Validation'!J$482633,FALSE))</f>
        <v>0</v>
      </c>
      <c r="L5" s="301">
        <v>41334</v>
      </c>
      <c r="M5" s="294">
        <v>65</v>
      </c>
      <c r="N5" s="297">
        <v>0</v>
      </c>
      <c r="O5" s="299">
        <v>0.7</v>
      </c>
      <c r="P5" s="295">
        <v>0.06</v>
      </c>
      <c r="Q5" s="294">
        <f ca="1">+IF(ISERROR(HLOOKUP($B5,INDIRECT("'Monthly Resource Report'!"&amp;'Reid Validation'!Q$482631&amp;":"&amp;'Reid Validation'!Q$482632),'Reid Validation'!Q$482633,FALSE)),0,HLOOKUP($B5,INDIRECT("'Monthly Resource Report'!"&amp;'Reid Validation'!Q$482631&amp;":"&amp;'Reid Validation'!Q$482632),'Reid Validation'!Q$482633,FALSE))</f>
        <v>65</v>
      </c>
      <c r="R5" s="297">
        <f ca="1">+IF(ISERROR(HLOOKUP($B5,INDIRECT("'Monthly Resource Report'!"&amp;'Reid Validation'!R$482631&amp;":"&amp;'Reid Validation'!R$482632),'Reid Validation'!R$482633,FALSE)),0,HLOOKUP($B5,INDIRECT("'Monthly Resource Report'!"&amp;'Reid Validation'!R$482631&amp;":"&amp;'Reid Validation'!R$482632),'Reid Validation'!R$482633,FALSE))</f>
        <v>0</v>
      </c>
      <c r="S5" s="317">
        <f ca="1">+IF(ISERROR(HLOOKUP($B5,INDIRECT("'Monthly Resource Report'!"&amp;'Reid Validation'!S$482631&amp;":"&amp;'Reid Validation'!S$482632),'Reid Validation'!S$482633,FALSE)),0,HLOOKUP($B5,INDIRECT("'Monthly Resource Report'!"&amp;'Reid Validation'!S$482631&amp;":"&amp;'Reid Validation'!S$482632),'Reid Validation'!S$482633,FALSE))</f>
        <v>0</v>
      </c>
      <c r="T5" s="318">
        <f ca="1">+IF(ISERROR(HLOOKUP($B5,INDIRECT("'Monthly Resource Report'!"&amp;'Reid Validation'!T$482631&amp;":"&amp;'Reid Validation'!T$482632),'Reid Validation'!T$482633,FALSE)),0,HLOOKUP($B5,INDIRECT("'Monthly Resource Report'!"&amp;'Reid Validation'!T$482631&amp;":"&amp;'Reid Validation'!T$482632),'Reid Validation'!T$482633,FALSE))</f>
        <v>0</v>
      </c>
    </row>
    <row r="6" spans="2:20">
      <c r="B6" s="301">
        <v>41365</v>
      </c>
      <c r="C6" s="294">
        <v>45</v>
      </c>
      <c r="D6" s="297">
        <v>0.5</v>
      </c>
      <c r="E6" s="299">
        <v>0.5</v>
      </c>
      <c r="F6" s="295">
        <v>5.07</v>
      </c>
      <c r="G6" s="294">
        <f ca="1">+IF(ISERROR(HLOOKUP($B6,INDIRECT("'Monthly Resource Report'!"&amp;'Reid Validation'!G$482631&amp;":"&amp;'Reid Validation'!G$482632),'Reid Validation'!G$482633,FALSE)),0,HLOOKUP($B6,INDIRECT("'Monthly Resource Report'!"&amp;'Reid Validation'!G$482631&amp;":"&amp;'Reid Validation'!G$482632),'Reid Validation'!G$482633,FALSE))</f>
        <v>0</v>
      </c>
      <c r="H6" s="297">
        <f ca="1">+IF(ISERROR(HLOOKUP($B6,INDIRECT("'Monthly Resource Report'!"&amp;'Reid Validation'!H$482631&amp;":"&amp;'Reid Validation'!H$482632),'Reid Validation'!H$482633,FALSE)),0,HLOOKUP($B6,INDIRECT("'Monthly Resource Report'!"&amp;'Reid Validation'!H$482631&amp;":"&amp;'Reid Validation'!H$482632),'Reid Validation'!H$482633,FALSE))</f>
        <v>0</v>
      </c>
      <c r="I6" s="317">
        <f ca="1">+IF(ISERROR(HLOOKUP($B6,INDIRECT("'Monthly Resource Report'!"&amp;'Reid Validation'!I$482631&amp;":"&amp;'Reid Validation'!I$482632),'Reid Validation'!I$482633,FALSE)),0,HLOOKUP($B6,INDIRECT("'Monthly Resource Report'!"&amp;'Reid Validation'!I$482631&amp;":"&amp;'Reid Validation'!I$482632),'Reid Validation'!I$482633,FALSE))</f>
        <v>0</v>
      </c>
      <c r="J6" s="318">
        <f ca="1">+IF(ISERROR(HLOOKUP($B6,INDIRECT("'Monthly Resource Report'!"&amp;'Reid Validation'!J$482631&amp;":"&amp;'Reid Validation'!J$482632),'Reid Validation'!J$482633,FALSE)),0,HLOOKUP($B6,INDIRECT("'Monthly Resource Report'!"&amp;'Reid Validation'!J$482631&amp;":"&amp;'Reid Validation'!J$482632),'Reid Validation'!J$482633,FALSE))</f>
        <v>0</v>
      </c>
      <c r="L6" s="301">
        <v>41365</v>
      </c>
      <c r="M6" s="294">
        <v>65</v>
      </c>
      <c r="N6" s="297">
        <v>0</v>
      </c>
      <c r="O6" s="299">
        <v>0.7</v>
      </c>
      <c r="P6" s="295">
        <v>0.06</v>
      </c>
      <c r="Q6" s="294">
        <f ca="1">+IF(ISERROR(HLOOKUP($B6,INDIRECT("'Monthly Resource Report'!"&amp;'Reid Validation'!Q$482631&amp;":"&amp;'Reid Validation'!Q$482632),'Reid Validation'!Q$482633,FALSE)),0,HLOOKUP($B6,INDIRECT("'Monthly Resource Report'!"&amp;'Reid Validation'!Q$482631&amp;":"&amp;'Reid Validation'!Q$482632),'Reid Validation'!Q$482633,FALSE))</f>
        <v>65</v>
      </c>
      <c r="R6" s="297">
        <f ca="1">+IF(ISERROR(HLOOKUP($B6,INDIRECT("'Monthly Resource Report'!"&amp;'Reid Validation'!R$482631&amp;":"&amp;'Reid Validation'!R$482632),'Reid Validation'!R$482633,FALSE)),0,HLOOKUP($B6,INDIRECT("'Monthly Resource Report'!"&amp;'Reid Validation'!R$482631&amp;":"&amp;'Reid Validation'!R$482632),'Reid Validation'!R$482633,FALSE))</f>
        <v>0</v>
      </c>
      <c r="S6" s="317">
        <f ca="1">+IF(ISERROR(HLOOKUP($B6,INDIRECT("'Monthly Resource Report'!"&amp;'Reid Validation'!S$482631&amp;":"&amp;'Reid Validation'!S$482632),'Reid Validation'!S$482633,FALSE)),0,HLOOKUP($B6,INDIRECT("'Monthly Resource Report'!"&amp;'Reid Validation'!S$482631&amp;":"&amp;'Reid Validation'!S$482632),'Reid Validation'!S$482633,FALSE))</f>
        <v>0</v>
      </c>
      <c r="T6" s="318">
        <f ca="1">+IF(ISERROR(HLOOKUP($B6,INDIRECT("'Monthly Resource Report'!"&amp;'Reid Validation'!T$482631&amp;":"&amp;'Reid Validation'!T$482632),'Reid Validation'!T$482633,FALSE)),0,HLOOKUP($B6,INDIRECT("'Monthly Resource Report'!"&amp;'Reid Validation'!T$482631&amp;":"&amp;'Reid Validation'!T$482632),'Reid Validation'!T$482633,FALSE))</f>
        <v>0</v>
      </c>
    </row>
    <row r="7" spans="2:20">
      <c r="B7" s="301">
        <v>41395</v>
      </c>
      <c r="C7" s="294">
        <v>45</v>
      </c>
      <c r="D7" s="297">
        <v>0.5</v>
      </c>
      <c r="E7" s="299">
        <v>0.5</v>
      </c>
      <c r="F7" s="295">
        <v>5.07</v>
      </c>
      <c r="G7" s="294">
        <f ca="1">+IF(ISERROR(HLOOKUP($B7,INDIRECT("'Monthly Resource Report'!"&amp;'Reid Validation'!G$482631&amp;":"&amp;'Reid Validation'!G$482632),'Reid Validation'!G$482633,FALSE)),0,HLOOKUP($B7,INDIRECT("'Monthly Resource Report'!"&amp;'Reid Validation'!G$482631&amp;":"&amp;'Reid Validation'!G$482632),'Reid Validation'!G$482633,FALSE))</f>
        <v>0</v>
      </c>
      <c r="H7" s="297">
        <f ca="1">+IF(ISERROR(HLOOKUP($B7,INDIRECT("'Monthly Resource Report'!"&amp;'Reid Validation'!H$482631&amp;":"&amp;'Reid Validation'!H$482632),'Reid Validation'!H$482633,FALSE)),0,HLOOKUP($B7,INDIRECT("'Monthly Resource Report'!"&amp;'Reid Validation'!H$482631&amp;":"&amp;'Reid Validation'!H$482632),'Reid Validation'!H$482633,FALSE))</f>
        <v>0</v>
      </c>
      <c r="I7" s="317">
        <f ca="1">+IF(ISERROR(HLOOKUP($B7,INDIRECT("'Monthly Resource Report'!"&amp;'Reid Validation'!I$482631&amp;":"&amp;'Reid Validation'!I$482632),'Reid Validation'!I$482633,FALSE)),0,HLOOKUP($B7,INDIRECT("'Monthly Resource Report'!"&amp;'Reid Validation'!I$482631&amp;":"&amp;'Reid Validation'!I$482632),'Reid Validation'!I$482633,FALSE))</f>
        <v>0</v>
      </c>
      <c r="J7" s="318">
        <f ca="1">+IF(ISERROR(HLOOKUP($B7,INDIRECT("'Monthly Resource Report'!"&amp;'Reid Validation'!J$482631&amp;":"&amp;'Reid Validation'!J$482632),'Reid Validation'!J$482633,FALSE)),0,HLOOKUP($B7,INDIRECT("'Monthly Resource Report'!"&amp;'Reid Validation'!J$482631&amp;":"&amp;'Reid Validation'!J$482632),'Reid Validation'!J$482633,FALSE))</f>
        <v>0</v>
      </c>
      <c r="L7" s="301">
        <v>41395</v>
      </c>
      <c r="M7" s="294">
        <v>60</v>
      </c>
      <c r="N7" s="297">
        <v>0</v>
      </c>
      <c r="O7" s="299">
        <v>0.7</v>
      </c>
      <c r="P7" s="295">
        <v>0.06</v>
      </c>
      <c r="Q7" s="294">
        <f ca="1">+IF(ISERROR(HLOOKUP($B7,INDIRECT("'Monthly Resource Report'!"&amp;'Reid Validation'!Q$482631&amp;":"&amp;'Reid Validation'!Q$482632),'Reid Validation'!Q$482633,FALSE)),0,HLOOKUP($B7,INDIRECT("'Monthly Resource Report'!"&amp;'Reid Validation'!Q$482631&amp;":"&amp;'Reid Validation'!Q$482632),'Reid Validation'!Q$482633,FALSE))</f>
        <v>60</v>
      </c>
      <c r="R7" s="297">
        <f ca="1">+IF(ISERROR(HLOOKUP($B7,INDIRECT("'Monthly Resource Report'!"&amp;'Reid Validation'!R$482631&amp;":"&amp;'Reid Validation'!R$482632),'Reid Validation'!R$482633,FALSE)),0,HLOOKUP($B7,INDIRECT("'Monthly Resource Report'!"&amp;'Reid Validation'!R$482631&amp;":"&amp;'Reid Validation'!R$482632),'Reid Validation'!R$482633,FALSE))</f>
        <v>0</v>
      </c>
      <c r="S7" s="317">
        <f ca="1">+IF(ISERROR(HLOOKUP($B7,INDIRECT("'Monthly Resource Report'!"&amp;'Reid Validation'!S$482631&amp;":"&amp;'Reid Validation'!S$482632),'Reid Validation'!S$482633,FALSE)),0,HLOOKUP($B7,INDIRECT("'Monthly Resource Report'!"&amp;'Reid Validation'!S$482631&amp;":"&amp;'Reid Validation'!S$482632),'Reid Validation'!S$482633,FALSE))</f>
        <v>0</v>
      </c>
      <c r="T7" s="318">
        <f ca="1">+IF(ISERROR(HLOOKUP($B7,INDIRECT("'Monthly Resource Report'!"&amp;'Reid Validation'!T$482631&amp;":"&amp;'Reid Validation'!T$482632),'Reid Validation'!T$482633,FALSE)),0,HLOOKUP($B7,INDIRECT("'Monthly Resource Report'!"&amp;'Reid Validation'!T$482631&amp;":"&amp;'Reid Validation'!T$482632),'Reid Validation'!T$482633,FALSE))</f>
        <v>0</v>
      </c>
    </row>
    <row r="8" spans="2:20">
      <c r="B8" s="301">
        <v>41426</v>
      </c>
      <c r="C8" s="294">
        <v>45</v>
      </c>
      <c r="D8" s="297">
        <v>0.5</v>
      </c>
      <c r="E8" s="299">
        <v>0.5</v>
      </c>
      <c r="F8" s="295">
        <v>5.07</v>
      </c>
      <c r="G8" s="294">
        <f ca="1">+IF(ISERROR(HLOOKUP($B8,INDIRECT("'Monthly Resource Report'!"&amp;'Reid Validation'!G$482631&amp;":"&amp;'Reid Validation'!G$482632),'Reid Validation'!G$482633,FALSE)),0,HLOOKUP($B8,INDIRECT("'Monthly Resource Report'!"&amp;'Reid Validation'!G$482631&amp;":"&amp;'Reid Validation'!G$482632),'Reid Validation'!G$482633,FALSE))</f>
        <v>0</v>
      </c>
      <c r="H8" s="297">
        <f ca="1">+IF(ISERROR(HLOOKUP($B8,INDIRECT("'Monthly Resource Report'!"&amp;'Reid Validation'!H$482631&amp;":"&amp;'Reid Validation'!H$482632),'Reid Validation'!H$482633,FALSE)),0,HLOOKUP($B8,INDIRECT("'Monthly Resource Report'!"&amp;'Reid Validation'!H$482631&amp;":"&amp;'Reid Validation'!H$482632),'Reid Validation'!H$482633,FALSE))</f>
        <v>0</v>
      </c>
      <c r="I8" s="317">
        <f ca="1">+IF(ISERROR(HLOOKUP($B8,INDIRECT("'Monthly Resource Report'!"&amp;'Reid Validation'!I$482631&amp;":"&amp;'Reid Validation'!I$482632),'Reid Validation'!I$482633,FALSE)),0,HLOOKUP($B8,INDIRECT("'Monthly Resource Report'!"&amp;'Reid Validation'!I$482631&amp;":"&amp;'Reid Validation'!I$482632),'Reid Validation'!I$482633,FALSE))</f>
        <v>0</v>
      </c>
      <c r="J8" s="318">
        <f ca="1">+IF(ISERROR(HLOOKUP($B8,INDIRECT("'Monthly Resource Report'!"&amp;'Reid Validation'!J$482631&amp;":"&amp;'Reid Validation'!J$482632),'Reid Validation'!J$482633,FALSE)),0,HLOOKUP($B8,INDIRECT("'Monthly Resource Report'!"&amp;'Reid Validation'!J$482631&amp;":"&amp;'Reid Validation'!J$482632),'Reid Validation'!J$482633,FALSE))</f>
        <v>0</v>
      </c>
      <c r="L8" s="301">
        <v>41426</v>
      </c>
      <c r="M8" s="294">
        <v>60</v>
      </c>
      <c r="N8" s="297">
        <v>0</v>
      </c>
      <c r="O8" s="299">
        <v>0.7</v>
      </c>
      <c r="P8" s="295">
        <v>0.06</v>
      </c>
      <c r="Q8" s="294">
        <f ca="1">+IF(ISERROR(HLOOKUP($B8,INDIRECT("'Monthly Resource Report'!"&amp;'Reid Validation'!Q$482631&amp;":"&amp;'Reid Validation'!Q$482632),'Reid Validation'!Q$482633,FALSE)),0,HLOOKUP($B8,INDIRECT("'Monthly Resource Report'!"&amp;'Reid Validation'!Q$482631&amp;":"&amp;'Reid Validation'!Q$482632),'Reid Validation'!Q$482633,FALSE))</f>
        <v>60</v>
      </c>
      <c r="R8" s="297">
        <f ca="1">+IF(ISERROR(HLOOKUP($B8,INDIRECT("'Monthly Resource Report'!"&amp;'Reid Validation'!R$482631&amp;":"&amp;'Reid Validation'!R$482632),'Reid Validation'!R$482633,FALSE)),0,HLOOKUP($B8,INDIRECT("'Monthly Resource Report'!"&amp;'Reid Validation'!R$482631&amp;":"&amp;'Reid Validation'!R$482632),'Reid Validation'!R$482633,FALSE))</f>
        <v>0</v>
      </c>
      <c r="S8" s="317">
        <f ca="1">+IF(ISERROR(HLOOKUP($B8,INDIRECT("'Monthly Resource Report'!"&amp;'Reid Validation'!S$482631&amp;":"&amp;'Reid Validation'!S$482632),'Reid Validation'!S$482633,FALSE)),0,HLOOKUP($B8,INDIRECT("'Monthly Resource Report'!"&amp;'Reid Validation'!S$482631&amp;":"&amp;'Reid Validation'!S$482632),'Reid Validation'!S$482633,FALSE))</f>
        <v>0</v>
      </c>
      <c r="T8" s="318">
        <f ca="1">+IF(ISERROR(HLOOKUP($B8,INDIRECT("'Monthly Resource Report'!"&amp;'Reid Validation'!T$482631&amp;":"&amp;'Reid Validation'!T$482632),'Reid Validation'!T$482633,FALSE)),0,HLOOKUP($B8,INDIRECT("'Monthly Resource Report'!"&amp;'Reid Validation'!T$482631&amp;":"&amp;'Reid Validation'!T$482632),'Reid Validation'!T$482633,FALSE))</f>
        <v>0</v>
      </c>
    </row>
    <row r="9" spans="2:20">
      <c r="B9" s="301">
        <v>41456</v>
      </c>
      <c r="C9" s="294">
        <v>45</v>
      </c>
      <c r="D9" s="297">
        <v>0.5</v>
      </c>
      <c r="E9" s="299">
        <v>0.5</v>
      </c>
      <c r="F9" s="295">
        <v>5.07</v>
      </c>
      <c r="G9" s="294">
        <f ca="1">+IF(ISERROR(HLOOKUP($B9,INDIRECT("'Monthly Resource Report'!"&amp;'Reid Validation'!G$482631&amp;":"&amp;'Reid Validation'!G$482632),'Reid Validation'!G$482633,FALSE)),0,HLOOKUP($B9,INDIRECT("'Monthly Resource Report'!"&amp;'Reid Validation'!G$482631&amp;":"&amp;'Reid Validation'!G$482632),'Reid Validation'!G$482633,FALSE))</f>
        <v>45</v>
      </c>
      <c r="H9" s="297">
        <f ca="1">+IF(ISERROR(HLOOKUP($B9,INDIRECT("'Monthly Resource Report'!"&amp;'Reid Validation'!H$482631&amp;":"&amp;'Reid Validation'!H$482632),'Reid Validation'!H$482633,FALSE)),0,HLOOKUP($B9,INDIRECT("'Monthly Resource Report'!"&amp;'Reid Validation'!H$482631&amp;":"&amp;'Reid Validation'!H$482632),'Reid Validation'!H$482633,FALSE))</f>
        <v>0.5</v>
      </c>
      <c r="I9" s="317">
        <f ca="1">+IF(ISERROR(HLOOKUP($B9,INDIRECT("'Monthly Resource Report'!"&amp;'Reid Validation'!I$482631&amp;":"&amp;'Reid Validation'!I$482632),'Reid Validation'!I$482633,FALSE)),0,HLOOKUP($B9,INDIRECT("'Monthly Resource Report'!"&amp;'Reid Validation'!I$482631&amp;":"&amp;'Reid Validation'!I$482632),'Reid Validation'!I$482633,FALSE))</f>
        <v>0.4906190409527203</v>
      </c>
      <c r="J9" s="318">
        <f ca="1">+IF(ISERROR(HLOOKUP($B9,INDIRECT("'Monthly Resource Report'!"&amp;'Reid Validation'!J$482631&amp;":"&amp;'Reid Validation'!J$482632),'Reid Validation'!J$482633,FALSE)),0,HLOOKUP($B9,INDIRECT("'Monthly Resource Report'!"&amp;'Reid Validation'!J$482631&amp;":"&amp;'Reid Validation'!J$482632),'Reid Validation'!J$482633,FALSE))</f>
        <v>5.1881576531765248</v>
      </c>
      <c r="L9" s="301">
        <v>41456</v>
      </c>
      <c r="M9" s="294">
        <v>58</v>
      </c>
      <c r="N9" s="297">
        <v>0</v>
      </c>
      <c r="O9" s="299">
        <v>0.7</v>
      </c>
      <c r="P9" s="295">
        <v>0.06</v>
      </c>
      <c r="Q9" s="294">
        <f ca="1">+IF(ISERROR(HLOOKUP($B9,INDIRECT("'Monthly Resource Report'!"&amp;'Reid Validation'!Q$482631&amp;":"&amp;'Reid Validation'!Q$482632),'Reid Validation'!Q$482633,FALSE)),0,HLOOKUP($B9,INDIRECT("'Monthly Resource Report'!"&amp;'Reid Validation'!Q$482631&amp;":"&amp;'Reid Validation'!Q$482632),'Reid Validation'!Q$482633,FALSE))</f>
        <v>58</v>
      </c>
      <c r="R9" s="297">
        <f ca="1">+IF(ISERROR(HLOOKUP($B9,INDIRECT("'Monthly Resource Report'!"&amp;'Reid Validation'!R$482631&amp;":"&amp;'Reid Validation'!R$482632),'Reid Validation'!R$482633,FALSE)),0,HLOOKUP($B9,INDIRECT("'Monthly Resource Report'!"&amp;'Reid Validation'!R$482631&amp;":"&amp;'Reid Validation'!R$482632),'Reid Validation'!R$482633,FALSE))</f>
        <v>0</v>
      </c>
      <c r="S9" s="317">
        <f ca="1">+IF(ISERROR(HLOOKUP($B9,INDIRECT("'Monthly Resource Report'!"&amp;'Reid Validation'!S$482631&amp;":"&amp;'Reid Validation'!S$482632),'Reid Validation'!S$482633,FALSE)),0,HLOOKUP($B9,INDIRECT("'Monthly Resource Report'!"&amp;'Reid Validation'!S$482631&amp;":"&amp;'Reid Validation'!S$482632),'Reid Validation'!S$482633,FALSE))</f>
        <v>0.71847455621901635</v>
      </c>
      <c r="T9" s="318">
        <f ca="1">+IF(ISERROR(HLOOKUP($B9,INDIRECT("'Monthly Resource Report'!"&amp;'Reid Validation'!T$482631&amp;":"&amp;'Reid Validation'!T$482632),'Reid Validation'!T$482633,FALSE)),0,HLOOKUP($B9,INDIRECT("'Monthly Resource Report'!"&amp;'Reid Validation'!T$482631&amp;":"&amp;'Reid Validation'!T$482632),'Reid Validation'!T$482633,FALSE))</f>
        <v>6.0609831971643227E-2</v>
      </c>
    </row>
    <row r="10" spans="2:20">
      <c r="B10" s="301">
        <v>41487</v>
      </c>
      <c r="C10" s="294">
        <v>45</v>
      </c>
      <c r="D10" s="297">
        <v>0.5</v>
      </c>
      <c r="E10" s="299">
        <v>0.5</v>
      </c>
      <c r="F10" s="295">
        <v>5.07</v>
      </c>
      <c r="G10" s="294">
        <f ca="1">+IF(ISERROR(HLOOKUP($B10,INDIRECT("'Monthly Resource Report'!"&amp;'Reid Validation'!G$482631&amp;":"&amp;'Reid Validation'!G$482632),'Reid Validation'!G$482633,FALSE)),0,HLOOKUP($B10,INDIRECT("'Monthly Resource Report'!"&amp;'Reid Validation'!G$482631&amp;":"&amp;'Reid Validation'!G$482632),'Reid Validation'!G$482633,FALSE))</f>
        <v>45</v>
      </c>
      <c r="H10" s="297">
        <f ca="1">+IF(ISERROR(HLOOKUP($B10,INDIRECT("'Monthly Resource Report'!"&amp;'Reid Validation'!H$482631&amp;":"&amp;'Reid Validation'!H$482632),'Reid Validation'!H$482633,FALSE)),0,HLOOKUP($B10,INDIRECT("'Monthly Resource Report'!"&amp;'Reid Validation'!H$482631&amp;":"&amp;'Reid Validation'!H$482632),'Reid Validation'!H$482633,FALSE))</f>
        <v>0</v>
      </c>
      <c r="I10" s="317">
        <f ca="1">+IF(ISERROR(HLOOKUP($B10,INDIRECT("'Monthly Resource Report'!"&amp;'Reid Validation'!I$482631&amp;":"&amp;'Reid Validation'!I$482632),'Reid Validation'!I$482633,FALSE)),0,HLOOKUP($B10,INDIRECT("'Monthly Resource Report'!"&amp;'Reid Validation'!I$482631&amp;":"&amp;'Reid Validation'!I$482632),'Reid Validation'!I$482633,FALSE))</f>
        <v>0</v>
      </c>
      <c r="J10" s="318">
        <f ca="1">+IF(ISERROR(HLOOKUP($B10,INDIRECT("'Monthly Resource Report'!"&amp;'Reid Validation'!J$482631&amp;":"&amp;'Reid Validation'!J$482632),'Reid Validation'!J$482633,FALSE)),0,HLOOKUP($B10,INDIRECT("'Monthly Resource Report'!"&amp;'Reid Validation'!J$482631&amp;":"&amp;'Reid Validation'!J$482632),'Reid Validation'!J$482633,FALSE))</f>
        <v>0</v>
      </c>
      <c r="L10" s="301">
        <v>41487</v>
      </c>
      <c r="M10" s="294">
        <v>58</v>
      </c>
      <c r="N10" s="297">
        <v>0</v>
      </c>
      <c r="O10" s="299">
        <v>0.7</v>
      </c>
      <c r="P10" s="295">
        <v>0.06</v>
      </c>
      <c r="Q10" s="294">
        <f ca="1">+IF(ISERROR(HLOOKUP($B10,INDIRECT("'Monthly Resource Report'!"&amp;'Reid Validation'!Q$482631&amp;":"&amp;'Reid Validation'!Q$482632),'Reid Validation'!Q$482633,FALSE)),0,HLOOKUP($B10,INDIRECT("'Monthly Resource Report'!"&amp;'Reid Validation'!Q$482631&amp;":"&amp;'Reid Validation'!Q$482632),'Reid Validation'!Q$482633,FALSE))</f>
        <v>58</v>
      </c>
      <c r="R10" s="297">
        <f ca="1">+IF(ISERROR(HLOOKUP($B10,INDIRECT("'Monthly Resource Report'!"&amp;'Reid Validation'!R$482631&amp;":"&amp;'Reid Validation'!R$482632),'Reid Validation'!R$482633,FALSE)),0,HLOOKUP($B10,INDIRECT("'Monthly Resource Report'!"&amp;'Reid Validation'!R$482631&amp;":"&amp;'Reid Validation'!R$482632),'Reid Validation'!R$482633,FALSE))</f>
        <v>0</v>
      </c>
      <c r="S10" s="317">
        <f ca="1">+IF(ISERROR(HLOOKUP($B10,INDIRECT("'Monthly Resource Report'!"&amp;'Reid Validation'!S$482631&amp;":"&amp;'Reid Validation'!S$482632),'Reid Validation'!S$482633,FALSE)),0,HLOOKUP($B10,INDIRECT("'Monthly Resource Report'!"&amp;'Reid Validation'!S$482631&amp;":"&amp;'Reid Validation'!S$482632),'Reid Validation'!S$482633,FALSE))</f>
        <v>0</v>
      </c>
      <c r="T10" s="318">
        <f ca="1">+IF(ISERROR(HLOOKUP($B10,INDIRECT("'Monthly Resource Report'!"&amp;'Reid Validation'!T$482631&amp;":"&amp;'Reid Validation'!T$482632),'Reid Validation'!T$482633,FALSE)),0,HLOOKUP($B10,INDIRECT("'Monthly Resource Report'!"&amp;'Reid Validation'!T$482631&amp;":"&amp;'Reid Validation'!T$482632),'Reid Validation'!T$482633,FALSE))</f>
        <v>0</v>
      </c>
    </row>
    <row r="11" spans="2:20">
      <c r="B11" s="301">
        <v>41518</v>
      </c>
      <c r="C11" s="294">
        <v>45</v>
      </c>
      <c r="D11" s="297">
        <v>0.5</v>
      </c>
      <c r="E11" s="299">
        <v>0.5</v>
      </c>
      <c r="F11" s="295">
        <v>5.07</v>
      </c>
      <c r="G11" s="294">
        <f ca="1">+IF(ISERROR(HLOOKUP($B11,INDIRECT("'Monthly Resource Report'!"&amp;'Reid Validation'!G$482631&amp;":"&amp;'Reid Validation'!G$482632),'Reid Validation'!G$482633,FALSE)),0,HLOOKUP($B11,INDIRECT("'Monthly Resource Report'!"&amp;'Reid Validation'!G$482631&amp;":"&amp;'Reid Validation'!G$482632),'Reid Validation'!G$482633,FALSE))</f>
        <v>0</v>
      </c>
      <c r="H11" s="297">
        <f ca="1">+IF(ISERROR(HLOOKUP($B11,INDIRECT("'Monthly Resource Report'!"&amp;'Reid Validation'!H$482631&amp;":"&amp;'Reid Validation'!H$482632),'Reid Validation'!H$482633,FALSE)),0,HLOOKUP($B11,INDIRECT("'Monthly Resource Report'!"&amp;'Reid Validation'!H$482631&amp;":"&amp;'Reid Validation'!H$482632),'Reid Validation'!H$482633,FALSE))</f>
        <v>0</v>
      </c>
      <c r="I11" s="317">
        <f ca="1">+IF(ISERROR(HLOOKUP($B11,INDIRECT("'Monthly Resource Report'!"&amp;'Reid Validation'!I$482631&amp;":"&amp;'Reid Validation'!I$482632),'Reid Validation'!I$482633,FALSE)),0,HLOOKUP($B11,INDIRECT("'Monthly Resource Report'!"&amp;'Reid Validation'!I$482631&amp;":"&amp;'Reid Validation'!I$482632),'Reid Validation'!I$482633,FALSE))</f>
        <v>0</v>
      </c>
      <c r="J11" s="318">
        <f ca="1">+IF(ISERROR(HLOOKUP($B11,INDIRECT("'Monthly Resource Report'!"&amp;'Reid Validation'!J$482631&amp;":"&amp;'Reid Validation'!J$482632),'Reid Validation'!J$482633,FALSE)),0,HLOOKUP($B11,INDIRECT("'Monthly Resource Report'!"&amp;'Reid Validation'!J$482631&amp;":"&amp;'Reid Validation'!J$482632),'Reid Validation'!J$482633,FALSE))</f>
        <v>0</v>
      </c>
      <c r="L11" s="301">
        <v>41518</v>
      </c>
      <c r="M11" s="294">
        <v>58</v>
      </c>
      <c r="N11" s="297">
        <v>0</v>
      </c>
      <c r="O11" s="299">
        <v>0.7</v>
      </c>
      <c r="P11" s="295">
        <v>0.06</v>
      </c>
      <c r="Q11" s="294">
        <f ca="1">+IF(ISERROR(HLOOKUP($B11,INDIRECT("'Monthly Resource Report'!"&amp;'Reid Validation'!Q$482631&amp;":"&amp;'Reid Validation'!Q$482632),'Reid Validation'!Q$482633,FALSE)),0,HLOOKUP($B11,INDIRECT("'Monthly Resource Report'!"&amp;'Reid Validation'!Q$482631&amp;":"&amp;'Reid Validation'!Q$482632),'Reid Validation'!Q$482633,FALSE))</f>
        <v>58</v>
      </c>
      <c r="R11" s="297">
        <f ca="1">+IF(ISERROR(HLOOKUP($B11,INDIRECT("'Monthly Resource Report'!"&amp;'Reid Validation'!R$482631&amp;":"&amp;'Reid Validation'!R$482632),'Reid Validation'!R$482633,FALSE)),0,HLOOKUP($B11,INDIRECT("'Monthly Resource Report'!"&amp;'Reid Validation'!R$482631&amp;":"&amp;'Reid Validation'!R$482632),'Reid Validation'!R$482633,FALSE))</f>
        <v>0</v>
      </c>
      <c r="S11" s="317">
        <f ca="1">+IF(ISERROR(HLOOKUP($B11,INDIRECT("'Monthly Resource Report'!"&amp;'Reid Validation'!S$482631&amp;":"&amp;'Reid Validation'!S$482632),'Reid Validation'!S$482633,FALSE)),0,HLOOKUP($B11,INDIRECT("'Monthly Resource Report'!"&amp;'Reid Validation'!S$482631&amp;":"&amp;'Reid Validation'!S$482632),'Reid Validation'!S$482633,FALSE))</f>
        <v>0</v>
      </c>
      <c r="T11" s="318">
        <f ca="1">+IF(ISERROR(HLOOKUP($B11,INDIRECT("'Monthly Resource Report'!"&amp;'Reid Validation'!T$482631&amp;":"&amp;'Reid Validation'!T$482632),'Reid Validation'!T$482633,FALSE)),0,HLOOKUP($B11,INDIRECT("'Monthly Resource Report'!"&amp;'Reid Validation'!T$482631&amp;":"&amp;'Reid Validation'!T$482632),'Reid Validation'!T$482633,FALSE))</f>
        <v>0</v>
      </c>
    </row>
    <row r="12" spans="2:20">
      <c r="B12" s="301">
        <v>41548</v>
      </c>
      <c r="C12" s="294">
        <v>45</v>
      </c>
      <c r="D12" s="297">
        <v>0.5</v>
      </c>
      <c r="E12" s="299">
        <v>0.5</v>
      </c>
      <c r="F12" s="295">
        <v>5.07</v>
      </c>
      <c r="G12" s="294">
        <f ca="1">+IF(ISERROR(HLOOKUP($B12,INDIRECT("'Monthly Resource Report'!"&amp;'Reid Validation'!G$482631&amp;":"&amp;'Reid Validation'!G$482632),'Reid Validation'!G$482633,FALSE)),0,HLOOKUP($B12,INDIRECT("'Monthly Resource Report'!"&amp;'Reid Validation'!G$482631&amp;":"&amp;'Reid Validation'!G$482632),'Reid Validation'!G$482633,FALSE))</f>
        <v>0</v>
      </c>
      <c r="H12" s="297">
        <f ca="1">+IF(ISERROR(HLOOKUP($B12,INDIRECT("'Monthly Resource Report'!"&amp;'Reid Validation'!H$482631&amp;":"&amp;'Reid Validation'!H$482632),'Reid Validation'!H$482633,FALSE)),0,HLOOKUP($B12,INDIRECT("'Monthly Resource Report'!"&amp;'Reid Validation'!H$482631&amp;":"&amp;'Reid Validation'!H$482632),'Reid Validation'!H$482633,FALSE))</f>
        <v>0</v>
      </c>
      <c r="I12" s="317">
        <f ca="1">+IF(ISERROR(HLOOKUP($B12,INDIRECT("'Monthly Resource Report'!"&amp;'Reid Validation'!I$482631&amp;":"&amp;'Reid Validation'!I$482632),'Reid Validation'!I$482633,FALSE)),0,HLOOKUP($B12,INDIRECT("'Monthly Resource Report'!"&amp;'Reid Validation'!I$482631&amp;":"&amp;'Reid Validation'!I$482632),'Reid Validation'!I$482633,FALSE))</f>
        <v>0</v>
      </c>
      <c r="J12" s="318">
        <f ca="1">+IF(ISERROR(HLOOKUP($B12,INDIRECT("'Monthly Resource Report'!"&amp;'Reid Validation'!J$482631&amp;":"&amp;'Reid Validation'!J$482632),'Reid Validation'!J$482633,FALSE)),0,HLOOKUP($B12,INDIRECT("'Monthly Resource Report'!"&amp;'Reid Validation'!J$482631&amp;":"&amp;'Reid Validation'!J$482632),'Reid Validation'!J$482633,FALSE))</f>
        <v>0</v>
      </c>
      <c r="L12" s="301">
        <v>41548</v>
      </c>
      <c r="M12" s="294">
        <v>60</v>
      </c>
      <c r="N12" s="297">
        <v>0</v>
      </c>
      <c r="O12" s="299">
        <v>0.7</v>
      </c>
      <c r="P12" s="295">
        <v>0.06</v>
      </c>
      <c r="Q12" s="294">
        <f ca="1">+IF(ISERROR(HLOOKUP($B12,INDIRECT("'Monthly Resource Report'!"&amp;'Reid Validation'!Q$482631&amp;":"&amp;'Reid Validation'!Q$482632),'Reid Validation'!Q$482633,FALSE)),0,HLOOKUP($B12,INDIRECT("'Monthly Resource Report'!"&amp;'Reid Validation'!Q$482631&amp;":"&amp;'Reid Validation'!Q$482632),'Reid Validation'!Q$482633,FALSE))</f>
        <v>60</v>
      </c>
      <c r="R12" s="297">
        <f ca="1">+IF(ISERROR(HLOOKUP($B12,INDIRECT("'Monthly Resource Report'!"&amp;'Reid Validation'!R$482631&amp;":"&amp;'Reid Validation'!R$482632),'Reid Validation'!R$482633,FALSE)),0,HLOOKUP($B12,INDIRECT("'Monthly Resource Report'!"&amp;'Reid Validation'!R$482631&amp;":"&amp;'Reid Validation'!R$482632),'Reid Validation'!R$482633,FALSE))</f>
        <v>0</v>
      </c>
      <c r="S12" s="317">
        <f ca="1">+IF(ISERROR(HLOOKUP($B12,INDIRECT("'Monthly Resource Report'!"&amp;'Reid Validation'!S$482631&amp;":"&amp;'Reid Validation'!S$482632),'Reid Validation'!S$482633,FALSE)),0,HLOOKUP($B12,INDIRECT("'Monthly Resource Report'!"&amp;'Reid Validation'!S$482631&amp;":"&amp;'Reid Validation'!S$482632),'Reid Validation'!S$482633,FALSE))</f>
        <v>0</v>
      </c>
      <c r="T12" s="318">
        <f ca="1">+IF(ISERROR(HLOOKUP($B12,INDIRECT("'Monthly Resource Report'!"&amp;'Reid Validation'!T$482631&amp;":"&amp;'Reid Validation'!T$482632),'Reid Validation'!T$482633,FALSE)),0,HLOOKUP($B12,INDIRECT("'Monthly Resource Report'!"&amp;'Reid Validation'!T$482631&amp;":"&amp;'Reid Validation'!T$482632),'Reid Validation'!T$482633,FALSE))</f>
        <v>0</v>
      </c>
    </row>
    <row r="13" spans="2:20">
      <c r="B13" s="301">
        <v>41579</v>
      </c>
      <c r="C13" s="294">
        <v>45</v>
      </c>
      <c r="D13" s="297">
        <v>0.5</v>
      </c>
      <c r="E13" s="299">
        <v>0.5</v>
      </c>
      <c r="F13" s="295">
        <v>5.07</v>
      </c>
      <c r="G13" s="294">
        <f ca="1">+IF(ISERROR(HLOOKUP($B13,INDIRECT("'Monthly Resource Report'!"&amp;'Reid Validation'!G$482631&amp;":"&amp;'Reid Validation'!G$482632),'Reid Validation'!G$482633,FALSE)),0,HLOOKUP($B13,INDIRECT("'Monthly Resource Report'!"&amp;'Reid Validation'!G$482631&amp;":"&amp;'Reid Validation'!G$482632),'Reid Validation'!G$482633,FALSE))</f>
        <v>0</v>
      </c>
      <c r="H13" s="297">
        <f ca="1">+IF(ISERROR(HLOOKUP($B13,INDIRECT("'Monthly Resource Report'!"&amp;'Reid Validation'!H$482631&amp;":"&amp;'Reid Validation'!H$482632),'Reid Validation'!H$482633,FALSE)),0,HLOOKUP($B13,INDIRECT("'Monthly Resource Report'!"&amp;'Reid Validation'!H$482631&amp;":"&amp;'Reid Validation'!H$482632),'Reid Validation'!H$482633,FALSE))</f>
        <v>0</v>
      </c>
      <c r="I13" s="317">
        <f ca="1">+IF(ISERROR(HLOOKUP($B13,INDIRECT("'Monthly Resource Report'!"&amp;'Reid Validation'!I$482631&amp;":"&amp;'Reid Validation'!I$482632),'Reid Validation'!I$482633,FALSE)),0,HLOOKUP($B13,INDIRECT("'Monthly Resource Report'!"&amp;'Reid Validation'!I$482631&amp;":"&amp;'Reid Validation'!I$482632),'Reid Validation'!I$482633,FALSE))</f>
        <v>0</v>
      </c>
      <c r="J13" s="318">
        <f ca="1">+IF(ISERROR(HLOOKUP($B13,INDIRECT("'Monthly Resource Report'!"&amp;'Reid Validation'!J$482631&amp;":"&amp;'Reid Validation'!J$482632),'Reid Validation'!J$482633,FALSE)),0,HLOOKUP($B13,INDIRECT("'Monthly Resource Report'!"&amp;'Reid Validation'!J$482631&amp;":"&amp;'Reid Validation'!J$482632),'Reid Validation'!J$482633,FALSE))</f>
        <v>0</v>
      </c>
      <c r="L13" s="301">
        <v>41579</v>
      </c>
      <c r="M13" s="294">
        <v>60</v>
      </c>
      <c r="N13" s="297">
        <v>0</v>
      </c>
      <c r="O13" s="299">
        <v>0.7</v>
      </c>
      <c r="P13" s="295">
        <v>0.06</v>
      </c>
      <c r="Q13" s="294">
        <f ca="1">+IF(ISERROR(HLOOKUP($B13,INDIRECT("'Monthly Resource Report'!"&amp;'Reid Validation'!Q$482631&amp;":"&amp;'Reid Validation'!Q$482632),'Reid Validation'!Q$482633,FALSE)),0,HLOOKUP($B13,INDIRECT("'Monthly Resource Report'!"&amp;'Reid Validation'!Q$482631&amp;":"&amp;'Reid Validation'!Q$482632),'Reid Validation'!Q$482633,FALSE))</f>
        <v>60</v>
      </c>
      <c r="R13" s="297">
        <f ca="1">+IF(ISERROR(HLOOKUP($B13,INDIRECT("'Monthly Resource Report'!"&amp;'Reid Validation'!R$482631&amp;":"&amp;'Reid Validation'!R$482632),'Reid Validation'!R$482633,FALSE)),0,HLOOKUP($B13,INDIRECT("'Monthly Resource Report'!"&amp;'Reid Validation'!R$482631&amp;":"&amp;'Reid Validation'!R$482632),'Reid Validation'!R$482633,FALSE))</f>
        <v>0</v>
      </c>
      <c r="S13" s="317">
        <f ca="1">+IF(ISERROR(HLOOKUP($B13,INDIRECT("'Monthly Resource Report'!"&amp;'Reid Validation'!S$482631&amp;":"&amp;'Reid Validation'!S$482632),'Reid Validation'!S$482633,FALSE)),0,HLOOKUP($B13,INDIRECT("'Monthly Resource Report'!"&amp;'Reid Validation'!S$482631&amp;":"&amp;'Reid Validation'!S$482632),'Reid Validation'!S$482633,FALSE))</f>
        <v>0</v>
      </c>
      <c r="T13" s="318">
        <f ca="1">+IF(ISERROR(HLOOKUP($B13,INDIRECT("'Monthly Resource Report'!"&amp;'Reid Validation'!T$482631&amp;":"&amp;'Reid Validation'!T$482632),'Reid Validation'!T$482633,FALSE)),0,HLOOKUP($B13,INDIRECT("'Monthly Resource Report'!"&amp;'Reid Validation'!T$482631&amp;":"&amp;'Reid Validation'!T$482632),'Reid Validation'!T$482633,FALSE))</f>
        <v>0</v>
      </c>
    </row>
    <row r="14" spans="2:20">
      <c r="B14" s="301">
        <v>41609</v>
      </c>
      <c r="C14" s="294">
        <v>45</v>
      </c>
      <c r="D14" s="297">
        <v>0.5</v>
      </c>
      <c r="E14" s="299">
        <v>0.5</v>
      </c>
      <c r="F14" s="295">
        <v>5.07</v>
      </c>
      <c r="G14" s="294">
        <f ca="1">+IF(ISERROR(HLOOKUP($B14,INDIRECT("'Monthly Resource Report'!"&amp;'Reid Validation'!G$482631&amp;":"&amp;'Reid Validation'!G$482632),'Reid Validation'!G$482633,FALSE)),0,HLOOKUP($B14,INDIRECT("'Monthly Resource Report'!"&amp;'Reid Validation'!G$482631&amp;":"&amp;'Reid Validation'!G$482632),'Reid Validation'!G$482633,FALSE))</f>
        <v>0</v>
      </c>
      <c r="H14" s="297">
        <f ca="1">+IF(ISERROR(HLOOKUP($B14,INDIRECT("'Monthly Resource Report'!"&amp;'Reid Validation'!H$482631&amp;":"&amp;'Reid Validation'!H$482632),'Reid Validation'!H$482633,FALSE)),0,HLOOKUP($B14,INDIRECT("'Monthly Resource Report'!"&amp;'Reid Validation'!H$482631&amp;":"&amp;'Reid Validation'!H$482632),'Reid Validation'!H$482633,FALSE))</f>
        <v>0</v>
      </c>
      <c r="I14" s="317">
        <f ca="1">+IF(ISERROR(HLOOKUP($B14,INDIRECT("'Monthly Resource Report'!"&amp;'Reid Validation'!I$482631&amp;":"&amp;'Reid Validation'!I$482632),'Reid Validation'!I$482633,FALSE)),0,HLOOKUP($B14,INDIRECT("'Monthly Resource Report'!"&amp;'Reid Validation'!I$482631&amp;":"&amp;'Reid Validation'!I$482632),'Reid Validation'!I$482633,FALSE))</f>
        <v>0</v>
      </c>
      <c r="J14" s="318">
        <f ca="1">+IF(ISERROR(HLOOKUP($B14,INDIRECT("'Monthly Resource Report'!"&amp;'Reid Validation'!J$482631&amp;":"&amp;'Reid Validation'!J$482632),'Reid Validation'!J$482633,FALSE)),0,HLOOKUP($B14,INDIRECT("'Monthly Resource Report'!"&amp;'Reid Validation'!J$482631&amp;":"&amp;'Reid Validation'!J$482632),'Reid Validation'!J$482633,FALSE))</f>
        <v>0</v>
      </c>
      <c r="L14" s="301">
        <v>41609</v>
      </c>
      <c r="M14" s="294">
        <v>65</v>
      </c>
      <c r="N14" s="297">
        <v>0</v>
      </c>
      <c r="O14" s="299">
        <v>0.7</v>
      </c>
      <c r="P14" s="295">
        <v>0.06</v>
      </c>
      <c r="Q14" s="294">
        <f ca="1">+IF(ISERROR(HLOOKUP($B14,INDIRECT("'Monthly Resource Report'!"&amp;'Reid Validation'!Q$482631&amp;":"&amp;'Reid Validation'!Q$482632),'Reid Validation'!Q$482633,FALSE)),0,HLOOKUP($B14,INDIRECT("'Monthly Resource Report'!"&amp;'Reid Validation'!Q$482631&amp;":"&amp;'Reid Validation'!Q$482632),'Reid Validation'!Q$482633,FALSE))</f>
        <v>65</v>
      </c>
      <c r="R14" s="297">
        <f ca="1">+IF(ISERROR(HLOOKUP($B14,INDIRECT("'Monthly Resource Report'!"&amp;'Reid Validation'!R$482631&amp;":"&amp;'Reid Validation'!R$482632),'Reid Validation'!R$482633,FALSE)),0,HLOOKUP($B14,INDIRECT("'Monthly Resource Report'!"&amp;'Reid Validation'!R$482631&amp;":"&amp;'Reid Validation'!R$482632),'Reid Validation'!R$482633,FALSE))</f>
        <v>0</v>
      </c>
      <c r="S14" s="317">
        <f ca="1">+IF(ISERROR(HLOOKUP($B14,INDIRECT("'Monthly Resource Report'!"&amp;'Reid Validation'!S$482631&amp;":"&amp;'Reid Validation'!S$482632),'Reid Validation'!S$482633,FALSE)),0,HLOOKUP($B14,INDIRECT("'Monthly Resource Report'!"&amp;'Reid Validation'!S$482631&amp;":"&amp;'Reid Validation'!S$482632),'Reid Validation'!S$482633,FALSE))</f>
        <v>0</v>
      </c>
      <c r="T14" s="318">
        <f ca="1">+IF(ISERROR(HLOOKUP($B14,INDIRECT("'Monthly Resource Report'!"&amp;'Reid Validation'!T$482631&amp;":"&amp;'Reid Validation'!T$482632),'Reid Validation'!T$482633,FALSE)),0,HLOOKUP($B14,INDIRECT("'Monthly Resource Report'!"&amp;'Reid Validation'!T$482631&amp;":"&amp;'Reid Validation'!T$482632),'Reid Validation'!T$482633,FALSE))</f>
        <v>0</v>
      </c>
    </row>
    <row r="15" spans="2:20">
      <c r="B15" s="301">
        <v>41640</v>
      </c>
      <c r="C15" s="294">
        <v>45</v>
      </c>
      <c r="D15" s="297">
        <v>0</v>
      </c>
      <c r="E15" s="299">
        <v>0.3</v>
      </c>
      <c r="F15" s="295">
        <v>0.06</v>
      </c>
      <c r="G15" s="294">
        <f ca="1">+IF(ISERROR(HLOOKUP($B15,INDIRECT("'Monthly Resource Report'!"&amp;'Reid Validation'!G$482631&amp;":"&amp;'Reid Validation'!G$482632),'Reid Validation'!G$482633,FALSE)),0,HLOOKUP($B15,INDIRECT("'Monthly Resource Report'!"&amp;'Reid Validation'!G$482631&amp;":"&amp;'Reid Validation'!G$482632),'Reid Validation'!G$482633,FALSE))</f>
        <v>45</v>
      </c>
      <c r="H15" s="297">
        <f ca="1">+IF(ISERROR(HLOOKUP($B15,INDIRECT("'Monthly Resource Report'!"&amp;'Reid Validation'!H$482631&amp;":"&amp;'Reid Validation'!H$482632),'Reid Validation'!H$482633,FALSE)),0,HLOOKUP($B15,INDIRECT("'Monthly Resource Report'!"&amp;'Reid Validation'!H$482631&amp;":"&amp;'Reid Validation'!H$482632),'Reid Validation'!H$482633,FALSE))</f>
        <v>0</v>
      </c>
      <c r="I15" s="317">
        <f ca="1">+IF(ISERROR(HLOOKUP($B15,INDIRECT("'Monthly Resource Report'!"&amp;'Reid Validation'!I$482631&amp;":"&amp;'Reid Validation'!I$482632),'Reid Validation'!I$482633,FALSE)),0,HLOOKUP($B15,INDIRECT("'Monthly Resource Report'!"&amp;'Reid Validation'!I$482631&amp;":"&amp;'Reid Validation'!I$482632),'Reid Validation'!I$482633,FALSE))</f>
        <v>0</v>
      </c>
      <c r="J15" s="318">
        <f ca="1">+IF(ISERROR(HLOOKUP($B15,INDIRECT("'Monthly Resource Report'!"&amp;'Reid Validation'!J$482631&amp;":"&amp;'Reid Validation'!J$482632),'Reid Validation'!J$482633,FALSE)),0,HLOOKUP($B15,INDIRECT("'Monthly Resource Report'!"&amp;'Reid Validation'!J$482631&amp;":"&amp;'Reid Validation'!J$482632),'Reid Validation'!J$482633,FALSE))</f>
        <v>0</v>
      </c>
      <c r="L15" s="301">
        <v>41640</v>
      </c>
      <c r="M15" s="294">
        <v>65</v>
      </c>
      <c r="N15" s="297">
        <v>0</v>
      </c>
      <c r="O15" s="299">
        <v>0.7</v>
      </c>
      <c r="P15" s="295">
        <v>0.06</v>
      </c>
      <c r="Q15" s="294">
        <f ca="1">+IF(ISERROR(HLOOKUP($B15,INDIRECT("'Monthly Resource Report'!"&amp;'Reid Validation'!Q$482631&amp;":"&amp;'Reid Validation'!Q$482632),'Reid Validation'!Q$482633,FALSE)),0,HLOOKUP($B15,INDIRECT("'Monthly Resource Report'!"&amp;'Reid Validation'!Q$482631&amp;":"&amp;'Reid Validation'!Q$482632),'Reid Validation'!Q$482633,FALSE))</f>
        <v>65</v>
      </c>
      <c r="R15" s="297">
        <f ca="1">+IF(ISERROR(HLOOKUP($B15,INDIRECT("'Monthly Resource Report'!"&amp;'Reid Validation'!R$482631&amp;":"&amp;'Reid Validation'!R$482632),'Reid Validation'!R$482633,FALSE)),0,HLOOKUP($B15,INDIRECT("'Monthly Resource Report'!"&amp;'Reid Validation'!R$482631&amp;":"&amp;'Reid Validation'!R$482632),'Reid Validation'!R$482633,FALSE))</f>
        <v>0</v>
      </c>
      <c r="S15" s="317">
        <f ca="1">+IF(ISERROR(HLOOKUP($B15,INDIRECT("'Monthly Resource Report'!"&amp;'Reid Validation'!S$482631&amp;":"&amp;'Reid Validation'!S$482632),'Reid Validation'!S$482633,FALSE)),0,HLOOKUP($B15,INDIRECT("'Monthly Resource Report'!"&amp;'Reid Validation'!S$482631&amp;":"&amp;'Reid Validation'!S$482632),'Reid Validation'!S$482633,FALSE))</f>
        <v>0</v>
      </c>
      <c r="T15" s="318">
        <f ca="1">+IF(ISERROR(HLOOKUP($B15,INDIRECT("'Monthly Resource Report'!"&amp;'Reid Validation'!T$482631&amp;":"&amp;'Reid Validation'!T$482632),'Reid Validation'!T$482633,FALSE)),0,HLOOKUP($B15,INDIRECT("'Monthly Resource Report'!"&amp;'Reid Validation'!T$482631&amp;":"&amp;'Reid Validation'!T$482632),'Reid Validation'!T$482633,FALSE))</f>
        <v>0</v>
      </c>
    </row>
    <row r="16" spans="2:20">
      <c r="B16" s="301">
        <v>41671</v>
      </c>
      <c r="C16" s="294">
        <v>45</v>
      </c>
      <c r="D16" s="297">
        <v>0</v>
      </c>
      <c r="E16" s="299">
        <v>0.3</v>
      </c>
      <c r="F16" s="295">
        <v>0.06</v>
      </c>
      <c r="G16" s="294">
        <f ca="1">+IF(ISERROR(HLOOKUP($B16,INDIRECT("'Monthly Resource Report'!"&amp;'Reid Validation'!G$482631&amp;":"&amp;'Reid Validation'!G$482632),'Reid Validation'!G$482633,FALSE)),0,HLOOKUP($B16,INDIRECT("'Monthly Resource Report'!"&amp;'Reid Validation'!G$482631&amp;":"&amp;'Reid Validation'!G$482632),'Reid Validation'!G$482633,FALSE))</f>
        <v>45</v>
      </c>
      <c r="H16" s="297">
        <f ca="1">+IF(ISERROR(HLOOKUP($B16,INDIRECT("'Monthly Resource Report'!"&amp;'Reid Validation'!H$482631&amp;":"&amp;'Reid Validation'!H$482632),'Reid Validation'!H$482633,FALSE)),0,HLOOKUP($B16,INDIRECT("'Monthly Resource Report'!"&amp;'Reid Validation'!H$482631&amp;":"&amp;'Reid Validation'!H$482632),'Reid Validation'!H$482633,FALSE))</f>
        <v>0</v>
      </c>
      <c r="I16" s="317">
        <f ca="1">+IF(ISERROR(HLOOKUP($B16,INDIRECT("'Monthly Resource Report'!"&amp;'Reid Validation'!I$482631&amp;":"&amp;'Reid Validation'!I$482632),'Reid Validation'!I$482633,FALSE)),0,HLOOKUP($B16,INDIRECT("'Monthly Resource Report'!"&amp;'Reid Validation'!I$482631&amp;":"&amp;'Reid Validation'!I$482632),'Reid Validation'!I$482633,FALSE))</f>
        <v>0</v>
      </c>
      <c r="J16" s="318">
        <f ca="1">+IF(ISERROR(HLOOKUP($B16,INDIRECT("'Monthly Resource Report'!"&amp;'Reid Validation'!J$482631&amp;":"&amp;'Reid Validation'!J$482632),'Reid Validation'!J$482633,FALSE)),0,HLOOKUP($B16,INDIRECT("'Monthly Resource Report'!"&amp;'Reid Validation'!J$482631&amp;":"&amp;'Reid Validation'!J$482632),'Reid Validation'!J$482633,FALSE))</f>
        <v>0</v>
      </c>
      <c r="L16" s="301">
        <v>41671</v>
      </c>
      <c r="M16" s="294">
        <v>65</v>
      </c>
      <c r="N16" s="297">
        <v>0</v>
      </c>
      <c r="O16" s="299">
        <v>0.7</v>
      </c>
      <c r="P16" s="295">
        <v>0.06</v>
      </c>
      <c r="Q16" s="294">
        <f ca="1">+IF(ISERROR(HLOOKUP($B16,INDIRECT("'Monthly Resource Report'!"&amp;'Reid Validation'!Q$482631&amp;":"&amp;'Reid Validation'!Q$482632),'Reid Validation'!Q$482633,FALSE)),0,HLOOKUP($B16,INDIRECT("'Monthly Resource Report'!"&amp;'Reid Validation'!Q$482631&amp;":"&amp;'Reid Validation'!Q$482632),'Reid Validation'!Q$482633,FALSE))</f>
        <v>65</v>
      </c>
      <c r="R16" s="297">
        <f ca="1">+IF(ISERROR(HLOOKUP($B16,INDIRECT("'Monthly Resource Report'!"&amp;'Reid Validation'!R$482631&amp;":"&amp;'Reid Validation'!R$482632),'Reid Validation'!R$482633,FALSE)),0,HLOOKUP($B16,INDIRECT("'Monthly Resource Report'!"&amp;'Reid Validation'!R$482631&amp;":"&amp;'Reid Validation'!R$482632),'Reid Validation'!R$482633,FALSE))</f>
        <v>0</v>
      </c>
      <c r="S16" s="317">
        <f ca="1">+IF(ISERROR(HLOOKUP($B16,INDIRECT("'Monthly Resource Report'!"&amp;'Reid Validation'!S$482631&amp;":"&amp;'Reid Validation'!S$482632),'Reid Validation'!S$482633,FALSE)),0,HLOOKUP($B16,INDIRECT("'Monthly Resource Report'!"&amp;'Reid Validation'!S$482631&amp;":"&amp;'Reid Validation'!S$482632),'Reid Validation'!S$482633,FALSE))</f>
        <v>0</v>
      </c>
      <c r="T16" s="318">
        <f ca="1">+IF(ISERROR(HLOOKUP($B16,INDIRECT("'Monthly Resource Report'!"&amp;'Reid Validation'!T$482631&amp;":"&amp;'Reid Validation'!T$482632),'Reid Validation'!T$482633,FALSE)),0,HLOOKUP($B16,INDIRECT("'Monthly Resource Report'!"&amp;'Reid Validation'!T$482631&amp;":"&amp;'Reid Validation'!T$482632),'Reid Validation'!T$482633,FALSE))</f>
        <v>0</v>
      </c>
    </row>
    <row r="17" spans="2:20">
      <c r="B17" s="301">
        <v>41699</v>
      </c>
      <c r="C17" s="294">
        <v>45</v>
      </c>
      <c r="D17" s="297">
        <v>0</v>
      </c>
      <c r="E17" s="299">
        <v>0.3</v>
      </c>
      <c r="F17" s="295">
        <v>0.06</v>
      </c>
      <c r="G17" s="294">
        <f ca="1">+IF(ISERROR(HLOOKUP($B17,INDIRECT("'Monthly Resource Report'!"&amp;'Reid Validation'!G$482631&amp;":"&amp;'Reid Validation'!G$482632),'Reid Validation'!G$482633,FALSE)),0,HLOOKUP($B17,INDIRECT("'Monthly Resource Report'!"&amp;'Reid Validation'!G$482631&amp;":"&amp;'Reid Validation'!G$482632),'Reid Validation'!G$482633,FALSE))</f>
        <v>0</v>
      </c>
      <c r="H17" s="297">
        <f ca="1">+IF(ISERROR(HLOOKUP($B17,INDIRECT("'Monthly Resource Report'!"&amp;'Reid Validation'!H$482631&amp;":"&amp;'Reid Validation'!H$482632),'Reid Validation'!H$482633,FALSE)),0,HLOOKUP($B17,INDIRECT("'Monthly Resource Report'!"&amp;'Reid Validation'!H$482631&amp;":"&amp;'Reid Validation'!H$482632),'Reid Validation'!H$482633,FALSE))</f>
        <v>0</v>
      </c>
      <c r="I17" s="317">
        <f ca="1">+IF(ISERROR(HLOOKUP($B17,INDIRECT("'Monthly Resource Report'!"&amp;'Reid Validation'!I$482631&amp;":"&amp;'Reid Validation'!I$482632),'Reid Validation'!I$482633,FALSE)),0,HLOOKUP($B17,INDIRECT("'Monthly Resource Report'!"&amp;'Reid Validation'!I$482631&amp;":"&amp;'Reid Validation'!I$482632),'Reid Validation'!I$482633,FALSE))</f>
        <v>0</v>
      </c>
      <c r="J17" s="318">
        <f ca="1">+IF(ISERROR(HLOOKUP($B17,INDIRECT("'Monthly Resource Report'!"&amp;'Reid Validation'!J$482631&amp;":"&amp;'Reid Validation'!J$482632),'Reid Validation'!J$482633,FALSE)),0,HLOOKUP($B17,INDIRECT("'Monthly Resource Report'!"&amp;'Reid Validation'!J$482631&amp;":"&amp;'Reid Validation'!J$482632),'Reid Validation'!J$482633,FALSE))</f>
        <v>0</v>
      </c>
      <c r="L17" s="301">
        <v>41699</v>
      </c>
      <c r="M17" s="294">
        <v>65</v>
      </c>
      <c r="N17" s="297">
        <v>0</v>
      </c>
      <c r="O17" s="299">
        <v>0.7</v>
      </c>
      <c r="P17" s="295">
        <v>0.06</v>
      </c>
      <c r="Q17" s="294">
        <f ca="1">+IF(ISERROR(HLOOKUP($B17,INDIRECT("'Monthly Resource Report'!"&amp;'Reid Validation'!Q$482631&amp;":"&amp;'Reid Validation'!Q$482632),'Reid Validation'!Q$482633,FALSE)),0,HLOOKUP($B17,INDIRECT("'Monthly Resource Report'!"&amp;'Reid Validation'!Q$482631&amp;":"&amp;'Reid Validation'!Q$482632),'Reid Validation'!Q$482633,FALSE))</f>
        <v>65</v>
      </c>
      <c r="R17" s="297">
        <f ca="1">+IF(ISERROR(HLOOKUP($B17,INDIRECT("'Monthly Resource Report'!"&amp;'Reid Validation'!R$482631&amp;":"&amp;'Reid Validation'!R$482632),'Reid Validation'!R$482633,FALSE)),0,HLOOKUP($B17,INDIRECT("'Monthly Resource Report'!"&amp;'Reid Validation'!R$482631&amp;":"&amp;'Reid Validation'!R$482632),'Reid Validation'!R$482633,FALSE))</f>
        <v>0</v>
      </c>
      <c r="S17" s="317">
        <f ca="1">+IF(ISERROR(HLOOKUP($B17,INDIRECT("'Monthly Resource Report'!"&amp;'Reid Validation'!S$482631&amp;":"&amp;'Reid Validation'!S$482632),'Reid Validation'!S$482633,FALSE)),0,HLOOKUP($B17,INDIRECT("'Monthly Resource Report'!"&amp;'Reid Validation'!S$482631&amp;":"&amp;'Reid Validation'!S$482632),'Reid Validation'!S$482633,FALSE))</f>
        <v>0</v>
      </c>
      <c r="T17" s="318">
        <f ca="1">+IF(ISERROR(HLOOKUP($B17,INDIRECT("'Monthly Resource Report'!"&amp;'Reid Validation'!T$482631&amp;":"&amp;'Reid Validation'!T$482632),'Reid Validation'!T$482633,FALSE)),0,HLOOKUP($B17,INDIRECT("'Monthly Resource Report'!"&amp;'Reid Validation'!T$482631&amp;":"&amp;'Reid Validation'!T$482632),'Reid Validation'!T$482633,FALSE))</f>
        <v>0</v>
      </c>
    </row>
    <row r="18" spans="2:20">
      <c r="B18" s="301">
        <v>41730</v>
      </c>
      <c r="C18" s="294">
        <v>45</v>
      </c>
      <c r="D18" s="297">
        <v>0</v>
      </c>
      <c r="E18" s="299">
        <v>0.3</v>
      </c>
      <c r="F18" s="295">
        <v>0.06</v>
      </c>
      <c r="G18" s="294">
        <f ca="1">+IF(ISERROR(HLOOKUP($B18,INDIRECT("'Monthly Resource Report'!"&amp;'Reid Validation'!G$482631&amp;":"&amp;'Reid Validation'!G$482632),'Reid Validation'!G$482633,FALSE)),0,HLOOKUP($B18,INDIRECT("'Monthly Resource Report'!"&amp;'Reid Validation'!G$482631&amp;":"&amp;'Reid Validation'!G$482632),'Reid Validation'!G$482633,FALSE))</f>
        <v>0</v>
      </c>
      <c r="H18" s="297">
        <f ca="1">+IF(ISERROR(HLOOKUP($B18,INDIRECT("'Monthly Resource Report'!"&amp;'Reid Validation'!H$482631&amp;":"&amp;'Reid Validation'!H$482632),'Reid Validation'!H$482633,FALSE)),0,HLOOKUP($B18,INDIRECT("'Monthly Resource Report'!"&amp;'Reid Validation'!H$482631&amp;":"&amp;'Reid Validation'!H$482632),'Reid Validation'!H$482633,FALSE))</f>
        <v>0</v>
      </c>
      <c r="I18" s="317">
        <f ca="1">+IF(ISERROR(HLOOKUP($B18,INDIRECT("'Monthly Resource Report'!"&amp;'Reid Validation'!I$482631&amp;":"&amp;'Reid Validation'!I$482632),'Reid Validation'!I$482633,FALSE)),0,HLOOKUP($B18,INDIRECT("'Monthly Resource Report'!"&amp;'Reid Validation'!I$482631&amp;":"&amp;'Reid Validation'!I$482632),'Reid Validation'!I$482633,FALSE))</f>
        <v>0</v>
      </c>
      <c r="J18" s="318">
        <f ca="1">+IF(ISERROR(HLOOKUP($B18,INDIRECT("'Monthly Resource Report'!"&amp;'Reid Validation'!J$482631&amp;":"&amp;'Reid Validation'!J$482632),'Reid Validation'!J$482633,FALSE)),0,HLOOKUP($B18,INDIRECT("'Monthly Resource Report'!"&amp;'Reid Validation'!J$482631&amp;":"&amp;'Reid Validation'!J$482632),'Reid Validation'!J$482633,FALSE))</f>
        <v>0</v>
      </c>
      <c r="L18" s="301">
        <v>41730</v>
      </c>
      <c r="M18" s="294">
        <v>65</v>
      </c>
      <c r="N18" s="297">
        <v>0</v>
      </c>
      <c r="O18" s="299">
        <v>0.7</v>
      </c>
      <c r="P18" s="295">
        <v>0.06</v>
      </c>
      <c r="Q18" s="294">
        <f ca="1">+IF(ISERROR(HLOOKUP($B18,INDIRECT("'Monthly Resource Report'!"&amp;'Reid Validation'!Q$482631&amp;":"&amp;'Reid Validation'!Q$482632),'Reid Validation'!Q$482633,FALSE)),0,HLOOKUP($B18,INDIRECT("'Monthly Resource Report'!"&amp;'Reid Validation'!Q$482631&amp;":"&amp;'Reid Validation'!Q$482632),'Reid Validation'!Q$482633,FALSE))</f>
        <v>65</v>
      </c>
      <c r="R18" s="297">
        <f ca="1">+IF(ISERROR(HLOOKUP($B18,INDIRECT("'Monthly Resource Report'!"&amp;'Reid Validation'!R$482631&amp;":"&amp;'Reid Validation'!R$482632),'Reid Validation'!R$482633,FALSE)),0,HLOOKUP($B18,INDIRECT("'Monthly Resource Report'!"&amp;'Reid Validation'!R$482631&amp;":"&amp;'Reid Validation'!R$482632),'Reid Validation'!R$482633,FALSE))</f>
        <v>0</v>
      </c>
      <c r="S18" s="317">
        <f ca="1">+IF(ISERROR(HLOOKUP($B18,INDIRECT("'Monthly Resource Report'!"&amp;'Reid Validation'!S$482631&amp;":"&amp;'Reid Validation'!S$482632),'Reid Validation'!S$482633,FALSE)),0,HLOOKUP($B18,INDIRECT("'Monthly Resource Report'!"&amp;'Reid Validation'!S$482631&amp;":"&amp;'Reid Validation'!S$482632),'Reid Validation'!S$482633,FALSE))</f>
        <v>0</v>
      </c>
      <c r="T18" s="318">
        <f ca="1">+IF(ISERROR(HLOOKUP($B18,INDIRECT("'Monthly Resource Report'!"&amp;'Reid Validation'!T$482631&amp;":"&amp;'Reid Validation'!T$482632),'Reid Validation'!T$482633,FALSE)),0,HLOOKUP($B18,INDIRECT("'Monthly Resource Report'!"&amp;'Reid Validation'!T$482631&amp;":"&amp;'Reid Validation'!T$482632),'Reid Validation'!T$482633,FALSE))</f>
        <v>0</v>
      </c>
    </row>
    <row r="19" spans="2:20">
      <c r="B19" s="301">
        <v>41760</v>
      </c>
      <c r="C19" s="294">
        <v>45</v>
      </c>
      <c r="D19" s="297">
        <v>0</v>
      </c>
      <c r="E19" s="299">
        <v>0.3</v>
      </c>
      <c r="F19" s="295">
        <v>0.06</v>
      </c>
      <c r="G19" s="294">
        <f ca="1">+IF(ISERROR(HLOOKUP($B19,INDIRECT("'Monthly Resource Report'!"&amp;'Reid Validation'!G$482631&amp;":"&amp;'Reid Validation'!G$482632),'Reid Validation'!G$482633,FALSE)),0,HLOOKUP($B19,INDIRECT("'Monthly Resource Report'!"&amp;'Reid Validation'!G$482631&amp;":"&amp;'Reid Validation'!G$482632),'Reid Validation'!G$482633,FALSE))</f>
        <v>0</v>
      </c>
      <c r="H19" s="297">
        <f ca="1">+IF(ISERROR(HLOOKUP($B19,INDIRECT("'Monthly Resource Report'!"&amp;'Reid Validation'!H$482631&amp;":"&amp;'Reid Validation'!H$482632),'Reid Validation'!H$482633,FALSE)),0,HLOOKUP($B19,INDIRECT("'Monthly Resource Report'!"&amp;'Reid Validation'!H$482631&amp;":"&amp;'Reid Validation'!H$482632),'Reid Validation'!H$482633,FALSE))</f>
        <v>0</v>
      </c>
      <c r="I19" s="317">
        <f ca="1">+IF(ISERROR(HLOOKUP($B19,INDIRECT("'Monthly Resource Report'!"&amp;'Reid Validation'!I$482631&amp;":"&amp;'Reid Validation'!I$482632),'Reid Validation'!I$482633,FALSE)),0,HLOOKUP($B19,INDIRECT("'Monthly Resource Report'!"&amp;'Reid Validation'!I$482631&amp;":"&amp;'Reid Validation'!I$482632),'Reid Validation'!I$482633,FALSE))</f>
        <v>0</v>
      </c>
      <c r="J19" s="318">
        <f ca="1">+IF(ISERROR(HLOOKUP($B19,INDIRECT("'Monthly Resource Report'!"&amp;'Reid Validation'!J$482631&amp;":"&amp;'Reid Validation'!J$482632),'Reid Validation'!J$482633,FALSE)),0,HLOOKUP($B19,INDIRECT("'Monthly Resource Report'!"&amp;'Reid Validation'!J$482631&amp;":"&amp;'Reid Validation'!J$482632),'Reid Validation'!J$482633,FALSE))</f>
        <v>0</v>
      </c>
      <c r="L19" s="301">
        <v>41760</v>
      </c>
      <c r="M19" s="294">
        <v>60</v>
      </c>
      <c r="N19" s="297">
        <v>0</v>
      </c>
      <c r="O19" s="299">
        <v>0.7</v>
      </c>
      <c r="P19" s="295">
        <v>0.06</v>
      </c>
      <c r="Q19" s="294">
        <f ca="1">+IF(ISERROR(HLOOKUP($B19,INDIRECT("'Monthly Resource Report'!"&amp;'Reid Validation'!Q$482631&amp;":"&amp;'Reid Validation'!Q$482632),'Reid Validation'!Q$482633,FALSE)),0,HLOOKUP($B19,INDIRECT("'Monthly Resource Report'!"&amp;'Reid Validation'!Q$482631&amp;":"&amp;'Reid Validation'!Q$482632),'Reid Validation'!Q$482633,FALSE))</f>
        <v>60</v>
      </c>
      <c r="R19" s="297">
        <f ca="1">+IF(ISERROR(HLOOKUP($B19,INDIRECT("'Monthly Resource Report'!"&amp;'Reid Validation'!R$482631&amp;":"&amp;'Reid Validation'!R$482632),'Reid Validation'!R$482633,FALSE)),0,HLOOKUP($B19,INDIRECT("'Monthly Resource Report'!"&amp;'Reid Validation'!R$482631&amp;":"&amp;'Reid Validation'!R$482632),'Reid Validation'!R$482633,FALSE))</f>
        <v>0</v>
      </c>
      <c r="S19" s="317">
        <f ca="1">+IF(ISERROR(HLOOKUP($B19,INDIRECT("'Monthly Resource Report'!"&amp;'Reid Validation'!S$482631&amp;":"&amp;'Reid Validation'!S$482632),'Reid Validation'!S$482633,FALSE)),0,HLOOKUP($B19,INDIRECT("'Monthly Resource Report'!"&amp;'Reid Validation'!S$482631&amp;":"&amp;'Reid Validation'!S$482632),'Reid Validation'!S$482633,FALSE))</f>
        <v>0</v>
      </c>
      <c r="T19" s="318">
        <f ca="1">+IF(ISERROR(HLOOKUP($B19,INDIRECT("'Monthly Resource Report'!"&amp;'Reid Validation'!T$482631&amp;":"&amp;'Reid Validation'!T$482632),'Reid Validation'!T$482633,FALSE)),0,HLOOKUP($B19,INDIRECT("'Monthly Resource Report'!"&amp;'Reid Validation'!T$482631&amp;":"&amp;'Reid Validation'!T$482632),'Reid Validation'!T$482633,FALSE))</f>
        <v>0</v>
      </c>
    </row>
    <row r="20" spans="2:20">
      <c r="B20" s="301">
        <v>41791</v>
      </c>
      <c r="C20" s="294">
        <v>45</v>
      </c>
      <c r="D20" s="297">
        <v>0</v>
      </c>
      <c r="E20" s="299">
        <v>0.3</v>
      </c>
      <c r="F20" s="295">
        <v>0.06</v>
      </c>
      <c r="G20" s="294">
        <f ca="1">+IF(ISERROR(HLOOKUP($B20,INDIRECT("'Monthly Resource Report'!"&amp;'Reid Validation'!G$482631&amp;":"&amp;'Reid Validation'!G$482632),'Reid Validation'!G$482633,FALSE)),0,HLOOKUP($B20,INDIRECT("'Monthly Resource Report'!"&amp;'Reid Validation'!G$482631&amp;":"&amp;'Reid Validation'!G$482632),'Reid Validation'!G$482633,FALSE))</f>
        <v>0</v>
      </c>
      <c r="H20" s="297">
        <f ca="1">+IF(ISERROR(HLOOKUP($B20,INDIRECT("'Monthly Resource Report'!"&amp;'Reid Validation'!H$482631&amp;":"&amp;'Reid Validation'!H$482632),'Reid Validation'!H$482633,FALSE)),0,HLOOKUP($B20,INDIRECT("'Monthly Resource Report'!"&amp;'Reid Validation'!H$482631&amp;":"&amp;'Reid Validation'!H$482632),'Reid Validation'!H$482633,FALSE))</f>
        <v>0</v>
      </c>
      <c r="I20" s="317">
        <f ca="1">+IF(ISERROR(HLOOKUP($B20,INDIRECT("'Monthly Resource Report'!"&amp;'Reid Validation'!I$482631&amp;":"&amp;'Reid Validation'!I$482632),'Reid Validation'!I$482633,FALSE)),0,HLOOKUP($B20,INDIRECT("'Monthly Resource Report'!"&amp;'Reid Validation'!I$482631&amp;":"&amp;'Reid Validation'!I$482632),'Reid Validation'!I$482633,FALSE))</f>
        <v>0</v>
      </c>
      <c r="J20" s="318">
        <f ca="1">+IF(ISERROR(HLOOKUP($B20,INDIRECT("'Monthly Resource Report'!"&amp;'Reid Validation'!J$482631&amp;":"&amp;'Reid Validation'!J$482632),'Reid Validation'!J$482633,FALSE)),0,HLOOKUP($B20,INDIRECT("'Monthly Resource Report'!"&amp;'Reid Validation'!J$482631&amp;":"&amp;'Reid Validation'!J$482632),'Reid Validation'!J$482633,FALSE))</f>
        <v>0</v>
      </c>
      <c r="L20" s="301">
        <v>41791</v>
      </c>
      <c r="M20" s="294">
        <v>60</v>
      </c>
      <c r="N20" s="297">
        <v>0</v>
      </c>
      <c r="O20" s="299">
        <v>0.7</v>
      </c>
      <c r="P20" s="295">
        <v>0.06</v>
      </c>
      <c r="Q20" s="294">
        <f ca="1">+IF(ISERROR(HLOOKUP($B20,INDIRECT("'Monthly Resource Report'!"&amp;'Reid Validation'!Q$482631&amp;":"&amp;'Reid Validation'!Q$482632),'Reid Validation'!Q$482633,FALSE)),0,HLOOKUP($B20,INDIRECT("'Monthly Resource Report'!"&amp;'Reid Validation'!Q$482631&amp;":"&amp;'Reid Validation'!Q$482632),'Reid Validation'!Q$482633,FALSE))</f>
        <v>60</v>
      </c>
      <c r="R20" s="297">
        <f ca="1">+IF(ISERROR(HLOOKUP($B20,INDIRECT("'Monthly Resource Report'!"&amp;'Reid Validation'!R$482631&amp;":"&amp;'Reid Validation'!R$482632),'Reid Validation'!R$482633,FALSE)),0,HLOOKUP($B20,INDIRECT("'Monthly Resource Report'!"&amp;'Reid Validation'!R$482631&amp;":"&amp;'Reid Validation'!R$482632),'Reid Validation'!R$482633,FALSE))</f>
        <v>0</v>
      </c>
      <c r="S20" s="317">
        <f ca="1">+IF(ISERROR(HLOOKUP($B20,INDIRECT("'Monthly Resource Report'!"&amp;'Reid Validation'!S$482631&amp;":"&amp;'Reid Validation'!S$482632),'Reid Validation'!S$482633,FALSE)),0,HLOOKUP($B20,INDIRECT("'Monthly Resource Report'!"&amp;'Reid Validation'!S$482631&amp;":"&amp;'Reid Validation'!S$482632),'Reid Validation'!S$482633,FALSE))</f>
        <v>0</v>
      </c>
      <c r="T20" s="318">
        <f ca="1">+IF(ISERROR(HLOOKUP($B20,INDIRECT("'Monthly Resource Report'!"&amp;'Reid Validation'!T$482631&amp;":"&amp;'Reid Validation'!T$482632),'Reid Validation'!T$482633,FALSE)),0,HLOOKUP($B20,INDIRECT("'Monthly Resource Report'!"&amp;'Reid Validation'!T$482631&amp;":"&amp;'Reid Validation'!T$482632),'Reid Validation'!T$482633,FALSE))</f>
        <v>0</v>
      </c>
    </row>
    <row r="21" spans="2:20">
      <c r="B21" s="301">
        <v>41821</v>
      </c>
      <c r="C21" s="294">
        <v>45</v>
      </c>
      <c r="D21" s="297">
        <v>0</v>
      </c>
      <c r="E21" s="299">
        <v>0.3</v>
      </c>
      <c r="F21" s="295">
        <v>0.06</v>
      </c>
      <c r="G21" s="294">
        <f ca="1">+IF(ISERROR(HLOOKUP($B21,INDIRECT("'Monthly Resource Report'!"&amp;'Reid Validation'!G$482631&amp;":"&amp;'Reid Validation'!G$482632),'Reid Validation'!G$482633,FALSE)),0,HLOOKUP($B21,INDIRECT("'Monthly Resource Report'!"&amp;'Reid Validation'!G$482631&amp;":"&amp;'Reid Validation'!G$482632),'Reid Validation'!G$482633,FALSE))</f>
        <v>45</v>
      </c>
      <c r="H21" s="297">
        <f ca="1">+IF(ISERROR(HLOOKUP($B21,INDIRECT("'Monthly Resource Report'!"&amp;'Reid Validation'!H$482631&amp;":"&amp;'Reid Validation'!H$482632),'Reid Validation'!H$482633,FALSE)),0,HLOOKUP($B21,INDIRECT("'Monthly Resource Report'!"&amp;'Reid Validation'!H$482631&amp;":"&amp;'Reid Validation'!H$482632),'Reid Validation'!H$482633,FALSE))</f>
        <v>0</v>
      </c>
      <c r="I21" s="317">
        <f ca="1">+IF(ISERROR(HLOOKUP($B21,INDIRECT("'Monthly Resource Report'!"&amp;'Reid Validation'!I$482631&amp;":"&amp;'Reid Validation'!I$482632),'Reid Validation'!I$482633,FALSE)),0,HLOOKUP($B21,INDIRECT("'Monthly Resource Report'!"&amp;'Reid Validation'!I$482631&amp;":"&amp;'Reid Validation'!I$482632),'Reid Validation'!I$482633,FALSE))</f>
        <v>0</v>
      </c>
      <c r="J21" s="318">
        <f ca="1">+IF(ISERROR(HLOOKUP($B21,INDIRECT("'Monthly Resource Report'!"&amp;'Reid Validation'!J$482631&amp;":"&amp;'Reid Validation'!J$482632),'Reid Validation'!J$482633,FALSE)),0,HLOOKUP($B21,INDIRECT("'Monthly Resource Report'!"&amp;'Reid Validation'!J$482631&amp;":"&amp;'Reid Validation'!J$482632),'Reid Validation'!J$482633,FALSE))</f>
        <v>0</v>
      </c>
      <c r="L21" s="301">
        <v>41821</v>
      </c>
      <c r="M21" s="294">
        <v>58</v>
      </c>
      <c r="N21" s="297">
        <v>0</v>
      </c>
      <c r="O21" s="299">
        <v>0.7</v>
      </c>
      <c r="P21" s="295">
        <v>0.06</v>
      </c>
      <c r="Q21" s="294">
        <f ca="1">+IF(ISERROR(HLOOKUP($B21,INDIRECT("'Monthly Resource Report'!"&amp;'Reid Validation'!Q$482631&amp;":"&amp;'Reid Validation'!Q$482632),'Reid Validation'!Q$482633,FALSE)),0,HLOOKUP($B21,INDIRECT("'Monthly Resource Report'!"&amp;'Reid Validation'!Q$482631&amp;":"&amp;'Reid Validation'!Q$482632),'Reid Validation'!Q$482633,FALSE))</f>
        <v>58</v>
      </c>
      <c r="R21" s="297">
        <f ca="1">+IF(ISERROR(HLOOKUP($B21,INDIRECT("'Monthly Resource Report'!"&amp;'Reid Validation'!R$482631&amp;":"&amp;'Reid Validation'!R$482632),'Reid Validation'!R$482633,FALSE)),0,HLOOKUP($B21,INDIRECT("'Monthly Resource Report'!"&amp;'Reid Validation'!R$482631&amp;":"&amp;'Reid Validation'!R$482632),'Reid Validation'!R$482633,FALSE))</f>
        <v>0</v>
      </c>
      <c r="S21" s="317">
        <f ca="1">+IF(ISERROR(HLOOKUP($B21,INDIRECT("'Monthly Resource Report'!"&amp;'Reid Validation'!S$482631&amp;":"&amp;'Reid Validation'!S$482632),'Reid Validation'!S$482633,FALSE)),0,HLOOKUP($B21,INDIRECT("'Monthly Resource Report'!"&amp;'Reid Validation'!S$482631&amp;":"&amp;'Reid Validation'!S$482632),'Reid Validation'!S$482633,FALSE))</f>
        <v>0</v>
      </c>
      <c r="T21" s="318">
        <f ca="1">+IF(ISERROR(HLOOKUP($B21,INDIRECT("'Monthly Resource Report'!"&amp;'Reid Validation'!T$482631&amp;":"&amp;'Reid Validation'!T$482632),'Reid Validation'!T$482633,FALSE)),0,HLOOKUP($B21,INDIRECT("'Monthly Resource Report'!"&amp;'Reid Validation'!T$482631&amp;":"&amp;'Reid Validation'!T$482632),'Reid Validation'!T$482633,FALSE))</f>
        <v>0</v>
      </c>
    </row>
    <row r="22" spans="2:20">
      <c r="B22" s="301">
        <v>41852</v>
      </c>
      <c r="C22" s="294">
        <v>45</v>
      </c>
      <c r="D22" s="297">
        <v>0</v>
      </c>
      <c r="E22" s="299">
        <v>0.3</v>
      </c>
      <c r="F22" s="295">
        <v>0.06</v>
      </c>
      <c r="G22" s="294">
        <f ca="1">+IF(ISERROR(HLOOKUP($B22,INDIRECT("'Monthly Resource Report'!"&amp;'Reid Validation'!G$482631&amp;":"&amp;'Reid Validation'!G$482632),'Reid Validation'!G$482633,FALSE)),0,HLOOKUP($B22,INDIRECT("'Monthly Resource Report'!"&amp;'Reid Validation'!G$482631&amp;":"&amp;'Reid Validation'!G$482632),'Reid Validation'!G$482633,FALSE))</f>
        <v>45</v>
      </c>
      <c r="H22" s="297">
        <f ca="1">+IF(ISERROR(HLOOKUP($B22,INDIRECT("'Monthly Resource Report'!"&amp;'Reid Validation'!H$482631&amp;":"&amp;'Reid Validation'!H$482632),'Reid Validation'!H$482633,FALSE)),0,HLOOKUP($B22,INDIRECT("'Monthly Resource Report'!"&amp;'Reid Validation'!H$482631&amp;":"&amp;'Reid Validation'!H$482632),'Reid Validation'!H$482633,FALSE))</f>
        <v>0</v>
      </c>
      <c r="I22" s="317">
        <f ca="1">+IF(ISERROR(HLOOKUP($B22,INDIRECT("'Monthly Resource Report'!"&amp;'Reid Validation'!I$482631&amp;":"&amp;'Reid Validation'!I$482632),'Reid Validation'!I$482633,FALSE)),0,HLOOKUP($B22,INDIRECT("'Monthly Resource Report'!"&amp;'Reid Validation'!I$482631&amp;":"&amp;'Reid Validation'!I$482632),'Reid Validation'!I$482633,FALSE))</f>
        <v>0</v>
      </c>
      <c r="J22" s="318">
        <f ca="1">+IF(ISERROR(HLOOKUP($B22,INDIRECT("'Monthly Resource Report'!"&amp;'Reid Validation'!J$482631&amp;":"&amp;'Reid Validation'!J$482632),'Reid Validation'!J$482633,FALSE)),0,HLOOKUP($B22,INDIRECT("'Monthly Resource Report'!"&amp;'Reid Validation'!J$482631&amp;":"&amp;'Reid Validation'!J$482632),'Reid Validation'!J$482633,FALSE))</f>
        <v>0</v>
      </c>
      <c r="L22" s="301">
        <v>41852</v>
      </c>
      <c r="M22" s="294">
        <v>58</v>
      </c>
      <c r="N22" s="297">
        <v>0</v>
      </c>
      <c r="O22" s="299">
        <v>0.7</v>
      </c>
      <c r="P22" s="295">
        <v>0.06</v>
      </c>
      <c r="Q22" s="294">
        <f ca="1">+IF(ISERROR(HLOOKUP($B22,INDIRECT("'Monthly Resource Report'!"&amp;'Reid Validation'!Q$482631&amp;":"&amp;'Reid Validation'!Q$482632),'Reid Validation'!Q$482633,FALSE)),0,HLOOKUP($B22,INDIRECT("'Monthly Resource Report'!"&amp;'Reid Validation'!Q$482631&amp;":"&amp;'Reid Validation'!Q$482632),'Reid Validation'!Q$482633,FALSE))</f>
        <v>58</v>
      </c>
      <c r="R22" s="297">
        <f ca="1">+IF(ISERROR(HLOOKUP($B22,INDIRECT("'Monthly Resource Report'!"&amp;'Reid Validation'!R$482631&amp;":"&amp;'Reid Validation'!R$482632),'Reid Validation'!R$482633,FALSE)),0,HLOOKUP($B22,INDIRECT("'Monthly Resource Report'!"&amp;'Reid Validation'!R$482631&amp;":"&amp;'Reid Validation'!R$482632),'Reid Validation'!R$482633,FALSE))</f>
        <v>0</v>
      </c>
      <c r="S22" s="317">
        <f ca="1">+IF(ISERROR(HLOOKUP($B22,INDIRECT("'Monthly Resource Report'!"&amp;'Reid Validation'!S$482631&amp;":"&amp;'Reid Validation'!S$482632),'Reid Validation'!S$482633,FALSE)),0,HLOOKUP($B22,INDIRECT("'Monthly Resource Report'!"&amp;'Reid Validation'!S$482631&amp;":"&amp;'Reid Validation'!S$482632),'Reid Validation'!S$482633,FALSE))</f>
        <v>0</v>
      </c>
      <c r="T22" s="318">
        <f ca="1">+IF(ISERROR(HLOOKUP($B22,INDIRECT("'Monthly Resource Report'!"&amp;'Reid Validation'!T$482631&amp;":"&amp;'Reid Validation'!T$482632),'Reid Validation'!T$482633,FALSE)),0,HLOOKUP($B22,INDIRECT("'Monthly Resource Report'!"&amp;'Reid Validation'!T$482631&amp;":"&amp;'Reid Validation'!T$482632),'Reid Validation'!T$482633,FALSE))</f>
        <v>0</v>
      </c>
    </row>
    <row r="23" spans="2:20">
      <c r="B23" s="301">
        <v>41883</v>
      </c>
      <c r="C23" s="294">
        <v>45</v>
      </c>
      <c r="D23" s="297">
        <v>0</v>
      </c>
      <c r="E23" s="299">
        <v>0.3</v>
      </c>
      <c r="F23" s="295">
        <v>0.06</v>
      </c>
      <c r="G23" s="294">
        <f ca="1">+IF(ISERROR(HLOOKUP($B23,INDIRECT("'Monthly Resource Report'!"&amp;'Reid Validation'!G$482631&amp;":"&amp;'Reid Validation'!G$482632),'Reid Validation'!G$482633,FALSE)),0,HLOOKUP($B23,INDIRECT("'Monthly Resource Report'!"&amp;'Reid Validation'!G$482631&amp;":"&amp;'Reid Validation'!G$482632),'Reid Validation'!G$482633,FALSE))</f>
        <v>0</v>
      </c>
      <c r="H23" s="297">
        <f ca="1">+IF(ISERROR(HLOOKUP($B23,INDIRECT("'Monthly Resource Report'!"&amp;'Reid Validation'!H$482631&amp;":"&amp;'Reid Validation'!H$482632),'Reid Validation'!H$482633,FALSE)),0,HLOOKUP($B23,INDIRECT("'Monthly Resource Report'!"&amp;'Reid Validation'!H$482631&amp;":"&amp;'Reid Validation'!H$482632),'Reid Validation'!H$482633,FALSE))</f>
        <v>0</v>
      </c>
      <c r="I23" s="317">
        <f ca="1">+IF(ISERROR(HLOOKUP($B23,INDIRECT("'Monthly Resource Report'!"&amp;'Reid Validation'!I$482631&amp;":"&amp;'Reid Validation'!I$482632),'Reid Validation'!I$482633,FALSE)),0,HLOOKUP($B23,INDIRECT("'Monthly Resource Report'!"&amp;'Reid Validation'!I$482631&amp;":"&amp;'Reid Validation'!I$482632),'Reid Validation'!I$482633,FALSE))</f>
        <v>0</v>
      </c>
      <c r="J23" s="318">
        <f ca="1">+IF(ISERROR(HLOOKUP($B23,INDIRECT("'Monthly Resource Report'!"&amp;'Reid Validation'!J$482631&amp;":"&amp;'Reid Validation'!J$482632),'Reid Validation'!J$482633,FALSE)),0,HLOOKUP($B23,INDIRECT("'Monthly Resource Report'!"&amp;'Reid Validation'!J$482631&amp;":"&amp;'Reid Validation'!J$482632),'Reid Validation'!J$482633,FALSE))</f>
        <v>0</v>
      </c>
      <c r="L23" s="301">
        <v>41883</v>
      </c>
      <c r="M23" s="294">
        <v>58</v>
      </c>
      <c r="N23" s="297">
        <v>0</v>
      </c>
      <c r="O23" s="299">
        <v>0.7</v>
      </c>
      <c r="P23" s="295">
        <v>0.06</v>
      </c>
      <c r="Q23" s="294">
        <f ca="1">+IF(ISERROR(HLOOKUP($B23,INDIRECT("'Monthly Resource Report'!"&amp;'Reid Validation'!Q$482631&amp;":"&amp;'Reid Validation'!Q$482632),'Reid Validation'!Q$482633,FALSE)),0,HLOOKUP($B23,INDIRECT("'Monthly Resource Report'!"&amp;'Reid Validation'!Q$482631&amp;":"&amp;'Reid Validation'!Q$482632),'Reid Validation'!Q$482633,FALSE))</f>
        <v>58</v>
      </c>
      <c r="R23" s="297">
        <f ca="1">+IF(ISERROR(HLOOKUP($B23,INDIRECT("'Monthly Resource Report'!"&amp;'Reid Validation'!R$482631&amp;":"&amp;'Reid Validation'!R$482632),'Reid Validation'!R$482633,FALSE)),0,HLOOKUP($B23,INDIRECT("'Monthly Resource Report'!"&amp;'Reid Validation'!R$482631&amp;":"&amp;'Reid Validation'!R$482632),'Reid Validation'!R$482633,FALSE))</f>
        <v>0</v>
      </c>
      <c r="S23" s="317">
        <f ca="1">+IF(ISERROR(HLOOKUP($B23,INDIRECT("'Monthly Resource Report'!"&amp;'Reid Validation'!S$482631&amp;":"&amp;'Reid Validation'!S$482632),'Reid Validation'!S$482633,FALSE)),0,HLOOKUP($B23,INDIRECT("'Monthly Resource Report'!"&amp;'Reid Validation'!S$482631&amp;":"&amp;'Reid Validation'!S$482632),'Reid Validation'!S$482633,FALSE))</f>
        <v>0</v>
      </c>
      <c r="T23" s="318">
        <f ca="1">+IF(ISERROR(HLOOKUP($B23,INDIRECT("'Monthly Resource Report'!"&amp;'Reid Validation'!T$482631&amp;":"&amp;'Reid Validation'!T$482632),'Reid Validation'!T$482633,FALSE)),0,HLOOKUP($B23,INDIRECT("'Monthly Resource Report'!"&amp;'Reid Validation'!T$482631&amp;":"&amp;'Reid Validation'!T$482632),'Reid Validation'!T$482633,FALSE))</f>
        <v>0</v>
      </c>
    </row>
    <row r="24" spans="2:20">
      <c r="B24" s="301">
        <v>41913</v>
      </c>
      <c r="C24" s="294">
        <v>45</v>
      </c>
      <c r="D24" s="297">
        <v>0</v>
      </c>
      <c r="E24" s="299">
        <v>0.3</v>
      </c>
      <c r="F24" s="295">
        <v>0.06</v>
      </c>
      <c r="G24" s="294">
        <f ca="1">+IF(ISERROR(HLOOKUP($B24,INDIRECT("'Monthly Resource Report'!"&amp;'Reid Validation'!G$482631&amp;":"&amp;'Reid Validation'!G$482632),'Reid Validation'!G$482633,FALSE)),0,HLOOKUP($B24,INDIRECT("'Monthly Resource Report'!"&amp;'Reid Validation'!G$482631&amp;":"&amp;'Reid Validation'!G$482632),'Reid Validation'!G$482633,FALSE))</f>
        <v>0</v>
      </c>
      <c r="H24" s="297">
        <f ca="1">+IF(ISERROR(HLOOKUP($B24,INDIRECT("'Monthly Resource Report'!"&amp;'Reid Validation'!H$482631&amp;":"&amp;'Reid Validation'!H$482632),'Reid Validation'!H$482633,FALSE)),0,HLOOKUP($B24,INDIRECT("'Monthly Resource Report'!"&amp;'Reid Validation'!H$482631&amp;":"&amp;'Reid Validation'!H$482632),'Reid Validation'!H$482633,FALSE))</f>
        <v>0</v>
      </c>
      <c r="I24" s="317">
        <f ca="1">+IF(ISERROR(HLOOKUP($B24,INDIRECT("'Monthly Resource Report'!"&amp;'Reid Validation'!I$482631&amp;":"&amp;'Reid Validation'!I$482632),'Reid Validation'!I$482633,FALSE)),0,HLOOKUP($B24,INDIRECT("'Monthly Resource Report'!"&amp;'Reid Validation'!I$482631&amp;":"&amp;'Reid Validation'!I$482632),'Reid Validation'!I$482633,FALSE))</f>
        <v>0</v>
      </c>
      <c r="J24" s="318">
        <f ca="1">+IF(ISERROR(HLOOKUP($B24,INDIRECT("'Monthly Resource Report'!"&amp;'Reid Validation'!J$482631&amp;":"&amp;'Reid Validation'!J$482632),'Reid Validation'!J$482633,FALSE)),0,HLOOKUP($B24,INDIRECT("'Monthly Resource Report'!"&amp;'Reid Validation'!J$482631&amp;":"&amp;'Reid Validation'!J$482632),'Reid Validation'!J$482633,FALSE))</f>
        <v>0</v>
      </c>
      <c r="L24" s="301">
        <v>41913</v>
      </c>
      <c r="M24" s="294">
        <v>60</v>
      </c>
      <c r="N24" s="297">
        <v>0</v>
      </c>
      <c r="O24" s="299">
        <v>0.7</v>
      </c>
      <c r="P24" s="295">
        <v>0.06</v>
      </c>
      <c r="Q24" s="294">
        <f ca="1">+IF(ISERROR(HLOOKUP($B24,INDIRECT("'Monthly Resource Report'!"&amp;'Reid Validation'!Q$482631&amp;":"&amp;'Reid Validation'!Q$482632),'Reid Validation'!Q$482633,FALSE)),0,HLOOKUP($B24,INDIRECT("'Monthly Resource Report'!"&amp;'Reid Validation'!Q$482631&amp;":"&amp;'Reid Validation'!Q$482632),'Reid Validation'!Q$482633,FALSE))</f>
        <v>60</v>
      </c>
      <c r="R24" s="297">
        <f ca="1">+IF(ISERROR(HLOOKUP($B24,INDIRECT("'Monthly Resource Report'!"&amp;'Reid Validation'!R$482631&amp;":"&amp;'Reid Validation'!R$482632),'Reid Validation'!R$482633,FALSE)),0,HLOOKUP($B24,INDIRECT("'Monthly Resource Report'!"&amp;'Reid Validation'!R$482631&amp;":"&amp;'Reid Validation'!R$482632),'Reid Validation'!R$482633,FALSE))</f>
        <v>0</v>
      </c>
      <c r="S24" s="317">
        <f ca="1">+IF(ISERROR(HLOOKUP($B24,INDIRECT("'Monthly Resource Report'!"&amp;'Reid Validation'!S$482631&amp;":"&amp;'Reid Validation'!S$482632),'Reid Validation'!S$482633,FALSE)),0,HLOOKUP($B24,INDIRECT("'Monthly Resource Report'!"&amp;'Reid Validation'!S$482631&amp;":"&amp;'Reid Validation'!S$482632),'Reid Validation'!S$482633,FALSE))</f>
        <v>0</v>
      </c>
      <c r="T24" s="318">
        <f ca="1">+IF(ISERROR(HLOOKUP($B24,INDIRECT("'Monthly Resource Report'!"&amp;'Reid Validation'!T$482631&amp;":"&amp;'Reid Validation'!T$482632),'Reid Validation'!T$482633,FALSE)),0,HLOOKUP($B24,INDIRECT("'Monthly Resource Report'!"&amp;'Reid Validation'!T$482631&amp;":"&amp;'Reid Validation'!T$482632),'Reid Validation'!T$482633,FALSE))</f>
        <v>0</v>
      </c>
    </row>
    <row r="25" spans="2:20">
      <c r="B25" s="301">
        <v>41944</v>
      </c>
      <c r="C25" s="294">
        <v>45</v>
      </c>
      <c r="D25" s="297">
        <v>0</v>
      </c>
      <c r="E25" s="299">
        <v>0.3</v>
      </c>
      <c r="F25" s="295">
        <v>0.06</v>
      </c>
      <c r="G25" s="294">
        <f ca="1">+IF(ISERROR(HLOOKUP($B25,INDIRECT("'Monthly Resource Report'!"&amp;'Reid Validation'!G$482631&amp;":"&amp;'Reid Validation'!G$482632),'Reid Validation'!G$482633,FALSE)),0,HLOOKUP($B25,INDIRECT("'Monthly Resource Report'!"&amp;'Reid Validation'!G$482631&amp;":"&amp;'Reid Validation'!G$482632),'Reid Validation'!G$482633,FALSE))</f>
        <v>0</v>
      </c>
      <c r="H25" s="297">
        <f ca="1">+IF(ISERROR(HLOOKUP($B25,INDIRECT("'Monthly Resource Report'!"&amp;'Reid Validation'!H$482631&amp;":"&amp;'Reid Validation'!H$482632),'Reid Validation'!H$482633,FALSE)),0,HLOOKUP($B25,INDIRECT("'Monthly Resource Report'!"&amp;'Reid Validation'!H$482631&amp;":"&amp;'Reid Validation'!H$482632),'Reid Validation'!H$482633,FALSE))</f>
        <v>0</v>
      </c>
      <c r="I25" s="317">
        <f ca="1">+IF(ISERROR(HLOOKUP($B25,INDIRECT("'Monthly Resource Report'!"&amp;'Reid Validation'!I$482631&amp;":"&amp;'Reid Validation'!I$482632),'Reid Validation'!I$482633,FALSE)),0,HLOOKUP($B25,INDIRECT("'Monthly Resource Report'!"&amp;'Reid Validation'!I$482631&amp;":"&amp;'Reid Validation'!I$482632),'Reid Validation'!I$482633,FALSE))</f>
        <v>0</v>
      </c>
      <c r="J25" s="318">
        <f ca="1">+IF(ISERROR(HLOOKUP($B25,INDIRECT("'Monthly Resource Report'!"&amp;'Reid Validation'!J$482631&amp;":"&amp;'Reid Validation'!J$482632),'Reid Validation'!J$482633,FALSE)),0,HLOOKUP($B25,INDIRECT("'Monthly Resource Report'!"&amp;'Reid Validation'!J$482631&amp;":"&amp;'Reid Validation'!J$482632),'Reid Validation'!J$482633,FALSE))</f>
        <v>0</v>
      </c>
      <c r="L25" s="301">
        <v>41944</v>
      </c>
      <c r="M25" s="294">
        <v>60</v>
      </c>
      <c r="N25" s="297">
        <v>0</v>
      </c>
      <c r="O25" s="299">
        <v>0.7</v>
      </c>
      <c r="P25" s="295">
        <v>0.06</v>
      </c>
      <c r="Q25" s="294">
        <f ca="1">+IF(ISERROR(HLOOKUP($B25,INDIRECT("'Monthly Resource Report'!"&amp;'Reid Validation'!Q$482631&amp;":"&amp;'Reid Validation'!Q$482632),'Reid Validation'!Q$482633,FALSE)),0,HLOOKUP($B25,INDIRECT("'Monthly Resource Report'!"&amp;'Reid Validation'!Q$482631&amp;":"&amp;'Reid Validation'!Q$482632),'Reid Validation'!Q$482633,FALSE))</f>
        <v>60</v>
      </c>
      <c r="R25" s="297">
        <f ca="1">+IF(ISERROR(HLOOKUP($B25,INDIRECT("'Monthly Resource Report'!"&amp;'Reid Validation'!R$482631&amp;":"&amp;'Reid Validation'!R$482632),'Reid Validation'!R$482633,FALSE)),0,HLOOKUP($B25,INDIRECT("'Monthly Resource Report'!"&amp;'Reid Validation'!R$482631&amp;":"&amp;'Reid Validation'!R$482632),'Reid Validation'!R$482633,FALSE))</f>
        <v>0</v>
      </c>
      <c r="S25" s="317">
        <f ca="1">+IF(ISERROR(HLOOKUP($B25,INDIRECT("'Monthly Resource Report'!"&amp;'Reid Validation'!S$482631&amp;":"&amp;'Reid Validation'!S$482632),'Reid Validation'!S$482633,FALSE)),0,HLOOKUP($B25,INDIRECT("'Monthly Resource Report'!"&amp;'Reid Validation'!S$482631&amp;":"&amp;'Reid Validation'!S$482632),'Reid Validation'!S$482633,FALSE))</f>
        <v>0</v>
      </c>
      <c r="T25" s="318">
        <f ca="1">+IF(ISERROR(HLOOKUP($B25,INDIRECT("'Monthly Resource Report'!"&amp;'Reid Validation'!T$482631&amp;":"&amp;'Reid Validation'!T$482632),'Reid Validation'!T$482633,FALSE)),0,HLOOKUP($B25,INDIRECT("'Monthly Resource Report'!"&amp;'Reid Validation'!T$482631&amp;":"&amp;'Reid Validation'!T$482632),'Reid Validation'!T$482633,FALSE))</f>
        <v>0</v>
      </c>
    </row>
    <row r="26" spans="2:20">
      <c r="B26" s="301">
        <v>41974</v>
      </c>
      <c r="C26" s="294">
        <v>45</v>
      </c>
      <c r="D26" s="297">
        <v>0</v>
      </c>
      <c r="E26" s="299">
        <v>0.3</v>
      </c>
      <c r="F26" s="295">
        <v>0.06</v>
      </c>
      <c r="G26" s="294">
        <f ca="1">+IF(ISERROR(HLOOKUP($B26,INDIRECT("'Monthly Resource Report'!"&amp;'Reid Validation'!G$482631&amp;":"&amp;'Reid Validation'!G$482632),'Reid Validation'!G$482633,FALSE)),0,HLOOKUP($B26,INDIRECT("'Monthly Resource Report'!"&amp;'Reid Validation'!G$482631&amp;":"&amp;'Reid Validation'!G$482632),'Reid Validation'!G$482633,FALSE))</f>
        <v>0</v>
      </c>
      <c r="H26" s="297">
        <f ca="1">+IF(ISERROR(HLOOKUP($B26,INDIRECT("'Monthly Resource Report'!"&amp;'Reid Validation'!H$482631&amp;":"&amp;'Reid Validation'!H$482632),'Reid Validation'!H$482633,FALSE)),0,HLOOKUP($B26,INDIRECT("'Monthly Resource Report'!"&amp;'Reid Validation'!H$482631&amp;":"&amp;'Reid Validation'!H$482632),'Reid Validation'!H$482633,FALSE))</f>
        <v>0</v>
      </c>
      <c r="I26" s="317">
        <f ca="1">+IF(ISERROR(HLOOKUP($B26,INDIRECT("'Monthly Resource Report'!"&amp;'Reid Validation'!I$482631&amp;":"&amp;'Reid Validation'!I$482632),'Reid Validation'!I$482633,FALSE)),0,HLOOKUP($B26,INDIRECT("'Monthly Resource Report'!"&amp;'Reid Validation'!I$482631&amp;":"&amp;'Reid Validation'!I$482632),'Reid Validation'!I$482633,FALSE))</f>
        <v>0</v>
      </c>
      <c r="J26" s="318">
        <f ca="1">+IF(ISERROR(HLOOKUP($B26,INDIRECT("'Monthly Resource Report'!"&amp;'Reid Validation'!J$482631&amp;":"&amp;'Reid Validation'!J$482632),'Reid Validation'!J$482633,FALSE)),0,HLOOKUP($B26,INDIRECT("'Monthly Resource Report'!"&amp;'Reid Validation'!J$482631&amp;":"&amp;'Reid Validation'!J$482632),'Reid Validation'!J$482633,FALSE))</f>
        <v>0</v>
      </c>
      <c r="L26" s="301">
        <v>41974</v>
      </c>
      <c r="M26" s="294">
        <v>65</v>
      </c>
      <c r="N26" s="297">
        <v>0</v>
      </c>
      <c r="O26" s="299">
        <v>0.7</v>
      </c>
      <c r="P26" s="295">
        <v>0.06</v>
      </c>
      <c r="Q26" s="294">
        <f ca="1">+IF(ISERROR(HLOOKUP($B26,INDIRECT("'Monthly Resource Report'!"&amp;'Reid Validation'!Q$482631&amp;":"&amp;'Reid Validation'!Q$482632),'Reid Validation'!Q$482633,FALSE)),0,HLOOKUP($B26,INDIRECT("'Monthly Resource Report'!"&amp;'Reid Validation'!Q$482631&amp;":"&amp;'Reid Validation'!Q$482632),'Reid Validation'!Q$482633,FALSE))</f>
        <v>65</v>
      </c>
      <c r="R26" s="297">
        <f ca="1">+IF(ISERROR(HLOOKUP($B26,INDIRECT("'Monthly Resource Report'!"&amp;'Reid Validation'!R$482631&amp;":"&amp;'Reid Validation'!R$482632),'Reid Validation'!R$482633,FALSE)),0,HLOOKUP($B26,INDIRECT("'Monthly Resource Report'!"&amp;'Reid Validation'!R$482631&amp;":"&amp;'Reid Validation'!R$482632),'Reid Validation'!R$482633,FALSE))</f>
        <v>0</v>
      </c>
      <c r="S26" s="317">
        <f ca="1">+IF(ISERROR(HLOOKUP($B26,INDIRECT("'Monthly Resource Report'!"&amp;'Reid Validation'!S$482631&amp;":"&amp;'Reid Validation'!S$482632),'Reid Validation'!S$482633,FALSE)),0,HLOOKUP($B26,INDIRECT("'Monthly Resource Report'!"&amp;'Reid Validation'!S$482631&amp;":"&amp;'Reid Validation'!S$482632),'Reid Validation'!S$482633,FALSE))</f>
        <v>0</v>
      </c>
      <c r="T26" s="318">
        <f ca="1">+IF(ISERROR(HLOOKUP($B26,INDIRECT("'Monthly Resource Report'!"&amp;'Reid Validation'!T$482631&amp;":"&amp;'Reid Validation'!T$482632),'Reid Validation'!T$482633,FALSE)),0,HLOOKUP($B26,INDIRECT("'Monthly Resource Report'!"&amp;'Reid Validation'!T$482631&amp;":"&amp;'Reid Validation'!T$482632),'Reid Validation'!T$482633,FALSE))</f>
        <v>0</v>
      </c>
    </row>
    <row r="27" spans="2:20">
      <c r="B27" s="301">
        <v>42005</v>
      </c>
      <c r="C27" s="294">
        <v>45</v>
      </c>
      <c r="D27" s="297">
        <v>0</v>
      </c>
      <c r="E27" s="299">
        <v>0.3</v>
      </c>
      <c r="F27" s="295">
        <v>0.06</v>
      </c>
      <c r="G27" s="294">
        <f ca="1">+IF(ISERROR(HLOOKUP($B27,INDIRECT("'Monthly Resource Report'!"&amp;'Reid Validation'!G$482631&amp;":"&amp;'Reid Validation'!G$482632),'Reid Validation'!G$482633,FALSE)),0,HLOOKUP($B27,INDIRECT("'Monthly Resource Report'!"&amp;'Reid Validation'!G$482631&amp;":"&amp;'Reid Validation'!G$482632),'Reid Validation'!G$482633,FALSE))</f>
        <v>45</v>
      </c>
      <c r="H27" s="297">
        <f ca="1">+IF(ISERROR(HLOOKUP($B27,INDIRECT("'Monthly Resource Report'!"&amp;'Reid Validation'!H$482631&amp;":"&amp;'Reid Validation'!H$482632),'Reid Validation'!H$482633,FALSE)),0,HLOOKUP($B27,INDIRECT("'Monthly Resource Report'!"&amp;'Reid Validation'!H$482631&amp;":"&amp;'Reid Validation'!H$482632),'Reid Validation'!H$482633,FALSE))</f>
        <v>0</v>
      </c>
      <c r="I27" s="317">
        <f ca="1">+IF(ISERROR(HLOOKUP($B27,INDIRECT("'Monthly Resource Report'!"&amp;'Reid Validation'!I$482631&amp;":"&amp;'Reid Validation'!I$482632),'Reid Validation'!I$482633,FALSE)),0,HLOOKUP($B27,INDIRECT("'Monthly Resource Report'!"&amp;'Reid Validation'!I$482631&amp;":"&amp;'Reid Validation'!I$482632),'Reid Validation'!I$482633,FALSE))</f>
        <v>0</v>
      </c>
      <c r="J27" s="318">
        <f ca="1">+IF(ISERROR(HLOOKUP($B27,INDIRECT("'Monthly Resource Report'!"&amp;'Reid Validation'!J$482631&amp;":"&amp;'Reid Validation'!J$482632),'Reid Validation'!J$482633,FALSE)),0,HLOOKUP($B27,INDIRECT("'Monthly Resource Report'!"&amp;'Reid Validation'!J$482631&amp;":"&amp;'Reid Validation'!J$482632),'Reid Validation'!J$482633,FALSE))</f>
        <v>0</v>
      </c>
      <c r="L27" s="301">
        <v>42005</v>
      </c>
      <c r="M27" s="294">
        <v>65</v>
      </c>
      <c r="N27" s="297">
        <v>0</v>
      </c>
      <c r="O27" s="299">
        <v>0.7</v>
      </c>
      <c r="P27" s="295">
        <v>0.06</v>
      </c>
      <c r="Q27" s="294">
        <f ca="1">+IF(ISERROR(HLOOKUP($B27,INDIRECT("'Monthly Resource Report'!"&amp;'Reid Validation'!Q$482631&amp;":"&amp;'Reid Validation'!Q$482632),'Reid Validation'!Q$482633,FALSE)),0,HLOOKUP($B27,INDIRECT("'Monthly Resource Report'!"&amp;'Reid Validation'!Q$482631&amp;":"&amp;'Reid Validation'!Q$482632),'Reid Validation'!Q$482633,FALSE))</f>
        <v>65</v>
      </c>
      <c r="R27" s="297">
        <f ca="1">+IF(ISERROR(HLOOKUP($B27,INDIRECT("'Monthly Resource Report'!"&amp;'Reid Validation'!R$482631&amp;":"&amp;'Reid Validation'!R$482632),'Reid Validation'!R$482633,FALSE)),0,HLOOKUP($B27,INDIRECT("'Monthly Resource Report'!"&amp;'Reid Validation'!R$482631&amp;":"&amp;'Reid Validation'!R$482632),'Reid Validation'!R$482633,FALSE))</f>
        <v>0</v>
      </c>
      <c r="S27" s="317">
        <f ca="1">+IF(ISERROR(HLOOKUP($B27,INDIRECT("'Monthly Resource Report'!"&amp;'Reid Validation'!S$482631&amp;":"&amp;'Reid Validation'!S$482632),'Reid Validation'!S$482633,FALSE)),0,HLOOKUP($B27,INDIRECT("'Monthly Resource Report'!"&amp;'Reid Validation'!S$482631&amp;":"&amp;'Reid Validation'!S$482632),'Reid Validation'!S$482633,FALSE))</f>
        <v>0</v>
      </c>
      <c r="T27" s="318">
        <f ca="1">+IF(ISERROR(HLOOKUP($B27,INDIRECT("'Monthly Resource Report'!"&amp;'Reid Validation'!T$482631&amp;":"&amp;'Reid Validation'!T$482632),'Reid Validation'!T$482633,FALSE)),0,HLOOKUP($B27,INDIRECT("'Monthly Resource Report'!"&amp;'Reid Validation'!T$482631&amp;":"&amp;'Reid Validation'!T$482632),'Reid Validation'!T$482633,FALSE))</f>
        <v>0</v>
      </c>
    </row>
    <row r="28" spans="2:20">
      <c r="B28" s="301">
        <v>42036</v>
      </c>
      <c r="C28" s="294">
        <v>45</v>
      </c>
      <c r="D28" s="297">
        <v>0</v>
      </c>
      <c r="E28" s="299">
        <v>0.3</v>
      </c>
      <c r="F28" s="295">
        <v>0.06</v>
      </c>
      <c r="G28" s="294">
        <f ca="1">+IF(ISERROR(HLOOKUP($B28,INDIRECT("'Monthly Resource Report'!"&amp;'Reid Validation'!G$482631&amp;":"&amp;'Reid Validation'!G$482632),'Reid Validation'!G$482633,FALSE)),0,HLOOKUP($B28,INDIRECT("'Monthly Resource Report'!"&amp;'Reid Validation'!G$482631&amp;":"&amp;'Reid Validation'!G$482632),'Reid Validation'!G$482633,FALSE))</f>
        <v>45</v>
      </c>
      <c r="H28" s="297">
        <f ca="1">+IF(ISERROR(HLOOKUP($B28,INDIRECT("'Monthly Resource Report'!"&amp;'Reid Validation'!H$482631&amp;":"&amp;'Reid Validation'!H$482632),'Reid Validation'!H$482633,FALSE)),0,HLOOKUP($B28,INDIRECT("'Monthly Resource Report'!"&amp;'Reid Validation'!H$482631&amp;":"&amp;'Reid Validation'!H$482632),'Reid Validation'!H$482633,FALSE))</f>
        <v>0</v>
      </c>
      <c r="I28" s="317">
        <f ca="1">+IF(ISERROR(HLOOKUP($B28,INDIRECT("'Monthly Resource Report'!"&amp;'Reid Validation'!I$482631&amp;":"&amp;'Reid Validation'!I$482632),'Reid Validation'!I$482633,FALSE)),0,HLOOKUP($B28,INDIRECT("'Monthly Resource Report'!"&amp;'Reid Validation'!I$482631&amp;":"&amp;'Reid Validation'!I$482632),'Reid Validation'!I$482633,FALSE))</f>
        <v>0</v>
      </c>
      <c r="J28" s="318">
        <f ca="1">+IF(ISERROR(HLOOKUP($B28,INDIRECT("'Monthly Resource Report'!"&amp;'Reid Validation'!J$482631&amp;":"&amp;'Reid Validation'!J$482632),'Reid Validation'!J$482633,FALSE)),0,HLOOKUP($B28,INDIRECT("'Monthly Resource Report'!"&amp;'Reid Validation'!J$482631&amp;":"&amp;'Reid Validation'!J$482632),'Reid Validation'!J$482633,FALSE))</f>
        <v>0</v>
      </c>
      <c r="L28" s="301">
        <v>42036</v>
      </c>
      <c r="M28" s="294">
        <v>65</v>
      </c>
      <c r="N28" s="297">
        <v>0</v>
      </c>
      <c r="O28" s="299">
        <v>0.7</v>
      </c>
      <c r="P28" s="295">
        <v>0.06</v>
      </c>
      <c r="Q28" s="294">
        <f ca="1">+IF(ISERROR(HLOOKUP($B28,INDIRECT("'Monthly Resource Report'!"&amp;'Reid Validation'!Q$482631&amp;":"&amp;'Reid Validation'!Q$482632),'Reid Validation'!Q$482633,FALSE)),0,HLOOKUP($B28,INDIRECT("'Monthly Resource Report'!"&amp;'Reid Validation'!Q$482631&amp;":"&amp;'Reid Validation'!Q$482632),'Reid Validation'!Q$482633,FALSE))</f>
        <v>65</v>
      </c>
      <c r="R28" s="297">
        <f ca="1">+IF(ISERROR(HLOOKUP($B28,INDIRECT("'Monthly Resource Report'!"&amp;'Reid Validation'!R$482631&amp;":"&amp;'Reid Validation'!R$482632),'Reid Validation'!R$482633,FALSE)),0,HLOOKUP($B28,INDIRECT("'Monthly Resource Report'!"&amp;'Reid Validation'!R$482631&amp;":"&amp;'Reid Validation'!R$482632),'Reid Validation'!R$482633,FALSE))</f>
        <v>0</v>
      </c>
      <c r="S28" s="317">
        <f ca="1">+IF(ISERROR(HLOOKUP($B28,INDIRECT("'Monthly Resource Report'!"&amp;'Reid Validation'!S$482631&amp;":"&amp;'Reid Validation'!S$482632),'Reid Validation'!S$482633,FALSE)),0,HLOOKUP($B28,INDIRECT("'Monthly Resource Report'!"&amp;'Reid Validation'!S$482631&amp;":"&amp;'Reid Validation'!S$482632),'Reid Validation'!S$482633,FALSE))</f>
        <v>0</v>
      </c>
      <c r="T28" s="318">
        <f ca="1">+IF(ISERROR(HLOOKUP($B28,INDIRECT("'Monthly Resource Report'!"&amp;'Reid Validation'!T$482631&amp;":"&amp;'Reid Validation'!T$482632),'Reid Validation'!T$482633,FALSE)),0,HLOOKUP($B28,INDIRECT("'Monthly Resource Report'!"&amp;'Reid Validation'!T$482631&amp;":"&amp;'Reid Validation'!T$482632),'Reid Validation'!T$482633,FALSE))</f>
        <v>0</v>
      </c>
    </row>
    <row r="29" spans="2:20">
      <c r="B29" s="301">
        <v>42064</v>
      </c>
      <c r="C29" s="294">
        <v>45</v>
      </c>
      <c r="D29" s="297">
        <v>0</v>
      </c>
      <c r="E29" s="299">
        <v>0.3</v>
      </c>
      <c r="F29" s="295">
        <v>0.06</v>
      </c>
      <c r="G29" s="294">
        <f ca="1">+IF(ISERROR(HLOOKUP($B29,INDIRECT("'Monthly Resource Report'!"&amp;'Reid Validation'!G$482631&amp;":"&amp;'Reid Validation'!G$482632),'Reid Validation'!G$482633,FALSE)),0,HLOOKUP($B29,INDIRECT("'Monthly Resource Report'!"&amp;'Reid Validation'!G$482631&amp;":"&amp;'Reid Validation'!G$482632),'Reid Validation'!G$482633,FALSE))</f>
        <v>0</v>
      </c>
      <c r="H29" s="297">
        <f ca="1">+IF(ISERROR(HLOOKUP($B29,INDIRECT("'Monthly Resource Report'!"&amp;'Reid Validation'!H$482631&amp;":"&amp;'Reid Validation'!H$482632),'Reid Validation'!H$482633,FALSE)),0,HLOOKUP($B29,INDIRECT("'Monthly Resource Report'!"&amp;'Reid Validation'!H$482631&amp;":"&amp;'Reid Validation'!H$482632),'Reid Validation'!H$482633,FALSE))</f>
        <v>0</v>
      </c>
      <c r="I29" s="317">
        <f ca="1">+IF(ISERROR(HLOOKUP($B29,INDIRECT("'Monthly Resource Report'!"&amp;'Reid Validation'!I$482631&amp;":"&amp;'Reid Validation'!I$482632),'Reid Validation'!I$482633,FALSE)),0,HLOOKUP($B29,INDIRECT("'Monthly Resource Report'!"&amp;'Reid Validation'!I$482631&amp;":"&amp;'Reid Validation'!I$482632),'Reid Validation'!I$482633,FALSE))</f>
        <v>0</v>
      </c>
      <c r="J29" s="318">
        <f ca="1">+IF(ISERROR(HLOOKUP($B29,INDIRECT("'Monthly Resource Report'!"&amp;'Reid Validation'!J$482631&amp;":"&amp;'Reid Validation'!J$482632),'Reid Validation'!J$482633,FALSE)),0,HLOOKUP($B29,INDIRECT("'Monthly Resource Report'!"&amp;'Reid Validation'!J$482631&amp;":"&amp;'Reid Validation'!J$482632),'Reid Validation'!J$482633,FALSE))</f>
        <v>0</v>
      </c>
      <c r="L29" s="301">
        <v>42064</v>
      </c>
      <c r="M29" s="294">
        <v>65</v>
      </c>
      <c r="N29" s="297">
        <v>0</v>
      </c>
      <c r="O29" s="299">
        <v>0.7</v>
      </c>
      <c r="P29" s="295">
        <v>0.06</v>
      </c>
      <c r="Q29" s="294">
        <f ca="1">+IF(ISERROR(HLOOKUP($B29,INDIRECT("'Monthly Resource Report'!"&amp;'Reid Validation'!Q$482631&amp;":"&amp;'Reid Validation'!Q$482632),'Reid Validation'!Q$482633,FALSE)),0,HLOOKUP($B29,INDIRECT("'Monthly Resource Report'!"&amp;'Reid Validation'!Q$482631&amp;":"&amp;'Reid Validation'!Q$482632),'Reid Validation'!Q$482633,FALSE))</f>
        <v>65</v>
      </c>
      <c r="R29" s="297">
        <f ca="1">+IF(ISERROR(HLOOKUP($B29,INDIRECT("'Monthly Resource Report'!"&amp;'Reid Validation'!R$482631&amp;":"&amp;'Reid Validation'!R$482632),'Reid Validation'!R$482633,FALSE)),0,HLOOKUP($B29,INDIRECT("'Monthly Resource Report'!"&amp;'Reid Validation'!R$482631&amp;":"&amp;'Reid Validation'!R$482632),'Reid Validation'!R$482633,FALSE))</f>
        <v>0</v>
      </c>
      <c r="S29" s="317">
        <f ca="1">+IF(ISERROR(HLOOKUP($B29,INDIRECT("'Monthly Resource Report'!"&amp;'Reid Validation'!S$482631&amp;":"&amp;'Reid Validation'!S$482632),'Reid Validation'!S$482633,FALSE)),0,HLOOKUP($B29,INDIRECT("'Monthly Resource Report'!"&amp;'Reid Validation'!S$482631&amp;":"&amp;'Reid Validation'!S$482632),'Reid Validation'!S$482633,FALSE))</f>
        <v>0</v>
      </c>
      <c r="T29" s="318">
        <f ca="1">+IF(ISERROR(HLOOKUP($B29,INDIRECT("'Monthly Resource Report'!"&amp;'Reid Validation'!T$482631&amp;":"&amp;'Reid Validation'!T$482632),'Reid Validation'!T$482633,FALSE)),0,HLOOKUP($B29,INDIRECT("'Monthly Resource Report'!"&amp;'Reid Validation'!T$482631&amp;":"&amp;'Reid Validation'!T$482632),'Reid Validation'!T$482633,FALSE))</f>
        <v>0</v>
      </c>
    </row>
    <row r="30" spans="2:20">
      <c r="B30" s="301">
        <v>42095</v>
      </c>
      <c r="C30" s="294">
        <v>45</v>
      </c>
      <c r="D30" s="297">
        <v>0</v>
      </c>
      <c r="E30" s="299">
        <v>0.3</v>
      </c>
      <c r="F30" s="295">
        <v>0.06</v>
      </c>
      <c r="G30" s="294">
        <f ca="1">+IF(ISERROR(HLOOKUP($B30,INDIRECT("'Monthly Resource Report'!"&amp;'Reid Validation'!G$482631&amp;":"&amp;'Reid Validation'!G$482632),'Reid Validation'!G$482633,FALSE)),0,HLOOKUP($B30,INDIRECT("'Monthly Resource Report'!"&amp;'Reid Validation'!G$482631&amp;":"&amp;'Reid Validation'!G$482632),'Reid Validation'!G$482633,FALSE))</f>
        <v>0</v>
      </c>
      <c r="H30" s="297">
        <f ca="1">+IF(ISERROR(HLOOKUP($B30,INDIRECT("'Monthly Resource Report'!"&amp;'Reid Validation'!H$482631&amp;":"&amp;'Reid Validation'!H$482632),'Reid Validation'!H$482633,FALSE)),0,HLOOKUP($B30,INDIRECT("'Monthly Resource Report'!"&amp;'Reid Validation'!H$482631&amp;":"&amp;'Reid Validation'!H$482632),'Reid Validation'!H$482633,FALSE))</f>
        <v>0</v>
      </c>
      <c r="I30" s="317">
        <f ca="1">+IF(ISERROR(HLOOKUP($B30,INDIRECT("'Monthly Resource Report'!"&amp;'Reid Validation'!I$482631&amp;":"&amp;'Reid Validation'!I$482632),'Reid Validation'!I$482633,FALSE)),0,HLOOKUP($B30,INDIRECT("'Monthly Resource Report'!"&amp;'Reid Validation'!I$482631&amp;":"&amp;'Reid Validation'!I$482632),'Reid Validation'!I$482633,FALSE))</f>
        <v>0</v>
      </c>
      <c r="J30" s="318">
        <f ca="1">+IF(ISERROR(HLOOKUP($B30,INDIRECT("'Monthly Resource Report'!"&amp;'Reid Validation'!J$482631&amp;":"&amp;'Reid Validation'!J$482632),'Reid Validation'!J$482633,FALSE)),0,HLOOKUP($B30,INDIRECT("'Monthly Resource Report'!"&amp;'Reid Validation'!J$482631&amp;":"&amp;'Reid Validation'!J$482632),'Reid Validation'!J$482633,FALSE))</f>
        <v>0</v>
      </c>
      <c r="L30" s="301">
        <v>42095</v>
      </c>
      <c r="M30" s="294">
        <v>65</v>
      </c>
      <c r="N30" s="297">
        <v>0</v>
      </c>
      <c r="O30" s="299">
        <v>0.7</v>
      </c>
      <c r="P30" s="295">
        <v>0.06</v>
      </c>
      <c r="Q30" s="294">
        <f ca="1">+IF(ISERROR(HLOOKUP($B30,INDIRECT("'Monthly Resource Report'!"&amp;'Reid Validation'!Q$482631&amp;":"&amp;'Reid Validation'!Q$482632),'Reid Validation'!Q$482633,FALSE)),0,HLOOKUP($B30,INDIRECT("'Monthly Resource Report'!"&amp;'Reid Validation'!Q$482631&amp;":"&amp;'Reid Validation'!Q$482632),'Reid Validation'!Q$482633,FALSE))</f>
        <v>65</v>
      </c>
      <c r="R30" s="297">
        <f ca="1">+IF(ISERROR(HLOOKUP($B30,INDIRECT("'Monthly Resource Report'!"&amp;'Reid Validation'!R$482631&amp;":"&amp;'Reid Validation'!R$482632),'Reid Validation'!R$482633,FALSE)),0,HLOOKUP($B30,INDIRECT("'Monthly Resource Report'!"&amp;'Reid Validation'!R$482631&amp;":"&amp;'Reid Validation'!R$482632),'Reid Validation'!R$482633,FALSE))</f>
        <v>0</v>
      </c>
      <c r="S30" s="317">
        <f ca="1">+IF(ISERROR(HLOOKUP($B30,INDIRECT("'Monthly Resource Report'!"&amp;'Reid Validation'!S$482631&amp;":"&amp;'Reid Validation'!S$482632),'Reid Validation'!S$482633,FALSE)),0,HLOOKUP($B30,INDIRECT("'Monthly Resource Report'!"&amp;'Reid Validation'!S$482631&amp;":"&amp;'Reid Validation'!S$482632),'Reid Validation'!S$482633,FALSE))</f>
        <v>0</v>
      </c>
      <c r="T30" s="318">
        <f ca="1">+IF(ISERROR(HLOOKUP($B30,INDIRECT("'Monthly Resource Report'!"&amp;'Reid Validation'!T$482631&amp;":"&amp;'Reid Validation'!T$482632),'Reid Validation'!T$482633,FALSE)),0,HLOOKUP($B30,INDIRECT("'Monthly Resource Report'!"&amp;'Reid Validation'!T$482631&amp;":"&amp;'Reid Validation'!T$482632),'Reid Validation'!T$482633,FALSE))</f>
        <v>0</v>
      </c>
    </row>
    <row r="31" spans="2:20">
      <c r="B31" s="301">
        <v>42125</v>
      </c>
      <c r="C31" s="294">
        <v>45</v>
      </c>
      <c r="D31" s="297">
        <v>0</v>
      </c>
      <c r="E31" s="299">
        <v>0.3</v>
      </c>
      <c r="F31" s="295">
        <v>0.06</v>
      </c>
      <c r="G31" s="294">
        <f ca="1">+IF(ISERROR(HLOOKUP($B31,INDIRECT("'Monthly Resource Report'!"&amp;'Reid Validation'!G$482631&amp;":"&amp;'Reid Validation'!G$482632),'Reid Validation'!G$482633,FALSE)),0,HLOOKUP($B31,INDIRECT("'Monthly Resource Report'!"&amp;'Reid Validation'!G$482631&amp;":"&amp;'Reid Validation'!G$482632),'Reid Validation'!G$482633,FALSE))</f>
        <v>0</v>
      </c>
      <c r="H31" s="297">
        <f ca="1">+IF(ISERROR(HLOOKUP($B31,INDIRECT("'Monthly Resource Report'!"&amp;'Reid Validation'!H$482631&amp;":"&amp;'Reid Validation'!H$482632),'Reid Validation'!H$482633,FALSE)),0,HLOOKUP($B31,INDIRECT("'Monthly Resource Report'!"&amp;'Reid Validation'!H$482631&amp;":"&amp;'Reid Validation'!H$482632),'Reid Validation'!H$482633,FALSE))</f>
        <v>0</v>
      </c>
      <c r="I31" s="317">
        <f ca="1">+IF(ISERROR(HLOOKUP($B31,INDIRECT("'Monthly Resource Report'!"&amp;'Reid Validation'!I$482631&amp;":"&amp;'Reid Validation'!I$482632),'Reid Validation'!I$482633,FALSE)),0,HLOOKUP($B31,INDIRECT("'Monthly Resource Report'!"&amp;'Reid Validation'!I$482631&amp;":"&amp;'Reid Validation'!I$482632),'Reid Validation'!I$482633,FALSE))</f>
        <v>0</v>
      </c>
      <c r="J31" s="318">
        <f ca="1">+IF(ISERROR(HLOOKUP($B31,INDIRECT("'Monthly Resource Report'!"&amp;'Reid Validation'!J$482631&amp;":"&amp;'Reid Validation'!J$482632),'Reid Validation'!J$482633,FALSE)),0,HLOOKUP($B31,INDIRECT("'Monthly Resource Report'!"&amp;'Reid Validation'!J$482631&amp;":"&amp;'Reid Validation'!J$482632),'Reid Validation'!J$482633,FALSE))</f>
        <v>0</v>
      </c>
      <c r="L31" s="301">
        <v>42125</v>
      </c>
      <c r="M31" s="294">
        <v>60</v>
      </c>
      <c r="N31" s="297">
        <v>0</v>
      </c>
      <c r="O31" s="299">
        <v>0.7</v>
      </c>
      <c r="P31" s="295">
        <v>0.06</v>
      </c>
      <c r="Q31" s="294">
        <f ca="1">+IF(ISERROR(HLOOKUP($B31,INDIRECT("'Monthly Resource Report'!"&amp;'Reid Validation'!Q$482631&amp;":"&amp;'Reid Validation'!Q$482632),'Reid Validation'!Q$482633,FALSE)),0,HLOOKUP($B31,INDIRECT("'Monthly Resource Report'!"&amp;'Reid Validation'!Q$482631&amp;":"&amp;'Reid Validation'!Q$482632),'Reid Validation'!Q$482633,FALSE))</f>
        <v>60</v>
      </c>
      <c r="R31" s="297">
        <f ca="1">+IF(ISERROR(HLOOKUP($B31,INDIRECT("'Monthly Resource Report'!"&amp;'Reid Validation'!R$482631&amp;":"&amp;'Reid Validation'!R$482632),'Reid Validation'!R$482633,FALSE)),0,HLOOKUP($B31,INDIRECT("'Monthly Resource Report'!"&amp;'Reid Validation'!R$482631&amp;":"&amp;'Reid Validation'!R$482632),'Reid Validation'!R$482633,FALSE))</f>
        <v>0</v>
      </c>
      <c r="S31" s="317">
        <f ca="1">+IF(ISERROR(HLOOKUP($B31,INDIRECT("'Monthly Resource Report'!"&amp;'Reid Validation'!S$482631&amp;":"&amp;'Reid Validation'!S$482632),'Reid Validation'!S$482633,FALSE)),0,HLOOKUP($B31,INDIRECT("'Monthly Resource Report'!"&amp;'Reid Validation'!S$482631&amp;":"&amp;'Reid Validation'!S$482632),'Reid Validation'!S$482633,FALSE))</f>
        <v>0</v>
      </c>
      <c r="T31" s="318">
        <f ca="1">+IF(ISERROR(HLOOKUP($B31,INDIRECT("'Monthly Resource Report'!"&amp;'Reid Validation'!T$482631&amp;":"&amp;'Reid Validation'!T$482632),'Reid Validation'!T$482633,FALSE)),0,HLOOKUP($B31,INDIRECT("'Monthly Resource Report'!"&amp;'Reid Validation'!T$482631&amp;":"&amp;'Reid Validation'!T$482632),'Reid Validation'!T$482633,FALSE))</f>
        <v>0</v>
      </c>
    </row>
    <row r="32" spans="2:20">
      <c r="B32" s="301">
        <v>42156</v>
      </c>
      <c r="C32" s="294">
        <v>45</v>
      </c>
      <c r="D32" s="297">
        <v>0</v>
      </c>
      <c r="E32" s="299">
        <v>0.3</v>
      </c>
      <c r="F32" s="295">
        <v>0.06</v>
      </c>
      <c r="G32" s="294">
        <f ca="1">+IF(ISERROR(HLOOKUP($B32,INDIRECT("'Monthly Resource Report'!"&amp;'Reid Validation'!G$482631&amp;":"&amp;'Reid Validation'!G$482632),'Reid Validation'!G$482633,FALSE)),0,HLOOKUP($B32,INDIRECT("'Monthly Resource Report'!"&amp;'Reid Validation'!G$482631&amp;":"&amp;'Reid Validation'!G$482632),'Reid Validation'!G$482633,FALSE))</f>
        <v>0</v>
      </c>
      <c r="H32" s="297">
        <f ca="1">+IF(ISERROR(HLOOKUP($B32,INDIRECT("'Monthly Resource Report'!"&amp;'Reid Validation'!H$482631&amp;":"&amp;'Reid Validation'!H$482632),'Reid Validation'!H$482633,FALSE)),0,HLOOKUP($B32,INDIRECT("'Monthly Resource Report'!"&amp;'Reid Validation'!H$482631&amp;":"&amp;'Reid Validation'!H$482632),'Reid Validation'!H$482633,FALSE))</f>
        <v>0</v>
      </c>
      <c r="I32" s="317">
        <f ca="1">+IF(ISERROR(HLOOKUP($B32,INDIRECT("'Monthly Resource Report'!"&amp;'Reid Validation'!I$482631&amp;":"&amp;'Reid Validation'!I$482632),'Reid Validation'!I$482633,FALSE)),0,HLOOKUP($B32,INDIRECT("'Monthly Resource Report'!"&amp;'Reid Validation'!I$482631&amp;":"&amp;'Reid Validation'!I$482632),'Reid Validation'!I$482633,FALSE))</f>
        <v>0</v>
      </c>
      <c r="J32" s="318">
        <f ca="1">+IF(ISERROR(HLOOKUP($B32,INDIRECT("'Monthly Resource Report'!"&amp;'Reid Validation'!J$482631&amp;":"&amp;'Reid Validation'!J$482632),'Reid Validation'!J$482633,FALSE)),0,HLOOKUP($B32,INDIRECT("'Monthly Resource Report'!"&amp;'Reid Validation'!J$482631&amp;":"&amp;'Reid Validation'!J$482632),'Reid Validation'!J$482633,FALSE))</f>
        <v>0</v>
      </c>
      <c r="L32" s="301">
        <v>42156</v>
      </c>
      <c r="M32" s="294">
        <v>60</v>
      </c>
      <c r="N32" s="297">
        <v>0</v>
      </c>
      <c r="O32" s="299">
        <v>0.7</v>
      </c>
      <c r="P32" s="295">
        <v>0.06</v>
      </c>
      <c r="Q32" s="294">
        <f ca="1">+IF(ISERROR(HLOOKUP($B32,INDIRECT("'Monthly Resource Report'!"&amp;'Reid Validation'!Q$482631&amp;":"&amp;'Reid Validation'!Q$482632),'Reid Validation'!Q$482633,FALSE)),0,HLOOKUP($B32,INDIRECT("'Monthly Resource Report'!"&amp;'Reid Validation'!Q$482631&amp;":"&amp;'Reid Validation'!Q$482632),'Reid Validation'!Q$482633,FALSE))</f>
        <v>60</v>
      </c>
      <c r="R32" s="297">
        <f ca="1">+IF(ISERROR(HLOOKUP($B32,INDIRECT("'Monthly Resource Report'!"&amp;'Reid Validation'!R$482631&amp;":"&amp;'Reid Validation'!R$482632),'Reid Validation'!R$482633,FALSE)),0,HLOOKUP($B32,INDIRECT("'Monthly Resource Report'!"&amp;'Reid Validation'!R$482631&amp;":"&amp;'Reid Validation'!R$482632),'Reid Validation'!R$482633,FALSE))</f>
        <v>0</v>
      </c>
      <c r="S32" s="317">
        <f ca="1">+IF(ISERROR(HLOOKUP($B32,INDIRECT("'Monthly Resource Report'!"&amp;'Reid Validation'!S$482631&amp;":"&amp;'Reid Validation'!S$482632),'Reid Validation'!S$482633,FALSE)),0,HLOOKUP($B32,INDIRECT("'Monthly Resource Report'!"&amp;'Reid Validation'!S$482631&amp;":"&amp;'Reid Validation'!S$482632),'Reid Validation'!S$482633,FALSE))</f>
        <v>0</v>
      </c>
      <c r="T32" s="318">
        <f ca="1">+IF(ISERROR(HLOOKUP($B32,INDIRECT("'Monthly Resource Report'!"&amp;'Reid Validation'!T$482631&amp;":"&amp;'Reid Validation'!T$482632),'Reid Validation'!T$482633,FALSE)),0,HLOOKUP($B32,INDIRECT("'Monthly Resource Report'!"&amp;'Reid Validation'!T$482631&amp;":"&amp;'Reid Validation'!T$482632),'Reid Validation'!T$482633,FALSE))</f>
        <v>0</v>
      </c>
    </row>
    <row r="33" spans="2:20">
      <c r="B33" s="301">
        <v>42186</v>
      </c>
      <c r="C33" s="294">
        <v>45</v>
      </c>
      <c r="D33" s="297">
        <v>0</v>
      </c>
      <c r="E33" s="299">
        <v>0.3</v>
      </c>
      <c r="F33" s="295">
        <v>0.06</v>
      </c>
      <c r="G33" s="294">
        <f ca="1">+IF(ISERROR(HLOOKUP($B33,INDIRECT("'Monthly Resource Report'!"&amp;'Reid Validation'!G$482631&amp;":"&amp;'Reid Validation'!G$482632),'Reid Validation'!G$482633,FALSE)),0,HLOOKUP($B33,INDIRECT("'Monthly Resource Report'!"&amp;'Reid Validation'!G$482631&amp;":"&amp;'Reid Validation'!G$482632),'Reid Validation'!G$482633,FALSE))</f>
        <v>45</v>
      </c>
      <c r="H33" s="297">
        <f ca="1">+IF(ISERROR(HLOOKUP($B33,INDIRECT("'Monthly Resource Report'!"&amp;'Reid Validation'!H$482631&amp;":"&amp;'Reid Validation'!H$482632),'Reid Validation'!H$482633,FALSE)),0,HLOOKUP($B33,INDIRECT("'Monthly Resource Report'!"&amp;'Reid Validation'!H$482631&amp;":"&amp;'Reid Validation'!H$482632),'Reid Validation'!H$482633,FALSE))</f>
        <v>0</v>
      </c>
      <c r="I33" s="317">
        <f ca="1">+IF(ISERROR(HLOOKUP($B33,INDIRECT("'Monthly Resource Report'!"&amp;'Reid Validation'!I$482631&amp;":"&amp;'Reid Validation'!I$482632),'Reid Validation'!I$482633,FALSE)),0,HLOOKUP($B33,INDIRECT("'Monthly Resource Report'!"&amp;'Reid Validation'!I$482631&amp;":"&amp;'Reid Validation'!I$482632),'Reid Validation'!I$482633,FALSE))</f>
        <v>0</v>
      </c>
      <c r="J33" s="318">
        <f ca="1">+IF(ISERROR(HLOOKUP($B33,INDIRECT("'Monthly Resource Report'!"&amp;'Reid Validation'!J$482631&amp;":"&amp;'Reid Validation'!J$482632),'Reid Validation'!J$482633,FALSE)),0,HLOOKUP($B33,INDIRECT("'Monthly Resource Report'!"&amp;'Reid Validation'!J$482631&amp;":"&amp;'Reid Validation'!J$482632),'Reid Validation'!J$482633,FALSE))</f>
        <v>0</v>
      </c>
      <c r="L33" s="301">
        <v>42186</v>
      </c>
      <c r="M33" s="294">
        <v>58</v>
      </c>
      <c r="N33" s="297">
        <v>0</v>
      </c>
      <c r="O33" s="299">
        <v>0.7</v>
      </c>
      <c r="P33" s="295">
        <v>0.06</v>
      </c>
      <c r="Q33" s="294">
        <f ca="1">+IF(ISERROR(HLOOKUP($B33,INDIRECT("'Monthly Resource Report'!"&amp;'Reid Validation'!Q$482631&amp;":"&amp;'Reid Validation'!Q$482632),'Reid Validation'!Q$482633,FALSE)),0,HLOOKUP($B33,INDIRECT("'Monthly Resource Report'!"&amp;'Reid Validation'!Q$482631&amp;":"&amp;'Reid Validation'!Q$482632),'Reid Validation'!Q$482633,FALSE))</f>
        <v>58</v>
      </c>
      <c r="R33" s="297">
        <f ca="1">+IF(ISERROR(HLOOKUP($B33,INDIRECT("'Monthly Resource Report'!"&amp;'Reid Validation'!R$482631&amp;":"&amp;'Reid Validation'!R$482632),'Reid Validation'!R$482633,FALSE)),0,HLOOKUP($B33,INDIRECT("'Monthly Resource Report'!"&amp;'Reid Validation'!R$482631&amp;":"&amp;'Reid Validation'!R$482632),'Reid Validation'!R$482633,FALSE))</f>
        <v>0</v>
      </c>
      <c r="S33" s="317">
        <f ca="1">+IF(ISERROR(HLOOKUP($B33,INDIRECT("'Monthly Resource Report'!"&amp;'Reid Validation'!S$482631&amp;":"&amp;'Reid Validation'!S$482632),'Reid Validation'!S$482633,FALSE)),0,HLOOKUP($B33,INDIRECT("'Monthly Resource Report'!"&amp;'Reid Validation'!S$482631&amp;":"&amp;'Reid Validation'!S$482632),'Reid Validation'!S$482633,FALSE))</f>
        <v>0</v>
      </c>
      <c r="T33" s="318">
        <f ca="1">+IF(ISERROR(HLOOKUP($B33,INDIRECT("'Monthly Resource Report'!"&amp;'Reid Validation'!T$482631&amp;":"&amp;'Reid Validation'!T$482632),'Reid Validation'!T$482633,FALSE)),0,HLOOKUP($B33,INDIRECT("'Monthly Resource Report'!"&amp;'Reid Validation'!T$482631&amp;":"&amp;'Reid Validation'!T$482632),'Reid Validation'!T$482633,FALSE))</f>
        <v>0</v>
      </c>
    </row>
    <row r="34" spans="2:20">
      <c r="B34" s="301">
        <v>42217</v>
      </c>
      <c r="C34" s="294">
        <v>45</v>
      </c>
      <c r="D34" s="297">
        <v>0</v>
      </c>
      <c r="E34" s="299">
        <v>0.3</v>
      </c>
      <c r="F34" s="295">
        <v>0.06</v>
      </c>
      <c r="G34" s="294">
        <f ca="1">+IF(ISERROR(HLOOKUP($B34,INDIRECT("'Monthly Resource Report'!"&amp;'Reid Validation'!G$482631&amp;":"&amp;'Reid Validation'!G$482632),'Reid Validation'!G$482633,FALSE)),0,HLOOKUP($B34,INDIRECT("'Monthly Resource Report'!"&amp;'Reid Validation'!G$482631&amp;":"&amp;'Reid Validation'!G$482632),'Reid Validation'!G$482633,FALSE))</f>
        <v>45</v>
      </c>
      <c r="H34" s="297">
        <f ca="1">+IF(ISERROR(HLOOKUP($B34,INDIRECT("'Monthly Resource Report'!"&amp;'Reid Validation'!H$482631&amp;":"&amp;'Reid Validation'!H$482632),'Reid Validation'!H$482633,FALSE)),0,HLOOKUP($B34,INDIRECT("'Monthly Resource Report'!"&amp;'Reid Validation'!H$482631&amp;":"&amp;'Reid Validation'!H$482632),'Reid Validation'!H$482633,FALSE))</f>
        <v>0</v>
      </c>
      <c r="I34" s="317">
        <f ca="1">+IF(ISERROR(HLOOKUP($B34,INDIRECT("'Monthly Resource Report'!"&amp;'Reid Validation'!I$482631&amp;":"&amp;'Reid Validation'!I$482632),'Reid Validation'!I$482633,FALSE)),0,HLOOKUP($B34,INDIRECT("'Monthly Resource Report'!"&amp;'Reid Validation'!I$482631&amp;":"&amp;'Reid Validation'!I$482632),'Reid Validation'!I$482633,FALSE))</f>
        <v>0</v>
      </c>
      <c r="J34" s="318">
        <f ca="1">+IF(ISERROR(HLOOKUP($B34,INDIRECT("'Monthly Resource Report'!"&amp;'Reid Validation'!J$482631&amp;":"&amp;'Reid Validation'!J$482632),'Reid Validation'!J$482633,FALSE)),0,HLOOKUP($B34,INDIRECT("'Monthly Resource Report'!"&amp;'Reid Validation'!J$482631&amp;":"&amp;'Reid Validation'!J$482632),'Reid Validation'!J$482633,FALSE))</f>
        <v>0</v>
      </c>
      <c r="L34" s="301">
        <v>42217</v>
      </c>
      <c r="M34" s="294">
        <v>58</v>
      </c>
      <c r="N34" s="297">
        <v>0</v>
      </c>
      <c r="O34" s="299">
        <v>0.7</v>
      </c>
      <c r="P34" s="295">
        <v>0.06</v>
      </c>
      <c r="Q34" s="294">
        <f ca="1">+IF(ISERROR(HLOOKUP($B34,INDIRECT("'Monthly Resource Report'!"&amp;'Reid Validation'!Q$482631&amp;":"&amp;'Reid Validation'!Q$482632),'Reid Validation'!Q$482633,FALSE)),0,HLOOKUP($B34,INDIRECT("'Monthly Resource Report'!"&amp;'Reid Validation'!Q$482631&amp;":"&amp;'Reid Validation'!Q$482632),'Reid Validation'!Q$482633,FALSE))</f>
        <v>58</v>
      </c>
      <c r="R34" s="297">
        <f ca="1">+IF(ISERROR(HLOOKUP($B34,INDIRECT("'Monthly Resource Report'!"&amp;'Reid Validation'!R$482631&amp;":"&amp;'Reid Validation'!R$482632),'Reid Validation'!R$482633,FALSE)),0,HLOOKUP($B34,INDIRECT("'Monthly Resource Report'!"&amp;'Reid Validation'!R$482631&amp;":"&amp;'Reid Validation'!R$482632),'Reid Validation'!R$482633,FALSE))</f>
        <v>0</v>
      </c>
      <c r="S34" s="317">
        <f ca="1">+IF(ISERROR(HLOOKUP($B34,INDIRECT("'Monthly Resource Report'!"&amp;'Reid Validation'!S$482631&amp;":"&amp;'Reid Validation'!S$482632),'Reid Validation'!S$482633,FALSE)),0,HLOOKUP($B34,INDIRECT("'Monthly Resource Report'!"&amp;'Reid Validation'!S$482631&amp;":"&amp;'Reid Validation'!S$482632),'Reid Validation'!S$482633,FALSE))</f>
        <v>0</v>
      </c>
      <c r="T34" s="318">
        <f ca="1">+IF(ISERROR(HLOOKUP($B34,INDIRECT("'Monthly Resource Report'!"&amp;'Reid Validation'!T$482631&amp;":"&amp;'Reid Validation'!T$482632),'Reid Validation'!T$482633,FALSE)),0,HLOOKUP($B34,INDIRECT("'Monthly Resource Report'!"&amp;'Reid Validation'!T$482631&amp;":"&amp;'Reid Validation'!T$482632),'Reid Validation'!T$482633,FALSE))</f>
        <v>0</v>
      </c>
    </row>
    <row r="35" spans="2:20">
      <c r="B35" s="301">
        <v>42248</v>
      </c>
      <c r="C35" s="294">
        <v>45</v>
      </c>
      <c r="D35" s="297">
        <v>0</v>
      </c>
      <c r="E35" s="299">
        <v>0.3</v>
      </c>
      <c r="F35" s="295">
        <v>0.06</v>
      </c>
      <c r="G35" s="294">
        <f ca="1">+IF(ISERROR(HLOOKUP($B35,INDIRECT("'Monthly Resource Report'!"&amp;'Reid Validation'!G$482631&amp;":"&amp;'Reid Validation'!G$482632),'Reid Validation'!G$482633,FALSE)),0,HLOOKUP($B35,INDIRECT("'Monthly Resource Report'!"&amp;'Reid Validation'!G$482631&amp;":"&amp;'Reid Validation'!G$482632),'Reid Validation'!G$482633,FALSE))</f>
        <v>0</v>
      </c>
      <c r="H35" s="297">
        <f ca="1">+IF(ISERROR(HLOOKUP($B35,INDIRECT("'Monthly Resource Report'!"&amp;'Reid Validation'!H$482631&amp;":"&amp;'Reid Validation'!H$482632),'Reid Validation'!H$482633,FALSE)),0,HLOOKUP($B35,INDIRECT("'Monthly Resource Report'!"&amp;'Reid Validation'!H$482631&amp;":"&amp;'Reid Validation'!H$482632),'Reid Validation'!H$482633,FALSE))</f>
        <v>0</v>
      </c>
      <c r="I35" s="317">
        <f ca="1">+IF(ISERROR(HLOOKUP($B35,INDIRECT("'Monthly Resource Report'!"&amp;'Reid Validation'!I$482631&amp;":"&amp;'Reid Validation'!I$482632),'Reid Validation'!I$482633,FALSE)),0,HLOOKUP($B35,INDIRECT("'Monthly Resource Report'!"&amp;'Reid Validation'!I$482631&amp;":"&amp;'Reid Validation'!I$482632),'Reid Validation'!I$482633,FALSE))</f>
        <v>0</v>
      </c>
      <c r="J35" s="318">
        <f ca="1">+IF(ISERROR(HLOOKUP($B35,INDIRECT("'Monthly Resource Report'!"&amp;'Reid Validation'!J$482631&amp;":"&amp;'Reid Validation'!J$482632),'Reid Validation'!J$482633,FALSE)),0,HLOOKUP($B35,INDIRECT("'Monthly Resource Report'!"&amp;'Reid Validation'!J$482631&amp;":"&amp;'Reid Validation'!J$482632),'Reid Validation'!J$482633,FALSE))</f>
        <v>0</v>
      </c>
      <c r="L35" s="301">
        <v>42248</v>
      </c>
      <c r="M35" s="294">
        <v>58</v>
      </c>
      <c r="N35" s="297">
        <v>0</v>
      </c>
      <c r="O35" s="299">
        <v>0.7</v>
      </c>
      <c r="P35" s="295">
        <v>0.06</v>
      </c>
      <c r="Q35" s="294">
        <f ca="1">+IF(ISERROR(HLOOKUP($B35,INDIRECT("'Monthly Resource Report'!"&amp;'Reid Validation'!Q$482631&amp;":"&amp;'Reid Validation'!Q$482632),'Reid Validation'!Q$482633,FALSE)),0,HLOOKUP($B35,INDIRECT("'Monthly Resource Report'!"&amp;'Reid Validation'!Q$482631&amp;":"&amp;'Reid Validation'!Q$482632),'Reid Validation'!Q$482633,FALSE))</f>
        <v>58</v>
      </c>
      <c r="R35" s="297">
        <f ca="1">+IF(ISERROR(HLOOKUP($B35,INDIRECT("'Monthly Resource Report'!"&amp;'Reid Validation'!R$482631&amp;":"&amp;'Reid Validation'!R$482632),'Reid Validation'!R$482633,FALSE)),0,HLOOKUP($B35,INDIRECT("'Monthly Resource Report'!"&amp;'Reid Validation'!R$482631&amp;":"&amp;'Reid Validation'!R$482632),'Reid Validation'!R$482633,FALSE))</f>
        <v>0</v>
      </c>
      <c r="S35" s="317">
        <f ca="1">+IF(ISERROR(HLOOKUP($B35,INDIRECT("'Monthly Resource Report'!"&amp;'Reid Validation'!S$482631&amp;":"&amp;'Reid Validation'!S$482632),'Reid Validation'!S$482633,FALSE)),0,HLOOKUP($B35,INDIRECT("'Monthly Resource Report'!"&amp;'Reid Validation'!S$482631&amp;":"&amp;'Reid Validation'!S$482632),'Reid Validation'!S$482633,FALSE))</f>
        <v>0</v>
      </c>
      <c r="T35" s="318">
        <f ca="1">+IF(ISERROR(HLOOKUP($B35,INDIRECT("'Monthly Resource Report'!"&amp;'Reid Validation'!T$482631&amp;":"&amp;'Reid Validation'!T$482632),'Reid Validation'!T$482633,FALSE)),0,HLOOKUP($B35,INDIRECT("'Monthly Resource Report'!"&amp;'Reid Validation'!T$482631&amp;":"&amp;'Reid Validation'!T$482632),'Reid Validation'!T$482633,FALSE))</f>
        <v>0</v>
      </c>
    </row>
    <row r="36" spans="2:20">
      <c r="B36" s="301">
        <v>42278</v>
      </c>
      <c r="C36" s="294">
        <v>45</v>
      </c>
      <c r="D36" s="297">
        <v>0</v>
      </c>
      <c r="E36" s="299">
        <v>0.3</v>
      </c>
      <c r="F36" s="295">
        <v>0.06</v>
      </c>
      <c r="G36" s="294">
        <f ca="1">+IF(ISERROR(HLOOKUP($B36,INDIRECT("'Monthly Resource Report'!"&amp;'Reid Validation'!G$482631&amp;":"&amp;'Reid Validation'!G$482632),'Reid Validation'!G$482633,FALSE)),0,HLOOKUP($B36,INDIRECT("'Monthly Resource Report'!"&amp;'Reid Validation'!G$482631&amp;":"&amp;'Reid Validation'!G$482632),'Reid Validation'!G$482633,FALSE))</f>
        <v>0</v>
      </c>
      <c r="H36" s="297">
        <f ca="1">+IF(ISERROR(HLOOKUP($B36,INDIRECT("'Monthly Resource Report'!"&amp;'Reid Validation'!H$482631&amp;":"&amp;'Reid Validation'!H$482632),'Reid Validation'!H$482633,FALSE)),0,HLOOKUP($B36,INDIRECT("'Monthly Resource Report'!"&amp;'Reid Validation'!H$482631&amp;":"&amp;'Reid Validation'!H$482632),'Reid Validation'!H$482633,FALSE))</f>
        <v>0</v>
      </c>
      <c r="I36" s="317">
        <f ca="1">+IF(ISERROR(HLOOKUP($B36,INDIRECT("'Monthly Resource Report'!"&amp;'Reid Validation'!I$482631&amp;":"&amp;'Reid Validation'!I$482632),'Reid Validation'!I$482633,FALSE)),0,HLOOKUP($B36,INDIRECT("'Monthly Resource Report'!"&amp;'Reid Validation'!I$482631&amp;":"&amp;'Reid Validation'!I$482632),'Reid Validation'!I$482633,FALSE))</f>
        <v>0</v>
      </c>
      <c r="J36" s="318">
        <f ca="1">+IF(ISERROR(HLOOKUP($B36,INDIRECT("'Monthly Resource Report'!"&amp;'Reid Validation'!J$482631&amp;":"&amp;'Reid Validation'!J$482632),'Reid Validation'!J$482633,FALSE)),0,HLOOKUP($B36,INDIRECT("'Monthly Resource Report'!"&amp;'Reid Validation'!J$482631&amp;":"&amp;'Reid Validation'!J$482632),'Reid Validation'!J$482633,FALSE))</f>
        <v>0</v>
      </c>
      <c r="L36" s="301">
        <v>42278</v>
      </c>
      <c r="M36" s="294">
        <v>60</v>
      </c>
      <c r="N36" s="297">
        <v>0</v>
      </c>
      <c r="O36" s="299">
        <v>0.7</v>
      </c>
      <c r="P36" s="295">
        <v>0.06</v>
      </c>
      <c r="Q36" s="294">
        <f ca="1">+IF(ISERROR(HLOOKUP($B36,INDIRECT("'Monthly Resource Report'!"&amp;'Reid Validation'!Q$482631&amp;":"&amp;'Reid Validation'!Q$482632),'Reid Validation'!Q$482633,FALSE)),0,HLOOKUP($B36,INDIRECT("'Monthly Resource Report'!"&amp;'Reid Validation'!Q$482631&amp;":"&amp;'Reid Validation'!Q$482632),'Reid Validation'!Q$482633,FALSE))</f>
        <v>60</v>
      </c>
      <c r="R36" s="297">
        <f ca="1">+IF(ISERROR(HLOOKUP($B36,INDIRECT("'Monthly Resource Report'!"&amp;'Reid Validation'!R$482631&amp;":"&amp;'Reid Validation'!R$482632),'Reid Validation'!R$482633,FALSE)),0,HLOOKUP($B36,INDIRECT("'Monthly Resource Report'!"&amp;'Reid Validation'!R$482631&amp;":"&amp;'Reid Validation'!R$482632),'Reid Validation'!R$482633,FALSE))</f>
        <v>0</v>
      </c>
      <c r="S36" s="317">
        <f ca="1">+IF(ISERROR(HLOOKUP($B36,INDIRECT("'Monthly Resource Report'!"&amp;'Reid Validation'!S$482631&amp;":"&amp;'Reid Validation'!S$482632),'Reid Validation'!S$482633,FALSE)),0,HLOOKUP($B36,INDIRECT("'Monthly Resource Report'!"&amp;'Reid Validation'!S$482631&amp;":"&amp;'Reid Validation'!S$482632),'Reid Validation'!S$482633,FALSE))</f>
        <v>0</v>
      </c>
      <c r="T36" s="318">
        <f ca="1">+IF(ISERROR(HLOOKUP($B36,INDIRECT("'Monthly Resource Report'!"&amp;'Reid Validation'!T$482631&amp;":"&amp;'Reid Validation'!T$482632),'Reid Validation'!T$482633,FALSE)),0,HLOOKUP($B36,INDIRECT("'Monthly Resource Report'!"&amp;'Reid Validation'!T$482631&amp;":"&amp;'Reid Validation'!T$482632),'Reid Validation'!T$482633,FALSE))</f>
        <v>0</v>
      </c>
    </row>
    <row r="37" spans="2:20">
      <c r="B37" s="301">
        <v>42309</v>
      </c>
      <c r="C37" s="294">
        <v>45</v>
      </c>
      <c r="D37" s="297">
        <v>0</v>
      </c>
      <c r="E37" s="299">
        <v>0.3</v>
      </c>
      <c r="F37" s="295">
        <v>0.06</v>
      </c>
      <c r="G37" s="294">
        <f ca="1">+IF(ISERROR(HLOOKUP($B37,INDIRECT("'Monthly Resource Report'!"&amp;'Reid Validation'!G$482631&amp;":"&amp;'Reid Validation'!G$482632),'Reid Validation'!G$482633,FALSE)),0,HLOOKUP($B37,INDIRECT("'Monthly Resource Report'!"&amp;'Reid Validation'!G$482631&amp;":"&amp;'Reid Validation'!G$482632),'Reid Validation'!G$482633,FALSE))</f>
        <v>0</v>
      </c>
      <c r="H37" s="297">
        <f ca="1">+IF(ISERROR(HLOOKUP($B37,INDIRECT("'Monthly Resource Report'!"&amp;'Reid Validation'!H$482631&amp;":"&amp;'Reid Validation'!H$482632),'Reid Validation'!H$482633,FALSE)),0,HLOOKUP($B37,INDIRECT("'Monthly Resource Report'!"&amp;'Reid Validation'!H$482631&amp;":"&amp;'Reid Validation'!H$482632),'Reid Validation'!H$482633,FALSE))</f>
        <v>0</v>
      </c>
      <c r="I37" s="317">
        <f ca="1">+IF(ISERROR(HLOOKUP($B37,INDIRECT("'Monthly Resource Report'!"&amp;'Reid Validation'!I$482631&amp;":"&amp;'Reid Validation'!I$482632),'Reid Validation'!I$482633,FALSE)),0,HLOOKUP($B37,INDIRECT("'Monthly Resource Report'!"&amp;'Reid Validation'!I$482631&amp;":"&amp;'Reid Validation'!I$482632),'Reid Validation'!I$482633,FALSE))</f>
        <v>0</v>
      </c>
      <c r="J37" s="318">
        <f ca="1">+IF(ISERROR(HLOOKUP($B37,INDIRECT("'Monthly Resource Report'!"&amp;'Reid Validation'!J$482631&amp;":"&amp;'Reid Validation'!J$482632),'Reid Validation'!J$482633,FALSE)),0,HLOOKUP($B37,INDIRECT("'Monthly Resource Report'!"&amp;'Reid Validation'!J$482631&amp;":"&amp;'Reid Validation'!J$482632),'Reid Validation'!J$482633,FALSE))</f>
        <v>0</v>
      </c>
      <c r="L37" s="301">
        <v>42309</v>
      </c>
      <c r="M37" s="294">
        <v>60</v>
      </c>
      <c r="N37" s="297">
        <v>0</v>
      </c>
      <c r="O37" s="299">
        <v>0.7</v>
      </c>
      <c r="P37" s="295">
        <v>0.06</v>
      </c>
      <c r="Q37" s="294">
        <f ca="1">+IF(ISERROR(HLOOKUP($B37,INDIRECT("'Monthly Resource Report'!"&amp;'Reid Validation'!Q$482631&amp;":"&amp;'Reid Validation'!Q$482632),'Reid Validation'!Q$482633,FALSE)),0,HLOOKUP($B37,INDIRECT("'Monthly Resource Report'!"&amp;'Reid Validation'!Q$482631&amp;":"&amp;'Reid Validation'!Q$482632),'Reid Validation'!Q$482633,FALSE))</f>
        <v>60</v>
      </c>
      <c r="R37" s="297">
        <f ca="1">+IF(ISERROR(HLOOKUP($B37,INDIRECT("'Monthly Resource Report'!"&amp;'Reid Validation'!R$482631&amp;":"&amp;'Reid Validation'!R$482632),'Reid Validation'!R$482633,FALSE)),0,HLOOKUP($B37,INDIRECT("'Monthly Resource Report'!"&amp;'Reid Validation'!R$482631&amp;":"&amp;'Reid Validation'!R$482632),'Reid Validation'!R$482633,FALSE))</f>
        <v>0</v>
      </c>
      <c r="S37" s="317">
        <f ca="1">+IF(ISERROR(HLOOKUP($B37,INDIRECT("'Monthly Resource Report'!"&amp;'Reid Validation'!S$482631&amp;":"&amp;'Reid Validation'!S$482632),'Reid Validation'!S$482633,FALSE)),0,HLOOKUP($B37,INDIRECT("'Monthly Resource Report'!"&amp;'Reid Validation'!S$482631&amp;":"&amp;'Reid Validation'!S$482632),'Reid Validation'!S$482633,FALSE))</f>
        <v>0</v>
      </c>
      <c r="T37" s="318">
        <f ca="1">+IF(ISERROR(HLOOKUP($B37,INDIRECT("'Monthly Resource Report'!"&amp;'Reid Validation'!T$482631&amp;":"&amp;'Reid Validation'!T$482632),'Reid Validation'!T$482633,FALSE)),0,HLOOKUP($B37,INDIRECT("'Monthly Resource Report'!"&amp;'Reid Validation'!T$482631&amp;":"&amp;'Reid Validation'!T$482632),'Reid Validation'!T$482633,FALSE))</f>
        <v>0</v>
      </c>
    </row>
    <row r="38" spans="2:20">
      <c r="B38" s="301">
        <v>42339</v>
      </c>
      <c r="C38" s="294">
        <v>45</v>
      </c>
      <c r="D38" s="297">
        <v>0</v>
      </c>
      <c r="E38" s="299">
        <v>0.3</v>
      </c>
      <c r="F38" s="295">
        <v>0.06</v>
      </c>
      <c r="G38" s="294">
        <f ca="1">+IF(ISERROR(HLOOKUP($B38,INDIRECT("'Monthly Resource Report'!"&amp;'Reid Validation'!G$482631&amp;":"&amp;'Reid Validation'!G$482632),'Reid Validation'!G$482633,FALSE)),0,HLOOKUP($B38,INDIRECT("'Monthly Resource Report'!"&amp;'Reid Validation'!G$482631&amp;":"&amp;'Reid Validation'!G$482632),'Reid Validation'!G$482633,FALSE))</f>
        <v>0</v>
      </c>
      <c r="H38" s="297">
        <f ca="1">+IF(ISERROR(HLOOKUP($B38,INDIRECT("'Monthly Resource Report'!"&amp;'Reid Validation'!H$482631&amp;":"&amp;'Reid Validation'!H$482632),'Reid Validation'!H$482633,FALSE)),0,HLOOKUP($B38,INDIRECT("'Monthly Resource Report'!"&amp;'Reid Validation'!H$482631&amp;":"&amp;'Reid Validation'!H$482632),'Reid Validation'!H$482633,FALSE))</f>
        <v>0</v>
      </c>
      <c r="I38" s="317">
        <f ca="1">+IF(ISERROR(HLOOKUP($B38,INDIRECT("'Monthly Resource Report'!"&amp;'Reid Validation'!I$482631&amp;":"&amp;'Reid Validation'!I$482632),'Reid Validation'!I$482633,FALSE)),0,HLOOKUP($B38,INDIRECT("'Monthly Resource Report'!"&amp;'Reid Validation'!I$482631&amp;":"&amp;'Reid Validation'!I$482632),'Reid Validation'!I$482633,FALSE))</f>
        <v>0</v>
      </c>
      <c r="J38" s="318">
        <f ca="1">+IF(ISERROR(HLOOKUP($B38,INDIRECT("'Monthly Resource Report'!"&amp;'Reid Validation'!J$482631&amp;":"&amp;'Reid Validation'!J$482632),'Reid Validation'!J$482633,FALSE)),0,HLOOKUP($B38,INDIRECT("'Monthly Resource Report'!"&amp;'Reid Validation'!J$482631&amp;":"&amp;'Reid Validation'!J$482632),'Reid Validation'!J$482633,FALSE))</f>
        <v>0</v>
      </c>
      <c r="L38" s="301">
        <v>42339</v>
      </c>
      <c r="M38" s="294">
        <v>65</v>
      </c>
      <c r="N38" s="297">
        <v>0</v>
      </c>
      <c r="O38" s="299">
        <v>0.7</v>
      </c>
      <c r="P38" s="295">
        <v>0.06</v>
      </c>
      <c r="Q38" s="294">
        <f ca="1">+IF(ISERROR(HLOOKUP($B38,INDIRECT("'Monthly Resource Report'!"&amp;'Reid Validation'!Q$482631&amp;":"&amp;'Reid Validation'!Q$482632),'Reid Validation'!Q$482633,FALSE)),0,HLOOKUP($B38,INDIRECT("'Monthly Resource Report'!"&amp;'Reid Validation'!Q$482631&amp;":"&amp;'Reid Validation'!Q$482632),'Reid Validation'!Q$482633,FALSE))</f>
        <v>65</v>
      </c>
      <c r="R38" s="297">
        <f ca="1">+IF(ISERROR(HLOOKUP($B38,INDIRECT("'Monthly Resource Report'!"&amp;'Reid Validation'!R$482631&amp;":"&amp;'Reid Validation'!R$482632),'Reid Validation'!R$482633,FALSE)),0,HLOOKUP($B38,INDIRECT("'Monthly Resource Report'!"&amp;'Reid Validation'!R$482631&amp;":"&amp;'Reid Validation'!R$482632),'Reid Validation'!R$482633,FALSE))</f>
        <v>0</v>
      </c>
      <c r="S38" s="317">
        <f ca="1">+IF(ISERROR(HLOOKUP($B38,INDIRECT("'Monthly Resource Report'!"&amp;'Reid Validation'!S$482631&amp;":"&amp;'Reid Validation'!S$482632),'Reid Validation'!S$482633,FALSE)),0,HLOOKUP($B38,INDIRECT("'Monthly Resource Report'!"&amp;'Reid Validation'!S$482631&amp;":"&amp;'Reid Validation'!S$482632),'Reid Validation'!S$482633,FALSE))</f>
        <v>0</v>
      </c>
      <c r="T38" s="318">
        <f ca="1">+IF(ISERROR(HLOOKUP($B38,INDIRECT("'Monthly Resource Report'!"&amp;'Reid Validation'!T$482631&amp;":"&amp;'Reid Validation'!T$482632),'Reid Validation'!T$482633,FALSE)),0,HLOOKUP($B38,INDIRECT("'Monthly Resource Report'!"&amp;'Reid Validation'!T$482631&amp;":"&amp;'Reid Validation'!T$482632),'Reid Validation'!T$482633,FALSE))</f>
        <v>0</v>
      </c>
    </row>
    <row r="39" spans="2:20">
      <c r="B39" s="301">
        <v>42370</v>
      </c>
      <c r="C39" s="294">
        <v>45</v>
      </c>
      <c r="D39" s="297">
        <v>0</v>
      </c>
      <c r="E39" s="299">
        <v>0.3</v>
      </c>
      <c r="F39" s="295">
        <v>0.06</v>
      </c>
      <c r="G39" s="294">
        <f ca="1">+IF(ISERROR(HLOOKUP($B39,INDIRECT("'Monthly Resource Report'!"&amp;'Reid Validation'!G$482631&amp;":"&amp;'Reid Validation'!G$482632),'Reid Validation'!G$482633,FALSE)),0,HLOOKUP($B39,INDIRECT("'Monthly Resource Report'!"&amp;'Reid Validation'!G$482631&amp;":"&amp;'Reid Validation'!G$482632),'Reid Validation'!G$482633,FALSE))</f>
        <v>45</v>
      </c>
      <c r="H39" s="297">
        <f ca="1">+IF(ISERROR(HLOOKUP($B39,INDIRECT("'Monthly Resource Report'!"&amp;'Reid Validation'!H$482631&amp;":"&amp;'Reid Validation'!H$482632),'Reid Validation'!H$482633,FALSE)),0,HLOOKUP($B39,INDIRECT("'Monthly Resource Report'!"&amp;'Reid Validation'!H$482631&amp;":"&amp;'Reid Validation'!H$482632),'Reid Validation'!H$482633,FALSE))</f>
        <v>0</v>
      </c>
      <c r="I39" s="317">
        <f ca="1">+IF(ISERROR(HLOOKUP($B39,INDIRECT("'Monthly Resource Report'!"&amp;'Reid Validation'!I$482631&amp;":"&amp;'Reid Validation'!I$482632),'Reid Validation'!I$482633,FALSE)),0,HLOOKUP($B39,INDIRECT("'Monthly Resource Report'!"&amp;'Reid Validation'!I$482631&amp;":"&amp;'Reid Validation'!I$482632),'Reid Validation'!I$482633,FALSE))</f>
        <v>0</v>
      </c>
      <c r="J39" s="318">
        <f ca="1">+IF(ISERROR(HLOOKUP($B39,INDIRECT("'Monthly Resource Report'!"&amp;'Reid Validation'!J$482631&amp;":"&amp;'Reid Validation'!J$482632),'Reid Validation'!J$482633,FALSE)),0,HLOOKUP($B39,INDIRECT("'Monthly Resource Report'!"&amp;'Reid Validation'!J$482631&amp;":"&amp;'Reid Validation'!J$482632),'Reid Validation'!J$482633,FALSE))</f>
        <v>0</v>
      </c>
      <c r="L39" s="301">
        <v>42370</v>
      </c>
      <c r="M39" s="294">
        <v>65</v>
      </c>
      <c r="N39" s="297">
        <v>0</v>
      </c>
      <c r="O39" s="299">
        <v>0.7</v>
      </c>
      <c r="P39" s="295">
        <v>0.06</v>
      </c>
      <c r="Q39" s="294">
        <f ca="1">+IF(ISERROR(HLOOKUP($B39,INDIRECT("'Monthly Resource Report'!"&amp;'Reid Validation'!Q$482631&amp;":"&amp;'Reid Validation'!Q$482632),'Reid Validation'!Q$482633,FALSE)),0,HLOOKUP($B39,INDIRECT("'Monthly Resource Report'!"&amp;'Reid Validation'!Q$482631&amp;":"&amp;'Reid Validation'!Q$482632),'Reid Validation'!Q$482633,FALSE))</f>
        <v>65</v>
      </c>
      <c r="R39" s="297">
        <f ca="1">+IF(ISERROR(HLOOKUP($B39,INDIRECT("'Monthly Resource Report'!"&amp;'Reid Validation'!R$482631&amp;":"&amp;'Reid Validation'!R$482632),'Reid Validation'!R$482633,FALSE)),0,HLOOKUP($B39,INDIRECT("'Monthly Resource Report'!"&amp;'Reid Validation'!R$482631&amp;":"&amp;'Reid Validation'!R$482632),'Reid Validation'!R$482633,FALSE))</f>
        <v>0</v>
      </c>
      <c r="S39" s="317">
        <f ca="1">+IF(ISERROR(HLOOKUP($B39,INDIRECT("'Monthly Resource Report'!"&amp;'Reid Validation'!S$482631&amp;":"&amp;'Reid Validation'!S$482632),'Reid Validation'!S$482633,FALSE)),0,HLOOKUP($B39,INDIRECT("'Monthly Resource Report'!"&amp;'Reid Validation'!S$482631&amp;":"&amp;'Reid Validation'!S$482632),'Reid Validation'!S$482633,FALSE))</f>
        <v>0</v>
      </c>
      <c r="T39" s="318">
        <f ca="1">+IF(ISERROR(HLOOKUP($B39,INDIRECT("'Monthly Resource Report'!"&amp;'Reid Validation'!T$482631&amp;":"&amp;'Reid Validation'!T$482632),'Reid Validation'!T$482633,FALSE)),0,HLOOKUP($B39,INDIRECT("'Monthly Resource Report'!"&amp;'Reid Validation'!T$482631&amp;":"&amp;'Reid Validation'!T$482632),'Reid Validation'!T$482633,FALSE))</f>
        <v>0</v>
      </c>
    </row>
    <row r="40" spans="2:20">
      <c r="B40" s="301">
        <v>42401</v>
      </c>
      <c r="C40" s="294">
        <v>45</v>
      </c>
      <c r="D40" s="297">
        <v>0</v>
      </c>
      <c r="E40" s="299">
        <v>0.3</v>
      </c>
      <c r="F40" s="295">
        <v>0.06</v>
      </c>
      <c r="G40" s="294">
        <f ca="1">+IF(ISERROR(HLOOKUP($B40,INDIRECT("'Monthly Resource Report'!"&amp;'Reid Validation'!G$482631&amp;":"&amp;'Reid Validation'!G$482632),'Reid Validation'!G$482633,FALSE)),0,HLOOKUP($B40,INDIRECT("'Monthly Resource Report'!"&amp;'Reid Validation'!G$482631&amp;":"&amp;'Reid Validation'!G$482632),'Reid Validation'!G$482633,FALSE))</f>
        <v>45</v>
      </c>
      <c r="H40" s="297">
        <f ca="1">+IF(ISERROR(HLOOKUP($B40,INDIRECT("'Monthly Resource Report'!"&amp;'Reid Validation'!H$482631&amp;":"&amp;'Reid Validation'!H$482632),'Reid Validation'!H$482633,FALSE)),0,HLOOKUP($B40,INDIRECT("'Monthly Resource Report'!"&amp;'Reid Validation'!H$482631&amp;":"&amp;'Reid Validation'!H$482632),'Reid Validation'!H$482633,FALSE))</f>
        <v>0</v>
      </c>
      <c r="I40" s="317">
        <f ca="1">+IF(ISERROR(HLOOKUP($B40,INDIRECT("'Monthly Resource Report'!"&amp;'Reid Validation'!I$482631&amp;":"&amp;'Reid Validation'!I$482632),'Reid Validation'!I$482633,FALSE)),0,HLOOKUP($B40,INDIRECT("'Monthly Resource Report'!"&amp;'Reid Validation'!I$482631&amp;":"&amp;'Reid Validation'!I$482632),'Reid Validation'!I$482633,FALSE))</f>
        <v>0</v>
      </c>
      <c r="J40" s="318">
        <f ca="1">+IF(ISERROR(HLOOKUP($B40,INDIRECT("'Monthly Resource Report'!"&amp;'Reid Validation'!J$482631&amp;":"&amp;'Reid Validation'!J$482632),'Reid Validation'!J$482633,FALSE)),0,HLOOKUP($B40,INDIRECT("'Monthly Resource Report'!"&amp;'Reid Validation'!J$482631&amp;":"&amp;'Reid Validation'!J$482632),'Reid Validation'!J$482633,FALSE))</f>
        <v>0</v>
      </c>
      <c r="L40" s="301">
        <v>42401</v>
      </c>
      <c r="M40" s="294">
        <v>65</v>
      </c>
      <c r="N40" s="297">
        <v>0</v>
      </c>
      <c r="O40" s="299">
        <v>0.7</v>
      </c>
      <c r="P40" s="295">
        <v>0.06</v>
      </c>
      <c r="Q40" s="294">
        <f ca="1">+IF(ISERROR(HLOOKUP($B40,INDIRECT("'Monthly Resource Report'!"&amp;'Reid Validation'!Q$482631&amp;":"&amp;'Reid Validation'!Q$482632),'Reid Validation'!Q$482633,FALSE)),0,HLOOKUP($B40,INDIRECT("'Monthly Resource Report'!"&amp;'Reid Validation'!Q$482631&amp;":"&amp;'Reid Validation'!Q$482632),'Reid Validation'!Q$482633,FALSE))</f>
        <v>65</v>
      </c>
      <c r="R40" s="297">
        <f ca="1">+IF(ISERROR(HLOOKUP($B40,INDIRECT("'Monthly Resource Report'!"&amp;'Reid Validation'!R$482631&amp;":"&amp;'Reid Validation'!R$482632),'Reid Validation'!R$482633,FALSE)),0,HLOOKUP($B40,INDIRECT("'Monthly Resource Report'!"&amp;'Reid Validation'!R$482631&amp;":"&amp;'Reid Validation'!R$482632),'Reid Validation'!R$482633,FALSE))</f>
        <v>0</v>
      </c>
      <c r="S40" s="317">
        <f ca="1">+IF(ISERROR(HLOOKUP($B40,INDIRECT("'Monthly Resource Report'!"&amp;'Reid Validation'!S$482631&amp;":"&amp;'Reid Validation'!S$482632),'Reid Validation'!S$482633,FALSE)),0,HLOOKUP($B40,INDIRECT("'Monthly Resource Report'!"&amp;'Reid Validation'!S$482631&amp;":"&amp;'Reid Validation'!S$482632),'Reid Validation'!S$482633,FALSE))</f>
        <v>0</v>
      </c>
      <c r="T40" s="318">
        <f ca="1">+IF(ISERROR(HLOOKUP($B40,INDIRECT("'Monthly Resource Report'!"&amp;'Reid Validation'!T$482631&amp;":"&amp;'Reid Validation'!T$482632),'Reid Validation'!T$482633,FALSE)),0,HLOOKUP($B40,INDIRECT("'Monthly Resource Report'!"&amp;'Reid Validation'!T$482631&amp;":"&amp;'Reid Validation'!T$482632),'Reid Validation'!T$482633,FALSE))</f>
        <v>0</v>
      </c>
    </row>
    <row r="41" spans="2:20">
      <c r="B41" s="301">
        <v>42430</v>
      </c>
      <c r="C41" s="294">
        <v>45</v>
      </c>
      <c r="D41" s="297">
        <v>0</v>
      </c>
      <c r="E41" s="299">
        <v>0.3</v>
      </c>
      <c r="F41" s="295">
        <v>0.06</v>
      </c>
      <c r="G41" s="294">
        <f ca="1">+IF(ISERROR(HLOOKUP($B41,INDIRECT("'Monthly Resource Report'!"&amp;'Reid Validation'!G$482631&amp;":"&amp;'Reid Validation'!G$482632),'Reid Validation'!G$482633,FALSE)),0,HLOOKUP($B41,INDIRECT("'Monthly Resource Report'!"&amp;'Reid Validation'!G$482631&amp;":"&amp;'Reid Validation'!G$482632),'Reid Validation'!G$482633,FALSE))</f>
        <v>0</v>
      </c>
      <c r="H41" s="297">
        <f ca="1">+IF(ISERROR(HLOOKUP($B41,INDIRECT("'Monthly Resource Report'!"&amp;'Reid Validation'!H$482631&amp;":"&amp;'Reid Validation'!H$482632),'Reid Validation'!H$482633,FALSE)),0,HLOOKUP($B41,INDIRECT("'Monthly Resource Report'!"&amp;'Reid Validation'!H$482631&amp;":"&amp;'Reid Validation'!H$482632),'Reid Validation'!H$482633,FALSE))</f>
        <v>0</v>
      </c>
      <c r="I41" s="317">
        <f ca="1">+IF(ISERROR(HLOOKUP($B41,INDIRECT("'Monthly Resource Report'!"&amp;'Reid Validation'!I$482631&amp;":"&amp;'Reid Validation'!I$482632),'Reid Validation'!I$482633,FALSE)),0,HLOOKUP($B41,INDIRECT("'Monthly Resource Report'!"&amp;'Reid Validation'!I$482631&amp;":"&amp;'Reid Validation'!I$482632),'Reid Validation'!I$482633,FALSE))</f>
        <v>0</v>
      </c>
      <c r="J41" s="318">
        <f ca="1">+IF(ISERROR(HLOOKUP($B41,INDIRECT("'Monthly Resource Report'!"&amp;'Reid Validation'!J$482631&amp;":"&amp;'Reid Validation'!J$482632),'Reid Validation'!J$482633,FALSE)),0,HLOOKUP($B41,INDIRECT("'Monthly Resource Report'!"&amp;'Reid Validation'!J$482631&amp;":"&amp;'Reid Validation'!J$482632),'Reid Validation'!J$482633,FALSE))</f>
        <v>0</v>
      </c>
      <c r="L41" s="301">
        <v>42430</v>
      </c>
      <c r="M41" s="294">
        <v>65</v>
      </c>
      <c r="N41" s="297">
        <v>0</v>
      </c>
      <c r="O41" s="299">
        <v>0.7</v>
      </c>
      <c r="P41" s="295">
        <v>0.06</v>
      </c>
      <c r="Q41" s="294">
        <f ca="1">+IF(ISERROR(HLOOKUP($B41,INDIRECT("'Monthly Resource Report'!"&amp;'Reid Validation'!Q$482631&amp;":"&amp;'Reid Validation'!Q$482632),'Reid Validation'!Q$482633,FALSE)),0,HLOOKUP($B41,INDIRECT("'Monthly Resource Report'!"&amp;'Reid Validation'!Q$482631&amp;":"&amp;'Reid Validation'!Q$482632),'Reid Validation'!Q$482633,FALSE))</f>
        <v>65</v>
      </c>
      <c r="R41" s="297">
        <f ca="1">+IF(ISERROR(HLOOKUP($B41,INDIRECT("'Monthly Resource Report'!"&amp;'Reid Validation'!R$482631&amp;":"&amp;'Reid Validation'!R$482632),'Reid Validation'!R$482633,FALSE)),0,HLOOKUP($B41,INDIRECT("'Monthly Resource Report'!"&amp;'Reid Validation'!R$482631&amp;":"&amp;'Reid Validation'!R$482632),'Reid Validation'!R$482633,FALSE))</f>
        <v>0</v>
      </c>
      <c r="S41" s="317">
        <f ca="1">+IF(ISERROR(HLOOKUP($B41,INDIRECT("'Monthly Resource Report'!"&amp;'Reid Validation'!S$482631&amp;":"&amp;'Reid Validation'!S$482632),'Reid Validation'!S$482633,FALSE)),0,HLOOKUP($B41,INDIRECT("'Monthly Resource Report'!"&amp;'Reid Validation'!S$482631&amp;":"&amp;'Reid Validation'!S$482632),'Reid Validation'!S$482633,FALSE))</f>
        <v>0</v>
      </c>
      <c r="T41" s="318">
        <f ca="1">+IF(ISERROR(HLOOKUP($B41,INDIRECT("'Monthly Resource Report'!"&amp;'Reid Validation'!T$482631&amp;":"&amp;'Reid Validation'!T$482632),'Reid Validation'!T$482633,FALSE)),0,HLOOKUP($B41,INDIRECT("'Monthly Resource Report'!"&amp;'Reid Validation'!T$482631&amp;":"&amp;'Reid Validation'!T$482632),'Reid Validation'!T$482633,FALSE))</f>
        <v>0</v>
      </c>
    </row>
    <row r="42" spans="2:20">
      <c r="B42" s="301">
        <v>42461</v>
      </c>
      <c r="C42" s="294">
        <v>45</v>
      </c>
      <c r="D42" s="297">
        <v>0</v>
      </c>
      <c r="E42" s="299">
        <v>0.3</v>
      </c>
      <c r="F42" s="295">
        <v>0.06</v>
      </c>
      <c r="G42" s="294">
        <f ca="1">+IF(ISERROR(HLOOKUP($B42,INDIRECT("'Monthly Resource Report'!"&amp;'Reid Validation'!G$482631&amp;":"&amp;'Reid Validation'!G$482632),'Reid Validation'!G$482633,FALSE)),0,HLOOKUP($B42,INDIRECT("'Monthly Resource Report'!"&amp;'Reid Validation'!G$482631&amp;":"&amp;'Reid Validation'!G$482632),'Reid Validation'!G$482633,FALSE))</f>
        <v>0</v>
      </c>
      <c r="H42" s="297">
        <f ca="1">+IF(ISERROR(HLOOKUP($B42,INDIRECT("'Monthly Resource Report'!"&amp;'Reid Validation'!H$482631&amp;":"&amp;'Reid Validation'!H$482632),'Reid Validation'!H$482633,FALSE)),0,HLOOKUP($B42,INDIRECT("'Monthly Resource Report'!"&amp;'Reid Validation'!H$482631&amp;":"&amp;'Reid Validation'!H$482632),'Reid Validation'!H$482633,FALSE))</f>
        <v>0</v>
      </c>
      <c r="I42" s="317">
        <f ca="1">+IF(ISERROR(HLOOKUP($B42,INDIRECT("'Monthly Resource Report'!"&amp;'Reid Validation'!I$482631&amp;":"&amp;'Reid Validation'!I$482632),'Reid Validation'!I$482633,FALSE)),0,HLOOKUP($B42,INDIRECT("'Monthly Resource Report'!"&amp;'Reid Validation'!I$482631&amp;":"&amp;'Reid Validation'!I$482632),'Reid Validation'!I$482633,FALSE))</f>
        <v>0</v>
      </c>
      <c r="J42" s="318">
        <f ca="1">+IF(ISERROR(HLOOKUP($B42,INDIRECT("'Monthly Resource Report'!"&amp;'Reid Validation'!J$482631&amp;":"&amp;'Reid Validation'!J$482632),'Reid Validation'!J$482633,FALSE)),0,HLOOKUP($B42,INDIRECT("'Monthly Resource Report'!"&amp;'Reid Validation'!J$482631&amp;":"&amp;'Reid Validation'!J$482632),'Reid Validation'!J$482633,FALSE))</f>
        <v>0</v>
      </c>
      <c r="L42" s="301">
        <v>42461</v>
      </c>
      <c r="M42" s="294">
        <v>65</v>
      </c>
      <c r="N42" s="297">
        <v>0</v>
      </c>
      <c r="O42" s="299">
        <v>0.7</v>
      </c>
      <c r="P42" s="295">
        <v>0.06</v>
      </c>
      <c r="Q42" s="294">
        <f ca="1">+IF(ISERROR(HLOOKUP($B42,INDIRECT("'Monthly Resource Report'!"&amp;'Reid Validation'!Q$482631&amp;":"&amp;'Reid Validation'!Q$482632),'Reid Validation'!Q$482633,FALSE)),0,HLOOKUP($B42,INDIRECT("'Monthly Resource Report'!"&amp;'Reid Validation'!Q$482631&amp;":"&amp;'Reid Validation'!Q$482632),'Reid Validation'!Q$482633,FALSE))</f>
        <v>65</v>
      </c>
      <c r="R42" s="297">
        <f ca="1">+IF(ISERROR(HLOOKUP($B42,INDIRECT("'Monthly Resource Report'!"&amp;'Reid Validation'!R$482631&amp;":"&amp;'Reid Validation'!R$482632),'Reid Validation'!R$482633,FALSE)),0,HLOOKUP($B42,INDIRECT("'Monthly Resource Report'!"&amp;'Reid Validation'!R$482631&amp;":"&amp;'Reid Validation'!R$482632),'Reid Validation'!R$482633,FALSE))</f>
        <v>0</v>
      </c>
      <c r="S42" s="317">
        <f ca="1">+IF(ISERROR(HLOOKUP($B42,INDIRECT("'Monthly Resource Report'!"&amp;'Reid Validation'!S$482631&amp;":"&amp;'Reid Validation'!S$482632),'Reid Validation'!S$482633,FALSE)),0,HLOOKUP($B42,INDIRECT("'Monthly Resource Report'!"&amp;'Reid Validation'!S$482631&amp;":"&amp;'Reid Validation'!S$482632),'Reid Validation'!S$482633,FALSE))</f>
        <v>0</v>
      </c>
      <c r="T42" s="318">
        <f ca="1">+IF(ISERROR(HLOOKUP($B42,INDIRECT("'Monthly Resource Report'!"&amp;'Reid Validation'!T$482631&amp;":"&amp;'Reid Validation'!T$482632),'Reid Validation'!T$482633,FALSE)),0,HLOOKUP($B42,INDIRECT("'Monthly Resource Report'!"&amp;'Reid Validation'!T$482631&amp;":"&amp;'Reid Validation'!T$482632),'Reid Validation'!T$482633,FALSE))</f>
        <v>0</v>
      </c>
    </row>
    <row r="43" spans="2:20">
      <c r="B43" s="301">
        <v>42491</v>
      </c>
      <c r="C43" s="294">
        <v>45</v>
      </c>
      <c r="D43" s="297">
        <v>0</v>
      </c>
      <c r="E43" s="299">
        <v>0.3</v>
      </c>
      <c r="F43" s="295">
        <v>0.06</v>
      </c>
      <c r="G43" s="294">
        <f ca="1">+IF(ISERROR(HLOOKUP($B43,INDIRECT("'Monthly Resource Report'!"&amp;'Reid Validation'!G$482631&amp;":"&amp;'Reid Validation'!G$482632),'Reid Validation'!G$482633,FALSE)),0,HLOOKUP($B43,INDIRECT("'Monthly Resource Report'!"&amp;'Reid Validation'!G$482631&amp;":"&amp;'Reid Validation'!G$482632),'Reid Validation'!G$482633,FALSE))</f>
        <v>0</v>
      </c>
      <c r="H43" s="297">
        <f ca="1">+IF(ISERROR(HLOOKUP($B43,INDIRECT("'Monthly Resource Report'!"&amp;'Reid Validation'!H$482631&amp;":"&amp;'Reid Validation'!H$482632),'Reid Validation'!H$482633,FALSE)),0,HLOOKUP($B43,INDIRECT("'Monthly Resource Report'!"&amp;'Reid Validation'!H$482631&amp;":"&amp;'Reid Validation'!H$482632),'Reid Validation'!H$482633,FALSE))</f>
        <v>0</v>
      </c>
      <c r="I43" s="317">
        <f ca="1">+IF(ISERROR(HLOOKUP($B43,INDIRECT("'Monthly Resource Report'!"&amp;'Reid Validation'!I$482631&amp;":"&amp;'Reid Validation'!I$482632),'Reid Validation'!I$482633,FALSE)),0,HLOOKUP($B43,INDIRECT("'Monthly Resource Report'!"&amp;'Reid Validation'!I$482631&amp;":"&amp;'Reid Validation'!I$482632),'Reid Validation'!I$482633,FALSE))</f>
        <v>0</v>
      </c>
      <c r="J43" s="318">
        <f ca="1">+IF(ISERROR(HLOOKUP($B43,INDIRECT("'Monthly Resource Report'!"&amp;'Reid Validation'!J$482631&amp;":"&amp;'Reid Validation'!J$482632),'Reid Validation'!J$482633,FALSE)),0,HLOOKUP($B43,INDIRECT("'Monthly Resource Report'!"&amp;'Reid Validation'!J$482631&amp;":"&amp;'Reid Validation'!J$482632),'Reid Validation'!J$482633,FALSE))</f>
        <v>0</v>
      </c>
      <c r="L43" s="301">
        <v>42491</v>
      </c>
      <c r="M43" s="294">
        <v>60</v>
      </c>
      <c r="N43" s="297">
        <v>0</v>
      </c>
      <c r="O43" s="299">
        <v>0.7</v>
      </c>
      <c r="P43" s="295">
        <v>0.06</v>
      </c>
      <c r="Q43" s="294">
        <f ca="1">+IF(ISERROR(HLOOKUP($B43,INDIRECT("'Monthly Resource Report'!"&amp;'Reid Validation'!Q$482631&amp;":"&amp;'Reid Validation'!Q$482632),'Reid Validation'!Q$482633,FALSE)),0,HLOOKUP($B43,INDIRECT("'Monthly Resource Report'!"&amp;'Reid Validation'!Q$482631&amp;":"&amp;'Reid Validation'!Q$482632),'Reid Validation'!Q$482633,FALSE))</f>
        <v>60</v>
      </c>
      <c r="R43" s="297">
        <f ca="1">+IF(ISERROR(HLOOKUP($B43,INDIRECT("'Monthly Resource Report'!"&amp;'Reid Validation'!R$482631&amp;":"&amp;'Reid Validation'!R$482632),'Reid Validation'!R$482633,FALSE)),0,HLOOKUP($B43,INDIRECT("'Monthly Resource Report'!"&amp;'Reid Validation'!R$482631&amp;":"&amp;'Reid Validation'!R$482632),'Reid Validation'!R$482633,FALSE))</f>
        <v>0</v>
      </c>
      <c r="S43" s="317">
        <f ca="1">+IF(ISERROR(HLOOKUP($B43,INDIRECT("'Monthly Resource Report'!"&amp;'Reid Validation'!S$482631&amp;":"&amp;'Reid Validation'!S$482632),'Reid Validation'!S$482633,FALSE)),0,HLOOKUP($B43,INDIRECT("'Monthly Resource Report'!"&amp;'Reid Validation'!S$482631&amp;":"&amp;'Reid Validation'!S$482632),'Reid Validation'!S$482633,FALSE))</f>
        <v>0</v>
      </c>
      <c r="T43" s="318">
        <f ca="1">+IF(ISERROR(HLOOKUP($B43,INDIRECT("'Monthly Resource Report'!"&amp;'Reid Validation'!T$482631&amp;":"&amp;'Reid Validation'!T$482632),'Reid Validation'!T$482633,FALSE)),0,HLOOKUP($B43,INDIRECT("'Monthly Resource Report'!"&amp;'Reid Validation'!T$482631&amp;":"&amp;'Reid Validation'!T$482632),'Reid Validation'!T$482633,FALSE))</f>
        <v>0</v>
      </c>
    </row>
    <row r="44" spans="2:20">
      <c r="B44" s="301">
        <v>42522</v>
      </c>
      <c r="C44" s="294">
        <v>45</v>
      </c>
      <c r="D44" s="297">
        <v>0</v>
      </c>
      <c r="E44" s="299">
        <v>0.3</v>
      </c>
      <c r="F44" s="295">
        <v>0.06</v>
      </c>
      <c r="G44" s="294">
        <f ca="1">+IF(ISERROR(HLOOKUP($B44,INDIRECT("'Monthly Resource Report'!"&amp;'Reid Validation'!G$482631&amp;":"&amp;'Reid Validation'!G$482632),'Reid Validation'!G$482633,FALSE)),0,HLOOKUP($B44,INDIRECT("'Monthly Resource Report'!"&amp;'Reid Validation'!G$482631&amp;":"&amp;'Reid Validation'!G$482632),'Reid Validation'!G$482633,FALSE))</f>
        <v>0</v>
      </c>
      <c r="H44" s="297">
        <f ca="1">+IF(ISERROR(HLOOKUP($B44,INDIRECT("'Monthly Resource Report'!"&amp;'Reid Validation'!H$482631&amp;":"&amp;'Reid Validation'!H$482632),'Reid Validation'!H$482633,FALSE)),0,HLOOKUP($B44,INDIRECT("'Monthly Resource Report'!"&amp;'Reid Validation'!H$482631&amp;":"&amp;'Reid Validation'!H$482632),'Reid Validation'!H$482633,FALSE))</f>
        <v>0</v>
      </c>
      <c r="I44" s="317">
        <f ca="1">+IF(ISERROR(HLOOKUP($B44,INDIRECT("'Monthly Resource Report'!"&amp;'Reid Validation'!I$482631&amp;":"&amp;'Reid Validation'!I$482632),'Reid Validation'!I$482633,FALSE)),0,HLOOKUP($B44,INDIRECT("'Monthly Resource Report'!"&amp;'Reid Validation'!I$482631&amp;":"&amp;'Reid Validation'!I$482632),'Reid Validation'!I$482633,FALSE))</f>
        <v>0</v>
      </c>
      <c r="J44" s="318">
        <f ca="1">+IF(ISERROR(HLOOKUP($B44,INDIRECT("'Monthly Resource Report'!"&amp;'Reid Validation'!J$482631&amp;":"&amp;'Reid Validation'!J$482632),'Reid Validation'!J$482633,FALSE)),0,HLOOKUP($B44,INDIRECT("'Monthly Resource Report'!"&amp;'Reid Validation'!J$482631&amp;":"&amp;'Reid Validation'!J$482632),'Reid Validation'!J$482633,FALSE))</f>
        <v>0</v>
      </c>
      <c r="L44" s="301">
        <v>42522</v>
      </c>
      <c r="M44" s="294">
        <v>60</v>
      </c>
      <c r="N44" s="297">
        <v>0</v>
      </c>
      <c r="O44" s="299">
        <v>0.7</v>
      </c>
      <c r="P44" s="295">
        <v>0.06</v>
      </c>
      <c r="Q44" s="294">
        <f ca="1">+IF(ISERROR(HLOOKUP($B44,INDIRECT("'Monthly Resource Report'!"&amp;'Reid Validation'!Q$482631&amp;":"&amp;'Reid Validation'!Q$482632),'Reid Validation'!Q$482633,FALSE)),0,HLOOKUP($B44,INDIRECT("'Monthly Resource Report'!"&amp;'Reid Validation'!Q$482631&amp;":"&amp;'Reid Validation'!Q$482632),'Reid Validation'!Q$482633,FALSE))</f>
        <v>60</v>
      </c>
      <c r="R44" s="297">
        <f ca="1">+IF(ISERROR(HLOOKUP($B44,INDIRECT("'Monthly Resource Report'!"&amp;'Reid Validation'!R$482631&amp;":"&amp;'Reid Validation'!R$482632),'Reid Validation'!R$482633,FALSE)),0,HLOOKUP($B44,INDIRECT("'Monthly Resource Report'!"&amp;'Reid Validation'!R$482631&amp;":"&amp;'Reid Validation'!R$482632),'Reid Validation'!R$482633,FALSE))</f>
        <v>0</v>
      </c>
      <c r="S44" s="317">
        <f ca="1">+IF(ISERROR(HLOOKUP($B44,INDIRECT("'Monthly Resource Report'!"&amp;'Reid Validation'!S$482631&amp;":"&amp;'Reid Validation'!S$482632),'Reid Validation'!S$482633,FALSE)),0,HLOOKUP($B44,INDIRECT("'Monthly Resource Report'!"&amp;'Reid Validation'!S$482631&amp;":"&amp;'Reid Validation'!S$482632),'Reid Validation'!S$482633,FALSE))</f>
        <v>0</v>
      </c>
      <c r="T44" s="318">
        <f ca="1">+IF(ISERROR(HLOOKUP($B44,INDIRECT("'Monthly Resource Report'!"&amp;'Reid Validation'!T$482631&amp;":"&amp;'Reid Validation'!T$482632),'Reid Validation'!T$482633,FALSE)),0,HLOOKUP($B44,INDIRECT("'Monthly Resource Report'!"&amp;'Reid Validation'!T$482631&amp;":"&amp;'Reid Validation'!T$482632),'Reid Validation'!T$482633,FALSE))</f>
        <v>0</v>
      </c>
    </row>
    <row r="45" spans="2:20">
      <c r="B45" s="301">
        <v>42552</v>
      </c>
      <c r="C45" s="294">
        <v>45</v>
      </c>
      <c r="D45" s="297">
        <v>0</v>
      </c>
      <c r="E45" s="299">
        <v>0.3</v>
      </c>
      <c r="F45" s="295">
        <v>0.06</v>
      </c>
      <c r="G45" s="294">
        <f ca="1">+IF(ISERROR(HLOOKUP($B45,INDIRECT("'Monthly Resource Report'!"&amp;'Reid Validation'!G$482631&amp;":"&amp;'Reid Validation'!G$482632),'Reid Validation'!G$482633,FALSE)),0,HLOOKUP($B45,INDIRECT("'Monthly Resource Report'!"&amp;'Reid Validation'!G$482631&amp;":"&amp;'Reid Validation'!G$482632),'Reid Validation'!G$482633,FALSE))</f>
        <v>45</v>
      </c>
      <c r="H45" s="297">
        <f ca="1">+IF(ISERROR(HLOOKUP($B45,INDIRECT("'Monthly Resource Report'!"&amp;'Reid Validation'!H$482631&amp;":"&amp;'Reid Validation'!H$482632),'Reid Validation'!H$482633,FALSE)),0,HLOOKUP($B45,INDIRECT("'Monthly Resource Report'!"&amp;'Reid Validation'!H$482631&amp;":"&amp;'Reid Validation'!H$482632),'Reid Validation'!H$482633,FALSE))</f>
        <v>0</v>
      </c>
      <c r="I45" s="317">
        <f ca="1">+IF(ISERROR(HLOOKUP($B45,INDIRECT("'Monthly Resource Report'!"&amp;'Reid Validation'!I$482631&amp;":"&amp;'Reid Validation'!I$482632),'Reid Validation'!I$482633,FALSE)),0,HLOOKUP($B45,INDIRECT("'Monthly Resource Report'!"&amp;'Reid Validation'!I$482631&amp;":"&amp;'Reid Validation'!I$482632),'Reid Validation'!I$482633,FALSE))</f>
        <v>0</v>
      </c>
      <c r="J45" s="318">
        <f ca="1">+IF(ISERROR(HLOOKUP($B45,INDIRECT("'Monthly Resource Report'!"&amp;'Reid Validation'!J$482631&amp;":"&amp;'Reid Validation'!J$482632),'Reid Validation'!J$482633,FALSE)),0,HLOOKUP($B45,INDIRECT("'Monthly Resource Report'!"&amp;'Reid Validation'!J$482631&amp;":"&amp;'Reid Validation'!J$482632),'Reid Validation'!J$482633,FALSE))</f>
        <v>0</v>
      </c>
      <c r="L45" s="301">
        <v>42552</v>
      </c>
      <c r="M45" s="294">
        <v>58</v>
      </c>
      <c r="N45" s="297">
        <v>0</v>
      </c>
      <c r="O45" s="299">
        <v>0.7</v>
      </c>
      <c r="P45" s="295">
        <v>0.06</v>
      </c>
      <c r="Q45" s="294">
        <f ca="1">+IF(ISERROR(HLOOKUP($B45,INDIRECT("'Monthly Resource Report'!"&amp;'Reid Validation'!Q$482631&amp;":"&amp;'Reid Validation'!Q$482632),'Reid Validation'!Q$482633,FALSE)),0,HLOOKUP($B45,INDIRECT("'Monthly Resource Report'!"&amp;'Reid Validation'!Q$482631&amp;":"&amp;'Reid Validation'!Q$482632),'Reid Validation'!Q$482633,FALSE))</f>
        <v>58</v>
      </c>
      <c r="R45" s="297">
        <f ca="1">+IF(ISERROR(HLOOKUP($B45,INDIRECT("'Monthly Resource Report'!"&amp;'Reid Validation'!R$482631&amp;":"&amp;'Reid Validation'!R$482632),'Reid Validation'!R$482633,FALSE)),0,HLOOKUP($B45,INDIRECT("'Monthly Resource Report'!"&amp;'Reid Validation'!R$482631&amp;":"&amp;'Reid Validation'!R$482632),'Reid Validation'!R$482633,FALSE))</f>
        <v>0</v>
      </c>
      <c r="S45" s="317">
        <f ca="1">+IF(ISERROR(HLOOKUP($B45,INDIRECT("'Monthly Resource Report'!"&amp;'Reid Validation'!S$482631&amp;":"&amp;'Reid Validation'!S$482632),'Reid Validation'!S$482633,FALSE)),0,HLOOKUP($B45,INDIRECT("'Monthly Resource Report'!"&amp;'Reid Validation'!S$482631&amp;":"&amp;'Reid Validation'!S$482632),'Reid Validation'!S$482633,FALSE))</f>
        <v>0</v>
      </c>
      <c r="T45" s="318">
        <f ca="1">+IF(ISERROR(HLOOKUP($B45,INDIRECT("'Monthly Resource Report'!"&amp;'Reid Validation'!T$482631&amp;":"&amp;'Reid Validation'!T$482632),'Reid Validation'!T$482633,FALSE)),0,HLOOKUP($B45,INDIRECT("'Monthly Resource Report'!"&amp;'Reid Validation'!T$482631&amp;":"&amp;'Reid Validation'!T$482632),'Reid Validation'!T$482633,FALSE))</f>
        <v>0</v>
      </c>
    </row>
    <row r="46" spans="2:20">
      <c r="B46" s="301">
        <v>42583</v>
      </c>
      <c r="C46" s="294">
        <v>45</v>
      </c>
      <c r="D46" s="297">
        <v>0</v>
      </c>
      <c r="E46" s="299">
        <v>0.3</v>
      </c>
      <c r="F46" s="295">
        <v>0.06</v>
      </c>
      <c r="G46" s="294">
        <f ca="1">+IF(ISERROR(HLOOKUP($B46,INDIRECT("'Monthly Resource Report'!"&amp;'Reid Validation'!G$482631&amp;":"&amp;'Reid Validation'!G$482632),'Reid Validation'!G$482633,FALSE)),0,HLOOKUP($B46,INDIRECT("'Monthly Resource Report'!"&amp;'Reid Validation'!G$482631&amp;":"&amp;'Reid Validation'!G$482632),'Reid Validation'!G$482633,FALSE))</f>
        <v>45</v>
      </c>
      <c r="H46" s="297">
        <f ca="1">+IF(ISERROR(HLOOKUP($B46,INDIRECT("'Monthly Resource Report'!"&amp;'Reid Validation'!H$482631&amp;":"&amp;'Reid Validation'!H$482632),'Reid Validation'!H$482633,FALSE)),0,HLOOKUP($B46,INDIRECT("'Monthly Resource Report'!"&amp;'Reid Validation'!H$482631&amp;":"&amp;'Reid Validation'!H$482632),'Reid Validation'!H$482633,FALSE))</f>
        <v>0</v>
      </c>
      <c r="I46" s="317">
        <f ca="1">+IF(ISERROR(HLOOKUP($B46,INDIRECT("'Monthly Resource Report'!"&amp;'Reid Validation'!I$482631&amp;":"&amp;'Reid Validation'!I$482632),'Reid Validation'!I$482633,FALSE)),0,HLOOKUP($B46,INDIRECT("'Monthly Resource Report'!"&amp;'Reid Validation'!I$482631&amp;":"&amp;'Reid Validation'!I$482632),'Reid Validation'!I$482633,FALSE))</f>
        <v>0</v>
      </c>
      <c r="J46" s="318">
        <f ca="1">+IF(ISERROR(HLOOKUP($B46,INDIRECT("'Monthly Resource Report'!"&amp;'Reid Validation'!J$482631&amp;":"&amp;'Reid Validation'!J$482632),'Reid Validation'!J$482633,FALSE)),0,HLOOKUP($B46,INDIRECT("'Monthly Resource Report'!"&amp;'Reid Validation'!J$482631&amp;":"&amp;'Reid Validation'!J$482632),'Reid Validation'!J$482633,FALSE))</f>
        <v>0</v>
      </c>
      <c r="L46" s="301">
        <v>42583</v>
      </c>
      <c r="M46" s="294">
        <v>58</v>
      </c>
      <c r="N46" s="297">
        <v>0</v>
      </c>
      <c r="O46" s="299">
        <v>0.7</v>
      </c>
      <c r="P46" s="295">
        <v>0.06</v>
      </c>
      <c r="Q46" s="294">
        <f ca="1">+IF(ISERROR(HLOOKUP($B46,INDIRECT("'Monthly Resource Report'!"&amp;'Reid Validation'!Q$482631&amp;":"&amp;'Reid Validation'!Q$482632),'Reid Validation'!Q$482633,FALSE)),0,HLOOKUP($B46,INDIRECT("'Monthly Resource Report'!"&amp;'Reid Validation'!Q$482631&amp;":"&amp;'Reid Validation'!Q$482632),'Reid Validation'!Q$482633,FALSE))</f>
        <v>58</v>
      </c>
      <c r="R46" s="297">
        <f ca="1">+IF(ISERROR(HLOOKUP($B46,INDIRECT("'Monthly Resource Report'!"&amp;'Reid Validation'!R$482631&amp;":"&amp;'Reid Validation'!R$482632),'Reid Validation'!R$482633,FALSE)),0,HLOOKUP($B46,INDIRECT("'Monthly Resource Report'!"&amp;'Reid Validation'!R$482631&amp;":"&amp;'Reid Validation'!R$482632),'Reid Validation'!R$482633,FALSE))</f>
        <v>0</v>
      </c>
      <c r="S46" s="317">
        <f ca="1">+IF(ISERROR(HLOOKUP($B46,INDIRECT("'Monthly Resource Report'!"&amp;'Reid Validation'!S$482631&amp;":"&amp;'Reid Validation'!S$482632),'Reid Validation'!S$482633,FALSE)),0,HLOOKUP($B46,INDIRECT("'Monthly Resource Report'!"&amp;'Reid Validation'!S$482631&amp;":"&amp;'Reid Validation'!S$482632),'Reid Validation'!S$482633,FALSE))</f>
        <v>0</v>
      </c>
      <c r="T46" s="318">
        <f ca="1">+IF(ISERROR(HLOOKUP($B46,INDIRECT("'Monthly Resource Report'!"&amp;'Reid Validation'!T$482631&amp;":"&amp;'Reid Validation'!T$482632),'Reid Validation'!T$482633,FALSE)),0,HLOOKUP($B46,INDIRECT("'Monthly Resource Report'!"&amp;'Reid Validation'!T$482631&amp;":"&amp;'Reid Validation'!T$482632),'Reid Validation'!T$482633,FALSE))</f>
        <v>0</v>
      </c>
    </row>
    <row r="47" spans="2:20">
      <c r="B47" s="301">
        <v>42614</v>
      </c>
      <c r="C47" s="294">
        <v>45</v>
      </c>
      <c r="D47" s="297">
        <v>0</v>
      </c>
      <c r="E47" s="299">
        <v>0.3</v>
      </c>
      <c r="F47" s="295">
        <v>0.06</v>
      </c>
      <c r="G47" s="294">
        <f ca="1">+IF(ISERROR(HLOOKUP($B47,INDIRECT("'Monthly Resource Report'!"&amp;'Reid Validation'!G$482631&amp;":"&amp;'Reid Validation'!G$482632),'Reid Validation'!G$482633,FALSE)),0,HLOOKUP($B47,INDIRECT("'Monthly Resource Report'!"&amp;'Reid Validation'!G$482631&amp;":"&amp;'Reid Validation'!G$482632),'Reid Validation'!G$482633,FALSE))</f>
        <v>0</v>
      </c>
      <c r="H47" s="297">
        <f ca="1">+IF(ISERROR(HLOOKUP($B47,INDIRECT("'Monthly Resource Report'!"&amp;'Reid Validation'!H$482631&amp;":"&amp;'Reid Validation'!H$482632),'Reid Validation'!H$482633,FALSE)),0,HLOOKUP($B47,INDIRECT("'Monthly Resource Report'!"&amp;'Reid Validation'!H$482631&amp;":"&amp;'Reid Validation'!H$482632),'Reid Validation'!H$482633,FALSE))</f>
        <v>0</v>
      </c>
      <c r="I47" s="317">
        <f ca="1">+IF(ISERROR(HLOOKUP($B47,INDIRECT("'Monthly Resource Report'!"&amp;'Reid Validation'!I$482631&amp;":"&amp;'Reid Validation'!I$482632),'Reid Validation'!I$482633,FALSE)),0,HLOOKUP($B47,INDIRECT("'Monthly Resource Report'!"&amp;'Reid Validation'!I$482631&amp;":"&amp;'Reid Validation'!I$482632),'Reid Validation'!I$482633,FALSE))</f>
        <v>0</v>
      </c>
      <c r="J47" s="318">
        <f ca="1">+IF(ISERROR(HLOOKUP($B47,INDIRECT("'Monthly Resource Report'!"&amp;'Reid Validation'!J$482631&amp;":"&amp;'Reid Validation'!J$482632),'Reid Validation'!J$482633,FALSE)),0,HLOOKUP($B47,INDIRECT("'Monthly Resource Report'!"&amp;'Reid Validation'!J$482631&amp;":"&amp;'Reid Validation'!J$482632),'Reid Validation'!J$482633,FALSE))</f>
        <v>0</v>
      </c>
      <c r="L47" s="301">
        <v>42614</v>
      </c>
      <c r="M47" s="294">
        <v>58</v>
      </c>
      <c r="N47" s="297">
        <v>0</v>
      </c>
      <c r="O47" s="299">
        <v>0.7</v>
      </c>
      <c r="P47" s="295">
        <v>0.06</v>
      </c>
      <c r="Q47" s="294">
        <f ca="1">+IF(ISERROR(HLOOKUP($B47,INDIRECT("'Monthly Resource Report'!"&amp;'Reid Validation'!Q$482631&amp;":"&amp;'Reid Validation'!Q$482632),'Reid Validation'!Q$482633,FALSE)),0,HLOOKUP($B47,INDIRECT("'Monthly Resource Report'!"&amp;'Reid Validation'!Q$482631&amp;":"&amp;'Reid Validation'!Q$482632),'Reid Validation'!Q$482633,FALSE))</f>
        <v>58</v>
      </c>
      <c r="R47" s="297">
        <f ca="1">+IF(ISERROR(HLOOKUP($B47,INDIRECT("'Monthly Resource Report'!"&amp;'Reid Validation'!R$482631&amp;":"&amp;'Reid Validation'!R$482632),'Reid Validation'!R$482633,FALSE)),0,HLOOKUP($B47,INDIRECT("'Monthly Resource Report'!"&amp;'Reid Validation'!R$482631&amp;":"&amp;'Reid Validation'!R$482632),'Reid Validation'!R$482633,FALSE))</f>
        <v>0</v>
      </c>
      <c r="S47" s="317">
        <f ca="1">+IF(ISERROR(HLOOKUP($B47,INDIRECT("'Monthly Resource Report'!"&amp;'Reid Validation'!S$482631&amp;":"&amp;'Reid Validation'!S$482632),'Reid Validation'!S$482633,FALSE)),0,HLOOKUP($B47,INDIRECT("'Monthly Resource Report'!"&amp;'Reid Validation'!S$482631&amp;":"&amp;'Reid Validation'!S$482632),'Reid Validation'!S$482633,FALSE))</f>
        <v>0</v>
      </c>
      <c r="T47" s="318">
        <f ca="1">+IF(ISERROR(HLOOKUP($B47,INDIRECT("'Monthly Resource Report'!"&amp;'Reid Validation'!T$482631&amp;":"&amp;'Reid Validation'!T$482632),'Reid Validation'!T$482633,FALSE)),0,HLOOKUP($B47,INDIRECT("'Monthly Resource Report'!"&amp;'Reid Validation'!T$482631&amp;":"&amp;'Reid Validation'!T$482632),'Reid Validation'!T$482633,FALSE))</f>
        <v>0</v>
      </c>
    </row>
    <row r="48" spans="2:20">
      <c r="B48" s="301">
        <v>42644</v>
      </c>
      <c r="C48" s="294">
        <v>45</v>
      </c>
      <c r="D48" s="297">
        <v>0</v>
      </c>
      <c r="E48" s="299">
        <v>0.3</v>
      </c>
      <c r="F48" s="295">
        <v>0.06</v>
      </c>
      <c r="G48" s="294">
        <f ca="1">+IF(ISERROR(HLOOKUP($B48,INDIRECT("'Monthly Resource Report'!"&amp;'Reid Validation'!G$482631&amp;":"&amp;'Reid Validation'!G$482632),'Reid Validation'!G$482633,FALSE)),0,HLOOKUP($B48,INDIRECT("'Monthly Resource Report'!"&amp;'Reid Validation'!G$482631&amp;":"&amp;'Reid Validation'!G$482632),'Reid Validation'!G$482633,FALSE))</f>
        <v>0</v>
      </c>
      <c r="H48" s="297">
        <f ca="1">+IF(ISERROR(HLOOKUP($B48,INDIRECT("'Monthly Resource Report'!"&amp;'Reid Validation'!H$482631&amp;":"&amp;'Reid Validation'!H$482632),'Reid Validation'!H$482633,FALSE)),0,HLOOKUP($B48,INDIRECT("'Monthly Resource Report'!"&amp;'Reid Validation'!H$482631&amp;":"&amp;'Reid Validation'!H$482632),'Reid Validation'!H$482633,FALSE))</f>
        <v>0</v>
      </c>
      <c r="I48" s="317">
        <f ca="1">+IF(ISERROR(HLOOKUP($B48,INDIRECT("'Monthly Resource Report'!"&amp;'Reid Validation'!I$482631&amp;":"&amp;'Reid Validation'!I$482632),'Reid Validation'!I$482633,FALSE)),0,HLOOKUP($B48,INDIRECT("'Monthly Resource Report'!"&amp;'Reid Validation'!I$482631&amp;":"&amp;'Reid Validation'!I$482632),'Reid Validation'!I$482633,FALSE))</f>
        <v>0</v>
      </c>
      <c r="J48" s="318">
        <f ca="1">+IF(ISERROR(HLOOKUP($B48,INDIRECT("'Monthly Resource Report'!"&amp;'Reid Validation'!J$482631&amp;":"&amp;'Reid Validation'!J$482632),'Reid Validation'!J$482633,FALSE)),0,HLOOKUP($B48,INDIRECT("'Monthly Resource Report'!"&amp;'Reid Validation'!J$482631&amp;":"&amp;'Reid Validation'!J$482632),'Reid Validation'!J$482633,FALSE))</f>
        <v>0</v>
      </c>
      <c r="L48" s="301">
        <v>42644</v>
      </c>
      <c r="M48" s="294">
        <v>60</v>
      </c>
      <c r="N48" s="297">
        <v>0</v>
      </c>
      <c r="O48" s="299">
        <v>0.7</v>
      </c>
      <c r="P48" s="295">
        <v>0.06</v>
      </c>
      <c r="Q48" s="294">
        <f ca="1">+IF(ISERROR(HLOOKUP($B48,INDIRECT("'Monthly Resource Report'!"&amp;'Reid Validation'!Q$482631&amp;":"&amp;'Reid Validation'!Q$482632),'Reid Validation'!Q$482633,FALSE)),0,HLOOKUP($B48,INDIRECT("'Monthly Resource Report'!"&amp;'Reid Validation'!Q$482631&amp;":"&amp;'Reid Validation'!Q$482632),'Reid Validation'!Q$482633,FALSE))</f>
        <v>60</v>
      </c>
      <c r="R48" s="297">
        <f ca="1">+IF(ISERROR(HLOOKUP($B48,INDIRECT("'Monthly Resource Report'!"&amp;'Reid Validation'!R$482631&amp;":"&amp;'Reid Validation'!R$482632),'Reid Validation'!R$482633,FALSE)),0,HLOOKUP($B48,INDIRECT("'Monthly Resource Report'!"&amp;'Reid Validation'!R$482631&amp;":"&amp;'Reid Validation'!R$482632),'Reid Validation'!R$482633,FALSE))</f>
        <v>0</v>
      </c>
      <c r="S48" s="317">
        <f ca="1">+IF(ISERROR(HLOOKUP($B48,INDIRECT("'Monthly Resource Report'!"&amp;'Reid Validation'!S$482631&amp;":"&amp;'Reid Validation'!S$482632),'Reid Validation'!S$482633,FALSE)),0,HLOOKUP($B48,INDIRECT("'Monthly Resource Report'!"&amp;'Reid Validation'!S$482631&amp;":"&amp;'Reid Validation'!S$482632),'Reid Validation'!S$482633,FALSE))</f>
        <v>0</v>
      </c>
      <c r="T48" s="318">
        <f ca="1">+IF(ISERROR(HLOOKUP($B48,INDIRECT("'Monthly Resource Report'!"&amp;'Reid Validation'!T$482631&amp;":"&amp;'Reid Validation'!T$482632),'Reid Validation'!T$482633,FALSE)),0,HLOOKUP($B48,INDIRECT("'Monthly Resource Report'!"&amp;'Reid Validation'!T$482631&amp;":"&amp;'Reid Validation'!T$482632),'Reid Validation'!T$482633,FALSE))</f>
        <v>0</v>
      </c>
    </row>
    <row r="49" spans="2:20">
      <c r="B49" s="301">
        <v>42675</v>
      </c>
      <c r="C49" s="294">
        <v>45</v>
      </c>
      <c r="D49" s="297">
        <v>0</v>
      </c>
      <c r="E49" s="299">
        <v>0.3</v>
      </c>
      <c r="F49" s="295">
        <v>0.06</v>
      </c>
      <c r="G49" s="294">
        <f ca="1">+IF(ISERROR(HLOOKUP($B49,INDIRECT("'Monthly Resource Report'!"&amp;'Reid Validation'!G$482631&amp;":"&amp;'Reid Validation'!G$482632),'Reid Validation'!G$482633,FALSE)),0,HLOOKUP($B49,INDIRECT("'Monthly Resource Report'!"&amp;'Reid Validation'!G$482631&amp;":"&amp;'Reid Validation'!G$482632),'Reid Validation'!G$482633,FALSE))</f>
        <v>0</v>
      </c>
      <c r="H49" s="297">
        <f ca="1">+IF(ISERROR(HLOOKUP($B49,INDIRECT("'Monthly Resource Report'!"&amp;'Reid Validation'!H$482631&amp;":"&amp;'Reid Validation'!H$482632),'Reid Validation'!H$482633,FALSE)),0,HLOOKUP($B49,INDIRECT("'Monthly Resource Report'!"&amp;'Reid Validation'!H$482631&amp;":"&amp;'Reid Validation'!H$482632),'Reid Validation'!H$482633,FALSE))</f>
        <v>0</v>
      </c>
      <c r="I49" s="317">
        <f ca="1">+IF(ISERROR(HLOOKUP($B49,INDIRECT("'Monthly Resource Report'!"&amp;'Reid Validation'!I$482631&amp;":"&amp;'Reid Validation'!I$482632),'Reid Validation'!I$482633,FALSE)),0,HLOOKUP($B49,INDIRECT("'Monthly Resource Report'!"&amp;'Reid Validation'!I$482631&amp;":"&amp;'Reid Validation'!I$482632),'Reid Validation'!I$482633,FALSE))</f>
        <v>0</v>
      </c>
      <c r="J49" s="318">
        <f ca="1">+IF(ISERROR(HLOOKUP($B49,INDIRECT("'Monthly Resource Report'!"&amp;'Reid Validation'!J$482631&amp;":"&amp;'Reid Validation'!J$482632),'Reid Validation'!J$482633,FALSE)),0,HLOOKUP($B49,INDIRECT("'Monthly Resource Report'!"&amp;'Reid Validation'!J$482631&amp;":"&amp;'Reid Validation'!J$482632),'Reid Validation'!J$482633,FALSE))</f>
        <v>0</v>
      </c>
      <c r="L49" s="301">
        <v>42675</v>
      </c>
      <c r="M49" s="294">
        <v>60</v>
      </c>
      <c r="N49" s="297">
        <v>0</v>
      </c>
      <c r="O49" s="299">
        <v>0.7</v>
      </c>
      <c r="P49" s="295">
        <v>0.06</v>
      </c>
      <c r="Q49" s="294">
        <f ca="1">+IF(ISERROR(HLOOKUP($B49,INDIRECT("'Monthly Resource Report'!"&amp;'Reid Validation'!Q$482631&amp;":"&amp;'Reid Validation'!Q$482632),'Reid Validation'!Q$482633,FALSE)),0,HLOOKUP($B49,INDIRECT("'Monthly Resource Report'!"&amp;'Reid Validation'!Q$482631&amp;":"&amp;'Reid Validation'!Q$482632),'Reid Validation'!Q$482633,FALSE))</f>
        <v>60</v>
      </c>
      <c r="R49" s="297">
        <f ca="1">+IF(ISERROR(HLOOKUP($B49,INDIRECT("'Monthly Resource Report'!"&amp;'Reid Validation'!R$482631&amp;":"&amp;'Reid Validation'!R$482632),'Reid Validation'!R$482633,FALSE)),0,HLOOKUP($B49,INDIRECT("'Monthly Resource Report'!"&amp;'Reid Validation'!R$482631&amp;":"&amp;'Reid Validation'!R$482632),'Reid Validation'!R$482633,FALSE))</f>
        <v>0</v>
      </c>
      <c r="S49" s="317">
        <f ca="1">+IF(ISERROR(HLOOKUP($B49,INDIRECT("'Monthly Resource Report'!"&amp;'Reid Validation'!S$482631&amp;":"&amp;'Reid Validation'!S$482632),'Reid Validation'!S$482633,FALSE)),0,HLOOKUP($B49,INDIRECT("'Monthly Resource Report'!"&amp;'Reid Validation'!S$482631&amp;":"&amp;'Reid Validation'!S$482632),'Reid Validation'!S$482633,FALSE))</f>
        <v>0</v>
      </c>
      <c r="T49" s="318">
        <f ca="1">+IF(ISERROR(HLOOKUP($B49,INDIRECT("'Monthly Resource Report'!"&amp;'Reid Validation'!T$482631&amp;":"&amp;'Reid Validation'!T$482632),'Reid Validation'!T$482633,FALSE)),0,HLOOKUP($B49,INDIRECT("'Monthly Resource Report'!"&amp;'Reid Validation'!T$482631&amp;":"&amp;'Reid Validation'!T$482632),'Reid Validation'!T$482633,FALSE))</f>
        <v>0</v>
      </c>
    </row>
    <row r="50" spans="2:20">
      <c r="B50" s="301">
        <v>42705</v>
      </c>
      <c r="C50" s="294">
        <v>45</v>
      </c>
      <c r="D50" s="297">
        <v>0</v>
      </c>
      <c r="E50" s="299">
        <v>0.3</v>
      </c>
      <c r="F50" s="295">
        <v>0.06</v>
      </c>
      <c r="G50" s="294">
        <f ca="1">+IF(ISERROR(HLOOKUP($B50,INDIRECT("'Monthly Resource Report'!"&amp;'Reid Validation'!G$482631&amp;":"&amp;'Reid Validation'!G$482632),'Reid Validation'!G$482633,FALSE)),0,HLOOKUP($B50,INDIRECT("'Monthly Resource Report'!"&amp;'Reid Validation'!G$482631&amp;":"&amp;'Reid Validation'!G$482632),'Reid Validation'!G$482633,FALSE))</f>
        <v>0</v>
      </c>
      <c r="H50" s="297">
        <f ca="1">+IF(ISERROR(HLOOKUP($B50,INDIRECT("'Monthly Resource Report'!"&amp;'Reid Validation'!H$482631&amp;":"&amp;'Reid Validation'!H$482632),'Reid Validation'!H$482633,FALSE)),0,HLOOKUP($B50,INDIRECT("'Monthly Resource Report'!"&amp;'Reid Validation'!H$482631&amp;":"&amp;'Reid Validation'!H$482632),'Reid Validation'!H$482633,FALSE))</f>
        <v>0</v>
      </c>
      <c r="I50" s="317">
        <f ca="1">+IF(ISERROR(HLOOKUP($B50,INDIRECT("'Monthly Resource Report'!"&amp;'Reid Validation'!I$482631&amp;":"&amp;'Reid Validation'!I$482632),'Reid Validation'!I$482633,FALSE)),0,HLOOKUP($B50,INDIRECT("'Monthly Resource Report'!"&amp;'Reid Validation'!I$482631&amp;":"&amp;'Reid Validation'!I$482632),'Reid Validation'!I$482633,FALSE))</f>
        <v>0</v>
      </c>
      <c r="J50" s="318">
        <f ca="1">+IF(ISERROR(HLOOKUP($B50,INDIRECT("'Monthly Resource Report'!"&amp;'Reid Validation'!J$482631&amp;":"&amp;'Reid Validation'!J$482632),'Reid Validation'!J$482633,FALSE)),0,HLOOKUP($B50,INDIRECT("'Monthly Resource Report'!"&amp;'Reid Validation'!J$482631&amp;":"&amp;'Reid Validation'!J$482632),'Reid Validation'!J$482633,FALSE))</f>
        <v>0</v>
      </c>
      <c r="L50" s="301">
        <v>42705</v>
      </c>
      <c r="M50" s="294">
        <v>65</v>
      </c>
      <c r="N50" s="297">
        <v>0</v>
      </c>
      <c r="O50" s="299">
        <v>0.7</v>
      </c>
      <c r="P50" s="295">
        <v>0.06</v>
      </c>
      <c r="Q50" s="294">
        <f ca="1">+IF(ISERROR(HLOOKUP($B50,INDIRECT("'Monthly Resource Report'!"&amp;'Reid Validation'!Q$482631&amp;":"&amp;'Reid Validation'!Q$482632),'Reid Validation'!Q$482633,FALSE)),0,HLOOKUP($B50,INDIRECT("'Monthly Resource Report'!"&amp;'Reid Validation'!Q$482631&amp;":"&amp;'Reid Validation'!Q$482632),'Reid Validation'!Q$482633,FALSE))</f>
        <v>65</v>
      </c>
      <c r="R50" s="297">
        <f ca="1">+IF(ISERROR(HLOOKUP($B50,INDIRECT("'Monthly Resource Report'!"&amp;'Reid Validation'!R$482631&amp;":"&amp;'Reid Validation'!R$482632),'Reid Validation'!R$482633,FALSE)),0,HLOOKUP($B50,INDIRECT("'Monthly Resource Report'!"&amp;'Reid Validation'!R$482631&amp;":"&amp;'Reid Validation'!R$482632),'Reid Validation'!R$482633,FALSE))</f>
        <v>0</v>
      </c>
      <c r="S50" s="317">
        <f ca="1">+IF(ISERROR(HLOOKUP($B50,INDIRECT("'Monthly Resource Report'!"&amp;'Reid Validation'!S$482631&amp;":"&amp;'Reid Validation'!S$482632),'Reid Validation'!S$482633,FALSE)),0,HLOOKUP($B50,INDIRECT("'Monthly Resource Report'!"&amp;'Reid Validation'!S$482631&amp;":"&amp;'Reid Validation'!S$482632),'Reid Validation'!S$482633,FALSE))</f>
        <v>0</v>
      </c>
      <c r="T50" s="318">
        <f ca="1">+IF(ISERROR(HLOOKUP($B50,INDIRECT("'Monthly Resource Report'!"&amp;'Reid Validation'!T$482631&amp;":"&amp;'Reid Validation'!T$482632),'Reid Validation'!T$482633,FALSE)),0,HLOOKUP($B50,INDIRECT("'Monthly Resource Report'!"&amp;'Reid Validation'!T$482631&amp;":"&amp;'Reid Validation'!T$482632),'Reid Validation'!T$482633,FALSE))</f>
        <v>0</v>
      </c>
    </row>
    <row r="51" spans="2:20">
      <c r="B51" s="301">
        <v>42736</v>
      </c>
      <c r="C51" s="294">
        <v>45</v>
      </c>
      <c r="D51" s="297">
        <v>0</v>
      </c>
      <c r="E51" s="299">
        <v>0.3</v>
      </c>
      <c r="F51" s="295">
        <v>0.06</v>
      </c>
      <c r="G51" s="294">
        <f ca="1">+IF(ISERROR(HLOOKUP($B51,INDIRECT("'Monthly Resource Report'!"&amp;'Reid Validation'!G$482631&amp;":"&amp;'Reid Validation'!G$482632),'Reid Validation'!G$482633,FALSE)),0,HLOOKUP($B51,INDIRECT("'Monthly Resource Report'!"&amp;'Reid Validation'!G$482631&amp;":"&amp;'Reid Validation'!G$482632),'Reid Validation'!G$482633,FALSE))</f>
        <v>45</v>
      </c>
      <c r="H51" s="297">
        <f ca="1">+IF(ISERROR(HLOOKUP($B51,INDIRECT("'Monthly Resource Report'!"&amp;'Reid Validation'!H$482631&amp;":"&amp;'Reid Validation'!H$482632),'Reid Validation'!H$482633,FALSE)),0,HLOOKUP($B51,INDIRECT("'Monthly Resource Report'!"&amp;'Reid Validation'!H$482631&amp;":"&amp;'Reid Validation'!H$482632),'Reid Validation'!H$482633,FALSE))</f>
        <v>0</v>
      </c>
      <c r="I51" s="317">
        <f ca="1">+IF(ISERROR(HLOOKUP($B51,INDIRECT("'Monthly Resource Report'!"&amp;'Reid Validation'!I$482631&amp;":"&amp;'Reid Validation'!I$482632),'Reid Validation'!I$482633,FALSE)),0,HLOOKUP($B51,INDIRECT("'Monthly Resource Report'!"&amp;'Reid Validation'!I$482631&amp;":"&amp;'Reid Validation'!I$482632),'Reid Validation'!I$482633,FALSE))</f>
        <v>0</v>
      </c>
      <c r="J51" s="318">
        <f ca="1">+IF(ISERROR(HLOOKUP($B51,INDIRECT("'Monthly Resource Report'!"&amp;'Reid Validation'!J$482631&amp;":"&amp;'Reid Validation'!J$482632),'Reid Validation'!J$482633,FALSE)),0,HLOOKUP($B51,INDIRECT("'Monthly Resource Report'!"&amp;'Reid Validation'!J$482631&amp;":"&amp;'Reid Validation'!J$482632),'Reid Validation'!J$482633,FALSE))</f>
        <v>0</v>
      </c>
      <c r="L51" s="301">
        <v>42736</v>
      </c>
      <c r="M51" s="294">
        <v>65</v>
      </c>
      <c r="N51" s="297">
        <v>0</v>
      </c>
      <c r="O51" s="299">
        <v>0.7</v>
      </c>
      <c r="P51" s="295">
        <v>0.06</v>
      </c>
      <c r="Q51" s="294">
        <f ca="1">+IF(ISERROR(HLOOKUP($B51,INDIRECT("'Monthly Resource Report'!"&amp;'Reid Validation'!Q$482631&amp;":"&amp;'Reid Validation'!Q$482632),'Reid Validation'!Q$482633,FALSE)),0,HLOOKUP($B51,INDIRECT("'Monthly Resource Report'!"&amp;'Reid Validation'!Q$482631&amp;":"&amp;'Reid Validation'!Q$482632),'Reid Validation'!Q$482633,FALSE))</f>
        <v>65</v>
      </c>
      <c r="R51" s="297">
        <f ca="1">+IF(ISERROR(HLOOKUP($B51,INDIRECT("'Monthly Resource Report'!"&amp;'Reid Validation'!R$482631&amp;":"&amp;'Reid Validation'!R$482632),'Reid Validation'!R$482633,FALSE)),0,HLOOKUP($B51,INDIRECT("'Monthly Resource Report'!"&amp;'Reid Validation'!R$482631&amp;":"&amp;'Reid Validation'!R$482632),'Reid Validation'!R$482633,FALSE))</f>
        <v>0</v>
      </c>
      <c r="S51" s="317">
        <f ca="1">+IF(ISERROR(HLOOKUP($B51,INDIRECT("'Monthly Resource Report'!"&amp;'Reid Validation'!S$482631&amp;":"&amp;'Reid Validation'!S$482632),'Reid Validation'!S$482633,FALSE)),0,HLOOKUP($B51,INDIRECT("'Monthly Resource Report'!"&amp;'Reid Validation'!S$482631&amp;":"&amp;'Reid Validation'!S$482632),'Reid Validation'!S$482633,FALSE))</f>
        <v>0</v>
      </c>
      <c r="T51" s="318">
        <f ca="1">+IF(ISERROR(HLOOKUP($B51,INDIRECT("'Monthly Resource Report'!"&amp;'Reid Validation'!T$482631&amp;":"&amp;'Reid Validation'!T$482632),'Reid Validation'!T$482633,FALSE)),0,HLOOKUP($B51,INDIRECT("'Monthly Resource Report'!"&amp;'Reid Validation'!T$482631&amp;":"&amp;'Reid Validation'!T$482632),'Reid Validation'!T$482633,FALSE))</f>
        <v>0</v>
      </c>
    </row>
    <row r="52" spans="2:20">
      <c r="B52" s="301">
        <v>42767</v>
      </c>
      <c r="C52" s="294">
        <v>45</v>
      </c>
      <c r="D52" s="297">
        <v>0</v>
      </c>
      <c r="E52" s="299">
        <v>0.3</v>
      </c>
      <c r="F52" s="295">
        <v>0.06</v>
      </c>
      <c r="G52" s="294">
        <f ca="1">+IF(ISERROR(HLOOKUP($B52,INDIRECT("'Monthly Resource Report'!"&amp;'Reid Validation'!G$482631&amp;":"&amp;'Reid Validation'!G$482632),'Reid Validation'!G$482633,FALSE)),0,HLOOKUP($B52,INDIRECT("'Monthly Resource Report'!"&amp;'Reid Validation'!G$482631&amp;":"&amp;'Reid Validation'!G$482632),'Reid Validation'!G$482633,FALSE))</f>
        <v>45</v>
      </c>
      <c r="H52" s="297">
        <f ca="1">+IF(ISERROR(HLOOKUP($B52,INDIRECT("'Monthly Resource Report'!"&amp;'Reid Validation'!H$482631&amp;":"&amp;'Reid Validation'!H$482632),'Reid Validation'!H$482633,FALSE)),0,HLOOKUP($B52,INDIRECT("'Monthly Resource Report'!"&amp;'Reid Validation'!H$482631&amp;":"&amp;'Reid Validation'!H$482632),'Reid Validation'!H$482633,FALSE))</f>
        <v>0</v>
      </c>
      <c r="I52" s="317">
        <f ca="1">+IF(ISERROR(HLOOKUP($B52,INDIRECT("'Monthly Resource Report'!"&amp;'Reid Validation'!I$482631&amp;":"&amp;'Reid Validation'!I$482632),'Reid Validation'!I$482633,FALSE)),0,HLOOKUP($B52,INDIRECT("'Monthly Resource Report'!"&amp;'Reid Validation'!I$482631&amp;":"&amp;'Reid Validation'!I$482632),'Reid Validation'!I$482633,FALSE))</f>
        <v>0</v>
      </c>
      <c r="J52" s="318">
        <f ca="1">+IF(ISERROR(HLOOKUP($B52,INDIRECT("'Monthly Resource Report'!"&amp;'Reid Validation'!J$482631&amp;":"&amp;'Reid Validation'!J$482632),'Reid Validation'!J$482633,FALSE)),0,HLOOKUP($B52,INDIRECT("'Monthly Resource Report'!"&amp;'Reid Validation'!J$482631&amp;":"&amp;'Reid Validation'!J$482632),'Reid Validation'!J$482633,FALSE))</f>
        <v>0</v>
      </c>
      <c r="L52" s="301">
        <v>42767</v>
      </c>
      <c r="M52" s="294">
        <v>65</v>
      </c>
      <c r="N52" s="297">
        <v>0</v>
      </c>
      <c r="O52" s="299">
        <v>0.7</v>
      </c>
      <c r="P52" s="295">
        <v>0.06</v>
      </c>
      <c r="Q52" s="294">
        <f ca="1">+IF(ISERROR(HLOOKUP($B52,INDIRECT("'Monthly Resource Report'!"&amp;'Reid Validation'!Q$482631&amp;":"&amp;'Reid Validation'!Q$482632),'Reid Validation'!Q$482633,FALSE)),0,HLOOKUP($B52,INDIRECT("'Monthly Resource Report'!"&amp;'Reid Validation'!Q$482631&amp;":"&amp;'Reid Validation'!Q$482632),'Reid Validation'!Q$482633,FALSE))</f>
        <v>65</v>
      </c>
      <c r="R52" s="297">
        <f ca="1">+IF(ISERROR(HLOOKUP($B52,INDIRECT("'Monthly Resource Report'!"&amp;'Reid Validation'!R$482631&amp;":"&amp;'Reid Validation'!R$482632),'Reid Validation'!R$482633,FALSE)),0,HLOOKUP($B52,INDIRECT("'Monthly Resource Report'!"&amp;'Reid Validation'!R$482631&amp;":"&amp;'Reid Validation'!R$482632),'Reid Validation'!R$482633,FALSE))</f>
        <v>0</v>
      </c>
      <c r="S52" s="317">
        <f ca="1">+IF(ISERROR(HLOOKUP($B52,INDIRECT("'Monthly Resource Report'!"&amp;'Reid Validation'!S$482631&amp;":"&amp;'Reid Validation'!S$482632),'Reid Validation'!S$482633,FALSE)),0,HLOOKUP($B52,INDIRECT("'Monthly Resource Report'!"&amp;'Reid Validation'!S$482631&amp;":"&amp;'Reid Validation'!S$482632),'Reid Validation'!S$482633,FALSE))</f>
        <v>0</v>
      </c>
      <c r="T52" s="318">
        <f ca="1">+IF(ISERROR(HLOOKUP($B52,INDIRECT("'Monthly Resource Report'!"&amp;'Reid Validation'!T$482631&amp;":"&amp;'Reid Validation'!T$482632),'Reid Validation'!T$482633,FALSE)),0,HLOOKUP($B52,INDIRECT("'Monthly Resource Report'!"&amp;'Reid Validation'!T$482631&amp;":"&amp;'Reid Validation'!T$482632),'Reid Validation'!T$482633,FALSE))</f>
        <v>0</v>
      </c>
    </row>
    <row r="53" spans="2:20">
      <c r="B53" s="301">
        <v>42795</v>
      </c>
      <c r="C53" s="294">
        <v>45</v>
      </c>
      <c r="D53" s="297">
        <v>0</v>
      </c>
      <c r="E53" s="299">
        <v>0.3</v>
      </c>
      <c r="F53" s="295">
        <v>0.06</v>
      </c>
      <c r="G53" s="294">
        <f ca="1">+IF(ISERROR(HLOOKUP($B53,INDIRECT("'Monthly Resource Report'!"&amp;'Reid Validation'!G$482631&amp;":"&amp;'Reid Validation'!G$482632),'Reid Validation'!G$482633,FALSE)),0,HLOOKUP($B53,INDIRECT("'Monthly Resource Report'!"&amp;'Reid Validation'!G$482631&amp;":"&amp;'Reid Validation'!G$482632),'Reid Validation'!G$482633,FALSE))</f>
        <v>0</v>
      </c>
      <c r="H53" s="297">
        <f ca="1">+IF(ISERROR(HLOOKUP($B53,INDIRECT("'Monthly Resource Report'!"&amp;'Reid Validation'!H$482631&amp;":"&amp;'Reid Validation'!H$482632),'Reid Validation'!H$482633,FALSE)),0,HLOOKUP($B53,INDIRECT("'Monthly Resource Report'!"&amp;'Reid Validation'!H$482631&amp;":"&amp;'Reid Validation'!H$482632),'Reid Validation'!H$482633,FALSE))</f>
        <v>0</v>
      </c>
      <c r="I53" s="317">
        <f ca="1">+IF(ISERROR(HLOOKUP($B53,INDIRECT("'Monthly Resource Report'!"&amp;'Reid Validation'!I$482631&amp;":"&amp;'Reid Validation'!I$482632),'Reid Validation'!I$482633,FALSE)),0,HLOOKUP($B53,INDIRECT("'Monthly Resource Report'!"&amp;'Reid Validation'!I$482631&amp;":"&amp;'Reid Validation'!I$482632),'Reid Validation'!I$482633,FALSE))</f>
        <v>0</v>
      </c>
      <c r="J53" s="318">
        <f ca="1">+IF(ISERROR(HLOOKUP($B53,INDIRECT("'Monthly Resource Report'!"&amp;'Reid Validation'!J$482631&amp;":"&amp;'Reid Validation'!J$482632),'Reid Validation'!J$482633,FALSE)),0,HLOOKUP($B53,INDIRECT("'Monthly Resource Report'!"&amp;'Reid Validation'!J$482631&amp;":"&amp;'Reid Validation'!J$482632),'Reid Validation'!J$482633,FALSE))</f>
        <v>0</v>
      </c>
      <c r="L53" s="301">
        <v>42795</v>
      </c>
      <c r="M53" s="294">
        <v>65</v>
      </c>
      <c r="N53" s="297">
        <v>0</v>
      </c>
      <c r="O53" s="299">
        <v>0.7</v>
      </c>
      <c r="P53" s="295">
        <v>0.06</v>
      </c>
      <c r="Q53" s="294">
        <f ca="1">+IF(ISERROR(HLOOKUP($B53,INDIRECT("'Monthly Resource Report'!"&amp;'Reid Validation'!Q$482631&amp;":"&amp;'Reid Validation'!Q$482632),'Reid Validation'!Q$482633,FALSE)),0,HLOOKUP($B53,INDIRECT("'Monthly Resource Report'!"&amp;'Reid Validation'!Q$482631&amp;":"&amp;'Reid Validation'!Q$482632),'Reid Validation'!Q$482633,FALSE))</f>
        <v>65</v>
      </c>
      <c r="R53" s="297">
        <f ca="1">+IF(ISERROR(HLOOKUP($B53,INDIRECT("'Monthly Resource Report'!"&amp;'Reid Validation'!R$482631&amp;":"&amp;'Reid Validation'!R$482632),'Reid Validation'!R$482633,FALSE)),0,HLOOKUP($B53,INDIRECT("'Monthly Resource Report'!"&amp;'Reid Validation'!R$482631&amp;":"&amp;'Reid Validation'!R$482632),'Reid Validation'!R$482633,FALSE))</f>
        <v>0</v>
      </c>
      <c r="S53" s="317">
        <f ca="1">+IF(ISERROR(HLOOKUP($B53,INDIRECT("'Monthly Resource Report'!"&amp;'Reid Validation'!S$482631&amp;":"&amp;'Reid Validation'!S$482632),'Reid Validation'!S$482633,FALSE)),0,HLOOKUP($B53,INDIRECT("'Monthly Resource Report'!"&amp;'Reid Validation'!S$482631&amp;":"&amp;'Reid Validation'!S$482632),'Reid Validation'!S$482633,FALSE))</f>
        <v>0</v>
      </c>
      <c r="T53" s="318">
        <f ca="1">+IF(ISERROR(HLOOKUP($B53,INDIRECT("'Monthly Resource Report'!"&amp;'Reid Validation'!T$482631&amp;":"&amp;'Reid Validation'!T$482632),'Reid Validation'!T$482633,FALSE)),0,HLOOKUP($B53,INDIRECT("'Monthly Resource Report'!"&amp;'Reid Validation'!T$482631&amp;":"&amp;'Reid Validation'!T$482632),'Reid Validation'!T$482633,FALSE))</f>
        <v>0</v>
      </c>
    </row>
    <row r="54" spans="2:20">
      <c r="B54" s="301">
        <v>42826</v>
      </c>
      <c r="C54" s="294">
        <v>45</v>
      </c>
      <c r="D54" s="297">
        <v>0</v>
      </c>
      <c r="E54" s="299">
        <v>0.3</v>
      </c>
      <c r="F54" s="295">
        <v>0.06</v>
      </c>
      <c r="G54" s="294">
        <f ca="1">+IF(ISERROR(HLOOKUP($B54,INDIRECT("'Monthly Resource Report'!"&amp;'Reid Validation'!G$482631&amp;":"&amp;'Reid Validation'!G$482632),'Reid Validation'!G$482633,FALSE)),0,HLOOKUP($B54,INDIRECT("'Monthly Resource Report'!"&amp;'Reid Validation'!G$482631&amp;":"&amp;'Reid Validation'!G$482632),'Reid Validation'!G$482633,FALSE))</f>
        <v>0</v>
      </c>
      <c r="H54" s="297">
        <f ca="1">+IF(ISERROR(HLOOKUP($B54,INDIRECT("'Monthly Resource Report'!"&amp;'Reid Validation'!H$482631&amp;":"&amp;'Reid Validation'!H$482632),'Reid Validation'!H$482633,FALSE)),0,HLOOKUP($B54,INDIRECT("'Monthly Resource Report'!"&amp;'Reid Validation'!H$482631&amp;":"&amp;'Reid Validation'!H$482632),'Reid Validation'!H$482633,FALSE))</f>
        <v>0</v>
      </c>
      <c r="I54" s="317">
        <f ca="1">+IF(ISERROR(HLOOKUP($B54,INDIRECT("'Monthly Resource Report'!"&amp;'Reid Validation'!I$482631&amp;":"&amp;'Reid Validation'!I$482632),'Reid Validation'!I$482633,FALSE)),0,HLOOKUP($B54,INDIRECT("'Monthly Resource Report'!"&amp;'Reid Validation'!I$482631&amp;":"&amp;'Reid Validation'!I$482632),'Reid Validation'!I$482633,FALSE))</f>
        <v>0</v>
      </c>
      <c r="J54" s="318">
        <f ca="1">+IF(ISERROR(HLOOKUP($B54,INDIRECT("'Monthly Resource Report'!"&amp;'Reid Validation'!J$482631&amp;":"&amp;'Reid Validation'!J$482632),'Reid Validation'!J$482633,FALSE)),0,HLOOKUP($B54,INDIRECT("'Monthly Resource Report'!"&amp;'Reid Validation'!J$482631&amp;":"&amp;'Reid Validation'!J$482632),'Reid Validation'!J$482633,FALSE))</f>
        <v>0</v>
      </c>
      <c r="L54" s="301">
        <v>42826</v>
      </c>
      <c r="M54" s="294">
        <v>65</v>
      </c>
      <c r="N54" s="297">
        <v>0</v>
      </c>
      <c r="O54" s="299">
        <v>0.7</v>
      </c>
      <c r="P54" s="295">
        <v>0.06</v>
      </c>
      <c r="Q54" s="294">
        <f ca="1">+IF(ISERROR(HLOOKUP($B54,INDIRECT("'Monthly Resource Report'!"&amp;'Reid Validation'!Q$482631&amp;":"&amp;'Reid Validation'!Q$482632),'Reid Validation'!Q$482633,FALSE)),0,HLOOKUP($B54,INDIRECT("'Monthly Resource Report'!"&amp;'Reid Validation'!Q$482631&amp;":"&amp;'Reid Validation'!Q$482632),'Reid Validation'!Q$482633,FALSE))</f>
        <v>65</v>
      </c>
      <c r="R54" s="297">
        <f ca="1">+IF(ISERROR(HLOOKUP($B54,INDIRECT("'Monthly Resource Report'!"&amp;'Reid Validation'!R$482631&amp;":"&amp;'Reid Validation'!R$482632),'Reid Validation'!R$482633,FALSE)),0,HLOOKUP($B54,INDIRECT("'Monthly Resource Report'!"&amp;'Reid Validation'!R$482631&amp;":"&amp;'Reid Validation'!R$482632),'Reid Validation'!R$482633,FALSE))</f>
        <v>0</v>
      </c>
      <c r="S54" s="317">
        <f ca="1">+IF(ISERROR(HLOOKUP($B54,INDIRECT("'Monthly Resource Report'!"&amp;'Reid Validation'!S$482631&amp;":"&amp;'Reid Validation'!S$482632),'Reid Validation'!S$482633,FALSE)),0,HLOOKUP($B54,INDIRECT("'Monthly Resource Report'!"&amp;'Reid Validation'!S$482631&amp;":"&amp;'Reid Validation'!S$482632),'Reid Validation'!S$482633,FALSE))</f>
        <v>0</v>
      </c>
      <c r="T54" s="318">
        <f ca="1">+IF(ISERROR(HLOOKUP($B54,INDIRECT("'Monthly Resource Report'!"&amp;'Reid Validation'!T$482631&amp;":"&amp;'Reid Validation'!T$482632),'Reid Validation'!T$482633,FALSE)),0,HLOOKUP($B54,INDIRECT("'Monthly Resource Report'!"&amp;'Reid Validation'!T$482631&amp;":"&amp;'Reid Validation'!T$482632),'Reid Validation'!T$482633,FALSE))</f>
        <v>0</v>
      </c>
    </row>
    <row r="55" spans="2:20">
      <c r="B55" s="301">
        <v>42856</v>
      </c>
      <c r="C55" s="294">
        <v>45</v>
      </c>
      <c r="D55" s="297">
        <v>0</v>
      </c>
      <c r="E55" s="299">
        <v>0.3</v>
      </c>
      <c r="F55" s="295">
        <v>0.06</v>
      </c>
      <c r="G55" s="294">
        <f ca="1">+IF(ISERROR(HLOOKUP($B55,INDIRECT("'Monthly Resource Report'!"&amp;'Reid Validation'!G$482631&amp;":"&amp;'Reid Validation'!G$482632),'Reid Validation'!G$482633,FALSE)),0,HLOOKUP($B55,INDIRECT("'Monthly Resource Report'!"&amp;'Reid Validation'!G$482631&amp;":"&amp;'Reid Validation'!G$482632),'Reid Validation'!G$482633,FALSE))</f>
        <v>0</v>
      </c>
      <c r="H55" s="297">
        <f ca="1">+IF(ISERROR(HLOOKUP($B55,INDIRECT("'Monthly Resource Report'!"&amp;'Reid Validation'!H$482631&amp;":"&amp;'Reid Validation'!H$482632),'Reid Validation'!H$482633,FALSE)),0,HLOOKUP($B55,INDIRECT("'Monthly Resource Report'!"&amp;'Reid Validation'!H$482631&amp;":"&amp;'Reid Validation'!H$482632),'Reid Validation'!H$482633,FALSE))</f>
        <v>0</v>
      </c>
      <c r="I55" s="317">
        <f ca="1">+IF(ISERROR(HLOOKUP($B55,INDIRECT("'Monthly Resource Report'!"&amp;'Reid Validation'!I$482631&amp;":"&amp;'Reid Validation'!I$482632),'Reid Validation'!I$482633,FALSE)),0,HLOOKUP($B55,INDIRECT("'Monthly Resource Report'!"&amp;'Reid Validation'!I$482631&amp;":"&amp;'Reid Validation'!I$482632),'Reid Validation'!I$482633,FALSE))</f>
        <v>0</v>
      </c>
      <c r="J55" s="318">
        <f ca="1">+IF(ISERROR(HLOOKUP($B55,INDIRECT("'Monthly Resource Report'!"&amp;'Reid Validation'!J$482631&amp;":"&amp;'Reid Validation'!J$482632),'Reid Validation'!J$482633,FALSE)),0,HLOOKUP($B55,INDIRECT("'Monthly Resource Report'!"&amp;'Reid Validation'!J$482631&amp;":"&amp;'Reid Validation'!J$482632),'Reid Validation'!J$482633,FALSE))</f>
        <v>0</v>
      </c>
      <c r="L55" s="301">
        <v>42856</v>
      </c>
      <c r="M55" s="294">
        <v>60</v>
      </c>
      <c r="N55" s="297">
        <v>0</v>
      </c>
      <c r="O55" s="299">
        <v>0.7</v>
      </c>
      <c r="P55" s="295">
        <v>0.06</v>
      </c>
      <c r="Q55" s="294">
        <f ca="1">+IF(ISERROR(HLOOKUP($B55,INDIRECT("'Monthly Resource Report'!"&amp;'Reid Validation'!Q$482631&amp;":"&amp;'Reid Validation'!Q$482632),'Reid Validation'!Q$482633,FALSE)),0,HLOOKUP($B55,INDIRECT("'Monthly Resource Report'!"&amp;'Reid Validation'!Q$482631&amp;":"&amp;'Reid Validation'!Q$482632),'Reid Validation'!Q$482633,FALSE))</f>
        <v>60</v>
      </c>
      <c r="R55" s="297">
        <f ca="1">+IF(ISERROR(HLOOKUP($B55,INDIRECT("'Monthly Resource Report'!"&amp;'Reid Validation'!R$482631&amp;":"&amp;'Reid Validation'!R$482632),'Reid Validation'!R$482633,FALSE)),0,HLOOKUP($B55,INDIRECT("'Monthly Resource Report'!"&amp;'Reid Validation'!R$482631&amp;":"&amp;'Reid Validation'!R$482632),'Reid Validation'!R$482633,FALSE))</f>
        <v>0</v>
      </c>
      <c r="S55" s="317">
        <f ca="1">+IF(ISERROR(HLOOKUP($B55,INDIRECT("'Monthly Resource Report'!"&amp;'Reid Validation'!S$482631&amp;":"&amp;'Reid Validation'!S$482632),'Reid Validation'!S$482633,FALSE)),0,HLOOKUP($B55,INDIRECT("'Monthly Resource Report'!"&amp;'Reid Validation'!S$482631&amp;":"&amp;'Reid Validation'!S$482632),'Reid Validation'!S$482633,FALSE))</f>
        <v>0</v>
      </c>
      <c r="T55" s="318">
        <f ca="1">+IF(ISERROR(HLOOKUP($B55,INDIRECT("'Monthly Resource Report'!"&amp;'Reid Validation'!T$482631&amp;":"&amp;'Reid Validation'!T$482632),'Reid Validation'!T$482633,FALSE)),0,HLOOKUP($B55,INDIRECT("'Monthly Resource Report'!"&amp;'Reid Validation'!T$482631&amp;":"&amp;'Reid Validation'!T$482632),'Reid Validation'!T$482633,FALSE))</f>
        <v>0</v>
      </c>
    </row>
    <row r="56" spans="2:20">
      <c r="B56" s="301">
        <v>42887</v>
      </c>
      <c r="C56" s="294">
        <v>45</v>
      </c>
      <c r="D56" s="297">
        <v>0</v>
      </c>
      <c r="E56" s="299">
        <v>0.3</v>
      </c>
      <c r="F56" s="295">
        <v>0.06</v>
      </c>
      <c r="G56" s="294">
        <f ca="1">+IF(ISERROR(HLOOKUP($B56,INDIRECT("'Monthly Resource Report'!"&amp;'Reid Validation'!G$482631&amp;":"&amp;'Reid Validation'!G$482632),'Reid Validation'!G$482633,FALSE)),0,HLOOKUP($B56,INDIRECT("'Monthly Resource Report'!"&amp;'Reid Validation'!G$482631&amp;":"&amp;'Reid Validation'!G$482632),'Reid Validation'!G$482633,FALSE))</f>
        <v>0</v>
      </c>
      <c r="H56" s="297">
        <f ca="1">+IF(ISERROR(HLOOKUP($B56,INDIRECT("'Monthly Resource Report'!"&amp;'Reid Validation'!H$482631&amp;":"&amp;'Reid Validation'!H$482632),'Reid Validation'!H$482633,FALSE)),0,HLOOKUP($B56,INDIRECT("'Monthly Resource Report'!"&amp;'Reid Validation'!H$482631&amp;":"&amp;'Reid Validation'!H$482632),'Reid Validation'!H$482633,FALSE))</f>
        <v>0</v>
      </c>
      <c r="I56" s="317">
        <f ca="1">+IF(ISERROR(HLOOKUP($B56,INDIRECT("'Monthly Resource Report'!"&amp;'Reid Validation'!I$482631&amp;":"&amp;'Reid Validation'!I$482632),'Reid Validation'!I$482633,FALSE)),0,HLOOKUP($B56,INDIRECT("'Monthly Resource Report'!"&amp;'Reid Validation'!I$482631&amp;":"&amp;'Reid Validation'!I$482632),'Reid Validation'!I$482633,FALSE))</f>
        <v>0</v>
      </c>
      <c r="J56" s="318">
        <f ca="1">+IF(ISERROR(HLOOKUP($B56,INDIRECT("'Monthly Resource Report'!"&amp;'Reid Validation'!J$482631&amp;":"&amp;'Reid Validation'!J$482632),'Reid Validation'!J$482633,FALSE)),0,HLOOKUP($B56,INDIRECT("'Monthly Resource Report'!"&amp;'Reid Validation'!J$482631&amp;":"&amp;'Reid Validation'!J$482632),'Reid Validation'!J$482633,FALSE))</f>
        <v>0</v>
      </c>
      <c r="L56" s="301">
        <v>42887</v>
      </c>
      <c r="M56" s="294">
        <v>60</v>
      </c>
      <c r="N56" s="297">
        <v>0</v>
      </c>
      <c r="O56" s="299">
        <v>0.7</v>
      </c>
      <c r="P56" s="295">
        <v>0.06</v>
      </c>
      <c r="Q56" s="294">
        <f ca="1">+IF(ISERROR(HLOOKUP($B56,INDIRECT("'Monthly Resource Report'!"&amp;'Reid Validation'!Q$482631&amp;":"&amp;'Reid Validation'!Q$482632),'Reid Validation'!Q$482633,FALSE)),0,HLOOKUP($B56,INDIRECT("'Monthly Resource Report'!"&amp;'Reid Validation'!Q$482631&amp;":"&amp;'Reid Validation'!Q$482632),'Reid Validation'!Q$482633,FALSE))</f>
        <v>60</v>
      </c>
      <c r="R56" s="297">
        <f ca="1">+IF(ISERROR(HLOOKUP($B56,INDIRECT("'Monthly Resource Report'!"&amp;'Reid Validation'!R$482631&amp;":"&amp;'Reid Validation'!R$482632),'Reid Validation'!R$482633,FALSE)),0,HLOOKUP($B56,INDIRECT("'Monthly Resource Report'!"&amp;'Reid Validation'!R$482631&amp;":"&amp;'Reid Validation'!R$482632),'Reid Validation'!R$482633,FALSE))</f>
        <v>0</v>
      </c>
      <c r="S56" s="317">
        <f ca="1">+IF(ISERROR(HLOOKUP($B56,INDIRECT("'Monthly Resource Report'!"&amp;'Reid Validation'!S$482631&amp;":"&amp;'Reid Validation'!S$482632),'Reid Validation'!S$482633,FALSE)),0,HLOOKUP($B56,INDIRECT("'Monthly Resource Report'!"&amp;'Reid Validation'!S$482631&amp;":"&amp;'Reid Validation'!S$482632),'Reid Validation'!S$482633,FALSE))</f>
        <v>0</v>
      </c>
      <c r="T56" s="318">
        <f ca="1">+IF(ISERROR(HLOOKUP($B56,INDIRECT("'Monthly Resource Report'!"&amp;'Reid Validation'!T$482631&amp;":"&amp;'Reid Validation'!T$482632),'Reid Validation'!T$482633,FALSE)),0,HLOOKUP($B56,INDIRECT("'Monthly Resource Report'!"&amp;'Reid Validation'!T$482631&amp;":"&amp;'Reid Validation'!T$482632),'Reid Validation'!T$482633,FALSE))</f>
        <v>0</v>
      </c>
    </row>
    <row r="57" spans="2:20">
      <c r="B57" s="301">
        <v>42917</v>
      </c>
      <c r="C57" s="294">
        <v>45</v>
      </c>
      <c r="D57" s="297">
        <v>0</v>
      </c>
      <c r="E57" s="299">
        <v>0.3</v>
      </c>
      <c r="F57" s="295">
        <v>0.06</v>
      </c>
      <c r="G57" s="294">
        <f ca="1">+IF(ISERROR(HLOOKUP($B57,INDIRECT("'Monthly Resource Report'!"&amp;'Reid Validation'!G$482631&amp;":"&amp;'Reid Validation'!G$482632),'Reid Validation'!G$482633,FALSE)),0,HLOOKUP($B57,INDIRECT("'Monthly Resource Report'!"&amp;'Reid Validation'!G$482631&amp;":"&amp;'Reid Validation'!G$482632),'Reid Validation'!G$482633,FALSE))</f>
        <v>45</v>
      </c>
      <c r="H57" s="297">
        <f ca="1">+IF(ISERROR(HLOOKUP($B57,INDIRECT("'Monthly Resource Report'!"&amp;'Reid Validation'!H$482631&amp;":"&amp;'Reid Validation'!H$482632),'Reid Validation'!H$482633,FALSE)),0,HLOOKUP($B57,INDIRECT("'Monthly Resource Report'!"&amp;'Reid Validation'!H$482631&amp;":"&amp;'Reid Validation'!H$482632),'Reid Validation'!H$482633,FALSE))</f>
        <v>0</v>
      </c>
      <c r="I57" s="317">
        <f ca="1">+IF(ISERROR(HLOOKUP($B57,INDIRECT("'Monthly Resource Report'!"&amp;'Reid Validation'!I$482631&amp;":"&amp;'Reid Validation'!I$482632),'Reid Validation'!I$482633,FALSE)),0,HLOOKUP($B57,INDIRECT("'Monthly Resource Report'!"&amp;'Reid Validation'!I$482631&amp;":"&amp;'Reid Validation'!I$482632),'Reid Validation'!I$482633,FALSE))</f>
        <v>0</v>
      </c>
      <c r="J57" s="318">
        <f ca="1">+IF(ISERROR(HLOOKUP($B57,INDIRECT("'Monthly Resource Report'!"&amp;'Reid Validation'!J$482631&amp;":"&amp;'Reid Validation'!J$482632),'Reid Validation'!J$482633,FALSE)),0,HLOOKUP($B57,INDIRECT("'Monthly Resource Report'!"&amp;'Reid Validation'!J$482631&amp;":"&amp;'Reid Validation'!J$482632),'Reid Validation'!J$482633,FALSE))</f>
        <v>0</v>
      </c>
      <c r="L57" s="301">
        <v>42917</v>
      </c>
      <c r="M57" s="294">
        <v>58</v>
      </c>
      <c r="N57" s="297">
        <v>0</v>
      </c>
      <c r="O57" s="299">
        <v>0.7</v>
      </c>
      <c r="P57" s="295">
        <v>0.06</v>
      </c>
      <c r="Q57" s="294">
        <f ca="1">+IF(ISERROR(HLOOKUP($B57,INDIRECT("'Monthly Resource Report'!"&amp;'Reid Validation'!Q$482631&amp;":"&amp;'Reid Validation'!Q$482632),'Reid Validation'!Q$482633,FALSE)),0,HLOOKUP($B57,INDIRECT("'Monthly Resource Report'!"&amp;'Reid Validation'!Q$482631&amp;":"&amp;'Reid Validation'!Q$482632),'Reid Validation'!Q$482633,FALSE))</f>
        <v>58</v>
      </c>
      <c r="R57" s="297">
        <f ca="1">+IF(ISERROR(HLOOKUP($B57,INDIRECT("'Monthly Resource Report'!"&amp;'Reid Validation'!R$482631&amp;":"&amp;'Reid Validation'!R$482632),'Reid Validation'!R$482633,FALSE)),0,HLOOKUP($B57,INDIRECT("'Monthly Resource Report'!"&amp;'Reid Validation'!R$482631&amp;":"&amp;'Reid Validation'!R$482632),'Reid Validation'!R$482633,FALSE))</f>
        <v>0</v>
      </c>
      <c r="S57" s="317">
        <f ca="1">+IF(ISERROR(HLOOKUP($B57,INDIRECT("'Monthly Resource Report'!"&amp;'Reid Validation'!S$482631&amp;":"&amp;'Reid Validation'!S$482632),'Reid Validation'!S$482633,FALSE)),0,HLOOKUP($B57,INDIRECT("'Monthly Resource Report'!"&amp;'Reid Validation'!S$482631&amp;":"&amp;'Reid Validation'!S$482632),'Reid Validation'!S$482633,FALSE))</f>
        <v>0</v>
      </c>
      <c r="T57" s="318">
        <f ca="1">+IF(ISERROR(HLOOKUP($B57,INDIRECT("'Monthly Resource Report'!"&amp;'Reid Validation'!T$482631&amp;":"&amp;'Reid Validation'!T$482632),'Reid Validation'!T$482633,FALSE)),0,HLOOKUP($B57,INDIRECT("'Monthly Resource Report'!"&amp;'Reid Validation'!T$482631&amp;":"&amp;'Reid Validation'!T$482632),'Reid Validation'!T$482633,FALSE))</f>
        <v>0</v>
      </c>
    </row>
    <row r="58" spans="2:20">
      <c r="B58" s="301">
        <v>42948</v>
      </c>
      <c r="C58" s="294">
        <v>45</v>
      </c>
      <c r="D58" s="297">
        <v>0</v>
      </c>
      <c r="E58" s="299">
        <v>0.3</v>
      </c>
      <c r="F58" s="295">
        <v>0.06</v>
      </c>
      <c r="G58" s="294">
        <f ca="1">+IF(ISERROR(HLOOKUP($B58,INDIRECT("'Monthly Resource Report'!"&amp;'Reid Validation'!G$482631&amp;":"&amp;'Reid Validation'!G$482632),'Reid Validation'!G$482633,FALSE)),0,HLOOKUP($B58,INDIRECT("'Monthly Resource Report'!"&amp;'Reid Validation'!G$482631&amp;":"&amp;'Reid Validation'!G$482632),'Reid Validation'!G$482633,FALSE))</f>
        <v>45</v>
      </c>
      <c r="H58" s="297">
        <f ca="1">+IF(ISERROR(HLOOKUP($B58,INDIRECT("'Monthly Resource Report'!"&amp;'Reid Validation'!H$482631&amp;":"&amp;'Reid Validation'!H$482632),'Reid Validation'!H$482633,FALSE)),0,HLOOKUP($B58,INDIRECT("'Monthly Resource Report'!"&amp;'Reid Validation'!H$482631&amp;":"&amp;'Reid Validation'!H$482632),'Reid Validation'!H$482633,FALSE))</f>
        <v>0</v>
      </c>
      <c r="I58" s="317">
        <f ca="1">+IF(ISERROR(HLOOKUP($B58,INDIRECT("'Monthly Resource Report'!"&amp;'Reid Validation'!I$482631&amp;":"&amp;'Reid Validation'!I$482632),'Reid Validation'!I$482633,FALSE)),0,HLOOKUP($B58,INDIRECT("'Monthly Resource Report'!"&amp;'Reid Validation'!I$482631&amp;":"&amp;'Reid Validation'!I$482632),'Reid Validation'!I$482633,FALSE))</f>
        <v>0</v>
      </c>
      <c r="J58" s="318">
        <f ca="1">+IF(ISERROR(HLOOKUP($B58,INDIRECT("'Monthly Resource Report'!"&amp;'Reid Validation'!J$482631&amp;":"&amp;'Reid Validation'!J$482632),'Reid Validation'!J$482633,FALSE)),0,HLOOKUP($B58,INDIRECT("'Monthly Resource Report'!"&amp;'Reid Validation'!J$482631&amp;":"&amp;'Reid Validation'!J$482632),'Reid Validation'!J$482633,FALSE))</f>
        <v>0</v>
      </c>
      <c r="L58" s="301">
        <v>42948</v>
      </c>
      <c r="M58" s="294">
        <v>58</v>
      </c>
      <c r="N58" s="297">
        <v>0</v>
      </c>
      <c r="O58" s="299">
        <v>0.7</v>
      </c>
      <c r="P58" s="295">
        <v>0.06</v>
      </c>
      <c r="Q58" s="294">
        <f ca="1">+IF(ISERROR(HLOOKUP($B58,INDIRECT("'Monthly Resource Report'!"&amp;'Reid Validation'!Q$482631&amp;":"&amp;'Reid Validation'!Q$482632),'Reid Validation'!Q$482633,FALSE)),0,HLOOKUP($B58,INDIRECT("'Monthly Resource Report'!"&amp;'Reid Validation'!Q$482631&amp;":"&amp;'Reid Validation'!Q$482632),'Reid Validation'!Q$482633,FALSE))</f>
        <v>58</v>
      </c>
      <c r="R58" s="297">
        <f ca="1">+IF(ISERROR(HLOOKUP($B58,INDIRECT("'Monthly Resource Report'!"&amp;'Reid Validation'!R$482631&amp;":"&amp;'Reid Validation'!R$482632),'Reid Validation'!R$482633,FALSE)),0,HLOOKUP($B58,INDIRECT("'Monthly Resource Report'!"&amp;'Reid Validation'!R$482631&amp;":"&amp;'Reid Validation'!R$482632),'Reid Validation'!R$482633,FALSE))</f>
        <v>0</v>
      </c>
      <c r="S58" s="317">
        <f ca="1">+IF(ISERROR(HLOOKUP($B58,INDIRECT("'Monthly Resource Report'!"&amp;'Reid Validation'!S$482631&amp;":"&amp;'Reid Validation'!S$482632),'Reid Validation'!S$482633,FALSE)),0,HLOOKUP($B58,INDIRECT("'Monthly Resource Report'!"&amp;'Reid Validation'!S$482631&amp;":"&amp;'Reid Validation'!S$482632),'Reid Validation'!S$482633,FALSE))</f>
        <v>0</v>
      </c>
      <c r="T58" s="318">
        <f ca="1">+IF(ISERROR(HLOOKUP($B58,INDIRECT("'Monthly Resource Report'!"&amp;'Reid Validation'!T$482631&amp;":"&amp;'Reid Validation'!T$482632),'Reid Validation'!T$482633,FALSE)),0,HLOOKUP($B58,INDIRECT("'Monthly Resource Report'!"&amp;'Reid Validation'!T$482631&amp;":"&amp;'Reid Validation'!T$482632),'Reid Validation'!T$482633,FALSE))</f>
        <v>0</v>
      </c>
    </row>
    <row r="59" spans="2:20">
      <c r="B59" s="301">
        <v>42979</v>
      </c>
      <c r="C59" s="294">
        <v>45</v>
      </c>
      <c r="D59" s="297">
        <v>0</v>
      </c>
      <c r="E59" s="299">
        <v>0.3</v>
      </c>
      <c r="F59" s="295">
        <v>0.06</v>
      </c>
      <c r="G59" s="294">
        <f ca="1">+IF(ISERROR(HLOOKUP($B59,INDIRECT("'Monthly Resource Report'!"&amp;'Reid Validation'!G$482631&amp;":"&amp;'Reid Validation'!G$482632),'Reid Validation'!G$482633,FALSE)),0,HLOOKUP($B59,INDIRECT("'Monthly Resource Report'!"&amp;'Reid Validation'!G$482631&amp;":"&amp;'Reid Validation'!G$482632),'Reid Validation'!G$482633,FALSE))</f>
        <v>0</v>
      </c>
      <c r="H59" s="297">
        <f ca="1">+IF(ISERROR(HLOOKUP($B59,INDIRECT("'Monthly Resource Report'!"&amp;'Reid Validation'!H$482631&amp;":"&amp;'Reid Validation'!H$482632),'Reid Validation'!H$482633,FALSE)),0,HLOOKUP($B59,INDIRECT("'Monthly Resource Report'!"&amp;'Reid Validation'!H$482631&amp;":"&amp;'Reid Validation'!H$482632),'Reid Validation'!H$482633,FALSE))</f>
        <v>0</v>
      </c>
      <c r="I59" s="317">
        <f ca="1">+IF(ISERROR(HLOOKUP($B59,INDIRECT("'Monthly Resource Report'!"&amp;'Reid Validation'!I$482631&amp;":"&amp;'Reid Validation'!I$482632),'Reid Validation'!I$482633,FALSE)),0,HLOOKUP($B59,INDIRECT("'Monthly Resource Report'!"&amp;'Reid Validation'!I$482631&amp;":"&amp;'Reid Validation'!I$482632),'Reid Validation'!I$482633,FALSE))</f>
        <v>0</v>
      </c>
      <c r="J59" s="318">
        <f ca="1">+IF(ISERROR(HLOOKUP($B59,INDIRECT("'Monthly Resource Report'!"&amp;'Reid Validation'!J$482631&amp;":"&amp;'Reid Validation'!J$482632),'Reid Validation'!J$482633,FALSE)),0,HLOOKUP($B59,INDIRECT("'Monthly Resource Report'!"&amp;'Reid Validation'!J$482631&amp;":"&amp;'Reid Validation'!J$482632),'Reid Validation'!J$482633,FALSE))</f>
        <v>0</v>
      </c>
      <c r="L59" s="301">
        <v>42979</v>
      </c>
      <c r="M59" s="294">
        <v>58</v>
      </c>
      <c r="N59" s="297">
        <v>0</v>
      </c>
      <c r="O59" s="299">
        <v>0.7</v>
      </c>
      <c r="P59" s="295">
        <v>0.06</v>
      </c>
      <c r="Q59" s="294">
        <f ca="1">+IF(ISERROR(HLOOKUP($B59,INDIRECT("'Monthly Resource Report'!"&amp;'Reid Validation'!Q$482631&amp;":"&amp;'Reid Validation'!Q$482632),'Reid Validation'!Q$482633,FALSE)),0,HLOOKUP($B59,INDIRECT("'Monthly Resource Report'!"&amp;'Reid Validation'!Q$482631&amp;":"&amp;'Reid Validation'!Q$482632),'Reid Validation'!Q$482633,FALSE))</f>
        <v>58</v>
      </c>
      <c r="R59" s="297">
        <f ca="1">+IF(ISERROR(HLOOKUP($B59,INDIRECT("'Monthly Resource Report'!"&amp;'Reid Validation'!R$482631&amp;":"&amp;'Reid Validation'!R$482632),'Reid Validation'!R$482633,FALSE)),0,HLOOKUP($B59,INDIRECT("'Monthly Resource Report'!"&amp;'Reid Validation'!R$482631&amp;":"&amp;'Reid Validation'!R$482632),'Reid Validation'!R$482633,FALSE))</f>
        <v>0</v>
      </c>
      <c r="S59" s="317">
        <f ca="1">+IF(ISERROR(HLOOKUP($B59,INDIRECT("'Monthly Resource Report'!"&amp;'Reid Validation'!S$482631&amp;":"&amp;'Reid Validation'!S$482632),'Reid Validation'!S$482633,FALSE)),0,HLOOKUP($B59,INDIRECT("'Monthly Resource Report'!"&amp;'Reid Validation'!S$482631&amp;":"&amp;'Reid Validation'!S$482632),'Reid Validation'!S$482633,FALSE))</f>
        <v>0</v>
      </c>
      <c r="T59" s="318">
        <f ca="1">+IF(ISERROR(HLOOKUP($B59,INDIRECT("'Monthly Resource Report'!"&amp;'Reid Validation'!T$482631&amp;":"&amp;'Reid Validation'!T$482632),'Reid Validation'!T$482633,FALSE)),0,HLOOKUP($B59,INDIRECT("'Monthly Resource Report'!"&amp;'Reid Validation'!T$482631&amp;":"&amp;'Reid Validation'!T$482632),'Reid Validation'!T$482633,FALSE))</f>
        <v>0</v>
      </c>
    </row>
    <row r="60" spans="2:20">
      <c r="B60" s="301">
        <v>43009</v>
      </c>
      <c r="C60" s="294">
        <v>45</v>
      </c>
      <c r="D60" s="297">
        <v>0</v>
      </c>
      <c r="E60" s="299">
        <v>0.3</v>
      </c>
      <c r="F60" s="295">
        <v>0.06</v>
      </c>
      <c r="G60" s="294">
        <f ca="1">+IF(ISERROR(HLOOKUP($B60,INDIRECT("'Monthly Resource Report'!"&amp;'Reid Validation'!G$482631&amp;":"&amp;'Reid Validation'!G$482632),'Reid Validation'!G$482633,FALSE)),0,HLOOKUP($B60,INDIRECT("'Monthly Resource Report'!"&amp;'Reid Validation'!G$482631&amp;":"&amp;'Reid Validation'!G$482632),'Reid Validation'!G$482633,FALSE))</f>
        <v>0</v>
      </c>
      <c r="H60" s="297">
        <f ca="1">+IF(ISERROR(HLOOKUP($B60,INDIRECT("'Monthly Resource Report'!"&amp;'Reid Validation'!H$482631&amp;":"&amp;'Reid Validation'!H$482632),'Reid Validation'!H$482633,FALSE)),0,HLOOKUP($B60,INDIRECT("'Monthly Resource Report'!"&amp;'Reid Validation'!H$482631&amp;":"&amp;'Reid Validation'!H$482632),'Reid Validation'!H$482633,FALSE))</f>
        <v>0</v>
      </c>
      <c r="I60" s="317">
        <f ca="1">+IF(ISERROR(HLOOKUP($B60,INDIRECT("'Monthly Resource Report'!"&amp;'Reid Validation'!I$482631&amp;":"&amp;'Reid Validation'!I$482632),'Reid Validation'!I$482633,FALSE)),0,HLOOKUP($B60,INDIRECT("'Monthly Resource Report'!"&amp;'Reid Validation'!I$482631&amp;":"&amp;'Reid Validation'!I$482632),'Reid Validation'!I$482633,FALSE))</f>
        <v>0</v>
      </c>
      <c r="J60" s="318">
        <f ca="1">+IF(ISERROR(HLOOKUP($B60,INDIRECT("'Monthly Resource Report'!"&amp;'Reid Validation'!J$482631&amp;":"&amp;'Reid Validation'!J$482632),'Reid Validation'!J$482633,FALSE)),0,HLOOKUP($B60,INDIRECT("'Monthly Resource Report'!"&amp;'Reid Validation'!J$482631&amp;":"&amp;'Reid Validation'!J$482632),'Reid Validation'!J$482633,FALSE))</f>
        <v>0</v>
      </c>
      <c r="L60" s="301">
        <v>43009</v>
      </c>
      <c r="M60" s="294">
        <v>60</v>
      </c>
      <c r="N60" s="297">
        <v>0</v>
      </c>
      <c r="O60" s="299">
        <v>0.7</v>
      </c>
      <c r="P60" s="295">
        <v>0.06</v>
      </c>
      <c r="Q60" s="294">
        <f ca="1">+IF(ISERROR(HLOOKUP($B60,INDIRECT("'Monthly Resource Report'!"&amp;'Reid Validation'!Q$482631&amp;":"&amp;'Reid Validation'!Q$482632),'Reid Validation'!Q$482633,FALSE)),0,HLOOKUP($B60,INDIRECT("'Monthly Resource Report'!"&amp;'Reid Validation'!Q$482631&amp;":"&amp;'Reid Validation'!Q$482632),'Reid Validation'!Q$482633,FALSE))</f>
        <v>60</v>
      </c>
      <c r="R60" s="297">
        <f ca="1">+IF(ISERROR(HLOOKUP($B60,INDIRECT("'Monthly Resource Report'!"&amp;'Reid Validation'!R$482631&amp;":"&amp;'Reid Validation'!R$482632),'Reid Validation'!R$482633,FALSE)),0,HLOOKUP($B60,INDIRECT("'Monthly Resource Report'!"&amp;'Reid Validation'!R$482631&amp;":"&amp;'Reid Validation'!R$482632),'Reid Validation'!R$482633,FALSE))</f>
        <v>0</v>
      </c>
      <c r="S60" s="317">
        <f ca="1">+IF(ISERROR(HLOOKUP($B60,INDIRECT("'Monthly Resource Report'!"&amp;'Reid Validation'!S$482631&amp;":"&amp;'Reid Validation'!S$482632),'Reid Validation'!S$482633,FALSE)),0,HLOOKUP($B60,INDIRECT("'Monthly Resource Report'!"&amp;'Reid Validation'!S$482631&amp;":"&amp;'Reid Validation'!S$482632),'Reid Validation'!S$482633,FALSE))</f>
        <v>0</v>
      </c>
      <c r="T60" s="318">
        <f ca="1">+IF(ISERROR(HLOOKUP($B60,INDIRECT("'Monthly Resource Report'!"&amp;'Reid Validation'!T$482631&amp;":"&amp;'Reid Validation'!T$482632),'Reid Validation'!T$482633,FALSE)),0,HLOOKUP($B60,INDIRECT("'Monthly Resource Report'!"&amp;'Reid Validation'!T$482631&amp;":"&amp;'Reid Validation'!T$482632),'Reid Validation'!T$482633,FALSE))</f>
        <v>0</v>
      </c>
    </row>
    <row r="61" spans="2:20">
      <c r="B61" s="301">
        <v>43040</v>
      </c>
      <c r="C61" s="294">
        <v>45</v>
      </c>
      <c r="D61" s="297">
        <v>0</v>
      </c>
      <c r="E61" s="299">
        <v>0.3</v>
      </c>
      <c r="F61" s="295">
        <v>0.06</v>
      </c>
      <c r="G61" s="294">
        <f ca="1">+IF(ISERROR(HLOOKUP($B61,INDIRECT("'Monthly Resource Report'!"&amp;'Reid Validation'!G$482631&amp;":"&amp;'Reid Validation'!G$482632),'Reid Validation'!G$482633,FALSE)),0,HLOOKUP($B61,INDIRECT("'Monthly Resource Report'!"&amp;'Reid Validation'!G$482631&amp;":"&amp;'Reid Validation'!G$482632),'Reid Validation'!G$482633,FALSE))</f>
        <v>0</v>
      </c>
      <c r="H61" s="297">
        <f ca="1">+IF(ISERROR(HLOOKUP($B61,INDIRECT("'Monthly Resource Report'!"&amp;'Reid Validation'!H$482631&amp;":"&amp;'Reid Validation'!H$482632),'Reid Validation'!H$482633,FALSE)),0,HLOOKUP($B61,INDIRECT("'Monthly Resource Report'!"&amp;'Reid Validation'!H$482631&amp;":"&amp;'Reid Validation'!H$482632),'Reid Validation'!H$482633,FALSE))</f>
        <v>0</v>
      </c>
      <c r="I61" s="317">
        <f ca="1">+IF(ISERROR(HLOOKUP($B61,INDIRECT("'Monthly Resource Report'!"&amp;'Reid Validation'!I$482631&amp;":"&amp;'Reid Validation'!I$482632),'Reid Validation'!I$482633,FALSE)),0,HLOOKUP($B61,INDIRECT("'Monthly Resource Report'!"&amp;'Reid Validation'!I$482631&amp;":"&amp;'Reid Validation'!I$482632),'Reid Validation'!I$482633,FALSE))</f>
        <v>0</v>
      </c>
      <c r="J61" s="318">
        <f ca="1">+IF(ISERROR(HLOOKUP($B61,INDIRECT("'Monthly Resource Report'!"&amp;'Reid Validation'!J$482631&amp;":"&amp;'Reid Validation'!J$482632),'Reid Validation'!J$482633,FALSE)),0,HLOOKUP($B61,INDIRECT("'Monthly Resource Report'!"&amp;'Reid Validation'!J$482631&amp;":"&amp;'Reid Validation'!J$482632),'Reid Validation'!J$482633,FALSE))</f>
        <v>0</v>
      </c>
      <c r="L61" s="301">
        <v>43040</v>
      </c>
      <c r="M61" s="294">
        <v>60</v>
      </c>
      <c r="N61" s="297">
        <v>0</v>
      </c>
      <c r="O61" s="299">
        <v>0.7</v>
      </c>
      <c r="P61" s="295">
        <v>0.06</v>
      </c>
      <c r="Q61" s="294">
        <f ca="1">+IF(ISERROR(HLOOKUP($B61,INDIRECT("'Monthly Resource Report'!"&amp;'Reid Validation'!Q$482631&amp;":"&amp;'Reid Validation'!Q$482632),'Reid Validation'!Q$482633,FALSE)),0,HLOOKUP($B61,INDIRECT("'Monthly Resource Report'!"&amp;'Reid Validation'!Q$482631&amp;":"&amp;'Reid Validation'!Q$482632),'Reid Validation'!Q$482633,FALSE))</f>
        <v>60</v>
      </c>
      <c r="R61" s="297">
        <f ca="1">+IF(ISERROR(HLOOKUP($B61,INDIRECT("'Monthly Resource Report'!"&amp;'Reid Validation'!R$482631&amp;":"&amp;'Reid Validation'!R$482632),'Reid Validation'!R$482633,FALSE)),0,HLOOKUP($B61,INDIRECT("'Monthly Resource Report'!"&amp;'Reid Validation'!R$482631&amp;":"&amp;'Reid Validation'!R$482632),'Reid Validation'!R$482633,FALSE))</f>
        <v>0</v>
      </c>
      <c r="S61" s="317">
        <f ca="1">+IF(ISERROR(HLOOKUP($B61,INDIRECT("'Monthly Resource Report'!"&amp;'Reid Validation'!S$482631&amp;":"&amp;'Reid Validation'!S$482632),'Reid Validation'!S$482633,FALSE)),0,HLOOKUP($B61,INDIRECT("'Monthly Resource Report'!"&amp;'Reid Validation'!S$482631&amp;":"&amp;'Reid Validation'!S$482632),'Reid Validation'!S$482633,FALSE))</f>
        <v>0</v>
      </c>
      <c r="T61" s="318">
        <f ca="1">+IF(ISERROR(HLOOKUP($B61,INDIRECT("'Monthly Resource Report'!"&amp;'Reid Validation'!T$482631&amp;":"&amp;'Reid Validation'!T$482632),'Reid Validation'!T$482633,FALSE)),0,HLOOKUP($B61,INDIRECT("'Monthly Resource Report'!"&amp;'Reid Validation'!T$482631&amp;":"&amp;'Reid Validation'!T$482632),'Reid Validation'!T$482633,FALSE))</f>
        <v>0</v>
      </c>
    </row>
    <row r="62" spans="2:20" s="29" customFormat="1">
      <c r="B62" s="301">
        <v>43070</v>
      </c>
      <c r="C62" s="294">
        <v>45</v>
      </c>
      <c r="D62" s="297">
        <v>0</v>
      </c>
      <c r="E62" s="299">
        <v>0.3</v>
      </c>
      <c r="F62" s="295">
        <v>0.06</v>
      </c>
      <c r="G62" s="294">
        <f ca="1">+IF(ISERROR(HLOOKUP($B62,INDIRECT("'Monthly Resource Report'!"&amp;'Reid Validation'!G$482631&amp;":"&amp;'Reid Validation'!G$482632),'Reid Validation'!G$482633,FALSE)),0,HLOOKUP($B62,INDIRECT("'Monthly Resource Report'!"&amp;'Reid Validation'!G$482631&amp;":"&amp;'Reid Validation'!G$482632),'Reid Validation'!G$482633,FALSE))</f>
        <v>0</v>
      </c>
      <c r="H62" s="297">
        <f ca="1">+IF(ISERROR(HLOOKUP($B62,INDIRECT("'Monthly Resource Report'!"&amp;'Reid Validation'!H$482631&amp;":"&amp;'Reid Validation'!H$482632),'Reid Validation'!H$482633,FALSE)),0,HLOOKUP($B62,INDIRECT("'Monthly Resource Report'!"&amp;'Reid Validation'!H$482631&amp;":"&amp;'Reid Validation'!H$482632),'Reid Validation'!H$482633,FALSE))</f>
        <v>0</v>
      </c>
      <c r="I62" s="317">
        <f ca="1">+IF(ISERROR(HLOOKUP($B62,INDIRECT("'Monthly Resource Report'!"&amp;'Reid Validation'!I$482631&amp;":"&amp;'Reid Validation'!I$482632),'Reid Validation'!I$482633,FALSE)),0,HLOOKUP($B62,INDIRECT("'Monthly Resource Report'!"&amp;'Reid Validation'!I$482631&amp;":"&amp;'Reid Validation'!I$482632),'Reid Validation'!I$482633,FALSE))</f>
        <v>0</v>
      </c>
      <c r="J62" s="318">
        <f ca="1">+IF(ISERROR(HLOOKUP($B62,INDIRECT("'Monthly Resource Report'!"&amp;'Reid Validation'!J$482631&amp;":"&amp;'Reid Validation'!J$482632),'Reid Validation'!J$482633,FALSE)),0,HLOOKUP($B62,INDIRECT("'Monthly Resource Report'!"&amp;'Reid Validation'!J$482631&amp;":"&amp;'Reid Validation'!J$482632),'Reid Validation'!J$482633,FALSE))</f>
        <v>0</v>
      </c>
      <c r="L62" s="301">
        <v>43070</v>
      </c>
      <c r="M62" s="294">
        <v>65</v>
      </c>
      <c r="N62" s="297">
        <v>0</v>
      </c>
      <c r="O62" s="299">
        <v>0.7</v>
      </c>
      <c r="P62" s="295">
        <v>0.06</v>
      </c>
      <c r="Q62" s="294">
        <f ca="1">+IF(ISERROR(HLOOKUP($B62,INDIRECT("'Monthly Resource Report'!"&amp;'Reid Validation'!Q$482631&amp;":"&amp;'Reid Validation'!Q$482632),'Reid Validation'!Q$482633,FALSE)),0,HLOOKUP($B62,INDIRECT("'Monthly Resource Report'!"&amp;'Reid Validation'!Q$482631&amp;":"&amp;'Reid Validation'!Q$482632),'Reid Validation'!Q$482633,FALSE))</f>
        <v>65</v>
      </c>
      <c r="R62" s="297">
        <f ca="1">+IF(ISERROR(HLOOKUP($B62,INDIRECT("'Monthly Resource Report'!"&amp;'Reid Validation'!R$482631&amp;":"&amp;'Reid Validation'!R$482632),'Reid Validation'!R$482633,FALSE)),0,HLOOKUP($B62,INDIRECT("'Monthly Resource Report'!"&amp;'Reid Validation'!R$482631&amp;":"&amp;'Reid Validation'!R$482632),'Reid Validation'!R$482633,FALSE))</f>
        <v>0</v>
      </c>
      <c r="S62" s="317">
        <f ca="1">+IF(ISERROR(HLOOKUP($B62,INDIRECT("'Monthly Resource Report'!"&amp;'Reid Validation'!S$482631&amp;":"&amp;'Reid Validation'!S$482632),'Reid Validation'!S$482633,FALSE)),0,HLOOKUP($B62,INDIRECT("'Monthly Resource Report'!"&amp;'Reid Validation'!S$482631&amp;":"&amp;'Reid Validation'!S$482632),'Reid Validation'!S$482633,FALSE))</f>
        <v>0</v>
      </c>
      <c r="T62" s="318">
        <f ca="1">+IF(ISERROR(HLOOKUP($B62,INDIRECT("'Monthly Resource Report'!"&amp;'Reid Validation'!T$482631&amp;":"&amp;'Reid Validation'!T$482632),'Reid Validation'!T$482633,FALSE)),0,HLOOKUP($B62,INDIRECT("'Monthly Resource Report'!"&amp;'Reid Validation'!T$482631&amp;":"&amp;'Reid Validation'!T$482632),'Reid Validation'!T$482633,FALSE))</f>
        <v>0</v>
      </c>
    </row>
    <row r="63" spans="2:20" s="29" customFormat="1">
      <c r="B63" s="301">
        <v>43101</v>
      </c>
      <c r="C63" s="294">
        <v>45</v>
      </c>
      <c r="D63" s="297">
        <v>0</v>
      </c>
      <c r="E63" s="299">
        <v>0.3</v>
      </c>
      <c r="F63" s="295">
        <v>0.06</v>
      </c>
      <c r="G63" s="294">
        <f ca="1">+IF(ISERROR(HLOOKUP($B63,INDIRECT("'Monthly Resource Report'!"&amp;'Reid Validation'!G$482631&amp;":"&amp;'Reid Validation'!G$482632),'Reid Validation'!G$482633,FALSE)),0,HLOOKUP($B63,INDIRECT("'Monthly Resource Report'!"&amp;'Reid Validation'!G$482631&amp;":"&amp;'Reid Validation'!G$482632),'Reid Validation'!G$482633,FALSE))</f>
        <v>45</v>
      </c>
      <c r="H63" s="297">
        <f ca="1">+IF(ISERROR(HLOOKUP($B63,INDIRECT("'Monthly Resource Report'!"&amp;'Reid Validation'!H$482631&amp;":"&amp;'Reid Validation'!H$482632),'Reid Validation'!H$482633,FALSE)),0,HLOOKUP($B63,INDIRECT("'Monthly Resource Report'!"&amp;'Reid Validation'!H$482631&amp;":"&amp;'Reid Validation'!H$482632),'Reid Validation'!H$482633,FALSE))</f>
        <v>0</v>
      </c>
      <c r="I63" s="317">
        <f ca="1">+IF(ISERROR(HLOOKUP($B63,INDIRECT("'Monthly Resource Report'!"&amp;'Reid Validation'!I$482631&amp;":"&amp;'Reid Validation'!I$482632),'Reid Validation'!I$482633,FALSE)),0,HLOOKUP($B63,INDIRECT("'Monthly Resource Report'!"&amp;'Reid Validation'!I$482631&amp;":"&amp;'Reid Validation'!I$482632),'Reid Validation'!I$482633,FALSE))</f>
        <v>0</v>
      </c>
      <c r="J63" s="318">
        <f ca="1">+IF(ISERROR(HLOOKUP($B63,INDIRECT("'Monthly Resource Report'!"&amp;'Reid Validation'!J$482631&amp;":"&amp;'Reid Validation'!J$482632),'Reid Validation'!J$482633,FALSE)),0,HLOOKUP($B63,INDIRECT("'Monthly Resource Report'!"&amp;'Reid Validation'!J$482631&amp;":"&amp;'Reid Validation'!J$482632),'Reid Validation'!J$482633,FALSE))</f>
        <v>0</v>
      </c>
      <c r="L63" s="301">
        <v>43101</v>
      </c>
      <c r="M63" s="294">
        <v>65</v>
      </c>
      <c r="N63" s="297">
        <v>0</v>
      </c>
      <c r="O63" s="299">
        <v>0.7</v>
      </c>
      <c r="P63" s="295">
        <v>0.06</v>
      </c>
      <c r="Q63" s="294">
        <f ca="1">+IF(ISERROR(HLOOKUP($B63,INDIRECT("'Monthly Resource Report'!"&amp;'Reid Validation'!Q$482631&amp;":"&amp;'Reid Validation'!Q$482632),'Reid Validation'!Q$482633,FALSE)),0,HLOOKUP($B63,INDIRECT("'Monthly Resource Report'!"&amp;'Reid Validation'!Q$482631&amp;":"&amp;'Reid Validation'!Q$482632),'Reid Validation'!Q$482633,FALSE))</f>
        <v>65</v>
      </c>
      <c r="R63" s="297">
        <f ca="1">+IF(ISERROR(HLOOKUP($B63,INDIRECT("'Monthly Resource Report'!"&amp;'Reid Validation'!R$482631&amp;":"&amp;'Reid Validation'!R$482632),'Reid Validation'!R$482633,FALSE)),0,HLOOKUP($B63,INDIRECT("'Monthly Resource Report'!"&amp;'Reid Validation'!R$482631&amp;":"&amp;'Reid Validation'!R$482632),'Reid Validation'!R$482633,FALSE))</f>
        <v>0</v>
      </c>
      <c r="S63" s="317">
        <f ca="1">+IF(ISERROR(HLOOKUP($B63,INDIRECT("'Monthly Resource Report'!"&amp;'Reid Validation'!S$482631&amp;":"&amp;'Reid Validation'!S$482632),'Reid Validation'!S$482633,FALSE)),0,HLOOKUP($B63,INDIRECT("'Monthly Resource Report'!"&amp;'Reid Validation'!S$482631&amp;":"&amp;'Reid Validation'!S$482632),'Reid Validation'!S$482633,FALSE))</f>
        <v>0</v>
      </c>
      <c r="T63" s="318">
        <f ca="1">+IF(ISERROR(HLOOKUP($B63,INDIRECT("'Monthly Resource Report'!"&amp;'Reid Validation'!T$482631&amp;":"&amp;'Reid Validation'!T$482632),'Reid Validation'!T$482633,FALSE)),0,HLOOKUP($B63,INDIRECT("'Monthly Resource Report'!"&amp;'Reid Validation'!T$482631&amp;":"&amp;'Reid Validation'!T$482632),'Reid Validation'!T$482633,FALSE))</f>
        <v>0</v>
      </c>
    </row>
    <row r="64" spans="2:20" s="29" customFormat="1">
      <c r="B64" s="301">
        <v>43132</v>
      </c>
      <c r="C64" s="294">
        <v>45</v>
      </c>
      <c r="D64" s="297">
        <v>0</v>
      </c>
      <c r="E64" s="299">
        <v>0.3</v>
      </c>
      <c r="F64" s="295">
        <v>0.06</v>
      </c>
      <c r="G64" s="294">
        <f ca="1">+IF(ISERROR(HLOOKUP($B64,INDIRECT("'Monthly Resource Report'!"&amp;'Reid Validation'!G$482631&amp;":"&amp;'Reid Validation'!G$482632),'Reid Validation'!G$482633,FALSE)),0,HLOOKUP($B64,INDIRECT("'Monthly Resource Report'!"&amp;'Reid Validation'!G$482631&amp;":"&amp;'Reid Validation'!G$482632),'Reid Validation'!G$482633,FALSE))</f>
        <v>45</v>
      </c>
      <c r="H64" s="297">
        <f ca="1">+IF(ISERROR(HLOOKUP($B64,INDIRECT("'Monthly Resource Report'!"&amp;'Reid Validation'!H$482631&amp;":"&amp;'Reid Validation'!H$482632),'Reid Validation'!H$482633,FALSE)),0,HLOOKUP($B64,INDIRECT("'Monthly Resource Report'!"&amp;'Reid Validation'!H$482631&amp;":"&amp;'Reid Validation'!H$482632),'Reid Validation'!H$482633,FALSE))</f>
        <v>0</v>
      </c>
      <c r="I64" s="317">
        <f ca="1">+IF(ISERROR(HLOOKUP($B64,INDIRECT("'Monthly Resource Report'!"&amp;'Reid Validation'!I$482631&amp;":"&amp;'Reid Validation'!I$482632),'Reid Validation'!I$482633,FALSE)),0,HLOOKUP($B64,INDIRECT("'Monthly Resource Report'!"&amp;'Reid Validation'!I$482631&amp;":"&amp;'Reid Validation'!I$482632),'Reid Validation'!I$482633,FALSE))</f>
        <v>0</v>
      </c>
      <c r="J64" s="318">
        <f ca="1">+IF(ISERROR(HLOOKUP($B64,INDIRECT("'Monthly Resource Report'!"&amp;'Reid Validation'!J$482631&amp;":"&amp;'Reid Validation'!J$482632),'Reid Validation'!J$482633,FALSE)),0,HLOOKUP($B64,INDIRECT("'Monthly Resource Report'!"&amp;'Reid Validation'!J$482631&amp;":"&amp;'Reid Validation'!J$482632),'Reid Validation'!J$482633,FALSE))</f>
        <v>0</v>
      </c>
      <c r="L64" s="301">
        <v>43132</v>
      </c>
      <c r="M64" s="294">
        <v>65</v>
      </c>
      <c r="N64" s="297">
        <v>0</v>
      </c>
      <c r="O64" s="299">
        <v>0.7</v>
      </c>
      <c r="P64" s="295">
        <v>0.06</v>
      </c>
      <c r="Q64" s="294">
        <f ca="1">+IF(ISERROR(HLOOKUP($B64,INDIRECT("'Monthly Resource Report'!"&amp;'Reid Validation'!Q$482631&amp;":"&amp;'Reid Validation'!Q$482632),'Reid Validation'!Q$482633,FALSE)),0,HLOOKUP($B64,INDIRECT("'Monthly Resource Report'!"&amp;'Reid Validation'!Q$482631&amp;":"&amp;'Reid Validation'!Q$482632),'Reid Validation'!Q$482633,FALSE))</f>
        <v>65</v>
      </c>
      <c r="R64" s="297">
        <f ca="1">+IF(ISERROR(HLOOKUP($B64,INDIRECT("'Monthly Resource Report'!"&amp;'Reid Validation'!R$482631&amp;":"&amp;'Reid Validation'!R$482632),'Reid Validation'!R$482633,FALSE)),0,HLOOKUP($B64,INDIRECT("'Monthly Resource Report'!"&amp;'Reid Validation'!R$482631&amp;":"&amp;'Reid Validation'!R$482632),'Reid Validation'!R$482633,FALSE))</f>
        <v>0</v>
      </c>
      <c r="S64" s="317">
        <f ca="1">+IF(ISERROR(HLOOKUP($B64,INDIRECT("'Monthly Resource Report'!"&amp;'Reid Validation'!S$482631&amp;":"&amp;'Reid Validation'!S$482632),'Reid Validation'!S$482633,FALSE)),0,HLOOKUP($B64,INDIRECT("'Monthly Resource Report'!"&amp;'Reid Validation'!S$482631&amp;":"&amp;'Reid Validation'!S$482632),'Reid Validation'!S$482633,FALSE))</f>
        <v>0</v>
      </c>
      <c r="T64" s="318">
        <f ca="1">+IF(ISERROR(HLOOKUP($B64,INDIRECT("'Monthly Resource Report'!"&amp;'Reid Validation'!T$482631&amp;":"&amp;'Reid Validation'!T$482632),'Reid Validation'!T$482633,FALSE)),0,HLOOKUP($B64,INDIRECT("'Monthly Resource Report'!"&amp;'Reid Validation'!T$482631&amp;":"&amp;'Reid Validation'!T$482632),'Reid Validation'!T$482633,FALSE))</f>
        <v>0</v>
      </c>
    </row>
    <row r="65" spans="2:20" s="29" customFormat="1">
      <c r="B65" s="301">
        <v>43160</v>
      </c>
      <c r="C65" s="294">
        <v>45</v>
      </c>
      <c r="D65" s="297">
        <v>0</v>
      </c>
      <c r="E65" s="299">
        <v>0.3</v>
      </c>
      <c r="F65" s="295">
        <v>0.06</v>
      </c>
      <c r="G65" s="294">
        <f ca="1">+IF(ISERROR(HLOOKUP($B65,INDIRECT("'Monthly Resource Report'!"&amp;'Reid Validation'!G$482631&amp;":"&amp;'Reid Validation'!G$482632),'Reid Validation'!G$482633,FALSE)),0,HLOOKUP($B65,INDIRECT("'Monthly Resource Report'!"&amp;'Reid Validation'!G$482631&amp;":"&amp;'Reid Validation'!G$482632),'Reid Validation'!G$482633,FALSE))</f>
        <v>0</v>
      </c>
      <c r="H65" s="297">
        <f ca="1">+IF(ISERROR(HLOOKUP($B65,INDIRECT("'Monthly Resource Report'!"&amp;'Reid Validation'!H$482631&amp;":"&amp;'Reid Validation'!H$482632),'Reid Validation'!H$482633,FALSE)),0,HLOOKUP($B65,INDIRECT("'Monthly Resource Report'!"&amp;'Reid Validation'!H$482631&amp;":"&amp;'Reid Validation'!H$482632),'Reid Validation'!H$482633,FALSE))</f>
        <v>0</v>
      </c>
      <c r="I65" s="317">
        <f ca="1">+IF(ISERROR(HLOOKUP($B65,INDIRECT("'Monthly Resource Report'!"&amp;'Reid Validation'!I$482631&amp;":"&amp;'Reid Validation'!I$482632),'Reid Validation'!I$482633,FALSE)),0,HLOOKUP($B65,INDIRECT("'Monthly Resource Report'!"&amp;'Reid Validation'!I$482631&amp;":"&amp;'Reid Validation'!I$482632),'Reid Validation'!I$482633,FALSE))</f>
        <v>0</v>
      </c>
      <c r="J65" s="318">
        <f ca="1">+IF(ISERROR(HLOOKUP($B65,INDIRECT("'Monthly Resource Report'!"&amp;'Reid Validation'!J$482631&amp;":"&amp;'Reid Validation'!J$482632),'Reid Validation'!J$482633,FALSE)),0,HLOOKUP($B65,INDIRECT("'Monthly Resource Report'!"&amp;'Reid Validation'!J$482631&amp;":"&amp;'Reid Validation'!J$482632),'Reid Validation'!J$482633,FALSE))</f>
        <v>0</v>
      </c>
      <c r="L65" s="301">
        <v>43160</v>
      </c>
      <c r="M65" s="294">
        <v>65</v>
      </c>
      <c r="N65" s="297">
        <v>0</v>
      </c>
      <c r="O65" s="299">
        <v>0.7</v>
      </c>
      <c r="P65" s="295">
        <v>0.06</v>
      </c>
      <c r="Q65" s="294">
        <f ca="1">+IF(ISERROR(HLOOKUP($B65,INDIRECT("'Monthly Resource Report'!"&amp;'Reid Validation'!Q$482631&amp;":"&amp;'Reid Validation'!Q$482632),'Reid Validation'!Q$482633,FALSE)),0,HLOOKUP($B65,INDIRECT("'Monthly Resource Report'!"&amp;'Reid Validation'!Q$482631&amp;":"&amp;'Reid Validation'!Q$482632),'Reid Validation'!Q$482633,FALSE))</f>
        <v>65</v>
      </c>
      <c r="R65" s="297">
        <f ca="1">+IF(ISERROR(HLOOKUP($B65,INDIRECT("'Monthly Resource Report'!"&amp;'Reid Validation'!R$482631&amp;":"&amp;'Reid Validation'!R$482632),'Reid Validation'!R$482633,FALSE)),0,HLOOKUP($B65,INDIRECT("'Monthly Resource Report'!"&amp;'Reid Validation'!R$482631&amp;":"&amp;'Reid Validation'!R$482632),'Reid Validation'!R$482633,FALSE))</f>
        <v>0</v>
      </c>
      <c r="S65" s="317">
        <f ca="1">+IF(ISERROR(HLOOKUP($B65,INDIRECT("'Monthly Resource Report'!"&amp;'Reid Validation'!S$482631&amp;":"&amp;'Reid Validation'!S$482632),'Reid Validation'!S$482633,FALSE)),0,HLOOKUP($B65,INDIRECT("'Monthly Resource Report'!"&amp;'Reid Validation'!S$482631&amp;":"&amp;'Reid Validation'!S$482632),'Reid Validation'!S$482633,FALSE))</f>
        <v>0</v>
      </c>
      <c r="T65" s="318">
        <f ca="1">+IF(ISERROR(HLOOKUP($B65,INDIRECT("'Monthly Resource Report'!"&amp;'Reid Validation'!T$482631&amp;":"&amp;'Reid Validation'!T$482632),'Reid Validation'!T$482633,FALSE)),0,HLOOKUP($B65,INDIRECT("'Monthly Resource Report'!"&amp;'Reid Validation'!T$482631&amp;":"&amp;'Reid Validation'!T$482632),'Reid Validation'!T$482633,FALSE))</f>
        <v>0</v>
      </c>
    </row>
    <row r="66" spans="2:20" s="29" customFormat="1">
      <c r="B66" s="301">
        <v>43191</v>
      </c>
      <c r="C66" s="294">
        <v>45</v>
      </c>
      <c r="D66" s="297">
        <v>0</v>
      </c>
      <c r="E66" s="299">
        <v>0.3</v>
      </c>
      <c r="F66" s="295">
        <v>0.06</v>
      </c>
      <c r="G66" s="294">
        <f ca="1">+IF(ISERROR(HLOOKUP($B66,INDIRECT("'Monthly Resource Report'!"&amp;'Reid Validation'!G$482631&amp;":"&amp;'Reid Validation'!G$482632),'Reid Validation'!G$482633,FALSE)),0,HLOOKUP($B66,INDIRECT("'Monthly Resource Report'!"&amp;'Reid Validation'!G$482631&amp;":"&amp;'Reid Validation'!G$482632),'Reid Validation'!G$482633,FALSE))</f>
        <v>0</v>
      </c>
      <c r="H66" s="297">
        <f ca="1">+IF(ISERROR(HLOOKUP($B66,INDIRECT("'Monthly Resource Report'!"&amp;'Reid Validation'!H$482631&amp;":"&amp;'Reid Validation'!H$482632),'Reid Validation'!H$482633,FALSE)),0,HLOOKUP($B66,INDIRECT("'Monthly Resource Report'!"&amp;'Reid Validation'!H$482631&amp;":"&amp;'Reid Validation'!H$482632),'Reid Validation'!H$482633,FALSE))</f>
        <v>0</v>
      </c>
      <c r="I66" s="317">
        <f ca="1">+IF(ISERROR(HLOOKUP($B66,INDIRECT("'Monthly Resource Report'!"&amp;'Reid Validation'!I$482631&amp;":"&amp;'Reid Validation'!I$482632),'Reid Validation'!I$482633,FALSE)),0,HLOOKUP($B66,INDIRECT("'Monthly Resource Report'!"&amp;'Reid Validation'!I$482631&amp;":"&amp;'Reid Validation'!I$482632),'Reid Validation'!I$482633,FALSE))</f>
        <v>0</v>
      </c>
      <c r="J66" s="318">
        <f ca="1">+IF(ISERROR(HLOOKUP($B66,INDIRECT("'Monthly Resource Report'!"&amp;'Reid Validation'!J$482631&amp;":"&amp;'Reid Validation'!J$482632),'Reid Validation'!J$482633,FALSE)),0,HLOOKUP($B66,INDIRECT("'Monthly Resource Report'!"&amp;'Reid Validation'!J$482631&amp;":"&amp;'Reid Validation'!J$482632),'Reid Validation'!J$482633,FALSE))</f>
        <v>0</v>
      </c>
      <c r="L66" s="301">
        <v>43191</v>
      </c>
      <c r="M66" s="294">
        <v>65</v>
      </c>
      <c r="N66" s="297">
        <v>0</v>
      </c>
      <c r="O66" s="299">
        <v>0.7</v>
      </c>
      <c r="P66" s="295">
        <v>0.06</v>
      </c>
      <c r="Q66" s="294">
        <f ca="1">+IF(ISERROR(HLOOKUP($B66,INDIRECT("'Monthly Resource Report'!"&amp;'Reid Validation'!Q$482631&amp;":"&amp;'Reid Validation'!Q$482632),'Reid Validation'!Q$482633,FALSE)),0,HLOOKUP($B66,INDIRECT("'Monthly Resource Report'!"&amp;'Reid Validation'!Q$482631&amp;":"&amp;'Reid Validation'!Q$482632),'Reid Validation'!Q$482633,FALSE))</f>
        <v>65</v>
      </c>
      <c r="R66" s="297">
        <f ca="1">+IF(ISERROR(HLOOKUP($B66,INDIRECT("'Monthly Resource Report'!"&amp;'Reid Validation'!R$482631&amp;":"&amp;'Reid Validation'!R$482632),'Reid Validation'!R$482633,FALSE)),0,HLOOKUP($B66,INDIRECT("'Monthly Resource Report'!"&amp;'Reid Validation'!R$482631&amp;":"&amp;'Reid Validation'!R$482632),'Reid Validation'!R$482633,FALSE))</f>
        <v>0</v>
      </c>
      <c r="S66" s="317">
        <f ca="1">+IF(ISERROR(HLOOKUP($B66,INDIRECT("'Monthly Resource Report'!"&amp;'Reid Validation'!S$482631&amp;":"&amp;'Reid Validation'!S$482632),'Reid Validation'!S$482633,FALSE)),0,HLOOKUP($B66,INDIRECT("'Monthly Resource Report'!"&amp;'Reid Validation'!S$482631&amp;":"&amp;'Reid Validation'!S$482632),'Reid Validation'!S$482633,FALSE))</f>
        <v>0</v>
      </c>
      <c r="T66" s="318">
        <f ca="1">+IF(ISERROR(HLOOKUP($B66,INDIRECT("'Monthly Resource Report'!"&amp;'Reid Validation'!T$482631&amp;":"&amp;'Reid Validation'!T$482632),'Reid Validation'!T$482633,FALSE)),0,HLOOKUP($B66,INDIRECT("'Monthly Resource Report'!"&amp;'Reid Validation'!T$482631&amp;":"&amp;'Reid Validation'!T$482632),'Reid Validation'!T$482633,FALSE))</f>
        <v>0</v>
      </c>
    </row>
    <row r="67" spans="2:20" s="29" customFormat="1">
      <c r="B67" s="301">
        <v>43221</v>
      </c>
      <c r="C67" s="294">
        <v>45</v>
      </c>
      <c r="D67" s="297">
        <v>0</v>
      </c>
      <c r="E67" s="299">
        <v>0.3</v>
      </c>
      <c r="F67" s="295">
        <v>0.06</v>
      </c>
      <c r="G67" s="294">
        <f ca="1">+IF(ISERROR(HLOOKUP($B67,INDIRECT("'Monthly Resource Report'!"&amp;'Reid Validation'!G$482631&amp;":"&amp;'Reid Validation'!G$482632),'Reid Validation'!G$482633,FALSE)),0,HLOOKUP($B67,INDIRECT("'Monthly Resource Report'!"&amp;'Reid Validation'!G$482631&amp;":"&amp;'Reid Validation'!G$482632),'Reid Validation'!G$482633,FALSE))</f>
        <v>0</v>
      </c>
      <c r="H67" s="297">
        <f ca="1">+IF(ISERROR(HLOOKUP($B67,INDIRECT("'Monthly Resource Report'!"&amp;'Reid Validation'!H$482631&amp;":"&amp;'Reid Validation'!H$482632),'Reid Validation'!H$482633,FALSE)),0,HLOOKUP($B67,INDIRECT("'Monthly Resource Report'!"&amp;'Reid Validation'!H$482631&amp;":"&amp;'Reid Validation'!H$482632),'Reid Validation'!H$482633,FALSE))</f>
        <v>0</v>
      </c>
      <c r="I67" s="317">
        <f ca="1">+IF(ISERROR(HLOOKUP($B67,INDIRECT("'Monthly Resource Report'!"&amp;'Reid Validation'!I$482631&amp;":"&amp;'Reid Validation'!I$482632),'Reid Validation'!I$482633,FALSE)),0,HLOOKUP($B67,INDIRECT("'Monthly Resource Report'!"&amp;'Reid Validation'!I$482631&amp;":"&amp;'Reid Validation'!I$482632),'Reid Validation'!I$482633,FALSE))</f>
        <v>0</v>
      </c>
      <c r="J67" s="318">
        <f ca="1">+IF(ISERROR(HLOOKUP($B67,INDIRECT("'Monthly Resource Report'!"&amp;'Reid Validation'!J$482631&amp;":"&amp;'Reid Validation'!J$482632),'Reid Validation'!J$482633,FALSE)),0,HLOOKUP($B67,INDIRECT("'Monthly Resource Report'!"&amp;'Reid Validation'!J$482631&amp;":"&amp;'Reid Validation'!J$482632),'Reid Validation'!J$482633,FALSE))</f>
        <v>0</v>
      </c>
      <c r="L67" s="301">
        <v>43221</v>
      </c>
      <c r="M67" s="294">
        <v>60</v>
      </c>
      <c r="N67" s="297">
        <v>0</v>
      </c>
      <c r="O67" s="299">
        <v>0.7</v>
      </c>
      <c r="P67" s="295">
        <v>0.06</v>
      </c>
      <c r="Q67" s="294">
        <f ca="1">+IF(ISERROR(HLOOKUP($B67,INDIRECT("'Monthly Resource Report'!"&amp;'Reid Validation'!Q$482631&amp;":"&amp;'Reid Validation'!Q$482632),'Reid Validation'!Q$482633,FALSE)),0,HLOOKUP($B67,INDIRECT("'Monthly Resource Report'!"&amp;'Reid Validation'!Q$482631&amp;":"&amp;'Reid Validation'!Q$482632),'Reid Validation'!Q$482633,FALSE))</f>
        <v>60</v>
      </c>
      <c r="R67" s="297">
        <f ca="1">+IF(ISERROR(HLOOKUP($B67,INDIRECT("'Monthly Resource Report'!"&amp;'Reid Validation'!R$482631&amp;":"&amp;'Reid Validation'!R$482632),'Reid Validation'!R$482633,FALSE)),0,HLOOKUP($B67,INDIRECT("'Monthly Resource Report'!"&amp;'Reid Validation'!R$482631&amp;":"&amp;'Reid Validation'!R$482632),'Reid Validation'!R$482633,FALSE))</f>
        <v>0</v>
      </c>
      <c r="S67" s="317">
        <f ca="1">+IF(ISERROR(HLOOKUP($B67,INDIRECT("'Monthly Resource Report'!"&amp;'Reid Validation'!S$482631&amp;":"&amp;'Reid Validation'!S$482632),'Reid Validation'!S$482633,FALSE)),0,HLOOKUP($B67,INDIRECT("'Monthly Resource Report'!"&amp;'Reid Validation'!S$482631&amp;":"&amp;'Reid Validation'!S$482632),'Reid Validation'!S$482633,FALSE))</f>
        <v>0</v>
      </c>
      <c r="T67" s="318">
        <f ca="1">+IF(ISERROR(HLOOKUP($B67,INDIRECT("'Monthly Resource Report'!"&amp;'Reid Validation'!T$482631&amp;":"&amp;'Reid Validation'!T$482632),'Reid Validation'!T$482633,FALSE)),0,HLOOKUP($B67,INDIRECT("'Monthly Resource Report'!"&amp;'Reid Validation'!T$482631&amp;":"&amp;'Reid Validation'!T$482632),'Reid Validation'!T$482633,FALSE))</f>
        <v>0</v>
      </c>
    </row>
    <row r="68" spans="2:20" s="29" customFormat="1">
      <c r="B68" s="301">
        <v>43252</v>
      </c>
      <c r="C68" s="294">
        <v>45</v>
      </c>
      <c r="D68" s="297">
        <v>0</v>
      </c>
      <c r="E68" s="299">
        <v>0.3</v>
      </c>
      <c r="F68" s="295">
        <v>0.06</v>
      </c>
      <c r="G68" s="294">
        <f ca="1">+IF(ISERROR(HLOOKUP($B68,INDIRECT("'Monthly Resource Report'!"&amp;'Reid Validation'!G$482631&amp;":"&amp;'Reid Validation'!G$482632),'Reid Validation'!G$482633,FALSE)),0,HLOOKUP($B68,INDIRECT("'Monthly Resource Report'!"&amp;'Reid Validation'!G$482631&amp;":"&amp;'Reid Validation'!G$482632),'Reid Validation'!G$482633,FALSE))</f>
        <v>0</v>
      </c>
      <c r="H68" s="297">
        <f ca="1">+IF(ISERROR(HLOOKUP($B68,INDIRECT("'Monthly Resource Report'!"&amp;'Reid Validation'!H$482631&amp;":"&amp;'Reid Validation'!H$482632),'Reid Validation'!H$482633,FALSE)),0,HLOOKUP($B68,INDIRECT("'Monthly Resource Report'!"&amp;'Reid Validation'!H$482631&amp;":"&amp;'Reid Validation'!H$482632),'Reid Validation'!H$482633,FALSE))</f>
        <v>0</v>
      </c>
      <c r="I68" s="317">
        <f ca="1">+IF(ISERROR(HLOOKUP($B68,INDIRECT("'Monthly Resource Report'!"&amp;'Reid Validation'!I$482631&amp;":"&amp;'Reid Validation'!I$482632),'Reid Validation'!I$482633,FALSE)),0,HLOOKUP($B68,INDIRECT("'Monthly Resource Report'!"&amp;'Reid Validation'!I$482631&amp;":"&amp;'Reid Validation'!I$482632),'Reid Validation'!I$482633,FALSE))</f>
        <v>0</v>
      </c>
      <c r="J68" s="318">
        <f ca="1">+IF(ISERROR(HLOOKUP($B68,INDIRECT("'Monthly Resource Report'!"&amp;'Reid Validation'!J$482631&amp;":"&amp;'Reid Validation'!J$482632),'Reid Validation'!J$482633,FALSE)),0,HLOOKUP($B68,INDIRECT("'Monthly Resource Report'!"&amp;'Reid Validation'!J$482631&amp;":"&amp;'Reid Validation'!J$482632),'Reid Validation'!J$482633,FALSE))</f>
        <v>0</v>
      </c>
      <c r="L68" s="301">
        <v>43252</v>
      </c>
      <c r="M68" s="294">
        <v>60</v>
      </c>
      <c r="N68" s="297">
        <v>0</v>
      </c>
      <c r="O68" s="299">
        <v>0.7</v>
      </c>
      <c r="P68" s="295">
        <v>0.06</v>
      </c>
      <c r="Q68" s="294">
        <f ca="1">+IF(ISERROR(HLOOKUP($B68,INDIRECT("'Monthly Resource Report'!"&amp;'Reid Validation'!Q$482631&amp;":"&amp;'Reid Validation'!Q$482632),'Reid Validation'!Q$482633,FALSE)),0,HLOOKUP($B68,INDIRECT("'Monthly Resource Report'!"&amp;'Reid Validation'!Q$482631&amp;":"&amp;'Reid Validation'!Q$482632),'Reid Validation'!Q$482633,FALSE))</f>
        <v>60</v>
      </c>
      <c r="R68" s="297">
        <f ca="1">+IF(ISERROR(HLOOKUP($B68,INDIRECT("'Monthly Resource Report'!"&amp;'Reid Validation'!R$482631&amp;":"&amp;'Reid Validation'!R$482632),'Reid Validation'!R$482633,FALSE)),0,HLOOKUP($B68,INDIRECT("'Monthly Resource Report'!"&amp;'Reid Validation'!R$482631&amp;":"&amp;'Reid Validation'!R$482632),'Reid Validation'!R$482633,FALSE))</f>
        <v>0</v>
      </c>
      <c r="S68" s="317">
        <f ca="1">+IF(ISERROR(HLOOKUP($B68,INDIRECT("'Monthly Resource Report'!"&amp;'Reid Validation'!S$482631&amp;":"&amp;'Reid Validation'!S$482632),'Reid Validation'!S$482633,FALSE)),0,HLOOKUP($B68,INDIRECT("'Monthly Resource Report'!"&amp;'Reid Validation'!S$482631&amp;":"&amp;'Reid Validation'!S$482632),'Reid Validation'!S$482633,FALSE))</f>
        <v>0</v>
      </c>
      <c r="T68" s="318">
        <f ca="1">+IF(ISERROR(HLOOKUP($B68,INDIRECT("'Monthly Resource Report'!"&amp;'Reid Validation'!T$482631&amp;":"&amp;'Reid Validation'!T$482632),'Reid Validation'!T$482633,FALSE)),0,HLOOKUP($B68,INDIRECT("'Monthly Resource Report'!"&amp;'Reid Validation'!T$482631&amp;":"&amp;'Reid Validation'!T$482632),'Reid Validation'!T$482633,FALSE))</f>
        <v>0</v>
      </c>
    </row>
    <row r="69" spans="2:20" s="29" customFormat="1">
      <c r="B69" s="301">
        <v>43282</v>
      </c>
      <c r="C69" s="294">
        <v>45</v>
      </c>
      <c r="D69" s="297">
        <v>0</v>
      </c>
      <c r="E69" s="299">
        <v>0.3</v>
      </c>
      <c r="F69" s="295">
        <v>0.06</v>
      </c>
      <c r="G69" s="294">
        <f ca="1">+IF(ISERROR(HLOOKUP($B69,INDIRECT("'Monthly Resource Report'!"&amp;'Reid Validation'!G$482631&amp;":"&amp;'Reid Validation'!G$482632),'Reid Validation'!G$482633,FALSE)),0,HLOOKUP($B69,INDIRECT("'Monthly Resource Report'!"&amp;'Reid Validation'!G$482631&amp;":"&amp;'Reid Validation'!G$482632),'Reid Validation'!G$482633,FALSE))</f>
        <v>45</v>
      </c>
      <c r="H69" s="297">
        <f ca="1">+IF(ISERROR(HLOOKUP($B69,INDIRECT("'Monthly Resource Report'!"&amp;'Reid Validation'!H$482631&amp;":"&amp;'Reid Validation'!H$482632),'Reid Validation'!H$482633,FALSE)),0,HLOOKUP($B69,INDIRECT("'Monthly Resource Report'!"&amp;'Reid Validation'!H$482631&amp;":"&amp;'Reid Validation'!H$482632),'Reid Validation'!H$482633,FALSE))</f>
        <v>0</v>
      </c>
      <c r="I69" s="317">
        <f ca="1">+IF(ISERROR(HLOOKUP($B69,INDIRECT("'Monthly Resource Report'!"&amp;'Reid Validation'!I$482631&amp;":"&amp;'Reid Validation'!I$482632),'Reid Validation'!I$482633,FALSE)),0,HLOOKUP($B69,INDIRECT("'Monthly Resource Report'!"&amp;'Reid Validation'!I$482631&amp;":"&amp;'Reid Validation'!I$482632),'Reid Validation'!I$482633,FALSE))</f>
        <v>0</v>
      </c>
      <c r="J69" s="318">
        <f ca="1">+IF(ISERROR(HLOOKUP($B69,INDIRECT("'Monthly Resource Report'!"&amp;'Reid Validation'!J$482631&amp;":"&amp;'Reid Validation'!J$482632),'Reid Validation'!J$482633,FALSE)),0,HLOOKUP($B69,INDIRECT("'Monthly Resource Report'!"&amp;'Reid Validation'!J$482631&amp;":"&amp;'Reid Validation'!J$482632),'Reid Validation'!J$482633,FALSE))</f>
        <v>0</v>
      </c>
      <c r="L69" s="301">
        <v>43282</v>
      </c>
      <c r="M69" s="294">
        <v>58</v>
      </c>
      <c r="N69" s="297">
        <v>0</v>
      </c>
      <c r="O69" s="299">
        <v>0.7</v>
      </c>
      <c r="P69" s="295">
        <v>0.06</v>
      </c>
      <c r="Q69" s="294">
        <f ca="1">+IF(ISERROR(HLOOKUP($B69,INDIRECT("'Monthly Resource Report'!"&amp;'Reid Validation'!Q$482631&amp;":"&amp;'Reid Validation'!Q$482632),'Reid Validation'!Q$482633,FALSE)),0,HLOOKUP($B69,INDIRECT("'Monthly Resource Report'!"&amp;'Reid Validation'!Q$482631&amp;":"&amp;'Reid Validation'!Q$482632),'Reid Validation'!Q$482633,FALSE))</f>
        <v>58</v>
      </c>
      <c r="R69" s="297">
        <f ca="1">+IF(ISERROR(HLOOKUP($B69,INDIRECT("'Monthly Resource Report'!"&amp;'Reid Validation'!R$482631&amp;":"&amp;'Reid Validation'!R$482632),'Reid Validation'!R$482633,FALSE)),0,HLOOKUP($B69,INDIRECT("'Monthly Resource Report'!"&amp;'Reid Validation'!R$482631&amp;":"&amp;'Reid Validation'!R$482632),'Reid Validation'!R$482633,FALSE))</f>
        <v>0</v>
      </c>
      <c r="S69" s="317">
        <f ca="1">+IF(ISERROR(HLOOKUP($B69,INDIRECT("'Monthly Resource Report'!"&amp;'Reid Validation'!S$482631&amp;":"&amp;'Reid Validation'!S$482632),'Reid Validation'!S$482633,FALSE)),0,HLOOKUP($B69,INDIRECT("'Monthly Resource Report'!"&amp;'Reid Validation'!S$482631&amp;":"&amp;'Reid Validation'!S$482632),'Reid Validation'!S$482633,FALSE))</f>
        <v>0</v>
      </c>
      <c r="T69" s="318">
        <f ca="1">+IF(ISERROR(HLOOKUP($B69,INDIRECT("'Monthly Resource Report'!"&amp;'Reid Validation'!T$482631&amp;":"&amp;'Reid Validation'!T$482632),'Reid Validation'!T$482633,FALSE)),0,HLOOKUP($B69,INDIRECT("'Monthly Resource Report'!"&amp;'Reid Validation'!T$482631&amp;":"&amp;'Reid Validation'!T$482632),'Reid Validation'!T$482633,FALSE))</f>
        <v>0</v>
      </c>
    </row>
    <row r="70" spans="2:20" s="29" customFormat="1">
      <c r="B70" s="301">
        <v>43313</v>
      </c>
      <c r="C70" s="294">
        <v>45</v>
      </c>
      <c r="D70" s="297">
        <v>0</v>
      </c>
      <c r="E70" s="299">
        <v>0.3</v>
      </c>
      <c r="F70" s="295">
        <v>0.06</v>
      </c>
      <c r="G70" s="294">
        <f ca="1">+IF(ISERROR(HLOOKUP($B70,INDIRECT("'Monthly Resource Report'!"&amp;'Reid Validation'!G$482631&amp;":"&amp;'Reid Validation'!G$482632),'Reid Validation'!G$482633,FALSE)),0,HLOOKUP($B70,INDIRECT("'Monthly Resource Report'!"&amp;'Reid Validation'!G$482631&amp;":"&amp;'Reid Validation'!G$482632),'Reid Validation'!G$482633,FALSE))</f>
        <v>45</v>
      </c>
      <c r="H70" s="297">
        <f ca="1">+IF(ISERROR(HLOOKUP($B70,INDIRECT("'Monthly Resource Report'!"&amp;'Reid Validation'!H$482631&amp;":"&amp;'Reid Validation'!H$482632),'Reid Validation'!H$482633,FALSE)),0,HLOOKUP($B70,INDIRECT("'Monthly Resource Report'!"&amp;'Reid Validation'!H$482631&amp;":"&amp;'Reid Validation'!H$482632),'Reid Validation'!H$482633,FALSE))</f>
        <v>0</v>
      </c>
      <c r="I70" s="317">
        <f ca="1">+IF(ISERROR(HLOOKUP($B70,INDIRECT("'Monthly Resource Report'!"&amp;'Reid Validation'!I$482631&amp;":"&amp;'Reid Validation'!I$482632),'Reid Validation'!I$482633,FALSE)),0,HLOOKUP($B70,INDIRECT("'Monthly Resource Report'!"&amp;'Reid Validation'!I$482631&amp;":"&amp;'Reid Validation'!I$482632),'Reid Validation'!I$482633,FALSE))</f>
        <v>0</v>
      </c>
      <c r="J70" s="318">
        <f ca="1">+IF(ISERROR(HLOOKUP($B70,INDIRECT("'Monthly Resource Report'!"&amp;'Reid Validation'!J$482631&amp;":"&amp;'Reid Validation'!J$482632),'Reid Validation'!J$482633,FALSE)),0,HLOOKUP($B70,INDIRECT("'Monthly Resource Report'!"&amp;'Reid Validation'!J$482631&amp;":"&amp;'Reid Validation'!J$482632),'Reid Validation'!J$482633,FALSE))</f>
        <v>0</v>
      </c>
      <c r="L70" s="301">
        <v>43313</v>
      </c>
      <c r="M70" s="294">
        <v>58</v>
      </c>
      <c r="N70" s="297">
        <v>0</v>
      </c>
      <c r="O70" s="299">
        <v>0.7</v>
      </c>
      <c r="P70" s="295">
        <v>0.06</v>
      </c>
      <c r="Q70" s="294">
        <f ca="1">+IF(ISERROR(HLOOKUP($B70,INDIRECT("'Monthly Resource Report'!"&amp;'Reid Validation'!Q$482631&amp;":"&amp;'Reid Validation'!Q$482632),'Reid Validation'!Q$482633,FALSE)),0,HLOOKUP($B70,INDIRECT("'Monthly Resource Report'!"&amp;'Reid Validation'!Q$482631&amp;":"&amp;'Reid Validation'!Q$482632),'Reid Validation'!Q$482633,FALSE))</f>
        <v>58</v>
      </c>
      <c r="R70" s="297">
        <f ca="1">+IF(ISERROR(HLOOKUP($B70,INDIRECT("'Monthly Resource Report'!"&amp;'Reid Validation'!R$482631&amp;":"&amp;'Reid Validation'!R$482632),'Reid Validation'!R$482633,FALSE)),0,HLOOKUP($B70,INDIRECT("'Monthly Resource Report'!"&amp;'Reid Validation'!R$482631&amp;":"&amp;'Reid Validation'!R$482632),'Reid Validation'!R$482633,FALSE))</f>
        <v>0</v>
      </c>
      <c r="S70" s="317">
        <f ca="1">+IF(ISERROR(HLOOKUP($B70,INDIRECT("'Monthly Resource Report'!"&amp;'Reid Validation'!S$482631&amp;":"&amp;'Reid Validation'!S$482632),'Reid Validation'!S$482633,FALSE)),0,HLOOKUP($B70,INDIRECT("'Monthly Resource Report'!"&amp;'Reid Validation'!S$482631&amp;":"&amp;'Reid Validation'!S$482632),'Reid Validation'!S$482633,FALSE))</f>
        <v>0</v>
      </c>
      <c r="T70" s="318">
        <f ca="1">+IF(ISERROR(HLOOKUP($B70,INDIRECT("'Monthly Resource Report'!"&amp;'Reid Validation'!T$482631&amp;":"&amp;'Reid Validation'!T$482632),'Reid Validation'!T$482633,FALSE)),0,HLOOKUP($B70,INDIRECT("'Monthly Resource Report'!"&amp;'Reid Validation'!T$482631&amp;":"&amp;'Reid Validation'!T$482632),'Reid Validation'!T$482633,FALSE))</f>
        <v>0</v>
      </c>
    </row>
    <row r="71" spans="2:20" s="29" customFormat="1">
      <c r="B71" s="301">
        <v>43344</v>
      </c>
      <c r="C71" s="294">
        <v>45</v>
      </c>
      <c r="D71" s="297">
        <v>0</v>
      </c>
      <c r="E71" s="299">
        <v>0.3</v>
      </c>
      <c r="F71" s="295">
        <v>0.06</v>
      </c>
      <c r="G71" s="294">
        <f ca="1">+IF(ISERROR(HLOOKUP($B71,INDIRECT("'Monthly Resource Report'!"&amp;'Reid Validation'!G$482631&amp;":"&amp;'Reid Validation'!G$482632),'Reid Validation'!G$482633,FALSE)),0,HLOOKUP($B71,INDIRECT("'Monthly Resource Report'!"&amp;'Reid Validation'!G$482631&amp;":"&amp;'Reid Validation'!G$482632),'Reid Validation'!G$482633,FALSE))</f>
        <v>0</v>
      </c>
      <c r="H71" s="297">
        <f ca="1">+IF(ISERROR(HLOOKUP($B71,INDIRECT("'Monthly Resource Report'!"&amp;'Reid Validation'!H$482631&amp;":"&amp;'Reid Validation'!H$482632),'Reid Validation'!H$482633,FALSE)),0,HLOOKUP($B71,INDIRECT("'Monthly Resource Report'!"&amp;'Reid Validation'!H$482631&amp;":"&amp;'Reid Validation'!H$482632),'Reid Validation'!H$482633,FALSE))</f>
        <v>0</v>
      </c>
      <c r="I71" s="317">
        <f ca="1">+IF(ISERROR(HLOOKUP($B71,INDIRECT("'Monthly Resource Report'!"&amp;'Reid Validation'!I$482631&amp;":"&amp;'Reid Validation'!I$482632),'Reid Validation'!I$482633,FALSE)),0,HLOOKUP($B71,INDIRECT("'Monthly Resource Report'!"&amp;'Reid Validation'!I$482631&amp;":"&amp;'Reid Validation'!I$482632),'Reid Validation'!I$482633,FALSE))</f>
        <v>0</v>
      </c>
      <c r="J71" s="318">
        <f ca="1">+IF(ISERROR(HLOOKUP($B71,INDIRECT("'Monthly Resource Report'!"&amp;'Reid Validation'!J$482631&amp;":"&amp;'Reid Validation'!J$482632),'Reid Validation'!J$482633,FALSE)),0,HLOOKUP($B71,INDIRECT("'Monthly Resource Report'!"&amp;'Reid Validation'!J$482631&amp;":"&amp;'Reid Validation'!J$482632),'Reid Validation'!J$482633,FALSE))</f>
        <v>0</v>
      </c>
      <c r="L71" s="301">
        <v>43344</v>
      </c>
      <c r="M71" s="294">
        <v>58</v>
      </c>
      <c r="N71" s="297">
        <v>0</v>
      </c>
      <c r="O71" s="299">
        <v>0.7</v>
      </c>
      <c r="P71" s="295">
        <v>0.06</v>
      </c>
      <c r="Q71" s="294">
        <f ca="1">+IF(ISERROR(HLOOKUP($B71,INDIRECT("'Monthly Resource Report'!"&amp;'Reid Validation'!Q$482631&amp;":"&amp;'Reid Validation'!Q$482632),'Reid Validation'!Q$482633,FALSE)),0,HLOOKUP($B71,INDIRECT("'Monthly Resource Report'!"&amp;'Reid Validation'!Q$482631&amp;":"&amp;'Reid Validation'!Q$482632),'Reid Validation'!Q$482633,FALSE))</f>
        <v>58</v>
      </c>
      <c r="R71" s="297">
        <f ca="1">+IF(ISERROR(HLOOKUP($B71,INDIRECT("'Monthly Resource Report'!"&amp;'Reid Validation'!R$482631&amp;":"&amp;'Reid Validation'!R$482632),'Reid Validation'!R$482633,FALSE)),0,HLOOKUP($B71,INDIRECT("'Monthly Resource Report'!"&amp;'Reid Validation'!R$482631&amp;":"&amp;'Reid Validation'!R$482632),'Reid Validation'!R$482633,FALSE))</f>
        <v>0</v>
      </c>
      <c r="S71" s="317">
        <f ca="1">+IF(ISERROR(HLOOKUP($B71,INDIRECT("'Monthly Resource Report'!"&amp;'Reid Validation'!S$482631&amp;":"&amp;'Reid Validation'!S$482632),'Reid Validation'!S$482633,FALSE)),0,HLOOKUP($B71,INDIRECT("'Monthly Resource Report'!"&amp;'Reid Validation'!S$482631&amp;":"&amp;'Reid Validation'!S$482632),'Reid Validation'!S$482633,FALSE))</f>
        <v>0</v>
      </c>
      <c r="T71" s="318">
        <f ca="1">+IF(ISERROR(HLOOKUP($B71,INDIRECT("'Monthly Resource Report'!"&amp;'Reid Validation'!T$482631&amp;":"&amp;'Reid Validation'!T$482632),'Reid Validation'!T$482633,FALSE)),0,HLOOKUP($B71,INDIRECT("'Monthly Resource Report'!"&amp;'Reid Validation'!T$482631&amp;":"&amp;'Reid Validation'!T$482632),'Reid Validation'!T$482633,FALSE))</f>
        <v>0</v>
      </c>
    </row>
    <row r="72" spans="2:20" s="29" customFormat="1">
      <c r="B72" s="301">
        <v>43374</v>
      </c>
      <c r="C72" s="294">
        <v>45</v>
      </c>
      <c r="D72" s="297">
        <v>0</v>
      </c>
      <c r="E72" s="299">
        <v>0.3</v>
      </c>
      <c r="F72" s="295">
        <v>0.06</v>
      </c>
      <c r="G72" s="294">
        <f ca="1">+IF(ISERROR(HLOOKUP($B72,INDIRECT("'Monthly Resource Report'!"&amp;'Reid Validation'!G$482631&amp;":"&amp;'Reid Validation'!G$482632),'Reid Validation'!G$482633,FALSE)),0,HLOOKUP($B72,INDIRECT("'Monthly Resource Report'!"&amp;'Reid Validation'!G$482631&amp;":"&amp;'Reid Validation'!G$482632),'Reid Validation'!G$482633,FALSE))</f>
        <v>0</v>
      </c>
      <c r="H72" s="297">
        <f ca="1">+IF(ISERROR(HLOOKUP($B72,INDIRECT("'Monthly Resource Report'!"&amp;'Reid Validation'!H$482631&amp;":"&amp;'Reid Validation'!H$482632),'Reid Validation'!H$482633,FALSE)),0,HLOOKUP($B72,INDIRECT("'Monthly Resource Report'!"&amp;'Reid Validation'!H$482631&amp;":"&amp;'Reid Validation'!H$482632),'Reid Validation'!H$482633,FALSE))</f>
        <v>0</v>
      </c>
      <c r="I72" s="317">
        <f ca="1">+IF(ISERROR(HLOOKUP($B72,INDIRECT("'Monthly Resource Report'!"&amp;'Reid Validation'!I$482631&amp;":"&amp;'Reid Validation'!I$482632),'Reid Validation'!I$482633,FALSE)),0,HLOOKUP($B72,INDIRECT("'Monthly Resource Report'!"&amp;'Reid Validation'!I$482631&amp;":"&amp;'Reid Validation'!I$482632),'Reid Validation'!I$482633,FALSE))</f>
        <v>0</v>
      </c>
      <c r="J72" s="318">
        <f ca="1">+IF(ISERROR(HLOOKUP($B72,INDIRECT("'Monthly Resource Report'!"&amp;'Reid Validation'!J$482631&amp;":"&amp;'Reid Validation'!J$482632),'Reid Validation'!J$482633,FALSE)),0,HLOOKUP($B72,INDIRECT("'Monthly Resource Report'!"&amp;'Reid Validation'!J$482631&amp;":"&amp;'Reid Validation'!J$482632),'Reid Validation'!J$482633,FALSE))</f>
        <v>0</v>
      </c>
      <c r="L72" s="301">
        <v>43374</v>
      </c>
      <c r="M72" s="294">
        <v>60</v>
      </c>
      <c r="N72" s="297">
        <v>0</v>
      </c>
      <c r="O72" s="299">
        <v>0.7</v>
      </c>
      <c r="P72" s="295">
        <v>0.06</v>
      </c>
      <c r="Q72" s="294">
        <f ca="1">+IF(ISERROR(HLOOKUP($B72,INDIRECT("'Monthly Resource Report'!"&amp;'Reid Validation'!Q$482631&amp;":"&amp;'Reid Validation'!Q$482632),'Reid Validation'!Q$482633,FALSE)),0,HLOOKUP($B72,INDIRECT("'Monthly Resource Report'!"&amp;'Reid Validation'!Q$482631&amp;":"&amp;'Reid Validation'!Q$482632),'Reid Validation'!Q$482633,FALSE))</f>
        <v>60</v>
      </c>
      <c r="R72" s="297">
        <f ca="1">+IF(ISERROR(HLOOKUP($B72,INDIRECT("'Monthly Resource Report'!"&amp;'Reid Validation'!R$482631&amp;":"&amp;'Reid Validation'!R$482632),'Reid Validation'!R$482633,FALSE)),0,HLOOKUP($B72,INDIRECT("'Monthly Resource Report'!"&amp;'Reid Validation'!R$482631&amp;":"&amp;'Reid Validation'!R$482632),'Reid Validation'!R$482633,FALSE))</f>
        <v>0</v>
      </c>
      <c r="S72" s="317">
        <f ca="1">+IF(ISERROR(HLOOKUP($B72,INDIRECT("'Monthly Resource Report'!"&amp;'Reid Validation'!S$482631&amp;":"&amp;'Reid Validation'!S$482632),'Reid Validation'!S$482633,FALSE)),0,HLOOKUP($B72,INDIRECT("'Monthly Resource Report'!"&amp;'Reid Validation'!S$482631&amp;":"&amp;'Reid Validation'!S$482632),'Reid Validation'!S$482633,FALSE))</f>
        <v>0</v>
      </c>
      <c r="T72" s="318">
        <f ca="1">+IF(ISERROR(HLOOKUP($B72,INDIRECT("'Monthly Resource Report'!"&amp;'Reid Validation'!T$482631&amp;":"&amp;'Reid Validation'!T$482632),'Reid Validation'!T$482633,FALSE)),0,HLOOKUP($B72,INDIRECT("'Monthly Resource Report'!"&amp;'Reid Validation'!T$482631&amp;":"&amp;'Reid Validation'!T$482632),'Reid Validation'!T$482633,FALSE))</f>
        <v>0</v>
      </c>
    </row>
    <row r="73" spans="2:20" s="29" customFormat="1">
      <c r="B73" s="301">
        <v>43405</v>
      </c>
      <c r="C73" s="294">
        <v>45</v>
      </c>
      <c r="D73" s="297">
        <v>0</v>
      </c>
      <c r="E73" s="299">
        <v>0.3</v>
      </c>
      <c r="F73" s="295">
        <v>0.06</v>
      </c>
      <c r="G73" s="294">
        <f ca="1">+IF(ISERROR(HLOOKUP($B73,INDIRECT("'Monthly Resource Report'!"&amp;'Reid Validation'!G$482631&amp;":"&amp;'Reid Validation'!G$482632),'Reid Validation'!G$482633,FALSE)),0,HLOOKUP($B73,INDIRECT("'Monthly Resource Report'!"&amp;'Reid Validation'!G$482631&amp;":"&amp;'Reid Validation'!G$482632),'Reid Validation'!G$482633,FALSE))</f>
        <v>0</v>
      </c>
      <c r="H73" s="297">
        <f ca="1">+IF(ISERROR(HLOOKUP($B73,INDIRECT("'Monthly Resource Report'!"&amp;'Reid Validation'!H$482631&amp;":"&amp;'Reid Validation'!H$482632),'Reid Validation'!H$482633,FALSE)),0,HLOOKUP($B73,INDIRECT("'Monthly Resource Report'!"&amp;'Reid Validation'!H$482631&amp;":"&amp;'Reid Validation'!H$482632),'Reid Validation'!H$482633,FALSE))</f>
        <v>0</v>
      </c>
      <c r="I73" s="317">
        <f ca="1">+IF(ISERROR(HLOOKUP($B73,INDIRECT("'Monthly Resource Report'!"&amp;'Reid Validation'!I$482631&amp;":"&amp;'Reid Validation'!I$482632),'Reid Validation'!I$482633,FALSE)),0,HLOOKUP($B73,INDIRECT("'Monthly Resource Report'!"&amp;'Reid Validation'!I$482631&amp;":"&amp;'Reid Validation'!I$482632),'Reid Validation'!I$482633,FALSE))</f>
        <v>0</v>
      </c>
      <c r="J73" s="318">
        <f ca="1">+IF(ISERROR(HLOOKUP($B73,INDIRECT("'Monthly Resource Report'!"&amp;'Reid Validation'!J$482631&amp;":"&amp;'Reid Validation'!J$482632),'Reid Validation'!J$482633,FALSE)),0,HLOOKUP($B73,INDIRECT("'Monthly Resource Report'!"&amp;'Reid Validation'!J$482631&amp;":"&amp;'Reid Validation'!J$482632),'Reid Validation'!J$482633,FALSE))</f>
        <v>0</v>
      </c>
      <c r="L73" s="301">
        <v>43405</v>
      </c>
      <c r="M73" s="294">
        <v>60</v>
      </c>
      <c r="N73" s="297">
        <v>0</v>
      </c>
      <c r="O73" s="299">
        <v>0.7</v>
      </c>
      <c r="P73" s="295">
        <v>0.06</v>
      </c>
      <c r="Q73" s="294">
        <f ca="1">+IF(ISERROR(HLOOKUP($B73,INDIRECT("'Monthly Resource Report'!"&amp;'Reid Validation'!Q$482631&amp;":"&amp;'Reid Validation'!Q$482632),'Reid Validation'!Q$482633,FALSE)),0,HLOOKUP($B73,INDIRECT("'Monthly Resource Report'!"&amp;'Reid Validation'!Q$482631&amp;":"&amp;'Reid Validation'!Q$482632),'Reid Validation'!Q$482633,FALSE))</f>
        <v>60</v>
      </c>
      <c r="R73" s="297">
        <f ca="1">+IF(ISERROR(HLOOKUP($B73,INDIRECT("'Monthly Resource Report'!"&amp;'Reid Validation'!R$482631&amp;":"&amp;'Reid Validation'!R$482632),'Reid Validation'!R$482633,FALSE)),0,HLOOKUP($B73,INDIRECT("'Monthly Resource Report'!"&amp;'Reid Validation'!R$482631&amp;":"&amp;'Reid Validation'!R$482632),'Reid Validation'!R$482633,FALSE))</f>
        <v>0</v>
      </c>
      <c r="S73" s="317">
        <f ca="1">+IF(ISERROR(HLOOKUP($B73,INDIRECT("'Monthly Resource Report'!"&amp;'Reid Validation'!S$482631&amp;":"&amp;'Reid Validation'!S$482632),'Reid Validation'!S$482633,FALSE)),0,HLOOKUP($B73,INDIRECT("'Monthly Resource Report'!"&amp;'Reid Validation'!S$482631&amp;":"&amp;'Reid Validation'!S$482632),'Reid Validation'!S$482633,FALSE))</f>
        <v>0</v>
      </c>
      <c r="T73" s="318">
        <f ca="1">+IF(ISERROR(HLOOKUP($B73,INDIRECT("'Monthly Resource Report'!"&amp;'Reid Validation'!T$482631&amp;":"&amp;'Reid Validation'!T$482632),'Reid Validation'!T$482633,FALSE)),0,HLOOKUP($B73,INDIRECT("'Monthly Resource Report'!"&amp;'Reid Validation'!T$482631&amp;":"&amp;'Reid Validation'!T$482632),'Reid Validation'!T$482633,FALSE))</f>
        <v>0</v>
      </c>
    </row>
    <row r="74" spans="2:20" s="29" customFormat="1">
      <c r="B74" s="301">
        <v>43435</v>
      </c>
      <c r="C74" s="294">
        <v>45</v>
      </c>
      <c r="D74" s="297">
        <v>0</v>
      </c>
      <c r="E74" s="299">
        <v>0.3</v>
      </c>
      <c r="F74" s="295">
        <v>0.06</v>
      </c>
      <c r="G74" s="294">
        <f ca="1">+IF(ISERROR(HLOOKUP($B74,INDIRECT("'Monthly Resource Report'!"&amp;'Reid Validation'!G$482631&amp;":"&amp;'Reid Validation'!G$482632),'Reid Validation'!G$482633,FALSE)),0,HLOOKUP($B74,INDIRECT("'Monthly Resource Report'!"&amp;'Reid Validation'!G$482631&amp;":"&amp;'Reid Validation'!G$482632),'Reid Validation'!G$482633,FALSE))</f>
        <v>0</v>
      </c>
      <c r="H74" s="297">
        <f ca="1">+IF(ISERROR(HLOOKUP($B74,INDIRECT("'Monthly Resource Report'!"&amp;'Reid Validation'!H$482631&amp;":"&amp;'Reid Validation'!H$482632),'Reid Validation'!H$482633,FALSE)),0,HLOOKUP($B74,INDIRECT("'Monthly Resource Report'!"&amp;'Reid Validation'!H$482631&amp;":"&amp;'Reid Validation'!H$482632),'Reid Validation'!H$482633,FALSE))</f>
        <v>0</v>
      </c>
      <c r="I74" s="317">
        <f ca="1">+IF(ISERROR(HLOOKUP($B74,INDIRECT("'Monthly Resource Report'!"&amp;'Reid Validation'!I$482631&amp;":"&amp;'Reid Validation'!I$482632),'Reid Validation'!I$482633,FALSE)),0,HLOOKUP($B74,INDIRECT("'Monthly Resource Report'!"&amp;'Reid Validation'!I$482631&amp;":"&amp;'Reid Validation'!I$482632),'Reid Validation'!I$482633,FALSE))</f>
        <v>0</v>
      </c>
      <c r="J74" s="318">
        <f ca="1">+IF(ISERROR(HLOOKUP($B74,INDIRECT("'Monthly Resource Report'!"&amp;'Reid Validation'!J$482631&amp;":"&amp;'Reid Validation'!J$482632),'Reid Validation'!J$482633,FALSE)),0,HLOOKUP($B74,INDIRECT("'Monthly Resource Report'!"&amp;'Reid Validation'!J$482631&amp;":"&amp;'Reid Validation'!J$482632),'Reid Validation'!J$482633,FALSE))</f>
        <v>0</v>
      </c>
      <c r="L74" s="301">
        <v>43435</v>
      </c>
      <c r="M74" s="294">
        <v>65</v>
      </c>
      <c r="N74" s="297">
        <v>0</v>
      </c>
      <c r="O74" s="299">
        <v>0.7</v>
      </c>
      <c r="P74" s="295">
        <v>0.06</v>
      </c>
      <c r="Q74" s="294">
        <f ca="1">+IF(ISERROR(HLOOKUP($B74,INDIRECT("'Monthly Resource Report'!"&amp;'Reid Validation'!Q$482631&amp;":"&amp;'Reid Validation'!Q$482632),'Reid Validation'!Q$482633,FALSE)),0,HLOOKUP($B74,INDIRECT("'Monthly Resource Report'!"&amp;'Reid Validation'!Q$482631&amp;":"&amp;'Reid Validation'!Q$482632),'Reid Validation'!Q$482633,FALSE))</f>
        <v>65</v>
      </c>
      <c r="R74" s="297">
        <f ca="1">+IF(ISERROR(HLOOKUP($B74,INDIRECT("'Monthly Resource Report'!"&amp;'Reid Validation'!R$482631&amp;":"&amp;'Reid Validation'!R$482632),'Reid Validation'!R$482633,FALSE)),0,HLOOKUP($B74,INDIRECT("'Monthly Resource Report'!"&amp;'Reid Validation'!R$482631&amp;":"&amp;'Reid Validation'!R$482632),'Reid Validation'!R$482633,FALSE))</f>
        <v>0</v>
      </c>
      <c r="S74" s="317">
        <f ca="1">+IF(ISERROR(HLOOKUP($B74,INDIRECT("'Monthly Resource Report'!"&amp;'Reid Validation'!S$482631&amp;":"&amp;'Reid Validation'!S$482632),'Reid Validation'!S$482633,FALSE)),0,HLOOKUP($B74,INDIRECT("'Monthly Resource Report'!"&amp;'Reid Validation'!S$482631&amp;":"&amp;'Reid Validation'!S$482632),'Reid Validation'!S$482633,FALSE))</f>
        <v>0</v>
      </c>
      <c r="T74" s="318">
        <f ca="1">+IF(ISERROR(HLOOKUP($B74,INDIRECT("'Monthly Resource Report'!"&amp;'Reid Validation'!T$482631&amp;":"&amp;'Reid Validation'!T$482632),'Reid Validation'!T$482633,FALSE)),0,HLOOKUP($B74,INDIRECT("'Monthly Resource Report'!"&amp;'Reid Validation'!T$482631&amp;":"&amp;'Reid Validation'!T$482632),'Reid Validation'!T$482633,FALSE))</f>
        <v>0</v>
      </c>
    </row>
    <row r="75" spans="2:20" s="29" customFormat="1">
      <c r="B75" s="301">
        <v>43466</v>
      </c>
      <c r="C75" s="294">
        <v>45</v>
      </c>
      <c r="D75" s="297">
        <v>0</v>
      </c>
      <c r="E75" s="299">
        <v>0.3</v>
      </c>
      <c r="F75" s="295">
        <v>0.06</v>
      </c>
      <c r="G75" s="294">
        <f ca="1">+IF(ISERROR(HLOOKUP($B75,INDIRECT("'Monthly Resource Report'!"&amp;'Reid Validation'!G$482631&amp;":"&amp;'Reid Validation'!G$482632),'Reid Validation'!G$482633,FALSE)),0,HLOOKUP($B75,INDIRECT("'Monthly Resource Report'!"&amp;'Reid Validation'!G$482631&amp;":"&amp;'Reid Validation'!G$482632),'Reid Validation'!G$482633,FALSE))</f>
        <v>45</v>
      </c>
      <c r="H75" s="297">
        <f ca="1">+IF(ISERROR(HLOOKUP($B75,INDIRECT("'Monthly Resource Report'!"&amp;'Reid Validation'!H$482631&amp;":"&amp;'Reid Validation'!H$482632),'Reid Validation'!H$482633,FALSE)),0,HLOOKUP($B75,INDIRECT("'Monthly Resource Report'!"&amp;'Reid Validation'!H$482631&amp;":"&amp;'Reid Validation'!H$482632),'Reid Validation'!H$482633,FALSE))</f>
        <v>0</v>
      </c>
      <c r="I75" s="317">
        <f ca="1">+IF(ISERROR(HLOOKUP($B75,INDIRECT("'Monthly Resource Report'!"&amp;'Reid Validation'!I$482631&amp;":"&amp;'Reid Validation'!I$482632),'Reid Validation'!I$482633,FALSE)),0,HLOOKUP($B75,INDIRECT("'Monthly Resource Report'!"&amp;'Reid Validation'!I$482631&amp;":"&amp;'Reid Validation'!I$482632),'Reid Validation'!I$482633,FALSE))</f>
        <v>0</v>
      </c>
      <c r="J75" s="318">
        <f ca="1">+IF(ISERROR(HLOOKUP($B75,INDIRECT("'Monthly Resource Report'!"&amp;'Reid Validation'!J$482631&amp;":"&amp;'Reid Validation'!J$482632),'Reid Validation'!J$482633,FALSE)),0,HLOOKUP($B75,INDIRECT("'Monthly Resource Report'!"&amp;'Reid Validation'!J$482631&amp;":"&amp;'Reid Validation'!J$482632),'Reid Validation'!J$482633,FALSE))</f>
        <v>0</v>
      </c>
      <c r="L75" s="301">
        <v>43466</v>
      </c>
      <c r="M75" s="294">
        <v>65</v>
      </c>
      <c r="N75" s="297">
        <v>0</v>
      </c>
      <c r="O75" s="299">
        <v>0.7</v>
      </c>
      <c r="P75" s="295">
        <v>0.06</v>
      </c>
      <c r="Q75" s="294">
        <f ca="1">+IF(ISERROR(HLOOKUP($B75,INDIRECT("'Monthly Resource Report'!"&amp;'Reid Validation'!Q$482631&amp;":"&amp;'Reid Validation'!Q$482632),'Reid Validation'!Q$482633,FALSE)),0,HLOOKUP($B75,INDIRECT("'Monthly Resource Report'!"&amp;'Reid Validation'!Q$482631&amp;":"&amp;'Reid Validation'!Q$482632),'Reid Validation'!Q$482633,FALSE))</f>
        <v>65</v>
      </c>
      <c r="R75" s="297">
        <f ca="1">+IF(ISERROR(HLOOKUP($B75,INDIRECT("'Monthly Resource Report'!"&amp;'Reid Validation'!R$482631&amp;":"&amp;'Reid Validation'!R$482632),'Reid Validation'!R$482633,FALSE)),0,HLOOKUP($B75,INDIRECT("'Monthly Resource Report'!"&amp;'Reid Validation'!R$482631&amp;":"&amp;'Reid Validation'!R$482632),'Reid Validation'!R$482633,FALSE))</f>
        <v>0</v>
      </c>
      <c r="S75" s="317">
        <f ca="1">+IF(ISERROR(HLOOKUP($B75,INDIRECT("'Monthly Resource Report'!"&amp;'Reid Validation'!S$482631&amp;":"&amp;'Reid Validation'!S$482632),'Reid Validation'!S$482633,FALSE)),0,HLOOKUP($B75,INDIRECT("'Monthly Resource Report'!"&amp;'Reid Validation'!S$482631&amp;":"&amp;'Reid Validation'!S$482632),'Reid Validation'!S$482633,FALSE))</f>
        <v>0</v>
      </c>
      <c r="T75" s="318">
        <f ca="1">+IF(ISERROR(HLOOKUP($B75,INDIRECT("'Monthly Resource Report'!"&amp;'Reid Validation'!T$482631&amp;":"&amp;'Reid Validation'!T$482632),'Reid Validation'!T$482633,FALSE)),0,HLOOKUP($B75,INDIRECT("'Monthly Resource Report'!"&amp;'Reid Validation'!T$482631&amp;":"&amp;'Reid Validation'!T$482632),'Reid Validation'!T$482633,FALSE))</f>
        <v>0</v>
      </c>
    </row>
    <row r="76" spans="2:20" s="29" customFormat="1">
      <c r="B76" s="301">
        <v>43497</v>
      </c>
      <c r="C76" s="294">
        <v>45</v>
      </c>
      <c r="D76" s="297">
        <v>0</v>
      </c>
      <c r="E76" s="299">
        <v>0.3</v>
      </c>
      <c r="F76" s="295">
        <v>0.06</v>
      </c>
      <c r="G76" s="294">
        <f ca="1">+IF(ISERROR(HLOOKUP($B76,INDIRECT("'Monthly Resource Report'!"&amp;'Reid Validation'!G$482631&amp;":"&amp;'Reid Validation'!G$482632),'Reid Validation'!G$482633,FALSE)),0,HLOOKUP($B76,INDIRECT("'Monthly Resource Report'!"&amp;'Reid Validation'!G$482631&amp;":"&amp;'Reid Validation'!G$482632),'Reid Validation'!G$482633,FALSE))</f>
        <v>45</v>
      </c>
      <c r="H76" s="297">
        <f ca="1">+IF(ISERROR(HLOOKUP($B76,INDIRECT("'Monthly Resource Report'!"&amp;'Reid Validation'!H$482631&amp;":"&amp;'Reid Validation'!H$482632),'Reid Validation'!H$482633,FALSE)),0,HLOOKUP($B76,INDIRECT("'Monthly Resource Report'!"&amp;'Reid Validation'!H$482631&amp;":"&amp;'Reid Validation'!H$482632),'Reid Validation'!H$482633,FALSE))</f>
        <v>0</v>
      </c>
      <c r="I76" s="317">
        <f ca="1">+IF(ISERROR(HLOOKUP($B76,INDIRECT("'Monthly Resource Report'!"&amp;'Reid Validation'!I$482631&amp;":"&amp;'Reid Validation'!I$482632),'Reid Validation'!I$482633,FALSE)),0,HLOOKUP($B76,INDIRECT("'Monthly Resource Report'!"&amp;'Reid Validation'!I$482631&amp;":"&amp;'Reid Validation'!I$482632),'Reid Validation'!I$482633,FALSE))</f>
        <v>0</v>
      </c>
      <c r="J76" s="318">
        <f ca="1">+IF(ISERROR(HLOOKUP($B76,INDIRECT("'Monthly Resource Report'!"&amp;'Reid Validation'!J$482631&amp;":"&amp;'Reid Validation'!J$482632),'Reid Validation'!J$482633,FALSE)),0,HLOOKUP($B76,INDIRECT("'Monthly Resource Report'!"&amp;'Reid Validation'!J$482631&amp;":"&amp;'Reid Validation'!J$482632),'Reid Validation'!J$482633,FALSE))</f>
        <v>0</v>
      </c>
      <c r="L76" s="301">
        <v>43497</v>
      </c>
      <c r="M76" s="294">
        <v>65</v>
      </c>
      <c r="N76" s="297">
        <v>0</v>
      </c>
      <c r="O76" s="299">
        <v>0.7</v>
      </c>
      <c r="P76" s="295">
        <v>0.06</v>
      </c>
      <c r="Q76" s="294">
        <f ca="1">+IF(ISERROR(HLOOKUP($B76,INDIRECT("'Monthly Resource Report'!"&amp;'Reid Validation'!Q$482631&amp;":"&amp;'Reid Validation'!Q$482632),'Reid Validation'!Q$482633,FALSE)),0,HLOOKUP($B76,INDIRECT("'Monthly Resource Report'!"&amp;'Reid Validation'!Q$482631&amp;":"&amp;'Reid Validation'!Q$482632),'Reid Validation'!Q$482633,FALSE))</f>
        <v>65</v>
      </c>
      <c r="R76" s="297">
        <f ca="1">+IF(ISERROR(HLOOKUP($B76,INDIRECT("'Monthly Resource Report'!"&amp;'Reid Validation'!R$482631&amp;":"&amp;'Reid Validation'!R$482632),'Reid Validation'!R$482633,FALSE)),0,HLOOKUP($B76,INDIRECT("'Monthly Resource Report'!"&amp;'Reid Validation'!R$482631&amp;":"&amp;'Reid Validation'!R$482632),'Reid Validation'!R$482633,FALSE))</f>
        <v>0</v>
      </c>
      <c r="S76" s="317">
        <f ca="1">+IF(ISERROR(HLOOKUP($B76,INDIRECT("'Monthly Resource Report'!"&amp;'Reid Validation'!S$482631&amp;":"&amp;'Reid Validation'!S$482632),'Reid Validation'!S$482633,FALSE)),0,HLOOKUP($B76,INDIRECT("'Monthly Resource Report'!"&amp;'Reid Validation'!S$482631&amp;":"&amp;'Reid Validation'!S$482632),'Reid Validation'!S$482633,FALSE))</f>
        <v>0</v>
      </c>
      <c r="T76" s="318">
        <f ca="1">+IF(ISERROR(HLOOKUP($B76,INDIRECT("'Monthly Resource Report'!"&amp;'Reid Validation'!T$482631&amp;":"&amp;'Reid Validation'!T$482632),'Reid Validation'!T$482633,FALSE)),0,HLOOKUP($B76,INDIRECT("'Monthly Resource Report'!"&amp;'Reid Validation'!T$482631&amp;":"&amp;'Reid Validation'!T$482632),'Reid Validation'!T$482633,FALSE))</f>
        <v>0</v>
      </c>
    </row>
    <row r="77" spans="2:20" s="29" customFormat="1">
      <c r="B77" s="301">
        <v>43525</v>
      </c>
      <c r="C77" s="294">
        <v>45</v>
      </c>
      <c r="D77" s="297">
        <v>0</v>
      </c>
      <c r="E77" s="299">
        <v>0.3</v>
      </c>
      <c r="F77" s="295">
        <v>0.06</v>
      </c>
      <c r="G77" s="294">
        <f ca="1">+IF(ISERROR(HLOOKUP($B77,INDIRECT("'Monthly Resource Report'!"&amp;'Reid Validation'!G$482631&amp;":"&amp;'Reid Validation'!G$482632),'Reid Validation'!G$482633,FALSE)),0,HLOOKUP($B77,INDIRECT("'Monthly Resource Report'!"&amp;'Reid Validation'!G$482631&amp;":"&amp;'Reid Validation'!G$482632),'Reid Validation'!G$482633,FALSE))</f>
        <v>0</v>
      </c>
      <c r="H77" s="297">
        <f ca="1">+IF(ISERROR(HLOOKUP($B77,INDIRECT("'Monthly Resource Report'!"&amp;'Reid Validation'!H$482631&amp;":"&amp;'Reid Validation'!H$482632),'Reid Validation'!H$482633,FALSE)),0,HLOOKUP($B77,INDIRECT("'Monthly Resource Report'!"&amp;'Reid Validation'!H$482631&amp;":"&amp;'Reid Validation'!H$482632),'Reid Validation'!H$482633,FALSE))</f>
        <v>0</v>
      </c>
      <c r="I77" s="317">
        <f ca="1">+IF(ISERROR(HLOOKUP($B77,INDIRECT("'Monthly Resource Report'!"&amp;'Reid Validation'!I$482631&amp;":"&amp;'Reid Validation'!I$482632),'Reid Validation'!I$482633,FALSE)),0,HLOOKUP($B77,INDIRECT("'Monthly Resource Report'!"&amp;'Reid Validation'!I$482631&amp;":"&amp;'Reid Validation'!I$482632),'Reid Validation'!I$482633,FALSE))</f>
        <v>0</v>
      </c>
      <c r="J77" s="318">
        <f ca="1">+IF(ISERROR(HLOOKUP($B77,INDIRECT("'Monthly Resource Report'!"&amp;'Reid Validation'!J$482631&amp;":"&amp;'Reid Validation'!J$482632),'Reid Validation'!J$482633,FALSE)),0,HLOOKUP($B77,INDIRECT("'Monthly Resource Report'!"&amp;'Reid Validation'!J$482631&amp;":"&amp;'Reid Validation'!J$482632),'Reid Validation'!J$482633,FALSE))</f>
        <v>0</v>
      </c>
      <c r="L77" s="301">
        <v>43525</v>
      </c>
      <c r="M77" s="294">
        <v>65</v>
      </c>
      <c r="N77" s="297">
        <v>0</v>
      </c>
      <c r="O77" s="299">
        <v>0.7</v>
      </c>
      <c r="P77" s="295">
        <v>0.06</v>
      </c>
      <c r="Q77" s="294">
        <f ca="1">+IF(ISERROR(HLOOKUP($B77,INDIRECT("'Monthly Resource Report'!"&amp;'Reid Validation'!Q$482631&amp;":"&amp;'Reid Validation'!Q$482632),'Reid Validation'!Q$482633,FALSE)),0,HLOOKUP($B77,INDIRECT("'Monthly Resource Report'!"&amp;'Reid Validation'!Q$482631&amp;":"&amp;'Reid Validation'!Q$482632),'Reid Validation'!Q$482633,FALSE))</f>
        <v>65</v>
      </c>
      <c r="R77" s="297">
        <f ca="1">+IF(ISERROR(HLOOKUP($B77,INDIRECT("'Monthly Resource Report'!"&amp;'Reid Validation'!R$482631&amp;":"&amp;'Reid Validation'!R$482632),'Reid Validation'!R$482633,FALSE)),0,HLOOKUP($B77,INDIRECT("'Monthly Resource Report'!"&amp;'Reid Validation'!R$482631&amp;":"&amp;'Reid Validation'!R$482632),'Reid Validation'!R$482633,FALSE))</f>
        <v>0</v>
      </c>
      <c r="S77" s="317">
        <f ca="1">+IF(ISERROR(HLOOKUP($B77,INDIRECT("'Monthly Resource Report'!"&amp;'Reid Validation'!S$482631&amp;":"&amp;'Reid Validation'!S$482632),'Reid Validation'!S$482633,FALSE)),0,HLOOKUP($B77,INDIRECT("'Monthly Resource Report'!"&amp;'Reid Validation'!S$482631&amp;":"&amp;'Reid Validation'!S$482632),'Reid Validation'!S$482633,FALSE))</f>
        <v>0</v>
      </c>
      <c r="T77" s="318">
        <f ca="1">+IF(ISERROR(HLOOKUP($B77,INDIRECT("'Monthly Resource Report'!"&amp;'Reid Validation'!T$482631&amp;":"&amp;'Reid Validation'!T$482632),'Reid Validation'!T$482633,FALSE)),0,HLOOKUP($B77,INDIRECT("'Monthly Resource Report'!"&amp;'Reid Validation'!T$482631&amp;":"&amp;'Reid Validation'!T$482632),'Reid Validation'!T$482633,FALSE))</f>
        <v>0</v>
      </c>
    </row>
    <row r="78" spans="2:20" s="29" customFormat="1">
      <c r="B78" s="301">
        <v>43556</v>
      </c>
      <c r="C78" s="294">
        <v>45</v>
      </c>
      <c r="D78" s="297">
        <v>0</v>
      </c>
      <c r="E78" s="299">
        <v>0.3</v>
      </c>
      <c r="F78" s="295">
        <v>0.06</v>
      </c>
      <c r="G78" s="294">
        <f ca="1">+IF(ISERROR(HLOOKUP($B78,INDIRECT("'Monthly Resource Report'!"&amp;'Reid Validation'!G$482631&amp;":"&amp;'Reid Validation'!G$482632),'Reid Validation'!G$482633,FALSE)),0,HLOOKUP($B78,INDIRECT("'Monthly Resource Report'!"&amp;'Reid Validation'!G$482631&amp;":"&amp;'Reid Validation'!G$482632),'Reid Validation'!G$482633,FALSE))</f>
        <v>0</v>
      </c>
      <c r="H78" s="297">
        <f ca="1">+IF(ISERROR(HLOOKUP($B78,INDIRECT("'Monthly Resource Report'!"&amp;'Reid Validation'!H$482631&amp;":"&amp;'Reid Validation'!H$482632),'Reid Validation'!H$482633,FALSE)),0,HLOOKUP($B78,INDIRECT("'Monthly Resource Report'!"&amp;'Reid Validation'!H$482631&amp;":"&amp;'Reid Validation'!H$482632),'Reid Validation'!H$482633,FALSE))</f>
        <v>0</v>
      </c>
      <c r="I78" s="317">
        <f ca="1">+IF(ISERROR(HLOOKUP($B78,INDIRECT("'Monthly Resource Report'!"&amp;'Reid Validation'!I$482631&amp;":"&amp;'Reid Validation'!I$482632),'Reid Validation'!I$482633,FALSE)),0,HLOOKUP($B78,INDIRECT("'Monthly Resource Report'!"&amp;'Reid Validation'!I$482631&amp;":"&amp;'Reid Validation'!I$482632),'Reid Validation'!I$482633,FALSE))</f>
        <v>0</v>
      </c>
      <c r="J78" s="318">
        <f ca="1">+IF(ISERROR(HLOOKUP($B78,INDIRECT("'Monthly Resource Report'!"&amp;'Reid Validation'!J$482631&amp;":"&amp;'Reid Validation'!J$482632),'Reid Validation'!J$482633,FALSE)),0,HLOOKUP($B78,INDIRECT("'Monthly Resource Report'!"&amp;'Reid Validation'!J$482631&amp;":"&amp;'Reid Validation'!J$482632),'Reid Validation'!J$482633,FALSE))</f>
        <v>0</v>
      </c>
      <c r="L78" s="301">
        <v>43556</v>
      </c>
      <c r="M78" s="294">
        <v>65</v>
      </c>
      <c r="N78" s="297">
        <v>0</v>
      </c>
      <c r="O78" s="299">
        <v>0.7</v>
      </c>
      <c r="P78" s="295">
        <v>0.06</v>
      </c>
      <c r="Q78" s="294">
        <f ca="1">+IF(ISERROR(HLOOKUP($B78,INDIRECT("'Monthly Resource Report'!"&amp;'Reid Validation'!Q$482631&amp;":"&amp;'Reid Validation'!Q$482632),'Reid Validation'!Q$482633,FALSE)),0,HLOOKUP($B78,INDIRECT("'Monthly Resource Report'!"&amp;'Reid Validation'!Q$482631&amp;":"&amp;'Reid Validation'!Q$482632),'Reid Validation'!Q$482633,FALSE))</f>
        <v>65</v>
      </c>
      <c r="R78" s="297">
        <f ca="1">+IF(ISERROR(HLOOKUP($B78,INDIRECT("'Monthly Resource Report'!"&amp;'Reid Validation'!R$482631&amp;":"&amp;'Reid Validation'!R$482632),'Reid Validation'!R$482633,FALSE)),0,HLOOKUP($B78,INDIRECT("'Monthly Resource Report'!"&amp;'Reid Validation'!R$482631&amp;":"&amp;'Reid Validation'!R$482632),'Reid Validation'!R$482633,FALSE))</f>
        <v>0</v>
      </c>
      <c r="S78" s="317">
        <f ca="1">+IF(ISERROR(HLOOKUP($B78,INDIRECT("'Monthly Resource Report'!"&amp;'Reid Validation'!S$482631&amp;":"&amp;'Reid Validation'!S$482632),'Reid Validation'!S$482633,FALSE)),0,HLOOKUP($B78,INDIRECT("'Monthly Resource Report'!"&amp;'Reid Validation'!S$482631&amp;":"&amp;'Reid Validation'!S$482632),'Reid Validation'!S$482633,FALSE))</f>
        <v>0</v>
      </c>
      <c r="T78" s="318">
        <f ca="1">+IF(ISERROR(HLOOKUP($B78,INDIRECT("'Monthly Resource Report'!"&amp;'Reid Validation'!T$482631&amp;":"&amp;'Reid Validation'!T$482632),'Reid Validation'!T$482633,FALSE)),0,HLOOKUP($B78,INDIRECT("'Monthly Resource Report'!"&amp;'Reid Validation'!T$482631&amp;":"&amp;'Reid Validation'!T$482632),'Reid Validation'!T$482633,FALSE))</f>
        <v>0</v>
      </c>
    </row>
    <row r="79" spans="2:20" s="29" customFormat="1">
      <c r="B79" s="301">
        <v>43586</v>
      </c>
      <c r="C79" s="294">
        <v>45</v>
      </c>
      <c r="D79" s="297">
        <v>0</v>
      </c>
      <c r="E79" s="299">
        <v>0.3</v>
      </c>
      <c r="F79" s="295">
        <v>0.06</v>
      </c>
      <c r="G79" s="294">
        <f ca="1">+IF(ISERROR(HLOOKUP($B79,INDIRECT("'Monthly Resource Report'!"&amp;'Reid Validation'!G$482631&amp;":"&amp;'Reid Validation'!G$482632),'Reid Validation'!G$482633,FALSE)),0,HLOOKUP($B79,INDIRECT("'Monthly Resource Report'!"&amp;'Reid Validation'!G$482631&amp;":"&amp;'Reid Validation'!G$482632),'Reid Validation'!G$482633,FALSE))</f>
        <v>0</v>
      </c>
      <c r="H79" s="297">
        <f ca="1">+IF(ISERROR(HLOOKUP($B79,INDIRECT("'Monthly Resource Report'!"&amp;'Reid Validation'!H$482631&amp;":"&amp;'Reid Validation'!H$482632),'Reid Validation'!H$482633,FALSE)),0,HLOOKUP($B79,INDIRECT("'Monthly Resource Report'!"&amp;'Reid Validation'!H$482631&amp;":"&amp;'Reid Validation'!H$482632),'Reid Validation'!H$482633,FALSE))</f>
        <v>0</v>
      </c>
      <c r="I79" s="317">
        <f ca="1">+IF(ISERROR(HLOOKUP($B79,INDIRECT("'Monthly Resource Report'!"&amp;'Reid Validation'!I$482631&amp;":"&amp;'Reid Validation'!I$482632),'Reid Validation'!I$482633,FALSE)),0,HLOOKUP($B79,INDIRECT("'Monthly Resource Report'!"&amp;'Reid Validation'!I$482631&amp;":"&amp;'Reid Validation'!I$482632),'Reid Validation'!I$482633,FALSE))</f>
        <v>0</v>
      </c>
      <c r="J79" s="318">
        <f ca="1">+IF(ISERROR(HLOOKUP($B79,INDIRECT("'Monthly Resource Report'!"&amp;'Reid Validation'!J$482631&amp;":"&amp;'Reid Validation'!J$482632),'Reid Validation'!J$482633,FALSE)),0,HLOOKUP($B79,INDIRECT("'Monthly Resource Report'!"&amp;'Reid Validation'!J$482631&amp;":"&amp;'Reid Validation'!J$482632),'Reid Validation'!J$482633,FALSE))</f>
        <v>0</v>
      </c>
      <c r="L79" s="301">
        <v>43586</v>
      </c>
      <c r="M79" s="294">
        <v>60</v>
      </c>
      <c r="N79" s="297">
        <v>0</v>
      </c>
      <c r="O79" s="299">
        <v>0.7</v>
      </c>
      <c r="P79" s="295">
        <v>0.06</v>
      </c>
      <c r="Q79" s="294">
        <f ca="1">+IF(ISERROR(HLOOKUP($B79,INDIRECT("'Monthly Resource Report'!"&amp;'Reid Validation'!Q$482631&amp;":"&amp;'Reid Validation'!Q$482632),'Reid Validation'!Q$482633,FALSE)),0,HLOOKUP($B79,INDIRECT("'Monthly Resource Report'!"&amp;'Reid Validation'!Q$482631&amp;":"&amp;'Reid Validation'!Q$482632),'Reid Validation'!Q$482633,FALSE))</f>
        <v>60</v>
      </c>
      <c r="R79" s="297">
        <f ca="1">+IF(ISERROR(HLOOKUP($B79,INDIRECT("'Monthly Resource Report'!"&amp;'Reid Validation'!R$482631&amp;":"&amp;'Reid Validation'!R$482632),'Reid Validation'!R$482633,FALSE)),0,HLOOKUP($B79,INDIRECT("'Monthly Resource Report'!"&amp;'Reid Validation'!R$482631&amp;":"&amp;'Reid Validation'!R$482632),'Reid Validation'!R$482633,FALSE))</f>
        <v>0</v>
      </c>
      <c r="S79" s="317">
        <f ca="1">+IF(ISERROR(HLOOKUP($B79,INDIRECT("'Monthly Resource Report'!"&amp;'Reid Validation'!S$482631&amp;":"&amp;'Reid Validation'!S$482632),'Reid Validation'!S$482633,FALSE)),0,HLOOKUP($B79,INDIRECT("'Monthly Resource Report'!"&amp;'Reid Validation'!S$482631&amp;":"&amp;'Reid Validation'!S$482632),'Reid Validation'!S$482633,FALSE))</f>
        <v>0</v>
      </c>
      <c r="T79" s="318">
        <f ca="1">+IF(ISERROR(HLOOKUP($B79,INDIRECT("'Monthly Resource Report'!"&amp;'Reid Validation'!T$482631&amp;":"&amp;'Reid Validation'!T$482632),'Reid Validation'!T$482633,FALSE)),0,HLOOKUP($B79,INDIRECT("'Monthly Resource Report'!"&amp;'Reid Validation'!T$482631&amp;":"&amp;'Reid Validation'!T$482632),'Reid Validation'!T$482633,FALSE))</f>
        <v>0</v>
      </c>
    </row>
    <row r="80" spans="2:20" s="29" customFormat="1">
      <c r="B80" s="301">
        <v>43617</v>
      </c>
      <c r="C80" s="294">
        <v>45</v>
      </c>
      <c r="D80" s="297">
        <v>0</v>
      </c>
      <c r="E80" s="299">
        <v>0.3</v>
      </c>
      <c r="F80" s="295">
        <v>0.06</v>
      </c>
      <c r="G80" s="294">
        <f ca="1">+IF(ISERROR(HLOOKUP($B80,INDIRECT("'Monthly Resource Report'!"&amp;'Reid Validation'!G$482631&amp;":"&amp;'Reid Validation'!G$482632),'Reid Validation'!G$482633,FALSE)),0,HLOOKUP($B80,INDIRECT("'Monthly Resource Report'!"&amp;'Reid Validation'!G$482631&amp;":"&amp;'Reid Validation'!G$482632),'Reid Validation'!G$482633,FALSE))</f>
        <v>0</v>
      </c>
      <c r="H80" s="297">
        <f ca="1">+IF(ISERROR(HLOOKUP($B80,INDIRECT("'Monthly Resource Report'!"&amp;'Reid Validation'!H$482631&amp;":"&amp;'Reid Validation'!H$482632),'Reid Validation'!H$482633,FALSE)),0,HLOOKUP($B80,INDIRECT("'Monthly Resource Report'!"&amp;'Reid Validation'!H$482631&amp;":"&amp;'Reid Validation'!H$482632),'Reid Validation'!H$482633,FALSE))</f>
        <v>0</v>
      </c>
      <c r="I80" s="317">
        <f ca="1">+IF(ISERROR(HLOOKUP($B80,INDIRECT("'Monthly Resource Report'!"&amp;'Reid Validation'!I$482631&amp;":"&amp;'Reid Validation'!I$482632),'Reid Validation'!I$482633,FALSE)),0,HLOOKUP($B80,INDIRECT("'Monthly Resource Report'!"&amp;'Reid Validation'!I$482631&amp;":"&amp;'Reid Validation'!I$482632),'Reid Validation'!I$482633,FALSE))</f>
        <v>0</v>
      </c>
      <c r="J80" s="318">
        <f ca="1">+IF(ISERROR(HLOOKUP($B80,INDIRECT("'Monthly Resource Report'!"&amp;'Reid Validation'!J$482631&amp;":"&amp;'Reid Validation'!J$482632),'Reid Validation'!J$482633,FALSE)),0,HLOOKUP($B80,INDIRECT("'Monthly Resource Report'!"&amp;'Reid Validation'!J$482631&amp;":"&amp;'Reid Validation'!J$482632),'Reid Validation'!J$482633,FALSE))</f>
        <v>0</v>
      </c>
      <c r="L80" s="301">
        <v>43617</v>
      </c>
      <c r="M80" s="294">
        <v>60</v>
      </c>
      <c r="N80" s="297">
        <v>0</v>
      </c>
      <c r="O80" s="299">
        <v>0.7</v>
      </c>
      <c r="P80" s="295">
        <v>0.06</v>
      </c>
      <c r="Q80" s="294">
        <f ca="1">+IF(ISERROR(HLOOKUP($B80,INDIRECT("'Monthly Resource Report'!"&amp;'Reid Validation'!Q$482631&amp;":"&amp;'Reid Validation'!Q$482632),'Reid Validation'!Q$482633,FALSE)),0,HLOOKUP($B80,INDIRECT("'Monthly Resource Report'!"&amp;'Reid Validation'!Q$482631&amp;":"&amp;'Reid Validation'!Q$482632),'Reid Validation'!Q$482633,FALSE))</f>
        <v>60</v>
      </c>
      <c r="R80" s="297">
        <f ca="1">+IF(ISERROR(HLOOKUP($B80,INDIRECT("'Monthly Resource Report'!"&amp;'Reid Validation'!R$482631&amp;":"&amp;'Reid Validation'!R$482632),'Reid Validation'!R$482633,FALSE)),0,HLOOKUP($B80,INDIRECT("'Monthly Resource Report'!"&amp;'Reid Validation'!R$482631&amp;":"&amp;'Reid Validation'!R$482632),'Reid Validation'!R$482633,FALSE))</f>
        <v>0</v>
      </c>
      <c r="S80" s="317">
        <f ca="1">+IF(ISERROR(HLOOKUP($B80,INDIRECT("'Monthly Resource Report'!"&amp;'Reid Validation'!S$482631&amp;":"&amp;'Reid Validation'!S$482632),'Reid Validation'!S$482633,FALSE)),0,HLOOKUP($B80,INDIRECT("'Monthly Resource Report'!"&amp;'Reid Validation'!S$482631&amp;":"&amp;'Reid Validation'!S$482632),'Reid Validation'!S$482633,FALSE))</f>
        <v>0</v>
      </c>
      <c r="T80" s="318">
        <f ca="1">+IF(ISERROR(HLOOKUP($B80,INDIRECT("'Monthly Resource Report'!"&amp;'Reid Validation'!T$482631&amp;":"&amp;'Reid Validation'!T$482632),'Reid Validation'!T$482633,FALSE)),0,HLOOKUP($B80,INDIRECT("'Monthly Resource Report'!"&amp;'Reid Validation'!T$482631&amp;":"&amp;'Reid Validation'!T$482632),'Reid Validation'!T$482633,FALSE))</f>
        <v>0</v>
      </c>
    </row>
    <row r="81" spans="2:20" s="29" customFormat="1">
      <c r="B81" s="301">
        <v>43647</v>
      </c>
      <c r="C81" s="294">
        <v>45</v>
      </c>
      <c r="D81" s="297">
        <v>0</v>
      </c>
      <c r="E81" s="299">
        <v>0.3</v>
      </c>
      <c r="F81" s="295">
        <v>0.06</v>
      </c>
      <c r="G81" s="294">
        <f ca="1">+IF(ISERROR(HLOOKUP($B81,INDIRECT("'Monthly Resource Report'!"&amp;'Reid Validation'!G$482631&amp;":"&amp;'Reid Validation'!G$482632),'Reid Validation'!G$482633,FALSE)),0,HLOOKUP($B81,INDIRECT("'Monthly Resource Report'!"&amp;'Reid Validation'!G$482631&amp;":"&amp;'Reid Validation'!G$482632),'Reid Validation'!G$482633,FALSE))</f>
        <v>45</v>
      </c>
      <c r="H81" s="297">
        <f ca="1">+IF(ISERROR(HLOOKUP($B81,INDIRECT("'Monthly Resource Report'!"&amp;'Reid Validation'!H$482631&amp;":"&amp;'Reid Validation'!H$482632),'Reid Validation'!H$482633,FALSE)),0,HLOOKUP($B81,INDIRECT("'Monthly Resource Report'!"&amp;'Reid Validation'!H$482631&amp;":"&amp;'Reid Validation'!H$482632),'Reid Validation'!H$482633,FALSE))</f>
        <v>0</v>
      </c>
      <c r="I81" s="317">
        <f ca="1">+IF(ISERROR(HLOOKUP($B81,INDIRECT("'Monthly Resource Report'!"&amp;'Reid Validation'!I$482631&amp;":"&amp;'Reid Validation'!I$482632),'Reid Validation'!I$482633,FALSE)),0,HLOOKUP($B81,INDIRECT("'Monthly Resource Report'!"&amp;'Reid Validation'!I$482631&amp;":"&amp;'Reid Validation'!I$482632),'Reid Validation'!I$482633,FALSE))</f>
        <v>0</v>
      </c>
      <c r="J81" s="318">
        <f ca="1">+IF(ISERROR(HLOOKUP($B81,INDIRECT("'Monthly Resource Report'!"&amp;'Reid Validation'!J$482631&amp;":"&amp;'Reid Validation'!J$482632),'Reid Validation'!J$482633,FALSE)),0,HLOOKUP($B81,INDIRECT("'Monthly Resource Report'!"&amp;'Reid Validation'!J$482631&amp;":"&amp;'Reid Validation'!J$482632),'Reid Validation'!J$482633,FALSE))</f>
        <v>0</v>
      </c>
      <c r="L81" s="301">
        <v>43647</v>
      </c>
      <c r="M81" s="294">
        <v>58</v>
      </c>
      <c r="N81" s="297">
        <v>0</v>
      </c>
      <c r="O81" s="299">
        <v>0.7</v>
      </c>
      <c r="P81" s="295">
        <v>0.06</v>
      </c>
      <c r="Q81" s="294">
        <f ca="1">+IF(ISERROR(HLOOKUP($B81,INDIRECT("'Monthly Resource Report'!"&amp;'Reid Validation'!Q$482631&amp;":"&amp;'Reid Validation'!Q$482632),'Reid Validation'!Q$482633,FALSE)),0,HLOOKUP($B81,INDIRECT("'Monthly Resource Report'!"&amp;'Reid Validation'!Q$482631&amp;":"&amp;'Reid Validation'!Q$482632),'Reid Validation'!Q$482633,FALSE))</f>
        <v>58</v>
      </c>
      <c r="R81" s="297">
        <f ca="1">+IF(ISERROR(HLOOKUP($B81,INDIRECT("'Monthly Resource Report'!"&amp;'Reid Validation'!R$482631&amp;":"&amp;'Reid Validation'!R$482632),'Reid Validation'!R$482633,FALSE)),0,HLOOKUP($B81,INDIRECT("'Monthly Resource Report'!"&amp;'Reid Validation'!R$482631&amp;":"&amp;'Reid Validation'!R$482632),'Reid Validation'!R$482633,FALSE))</f>
        <v>0</v>
      </c>
      <c r="S81" s="317">
        <f ca="1">+IF(ISERROR(HLOOKUP($B81,INDIRECT("'Monthly Resource Report'!"&amp;'Reid Validation'!S$482631&amp;":"&amp;'Reid Validation'!S$482632),'Reid Validation'!S$482633,FALSE)),0,HLOOKUP($B81,INDIRECT("'Monthly Resource Report'!"&amp;'Reid Validation'!S$482631&amp;":"&amp;'Reid Validation'!S$482632),'Reid Validation'!S$482633,FALSE))</f>
        <v>0.71842793375028036</v>
      </c>
      <c r="T81" s="318">
        <f ca="1">+IF(ISERROR(HLOOKUP($B81,INDIRECT("'Monthly Resource Report'!"&amp;'Reid Validation'!T$482631&amp;":"&amp;'Reid Validation'!T$482632),'Reid Validation'!T$482633,FALSE)),0,HLOOKUP($B81,INDIRECT("'Monthly Resource Report'!"&amp;'Reid Validation'!T$482631&amp;":"&amp;'Reid Validation'!T$482632),'Reid Validation'!T$482633,FALSE))</f>
        <v>6.0648538678137819E-2</v>
      </c>
    </row>
    <row r="82" spans="2:20" s="29" customFormat="1">
      <c r="B82" s="301">
        <v>43678</v>
      </c>
      <c r="C82" s="294">
        <v>45</v>
      </c>
      <c r="D82" s="297">
        <v>0</v>
      </c>
      <c r="E82" s="299">
        <v>0.3</v>
      </c>
      <c r="F82" s="295">
        <v>0.06</v>
      </c>
      <c r="G82" s="294">
        <f ca="1">+IF(ISERROR(HLOOKUP($B82,INDIRECT("'Monthly Resource Report'!"&amp;'Reid Validation'!G$482631&amp;":"&amp;'Reid Validation'!G$482632),'Reid Validation'!G$482633,FALSE)),0,HLOOKUP($B82,INDIRECT("'Monthly Resource Report'!"&amp;'Reid Validation'!G$482631&amp;":"&amp;'Reid Validation'!G$482632),'Reid Validation'!G$482633,FALSE))</f>
        <v>45</v>
      </c>
      <c r="H82" s="297">
        <f ca="1">+IF(ISERROR(HLOOKUP($B82,INDIRECT("'Monthly Resource Report'!"&amp;'Reid Validation'!H$482631&amp;":"&amp;'Reid Validation'!H$482632),'Reid Validation'!H$482633,FALSE)),0,HLOOKUP($B82,INDIRECT("'Monthly Resource Report'!"&amp;'Reid Validation'!H$482631&amp;":"&amp;'Reid Validation'!H$482632),'Reid Validation'!H$482633,FALSE))</f>
        <v>0</v>
      </c>
      <c r="I82" s="317">
        <f ca="1">+IF(ISERROR(HLOOKUP($B82,INDIRECT("'Monthly Resource Report'!"&amp;'Reid Validation'!I$482631&amp;":"&amp;'Reid Validation'!I$482632),'Reid Validation'!I$482633,FALSE)),0,HLOOKUP($B82,INDIRECT("'Monthly Resource Report'!"&amp;'Reid Validation'!I$482631&amp;":"&amp;'Reid Validation'!I$482632),'Reid Validation'!I$482633,FALSE))</f>
        <v>0</v>
      </c>
      <c r="J82" s="318">
        <f ca="1">+IF(ISERROR(HLOOKUP($B82,INDIRECT("'Monthly Resource Report'!"&amp;'Reid Validation'!J$482631&amp;":"&amp;'Reid Validation'!J$482632),'Reid Validation'!J$482633,FALSE)),0,HLOOKUP($B82,INDIRECT("'Monthly Resource Report'!"&amp;'Reid Validation'!J$482631&amp;":"&amp;'Reid Validation'!J$482632),'Reid Validation'!J$482633,FALSE))</f>
        <v>0</v>
      </c>
      <c r="L82" s="301">
        <v>43678</v>
      </c>
      <c r="M82" s="294">
        <v>58</v>
      </c>
      <c r="N82" s="297">
        <v>0</v>
      </c>
      <c r="O82" s="299">
        <v>0.7</v>
      </c>
      <c r="P82" s="295">
        <v>0.06</v>
      </c>
      <c r="Q82" s="294">
        <f ca="1">+IF(ISERROR(HLOOKUP($B82,INDIRECT("'Monthly Resource Report'!"&amp;'Reid Validation'!Q$482631&amp;":"&amp;'Reid Validation'!Q$482632),'Reid Validation'!Q$482633,FALSE)),0,HLOOKUP($B82,INDIRECT("'Monthly Resource Report'!"&amp;'Reid Validation'!Q$482631&amp;":"&amp;'Reid Validation'!Q$482632),'Reid Validation'!Q$482633,FALSE))</f>
        <v>58</v>
      </c>
      <c r="R82" s="297">
        <f ca="1">+IF(ISERROR(HLOOKUP($B82,INDIRECT("'Monthly Resource Report'!"&amp;'Reid Validation'!R$482631&amp;":"&amp;'Reid Validation'!R$482632),'Reid Validation'!R$482633,FALSE)),0,HLOOKUP($B82,INDIRECT("'Monthly Resource Report'!"&amp;'Reid Validation'!R$482631&amp;":"&amp;'Reid Validation'!R$482632),'Reid Validation'!R$482633,FALSE))</f>
        <v>0</v>
      </c>
      <c r="S82" s="317">
        <f ca="1">+IF(ISERROR(HLOOKUP($B82,INDIRECT("'Monthly Resource Report'!"&amp;'Reid Validation'!S$482631&amp;":"&amp;'Reid Validation'!S$482632),'Reid Validation'!S$482633,FALSE)),0,HLOOKUP($B82,INDIRECT("'Monthly Resource Report'!"&amp;'Reid Validation'!S$482631&amp;":"&amp;'Reid Validation'!S$482632),'Reid Validation'!S$482633,FALSE))</f>
        <v>0.7183548901312935</v>
      </c>
      <c r="T82" s="318">
        <f ca="1">+IF(ISERROR(HLOOKUP($B82,INDIRECT("'Monthly Resource Report'!"&amp;'Reid Validation'!T$482631&amp;":"&amp;'Reid Validation'!T$482632),'Reid Validation'!T$482633,FALSE)),0,HLOOKUP($B82,INDIRECT("'Monthly Resource Report'!"&amp;'Reid Validation'!T$482631&amp;":"&amp;'Reid Validation'!T$482632),'Reid Validation'!T$482633,FALSE))</f>
        <v>6.0561913904109525E-2</v>
      </c>
    </row>
    <row r="83" spans="2:20" s="29" customFormat="1">
      <c r="B83" s="301">
        <v>43709</v>
      </c>
      <c r="C83" s="294">
        <v>45</v>
      </c>
      <c r="D83" s="297">
        <v>0</v>
      </c>
      <c r="E83" s="299">
        <v>0.3</v>
      </c>
      <c r="F83" s="295">
        <v>0.06</v>
      </c>
      <c r="G83" s="294">
        <f ca="1">+IF(ISERROR(HLOOKUP($B83,INDIRECT("'Monthly Resource Report'!"&amp;'Reid Validation'!G$482631&amp;":"&amp;'Reid Validation'!G$482632),'Reid Validation'!G$482633,FALSE)),0,HLOOKUP($B83,INDIRECT("'Monthly Resource Report'!"&amp;'Reid Validation'!G$482631&amp;":"&amp;'Reid Validation'!G$482632),'Reid Validation'!G$482633,FALSE))</f>
        <v>0</v>
      </c>
      <c r="H83" s="297">
        <f ca="1">+IF(ISERROR(HLOOKUP($B83,INDIRECT("'Monthly Resource Report'!"&amp;'Reid Validation'!H$482631&amp;":"&amp;'Reid Validation'!H$482632),'Reid Validation'!H$482633,FALSE)),0,HLOOKUP($B83,INDIRECT("'Monthly Resource Report'!"&amp;'Reid Validation'!H$482631&amp;":"&amp;'Reid Validation'!H$482632),'Reid Validation'!H$482633,FALSE))</f>
        <v>0</v>
      </c>
      <c r="I83" s="317">
        <f ca="1">+IF(ISERROR(HLOOKUP($B83,INDIRECT("'Monthly Resource Report'!"&amp;'Reid Validation'!I$482631&amp;":"&amp;'Reid Validation'!I$482632),'Reid Validation'!I$482633,FALSE)),0,HLOOKUP($B83,INDIRECT("'Monthly Resource Report'!"&amp;'Reid Validation'!I$482631&amp;":"&amp;'Reid Validation'!I$482632),'Reid Validation'!I$482633,FALSE))</f>
        <v>0</v>
      </c>
      <c r="J83" s="318">
        <f ca="1">+IF(ISERROR(HLOOKUP($B83,INDIRECT("'Monthly Resource Report'!"&amp;'Reid Validation'!J$482631&amp;":"&amp;'Reid Validation'!J$482632),'Reid Validation'!J$482633,FALSE)),0,HLOOKUP($B83,INDIRECT("'Monthly Resource Report'!"&amp;'Reid Validation'!J$482631&amp;":"&amp;'Reid Validation'!J$482632),'Reid Validation'!J$482633,FALSE))</f>
        <v>0</v>
      </c>
      <c r="L83" s="301">
        <v>43709</v>
      </c>
      <c r="M83" s="294">
        <v>58</v>
      </c>
      <c r="N83" s="297">
        <v>0</v>
      </c>
      <c r="O83" s="299">
        <v>0.7</v>
      </c>
      <c r="P83" s="295">
        <v>0.06</v>
      </c>
      <c r="Q83" s="294">
        <f ca="1">+IF(ISERROR(HLOOKUP($B83,INDIRECT("'Monthly Resource Report'!"&amp;'Reid Validation'!Q$482631&amp;":"&amp;'Reid Validation'!Q$482632),'Reid Validation'!Q$482633,FALSE)),0,HLOOKUP($B83,INDIRECT("'Monthly Resource Report'!"&amp;'Reid Validation'!Q$482631&amp;":"&amp;'Reid Validation'!Q$482632),'Reid Validation'!Q$482633,FALSE))</f>
        <v>58</v>
      </c>
      <c r="R83" s="297">
        <f ca="1">+IF(ISERROR(HLOOKUP($B83,INDIRECT("'Monthly Resource Report'!"&amp;'Reid Validation'!R$482631&amp;":"&amp;'Reid Validation'!R$482632),'Reid Validation'!R$482633,FALSE)),0,HLOOKUP($B83,INDIRECT("'Monthly Resource Report'!"&amp;'Reid Validation'!R$482631&amp;":"&amp;'Reid Validation'!R$482632),'Reid Validation'!R$482633,FALSE))</f>
        <v>0</v>
      </c>
      <c r="S83" s="317">
        <f ca="1">+IF(ISERROR(HLOOKUP($B83,INDIRECT("'Monthly Resource Report'!"&amp;'Reid Validation'!S$482631&amp;":"&amp;'Reid Validation'!S$482632),'Reid Validation'!S$482633,FALSE)),0,HLOOKUP($B83,INDIRECT("'Monthly Resource Report'!"&amp;'Reid Validation'!S$482631&amp;":"&amp;'Reid Validation'!S$482632),'Reid Validation'!S$482633,FALSE))</f>
        <v>0</v>
      </c>
      <c r="T83" s="318">
        <f ca="1">+IF(ISERROR(HLOOKUP($B83,INDIRECT("'Monthly Resource Report'!"&amp;'Reid Validation'!T$482631&amp;":"&amp;'Reid Validation'!T$482632),'Reid Validation'!T$482633,FALSE)),0,HLOOKUP($B83,INDIRECT("'Monthly Resource Report'!"&amp;'Reid Validation'!T$482631&amp;":"&amp;'Reid Validation'!T$482632),'Reid Validation'!T$482633,FALSE))</f>
        <v>0</v>
      </c>
    </row>
    <row r="84" spans="2:20" s="29" customFormat="1">
      <c r="B84" s="301">
        <v>43739</v>
      </c>
      <c r="C84" s="294">
        <v>45</v>
      </c>
      <c r="D84" s="297">
        <v>0</v>
      </c>
      <c r="E84" s="299">
        <v>0.3</v>
      </c>
      <c r="F84" s="295">
        <v>0.06</v>
      </c>
      <c r="G84" s="294">
        <f ca="1">+IF(ISERROR(HLOOKUP($B84,INDIRECT("'Monthly Resource Report'!"&amp;'Reid Validation'!G$482631&amp;":"&amp;'Reid Validation'!G$482632),'Reid Validation'!G$482633,FALSE)),0,HLOOKUP($B84,INDIRECT("'Monthly Resource Report'!"&amp;'Reid Validation'!G$482631&amp;":"&amp;'Reid Validation'!G$482632),'Reid Validation'!G$482633,FALSE))</f>
        <v>0</v>
      </c>
      <c r="H84" s="297">
        <f ca="1">+IF(ISERROR(HLOOKUP($B84,INDIRECT("'Monthly Resource Report'!"&amp;'Reid Validation'!H$482631&amp;":"&amp;'Reid Validation'!H$482632),'Reid Validation'!H$482633,FALSE)),0,HLOOKUP($B84,INDIRECT("'Monthly Resource Report'!"&amp;'Reid Validation'!H$482631&amp;":"&amp;'Reid Validation'!H$482632),'Reid Validation'!H$482633,FALSE))</f>
        <v>0</v>
      </c>
      <c r="I84" s="317">
        <f ca="1">+IF(ISERROR(HLOOKUP($B84,INDIRECT("'Monthly Resource Report'!"&amp;'Reid Validation'!I$482631&amp;":"&amp;'Reid Validation'!I$482632),'Reid Validation'!I$482633,FALSE)),0,HLOOKUP($B84,INDIRECT("'Monthly Resource Report'!"&amp;'Reid Validation'!I$482631&amp;":"&amp;'Reid Validation'!I$482632),'Reid Validation'!I$482633,FALSE))</f>
        <v>0</v>
      </c>
      <c r="J84" s="318">
        <f ca="1">+IF(ISERROR(HLOOKUP($B84,INDIRECT("'Monthly Resource Report'!"&amp;'Reid Validation'!J$482631&amp;":"&amp;'Reid Validation'!J$482632),'Reid Validation'!J$482633,FALSE)),0,HLOOKUP($B84,INDIRECT("'Monthly Resource Report'!"&amp;'Reid Validation'!J$482631&amp;":"&amp;'Reid Validation'!J$482632),'Reid Validation'!J$482633,FALSE))</f>
        <v>0</v>
      </c>
      <c r="L84" s="301">
        <v>43739</v>
      </c>
      <c r="M84" s="294">
        <v>60</v>
      </c>
      <c r="N84" s="297">
        <v>0</v>
      </c>
      <c r="O84" s="299">
        <v>0.7</v>
      </c>
      <c r="P84" s="295">
        <v>0.06</v>
      </c>
      <c r="Q84" s="294">
        <f ca="1">+IF(ISERROR(HLOOKUP($B84,INDIRECT("'Monthly Resource Report'!"&amp;'Reid Validation'!Q$482631&amp;":"&amp;'Reid Validation'!Q$482632),'Reid Validation'!Q$482633,FALSE)),0,HLOOKUP($B84,INDIRECT("'Monthly Resource Report'!"&amp;'Reid Validation'!Q$482631&amp;":"&amp;'Reid Validation'!Q$482632),'Reid Validation'!Q$482633,FALSE))</f>
        <v>60</v>
      </c>
      <c r="R84" s="297">
        <f ca="1">+IF(ISERROR(HLOOKUP($B84,INDIRECT("'Monthly Resource Report'!"&amp;'Reid Validation'!R$482631&amp;":"&amp;'Reid Validation'!R$482632),'Reid Validation'!R$482633,FALSE)),0,HLOOKUP($B84,INDIRECT("'Monthly Resource Report'!"&amp;'Reid Validation'!R$482631&amp;":"&amp;'Reid Validation'!R$482632),'Reid Validation'!R$482633,FALSE))</f>
        <v>0</v>
      </c>
      <c r="S84" s="317">
        <f ca="1">+IF(ISERROR(HLOOKUP($B84,INDIRECT("'Monthly Resource Report'!"&amp;'Reid Validation'!S$482631&amp;":"&amp;'Reid Validation'!S$482632),'Reid Validation'!S$482633,FALSE)),0,HLOOKUP($B84,INDIRECT("'Monthly Resource Report'!"&amp;'Reid Validation'!S$482631&amp;":"&amp;'Reid Validation'!S$482632),'Reid Validation'!S$482633,FALSE))</f>
        <v>0</v>
      </c>
      <c r="T84" s="318">
        <f ca="1">+IF(ISERROR(HLOOKUP($B84,INDIRECT("'Monthly Resource Report'!"&amp;'Reid Validation'!T$482631&amp;":"&amp;'Reid Validation'!T$482632),'Reid Validation'!T$482633,FALSE)),0,HLOOKUP($B84,INDIRECT("'Monthly Resource Report'!"&amp;'Reid Validation'!T$482631&amp;":"&amp;'Reid Validation'!T$482632),'Reid Validation'!T$482633,FALSE))</f>
        <v>0</v>
      </c>
    </row>
    <row r="85" spans="2:20" s="29" customFormat="1">
      <c r="B85" s="301">
        <v>43770</v>
      </c>
      <c r="C85" s="294">
        <v>45</v>
      </c>
      <c r="D85" s="297">
        <v>0</v>
      </c>
      <c r="E85" s="299">
        <v>0.3</v>
      </c>
      <c r="F85" s="295">
        <v>0.06</v>
      </c>
      <c r="G85" s="294">
        <f ca="1">+IF(ISERROR(HLOOKUP($B85,INDIRECT("'Monthly Resource Report'!"&amp;'Reid Validation'!G$482631&amp;":"&amp;'Reid Validation'!G$482632),'Reid Validation'!G$482633,FALSE)),0,HLOOKUP($B85,INDIRECT("'Monthly Resource Report'!"&amp;'Reid Validation'!G$482631&amp;":"&amp;'Reid Validation'!G$482632),'Reid Validation'!G$482633,FALSE))</f>
        <v>0</v>
      </c>
      <c r="H85" s="297">
        <f ca="1">+IF(ISERROR(HLOOKUP($B85,INDIRECT("'Monthly Resource Report'!"&amp;'Reid Validation'!H$482631&amp;":"&amp;'Reid Validation'!H$482632),'Reid Validation'!H$482633,FALSE)),0,HLOOKUP($B85,INDIRECT("'Monthly Resource Report'!"&amp;'Reid Validation'!H$482631&amp;":"&amp;'Reid Validation'!H$482632),'Reid Validation'!H$482633,FALSE))</f>
        <v>0</v>
      </c>
      <c r="I85" s="317">
        <f ca="1">+IF(ISERROR(HLOOKUP($B85,INDIRECT("'Monthly Resource Report'!"&amp;'Reid Validation'!I$482631&amp;":"&amp;'Reid Validation'!I$482632),'Reid Validation'!I$482633,FALSE)),0,HLOOKUP($B85,INDIRECT("'Monthly Resource Report'!"&amp;'Reid Validation'!I$482631&amp;":"&amp;'Reid Validation'!I$482632),'Reid Validation'!I$482633,FALSE))</f>
        <v>0</v>
      </c>
      <c r="J85" s="318">
        <f ca="1">+IF(ISERROR(HLOOKUP($B85,INDIRECT("'Monthly Resource Report'!"&amp;'Reid Validation'!J$482631&amp;":"&amp;'Reid Validation'!J$482632),'Reid Validation'!J$482633,FALSE)),0,HLOOKUP($B85,INDIRECT("'Monthly Resource Report'!"&amp;'Reid Validation'!J$482631&amp;":"&amp;'Reid Validation'!J$482632),'Reid Validation'!J$482633,FALSE))</f>
        <v>0</v>
      </c>
      <c r="L85" s="301">
        <v>43770</v>
      </c>
      <c r="M85" s="294">
        <v>60</v>
      </c>
      <c r="N85" s="297">
        <v>0</v>
      </c>
      <c r="O85" s="299">
        <v>0.7</v>
      </c>
      <c r="P85" s="295">
        <v>0.06</v>
      </c>
      <c r="Q85" s="294">
        <f ca="1">+IF(ISERROR(HLOOKUP($B85,INDIRECT("'Monthly Resource Report'!"&amp;'Reid Validation'!Q$482631&amp;":"&amp;'Reid Validation'!Q$482632),'Reid Validation'!Q$482633,FALSE)),0,HLOOKUP($B85,INDIRECT("'Monthly Resource Report'!"&amp;'Reid Validation'!Q$482631&amp;":"&amp;'Reid Validation'!Q$482632),'Reid Validation'!Q$482633,FALSE))</f>
        <v>60</v>
      </c>
      <c r="R85" s="297">
        <f ca="1">+IF(ISERROR(HLOOKUP($B85,INDIRECT("'Monthly Resource Report'!"&amp;'Reid Validation'!R$482631&amp;":"&amp;'Reid Validation'!R$482632),'Reid Validation'!R$482633,FALSE)),0,HLOOKUP($B85,INDIRECT("'Monthly Resource Report'!"&amp;'Reid Validation'!R$482631&amp;":"&amp;'Reid Validation'!R$482632),'Reid Validation'!R$482633,FALSE))</f>
        <v>0</v>
      </c>
      <c r="S85" s="317">
        <f ca="1">+IF(ISERROR(HLOOKUP($B85,INDIRECT("'Monthly Resource Report'!"&amp;'Reid Validation'!S$482631&amp;":"&amp;'Reid Validation'!S$482632),'Reid Validation'!S$482633,FALSE)),0,HLOOKUP($B85,INDIRECT("'Monthly Resource Report'!"&amp;'Reid Validation'!S$482631&amp;":"&amp;'Reid Validation'!S$482632),'Reid Validation'!S$482633,FALSE))</f>
        <v>0</v>
      </c>
      <c r="T85" s="318">
        <f ca="1">+IF(ISERROR(HLOOKUP($B85,INDIRECT("'Monthly Resource Report'!"&amp;'Reid Validation'!T$482631&amp;":"&amp;'Reid Validation'!T$482632),'Reid Validation'!T$482633,FALSE)),0,HLOOKUP($B85,INDIRECT("'Monthly Resource Report'!"&amp;'Reid Validation'!T$482631&amp;":"&amp;'Reid Validation'!T$482632),'Reid Validation'!T$482633,FALSE))</f>
        <v>0</v>
      </c>
    </row>
    <row r="86" spans="2:20" s="29" customFormat="1">
      <c r="B86" s="301">
        <v>43800</v>
      </c>
      <c r="C86" s="294">
        <v>45</v>
      </c>
      <c r="D86" s="297">
        <v>0</v>
      </c>
      <c r="E86" s="299">
        <v>0.3</v>
      </c>
      <c r="F86" s="295">
        <v>0.06</v>
      </c>
      <c r="G86" s="294">
        <f ca="1">+IF(ISERROR(HLOOKUP($B86,INDIRECT("'Monthly Resource Report'!"&amp;'Reid Validation'!G$482631&amp;":"&amp;'Reid Validation'!G$482632),'Reid Validation'!G$482633,FALSE)),0,HLOOKUP($B86,INDIRECT("'Monthly Resource Report'!"&amp;'Reid Validation'!G$482631&amp;":"&amp;'Reid Validation'!G$482632),'Reid Validation'!G$482633,FALSE))</f>
        <v>0</v>
      </c>
      <c r="H86" s="297">
        <f ca="1">+IF(ISERROR(HLOOKUP($B86,INDIRECT("'Monthly Resource Report'!"&amp;'Reid Validation'!H$482631&amp;":"&amp;'Reid Validation'!H$482632),'Reid Validation'!H$482633,FALSE)),0,HLOOKUP($B86,INDIRECT("'Monthly Resource Report'!"&amp;'Reid Validation'!H$482631&amp;":"&amp;'Reid Validation'!H$482632),'Reid Validation'!H$482633,FALSE))</f>
        <v>0</v>
      </c>
      <c r="I86" s="317">
        <f ca="1">+IF(ISERROR(HLOOKUP($B86,INDIRECT("'Monthly Resource Report'!"&amp;'Reid Validation'!I$482631&amp;":"&amp;'Reid Validation'!I$482632),'Reid Validation'!I$482633,FALSE)),0,HLOOKUP($B86,INDIRECT("'Monthly Resource Report'!"&amp;'Reid Validation'!I$482631&amp;":"&amp;'Reid Validation'!I$482632),'Reid Validation'!I$482633,FALSE))</f>
        <v>0</v>
      </c>
      <c r="J86" s="318">
        <f ca="1">+IF(ISERROR(HLOOKUP($B86,INDIRECT("'Monthly Resource Report'!"&amp;'Reid Validation'!J$482631&amp;":"&amp;'Reid Validation'!J$482632),'Reid Validation'!J$482633,FALSE)),0,HLOOKUP($B86,INDIRECT("'Monthly Resource Report'!"&amp;'Reid Validation'!J$482631&amp;":"&amp;'Reid Validation'!J$482632),'Reid Validation'!J$482633,FALSE))</f>
        <v>0</v>
      </c>
      <c r="L86" s="301">
        <v>43800</v>
      </c>
      <c r="M86" s="294">
        <v>65</v>
      </c>
      <c r="N86" s="297">
        <v>0</v>
      </c>
      <c r="O86" s="299">
        <v>0.7</v>
      </c>
      <c r="P86" s="295">
        <v>0.06</v>
      </c>
      <c r="Q86" s="294">
        <f ca="1">+IF(ISERROR(HLOOKUP($B86,INDIRECT("'Monthly Resource Report'!"&amp;'Reid Validation'!Q$482631&amp;":"&amp;'Reid Validation'!Q$482632),'Reid Validation'!Q$482633,FALSE)),0,HLOOKUP($B86,INDIRECT("'Monthly Resource Report'!"&amp;'Reid Validation'!Q$482631&amp;":"&amp;'Reid Validation'!Q$482632),'Reid Validation'!Q$482633,FALSE))</f>
        <v>65</v>
      </c>
      <c r="R86" s="297">
        <f ca="1">+IF(ISERROR(HLOOKUP($B86,INDIRECT("'Monthly Resource Report'!"&amp;'Reid Validation'!R$482631&amp;":"&amp;'Reid Validation'!R$482632),'Reid Validation'!R$482633,FALSE)),0,HLOOKUP($B86,INDIRECT("'Monthly Resource Report'!"&amp;'Reid Validation'!R$482631&amp;":"&amp;'Reid Validation'!R$482632),'Reid Validation'!R$482633,FALSE))</f>
        <v>0</v>
      </c>
      <c r="S86" s="317">
        <f ca="1">+IF(ISERROR(HLOOKUP($B86,INDIRECT("'Monthly Resource Report'!"&amp;'Reid Validation'!S$482631&amp;":"&amp;'Reid Validation'!S$482632),'Reid Validation'!S$482633,FALSE)),0,HLOOKUP($B86,INDIRECT("'Monthly Resource Report'!"&amp;'Reid Validation'!S$482631&amp;":"&amp;'Reid Validation'!S$482632),'Reid Validation'!S$482633,FALSE))</f>
        <v>0</v>
      </c>
      <c r="T86" s="318">
        <f ca="1">+IF(ISERROR(HLOOKUP($B86,INDIRECT("'Monthly Resource Report'!"&amp;'Reid Validation'!T$482631&amp;":"&amp;'Reid Validation'!T$482632),'Reid Validation'!T$482633,FALSE)),0,HLOOKUP($B86,INDIRECT("'Monthly Resource Report'!"&amp;'Reid Validation'!T$482631&amp;":"&amp;'Reid Validation'!T$482632),'Reid Validation'!T$482633,FALSE))</f>
        <v>0</v>
      </c>
    </row>
    <row r="87" spans="2:20" s="29" customFormat="1">
      <c r="B87" s="301">
        <v>43831</v>
      </c>
      <c r="C87" s="294">
        <v>45</v>
      </c>
      <c r="D87" s="297">
        <v>0</v>
      </c>
      <c r="E87" s="299">
        <v>0.3</v>
      </c>
      <c r="F87" s="295">
        <v>0.06</v>
      </c>
      <c r="G87" s="294">
        <f ca="1">+IF(ISERROR(HLOOKUP($B87,INDIRECT("'Monthly Resource Report'!"&amp;'Reid Validation'!G$482631&amp;":"&amp;'Reid Validation'!G$482632),'Reid Validation'!G$482633,FALSE)),0,HLOOKUP($B87,INDIRECT("'Monthly Resource Report'!"&amp;'Reid Validation'!G$482631&amp;":"&amp;'Reid Validation'!G$482632),'Reid Validation'!G$482633,FALSE))</f>
        <v>45</v>
      </c>
      <c r="H87" s="297">
        <f ca="1">+IF(ISERROR(HLOOKUP($B87,INDIRECT("'Monthly Resource Report'!"&amp;'Reid Validation'!H$482631&amp;":"&amp;'Reid Validation'!H$482632),'Reid Validation'!H$482633,FALSE)),0,HLOOKUP($B87,INDIRECT("'Monthly Resource Report'!"&amp;'Reid Validation'!H$482631&amp;":"&amp;'Reid Validation'!H$482632),'Reid Validation'!H$482633,FALSE))</f>
        <v>0</v>
      </c>
      <c r="I87" s="317">
        <f ca="1">+IF(ISERROR(HLOOKUP($B87,INDIRECT("'Monthly Resource Report'!"&amp;'Reid Validation'!I$482631&amp;":"&amp;'Reid Validation'!I$482632),'Reid Validation'!I$482633,FALSE)),0,HLOOKUP($B87,INDIRECT("'Monthly Resource Report'!"&amp;'Reid Validation'!I$482631&amp;":"&amp;'Reid Validation'!I$482632),'Reid Validation'!I$482633,FALSE))</f>
        <v>0</v>
      </c>
      <c r="J87" s="318">
        <f ca="1">+IF(ISERROR(HLOOKUP($B87,INDIRECT("'Monthly Resource Report'!"&amp;'Reid Validation'!J$482631&amp;":"&amp;'Reid Validation'!J$482632),'Reid Validation'!J$482633,FALSE)),0,HLOOKUP($B87,INDIRECT("'Monthly Resource Report'!"&amp;'Reid Validation'!J$482631&amp;":"&amp;'Reid Validation'!J$482632),'Reid Validation'!J$482633,FALSE))</f>
        <v>0</v>
      </c>
      <c r="L87" s="301">
        <v>43831</v>
      </c>
      <c r="M87" s="294">
        <v>65</v>
      </c>
      <c r="N87" s="297">
        <v>0</v>
      </c>
      <c r="O87" s="299">
        <v>0.7</v>
      </c>
      <c r="P87" s="295">
        <v>0.06</v>
      </c>
      <c r="Q87" s="294">
        <f ca="1">+IF(ISERROR(HLOOKUP($B87,INDIRECT("'Monthly Resource Report'!"&amp;'Reid Validation'!Q$482631&amp;":"&amp;'Reid Validation'!Q$482632),'Reid Validation'!Q$482633,FALSE)),0,HLOOKUP($B87,INDIRECT("'Monthly Resource Report'!"&amp;'Reid Validation'!Q$482631&amp;":"&amp;'Reid Validation'!Q$482632),'Reid Validation'!Q$482633,FALSE))</f>
        <v>65</v>
      </c>
      <c r="R87" s="297">
        <f ca="1">+IF(ISERROR(HLOOKUP($B87,INDIRECT("'Monthly Resource Report'!"&amp;'Reid Validation'!R$482631&amp;":"&amp;'Reid Validation'!R$482632),'Reid Validation'!R$482633,FALSE)),0,HLOOKUP($B87,INDIRECT("'Monthly Resource Report'!"&amp;'Reid Validation'!R$482631&amp;":"&amp;'Reid Validation'!R$482632),'Reid Validation'!R$482633,FALSE))</f>
        <v>0</v>
      </c>
      <c r="S87" s="317">
        <f ca="1">+IF(ISERROR(HLOOKUP($B87,INDIRECT("'Monthly Resource Report'!"&amp;'Reid Validation'!S$482631&amp;":"&amp;'Reid Validation'!S$482632),'Reid Validation'!S$482633,FALSE)),0,HLOOKUP($B87,INDIRECT("'Monthly Resource Report'!"&amp;'Reid Validation'!S$482631&amp;":"&amp;'Reid Validation'!S$482632),'Reid Validation'!S$482633,FALSE))</f>
        <v>0.70690234075211045</v>
      </c>
      <c r="T87" s="318">
        <f ca="1">+IF(ISERROR(HLOOKUP($B87,INDIRECT("'Monthly Resource Report'!"&amp;'Reid Validation'!T$482631&amp;":"&amp;'Reid Validation'!T$482632),'Reid Validation'!T$482633,FALSE)),0,HLOOKUP($B87,INDIRECT("'Monthly Resource Report'!"&amp;'Reid Validation'!T$482631&amp;":"&amp;'Reid Validation'!T$482632),'Reid Validation'!T$482633,FALSE))</f>
        <v>6.1756523407521101E-2</v>
      </c>
    </row>
    <row r="88" spans="2:20" s="29" customFormat="1">
      <c r="B88" s="301">
        <v>43862</v>
      </c>
      <c r="C88" s="294">
        <v>45</v>
      </c>
      <c r="D88" s="297">
        <v>0</v>
      </c>
      <c r="E88" s="299">
        <v>0.3</v>
      </c>
      <c r="F88" s="295">
        <v>0.06</v>
      </c>
      <c r="G88" s="294">
        <f ca="1">+IF(ISERROR(HLOOKUP($B88,INDIRECT("'Monthly Resource Report'!"&amp;'Reid Validation'!G$482631&amp;":"&amp;'Reid Validation'!G$482632),'Reid Validation'!G$482633,FALSE)),0,HLOOKUP($B88,INDIRECT("'Monthly Resource Report'!"&amp;'Reid Validation'!G$482631&amp;":"&amp;'Reid Validation'!G$482632),'Reid Validation'!G$482633,FALSE))</f>
        <v>45</v>
      </c>
      <c r="H88" s="297">
        <f ca="1">+IF(ISERROR(HLOOKUP($B88,INDIRECT("'Monthly Resource Report'!"&amp;'Reid Validation'!H$482631&amp;":"&amp;'Reid Validation'!H$482632),'Reid Validation'!H$482633,FALSE)),0,HLOOKUP($B88,INDIRECT("'Monthly Resource Report'!"&amp;'Reid Validation'!H$482631&amp;":"&amp;'Reid Validation'!H$482632),'Reid Validation'!H$482633,FALSE))</f>
        <v>0</v>
      </c>
      <c r="I88" s="317">
        <f ca="1">+IF(ISERROR(HLOOKUP($B88,INDIRECT("'Monthly Resource Report'!"&amp;'Reid Validation'!I$482631&amp;":"&amp;'Reid Validation'!I$482632),'Reid Validation'!I$482633,FALSE)),0,HLOOKUP($B88,INDIRECT("'Monthly Resource Report'!"&amp;'Reid Validation'!I$482631&amp;":"&amp;'Reid Validation'!I$482632),'Reid Validation'!I$482633,FALSE))</f>
        <v>0</v>
      </c>
      <c r="J88" s="318">
        <f ca="1">+IF(ISERROR(HLOOKUP($B88,INDIRECT("'Monthly Resource Report'!"&amp;'Reid Validation'!J$482631&amp;":"&amp;'Reid Validation'!J$482632),'Reid Validation'!J$482633,FALSE)),0,HLOOKUP($B88,INDIRECT("'Monthly Resource Report'!"&amp;'Reid Validation'!J$482631&amp;":"&amp;'Reid Validation'!J$482632),'Reid Validation'!J$482633,FALSE))</f>
        <v>0</v>
      </c>
      <c r="L88" s="301">
        <v>43862</v>
      </c>
      <c r="M88" s="294">
        <v>65</v>
      </c>
      <c r="N88" s="297">
        <v>0</v>
      </c>
      <c r="O88" s="299">
        <v>0.7</v>
      </c>
      <c r="P88" s="295">
        <v>0.06</v>
      </c>
      <c r="Q88" s="294">
        <f ca="1">+IF(ISERROR(HLOOKUP($B88,INDIRECT("'Monthly Resource Report'!"&amp;'Reid Validation'!Q$482631&amp;":"&amp;'Reid Validation'!Q$482632),'Reid Validation'!Q$482633,FALSE)),0,HLOOKUP($B88,INDIRECT("'Monthly Resource Report'!"&amp;'Reid Validation'!Q$482631&amp;":"&amp;'Reid Validation'!Q$482632),'Reid Validation'!Q$482633,FALSE))</f>
        <v>65</v>
      </c>
      <c r="R88" s="297">
        <f ca="1">+IF(ISERROR(HLOOKUP($B88,INDIRECT("'Monthly Resource Report'!"&amp;'Reid Validation'!R$482631&amp;":"&amp;'Reid Validation'!R$482632),'Reid Validation'!R$482633,FALSE)),0,HLOOKUP($B88,INDIRECT("'Monthly Resource Report'!"&amp;'Reid Validation'!R$482631&amp;":"&amp;'Reid Validation'!R$482632),'Reid Validation'!R$482633,FALSE))</f>
        <v>0</v>
      </c>
      <c r="S88" s="317">
        <f ca="1">+IF(ISERROR(HLOOKUP($B88,INDIRECT("'Monthly Resource Report'!"&amp;'Reid Validation'!S$482631&amp;":"&amp;'Reid Validation'!S$482632),'Reid Validation'!S$482633,FALSE)),0,HLOOKUP($B88,INDIRECT("'Monthly Resource Report'!"&amp;'Reid Validation'!S$482631&amp;":"&amp;'Reid Validation'!S$482632),'Reid Validation'!S$482633,FALSE))</f>
        <v>0.70755924151134453</v>
      </c>
      <c r="T88" s="318">
        <f ca="1">+IF(ISERROR(HLOOKUP($B88,INDIRECT("'Monthly Resource Report'!"&amp;'Reid Validation'!T$482631&amp;":"&amp;'Reid Validation'!T$482632),'Reid Validation'!T$482633,FALSE)),0,HLOOKUP($B88,INDIRECT("'Monthly Resource Report'!"&amp;'Reid Validation'!T$482631&amp;":"&amp;'Reid Validation'!T$482632),'Reid Validation'!T$482633,FALSE))</f>
        <v>6.0996486337184866E-2</v>
      </c>
    </row>
    <row r="89" spans="2:20" s="29" customFormat="1">
      <c r="B89" s="301">
        <v>43891</v>
      </c>
      <c r="C89" s="294">
        <v>45</v>
      </c>
      <c r="D89" s="297">
        <v>0</v>
      </c>
      <c r="E89" s="299">
        <v>0.3</v>
      </c>
      <c r="F89" s="295">
        <v>0.06</v>
      </c>
      <c r="G89" s="294">
        <f ca="1">+IF(ISERROR(HLOOKUP($B89,INDIRECT("'Monthly Resource Report'!"&amp;'Reid Validation'!G$482631&amp;":"&amp;'Reid Validation'!G$482632),'Reid Validation'!G$482633,FALSE)),0,HLOOKUP($B89,INDIRECT("'Monthly Resource Report'!"&amp;'Reid Validation'!G$482631&amp;":"&amp;'Reid Validation'!G$482632),'Reid Validation'!G$482633,FALSE))</f>
        <v>0</v>
      </c>
      <c r="H89" s="297">
        <f ca="1">+IF(ISERROR(HLOOKUP($B89,INDIRECT("'Monthly Resource Report'!"&amp;'Reid Validation'!H$482631&amp;":"&amp;'Reid Validation'!H$482632),'Reid Validation'!H$482633,FALSE)),0,HLOOKUP($B89,INDIRECT("'Monthly Resource Report'!"&amp;'Reid Validation'!H$482631&amp;":"&amp;'Reid Validation'!H$482632),'Reid Validation'!H$482633,FALSE))</f>
        <v>0</v>
      </c>
      <c r="I89" s="317">
        <f ca="1">+IF(ISERROR(HLOOKUP($B89,INDIRECT("'Monthly Resource Report'!"&amp;'Reid Validation'!I$482631&amp;":"&amp;'Reid Validation'!I$482632),'Reid Validation'!I$482633,FALSE)),0,HLOOKUP($B89,INDIRECT("'Monthly Resource Report'!"&amp;'Reid Validation'!I$482631&amp;":"&amp;'Reid Validation'!I$482632),'Reid Validation'!I$482633,FALSE))</f>
        <v>0</v>
      </c>
      <c r="J89" s="318">
        <f ca="1">+IF(ISERROR(HLOOKUP($B89,INDIRECT("'Monthly Resource Report'!"&amp;'Reid Validation'!J$482631&amp;":"&amp;'Reid Validation'!J$482632),'Reid Validation'!J$482633,FALSE)),0,HLOOKUP($B89,INDIRECT("'Monthly Resource Report'!"&amp;'Reid Validation'!J$482631&amp;":"&amp;'Reid Validation'!J$482632),'Reid Validation'!J$482633,FALSE))</f>
        <v>0</v>
      </c>
      <c r="L89" s="301">
        <v>43891</v>
      </c>
      <c r="M89" s="294">
        <v>65</v>
      </c>
      <c r="N89" s="297">
        <v>0</v>
      </c>
      <c r="O89" s="299">
        <v>0.7</v>
      </c>
      <c r="P89" s="295">
        <v>0.06</v>
      </c>
      <c r="Q89" s="294">
        <f ca="1">+IF(ISERROR(HLOOKUP($B89,INDIRECT("'Monthly Resource Report'!"&amp;'Reid Validation'!Q$482631&amp;":"&amp;'Reid Validation'!Q$482632),'Reid Validation'!Q$482633,FALSE)),0,HLOOKUP($B89,INDIRECT("'Monthly Resource Report'!"&amp;'Reid Validation'!Q$482631&amp;":"&amp;'Reid Validation'!Q$482632),'Reid Validation'!Q$482633,FALSE))</f>
        <v>65</v>
      </c>
      <c r="R89" s="297">
        <f ca="1">+IF(ISERROR(HLOOKUP($B89,INDIRECT("'Monthly Resource Report'!"&amp;'Reid Validation'!R$482631&amp;":"&amp;'Reid Validation'!R$482632),'Reid Validation'!R$482633,FALSE)),0,HLOOKUP($B89,INDIRECT("'Monthly Resource Report'!"&amp;'Reid Validation'!R$482631&amp;":"&amp;'Reid Validation'!R$482632),'Reid Validation'!R$482633,FALSE))</f>
        <v>0</v>
      </c>
      <c r="S89" s="317">
        <f ca="1">+IF(ISERROR(HLOOKUP($B89,INDIRECT("'Monthly Resource Report'!"&amp;'Reid Validation'!S$482631&amp;":"&amp;'Reid Validation'!S$482632),'Reid Validation'!S$482633,FALSE)),0,HLOOKUP($B89,INDIRECT("'Monthly Resource Report'!"&amp;'Reid Validation'!S$482631&amp;":"&amp;'Reid Validation'!S$482632),'Reid Validation'!S$482633,FALSE))</f>
        <v>0</v>
      </c>
      <c r="T89" s="318">
        <f ca="1">+IF(ISERROR(HLOOKUP($B89,INDIRECT("'Monthly Resource Report'!"&amp;'Reid Validation'!T$482631&amp;":"&amp;'Reid Validation'!T$482632),'Reid Validation'!T$482633,FALSE)),0,HLOOKUP($B89,INDIRECT("'Monthly Resource Report'!"&amp;'Reid Validation'!T$482631&amp;":"&amp;'Reid Validation'!T$482632),'Reid Validation'!T$482633,FALSE))</f>
        <v>0</v>
      </c>
    </row>
    <row r="90" spans="2:20" s="29" customFormat="1">
      <c r="B90" s="301">
        <v>43922</v>
      </c>
      <c r="C90" s="294">
        <v>45</v>
      </c>
      <c r="D90" s="297">
        <v>0</v>
      </c>
      <c r="E90" s="299">
        <v>0.3</v>
      </c>
      <c r="F90" s="295">
        <v>0.06</v>
      </c>
      <c r="G90" s="294">
        <f ca="1">+IF(ISERROR(HLOOKUP($B90,INDIRECT("'Monthly Resource Report'!"&amp;'Reid Validation'!G$482631&amp;":"&amp;'Reid Validation'!G$482632),'Reid Validation'!G$482633,FALSE)),0,HLOOKUP($B90,INDIRECT("'Monthly Resource Report'!"&amp;'Reid Validation'!G$482631&amp;":"&amp;'Reid Validation'!G$482632),'Reid Validation'!G$482633,FALSE))</f>
        <v>0</v>
      </c>
      <c r="H90" s="297">
        <f ca="1">+IF(ISERROR(HLOOKUP($B90,INDIRECT("'Monthly Resource Report'!"&amp;'Reid Validation'!H$482631&amp;":"&amp;'Reid Validation'!H$482632),'Reid Validation'!H$482633,FALSE)),0,HLOOKUP($B90,INDIRECT("'Monthly Resource Report'!"&amp;'Reid Validation'!H$482631&amp;":"&amp;'Reid Validation'!H$482632),'Reid Validation'!H$482633,FALSE))</f>
        <v>0</v>
      </c>
      <c r="I90" s="317">
        <f ca="1">+IF(ISERROR(HLOOKUP($B90,INDIRECT("'Monthly Resource Report'!"&amp;'Reid Validation'!I$482631&amp;":"&amp;'Reid Validation'!I$482632),'Reid Validation'!I$482633,FALSE)),0,HLOOKUP($B90,INDIRECT("'Monthly Resource Report'!"&amp;'Reid Validation'!I$482631&amp;":"&amp;'Reid Validation'!I$482632),'Reid Validation'!I$482633,FALSE))</f>
        <v>0</v>
      </c>
      <c r="J90" s="318">
        <f ca="1">+IF(ISERROR(HLOOKUP($B90,INDIRECT("'Monthly Resource Report'!"&amp;'Reid Validation'!J$482631&amp;":"&amp;'Reid Validation'!J$482632),'Reid Validation'!J$482633,FALSE)),0,HLOOKUP($B90,INDIRECT("'Monthly Resource Report'!"&amp;'Reid Validation'!J$482631&amp;":"&amp;'Reid Validation'!J$482632),'Reid Validation'!J$482633,FALSE))</f>
        <v>0</v>
      </c>
      <c r="L90" s="301">
        <v>43922</v>
      </c>
      <c r="M90" s="294">
        <v>65</v>
      </c>
      <c r="N90" s="297">
        <v>0</v>
      </c>
      <c r="O90" s="299">
        <v>0.7</v>
      </c>
      <c r="P90" s="295">
        <v>0.06</v>
      </c>
      <c r="Q90" s="294">
        <f ca="1">+IF(ISERROR(HLOOKUP($B90,INDIRECT("'Monthly Resource Report'!"&amp;'Reid Validation'!Q$482631&amp;":"&amp;'Reid Validation'!Q$482632),'Reid Validation'!Q$482633,FALSE)),0,HLOOKUP($B90,INDIRECT("'Monthly Resource Report'!"&amp;'Reid Validation'!Q$482631&amp;":"&amp;'Reid Validation'!Q$482632),'Reid Validation'!Q$482633,FALSE))</f>
        <v>65</v>
      </c>
      <c r="R90" s="297">
        <f ca="1">+IF(ISERROR(HLOOKUP($B90,INDIRECT("'Monthly Resource Report'!"&amp;'Reid Validation'!R$482631&amp;":"&amp;'Reid Validation'!R$482632),'Reid Validation'!R$482633,FALSE)),0,HLOOKUP($B90,INDIRECT("'Monthly Resource Report'!"&amp;'Reid Validation'!R$482631&amp;":"&amp;'Reid Validation'!R$482632),'Reid Validation'!R$482633,FALSE))</f>
        <v>0</v>
      </c>
      <c r="S90" s="317">
        <f ca="1">+IF(ISERROR(HLOOKUP($B90,INDIRECT("'Monthly Resource Report'!"&amp;'Reid Validation'!S$482631&amp;":"&amp;'Reid Validation'!S$482632),'Reid Validation'!S$482633,FALSE)),0,HLOOKUP($B90,INDIRECT("'Monthly Resource Report'!"&amp;'Reid Validation'!S$482631&amp;":"&amp;'Reid Validation'!S$482632),'Reid Validation'!S$482633,FALSE))</f>
        <v>0</v>
      </c>
      <c r="T90" s="318">
        <f ca="1">+IF(ISERROR(HLOOKUP($B90,INDIRECT("'Monthly Resource Report'!"&amp;'Reid Validation'!T$482631&amp;":"&amp;'Reid Validation'!T$482632),'Reid Validation'!T$482633,FALSE)),0,HLOOKUP($B90,INDIRECT("'Monthly Resource Report'!"&amp;'Reid Validation'!T$482631&amp;":"&amp;'Reid Validation'!T$482632),'Reid Validation'!T$482633,FALSE))</f>
        <v>0</v>
      </c>
    </row>
    <row r="91" spans="2:20" s="29" customFormat="1">
      <c r="B91" s="301">
        <v>43952</v>
      </c>
      <c r="C91" s="294">
        <v>45</v>
      </c>
      <c r="D91" s="297">
        <v>0</v>
      </c>
      <c r="E91" s="299">
        <v>0.3</v>
      </c>
      <c r="F91" s="295">
        <v>0.06</v>
      </c>
      <c r="G91" s="294">
        <f ca="1">+IF(ISERROR(HLOOKUP($B91,INDIRECT("'Monthly Resource Report'!"&amp;'Reid Validation'!G$482631&amp;":"&amp;'Reid Validation'!G$482632),'Reid Validation'!G$482633,FALSE)),0,HLOOKUP($B91,INDIRECT("'Monthly Resource Report'!"&amp;'Reid Validation'!G$482631&amp;":"&amp;'Reid Validation'!G$482632),'Reid Validation'!G$482633,FALSE))</f>
        <v>0</v>
      </c>
      <c r="H91" s="297">
        <f ca="1">+IF(ISERROR(HLOOKUP($B91,INDIRECT("'Monthly Resource Report'!"&amp;'Reid Validation'!H$482631&amp;":"&amp;'Reid Validation'!H$482632),'Reid Validation'!H$482633,FALSE)),0,HLOOKUP($B91,INDIRECT("'Monthly Resource Report'!"&amp;'Reid Validation'!H$482631&amp;":"&amp;'Reid Validation'!H$482632),'Reid Validation'!H$482633,FALSE))</f>
        <v>0</v>
      </c>
      <c r="I91" s="317">
        <f ca="1">+IF(ISERROR(HLOOKUP($B91,INDIRECT("'Monthly Resource Report'!"&amp;'Reid Validation'!I$482631&amp;":"&amp;'Reid Validation'!I$482632),'Reid Validation'!I$482633,FALSE)),0,HLOOKUP($B91,INDIRECT("'Monthly Resource Report'!"&amp;'Reid Validation'!I$482631&amp;":"&amp;'Reid Validation'!I$482632),'Reid Validation'!I$482633,FALSE))</f>
        <v>0</v>
      </c>
      <c r="J91" s="318">
        <f ca="1">+IF(ISERROR(HLOOKUP($B91,INDIRECT("'Monthly Resource Report'!"&amp;'Reid Validation'!J$482631&amp;":"&amp;'Reid Validation'!J$482632),'Reid Validation'!J$482633,FALSE)),0,HLOOKUP($B91,INDIRECT("'Monthly Resource Report'!"&amp;'Reid Validation'!J$482631&amp;":"&amp;'Reid Validation'!J$482632),'Reid Validation'!J$482633,FALSE))</f>
        <v>0</v>
      </c>
      <c r="L91" s="301">
        <v>43952</v>
      </c>
      <c r="M91" s="294">
        <v>60</v>
      </c>
      <c r="N91" s="297">
        <v>0</v>
      </c>
      <c r="O91" s="299">
        <v>0.7</v>
      </c>
      <c r="P91" s="295">
        <v>0.06</v>
      </c>
      <c r="Q91" s="294">
        <f ca="1">+IF(ISERROR(HLOOKUP($B91,INDIRECT("'Monthly Resource Report'!"&amp;'Reid Validation'!Q$482631&amp;":"&amp;'Reid Validation'!Q$482632),'Reid Validation'!Q$482633,FALSE)),0,HLOOKUP($B91,INDIRECT("'Monthly Resource Report'!"&amp;'Reid Validation'!Q$482631&amp;":"&amp;'Reid Validation'!Q$482632),'Reid Validation'!Q$482633,FALSE))</f>
        <v>60</v>
      </c>
      <c r="R91" s="297">
        <f ca="1">+IF(ISERROR(HLOOKUP($B91,INDIRECT("'Monthly Resource Report'!"&amp;'Reid Validation'!R$482631&amp;":"&amp;'Reid Validation'!R$482632),'Reid Validation'!R$482633,FALSE)),0,HLOOKUP($B91,INDIRECT("'Monthly Resource Report'!"&amp;'Reid Validation'!R$482631&amp;":"&amp;'Reid Validation'!R$482632),'Reid Validation'!R$482633,FALSE))</f>
        <v>0</v>
      </c>
      <c r="S91" s="317">
        <f ca="1">+IF(ISERROR(HLOOKUP($B91,INDIRECT("'Monthly Resource Report'!"&amp;'Reid Validation'!S$482631&amp;":"&amp;'Reid Validation'!S$482632),'Reid Validation'!S$482633,FALSE)),0,HLOOKUP($B91,INDIRECT("'Monthly Resource Report'!"&amp;'Reid Validation'!S$482631&amp;":"&amp;'Reid Validation'!S$482632),'Reid Validation'!S$482633,FALSE))</f>
        <v>0</v>
      </c>
      <c r="T91" s="318">
        <f ca="1">+IF(ISERROR(HLOOKUP($B91,INDIRECT("'Monthly Resource Report'!"&amp;'Reid Validation'!T$482631&amp;":"&amp;'Reid Validation'!T$482632),'Reid Validation'!T$482633,FALSE)),0,HLOOKUP($B91,INDIRECT("'Monthly Resource Report'!"&amp;'Reid Validation'!T$482631&amp;":"&amp;'Reid Validation'!T$482632),'Reid Validation'!T$482633,FALSE))</f>
        <v>0</v>
      </c>
    </row>
    <row r="92" spans="2:20" s="29" customFormat="1">
      <c r="B92" s="301">
        <v>43983</v>
      </c>
      <c r="C92" s="294">
        <v>45</v>
      </c>
      <c r="D92" s="297">
        <v>0</v>
      </c>
      <c r="E92" s="299">
        <v>0.3</v>
      </c>
      <c r="F92" s="295">
        <v>0.06</v>
      </c>
      <c r="G92" s="294">
        <f ca="1">+IF(ISERROR(HLOOKUP($B92,INDIRECT("'Monthly Resource Report'!"&amp;'Reid Validation'!G$482631&amp;":"&amp;'Reid Validation'!G$482632),'Reid Validation'!G$482633,FALSE)),0,HLOOKUP($B92,INDIRECT("'Monthly Resource Report'!"&amp;'Reid Validation'!G$482631&amp;":"&amp;'Reid Validation'!G$482632),'Reid Validation'!G$482633,FALSE))</f>
        <v>0</v>
      </c>
      <c r="H92" s="297">
        <f ca="1">+IF(ISERROR(HLOOKUP($B92,INDIRECT("'Monthly Resource Report'!"&amp;'Reid Validation'!H$482631&amp;":"&amp;'Reid Validation'!H$482632),'Reid Validation'!H$482633,FALSE)),0,HLOOKUP($B92,INDIRECT("'Monthly Resource Report'!"&amp;'Reid Validation'!H$482631&amp;":"&amp;'Reid Validation'!H$482632),'Reid Validation'!H$482633,FALSE))</f>
        <v>0</v>
      </c>
      <c r="I92" s="317">
        <f ca="1">+IF(ISERROR(HLOOKUP($B92,INDIRECT("'Monthly Resource Report'!"&amp;'Reid Validation'!I$482631&amp;":"&amp;'Reid Validation'!I$482632),'Reid Validation'!I$482633,FALSE)),0,HLOOKUP($B92,INDIRECT("'Monthly Resource Report'!"&amp;'Reid Validation'!I$482631&amp;":"&amp;'Reid Validation'!I$482632),'Reid Validation'!I$482633,FALSE))</f>
        <v>0</v>
      </c>
      <c r="J92" s="318">
        <f ca="1">+IF(ISERROR(HLOOKUP($B92,INDIRECT("'Monthly Resource Report'!"&amp;'Reid Validation'!J$482631&amp;":"&amp;'Reid Validation'!J$482632),'Reid Validation'!J$482633,FALSE)),0,HLOOKUP($B92,INDIRECT("'Monthly Resource Report'!"&amp;'Reid Validation'!J$482631&amp;":"&amp;'Reid Validation'!J$482632),'Reid Validation'!J$482633,FALSE))</f>
        <v>0</v>
      </c>
      <c r="L92" s="301">
        <v>43983</v>
      </c>
      <c r="M92" s="294">
        <v>60</v>
      </c>
      <c r="N92" s="297">
        <v>0</v>
      </c>
      <c r="O92" s="299">
        <v>0.7</v>
      </c>
      <c r="P92" s="295">
        <v>0.06</v>
      </c>
      <c r="Q92" s="294">
        <f ca="1">+IF(ISERROR(HLOOKUP($B92,INDIRECT("'Monthly Resource Report'!"&amp;'Reid Validation'!Q$482631&amp;":"&amp;'Reid Validation'!Q$482632),'Reid Validation'!Q$482633,FALSE)),0,HLOOKUP($B92,INDIRECT("'Monthly Resource Report'!"&amp;'Reid Validation'!Q$482631&amp;":"&amp;'Reid Validation'!Q$482632),'Reid Validation'!Q$482633,FALSE))</f>
        <v>60</v>
      </c>
      <c r="R92" s="297">
        <f ca="1">+IF(ISERROR(HLOOKUP($B92,INDIRECT("'Monthly Resource Report'!"&amp;'Reid Validation'!R$482631&amp;":"&amp;'Reid Validation'!R$482632),'Reid Validation'!R$482633,FALSE)),0,HLOOKUP($B92,INDIRECT("'Monthly Resource Report'!"&amp;'Reid Validation'!R$482631&amp;":"&amp;'Reid Validation'!R$482632),'Reid Validation'!R$482633,FALSE))</f>
        <v>0</v>
      </c>
      <c r="S92" s="317">
        <f ca="1">+IF(ISERROR(HLOOKUP($B92,INDIRECT("'Monthly Resource Report'!"&amp;'Reid Validation'!S$482631&amp;":"&amp;'Reid Validation'!S$482632),'Reid Validation'!S$482633,FALSE)),0,HLOOKUP($B92,INDIRECT("'Monthly Resource Report'!"&amp;'Reid Validation'!S$482631&amp;":"&amp;'Reid Validation'!S$482632),'Reid Validation'!S$482633,FALSE))</f>
        <v>0.70664314606549605</v>
      </c>
      <c r="T92" s="318">
        <f ca="1">+IF(ISERROR(HLOOKUP($B92,INDIRECT("'Monthly Resource Report'!"&amp;'Reid Validation'!T$482631&amp;":"&amp;'Reid Validation'!T$482632),'Reid Validation'!T$482633,FALSE)),0,HLOOKUP($B92,INDIRECT("'Monthly Resource Report'!"&amp;'Reid Validation'!T$482631&amp;":"&amp;'Reid Validation'!T$482632),'Reid Validation'!T$482633,FALSE))</f>
        <v>6.0481545867307931E-2</v>
      </c>
    </row>
    <row r="93" spans="2:20" s="29" customFormat="1">
      <c r="B93" s="301">
        <v>44013</v>
      </c>
      <c r="C93" s="294">
        <v>45</v>
      </c>
      <c r="D93" s="297">
        <v>0</v>
      </c>
      <c r="E93" s="299">
        <v>0.3</v>
      </c>
      <c r="F93" s="295">
        <v>0.06</v>
      </c>
      <c r="G93" s="294">
        <f ca="1">+IF(ISERROR(HLOOKUP($B93,INDIRECT("'Monthly Resource Report'!"&amp;'Reid Validation'!G$482631&amp;":"&amp;'Reid Validation'!G$482632),'Reid Validation'!G$482633,FALSE)),0,HLOOKUP($B93,INDIRECT("'Monthly Resource Report'!"&amp;'Reid Validation'!G$482631&amp;":"&amp;'Reid Validation'!G$482632),'Reid Validation'!G$482633,FALSE))</f>
        <v>45</v>
      </c>
      <c r="H93" s="297">
        <f ca="1">+IF(ISERROR(HLOOKUP($B93,INDIRECT("'Monthly Resource Report'!"&amp;'Reid Validation'!H$482631&amp;":"&amp;'Reid Validation'!H$482632),'Reid Validation'!H$482633,FALSE)),0,HLOOKUP($B93,INDIRECT("'Monthly Resource Report'!"&amp;'Reid Validation'!H$482631&amp;":"&amp;'Reid Validation'!H$482632),'Reid Validation'!H$482633,FALSE))</f>
        <v>0</v>
      </c>
      <c r="I93" s="317">
        <f ca="1">+IF(ISERROR(HLOOKUP($B93,INDIRECT("'Monthly Resource Report'!"&amp;'Reid Validation'!I$482631&amp;":"&amp;'Reid Validation'!I$482632),'Reid Validation'!I$482633,FALSE)),0,HLOOKUP($B93,INDIRECT("'Monthly Resource Report'!"&amp;'Reid Validation'!I$482631&amp;":"&amp;'Reid Validation'!I$482632),'Reid Validation'!I$482633,FALSE))</f>
        <v>0.2950250875206466</v>
      </c>
      <c r="J93" s="318">
        <f ca="1">+IF(ISERROR(HLOOKUP($B93,INDIRECT("'Monthly Resource Report'!"&amp;'Reid Validation'!J$482631&amp;":"&amp;'Reid Validation'!J$482632),'Reid Validation'!J$482633,FALSE)),0,HLOOKUP($B93,INDIRECT("'Monthly Resource Report'!"&amp;'Reid Validation'!J$482631&amp;":"&amp;'Reid Validation'!J$482632),'Reid Validation'!J$482633,FALSE))</f>
        <v>7.4795092610868141E-2</v>
      </c>
      <c r="L93" s="301">
        <v>44013</v>
      </c>
      <c r="M93" s="294">
        <v>58</v>
      </c>
      <c r="N93" s="297">
        <v>0</v>
      </c>
      <c r="O93" s="299">
        <v>0.7</v>
      </c>
      <c r="P93" s="295">
        <v>0.06</v>
      </c>
      <c r="Q93" s="294">
        <f ca="1">+IF(ISERROR(HLOOKUP($B93,INDIRECT("'Monthly Resource Report'!"&amp;'Reid Validation'!Q$482631&amp;":"&amp;'Reid Validation'!Q$482632),'Reid Validation'!Q$482633,FALSE)),0,HLOOKUP($B93,INDIRECT("'Monthly Resource Report'!"&amp;'Reid Validation'!Q$482631&amp;":"&amp;'Reid Validation'!Q$482632),'Reid Validation'!Q$482633,FALSE))</f>
        <v>58</v>
      </c>
      <c r="R93" s="297">
        <f ca="1">+IF(ISERROR(HLOOKUP($B93,INDIRECT("'Monthly Resource Report'!"&amp;'Reid Validation'!R$482631&amp;":"&amp;'Reid Validation'!R$482632),'Reid Validation'!R$482633,FALSE)),0,HLOOKUP($B93,INDIRECT("'Monthly Resource Report'!"&amp;'Reid Validation'!R$482631&amp;":"&amp;'Reid Validation'!R$482632),'Reid Validation'!R$482633,FALSE))</f>
        <v>0</v>
      </c>
      <c r="S93" s="317">
        <f ca="1">+IF(ISERROR(HLOOKUP($B93,INDIRECT("'Monthly Resource Report'!"&amp;'Reid Validation'!S$482631&amp;":"&amp;'Reid Validation'!S$482632),'Reid Validation'!S$482633,FALSE)),0,HLOOKUP($B93,INDIRECT("'Monthly Resource Report'!"&amp;'Reid Validation'!S$482631&amp;":"&amp;'Reid Validation'!S$482632),'Reid Validation'!S$482633,FALSE))</f>
        <v>0.71817234619285908</v>
      </c>
      <c r="T93" s="318">
        <f ca="1">+IF(ISERROR(HLOOKUP($B93,INDIRECT("'Monthly Resource Report'!"&amp;'Reid Validation'!T$482631&amp;":"&amp;'Reid Validation'!T$482632),'Reid Validation'!T$482633,FALSE)),0,HLOOKUP($B93,INDIRECT("'Monthly Resource Report'!"&amp;'Reid Validation'!T$482631&amp;":"&amp;'Reid Validation'!T$482632),'Reid Validation'!T$482633,FALSE))</f>
        <v>6.0336130861137947E-2</v>
      </c>
    </row>
    <row r="94" spans="2:20" s="29" customFormat="1">
      <c r="B94" s="301">
        <v>44044</v>
      </c>
      <c r="C94" s="294">
        <v>45</v>
      </c>
      <c r="D94" s="297">
        <v>0</v>
      </c>
      <c r="E94" s="299">
        <v>0.3</v>
      </c>
      <c r="F94" s="295">
        <v>0.06</v>
      </c>
      <c r="G94" s="294">
        <f ca="1">+IF(ISERROR(HLOOKUP($B94,INDIRECT("'Monthly Resource Report'!"&amp;'Reid Validation'!G$482631&amp;":"&amp;'Reid Validation'!G$482632),'Reid Validation'!G$482633,FALSE)),0,HLOOKUP($B94,INDIRECT("'Monthly Resource Report'!"&amp;'Reid Validation'!G$482631&amp;":"&amp;'Reid Validation'!G$482632),'Reid Validation'!G$482633,FALSE))</f>
        <v>45</v>
      </c>
      <c r="H94" s="297">
        <f ca="1">+IF(ISERROR(HLOOKUP($B94,INDIRECT("'Monthly Resource Report'!"&amp;'Reid Validation'!H$482631&amp;":"&amp;'Reid Validation'!H$482632),'Reid Validation'!H$482633,FALSE)),0,HLOOKUP($B94,INDIRECT("'Monthly Resource Report'!"&amp;'Reid Validation'!H$482631&amp;":"&amp;'Reid Validation'!H$482632),'Reid Validation'!H$482633,FALSE))</f>
        <v>0</v>
      </c>
      <c r="I94" s="317">
        <f ca="1">+IF(ISERROR(HLOOKUP($B94,INDIRECT("'Monthly Resource Report'!"&amp;'Reid Validation'!I$482631&amp;":"&amp;'Reid Validation'!I$482632),'Reid Validation'!I$482633,FALSE)),0,HLOOKUP($B94,INDIRECT("'Monthly Resource Report'!"&amp;'Reid Validation'!I$482631&amp;":"&amp;'Reid Validation'!I$482632),'Reid Validation'!I$482633,FALSE))</f>
        <v>0.29558849794606179</v>
      </c>
      <c r="J94" s="318">
        <f ca="1">+IF(ISERROR(HLOOKUP($B94,INDIRECT("'Monthly Resource Report'!"&amp;'Reid Validation'!J$482631&amp;":"&amp;'Reid Validation'!J$482632),'Reid Validation'!J$482633,FALSE)),0,HLOOKUP($B94,INDIRECT("'Monthly Resource Report'!"&amp;'Reid Validation'!J$482631&amp;":"&amp;'Reid Validation'!J$482632),'Reid Validation'!J$482633,FALSE))</f>
        <v>6.9655295588497951E-2</v>
      </c>
      <c r="L94" s="301">
        <v>44044</v>
      </c>
      <c r="M94" s="294">
        <v>58</v>
      </c>
      <c r="N94" s="297">
        <v>0</v>
      </c>
      <c r="O94" s="299">
        <v>0.7</v>
      </c>
      <c r="P94" s="295">
        <v>0.06</v>
      </c>
      <c r="Q94" s="294">
        <f ca="1">+IF(ISERROR(HLOOKUP($B94,INDIRECT("'Monthly Resource Report'!"&amp;'Reid Validation'!Q$482631&amp;":"&amp;'Reid Validation'!Q$482632),'Reid Validation'!Q$482633,FALSE)),0,HLOOKUP($B94,INDIRECT("'Monthly Resource Report'!"&amp;'Reid Validation'!Q$482631&amp;":"&amp;'Reid Validation'!Q$482632),'Reid Validation'!Q$482633,FALSE))</f>
        <v>58</v>
      </c>
      <c r="R94" s="297">
        <f ca="1">+IF(ISERROR(HLOOKUP($B94,INDIRECT("'Monthly Resource Report'!"&amp;'Reid Validation'!R$482631&amp;":"&amp;'Reid Validation'!R$482632),'Reid Validation'!R$482633,FALSE)),0,HLOOKUP($B94,INDIRECT("'Monthly Resource Report'!"&amp;'Reid Validation'!R$482631&amp;":"&amp;'Reid Validation'!R$482632),'Reid Validation'!R$482633,FALSE))</f>
        <v>0</v>
      </c>
      <c r="S94" s="317">
        <f ca="1">+IF(ISERROR(HLOOKUP($B94,INDIRECT("'Monthly Resource Report'!"&amp;'Reid Validation'!S$482631&amp;":"&amp;'Reid Validation'!S$482632),'Reid Validation'!S$482633,FALSE)),0,HLOOKUP($B94,INDIRECT("'Monthly Resource Report'!"&amp;'Reid Validation'!S$482631&amp;":"&amp;'Reid Validation'!S$482632),'Reid Validation'!S$482633,FALSE))</f>
        <v>0.71833633892361037</v>
      </c>
      <c r="T94" s="318">
        <f ca="1">+IF(ISERROR(HLOOKUP($B94,INDIRECT("'Monthly Resource Report'!"&amp;'Reid Validation'!T$482631&amp;":"&amp;'Reid Validation'!T$482632),'Reid Validation'!T$482633,FALSE)),0,HLOOKUP($B94,INDIRECT("'Monthly Resource Report'!"&amp;'Reid Validation'!T$482631&amp;":"&amp;'Reid Validation'!T$482632),'Reid Validation'!T$482633,FALSE))</f>
        <v>6.042179562332884E-2</v>
      </c>
    </row>
    <row r="95" spans="2:20" s="29" customFormat="1">
      <c r="B95" s="301">
        <v>44075</v>
      </c>
      <c r="C95" s="294">
        <v>45</v>
      </c>
      <c r="D95" s="297">
        <v>0</v>
      </c>
      <c r="E95" s="299">
        <v>0.3</v>
      </c>
      <c r="F95" s="295">
        <v>0.06</v>
      </c>
      <c r="G95" s="294">
        <f ca="1">+IF(ISERROR(HLOOKUP($B95,INDIRECT("'Monthly Resource Report'!"&amp;'Reid Validation'!G$482631&amp;":"&amp;'Reid Validation'!G$482632),'Reid Validation'!G$482633,FALSE)),0,HLOOKUP($B95,INDIRECT("'Monthly Resource Report'!"&amp;'Reid Validation'!G$482631&amp;":"&amp;'Reid Validation'!G$482632),'Reid Validation'!G$482633,FALSE))</f>
        <v>0</v>
      </c>
      <c r="H95" s="297">
        <f ca="1">+IF(ISERROR(HLOOKUP($B95,INDIRECT("'Monthly Resource Report'!"&amp;'Reid Validation'!H$482631&amp;":"&amp;'Reid Validation'!H$482632),'Reid Validation'!H$482633,FALSE)),0,HLOOKUP($B95,INDIRECT("'Monthly Resource Report'!"&amp;'Reid Validation'!H$482631&amp;":"&amp;'Reid Validation'!H$482632),'Reid Validation'!H$482633,FALSE))</f>
        <v>0</v>
      </c>
      <c r="I95" s="317">
        <f ca="1">+IF(ISERROR(HLOOKUP($B95,INDIRECT("'Monthly Resource Report'!"&amp;'Reid Validation'!I$482631&amp;":"&amp;'Reid Validation'!I$482632),'Reid Validation'!I$482633,FALSE)),0,HLOOKUP($B95,INDIRECT("'Monthly Resource Report'!"&amp;'Reid Validation'!I$482631&amp;":"&amp;'Reid Validation'!I$482632),'Reid Validation'!I$482633,FALSE))</f>
        <v>0</v>
      </c>
      <c r="J95" s="318">
        <f ca="1">+IF(ISERROR(HLOOKUP($B95,INDIRECT("'Monthly Resource Report'!"&amp;'Reid Validation'!J$482631&amp;":"&amp;'Reid Validation'!J$482632),'Reid Validation'!J$482633,FALSE)),0,HLOOKUP($B95,INDIRECT("'Monthly Resource Report'!"&amp;'Reid Validation'!J$482631&amp;":"&amp;'Reid Validation'!J$482632),'Reid Validation'!J$482633,FALSE))</f>
        <v>0</v>
      </c>
      <c r="L95" s="301">
        <v>44075</v>
      </c>
      <c r="M95" s="294">
        <v>58</v>
      </c>
      <c r="N95" s="297">
        <v>0</v>
      </c>
      <c r="O95" s="299">
        <v>0.7</v>
      </c>
      <c r="P95" s="295">
        <v>0.06</v>
      </c>
      <c r="Q95" s="294">
        <f ca="1">+IF(ISERROR(HLOOKUP($B95,INDIRECT("'Monthly Resource Report'!"&amp;'Reid Validation'!Q$482631&amp;":"&amp;'Reid Validation'!Q$482632),'Reid Validation'!Q$482633,FALSE)),0,HLOOKUP($B95,INDIRECT("'Monthly Resource Report'!"&amp;'Reid Validation'!Q$482631&amp;":"&amp;'Reid Validation'!Q$482632),'Reid Validation'!Q$482633,FALSE))</f>
        <v>58</v>
      </c>
      <c r="R95" s="297">
        <f ca="1">+IF(ISERROR(HLOOKUP($B95,INDIRECT("'Monthly Resource Report'!"&amp;'Reid Validation'!R$482631&amp;":"&amp;'Reid Validation'!R$482632),'Reid Validation'!R$482633,FALSE)),0,HLOOKUP($B95,INDIRECT("'Monthly Resource Report'!"&amp;'Reid Validation'!R$482631&amp;":"&amp;'Reid Validation'!R$482632),'Reid Validation'!R$482633,FALSE))</f>
        <v>0</v>
      </c>
      <c r="S95" s="317">
        <f ca="1">+IF(ISERROR(HLOOKUP($B95,INDIRECT("'Monthly Resource Report'!"&amp;'Reid Validation'!S$482631&amp;":"&amp;'Reid Validation'!S$482632),'Reid Validation'!S$482633,FALSE)),0,HLOOKUP($B95,INDIRECT("'Monthly Resource Report'!"&amp;'Reid Validation'!S$482631&amp;":"&amp;'Reid Validation'!S$482632),'Reid Validation'!S$482633,FALSE))</f>
        <v>0.71129294988380376</v>
      </c>
      <c r="T95" s="318">
        <f ca="1">+IF(ISERROR(HLOOKUP($B95,INDIRECT("'Monthly Resource Report'!"&amp;'Reid Validation'!T$482631&amp;":"&amp;'Reid Validation'!T$482632),'Reid Validation'!T$482633,FALSE)),0,HLOOKUP($B95,INDIRECT("'Monthly Resource Report'!"&amp;'Reid Validation'!T$482631&amp;":"&amp;'Reid Validation'!T$482632),'Reid Validation'!T$482633,FALSE))</f>
        <v>6.0392797631643715E-2</v>
      </c>
    </row>
    <row r="96" spans="2:20" s="29" customFormat="1">
      <c r="B96" s="301">
        <v>44105</v>
      </c>
      <c r="C96" s="294">
        <v>45</v>
      </c>
      <c r="D96" s="297">
        <v>0</v>
      </c>
      <c r="E96" s="299">
        <v>0.3</v>
      </c>
      <c r="F96" s="295">
        <v>0.06</v>
      </c>
      <c r="G96" s="294">
        <f ca="1">+IF(ISERROR(HLOOKUP($B96,INDIRECT("'Monthly Resource Report'!"&amp;'Reid Validation'!G$482631&amp;":"&amp;'Reid Validation'!G$482632),'Reid Validation'!G$482633,FALSE)),0,HLOOKUP($B96,INDIRECT("'Monthly Resource Report'!"&amp;'Reid Validation'!G$482631&amp;":"&amp;'Reid Validation'!G$482632),'Reid Validation'!G$482633,FALSE))</f>
        <v>0</v>
      </c>
      <c r="H96" s="297">
        <f ca="1">+IF(ISERROR(HLOOKUP($B96,INDIRECT("'Monthly Resource Report'!"&amp;'Reid Validation'!H$482631&amp;":"&amp;'Reid Validation'!H$482632),'Reid Validation'!H$482633,FALSE)),0,HLOOKUP($B96,INDIRECT("'Monthly Resource Report'!"&amp;'Reid Validation'!H$482631&amp;":"&amp;'Reid Validation'!H$482632),'Reid Validation'!H$482633,FALSE))</f>
        <v>0</v>
      </c>
      <c r="I96" s="317">
        <f ca="1">+IF(ISERROR(HLOOKUP($B96,INDIRECT("'Monthly Resource Report'!"&amp;'Reid Validation'!I$482631&amp;":"&amp;'Reid Validation'!I$482632),'Reid Validation'!I$482633,FALSE)),0,HLOOKUP($B96,INDIRECT("'Monthly Resource Report'!"&amp;'Reid Validation'!I$482631&amp;":"&amp;'Reid Validation'!I$482632),'Reid Validation'!I$482633,FALSE))</f>
        <v>0</v>
      </c>
      <c r="J96" s="318">
        <f ca="1">+IF(ISERROR(HLOOKUP($B96,INDIRECT("'Monthly Resource Report'!"&amp;'Reid Validation'!J$482631&amp;":"&amp;'Reid Validation'!J$482632),'Reid Validation'!J$482633,FALSE)),0,HLOOKUP($B96,INDIRECT("'Monthly Resource Report'!"&amp;'Reid Validation'!J$482631&amp;":"&amp;'Reid Validation'!J$482632),'Reid Validation'!J$482633,FALSE))</f>
        <v>0</v>
      </c>
      <c r="L96" s="301">
        <v>44105</v>
      </c>
      <c r="M96" s="294">
        <v>60</v>
      </c>
      <c r="N96" s="297">
        <v>0</v>
      </c>
      <c r="O96" s="299">
        <v>0.7</v>
      </c>
      <c r="P96" s="295">
        <v>0.06</v>
      </c>
      <c r="Q96" s="294">
        <f ca="1">+IF(ISERROR(HLOOKUP($B96,INDIRECT("'Monthly Resource Report'!"&amp;'Reid Validation'!Q$482631&amp;":"&amp;'Reid Validation'!Q$482632),'Reid Validation'!Q$482633,FALSE)),0,HLOOKUP($B96,INDIRECT("'Monthly Resource Report'!"&amp;'Reid Validation'!Q$482631&amp;":"&amp;'Reid Validation'!Q$482632),'Reid Validation'!Q$482633,FALSE))</f>
        <v>60</v>
      </c>
      <c r="R96" s="297">
        <f ca="1">+IF(ISERROR(HLOOKUP($B96,INDIRECT("'Monthly Resource Report'!"&amp;'Reid Validation'!R$482631&amp;":"&amp;'Reid Validation'!R$482632),'Reid Validation'!R$482633,FALSE)),0,HLOOKUP($B96,INDIRECT("'Monthly Resource Report'!"&amp;'Reid Validation'!R$482631&amp;":"&amp;'Reid Validation'!R$482632),'Reid Validation'!R$482633,FALSE))</f>
        <v>0</v>
      </c>
      <c r="S96" s="317">
        <f ca="1">+IF(ISERROR(HLOOKUP($B96,INDIRECT("'Monthly Resource Report'!"&amp;'Reid Validation'!S$482631&amp;":"&amp;'Reid Validation'!S$482632),'Reid Validation'!S$482633,FALSE)),0,HLOOKUP($B96,INDIRECT("'Monthly Resource Report'!"&amp;'Reid Validation'!S$482631&amp;":"&amp;'Reid Validation'!S$482632),'Reid Validation'!S$482633,FALSE))</f>
        <v>0.70239101294395734</v>
      </c>
      <c r="T96" s="318">
        <f ca="1">+IF(ISERROR(HLOOKUP($B96,INDIRECT("'Monthly Resource Report'!"&amp;'Reid Validation'!T$482631&amp;":"&amp;'Reid Validation'!T$482632),'Reid Validation'!T$482633,FALSE)),0,HLOOKUP($B96,INDIRECT("'Monthly Resource Report'!"&amp;'Reid Validation'!T$482631&amp;":"&amp;'Reid Validation'!T$482632),'Reid Validation'!T$482633,FALSE))</f>
        <v>6.2106152723465702E-2</v>
      </c>
    </row>
    <row r="97" spans="2:20" s="29" customFormat="1">
      <c r="B97" s="301">
        <v>44136</v>
      </c>
      <c r="C97" s="294">
        <v>45</v>
      </c>
      <c r="D97" s="297">
        <v>0</v>
      </c>
      <c r="E97" s="299">
        <v>0.3</v>
      </c>
      <c r="F97" s="295">
        <v>0.06</v>
      </c>
      <c r="G97" s="294">
        <f ca="1">+IF(ISERROR(HLOOKUP($B97,INDIRECT("'Monthly Resource Report'!"&amp;'Reid Validation'!G$482631&amp;":"&amp;'Reid Validation'!G$482632),'Reid Validation'!G$482633,FALSE)),0,HLOOKUP($B97,INDIRECT("'Monthly Resource Report'!"&amp;'Reid Validation'!G$482631&amp;":"&amp;'Reid Validation'!G$482632),'Reid Validation'!G$482633,FALSE))</f>
        <v>0</v>
      </c>
      <c r="H97" s="297">
        <f ca="1">+IF(ISERROR(HLOOKUP($B97,INDIRECT("'Monthly Resource Report'!"&amp;'Reid Validation'!H$482631&amp;":"&amp;'Reid Validation'!H$482632),'Reid Validation'!H$482633,FALSE)),0,HLOOKUP($B97,INDIRECT("'Monthly Resource Report'!"&amp;'Reid Validation'!H$482631&amp;":"&amp;'Reid Validation'!H$482632),'Reid Validation'!H$482633,FALSE))</f>
        <v>0</v>
      </c>
      <c r="I97" s="317">
        <f ca="1">+IF(ISERROR(HLOOKUP($B97,INDIRECT("'Monthly Resource Report'!"&amp;'Reid Validation'!I$482631&amp;":"&amp;'Reid Validation'!I$482632),'Reid Validation'!I$482633,FALSE)),0,HLOOKUP($B97,INDIRECT("'Monthly Resource Report'!"&amp;'Reid Validation'!I$482631&amp;":"&amp;'Reid Validation'!I$482632),'Reid Validation'!I$482633,FALSE))</f>
        <v>0</v>
      </c>
      <c r="J97" s="318">
        <f ca="1">+IF(ISERROR(HLOOKUP($B97,INDIRECT("'Monthly Resource Report'!"&amp;'Reid Validation'!J$482631&amp;":"&amp;'Reid Validation'!J$482632),'Reid Validation'!J$482633,FALSE)),0,HLOOKUP($B97,INDIRECT("'Monthly Resource Report'!"&amp;'Reid Validation'!J$482631&amp;":"&amp;'Reid Validation'!J$482632),'Reid Validation'!J$482633,FALSE))</f>
        <v>0</v>
      </c>
      <c r="L97" s="301">
        <v>44136</v>
      </c>
      <c r="M97" s="294">
        <v>60</v>
      </c>
      <c r="N97" s="297">
        <v>0</v>
      </c>
      <c r="O97" s="299">
        <v>0.7</v>
      </c>
      <c r="P97" s="295">
        <v>0.06</v>
      </c>
      <c r="Q97" s="294">
        <f ca="1">+IF(ISERROR(HLOOKUP($B97,INDIRECT("'Monthly Resource Report'!"&amp;'Reid Validation'!Q$482631&amp;":"&amp;'Reid Validation'!Q$482632),'Reid Validation'!Q$482633,FALSE)),0,HLOOKUP($B97,INDIRECT("'Monthly Resource Report'!"&amp;'Reid Validation'!Q$482631&amp;":"&amp;'Reid Validation'!Q$482632),'Reid Validation'!Q$482633,FALSE))</f>
        <v>60</v>
      </c>
      <c r="R97" s="297">
        <f ca="1">+IF(ISERROR(HLOOKUP($B97,INDIRECT("'Monthly Resource Report'!"&amp;'Reid Validation'!R$482631&amp;":"&amp;'Reid Validation'!R$482632),'Reid Validation'!R$482633,FALSE)),0,HLOOKUP($B97,INDIRECT("'Monthly Resource Report'!"&amp;'Reid Validation'!R$482631&amp;":"&amp;'Reid Validation'!R$482632),'Reid Validation'!R$482633,FALSE))</f>
        <v>0</v>
      </c>
      <c r="S97" s="317">
        <f ca="1">+IF(ISERROR(HLOOKUP($B97,INDIRECT("'Monthly Resource Report'!"&amp;'Reid Validation'!S$482631&amp;":"&amp;'Reid Validation'!S$482632),'Reid Validation'!S$482633,FALSE)),0,HLOOKUP($B97,INDIRECT("'Monthly Resource Report'!"&amp;'Reid Validation'!S$482631&amp;":"&amp;'Reid Validation'!S$482632),'Reid Validation'!S$482633,FALSE))</f>
        <v>0.69798617850282541</v>
      </c>
      <c r="T97" s="318">
        <f ca="1">+IF(ISERROR(HLOOKUP($B97,INDIRECT("'Monthly Resource Report'!"&amp;'Reid Validation'!T$482631&amp;":"&amp;'Reid Validation'!T$482632),'Reid Validation'!T$482633,FALSE)),0,HLOOKUP($B97,INDIRECT("'Monthly Resource Report'!"&amp;'Reid Validation'!T$482631&amp;":"&amp;'Reid Validation'!T$482632),'Reid Validation'!T$482633,FALSE))</f>
        <v>6.1116629377906975E-2</v>
      </c>
    </row>
    <row r="98" spans="2:20" s="29" customFormat="1">
      <c r="B98" s="301">
        <v>44166</v>
      </c>
      <c r="C98" s="294">
        <v>45</v>
      </c>
      <c r="D98" s="297">
        <v>0</v>
      </c>
      <c r="E98" s="299">
        <v>0.3</v>
      </c>
      <c r="F98" s="295">
        <v>0.06</v>
      </c>
      <c r="G98" s="294">
        <f ca="1">+IF(ISERROR(HLOOKUP($B98,INDIRECT("'Monthly Resource Report'!"&amp;'Reid Validation'!G$482631&amp;":"&amp;'Reid Validation'!G$482632),'Reid Validation'!G$482633,FALSE)),0,HLOOKUP($B98,INDIRECT("'Monthly Resource Report'!"&amp;'Reid Validation'!G$482631&amp;":"&amp;'Reid Validation'!G$482632),'Reid Validation'!G$482633,FALSE))</f>
        <v>0</v>
      </c>
      <c r="H98" s="297">
        <f ca="1">+IF(ISERROR(HLOOKUP($B98,INDIRECT("'Monthly Resource Report'!"&amp;'Reid Validation'!H$482631&amp;":"&amp;'Reid Validation'!H$482632),'Reid Validation'!H$482633,FALSE)),0,HLOOKUP($B98,INDIRECT("'Monthly Resource Report'!"&amp;'Reid Validation'!H$482631&amp;":"&amp;'Reid Validation'!H$482632),'Reid Validation'!H$482633,FALSE))</f>
        <v>0</v>
      </c>
      <c r="I98" s="317">
        <f ca="1">+IF(ISERROR(HLOOKUP($B98,INDIRECT("'Monthly Resource Report'!"&amp;'Reid Validation'!I$482631&amp;":"&amp;'Reid Validation'!I$482632),'Reid Validation'!I$482633,FALSE)),0,HLOOKUP($B98,INDIRECT("'Monthly Resource Report'!"&amp;'Reid Validation'!I$482631&amp;":"&amp;'Reid Validation'!I$482632),'Reid Validation'!I$482633,FALSE))</f>
        <v>0</v>
      </c>
      <c r="J98" s="318">
        <f ca="1">+IF(ISERROR(HLOOKUP($B98,INDIRECT("'Monthly Resource Report'!"&amp;'Reid Validation'!J$482631&amp;":"&amp;'Reid Validation'!J$482632),'Reid Validation'!J$482633,FALSE)),0,HLOOKUP($B98,INDIRECT("'Monthly Resource Report'!"&amp;'Reid Validation'!J$482631&amp;":"&amp;'Reid Validation'!J$482632),'Reid Validation'!J$482633,FALSE))</f>
        <v>0</v>
      </c>
      <c r="L98" s="301">
        <v>44166</v>
      </c>
      <c r="M98" s="294">
        <v>65</v>
      </c>
      <c r="N98" s="297">
        <v>0</v>
      </c>
      <c r="O98" s="299">
        <v>0.7</v>
      </c>
      <c r="P98" s="295">
        <v>0.06</v>
      </c>
      <c r="Q98" s="294">
        <f ca="1">+IF(ISERROR(HLOOKUP($B98,INDIRECT("'Monthly Resource Report'!"&amp;'Reid Validation'!Q$482631&amp;":"&amp;'Reid Validation'!Q$482632),'Reid Validation'!Q$482633,FALSE)),0,HLOOKUP($B98,INDIRECT("'Monthly Resource Report'!"&amp;'Reid Validation'!Q$482631&amp;":"&amp;'Reid Validation'!Q$482632),'Reid Validation'!Q$482633,FALSE))</f>
        <v>65</v>
      </c>
      <c r="R98" s="297">
        <f ca="1">+IF(ISERROR(HLOOKUP($B98,INDIRECT("'Monthly Resource Report'!"&amp;'Reid Validation'!R$482631&amp;":"&amp;'Reid Validation'!R$482632),'Reid Validation'!R$482633,FALSE)),0,HLOOKUP($B98,INDIRECT("'Monthly Resource Report'!"&amp;'Reid Validation'!R$482631&amp;":"&amp;'Reid Validation'!R$482632),'Reid Validation'!R$482633,FALSE))</f>
        <v>0</v>
      </c>
      <c r="S98" s="317">
        <f ca="1">+IF(ISERROR(HLOOKUP($B98,INDIRECT("'Monthly Resource Report'!"&amp;'Reid Validation'!S$482631&amp;":"&amp;'Reid Validation'!S$482632),'Reid Validation'!S$482633,FALSE)),0,HLOOKUP($B98,INDIRECT("'Monthly Resource Report'!"&amp;'Reid Validation'!S$482631&amp;":"&amp;'Reid Validation'!S$482632),'Reid Validation'!S$482633,FALSE))</f>
        <v>0.70997007822080305</v>
      </c>
      <c r="T98" s="318">
        <f ca="1">+IF(ISERROR(HLOOKUP($B98,INDIRECT("'Monthly Resource Report'!"&amp;'Reid Validation'!T$482631&amp;":"&amp;'Reid Validation'!T$482632),'Reid Validation'!T$482633,FALSE)),0,HLOOKUP($B98,INDIRECT("'Monthly Resource Report'!"&amp;'Reid Validation'!T$482631&amp;":"&amp;'Reid Validation'!T$482632),'Reid Validation'!T$482633,FALSE))</f>
        <v>6.091904272869178E-2</v>
      </c>
    </row>
    <row r="99" spans="2:20" s="29" customFormat="1">
      <c r="B99" s="301">
        <v>44197</v>
      </c>
      <c r="C99" s="294">
        <v>45</v>
      </c>
      <c r="D99" s="297">
        <v>0</v>
      </c>
      <c r="E99" s="299">
        <v>0.3</v>
      </c>
      <c r="F99" s="295">
        <v>0.06</v>
      </c>
      <c r="G99" s="294">
        <f ca="1">+IF(ISERROR(HLOOKUP($B99,INDIRECT("'Monthly Resource Report'!"&amp;'Reid Validation'!G$482631&amp;":"&amp;'Reid Validation'!G$482632),'Reid Validation'!G$482633,FALSE)),0,HLOOKUP($B99,INDIRECT("'Monthly Resource Report'!"&amp;'Reid Validation'!G$482631&amp;":"&amp;'Reid Validation'!G$482632),'Reid Validation'!G$482633,FALSE))</f>
        <v>45</v>
      </c>
      <c r="H99" s="297">
        <f ca="1">+IF(ISERROR(HLOOKUP($B99,INDIRECT("'Monthly Resource Report'!"&amp;'Reid Validation'!H$482631&amp;":"&amp;'Reid Validation'!H$482632),'Reid Validation'!H$482633,FALSE)),0,HLOOKUP($B99,INDIRECT("'Monthly Resource Report'!"&amp;'Reid Validation'!H$482631&amp;":"&amp;'Reid Validation'!H$482632),'Reid Validation'!H$482633,FALSE))</f>
        <v>0</v>
      </c>
      <c r="I99" s="317">
        <f ca="1">+IF(ISERROR(HLOOKUP($B99,INDIRECT("'Monthly Resource Report'!"&amp;'Reid Validation'!I$482631&amp;":"&amp;'Reid Validation'!I$482632),'Reid Validation'!I$482633,FALSE)),0,HLOOKUP($B99,INDIRECT("'Monthly Resource Report'!"&amp;'Reid Validation'!I$482631&amp;":"&amp;'Reid Validation'!I$482632),'Reid Validation'!I$482633,FALSE))</f>
        <v>0</v>
      </c>
      <c r="J99" s="318">
        <f ca="1">+IF(ISERROR(HLOOKUP($B99,INDIRECT("'Monthly Resource Report'!"&amp;'Reid Validation'!J$482631&amp;":"&amp;'Reid Validation'!J$482632),'Reid Validation'!J$482633,FALSE)),0,HLOOKUP($B99,INDIRECT("'Monthly Resource Report'!"&amp;'Reid Validation'!J$482631&amp;":"&amp;'Reid Validation'!J$482632),'Reid Validation'!J$482633,FALSE))</f>
        <v>0</v>
      </c>
      <c r="L99" s="301">
        <v>44197</v>
      </c>
      <c r="M99" s="294">
        <v>65</v>
      </c>
      <c r="N99" s="297">
        <v>0</v>
      </c>
      <c r="O99" s="299">
        <v>0.7</v>
      </c>
      <c r="P99" s="295">
        <v>0.06</v>
      </c>
      <c r="Q99" s="294">
        <f ca="1">+IF(ISERROR(HLOOKUP($B99,INDIRECT("'Monthly Resource Report'!"&amp;'Reid Validation'!Q$482631&amp;":"&amp;'Reid Validation'!Q$482632),'Reid Validation'!Q$482633,FALSE)),0,HLOOKUP($B99,INDIRECT("'Monthly Resource Report'!"&amp;'Reid Validation'!Q$482631&amp;":"&amp;'Reid Validation'!Q$482632),'Reid Validation'!Q$482633,FALSE))</f>
        <v>65</v>
      </c>
      <c r="R99" s="297">
        <f ca="1">+IF(ISERROR(HLOOKUP($B99,INDIRECT("'Monthly Resource Report'!"&amp;'Reid Validation'!R$482631&amp;":"&amp;'Reid Validation'!R$482632),'Reid Validation'!R$482633,FALSE)),0,HLOOKUP($B99,INDIRECT("'Monthly Resource Report'!"&amp;'Reid Validation'!R$482631&amp;":"&amp;'Reid Validation'!R$482632),'Reid Validation'!R$482633,FALSE))</f>
        <v>0</v>
      </c>
      <c r="S99" s="317">
        <f ca="1">+IF(ISERROR(HLOOKUP($B99,INDIRECT("'Monthly Resource Report'!"&amp;'Reid Validation'!S$482631&amp;":"&amp;'Reid Validation'!S$482632),'Reid Validation'!S$482633,FALSE)),0,HLOOKUP($B99,INDIRECT("'Monthly Resource Report'!"&amp;'Reid Validation'!S$482631&amp;":"&amp;'Reid Validation'!S$482632),'Reid Validation'!S$482633,FALSE))</f>
        <v>0.70711284713018274</v>
      </c>
      <c r="T99" s="318">
        <f ca="1">+IF(ISERROR(HLOOKUP($B99,INDIRECT("'Monthly Resource Report'!"&amp;'Reid Validation'!T$482631&amp;":"&amp;'Reid Validation'!T$482632),'Reid Validation'!T$482633,FALSE)),0,HLOOKUP($B99,INDIRECT("'Monthly Resource Report'!"&amp;'Reid Validation'!T$482631&amp;":"&amp;'Reid Validation'!T$482632),'Reid Validation'!T$482633,FALSE))</f>
        <v>6.0445534795303499E-2</v>
      </c>
    </row>
    <row r="100" spans="2:20" s="29" customFormat="1">
      <c r="B100" s="301">
        <v>44228</v>
      </c>
      <c r="C100" s="294">
        <v>45</v>
      </c>
      <c r="D100" s="297">
        <v>0</v>
      </c>
      <c r="E100" s="299">
        <v>0.3</v>
      </c>
      <c r="F100" s="295">
        <v>0.06</v>
      </c>
      <c r="G100" s="294">
        <f ca="1">+IF(ISERROR(HLOOKUP($B100,INDIRECT("'Monthly Resource Report'!"&amp;'Reid Validation'!G$482631&amp;":"&amp;'Reid Validation'!G$482632),'Reid Validation'!G$482633,FALSE)),0,HLOOKUP($B100,INDIRECT("'Monthly Resource Report'!"&amp;'Reid Validation'!G$482631&amp;":"&amp;'Reid Validation'!G$482632),'Reid Validation'!G$482633,FALSE))</f>
        <v>45</v>
      </c>
      <c r="H100" s="297">
        <f ca="1">+IF(ISERROR(HLOOKUP($B100,INDIRECT("'Monthly Resource Report'!"&amp;'Reid Validation'!H$482631&amp;":"&amp;'Reid Validation'!H$482632),'Reid Validation'!H$482633,FALSE)),0,HLOOKUP($B100,INDIRECT("'Monthly Resource Report'!"&amp;'Reid Validation'!H$482631&amp;":"&amp;'Reid Validation'!H$482632),'Reid Validation'!H$482633,FALSE))</f>
        <v>0</v>
      </c>
      <c r="I100" s="317">
        <f ca="1">+IF(ISERROR(HLOOKUP($B100,INDIRECT("'Monthly Resource Report'!"&amp;'Reid Validation'!I$482631&amp;":"&amp;'Reid Validation'!I$482632),'Reid Validation'!I$482633,FALSE)),0,HLOOKUP($B100,INDIRECT("'Monthly Resource Report'!"&amp;'Reid Validation'!I$482631&amp;":"&amp;'Reid Validation'!I$482632),'Reid Validation'!I$482633,FALSE))</f>
        <v>0</v>
      </c>
      <c r="J100" s="318">
        <f ca="1">+IF(ISERROR(HLOOKUP($B100,INDIRECT("'Monthly Resource Report'!"&amp;'Reid Validation'!J$482631&amp;":"&amp;'Reid Validation'!J$482632),'Reid Validation'!J$482633,FALSE)),0,HLOOKUP($B100,INDIRECT("'Monthly Resource Report'!"&amp;'Reid Validation'!J$482631&amp;":"&amp;'Reid Validation'!J$482632),'Reid Validation'!J$482633,FALSE))</f>
        <v>0</v>
      </c>
      <c r="L100" s="301">
        <v>44228</v>
      </c>
      <c r="M100" s="294">
        <v>65</v>
      </c>
      <c r="N100" s="297">
        <v>0</v>
      </c>
      <c r="O100" s="299">
        <v>0.7</v>
      </c>
      <c r="P100" s="295">
        <v>0.06</v>
      </c>
      <c r="Q100" s="294">
        <f ca="1">+IF(ISERROR(HLOOKUP($B100,INDIRECT("'Monthly Resource Report'!"&amp;'Reid Validation'!Q$482631&amp;":"&amp;'Reid Validation'!Q$482632),'Reid Validation'!Q$482633,FALSE)),0,HLOOKUP($B100,INDIRECT("'Monthly Resource Report'!"&amp;'Reid Validation'!Q$482631&amp;":"&amp;'Reid Validation'!Q$482632),'Reid Validation'!Q$482633,FALSE))</f>
        <v>65</v>
      </c>
      <c r="R100" s="297">
        <f ca="1">+IF(ISERROR(HLOOKUP($B100,INDIRECT("'Monthly Resource Report'!"&amp;'Reid Validation'!R$482631&amp;":"&amp;'Reid Validation'!R$482632),'Reid Validation'!R$482633,FALSE)),0,HLOOKUP($B100,INDIRECT("'Monthly Resource Report'!"&amp;'Reid Validation'!R$482631&amp;":"&amp;'Reid Validation'!R$482632),'Reid Validation'!R$482633,FALSE))</f>
        <v>0</v>
      </c>
      <c r="S100" s="317">
        <f ca="1">+IF(ISERROR(HLOOKUP($B100,INDIRECT("'Monthly Resource Report'!"&amp;'Reid Validation'!S$482631&amp;":"&amp;'Reid Validation'!S$482632),'Reid Validation'!S$482633,FALSE)),0,HLOOKUP($B100,INDIRECT("'Monthly Resource Report'!"&amp;'Reid Validation'!S$482631&amp;":"&amp;'Reid Validation'!S$482632),'Reid Validation'!S$482633,FALSE))</f>
        <v>0.70689813996186113</v>
      </c>
      <c r="T100" s="318">
        <f ca="1">+IF(ISERROR(HLOOKUP($B100,INDIRECT("'Monthly Resource Report'!"&amp;'Reid Validation'!T$482631&amp;":"&amp;'Reid Validation'!T$482632),'Reid Validation'!T$482633,FALSE)),0,HLOOKUP($B100,INDIRECT("'Monthly Resource Report'!"&amp;'Reid Validation'!T$482631&amp;":"&amp;'Reid Validation'!T$482632),'Reid Validation'!T$482633,FALSE))</f>
        <v>6.0617739768307879E-2</v>
      </c>
    </row>
    <row r="101" spans="2:20" s="29" customFormat="1">
      <c r="B101" s="301">
        <v>44256</v>
      </c>
      <c r="C101" s="294">
        <v>45</v>
      </c>
      <c r="D101" s="297">
        <v>0</v>
      </c>
      <c r="E101" s="299">
        <v>0.3</v>
      </c>
      <c r="F101" s="295">
        <v>0.06</v>
      </c>
      <c r="G101" s="294">
        <f ca="1">+IF(ISERROR(HLOOKUP($B101,INDIRECT("'Monthly Resource Report'!"&amp;'Reid Validation'!G$482631&amp;":"&amp;'Reid Validation'!G$482632),'Reid Validation'!G$482633,FALSE)),0,HLOOKUP($B101,INDIRECT("'Monthly Resource Report'!"&amp;'Reid Validation'!G$482631&amp;":"&amp;'Reid Validation'!G$482632),'Reid Validation'!G$482633,FALSE))</f>
        <v>0</v>
      </c>
      <c r="H101" s="297">
        <f ca="1">+IF(ISERROR(HLOOKUP($B101,INDIRECT("'Monthly Resource Report'!"&amp;'Reid Validation'!H$482631&amp;":"&amp;'Reid Validation'!H$482632),'Reid Validation'!H$482633,FALSE)),0,HLOOKUP($B101,INDIRECT("'Monthly Resource Report'!"&amp;'Reid Validation'!H$482631&amp;":"&amp;'Reid Validation'!H$482632),'Reid Validation'!H$482633,FALSE))</f>
        <v>0</v>
      </c>
      <c r="I101" s="317">
        <f ca="1">+IF(ISERROR(HLOOKUP($B101,INDIRECT("'Monthly Resource Report'!"&amp;'Reid Validation'!I$482631&amp;":"&amp;'Reid Validation'!I$482632),'Reid Validation'!I$482633,FALSE)),0,HLOOKUP($B101,INDIRECT("'Monthly Resource Report'!"&amp;'Reid Validation'!I$482631&amp;":"&amp;'Reid Validation'!I$482632),'Reid Validation'!I$482633,FALSE))</f>
        <v>0</v>
      </c>
      <c r="J101" s="318">
        <f ca="1">+IF(ISERROR(HLOOKUP($B101,INDIRECT("'Monthly Resource Report'!"&amp;'Reid Validation'!J$482631&amp;":"&amp;'Reid Validation'!J$482632),'Reid Validation'!J$482633,FALSE)),0,HLOOKUP($B101,INDIRECT("'Monthly Resource Report'!"&amp;'Reid Validation'!J$482631&amp;":"&amp;'Reid Validation'!J$482632),'Reid Validation'!J$482633,FALSE))</f>
        <v>0</v>
      </c>
      <c r="L101" s="301">
        <v>44256</v>
      </c>
      <c r="M101" s="294">
        <v>65</v>
      </c>
      <c r="N101" s="297">
        <v>0</v>
      </c>
      <c r="O101" s="299">
        <v>0.7</v>
      </c>
      <c r="P101" s="295">
        <v>0.06</v>
      </c>
      <c r="Q101" s="294">
        <f ca="1">+IF(ISERROR(HLOOKUP($B101,INDIRECT("'Monthly Resource Report'!"&amp;'Reid Validation'!Q$482631&amp;":"&amp;'Reid Validation'!Q$482632),'Reid Validation'!Q$482633,FALSE)),0,HLOOKUP($B101,INDIRECT("'Monthly Resource Report'!"&amp;'Reid Validation'!Q$482631&amp;":"&amp;'Reid Validation'!Q$482632),'Reid Validation'!Q$482633,FALSE))</f>
        <v>65</v>
      </c>
      <c r="R101" s="297">
        <f ca="1">+IF(ISERROR(HLOOKUP($B101,INDIRECT("'Monthly Resource Report'!"&amp;'Reid Validation'!R$482631&amp;":"&amp;'Reid Validation'!R$482632),'Reid Validation'!R$482633,FALSE)),0,HLOOKUP($B101,INDIRECT("'Monthly Resource Report'!"&amp;'Reid Validation'!R$482631&amp;":"&amp;'Reid Validation'!R$482632),'Reid Validation'!R$482633,FALSE))</f>
        <v>0</v>
      </c>
      <c r="S101" s="317">
        <f ca="1">+IF(ISERROR(HLOOKUP($B101,INDIRECT("'Monthly Resource Report'!"&amp;'Reid Validation'!S$482631&amp;":"&amp;'Reid Validation'!S$482632),'Reid Validation'!S$482633,FALSE)),0,HLOOKUP($B101,INDIRECT("'Monthly Resource Report'!"&amp;'Reid Validation'!S$482631&amp;":"&amp;'Reid Validation'!S$482632),'Reid Validation'!S$482633,FALSE))</f>
        <v>0.70975858455717022</v>
      </c>
      <c r="T101" s="318">
        <f ca="1">+IF(ISERROR(HLOOKUP($B101,INDIRECT("'Monthly Resource Report'!"&amp;'Reid Validation'!T$482631&amp;":"&amp;'Reid Validation'!T$482632),'Reid Validation'!T$482633,FALSE)),0,HLOOKUP($B101,INDIRECT("'Monthly Resource Report'!"&amp;'Reid Validation'!T$482631&amp;":"&amp;'Reid Validation'!T$482632),'Reid Validation'!T$482633,FALSE))</f>
        <v>6.0836450104900304E-2</v>
      </c>
    </row>
    <row r="102" spans="2:20" s="29" customFormat="1">
      <c r="B102" s="301">
        <v>44287</v>
      </c>
      <c r="C102" s="294">
        <v>45</v>
      </c>
      <c r="D102" s="297">
        <v>0</v>
      </c>
      <c r="E102" s="299">
        <v>0.3</v>
      </c>
      <c r="F102" s="295">
        <v>0.06</v>
      </c>
      <c r="G102" s="294">
        <f ca="1">+IF(ISERROR(HLOOKUP($B102,INDIRECT("'Monthly Resource Report'!"&amp;'Reid Validation'!G$482631&amp;":"&amp;'Reid Validation'!G$482632),'Reid Validation'!G$482633,FALSE)),0,HLOOKUP($B102,INDIRECT("'Monthly Resource Report'!"&amp;'Reid Validation'!G$482631&amp;":"&amp;'Reid Validation'!G$482632),'Reid Validation'!G$482633,FALSE))</f>
        <v>0</v>
      </c>
      <c r="H102" s="297">
        <f ca="1">+IF(ISERROR(HLOOKUP($B102,INDIRECT("'Monthly Resource Report'!"&amp;'Reid Validation'!H$482631&amp;":"&amp;'Reid Validation'!H$482632),'Reid Validation'!H$482633,FALSE)),0,HLOOKUP($B102,INDIRECT("'Monthly Resource Report'!"&amp;'Reid Validation'!H$482631&amp;":"&amp;'Reid Validation'!H$482632),'Reid Validation'!H$482633,FALSE))</f>
        <v>0</v>
      </c>
      <c r="I102" s="317">
        <f ca="1">+IF(ISERROR(HLOOKUP($B102,INDIRECT("'Monthly Resource Report'!"&amp;'Reid Validation'!I$482631&amp;":"&amp;'Reid Validation'!I$482632),'Reid Validation'!I$482633,FALSE)),0,HLOOKUP($B102,INDIRECT("'Monthly Resource Report'!"&amp;'Reid Validation'!I$482631&amp;":"&amp;'Reid Validation'!I$482632),'Reid Validation'!I$482633,FALSE))</f>
        <v>0</v>
      </c>
      <c r="J102" s="318">
        <f ca="1">+IF(ISERROR(HLOOKUP($B102,INDIRECT("'Monthly Resource Report'!"&amp;'Reid Validation'!J$482631&amp;":"&amp;'Reid Validation'!J$482632),'Reid Validation'!J$482633,FALSE)),0,HLOOKUP($B102,INDIRECT("'Monthly Resource Report'!"&amp;'Reid Validation'!J$482631&amp;":"&amp;'Reid Validation'!J$482632),'Reid Validation'!J$482633,FALSE))</f>
        <v>0</v>
      </c>
      <c r="L102" s="301">
        <v>44287</v>
      </c>
      <c r="M102" s="294">
        <v>65</v>
      </c>
      <c r="N102" s="297">
        <v>0</v>
      </c>
      <c r="O102" s="299">
        <v>0.7</v>
      </c>
      <c r="P102" s="295">
        <v>0.06</v>
      </c>
      <c r="Q102" s="294">
        <f ca="1">+IF(ISERROR(HLOOKUP($B102,INDIRECT("'Monthly Resource Report'!"&amp;'Reid Validation'!Q$482631&amp;":"&amp;'Reid Validation'!Q$482632),'Reid Validation'!Q$482633,FALSE)),0,HLOOKUP($B102,INDIRECT("'Monthly Resource Report'!"&amp;'Reid Validation'!Q$482631&amp;":"&amp;'Reid Validation'!Q$482632),'Reid Validation'!Q$482633,FALSE))</f>
        <v>65</v>
      </c>
      <c r="R102" s="297">
        <f ca="1">+IF(ISERROR(HLOOKUP($B102,INDIRECT("'Monthly Resource Report'!"&amp;'Reid Validation'!R$482631&amp;":"&amp;'Reid Validation'!R$482632),'Reid Validation'!R$482633,FALSE)),0,HLOOKUP($B102,INDIRECT("'Monthly Resource Report'!"&amp;'Reid Validation'!R$482631&amp;":"&amp;'Reid Validation'!R$482632),'Reid Validation'!R$482633,FALSE))</f>
        <v>0</v>
      </c>
      <c r="S102" s="317">
        <f ca="1">+IF(ISERROR(HLOOKUP($B102,INDIRECT("'Monthly Resource Report'!"&amp;'Reid Validation'!S$482631&amp;":"&amp;'Reid Validation'!S$482632),'Reid Validation'!S$482633,FALSE)),0,HLOOKUP($B102,INDIRECT("'Monthly Resource Report'!"&amp;'Reid Validation'!S$482631&amp;":"&amp;'Reid Validation'!S$482632),'Reid Validation'!S$482633,FALSE))</f>
        <v>0.70674756408465234</v>
      </c>
      <c r="T102" s="318">
        <f ca="1">+IF(ISERROR(HLOOKUP($B102,INDIRECT("'Monthly Resource Report'!"&amp;'Reid Validation'!T$482631&amp;":"&amp;'Reid Validation'!T$482632),'Reid Validation'!T$482633,FALSE)),0,HLOOKUP($B102,INDIRECT("'Monthly Resource Report'!"&amp;'Reid Validation'!T$482631&amp;":"&amp;'Reid Validation'!T$482632),'Reid Validation'!T$482633,FALSE))</f>
        <v>6.0480266134299472E-2</v>
      </c>
    </row>
    <row r="103" spans="2:20" s="29" customFormat="1">
      <c r="B103" s="301">
        <v>44317</v>
      </c>
      <c r="C103" s="294">
        <v>45</v>
      </c>
      <c r="D103" s="297">
        <v>0</v>
      </c>
      <c r="E103" s="299">
        <v>0.3</v>
      </c>
      <c r="F103" s="295">
        <v>0.06</v>
      </c>
      <c r="G103" s="294">
        <f ca="1">+IF(ISERROR(HLOOKUP($B103,INDIRECT("'Monthly Resource Report'!"&amp;'Reid Validation'!G$482631&amp;":"&amp;'Reid Validation'!G$482632),'Reid Validation'!G$482633,FALSE)),0,HLOOKUP($B103,INDIRECT("'Monthly Resource Report'!"&amp;'Reid Validation'!G$482631&amp;":"&amp;'Reid Validation'!G$482632),'Reid Validation'!G$482633,FALSE))</f>
        <v>0</v>
      </c>
      <c r="H103" s="297">
        <f ca="1">+IF(ISERROR(HLOOKUP($B103,INDIRECT("'Monthly Resource Report'!"&amp;'Reid Validation'!H$482631&amp;":"&amp;'Reid Validation'!H$482632),'Reid Validation'!H$482633,FALSE)),0,HLOOKUP($B103,INDIRECT("'Monthly Resource Report'!"&amp;'Reid Validation'!H$482631&amp;":"&amp;'Reid Validation'!H$482632),'Reid Validation'!H$482633,FALSE))</f>
        <v>0</v>
      </c>
      <c r="I103" s="317">
        <f ca="1">+IF(ISERROR(HLOOKUP($B103,INDIRECT("'Monthly Resource Report'!"&amp;'Reid Validation'!I$482631&amp;":"&amp;'Reid Validation'!I$482632),'Reid Validation'!I$482633,FALSE)),0,HLOOKUP($B103,INDIRECT("'Monthly Resource Report'!"&amp;'Reid Validation'!I$482631&amp;":"&amp;'Reid Validation'!I$482632),'Reid Validation'!I$482633,FALSE))</f>
        <v>0</v>
      </c>
      <c r="J103" s="318">
        <f ca="1">+IF(ISERROR(HLOOKUP($B103,INDIRECT("'Monthly Resource Report'!"&amp;'Reid Validation'!J$482631&amp;":"&amp;'Reid Validation'!J$482632),'Reid Validation'!J$482633,FALSE)),0,HLOOKUP($B103,INDIRECT("'Monthly Resource Report'!"&amp;'Reid Validation'!J$482631&amp;":"&amp;'Reid Validation'!J$482632),'Reid Validation'!J$482633,FALSE))</f>
        <v>0</v>
      </c>
      <c r="L103" s="301">
        <v>44317</v>
      </c>
      <c r="M103" s="294">
        <v>60</v>
      </c>
      <c r="N103" s="297">
        <v>0</v>
      </c>
      <c r="O103" s="299">
        <v>0.7</v>
      </c>
      <c r="P103" s="295">
        <v>0.06</v>
      </c>
      <c r="Q103" s="294">
        <f ca="1">+IF(ISERROR(HLOOKUP($B103,INDIRECT("'Monthly Resource Report'!"&amp;'Reid Validation'!Q$482631&amp;":"&amp;'Reid Validation'!Q$482632),'Reid Validation'!Q$482633,FALSE)),0,HLOOKUP($B103,INDIRECT("'Monthly Resource Report'!"&amp;'Reid Validation'!Q$482631&amp;":"&amp;'Reid Validation'!Q$482632),'Reid Validation'!Q$482633,FALSE))</f>
        <v>60</v>
      </c>
      <c r="R103" s="297">
        <f ca="1">+IF(ISERROR(HLOOKUP($B103,INDIRECT("'Monthly Resource Report'!"&amp;'Reid Validation'!R$482631&amp;":"&amp;'Reid Validation'!R$482632),'Reid Validation'!R$482633,FALSE)),0,HLOOKUP($B103,INDIRECT("'Monthly Resource Report'!"&amp;'Reid Validation'!R$482631&amp;":"&amp;'Reid Validation'!R$482632),'Reid Validation'!R$482633,FALSE))</f>
        <v>0</v>
      </c>
      <c r="S103" s="317">
        <f ca="1">+IF(ISERROR(HLOOKUP($B103,INDIRECT("'Monthly Resource Report'!"&amp;'Reid Validation'!S$482631&amp;":"&amp;'Reid Validation'!S$482632),'Reid Validation'!S$482633,FALSE)),0,HLOOKUP($B103,INDIRECT("'Monthly Resource Report'!"&amp;'Reid Validation'!S$482631&amp;":"&amp;'Reid Validation'!S$482632),'Reid Validation'!S$482633,FALSE))</f>
        <v>0.70092607430770371</v>
      </c>
      <c r="T103" s="318">
        <f ca="1">+IF(ISERROR(HLOOKUP($B103,INDIRECT("'Monthly Resource Report'!"&amp;'Reid Validation'!T$482631&amp;":"&amp;'Reid Validation'!T$482632),'Reid Validation'!T$482633,FALSE)),0,HLOOKUP($B103,INDIRECT("'Monthly Resource Report'!"&amp;'Reid Validation'!T$482631&amp;":"&amp;'Reid Validation'!T$482632),'Reid Validation'!T$482633,FALSE))</f>
        <v>6.0418890359379425E-2</v>
      </c>
    </row>
    <row r="104" spans="2:20" s="29" customFormat="1">
      <c r="B104" s="301">
        <v>44348</v>
      </c>
      <c r="C104" s="294">
        <v>45</v>
      </c>
      <c r="D104" s="297">
        <v>0</v>
      </c>
      <c r="E104" s="299">
        <v>0.3</v>
      </c>
      <c r="F104" s="295">
        <v>0.06</v>
      </c>
      <c r="G104" s="294">
        <f ca="1">+IF(ISERROR(HLOOKUP($B104,INDIRECT("'Monthly Resource Report'!"&amp;'Reid Validation'!G$482631&amp;":"&amp;'Reid Validation'!G$482632),'Reid Validation'!G$482633,FALSE)),0,HLOOKUP($B104,INDIRECT("'Monthly Resource Report'!"&amp;'Reid Validation'!G$482631&amp;":"&amp;'Reid Validation'!G$482632),'Reid Validation'!G$482633,FALSE))</f>
        <v>0</v>
      </c>
      <c r="H104" s="297">
        <f ca="1">+IF(ISERROR(HLOOKUP($B104,INDIRECT("'Monthly Resource Report'!"&amp;'Reid Validation'!H$482631&amp;":"&amp;'Reid Validation'!H$482632),'Reid Validation'!H$482633,FALSE)),0,HLOOKUP($B104,INDIRECT("'Monthly Resource Report'!"&amp;'Reid Validation'!H$482631&amp;":"&amp;'Reid Validation'!H$482632),'Reid Validation'!H$482633,FALSE))</f>
        <v>0</v>
      </c>
      <c r="I104" s="317">
        <f ca="1">+IF(ISERROR(HLOOKUP($B104,INDIRECT("'Monthly Resource Report'!"&amp;'Reid Validation'!I$482631&amp;":"&amp;'Reid Validation'!I$482632),'Reid Validation'!I$482633,FALSE)),0,HLOOKUP($B104,INDIRECT("'Monthly Resource Report'!"&amp;'Reid Validation'!I$482631&amp;":"&amp;'Reid Validation'!I$482632),'Reid Validation'!I$482633,FALSE))</f>
        <v>0</v>
      </c>
      <c r="J104" s="318">
        <f ca="1">+IF(ISERROR(HLOOKUP($B104,INDIRECT("'Monthly Resource Report'!"&amp;'Reid Validation'!J$482631&amp;":"&amp;'Reid Validation'!J$482632),'Reid Validation'!J$482633,FALSE)),0,HLOOKUP($B104,INDIRECT("'Monthly Resource Report'!"&amp;'Reid Validation'!J$482631&amp;":"&amp;'Reid Validation'!J$482632),'Reid Validation'!J$482633,FALSE))</f>
        <v>0</v>
      </c>
      <c r="L104" s="301">
        <v>44348</v>
      </c>
      <c r="M104" s="294">
        <v>60</v>
      </c>
      <c r="N104" s="297">
        <v>0</v>
      </c>
      <c r="O104" s="299">
        <v>0.7</v>
      </c>
      <c r="P104" s="295">
        <v>0.06</v>
      </c>
      <c r="Q104" s="294">
        <f ca="1">+IF(ISERROR(HLOOKUP($B104,INDIRECT("'Monthly Resource Report'!"&amp;'Reid Validation'!Q$482631&amp;":"&amp;'Reid Validation'!Q$482632),'Reid Validation'!Q$482633,FALSE)),0,HLOOKUP($B104,INDIRECT("'Monthly Resource Report'!"&amp;'Reid Validation'!Q$482631&amp;":"&amp;'Reid Validation'!Q$482632),'Reid Validation'!Q$482633,FALSE))</f>
        <v>60</v>
      </c>
      <c r="R104" s="297">
        <f ca="1">+IF(ISERROR(HLOOKUP($B104,INDIRECT("'Monthly Resource Report'!"&amp;'Reid Validation'!R$482631&amp;":"&amp;'Reid Validation'!R$482632),'Reid Validation'!R$482633,FALSE)),0,HLOOKUP($B104,INDIRECT("'Monthly Resource Report'!"&amp;'Reid Validation'!R$482631&amp;":"&amp;'Reid Validation'!R$482632),'Reid Validation'!R$482633,FALSE))</f>
        <v>0</v>
      </c>
      <c r="S104" s="317">
        <f ca="1">+IF(ISERROR(HLOOKUP($B104,INDIRECT("'Monthly Resource Report'!"&amp;'Reid Validation'!S$482631&amp;":"&amp;'Reid Validation'!S$482632),'Reid Validation'!S$482633,FALSE)),0,HLOOKUP($B104,INDIRECT("'Monthly Resource Report'!"&amp;'Reid Validation'!S$482631&amp;":"&amp;'Reid Validation'!S$482632),'Reid Validation'!S$482633,FALSE))</f>
        <v>0.70918136424920597</v>
      </c>
      <c r="T104" s="318">
        <f ca="1">+IF(ISERROR(HLOOKUP($B104,INDIRECT("'Monthly Resource Report'!"&amp;'Reid Validation'!T$482631&amp;":"&amp;'Reid Validation'!T$482632),'Reid Validation'!T$482633,FALSE)),0,HLOOKUP($B104,INDIRECT("'Monthly Resource Report'!"&amp;'Reid Validation'!T$482631&amp;":"&amp;'Reid Validation'!T$482632),'Reid Validation'!T$482633,FALSE))</f>
        <v>6.0256495613207513E-2</v>
      </c>
    </row>
    <row r="105" spans="2:20" s="29" customFormat="1">
      <c r="B105" s="301">
        <v>44378</v>
      </c>
      <c r="C105" s="294">
        <v>45</v>
      </c>
      <c r="D105" s="297">
        <v>0</v>
      </c>
      <c r="E105" s="299">
        <v>0.3</v>
      </c>
      <c r="F105" s="295">
        <v>0.06</v>
      </c>
      <c r="G105" s="294">
        <f ca="1">+IF(ISERROR(HLOOKUP($B105,INDIRECT("'Monthly Resource Report'!"&amp;'Reid Validation'!G$482631&amp;":"&amp;'Reid Validation'!G$482632),'Reid Validation'!G$482633,FALSE)),0,HLOOKUP($B105,INDIRECT("'Monthly Resource Report'!"&amp;'Reid Validation'!G$482631&amp;":"&amp;'Reid Validation'!G$482632),'Reid Validation'!G$482633,FALSE))</f>
        <v>45</v>
      </c>
      <c r="H105" s="297">
        <f ca="1">+IF(ISERROR(HLOOKUP($B105,INDIRECT("'Monthly Resource Report'!"&amp;'Reid Validation'!H$482631&amp;":"&amp;'Reid Validation'!H$482632),'Reid Validation'!H$482633,FALSE)),0,HLOOKUP($B105,INDIRECT("'Monthly Resource Report'!"&amp;'Reid Validation'!H$482631&amp;":"&amp;'Reid Validation'!H$482632),'Reid Validation'!H$482633,FALSE))</f>
        <v>0</v>
      </c>
      <c r="I105" s="317">
        <f ca="1">+IF(ISERROR(HLOOKUP($B105,INDIRECT("'Monthly Resource Report'!"&amp;'Reid Validation'!I$482631&amp;":"&amp;'Reid Validation'!I$482632),'Reid Validation'!I$482633,FALSE)),0,HLOOKUP($B105,INDIRECT("'Monthly Resource Report'!"&amp;'Reid Validation'!I$482631&amp;":"&amp;'Reid Validation'!I$482632),'Reid Validation'!I$482633,FALSE))</f>
        <v>0.29399594477639668</v>
      </c>
      <c r="J105" s="318">
        <f ca="1">+IF(ISERROR(HLOOKUP($B105,INDIRECT("'Monthly Resource Report'!"&amp;'Reid Validation'!J$482631&amp;":"&amp;'Reid Validation'!J$482632),'Reid Validation'!J$482633,FALSE)),0,HLOOKUP($B105,INDIRECT("'Monthly Resource Report'!"&amp;'Reid Validation'!J$482631&amp;":"&amp;'Reid Validation'!J$482632),'Reid Validation'!J$482633,FALSE))</f>
        <v>6.1661013073499783E-2</v>
      </c>
      <c r="L105" s="301">
        <v>44378</v>
      </c>
      <c r="M105" s="294">
        <v>58</v>
      </c>
      <c r="N105" s="297">
        <v>0</v>
      </c>
      <c r="O105" s="299">
        <v>0.7</v>
      </c>
      <c r="P105" s="295">
        <v>0.06</v>
      </c>
      <c r="Q105" s="294">
        <f ca="1">+IF(ISERROR(HLOOKUP($B105,INDIRECT("'Monthly Resource Report'!"&amp;'Reid Validation'!Q$482631&amp;":"&amp;'Reid Validation'!Q$482632),'Reid Validation'!Q$482633,FALSE)),0,HLOOKUP($B105,INDIRECT("'Monthly Resource Report'!"&amp;'Reid Validation'!Q$482631&amp;":"&amp;'Reid Validation'!Q$482632),'Reid Validation'!Q$482633,FALSE))</f>
        <v>58</v>
      </c>
      <c r="R105" s="297">
        <f ca="1">+IF(ISERROR(HLOOKUP($B105,INDIRECT("'Monthly Resource Report'!"&amp;'Reid Validation'!R$482631&amp;":"&amp;'Reid Validation'!R$482632),'Reid Validation'!R$482633,FALSE)),0,HLOOKUP($B105,INDIRECT("'Monthly Resource Report'!"&amp;'Reid Validation'!R$482631&amp;":"&amp;'Reid Validation'!R$482632),'Reid Validation'!R$482633,FALSE))</f>
        <v>0</v>
      </c>
      <c r="S105" s="317">
        <f ca="1">+IF(ISERROR(HLOOKUP($B105,INDIRECT("'Monthly Resource Report'!"&amp;'Reid Validation'!S$482631&amp;":"&amp;'Reid Validation'!S$482632),'Reid Validation'!S$482633,FALSE)),0,HLOOKUP($B105,INDIRECT("'Monthly Resource Report'!"&amp;'Reid Validation'!S$482631&amp;":"&amp;'Reid Validation'!S$482632),'Reid Validation'!S$482633,FALSE))</f>
        <v>0.7181382712816573</v>
      </c>
      <c r="T105" s="318">
        <f ca="1">+IF(ISERROR(HLOOKUP($B105,INDIRECT("'Monthly Resource Report'!"&amp;'Reid Validation'!T$482631&amp;":"&amp;'Reid Validation'!T$482632),'Reid Validation'!T$482633,FALSE)),0,HLOOKUP($B105,INDIRECT("'Monthly Resource Report'!"&amp;'Reid Validation'!T$482631&amp;":"&amp;'Reid Validation'!T$482632),'Reid Validation'!T$482633,FALSE))</f>
        <v>6.0342077662167787E-2</v>
      </c>
    </row>
    <row r="106" spans="2:20" s="29" customFormat="1">
      <c r="B106" s="301">
        <v>44409</v>
      </c>
      <c r="C106" s="294">
        <v>45</v>
      </c>
      <c r="D106" s="297">
        <v>0</v>
      </c>
      <c r="E106" s="299">
        <v>0.3</v>
      </c>
      <c r="F106" s="295">
        <v>0.06</v>
      </c>
      <c r="G106" s="294">
        <f ca="1">+IF(ISERROR(HLOOKUP($B106,INDIRECT("'Monthly Resource Report'!"&amp;'Reid Validation'!G$482631&amp;":"&amp;'Reid Validation'!G$482632),'Reid Validation'!G$482633,FALSE)),0,HLOOKUP($B106,INDIRECT("'Monthly Resource Report'!"&amp;'Reid Validation'!G$482631&amp;":"&amp;'Reid Validation'!G$482632),'Reid Validation'!G$482633,FALSE))</f>
        <v>45</v>
      </c>
      <c r="H106" s="297">
        <f ca="1">+IF(ISERROR(HLOOKUP($B106,INDIRECT("'Monthly Resource Report'!"&amp;'Reid Validation'!H$482631&amp;":"&amp;'Reid Validation'!H$482632),'Reid Validation'!H$482633,FALSE)),0,HLOOKUP($B106,INDIRECT("'Monthly Resource Report'!"&amp;'Reid Validation'!H$482631&amp;":"&amp;'Reid Validation'!H$482632),'Reid Validation'!H$482633,FALSE))</f>
        <v>0</v>
      </c>
      <c r="I106" s="317">
        <f ca="1">+IF(ISERROR(HLOOKUP($B106,INDIRECT("'Monthly Resource Report'!"&amp;'Reid Validation'!I$482631&amp;":"&amp;'Reid Validation'!I$482632),'Reid Validation'!I$482633,FALSE)),0,HLOOKUP($B106,INDIRECT("'Monthly Resource Report'!"&amp;'Reid Validation'!I$482631&amp;":"&amp;'Reid Validation'!I$482632),'Reid Validation'!I$482633,FALSE))</f>
        <v>0.29399087148649783</v>
      </c>
      <c r="J106" s="318">
        <f ca="1">+IF(ISERROR(HLOOKUP($B106,INDIRECT("'Monthly Resource Report'!"&amp;'Reid Validation'!J$482631&amp;":"&amp;'Reid Validation'!J$482632),'Reid Validation'!J$482633,FALSE)),0,HLOOKUP($B106,INDIRECT("'Monthly Resource Report'!"&amp;'Reid Validation'!J$482631&amp;":"&amp;'Reid Validation'!J$482632),'Reid Validation'!J$482633,FALSE))</f>
        <v>6.1839107296361571E-2</v>
      </c>
      <c r="L106" s="301">
        <v>44409</v>
      </c>
      <c r="M106" s="294">
        <v>58</v>
      </c>
      <c r="N106" s="297">
        <v>0</v>
      </c>
      <c r="O106" s="299">
        <v>0.7</v>
      </c>
      <c r="P106" s="295">
        <v>0.06</v>
      </c>
      <c r="Q106" s="294">
        <f ca="1">+IF(ISERROR(HLOOKUP($B106,INDIRECT("'Monthly Resource Report'!"&amp;'Reid Validation'!Q$482631&amp;":"&amp;'Reid Validation'!Q$482632),'Reid Validation'!Q$482633,FALSE)),0,HLOOKUP($B106,INDIRECT("'Monthly Resource Report'!"&amp;'Reid Validation'!Q$482631&amp;":"&amp;'Reid Validation'!Q$482632),'Reid Validation'!Q$482633,FALSE))</f>
        <v>58</v>
      </c>
      <c r="R106" s="297">
        <f ca="1">+IF(ISERROR(HLOOKUP($B106,INDIRECT("'Monthly Resource Report'!"&amp;'Reid Validation'!R$482631&amp;":"&amp;'Reid Validation'!R$482632),'Reid Validation'!R$482633,FALSE)),0,HLOOKUP($B106,INDIRECT("'Monthly Resource Report'!"&amp;'Reid Validation'!R$482631&amp;":"&amp;'Reid Validation'!R$482632),'Reid Validation'!R$482633,FALSE))</f>
        <v>0</v>
      </c>
      <c r="S106" s="317">
        <f ca="1">+IF(ISERROR(HLOOKUP($B106,INDIRECT("'Monthly Resource Report'!"&amp;'Reid Validation'!S$482631&amp;":"&amp;'Reid Validation'!S$482632),'Reid Validation'!S$482633,FALSE)),0,HLOOKUP($B106,INDIRECT("'Monthly Resource Report'!"&amp;'Reid Validation'!S$482631&amp;":"&amp;'Reid Validation'!S$482632),'Reid Validation'!S$482633,FALSE))</f>
        <v>0.71841795950399689</v>
      </c>
      <c r="T106" s="318">
        <f ca="1">+IF(ISERROR(HLOOKUP($B106,INDIRECT("'Monthly Resource Report'!"&amp;'Reid Validation'!T$482631&amp;":"&amp;'Reid Validation'!T$482632),'Reid Validation'!T$482633,FALSE)),0,HLOOKUP($B106,INDIRECT("'Monthly Resource Report'!"&amp;'Reid Validation'!T$482631&amp;":"&amp;'Reid Validation'!T$482632),'Reid Validation'!T$482633,FALSE))</f>
        <v>6.0299409065791156E-2</v>
      </c>
    </row>
    <row r="107" spans="2:20" s="29" customFormat="1">
      <c r="B107" s="301">
        <v>44440</v>
      </c>
      <c r="C107" s="294">
        <v>45</v>
      </c>
      <c r="D107" s="297">
        <v>0</v>
      </c>
      <c r="E107" s="299">
        <v>0.3</v>
      </c>
      <c r="F107" s="295">
        <v>0.06</v>
      </c>
      <c r="G107" s="294">
        <f ca="1">+IF(ISERROR(HLOOKUP($B107,INDIRECT("'Monthly Resource Report'!"&amp;'Reid Validation'!G$482631&amp;":"&amp;'Reid Validation'!G$482632),'Reid Validation'!G$482633,FALSE)),0,HLOOKUP($B107,INDIRECT("'Monthly Resource Report'!"&amp;'Reid Validation'!G$482631&amp;":"&amp;'Reid Validation'!G$482632),'Reid Validation'!G$482633,FALSE))</f>
        <v>0</v>
      </c>
      <c r="H107" s="297">
        <f ca="1">+IF(ISERROR(HLOOKUP($B107,INDIRECT("'Monthly Resource Report'!"&amp;'Reid Validation'!H$482631&amp;":"&amp;'Reid Validation'!H$482632),'Reid Validation'!H$482633,FALSE)),0,HLOOKUP($B107,INDIRECT("'Monthly Resource Report'!"&amp;'Reid Validation'!H$482631&amp;":"&amp;'Reid Validation'!H$482632),'Reid Validation'!H$482633,FALSE))</f>
        <v>0</v>
      </c>
      <c r="I107" s="317">
        <f ca="1">+IF(ISERROR(HLOOKUP($B107,INDIRECT("'Monthly Resource Report'!"&amp;'Reid Validation'!I$482631&amp;":"&amp;'Reid Validation'!I$482632),'Reid Validation'!I$482633,FALSE)),0,HLOOKUP($B107,INDIRECT("'Monthly Resource Report'!"&amp;'Reid Validation'!I$482631&amp;":"&amp;'Reid Validation'!I$482632),'Reid Validation'!I$482633,FALSE))</f>
        <v>0</v>
      </c>
      <c r="J107" s="318">
        <f ca="1">+IF(ISERROR(HLOOKUP($B107,INDIRECT("'Monthly Resource Report'!"&amp;'Reid Validation'!J$482631&amp;":"&amp;'Reid Validation'!J$482632),'Reid Validation'!J$482633,FALSE)),0,HLOOKUP($B107,INDIRECT("'Monthly Resource Report'!"&amp;'Reid Validation'!J$482631&amp;":"&amp;'Reid Validation'!J$482632),'Reid Validation'!J$482633,FALSE))</f>
        <v>0</v>
      </c>
      <c r="L107" s="301">
        <v>44440</v>
      </c>
      <c r="M107" s="294">
        <v>58</v>
      </c>
      <c r="N107" s="297">
        <v>0</v>
      </c>
      <c r="O107" s="299">
        <v>0.7</v>
      </c>
      <c r="P107" s="295">
        <v>0.06</v>
      </c>
      <c r="Q107" s="294">
        <f ca="1">+IF(ISERROR(HLOOKUP($B107,INDIRECT("'Monthly Resource Report'!"&amp;'Reid Validation'!Q$482631&amp;":"&amp;'Reid Validation'!Q$482632),'Reid Validation'!Q$482633,FALSE)),0,HLOOKUP($B107,INDIRECT("'Monthly Resource Report'!"&amp;'Reid Validation'!Q$482631&amp;":"&amp;'Reid Validation'!Q$482632),'Reid Validation'!Q$482633,FALSE))</f>
        <v>58</v>
      </c>
      <c r="R107" s="297">
        <f ca="1">+IF(ISERROR(HLOOKUP($B107,INDIRECT("'Monthly Resource Report'!"&amp;'Reid Validation'!R$482631&amp;":"&amp;'Reid Validation'!R$482632),'Reid Validation'!R$482633,FALSE)),0,HLOOKUP($B107,INDIRECT("'Monthly Resource Report'!"&amp;'Reid Validation'!R$482631&amp;":"&amp;'Reid Validation'!R$482632),'Reid Validation'!R$482633,FALSE))</f>
        <v>0</v>
      </c>
      <c r="S107" s="317">
        <f ca="1">+IF(ISERROR(HLOOKUP($B107,INDIRECT("'Monthly Resource Report'!"&amp;'Reid Validation'!S$482631&amp;":"&amp;'Reid Validation'!S$482632),'Reid Validation'!S$482633,FALSE)),0,HLOOKUP($B107,INDIRECT("'Monthly Resource Report'!"&amp;'Reid Validation'!S$482631&amp;":"&amp;'Reid Validation'!S$482632),'Reid Validation'!S$482633,FALSE))</f>
        <v>0.71421299478596112</v>
      </c>
      <c r="T107" s="318">
        <f ca="1">+IF(ISERROR(HLOOKUP($B107,INDIRECT("'Monthly Resource Report'!"&amp;'Reid Validation'!T$482631&amp;":"&amp;'Reid Validation'!T$482632),'Reid Validation'!T$482633,FALSE)),0,HLOOKUP($B107,INDIRECT("'Monthly Resource Report'!"&amp;'Reid Validation'!T$482631&amp;":"&amp;'Reid Validation'!T$482632),'Reid Validation'!T$482633,FALSE))</f>
        <v>6.0346028386487775E-2</v>
      </c>
    </row>
    <row r="108" spans="2:20" s="29" customFormat="1">
      <c r="B108" s="301">
        <v>44470</v>
      </c>
      <c r="C108" s="294">
        <v>45</v>
      </c>
      <c r="D108" s="297">
        <v>0</v>
      </c>
      <c r="E108" s="299">
        <v>0.3</v>
      </c>
      <c r="F108" s="295">
        <v>0.06</v>
      </c>
      <c r="G108" s="294">
        <f ca="1">+IF(ISERROR(HLOOKUP($B108,INDIRECT("'Monthly Resource Report'!"&amp;'Reid Validation'!G$482631&amp;":"&amp;'Reid Validation'!G$482632),'Reid Validation'!G$482633,FALSE)),0,HLOOKUP($B108,INDIRECT("'Monthly Resource Report'!"&amp;'Reid Validation'!G$482631&amp;":"&amp;'Reid Validation'!G$482632),'Reid Validation'!G$482633,FALSE))</f>
        <v>0</v>
      </c>
      <c r="H108" s="297">
        <f ca="1">+IF(ISERROR(HLOOKUP($B108,INDIRECT("'Monthly Resource Report'!"&amp;'Reid Validation'!H$482631&amp;":"&amp;'Reid Validation'!H$482632),'Reid Validation'!H$482633,FALSE)),0,HLOOKUP($B108,INDIRECT("'Monthly Resource Report'!"&amp;'Reid Validation'!H$482631&amp;":"&amp;'Reid Validation'!H$482632),'Reid Validation'!H$482633,FALSE))</f>
        <v>0</v>
      </c>
      <c r="I108" s="317">
        <f ca="1">+IF(ISERROR(HLOOKUP($B108,INDIRECT("'Monthly Resource Report'!"&amp;'Reid Validation'!I$482631&amp;":"&amp;'Reid Validation'!I$482632),'Reid Validation'!I$482633,FALSE)),0,HLOOKUP($B108,INDIRECT("'Monthly Resource Report'!"&amp;'Reid Validation'!I$482631&amp;":"&amp;'Reid Validation'!I$482632),'Reid Validation'!I$482633,FALSE))</f>
        <v>0</v>
      </c>
      <c r="J108" s="318">
        <f ca="1">+IF(ISERROR(HLOOKUP($B108,INDIRECT("'Monthly Resource Report'!"&amp;'Reid Validation'!J$482631&amp;":"&amp;'Reid Validation'!J$482632),'Reid Validation'!J$482633,FALSE)),0,HLOOKUP($B108,INDIRECT("'Monthly Resource Report'!"&amp;'Reid Validation'!J$482631&amp;":"&amp;'Reid Validation'!J$482632),'Reid Validation'!J$482633,FALSE))</f>
        <v>0</v>
      </c>
      <c r="L108" s="301">
        <v>44470</v>
      </c>
      <c r="M108" s="294">
        <v>60</v>
      </c>
      <c r="N108" s="297">
        <v>0</v>
      </c>
      <c r="O108" s="299">
        <v>0.7</v>
      </c>
      <c r="P108" s="295">
        <v>0.06</v>
      </c>
      <c r="Q108" s="294">
        <f ca="1">+IF(ISERROR(HLOOKUP($B108,INDIRECT("'Monthly Resource Report'!"&amp;'Reid Validation'!Q$482631&amp;":"&amp;'Reid Validation'!Q$482632),'Reid Validation'!Q$482633,FALSE)),0,HLOOKUP($B108,INDIRECT("'Monthly Resource Report'!"&amp;'Reid Validation'!Q$482631&amp;":"&amp;'Reid Validation'!Q$482632),'Reid Validation'!Q$482633,FALSE))</f>
        <v>60</v>
      </c>
      <c r="R108" s="297">
        <f ca="1">+IF(ISERROR(HLOOKUP($B108,INDIRECT("'Monthly Resource Report'!"&amp;'Reid Validation'!R$482631&amp;":"&amp;'Reid Validation'!R$482632),'Reid Validation'!R$482633,FALSE)),0,HLOOKUP($B108,INDIRECT("'Monthly Resource Report'!"&amp;'Reid Validation'!R$482631&amp;":"&amp;'Reid Validation'!R$482632),'Reid Validation'!R$482633,FALSE))</f>
        <v>0</v>
      </c>
      <c r="S108" s="317">
        <f ca="1">+IF(ISERROR(HLOOKUP($B108,INDIRECT("'Monthly Resource Report'!"&amp;'Reid Validation'!S$482631&amp;":"&amp;'Reid Validation'!S$482632),'Reid Validation'!S$482633,FALSE)),0,HLOOKUP($B108,INDIRECT("'Monthly Resource Report'!"&amp;'Reid Validation'!S$482631&amp;":"&amp;'Reid Validation'!S$482632),'Reid Validation'!S$482633,FALSE))</f>
        <v>0.69633101964117705</v>
      </c>
      <c r="T108" s="318">
        <f ca="1">+IF(ISERROR(HLOOKUP($B108,INDIRECT("'Monthly Resource Report'!"&amp;'Reid Validation'!T$482631&amp;":"&amp;'Reid Validation'!T$482632),'Reid Validation'!T$482633,FALSE)),0,HLOOKUP($B108,INDIRECT("'Monthly Resource Report'!"&amp;'Reid Validation'!T$482631&amp;":"&amp;'Reid Validation'!T$482632),'Reid Validation'!T$482633,FALSE))</f>
        <v>6.0593015042460313E-2</v>
      </c>
    </row>
    <row r="109" spans="2:20" s="29" customFormat="1">
      <c r="B109" s="301">
        <v>44501</v>
      </c>
      <c r="C109" s="294">
        <v>45</v>
      </c>
      <c r="D109" s="297">
        <v>0</v>
      </c>
      <c r="E109" s="299">
        <v>0.3</v>
      </c>
      <c r="F109" s="295">
        <v>0.06</v>
      </c>
      <c r="G109" s="294">
        <f ca="1">+IF(ISERROR(HLOOKUP($B109,INDIRECT("'Monthly Resource Report'!"&amp;'Reid Validation'!G$482631&amp;":"&amp;'Reid Validation'!G$482632),'Reid Validation'!G$482633,FALSE)),0,HLOOKUP($B109,INDIRECT("'Monthly Resource Report'!"&amp;'Reid Validation'!G$482631&amp;":"&amp;'Reid Validation'!G$482632),'Reid Validation'!G$482633,FALSE))</f>
        <v>0</v>
      </c>
      <c r="H109" s="297">
        <f ca="1">+IF(ISERROR(HLOOKUP($B109,INDIRECT("'Monthly Resource Report'!"&amp;'Reid Validation'!H$482631&amp;":"&amp;'Reid Validation'!H$482632),'Reid Validation'!H$482633,FALSE)),0,HLOOKUP($B109,INDIRECT("'Monthly Resource Report'!"&amp;'Reid Validation'!H$482631&amp;":"&amp;'Reid Validation'!H$482632),'Reid Validation'!H$482633,FALSE))</f>
        <v>0</v>
      </c>
      <c r="I109" s="317">
        <f ca="1">+IF(ISERROR(HLOOKUP($B109,INDIRECT("'Monthly Resource Report'!"&amp;'Reid Validation'!I$482631&amp;":"&amp;'Reid Validation'!I$482632),'Reid Validation'!I$482633,FALSE)),0,HLOOKUP($B109,INDIRECT("'Monthly Resource Report'!"&amp;'Reid Validation'!I$482631&amp;":"&amp;'Reid Validation'!I$482632),'Reid Validation'!I$482633,FALSE))</f>
        <v>0</v>
      </c>
      <c r="J109" s="318">
        <f ca="1">+IF(ISERROR(HLOOKUP($B109,INDIRECT("'Monthly Resource Report'!"&amp;'Reid Validation'!J$482631&amp;":"&amp;'Reid Validation'!J$482632),'Reid Validation'!J$482633,FALSE)),0,HLOOKUP($B109,INDIRECT("'Monthly Resource Report'!"&amp;'Reid Validation'!J$482631&amp;":"&amp;'Reid Validation'!J$482632),'Reid Validation'!J$482633,FALSE))</f>
        <v>0</v>
      </c>
      <c r="L109" s="301">
        <v>44501</v>
      </c>
      <c r="M109" s="294">
        <v>60</v>
      </c>
      <c r="N109" s="297">
        <v>0</v>
      </c>
      <c r="O109" s="299">
        <v>0.7</v>
      </c>
      <c r="P109" s="295">
        <v>0.06</v>
      </c>
      <c r="Q109" s="294">
        <f ca="1">+IF(ISERROR(HLOOKUP($B109,INDIRECT("'Monthly Resource Report'!"&amp;'Reid Validation'!Q$482631&amp;":"&amp;'Reid Validation'!Q$482632),'Reid Validation'!Q$482633,FALSE)),0,HLOOKUP($B109,INDIRECT("'Monthly Resource Report'!"&amp;'Reid Validation'!Q$482631&amp;":"&amp;'Reid Validation'!Q$482632),'Reid Validation'!Q$482633,FALSE))</f>
        <v>60</v>
      </c>
      <c r="R109" s="297">
        <f ca="1">+IF(ISERROR(HLOOKUP($B109,INDIRECT("'Monthly Resource Report'!"&amp;'Reid Validation'!R$482631&amp;":"&amp;'Reid Validation'!R$482632),'Reid Validation'!R$482633,FALSE)),0,HLOOKUP($B109,INDIRECT("'Monthly Resource Report'!"&amp;'Reid Validation'!R$482631&amp;":"&amp;'Reid Validation'!R$482632),'Reid Validation'!R$482633,FALSE))</f>
        <v>0</v>
      </c>
      <c r="S109" s="317">
        <f ca="1">+IF(ISERROR(HLOOKUP($B109,INDIRECT("'Monthly Resource Report'!"&amp;'Reid Validation'!S$482631&amp;":"&amp;'Reid Validation'!S$482632),'Reid Validation'!S$482633,FALSE)),0,HLOOKUP($B109,INDIRECT("'Monthly Resource Report'!"&amp;'Reid Validation'!S$482631&amp;":"&amp;'Reid Validation'!S$482632),'Reid Validation'!S$482633,FALSE))</f>
        <v>0.70581877473187793</v>
      </c>
      <c r="T109" s="318">
        <f ca="1">+IF(ISERROR(HLOOKUP($B109,INDIRECT("'Monthly Resource Report'!"&amp;'Reid Validation'!T$482631&amp;":"&amp;'Reid Validation'!T$482632),'Reid Validation'!T$482633,FALSE)),0,HLOOKUP($B109,INDIRECT("'Monthly Resource Report'!"&amp;'Reid Validation'!T$482631&amp;":"&amp;'Reid Validation'!T$482632),'Reid Validation'!T$482633,FALSE))</f>
        <v>6.1313550128223746E-2</v>
      </c>
    </row>
    <row r="110" spans="2:20" s="29" customFormat="1">
      <c r="B110" s="301">
        <v>44531</v>
      </c>
      <c r="C110" s="294">
        <v>45</v>
      </c>
      <c r="D110" s="297">
        <v>0</v>
      </c>
      <c r="E110" s="299">
        <v>0.3</v>
      </c>
      <c r="F110" s="295">
        <v>0.06</v>
      </c>
      <c r="G110" s="294">
        <f ca="1">+IF(ISERROR(HLOOKUP($B110,INDIRECT("'Monthly Resource Report'!"&amp;'Reid Validation'!G$482631&amp;":"&amp;'Reid Validation'!G$482632),'Reid Validation'!G$482633,FALSE)),0,HLOOKUP($B110,INDIRECT("'Monthly Resource Report'!"&amp;'Reid Validation'!G$482631&amp;":"&amp;'Reid Validation'!G$482632),'Reid Validation'!G$482633,FALSE))</f>
        <v>0</v>
      </c>
      <c r="H110" s="297">
        <f ca="1">+IF(ISERROR(HLOOKUP($B110,INDIRECT("'Monthly Resource Report'!"&amp;'Reid Validation'!H$482631&amp;":"&amp;'Reid Validation'!H$482632),'Reid Validation'!H$482633,FALSE)),0,HLOOKUP($B110,INDIRECT("'Monthly Resource Report'!"&amp;'Reid Validation'!H$482631&amp;":"&amp;'Reid Validation'!H$482632),'Reid Validation'!H$482633,FALSE))</f>
        <v>0</v>
      </c>
      <c r="I110" s="317">
        <f ca="1">+IF(ISERROR(HLOOKUP($B110,INDIRECT("'Monthly Resource Report'!"&amp;'Reid Validation'!I$482631&amp;":"&amp;'Reid Validation'!I$482632),'Reid Validation'!I$482633,FALSE)),0,HLOOKUP($B110,INDIRECT("'Monthly Resource Report'!"&amp;'Reid Validation'!I$482631&amp;":"&amp;'Reid Validation'!I$482632),'Reid Validation'!I$482633,FALSE))</f>
        <v>0</v>
      </c>
      <c r="J110" s="318">
        <f ca="1">+IF(ISERROR(HLOOKUP($B110,INDIRECT("'Monthly Resource Report'!"&amp;'Reid Validation'!J$482631&amp;":"&amp;'Reid Validation'!J$482632),'Reid Validation'!J$482633,FALSE)),0,HLOOKUP($B110,INDIRECT("'Monthly Resource Report'!"&amp;'Reid Validation'!J$482631&amp;":"&amp;'Reid Validation'!J$482632),'Reid Validation'!J$482633,FALSE))</f>
        <v>0</v>
      </c>
      <c r="L110" s="301">
        <v>44531</v>
      </c>
      <c r="M110" s="294">
        <v>65</v>
      </c>
      <c r="N110" s="297">
        <v>0</v>
      </c>
      <c r="O110" s="299">
        <v>0.7</v>
      </c>
      <c r="P110" s="295">
        <v>0.06</v>
      </c>
      <c r="Q110" s="294">
        <f ca="1">+IF(ISERROR(HLOOKUP($B110,INDIRECT("'Monthly Resource Report'!"&amp;'Reid Validation'!Q$482631&amp;":"&amp;'Reid Validation'!Q$482632),'Reid Validation'!Q$482633,FALSE)),0,HLOOKUP($B110,INDIRECT("'Monthly Resource Report'!"&amp;'Reid Validation'!Q$482631&amp;":"&amp;'Reid Validation'!Q$482632),'Reid Validation'!Q$482633,FALSE))</f>
        <v>65</v>
      </c>
      <c r="R110" s="297">
        <f ca="1">+IF(ISERROR(HLOOKUP($B110,INDIRECT("'Monthly Resource Report'!"&amp;'Reid Validation'!R$482631&amp;":"&amp;'Reid Validation'!R$482632),'Reid Validation'!R$482633,FALSE)),0,HLOOKUP($B110,INDIRECT("'Monthly Resource Report'!"&amp;'Reid Validation'!R$482631&amp;":"&amp;'Reid Validation'!R$482632),'Reid Validation'!R$482633,FALSE))</f>
        <v>0</v>
      </c>
      <c r="S110" s="317">
        <f ca="1">+IF(ISERROR(HLOOKUP($B110,INDIRECT("'Monthly Resource Report'!"&amp;'Reid Validation'!S$482631&amp;":"&amp;'Reid Validation'!S$482632),'Reid Validation'!S$482633,FALSE)),0,HLOOKUP($B110,INDIRECT("'Monthly Resource Report'!"&amp;'Reid Validation'!S$482631&amp;":"&amp;'Reid Validation'!S$482632),'Reid Validation'!S$482633,FALSE))</f>
        <v>0.70925663735012956</v>
      </c>
      <c r="T110" s="318">
        <f ca="1">+IF(ISERROR(HLOOKUP($B110,INDIRECT("'Monthly Resource Report'!"&amp;'Reid Validation'!T$482631&amp;":"&amp;'Reid Validation'!T$482632),'Reid Validation'!T$482633,FALSE)),0,HLOOKUP($B110,INDIRECT("'Monthly Resource Report'!"&amp;'Reid Validation'!T$482631&amp;":"&amp;'Reid Validation'!T$482632),'Reid Validation'!T$482633,FALSE))</f>
        <v>6.0799812593518826E-2</v>
      </c>
    </row>
    <row r="111" spans="2:20" s="29" customFormat="1">
      <c r="B111" s="301">
        <v>44562</v>
      </c>
      <c r="C111" s="294">
        <v>45</v>
      </c>
      <c r="D111" s="297">
        <v>0</v>
      </c>
      <c r="E111" s="299">
        <v>0.3</v>
      </c>
      <c r="F111" s="295">
        <v>0.06</v>
      </c>
      <c r="G111" s="294">
        <f ca="1">+IF(ISERROR(HLOOKUP($B111,INDIRECT("'Monthly Resource Report'!"&amp;'Reid Validation'!G$482631&amp;":"&amp;'Reid Validation'!G$482632),'Reid Validation'!G$482633,FALSE)),0,HLOOKUP($B111,INDIRECT("'Monthly Resource Report'!"&amp;'Reid Validation'!G$482631&amp;":"&amp;'Reid Validation'!G$482632),'Reid Validation'!G$482633,FALSE))</f>
        <v>45</v>
      </c>
      <c r="H111" s="297">
        <f ca="1">+IF(ISERROR(HLOOKUP($B111,INDIRECT("'Monthly Resource Report'!"&amp;'Reid Validation'!H$482631&amp;":"&amp;'Reid Validation'!H$482632),'Reid Validation'!H$482633,FALSE)),0,HLOOKUP($B111,INDIRECT("'Monthly Resource Report'!"&amp;'Reid Validation'!H$482631&amp;":"&amp;'Reid Validation'!H$482632),'Reid Validation'!H$482633,FALSE))</f>
        <v>0</v>
      </c>
      <c r="I111" s="317">
        <f ca="1">+IF(ISERROR(HLOOKUP($B111,INDIRECT("'Monthly Resource Report'!"&amp;'Reid Validation'!I$482631&amp;":"&amp;'Reid Validation'!I$482632),'Reid Validation'!I$482633,FALSE)),0,HLOOKUP($B111,INDIRECT("'Monthly Resource Report'!"&amp;'Reid Validation'!I$482631&amp;":"&amp;'Reid Validation'!I$482632),'Reid Validation'!I$482633,FALSE))</f>
        <v>0</v>
      </c>
      <c r="J111" s="318">
        <f ca="1">+IF(ISERROR(HLOOKUP($B111,INDIRECT("'Monthly Resource Report'!"&amp;'Reid Validation'!J$482631&amp;":"&amp;'Reid Validation'!J$482632),'Reid Validation'!J$482633,FALSE)),0,HLOOKUP($B111,INDIRECT("'Monthly Resource Report'!"&amp;'Reid Validation'!J$482631&amp;":"&amp;'Reid Validation'!J$482632),'Reid Validation'!J$482633,FALSE))</f>
        <v>0</v>
      </c>
      <c r="L111" s="301">
        <v>44562</v>
      </c>
      <c r="M111" s="294">
        <v>65</v>
      </c>
      <c r="N111" s="297">
        <v>0</v>
      </c>
      <c r="O111" s="299">
        <v>0.7</v>
      </c>
      <c r="P111" s="295">
        <v>0.06</v>
      </c>
      <c r="Q111" s="294">
        <f ca="1">+IF(ISERROR(HLOOKUP($B111,INDIRECT("'Monthly Resource Report'!"&amp;'Reid Validation'!Q$482631&amp;":"&amp;'Reid Validation'!Q$482632),'Reid Validation'!Q$482633,FALSE)),0,HLOOKUP($B111,INDIRECT("'Monthly Resource Report'!"&amp;'Reid Validation'!Q$482631&amp;":"&amp;'Reid Validation'!Q$482632),'Reid Validation'!Q$482633,FALSE))</f>
        <v>65</v>
      </c>
      <c r="R111" s="297">
        <f ca="1">+IF(ISERROR(HLOOKUP($B111,INDIRECT("'Monthly Resource Report'!"&amp;'Reid Validation'!R$482631&amp;":"&amp;'Reid Validation'!R$482632),'Reid Validation'!R$482633,FALSE)),0,HLOOKUP($B111,INDIRECT("'Monthly Resource Report'!"&amp;'Reid Validation'!R$482631&amp;":"&amp;'Reid Validation'!R$482632),'Reid Validation'!R$482633,FALSE))</f>
        <v>0</v>
      </c>
      <c r="S111" s="317">
        <f ca="1">+IF(ISERROR(HLOOKUP($B111,INDIRECT("'Monthly Resource Report'!"&amp;'Reid Validation'!S$482631&amp;":"&amp;'Reid Validation'!S$482632),'Reid Validation'!S$482633,FALSE)),0,HLOOKUP($B111,INDIRECT("'Monthly Resource Report'!"&amp;'Reid Validation'!S$482631&amp;":"&amp;'Reid Validation'!S$482632),'Reid Validation'!S$482633,FALSE))</f>
        <v>0.70682717431174846</v>
      </c>
      <c r="T111" s="318">
        <f ca="1">+IF(ISERROR(HLOOKUP($B111,INDIRECT("'Monthly Resource Report'!"&amp;'Reid Validation'!T$482631&amp;":"&amp;'Reid Validation'!T$482632),'Reid Validation'!T$482633,FALSE)),0,HLOOKUP($B111,INDIRECT("'Monthly Resource Report'!"&amp;'Reid Validation'!T$482631&amp;":"&amp;'Reid Validation'!T$482632),'Reid Validation'!T$482633,FALSE))</f>
        <v>6.0676211029834587E-2</v>
      </c>
    </row>
    <row r="112" spans="2:20" s="29" customFormat="1">
      <c r="B112" s="301">
        <v>44593</v>
      </c>
      <c r="C112" s="294">
        <v>45</v>
      </c>
      <c r="D112" s="297">
        <v>0</v>
      </c>
      <c r="E112" s="299">
        <v>0.3</v>
      </c>
      <c r="F112" s="295">
        <v>0.06</v>
      </c>
      <c r="G112" s="294">
        <f ca="1">+IF(ISERROR(HLOOKUP($B112,INDIRECT("'Monthly Resource Report'!"&amp;'Reid Validation'!G$482631&amp;":"&amp;'Reid Validation'!G$482632),'Reid Validation'!G$482633,FALSE)),0,HLOOKUP($B112,INDIRECT("'Monthly Resource Report'!"&amp;'Reid Validation'!G$482631&amp;":"&amp;'Reid Validation'!G$482632),'Reid Validation'!G$482633,FALSE))</f>
        <v>45</v>
      </c>
      <c r="H112" s="297">
        <f ca="1">+IF(ISERROR(HLOOKUP($B112,INDIRECT("'Monthly Resource Report'!"&amp;'Reid Validation'!H$482631&amp;":"&amp;'Reid Validation'!H$482632),'Reid Validation'!H$482633,FALSE)),0,HLOOKUP($B112,INDIRECT("'Monthly Resource Report'!"&amp;'Reid Validation'!H$482631&amp;":"&amp;'Reid Validation'!H$482632),'Reid Validation'!H$482633,FALSE))</f>
        <v>0</v>
      </c>
      <c r="I112" s="317">
        <f ca="1">+IF(ISERROR(HLOOKUP($B112,INDIRECT("'Monthly Resource Report'!"&amp;'Reid Validation'!I$482631&amp;":"&amp;'Reid Validation'!I$482632),'Reid Validation'!I$482633,FALSE)),0,HLOOKUP($B112,INDIRECT("'Monthly Resource Report'!"&amp;'Reid Validation'!I$482631&amp;":"&amp;'Reid Validation'!I$482632),'Reid Validation'!I$482633,FALSE))</f>
        <v>0</v>
      </c>
      <c r="J112" s="318">
        <f ca="1">+IF(ISERROR(HLOOKUP($B112,INDIRECT("'Monthly Resource Report'!"&amp;'Reid Validation'!J$482631&amp;":"&amp;'Reid Validation'!J$482632),'Reid Validation'!J$482633,FALSE)),0,HLOOKUP($B112,INDIRECT("'Monthly Resource Report'!"&amp;'Reid Validation'!J$482631&amp;":"&amp;'Reid Validation'!J$482632),'Reid Validation'!J$482633,FALSE))</f>
        <v>0</v>
      </c>
      <c r="L112" s="301">
        <v>44593</v>
      </c>
      <c r="M112" s="294">
        <v>65</v>
      </c>
      <c r="N112" s="297">
        <v>0</v>
      </c>
      <c r="O112" s="299">
        <v>0.7</v>
      </c>
      <c r="P112" s="295">
        <v>0.06</v>
      </c>
      <c r="Q112" s="294">
        <f ca="1">+IF(ISERROR(HLOOKUP($B112,INDIRECT("'Monthly Resource Report'!"&amp;'Reid Validation'!Q$482631&amp;":"&amp;'Reid Validation'!Q$482632),'Reid Validation'!Q$482633,FALSE)),0,HLOOKUP($B112,INDIRECT("'Monthly Resource Report'!"&amp;'Reid Validation'!Q$482631&amp;":"&amp;'Reid Validation'!Q$482632),'Reid Validation'!Q$482633,FALSE))</f>
        <v>65</v>
      </c>
      <c r="R112" s="297">
        <f ca="1">+IF(ISERROR(HLOOKUP($B112,INDIRECT("'Monthly Resource Report'!"&amp;'Reid Validation'!R$482631&amp;":"&amp;'Reid Validation'!R$482632),'Reid Validation'!R$482633,FALSE)),0,HLOOKUP($B112,INDIRECT("'Monthly Resource Report'!"&amp;'Reid Validation'!R$482631&amp;":"&amp;'Reid Validation'!R$482632),'Reid Validation'!R$482633,FALSE))</f>
        <v>0</v>
      </c>
      <c r="S112" s="317">
        <f ca="1">+IF(ISERROR(HLOOKUP($B112,INDIRECT("'Monthly Resource Report'!"&amp;'Reid Validation'!S$482631&amp;":"&amp;'Reid Validation'!S$482632),'Reid Validation'!S$482633,FALSE)),0,HLOOKUP($B112,INDIRECT("'Monthly Resource Report'!"&amp;'Reid Validation'!S$482631&amp;":"&amp;'Reid Validation'!S$482632),'Reid Validation'!S$482633,FALSE))</f>
        <v>0.70717208211155669</v>
      </c>
      <c r="T112" s="318">
        <f ca="1">+IF(ISERROR(HLOOKUP($B112,INDIRECT("'Monthly Resource Report'!"&amp;'Reid Validation'!T$482631&amp;":"&amp;'Reid Validation'!T$482632),'Reid Validation'!T$482633,FALSE)),0,HLOOKUP($B112,INDIRECT("'Monthly Resource Report'!"&amp;'Reid Validation'!T$482631&amp;":"&amp;'Reid Validation'!T$482632),'Reid Validation'!T$482633,FALSE))</f>
        <v>6.064390561913164E-2</v>
      </c>
    </row>
    <row r="113" spans="2:20" s="29" customFormat="1">
      <c r="B113" s="301">
        <v>44621</v>
      </c>
      <c r="C113" s="294">
        <v>45</v>
      </c>
      <c r="D113" s="297">
        <v>0</v>
      </c>
      <c r="E113" s="299">
        <v>0.3</v>
      </c>
      <c r="F113" s="295">
        <v>0.06</v>
      </c>
      <c r="G113" s="294">
        <f ca="1">+IF(ISERROR(HLOOKUP($B113,INDIRECT("'Monthly Resource Report'!"&amp;'Reid Validation'!G$482631&amp;":"&amp;'Reid Validation'!G$482632),'Reid Validation'!G$482633,FALSE)),0,HLOOKUP($B113,INDIRECT("'Monthly Resource Report'!"&amp;'Reid Validation'!G$482631&amp;":"&amp;'Reid Validation'!G$482632),'Reid Validation'!G$482633,FALSE))</f>
        <v>0</v>
      </c>
      <c r="H113" s="297">
        <f ca="1">+IF(ISERROR(HLOOKUP($B113,INDIRECT("'Monthly Resource Report'!"&amp;'Reid Validation'!H$482631&amp;":"&amp;'Reid Validation'!H$482632),'Reid Validation'!H$482633,FALSE)),0,HLOOKUP($B113,INDIRECT("'Monthly Resource Report'!"&amp;'Reid Validation'!H$482631&amp;":"&amp;'Reid Validation'!H$482632),'Reid Validation'!H$482633,FALSE))</f>
        <v>0</v>
      </c>
      <c r="I113" s="317">
        <f ca="1">+IF(ISERROR(HLOOKUP($B113,INDIRECT("'Monthly Resource Report'!"&amp;'Reid Validation'!I$482631&amp;":"&amp;'Reid Validation'!I$482632),'Reid Validation'!I$482633,FALSE)),0,HLOOKUP($B113,INDIRECT("'Monthly Resource Report'!"&amp;'Reid Validation'!I$482631&amp;":"&amp;'Reid Validation'!I$482632),'Reid Validation'!I$482633,FALSE))</f>
        <v>0</v>
      </c>
      <c r="J113" s="318">
        <f ca="1">+IF(ISERROR(HLOOKUP($B113,INDIRECT("'Monthly Resource Report'!"&amp;'Reid Validation'!J$482631&amp;":"&amp;'Reid Validation'!J$482632),'Reid Validation'!J$482633,FALSE)),0,HLOOKUP($B113,INDIRECT("'Monthly Resource Report'!"&amp;'Reid Validation'!J$482631&amp;":"&amp;'Reid Validation'!J$482632),'Reid Validation'!J$482633,FALSE))</f>
        <v>0</v>
      </c>
      <c r="L113" s="301">
        <v>44621</v>
      </c>
      <c r="M113" s="294">
        <v>65</v>
      </c>
      <c r="N113" s="297">
        <v>0</v>
      </c>
      <c r="O113" s="299">
        <v>0.7</v>
      </c>
      <c r="P113" s="295">
        <v>0.06</v>
      </c>
      <c r="Q113" s="294">
        <f ca="1">+IF(ISERROR(HLOOKUP($B113,INDIRECT("'Monthly Resource Report'!"&amp;'Reid Validation'!Q$482631&amp;":"&amp;'Reid Validation'!Q$482632),'Reid Validation'!Q$482633,FALSE)),0,HLOOKUP($B113,INDIRECT("'Monthly Resource Report'!"&amp;'Reid Validation'!Q$482631&amp;":"&amp;'Reid Validation'!Q$482632),'Reid Validation'!Q$482633,FALSE))</f>
        <v>65</v>
      </c>
      <c r="R113" s="297">
        <f ca="1">+IF(ISERROR(HLOOKUP($B113,INDIRECT("'Monthly Resource Report'!"&amp;'Reid Validation'!R$482631&amp;":"&amp;'Reid Validation'!R$482632),'Reid Validation'!R$482633,FALSE)),0,HLOOKUP($B113,INDIRECT("'Monthly Resource Report'!"&amp;'Reid Validation'!R$482631&amp;":"&amp;'Reid Validation'!R$482632),'Reid Validation'!R$482633,FALSE))</f>
        <v>0</v>
      </c>
      <c r="S113" s="317">
        <f ca="1">+IF(ISERROR(HLOOKUP($B113,INDIRECT("'Monthly Resource Report'!"&amp;'Reid Validation'!S$482631&amp;":"&amp;'Reid Validation'!S$482632),'Reid Validation'!S$482633,FALSE)),0,HLOOKUP($B113,INDIRECT("'Monthly Resource Report'!"&amp;'Reid Validation'!S$482631&amp;":"&amp;'Reid Validation'!S$482632),'Reid Validation'!S$482633,FALSE))</f>
        <v>0.70942500324002677</v>
      </c>
      <c r="T113" s="318">
        <f ca="1">+IF(ISERROR(HLOOKUP($B113,INDIRECT("'Monthly Resource Report'!"&amp;'Reid Validation'!T$482631&amp;":"&amp;'Reid Validation'!T$482632),'Reid Validation'!T$482633,FALSE)),0,HLOOKUP($B113,INDIRECT("'Monthly Resource Report'!"&amp;'Reid Validation'!T$482631&amp;":"&amp;'Reid Validation'!T$482632),'Reid Validation'!T$482633,FALSE))</f>
        <v>6.1043983598890308E-2</v>
      </c>
    </row>
    <row r="114" spans="2:20" s="29" customFormat="1">
      <c r="B114" s="301">
        <v>44652</v>
      </c>
      <c r="C114" s="294">
        <v>45</v>
      </c>
      <c r="D114" s="297">
        <v>0</v>
      </c>
      <c r="E114" s="299">
        <v>0.3</v>
      </c>
      <c r="F114" s="295">
        <v>0.06</v>
      </c>
      <c r="G114" s="294">
        <f ca="1">+IF(ISERROR(HLOOKUP($B114,INDIRECT("'Monthly Resource Report'!"&amp;'Reid Validation'!G$482631&amp;":"&amp;'Reid Validation'!G$482632),'Reid Validation'!G$482633,FALSE)),0,HLOOKUP($B114,INDIRECT("'Monthly Resource Report'!"&amp;'Reid Validation'!G$482631&amp;":"&amp;'Reid Validation'!G$482632),'Reid Validation'!G$482633,FALSE))</f>
        <v>0</v>
      </c>
      <c r="H114" s="297">
        <f ca="1">+IF(ISERROR(HLOOKUP($B114,INDIRECT("'Monthly Resource Report'!"&amp;'Reid Validation'!H$482631&amp;":"&amp;'Reid Validation'!H$482632),'Reid Validation'!H$482633,FALSE)),0,HLOOKUP($B114,INDIRECT("'Monthly Resource Report'!"&amp;'Reid Validation'!H$482631&amp;":"&amp;'Reid Validation'!H$482632),'Reid Validation'!H$482633,FALSE))</f>
        <v>0</v>
      </c>
      <c r="I114" s="317">
        <f ca="1">+IF(ISERROR(HLOOKUP($B114,INDIRECT("'Monthly Resource Report'!"&amp;'Reid Validation'!I$482631&amp;":"&amp;'Reid Validation'!I$482632),'Reid Validation'!I$482633,FALSE)),0,HLOOKUP($B114,INDIRECT("'Monthly Resource Report'!"&amp;'Reid Validation'!I$482631&amp;":"&amp;'Reid Validation'!I$482632),'Reid Validation'!I$482633,FALSE))</f>
        <v>0</v>
      </c>
      <c r="J114" s="318">
        <f ca="1">+IF(ISERROR(HLOOKUP($B114,INDIRECT("'Monthly Resource Report'!"&amp;'Reid Validation'!J$482631&amp;":"&amp;'Reid Validation'!J$482632),'Reid Validation'!J$482633,FALSE)),0,HLOOKUP($B114,INDIRECT("'Monthly Resource Report'!"&amp;'Reid Validation'!J$482631&amp;":"&amp;'Reid Validation'!J$482632),'Reid Validation'!J$482633,FALSE))</f>
        <v>0</v>
      </c>
      <c r="L114" s="301">
        <v>44652</v>
      </c>
      <c r="M114" s="294">
        <v>65</v>
      </c>
      <c r="N114" s="297">
        <v>0</v>
      </c>
      <c r="O114" s="299">
        <v>0.7</v>
      </c>
      <c r="P114" s="295">
        <v>0.06</v>
      </c>
      <c r="Q114" s="294">
        <f ca="1">+IF(ISERROR(HLOOKUP($B114,INDIRECT("'Monthly Resource Report'!"&amp;'Reid Validation'!Q$482631&amp;":"&amp;'Reid Validation'!Q$482632),'Reid Validation'!Q$482633,FALSE)),0,HLOOKUP($B114,INDIRECT("'Monthly Resource Report'!"&amp;'Reid Validation'!Q$482631&amp;":"&amp;'Reid Validation'!Q$482632),'Reid Validation'!Q$482633,FALSE))</f>
        <v>65</v>
      </c>
      <c r="R114" s="297">
        <f ca="1">+IF(ISERROR(HLOOKUP($B114,INDIRECT("'Monthly Resource Report'!"&amp;'Reid Validation'!R$482631&amp;":"&amp;'Reid Validation'!R$482632),'Reid Validation'!R$482633,FALSE)),0,HLOOKUP($B114,INDIRECT("'Monthly Resource Report'!"&amp;'Reid Validation'!R$482631&amp;":"&amp;'Reid Validation'!R$482632),'Reid Validation'!R$482633,FALSE))</f>
        <v>0</v>
      </c>
      <c r="S114" s="317">
        <f ca="1">+IF(ISERROR(HLOOKUP($B114,INDIRECT("'Monthly Resource Report'!"&amp;'Reid Validation'!S$482631&amp;":"&amp;'Reid Validation'!S$482632),'Reid Validation'!S$482633,FALSE)),0,HLOOKUP($B114,INDIRECT("'Monthly Resource Report'!"&amp;'Reid Validation'!S$482631&amp;":"&amp;'Reid Validation'!S$482632),'Reid Validation'!S$482633,FALSE))</f>
        <v>0.71001711854670035</v>
      </c>
      <c r="T114" s="318">
        <f ca="1">+IF(ISERROR(HLOOKUP($B114,INDIRECT("'Monthly Resource Report'!"&amp;'Reid Validation'!T$482631&amp;":"&amp;'Reid Validation'!T$482632),'Reid Validation'!T$482633,FALSE)),0,HLOOKUP($B114,INDIRECT("'Monthly Resource Report'!"&amp;'Reid Validation'!T$482631&amp;":"&amp;'Reid Validation'!T$482632),'Reid Validation'!T$482633,FALSE))</f>
        <v>6.0696838204311224E-2</v>
      </c>
    </row>
    <row r="115" spans="2:20" s="29" customFormat="1">
      <c r="B115" s="301">
        <v>44682</v>
      </c>
      <c r="C115" s="294">
        <v>45</v>
      </c>
      <c r="D115" s="297">
        <v>0</v>
      </c>
      <c r="E115" s="299">
        <v>0.3</v>
      </c>
      <c r="F115" s="295">
        <v>0.06</v>
      </c>
      <c r="G115" s="294">
        <f ca="1">+IF(ISERROR(HLOOKUP($B115,INDIRECT("'Monthly Resource Report'!"&amp;'Reid Validation'!G$482631&amp;":"&amp;'Reid Validation'!G$482632),'Reid Validation'!G$482633,FALSE)),0,HLOOKUP($B115,INDIRECT("'Monthly Resource Report'!"&amp;'Reid Validation'!G$482631&amp;":"&amp;'Reid Validation'!G$482632),'Reid Validation'!G$482633,FALSE))</f>
        <v>0</v>
      </c>
      <c r="H115" s="297">
        <f ca="1">+IF(ISERROR(HLOOKUP($B115,INDIRECT("'Monthly Resource Report'!"&amp;'Reid Validation'!H$482631&amp;":"&amp;'Reid Validation'!H$482632),'Reid Validation'!H$482633,FALSE)),0,HLOOKUP($B115,INDIRECT("'Monthly Resource Report'!"&amp;'Reid Validation'!H$482631&amp;":"&amp;'Reid Validation'!H$482632),'Reid Validation'!H$482633,FALSE))</f>
        <v>0</v>
      </c>
      <c r="I115" s="317">
        <f ca="1">+IF(ISERROR(HLOOKUP($B115,INDIRECT("'Monthly Resource Report'!"&amp;'Reid Validation'!I$482631&amp;":"&amp;'Reid Validation'!I$482632),'Reid Validation'!I$482633,FALSE)),0,HLOOKUP($B115,INDIRECT("'Monthly Resource Report'!"&amp;'Reid Validation'!I$482631&amp;":"&amp;'Reid Validation'!I$482632),'Reid Validation'!I$482633,FALSE))</f>
        <v>0</v>
      </c>
      <c r="J115" s="318">
        <f ca="1">+IF(ISERROR(HLOOKUP($B115,INDIRECT("'Monthly Resource Report'!"&amp;'Reid Validation'!J$482631&amp;":"&amp;'Reid Validation'!J$482632),'Reid Validation'!J$482633,FALSE)),0,HLOOKUP($B115,INDIRECT("'Monthly Resource Report'!"&amp;'Reid Validation'!J$482631&amp;":"&amp;'Reid Validation'!J$482632),'Reid Validation'!J$482633,FALSE))</f>
        <v>0</v>
      </c>
      <c r="L115" s="301">
        <v>44682</v>
      </c>
      <c r="M115" s="294">
        <v>60</v>
      </c>
      <c r="N115" s="297">
        <v>0</v>
      </c>
      <c r="O115" s="299">
        <v>0.7</v>
      </c>
      <c r="P115" s="295">
        <v>0.06</v>
      </c>
      <c r="Q115" s="294">
        <f ca="1">+IF(ISERROR(HLOOKUP($B115,INDIRECT("'Monthly Resource Report'!"&amp;'Reid Validation'!Q$482631&amp;":"&amp;'Reid Validation'!Q$482632),'Reid Validation'!Q$482633,FALSE)),0,HLOOKUP($B115,INDIRECT("'Monthly Resource Report'!"&amp;'Reid Validation'!Q$482631&amp;":"&amp;'Reid Validation'!Q$482632),'Reid Validation'!Q$482633,FALSE))</f>
        <v>60</v>
      </c>
      <c r="R115" s="297">
        <f ca="1">+IF(ISERROR(HLOOKUP($B115,INDIRECT("'Monthly Resource Report'!"&amp;'Reid Validation'!R$482631&amp;":"&amp;'Reid Validation'!R$482632),'Reid Validation'!R$482633,FALSE)),0,HLOOKUP($B115,INDIRECT("'Monthly Resource Report'!"&amp;'Reid Validation'!R$482631&amp;":"&amp;'Reid Validation'!R$482632),'Reid Validation'!R$482633,FALSE))</f>
        <v>0</v>
      </c>
      <c r="S115" s="317">
        <f ca="1">+IF(ISERROR(HLOOKUP($B115,INDIRECT("'Monthly Resource Report'!"&amp;'Reid Validation'!S$482631&amp;":"&amp;'Reid Validation'!S$482632),'Reid Validation'!S$482633,FALSE)),0,HLOOKUP($B115,INDIRECT("'Monthly Resource Report'!"&amp;'Reid Validation'!S$482631&amp;":"&amp;'Reid Validation'!S$482632),'Reid Validation'!S$482633,FALSE))</f>
        <v>0.69346104423989718</v>
      </c>
      <c r="T115" s="318">
        <f ca="1">+IF(ISERROR(HLOOKUP($B115,INDIRECT("'Monthly Resource Report'!"&amp;'Reid Validation'!T$482631&amp;":"&amp;'Reid Validation'!T$482632),'Reid Validation'!T$482633,FALSE)),0,HLOOKUP($B115,INDIRECT("'Monthly Resource Report'!"&amp;'Reid Validation'!T$482631&amp;":"&amp;'Reid Validation'!T$482632),'Reid Validation'!T$482633,FALSE))</f>
        <v>6.0479112579655415E-2</v>
      </c>
    </row>
    <row r="116" spans="2:20" s="29" customFormat="1">
      <c r="B116" s="301">
        <v>44713</v>
      </c>
      <c r="C116" s="294">
        <v>45</v>
      </c>
      <c r="D116" s="297">
        <v>0</v>
      </c>
      <c r="E116" s="299">
        <v>0.3</v>
      </c>
      <c r="F116" s="295">
        <v>0.06</v>
      </c>
      <c r="G116" s="294">
        <f ca="1">+IF(ISERROR(HLOOKUP($B116,INDIRECT("'Monthly Resource Report'!"&amp;'Reid Validation'!G$482631&amp;":"&amp;'Reid Validation'!G$482632),'Reid Validation'!G$482633,FALSE)),0,HLOOKUP($B116,INDIRECT("'Monthly Resource Report'!"&amp;'Reid Validation'!G$482631&amp;":"&amp;'Reid Validation'!G$482632),'Reid Validation'!G$482633,FALSE))</f>
        <v>0</v>
      </c>
      <c r="H116" s="297">
        <f ca="1">+IF(ISERROR(HLOOKUP($B116,INDIRECT("'Monthly Resource Report'!"&amp;'Reid Validation'!H$482631&amp;":"&amp;'Reid Validation'!H$482632),'Reid Validation'!H$482633,FALSE)),0,HLOOKUP($B116,INDIRECT("'Monthly Resource Report'!"&amp;'Reid Validation'!H$482631&amp;":"&amp;'Reid Validation'!H$482632),'Reid Validation'!H$482633,FALSE))</f>
        <v>0</v>
      </c>
      <c r="I116" s="317">
        <f ca="1">+IF(ISERROR(HLOOKUP($B116,INDIRECT("'Monthly Resource Report'!"&amp;'Reid Validation'!I$482631&amp;":"&amp;'Reid Validation'!I$482632),'Reid Validation'!I$482633,FALSE)),0,HLOOKUP($B116,INDIRECT("'Monthly Resource Report'!"&amp;'Reid Validation'!I$482631&amp;":"&amp;'Reid Validation'!I$482632),'Reid Validation'!I$482633,FALSE))</f>
        <v>0</v>
      </c>
      <c r="J116" s="318">
        <f ca="1">+IF(ISERROR(HLOOKUP($B116,INDIRECT("'Monthly Resource Report'!"&amp;'Reid Validation'!J$482631&amp;":"&amp;'Reid Validation'!J$482632),'Reid Validation'!J$482633,FALSE)),0,HLOOKUP($B116,INDIRECT("'Monthly Resource Report'!"&amp;'Reid Validation'!J$482631&amp;":"&amp;'Reid Validation'!J$482632),'Reid Validation'!J$482633,FALSE))</f>
        <v>0</v>
      </c>
      <c r="L116" s="301">
        <v>44713</v>
      </c>
      <c r="M116" s="294">
        <v>60</v>
      </c>
      <c r="N116" s="297">
        <v>0</v>
      </c>
      <c r="O116" s="299">
        <v>0.7</v>
      </c>
      <c r="P116" s="295">
        <v>0.06</v>
      </c>
      <c r="Q116" s="294">
        <f ca="1">+IF(ISERROR(HLOOKUP($B116,INDIRECT("'Monthly Resource Report'!"&amp;'Reid Validation'!Q$482631&amp;":"&amp;'Reid Validation'!Q$482632),'Reid Validation'!Q$482633,FALSE)),0,HLOOKUP($B116,INDIRECT("'Monthly Resource Report'!"&amp;'Reid Validation'!Q$482631&amp;":"&amp;'Reid Validation'!Q$482632),'Reid Validation'!Q$482633,FALSE))</f>
        <v>60</v>
      </c>
      <c r="R116" s="297">
        <f ca="1">+IF(ISERROR(HLOOKUP($B116,INDIRECT("'Monthly Resource Report'!"&amp;'Reid Validation'!R$482631&amp;":"&amp;'Reid Validation'!R$482632),'Reid Validation'!R$482633,FALSE)),0,HLOOKUP($B116,INDIRECT("'Monthly Resource Report'!"&amp;'Reid Validation'!R$482631&amp;":"&amp;'Reid Validation'!R$482632),'Reid Validation'!R$482633,FALSE))</f>
        <v>0</v>
      </c>
      <c r="S116" s="317">
        <f ca="1">+IF(ISERROR(HLOOKUP($B116,INDIRECT("'Monthly Resource Report'!"&amp;'Reid Validation'!S$482631&amp;":"&amp;'Reid Validation'!S$482632),'Reid Validation'!S$482633,FALSE)),0,HLOOKUP($B116,INDIRECT("'Monthly Resource Report'!"&amp;'Reid Validation'!S$482631&amp;":"&amp;'Reid Validation'!S$482632),'Reid Validation'!S$482633,FALSE))</f>
        <v>0.70861123124900416</v>
      </c>
      <c r="T116" s="318">
        <f ca="1">+IF(ISERROR(HLOOKUP($B116,INDIRECT("'Monthly Resource Report'!"&amp;'Reid Validation'!T$482631&amp;":"&amp;'Reid Validation'!T$482632),'Reid Validation'!T$482633,FALSE)),0,HLOOKUP($B116,INDIRECT("'Monthly Resource Report'!"&amp;'Reid Validation'!T$482631&amp;":"&amp;'Reid Validation'!T$482632),'Reid Validation'!T$482633,FALSE))</f>
        <v>6.0321868384512076E-2</v>
      </c>
    </row>
    <row r="117" spans="2:20" s="29" customFormat="1">
      <c r="B117" s="301">
        <v>44743</v>
      </c>
      <c r="C117" s="294">
        <v>45</v>
      </c>
      <c r="D117" s="297">
        <v>0</v>
      </c>
      <c r="E117" s="299">
        <v>0.3</v>
      </c>
      <c r="F117" s="295">
        <v>0.06</v>
      </c>
      <c r="G117" s="294">
        <f ca="1">+IF(ISERROR(HLOOKUP($B117,INDIRECT("'Monthly Resource Report'!"&amp;'Reid Validation'!G$482631&amp;":"&amp;'Reid Validation'!G$482632),'Reid Validation'!G$482633,FALSE)),0,HLOOKUP($B117,INDIRECT("'Monthly Resource Report'!"&amp;'Reid Validation'!G$482631&amp;":"&amp;'Reid Validation'!G$482632),'Reid Validation'!G$482633,FALSE))</f>
        <v>45</v>
      </c>
      <c r="H117" s="297">
        <f ca="1">+IF(ISERROR(HLOOKUP($B117,INDIRECT("'Monthly Resource Report'!"&amp;'Reid Validation'!H$482631&amp;":"&amp;'Reid Validation'!H$482632),'Reid Validation'!H$482633,FALSE)),0,HLOOKUP($B117,INDIRECT("'Monthly Resource Report'!"&amp;'Reid Validation'!H$482631&amp;":"&amp;'Reid Validation'!H$482632),'Reid Validation'!H$482633,FALSE))</f>
        <v>0</v>
      </c>
      <c r="I117" s="317">
        <f ca="1">+IF(ISERROR(HLOOKUP($B117,INDIRECT("'Monthly Resource Report'!"&amp;'Reid Validation'!I$482631&amp;":"&amp;'Reid Validation'!I$482632),'Reid Validation'!I$482633,FALSE)),0,HLOOKUP($B117,INDIRECT("'Monthly Resource Report'!"&amp;'Reid Validation'!I$482631&amp;":"&amp;'Reid Validation'!I$482632),'Reid Validation'!I$482633,FALSE))</f>
        <v>0.29380757013768971</v>
      </c>
      <c r="J117" s="318">
        <f ca="1">+IF(ISERROR(HLOOKUP($B117,INDIRECT("'Monthly Resource Report'!"&amp;'Reid Validation'!J$482631&amp;":"&amp;'Reid Validation'!J$482632),'Reid Validation'!J$482633,FALSE)),0,HLOOKUP($B117,INDIRECT("'Monthly Resource Report'!"&amp;'Reid Validation'!J$482631&amp;":"&amp;'Reid Validation'!J$482632),'Reid Validation'!J$482633,FALSE))</f>
        <v>6.163601894704121E-2</v>
      </c>
      <c r="L117" s="301">
        <v>44743</v>
      </c>
      <c r="M117" s="294">
        <v>58</v>
      </c>
      <c r="N117" s="297">
        <v>0</v>
      </c>
      <c r="O117" s="299">
        <v>0.7</v>
      </c>
      <c r="P117" s="295">
        <v>0.06</v>
      </c>
      <c r="Q117" s="294">
        <f ca="1">+IF(ISERROR(HLOOKUP($B117,INDIRECT("'Monthly Resource Report'!"&amp;'Reid Validation'!Q$482631&amp;":"&amp;'Reid Validation'!Q$482632),'Reid Validation'!Q$482633,FALSE)),0,HLOOKUP($B117,INDIRECT("'Monthly Resource Report'!"&amp;'Reid Validation'!Q$482631&amp;":"&amp;'Reid Validation'!Q$482632),'Reid Validation'!Q$482633,FALSE))</f>
        <v>58</v>
      </c>
      <c r="R117" s="297">
        <f ca="1">+IF(ISERROR(HLOOKUP($B117,INDIRECT("'Monthly Resource Report'!"&amp;'Reid Validation'!R$482631&amp;":"&amp;'Reid Validation'!R$482632),'Reid Validation'!R$482633,FALSE)),0,HLOOKUP($B117,INDIRECT("'Monthly Resource Report'!"&amp;'Reid Validation'!R$482631&amp;":"&amp;'Reid Validation'!R$482632),'Reid Validation'!R$482633,FALSE))</f>
        <v>0</v>
      </c>
      <c r="S117" s="317">
        <f ca="1">+IF(ISERROR(HLOOKUP($B117,INDIRECT("'Monthly Resource Report'!"&amp;'Reid Validation'!S$482631&amp;":"&amp;'Reid Validation'!S$482632),'Reid Validation'!S$482633,FALSE)),0,HLOOKUP($B117,INDIRECT("'Monthly Resource Report'!"&amp;'Reid Validation'!S$482631&amp;":"&amp;'Reid Validation'!S$482632),'Reid Validation'!S$482633,FALSE))</f>
        <v>0.71815363489647932</v>
      </c>
      <c r="T117" s="318">
        <f ca="1">+IF(ISERROR(HLOOKUP($B117,INDIRECT("'Monthly Resource Report'!"&amp;'Reid Validation'!T$482631&amp;":"&amp;'Reid Validation'!T$482632),'Reid Validation'!T$482633,FALSE)),0,HLOOKUP($B117,INDIRECT("'Monthly Resource Report'!"&amp;'Reid Validation'!T$482631&amp;":"&amp;'Reid Validation'!T$482632),'Reid Validation'!T$482633,FALSE))</f>
        <v>6.0275038316681732E-2</v>
      </c>
    </row>
    <row r="118" spans="2:20" s="29" customFormat="1">
      <c r="B118" s="301">
        <v>44774</v>
      </c>
      <c r="C118" s="294">
        <v>45</v>
      </c>
      <c r="D118" s="297">
        <v>0</v>
      </c>
      <c r="E118" s="299">
        <v>0.3</v>
      </c>
      <c r="F118" s="295">
        <v>0.06</v>
      </c>
      <c r="G118" s="294">
        <f ca="1">+IF(ISERROR(HLOOKUP($B118,INDIRECT("'Monthly Resource Report'!"&amp;'Reid Validation'!G$482631&amp;":"&amp;'Reid Validation'!G$482632),'Reid Validation'!G$482633,FALSE)),0,HLOOKUP($B118,INDIRECT("'Monthly Resource Report'!"&amp;'Reid Validation'!G$482631&amp;":"&amp;'Reid Validation'!G$482632),'Reid Validation'!G$482633,FALSE))</f>
        <v>45</v>
      </c>
      <c r="H118" s="297">
        <f ca="1">+IF(ISERROR(HLOOKUP($B118,INDIRECT("'Monthly Resource Report'!"&amp;'Reid Validation'!H$482631&amp;":"&amp;'Reid Validation'!H$482632),'Reid Validation'!H$482633,FALSE)),0,HLOOKUP($B118,INDIRECT("'Monthly Resource Report'!"&amp;'Reid Validation'!H$482631&amp;":"&amp;'Reid Validation'!H$482632),'Reid Validation'!H$482633,FALSE))</f>
        <v>0</v>
      </c>
      <c r="I118" s="317">
        <f ca="1">+IF(ISERROR(HLOOKUP($B118,INDIRECT("'Monthly Resource Report'!"&amp;'Reid Validation'!I$482631&amp;":"&amp;'Reid Validation'!I$482632),'Reid Validation'!I$482633,FALSE)),0,HLOOKUP($B118,INDIRECT("'Monthly Resource Report'!"&amp;'Reid Validation'!I$482631&amp;":"&amp;'Reid Validation'!I$482632),'Reid Validation'!I$482633,FALSE))</f>
        <v>0.29410866962629345</v>
      </c>
      <c r="J118" s="318">
        <f ca="1">+IF(ISERROR(HLOOKUP($B118,INDIRECT("'Monthly Resource Report'!"&amp;'Reid Validation'!J$482631&amp;":"&amp;'Reid Validation'!J$482632),'Reid Validation'!J$482633,FALSE)),0,HLOOKUP($B118,INDIRECT("'Monthly Resource Report'!"&amp;'Reid Validation'!J$482631&amp;":"&amp;'Reid Validation'!J$482632),'Reid Validation'!J$482633,FALSE))</f>
        <v>6.2403131009268899E-2</v>
      </c>
      <c r="L118" s="301">
        <v>44774</v>
      </c>
      <c r="M118" s="294">
        <v>58</v>
      </c>
      <c r="N118" s="297">
        <v>0</v>
      </c>
      <c r="O118" s="299">
        <v>0.7</v>
      </c>
      <c r="P118" s="295">
        <v>0.06</v>
      </c>
      <c r="Q118" s="294">
        <f ca="1">+IF(ISERROR(HLOOKUP($B118,INDIRECT("'Monthly Resource Report'!"&amp;'Reid Validation'!Q$482631&amp;":"&amp;'Reid Validation'!Q$482632),'Reid Validation'!Q$482633,FALSE)),0,HLOOKUP($B118,INDIRECT("'Monthly Resource Report'!"&amp;'Reid Validation'!Q$482631&amp;":"&amp;'Reid Validation'!Q$482632),'Reid Validation'!Q$482633,FALSE))</f>
        <v>58</v>
      </c>
      <c r="R118" s="297">
        <f ca="1">+IF(ISERROR(HLOOKUP($B118,INDIRECT("'Monthly Resource Report'!"&amp;'Reid Validation'!R$482631&amp;":"&amp;'Reid Validation'!R$482632),'Reid Validation'!R$482633,FALSE)),0,HLOOKUP($B118,INDIRECT("'Monthly Resource Report'!"&amp;'Reid Validation'!R$482631&amp;":"&amp;'Reid Validation'!R$482632),'Reid Validation'!R$482633,FALSE))</f>
        <v>0</v>
      </c>
      <c r="S118" s="317">
        <f ca="1">+IF(ISERROR(HLOOKUP($B118,INDIRECT("'Monthly Resource Report'!"&amp;'Reid Validation'!S$482631&amp;":"&amp;'Reid Validation'!S$482632),'Reid Validation'!S$482633,FALSE)),0,HLOOKUP($B118,INDIRECT("'Monthly Resource Report'!"&amp;'Reid Validation'!S$482631&amp;":"&amp;'Reid Validation'!S$482632),'Reid Validation'!S$482633,FALSE))</f>
        <v>0.71839884116928221</v>
      </c>
      <c r="T118" s="318">
        <f ca="1">+IF(ISERROR(HLOOKUP($B118,INDIRECT("'Monthly Resource Report'!"&amp;'Reid Validation'!T$482631&amp;":"&amp;'Reid Validation'!T$482632),'Reid Validation'!T$482633,FALSE)),0,HLOOKUP($B118,INDIRECT("'Monthly Resource Report'!"&amp;'Reid Validation'!T$482631&amp;":"&amp;'Reid Validation'!T$482632),'Reid Validation'!T$482633,FALSE))</f>
        <v>6.0364996675494727E-2</v>
      </c>
    </row>
    <row r="119" spans="2:20" s="29" customFormat="1">
      <c r="B119" s="301">
        <v>44805</v>
      </c>
      <c r="C119" s="294">
        <v>45</v>
      </c>
      <c r="D119" s="297">
        <v>0</v>
      </c>
      <c r="E119" s="299">
        <v>0.3</v>
      </c>
      <c r="F119" s="295">
        <v>0.06</v>
      </c>
      <c r="G119" s="294">
        <f ca="1">+IF(ISERROR(HLOOKUP($B119,INDIRECT("'Monthly Resource Report'!"&amp;'Reid Validation'!G$482631&amp;":"&amp;'Reid Validation'!G$482632),'Reid Validation'!G$482633,FALSE)),0,HLOOKUP($B119,INDIRECT("'Monthly Resource Report'!"&amp;'Reid Validation'!G$482631&amp;":"&amp;'Reid Validation'!G$482632),'Reid Validation'!G$482633,FALSE))</f>
        <v>0</v>
      </c>
      <c r="H119" s="297">
        <f ca="1">+IF(ISERROR(HLOOKUP($B119,INDIRECT("'Monthly Resource Report'!"&amp;'Reid Validation'!H$482631&amp;":"&amp;'Reid Validation'!H$482632),'Reid Validation'!H$482633,FALSE)),0,HLOOKUP($B119,INDIRECT("'Monthly Resource Report'!"&amp;'Reid Validation'!H$482631&amp;":"&amp;'Reid Validation'!H$482632),'Reid Validation'!H$482633,FALSE))</f>
        <v>0</v>
      </c>
      <c r="I119" s="317">
        <f ca="1">+IF(ISERROR(HLOOKUP($B119,INDIRECT("'Monthly Resource Report'!"&amp;'Reid Validation'!I$482631&amp;":"&amp;'Reid Validation'!I$482632),'Reid Validation'!I$482633,FALSE)),0,HLOOKUP($B119,INDIRECT("'Monthly Resource Report'!"&amp;'Reid Validation'!I$482631&amp;":"&amp;'Reid Validation'!I$482632),'Reid Validation'!I$482633,FALSE))</f>
        <v>0</v>
      </c>
      <c r="J119" s="318">
        <f ca="1">+IF(ISERROR(HLOOKUP($B119,INDIRECT("'Monthly Resource Report'!"&amp;'Reid Validation'!J$482631&amp;":"&amp;'Reid Validation'!J$482632),'Reid Validation'!J$482633,FALSE)),0,HLOOKUP($B119,INDIRECT("'Monthly Resource Report'!"&amp;'Reid Validation'!J$482631&amp;":"&amp;'Reid Validation'!J$482632),'Reid Validation'!J$482633,FALSE))</f>
        <v>0</v>
      </c>
      <c r="L119" s="301">
        <v>44805</v>
      </c>
      <c r="M119" s="294">
        <v>58</v>
      </c>
      <c r="N119" s="297">
        <v>0</v>
      </c>
      <c r="O119" s="299">
        <v>0.7</v>
      </c>
      <c r="P119" s="295">
        <v>0.06</v>
      </c>
      <c r="Q119" s="294">
        <f ca="1">+IF(ISERROR(HLOOKUP($B119,INDIRECT("'Monthly Resource Report'!"&amp;'Reid Validation'!Q$482631&amp;":"&amp;'Reid Validation'!Q$482632),'Reid Validation'!Q$482633,FALSE)),0,HLOOKUP($B119,INDIRECT("'Monthly Resource Report'!"&amp;'Reid Validation'!Q$482631&amp;":"&amp;'Reid Validation'!Q$482632),'Reid Validation'!Q$482633,FALSE))</f>
        <v>58</v>
      </c>
      <c r="R119" s="297">
        <f ca="1">+IF(ISERROR(HLOOKUP($B119,INDIRECT("'Monthly Resource Report'!"&amp;'Reid Validation'!R$482631&amp;":"&amp;'Reid Validation'!R$482632),'Reid Validation'!R$482633,FALSE)),0,HLOOKUP($B119,INDIRECT("'Monthly Resource Report'!"&amp;'Reid Validation'!R$482631&amp;":"&amp;'Reid Validation'!R$482632),'Reid Validation'!R$482633,FALSE))</f>
        <v>0</v>
      </c>
      <c r="S119" s="317">
        <f ca="1">+IF(ISERROR(HLOOKUP($B119,INDIRECT("'Monthly Resource Report'!"&amp;'Reid Validation'!S$482631&amp;":"&amp;'Reid Validation'!S$482632),'Reid Validation'!S$482633,FALSE)),0,HLOOKUP($B119,INDIRECT("'Monthly Resource Report'!"&amp;'Reid Validation'!S$482631&amp;":"&amp;'Reid Validation'!S$482632),'Reid Validation'!S$482633,FALSE))</f>
        <v>0.71443939866322292</v>
      </c>
      <c r="T119" s="318">
        <f ca="1">+IF(ISERROR(HLOOKUP($B119,INDIRECT("'Monthly Resource Report'!"&amp;'Reid Validation'!T$482631&amp;":"&amp;'Reid Validation'!T$482632),'Reid Validation'!T$482633,FALSE)),0,HLOOKUP($B119,INDIRECT("'Monthly Resource Report'!"&amp;'Reid Validation'!T$482631&amp;":"&amp;'Reid Validation'!T$482632),'Reid Validation'!T$482633,FALSE))</f>
        <v>6.0384112876340011E-2</v>
      </c>
    </row>
    <row r="120" spans="2:20" s="29" customFormat="1">
      <c r="B120" s="301">
        <v>44835</v>
      </c>
      <c r="C120" s="294">
        <v>45</v>
      </c>
      <c r="D120" s="297">
        <v>0</v>
      </c>
      <c r="E120" s="299">
        <v>0.3</v>
      </c>
      <c r="F120" s="295">
        <v>0.06</v>
      </c>
      <c r="G120" s="294">
        <f ca="1">+IF(ISERROR(HLOOKUP($B120,INDIRECT("'Monthly Resource Report'!"&amp;'Reid Validation'!G$482631&amp;":"&amp;'Reid Validation'!G$482632),'Reid Validation'!G$482633,FALSE)),0,HLOOKUP($B120,INDIRECT("'Monthly Resource Report'!"&amp;'Reid Validation'!G$482631&amp;":"&amp;'Reid Validation'!G$482632),'Reid Validation'!G$482633,FALSE))</f>
        <v>0</v>
      </c>
      <c r="H120" s="297">
        <f ca="1">+IF(ISERROR(HLOOKUP($B120,INDIRECT("'Monthly Resource Report'!"&amp;'Reid Validation'!H$482631&amp;":"&amp;'Reid Validation'!H$482632),'Reid Validation'!H$482633,FALSE)),0,HLOOKUP($B120,INDIRECT("'Monthly Resource Report'!"&amp;'Reid Validation'!H$482631&amp;":"&amp;'Reid Validation'!H$482632),'Reid Validation'!H$482633,FALSE))</f>
        <v>0</v>
      </c>
      <c r="I120" s="317">
        <f ca="1">+IF(ISERROR(HLOOKUP($B120,INDIRECT("'Monthly Resource Report'!"&amp;'Reid Validation'!I$482631&amp;":"&amp;'Reid Validation'!I$482632),'Reid Validation'!I$482633,FALSE)),0,HLOOKUP($B120,INDIRECT("'Monthly Resource Report'!"&amp;'Reid Validation'!I$482631&amp;":"&amp;'Reid Validation'!I$482632),'Reid Validation'!I$482633,FALSE))</f>
        <v>0</v>
      </c>
      <c r="J120" s="318">
        <f ca="1">+IF(ISERROR(HLOOKUP($B120,INDIRECT("'Monthly Resource Report'!"&amp;'Reid Validation'!J$482631&amp;":"&amp;'Reid Validation'!J$482632),'Reid Validation'!J$482633,FALSE)),0,HLOOKUP($B120,INDIRECT("'Monthly Resource Report'!"&amp;'Reid Validation'!J$482631&amp;":"&amp;'Reid Validation'!J$482632),'Reid Validation'!J$482633,FALSE))</f>
        <v>0</v>
      </c>
      <c r="L120" s="301">
        <v>44835</v>
      </c>
      <c r="M120" s="294">
        <v>60</v>
      </c>
      <c r="N120" s="297">
        <v>0</v>
      </c>
      <c r="O120" s="299">
        <v>0.7</v>
      </c>
      <c r="P120" s="295">
        <v>0.06</v>
      </c>
      <c r="Q120" s="294">
        <f ca="1">+IF(ISERROR(HLOOKUP($B120,INDIRECT("'Monthly Resource Report'!"&amp;'Reid Validation'!Q$482631&amp;":"&amp;'Reid Validation'!Q$482632),'Reid Validation'!Q$482633,FALSE)),0,HLOOKUP($B120,INDIRECT("'Monthly Resource Report'!"&amp;'Reid Validation'!Q$482631&amp;":"&amp;'Reid Validation'!Q$482632),'Reid Validation'!Q$482633,FALSE))</f>
        <v>60</v>
      </c>
      <c r="R120" s="297">
        <f ca="1">+IF(ISERROR(HLOOKUP($B120,INDIRECT("'Monthly Resource Report'!"&amp;'Reid Validation'!R$482631&amp;":"&amp;'Reid Validation'!R$482632),'Reid Validation'!R$482633,FALSE)),0,HLOOKUP($B120,INDIRECT("'Monthly Resource Report'!"&amp;'Reid Validation'!R$482631&amp;":"&amp;'Reid Validation'!R$482632),'Reid Validation'!R$482633,FALSE))</f>
        <v>0</v>
      </c>
      <c r="S120" s="317">
        <f ca="1">+IF(ISERROR(HLOOKUP($B120,INDIRECT("'Monthly Resource Report'!"&amp;'Reid Validation'!S$482631&amp;":"&amp;'Reid Validation'!S$482632),'Reid Validation'!S$482633,FALSE)),0,HLOOKUP($B120,INDIRECT("'Monthly Resource Report'!"&amp;'Reid Validation'!S$482631&amp;":"&amp;'Reid Validation'!S$482632),'Reid Validation'!S$482633,FALSE))</f>
        <v>0.69478068181092079</v>
      </c>
      <c r="T120" s="318">
        <f ca="1">+IF(ISERROR(HLOOKUP($B120,INDIRECT("'Monthly Resource Report'!"&amp;'Reid Validation'!T$482631&amp;":"&amp;'Reid Validation'!T$482632),'Reid Validation'!T$482633,FALSE)),0,HLOOKUP($B120,INDIRECT("'Monthly Resource Report'!"&amp;'Reid Validation'!T$482631&amp;":"&amp;'Reid Validation'!T$482632),'Reid Validation'!T$482633,FALSE))</f>
        <v>6.0767229302531735E-2</v>
      </c>
    </row>
    <row r="121" spans="2:20" s="29" customFormat="1">
      <c r="B121" s="301">
        <v>44866</v>
      </c>
      <c r="C121" s="294">
        <v>45</v>
      </c>
      <c r="D121" s="297">
        <v>0</v>
      </c>
      <c r="E121" s="299">
        <v>0.3</v>
      </c>
      <c r="F121" s="295">
        <v>0.06</v>
      </c>
      <c r="G121" s="294">
        <f ca="1">+IF(ISERROR(HLOOKUP($B121,INDIRECT("'Monthly Resource Report'!"&amp;'Reid Validation'!G$482631&amp;":"&amp;'Reid Validation'!G$482632),'Reid Validation'!G$482633,FALSE)),0,HLOOKUP($B121,INDIRECT("'Monthly Resource Report'!"&amp;'Reid Validation'!G$482631&amp;":"&amp;'Reid Validation'!G$482632),'Reid Validation'!G$482633,FALSE))</f>
        <v>0</v>
      </c>
      <c r="H121" s="297">
        <f ca="1">+IF(ISERROR(HLOOKUP($B121,INDIRECT("'Monthly Resource Report'!"&amp;'Reid Validation'!H$482631&amp;":"&amp;'Reid Validation'!H$482632),'Reid Validation'!H$482633,FALSE)),0,HLOOKUP($B121,INDIRECT("'Monthly Resource Report'!"&amp;'Reid Validation'!H$482631&amp;":"&amp;'Reid Validation'!H$482632),'Reid Validation'!H$482633,FALSE))</f>
        <v>0</v>
      </c>
      <c r="I121" s="317">
        <f ca="1">+IF(ISERROR(HLOOKUP($B121,INDIRECT("'Monthly Resource Report'!"&amp;'Reid Validation'!I$482631&amp;":"&amp;'Reid Validation'!I$482632),'Reid Validation'!I$482633,FALSE)),0,HLOOKUP($B121,INDIRECT("'Monthly Resource Report'!"&amp;'Reid Validation'!I$482631&amp;":"&amp;'Reid Validation'!I$482632),'Reid Validation'!I$482633,FALSE))</f>
        <v>0</v>
      </c>
      <c r="J121" s="318">
        <f ca="1">+IF(ISERROR(HLOOKUP($B121,INDIRECT("'Monthly Resource Report'!"&amp;'Reid Validation'!J$482631&amp;":"&amp;'Reid Validation'!J$482632),'Reid Validation'!J$482633,FALSE)),0,HLOOKUP($B121,INDIRECT("'Monthly Resource Report'!"&amp;'Reid Validation'!J$482631&amp;":"&amp;'Reid Validation'!J$482632),'Reid Validation'!J$482633,FALSE))</f>
        <v>0</v>
      </c>
      <c r="L121" s="301">
        <v>44866</v>
      </c>
      <c r="M121" s="294">
        <v>60</v>
      </c>
      <c r="N121" s="297">
        <v>0</v>
      </c>
      <c r="O121" s="299">
        <v>0.7</v>
      </c>
      <c r="P121" s="295">
        <v>0.06</v>
      </c>
      <c r="Q121" s="294">
        <f ca="1">+IF(ISERROR(HLOOKUP($B121,INDIRECT("'Monthly Resource Report'!"&amp;'Reid Validation'!Q$482631&amp;":"&amp;'Reid Validation'!Q$482632),'Reid Validation'!Q$482633,FALSE)),0,HLOOKUP($B121,INDIRECT("'Monthly Resource Report'!"&amp;'Reid Validation'!Q$482631&amp;":"&amp;'Reid Validation'!Q$482632),'Reid Validation'!Q$482633,FALSE))</f>
        <v>60</v>
      </c>
      <c r="R121" s="297">
        <f ca="1">+IF(ISERROR(HLOOKUP($B121,INDIRECT("'Monthly Resource Report'!"&amp;'Reid Validation'!R$482631&amp;":"&amp;'Reid Validation'!R$482632),'Reid Validation'!R$482633,FALSE)),0,HLOOKUP($B121,INDIRECT("'Monthly Resource Report'!"&amp;'Reid Validation'!R$482631&amp;":"&amp;'Reid Validation'!R$482632),'Reid Validation'!R$482633,FALSE))</f>
        <v>0</v>
      </c>
      <c r="S121" s="317">
        <f ca="1">+IF(ISERROR(HLOOKUP($B121,INDIRECT("'Monthly Resource Report'!"&amp;'Reid Validation'!S$482631&amp;":"&amp;'Reid Validation'!S$482632),'Reid Validation'!S$482633,FALSE)),0,HLOOKUP($B121,INDIRECT("'Monthly Resource Report'!"&amp;'Reid Validation'!S$482631&amp;":"&amp;'Reid Validation'!S$482632),'Reid Validation'!S$482633,FALSE))</f>
        <v>0.70622413982892629</v>
      </c>
      <c r="T121" s="318">
        <f ca="1">+IF(ISERROR(HLOOKUP($B121,INDIRECT("'Monthly Resource Report'!"&amp;'Reid Validation'!T$482631&amp;":"&amp;'Reid Validation'!T$482632),'Reid Validation'!T$482633,FALSE)),0,HLOOKUP($B121,INDIRECT("'Monthly Resource Report'!"&amp;'Reid Validation'!T$482631&amp;":"&amp;'Reid Validation'!T$482632),'Reid Validation'!T$482633,FALSE))</f>
        <v>6.1298183285884794E-2</v>
      </c>
    </row>
    <row r="122" spans="2:20" s="29" customFormat="1">
      <c r="B122" s="301">
        <v>44896</v>
      </c>
      <c r="C122" s="294">
        <v>45</v>
      </c>
      <c r="D122" s="297">
        <v>0</v>
      </c>
      <c r="E122" s="299">
        <v>0.3</v>
      </c>
      <c r="F122" s="295">
        <v>0.06</v>
      </c>
      <c r="G122" s="294">
        <f ca="1">+IF(ISERROR(HLOOKUP($B122,INDIRECT("'Monthly Resource Report'!"&amp;'Reid Validation'!G$482631&amp;":"&amp;'Reid Validation'!G$482632),'Reid Validation'!G$482633,FALSE)),0,HLOOKUP($B122,INDIRECT("'Monthly Resource Report'!"&amp;'Reid Validation'!G$482631&amp;":"&amp;'Reid Validation'!G$482632),'Reid Validation'!G$482633,FALSE))</f>
        <v>0</v>
      </c>
      <c r="H122" s="297">
        <f ca="1">+IF(ISERROR(HLOOKUP($B122,INDIRECT("'Monthly Resource Report'!"&amp;'Reid Validation'!H$482631&amp;":"&amp;'Reid Validation'!H$482632),'Reid Validation'!H$482633,FALSE)),0,HLOOKUP($B122,INDIRECT("'Monthly Resource Report'!"&amp;'Reid Validation'!H$482631&amp;":"&amp;'Reid Validation'!H$482632),'Reid Validation'!H$482633,FALSE))</f>
        <v>0</v>
      </c>
      <c r="I122" s="317">
        <f ca="1">+IF(ISERROR(HLOOKUP($B122,INDIRECT("'Monthly Resource Report'!"&amp;'Reid Validation'!I$482631&amp;":"&amp;'Reid Validation'!I$482632),'Reid Validation'!I$482633,FALSE)),0,HLOOKUP($B122,INDIRECT("'Monthly Resource Report'!"&amp;'Reid Validation'!I$482631&amp;":"&amp;'Reid Validation'!I$482632),'Reid Validation'!I$482633,FALSE))</f>
        <v>0</v>
      </c>
      <c r="J122" s="318">
        <f ca="1">+IF(ISERROR(HLOOKUP($B122,INDIRECT("'Monthly Resource Report'!"&amp;'Reid Validation'!J$482631&amp;":"&amp;'Reid Validation'!J$482632),'Reid Validation'!J$482633,FALSE)),0,HLOOKUP($B122,INDIRECT("'Monthly Resource Report'!"&amp;'Reid Validation'!J$482631&amp;":"&amp;'Reid Validation'!J$482632),'Reid Validation'!J$482633,FALSE))</f>
        <v>0</v>
      </c>
      <c r="L122" s="301">
        <v>44896</v>
      </c>
      <c r="M122" s="294">
        <v>65</v>
      </c>
      <c r="N122" s="297">
        <v>0</v>
      </c>
      <c r="O122" s="299">
        <v>0.7</v>
      </c>
      <c r="P122" s="295">
        <v>0.06</v>
      </c>
      <c r="Q122" s="294">
        <f ca="1">+IF(ISERROR(HLOOKUP($B122,INDIRECT("'Monthly Resource Report'!"&amp;'Reid Validation'!Q$482631&amp;":"&amp;'Reid Validation'!Q$482632),'Reid Validation'!Q$482633,FALSE)),0,HLOOKUP($B122,INDIRECT("'Monthly Resource Report'!"&amp;'Reid Validation'!Q$482631&amp;":"&amp;'Reid Validation'!Q$482632),'Reid Validation'!Q$482633,FALSE))</f>
        <v>65</v>
      </c>
      <c r="R122" s="297">
        <f ca="1">+IF(ISERROR(HLOOKUP($B122,INDIRECT("'Monthly Resource Report'!"&amp;'Reid Validation'!R$482631&amp;":"&amp;'Reid Validation'!R$482632),'Reid Validation'!R$482633,FALSE)),0,HLOOKUP($B122,INDIRECT("'Monthly Resource Report'!"&amp;'Reid Validation'!R$482631&amp;":"&amp;'Reid Validation'!R$482632),'Reid Validation'!R$482633,FALSE))</f>
        <v>0</v>
      </c>
      <c r="S122" s="317">
        <f ca="1">+IF(ISERROR(HLOOKUP($B122,INDIRECT("'Monthly Resource Report'!"&amp;'Reid Validation'!S$482631&amp;":"&amp;'Reid Validation'!S$482632),'Reid Validation'!S$482633,FALSE)),0,HLOOKUP($B122,INDIRECT("'Monthly Resource Report'!"&amp;'Reid Validation'!S$482631&amp;":"&amp;'Reid Validation'!S$482632),'Reid Validation'!S$482633,FALSE))</f>
        <v>0.70969529603965686</v>
      </c>
      <c r="T122" s="318">
        <f ca="1">+IF(ISERROR(HLOOKUP($B122,INDIRECT("'Monthly Resource Report'!"&amp;'Reid Validation'!T$482631&amp;":"&amp;'Reid Validation'!T$482632),'Reid Validation'!T$482633,FALSE)),0,HLOOKUP($B122,INDIRECT("'Monthly Resource Report'!"&amp;'Reid Validation'!T$482631&amp;":"&amp;'Reid Validation'!T$482632),'Reid Validation'!T$482633,FALSE))</f>
        <v>6.097742976802828E-2</v>
      </c>
    </row>
    <row r="123" spans="2:20" s="29" customFormat="1">
      <c r="B123" s="301">
        <v>44927</v>
      </c>
      <c r="C123" s="294">
        <v>45</v>
      </c>
      <c r="D123" s="297">
        <v>0</v>
      </c>
      <c r="E123" s="299">
        <v>0.3</v>
      </c>
      <c r="F123" s="295">
        <v>0.06</v>
      </c>
      <c r="G123" s="294">
        <f ca="1">+IF(ISERROR(HLOOKUP($B123,INDIRECT("'Monthly Resource Report'!"&amp;'Reid Validation'!G$482631&amp;":"&amp;'Reid Validation'!G$482632),'Reid Validation'!G$482633,FALSE)),0,HLOOKUP($B123,INDIRECT("'Monthly Resource Report'!"&amp;'Reid Validation'!G$482631&amp;":"&amp;'Reid Validation'!G$482632),'Reid Validation'!G$482633,FALSE))</f>
        <v>45</v>
      </c>
      <c r="H123" s="297">
        <f ca="1">+IF(ISERROR(HLOOKUP($B123,INDIRECT("'Monthly Resource Report'!"&amp;'Reid Validation'!H$482631&amp;":"&amp;'Reid Validation'!H$482632),'Reid Validation'!H$482633,FALSE)),0,HLOOKUP($B123,INDIRECT("'Monthly Resource Report'!"&amp;'Reid Validation'!H$482631&amp;":"&amp;'Reid Validation'!H$482632),'Reid Validation'!H$482633,FALSE))</f>
        <v>0</v>
      </c>
      <c r="I123" s="317">
        <f ca="1">+IF(ISERROR(HLOOKUP($B123,INDIRECT("'Monthly Resource Report'!"&amp;'Reid Validation'!I$482631&amp;":"&amp;'Reid Validation'!I$482632),'Reid Validation'!I$482633,FALSE)),0,HLOOKUP($B123,INDIRECT("'Monthly Resource Report'!"&amp;'Reid Validation'!I$482631&amp;":"&amp;'Reid Validation'!I$482632),'Reid Validation'!I$482633,FALSE))</f>
        <v>0</v>
      </c>
      <c r="J123" s="318">
        <f ca="1">+IF(ISERROR(HLOOKUP($B123,INDIRECT("'Monthly Resource Report'!"&amp;'Reid Validation'!J$482631&amp;":"&amp;'Reid Validation'!J$482632),'Reid Validation'!J$482633,FALSE)),0,HLOOKUP($B123,INDIRECT("'Monthly Resource Report'!"&amp;'Reid Validation'!J$482631&amp;":"&amp;'Reid Validation'!J$482632),'Reid Validation'!J$482633,FALSE))</f>
        <v>0</v>
      </c>
      <c r="L123" s="301">
        <v>44927</v>
      </c>
      <c r="M123" s="294">
        <v>65</v>
      </c>
      <c r="N123" s="297">
        <v>0</v>
      </c>
      <c r="O123" s="299">
        <v>0.7</v>
      </c>
      <c r="P123" s="295">
        <v>0.06</v>
      </c>
      <c r="Q123" s="294">
        <f ca="1">+IF(ISERROR(HLOOKUP($B123,INDIRECT("'Monthly Resource Report'!"&amp;'Reid Validation'!Q$482631&amp;":"&amp;'Reid Validation'!Q$482632),'Reid Validation'!Q$482633,FALSE)),0,HLOOKUP($B123,INDIRECT("'Monthly Resource Report'!"&amp;'Reid Validation'!Q$482631&amp;":"&amp;'Reid Validation'!Q$482632),'Reid Validation'!Q$482633,FALSE))</f>
        <v>65</v>
      </c>
      <c r="R123" s="297">
        <f ca="1">+IF(ISERROR(HLOOKUP($B123,INDIRECT("'Monthly Resource Report'!"&amp;'Reid Validation'!R$482631&amp;":"&amp;'Reid Validation'!R$482632),'Reid Validation'!R$482633,FALSE)),0,HLOOKUP($B123,INDIRECT("'Monthly Resource Report'!"&amp;'Reid Validation'!R$482631&amp;":"&amp;'Reid Validation'!R$482632),'Reid Validation'!R$482633,FALSE))</f>
        <v>0</v>
      </c>
      <c r="S123" s="317">
        <f ca="1">+IF(ISERROR(HLOOKUP($B123,INDIRECT("'Monthly Resource Report'!"&amp;'Reid Validation'!S$482631&amp;":"&amp;'Reid Validation'!S$482632),'Reid Validation'!S$482633,FALSE)),0,HLOOKUP($B123,INDIRECT("'Monthly Resource Report'!"&amp;'Reid Validation'!S$482631&amp;":"&amp;'Reid Validation'!S$482632),'Reid Validation'!S$482633,FALSE))</f>
        <v>0.70686841672364986</v>
      </c>
      <c r="T123" s="318">
        <f ca="1">+IF(ISERROR(HLOOKUP($B123,INDIRECT("'Monthly Resource Report'!"&amp;'Reid Validation'!T$482631&amp;":"&amp;'Reid Validation'!T$482632),'Reid Validation'!T$482633,FALSE)),0,HLOOKUP($B123,INDIRECT("'Monthly Resource Report'!"&amp;'Reid Validation'!T$482631&amp;":"&amp;'Reid Validation'!T$482632),'Reid Validation'!T$482633,FALSE))</f>
        <v>6.0756579908945382E-2</v>
      </c>
    </row>
    <row r="124" spans="2:20" s="29" customFormat="1">
      <c r="B124" s="301">
        <v>44958</v>
      </c>
      <c r="C124" s="294">
        <v>45</v>
      </c>
      <c r="D124" s="297">
        <v>0</v>
      </c>
      <c r="E124" s="299">
        <v>0.3</v>
      </c>
      <c r="F124" s="295">
        <v>0.06</v>
      </c>
      <c r="G124" s="294">
        <f ca="1">+IF(ISERROR(HLOOKUP($B124,INDIRECT("'Monthly Resource Report'!"&amp;'Reid Validation'!G$482631&amp;":"&amp;'Reid Validation'!G$482632),'Reid Validation'!G$482633,FALSE)),0,HLOOKUP($B124,INDIRECT("'Monthly Resource Report'!"&amp;'Reid Validation'!G$482631&amp;":"&amp;'Reid Validation'!G$482632),'Reid Validation'!G$482633,FALSE))</f>
        <v>45</v>
      </c>
      <c r="H124" s="297">
        <f ca="1">+IF(ISERROR(HLOOKUP($B124,INDIRECT("'Monthly Resource Report'!"&amp;'Reid Validation'!H$482631&amp;":"&amp;'Reid Validation'!H$482632),'Reid Validation'!H$482633,FALSE)),0,HLOOKUP($B124,INDIRECT("'Monthly Resource Report'!"&amp;'Reid Validation'!H$482631&amp;":"&amp;'Reid Validation'!H$482632),'Reid Validation'!H$482633,FALSE))</f>
        <v>0</v>
      </c>
      <c r="I124" s="317">
        <f ca="1">+IF(ISERROR(HLOOKUP($B124,INDIRECT("'Monthly Resource Report'!"&amp;'Reid Validation'!I$482631&amp;":"&amp;'Reid Validation'!I$482632),'Reid Validation'!I$482633,FALSE)),0,HLOOKUP($B124,INDIRECT("'Monthly Resource Report'!"&amp;'Reid Validation'!I$482631&amp;":"&amp;'Reid Validation'!I$482632),'Reid Validation'!I$482633,FALSE))</f>
        <v>0</v>
      </c>
      <c r="J124" s="318">
        <f ca="1">+IF(ISERROR(HLOOKUP($B124,INDIRECT("'Monthly Resource Report'!"&amp;'Reid Validation'!J$482631&amp;":"&amp;'Reid Validation'!J$482632),'Reid Validation'!J$482633,FALSE)),0,HLOOKUP($B124,INDIRECT("'Monthly Resource Report'!"&amp;'Reid Validation'!J$482631&amp;":"&amp;'Reid Validation'!J$482632),'Reid Validation'!J$482633,FALSE))</f>
        <v>0</v>
      </c>
      <c r="L124" s="301">
        <v>44958</v>
      </c>
      <c r="M124" s="294">
        <v>65</v>
      </c>
      <c r="N124" s="297">
        <v>0</v>
      </c>
      <c r="O124" s="299">
        <v>0.7</v>
      </c>
      <c r="P124" s="295">
        <v>0.06</v>
      </c>
      <c r="Q124" s="294">
        <f ca="1">+IF(ISERROR(HLOOKUP($B124,INDIRECT("'Monthly Resource Report'!"&amp;'Reid Validation'!Q$482631&amp;":"&amp;'Reid Validation'!Q$482632),'Reid Validation'!Q$482633,FALSE)),0,HLOOKUP($B124,INDIRECT("'Monthly Resource Report'!"&amp;'Reid Validation'!Q$482631&amp;":"&amp;'Reid Validation'!Q$482632),'Reid Validation'!Q$482633,FALSE))</f>
        <v>65</v>
      </c>
      <c r="R124" s="297">
        <f ca="1">+IF(ISERROR(HLOOKUP($B124,INDIRECT("'Monthly Resource Report'!"&amp;'Reid Validation'!R$482631&amp;":"&amp;'Reid Validation'!R$482632),'Reid Validation'!R$482633,FALSE)),0,HLOOKUP($B124,INDIRECT("'Monthly Resource Report'!"&amp;'Reid Validation'!R$482631&amp;":"&amp;'Reid Validation'!R$482632),'Reid Validation'!R$482633,FALSE))</f>
        <v>0</v>
      </c>
      <c r="S124" s="317">
        <f ca="1">+IF(ISERROR(HLOOKUP($B124,INDIRECT("'Monthly Resource Report'!"&amp;'Reid Validation'!S$482631&amp;":"&amp;'Reid Validation'!S$482632),'Reid Validation'!S$482633,FALSE)),0,HLOOKUP($B124,INDIRECT("'Monthly Resource Report'!"&amp;'Reid Validation'!S$482631&amp;":"&amp;'Reid Validation'!S$482632),'Reid Validation'!S$482633,FALSE))</f>
        <v>0.70676708908054087</v>
      </c>
      <c r="T124" s="318">
        <f ca="1">+IF(ISERROR(HLOOKUP($B124,INDIRECT("'Monthly Resource Report'!"&amp;'Reid Validation'!T$482631&amp;":"&amp;'Reid Validation'!T$482632),'Reid Validation'!T$482633,FALSE)),0,HLOOKUP($B124,INDIRECT("'Monthly Resource Report'!"&amp;'Reid Validation'!T$482631&amp;":"&amp;'Reid Validation'!T$482632),'Reid Validation'!T$482633,FALSE))</f>
        <v>6.0815233241539292E-2</v>
      </c>
    </row>
    <row r="125" spans="2:20" s="29" customFormat="1">
      <c r="B125" s="301">
        <v>44986</v>
      </c>
      <c r="C125" s="294">
        <v>45</v>
      </c>
      <c r="D125" s="297">
        <v>0</v>
      </c>
      <c r="E125" s="299">
        <v>0.3</v>
      </c>
      <c r="F125" s="295">
        <v>0.06</v>
      </c>
      <c r="G125" s="294">
        <f ca="1">+IF(ISERROR(HLOOKUP($B125,INDIRECT("'Monthly Resource Report'!"&amp;'Reid Validation'!G$482631&amp;":"&amp;'Reid Validation'!G$482632),'Reid Validation'!G$482633,FALSE)),0,HLOOKUP($B125,INDIRECT("'Monthly Resource Report'!"&amp;'Reid Validation'!G$482631&amp;":"&amp;'Reid Validation'!G$482632),'Reid Validation'!G$482633,FALSE))</f>
        <v>0</v>
      </c>
      <c r="H125" s="297">
        <f ca="1">+IF(ISERROR(HLOOKUP($B125,INDIRECT("'Monthly Resource Report'!"&amp;'Reid Validation'!H$482631&amp;":"&amp;'Reid Validation'!H$482632),'Reid Validation'!H$482633,FALSE)),0,HLOOKUP($B125,INDIRECT("'Monthly Resource Report'!"&amp;'Reid Validation'!H$482631&amp;":"&amp;'Reid Validation'!H$482632),'Reid Validation'!H$482633,FALSE))</f>
        <v>0</v>
      </c>
      <c r="I125" s="317">
        <f ca="1">+IF(ISERROR(HLOOKUP($B125,INDIRECT("'Monthly Resource Report'!"&amp;'Reid Validation'!I$482631&amp;":"&amp;'Reid Validation'!I$482632),'Reid Validation'!I$482633,FALSE)),0,HLOOKUP($B125,INDIRECT("'Monthly Resource Report'!"&amp;'Reid Validation'!I$482631&amp;":"&amp;'Reid Validation'!I$482632),'Reid Validation'!I$482633,FALSE))</f>
        <v>0</v>
      </c>
      <c r="J125" s="318">
        <f ca="1">+IF(ISERROR(HLOOKUP($B125,INDIRECT("'Monthly Resource Report'!"&amp;'Reid Validation'!J$482631&amp;":"&amp;'Reid Validation'!J$482632),'Reid Validation'!J$482633,FALSE)),0,HLOOKUP($B125,INDIRECT("'Monthly Resource Report'!"&amp;'Reid Validation'!J$482631&amp;":"&amp;'Reid Validation'!J$482632),'Reid Validation'!J$482633,FALSE))</f>
        <v>0</v>
      </c>
      <c r="L125" s="301">
        <v>44986</v>
      </c>
      <c r="M125" s="294">
        <v>65</v>
      </c>
      <c r="N125" s="297">
        <v>0</v>
      </c>
      <c r="O125" s="299">
        <v>0.7</v>
      </c>
      <c r="P125" s="295">
        <v>0.06</v>
      </c>
      <c r="Q125" s="294">
        <f ca="1">+IF(ISERROR(HLOOKUP($B125,INDIRECT("'Monthly Resource Report'!"&amp;'Reid Validation'!Q$482631&amp;":"&amp;'Reid Validation'!Q$482632),'Reid Validation'!Q$482633,FALSE)),0,HLOOKUP($B125,INDIRECT("'Monthly Resource Report'!"&amp;'Reid Validation'!Q$482631&amp;":"&amp;'Reid Validation'!Q$482632),'Reid Validation'!Q$482633,FALSE))</f>
        <v>65</v>
      </c>
      <c r="R125" s="297">
        <f ca="1">+IF(ISERROR(HLOOKUP($B125,INDIRECT("'Monthly Resource Report'!"&amp;'Reid Validation'!R$482631&amp;":"&amp;'Reid Validation'!R$482632),'Reid Validation'!R$482633,FALSE)),0,HLOOKUP($B125,INDIRECT("'Monthly Resource Report'!"&amp;'Reid Validation'!R$482631&amp;":"&amp;'Reid Validation'!R$482632),'Reid Validation'!R$482633,FALSE))</f>
        <v>0</v>
      </c>
      <c r="S125" s="317">
        <f ca="1">+IF(ISERROR(HLOOKUP($B125,INDIRECT("'Monthly Resource Report'!"&amp;'Reid Validation'!S$482631&amp;":"&amp;'Reid Validation'!S$482632),'Reid Validation'!S$482633,FALSE)),0,HLOOKUP($B125,INDIRECT("'Monthly Resource Report'!"&amp;'Reid Validation'!S$482631&amp;":"&amp;'Reid Validation'!S$482632),'Reid Validation'!S$482633,FALSE))</f>
        <v>0.70974864094099732</v>
      </c>
      <c r="T125" s="318">
        <f ca="1">+IF(ISERROR(HLOOKUP($B125,INDIRECT("'Monthly Resource Report'!"&amp;'Reid Validation'!T$482631&amp;":"&amp;'Reid Validation'!T$482632),'Reid Validation'!T$482633,FALSE)),0,HLOOKUP($B125,INDIRECT("'Monthly Resource Report'!"&amp;'Reid Validation'!T$482631&amp;":"&amp;'Reid Validation'!T$482632),'Reid Validation'!T$482633,FALSE))</f>
        <v>6.0973131173529531E-2</v>
      </c>
    </row>
    <row r="126" spans="2:20" s="29" customFormat="1">
      <c r="B126" s="301">
        <v>45017</v>
      </c>
      <c r="C126" s="294">
        <v>45</v>
      </c>
      <c r="D126" s="297">
        <v>0</v>
      </c>
      <c r="E126" s="299">
        <v>0.3</v>
      </c>
      <c r="F126" s="295">
        <v>0.06</v>
      </c>
      <c r="G126" s="294">
        <f ca="1">+IF(ISERROR(HLOOKUP($B126,INDIRECT("'Monthly Resource Report'!"&amp;'Reid Validation'!G$482631&amp;":"&amp;'Reid Validation'!G$482632),'Reid Validation'!G$482633,FALSE)),0,HLOOKUP($B126,INDIRECT("'Monthly Resource Report'!"&amp;'Reid Validation'!G$482631&amp;":"&amp;'Reid Validation'!G$482632),'Reid Validation'!G$482633,FALSE))</f>
        <v>0</v>
      </c>
      <c r="H126" s="297">
        <f ca="1">+IF(ISERROR(HLOOKUP($B126,INDIRECT("'Monthly Resource Report'!"&amp;'Reid Validation'!H$482631&amp;":"&amp;'Reid Validation'!H$482632),'Reid Validation'!H$482633,FALSE)),0,HLOOKUP($B126,INDIRECT("'Monthly Resource Report'!"&amp;'Reid Validation'!H$482631&amp;":"&amp;'Reid Validation'!H$482632),'Reid Validation'!H$482633,FALSE))</f>
        <v>0</v>
      </c>
      <c r="I126" s="317">
        <f ca="1">+IF(ISERROR(HLOOKUP($B126,INDIRECT("'Monthly Resource Report'!"&amp;'Reid Validation'!I$482631&amp;":"&amp;'Reid Validation'!I$482632),'Reid Validation'!I$482633,FALSE)),0,HLOOKUP($B126,INDIRECT("'Monthly Resource Report'!"&amp;'Reid Validation'!I$482631&amp;":"&amp;'Reid Validation'!I$482632),'Reid Validation'!I$482633,FALSE))</f>
        <v>0</v>
      </c>
      <c r="J126" s="318">
        <f ca="1">+IF(ISERROR(HLOOKUP($B126,INDIRECT("'Monthly Resource Report'!"&amp;'Reid Validation'!J$482631&amp;":"&amp;'Reid Validation'!J$482632),'Reid Validation'!J$482633,FALSE)),0,HLOOKUP($B126,INDIRECT("'Monthly Resource Report'!"&amp;'Reid Validation'!J$482631&amp;":"&amp;'Reid Validation'!J$482632),'Reid Validation'!J$482633,FALSE))</f>
        <v>0</v>
      </c>
      <c r="L126" s="301">
        <v>45017</v>
      </c>
      <c r="M126" s="294">
        <v>65</v>
      </c>
      <c r="N126" s="297">
        <v>0</v>
      </c>
      <c r="O126" s="299">
        <v>0.7</v>
      </c>
      <c r="P126" s="295">
        <v>0.06</v>
      </c>
      <c r="Q126" s="294">
        <f ca="1">+IF(ISERROR(HLOOKUP($B126,INDIRECT("'Monthly Resource Report'!"&amp;'Reid Validation'!Q$482631&amp;":"&amp;'Reid Validation'!Q$482632),'Reid Validation'!Q$482633,FALSE)),0,HLOOKUP($B126,INDIRECT("'Monthly Resource Report'!"&amp;'Reid Validation'!Q$482631&amp;":"&amp;'Reid Validation'!Q$482632),'Reid Validation'!Q$482633,FALSE))</f>
        <v>65</v>
      </c>
      <c r="R126" s="297">
        <f ca="1">+IF(ISERROR(HLOOKUP($B126,INDIRECT("'Monthly Resource Report'!"&amp;'Reid Validation'!R$482631&amp;":"&amp;'Reid Validation'!R$482632),'Reid Validation'!R$482633,FALSE)),0,HLOOKUP($B126,INDIRECT("'Monthly Resource Report'!"&amp;'Reid Validation'!R$482631&amp;":"&amp;'Reid Validation'!R$482632),'Reid Validation'!R$482633,FALSE))</f>
        <v>0</v>
      </c>
      <c r="S126" s="317">
        <f ca="1">+IF(ISERROR(HLOOKUP($B126,INDIRECT("'Monthly Resource Report'!"&amp;'Reid Validation'!S$482631&amp;":"&amp;'Reid Validation'!S$482632),'Reid Validation'!S$482633,FALSE)),0,HLOOKUP($B126,INDIRECT("'Monthly Resource Report'!"&amp;'Reid Validation'!S$482631&amp;":"&amp;'Reid Validation'!S$482632),'Reid Validation'!S$482633,FALSE))</f>
        <v>0.70983183804567707</v>
      </c>
      <c r="T126" s="318">
        <f ca="1">+IF(ISERROR(HLOOKUP($B126,INDIRECT("'Monthly Resource Report'!"&amp;'Reid Validation'!T$482631&amp;":"&amp;'Reid Validation'!T$482632),'Reid Validation'!T$482633,FALSE)),0,HLOOKUP($B126,INDIRECT("'Monthly Resource Report'!"&amp;'Reid Validation'!T$482631&amp;":"&amp;'Reid Validation'!T$482632),'Reid Validation'!T$482633,FALSE))</f>
        <v>6.0779196713970259E-2</v>
      </c>
    </row>
    <row r="127" spans="2:20" s="29" customFormat="1">
      <c r="B127" s="301">
        <v>45047</v>
      </c>
      <c r="C127" s="294">
        <v>45</v>
      </c>
      <c r="D127" s="297">
        <v>0</v>
      </c>
      <c r="E127" s="299">
        <v>0.3</v>
      </c>
      <c r="F127" s="295">
        <v>0.06</v>
      </c>
      <c r="G127" s="294">
        <f ca="1">+IF(ISERROR(HLOOKUP($B127,INDIRECT("'Monthly Resource Report'!"&amp;'Reid Validation'!G$482631&amp;":"&amp;'Reid Validation'!G$482632),'Reid Validation'!G$482633,FALSE)),0,HLOOKUP($B127,INDIRECT("'Monthly Resource Report'!"&amp;'Reid Validation'!G$482631&amp;":"&amp;'Reid Validation'!G$482632),'Reid Validation'!G$482633,FALSE))</f>
        <v>0</v>
      </c>
      <c r="H127" s="297">
        <f ca="1">+IF(ISERROR(HLOOKUP($B127,INDIRECT("'Monthly Resource Report'!"&amp;'Reid Validation'!H$482631&amp;":"&amp;'Reid Validation'!H$482632),'Reid Validation'!H$482633,FALSE)),0,HLOOKUP($B127,INDIRECT("'Monthly Resource Report'!"&amp;'Reid Validation'!H$482631&amp;":"&amp;'Reid Validation'!H$482632),'Reid Validation'!H$482633,FALSE))</f>
        <v>0</v>
      </c>
      <c r="I127" s="317">
        <f ca="1">+IF(ISERROR(HLOOKUP($B127,INDIRECT("'Monthly Resource Report'!"&amp;'Reid Validation'!I$482631&amp;":"&amp;'Reid Validation'!I$482632),'Reid Validation'!I$482633,FALSE)),0,HLOOKUP($B127,INDIRECT("'Monthly Resource Report'!"&amp;'Reid Validation'!I$482631&amp;":"&amp;'Reid Validation'!I$482632),'Reid Validation'!I$482633,FALSE))</f>
        <v>0</v>
      </c>
      <c r="J127" s="318">
        <f ca="1">+IF(ISERROR(HLOOKUP($B127,INDIRECT("'Monthly Resource Report'!"&amp;'Reid Validation'!J$482631&amp;":"&amp;'Reid Validation'!J$482632),'Reid Validation'!J$482633,FALSE)),0,HLOOKUP($B127,INDIRECT("'Monthly Resource Report'!"&amp;'Reid Validation'!J$482631&amp;":"&amp;'Reid Validation'!J$482632),'Reid Validation'!J$482633,FALSE))</f>
        <v>0</v>
      </c>
      <c r="L127" s="301">
        <v>45047</v>
      </c>
      <c r="M127" s="294">
        <v>60</v>
      </c>
      <c r="N127" s="297">
        <v>0</v>
      </c>
      <c r="O127" s="299">
        <v>0.7</v>
      </c>
      <c r="P127" s="295">
        <v>0.06</v>
      </c>
      <c r="Q127" s="294">
        <f ca="1">+IF(ISERROR(HLOOKUP($B127,INDIRECT("'Monthly Resource Report'!"&amp;'Reid Validation'!Q$482631&amp;":"&amp;'Reid Validation'!Q$482632),'Reid Validation'!Q$482633,FALSE)),0,HLOOKUP($B127,INDIRECT("'Monthly Resource Report'!"&amp;'Reid Validation'!Q$482631&amp;":"&amp;'Reid Validation'!Q$482632),'Reid Validation'!Q$482633,FALSE))</f>
        <v>60</v>
      </c>
      <c r="R127" s="297">
        <f ca="1">+IF(ISERROR(HLOOKUP($B127,INDIRECT("'Monthly Resource Report'!"&amp;'Reid Validation'!R$482631&amp;":"&amp;'Reid Validation'!R$482632),'Reid Validation'!R$482633,FALSE)),0,HLOOKUP($B127,INDIRECT("'Monthly Resource Report'!"&amp;'Reid Validation'!R$482631&amp;":"&amp;'Reid Validation'!R$482632),'Reid Validation'!R$482633,FALSE))</f>
        <v>0</v>
      </c>
      <c r="S127" s="317">
        <f ca="1">+IF(ISERROR(HLOOKUP($B127,INDIRECT("'Monthly Resource Report'!"&amp;'Reid Validation'!S$482631&amp;":"&amp;'Reid Validation'!S$482632),'Reid Validation'!S$482633,FALSE)),0,HLOOKUP($B127,INDIRECT("'Monthly Resource Report'!"&amp;'Reid Validation'!S$482631&amp;":"&amp;'Reid Validation'!S$482632),'Reid Validation'!S$482633,FALSE))</f>
        <v>0.69337335542629963</v>
      </c>
      <c r="T127" s="318">
        <f ca="1">+IF(ISERROR(HLOOKUP($B127,INDIRECT("'Monthly Resource Report'!"&amp;'Reid Validation'!T$482631&amp;":"&amp;'Reid Validation'!T$482632),'Reid Validation'!T$482633,FALSE)),0,HLOOKUP($B127,INDIRECT("'Monthly Resource Report'!"&amp;'Reid Validation'!T$482631&amp;":"&amp;'Reid Validation'!T$482632),'Reid Validation'!T$482633,FALSE))</f>
        <v>6.0437215356173316E-2</v>
      </c>
    </row>
    <row r="128" spans="2:20" s="29" customFormat="1">
      <c r="B128" s="301">
        <v>45078</v>
      </c>
      <c r="C128" s="294">
        <v>45</v>
      </c>
      <c r="D128" s="297">
        <v>0</v>
      </c>
      <c r="E128" s="299">
        <v>0.3</v>
      </c>
      <c r="F128" s="295">
        <v>0.06</v>
      </c>
      <c r="G128" s="294">
        <f ca="1">+IF(ISERROR(HLOOKUP($B128,INDIRECT("'Monthly Resource Report'!"&amp;'Reid Validation'!G$482631&amp;":"&amp;'Reid Validation'!G$482632),'Reid Validation'!G$482633,FALSE)),0,HLOOKUP($B128,INDIRECT("'Monthly Resource Report'!"&amp;'Reid Validation'!G$482631&amp;":"&amp;'Reid Validation'!G$482632),'Reid Validation'!G$482633,FALSE))</f>
        <v>0</v>
      </c>
      <c r="H128" s="297">
        <f ca="1">+IF(ISERROR(HLOOKUP($B128,INDIRECT("'Monthly Resource Report'!"&amp;'Reid Validation'!H$482631&amp;":"&amp;'Reid Validation'!H$482632),'Reid Validation'!H$482633,FALSE)),0,HLOOKUP($B128,INDIRECT("'Monthly Resource Report'!"&amp;'Reid Validation'!H$482631&amp;":"&amp;'Reid Validation'!H$482632),'Reid Validation'!H$482633,FALSE))</f>
        <v>0</v>
      </c>
      <c r="I128" s="317">
        <f ca="1">+IF(ISERROR(HLOOKUP($B128,INDIRECT("'Monthly Resource Report'!"&amp;'Reid Validation'!I$482631&amp;":"&amp;'Reid Validation'!I$482632),'Reid Validation'!I$482633,FALSE)),0,HLOOKUP($B128,INDIRECT("'Monthly Resource Report'!"&amp;'Reid Validation'!I$482631&amp;":"&amp;'Reid Validation'!I$482632),'Reid Validation'!I$482633,FALSE))</f>
        <v>0</v>
      </c>
      <c r="J128" s="318">
        <f ca="1">+IF(ISERROR(HLOOKUP($B128,INDIRECT("'Monthly Resource Report'!"&amp;'Reid Validation'!J$482631&amp;":"&amp;'Reid Validation'!J$482632),'Reid Validation'!J$482633,FALSE)),0,HLOOKUP($B128,INDIRECT("'Monthly Resource Report'!"&amp;'Reid Validation'!J$482631&amp;":"&amp;'Reid Validation'!J$482632),'Reid Validation'!J$482633,FALSE))</f>
        <v>0</v>
      </c>
      <c r="L128" s="301">
        <v>45078</v>
      </c>
      <c r="M128" s="294">
        <v>60</v>
      </c>
      <c r="N128" s="297">
        <v>0</v>
      </c>
      <c r="O128" s="299">
        <v>0.7</v>
      </c>
      <c r="P128" s="295">
        <v>0.06</v>
      </c>
      <c r="Q128" s="294">
        <f ca="1">+IF(ISERROR(HLOOKUP($B128,INDIRECT("'Monthly Resource Report'!"&amp;'Reid Validation'!Q$482631&amp;":"&amp;'Reid Validation'!Q$482632),'Reid Validation'!Q$482633,FALSE)),0,HLOOKUP($B128,INDIRECT("'Monthly Resource Report'!"&amp;'Reid Validation'!Q$482631&amp;":"&amp;'Reid Validation'!Q$482632),'Reid Validation'!Q$482633,FALSE))</f>
        <v>60</v>
      </c>
      <c r="R128" s="297">
        <f ca="1">+IF(ISERROR(HLOOKUP($B128,INDIRECT("'Monthly Resource Report'!"&amp;'Reid Validation'!R$482631&amp;":"&amp;'Reid Validation'!R$482632),'Reid Validation'!R$482633,FALSE)),0,HLOOKUP($B128,INDIRECT("'Monthly Resource Report'!"&amp;'Reid Validation'!R$482631&amp;":"&amp;'Reid Validation'!R$482632),'Reid Validation'!R$482633,FALSE))</f>
        <v>0</v>
      </c>
      <c r="S128" s="317">
        <f ca="1">+IF(ISERROR(HLOOKUP($B128,INDIRECT("'Monthly Resource Report'!"&amp;'Reid Validation'!S$482631&amp;":"&amp;'Reid Validation'!S$482632),'Reid Validation'!S$482633,FALSE)),0,HLOOKUP($B128,INDIRECT("'Monthly Resource Report'!"&amp;'Reid Validation'!S$482631&amp;":"&amp;'Reid Validation'!S$482632),'Reid Validation'!S$482633,FALSE))</f>
        <v>0.71050882846494989</v>
      </c>
      <c r="T128" s="318">
        <f ca="1">+IF(ISERROR(HLOOKUP($B128,INDIRECT("'Monthly Resource Report'!"&amp;'Reid Validation'!T$482631&amp;":"&amp;'Reid Validation'!T$482632),'Reid Validation'!T$482633,FALSE)),0,HLOOKUP($B128,INDIRECT("'Monthly Resource Report'!"&amp;'Reid Validation'!T$482631&amp;":"&amp;'Reid Validation'!T$482632),'Reid Validation'!T$482633,FALSE))</f>
        <v>6.0307097423201887E-2</v>
      </c>
    </row>
    <row r="129" spans="2:20" s="29" customFormat="1">
      <c r="B129" s="301">
        <v>45108</v>
      </c>
      <c r="C129" s="294">
        <v>45</v>
      </c>
      <c r="D129" s="297">
        <v>0</v>
      </c>
      <c r="E129" s="299">
        <v>0.3</v>
      </c>
      <c r="F129" s="295">
        <v>0.06</v>
      </c>
      <c r="G129" s="294">
        <f ca="1">+IF(ISERROR(HLOOKUP($B129,INDIRECT("'Monthly Resource Report'!"&amp;'Reid Validation'!G$482631&amp;":"&amp;'Reid Validation'!G$482632),'Reid Validation'!G$482633,FALSE)),0,HLOOKUP($B129,INDIRECT("'Monthly Resource Report'!"&amp;'Reid Validation'!G$482631&amp;":"&amp;'Reid Validation'!G$482632),'Reid Validation'!G$482633,FALSE))</f>
        <v>45</v>
      </c>
      <c r="H129" s="297">
        <f ca="1">+IF(ISERROR(HLOOKUP($B129,INDIRECT("'Monthly Resource Report'!"&amp;'Reid Validation'!H$482631&amp;":"&amp;'Reid Validation'!H$482632),'Reid Validation'!H$482633,FALSE)),0,HLOOKUP($B129,INDIRECT("'Monthly Resource Report'!"&amp;'Reid Validation'!H$482631&amp;":"&amp;'Reid Validation'!H$482632),'Reid Validation'!H$482633,FALSE))</f>
        <v>0</v>
      </c>
      <c r="I129" s="317">
        <f ca="1">+IF(ISERROR(HLOOKUP($B129,INDIRECT("'Monthly Resource Report'!"&amp;'Reid Validation'!I$482631&amp;":"&amp;'Reid Validation'!I$482632),'Reid Validation'!I$482633,FALSE)),0,HLOOKUP($B129,INDIRECT("'Monthly Resource Report'!"&amp;'Reid Validation'!I$482631&amp;":"&amp;'Reid Validation'!I$482632),'Reid Validation'!I$482633,FALSE))</f>
        <v>0.29477048615903861</v>
      </c>
      <c r="J129" s="318">
        <f ca="1">+IF(ISERROR(HLOOKUP($B129,INDIRECT("'Monthly Resource Report'!"&amp;'Reid Validation'!J$482631&amp;":"&amp;'Reid Validation'!J$482632),'Reid Validation'!J$482633,FALSE)),0,HLOOKUP($B129,INDIRECT("'Monthly Resource Report'!"&amp;'Reid Validation'!J$482631&amp;":"&amp;'Reid Validation'!J$482632),'Reid Validation'!J$482633,FALSE))</f>
        <v>6.4278673954940885E-2</v>
      </c>
      <c r="L129" s="301">
        <v>45108</v>
      </c>
      <c r="M129" s="294">
        <v>58</v>
      </c>
      <c r="N129" s="297">
        <v>0</v>
      </c>
      <c r="O129" s="299">
        <v>0.7</v>
      </c>
      <c r="P129" s="295">
        <v>0.06</v>
      </c>
      <c r="Q129" s="294">
        <f ca="1">+IF(ISERROR(HLOOKUP($B129,INDIRECT("'Monthly Resource Report'!"&amp;'Reid Validation'!Q$482631&amp;":"&amp;'Reid Validation'!Q$482632),'Reid Validation'!Q$482633,FALSE)),0,HLOOKUP($B129,INDIRECT("'Monthly Resource Report'!"&amp;'Reid Validation'!Q$482631&amp;":"&amp;'Reid Validation'!Q$482632),'Reid Validation'!Q$482633,FALSE))</f>
        <v>58</v>
      </c>
      <c r="R129" s="297">
        <f ca="1">+IF(ISERROR(HLOOKUP($B129,INDIRECT("'Monthly Resource Report'!"&amp;'Reid Validation'!R$482631&amp;":"&amp;'Reid Validation'!R$482632),'Reid Validation'!R$482633,FALSE)),0,HLOOKUP($B129,INDIRECT("'Monthly Resource Report'!"&amp;'Reid Validation'!R$482631&amp;":"&amp;'Reid Validation'!R$482632),'Reid Validation'!R$482633,FALSE))</f>
        <v>0</v>
      </c>
      <c r="S129" s="317">
        <f ca="1">+IF(ISERROR(HLOOKUP($B129,INDIRECT("'Monthly Resource Report'!"&amp;'Reid Validation'!S$482631&amp;":"&amp;'Reid Validation'!S$482632),'Reid Validation'!S$482633,FALSE)),0,HLOOKUP($B129,INDIRECT("'Monthly Resource Report'!"&amp;'Reid Validation'!S$482631&amp;":"&amp;'Reid Validation'!S$482632),'Reid Validation'!S$482633,FALSE))</f>
        <v>0.71834359967676475</v>
      </c>
      <c r="T129" s="318">
        <f ca="1">+IF(ISERROR(HLOOKUP($B129,INDIRECT("'Monthly Resource Report'!"&amp;'Reid Validation'!T$482631&amp;":"&amp;'Reid Validation'!T$482632),'Reid Validation'!T$482633,FALSE)),0,HLOOKUP($B129,INDIRECT("'Monthly Resource Report'!"&amp;'Reid Validation'!T$482631&amp;":"&amp;'Reid Validation'!T$482632),'Reid Validation'!T$482633,FALSE))</f>
        <v>6.0346548128988868E-2</v>
      </c>
    </row>
    <row r="130" spans="2:20" s="29" customFormat="1">
      <c r="B130" s="301">
        <v>45139</v>
      </c>
      <c r="C130" s="294">
        <v>45</v>
      </c>
      <c r="D130" s="297">
        <v>0</v>
      </c>
      <c r="E130" s="299">
        <v>0.3</v>
      </c>
      <c r="F130" s="295">
        <v>0.06</v>
      </c>
      <c r="G130" s="294">
        <f ca="1">+IF(ISERROR(HLOOKUP($B130,INDIRECT("'Monthly Resource Report'!"&amp;'Reid Validation'!G$482631&amp;":"&amp;'Reid Validation'!G$482632),'Reid Validation'!G$482633,FALSE)),0,HLOOKUP($B130,INDIRECT("'Monthly Resource Report'!"&amp;'Reid Validation'!G$482631&amp;":"&amp;'Reid Validation'!G$482632),'Reid Validation'!G$482633,FALSE))</f>
        <v>45</v>
      </c>
      <c r="H130" s="297">
        <f ca="1">+IF(ISERROR(HLOOKUP($B130,INDIRECT("'Monthly Resource Report'!"&amp;'Reid Validation'!H$482631&amp;":"&amp;'Reid Validation'!H$482632),'Reid Validation'!H$482633,FALSE)),0,HLOOKUP($B130,INDIRECT("'Monthly Resource Report'!"&amp;'Reid Validation'!H$482631&amp;":"&amp;'Reid Validation'!H$482632),'Reid Validation'!H$482633,FALSE))</f>
        <v>0</v>
      </c>
      <c r="I130" s="317">
        <f ca="1">+IF(ISERROR(HLOOKUP($B130,INDIRECT("'Monthly Resource Report'!"&amp;'Reid Validation'!I$482631&amp;":"&amp;'Reid Validation'!I$482632),'Reid Validation'!I$482633,FALSE)),0,HLOOKUP($B130,INDIRECT("'Monthly Resource Report'!"&amp;'Reid Validation'!I$482631&amp;":"&amp;'Reid Validation'!I$482632),'Reid Validation'!I$482633,FALSE))</f>
        <v>0.29504529423870574</v>
      </c>
      <c r="J130" s="318">
        <f ca="1">+IF(ISERROR(HLOOKUP($B130,INDIRECT("'Monthly Resource Report'!"&amp;'Reid Validation'!J$482631&amp;":"&amp;'Reid Validation'!J$482632),'Reid Validation'!J$482633,FALSE)),0,HLOOKUP($B130,INDIRECT("'Monthly Resource Report'!"&amp;'Reid Validation'!J$482631&amp;":"&amp;'Reid Validation'!J$482632),'Reid Validation'!J$482633,FALSE))</f>
        <v>6.5878434018947649E-2</v>
      </c>
      <c r="L130" s="301">
        <v>45139</v>
      </c>
      <c r="M130" s="294">
        <v>58</v>
      </c>
      <c r="N130" s="297">
        <v>0</v>
      </c>
      <c r="O130" s="299">
        <v>0.7</v>
      </c>
      <c r="P130" s="295">
        <v>0.06</v>
      </c>
      <c r="Q130" s="294">
        <f ca="1">+IF(ISERROR(HLOOKUP($B130,INDIRECT("'Monthly Resource Report'!"&amp;'Reid Validation'!Q$482631&amp;":"&amp;'Reid Validation'!Q$482632),'Reid Validation'!Q$482633,FALSE)),0,HLOOKUP($B130,INDIRECT("'Monthly Resource Report'!"&amp;'Reid Validation'!Q$482631&amp;":"&amp;'Reid Validation'!Q$482632),'Reid Validation'!Q$482633,FALSE))</f>
        <v>58</v>
      </c>
      <c r="R130" s="297">
        <f ca="1">+IF(ISERROR(HLOOKUP($B130,INDIRECT("'Monthly Resource Report'!"&amp;'Reid Validation'!R$482631&amp;":"&amp;'Reid Validation'!R$482632),'Reid Validation'!R$482633,FALSE)),0,HLOOKUP($B130,INDIRECT("'Monthly Resource Report'!"&amp;'Reid Validation'!R$482631&amp;":"&amp;'Reid Validation'!R$482632),'Reid Validation'!R$482633,FALSE))</f>
        <v>0</v>
      </c>
      <c r="S130" s="317">
        <f ca="1">+IF(ISERROR(HLOOKUP($B130,INDIRECT("'Monthly Resource Report'!"&amp;'Reid Validation'!S$482631&amp;":"&amp;'Reid Validation'!S$482632),'Reid Validation'!S$482633,FALSE)),0,HLOOKUP($B130,INDIRECT("'Monthly Resource Report'!"&amp;'Reid Validation'!S$482631&amp;":"&amp;'Reid Validation'!S$482632),'Reid Validation'!S$482633,FALSE))</f>
        <v>0.71832347757710691</v>
      </c>
      <c r="T130" s="318">
        <f ca="1">+IF(ISERROR(HLOOKUP($B130,INDIRECT("'Monthly Resource Report'!"&amp;'Reid Validation'!T$482631&amp;":"&amp;'Reid Validation'!T$482632),'Reid Validation'!T$482633,FALSE)),0,HLOOKUP($B130,INDIRECT("'Monthly Resource Report'!"&amp;'Reid Validation'!T$482631&amp;":"&amp;'Reid Validation'!T$482632),'Reid Validation'!T$482633,FALSE))</f>
        <v>6.0346029619842874E-2</v>
      </c>
    </row>
    <row r="131" spans="2:20" s="29" customFormat="1">
      <c r="B131" s="301">
        <v>45170</v>
      </c>
      <c r="C131" s="294">
        <v>45</v>
      </c>
      <c r="D131" s="297">
        <v>0</v>
      </c>
      <c r="E131" s="299">
        <v>0.3</v>
      </c>
      <c r="F131" s="295">
        <v>0.06</v>
      </c>
      <c r="G131" s="294">
        <f ca="1">+IF(ISERROR(HLOOKUP($B131,INDIRECT("'Monthly Resource Report'!"&amp;'Reid Validation'!G$482631&amp;":"&amp;'Reid Validation'!G$482632),'Reid Validation'!G$482633,FALSE)),0,HLOOKUP($B131,INDIRECT("'Monthly Resource Report'!"&amp;'Reid Validation'!G$482631&amp;":"&amp;'Reid Validation'!G$482632),'Reid Validation'!G$482633,FALSE))</f>
        <v>0</v>
      </c>
      <c r="H131" s="297">
        <f ca="1">+IF(ISERROR(HLOOKUP($B131,INDIRECT("'Monthly Resource Report'!"&amp;'Reid Validation'!H$482631&amp;":"&amp;'Reid Validation'!H$482632),'Reid Validation'!H$482633,FALSE)),0,HLOOKUP($B131,INDIRECT("'Monthly Resource Report'!"&amp;'Reid Validation'!H$482631&amp;":"&amp;'Reid Validation'!H$482632),'Reid Validation'!H$482633,FALSE))</f>
        <v>0</v>
      </c>
      <c r="I131" s="317">
        <f ca="1">+IF(ISERROR(HLOOKUP($B131,INDIRECT("'Monthly Resource Report'!"&amp;'Reid Validation'!I$482631&amp;":"&amp;'Reid Validation'!I$482632),'Reid Validation'!I$482633,FALSE)),0,HLOOKUP($B131,INDIRECT("'Monthly Resource Report'!"&amp;'Reid Validation'!I$482631&amp;":"&amp;'Reid Validation'!I$482632),'Reid Validation'!I$482633,FALSE))</f>
        <v>0</v>
      </c>
      <c r="J131" s="318">
        <f ca="1">+IF(ISERROR(HLOOKUP($B131,INDIRECT("'Monthly Resource Report'!"&amp;'Reid Validation'!J$482631&amp;":"&amp;'Reid Validation'!J$482632),'Reid Validation'!J$482633,FALSE)),0,HLOOKUP($B131,INDIRECT("'Monthly Resource Report'!"&amp;'Reid Validation'!J$482631&amp;":"&amp;'Reid Validation'!J$482632),'Reid Validation'!J$482633,FALSE))</f>
        <v>0</v>
      </c>
      <c r="L131" s="301">
        <v>45170</v>
      </c>
      <c r="M131" s="294">
        <v>58</v>
      </c>
      <c r="N131" s="297">
        <v>0</v>
      </c>
      <c r="O131" s="299">
        <v>0.7</v>
      </c>
      <c r="P131" s="295">
        <v>0.06</v>
      </c>
      <c r="Q131" s="294">
        <f ca="1">+IF(ISERROR(HLOOKUP($B131,INDIRECT("'Monthly Resource Report'!"&amp;'Reid Validation'!Q$482631&amp;":"&amp;'Reid Validation'!Q$482632),'Reid Validation'!Q$482633,FALSE)),0,HLOOKUP($B131,INDIRECT("'Monthly Resource Report'!"&amp;'Reid Validation'!Q$482631&amp;":"&amp;'Reid Validation'!Q$482632),'Reid Validation'!Q$482633,FALSE))</f>
        <v>58</v>
      </c>
      <c r="R131" s="297">
        <f ca="1">+IF(ISERROR(HLOOKUP($B131,INDIRECT("'Monthly Resource Report'!"&amp;'Reid Validation'!R$482631&amp;":"&amp;'Reid Validation'!R$482632),'Reid Validation'!R$482633,FALSE)),0,HLOOKUP($B131,INDIRECT("'Monthly Resource Report'!"&amp;'Reid Validation'!R$482631&amp;":"&amp;'Reid Validation'!R$482632),'Reid Validation'!R$482633,FALSE))</f>
        <v>0</v>
      </c>
      <c r="S131" s="317">
        <f ca="1">+IF(ISERROR(HLOOKUP($B131,INDIRECT("'Monthly Resource Report'!"&amp;'Reid Validation'!S$482631&amp;":"&amp;'Reid Validation'!S$482632),'Reid Validation'!S$482633,FALSE)),0,HLOOKUP($B131,INDIRECT("'Monthly Resource Report'!"&amp;'Reid Validation'!S$482631&amp;":"&amp;'Reid Validation'!S$482632),'Reid Validation'!S$482633,FALSE))</f>
        <v>0.71219548825243861</v>
      </c>
      <c r="T131" s="318">
        <f ca="1">+IF(ISERROR(HLOOKUP($B131,INDIRECT("'Monthly Resource Report'!"&amp;'Reid Validation'!T$482631&amp;":"&amp;'Reid Validation'!T$482632),'Reid Validation'!T$482633,FALSE)),0,HLOOKUP($B131,INDIRECT("'Monthly Resource Report'!"&amp;'Reid Validation'!T$482631&amp;":"&amp;'Reid Validation'!T$482632),'Reid Validation'!T$482633,FALSE))</f>
        <v>6.0435287875079902E-2</v>
      </c>
    </row>
    <row r="132" spans="2:20" s="29" customFormat="1">
      <c r="B132" s="301">
        <v>45200</v>
      </c>
      <c r="C132" s="294">
        <v>45</v>
      </c>
      <c r="D132" s="297">
        <v>0</v>
      </c>
      <c r="E132" s="299">
        <v>0.3</v>
      </c>
      <c r="F132" s="295">
        <v>0.06</v>
      </c>
      <c r="G132" s="294">
        <f ca="1">+IF(ISERROR(HLOOKUP($B132,INDIRECT("'Monthly Resource Report'!"&amp;'Reid Validation'!G$482631&amp;":"&amp;'Reid Validation'!G$482632),'Reid Validation'!G$482633,FALSE)),0,HLOOKUP($B132,INDIRECT("'Monthly Resource Report'!"&amp;'Reid Validation'!G$482631&amp;":"&amp;'Reid Validation'!G$482632),'Reid Validation'!G$482633,FALSE))</f>
        <v>0</v>
      </c>
      <c r="H132" s="297">
        <f ca="1">+IF(ISERROR(HLOOKUP($B132,INDIRECT("'Monthly Resource Report'!"&amp;'Reid Validation'!H$482631&amp;":"&amp;'Reid Validation'!H$482632),'Reid Validation'!H$482633,FALSE)),0,HLOOKUP($B132,INDIRECT("'Monthly Resource Report'!"&amp;'Reid Validation'!H$482631&amp;":"&amp;'Reid Validation'!H$482632),'Reid Validation'!H$482633,FALSE))</f>
        <v>0</v>
      </c>
      <c r="I132" s="317">
        <f ca="1">+IF(ISERROR(HLOOKUP($B132,INDIRECT("'Monthly Resource Report'!"&amp;'Reid Validation'!I$482631&amp;":"&amp;'Reid Validation'!I$482632),'Reid Validation'!I$482633,FALSE)),0,HLOOKUP($B132,INDIRECT("'Monthly Resource Report'!"&amp;'Reid Validation'!I$482631&amp;":"&amp;'Reid Validation'!I$482632),'Reid Validation'!I$482633,FALSE))</f>
        <v>0</v>
      </c>
      <c r="J132" s="318">
        <f ca="1">+IF(ISERROR(HLOOKUP($B132,INDIRECT("'Monthly Resource Report'!"&amp;'Reid Validation'!J$482631&amp;":"&amp;'Reid Validation'!J$482632),'Reid Validation'!J$482633,FALSE)),0,HLOOKUP($B132,INDIRECT("'Monthly Resource Report'!"&amp;'Reid Validation'!J$482631&amp;":"&amp;'Reid Validation'!J$482632),'Reid Validation'!J$482633,FALSE))</f>
        <v>0</v>
      </c>
      <c r="L132" s="301">
        <v>45200</v>
      </c>
      <c r="M132" s="294">
        <v>60</v>
      </c>
      <c r="N132" s="297">
        <v>0</v>
      </c>
      <c r="O132" s="299">
        <v>0.7</v>
      </c>
      <c r="P132" s="295">
        <v>0.06</v>
      </c>
      <c r="Q132" s="294">
        <f ca="1">+IF(ISERROR(HLOOKUP($B132,INDIRECT("'Monthly Resource Report'!"&amp;'Reid Validation'!Q$482631&amp;":"&amp;'Reid Validation'!Q$482632),'Reid Validation'!Q$482633,FALSE)),0,HLOOKUP($B132,INDIRECT("'Monthly Resource Report'!"&amp;'Reid Validation'!Q$482631&amp;":"&amp;'Reid Validation'!Q$482632),'Reid Validation'!Q$482633,FALSE))</f>
        <v>60</v>
      </c>
      <c r="R132" s="297">
        <f ca="1">+IF(ISERROR(HLOOKUP($B132,INDIRECT("'Monthly Resource Report'!"&amp;'Reid Validation'!R$482631&amp;":"&amp;'Reid Validation'!R$482632),'Reid Validation'!R$482633,FALSE)),0,HLOOKUP($B132,INDIRECT("'Monthly Resource Report'!"&amp;'Reid Validation'!R$482631&amp;":"&amp;'Reid Validation'!R$482632),'Reid Validation'!R$482633,FALSE))</f>
        <v>0</v>
      </c>
      <c r="S132" s="317">
        <f ca="1">+IF(ISERROR(HLOOKUP($B132,INDIRECT("'Monthly Resource Report'!"&amp;'Reid Validation'!S$482631&amp;":"&amp;'Reid Validation'!S$482632),'Reid Validation'!S$482633,FALSE)),0,HLOOKUP($B132,INDIRECT("'Monthly Resource Report'!"&amp;'Reid Validation'!S$482631&amp;":"&amp;'Reid Validation'!S$482632),'Reid Validation'!S$482633,FALSE))</f>
        <v>0.6951781816192768</v>
      </c>
      <c r="T132" s="318">
        <f ca="1">+IF(ISERROR(HLOOKUP($B132,INDIRECT("'Monthly Resource Report'!"&amp;'Reid Validation'!T$482631&amp;":"&amp;'Reid Validation'!T$482632),'Reid Validation'!T$482633,FALSE)),0,HLOOKUP($B132,INDIRECT("'Monthly Resource Report'!"&amp;'Reid Validation'!T$482631&amp;":"&amp;'Reid Validation'!T$482632),'Reid Validation'!T$482633,FALSE))</f>
        <v>6.0838556239663721E-2</v>
      </c>
    </row>
    <row r="133" spans="2:20" s="29" customFormat="1">
      <c r="B133" s="301">
        <v>45231</v>
      </c>
      <c r="C133" s="294">
        <v>45</v>
      </c>
      <c r="D133" s="297">
        <v>0</v>
      </c>
      <c r="E133" s="299">
        <v>0.3</v>
      </c>
      <c r="F133" s="295">
        <v>0.06</v>
      </c>
      <c r="G133" s="294">
        <f ca="1">+IF(ISERROR(HLOOKUP($B133,INDIRECT("'Monthly Resource Report'!"&amp;'Reid Validation'!G$482631&amp;":"&amp;'Reid Validation'!G$482632),'Reid Validation'!G$482633,FALSE)),0,HLOOKUP($B133,INDIRECT("'Monthly Resource Report'!"&amp;'Reid Validation'!G$482631&amp;":"&amp;'Reid Validation'!G$482632),'Reid Validation'!G$482633,FALSE))</f>
        <v>0</v>
      </c>
      <c r="H133" s="297">
        <f ca="1">+IF(ISERROR(HLOOKUP($B133,INDIRECT("'Monthly Resource Report'!"&amp;'Reid Validation'!H$482631&amp;":"&amp;'Reid Validation'!H$482632),'Reid Validation'!H$482633,FALSE)),0,HLOOKUP($B133,INDIRECT("'Monthly Resource Report'!"&amp;'Reid Validation'!H$482631&amp;":"&amp;'Reid Validation'!H$482632),'Reid Validation'!H$482633,FALSE))</f>
        <v>0</v>
      </c>
      <c r="I133" s="317">
        <f ca="1">+IF(ISERROR(HLOOKUP($B133,INDIRECT("'Monthly Resource Report'!"&amp;'Reid Validation'!I$482631&amp;":"&amp;'Reid Validation'!I$482632),'Reid Validation'!I$482633,FALSE)),0,HLOOKUP($B133,INDIRECT("'Monthly Resource Report'!"&amp;'Reid Validation'!I$482631&amp;":"&amp;'Reid Validation'!I$482632),'Reid Validation'!I$482633,FALSE))</f>
        <v>0</v>
      </c>
      <c r="J133" s="318">
        <f ca="1">+IF(ISERROR(HLOOKUP($B133,INDIRECT("'Monthly Resource Report'!"&amp;'Reid Validation'!J$482631&amp;":"&amp;'Reid Validation'!J$482632),'Reid Validation'!J$482633,FALSE)),0,HLOOKUP($B133,INDIRECT("'Monthly Resource Report'!"&amp;'Reid Validation'!J$482631&amp;":"&amp;'Reid Validation'!J$482632),'Reid Validation'!J$482633,FALSE))</f>
        <v>0</v>
      </c>
      <c r="L133" s="301">
        <v>45231</v>
      </c>
      <c r="M133" s="294">
        <v>60</v>
      </c>
      <c r="N133" s="297">
        <v>0</v>
      </c>
      <c r="O133" s="299">
        <v>0.7</v>
      </c>
      <c r="P133" s="295">
        <v>0.06</v>
      </c>
      <c r="Q133" s="294">
        <f ca="1">+IF(ISERROR(HLOOKUP($B133,INDIRECT("'Monthly Resource Report'!"&amp;'Reid Validation'!Q$482631&amp;":"&amp;'Reid Validation'!Q$482632),'Reid Validation'!Q$482633,FALSE)),0,HLOOKUP($B133,INDIRECT("'Monthly Resource Report'!"&amp;'Reid Validation'!Q$482631&amp;":"&amp;'Reid Validation'!Q$482632),'Reid Validation'!Q$482633,FALSE))</f>
        <v>60</v>
      </c>
      <c r="R133" s="297">
        <f ca="1">+IF(ISERROR(HLOOKUP($B133,INDIRECT("'Monthly Resource Report'!"&amp;'Reid Validation'!R$482631&amp;":"&amp;'Reid Validation'!R$482632),'Reid Validation'!R$482633,FALSE)),0,HLOOKUP($B133,INDIRECT("'Monthly Resource Report'!"&amp;'Reid Validation'!R$482631&amp;":"&amp;'Reid Validation'!R$482632),'Reid Validation'!R$482633,FALSE))</f>
        <v>0</v>
      </c>
      <c r="S133" s="317">
        <f ca="1">+IF(ISERROR(HLOOKUP($B133,INDIRECT("'Monthly Resource Report'!"&amp;'Reid Validation'!S$482631&amp;":"&amp;'Reid Validation'!S$482632),'Reid Validation'!S$482633,FALSE)),0,HLOOKUP($B133,INDIRECT("'Monthly Resource Report'!"&amp;'Reid Validation'!S$482631&amp;":"&amp;'Reid Validation'!S$482632),'Reid Validation'!S$482633,FALSE))</f>
        <v>0.70409458766710586</v>
      </c>
      <c r="T133" s="318">
        <f ca="1">+IF(ISERROR(HLOOKUP($B133,INDIRECT("'Monthly Resource Report'!"&amp;'Reid Validation'!T$482631&amp;":"&amp;'Reid Validation'!T$482632),'Reid Validation'!T$482633,FALSE)),0,HLOOKUP($B133,INDIRECT("'Monthly Resource Report'!"&amp;'Reid Validation'!T$482631&amp;":"&amp;'Reid Validation'!T$482632),'Reid Validation'!T$482633,FALSE))</f>
        <v>6.1302872617072936E-2</v>
      </c>
    </row>
    <row r="134" spans="2:20" s="29" customFormat="1">
      <c r="B134" s="301">
        <v>45261</v>
      </c>
      <c r="C134" s="294">
        <v>45</v>
      </c>
      <c r="D134" s="297">
        <v>0</v>
      </c>
      <c r="E134" s="299">
        <v>0.3</v>
      </c>
      <c r="F134" s="295">
        <v>0.06</v>
      </c>
      <c r="G134" s="294">
        <f ca="1">+IF(ISERROR(HLOOKUP($B134,INDIRECT("'Monthly Resource Report'!"&amp;'Reid Validation'!G$482631&amp;":"&amp;'Reid Validation'!G$482632),'Reid Validation'!G$482633,FALSE)),0,HLOOKUP($B134,INDIRECT("'Monthly Resource Report'!"&amp;'Reid Validation'!G$482631&amp;":"&amp;'Reid Validation'!G$482632),'Reid Validation'!G$482633,FALSE))</f>
        <v>0</v>
      </c>
      <c r="H134" s="297">
        <f ca="1">+IF(ISERROR(HLOOKUP($B134,INDIRECT("'Monthly Resource Report'!"&amp;'Reid Validation'!H$482631&amp;":"&amp;'Reid Validation'!H$482632),'Reid Validation'!H$482633,FALSE)),0,HLOOKUP($B134,INDIRECT("'Monthly Resource Report'!"&amp;'Reid Validation'!H$482631&amp;":"&amp;'Reid Validation'!H$482632),'Reid Validation'!H$482633,FALSE))</f>
        <v>0</v>
      </c>
      <c r="I134" s="317">
        <f ca="1">+IF(ISERROR(HLOOKUP($B134,INDIRECT("'Monthly Resource Report'!"&amp;'Reid Validation'!I$482631&amp;":"&amp;'Reid Validation'!I$482632),'Reid Validation'!I$482633,FALSE)),0,HLOOKUP($B134,INDIRECT("'Monthly Resource Report'!"&amp;'Reid Validation'!I$482631&amp;":"&amp;'Reid Validation'!I$482632),'Reid Validation'!I$482633,FALSE))</f>
        <v>0</v>
      </c>
      <c r="J134" s="318">
        <f ca="1">+IF(ISERROR(HLOOKUP($B134,INDIRECT("'Monthly Resource Report'!"&amp;'Reid Validation'!J$482631&amp;":"&amp;'Reid Validation'!J$482632),'Reid Validation'!J$482633,FALSE)),0,HLOOKUP($B134,INDIRECT("'Monthly Resource Report'!"&amp;'Reid Validation'!J$482631&amp;":"&amp;'Reid Validation'!J$482632),'Reid Validation'!J$482633,FALSE))</f>
        <v>0</v>
      </c>
      <c r="L134" s="301">
        <v>45261</v>
      </c>
      <c r="M134" s="294">
        <v>65</v>
      </c>
      <c r="N134" s="297">
        <v>0</v>
      </c>
      <c r="O134" s="299">
        <v>0.7</v>
      </c>
      <c r="P134" s="295">
        <v>0.06</v>
      </c>
      <c r="Q134" s="294">
        <f ca="1">+IF(ISERROR(HLOOKUP($B134,INDIRECT("'Monthly Resource Report'!"&amp;'Reid Validation'!Q$482631&amp;":"&amp;'Reid Validation'!Q$482632),'Reid Validation'!Q$482633,FALSE)),0,HLOOKUP($B134,INDIRECT("'Monthly Resource Report'!"&amp;'Reid Validation'!Q$482631&amp;":"&amp;'Reid Validation'!Q$482632),'Reid Validation'!Q$482633,FALSE))</f>
        <v>65</v>
      </c>
      <c r="R134" s="297">
        <f ca="1">+IF(ISERROR(HLOOKUP($B134,INDIRECT("'Monthly Resource Report'!"&amp;'Reid Validation'!R$482631&amp;":"&amp;'Reid Validation'!R$482632),'Reid Validation'!R$482633,FALSE)),0,HLOOKUP($B134,INDIRECT("'Monthly Resource Report'!"&amp;'Reid Validation'!R$482631&amp;":"&amp;'Reid Validation'!R$482632),'Reid Validation'!R$482633,FALSE))</f>
        <v>0</v>
      </c>
      <c r="S134" s="317">
        <f ca="1">+IF(ISERROR(HLOOKUP($B134,INDIRECT("'Monthly Resource Report'!"&amp;'Reid Validation'!S$482631&amp;":"&amp;'Reid Validation'!S$482632),'Reid Validation'!S$482633,FALSE)),0,HLOOKUP($B134,INDIRECT("'Monthly Resource Report'!"&amp;'Reid Validation'!S$482631&amp;":"&amp;'Reid Validation'!S$482632),'Reid Validation'!S$482633,FALSE))</f>
        <v>0.70934555237327501</v>
      </c>
      <c r="T134" s="318">
        <f ca="1">+IF(ISERROR(HLOOKUP($B134,INDIRECT("'Monthly Resource Report'!"&amp;'Reid Validation'!T$482631&amp;":"&amp;'Reid Validation'!T$482632),'Reid Validation'!T$482633,FALSE)),0,HLOOKUP($B134,INDIRECT("'Monthly Resource Report'!"&amp;'Reid Validation'!T$482631&amp;":"&amp;'Reid Validation'!T$482632),'Reid Validation'!T$482633,FALSE))</f>
        <v>6.0653561482493491E-2</v>
      </c>
    </row>
    <row r="135" spans="2:20" s="29" customFormat="1">
      <c r="B135" s="301">
        <v>45292</v>
      </c>
      <c r="C135" s="294">
        <v>45</v>
      </c>
      <c r="D135" s="297">
        <v>0</v>
      </c>
      <c r="E135" s="299">
        <v>0.3</v>
      </c>
      <c r="F135" s="295">
        <v>0.06</v>
      </c>
      <c r="G135" s="294">
        <f ca="1">+IF(ISERROR(HLOOKUP($B135,INDIRECT("'Monthly Resource Report'!"&amp;'Reid Validation'!G$482631&amp;":"&amp;'Reid Validation'!G$482632),'Reid Validation'!G$482633,FALSE)),0,HLOOKUP($B135,INDIRECT("'Monthly Resource Report'!"&amp;'Reid Validation'!G$482631&amp;":"&amp;'Reid Validation'!G$482632),'Reid Validation'!G$482633,FALSE))</f>
        <v>45</v>
      </c>
      <c r="H135" s="297">
        <f ca="1">+IF(ISERROR(HLOOKUP($B135,INDIRECT("'Monthly Resource Report'!"&amp;'Reid Validation'!H$482631&amp;":"&amp;'Reid Validation'!H$482632),'Reid Validation'!H$482633,FALSE)),0,HLOOKUP($B135,INDIRECT("'Monthly Resource Report'!"&amp;'Reid Validation'!H$482631&amp;":"&amp;'Reid Validation'!H$482632),'Reid Validation'!H$482633,FALSE))</f>
        <v>0</v>
      </c>
      <c r="I135" s="317">
        <f ca="1">+IF(ISERROR(HLOOKUP($B135,INDIRECT("'Monthly Resource Report'!"&amp;'Reid Validation'!I$482631&amp;":"&amp;'Reid Validation'!I$482632),'Reid Validation'!I$482633,FALSE)),0,HLOOKUP($B135,INDIRECT("'Monthly Resource Report'!"&amp;'Reid Validation'!I$482631&amp;":"&amp;'Reid Validation'!I$482632),'Reid Validation'!I$482633,FALSE))</f>
        <v>0</v>
      </c>
      <c r="J135" s="318">
        <f ca="1">+IF(ISERROR(HLOOKUP($B135,INDIRECT("'Monthly Resource Report'!"&amp;'Reid Validation'!J$482631&amp;":"&amp;'Reid Validation'!J$482632),'Reid Validation'!J$482633,FALSE)),0,HLOOKUP($B135,INDIRECT("'Monthly Resource Report'!"&amp;'Reid Validation'!J$482631&amp;":"&amp;'Reid Validation'!J$482632),'Reid Validation'!J$482633,FALSE))</f>
        <v>0</v>
      </c>
      <c r="L135" s="301">
        <v>45292</v>
      </c>
      <c r="M135" s="294">
        <v>65</v>
      </c>
      <c r="N135" s="297">
        <v>0</v>
      </c>
      <c r="O135" s="299">
        <v>0.7</v>
      </c>
      <c r="P135" s="295">
        <v>0.06</v>
      </c>
      <c r="Q135" s="294">
        <f ca="1">+IF(ISERROR(HLOOKUP($B135,INDIRECT("'Monthly Resource Report'!"&amp;'Reid Validation'!Q$482631&amp;":"&amp;'Reid Validation'!Q$482632),'Reid Validation'!Q$482633,FALSE)),0,HLOOKUP($B135,INDIRECT("'Monthly Resource Report'!"&amp;'Reid Validation'!Q$482631&amp;":"&amp;'Reid Validation'!Q$482632),'Reid Validation'!Q$482633,FALSE))</f>
        <v>65</v>
      </c>
      <c r="R135" s="297">
        <f ca="1">+IF(ISERROR(HLOOKUP($B135,INDIRECT("'Monthly Resource Report'!"&amp;'Reid Validation'!R$482631&amp;":"&amp;'Reid Validation'!R$482632),'Reid Validation'!R$482633,FALSE)),0,HLOOKUP($B135,INDIRECT("'Monthly Resource Report'!"&amp;'Reid Validation'!R$482631&amp;":"&amp;'Reid Validation'!R$482632),'Reid Validation'!R$482633,FALSE))</f>
        <v>0</v>
      </c>
      <c r="S135" s="317">
        <f ca="1">+IF(ISERROR(HLOOKUP($B135,INDIRECT("'Monthly Resource Report'!"&amp;'Reid Validation'!S$482631&amp;":"&amp;'Reid Validation'!S$482632),'Reid Validation'!S$482633,FALSE)),0,HLOOKUP($B135,INDIRECT("'Monthly Resource Report'!"&amp;'Reid Validation'!S$482631&amp;":"&amp;'Reid Validation'!S$482632),'Reid Validation'!S$482633,FALSE))</f>
        <v>0.70665721131858261</v>
      </c>
      <c r="T135" s="318">
        <f ca="1">+IF(ISERROR(HLOOKUP($B135,INDIRECT("'Monthly Resource Report'!"&amp;'Reid Validation'!T$482631&amp;":"&amp;'Reid Validation'!T$482632),'Reid Validation'!T$482633,FALSE)),0,HLOOKUP($B135,INDIRECT("'Monthly Resource Report'!"&amp;'Reid Validation'!T$482631&amp;":"&amp;'Reid Validation'!T$482632),'Reid Validation'!T$482633,FALSE))</f>
        <v>6.0818858351189484E-2</v>
      </c>
    </row>
    <row r="136" spans="2:20" s="29" customFormat="1">
      <c r="B136" s="301">
        <v>45323</v>
      </c>
      <c r="C136" s="294">
        <v>45</v>
      </c>
      <c r="D136" s="297">
        <v>0</v>
      </c>
      <c r="E136" s="299">
        <v>0.3</v>
      </c>
      <c r="F136" s="295">
        <v>0.06</v>
      </c>
      <c r="G136" s="294">
        <f ca="1">+IF(ISERROR(HLOOKUP($B136,INDIRECT("'Monthly Resource Report'!"&amp;'Reid Validation'!G$482631&amp;":"&amp;'Reid Validation'!G$482632),'Reid Validation'!G$482633,FALSE)),0,HLOOKUP($B136,INDIRECT("'Monthly Resource Report'!"&amp;'Reid Validation'!G$482631&amp;":"&amp;'Reid Validation'!G$482632),'Reid Validation'!G$482633,FALSE))</f>
        <v>45</v>
      </c>
      <c r="H136" s="297">
        <f ca="1">+IF(ISERROR(HLOOKUP($B136,INDIRECT("'Monthly Resource Report'!"&amp;'Reid Validation'!H$482631&amp;":"&amp;'Reid Validation'!H$482632),'Reid Validation'!H$482633,FALSE)),0,HLOOKUP($B136,INDIRECT("'Monthly Resource Report'!"&amp;'Reid Validation'!H$482631&amp;":"&amp;'Reid Validation'!H$482632),'Reid Validation'!H$482633,FALSE))</f>
        <v>0</v>
      </c>
      <c r="I136" s="317">
        <f ca="1">+IF(ISERROR(HLOOKUP($B136,INDIRECT("'Monthly Resource Report'!"&amp;'Reid Validation'!I$482631&amp;":"&amp;'Reid Validation'!I$482632),'Reid Validation'!I$482633,FALSE)),0,HLOOKUP($B136,INDIRECT("'Monthly Resource Report'!"&amp;'Reid Validation'!I$482631&amp;":"&amp;'Reid Validation'!I$482632),'Reid Validation'!I$482633,FALSE))</f>
        <v>0</v>
      </c>
      <c r="J136" s="318">
        <f ca="1">+IF(ISERROR(HLOOKUP($B136,INDIRECT("'Monthly Resource Report'!"&amp;'Reid Validation'!J$482631&amp;":"&amp;'Reid Validation'!J$482632),'Reid Validation'!J$482633,FALSE)),0,HLOOKUP($B136,INDIRECT("'Monthly Resource Report'!"&amp;'Reid Validation'!J$482631&amp;":"&amp;'Reid Validation'!J$482632),'Reid Validation'!J$482633,FALSE))</f>
        <v>0</v>
      </c>
      <c r="L136" s="301">
        <v>45323</v>
      </c>
      <c r="M136" s="294">
        <v>65</v>
      </c>
      <c r="N136" s="297">
        <v>0</v>
      </c>
      <c r="O136" s="299">
        <v>0.7</v>
      </c>
      <c r="P136" s="295">
        <v>0.06</v>
      </c>
      <c r="Q136" s="294">
        <f ca="1">+IF(ISERROR(HLOOKUP($B136,INDIRECT("'Monthly Resource Report'!"&amp;'Reid Validation'!Q$482631&amp;":"&amp;'Reid Validation'!Q$482632),'Reid Validation'!Q$482633,FALSE)),0,HLOOKUP($B136,INDIRECT("'Monthly Resource Report'!"&amp;'Reid Validation'!Q$482631&amp;":"&amp;'Reid Validation'!Q$482632),'Reid Validation'!Q$482633,FALSE))</f>
        <v>65</v>
      </c>
      <c r="R136" s="297">
        <f ca="1">+IF(ISERROR(HLOOKUP($B136,INDIRECT("'Monthly Resource Report'!"&amp;'Reid Validation'!R$482631&amp;":"&amp;'Reid Validation'!R$482632),'Reid Validation'!R$482633,FALSE)),0,HLOOKUP($B136,INDIRECT("'Monthly Resource Report'!"&amp;'Reid Validation'!R$482631&amp;":"&amp;'Reid Validation'!R$482632),'Reid Validation'!R$482633,FALSE))</f>
        <v>0</v>
      </c>
      <c r="S136" s="317">
        <f ca="1">+IF(ISERROR(HLOOKUP($B136,INDIRECT("'Monthly Resource Report'!"&amp;'Reid Validation'!S$482631&amp;":"&amp;'Reid Validation'!S$482632),'Reid Validation'!S$482633,FALSE)),0,HLOOKUP($B136,INDIRECT("'Monthly Resource Report'!"&amp;'Reid Validation'!S$482631&amp;":"&amp;'Reid Validation'!S$482632),'Reid Validation'!S$482633,FALSE))</f>
        <v>0.70690693249496983</v>
      </c>
      <c r="T136" s="318">
        <f ca="1">+IF(ISERROR(HLOOKUP($B136,INDIRECT("'Monthly Resource Report'!"&amp;'Reid Validation'!T$482631&amp;":"&amp;'Reid Validation'!T$482632),'Reid Validation'!T$482633,FALSE)),0,HLOOKUP($B136,INDIRECT("'Monthly Resource Report'!"&amp;'Reid Validation'!T$482631&amp;":"&amp;'Reid Validation'!T$482632),'Reid Validation'!T$482633,FALSE))</f>
        <v>6.0771166814441349E-2</v>
      </c>
    </row>
    <row r="137" spans="2:20" s="29" customFormat="1">
      <c r="B137" s="301">
        <v>45352</v>
      </c>
      <c r="C137" s="294">
        <v>45</v>
      </c>
      <c r="D137" s="297">
        <v>0</v>
      </c>
      <c r="E137" s="299">
        <v>0.3</v>
      </c>
      <c r="F137" s="295">
        <v>0.06</v>
      </c>
      <c r="G137" s="294">
        <f ca="1">+IF(ISERROR(HLOOKUP($B137,INDIRECT("'Monthly Resource Report'!"&amp;'Reid Validation'!G$482631&amp;":"&amp;'Reid Validation'!G$482632),'Reid Validation'!G$482633,FALSE)),0,HLOOKUP($B137,INDIRECT("'Monthly Resource Report'!"&amp;'Reid Validation'!G$482631&amp;":"&amp;'Reid Validation'!G$482632),'Reid Validation'!G$482633,FALSE))</f>
        <v>0</v>
      </c>
      <c r="H137" s="297">
        <f ca="1">+IF(ISERROR(HLOOKUP($B137,INDIRECT("'Monthly Resource Report'!"&amp;'Reid Validation'!H$482631&amp;":"&amp;'Reid Validation'!H$482632),'Reid Validation'!H$482633,FALSE)),0,HLOOKUP($B137,INDIRECT("'Monthly Resource Report'!"&amp;'Reid Validation'!H$482631&amp;":"&amp;'Reid Validation'!H$482632),'Reid Validation'!H$482633,FALSE))</f>
        <v>0</v>
      </c>
      <c r="I137" s="317">
        <f ca="1">+IF(ISERROR(HLOOKUP($B137,INDIRECT("'Monthly Resource Report'!"&amp;'Reid Validation'!I$482631&amp;":"&amp;'Reid Validation'!I$482632),'Reid Validation'!I$482633,FALSE)),0,HLOOKUP($B137,INDIRECT("'Monthly Resource Report'!"&amp;'Reid Validation'!I$482631&amp;":"&amp;'Reid Validation'!I$482632),'Reid Validation'!I$482633,FALSE))</f>
        <v>0</v>
      </c>
      <c r="J137" s="318">
        <f ca="1">+IF(ISERROR(HLOOKUP($B137,INDIRECT("'Monthly Resource Report'!"&amp;'Reid Validation'!J$482631&amp;":"&amp;'Reid Validation'!J$482632),'Reid Validation'!J$482633,FALSE)),0,HLOOKUP($B137,INDIRECT("'Monthly Resource Report'!"&amp;'Reid Validation'!J$482631&amp;":"&amp;'Reid Validation'!J$482632),'Reid Validation'!J$482633,FALSE))</f>
        <v>0</v>
      </c>
      <c r="L137" s="301">
        <v>45352</v>
      </c>
      <c r="M137" s="294">
        <v>65</v>
      </c>
      <c r="N137" s="297">
        <v>0</v>
      </c>
      <c r="O137" s="299">
        <v>0.7</v>
      </c>
      <c r="P137" s="295">
        <v>0.06</v>
      </c>
      <c r="Q137" s="294">
        <f ca="1">+IF(ISERROR(HLOOKUP($B137,INDIRECT("'Monthly Resource Report'!"&amp;'Reid Validation'!Q$482631&amp;":"&amp;'Reid Validation'!Q$482632),'Reid Validation'!Q$482633,FALSE)),0,HLOOKUP($B137,INDIRECT("'Monthly Resource Report'!"&amp;'Reid Validation'!Q$482631&amp;":"&amp;'Reid Validation'!Q$482632),'Reid Validation'!Q$482633,FALSE))</f>
        <v>65</v>
      </c>
      <c r="R137" s="297">
        <f ca="1">+IF(ISERROR(HLOOKUP($B137,INDIRECT("'Monthly Resource Report'!"&amp;'Reid Validation'!R$482631&amp;":"&amp;'Reid Validation'!R$482632),'Reid Validation'!R$482633,FALSE)),0,HLOOKUP($B137,INDIRECT("'Monthly Resource Report'!"&amp;'Reid Validation'!R$482631&amp;":"&amp;'Reid Validation'!R$482632),'Reid Validation'!R$482633,FALSE))</f>
        <v>0</v>
      </c>
      <c r="S137" s="317">
        <f ca="1">+IF(ISERROR(HLOOKUP($B137,INDIRECT("'Monthly Resource Report'!"&amp;'Reid Validation'!S$482631&amp;":"&amp;'Reid Validation'!S$482632),'Reid Validation'!S$482633,FALSE)),0,HLOOKUP($B137,INDIRECT("'Monthly Resource Report'!"&amp;'Reid Validation'!S$482631&amp;":"&amp;'Reid Validation'!S$482632),'Reid Validation'!S$482633,FALSE))</f>
        <v>0.70996483520756593</v>
      </c>
      <c r="T137" s="318">
        <f ca="1">+IF(ISERROR(HLOOKUP($B137,INDIRECT("'Monthly Resource Report'!"&amp;'Reid Validation'!T$482631&amp;":"&amp;'Reid Validation'!T$482632),'Reid Validation'!T$482633,FALSE)),0,HLOOKUP($B137,INDIRECT("'Monthly Resource Report'!"&amp;'Reid Validation'!T$482631&amp;":"&amp;'Reid Validation'!T$482632),'Reid Validation'!T$482633,FALSE))</f>
        <v>6.1045268516080456E-2</v>
      </c>
    </row>
    <row r="138" spans="2:20" s="29" customFormat="1">
      <c r="B138" s="301">
        <v>45383</v>
      </c>
      <c r="C138" s="294">
        <v>45</v>
      </c>
      <c r="D138" s="297">
        <v>0</v>
      </c>
      <c r="E138" s="299">
        <v>0.3</v>
      </c>
      <c r="F138" s="295">
        <v>0.06</v>
      </c>
      <c r="G138" s="294">
        <f ca="1">+IF(ISERROR(HLOOKUP($B138,INDIRECT("'Monthly Resource Report'!"&amp;'Reid Validation'!G$482631&amp;":"&amp;'Reid Validation'!G$482632),'Reid Validation'!G$482633,FALSE)),0,HLOOKUP($B138,INDIRECT("'Monthly Resource Report'!"&amp;'Reid Validation'!G$482631&amp;":"&amp;'Reid Validation'!G$482632),'Reid Validation'!G$482633,FALSE))</f>
        <v>0</v>
      </c>
      <c r="H138" s="297">
        <f ca="1">+IF(ISERROR(HLOOKUP($B138,INDIRECT("'Monthly Resource Report'!"&amp;'Reid Validation'!H$482631&amp;":"&amp;'Reid Validation'!H$482632),'Reid Validation'!H$482633,FALSE)),0,HLOOKUP($B138,INDIRECT("'Monthly Resource Report'!"&amp;'Reid Validation'!H$482631&amp;":"&amp;'Reid Validation'!H$482632),'Reid Validation'!H$482633,FALSE))</f>
        <v>0</v>
      </c>
      <c r="I138" s="317">
        <f ca="1">+IF(ISERROR(HLOOKUP($B138,INDIRECT("'Monthly Resource Report'!"&amp;'Reid Validation'!I$482631&amp;":"&amp;'Reid Validation'!I$482632),'Reid Validation'!I$482633,FALSE)),0,HLOOKUP($B138,INDIRECT("'Monthly Resource Report'!"&amp;'Reid Validation'!I$482631&amp;":"&amp;'Reid Validation'!I$482632),'Reid Validation'!I$482633,FALSE))</f>
        <v>0</v>
      </c>
      <c r="J138" s="318">
        <f ca="1">+IF(ISERROR(HLOOKUP($B138,INDIRECT("'Monthly Resource Report'!"&amp;'Reid Validation'!J$482631&amp;":"&amp;'Reid Validation'!J$482632),'Reid Validation'!J$482633,FALSE)),0,HLOOKUP($B138,INDIRECT("'Monthly Resource Report'!"&amp;'Reid Validation'!J$482631&amp;":"&amp;'Reid Validation'!J$482632),'Reid Validation'!J$482633,FALSE))</f>
        <v>0</v>
      </c>
      <c r="L138" s="301">
        <v>45383</v>
      </c>
      <c r="M138" s="294">
        <v>65</v>
      </c>
      <c r="N138" s="297">
        <v>0</v>
      </c>
      <c r="O138" s="299">
        <v>0.7</v>
      </c>
      <c r="P138" s="295">
        <v>0.06</v>
      </c>
      <c r="Q138" s="294">
        <f ca="1">+IF(ISERROR(HLOOKUP($B138,INDIRECT("'Monthly Resource Report'!"&amp;'Reid Validation'!Q$482631&amp;":"&amp;'Reid Validation'!Q$482632),'Reid Validation'!Q$482633,FALSE)),0,HLOOKUP($B138,INDIRECT("'Monthly Resource Report'!"&amp;'Reid Validation'!Q$482631&amp;":"&amp;'Reid Validation'!Q$482632),'Reid Validation'!Q$482633,FALSE))</f>
        <v>65</v>
      </c>
      <c r="R138" s="297">
        <f ca="1">+IF(ISERROR(HLOOKUP($B138,INDIRECT("'Monthly Resource Report'!"&amp;'Reid Validation'!R$482631&amp;":"&amp;'Reid Validation'!R$482632),'Reid Validation'!R$482633,FALSE)),0,HLOOKUP($B138,INDIRECT("'Monthly Resource Report'!"&amp;'Reid Validation'!R$482631&amp;":"&amp;'Reid Validation'!R$482632),'Reid Validation'!R$482633,FALSE))</f>
        <v>0</v>
      </c>
      <c r="S138" s="317">
        <f ca="1">+IF(ISERROR(HLOOKUP($B138,INDIRECT("'Monthly Resource Report'!"&amp;'Reid Validation'!S$482631&amp;":"&amp;'Reid Validation'!S$482632),'Reid Validation'!S$482633,FALSE)),0,HLOOKUP($B138,INDIRECT("'Monthly Resource Report'!"&amp;'Reid Validation'!S$482631&amp;":"&amp;'Reid Validation'!S$482632),'Reid Validation'!S$482633,FALSE))</f>
        <v>0.71001710347121283</v>
      </c>
      <c r="T138" s="318">
        <f ca="1">+IF(ISERROR(HLOOKUP($B138,INDIRECT("'Monthly Resource Report'!"&amp;'Reid Validation'!T$482631&amp;":"&amp;'Reid Validation'!T$482632),'Reid Validation'!T$482633,FALSE)),0,HLOOKUP($B138,INDIRECT("'Monthly Resource Report'!"&amp;'Reid Validation'!T$482631&amp;":"&amp;'Reid Validation'!T$482632),'Reid Validation'!T$482633,FALSE))</f>
        <v>6.1192263522847949E-2</v>
      </c>
    </row>
    <row r="139" spans="2:20" s="29" customFormat="1">
      <c r="B139" s="301">
        <v>45413</v>
      </c>
      <c r="C139" s="294">
        <v>45</v>
      </c>
      <c r="D139" s="297">
        <v>0</v>
      </c>
      <c r="E139" s="299">
        <v>0.3</v>
      </c>
      <c r="F139" s="295">
        <v>0.06</v>
      </c>
      <c r="G139" s="294">
        <f ca="1">+IF(ISERROR(HLOOKUP($B139,INDIRECT("'Monthly Resource Report'!"&amp;'Reid Validation'!G$482631&amp;":"&amp;'Reid Validation'!G$482632),'Reid Validation'!G$482633,FALSE)),0,HLOOKUP($B139,INDIRECT("'Monthly Resource Report'!"&amp;'Reid Validation'!G$482631&amp;":"&amp;'Reid Validation'!G$482632),'Reid Validation'!G$482633,FALSE))</f>
        <v>0</v>
      </c>
      <c r="H139" s="297">
        <f ca="1">+IF(ISERROR(HLOOKUP($B139,INDIRECT("'Monthly Resource Report'!"&amp;'Reid Validation'!H$482631&amp;":"&amp;'Reid Validation'!H$482632),'Reid Validation'!H$482633,FALSE)),0,HLOOKUP($B139,INDIRECT("'Monthly Resource Report'!"&amp;'Reid Validation'!H$482631&amp;":"&amp;'Reid Validation'!H$482632),'Reid Validation'!H$482633,FALSE))</f>
        <v>0</v>
      </c>
      <c r="I139" s="317">
        <f ca="1">+IF(ISERROR(HLOOKUP($B139,INDIRECT("'Monthly Resource Report'!"&amp;'Reid Validation'!I$482631&amp;":"&amp;'Reid Validation'!I$482632),'Reid Validation'!I$482633,FALSE)),0,HLOOKUP($B139,INDIRECT("'Monthly Resource Report'!"&amp;'Reid Validation'!I$482631&amp;":"&amp;'Reid Validation'!I$482632),'Reid Validation'!I$482633,FALSE))</f>
        <v>0</v>
      </c>
      <c r="J139" s="318">
        <f ca="1">+IF(ISERROR(HLOOKUP($B139,INDIRECT("'Monthly Resource Report'!"&amp;'Reid Validation'!J$482631&amp;":"&amp;'Reid Validation'!J$482632),'Reid Validation'!J$482633,FALSE)),0,HLOOKUP($B139,INDIRECT("'Monthly Resource Report'!"&amp;'Reid Validation'!J$482631&amp;":"&amp;'Reid Validation'!J$482632),'Reid Validation'!J$482633,FALSE))</f>
        <v>0</v>
      </c>
      <c r="L139" s="301">
        <v>45413</v>
      </c>
      <c r="M139" s="294">
        <v>60</v>
      </c>
      <c r="N139" s="297">
        <v>0</v>
      </c>
      <c r="O139" s="299">
        <v>0.7</v>
      </c>
      <c r="P139" s="295">
        <v>0.06</v>
      </c>
      <c r="Q139" s="294">
        <f ca="1">+IF(ISERROR(HLOOKUP($B139,INDIRECT("'Monthly Resource Report'!"&amp;'Reid Validation'!Q$482631&amp;":"&amp;'Reid Validation'!Q$482632),'Reid Validation'!Q$482633,FALSE)),0,HLOOKUP($B139,INDIRECT("'Monthly Resource Report'!"&amp;'Reid Validation'!Q$482631&amp;":"&amp;'Reid Validation'!Q$482632),'Reid Validation'!Q$482633,FALSE))</f>
        <v>60</v>
      </c>
      <c r="R139" s="297">
        <f ca="1">+IF(ISERROR(HLOOKUP($B139,INDIRECT("'Monthly Resource Report'!"&amp;'Reid Validation'!R$482631&amp;":"&amp;'Reid Validation'!R$482632),'Reid Validation'!R$482633,FALSE)),0,HLOOKUP($B139,INDIRECT("'Monthly Resource Report'!"&amp;'Reid Validation'!R$482631&amp;":"&amp;'Reid Validation'!R$482632),'Reid Validation'!R$482633,FALSE))</f>
        <v>0</v>
      </c>
      <c r="S139" s="317">
        <f ca="1">+IF(ISERROR(HLOOKUP($B139,INDIRECT("'Monthly Resource Report'!"&amp;'Reid Validation'!S$482631&amp;":"&amp;'Reid Validation'!S$482632),'Reid Validation'!S$482633,FALSE)),0,HLOOKUP($B139,INDIRECT("'Monthly Resource Report'!"&amp;'Reid Validation'!S$482631&amp;":"&amp;'Reid Validation'!S$482632),'Reid Validation'!S$482633,FALSE))</f>
        <v>0.69067414234359514</v>
      </c>
      <c r="T139" s="318">
        <f ca="1">+IF(ISERROR(HLOOKUP($B139,INDIRECT("'Monthly Resource Report'!"&amp;'Reid Validation'!T$482631&amp;":"&amp;'Reid Validation'!T$482632),'Reid Validation'!T$482633,FALSE)),0,HLOOKUP($B139,INDIRECT("'Monthly Resource Report'!"&amp;'Reid Validation'!T$482631&amp;":"&amp;'Reid Validation'!T$482632),'Reid Validation'!T$482633,FALSE))</f>
        <v>6.0407020035405906E-2</v>
      </c>
    </row>
    <row r="140" spans="2:20" s="29" customFormat="1">
      <c r="B140" s="301">
        <v>45444</v>
      </c>
      <c r="C140" s="294">
        <v>45</v>
      </c>
      <c r="D140" s="297">
        <v>0</v>
      </c>
      <c r="E140" s="299">
        <v>0.3</v>
      </c>
      <c r="F140" s="295">
        <v>0.06</v>
      </c>
      <c r="G140" s="294">
        <f ca="1">+IF(ISERROR(HLOOKUP($B140,INDIRECT("'Monthly Resource Report'!"&amp;'Reid Validation'!G$482631&amp;":"&amp;'Reid Validation'!G$482632),'Reid Validation'!G$482633,FALSE)),0,HLOOKUP($B140,INDIRECT("'Monthly Resource Report'!"&amp;'Reid Validation'!G$482631&amp;":"&amp;'Reid Validation'!G$482632),'Reid Validation'!G$482633,FALSE))</f>
        <v>0</v>
      </c>
      <c r="H140" s="297">
        <f ca="1">+IF(ISERROR(HLOOKUP($B140,INDIRECT("'Monthly Resource Report'!"&amp;'Reid Validation'!H$482631&amp;":"&amp;'Reid Validation'!H$482632),'Reid Validation'!H$482633,FALSE)),0,HLOOKUP($B140,INDIRECT("'Monthly Resource Report'!"&amp;'Reid Validation'!H$482631&amp;":"&amp;'Reid Validation'!H$482632),'Reid Validation'!H$482633,FALSE))</f>
        <v>0</v>
      </c>
      <c r="I140" s="317">
        <f ca="1">+IF(ISERROR(HLOOKUP($B140,INDIRECT("'Monthly Resource Report'!"&amp;'Reid Validation'!I$482631&amp;":"&amp;'Reid Validation'!I$482632),'Reid Validation'!I$482633,FALSE)),0,HLOOKUP($B140,INDIRECT("'Monthly Resource Report'!"&amp;'Reid Validation'!I$482631&amp;":"&amp;'Reid Validation'!I$482632),'Reid Validation'!I$482633,FALSE))</f>
        <v>0</v>
      </c>
      <c r="J140" s="318">
        <f ca="1">+IF(ISERROR(HLOOKUP($B140,INDIRECT("'Monthly Resource Report'!"&amp;'Reid Validation'!J$482631&amp;":"&amp;'Reid Validation'!J$482632),'Reid Validation'!J$482633,FALSE)),0,HLOOKUP($B140,INDIRECT("'Monthly Resource Report'!"&amp;'Reid Validation'!J$482631&amp;":"&amp;'Reid Validation'!J$482632),'Reid Validation'!J$482633,FALSE))</f>
        <v>0</v>
      </c>
      <c r="L140" s="301">
        <v>45444</v>
      </c>
      <c r="M140" s="294">
        <v>60</v>
      </c>
      <c r="N140" s="297">
        <v>0</v>
      </c>
      <c r="O140" s="299">
        <v>0.7</v>
      </c>
      <c r="P140" s="295">
        <v>0.06</v>
      </c>
      <c r="Q140" s="294">
        <f ca="1">+IF(ISERROR(HLOOKUP($B140,INDIRECT("'Monthly Resource Report'!"&amp;'Reid Validation'!Q$482631&amp;":"&amp;'Reid Validation'!Q$482632),'Reid Validation'!Q$482633,FALSE)),0,HLOOKUP($B140,INDIRECT("'Monthly Resource Report'!"&amp;'Reid Validation'!Q$482631&amp;":"&amp;'Reid Validation'!Q$482632),'Reid Validation'!Q$482633,FALSE))</f>
        <v>60</v>
      </c>
      <c r="R140" s="297">
        <f ca="1">+IF(ISERROR(HLOOKUP($B140,INDIRECT("'Monthly Resource Report'!"&amp;'Reid Validation'!R$482631&amp;":"&amp;'Reid Validation'!R$482632),'Reid Validation'!R$482633,FALSE)),0,HLOOKUP($B140,INDIRECT("'Monthly Resource Report'!"&amp;'Reid Validation'!R$482631&amp;":"&amp;'Reid Validation'!R$482632),'Reid Validation'!R$482633,FALSE))</f>
        <v>0</v>
      </c>
      <c r="S140" s="317">
        <f ca="1">+IF(ISERROR(HLOOKUP($B140,INDIRECT("'Monthly Resource Report'!"&amp;'Reid Validation'!S$482631&amp;":"&amp;'Reid Validation'!S$482632),'Reid Validation'!S$482633,FALSE)),0,HLOOKUP($B140,INDIRECT("'Monthly Resource Report'!"&amp;'Reid Validation'!S$482631&amp;":"&amp;'Reid Validation'!S$482632),'Reid Validation'!S$482633,FALSE))</f>
        <v>0.70821312543983173</v>
      </c>
      <c r="T140" s="318">
        <f ca="1">+IF(ISERROR(HLOOKUP($B140,INDIRECT("'Monthly Resource Report'!"&amp;'Reid Validation'!T$482631&amp;":"&amp;'Reid Validation'!T$482632),'Reid Validation'!T$482633,FALSE)),0,HLOOKUP($B140,INDIRECT("'Monthly Resource Report'!"&amp;'Reid Validation'!T$482631&amp;":"&amp;'Reid Validation'!T$482632),'Reid Validation'!T$482633,FALSE))</f>
        <v>6.0393924088140212E-2</v>
      </c>
    </row>
    <row r="141" spans="2:20" s="29" customFormat="1">
      <c r="B141" s="301">
        <v>45474</v>
      </c>
      <c r="C141" s="294">
        <v>45</v>
      </c>
      <c r="D141" s="297">
        <v>0</v>
      </c>
      <c r="E141" s="299">
        <v>0.3</v>
      </c>
      <c r="F141" s="295">
        <v>0.06</v>
      </c>
      <c r="G141" s="294">
        <f ca="1">+IF(ISERROR(HLOOKUP($B141,INDIRECT("'Monthly Resource Report'!"&amp;'Reid Validation'!G$482631&amp;":"&amp;'Reid Validation'!G$482632),'Reid Validation'!G$482633,FALSE)),0,HLOOKUP($B141,INDIRECT("'Monthly Resource Report'!"&amp;'Reid Validation'!G$482631&amp;":"&amp;'Reid Validation'!G$482632),'Reid Validation'!G$482633,FALSE))</f>
        <v>45</v>
      </c>
      <c r="H141" s="297">
        <f ca="1">+IF(ISERROR(HLOOKUP($B141,INDIRECT("'Monthly Resource Report'!"&amp;'Reid Validation'!H$482631&amp;":"&amp;'Reid Validation'!H$482632),'Reid Validation'!H$482633,FALSE)),0,HLOOKUP($B141,INDIRECT("'Monthly Resource Report'!"&amp;'Reid Validation'!H$482631&amp;":"&amp;'Reid Validation'!H$482632),'Reid Validation'!H$482633,FALSE))</f>
        <v>0</v>
      </c>
      <c r="I141" s="317">
        <f ca="1">+IF(ISERROR(HLOOKUP($B141,INDIRECT("'Monthly Resource Report'!"&amp;'Reid Validation'!I$482631&amp;":"&amp;'Reid Validation'!I$482632),'Reid Validation'!I$482633,FALSE)),0,HLOOKUP($B141,INDIRECT("'Monthly Resource Report'!"&amp;'Reid Validation'!I$482631&amp;":"&amp;'Reid Validation'!I$482632),'Reid Validation'!I$482633,FALSE))</f>
        <v>0.29538269849549509</v>
      </c>
      <c r="J141" s="318">
        <f ca="1">+IF(ISERROR(HLOOKUP($B141,INDIRECT("'Monthly Resource Report'!"&amp;'Reid Validation'!J$482631&amp;":"&amp;'Reid Validation'!J$482632),'Reid Validation'!J$482633,FALSE)),0,HLOOKUP($B141,INDIRECT("'Monthly Resource Report'!"&amp;'Reid Validation'!J$482631&amp;":"&amp;'Reid Validation'!J$482632),'Reid Validation'!J$482633,FALSE))</f>
        <v>6.9817728735298831E-2</v>
      </c>
      <c r="L141" s="301">
        <v>45474</v>
      </c>
      <c r="M141" s="294">
        <v>58</v>
      </c>
      <c r="N141" s="297">
        <v>0</v>
      </c>
      <c r="O141" s="299">
        <v>0.7</v>
      </c>
      <c r="P141" s="295">
        <v>0.06</v>
      </c>
      <c r="Q141" s="294">
        <f ca="1">+IF(ISERROR(HLOOKUP($B141,INDIRECT("'Monthly Resource Report'!"&amp;'Reid Validation'!Q$482631&amp;":"&amp;'Reid Validation'!Q$482632),'Reid Validation'!Q$482633,FALSE)),0,HLOOKUP($B141,INDIRECT("'Monthly Resource Report'!"&amp;'Reid Validation'!Q$482631&amp;":"&amp;'Reid Validation'!Q$482632),'Reid Validation'!Q$482633,FALSE))</f>
        <v>58</v>
      </c>
      <c r="R141" s="297">
        <f ca="1">+IF(ISERROR(HLOOKUP($B141,INDIRECT("'Monthly Resource Report'!"&amp;'Reid Validation'!R$482631&amp;":"&amp;'Reid Validation'!R$482632),'Reid Validation'!R$482633,FALSE)),0,HLOOKUP($B141,INDIRECT("'Monthly Resource Report'!"&amp;'Reid Validation'!R$482631&amp;":"&amp;'Reid Validation'!R$482632),'Reid Validation'!R$482633,FALSE))</f>
        <v>0</v>
      </c>
      <c r="S141" s="317">
        <f ca="1">+IF(ISERROR(HLOOKUP($B141,INDIRECT("'Monthly Resource Report'!"&amp;'Reid Validation'!S$482631&amp;":"&amp;'Reid Validation'!S$482632),'Reid Validation'!S$482633,FALSE)),0,HLOOKUP($B141,INDIRECT("'Monthly Resource Report'!"&amp;'Reid Validation'!S$482631&amp;":"&amp;'Reid Validation'!S$482632),'Reid Validation'!S$482633,FALSE))</f>
        <v>0.71810974902355085</v>
      </c>
      <c r="T141" s="318">
        <f ca="1">+IF(ISERROR(HLOOKUP($B141,INDIRECT("'Monthly Resource Report'!"&amp;'Reid Validation'!T$482631&amp;":"&amp;'Reid Validation'!T$482632),'Reid Validation'!T$482633,FALSE)),0,HLOOKUP($B141,INDIRECT("'Monthly Resource Report'!"&amp;'Reid Validation'!T$482631&amp;":"&amp;'Reid Validation'!T$482632),'Reid Validation'!T$482633,FALSE))</f>
        <v>6.0389032831896054E-2</v>
      </c>
    </row>
    <row r="142" spans="2:20" s="29" customFormat="1">
      <c r="B142" s="301">
        <v>45505</v>
      </c>
      <c r="C142" s="294">
        <v>45</v>
      </c>
      <c r="D142" s="297">
        <v>0</v>
      </c>
      <c r="E142" s="299">
        <v>0.3</v>
      </c>
      <c r="F142" s="295">
        <v>0.06</v>
      </c>
      <c r="G142" s="294">
        <f ca="1">+IF(ISERROR(HLOOKUP($B142,INDIRECT("'Monthly Resource Report'!"&amp;'Reid Validation'!G$482631&amp;":"&amp;'Reid Validation'!G$482632),'Reid Validation'!G$482633,FALSE)),0,HLOOKUP($B142,INDIRECT("'Monthly Resource Report'!"&amp;'Reid Validation'!G$482631&amp;":"&amp;'Reid Validation'!G$482632),'Reid Validation'!G$482633,FALSE))</f>
        <v>45</v>
      </c>
      <c r="H142" s="297">
        <f ca="1">+IF(ISERROR(HLOOKUP($B142,INDIRECT("'Monthly Resource Report'!"&amp;'Reid Validation'!H$482631&amp;":"&amp;'Reid Validation'!H$482632),'Reid Validation'!H$482633,FALSE)),0,HLOOKUP($B142,INDIRECT("'Monthly Resource Report'!"&amp;'Reid Validation'!H$482631&amp;":"&amp;'Reid Validation'!H$482632),'Reid Validation'!H$482633,FALSE))</f>
        <v>0</v>
      </c>
      <c r="I142" s="317">
        <f ca="1">+IF(ISERROR(HLOOKUP($B142,INDIRECT("'Monthly Resource Report'!"&amp;'Reid Validation'!I$482631&amp;":"&amp;'Reid Validation'!I$482632),'Reid Validation'!I$482633,FALSE)),0,HLOOKUP($B142,INDIRECT("'Monthly Resource Report'!"&amp;'Reid Validation'!I$482631&amp;":"&amp;'Reid Validation'!I$482632),'Reid Validation'!I$482633,FALSE))</f>
        <v>0.29450904251837956</v>
      </c>
      <c r="J142" s="318">
        <f ca="1">+IF(ISERROR(HLOOKUP($B142,INDIRECT("'Monthly Resource Report'!"&amp;'Reid Validation'!J$482631&amp;":"&amp;'Reid Validation'!J$482632),'Reid Validation'!J$482633,FALSE)),0,HLOOKUP($B142,INDIRECT("'Monthly Resource Report'!"&amp;'Reid Validation'!J$482631&amp;":"&amp;'Reid Validation'!J$482632),'Reid Validation'!J$482633,FALSE))</f>
        <v>8.1808067366216541E-2</v>
      </c>
      <c r="L142" s="301">
        <v>45505</v>
      </c>
      <c r="M142" s="294">
        <v>58</v>
      </c>
      <c r="N142" s="297">
        <v>0</v>
      </c>
      <c r="O142" s="299">
        <v>0.7</v>
      </c>
      <c r="P142" s="295">
        <v>0.06</v>
      </c>
      <c r="Q142" s="294">
        <f ca="1">+IF(ISERROR(HLOOKUP($B142,INDIRECT("'Monthly Resource Report'!"&amp;'Reid Validation'!Q$482631&amp;":"&amp;'Reid Validation'!Q$482632),'Reid Validation'!Q$482633,FALSE)),0,HLOOKUP($B142,INDIRECT("'Monthly Resource Report'!"&amp;'Reid Validation'!Q$482631&amp;":"&amp;'Reid Validation'!Q$482632),'Reid Validation'!Q$482633,FALSE))</f>
        <v>58</v>
      </c>
      <c r="R142" s="297">
        <f ca="1">+IF(ISERROR(HLOOKUP($B142,INDIRECT("'Monthly Resource Report'!"&amp;'Reid Validation'!R$482631&amp;":"&amp;'Reid Validation'!R$482632),'Reid Validation'!R$482633,FALSE)),0,HLOOKUP($B142,INDIRECT("'Monthly Resource Report'!"&amp;'Reid Validation'!R$482631&amp;":"&amp;'Reid Validation'!R$482632),'Reid Validation'!R$482633,FALSE))</f>
        <v>0</v>
      </c>
      <c r="S142" s="317">
        <f ca="1">+IF(ISERROR(HLOOKUP($B142,INDIRECT("'Monthly Resource Report'!"&amp;'Reid Validation'!S$482631&amp;":"&amp;'Reid Validation'!S$482632),'Reid Validation'!S$482633,FALSE)),0,HLOOKUP($B142,INDIRECT("'Monthly Resource Report'!"&amp;'Reid Validation'!S$482631&amp;":"&amp;'Reid Validation'!S$482632),'Reid Validation'!S$482633,FALSE))</f>
        <v>0.71812602727720432</v>
      </c>
      <c r="T142" s="318">
        <f ca="1">+IF(ISERROR(HLOOKUP($B142,INDIRECT("'Monthly Resource Report'!"&amp;'Reid Validation'!T$482631&amp;":"&amp;'Reid Validation'!T$482632),'Reid Validation'!T$482633,FALSE)),0,HLOOKUP($B142,INDIRECT("'Monthly Resource Report'!"&amp;'Reid Validation'!T$482631&amp;":"&amp;'Reid Validation'!T$482632),'Reid Validation'!T$482633,FALSE))</f>
        <v>6.0316038412376094E-2</v>
      </c>
    </row>
    <row r="143" spans="2:20" s="29" customFormat="1">
      <c r="B143" s="301">
        <v>45536</v>
      </c>
      <c r="C143" s="294">
        <v>45</v>
      </c>
      <c r="D143" s="297">
        <v>0</v>
      </c>
      <c r="E143" s="299">
        <v>0.3</v>
      </c>
      <c r="F143" s="295">
        <v>0.06</v>
      </c>
      <c r="G143" s="294">
        <f ca="1">+IF(ISERROR(HLOOKUP($B143,INDIRECT("'Monthly Resource Report'!"&amp;'Reid Validation'!G$482631&amp;":"&amp;'Reid Validation'!G$482632),'Reid Validation'!G$482633,FALSE)),0,HLOOKUP($B143,INDIRECT("'Monthly Resource Report'!"&amp;'Reid Validation'!G$482631&amp;":"&amp;'Reid Validation'!G$482632),'Reid Validation'!G$482633,FALSE))</f>
        <v>0</v>
      </c>
      <c r="H143" s="297">
        <f ca="1">+IF(ISERROR(HLOOKUP($B143,INDIRECT("'Monthly Resource Report'!"&amp;'Reid Validation'!H$482631&amp;":"&amp;'Reid Validation'!H$482632),'Reid Validation'!H$482633,FALSE)),0,HLOOKUP($B143,INDIRECT("'Monthly Resource Report'!"&amp;'Reid Validation'!H$482631&amp;":"&amp;'Reid Validation'!H$482632),'Reid Validation'!H$482633,FALSE))</f>
        <v>0</v>
      </c>
      <c r="I143" s="317">
        <f ca="1">+IF(ISERROR(HLOOKUP($B143,INDIRECT("'Monthly Resource Report'!"&amp;'Reid Validation'!I$482631&amp;":"&amp;'Reid Validation'!I$482632),'Reid Validation'!I$482633,FALSE)),0,HLOOKUP($B143,INDIRECT("'Monthly Resource Report'!"&amp;'Reid Validation'!I$482631&amp;":"&amp;'Reid Validation'!I$482632),'Reid Validation'!I$482633,FALSE))</f>
        <v>0</v>
      </c>
      <c r="J143" s="318">
        <f ca="1">+IF(ISERROR(HLOOKUP($B143,INDIRECT("'Monthly Resource Report'!"&amp;'Reid Validation'!J$482631&amp;":"&amp;'Reid Validation'!J$482632),'Reid Validation'!J$482633,FALSE)),0,HLOOKUP($B143,INDIRECT("'Monthly Resource Report'!"&amp;'Reid Validation'!J$482631&amp;":"&amp;'Reid Validation'!J$482632),'Reid Validation'!J$482633,FALSE))</f>
        <v>0</v>
      </c>
      <c r="L143" s="301">
        <v>45536</v>
      </c>
      <c r="M143" s="294">
        <v>58</v>
      </c>
      <c r="N143" s="297">
        <v>0</v>
      </c>
      <c r="O143" s="299">
        <v>0.7</v>
      </c>
      <c r="P143" s="295">
        <v>0.06</v>
      </c>
      <c r="Q143" s="294">
        <f ca="1">+IF(ISERROR(HLOOKUP($B143,INDIRECT("'Monthly Resource Report'!"&amp;'Reid Validation'!Q$482631&amp;":"&amp;'Reid Validation'!Q$482632),'Reid Validation'!Q$482633,FALSE)),0,HLOOKUP($B143,INDIRECT("'Monthly Resource Report'!"&amp;'Reid Validation'!Q$482631&amp;":"&amp;'Reid Validation'!Q$482632),'Reid Validation'!Q$482633,FALSE))</f>
        <v>58</v>
      </c>
      <c r="R143" s="297">
        <f ca="1">+IF(ISERROR(HLOOKUP($B143,INDIRECT("'Monthly Resource Report'!"&amp;'Reid Validation'!R$482631&amp;":"&amp;'Reid Validation'!R$482632),'Reid Validation'!R$482633,FALSE)),0,HLOOKUP($B143,INDIRECT("'Monthly Resource Report'!"&amp;'Reid Validation'!R$482631&amp;":"&amp;'Reid Validation'!R$482632),'Reid Validation'!R$482633,FALSE))</f>
        <v>0</v>
      </c>
      <c r="S143" s="317">
        <f ca="1">+IF(ISERROR(HLOOKUP($B143,INDIRECT("'Monthly Resource Report'!"&amp;'Reid Validation'!S$482631&amp;":"&amp;'Reid Validation'!S$482632),'Reid Validation'!S$482633,FALSE)),0,HLOOKUP($B143,INDIRECT("'Monthly Resource Report'!"&amp;'Reid Validation'!S$482631&amp;":"&amp;'Reid Validation'!S$482632),'Reid Validation'!S$482633,FALSE))</f>
        <v>0.71162821056754022</v>
      </c>
      <c r="T143" s="318">
        <f ca="1">+IF(ISERROR(HLOOKUP($B143,INDIRECT("'Monthly Resource Report'!"&amp;'Reid Validation'!T$482631&amp;":"&amp;'Reid Validation'!T$482632),'Reid Validation'!T$482633,FALSE)),0,HLOOKUP($B143,INDIRECT("'Monthly Resource Report'!"&amp;'Reid Validation'!T$482631&amp;":"&amp;'Reid Validation'!T$482632),'Reid Validation'!T$482633,FALSE))</f>
        <v>6.0376619562024739E-2</v>
      </c>
    </row>
    <row r="144" spans="2:20" s="29" customFormat="1">
      <c r="B144" s="301">
        <v>45566</v>
      </c>
      <c r="C144" s="294">
        <v>45</v>
      </c>
      <c r="D144" s="297">
        <v>0</v>
      </c>
      <c r="E144" s="299">
        <v>0.3</v>
      </c>
      <c r="F144" s="295">
        <v>0.06</v>
      </c>
      <c r="G144" s="294">
        <f ca="1">+IF(ISERROR(HLOOKUP($B144,INDIRECT("'Monthly Resource Report'!"&amp;'Reid Validation'!G$482631&amp;":"&amp;'Reid Validation'!G$482632),'Reid Validation'!G$482633,FALSE)),0,HLOOKUP($B144,INDIRECT("'Monthly Resource Report'!"&amp;'Reid Validation'!G$482631&amp;":"&amp;'Reid Validation'!G$482632),'Reid Validation'!G$482633,FALSE))</f>
        <v>0</v>
      </c>
      <c r="H144" s="297">
        <f ca="1">+IF(ISERROR(HLOOKUP($B144,INDIRECT("'Monthly Resource Report'!"&amp;'Reid Validation'!H$482631&amp;":"&amp;'Reid Validation'!H$482632),'Reid Validation'!H$482633,FALSE)),0,HLOOKUP($B144,INDIRECT("'Monthly Resource Report'!"&amp;'Reid Validation'!H$482631&amp;":"&amp;'Reid Validation'!H$482632),'Reid Validation'!H$482633,FALSE))</f>
        <v>0</v>
      </c>
      <c r="I144" s="317">
        <f ca="1">+IF(ISERROR(HLOOKUP($B144,INDIRECT("'Monthly Resource Report'!"&amp;'Reid Validation'!I$482631&amp;":"&amp;'Reid Validation'!I$482632),'Reid Validation'!I$482633,FALSE)),0,HLOOKUP($B144,INDIRECT("'Monthly Resource Report'!"&amp;'Reid Validation'!I$482631&amp;":"&amp;'Reid Validation'!I$482632),'Reid Validation'!I$482633,FALSE))</f>
        <v>0</v>
      </c>
      <c r="J144" s="318">
        <f ca="1">+IF(ISERROR(HLOOKUP($B144,INDIRECT("'Monthly Resource Report'!"&amp;'Reid Validation'!J$482631&amp;":"&amp;'Reid Validation'!J$482632),'Reid Validation'!J$482633,FALSE)),0,HLOOKUP($B144,INDIRECT("'Monthly Resource Report'!"&amp;'Reid Validation'!J$482631&amp;":"&amp;'Reid Validation'!J$482632),'Reid Validation'!J$482633,FALSE))</f>
        <v>0</v>
      </c>
      <c r="L144" s="301">
        <v>45566</v>
      </c>
      <c r="M144" s="294">
        <v>60</v>
      </c>
      <c r="N144" s="297">
        <v>0</v>
      </c>
      <c r="O144" s="299">
        <v>0.7</v>
      </c>
      <c r="P144" s="295">
        <v>0.06</v>
      </c>
      <c r="Q144" s="294">
        <f ca="1">+IF(ISERROR(HLOOKUP($B144,INDIRECT("'Monthly Resource Report'!"&amp;'Reid Validation'!Q$482631&amp;":"&amp;'Reid Validation'!Q$482632),'Reid Validation'!Q$482633,FALSE)),0,HLOOKUP($B144,INDIRECT("'Monthly Resource Report'!"&amp;'Reid Validation'!Q$482631&amp;":"&amp;'Reid Validation'!Q$482632),'Reid Validation'!Q$482633,FALSE))</f>
        <v>60</v>
      </c>
      <c r="R144" s="297">
        <f ca="1">+IF(ISERROR(HLOOKUP($B144,INDIRECT("'Monthly Resource Report'!"&amp;'Reid Validation'!R$482631&amp;":"&amp;'Reid Validation'!R$482632),'Reid Validation'!R$482633,FALSE)),0,HLOOKUP($B144,INDIRECT("'Monthly Resource Report'!"&amp;'Reid Validation'!R$482631&amp;":"&amp;'Reid Validation'!R$482632),'Reid Validation'!R$482633,FALSE))</f>
        <v>0</v>
      </c>
      <c r="S144" s="317">
        <f ca="1">+IF(ISERROR(HLOOKUP($B144,INDIRECT("'Monthly Resource Report'!"&amp;'Reid Validation'!S$482631&amp;":"&amp;'Reid Validation'!S$482632),'Reid Validation'!S$482633,FALSE)),0,HLOOKUP($B144,INDIRECT("'Monthly Resource Report'!"&amp;'Reid Validation'!S$482631&amp;":"&amp;'Reid Validation'!S$482632),'Reid Validation'!S$482633,FALSE))</f>
        <v>0.70239112834821837</v>
      </c>
      <c r="T144" s="318">
        <f ca="1">+IF(ISERROR(HLOOKUP($B144,INDIRECT("'Monthly Resource Report'!"&amp;'Reid Validation'!T$482631&amp;":"&amp;'Reid Validation'!T$482632),'Reid Validation'!T$482633,FALSE)),0,HLOOKUP($B144,INDIRECT("'Monthly Resource Report'!"&amp;'Reid Validation'!T$482631&amp;":"&amp;'Reid Validation'!T$482632),'Reid Validation'!T$482633,FALSE))</f>
        <v>6.0791746781015392E-2</v>
      </c>
    </row>
    <row r="145" spans="2:20" s="29" customFormat="1">
      <c r="B145" s="301">
        <v>45597</v>
      </c>
      <c r="C145" s="294">
        <v>45</v>
      </c>
      <c r="D145" s="297">
        <v>0</v>
      </c>
      <c r="E145" s="299">
        <v>0.3</v>
      </c>
      <c r="F145" s="295">
        <v>0.06</v>
      </c>
      <c r="G145" s="294">
        <f ca="1">+IF(ISERROR(HLOOKUP($B145,INDIRECT("'Monthly Resource Report'!"&amp;'Reid Validation'!G$482631&amp;":"&amp;'Reid Validation'!G$482632),'Reid Validation'!G$482633,FALSE)),0,HLOOKUP($B145,INDIRECT("'Monthly Resource Report'!"&amp;'Reid Validation'!G$482631&amp;":"&amp;'Reid Validation'!G$482632),'Reid Validation'!G$482633,FALSE))</f>
        <v>0</v>
      </c>
      <c r="H145" s="297">
        <f ca="1">+IF(ISERROR(HLOOKUP($B145,INDIRECT("'Monthly Resource Report'!"&amp;'Reid Validation'!H$482631&amp;":"&amp;'Reid Validation'!H$482632),'Reid Validation'!H$482633,FALSE)),0,HLOOKUP($B145,INDIRECT("'Monthly Resource Report'!"&amp;'Reid Validation'!H$482631&amp;":"&amp;'Reid Validation'!H$482632),'Reid Validation'!H$482633,FALSE))</f>
        <v>0</v>
      </c>
      <c r="I145" s="317">
        <f ca="1">+IF(ISERROR(HLOOKUP($B145,INDIRECT("'Monthly Resource Report'!"&amp;'Reid Validation'!I$482631&amp;":"&amp;'Reid Validation'!I$482632),'Reid Validation'!I$482633,FALSE)),0,HLOOKUP($B145,INDIRECT("'Monthly Resource Report'!"&amp;'Reid Validation'!I$482631&amp;":"&amp;'Reid Validation'!I$482632),'Reid Validation'!I$482633,FALSE))</f>
        <v>0</v>
      </c>
      <c r="J145" s="318">
        <f ca="1">+IF(ISERROR(HLOOKUP($B145,INDIRECT("'Monthly Resource Report'!"&amp;'Reid Validation'!J$482631&amp;":"&amp;'Reid Validation'!J$482632),'Reid Validation'!J$482633,FALSE)),0,HLOOKUP($B145,INDIRECT("'Monthly Resource Report'!"&amp;'Reid Validation'!J$482631&amp;":"&amp;'Reid Validation'!J$482632),'Reid Validation'!J$482633,FALSE))</f>
        <v>0</v>
      </c>
      <c r="L145" s="301">
        <v>45597</v>
      </c>
      <c r="M145" s="294">
        <v>60</v>
      </c>
      <c r="N145" s="297">
        <v>0</v>
      </c>
      <c r="O145" s="299">
        <v>0.7</v>
      </c>
      <c r="P145" s="295">
        <v>0.06</v>
      </c>
      <c r="Q145" s="294">
        <f ca="1">+IF(ISERROR(HLOOKUP($B145,INDIRECT("'Monthly Resource Report'!"&amp;'Reid Validation'!Q$482631&amp;":"&amp;'Reid Validation'!Q$482632),'Reid Validation'!Q$482633,FALSE)),0,HLOOKUP($B145,INDIRECT("'Monthly Resource Report'!"&amp;'Reid Validation'!Q$482631&amp;":"&amp;'Reid Validation'!Q$482632),'Reid Validation'!Q$482633,FALSE))</f>
        <v>60</v>
      </c>
      <c r="R145" s="297">
        <f ca="1">+IF(ISERROR(HLOOKUP($B145,INDIRECT("'Monthly Resource Report'!"&amp;'Reid Validation'!R$482631&amp;":"&amp;'Reid Validation'!R$482632),'Reid Validation'!R$482633,FALSE)),0,HLOOKUP($B145,INDIRECT("'Monthly Resource Report'!"&amp;'Reid Validation'!R$482631&amp;":"&amp;'Reid Validation'!R$482632),'Reid Validation'!R$482633,FALSE))</f>
        <v>0</v>
      </c>
      <c r="S145" s="317">
        <f ca="1">+IF(ISERROR(HLOOKUP($B145,INDIRECT("'Monthly Resource Report'!"&amp;'Reid Validation'!S$482631&amp;":"&amp;'Reid Validation'!S$482632),'Reid Validation'!S$482633,FALSE)),0,HLOOKUP($B145,INDIRECT("'Monthly Resource Report'!"&amp;'Reid Validation'!S$482631&amp;":"&amp;'Reid Validation'!S$482632),'Reid Validation'!S$482633,FALSE))</f>
        <v>0.70890815362364157</v>
      </c>
      <c r="T145" s="318">
        <f ca="1">+IF(ISERROR(HLOOKUP($B145,INDIRECT("'Monthly Resource Report'!"&amp;'Reid Validation'!T$482631&amp;":"&amp;'Reid Validation'!T$482632),'Reid Validation'!T$482633,FALSE)),0,HLOOKUP($B145,INDIRECT("'Monthly Resource Report'!"&amp;'Reid Validation'!T$482631&amp;":"&amp;'Reid Validation'!T$482632),'Reid Validation'!T$482633,FALSE))</f>
        <v>6.0960201837261828E-2</v>
      </c>
    </row>
    <row r="146" spans="2:20" s="29" customFormat="1">
      <c r="B146" s="301">
        <v>45627</v>
      </c>
      <c r="C146" s="294">
        <v>45</v>
      </c>
      <c r="D146" s="297">
        <v>0</v>
      </c>
      <c r="E146" s="299">
        <v>0.3</v>
      </c>
      <c r="F146" s="295">
        <v>0.06</v>
      </c>
      <c r="G146" s="294">
        <f ca="1">+IF(ISERROR(HLOOKUP($B146,INDIRECT("'Monthly Resource Report'!"&amp;'Reid Validation'!G$482631&amp;":"&amp;'Reid Validation'!G$482632),'Reid Validation'!G$482633,FALSE)),0,HLOOKUP($B146,INDIRECT("'Monthly Resource Report'!"&amp;'Reid Validation'!G$482631&amp;":"&amp;'Reid Validation'!G$482632),'Reid Validation'!G$482633,FALSE))</f>
        <v>0</v>
      </c>
      <c r="H146" s="297">
        <f ca="1">+IF(ISERROR(HLOOKUP($B146,INDIRECT("'Monthly Resource Report'!"&amp;'Reid Validation'!H$482631&amp;":"&amp;'Reid Validation'!H$482632),'Reid Validation'!H$482633,FALSE)),0,HLOOKUP($B146,INDIRECT("'Monthly Resource Report'!"&amp;'Reid Validation'!H$482631&amp;":"&amp;'Reid Validation'!H$482632),'Reid Validation'!H$482633,FALSE))</f>
        <v>0</v>
      </c>
      <c r="I146" s="317">
        <f ca="1">+IF(ISERROR(HLOOKUP($B146,INDIRECT("'Monthly Resource Report'!"&amp;'Reid Validation'!I$482631&amp;":"&amp;'Reid Validation'!I$482632),'Reid Validation'!I$482633,FALSE)),0,HLOOKUP($B146,INDIRECT("'Monthly Resource Report'!"&amp;'Reid Validation'!I$482631&amp;":"&amp;'Reid Validation'!I$482632),'Reid Validation'!I$482633,FALSE))</f>
        <v>0</v>
      </c>
      <c r="J146" s="318">
        <f ca="1">+IF(ISERROR(HLOOKUP($B146,INDIRECT("'Monthly Resource Report'!"&amp;'Reid Validation'!J$482631&amp;":"&amp;'Reid Validation'!J$482632),'Reid Validation'!J$482633,FALSE)),0,HLOOKUP($B146,INDIRECT("'Monthly Resource Report'!"&amp;'Reid Validation'!J$482631&amp;":"&amp;'Reid Validation'!J$482632),'Reid Validation'!J$482633,FALSE))</f>
        <v>0</v>
      </c>
      <c r="L146" s="301">
        <v>45627</v>
      </c>
      <c r="M146" s="294">
        <v>65</v>
      </c>
      <c r="N146" s="297">
        <v>0</v>
      </c>
      <c r="O146" s="299">
        <v>0.7</v>
      </c>
      <c r="P146" s="295">
        <v>0.06</v>
      </c>
      <c r="Q146" s="294">
        <f ca="1">+IF(ISERROR(HLOOKUP($B146,INDIRECT("'Monthly Resource Report'!"&amp;'Reid Validation'!Q$482631&amp;":"&amp;'Reid Validation'!Q$482632),'Reid Validation'!Q$482633,FALSE)),0,HLOOKUP($B146,INDIRECT("'Monthly Resource Report'!"&amp;'Reid Validation'!Q$482631&amp;":"&amp;'Reid Validation'!Q$482632),'Reid Validation'!Q$482633,FALSE))</f>
        <v>65</v>
      </c>
      <c r="R146" s="297">
        <f ca="1">+IF(ISERROR(HLOOKUP($B146,INDIRECT("'Monthly Resource Report'!"&amp;'Reid Validation'!R$482631&amp;":"&amp;'Reid Validation'!R$482632),'Reid Validation'!R$482633,FALSE)),0,HLOOKUP($B146,INDIRECT("'Monthly Resource Report'!"&amp;'Reid Validation'!R$482631&amp;":"&amp;'Reid Validation'!R$482632),'Reid Validation'!R$482633,FALSE))</f>
        <v>0</v>
      </c>
      <c r="S146" s="317">
        <f ca="1">+IF(ISERROR(HLOOKUP($B146,INDIRECT("'Monthly Resource Report'!"&amp;'Reid Validation'!S$482631&amp;":"&amp;'Reid Validation'!S$482632),'Reid Validation'!S$482633,FALSE)),0,HLOOKUP($B146,INDIRECT("'Monthly Resource Report'!"&amp;'Reid Validation'!S$482631&amp;":"&amp;'Reid Validation'!S$482632),'Reid Validation'!S$482633,FALSE))</f>
        <v>0.70937643511629178</v>
      </c>
      <c r="T146" s="318">
        <f ca="1">+IF(ISERROR(HLOOKUP($B146,INDIRECT("'Monthly Resource Report'!"&amp;'Reid Validation'!T$482631&amp;":"&amp;'Reid Validation'!T$482632),'Reid Validation'!T$482633,FALSE)),0,HLOOKUP($B146,INDIRECT("'Monthly Resource Report'!"&amp;'Reid Validation'!T$482631&amp;":"&amp;'Reid Validation'!T$482632),'Reid Validation'!T$482633,FALSE))</f>
        <v>6.0854237825437502E-2</v>
      </c>
    </row>
    <row r="147" spans="2:20" s="29" customFormat="1">
      <c r="B147" s="301">
        <v>45658</v>
      </c>
      <c r="C147" s="294">
        <v>45</v>
      </c>
      <c r="D147" s="297">
        <v>0</v>
      </c>
      <c r="E147" s="299">
        <v>0.3</v>
      </c>
      <c r="F147" s="295">
        <v>0.06</v>
      </c>
      <c r="G147" s="294">
        <f ca="1">+IF(ISERROR(HLOOKUP($B147,INDIRECT("'Monthly Resource Report'!"&amp;'Reid Validation'!G$482631&amp;":"&amp;'Reid Validation'!G$482632),'Reid Validation'!G$482633,FALSE)),0,HLOOKUP($B147,INDIRECT("'Monthly Resource Report'!"&amp;'Reid Validation'!G$482631&amp;":"&amp;'Reid Validation'!G$482632),'Reid Validation'!G$482633,FALSE))</f>
        <v>45</v>
      </c>
      <c r="H147" s="297">
        <f ca="1">+IF(ISERROR(HLOOKUP($B147,INDIRECT("'Monthly Resource Report'!"&amp;'Reid Validation'!H$482631&amp;":"&amp;'Reid Validation'!H$482632),'Reid Validation'!H$482633,FALSE)),0,HLOOKUP($B147,INDIRECT("'Monthly Resource Report'!"&amp;'Reid Validation'!H$482631&amp;":"&amp;'Reid Validation'!H$482632),'Reid Validation'!H$482633,FALSE))</f>
        <v>0</v>
      </c>
      <c r="I147" s="317">
        <f ca="1">+IF(ISERROR(HLOOKUP($B147,INDIRECT("'Monthly Resource Report'!"&amp;'Reid Validation'!I$482631&amp;":"&amp;'Reid Validation'!I$482632),'Reid Validation'!I$482633,FALSE)),0,HLOOKUP($B147,INDIRECT("'Monthly Resource Report'!"&amp;'Reid Validation'!I$482631&amp;":"&amp;'Reid Validation'!I$482632),'Reid Validation'!I$482633,FALSE))</f>
        <v>0</v>
      </c>
      <c r="J147" s="318">
        <f ca="1">+IF(ISERROR(HLOOKUP($B147,INDIRECT("'Monthly Resource Report'!"&amp;'Reid Validation'!J$482631&amp;":"&amp;'Reid Validation'!J$482632),'Reid Validation'!J$482633,FALSE)),0,HLOOKUP($B147,INDIRECT("'Monthly Resource Report'!"&amp;'Reid Validation'!J$482631&amp;":"&amp;'Reid Validation'!J$482632),'Reid Validation'!J$482633,FALSE))</f>
        <v>0</v>
      </c>
      <c r="L147" s="301">
        <v>45658</v>
      </c>
      <c r="M147" s="294">
        <v>65</v>
      </c>
      <c r="N147" s="297">
        <v>0</v>
      </c>
      <c r="O147" s="299">
        <v>0.7</v>
      </c>
      <c r="P147" s="295">
        <v>0.06</v>
      </c>
      <c r="Q147" s="294">
        <f ca="1">+IF(ISERROR(HLOOKUP($B147,INDIRECT("'Monthly Resource Report'!"&amp;'Reid Validation'!Q$482631&amp;":"&amp;'Reid Validation'!Q$482632),'Reid Validation'!Q$482633,FALSE)),0,HLOOKUP($B147,INDIRECT("'Monthly Resource Report'!"&amp;'Reid Validation'!Q$482631&amp;":"&amp;'Reid Validation'!Q$482632),'Reid Validation'!Q$482633,FALSE))</f>
        <v>65</v>
      </c>
      <c r="R147" s="297">
        <f ca="1">+IF(ISERROR(HLOOKUP($B147,INDIRECT("'Monthly Resource Report'!"&amp;'Reid Validation'!R$482631&amp;":"&amp;'Reid Validation'!R$482632),'Reid Validation'!R$482633,FALSE)),0,HLOOKUP($B147,INDIRECT("'Monthly Resource Report'!"&amp;'Reid Validation'!R$482631&amp;":"&amp;'Reid Validation'!R$482632),'Reid Validation'!R$482633,FALSE))</f>
        <v>0</v>
      </c>
      <c r="S147" s="317">
        <f ca="1">+IF(ISERROR(HLOOKUP($B147,INDIRECT("'Monthly Resource Report'!"&amp;'Reid Validation'!S$482631&amp;":"&amp;'Reid Validation'!S$482632),'Reid Validation'!S$482633,FALSE)),0,HLOOKUP($B147,INDIRECT("'Monthly Resource Report'!"&amp;'Reid Validation'!S$482631&amp;":"&amp;'Reid Validation'!S$482632),'Reid Validation'!S$482633,FALSE))</f>
        <v>0.70690847607604945</v>
      </c>
      <c r="T147" s="318">
        <f ca="1">+IF(ISERROR(HLOOKUP($B147,INDIRECT("'Monthly Resource Report'!"&amp;'Reid Validation'!T$482631&amp;":"&amp;'Reid Validation'!T$482632),'Reid Validation'!T$482633,FALSE)),0,HLOOKUP($B147,INDIRECT("'Monthly Resource Report'!"&amp;'Reid Validation'!T$482631&amp;":"&amp;'Reid Validation'!T$482632),'Reid Validation'!T$482633,FALSE))</f>
        <v>6.0855313203382569E-2</v>
      </c>
    </row>
    <row r="148" spans="2:20" s="29" customFormat="1">
      <c r="B148" s="301">
        <v>45689</v>
      </c>
      <c r="C148" s="294">
        <v>45</v>
      </c>
      <c r="D148" s="297">
        <v>0</v>
      </c>
      <c r="E148" s="299">
        <v>0.3</v>
      </c>
      <c r="F148" s="295">
        <v>0.06</v>
      </c>
      <c r="G148" s="294">
        <f ca="1">+IF(ISERROR(HLOOKUP($B148,INDIRECT("'Monthly Resource Report'!"&amp;'Reid Validation'!G$482631&amp;":"&amp;'Reid Validation'!G$482632),'Reid Validation'!G$482633,FALSE)),0,HLOOKUP($B148,INDIRECT("'Monthly Resource Report'!"&amp;'Reid Validation'!G$482631&amp;":"&amp;'Reid Validation'!G$482632),'Reid Validation'!G$482633,FALSE))</f>
        <v>45</v>
      </c>
      <c r="H148" s="297">
        <f ca="1">+IF(ISERROR(HLOOKUP($B148,INDIRECT("'Monthly Resource Report'!"&amp;'Reid Validation'!H$482631&amp;":"&amp;'Reid Validation'!H$482632),'Reid Validation'!H$482633,FALSE)),0,HLOOKUP($B148,INDIRECT("'Monthly Resource Report'!"&amp;'Reid Validation'!H$482631&amp;":"&amp;'Reid Validation'!H$482632),'Reid Validation'!H$482633,FALSE))</f>
        <v>0</v>
      </c>
      <c r="I148" s="317">
        <f ca="1">+IF(ISERROR(HLOOKUP($B148,INDIRECT("'Monthly Resource Report'!"&amp;'Reid Validation'!I$482631&amp;":"&amp;'Reid Validation'!I$482632),'Reid Validation'!I$482633,FALSE)),0,HLOOKUP($B148,INDIRECT("'Monthly Resource Report'!"&amp;'Reid Validation'!I$482631&amp;":"&amp;'Reid Validation'!I$482632),'Reid Validation'!I$482633,FALSE))</f>
        <v>0</v>
      </c>
      <c r="J148" s="318">
        <f ca="1">+IF(ISERROR(HLOOKUP($B148,INDIRECT("'Monthly Resource Report'!"&amp;'Reid Validation'!J$482631&amp;":"&amp;'Reid Validation'!J$482632),'Reid Validation'!J$482633,FALSE)),0,HLOOKUP($B148,INDIRECT("'Monthly Resource Report'!"&amp;'Reid Validation'!J$482631&amp;":"&amp;'Reid Validation'!J$482632),'Reid Validation'!J$482633,FALSE))</f>
        <v>0</v>
      </c>
      <c r="L148" s="301">
        <v>45689</v>
      </c>
      <c r="M148" s="294">
        <v>65</v>
      </c>
      <c r="N148" s="297">
        <v>0</v>
      </c>
      <c r="O148" s="299">
        <v>0.7</v>
      </c>
      <c r="P148" s="295">
        <v>0.06</v>
      </c>
      <c r="Q148" s="294">
        <f ca="1">+IF(ISERROR(HLOOKUP($B148,INDIRECT("'Monthly Resource Report'!"&amp;'Reid Validation'!Q$482631&amp;":"&amp;'Reid Validation'!Q$482632),'Reid Validation'!Q$482633,FALSE)),0,HLOOKUP($B148,INDIRECT("'Monthly Resource Report'!"&amp;'Reid Validation'!Q$482631&amp;":"&amp;'Reid Validation'!Q$482632),'Reid Validation'!Q$482633,FALSE))</f>
        <v>65</v>
      </c>
      <c r="R148" s="297">
        <f ca="1">+IF(ISERROR(HLOOKUP($B148,INDIRECT("'Monthly Resource Report'!"&amp;'Reid Validation'!R$482631&amp;":"&amp;'Reid Validation'!R$482632),'Reid Validation'!R$482633,FALSE)),0,HLOOKUP($B148,INDIRECT("'Monthly Resource Report'!"&amp;'Reid Validation'!R$482631&amp;":"&amp;'Reid Validation'!R$482632),'Reid Validation'!R$482633,FALSE))</f>
        <v>0</v>
      </c>
      <c r="S148" s="317">
        <f ca="1">+IF(ISERROR(HLOOKUP($B148,INDIRECT("'Monthly Resource Report'!"&amp;'Reid Validation'!S$482631&amp;":"&amp;'Reid Validation'!S$482632),'Reid Validation'!S$482633,FALSE)),0,HLOOKUP($B148,INDIRECT("'Monthly Resource Report'!"&amp;'Reid Validation'!S$482631&amp;":"&amp;'Reid Validation'!S$482632),'Reid Validation'!S$482633,FALSE))</f>
        <v>0.70686827538997776</v>
      </c>
      <c r="T148" s="318">
        <f ca="1">+IF(ISERROR(HLOOKUP($B148,INDIRECT("'Monthly Resource Report'!"&amp;'Reid Validation'!T$482631&amp;":"&amp;'Reid Validation'!T$482632),'Reid Validation'!T$482633,FALSE)),0,HLOOKUP($B148,INDIRECT("'Monthly Resource Report'!"&amp;'Reid Validation'!T$482631&amp;":"&amp;'Reid Validation'!T$482632),'Reid Validation'!T$482633,FALSE))</f>
        <v>6.0842822674401859E-2</v>
      </c>
    </row>
    <row r="149" spans="2:20" s="29" customFormat="1">
      <c r="B149" s="301">
        <v>45717</v>
      </c>
      <c r="C149" s="294">
        <v>45</v>
      </c>
      <c r="D149" s="297">
        <v>0</v>
      </c>
      <c r="E149" s="299">
        <v>0.3</v>
      </c>
      <c r="F149" s="295">
        <v>0.06</v>
      </c>
      <c r="G149" s="294">
        <f ca="1">+IF(ISERROR(HLOOKUP($B149,INDIRECT("'Monthly Resource Report'!"&amp;'Reid Validation'!G$482631&amp;":"&amp;'Reid Validation'!G$482632),'Reid Validation'!G$482633,FALSE)),0,HLOOKUP($B149,INDIRECT("'Monthly Resource Report'!"&amp;'Reid Validation'!G$482631&amp;":"&amp;'Reid Validation'!G$482632),'Reid Validation'!G$482633,FALSE))</f>
        <v>0</v>
      </c>
      <c r="H149" s="297">
        <f ca="1">+IF(ISERROR(HLOOKUP($B149,INDIRECT("'Monthly Resource Report'!"&amp;'Reid Validation'!H$482631&amp;":"&amp;'Reid Validation'!H$482632),'Reid Validation'!H$482633,FALSE)),0,HLOOKUP($B149,INDIRECT("'Monthly Resource Report'!"&amp;'Reid Validation'!H$482631&amp;":"&amp;'Reid Validation'!H$482632),'Reid Validation'!H$482633,FALSE))</f>
        <v>0</v>
      </c>
      <c r="I149" s="317">
        <f ca="1">+IF(ISERROR(HLOOKUP($B149,INDIRECT("'Monthly Resource Report'!"&amp;'Reid Validation'!I$482631&amp;":"&amp;'Reid Validation'!I$482632),'Reid Validation'!I$482633,FALSE)),0,HLOOKUP($B149,INDIRECT("'Monthly Resource Report'!"&amp;'Reid Validation'!I$482631&amp;":"&amp;'Reid Validation'!I$482632),'Reid Validation'!I$482633,FALSE))</f>
        <v>0</v>
      </c>
      <c r="J149" s="318">
        <f ca="1">+IF(ISERROR(HLOOKUP($B149,INDIRECT("'Monthly Resource Report'!"&amp;'Reid Validation'!J$482631&amp;":"&amp;'Reid Validation'!J$482632),'Reid Validation'!J$482633,FALSE)),0,HLOOKUP($B149,INDIRECT("'Monthly Resource Report'!"&amp;'Reid Validation'!J$482631&amp;":"&amp;'Reid Validation'!J$482632),'Reid Validation'!J$482633,FALSE))</f>
        <v>0</v>
      </c>
      <c r="L149" s="301">
        <v>45717</v>
      </c>
      <c r="M149" s="294">
        <v>65</v>
      </c>
      <c r="N149" s="297">
        <v>0</v>
      </c>
      <c r="O149" s="299">
        <v>0.7</v>
      </c>
      <c r="P149" s="295">
        <v>0.06</v>
      </c>
      <c r="Q149" s="294">
        <f ca="1">+IF(ISERROR(HLOOKUP($B149,INDIRECT("'Monthly Resource Report'!"&amp;'Reid Validation'!Q$482631&amp;":"&amp;'Reid Validation'!Q$482632),'Reid Validation'!Q$482633,FALSE)),0,HLOOKUP($B149,INDIRECT("'Monthly Resource Report'!"&amp;'Reid Validation'!Q$482631&amp;":"&amp;'Reid Validation'!Q$482632),'Reid Validation'!Q$482633,FALSE))</f>
        <v>65</v>
      </c>
      <c r="R149" s="297">
        <f ca="1">+IF(ISERROR(HLOOKUP($B149,INDIRECT("'Monthly Resource Report'!"&amp;'Reid Validation'!R$482631&amp;":"&amp;'Reid Validation'!R$482632),'Reid Validation'!R$482633,FALSE)),0,HLOOKUP($B149,INDIRECT("'Monthly Resource Report'!"&amp;'Reid Validation'!R$482631&amp;":"&amp;'Reid Validation'!R$482632),'Reid Validation'!R$482633,FALSE))</f>
        <v>0</v>
      </c>
      <c r="S149" s="317">
        <f ca="1">+IF(ISERROR(HLOOKUP($B149,INDIRECT("'Monthly Resource Report'!"&amp;'Reid Validation'!S$482631&amp;":"&amp;'Reid Validation'!S$482632),'Reid Validation'!S$482633,FALSE)),0,HLOOKUP($B149,INDIRECT("'Monthly Resource Report'!"&amp;'Reid Validation'!S$482631&amp;":"&amp;'Reid Validation'!S$482632),'Reid Validation'!S$482633,FALSE))</f>
        <v>0.70967121400675115</v>
      </c>
      <c r="T149" s="318">
        <f ca="1">+IF(ISERROR(HLOOKUP($B149,INDIRECT("'Monthly Resource Report'!"&amp;'Reid Validation'!T$482631&amp;":"&amp;'Reid Validation'!T$482632),'Reid Validation'!T$482633,FALSE)),0,HLOOKUP($B149,INDIRECT("'Monthly Resource Report'!"&amp;'Reid Validation'!T$482631&amp;":"&amp;'Reid Validation'!T$482632),'Reid Validation'!T$482633,FALSE))</f>
        <v>6.0938120395196131E-2</v>
      </c>
    </row>
    <row r="150" spans="2:20" s="29" customFormat="1">
      <c r="B150" s="301">
        <v>45748</v>
      </c>
      <c r="C150" s="294">
        <v>45</v>
      </c>
      <c r="D150" s="297">
        <v>0</v>
      </c>
      <c r="E150" s="299">
        <v>0.3</v>
      </c>
      <c r="F150" s="295">
        <v>0.06</v>
      </c>
      <c r="G150" s="294">
        <f ca="1">+IF(ISERROR(HLOOKUP($B150,INDIRECT("'Monthly Resource Report'!"&amp;'Reid Validation'!G$482631&amp;":"&amp;'Reid Validation'!G$482632),'Reid Validation'!G$482633,FALSE)),0,HLOOKUP($B150,INDIRECT("'Monthly Resource Report'!"&amp;'Reid Validation'!G$482631&amp;":"&amp;'Reid Validation'!G$482632),'Reid Validation'!G$482633,FALSE))</f>
        <v>0</v>
      </c>
      <c r="H150" s="297">
        <f ca="1">+IF(ISERROR(HLOOKUP($B150,INDIRECT("'Monthly Resource Report'!"&amp;'Reid Validation'!H$482631&amp;":"&amp;'Reid Validation'!H$482632),'Reid Validation'!H$482633,FALSE)),0,HLOOKUP($B150,INDIRECT("'Monthly Resource Report'!"&amp;'Reid Validation'!H$482631&amp;":"&amp;'Reid Validation'!H$482632),'Reid Validation'!H$482633,FALSE))</f>
        <v>0</v>
      </c>
      <c r="I150" s="317">
        <f ca="1">+IF(ISERROR(HLOOKUP($B150,INDIRECT("'Monthly Resource Report'!"&amp;'Reid Validation'!I$482631&amp;":"&amp;'Reid Validation'!I$482632),'Reid Validation'!I$482633,FALSE)),0,HLOOKUP($B150,INDIRECT("'Monthly Resource Report'!"&amp;'Reid Validation'!I$482631&amp;":"&amp;'Reid Validation'!I$482632),'Reid Validation'!I$482633,FALSE))</f>
        <v>0</v>
      </c>
      <c r="J150" s="318">
        <f ca="1">+IF(ISERROR(HLOOKUP($B150,INDIRECT("'Monthly Resource Report'!"&amp;'Reid Validation'!J$482631&amp;":"&amp;'Reid Validation'!J$482632),'Reid Validation'!J$482633,FALSE)),0,HLOOKUP($B150,INDIRECT("'Monthly Resource Report'!"&amp;'Reid Validation'!J$482631&amp;":"&amp;'Reid Validation'!J$482632),'Reid Validation'!J$482633,FALSE))</f>
        <v>0</v>
      </c>
      <c r="L150" s="301">
        <v>45748</v>
      </c>
      <c r="M150" s="294">
        <v>65</v>
      </c>
      <c r="N150" s="297">
        <v>0</v>
      </c>
      <c r="O150" s="299">
        <v>0.7</v>
      </c>
      <c r="P150" s="295">
        <v>0.06</v>
      </c>
      <c r="Q150" s="294">
        <f ca="1">+IF(ISERROR(HLOOKUP($B150,INDIRECT("'Monthly Resource Report'!"&amp;'Reid Validation'!Q$482631&amp;":"&amp;'Reid Validation'!Q$482632),'Reid Validation'!Q$482633,FALSE)),0,HLOOKUP($B150,INDIRECT("'Monthly Resource Report'!"&amp;'Reid Validation'!Q$482631&amp;":"&amp;'Reid Validation'!Q$482632),'Reid Validation'!Q$482633,FALSE))</f>
        <v>65</v>
      </c>
      <c r="R150" s="297">
        <f ca="1">+IF(ISERROR(HLOOKUP($B150,INDIRECT("'Monthly Resource Report'!"&amp;'Reid Validation'!R$482631&amp;":"&amp;'Reid Validation'!R$482632),'Reid Validation'!R$482633,FALSE)),0,HLOOKUP($B150,INDIRECT("'Monthly Resource Report'!"&amp;'Reid Validation'!R$482631&amp;":"&amp;'Reid Validation'!R$482632),'Reid Validation'!R$482633,FALSE))</f>
        <v>0</v>
      </c>
      <c r="S150" s="317">
        <f ca="1">+IF(ISERROR(HLOOKUP($B150,INDIRECT("'Monthly Resource Report'!"&amp;'Reid Validation'!S$482631&amp;":"&amp;'Reid Validation'!S$482632),'Reid Validation'!S$482633,FALSE)),0,HLOOKUP($B150,INDIRECT("'Monthly Resource Report'!"&amp;'Reid Validation'!S$482631&amp;":"&amp;'Reid Validation'!S$482632),'Reid Validation'!S$482633,FALSE))</f>
        <v>0.70989043061619106</v>
      </c>
      <c r="T150" s="318">
        <f ca="1">+IF(ISERROR(HLOOKUP($B150,INDIRECT("'Monthly Resource Report'!"&amp;'Reid Validation'!T$482631&amp;":"&amp;'Reid Validation'!T$482632),'Reid Validation'!T$482633,FALSE)),0,HLOOKUP($B150,INDIRECT("'Monthly Resource Report'!"&amp;'Reid Validation'!T$482631&amp;":"&amp;'Reid Validation'!T$482632),'Reid Validation'!T$482633,FALSE))</f>
        <v>6.1311022201683878E-2</v>
      </c>
    </row>
    <row r="151" spans="2:20" s="29" customFormat="1">
      <c r="B151" s="301">
        <v>45778</v>
      </c>
      <c r="C151" s="294">
        <v>45</v>
      </c>
      <c r="D151" s="297">
        <v>0</v>
      </c>
      <c r="E151" s="299">
        <v>0.3</v>
      </c>
      <c r="F151" s="295">
        <v>0.06</v>
      </c>
      <c r="G151" s="294">
        <f ca="1">+IF(ISERROR(HLOOKUP($B151,INDIRECT("'Monthly Resource Report'!"&amp;'Reid Validation'!G$482631&amp;":"&amp;'Reid Validation'!G$482632),'Reid Validation'!G$482633,FALSE)),0,HLOOKUP($B151,INDIRECT("'Monthly Resource Report'!"&amp;'Reid Validation'!G$482631&amp;":"&amp;'Reid Validation'!G$482632),'Reid Validation'!G$482633,FALSE))</f>
        <v>0</v>
      </c>
      <c r="H151" s="297">
        <f ca="1">+IF(ISERROR(HLOOKUP($B151,INDIRECT("'Monthly Resource Report'!"&amp;'Reid Validation'!H$482631&amp;":"&amp;'Reid Validation'!H$482632),'Reid Validation'!H$482633,FALSE)),0,HLOOKUP($B151,INDIRECT("'Monthly Resource Report'!"&amp;'Reid Validation'!H$482631&amp;":"&amp;'Reid Validation'!H$482632),'Reid Validation'!H$482633,FALSE))</f>
        <v>0</v>
      </c>
      <c r="I151" s="317">
        <f ca="1">+IF(ISERROR(HLOOKUP($B151,INDIRECT("'Monthly Resource Report'!"&amp;'Reid Validation'!I$482631&amp;":"&amp;'Reid Validation'!I$482632),'Reid Validation'!I$482633,FALSE)),0,HLOOKUP($B151,INDIRECT("'Monthly Resource Report'!"&amp;'Reid Validation'!I$482631&amp;":"&amp;'Reid Validation'!I$482632),'Reid Validation'!I$482633,FALSE))</f>
        <v>0</v>
      </c>
      <c r="J151" s="318">
        <f ca="1">+IF(ISERROR(HLOOKUP($B151,INDIRECT("'Monthly Resource Report'!"&amp;'Reid Validation'!J$482631&amp;":"&amp;'Reid Validation'!J$482632),'Reid Validation'!J$482633,FALSE)),0,HLOOKUP($B151,INDIRECT("'Monthly Resource Report'!"&amp;'Reid Validation'!J$482631&amp;":"&amp;'Reid Validation'!J$482632),'Reid Validation'!J$482633,FALSE))</f>
        <v>0</v>
      </c>
      <c r="L151" s="301">
        <v>45778</v>
      </c>
      <c r="M151" s="294">
        <v>60</v>
      </c>
      <c r="N151" s="297">
        <v>0</v>
      </c>
      <c r="O151" s="299">
        <v>0.7</v>
      </c>
      <c r="P151" s="295">
        <v>0.06</v>
      </c>
      <c r="Q151" s="294">
        <f ca="1">+IF(ISERROR(HLOOKUP($B151,INDIRECT("'Monthly Resource Report'!"&amp;'Reid Validation'!Q$482631&amp;":"&amp;'Reid Validation'!Q$482632),'Reid Validation'!Q$482633,FALSE)),0,HLOOKUP($B151,INDIRECT("'Monthly Resource Report'!"&amp;'Reid Validation'!Q$482631&amp;":"&amp;'Reid Validation'!Q$482632),'Reid Validation'!Q$482633,FALSE))</f>
        <v>60</v>
      </c>
      <c r="R151" s="297">
        <f ca="1">+IF(ISERROR(HLOOKUP($B151,INDIRECT("'Monthly Resource Report'!"&amp;'Reid Validation'!R$482631&amp;":"&amp;'Reid Validation'!R$482632),'Reid Validation'!R$482633,FALSE)),0,HLOOKUP($B151,INDIRECT("'Monthly Resource Report'!"&amp;'Reid Validation'!R$482631&amp;":"&amp;'Reid Validation'!R$482632),'Reid Validation'!R$482633,FALSE))</f>
        <v>0</v>
      </c>
      <c r="S151" s="317">
        <f ca="1">+IF(ISERROR(HLOOKUP($B151,INDIRECT("'Monthly Resource Report'!"&amp;'Reid Validation'!S$482631&amp;":"&amp;'Reid Validation'!S$482632),'Reid Validation'!S$482633,FALSE)),0,HLOOKUP($B151,INDIRECT("'Monthly Resource Report'!"&amp;'Reid Validation'!S$482631&amp;":"&amp;'Reid Validation'!S$482632),'Reid Validation'!S$482633,FALSE))</f>
        <v>0.69036954870222167</v>
      </c>
      <c r="T151" s="318">
        <f ca="1">+IF(ISERROR(HLOOKUP($B151,INDIRECT("'Monthly Resource Report'!"&amp;'Reid Validation'!T$482631&amp;":"&amp;'Reid Validation'!T$482632),'Reid Validation'!T$482633,FALSE)),0,HLOOKUP($B151,INDIRECT("'Monthly Resource Report'!"&amp;'Reid Validation'!T$482631&amp;":"&amp;'Reid Validation'!T$482632),'Reid Validation'!T$482633,FALSE))</f>
        <v>6.0298099823358604E-2</v>
      </c>
    </row>
    <row r="152" spans="2:20" s="29" customFormat="1">
      <c r="B152" s="301">
        <v>45809</v>
      </c>
      <c r="C152" s="294">
        <v>45</v>
      </c>
      <c r="D152" s="297">
        <v>0</v>
      </c>
      <c r="E152" s="299">
        <v>0.3</v>
      </c>
      <c r="F152" s="295">
        <v>0.06</v>
      </c>
      <c r="G152" s="294">
        <f ca="1">+IF(ISERROR(HLOOKUP($B152,INDIRECT("'Monthly Resource Report'!"&amp;'Reid Validation'!G$482631&amp;":"&amp;'Reid Validation'!G$482632),'Reid Validation'!G$482633,FALSE)),0,HLOOKUP($B152,INDIRECT("'Monthly Resource Report'!"&amp;'Reid Validation'!G$482631&amp;":"&amp;'Reid Validation'!G$482632),'Reid Validation'!G$482633,FALSE))</f>
        <v>0</v>
      </c>
      <c r="H152" s="297">
        <f ca="1">+IF(ISERROR(HLOOKUP($B152,INDIRECT("'Monthly Resource Report'!"&amp;'Reid Validation'!H$482631&amp;":"&amp;'Reid Validation'!H$482632),'Reid Validation'!H$482633,FALSE)),0,HLOOKUP($B152,INDIRECT("'Monthly Resource Report'!"&amp;'Reid Validation'!H$482631&amp;":"&amp;'Reid Validation'!H$482632),'Reid Validation'!H$482633,FALSE))</f>
        <v>0</v>
      </c>
      <c r="I152" s="317">
        <f ca="1">+IF(ISERROR(HLOOKUP($B152,INDIRECT("'Monthly Resource Report'!"&amp;'Reid Validation'!I$482631&amp;":"&amp;'Reid Validation'!I$482632),'Reid Validation'!I$482633,FALSE)),0,HLOOKUP($B152,INDIRECT("'Monthly Resource Report'!"&amp;'Reid Validation'!I$482631&amp;":"&amp;'Reid Validation'!I$482632),'Reid Validation'!I$482633,FALSE))</f>
        <v>0</v>
      </c>
      <c r="J152" s="318">
        <f ca="1">+IF(ISERROR(HLOOKUP($B152,INDIRECT("'Monthly Resource Report'!"&amp;'Reid Validation'!J$482631&amp;":"&amp;'Reid Validation'!J$482632),'Reid Validation'!J$482633,FALSE)),0,HLOOKUP($B152,INDIRECT("'Monthly Resource Report'!"&amp;'Reid Validation'!J$482631&amp;":"&amp;'Reid Validation'!J$482632),'Reid Validation'!J$482633,FALSE))</f>
        <v>0</v>
      </c>
      <c r="L152" s="301">
        <v>45809</v>
      </c>
      <c r="M152" s="294">
        <v>60</v>
      </c>
      <c r="N152" s="297">
        <v>0</v>
      </c>
      <c r="O152" s="299">
        <v>0.7</v>
      </c>
      <c r="P152" s="295">
        <v>0.06</v>
      </c>
      <c r="Q152" s="294">
        <f ca="1">+IF(ISERROR(HLOOKUP($B152,INDIRECT("'Monthly Resource Report'!"&amp;'Reid Validation'!Q$482631&amp;":"&amp;'Reid Validation'!Q$482632),'Reid Validation'!Q$482633,FALSE)),0,HLOOKUP($B152,INDIRECT("'Monthly Resource Report'!"&amp;'Reid Validation'!Q$482631&amp;":"&amp;'Reid Validation'!Q$482632),'Reid Validation'!Q$482633,FALSE))</f>
        <v>60</v>
      </c>
      <c r="R152" s="297">
        <f ca="1">+IF(ISERROR(HLOOKUP($B152,INDIRECT("'Monthly Resource Report'!"&amp;'Reid Validation'!R$482631&amp;":"&amp;'Reid Validation'!R$482632),'Reid Validation'!R$482633,FALSE)),0,HLOOKUP($B152,INDIRECT("'Monthly Resource Report'!"&amp;'Reid Validation'!R$482631&amp;":"&amp;'Reid Validation'!R$482632),'Reid Validation'!R$482633,FALSE))</f>
        <v>0</v>
      </c>
      <c r="S152" s="317">
        <f ca="1">+IF(ISERROR(HLOOKUP($B152,INDIRECT("'Monthly Resource Report'!"&amp;'Reid Validation'!S$482631&amp;":"&amp;'Reid Validation'!S$482632),'Reid Validation'!S$482633,FALSE)),0,HLOOKUP($B152,INDIRECT("'Monthly Resource Report'!"&amp;'Reid Validation'!S$482631&amp;":"&amp;'Reid Validation'!S$482632),'Reid Validation'!S$482633,FALSE))</f>
        <v>0.70848619763775655</v>
      </c>
      <c r="T152" s="318">
        <f ca="1">+IF(ISERROR(HLOOKUP($B152,INDIRECT("'Monthly Resource Report'!"&amp;'Reid Validation'!T$482631&amp;":"&amp;'Reid Validation'!T$482632),'Reid Validation'!T$482633,FALSE)),0,HLOOKUP($B152,INDIRECT("'Monthly Resource Report'!"&amp;'Reid Validation'!T$482631&amp;":"&amp;'Reid Validation'!T$482632),'Reid Validation'!T$482633,FALSE))</f>
        <v>6.0434961137639402E-2</v>
      </c>
    </row>
    <row r="153" spans="2:20" s="29" customFormat="1">
      <c r="B153" s="301">
        <v>45839</v>
      </c>
      <c r="C153" s="294">
        <v>45</v>
      </c>
      <c r="D153" s="297">
        <v>0</v>
      </c>
      <c r="E153" s="299">
        <v>0.3</v>
      </c>
      <c r="F153" s="295">
        <v>0.06</v>
      </c>
      <c r="G153" s="294">
        <f ca="1">+IF(ISERROR(HLOOKUP($B153,INDIRECT("'Monthly Resource Report'!"&amp;'Reid Validation'!G$482631&amp;":"&amp;'Reid Validation'!G$482632),'Reid Validation'!G$482633,FALSE)),0,HLOOKUP($B153,INDIRECT("'Monthly Resource Report'!"&amp;'Reid Validation'!G$482631&amp;":"&amp;'Reid Validation'!G$482632),'Reid Validation'!G$482633,FALSE))</f>
        <v>45</v>
      </c>
      <c r="H153" s="297">
        <f ca="1">+IF(ISERROR(HLOOKUP($B153,INDIRECT("'Monthly Resource Report'!"&amp;'Reid Validation'!H$482631&amp;":"&amp;'Reid Validation'!H$482632),'Reid Validation'!H$482633,FALSE)),0,HLOOKUP($B153,INDIRECT("'Monthly Resource Report'!"&amp;'Reid Validation'!H$482631&amp;":"&amp;'Reid Validation'!H$482632),'Reid Validation'!H$482633,FALSE))</f>
        <v>0</v>
      </c>
      <c r="I153" s="317">
        <f ca="1">+IF(ISERROR(HLOOKUP($B153,INDIRECT("'Monthly Resource Report'!"&amp;'Reid Validation'!I$482631&amp;":"&amp;'Reid Validation'!I$482632),'Reid Validation'!I$482633,FALSE)),0,HLOOKUP($B153,INDIRECT("'Monthly Resource Report'!"&amp;'Reid Validation'!I$482631&amp;":"&amp;'Reid Validation'!I$482632),'Reid Validation'!I$482633,FALSE))</f>
        <v>0.29814441460980351</v>
      </c>
      <c r="J153" s="318">
        <f ca="1">+IF(ISERROR(HLOOKUP($B153,INDIRECT("'Monthly Resource Report'!"&amp;'Reid Validation'!J$482631&amp;":"&amp;'Reid Validation'!J$482632),'Reid Validation'!J$482633,FALSE)),0,HLOOKUP($B153,INDIRECT("'Monthly Resource Report'!"&amp;'Reid Validation'!J$482631&amp;":"&amp;'Reid Validation'!J$482632),'Reid Validation'!J$482633,FALSE))</f>
        <v>7.2718149904830123E-2</v>
      </c>
      <c r="L153" s="301">
        <v>45839</v>
      </c>
      <c r="M153" s="294">
        <v>58</v>
      </c>
      <c r="N153" s="297">
        <v>0</v>
      </c>
      <c r="O153" s="299">
        <v>0.7</v>
      </c>
      <c r="P153" s="295">
        <v>0.06</v>
      </c>
      <c r="Q153" s="294">
        <f ca="1">+IF(ISERROR(HLOOKUP($B153,INDIRECT("'Monthly Resource Report'!"&amp;'Reid Validation'!Q$482631&amp;":"&amp;'Reid Validation'!Q$482632),'Reid Validation'!Q$482633,FALSE)),0,HLOOKUP($B153,INDIRECT("'Monthly Resource Report'!"&amp;'Reid Validation'!Q$482631&amp;":"&amp;'Reid Validation'!Q$482632),'Reid Validation'!Q$482633,FALSE))</f>
        <v>58</v>
      </c>
      <c r="R153" s="297">
        <f ca="1">+IF(ISERROR(HLOOKUP($B153,INDIRECT("'Monthly Resource Report'!"&amp;'Reid Validation'!R$482631&amp;":"&amp;'Reid Validation'!R$482632),'Reid Validation'!R$482633,FALSE)),0,HLOOKUP($B153,INDIRECT("'Monthly Resource Report'!"&amp;'Reid Validation'!R$482631&amp;":"&amp;'Reid Validation'!R$482632),'Reid Validation'!R$482633,FALSE))</f>
        <v>0</v>
      </c>
      <c r="S153" s="317">
        <f ca="1">+IF(ISERROR(HLOOKUP($B153,INDIRECT("'Monthly Resource Report'!"&amp;'Reid Validation'!S$482631&amp;":"&amp;'Reid Validation'!S$482632),'Reid Validation'!S$482633,FALSE)),0,HLOOKUP($B153,INDIRECT("'Monthly Resource Report'!"&amp;'Reid Validation'!S$482631&amp;":"&amp;'Reid Validation'!S$482632),'Reid Validation'!S$482633,FALSE))</f>
        <v>0.71811788454928738</v>
      </c>
      <c r="T153" s="318">
        <f ca="1">+IF(ISERROR(HLOOKUP($B153,INDIRECT("'Monthly Resource Report'!"&amp;'Reid Validation'!T$482631&amp;":"&amp;'Reid Validation'!T$482632),'Reid Validation'!T$482633,FALSE)),0,HLOOKUP($B153,INDIRECT("'Monthly Resource Report'!"&amp;'Reid Validation'!T$482631&amp;":"&amp;'Reid Validation'!T$482632),'Reid Validation'!T$482633,FALSE))</f>
        <v>6.0415271357875035E-2</v>
      </c>
    </row>
    <row r="154" spans="2:20" s="29" customFormat="1">
      <c r="B154" s="301">
        <v>45870</v>
      </c>
      <c r="C154" s="294">
        <v>45</v>
      </c>
      <c r="D154" s="297">
        <v>0</v>
      </c>
      <c r="E154" s="299">
        <v>0.3</v>
      </c>
      <c r="F154" s="295">
        <v>0.06</v>
      </c>
      <c r="G154" s="294">
        <f ca="1">+IF(ISERROR(HLOOKUP($B154,INDIRECT("'Monthly Resource Report'!"&amp;'Reid Validation'!G$482631&amp;":"&amp;'Reid Validation'!G$482632),'Reid Validation'!G$482633,FALSE)),0,HLOOKUP($B154,INDIRECT("'Monthly Resource Report'!"&amp;'Reid Validation'!G$482631&amp;":"&amp;'Reid Validation'!G$482632),'Reid Validation'!G$482633,FALSE))</f>
        <v>45</v>
      </c>
      <c r="H154" s="297">
        <f ca="1">+IF(ISERROR(HLOOKUP($B154,INDIRECT("'Monthly Resource Report'!"&amp;'Reid Validation'!H$482631&amp;":"&amp;'Reid Validation'!H$482632),'Reid Validation'!H$482633,FALSE)),0,HLOOKUP($B154,INDIRECT("'Monthly Resource Report'!"&amp;'Reid Validation'!H$482631&amp;":"&amp;'Reid Validation'!H$482632),'Reid Validation'!H$482633,FALSE))</f>
        <v>0</v>
      </c>
      <c r="I154" s="317">
        <f ca="1">+IF(ISERROR(HLOOKUP($B154,INDIRECT("'Monthly Resource Report'!"&amp;'Reid Validation'!I$482631&amp;":"&amp;'Reid Validation'!I$482632),'Reid Validation'!I$482633,FALSE)),0,HLOOKUP($B154,INDIRECT("'Monthly Resource Report'!"&amp;'Reid Validation'!I$482631&amp;":"&amp;'Reid Validation'!I$482632),'Reid Validation'!I$482633,FALSE))</f>
        <v>0</v>
      </c>
      <c r="J154" s="318">
        <f ca="1">+IF(ISERROR(HLOOKUP($B154,INDIRECT("'Monthly Resource Report'!"&amp;'Reid Validation'!J$482631&amp;":"&amp;'Reid Validation'!J$482632),'Reid Validation'!J$482633,FALSE)),0,HLOOKUP($B154,INDIRECT("'Monthly Resource Report'!"&amp;'Reid Validation'!J$482631&amp;":"&amp;'Reid Validation'!J$482632),'Reid Validation'!J$482633,FALSE))</f>
        <v>0</v>
      </c>
      <c r="L154" s="301">
        <v>45870</v>
      </c>
      <c r="M154" s="294">
        <v>58</v>
      </c>
      <c r="N154" s="297">
        <v>0</v>
      </c>
      <c r="O154" s="299">
        <v>0.7</v>
      </c>
      <c r="P154" s="295">
        <v>0.06</v>
      </c>
      <c r="Q154" s="294">
        <f ca="1">+IF(ISERROR(HLOOKUP($B154,INDIRECT("'Monthly Resource Report'!"&amp;'Reid Validation'!Q$482631&amp;":"&amp;'Reid Validation'!Q$482632),'Reid Validation'!Q$482633,FALSE)),0,HLOOKUP($B154,INDIRECT("'Monthly Resource Report'!"&amp;'Reid Validation'!Q$482631&amp;":"&amp;'Reid Validation'!Q$482632),'Reid Validation'!Q$482633,FALSE))</f>
        <v>58</v>
      </c>
      <c r="R154" s="297">
        <f ca="1">+IF(ISERROR(HLOOKUP($B154,INDIRECT("'Monthly Resource Report'!"&amp;'Reid Validation'!R$482631&amp;":"&amp;'Reid Validation'!R$482632),'Reid Validation'!R$482633,FALSE)),0,HLOOKUP($B154,INDIRECT("'Monthly Resource Report'!"&amp;'Reid Validation'!R$482631&amp;":"&amp;'Reid Validation'!R$482632),'Reid Validation'!R$482633,FALSE))</f>
        <v>0</v>
      </c>
      <c r="S154" s="317">
        <f ca="1">+IF(ISERROR(HLOOKUP($B154,INDIRECT("'Monthly Resource Report'!"&amp;'Reid Validation'!S$482631&amp;":"&amp;'Reid Validation'!S$482632),'Reid Validation'!S$482633,FALSE)),0,HLOOKUP($B154,INDIRECT("'Monthly Resource Report'!"&amp;'Reid Validation'!S$482631&amp;":"&amp;'Reid Validation'!S$482632),'Reid Validation'!S$482633,FALSE))</f>
        <v>0.71806625858767514</v>
      </c>
      <c r="T154" s="318">
        <f ca="1">+IF(ISERROR(HLOOKUP($B154,INDIRECT("'Monthly Resource Report'!"&amp;'Reid Validation'!T$482631&amp;":"&amp;'Reid Validation'!T$482632),'Reid Validation'!T$482633,FALSE)),0,HLOOKUP($B154,INDIRECT("'Monthly Resource Report'!"&amp;'Reid Validation'!T$482631&amp;":"&amp;'Reid Validation'!T$482632),'Reid Validation'!T$482633,FALSE))</f>
        <v>6.041717241101531E-2</v>
      </c>
    </row>
    <row r="155" spans="2:20" s="29" customFormat="1">
      <c r="B155" s="301">
        <v>45901</v>
      </c>
      <c r="C155" s="294">
        <v>45</v>
      </c>
      <c r="D155" s="297">
        <v>0</v>
      </c>
      <c r="E155" s="299">
        <v>0.3</v>
      </c>
      <c r="F155" s="295">
        <v>0.06</v>
      </c>
      <c r="G155" s="294">
        <f ca="1">+IF(ISERROR(HLOOKUP($B155,INDIRECT("'Monthly Resource Report'!"&amp;'Reid Validation'!G$482631&amp;":"&amp;'Reid Validation'!G$482632),'Reid Validation'!G$482633,FALSE)),0,HLOOKUP($B155,INDIRECT("'Monthly Resource Report'!"&amp;'Reid Validation'!G$482631&amp;":"&amp;'Reid Validation'!G$482632),'Reid Validation'!G$482633,FALSE))</f>
        <v>0</v>
      </c>
      <c r="H155" s="297">
        <f ca="1">+IF(ISERROR(HLOOKUP($B155,INDIRECT("'Monthly Resource Report'!"&amp;'Reid Validation'!H$482631&amp;":"&amp;'Reid Validation'!H$482632),'Reid Validation'!H$482633,FALSE)),0,HLOOKUP($B155,INDIRECT("'Monthly Resource Report'!"&amp;'Reid Validation'!H$482631&amp;":"&amp;'Reid Validation'!H$482632),'Reid Validation'!H$482633,FALSE))</f>
        <v>0</v>
      </c>
      <c r="I155" s="317">
        <f ca="1">+IF(ISERROR(HLOOKUP($B155,INDIRECT("'Monthly Resource Report'!"&amp;'Reid Validation'!I$482631&amp;":"&amp;'Reid Validation'!I$482632),'Reid Validation'!I$482633,FALSE)),0,HLOOKUP($B155,INDIRECT("'Monthly Resource Report'!"&amp;'Reid Validation'!I$482631&amp;":"&amp;'Reid Validation'!I$482632),'Reid Validation'!I$482633,FALSE))</f>
        <v>0</v>
      </c>
      <c r="J155" s="318">
        <f ca="1">+IF(ISERROR(HLOOKUP($B155,INDIRECT("'Monthly Resource Report'!"&amp;'Reid Validation'!J$482631&amp;":"&amp;'Reid Validation'!J$482632),'Reid Validation'!J$482633,FALSE)),0,HLOOKUP($B155,INDIRECT("'Monthly Resource Report'!"&amp;'Reid Validation'!J$482631&amp;":"&amp;'Reid Validation'!J$482632),'Reid Validation'!J$482633,FALSE))</f>
        <v>0</v>
      </c>
      <c r="L155" s="301">
        <v>45901</v>
      </c>
      <c r="M155" s="294">
        <v>58</v>
      </c>
      <c r="N155" s="297">
        <v>0</v>
      </c>
      <c r="O155" s="299">
        <v>0.7</v>
      </c>
      <c r="P155" s="295">
        <v>0.06</v>
      </c>
      <c r="Q155" s="294">
        <f ca="1">+IF(ISERROR(HLOOKUP($B155,INDIRECT("'Monthly Resource Report'!"&amp;'Reid Validation'!Q$482631&amp;":"&amp;'Reid Validation'!Q$482632),'Reid Validation'!Q$482633,FALSE)),0,HLOOKUP($B155,INDIRECT("'Monthly Resource Report'!"&amp;'Reid Validation'!Q$482631&amp;":"&amp;'Reid Validation'!Q$482632),'Reid Validation'!Q$482633,FALSE))</f>
        <v>58</v>
      </c>
      <c r="R155" s="297">
        <f ca="1">+IF(ISERROR(HLOOKUP($B155,INDIRECT("'Monthly Resource Report'!"&amp;'Reid Validation'!R$482631&amp;":"&amp;'Reid Validation'!R$482632),'Reid Validation'!R$482633,FALSE)),0,HLOOKUP($B155,INDIRECT("'Monthly Resource Report'!"&amp;'Reid Validation'!R$482631&amp;":"&amp;'Reid Validation'!R$482632),'Reid Validation'!R$482633,FALSE))</f>
        <v>0</v>
      </c>
      <c r="S155" s="317">
        <f ca="1">+IF(ISERROR(HLOOKUP($B155,INDIRECT("'Monthly Resource Report'!"&amp;'Reid Validation'!S$482631&amp;":"&amp;'Reid Validation'!S$482632),'Reid Validation'!S$482633,FALSE)),0,HLOOKUP($B155,INDIRECT("'Monthly Resource Report'!"&amp;'Reid Validation'!S$482631&amp;":"&amp;'Reid Validation'!S$482632),'Reid Validation'!S$482633,FALSE))</f>
        <v>0.716265973788484</v>
      </c>
      <c r="T155" s="318">
        <f ca="1">+IF(ISERROR(HLOOKUP($B155,INDIRECT("'Monthly Resource Report'!"&amp;'Reid Validation'!T$482631&amp;":"&amp;'Reid Validation'!T$482632),'Reid Validation'!T$482633,FALSE)),0,HLOOKUP($B155,INDIRECT("'Monthly Resource Report'!"&amp;'Reid Validation'!T$482631&amp;":"&amp;'Reid Validation'!T$482632),'Reid Validation'!T$482633,FALSE))</f>
        <v>6.0491819908892894E-2</v>
      </c>
    </row>
    <row r="156" spans="2:20" s="29" customFormat="1">
      <c r="B156" s="301">
        <v>45931</v>
      </c>
      <c r="C156" s="294">
        <v>45</v>
      </c>
      <c r="D156" s="297">
        <v>0</v>
      </c>
      <c r="E156" s="299">
        <v>0.3</v>
      </c>
      <c r="F156" s="295">
        <v>0.06</v>
      </c>
      <c r="G156" s="294">
        <f ca="1">+IF(ISERROR(HLOOKUP($B156,INDIRECT("'Monthly Resource Report'!"&amp;'Reid Validation'!G$482631&amp;":"&amp;'Reid Validation'!G$482632),'Reid Validation'!G$482633,FALSE)),0,HLOOKUP($B156,INDIRECT("'Monthly Resource Report'!"&amp;'Reid Validation'!G$482631&amp;":"&amp;'Reid Validation'!G$482632),'Reid Validation'!G$482633,FALSE))</f>
        <v>0</v>
      </c>
      <c r="H156" s="297">
        <f ca="1">+IF(ISERROR(HLOOKUP($B156,INDIRECT("'Monthly Resource Report'!"&amp;'Reid Validation'!H$482631&amp;":"&amp;'Reid Validation'!H$482632),'Reid Validation'!H$482633,FALSE)),0,HLOOKUP($B156,INDIRECT("'Monthly Resource Report'!"&amp;'Reid Validation'!H$482631&amp;":"&amp;'Reid Validation'!H$482632),'Reid Validation'!H$482633,FALSE))</f>
        <v>0</v>
      </c>
      <c r="I156" s="317">
        <f ca="1">+IF(ISERROR(HLOOKUP($B156,INDIRECT("'Monthly Resource Report'!"&amp;'Reid Validation'!I$482631&amp;":"&amp;'Reid Validation'!I$482632),'Reid Validation'!I$482633,FALSE)),0,HLOOKUP($B156,INDIRECT("'Monthly Resource Report'!"&amp;'Reid Validation'!I$482631&amp;":"&amp;'Reid Validation'!I$482632),'Reid Validation'!I$482633,FALSE))</f>
        <v>0</v>
      </c>
      <c r="J156" s="318">
        <f ca="1">+IF(ISERROR(HLOOKUP($B156,INDIRECT("'Monthly Resource Report'!"&amp;'Reid Validation'!J$482631&amp;":"&amp;'Reid Validation'!J$482632),'Reid Validation'!J$482633,FALSE)),0,HLOOKUP($B156,INDIRECT("'Monthly Resource Report'!"&amp;'Reid Validation'!J$482631&amp;":"&amp;'Reid Validation'!J$482632),'Reid Validation'!J$482633,FALSE))</f>
        <v>0</v>
      </c>
      <c r="L156" s="301">
        <v>45931</v>
      </c>
      <c r="M156" s="294">
        <v>60</v>
      </c>
      <c r="N156" s="297">
        <v>0</v>
      </c>
      <c r="O156" s="299">
        <v>0.7</v>
      </c>
      <c r="P156" s="295">
        <v>0.06</v>
      </c>
      <c r="Q156" s="294">
        <f ca="1">+IF(ISERROR(HLOOKUP($B156,INDIRECT("'Monthly Resource Report'!"&amp;'Reid Validation'!Q$482631&amp;":"&amp;'Reid Validation'!Q$482632),'Reid Validation'!Q$482633,FALSE)),0,HLOOKUP($B156,INDIRECT("'Monthly Resource Report'!"&amp;'Reid Validation'!Q$482631&amp;":"&amp;'Reid Validation'!Q$482632),'Reid Validation'!Q$482633,FALSE))</f>
        <v>60</v>
      </c>
      <c r="R156" s="297">
        <f ca="1">+IF(ISERROR(HLOOKUP($B156,INDIRECT("'Monthly Resource Report'!"&amp;'Reid Validation'!R$482631&amp;":"&amp;'Reid Validation'!R$482632),'Reid Validation'!R$482633,FALSE)),0,HLOOKUP($B156,INDIRECT("'Monthly Resource Report'!"&amp;'Reid Validation'!R$482631&amp;":"&amp;'Reid Validation'!R$482632),'Reid Validation'!R$482633,FALSE))</f>
        <v>0</v>
      </c>
      <c r="S156" s="317">
        <f ca="1">+IF(ISERROR(HLOOKUP($B156,INDIRECT("'Monthly Resource Report'!"&amp;'Reid Validation'!S$482631&amp;":"&amp;'Reid Validation'!S$482632),'Reid Validation'!S$482633,FALSE)),0,HLOOKUP($B156,INDIRECT("'Monthly Resource Report'!"&amp;'Reid Validation'!S$482631&amp;":"&amp;'Reid Validation'!S$482632),'Reid Validation'!S$482633,FALSE))</f>
        <v>0.7023910871324065</v>
      </c>
      <c r="T156" s="318">
        <f ca="1">+IF(ISERROR(HLOOKUP($B156,INDIRECT("'Monthly Resource Report'!"&amp;'Reid Validation'!T$482631&amp;":"&amp;'Reid Validation'!T$482632),'Reid Validation'!T$482633,FALSE)),0,HLOOKUP($B156,INDIRECT("'Monthly Resource Report'!"&amp;'Reid Validation'!T$482631&amp;":"&amp;'Reid Validation'!T$482632),'Reid Validation'!T$482633,FALSE))</f>
        <v>6.1261177524330197E-2</v>
      </c>
    </row>
    <row r="157" spans="2:20" s="29" customFormat="1">
      <c r="B157" s="301">
        <v>45962</v>
      </c>
      <c r="C157" s="294">
        <v>45</v>
      </c>
      <c r="D157" s="297">
        <v>0</v>
      </c>
      <c r="E157" s="299">
        <v>0.3</v>
      </c>
      <c r="F157" s="295">
        <v>0.06</v>
      </c>
      <c r="G157" s="294">
        <f ca="1">+IF(ISERROR(HLOOKUP($B157,INDIRECT("'Monthly Resource Report'!"&amp;'Reid Validation'!G$482631&amp;":"&amp;'Reid Validation'!G$482632),'Reid Validation'!G$482633,FALSE)),0,HLOOKUP($B157,INDIRECT("'Monthly Resource Report'!"&amp;'Reid Validation'!G$482631&amp;":"&amp;'Reid Validation'!G$482632),'Reid Validation'!G$482633,FALSE))</f>
        <v>0</v>
      </c>
      <c r="H157" s="297">
        <f ca="1">+IF(ISERROR(HLOOKUP($B157,INDIRECT("'Monthly Resource Report'!"&amp;'Reid Validation'!H$482631&amp;":"&amp;'Reid Validation'!H$482632),'Reid Validation'!H$482633,FALSE)),0,HLOOKUP($B157,INDIRECT("'Monthly Resource Report'!"&amp;'Reid Validation'!H$482631&amp;":"&amp;'Reid Validation'!H$482632),'Reid Validation'!H$482633,FALSE))</f>
        <v>0</v>
      </c>
      <c r="I157" s="317">
        <f ca="1">+IF(ISERROR(HLOOKUP($B157,INDIRECT("'Monthly Resource Report'!"&amp;'Reid Validation'!I$482631&amp;":"&amp;'Reid Validation'!I$482632),'Reid Validation'!I$482633,FALSE)),0,HLOOKUP($B157,INDIRECT("'Monthly Resource Report'!"&amp;'Reid Validation'!I$482631&amp;":"&amp;'Reid Validation'!I$482632),'Reid Validation'!I$482633,FALSE))</f>
        <v>0</v>
      </c>
      <c r="J157" s="318">
        <f ca="1">+IF(ISERROR(HLOOKUP($B157,INDIRECT("'Monthly Resource Report'!"&amp;'Reid Validation'!J$482631&amp;":"&amp;'Reid Validation'!J$482632),'Reid Validation'!J$482633,FALSE)),0,HLOOKUP($B157,INDIRECT("'Monthly Resource Report'!"&amp;'Reid Validation'!J$482631&amp;":"&amp;'Reid Validation'!J$482632),'Reid Validation'!J$482633,FALSE))</f>
        <v>0</v>
      </c>
      <c r="L157" s="301">
        <v>45962</v>
      </c>
      <c r="M157" s="294">
        <v>60</v>
      </c>
      <c r="N157" s="297">
        <v>0</v>
      </c>
      <c r="O157" s="299">
        <v>0.7</v>
      </c>
      <c r="P157" s="295">
        <v>0.06</v>
      </c>
      <c r="Q157" s="294">
        <f ca="1">+IF(ISERROR(HLOOKUP($B157,INDIRECT("'Monthly Resource Report'!"&amp;'Reid Validation'!Q$482631&amp;":"&amp;'Reid Validation'!Q$482632),'Reid Validation'!Q$482633,FALSE)),0,HLOOKUP($B157,INDIRECT("'Monthly Resource Report'!"&amp;'Reid Validation'!Q$482631&amp;":"&amp;'Reid Validation'!Q$482632),'Reid Validation'!Q$482633,FALSE))</f>
        <v>60</v>
      </c>
      <c r="R157" s="297">
        <f ca="1">+IF(ISERROR(HLOOKUP($B157,INDIRECT("'Monthly Resource Report'!"&amp;'Reid Validation'!R$482631&amp;":"&amp;'Reid Validation'!R$482632),'Reid Validation'!R$482633,FALSE)),0,HLOOKUP($B157,INDIRECT("'Monthly Resource Report'!"&amp;'Reid Validation'!R$482631&amp;":"&amp;'Reid Validation'!R$482632),'Reid Validation'!R$482633,FALSE))</f>
        <v>0</v>
      </c>
      <c r="S157" s="317">
        <f ca="1">+IF(ISERROR(HLOOKUP($B157,INDIRECT("'Monthly Resource Report'!"&amp;'Reid Validation'!S$482631&amp;":"&amp;'Reid Validation'!S$482632),'Reid Validation'!S$482633,FALSE)),0,HLOOKUP($B157,INDIRECT("'Monthly Resource Report'!"&amp;'Reid Validation'!S$482631&amp;":"&amp;'Reid Validation'!S$482632),'Reid Validation'!S$482633,FALSE))</f>
        <v>0.7085965506131654</v>
      </c>
      <c r="T157" s="318">
        <f ca="1">+IF(ISERROR(HLOOKUP($B157,INDIRECT("'Monthly Resource Report'!"&amp;'Reid Validation'!T$482631&amp;":"&amp;'Reid Validation'!T$482632),'Reid Validation'!T$482633,FALSE)),0,HLOOKUP($B157,INDIRECT("'Monthly Resource Report'!"&amp;'Reid Validation'!T$482631&amp;":"&amp;'Reid Validation'!T$482632),'Reid Validation'!T$482633,FALSE))</f>
        <v>6.117380293063298E-2</v>
      </c>
    </row>
    <row r="158" spans="2:20" s="29" customFormat="1">
      <c r="B158" s="301">
        <v>45992</v>
      </c>
      <c r="C158" s="294">
        <v>45</v>
      </c>
      <c r="D158" s="297">
        <v>0</v>
      </c>
      <c r="E158" s="299">
        <v>0.3</v>
      </c>
      <c r="F158" s="295">
        <v>0.06</v>
      </c>
      <c r="G158" s="294">
        <f ca="1">+IF(ISERROR(HLOOKUP($B158,INDIRECT("'Monthly Resource Report'!"&amp;'Reid Validation'!G$482631&amp;":"&amp;'Reid Validation'!G$482632),'Reid Validation'!G$482633,FALSE)),0,HLOOKUP($B158,INDIRECT("'Monthly Resource Report'!"&amp;'Reid Validation'!G$482631&amp;":"&amp;'Reid Validation'!G$482632),'Reid Validation'!G$482633,FALSE))</f>
        <v>0</v>
      </c>
      <c r="H158" s="297">
        <f ca="1">+IF(ISERROR(HLOOKUP($B158,INDIRECT("'Monthly Resource Report'!"&amp;'Reid Validation'!H$482631&amp;":"&amp;'Reid Validation'!H$482632),'Reid Validation'!H$482633,FALSE)),0,HLOOKUP($B158,INDIRECT("'Monthly Resource Report'!"&amp;'Reid Validation'!H$482631&amp;":"&amp;'Reid Validation'!H$482632),'Reid Validation'!H$482633,FALSE))</f>
        <v>0</v>
      </c>
      <c r="I158" s="317">
        <f ca="1">+IF(ISERROR(HLOOKUP($B158,INDIRECT("'Monthly Resource Report'!"&amp;'Reid Validation'!I$482631&amp;":"&amp;'Reid Validation'!I$482632),'Reid Validation'!I$482633,FALSE)),0,HLOOKUP($B158,INDIRECT("'Monthly Resource Report'!"&amp;'Reid Validation'!I$482631&amp;":"&amp;'Reid Validation'!I$482632),'Reid Validation'!I$482633,FALSE))</f>
        <v>0</v>
      </c>
      <c r="J158" s="318">
        <f ca="1">+IF(ISERROR(HLOOKUP($B158,INDIRECT("'Monthly Resource Report'!"&amp;'Reid Validation'!J$482631&amp;":"&amp;'Reid Validation'!J$482632),'Reid Validation'!J$482633,FALSE)),0,HLOOKUP($B158,INDIRECT("'Monthly Resource Report'!"&amp;'Reid Validation'!J$482631&amp;":"&amp;'Reid Validation'!J$482632),'Reid Validation'!J$482633,FALSE))</f>
        <v>0</v>
      </c>
      <c r="L158" s="301">
        <v>45992</v>
      </c>
      <c r="M158" s="294">
        <v>65</v>
      </c>
      <c r="N158" s="297">
        <v>0</v>
      </c>
      <c r="O158" s="299">
        <v>0.7</v>
      </c>
      <c r="P158" s="295">
        <v>0.06</v>
      </c>
      <c r="Q158" s="294">
        <f ca="1">+IF(ISERROR(HLOOKUP($B158,INDIRECT("'Monthly Resource Report'!"&amp;'Reid Validation'!Q$482631&amp;":"&amp;'Reid Validation'!Q$482632),'Reid Validation'!Q$482633,FALSE)),0,HLOOKUP($B158,INDIRECT("'Monthly Resource Report'!"&amp;'Reid Validation'!Q$482631&amp;":"&amp;'Reid Validation'!Q$482632),'Reid Validation'!Q$482633,FALSE))</f>
        <v>65</v>
      </c>
      <c r="R158" s="297">
        <f ca="1">+IF(ISERROR(HLOOKUP($B158,INDIRECT("'Monthly Resource Report'!"&amp;'Reid Validation'!R$482631&amp;":"&amp;'Reid Validation'!R$482632),'Reid Validation'!R$482633,FALSE)),0,HLOOKUP($B158,INDIRECT("'Monthly Resource Report'!"&amp;'Reid Validation'!R$482631&amp;":"&amp;'Reid Validation'!R$482632),'Reid Validation'!R$482633,FALSE))</f>
        <v>0</v>
      </c>
      <c r="S158" s="317">
        <f ca="1">+IF(ISERROR(HLOOKUP($B158,INDIRECT("'Monthly Resource Report'!"&amp;'Reid Validation'!S$482631&amp;":"&amp;'Reid Validation'!S$482632),'Reid Validation'!S$482633,FALSE)),0,HLOOKUP($B158,INDIRECT("'Monthly Resource Report'!"&amp;'Reid Validation'!S$482631&amp;":"&amp;'Reid Validation'!S$482632),'Reid Validation'!S$482633,FALSE))</f>
        <v>0.70953282706280896</v>
      </c>
      <c r="T158" s="318">
        <f ca="1">+IF(ISERROR(HLOOKUP($B158,INDIRECT("'Monthly Resource Report'!"&amp;'Reid Validation'!T$482631&amp;":"&amp;'Reid Validation'!T$482632),'Reid Validation'!T$482633,FALSE)),0,HLOOKUP($B158,INDIRECT("'Monthly Resource Report'!"&amp;'Reid Validation'!T$482631&amp;":"&amp;'Reid Validation'!T$482632),'Reid Validation'!T$482633,FALSE))</f>
        <v>6.0989328463169984E-2</v>
      </c>
    </row>
    <row r="159" spans="2:20" s="29" customFormat="1">
      <c r="B159" s="301">
        <v>46023</v>
      </c>
      <c r="C159" s="294">
        <v>45</v>
      </c>
      <c r="D159" s="297">
        <v>0</v>
      </c>
      <c r="E159" s="299">
        <v>0.3</v>
      </c>
      <c r="F159" s="295">
        <v>0.06</v>
      </c>
      <c r="G159" s="294">
        <f ca="1">+IF(ISERROR(HLOOKUP($B159,INDIRECT("'Monthly Resource Report'!"&amp;'Reid Validation'!G$482631&amp;":"&amp;'Reid Validation'!G$482632),'Reid Validation'!G$482633,FALSE)),0,HLOOKUP($B159,INDIRECT("'Monthly Resource Report'!"&amp;'Reid Validation'!G$482631&amp;":"&amp;'Reid Validation'!G$482632),'Reid Validation'!G$482633,FALSE))</f>
        <v>45</v>
      </c>
      <c r="H159" s="297">
        <f ca="1">+IF(ISERROR(HLOOKUP($B159,INDIRECT("'Monthly Resource Report'!"&amp;'Reid Validation'!H$482631&amp;":"&amp;'Reid Validation'!H$482632),'Reid Validation'!H$482633,FALSE)),0,HLOOKUP($B159,INDIRECT("'Monthly Resource Report'!"&amp;'Reid Validation'!H$482631&amp;":"&amp;'Reid Validation'!H$482632),'Reid Validation'!H$482633,FALSE))</f>
        <v>0</v>
      </c>
      <c r="I159" s="317">
        <f ca="1">+IF(ISERROR(HLOOKUP($B159,INDIRECT("'Monthly Resource Report'!"&amp;'Reid Validation'!I$482631&amp;":"&amp;'Reid Validation'!I$482632),'Reid Validation'!I$482633,FALSE)),0,HLOOKUP($B159,INDIRECT("'Monthly Resource Report'!"&amp;'Reid Validation'!I$482631&amp;":"&amp;'Reid Validation'!I$482632),'Reid Validation'!I$482633,FALSE))</f>
        <v>0</v>
      </c>
      <c r="J159" s="318">
        <f ca="1">+IF(ISERROR(HLOOKUP($B159,INDIRECT("'Monthly Resource Report'!"&amp;'Reid Validation'!J$482631&amp;":"&amp;'Reid Validation'!J$482632),'Reid Validation'!J$482633,FALSE)),0,HLOOKUP($B159,INDIRECT("'Monthly Resource Report'!"&amp;'Reid Validation'!J$482631&amp;":"&amp;'Reid Validation'!J$482632),'Reid Validation'!J$482633,FALSE))</f>
        <v>0</v>
      </c>
      <c r="L159" s="301">
        <v>46023</v>
      </c>
      <c r="M159" s="294">
        <v>65</v>
      </c>
      <c r="N159" s="297">
        <v>0</v>
      </c>
      <c r="O159" s="299">
        <v>0.7</v>
      </c>
      <c r="P159" s="295">
        <v>0.06</v>
      </c>
      <c r="Q159" s="294">
        <f ca="1">+IF(ISERROR(HLOOKUP($B159,INDIRECT("'Monthly Resource Report'!"&amp;'Reid Validation'!Q$482631&amp;":"&amp;'Reid Validation'!Q$482632),'Reid Validation'!Q$482633,FALSE)),0,HLOOKUP($B159,INDIRECT("'Monthly Resource Report'!"&amp;'Reid Validation'!Q$482631&amp;":"&amp;'Reid Validation'!Q$482632),'Reid Validation'!Q$482633,FALSE))</f>
        <v>65</v>
      </c>
      <c r="R159" s="297">
        <f ca="1">+IF(ISERROR(HLOOKUP($B159,INDIRECT("'Monthly Resource Report'!"&amp;'Reid Validation'!R$482631&amp;":"&amp;'Reid Validation'!R$482632),'Reid Validation'!R$482633,FALSE)),0,HLOOKUP($B159,INDIRECT("'Monthly Resource Report'!"&amp;'Reid Validation'!R$482631&amp;":"&amp;'Reid Validation'!R$482632),'Reid Validation'!R$482633,FALSE))</f>
        <v>0</v>
      </c>
      <c r="S159" s="317">
        <f ca="1">+IF(ISERROR(HLOOKUP($B159,INDIRECT("'Monthly Resource Report'!"&amp;'Reid Validation'!S$482631&amp;":"&amp;'Reid Validation'!S$482632),'Reid Validation'!S$482633,FALSE)),0,HLOOKUP($B159,INDIRECT("'Monthly Resource Report'!"&amp;'Reid Validation'!S$482631&amp;":"&amp;'Reid Validation'!S$482632),'Reid Validation'!S$482633,FALSE))</f>
        <v>0.70689734128448445</v>
      </c>
      <c r="T159" s="318">
        <f ca="1">+IF(ISERROR(HLOOKUP($B159,INDIRECT("'Monthly Resource Report'!"&amp;'Reid Validation'!T$482631&amp;":"&amp;'Reid Validation'!T$482632),'Reid Validation'!T$482633,FALSE)),0,HLOOKUP($B159,INDIRECT("'Monthly Resource Report'!"&amp;'Reid Validation'!T$482631&amp;":"&amp;'Reid Validation'!T$482632),'Reid Validation'!T$482633,FALSE))</f>
        <v>6.0823583142036682E-2</v>
      </c>
    </row>
    <row r="160" spans="2:20" s="29" customFormat="1">
      <c r="B160" s="301">
        <v>46054</v>
      </c>
      <c r="C160" s="294">
        <v>45</v>
      </c>
      <c r="D160" s="297">
        <v>0</v>
      </c>
      <c r="E160" s="299">
        <v>0.3</v>
      </c>
      <c r="F160" s="295">
        <v>0.06</v>
      </c>
      <c r="G160" s="294">
        <f ca="1">+IF(ISERROR(HLOOKUP($B160,INDIRECT("'Monthly Resource Report'!"&amp;'Reid Validation'!G$482631&amp;":"&amp;'Reid Validation'!G$482632),'Reid Validation'!G$482633,FALSE)),0,HLOOKUP($B160,INDIRECT("'Monthly Resource Report'!"&amp;'Reid Validation'!G$482631&amp;":"&amp;'Reid Validation'!G$482632),'Reid Validation'!G$482633,FALSE))</f>
        <v>45</v>
      </c>
      <c r="H160" s="297">
        <f ca="1">+IF(ISERROR(HLOOKUP($B160,INDIRECT("'Monthly Resource Report'!"&amp;'Reid Validation'!H$482631&amp;":"&amp;'Reid Validation'!H$482632),'Reid Validation'!H$482633,FALSE)),0,HLOOKUP($B160,INDIRECT("'Monthly Resource Report'!"&amp;'Reid Validation'!H$482631&amp;":"&amp;'Reid Validation'!H$482632),'Reid Validation'!H$482633,FALSE))</f>
        <v>0</v>
      </c>
      <c r="I160" s="317">
        <f ca="1">+IF(ISERROR(HLOOKUP($B160,INDIRECT("'Monthly Resource Report'!"&amp;'Reid Validation'!I$482631&amp;":"&amp;'Reid Validation'!I$482632),'Reid Validation'!I$482633,FALSE)),0,HLOOKUP($B160,INDIRECT("'Monthly Resource Report'!"&amp;'Reid Validation'!I$482631&amp;":"&amp;'Reid Validation'!I$482632),'Reid Validation'!I$482633,FALSE))</f>
        <v>0</v>
      </c>
      <c r="J160" s="318">
        <f ca="1">+IF(ISERROR(HLOOKUP($B160,INDIRECT("'Monthly Resource Report'!"&amp;'Reid Validation'!J$482631&amp;":"&amp;'Reid Validation'!J$482632),'Reid Validation'!J$482633,FALSE)),0,HLOOKUP($B160,INDIRECT("'Monthly Resource Report'!"&amp;'Reid Validation'!J$482631&amp;":"&amp;'Reid Validation'!J$482632),'Reid Validation'!J$482633,FALSE))</f>
        <v>0</v>
      </c>
      <c r="L160" s="301">
        <v>46054</v>
      </c>
      <c r="M160" s="294">
        <v>65</v>
      </c>
      <c r="N160" s="297">
        <v>0</v>
      </c>
      <c r="O160" s="299">
        <v>0.7</v>
      </c>
      <c r="P160" s="295">
        <v>0.06</v>
      </c>
      <c r="Q160" s="294">
        <f ca="1">+IF(ISERROR(HLOOKUP($B160,INDIRECT("'Monthly Resource Report'!"&amp;'Reid Validation'!Q$482631&amp;":"&amp;'Reid Validation'!Q$482632),'Reid Validation'!Q$482633,FALSE)),0,HLOOKUP($B160,INDIRECT("'Monthly Resource Report'!"&amp;'Reid Validation'!Q$482631&amp;":"&amp;'Reid Validation'!Q$482632),'Reid Validation'!Q$482633,FALSE))</f>
        <v>65</v>
      </c>
      <c r="R160" s="297">
        <f ca="1">+IF(ISERROR(HLOOKUP($B160,INDIRECT("'Monthly Resource Report'!"&amp;'Reid Validation'!R$482631&amp;":"&amp;'Reid Validation'!R$482632),'Reid Validation'!R$482633,FALSE)),0,HLOOKUP($B160,INDIRECT("'Monthly Resource Report'!"&amp;'Reid Validation'!R$482631&amp;":"&amp;'Reid Validation'!R$482632),'Reid Validation'!R$482633,FALSE))</f>
        <v>0</v>
      </c>
      <c r="S160" s="317">
        <f ca="1">+IF(ISERROR(HLOOKUP($B160,INDIRECT("'Monthly Resource Report'!"&amp;'Reid Validation'!S$482631&amp;":"&amp;'Reid Validation'!S$482632),'Reid Validation'!S$482633,FALSE)),0,HLOOKUP($B160,INDIRECT("'Monthly Resource Report'!"&amp;'Reid Validation'!S$482631&amp;":"&amp;'Reid Validation'!S$482632),'Reid Validation'!S$482633,FALSE))</f>
        <v>0.70692201922601794</v>
      </c>
      <c r="T160" s="318">
        <f ca="1">+IF(ISERROR(HLOOKUP($B160,INDIRECT("'Monthly Resource Report'!"&amp;'Reid Validation'!T$482631&amp;":"&amp;'Reid Validation'!T$482632),'Reid Validation'!T$482633,FALSE)),0,HLOOKUP($B160,INDIRECT("'Monthly Resource Report'!"&amp;'Reid Validation'!T$482631&amp;":"&amp;'Reid Validation'!T$482632),'Reid Validation'!T$482633,FALSE))</f>
        <v>6.0900684658625227E-2</v>
      </c>
    </row>
    <row r="161" spans="2:20" s="29" customFormat="1">
      <c r="B161" s="301">
        <v>46082</v>
      </c>
      <c r="C161" s="294">
        <v>45</v>
      </c>
      <c r="D161" s="297">
        <v>0</v>
      </c>
      <c r="E161" s="299">
        <v>0.3</v>
      </c>
      <c r="F161" s="295">
        <v>0.06</v>
      </c>
      <c r="G161" s="294">
        <f ca="1">+IF(ISERROR(HLOOKUP($B161,INDIRECT("'Monthly Resource Report'!"&amp;'Reid Validation'!G$482631&amp;":"&amp;'Reid Validation'!G$482632),'Reid Validation'!G$482633,FALSE)),0,HLOOKUP($B161,INDIRECT("'Monthly Resource Report'!"&amp;'Reid Validation'!G$482631&amp;":"&amp;'Reid Validation'!G$482632),'Reid Validation'!G$482633,FALSE))</f>
        <v>0</v>
      </c>
      <c r="H161" s="297">
        <f ca="1">+IF(ISERROR(HLOOKUP($B161,INDIRECT("'Monthly Resource Report'!"&amp;'Reid Validation'!H$482631&amp;":"&amp;'Reid Validation'!H$482632),'Reid Validation'!H$482633,FALSE)),0,HLOOKUP($B161,INDIRECT("'Monthly Resource Report'!"&amp;'Reid Validation'!H$482631&amp;":"&amp;'Reid Validation'!H$482632),'Reid Validation'!H$482633,FALSE))</f>
        <v>0</v>
      </c>
      <c r="I161" s="317">
        <f ca="1">+IF(ISERROR(HLOOKUP($B161,INDIRECT("'Monthly Resource Report'!"&amp;'Reid Validation'!I$482631&amp;":"&amp;'Reid Validation'!I$482632),'Reid Validation'!I$482633,FALSE)),0,HLOOKUP($B161,INDIRECT("'Monthly Resource Report'!"&amp;'Reid Validation'!I$482631&amp;":"&amp;'Reid Validation'!I$482632),'Reid Validation'!I$482633,FALSE))</f>
        <v>0</v>
      </c>
      <c r="J161" s="318">
        <f ca="1">+IF(ISERROR(HLOOKUP($B161,INDIRECT("'Monthly Resource Report'!"&amp;'Reid Validation'!J$482631&amp;":"&amp;'Reid Validation'!J$482632),'Reid Validation'!J$482633,FALSE)),0,HLOOKUP($B161,INDIRECT("'Monthly Resource Report'!"&amp;'Reid Validation'!J$482631&amp;":"&amp;'Reid Validation'!J$482632),'Reid Validation'!J$482633,FALSE))</f>
        <v>0</v>
      </c>
      <c r="L161" s="301">
        <v>46082</v>
      </c>
      <c r="M161" s="294">
        <v>65</v>
      </c>
      <c r="N161" s="297">
        <v>0</v>
      </c>
      <c r="O161" s="299">
        <v>0.7</v>
      </c>
      <c r="P161" s="295">
        <v>0.06</v>
      </c>
      <c r="Q161" s="294">
        <f ca="1">+IF(ISERROR(HLOOKUP($B161,INDIRECT("'Monthly Resource Report'!"&amp;'Reid Validation'!Q$482631&amp;":"&amp;'Reid Validation'!Q$482632),'Reid Validation'!Q$482633,FALSE)),0,HLOOKUP($B161,INDIRECT("'Monthly Resource Report'!"&amp;'Reid Validation'!Q$482631&amp;":"&amp;'Reid Validation'!Q$482632),'Reid Validation'!Q$482633,FALSE))</f>
        <v>65</v>
      </c>
      <c r="R161" s="297">
        <f ca="1">+IF(ISERROR(HLOOKUP($B161,INDIRECT("'Monthly Resource Report'!"&amp;'Reid Validation'!R$482631&amp;":"&amp;'Reid Validation'!R$482632),'Reid Validation'!R$482633,FALSE)),0,HLOOKUP($B161,INDIRECT("'Monthly Resource Report'!"&amp;'Reid Validation'!R$482631&amp;":"&amp;'Reid Validation'!R$482632),'Reid Validation'!R$482633,FALSE))</f>
        <v>0</v>
      </c>
      <c r="S161" s="317">
        <f ca="1">+IF(ISERROR(HLOOKUP($B161,INDIRECT("'Monthly Resource Report'!"&amp;'Reid Validation'!S$482631&amp;":"&amp;'Reid Validation'!S$482632),'Reid Validation'!S$482633,FALSE)),0,HLOOKUP($B161,INDIRECT("'Monthly Resource Report'!"&amp;'Reid Validation'!S$482631&amp;":"&amp;'Reid Validation'!S$482632),'Reid Validation'!S$482633,FALSE))</f>
        <v>0.70996627100943943</v>
      </c>
      <c r="T161" s="318">
        <f ca="1">+IF(ISERROR(HLOOKUP($B161,INDIRECT("'Monthly Resource Report'!"&amp;'Reid Validation'!T$482631&amp;":"&amp;'Reid Validation'!T$482632),'Reid Validation'!T$482633,FALSE)),0,HLOOKUP($B161,INDIRECT("'Monthly Resource Report'!"&amp;'Reid Validation'!T$482631&amp;":"&amp;'Reid Validation'!T$482632),'Reid Validation'!T$482633,FALSE))</f>
        <v>6.1011137583165807E-2</v>
      </c>
    </row>
    <row r="162" spans="2:20" s="29" customFormat="1">
      <c r="B162" s="301">
        <v>46113</v>
      </c>
      <c r="C162" s="294">
        <v>45</v>
      </c>
      <c r="D162" s="297">
        <v>0</v>
      </c>
      <c r="E162" s="299">
        <v>0.3</v>
      </c>
      <c r="F162" s="295">
        <v>0.06</v>
      </c>
      <c r="G162" s="294">
        <f ca="1">+IF(ISERROR(HLOOKUP($B162,INDIRECT("'Monthly Resource Report'!"&amp;'Reid Validation'!G$482631&amp;":"&amp;'Reid Validation'!G$482632),'Reid Validation'!G$482633,FALSE)),0,HLOOKUP($B162,INDIRECT("'Monthly Resource Report'!"&amp;'Reid Validation'!G$482631&amp;":"&amp;'Reid Validation'!G$482632),'Reid Validation'!G$482633,FALSE))</f>
        <v>0</v>
      </c>
      <c r="H162" s="297">
        <f ca="1">+IF(ISERROR(HLOOKUP($B162,INDIRECT("'Monthly Resource Report'!"&amp;'Reid Validation'!H$482631&amp;":"&amp;'Reid Validation'!H$482632),'Reid Validation'!H$482633,FALSE)),0,HLOOKUP($B162,INDIRECT("'Monthly Resource Report'!"&amp;'Reid Validation'!H$482631&amp;":"&amp;'Reid Validation'!H$482632),'Reid Validation'!H$482633,FALSE))</f>
        <v>0</v>
      </c>
      <c r="I162" s="317">
        <f ca="1">+IF(ISERROR(HLOOKUP($B162,INDIRECT("'Monthly Resource Report'!"&amp;'Reid Validation'!I$482631&amp;":"&amp;'Reid Validation'!I$482632),'Reid Validation'!I$482633,FALSE)),0,HLOOKUP($B162,INDIRECT("'Monthly Resource Report'!"&amp;'Reid Validation'!I$482631&amp;":"&amp;'Reid Validation'!I$482632),'Reid Validation'!I$482633,FALSE))</f>
        <v>0</v>
      </c>
      <c r="J162" s="318">
        <f ca="1">+IF(ISERROR(HLOOKUP($B162,INDIRECT("'Monthly Resource Report'!"&amp;'Reid Validation'!J$482631&amp;":"&amp;'Reid Validation'!J$482632),'Reid Validation'!J$482633,FALSE)),0,HLOOKUP($B162,INDIRECT("'Monthly Resource Report'!"&amp;'Reid Validation'!J$482631&amp;":"&amp;'Reid Validation'!J$482632),'Reid Validation'!J$482633,FALSE))</f>
        <v>0</v>
      </c>
      <c r="L162" s="301">
        <v>46113</v>
      </c>
      <c r="M162" s="294">
        <v>65</v>
      </c>
      <c r="N162" s="297">
        <v>0</v>
      </c>
      <c r="O162" s="299">
        <v>0.7</v>
      </c>
      <c r="P162" s="295">
        <v>0.06</v>
      </c>
      <c r="Q162" s="294">
        <f ca="1">+IF(ISERROR(HLOOKUP($B162,INDIRECT("'Monthly Resource Report'!"&amp;'Reid Validation'!Q$482631&amp;":"&amp;'Reid Validation'!Q$482632),'Reid Validation'!Q$482633,FALSE)),0,HLOOKUP($B162,INDIRECT("'Monthly Resource Report'!"&amp;'Reid Validation'!Q$482631&amp;":"&amp;'Reid Validation'!Q$482632),'Reid Validation'!Q$482633,FALSE))</f>
        <v>65</v>
      </c>
      <c r="R162" s="297">
        <f ca="1">+IF(ISERROR(HLOOKUP($B162,INDIRECT("'Monthly Resource Report'!"&amp;'Reid Validation'!R$482631&amp;":"&amp;'Reid Validation'!R$482632),'Reid Validation'!R$482633,FALSE)),0,HLOOKUP($B162,INDIRECT("'Monthly Resource Report'!"&amp;'Reid Validation'!R$482631&amp;":"&amp;'Reid Validation'!R$482632),'Reid Validation'!R$482633,FALSE))</f>
        <v>0</v>
      </c>
      <c r="S162" s="317">
        <f ca="1">+IF(ISERROR(HLOOKUP($B162,INDIRECT("'Monthly Resource Report'!"&amp;'Reid Validation'!S$482631&amp;":"&amp;'Reid Validation'!S$482632),'Reid Validation'!S$482633,FALSE)),0,HLOOKUP($B162,INDIRECT("'Monthly Resource Report'!"&amp;'Reid Validation'!S$482631&amp;":"&amp;'Reid Validation'!S$482632),'Reid Validation'!S$482633,FALSE))</f>
        <v>0.71001715874800309</v>
      </c>
      <c r="T162" s="318">
        <f ca="1">+IF(ISERROR(HLOOKUP($B162,INDIRECT("'Monthly Resource Report'!"&amp;'Reid Validation'!T$482631&amp;":"&amp;'Reid Validation'!T$482632),'Reid Validation'!T$482633,FALSE)),0,HLOOKUP($B162,INDIRECT("'Monthly Resource Report'!"&amp;'Reid Validation'!T$482631&amp;":"&amp;'Reid Validation'!T$482632),'Reid Validation'!T$482633,FALSE))</f>
        <v>6.1036562769565171E-2</v>
      </c>
    </row>
    <row r="163" spans="2:20" s="29" customFormat="1">
      <c r="B163" s="301">
        <v>46143</v>
      </c>
      <c r="C163" s="294">
        <v>45</v>
      </c>
      <c r="D163" s="297">
        <v>0</v>
      </c>
      <c r="E163" s="299">
        <v>0.3</v>
      </c>
      <c r="F163" s="295">
        <v>0.06</v>
      </c>
      <c r="G163" s="294">
        <f ca="1">+IF(ISERROR(HLOOKUP($B163,INDIRECT("'Monthly Resource Report'!"&amp;'Reid Validation'!G$482631&amp;":"&amp;'Reid Validation'!G$482632),'Reid Validation'!G$482633,FALSE)),0,HLOOKUP($B163,INDIRECT("'Monthly Resource Report'!"&amp;'Reid Validation'!G$482631&amp;":"&amp;'Reid Validation'!G$482632),'Reid Validation'!G$482633,FALSE))</f>
        <v>0</v>
      </c>
      <c r="H163" s="297">
        <f ca="1">+IF(ISERROR(HLOOKUP($B163,INDIRECT("'Monthly Resource Report'!"&amp;'Reid Validation'!H$482631&amp;":"&amp;'Reid Validation'!H$482632),'Reid Validation'!H$482633,FALSE)),0,HLOOKUP($B163,INDIRECT("'Monthly Resource Report'!"&amp;'Reid Validation'!H$482631&amp;":"&amp;'Reid Validation'!H$482632),'Reid Validation'!H$482633,FALSE))</f>
        <v>0</v>
      </c>
      <c r="I163" s="317">
        <f ca="1">+IF(ISERROR(HLOOKUP($B163,INDIRECT("'Monthly Resource Report'!"&amp;'Reid Validation'!I$482631&amp;":"&amp;'Reid Validation'!I$482632),'Reid Validation'!I$482633,FALSE)),0,HLOOKUP($B163,INDIRECT("'Monthly Resource Report'!"&amp;'Reid Validation'!I$482631&amp;":"&amp;'Reid Validation'!I$482632),'Reid Validation'!I$482633,FALSE))</f>
        <v>0</v>
      </c>
      <c r="J163" s="318">
        <f ca="1">+IF(ISERROR(HLOOKUP($B163,INDIRECT("'Monthly Resource Report'!"&amp;'Reid Validation'!J$482631&amp;":"&amp;'Reid Validation'!J$482632),'Reid Validation'!J$482633,FALSE)),0,HLOOKUP($B163,INDIRECT("'Monthly Resource Report'!"&amp;'Reid Validation'!J$482631&amp;":"&amp;'Reid Validation'!J$482632),'Reid Validation'!J$482633,FALSE))</f>
        <v>0</v>
      </c>
      <c r="L163" s="301">
        <v>46143</v>
      </c>
      <c r="M163" s="294">
        <v>60</v>
      </c>
      <c r="N163" s="297">
        <v>0</v>
      </c>
      <c r="O163" s="299">
        <v>0.7</v>
      </c>
      <c r="P163" s="295">
        <v>0.06</v>
      </c>
      <c r="Q163" s="294">
        <f ca="1">+IF(ISERROR(HLOOKUP($B163,INDIRECT("'Monthly Resource Report'!"&amp;'Reid Validation'!Q$482631&amp;":"&amp;'Reid Validation'!Q$482632),'Reid Validation'!Q$482633,FALSE)),0,HLOOKUP($B163,INDIRECT("'Monthly Resource Report'!"&amp;'Reid Validation'!Q$482631&amp;":"&amp;'Reid Validation'!Q$482632),'Reid Validation'!Q$482633,FALSE))</f>
        <v>60</v>
      </c>
      <c r="R163" s="297">
        <f ca="1">+IF(ISERROR(HLOOKUP($B163,INDIRECT("'Monthly Resource Report'!"&amp;'Reid Validation'!R$482631&amp;":"&amp;'Reid Validation'!R$482632),'Reid Validation'!R$482633,FALSE)),0,HLOOKUP($B163,INDIRECT("'Monthly Resource Report'!"&amp;'Reid Validation'!R$482631&amp;":"&amp;'Reid Validation'!R$482632),'Reid Validation'!R$482633,FALSE))</f>
        <v>0</v>
      </c>
      <c r="S163" s="317">
        <f ca="1">+IF(ISERROR(HLOOKUP($B163,INDIRECT("'Monthly Resource Report'!"&amp;'Reid Validation'!S$482631&amp;":"&amp;'Reid Validation'!S$482632),'Reid Validation'!S$482633,FALSE)),0,HLOOKUP($B163,INDIRECT("'Monthly Resource Report'!"&amp;'Reid Validation'!S$482631&amp;":"&amp;'Reid Validation'!S$482632),'Reid Validation'!S$482633,FALSE))</f>
        <v>0.69036954870222167</v>
      </c>
      <c r="T163" s="318">
        <f ca="1">+IF(ISERROR(HLOOKUP($B163,INDIRECT("'Monthly Resource Report'!"&amp;'Reid Validation'!T$482631&amp;":"&amp;'Reid Validation'!T$482632),'Reid Validation'!T$482633,FALSE)),0,HLOOKUP($B163,INDIRECT("'Monthly Resource Report'!"&amp;'Reid Validation'!T$482631&amp;":"&amp;'Reid Validation'!T$482632),'Reid Validation'!T$482633,FALSE))</f>
        <v>6.0298099823358604E-2</v>
      </c>
    </row>
    <row r="164" spans="2:20" s="29" customFormat="1">
      <c r="B164" s="301">
        <v>46174</v>
      </c>
      <c r="C164" s="294">
        <v>45</v>
      </c>
      <c r="D164" s="297">
        <v>0</v>
      </c>
      <c r="E164" s="299">
        <v>0.3</v>
      </c>
      <c r="F164" s="295">
        <v>0.06</v>
      </c>
      <c r="G164" s="294">
        <f ca="1">+IF(ISERROR(HLOOKUP($B164,INDIRECT("'Monthly Resource Report'!"&amp;'Reid Validation'!G$482631&amp;":"&amp;'Reid Validation'!G$482632),'Reid Validation'!G$482633,FALSE)),0,HLOOKUP($B164,INDIRECT("'Monthly Resource Report'!"&amp;'Reid Validation'!G$482631&amp;":"&amp;'Reid Validation'!G$482632),'Reid Validation'!G$482633,FALSE))</f>
        <v>0</v>
      </c>
      <c r="H164" s="297">
        <f ca="1">+IF(ISERROR(HLOOKUP($B164,INDIRECT("'Monthly Resource Report'!"&amp;'Reid Validation'!H$482631&amp;":"&amp;'Reid Validation'!H$482632),'Reid Validation'!H$482633,FALSE)),0,HLOOKUP($B164,INDIRECT("'Monthly Resource Report'!"&amp;'Reid Validation'!H$482631&amp;":"&amp;'Reid Validation'!H$482632),'Reid Validation'!H$482633,FALSE))</f>
        <v>0</v>
      </c>
      <c r="I164" s="317">
        <f ca="1">+IF(ISERROR(HLOOKUP($B164,INDIRECT("'Monthly Resource Report'!"&amp;'Reid Validation'!I$482631&amp;":"&amp;'Reid Validation'!I$482632),'Reid Validation'!I$482633,FALSE)),0,HLOOKUP($B164,INDIRECT("'Monthly Resource Report'!"&amp;'Reid Validation'!I$482631&amp;":"&amp;'Reid Validation'!I$482632),'Reid Validation'!I$482633,FALSE))</f>
        <v>0</v>
      </c>
      <c r="J164" s="318">
        <f ca="1">+IF(ISERROR(HLOOKUP($B164,INDIRECT("'Monthly Resource Report'!"&amp;'Reid Validation'!J$482631&amp;":"&amp;'Reid Validation'!J$482632),'Reid Validation'!J$482633,FALSE)),0,HLOOKUP($B164,INDIRECT("'Monthly Resource Report'!"&amp;'Reid Validation'!J$482631&amp;":"&amp;'Reid Validation'!J$482632),'Reid Validation'!J$482633,FALSE))</f>
        <v>0</v>
      </c>
      <c r="L164" s="301">
        <v>46174</v>
      </c>
      <c r="M164" s="294">
        <v>60</v>
      </c>
      <c r="N164" s="297">
        <v>0</v>
      </c>
      <c r="O164" s="299">
        <v>0.7</v>
      </c>
      <c r="P164" s="295">
        <v>0.06</v>
      </c>
      <c r="Q164" s="294">
        <f ca="1">+IF(ISERROR(HLOOKUP($B164,INDIRECT("'Monthly Resource Report'!"&amp;'Reid Validation'!Q$482631&amp;":"&amp;'Reid Validation'!Q$482632),'Reid Validation'!Q$482633,FALSE)),0,HLOOKUP($B164,INDIRECT("'Monthly Resource Report'!"&amp;'Reid Validation'!Q$482631&amp;":"&amp;'Reid Validation'!Q$482632),'Reid Validation'!Q$482633,FALSE))</f>
        <v>60</v>
      </c>
      <c r="R164" s="297">
        <f ca="1">+IF(ISERROR(HLOOKUP($B164,INDIRECT("'Monthly Resource Report'!"&amp;'Reid Validation'!R$482631&amp;":"&amp;'Reid Validation'!R$482632),'Reid Validation'!R$482633,FALSE)),0,HLOOKUP($B164,INDIRECT("'Monthly Resource Report'!"&amp;'Reid Validation'!R$482631&amp;":"&amp;'Reid Validation'!R$482632),'Reid Validation'!R$482633,FALSE))</f>
        <v>0</v>
      </c>
      <c r="S164" s="317">
        <f ca="1">+IF(ISERROR(HLOOKUP($B164,INDIRECT("'Monthly Resource Report'!"&amp;'Reid Validation'!S$482631&amp;":"&amp;'Reid Validation'!S$482632),'Reid Validation'!S$482633,FALSE)),0,HLOOKUP($B164,INDIRECT("'Monthly Resource Report'!"&amp;'Reid Validation'!S$482631&amp;":"&amp;'Reid Validation'!S$482632),'Reid Validation'!S$482633,FALSE))</f>
        <v>0.70822353760692269</v>
      </c>
      <c r="T164" s="318">
        <f ca="1">+IF(ISERROR(HLOOKUP($B164,INDIRECT("'Monthly Resource Report'!"&amp;'Reid Validation'!T$482631&amp;":"&amp;'Reid Validation'!T$482632),'Reid Validation'!T$482633,FALSE)),0,HLOOKUP($B164,INDIRECT("'Monthly Resource Report'!"&amp;'Reid Validation'!T$482631&amp;":"&amp;'Reid Validation'!T$482632),'Reid Validation'!T$482633,FALSE))</f>
        <v>6.041580382034565E-2</v>
      </c>
    </row>
    <row r="165" spans="2:20" s="29" customFormat="1">
      <c r="B165" s="301">
        <v>46204</v>
      </c>
      <c r="C165" s="294">
        <v>45</v>
      </c>
      <c r="D165" s="297">
        <v>0</v>
      </c>
      <c r="E165" s="299">
        <v>0.3</v>
      </c>
      <c r="F165" s="295">
        <v>0.06</v>
      </c>
      <c r="G165" s="294">
        <f ca="1">+IF(ISERROR(HLOOKUP($B165,INDIRECT("'Monthly Resource Report'!"&amp;'Reid Validation'!G$482631&amp;":"&amp;'Reid Validation'!G$482632),'Reid Validation'!G$482633,FALSE)),0,HLOOKUP($B165,INDIRECT("'Monthly Resource Report'!"&amp;'Reid Validation'!G$482631&amp;":"&amp;'Reid Validation'!G$482632),'Reid Validation'!G$482633,FALSE))</f>
        <v>45</v>
      </c>
      <c r="H165" s="297">
        <f ca="1">+IF(ISERROR(HLOOKUP($B165,INDIRECT("'Monthly Resource Report'!"&amp;'Reid Validation'!H$482631&amp;":"&amp;'Reid Validation'!H$482632),'Reid Validation'!H$482633,FALSE)),0,HLOOKUP($B165,INDIRECT("'Monthly Resource Report'!"&amp;'Reid Validation'!H$482631&amp;":"&amp;'Reid Validation'!H$482632),'Reid Validation'!H$482633,FALSE))</f>
        <v>0</v>
      </c>
      <c r="I165" s="317">
        <f ca="1">+IF(ISERROR(HLOOKUP($B165,INDIRECT("'Monthly Resource Report'!"&amp;'Reid Validation'!I$482631&amp;":"&amp;'Reid Validation'!I$482632),'Reid Validation'!I$482633,FALSE)),0,HLOOKUP($B165,INDIRECT("'Monthly Resource Report'!"&amp;'Reid Validation'!I$482631&amp;":"&amp;'Reid Validation'!I$482632),'Reid Validation'!I$482633,FALSE))</f>
        <v>0.29510038172662278</v>
      </c>
      <c r="J165" s="318">
        <f ca="1">+IF(ISERROR(HLOOKUP($B165,INDIRECT("'Monthly Resource Report'!"&amp;'Reid Validation'!J$482631&amp;":"&amp;'Reid Validation'!J$482632),'Reid Validation'!J$482633,FALSE)),0,HLOOKUP($B165,INDIRECT("'Monthly Resource Report'!"&amp;'Reid Validation'!J$482631&amp;":"&amp;'Reid Validation'!J$482632),'Reid Validation'!J$482633,FALSE))</f>
        <v>7.6154937219773622E-2</v>
      </c>
      <c r="L165" s="301">
        <v>46204</v>
      </c>
      <c r="M165" s="294">
        <v>58</v>
      </c>
      <c r="N165" s="297">
        <v>0</v>
      </c>
      <c r="O165" s="299">
        <v>0.7</v>
      </c>
      <c r="P165" s="295">
        <v>0.06</v>
      </c>
      <c r="Q165" s="294">
        <f ca="1">+IF(ISERROR(HLOOKUP($B165,INDIRECT("'Monthly Resource Report'!"&amp;'Reid Validation'!Q$482631&amp;":"&amp;'Reid Validation'!Q$482632),'Reid Validation'!Q$482633,FALSE)),0,HLOOKUP($B165,INDIRECT("'Monthly Resource Report'!"&amp;'Reid Validation'!Q$482631&amp;":"&amp;'Reid Validation'!Q$482632),'Reid Validation'!Q$482633,FALSE))</f>
        <v>58</v>
      </c>
      <c r="R165" s="297">
        <f ca="1">+IF(ISERROR(HLOOKUP($B165,INDIRECT("'Monthly Resource Report'!"&amp;'Reid Validation'!R$482631&amp;":"&amp;'Reid Validation'!R$482632),'Reid Validation'!R$482633,FALSE)),0,HLOOKUP($B165,INDIRECT("'Monthly Resource Report'!"&amp;'Reid Validation'!R$482631&amp;":"&amp;'Reid Validation'!R$482632),'Reid Validation'!R$482633,FALSE))</f>
        <v>0</v>
      </c>
      <c r="S165" s="317">
        <f ca="1">+IF(ISERROR(HLOOKUP($B165,INDIRECT("'Monthly Resource Report'!"&amp;'Reid Validation'!S$482631&amp;":"&amp;'Reid Validation'!S$482632),'Reid Validation'!S$482633,FALSE)),0,HLOOKUP($B165,INDIRECT("'Monthly Resource Report'!"&amp;'Reid Validation'!S$482631&amp;":"&amp;'Reid Validation'!S$482632),'Reid Validation'!S$482633,FALSE))</f>
        <v>0.7181260724906906</v>
      </c>
      <c r="T165" s="318">
        <f ca="1">+IF(ISERROR(HLOOKUP($B165,INDIRECT("'Monthly Resource Report'!"&amp;'Reid Validation'!T$482631&amp;":"&amp;'Reid Validation'!T$482632),'Reid Validation'!T$482633,FALSE)),0,HLOOKUP($B165,INDIRECT("'Monthly Resource Report'!"&amp;'Reid Validation'!T$482631&amp;":"&amp;'Reid Validation'!T$482632),'Reid Validation'!T$482633,FALSE))</f>
        <v>6.0441962966076006E-2</v>
      </c>
    </row>
    <row r="166" spans="2:20" s="29" customFormat="1">
      <c r="B166" s="301">
        <v>46235</v>
      </c>
      <c r="C166" s="294">
        <v>45</v>
      </c>
      <c r="D166" s="297">
        <v>0</v>
      </c>
      <c r="E166" s="299">
        <v>0.3</v>
      </c>
      <c r="F166" s="295">
        <v>0.06</v>
      </c>
      <c r="G166" s="294">
        <f ca="1">+IF(ISERROR(HLOOKUP($B166,INDIRECT("'Monthly Resource Report'!"&amp;'Reid Validation'!G$482631&amp;":"&amp;'Reid Validation'!G$482632),'Reid Validation'!G$482633,FALSE)),0,HLOOKUP($B166,INDIRECT("'Monthly Resource Report'!"&amp;'Reid Validation'!G$482631&amp;":"&amp;'Reid Validation'!G$482632),'Reid Validation'!G$482633,FALSE))</f>
        <v>45</v>
      </c>
      <c r="H166" s="297">
        <f ca="1">+IF(ISERROR(HLOOKUP($B166,INDIRECT("'Monthly Resource Report'!"&amp;'Reid Validation'!H$482631&amp;":"&amp;'Reid Validation'!H$482632),'Reid Validation'!H$482633,FALSE)),0,HLOOKUP($B166,INDIRECT("'Monthly Resource Report'!"&amp;'Reid Validation'!H$482631&amp;":"&amp;'Reid Validation'!H$482632),'Reid Validation'!H$482633,FALSE))</f>
        <v>0</v>
      </c>
      <c r="I166" s="317">
        <f ca="1">+IF(ISERROR(HLOOKUP($B166,INDIRECT("'Monthly Resource Report'!"&amp;'Reid Validation'!I$482631&amp;":"&amp;'Reid Validation'!I$482632),'Reid Validation'!I$482633,FALSE)),0,HLOOKUP($B166,INDIRECT("'Monthly Resource Report'!"&amp;'Reid Validation'!I$482631&amp;":"&amp;'Reid Validation'!I$482632),'Reid Validation'!I$482633,FALSE))</f>
        <v>0</v>
      </c>
      <c r="J166" s="318">
        <f ca="1">+IF(ISERROR(HLOOKUP($B166,INDIRECT("'Monthly Resource Report'!"&amp;'Reid Validation'!J$482631&amp;":"&amp;'Reid Validation'!J$482632),'Reid Validation'!J$482633,FALSE)),0,HLOOKUP($B166,INDIRECT("'Monthly Resource Report'!"&amp;'Reid Validation'!J$482631&amp;":"&amp;'Reid Validation'!J$482632),'Reid Validation'!J$482633,FALSE))</f>
        <v>0</v>
      </c>
      <c r="L166" s="301">
        <v>46235</v>
      </c>
      <c r="M166" s="294">
        <v>58</v>
      </c>
      <c r="N166" s="297">
        <v>0</v>
      </c>
      <c r="O166" s="299">
        <v>0.7</v>
      </c>
      <c r="P166" s="295">
        <v>0.06</v>
      </c>
      <c r="Q166" s="294">
        <f ca="1">+IF(ISERROR(HLOOKUP($B166,INDIRECT("'Monthly Resource Report'!"&amp;'Reid Validation'!Q$482631&amp;":"&amp;'Reid Validation'!Q$482632),'Reid Validation'!Q$482633,FALSE)),0,HLOOKUP($B166,INDIRECT("'Monthly Resource Report'!"&amp;'Reid Validation'!Q$482631&amp;":"&amp;'Reid Validation'!Q$482632),'Reid Validation'!Q$482633,FALSE))</f>
        <v>58</v>
      </c>
      <c r="R166" s="297">
        <f ca="1">+IF(ISERROR(HLOOKUP($B166,INDIRECT("'Monthly Resource Report'!"&amp;'Reid Validation'!R$482631&amp;":"&amp;'Reid Validation'!R$482632),'Reid Validation'!R$482633,FALSE)),0,HLOOKUP($B166,INDIRECT("'Monthly Resource Report'!"&amp;'Reid Validation'!R$482631&amp;":"&amp;'Reid Validation'!R$482632),'Reid Validation'!R$482633,FALSE))</f>
        <v>0</v>
      </c>
      <c r="S166" s="317">
        <f ca="1">+IF(ISERROR(HLOOKUP($B166,INDIRECT("'Monthly Resource Report'!"&amp;'Reid Validation'!S$482631&amp;":"&amp;'Reid Validation'!S$482632),'Reid Validation'!S$482633,FALSE)),0,HLOOKUP($B166,INDIRECT("'Monthly Resource Report'!"&amp;'Reid Validation'!S$482631&amp;":"&amp;'Reid Validation'!S$482632),'Reid Validation'!S$482633,FALSE))</f>
        <v>0.71838704881801274</v>
      </c>
      <c r="T166" s="318">
        <f ca="1">+IF(ISERROR(HLOOKUP($B166,INDIRECT("'Monthly Resource Report'!"&amp;'Reid Validation'!T$482631&amp;":"&amp;'Reid Validation'!T$482632),'Reid Validation'!T$482633,FALSE)),0,HLOOKUP($B166,INDIRECT("'Monthly Resource Report'!"&amp;'Reid Validation'!T$482631&amp;":"&amp;'Reid Validation'!T$482632),'Reid Validation'!T$482633,FALSE))</f>
        <v>6.0323599919407674E-2</v>
      </c>
    </row>
    <row r="167" spans="2:20" s="29" customFormat="1">
      <c r="B167" s="301">
        <v>46266</v>
      </c>
      <c r="C167" s="294">
        <v>45</v>
      </c>
      <c r="D167" s="297">
        <v>0</v>
      </c>
      <c r="E167" s="299">
        <v>0.3</v>
      </c>
      <c r="F167" s="295">
        <v>0.06</v>
      </c>
      <c r="G167" s="294">
        <f ca="1">+IF(ISERROR(HLOOKUP($B167,INDIRECT("'Monthly Resource Report'!"&amp;'Reid Validation'!G$482631&amp;":"&amp;'Reid Validation'!G$482632),'Reid Validation'!G$482633,FALSE)),0,HLOOKUP($B167,INDIRECT("'Monthly Resource Report'!"&amp;'Reid Validation'!G$482631&amp;":"&amp;'Reid Validation'!G$482632),'Reid Validation'!G$482633,FALSE))</f>
        <v>0</v>
      </c>
      <c r="H167" s="297">
        <f ca="1">+IF(ISERROR(HLOOKUP($B167,INDIRECT("'Monthly Resource Report'!"&amp;'Reid Validation'!H$482631&amp;":"&amp;'Reid Validation'!H$482632),'Reid Validation'!H$482633,FALSE)),0,HLOOKUP($B167,INDIRECT("'Monthly Resource Report'!"&amp;'Reid Validation'!H$482631&amp;":"&amp;'Reid Validation'!H$482632),'Reid Validation'!H$482633,FALSE))</f>
        <v>0</v>
      </c>
      <c r="I167" s="317">
        <f ca="1">+IF(ISERROR(HLOOKUP($B167,INDIRECT("'Monthly Resource Report'!"&amp;'Reid Validation'!I$482631&amp;":"&amp;'Reid Validation'!I$482632),'Reid Validation'!I$482633,FALSE)),0,HLOOKUP($B167,INDIRECT("'Monthly Resource Report'!"&amp;'Reid Validation'!I$482631&amp;":"&amp;'Reid Validation'!I$482632),'Reid Validation'!I$482633,FALSE))</f>
        <v>0</v>
      </c>
      <c r="J167" s="318">
        <f ca="1">+IF(ISERROR(HLOOKUP($B167,INDIRECT("'Monthly Resource Report'!"&amp;'Reid Validation'!J$482631&amp;":"&amp;'Reid Validation'!J$482632),'Reid Validation'!J$482633,FALSE)),0,HLOOKUP($B167,INDIRECT("'Monthly Resource Report'!"&amp;'Reid Validation'!J$482631&amp;":"&amp;'Reid Validation'!J$482632),'Reid Validation'!J$482633,FALSE))</f>
        <v>0</v>
      </c>
      <c r="L167" s="301">
        <v>46266</v>
      </c>
      <c r="M167" s="294">
        <v>58</v>
      </c>
      <c r="N167" s="297">
        <v>0</v>
      </c>
      <c r="O167" s="299">
        <v>0.7</v>
      </c>
      <c r="P167" s="295">
        <v>0.06</v>
      </c>
      <c r="Q167" s="294">
        <f ca="1">+IF(ISERROR(HLOOKUP($B167,INDIRECT("'Monthly Resource Report'!"&amp;'Reid Validation'!Q$482631&amp;":"&amp;'Reid Validation'!Q$482632),'Reid Validation'!Q$482633,FALSE)),0,HLOOKUP($B167,INDIRECT("'Monthly Resource Report'!"&amp;'Reid Validation'!Q$482631&amp;":"&amp;'Reid Validation'!Q$482632),'Reid Validation'!Q$482633,FALSE))</f>
        <v>58</v>
      </c>
      <c r="R167" s="297">
        <f ca="1">+IF(ISERROR(HLOOKUP($B167,INDIRECT("'Monthly Resource Report'!"&amp;'Reid Validation'!R$482631&amp;":"&amp;'Reid Validation'!R$482632),'Reid Validation'!R$482633,FALSE)),0,HLOOKUP($B167,INDIRECT("'Monthly Resource Report'!"&amp;'Reid Validation'!R$482631&amp;":"&amp;'Reid Validation'!R$482632),'Reid Validation'!R$482633,FALSE))</f>
        <v>0</v>
      </c>
      <c r="S167" s="317">
        <f ca="1">+IF(ISERROR(HLOOKUP($B167,INDIRECT("'Monthly Resource Report'!"&amp;'Reid Validation'!S$482631&amp;":"&amp;'Reid Validation'!S$482632),'Reid Validation'!S$482633,FALSE)),0,HLOOKUP($B167,INDIRECT("'Monthly Resource Report'!"&amp;'Reid Validation'!S$482631&amp;":"&amp;'Reid Validation'!S$482632),'Reid Validation'!S$482633,FALSE))</f>
        <v>0.71829813265770592</v>
      </c>
      <c r="T167" s="318">
        <f ca="1">+IF(ISERROR(HLOOKUP($B167,INDIRECT("'Monthly Resource Report'!"&amp;'Reid Validation'!T$482631&amp;":"&amp;'Reid Validation'!T$482632),'Reid Validation'!T$482633,FALSE)),0,HLOOKUP($B167,INDIRECT("'Monthly Resource Report'!"&amp;'Reid Validation'!T$482631&amp;":"&amp;'Reid Validation'!T$482632),'Reid Validation'!T$482633,FALSE))</f>
        <v>6.0541206720371998E-2</v>
      </c>
    </row>
    <row r="168" spans="2:20" s="29" customFormat="1">
      <c r="B168" s="301">
        <v>46296</v>
      </c>
      <c r="C168" s="294">
        <v>45</v>
      </c>
      <c r="D168" s="297">
        <v>0</v>
      </c>
      <c r="E168" s="299">
        <v>0.3</v>
      </c>
      <c r="F168" s="295">
        <v>0.06</v>
      </c>
      <c r="G168" s="294">
        <f ca="1">+IF(ISERROR(HLOOKUP($B168,INDIRECT("'Monthly Resource Report'!"&amp;'Reid Validation'!G$482631&amp;":"&amp;'Reid Validation'!G$482632),'Reid Validation'!G$482633,FALSE)),0,HLOOKUP($B168,INDIRECT("'Monthly Resource Report'!"&amp;'Reid Validation'!G$482631&amp;":"&amp;'Reid Validation'!G$482632),'Reid Validation'!G$482633,FALSE))</f>
        <v>0</v>
      </c>
      <c r="H168" s="297">
        <f ca="1">+IF(ISERROR(HLOOKUP($B168,INDIRECT("'Monthly Resource Report'!"&amp;'Reid Validation'!H$482631&amp;":"&amp;'Reid Validation'!H$482632),'Reid Validation'!H$482633,FALSE)),0,HLOOKUP($B168,INDIRECT("'Monthly Resource Report'!"&amp;'Reid Validation'!H$482631&amp;":"&amp;'Reid Validation'!H$482632),'Reid Validation'!H$482633,FALSE))</f>
        <v>0</v>
      </c>
      <c r="I168" s="317">
        <f ca="1">+IF(ISERROR(HLOOKUP($B168,INDIRECT("'Monthly Resource Report'!"&amp;'Reid Validation'!I$482631&amp;":"&amp;'Reid Validation'!I$482632),'Reid Validation'!I$482633,FALSE)),0,HLOOKUP($B168,INDIRECT("'Monthly Resource Report'!"&amp;'Reid Validation'!I$482631&amp;":"&amp;'Reid Validation'!I$482632),'Reid Validation'!I$482633,FALSE))</f>
        <v>0</v>
      </c>
      <c r="J168" s="318">
        <f ca="1">+IF(ISERROR(HLOOKUP($B168,INDIRECT("'Monthly Resource Report'!"&amp;'Reid Validation'!J$482631&amp;":"&amp;'Reid Validation'!J$482632),'Reid Validation'!J$482633,FALSE)),0,HLOOKUP($B168,INDIRECT("'Monthly Resource Report'!"&amp;'Reid Validation'!J$482631&amp;":"&amp;'Reid Validation'!J$482632),'Reid Validation'!J$482633,FALSE))</f>
        <v>0</v>
      </c>
      <c r="L168" s="301">
        <v>46296</v>
      </c>
      <c r="M168" s="294">
        <v>60</v>
      </c>
      <c r="N168" s="297">
        <v>0</v>
      </c>
      <c r="O168" s="299">
        <v>0.7</v>
      </c>
      <c r="P168" s="295">
        <v>0.06</v>
      </c>
      <c r="Q168" s="294">
        <f ca="1">+IF(ISERROR(HLOOKUP($B168,INDIRECT("'Monthly Resource Report'!"&amp;'Reid Validation'!Q$482631&amp;":"&amp;'Reid Validation'!Q$482632),'Reid Validation'!Q$482633,FALSE)),0,HLOOKUP($B168,INDIRECT("'Monthly Resource Report'!"&amp;'Reid Validation'!Q$482631&amp;":"&amp;'Reid Validation'!Q$482632),'Reid Validation'!Q$482633,FALSE))</f>
        <v>60</v>
      </c>
      <c r="R168" s="297">
        <f ca="1">+IF(ISERROR(HLOOKUP($B168,INDIRECT("'Monthly Resource Report'!"&amp;'Reid Validation'!R$482631&amp;":"&amp;'Reid Validation'!R$482632),'Reid Validation'!R$482633,FALSE)),0,HLOOKUP($B168,INDIRECT("'Monthly Resource Report'!"&amp;'Reid Validation'!R$482631&amp;":"&amp;'Reid Validation'!R$482632),'Reid Validation'!R$482633,FALSE))</f>
        <v>0</v>
      </c>
      <c r="S168" s="317">
        <f ca="1">+IF(ISERROR(HLOOKUP($B168,INDIRECT("'Monthly Resource Report'!"&amp;'Reid Validation'!S$482631&amp;":"&amp;'Reid Validation'!S$482632),'Reid Validation'!S$482633,FALSE)),0,HLOOKUP($B168,INDIRECT("'Monthly Resource Report'!"&amp;'Reid Validation'!S$482631&amp;":"&amp;'Reid Validation'!S$482632),'Reid Validation'!S$482633,FALSE))</f>
        <v>0.7023909480290772</v>
      </c>
      <c r="T168" s="318">
        <f ca="1">+IF(ISERROR(HLOOKUP($B168,INDIRECT("'Monthly Resource Report'!"&amp;'Reid Validation'!T$482631&amp;":"&amp;'Reid Validation'!T$482632),'Reid Validation'!T$482633,FALSE)),0,HLOOKUP($B168,INDIRECT("'Monthly Resource Report'!"&amp;'Reid Validation'!T$482631&amp;":"&amp;'Reid Validation'!T$482632),'Reid Validation'!T$482633,FALSE))</f>
        <v>6.0997108644630385E-2</v>
      </c>
    </row>
    <row r="169" spans="2:20" s="29" customFormat="1">
      <c r="B169" s="301">
        <v>46327</v>
      </c>
      <c r="C169" s="294">
        <v>45</v>
      </c>
      <c r="D169" s="297">
        <v>0</v>
      </c>
      <c r="E169" s="299">
        <v>0.3</v>
      </c>
      <c r="F169" s="295">
        <v>0.06</v>
      </c>
      <c r="G169" s="294">
        <f ca="1">+IF(ISERROR(HLOOKUP($B169,INDIRECT("'Monthly Resource Report'!"&amp;'Reid Validation'!G$482631&amp;":"&amp;'Reid Validation'!G$482632),'Reid Validation'!G$482633,FALSE)),0,HLOOKUP($B169,INDIRECT("'Monthly Resource Report'!"&amp;'Reid Validation'!G$482631&amp;":"&amp;'Reid Validation'!G$482632),'Reid Validation'!G$482633,FALSE))</f>
        <v>0</v>
      </c>
      <c r="H169" s="297">
        <f ca="1">+IF(ISERROR(HLOOKUP($B169,INDIRECT("'Monthly Resource Report'!"&amp;'Reid Validation'!H$482631&amp;":"&amp;'Reid Validation'!H$482632),'Reid Validation'!H$482633,FALSE)),0,HLOOKUP($B169,INDIRECT("'Monthly Resource Report'!"&amp;'Reid Validation'!H$482631&amp;":"&amp;'Reid Validation'!H$482632),'Reid Validation'!H$482633,FALSE))</f>
        <v>0</v>
      </c>
      <c r="I169" s="317">
        <f ca="1">+IF(ISERROR(HLOOKUP($B169,INDIRECT("'Monthly Resource Report'!"&amp;'Reid Validation'!I$482631&amp;":"&amp;'Reid Validation'!I$482632),'Reid Validation'!I$482633,FALSE)),0,HLOOKUP($B169,INDIRECT("'Monthly Resource Report'!"&amp;'Reid Validation'!I$482631&amp;":"&amp;'Reid Validation'!I$482632),'Reid Validation'!I$482633,FALSE))</f>
        <v>0</v>
      </c>
      <c r="J169" s="318">
        <f ca="1">+IF(ISERROR(HLOOKUP($B169,INDIRECT("'Monthly Resource Report'!"&amp;'Reid Validation'!J$482631&amp;":"&amp;'Reid Validation'!J$482632),'Reid Validation'!J$482633,FALSE)),0,HLOOKUP($B169,INDIRECT("'Monthly Resource Report'!"&amp;'Reid Validation'!J$482631&amp;":"&amp;'Reid Validation'!J$482632),'Reid Validation'!J$482633,FALSE))</f>
        <v>0</v>
      </c>
      <c r="L169" s="301">
        <v>46327</v>
      </c>
      <c r="M169" s="294">
        <v>60</v>
      </c>
      <c r="N169" s="297">
        <v>0</v>
      </c>
      <c r="O169" s="299">
        <v>0.7</v>
      </c>
      <c r="P169" s="295">
        <v>0.06</v>
      </c>
      <c r="Q169" s="294">
        <f ca="1">+IF(ISERROR(HLOOKUP($B169,INDIRECT("'Monthly Resource Report'!"&amp;'Reid Validation'!Q$482631&amp;":"&amp;'Reid Validation'!Q$482632),'Reid Validation'!Q$482633,FALSE)),0,HLOOKUP($B169,INDIRECT("'Monthly Resource Report'!"&amp;'Reid Validation'!Q$482631&amp;":"&amp;'Reid Validation'!Q$482632),'Reid Validation'!Q$482633,FALSE))</f>
        <v>60</v>
      </c>
      <c r="R169" s="297">
        <f ca="1">+IF(ISERROR(HLOOKUP($B169,INDIRECT("'Monthly Resource Report'!"&amp;'Reid Validation'!R$482631&amp;":"&amp;'Reid Validation'!R$482632),'Reid Validation'!R$482633,FALSE)),0,HLOOKUP($B169,INDIRECT("'Monthly Resource Report'!"&amp;'Reid Validation'!R$482631&amp;":"&amp;'Reid Validation'!R$482632),'Reid Validation'!R$482633,FALSE))</f>
        <v>0</v>
      </c>
      <c r="S169" s="317">
        <f ca="1">+IF(ISERROR(HLOOKUP($B169,INDIRECT("'Monthly Resource Report'!"&amp;'Reid Validation'!S$482631&amp;":"&amp;'Reid Validation'!S$482632),'Reid Validation'!S$482633,FALSE)),0,HLOOKUP($B169,INDIRECT("'Monthly Resource Report'!"&amp;'Reid Validation'!S$482631&amp;":"&amp;'Reid Validation'!S$482632),'Reid Validation'!S$482633,FALSE))</f>
        <v>0.70919831159534485</v>
      </c>
      <c r="T169" s="318">
        <f ca="1">+IF(ISERROR(HLOOKUP($B169,INDIRECT("'Monthly Resource Report'!"&amp;'Reid Validation'!T$482631&amp;":"&amp;'Reid Validation'!T$482632),'Reid Validation'!T$482633,FALSE)),0,HLOOKUP($B169,INDIRECT("'Monthly Resource Report'!"&amp;'Reid Validation'!T$482631&amp;":"&amp;'Reid Validation'!T$482632),'Reid Validation'!T$482633,FALSE))</f>
        <v>6.0761301127312012E-2</v>
      </c>
    </row>
    <row r="170" spans="2:20" s="29" customFormat="1">
      <c r="B170" s="301">
        <v>46357</v>
      </c>
      <c r="C170" s="294">
        <v>45</v>
      </c>
      <c r="D170" s="297">
        <v>0</v>
      </c>
      <c r="E170" s="299">
        <v>0.3</v>
      </c>
      <c r="F170" s="295">
        <v>0.06</v>
      </c>
      <c r="G170" s="294">
        <f ca="1">+IF(ISERROR(HLOOKUP($B170,INDIRECT("'Monthly Resource Report'!"&amp;'Reid Validation'!G$482631&amp;":"&amp;'Reid Validation'!G$482632),'Reid Validation'!G$482633,FALSE)),0,HLOOKUP($B170,INDIRECT("'Monthly Resource Report'!"&amp;'Reid Validation'!G$482631&amp;":"&amp;'Reid Validation'!G$482632),'Reid Validation'!G$482633,FALSE))</f>
        <v>0</v>
      </c>
      <c r="H170" s="297">
        <f ca="1">+IF(ISERROR(HLOOKUP($B170,INDIRECT("'Monthly Resource Report'!"&amp;'Reid Validation'!H$482631&amp;":"&amp;'Reid Validation'!H$482632),'Reid Validation'!H$482633,FALSE)),0,HLOOKUP($B170,INDIRECT("'Monthly Resource Report'!"&amp;'Reid Validation'!H$482631&amp;":"&amp;'Reid Validation'!H$482632),'Reid Validation'!H$482633,FALSE))</f>
        <v>0</v>
      </c>
      <c r="I170" s="317">
        <f ca="1">+IF(ISERROR(HLOOKUP($B170,INDIRECT("'Monthly Resource Report'!"&amp;'Reid Validation'!I$482631&amp;":"&amp;'Reid Validation'!I$482632),'Reid Validation'!I$482633,FALSE)),0,HLOOKUP($B170,INDIRECT("'Monthly Resource Report'!"&amp;'Reid Validation'!I$482631&amp;":"&amp;'Reid Validation'!I$482632),'Reid Validation'!I$482633,FALSE))</f>
        <v>0</v>
      </c>
      <c r="J170" s="318">
        <f ca="1">+IF(ISERROR(HLOOKUP($B170,INDIRECT("'Monthly Resource Report'!"&amp;'Reid Validation'!J$482631&amp;":"&amp;'Reid Validation'!J$482632),'Reid Validation'!J$482633,FALSE)),0,HLOOKUP($B170,INDIRECT("'Monthly Resource Report'!"&amp;'Reid Validation'!J$482631&amp;":"&amp;'Reid Validation'!J$482632),'Reid Validation'!J$482633,FALSE))</f>
        <v>0</v>
      </c>
      <c r="L170" s="301">
        <v>46357</v>
      </c>
      <c r="M170" s="294">
        <v>65</v>
      </c>
      <c r="N170" s="297">
        <v>0</v>
      </c>
      <c r="O170" s="299">
        <v>0.7</v>
      </c>
      <c r="P170" s="295">
        <v>0.06</v>
      </c>
      <c r="Q170" s="294">
        <f ca="1">+IF(ISERROR(HLOOKUP($B170,INDIRECT("'Monthly Resource Report'!"&amp;'Reid Validation'!Q$482631&amp;":"&amp;'Reid Validation'!Q$482632),'Reid Validation'!Q$482633,FALSE)),0,HLOOKUP($B170,INDIRECT("'Monthly Resource Report'!"&amp;'Reid Validation'!Q$482631&amp;":"&amp;'Reid Validation'!Q$482632),'Reid Validation'!Q$482633,FALSE))</f>
        <v>65</v>
      </c>
      <c r="R170" s="297">
        <f ca="1">+IF(ISERROR(HLOOKUP($B170,INDIRECT("'Monthly Resource Report'!"&amp;'Reid Validation'!R$482631&amp;":"&amp;'Reid Validation'!R$482632),'Reid Validation'!R$482633,FALSE)),0,HLOOKUP($B170,INDIRECT("'Monthly Resource Report'!"&amp;'Reid Validation'!R$482631&amp;":"&amp;'Reid Validation'!R$482632),'Reid Validation'!R$482633,FALSE))</f>
        <v>0</v>
      </c>
      <c r="S170" s="317">
        <f ca="1">+IF(ISERROR(HLOOKUP($B170,INDIRECT("'Monthly Resource Report'!"&amp;'Reid Validation'!S$482631&amp;":"&amp;'Reid Validation'!S$482632),'Reid Validation'!S$482633,FALSE)),0,HLOOKUP($B170,INDIRECT("'Monthly Resource Report'!"&amp;'Reid Validation'!S$482631&amp;":"&amp;'Reid Validation'!S$482632),'Reid Validation'!S$482633,FALSE))</f>
        <v>0.70966613069545004</v>
      </c>
      <c r="T170" s="318">
        <f ca="1">+IF(ISERROR(HLOOKUP($B170,INDIRECT("'Monthly Resource Report'!"&amp;'Reid Validation'!T$482631&amp;":"&amp;'Reid Validation'!T$482632),'Reid Validation'!T$482633,FALSE)),0,HLOOKUP($B170,INDIRECT("'Monthly Resource Report'!"&amp;'Reid Validation'!T$482631&amp;":"&amp;'Reid Validation'!T$482632),'Reid Validation'!T$482633,FALSE))</f>
        <v>6.0708902035893964E-2</v>
      </c>
    </row>
    <row r="171" spans="2:20" s="29" customFormat="1">
      <c r="B171" s="301">
        <v>46388</v>
      </c>
      <c r="C171" s="294">
        <v>45</v>
      </c>
      <c r="D171" s="297">
        <v>0</v>
      </c>
      <c r="E171" s="299">
        <v>0.3</v>
      </c>
      <c r="F171" s="295">
        <v>0.06</v>
      </c>
      <c r="G171" s="294">
        <f ca="1">+IF(ISERROR(HLOOKUP($B171,INDIRECT("'Monthly Resource Report'!"&amp;'Reid Validation'!G$482631&amp;":"&amp;'Reid Validation'!G$482632),'Reid Validation'!G$482633,FALSE)),0,HLOOKUP($B171,INDIRECT("'Monthly Resource Report'!"&amp;'Reid Validation'!G$482631&amp;":"&amp;'Reid Validation'!G$482632),'Reid Validation'!G$482633,FALSE))</f>
        <v>45</v>
      </c>
      <c r="H171" s="297">
        <f ca="1">+IF(ISERROR(HLOOKUP($B171,INDIRECT("'Monthly Resource Report'!"&amp;'Reid Validation'!H$482631&amp;":"&amp;'Reid Validation'!H$482632),'Reid Validation'!H$482633,FALSE)),0,HLOOKUP($B171,INDIRECT("'Monthly Resource Report'!"&amp;'Reid Validation'!H$482631&amp;":"&amp;'Reid Validation'!H$482632),'Reid Validation'!H$482633,FALSE))</f>
        <v>0</v>
      </c>
      <c r="I171" s="317">
        <f ca="1">+IF(ISERROR(HLOOKUP($B171,INDIRECT("'Monthly Resource Report'!"&amp;'Reid Validation'!I$482631&amp;":"&amp;'Reid Validation'!I$482632),'Reid Validation'!I$482633,FALSE)),0,HLOOKUP($B171,INDIRECT("'Monthly Resource Report'!"&amp;'Reid Validation'!I$482631&amp;":"&amp;'Reid Validation'!I$482632),'Reid Validation'!I$482633,FALSE))</f>
        <v>0</v>
      </c>
      <c r="J171" s="318">
        <f ca="1">+IF(ISERROR(HLOOKUP($B171,INDIRECT("'Monthly Resource Report'!"&amp;'Reid Validation'!J$482631&amp;":"&amp;'Reid Validation'!J$482632),'Reid Validation'!J$482633,FALSE)),0,HLOOKUP($B171,INDIRECT("'Monthly Resource Report'!"&amp;'Reid Validation'!J$482631&amp;":"&amp;'Reid Validation'!J$482632),'Reid Validation'!J$482633,FALSE))</f>
        <v>0</v>
      </c>
      <c r="L171" s="301">
        <v>46388</v>
      </c>
      <c r="M171" s="294">
        <v>65</v>
      </c>
      <c r="N171" s="297">
        <v>0</v>
      </c>
      <c r="O171" s="299">
        <v>0.7</v>
      </c>
      <c r="P171" s="295">
        <v>0.06</v>
      </c>
      <c r="Q171" s="294">
        <f ca="1">+IF(ISERROR(HLOOKUP($B171,INDIRECT("'Monthly Resource Report'!"&amp;'Reid Validation'!Q$482631&amp;":"&amp;'Reid Validation'!Q$482632),'Reid Validation'!Q$482633,FALSE)),0,HLOOKUP($B171,INDIRECT("'Monthly Resource Report'!"&amp;'Reid Validation'!Q$482631&amp;":"&amp;'Reid Validation'!Q$482632),'Reid Validation'!Q$482633,FALSE))</f>
        <v>65</v>
      </c>
      <c r="R171" s="297">
        <f ca="1">+IF(ISERROR(HLOOKUP($B171,INDIRECT("'Monthly Resource Report'!"&amp;'Reid Validation'!R$482631&amp;":"&amp;'Reid Validation'!R$482632),'Reid Validation'!R$482633,FALSE)),0,HLOOKUP($B171,INDIRECT("'Monthly Resource Report'!"&amp;'Reid Validation'!R$482631&amp;":"&amp;'Reid Validation'!R$482632),'Reid Validation'!R$482633,FALSE))</f>
        <v>0</v>
      </c>
      <c r="S171" s="317">
        <f ca="1">+IF(ISERROR(HLOOKUP($B171,INDIRECT("'Monthly Resource Report'!"&amp;'Reid Validation'!S$482631&amp;":"&amp;'Reid Validation'!S$482632),'Reid Validation'!S$482633,FALSE)),0,HLOOKUP($B171,INDIRECT("'Monthly Resource Report'!"&amp;'Reid Validation'!S$482631&amp;":"&amp;'Reid Validation'!S$482632),'Reid Validation'!S$482633,FALSE))</f>
        <v>0.70678259468116722</v>
      </c>
      <c r="T171" s="318">
        <f ca="1">+IF(ISERROR(HLOOKUP($B171,INDIRECT("'Monthly Resource Report'!"&amp;'Reid Validation'!T$482631&amp;":"&amp;'Reid Validation'!T$482632),'Reid Validation'!T$482633,FALSE)),0,HLOOKUP($B171,INDIRECT("'Monthly Resource Report'!"&amp;'Reid Validation'!T$482631&amp;":"&amp;'Reid Validation'!T$482632),'Reid Validation'!T$482633,FALSE))</f>
        <v>6.0810537309596333E-2</v>
      </c>
    </row>
    <row r="172" spans="2:20" s="29" customFormat="1">
      <c r="B172" s="301">
        <v>46419</v>
      </c>
      <c r="C172" s="294">
        <v>45</v>
      </c>
      <c r="D172" s="297">
        <v>0</v>
      </c>
      <c r="E172" s="299">
        <v>0.3</v>
      </c>
      <c r="F172" s="295">
        <v>0.06</v>
      </c>
      <c r="G172" s="294">
        <f ca="1">+IF(ISERROR(HLOOKUP($B172,INDIRECT("'Monthly Resource Report'!"&amp;'Reid Validation'!G$482631&amp;":"&amp;'Reid Validation'!G$482632),'Reid Validation'!G$482633,FALSE)),0,HLOOKUP($B172,INDIRECT("'Monthly Resource Report'!"&amp;'Reid Validation'!G$482631&amp;":"&amp;'Reid Validation'!G$482632),'Reid Validation'!G$482633,FALSE))</f>
        <v>45</v>
      </c>
      <c r="H172" s="297">
        <f ca="1">+IF(ISERROR(HLOOKUP($B172,INDIRECT("'Monthly Resource Report'!"&amp;'Reid Validation'!H$482631&amp;":"&amp;'Reid Validation'!H$482632),'Reid Validation'!H$482633,FALSE)),0,HLOOKUP($B172,INDIRECT("'Monthly Resource Report'!"&amp;'Reid Validation'!H$482631&amp;":"&amp;'Reid Validation'!H$482632),'Reid Validation'!H$482633,FALSE))</f>
        <v>0</v>
      </c>
      <c r="I172" s="317">
        <f ca="1">+IF(ISERROR(HLOOKUP($B172,INDIRECT("'Monthly Resource Report'!"&amp;'Reid Validation'!I$482631&amp;":"&amp;'Reid Validation'!I$482632),'Reid Validation'!I$482633,FALSE)),0,HLOOKUP($B172,INDIRECT("'Monthly Resource Report'!"&amp;'Reid Validation'!I$482631&amp;":"&amp;'Reid Validation'!I$482632),'Reid Validation'!I$482633,FALSE))</f>
        <v>0</v>
      </c>
      <c r="J172" s="318">
        <f ca="1">+IF(ISERROR(HLOOKUP($B172,INDIRECT("'Monthly Resource Report'!"&amp;'Reid Validation'!J$482631&amp;":"&amp;'Reid Validation'!J$482632),'Reid Validation'!J$482633,FALSE)),0,HLOOKUP($B172,INDIRECT("'Monthly Resource Report'!"&amp;'Reid Validation'!J$482631&amp;":"&amp;'Reid Validation'!J$482632),'Reid Validation'!J$482633,FALSE))</f>
        <v>0</v>
      </c>
      <c r="L172" s="301">
        <v>46419</v>
      </c>
      <c r="M172" s="294">
        <v>65</v>
      </c>
      <c r="N172" s="297">
        <v>0</v>
      </c>
      <c r="O172" s="299">
        <v>0.7</v>
      </c>
      <c r="P172" s="295">
        <v>0.06</v>
      </c>
      <c r="Q172" s="294">
        <f ca="1">+IF(ISERROR(HLOOKUP($B172,INDIRECT("'Monthly Resource Report'!"&amp;'Reid Validation'!Q$482631&amp;":"&amp;'Reid Validation'!Q$482632),'Reid Validation'!Q$482633,FALSE)),0,HLOOKUP($B172,INDIRECT("'Monthly Resource Report'!"&amp;'Reid Validation'!Q$482631&amp;":"&amp;'Reid Validation'!Q$482632),'Reid Validation'!Q$482633,FALSE))</f>
        <v>65</v>
      </c>
      <c r="R172" s="297">
        <f ca="1">+IF(ISERROR(HLOOKUP($B172,INDIRECT("'Monthly Resource Report'!"&amp;'Reid Validation'!R$482631&amp;":"&amp;'Reid Validation'!R$482632),'Reid Validation'!R$482633,FALSE)),0,HLOOKUP($B172,INDIRECT("'Monthly Resource Report'!"&amp;'Reid Validation'!R$482631&amp;":"&amp;'Reid Validation'!R$482632),'Reid Validation'!R$482633,FALSE))</f>
        <v>0</v>
      </c>
      <c r="S172" s="317">
        <f ca="1">+IF(ISERROR(HLOOKUP($B172,INDIRECT("'Monthly Resource Report'!"&amp;'Reid Validation'!S$482631&amp;":"&amp;'Reid Validation'!S$482632),'Reid Validation'!S$482633,FALSE)),0,HLOOKUP($B172,INDIRECT("'Monthly Resource Report'!"&amp;'Reid Validation'!S$482631&amp;":"&amp;'Reid Validation'!S$482632),'Reid Validation'!S$482633,FALSE))</f>
        <v>0.70698685240679249</v>
      </c>
      <c r="T172" s="318">
        <f ca="1">+IF(ISERROR(HLOOKUP($B172,INDIRECT("'Monthly Resource Report'!"&amp;'Reid Validation'!T$482631&amp;":"&amp;'Reid Validation'!T$482632),'Reid Validation'!T$482633,FALSE)),0,HLOOKUP($B172,INDIRECT("'Monthly Resource Report'!"&amp;'Reid Validation'!T$482631&amp;":"&amp;'Reid Validation'!T$482632),'Reid Validation'!T$482633,FALSE))</f>
        <v>6.0930980385098796E-2</v>
      </c>
    </row>
    <row r="173" spans="2:20" s="29" customFormat="1">
      <c r="B173" s="301">
        <v>46447</v>
      </c>
      <c r="C173" s="294">
        <v>45</v>
      </c>
      <c r="D173" s="297">
        <v>0</v>
      </c>
      <c r="E173" s="299">
        <v>0.3</v>
      </c>
      <c r="F173" s="295">
        <v>0.06</v>
      </c>
      <c r="G173" s="294">
        <f ca="1">+IF(ISERROR(HLOOKUP($B173,INDIRECT("'Monthly Resource Report'!"&amp;'Reid Validation'!G$482631&amp;":"&amp;'Reid Validation'!G$482632),'Reid Validation'!G$482633,FALSE)),0,HLOOKUP($B173,INDIRECT("'Monthly Resource Report'!"&amp;'Reid Validation'!G$482631&amp;":"&amp;'Reid Validation'!G$482632),'Reid Validation'!G$482633,FALSE))</f>
        <v>0</v>
      </c>
      <c r="H173" s="297">
        <f ca="1">+IF(ISERROR(HLOOKUP($B173,INDIRECT("'Monthly Resource Report'!"&amp;'Reid Validation'!H$482631&amp;":"&amp;'Reid Validation'!H$482632),'Reid Validation'!H$482633,FALSE)),0,HLOOKUP($B173,INDIRECT("'Monthly Resource Report'!"&amp;'Reid Validation'!H$482631&amp;":"&amp;'Reid Validation'!H$482632),'Reid Validation'!H$482633,FALSE))</f>
        <v>0</v>
      </c>
      <c r="I173" s="317">
        <f ca="1">+IF(ISERROR(HLOOKUP($B173,INDIRECT("'Monthly Resource Report'!"&amp;'Reid Validation'!I$482631&amp;":"&amp;'Reid Validation'!I$482632),'Reid Validation'!I$482633,FALSE)),0,HLOOKUP($B173,INDIRECT("'Monthly Resource Report'!"&amp;'Reid Validation'!I$482631&amp;":"&amp;'Reid Validation'!I$482632),'Reid Validation'!I$482633,FALSE))</f>
        <v>0</v>
      </c>
      <c r="J173" s="318">
        <f ca="1">+IF(ISERROR(HLOOKUP($B173,INDIRECT("'Monthly Resource Report'!"&amp;'Reid Validation'!J$482631&amp;":"&amp;'Reid Validation'!J$482632),'Reid Validation'!J$482633,FALSE)),0,HLOOKUP($B173,INDIRECT("'Monthly Resource Report'!"&amp;'Reid Validation'!J$482631&amp;":"&amp;'Reid Validation'!J$482632),'Reid Validation'!J$482633,FALSE))</f>
        <v>0</v>
      </c>
      <c r="L173" s="301">
        <v>46447</v>
      </c>
      <c r="M173" s="294">
        <v>65</v>
      </c>
      <c r="N173" s="297">
        <v>0</v>
      </c>
      <c r="O173" s="299">
        <v>0.7</v>
      </c>
      <c r="P173" s="295">
        <v>0.06</v>
      </c>
      <c r="Q173" s="294">
        <f ca="1">+IF(ISERROR(HLOOKUP($B173,INDIRECT("'Monthly Resource Report'!"&amp;'Reid Validation'!Q$482631&amp;":"&amp;'Reid Validation'!Q$482632),'Reid Validation'!Q$482633,FALSE)),0,HLOOKUP($B173,INDIRECT("'Monthly Resource Report'!"&amp;'Reid Validation'!Q$482631&amp;":"&amp;'Reid Validation'!Q$482632),'Reid Validation'!Q$482633,FALSE))</f>
        <v>65</v>
      </c>
      <c r="R173" s="297">
        <f ca="1">+IF(ISERROR(HLOOKUP($B173,INDIRECT("'Monthly Resource Report'!"&amp;'Reid Validation'!R$482631&amp;":"&amp;'Reid Validation'!R$482632),'Reid Validation'!R$482633,FALSE)),0,HLOOKUP($B173,INDIRECT("'Monthly Resource Report'!"&amp;'Reid Validation'!R$482631&amp;":"&amp;'Reid Validation'!R$482632),'Reid Validation'!R$482633,FALSE))</f>
        <v>0</v>
      </c>
      <c r="S173" s="317">
        <f ca="1">+IF(ISERROR(HLOOKUP($B173,INDIRECT("'Monthly Resource Report'!"&amp;'Reid Validation'!S$482631&amp;":"&amp;'Reid Validation'!S$482632),'Reid Validation'!S$482633,FALSE)),0,HLOOKUP($B173,INDIRECT("'Monthly Resource Report'!"&amp;'Reid Validation'!S$482631&amp;":"&amp;'Reid Validation'!S$482632),'Reid Validation'!S$482633,FALSE))</f>
        <v>0.70977121968750689</v>
      </c>
      <c r="T173" s="318">
        <f ca="1">+IF(ISERROR(HLOOKUP($B173,INDIRECT("'Monthly Resource Report'!"&amp;'Reid Validation'!T$482631&amp;":"&amp;'Reid Validation'!T$482632),'Reid Validation'!T$482633,FALSE)),0,HLOOKUP($B173,INDIRECT("'Monthly Resource Report'!"&amp;'Reid Validation'!T$482631&amp;":"&amp;'Reid Validation'!T$482632),'Reid Validation'!T$482633,FALSE))</f>
        <v>6.1089274632414384E-2</v>
      </c>
    </row>
    <row r="174" spans="2:20" s="29" customFormat="1">
      <c r="B174" s="301">
        <v>46478</v>
      </c>
      <c r="C174" s="294">
        <v>45</v>
      </c>
      <c r="D174" s="297">
        <v>0</v>
      </c>
      <c r="E174" s="299">
        <v>0.3</v>
      </c>
      <c r="F174" s="295">
        <v>0.06</v>
      </c>
      <c r="G174" s="294">
        <f ca="1">+IF(ISERROR(HLOOKUP($B174,INDIRECT("'Monthly Resource Report'!"&amp;'Reid Validation'!G$482631&amp;":"&amp;'Reid Validation'!G$482632),'Reid Validation'!G$482633,FALSE)),0,HLOOKUP($B174,INDIRECT("'Monthly Resource Report'!"&amp;'Reid Validation'!G$482631&amp;":"&amp;'Reid Validation'!G$482632),'Reid Validation'!G$482633,FALSE))</f>
        <v>0</v>
      </c>
      <c r="H174" s="297">
        <f ca="1">+IF(ISERROR(HLOOKUP($B174,INDIRECT("'Monthly Resource Report'!"&amp;'Reid Validation'!H$482631&amp;":"&amp;'Reid Validation'!H$482632),'Reid Validation'!H$482633,FALSE)),0,HLOOKUP($B174,INDIRECT("'Monthly Resource Report'!"&amp;'Reid Validation'!H$482631&amp;":"&amp;'Reid Validation'!H$482632),'Reid Validation'!H$482633,FALSE))</f>
        <v>0</v>
      </c>
      <c r="I174" s="317">
        <f ca="1">+IF(ISERROR(HLOOKUP($B174,INDIRECT("'Monthly Resource Report'!"&amp;'Reid Validation'!I$482631&amp;":"&amp;'Reid Validation'!I$482632),'Reid Validation'!I$482633,FALSE)),0,HLOOKUP($B174,INDIRECT("'Monthly Resource Report'!"&amp;'Reid Validation'!I$482631&amp;":"&amp;'Reid Validation'!I$482632),'Reid Validation'!I$482633,FALSE))</f>
        <v>0</v>
      </c>
      <c r="J174" s="318">
        <f ca="1">+IF(ISERROR(HLOOKUP($B174,INDIRECT("'Monthly Resource Report'!"&amp;'Reid Validation'!J$482631&amp;":"&amp;'Reid Validation'!J$482632),'Reid Validation'!J$482633,FALSE)),0,HLOOKUP($B174,INDIRECT("'Monthly Resource Report'!"&amp;'Reid Validation'!J$482631&amp;":"&amp;'Reid Validation'!J$482632),'Reid Validation'!J$482633,FALSE))</f>
        <v>0</v>
      </c>
      <c r="L174" s="301">
        <v>46478</v>
      </c>
      <c r="M174" s="294">
        <v>65</v>
      </c>
      <c r="N174" s="297">
        <v>0</v>
      </c>
      <c r="O174" s="299">
        <v>0.7</v>
      </c>
      <c r="P174" s="295">
        <v>0.06</v>
      </c>
      <c r="Q174" s="294">
        <f ca="1">+IF(ISERROR(HLOOKUP($B174,INDIRECT("'Monthly Resource Report'!"&amp;'Reid Validation'!Q$482631&amp;":"&amp;'Reid Validation'!Q$482632),'Reid Validation'!Q$482633,FALSE)),0,HLOOKUP($B174,INDIRECT("'Monthly Resource Report'!"&amp;'Reid Validation'!Q$482631&amp;":"&amp;'Reid Validation'!Q$482632),'Reid Validation'!Q$482633,FALSE))</f>
        <v>65</v>
      </c>
      <c r="R174" s="297">
        <f ca="1">+IF(ISERROR(HLOOKUP($B174,INDIRECT("'Monthly Resource Report'!"&amp;'Reid Validation'!R$482631&amp;":"&amp;'Reid Validation'!R$482632),'Reid Validation'!R$482633,FALSE)),0,HLOOKUP($B174,INDIRECT("'Monthly Resource Report'!"&amp;'Reid Validation'!R$482631&amp;":"&amp;'Reid Validation'!R$482632),'Reid Validation'!R$482633,FALSE))</f>
        <v>0</v>
      </c>
      <c r="S174" s="317">
        <f ca="1">+IF(ISERROR(HLOOKUP($B174,INDIRECT("'Monthly Resource Report'!"&amp;'Reid Validation'!S$482631&amp;":"&amp;'Reid Validation'!S$482632),'Reid Validation'!S$482633,FALSE)),0,HLOOKUP($B174,INDIRECT("'Monthly Resource Report'!"&amp;'Reid Validation'!S$482631&amp;":"&amp;'Reid Validation'!S$482632),'Reid Validation'!S$482633,FALSE))</f>
        <v>0.7100172219214882</v>
      </c>
      <c r="T174" s="318">
        <f ca="1">+IF(ISERROR(HLOOKUP($B174,INDIRECT("'Monthly Resource Report'!"&amp;'Reid Validation'!T$482631&amp;":"&amp;'Reid Validation'!T$482632),'Reid Validation'!T$482633,FALSE)),0,HLOOKUP($B174,INDIRECT("'Monthly Resource Report'!"&amp;'Reid Validation'!T$482631&amp;":"&amp;'Reid Validation'!T$482632),'Reid Validation'!T$482633,FALSE))</f>
        <v>6.0858619021841844E-2</v>
      </c>
    </row>
    <row r="175" spans="2:20" s="29" customFormat="1">
      <c r="B175" s="301">
        <v>46508</v>
      </c>
      <c r="C175" s="294">
        <v>45</v>
      </c>
      <c r="D175" s="297">
        <v>0</v>
      </c>
      <c r="E175" s="299">
        <v>0.3</v>
      </c>
      <c r="F175" s="295">
        <v>0.06</v>
      </c>
      <c r="G175" s="294">
        <f ca="1">+IF(ISERROR(HLOOKUP($B175,INDIRECT("'Monthly Resource Report'!"&amp;'Reid Validation'!G$482631&amp;":"&amp;'Reid Validation'!G$482632),'Reid Validation'!G$482633,FALSE)),0,HLOOKUP($B175,INDIRECT("'Monthly Resource Report'!"&amp;'Reid Validation'!G$482631&amp;":"&amp;'Reid Validation'!G$482632),'Reid Validation'!G$482633,FALSE))</f>
        <v>0</v>
      </c>
      <c r="H175" s="297">
        <f ca="1">+IF(ISERROR(HLOOKUP($B175,INDIRECT("'Monthly Resource Report'!"&amp;'Reid Validation'!H$482631&amp;":"&amp;'Reid Validation'!H$482632),'Reid Validation'!H$482633,FALSE)),0,HLOOKUP($B175,INDIRECT("'Monthly Resource Report'!"&amp;'Reid Validation'!H$482631&amp;":"&amp;'Reid Validation'!H$482632),'Reid Validation'!H$482633,FALSE))</f>
        <v>0</v>
      </c>
      <c r="I175" s="317">
        <f ca="1">+IF(ISERROR(HLOOKUP($B175,INDIRECT("'Monthly Resource Report'!"&amp;'Reid Validation'!I$482631&amp;":"&amp;'Reid Validation'!I$482632),'Reid Validation'!I$482633,FALSE)),0,HLOOKUP($B175,INDIRECT("'Monthly Resource Report'!"&amp;'Reid Validation'!I$482631&amp;":"&amp;'Reid Validation'!I$482632),'Reid Validation'!I$482633,FALSE))</f>
        <v>0</v>
      </c>
      <c r="J175" s="318">
        <f ca="1">+IF(ISERROR(HLOOKUP($B175,INDIRECT("'Monthly Resource Report'!"&amp;'Reid Validation'!J$482631&amp;":"&amp;'Reid Validation'!J$482632),'Reid Validation'!J$482633,FALSE)),0,HLOOKUP($B175,INDIRECT("'Monthly Resource Report'!"&amp;'Reid Validation'!J$482631&amp;":"&amp;'Reid Validation'!J$482632),'Reid Validation'!J$482633,FALSE))</f>
        <v>0</v>
      </c>
      <c r="L175" s="301">
        <v>46508</v>
      </c>
      <c r="M175" s="294">
        <v>60</v>
      </c>
      <c r="N175" s="297">
        <v>0</v>
      </c>
      <c r="O175" s="299">
        <v>0.7</v>
      </c>
      <c r="P175" s="295">
        <v>0.06</v>
      </c>
      <c r="Q175" s="294">
        <f ca="1">+IF(ISERROR(HLOOKUP($B175,INDIRECT("'Monthly Resource Report'!"&amp;'Reid Validation'!Q$482631&amp;":"&amp;'Reid Validation'!Q$482632),'Reid Validation'!Q$482633,FALSE)),0,HLOOKUP($B175,INDIRECT("'Monthly Resource Report'!"&amp;'Reid Validation'!Q$482631&amp;":"&amp;'Reid Validation'!Q$482632),'Reid Validation'!Q$482633,FALSE))</f>
        <v>60</v>
      </c>
      <c r="R175" s="297">
        <f ca="1">+IF(ISERROR(HLOOKUP($B175,INDIRECT("'Monthly Resource Report'!"&amp;'Reid Validation'!R$482631&amp;":"&amp;'Reid Validation'!R$482632),'Reid Validation'!R$482633,FALSE)),0,HLOOKUP($B175,INDIRECT("'Monthly Resource Report'!"&amp;'Reid Validation'!R$482631&amp;":"&amp;'Reid Validation'!R$482632),'Reid Validation'!R$482633,FALSE))</f>
        <v>0</v>
      </c>
      <c r="S175" s="317">
        <f ca="1">+IF(ISERROR(HLOOKUP($B175,INDIRECT("'Monthly Resource Report'!"&amp;'Reid Validation'!S$482631&amp;":"&amp;'Reid Validation'!S$482632),'Reid Validation'!S$482633,FALSE)),0,HLOOKUP($B175,INDIRECT("'Monthly Resource Report'!"&amp;'Reid Validation'!S$482631&amp;":"&amp;'Reid Validation'!S$482632),'Reid Validation'!S$482633,FALSE))</f>
        <v>0.69037460348879687</v>
      </c>
      <c r="T175" s="318">
        <f ca="1">+IF(ISERROR(HLOOKUP($B175,INDIRECT("'Monthly Resource Report'!"&amp;'Reid Validation'!T$482631&amp;":"&amp;'Reid Validation'!T$482632),'Reid Validation'!T$482633,FALSE)),0,HLOOKUP($B175,INDIRECT("'Monthly Resource Report'!"&amp;'Reid Validation'!T$482631&amp;":"&amp;'Reid Validation'!T$482632),'Reid Validation'!T$482633,FALSE))</f>
        <v>6.0559175744631301E-2</v>
      </c>
    </row>
    <row r="176" spans="2:20" s="29" customFormat="1">
      <c r="B176" s="301">
        <v>46539</v>
      </c>
      <c r="C176" s="294">
        <v>45</v>
      </c>
      <c r="D176" s="297">
        <v>0</v>
      </c>
      <c r="E176" s="299">
        <v>0.3</v>
      </c>
      <c r="F176" s="295">
        <v>0.06</v>
      </c>
      <c r="G176" s="294">
        <f ca="1">+IF(ISERROR(HLOOKUP($B176,INDIRECT("'Monthly Resource Report'!"&amp;'Reid Validation'!G$482631&amp;":"&amp;'Reid Validation'!G$482632),'Reid Validation'!G$482633,FALSE)),0,HLOOKUP($B176,INDIRECT("'Monthly Resource Report'!"&amp;'Reid Validation'!G$482631&amp;":"&amp;'Reid Validation'!G$482632),'Reid Validation'!G$482633,FALSE))</f>
        <v>0</v>
      </c>
      <c r="H176" s="297">
        <f ca="1">+IF(ISERROR(HLOOKUP($B176,INDIRECT("'Monthly Resource Report'!"&amp;'Reid Validation'!H$482631&amp;":"&amp;'Reid Validation'!H$482632),'Reid Validation'!H$482633,FALSE)),0,HLOOKUP($B176,INDIRECT("'Monthly Resource Report'!"&amp;'Reid Validation'!H$482631&amp;":"&amp;'Reid Validation'!H$482632),'Reid Validation'!H$482633,FALSE))</f>
        <v>0</v>
      </c>
      <c r="I176" s="317">
        <f ca="1">+IF(ISERROR(HLOOKUP($B176,INDIRECT("'Monthly Resource Report'!"&amp;'Reid Validation'!I$482631&amp;":"&amp;'Reid Validation'!I$482632),'Reid Validation'!I$482633,FALSE)),0,HLOOKUP($B176,INDIRECT("'Monthly Resource Report'!"&amp;'Reid Validation'!I$482631&amp;":"&amp;'Reid Validation'!I$482632),'Reid Validation'!I$482633,FALSE))</f>
        <v>0</v>
      </c>
      <c r="J176" s="318">
        <f ca="1">+IF(ISERROR(HLOOKUP($B176,INDIRECT("'Monthly Resource Report'!"&amp;'Reid Validation'!J$482631&amp;":"&amp;'Reid Validation'!J$482632),'Reid Validation'!J$482633,FALSE)),0,HLOOKUP($B176,INDIRECT("'Monthly Resource Report'!"&amp;'Reid Validation'!J$482631&amp;":"&amp;'Reid Validation'!J$482632),'Reid Validation'!J$482633,FALSE))</f>
        <v>0</v>
      </c>
      <c r="L176" s="301">
        <v>46539</v>
      </c>
      <c r="M176" s="294">
        <v>60</v>
      </c>
      <c r="N176" s="297">
        <v>0</v>
      </c>
      <c r="O176" s="299">
        <v>0.7</v>
      </c>
      <c r="P176" s="295">
        <v>0.06</v>
      </c>
      <c r="Q176" s="294">
        <f ca="1">+IF(ISERROR(HLOOKUP($B176,INDIRECT("'Monthly Resource Report'!"&amp;'Reid Validation'!Q$482631&amp;":"&amp;'Reid Validation'!Q$482632),'Reid Validation'!Q$482633,FALSE)),0,HLOOKUP($B176,INDIRECT("'Monthly Resource Report'!"&amp;'Reid Validation'!Q$482631&amp;":"&amp;'Reid Validation'!Q$482632),'Reid Validation'!Q$482633,FALSE))</f>
        <v>60</v>
      </c>
      <c r="R176" s="297">
        <f ca="1">+IF(ISERROR(HLOOKUP($B176,INDIRECT("'Monthly Resource Report'!"&amp;'Reid Validation'!R$482631&amp;":"&amp;'Reid Validation'!R$482632),'Reid Validation'!R$482633,FALSE)),0,HLOOKUP($B176,INDIRECT("'Monthly Resource Report'!"&amp;'Reid Validation'!R$482631&amp;":"&amp;'Reid Validation'!R$482632),'Reid Validation'!R$482633,FALSE))</f>
        <v>0</v>
      </c>
      <c r="S176" s="317">
        <f ca="1">+IF(ISERROR(HLOOKUP($B176,INDIRECT("'Monthly Resource Report'!"&amp;'Reid Validation'!S$482631&amp;":"&amp;'Reid Validation'!S$482632),'Reid Validation'!S$482633,FALSE)),0,HLOOKUP($B176,INDIRECT("'Monthly Resource Report'!"&amp;'Reid Validation'!S$482631&amp;":"&amp;'Reid Validation'!S$482632),'Reid Validation'!S$482633,FALSE))</f>
        <v>0.70972792062230705</v>
      </c>
      <c r="T176" s="318">
        <f ca="1">+IF(ISERROR(HLOOKUP($B176,INDIRECT("'Monthly Resource Report'!"&amp;'Reid Validation'!T$482631&amp;":"&amp;'Reid Validation'!T$482632),'Reid Validation'!T$482633,FALSE)),0,HLOOKUP($B176,INDIRECT("'Monthly Resource Report'!"&amp;'Reid Validation'!T$482631&amp;":"&amp;'Reid Validation'!T$482632),'Reid Validation'!T$482633,FALSE))</f>
        <v>6.0390478965695618E-2</v>
      </c>
    </row>
    <row r="177" spans="2:20" s="29" customFormat="1">
      <c r="B177" s="301">
        <v>46569</v>
      </c>
      <c r="C177" s="294">
        <v>45</v>
      </c>
      <c r="D177" s="297">
        <v>0</v>
      </c>
      <c r="E177" s="299">
        <v>0.3</v>
      </c>
      <c r="F177" s="295">
        <v>0.06</v>
      </c>
      <c r="G177" s="294">
        <f ca="1">+IF(ISERROR(HLOOKUP($B177,INDIRECT("'Monthly Resource Report'!"&amp;'Reid Validation'!G$482631&amp;":"&amp;'Reid Validation'!G$482632),'Reid Validation'!G$482633,FALSE)),0,HLOOKUP($B177,INDIRECT("'Monthly Resource Report'!"&amp;'Reid Validation'!G$482631&amp;":"&amp;'Reid Validation'!G$482632),'Reid Validation'!G$482633,FALSE))</f>
        <v>45</v>
      </c>
      <c r="H177" s="297">
        <f ca="1">+IF(ISERROR(HLOOKUP($B177,INDIRECT("'Monthly Resource Report'!"&amp;'Reid Validation'!H$482631&amp;":"&amp;'Reid Validation'!H$482632),'Reid Validation'!H$482633,FALSE)),0,HLOOKUP($B177,INDIRECT("'Monthly Resource Report'!"&amp;'Reid Validation'!H$482631&amp;":"&amp;'Reid Validation'!H$482632),'Reid Validation'!H$482633,FALSE))</f>
        <v>0</v>
      </c>
      <c r="I177" s="317">
        <f ca="1">+IF(ISERROR(HLOOKUP($B177,INDIRECT("'Monthly Resource Report'!"&amp;'Reid Validation'!I$482631&amp;":"&amp;'Reid Validation'!I$482632),'Reid Validation'!I$482633,FALSE)),0,HLOOKUP($B177,INDIRECT("'Monthly Resource Report'!"&amp;'Reid Validation'!I$482631&amp;":"&amp;'Reid Validation'!I$482632),'Reid Validation'!I$482633,FALSE))</f>
        <v>0.29619228364250688</v>
      </c>
      <c r="J177" s="318">
        <f ca="1">+IF(ISERROR(HLOOKUP($B177,INDIRECT("'Monthly Resource Report'!"&amp;'Reid Validation'!J$482631&amp;":"&amp;'Reid Validation'!J$482632),'Reid Validation'!J$482633,FALSE)),0,HLOOKUP($B177,INDIRECT("'Monthly Resource Report'!"&amp;'Reid Validation'!J$482631&amp;":"&amp;'Reid Validation'!J$482632),'Reid Validation'!J$482633,FALSE))</f>
        <v>6.801452439198305E-2</v>
      </c>
      <c r="L177" s="301">
        <v>46569</v>
      </c>
      <c r="M177" s="294">
        <v>58</v>
      </c>
      <c r="N177" s="297">
        <v>0</v>
      </c>
      <c r="O177" s="299">
        <v>0.7</v>
      </c>
      <c r="P177" s="295">
        <v>0.06</v>
      </c>
      <c r="Q177" s="294">
        <f ca="1">+IF(ISERROR(HLOOKUP($B177,INDIRECT("'Monthly Resource Report'!"&amp;'Reid Validation'!Q$482631&amp;":"&amp;'Reid Validation'!Q$482632),'Reid Validation'!Q$482633,FALSE)),0,HLOOKUP($B177,INDIRECT("'Monthly Resource Report'!"&amp;'Reid Validation'!Q$482631&amp;":"&amp;'Reid Validation'!Q$482632),'Reid Validation'!Q$482633,FALSE))</f>
        <v>58</v>
      </c>
      <c r="R177" s="297">
        <f ca="1">+IF(ISERROR(HLOOKUP($B177,INDIRECT("'Monthly Resource Report'!"&amp;'Reid Validation'!R$482631&amp;":"&amp;'Reid Validation'!R$482632),'Reid Validation'!R$482633,FALSE)),0,HLOOKUP($B177,INDIRECT("'Monthly Resource Report'!"&amp;'Reid Validation'!R$482631&amp;":"&amp;'Reid Validation'!R$482632),'Reid Validation'!R$482633,FALSE))</f>
        <v>0</v>
      </c>
      <c r="S177" s="317">
        <f ca="1">+IF(ISERROR(HLOOKUP($B177,INDIRECT("'Monthly Resource Report'!"&amp;'Reid Validation'!S$482631&amp;":"&amp;'Reid Validation'!S$482632),'Reid Validation'!S$482633,FALSE)),0,HLOOKUP($B177,INDIRECT("'Monthly Resource Report'!"&amp;'Reid Validation'!S$482631&amp;":"&amp;'Reid Validation'!S$482632),'Reid Validation'!S$482633,FALSE))</f>
        <v>0.71842176708998018</v>
      </c>
      <c r="T177" s="318">
        <f ca="1">+IF(ISERROR(HLOOKUP($B177,INDIRECT("'Monthly Resource Report'!"&amp;'Reid Validation'!T$482631&amp;":"&amp;'Reid Validation'!T$482632),'Reid Validation'!T$482633,FALSE)),0,HLOOKUP($B177,INDIRECT("'Monthly Resource Report'!"&amp;'Reid Validation'!T$482631&amp;":"&amp;'Reid Validation'!T$482632),'Reid Validation'!T$482633,FALSE))</f>
        <v>6.0408664616128108E-2</v>
      </c>
    </row>
    <row r="178" spans="2:20" s="29" customFormat="1">
      <c r="B178" s="301">
        <v>46600</v>
      </c>
      <c r="C178" s="294">
        <v>45</v>
      </c>
      <c r="D178" s="297">
        <v>0</v>
      </c>
      <c r="E178" s="299">
        <v>0.3</v>
      </c>
      <c r="F178" s="295">
        <v>0.06</v>
      </c>
      <c r="G178" s="294">
        <f ca="1">+IF(ISERROR(HLOOKUP($B178,INDIRECT("'Monthly Resource Report'!"&amp;'Reid Validation'!G$482631&amp;":"&amp;'Reid Validation'!G$482632),'Reid Validation'!G$482633,FALSE)),0,HLOOKUP($B178,INDIRECT("'Monthly Resource Report'!"&amp;'Reid Validation'!G$482631&amp;":"&amp;'Reid Validation'!G$482632),'Reid Validation'!G$482633,FALSE))</f>
        <v>45</v>
      </c>
      <c r="H178" s="297">
        <f ca="1">+IF(ISERROR(HLOOKUP($B178,INDIRECT("'Monthly Resource Report'!"&amp;'Reid Validation'!H$482631&amp;":"&amp;'Reid Validation'!H$482632),'Reid Validation'!H$482633,FALSE)),0,HLOOKUP($B178,INDIRECT("'Monthly Resource Report'!"&amp;'Reid Validation'!H$482631&amp;":"&amp;'Reid Validation'!H$482632),'Reid Validation'!H$482633,FALSE))</f>
        <v>0</v>
      </c>
      <c r="I178" s="317">
        <f ca="1">+IF(ISERROR(HLOOKUP($B178,INDIRECT("'Monthly Resource Report'!"&amp;'Reid Validation'!I$482631&amp;":"&amp;'Reid Validation'!I$482632),'Reid Validation'!I$482633,FALSE)),0,HLOOKUP($B178,INDIRECT("'Monthly Resource Report'!"&amp;'Reid Validation'!I$482631&amp;":"&amp;'Reid Validation'!I$482632),'Reid Validation'!I$482633,FALSE))</f>
        <v>0.29564464028402454</v>
      </c>
      <c r="J178" s="318">
        <f ca="1">+IF(ISERROR(HLOOKUP($B178,INDIRECT("'Monthly Resource Report'!"&amp;'Reid Validation'!J$482631&amp;":"&amp;'Reid Validation'!J$482632),'Reid Validation'!J$482633,FALSE)),0,HLOOKUP($B178,INDIRECT("'Monthly Resource Report'!"&amp;'Reid Validation'!J$482631&amp;":"&amp;'Reid Validation'!J$482632),'Reid Validation'!J$482633,FALSE))</f>
        <v>6.9412219892770979E-2</v>
      </c>
      <c r="L178" s="301">
        <v>46600</v>
      </c>
      <c r="M178" s="294">
        <v>58</v>
      </c>
      <c r="N178" s="297">
        <v>0</v>
      </c>
      <c r="O178" s="299">
        <v>0.7</v>
      </c>
      <c r="P178" s="295">
        <v>0.06</v>
      </c>
      <c r="Q178" s="294">
        <f ca="1">+IF(ISERROR(HLOOKUP($B178,INDIRECT("'Monthly Resource Report'!"&amp;'Reid Validation'!Q$482631&amp;":"&amp;'Reid Validation'!Q$482632),'Reid Validation'!Q$482633,FALSE)),0,HLOOKUP($B178,INDIRECT("'Monthly Resource Report'!"&amp;'Reid Validation'!Q$482631&amp;":"&amp;'Reid Validation'!Q$482632),'Reid Validation'!Q$482633,FALSE))</f>
        <v>58</v>
      </c>
      <c r="R178" s="297">
        <f ca="1">+IF(ISERROR(HLOOKUP($B178,INDIRECT("'Monthly Resource Report'!"&amp;'Reid Validation'!R$482631&amp;":"&amp;'Reid Validation'!R$482632),'Reid Validation'!R$482633,FALSE)),0,HLOOKUP($B178,INDIRECT("'Monthly Resource Report'!"&amp;'Reid Validation'!R$482631&amp;":"&amp;'Reid Validation'!R$482632),'Reid Validation'!R$482633,FALSE))</f>
        <v>0</v>
      </c>
      <c r="S178" s="317">
        <f ca="1">+IF(ISERROR(HLOOKUP($B178,INDIRECT("'Monthly Resource Report'!"&amp;'Reid Validation'!S$482631&amp;":"&amp;'Reid Validation'!S$482632),'Reid Validation'!S$482633,FALSE)),0,HLOOKUP($B178,INDIRECT("'Monthly Resource Report'!"&amp;'Reid Validation'!S$482631&amp;":"&amp;'Reid Validation'!S$482632),'Reid Validation'!S$482633,FALSE))</f>
        <v>0.71841176703069887</v>
      </c>
      <c r="T178" s="318">
        <f ca="1">+IF(ISERROR(HLOOKUP($B178,INDIRECT("'Monthly Resource Report'!"&amp;'Reid Validation'!T$482631&amp;":"&amp;'Reid Validation'!T$482632),'Reid Validation'!T$482633,FALSE)),0,HLOOKUP($B178,INDIRECT("'Monthly Resource Report'!"&amp;'Reid Validation'!T$482631&amp;":"&amp;'Reid Validation'!T$482632),'Reid Validation'!T$482633,FALSE))</f>
        <v>6.0329351473014985E-2</v>
      </c>
    </row>
    <row r="179" spans="2:20" s="29" customFormat="1">
      <c r="B179" s="301">
        <v>46631</v>
      </c>
      <c r="C179" s="294">
        <v>45</v>
      </c>
      <c r="D179" s="297">
        <v>0</v>
      </c>
      <c r="E179" s="299">
        <v>0.3</v>
      </c>
      <c r="F179" s="295">
        <v>0.06</v>
      </c>
      <c r="G179" s="294">
        <f ca="1">+IF(ISERROR(HLOOKUP($B179,INDIRECT("'Monthly Resource Report'!"&amp;'Reid Validation'!G$482631&amp;":"&amp;'Reid Validation'!G$482632),'Reid Validation'!G$482633,FALSE)),0,HLOOKUP($B179,INDIRECT("'Monthly Resource Report'!"&amp;'Reid Validation'!G$482631&amp;":"&amp;'Reid Validation'!G$482632),'Reid Validation'!G$482633,FALSE))</f>
        <v>0</v>
      </c>
      <c r="H179" s="297">
        <f ca="1">+IF(ISERROR(HLOOKUP($B179,INDIRECT("'Monthly Resource Report'!"&amp;'Reid Validation'!H$482631&amp;":"&amp;'Reid Validation'!H$482632),'Reid Validation'!H$482633,FALSE)),0,HLOOKUP($B179,INDIRECT("'Monthly Resource Report'!"&amp;'Reid Validation'!H$482631&amp;":"&amp;'Reid Validation'!H$482632),'Reid Validation'!H$482633,FALSE))</f>
        <v>0</v>
      </c>
      <c r="I179" s="317">
        <f ca="1">+IF(ISERROR(HLOOKUP($B179,INDIRECT("'Monthly Resource Report'!"&amp;'Reid Validation'!I$482631&amp;":"&amp;'Reid Validation'!I$482632),'Reid Validation'!I$482633,FALSE)),0,HLOOKUP($B179,INDIRECT("'Monthly Resource Report'!"&amp;'Reid Validation'!I$482631&amp;":"&amp;'Reid Validation'!I$482632),'Reid Validation'!I$482633,FALSE))</f>
        <v>0</v>
      </c>
      <c r="J179" s="318">
        <f ca="1">+IF(ISERROR(HLOOKUP($B179,INDIRECT("'Monthly Resource Report'!"&amp;'Reid Validation'!J$482631&amp;":"&amp;'Reid Validation'!J$482632),'Reid Validation'!J$482633,FALSE)),0,HLOOKUP($B179,INDIRECT("'Monthly Resource Report'!"&amp;'Reid Validation'!J$482631&amp;":"&amp;'Reid Validation'!J$482632),'Reid Validation'!J$482633,FALSE))</f>
        <v>0</v>
      </c>
      <c r="L179" s="301">
        <v>46631</v>
      </c>
      <c r="M179" s="294">
        <v>58</v>
      </c>
      <c r="N179" s="297">
        <v>0</v>
      </c>
      <c r="O179" s="299">
        <v>0.7</v>
      </c>
      <c r="P179" s="295">
        <v>0.06</v>
      </c>
      <c r="Q179" s="294">
        <f ca="1">+IF(ISERROR(HLOOKUP($B179,INDIRECT("'Monthly Resource Report'!"&amp;'Reid Validation'!Q$482631&amp;":"&amp;'Reid Validation'!Q$482632),'Reid Validation'!Q$482633,FALSE)),0,HLOOKUP($B179,INDIRECT("'Monthly Resource Report'!"&amp;'Reid Validation'!Q$482631&amp;":"&amp;'Reid Validation'!Q$482632),'Reid Validation'!Q$482633,FALSE))</f>
        <v>58</v>
      </c>
      <c r="R179" s="297">
        <f ca="1">+IF(ISERROR(HLOOKUP($B179,INDIRECT("'Monthly Resource Report'!"&amp;'Reid Validation'!R$482631&amp;":"&amp;'Reid Validation'!R$482632),'Reid Validation'!R$482633,FALSE)),0,HLOOKUP($B179,INDIRECT("'Monthly Resource Report'!"&amp;'Reid Validation'!R$482631&amp;":"&amp;'Reid Validation'!R$482632),'Reid Validation'!R$482633,FALSE))</f>
        <v>0</v>
      </c>
      <c r="S179" s="317">
        <f ca="1">+IF(ISERROR(HLOOKUP($B179,INDIRECT("'Monthly Resource Report'!"&amp;'Reid Validation'!S$482631&amp;":"&amp;'Reid Validation'!S$482632),'Reid Validation'!S$482633,FALSE)),0,HLOOKUP($B179,INDIRECT("'Monthly Resource Report'!"&amp;'Reid Validation'!S$482631&amp;":"&amp;'Reid Validation'!S$482632),'Reid Validation'!S$482633,FALSE))</f>
        <v>0.71613391282560301</v>
      </c>
      <c r="T179" s="318">
        <f ca="1">+IF(ISERROR(HLOOKUP($B179,INDIRECT("'Monthly Resource Report'!"&amp;'Reid Validation'!T$482631&amp;":"&amp;'Reid Validation'!T$482632),'Reid Validation'!T$482633,FALSE)),0,HLOOKUP($B179,INDIRECT("'Monthly Resource Report'!"&amp;'Reid Validation'!T$482631&amp;":"&amp;'Reid Validation'!T$482632),'Reid Validation'!T$482633,FALSE))</f>
        <v>6.0430700241240962E-2</v>
      </c>
    </row>
    <row r="180" spans="2:20" s="29" customFormat="1">
      <c r="B180" s="301">
        <v>46661</v>
      </c>
      <c r="C180" s="294">
        <v>45</v>
      </c>
      <c r="D180" s="297">
        <v>0</v>
      </c>
      <c r="E180" s="299">
        <v>0.3</v>
      </c>
      <c r="F180" s="295">
        <v>0.06</v>
      </c>
      <c r="G180" s="294">
        <f ca="1">+IF(ISERROR(HLOOKUP($B180,INDIRECT("'Monthly Resource Report'!"&amp;'Reid Validation'!G$482631&amp;":"&amp;'Reid Validation'!G$482632),'Reid Validation'!G$482633,FALSE)),0,HLOOKUP($B180,INDIRECT("'Monthly Resource Report'!"&amp;'Reid Validation'!G$482631&amp;":"&amp;'Reid Validation'!G$482632),'Reid Validation'!G$482633,FALSE))</f>
        <v>0</v>
      </c>
      <c r="H180" s="297">
        <f ca="1">+IF(ISERROR(HLOOKUP($B180,INDIRECT("'Monthly Resource Report'!"&amp;'Reid Validation'!H$482631&amp;":"&amp;'Reid Validation'!H$482632),'Reid Validation'!H$482633,FALSE)),0,HLOOKUP($B180,INDIRECT("'Monthly Resource Report'!"&amp;'Reid Validation'!H$482631&amp;":"&amp;'Reid Validation'!H$482632),'Reid Validation'!H$482633,FALSE))</f>
        <v>0</v>
      </c>
      <c r="I180" s="317">
        <f ca="1">+IF(ISERROR(HLOOKUP($B180,INDIRECT("'Monthly Resource Report'!"&amp;'Reid Validation'!I$482631&amp;":"&amp;'Reid Validation'!I$482632),'Reid Validation'!I$482633,FALSE)),0,HLOOKUP($B180,INDIRECT("'Monthly Resource Report'!"&amp;'Reid Validation'!I$482631&amp;":"&amp;'Reid Validation'!I$482632),'Reid Validation'!I$482633,FALSE))</f>
        <v>0</v>
      </c>
      <c r="J180" s="318">
        <f ca="1">+IF(ISERROR(HLOOKUP($B180,INDIRECT("'Monthly Resource Report'!"&amp;'Reid Validation'!J$482631&amp;":"&amp;'Reid Validation'!J$482632),'Reid Validation'!J$482633,FALSE)),0,HLOOKUP($B180,INDIRECT("'Monthly Resource Report'!"&amp;'Reid Validation'!J$482631&amp;":"&amp;'Reid Validation'!J$482632),'Reid Validation'!J$482633,FALSE))</f>
        <v>0</v>
      </c>
      <c r="L180" s="301">
        <v>46661</v>
      </c>
      <c r="M180" s="294">
        <v>60</v>
      </c>
      <c r="N180" s="297">
        <v>0</v>
      </c>
      <c r="O180" s="299">
        <v>0.7</v>
      </c>
      <c r="P180" s="295">
        <v>0.06</v>
      </c>
      <c r="Q180" s="294">
        <f ca="1">+IF(ISERROR(HLOOKUP($B180,INDIRECT("'Monthly Resource Report'!"&amp;'Reid Validation'!Q$482631&amp;":"&amp;'Reid Validation'!Q$482632),'Reid Validation'!Q$482633,FALSE)),0,HLOOKUP($B180,INDIRECT("'Monthly Resource Report'!"&amp;'Reid Validation'!Q$482631&amp;":"&amp;'Reid Validation'!Q$482632),'Reid Validation'!Q$482633,FALSE))</f>
        <v>60</v>
      </c>
      <c r="R180" s="297">
        <f ca="1">+IF(ISERROR(HLOOKUP($B180,INDIRECT("'Monthly Resource Report'!"&amp;'Reid Validation'!R$482631&amp;":"&amp;'Reid Validation'!R$482632),'Reid Validation'!R$482633,FALSE)),0,HLOOKUP($B180,INDIRECT("'Monthly Resource Report'!"&amp;'Reid Validation'!R$482631&amp;":"&amp;'Reid Validation'!R$482632),'Reid Validation'!R$482633,FALSE))</f>
        <v>0</v>
      </c>
      <c r="S180" s="317">
        <f ca="1">+IF(ISERROR(HLOOKUP($B180,INDIRECT("'Monthly Resource Report'!"&amp;'Reid Validation'!S$482631&amp;":"&amp;'Reid Validation'!S$482632),'Reid Validation'!S$482633,FALSE)),0,HLOOKUP($B180,INDIRECT("'Monthly Resource Report'!"&amp;'Reid Validation'!S$482631&amp;":"&amp;'Reid Validation'!S$482632),'Reid Validation'!S$482633,FALSE))</f>
        <v>0.70036958251071768</v>
      </c>
      <c r="T180" s="318">
        <f ca="1">+IF(ISERROR(HLOOKUP($B180,INDIRECT("'Monthly Resource Report'!"&amp;'Reid Validation'!T$482631&amp;":"&amp;'Reid Validation'!T$482632),'Reid Validation'!T$482633,FALSE)),0,HLOOKUP($B180,INDIRECT("'Monthly Resource Report'!"&amp;'Reid Validation'!T$482631&amp;":"&amp;'Reid Validation'!T$482632),'Reid Validation'!T$482633,FALSE))</f>
        <v>6.1084164653065258E-2</v>
      </c>
    </row>
    <row r="181" spans="2:20" s="29" customFormat="1">
      <c r="B181" s="301">
        <v>46692</v>
      </c>
      <c r="C181" s="294">
        <v>45</v>
      </c>
      <c r="D181" s="297">
        <v>0</v>
      </c>
      <c r="E181" s="299">
        <v>0.3</v>
      </c>
      <c r="F181" s="295">
        <v>0.06</v>
      </c>
      <c r="G181" s="294">
        <f ca="1">+IF(ISERROR(HLOOKUP($B181,INDIRECT("'Monthly Resource Report'!"&amp;'Reid Validation'!G$482631&amp;":"&amp;'Reid Validation'!G$482632),'Reid Validation'!G$482633,FALSE)),0,HLOOKUP($B181,INDIRECT("'Monthly Resource Report'!"&amp;'Reid Validation'!G$482631&amp;":"&amp;'Reid Validation'!G$482632),'Reid Validation'!G$482633,FALSE))</f>
        <v>0</v>
      </c>
      <c r="H181" s="297">
        <f ca="1">+IF(ISERROR(HLOOKUP($B181,INDIRECT("'Monthly Resource Report'!"&amp;'Reid Validation'!H$482631&amp;":"&amp;'Reid Validation'!H$482632),'Reid Validation'!H$482633,FALSE)),0,HLOOKUP($B181,INDIRECT("'Monthly Resource Report'!"&amp;'Reid Validation'!H$482631&amp;":"&amp;'Reid Validation'!H$482632),'Reid Validation'!H$482633,FALSE))</f>
        <v>0</v>
      </c>
      <c r="I181" s="317">
        <f ca="1">+IF(ISERROR(HLOOKUP($B181,INDIRECT("'Monthly Resource Report'!"&amp;'Reid Validation'!I$482631&amp;":"&amp;'Reid Validation'!I$482632),'Reid Validation'!I$482633,FALSE)),0,HLOOKUP($B181,INDIRECT("'Monthly Resource Report'!"&amp;'Reid Validation'!I$482631&amp;":"&amp;'Reid Validation'!I$482632),'Reid Validation'!I$482633,FALSE))</f>
        <v>0</v>
      </c>
      <c r="J181" s="318">
        <f ca="1">+IF(ISERROR(HLOOKUP($B181,INDIRECT("'Monthly Resource Report'!"&amp;'Reid Validation'!J$482631&amp;":"&amp;'Reid Validation'!J$482632),'Reid Validation'!J$482633,FALSE)),0,HLOOKUP($B181,INDIRECT("'Monthly Resource Report'!"&amp;'Reid Validation'!J$482631&amp;":"&amp;'Reid Validation'!J$482632),'Reid Validation'!J$482633,FALSE))</f>
        <v>0</v>
      </c>
      <c r="L181" s="301">
        <v>46692</v>
      </c>
      <c r="M181" s="294">
        <v>60</v>
      </c>
      <c r="N181" s="297">
        <v>0</v>
      </c>
      <c r="O181" s="299">
        <v>0.7</v>
      </c>
      <c r="P181" s="295">
        <v>0.06</v>
      </c>
      <c r="Q181" s="294">
        <f ca="1">+IF(ISERROR(HLOOKUP($B181,INDIRECT("'Monthly Resource Report'!"&amp;'Reid Validation'!Q$482631&amp;":"&amp;'Reid Validation'!Q$482632),'Reid Validation'!Q$482633,FALSE)),0,HLOOKUP($B181,INDIRECT("'Monthly Resource Report'!"&amp;'Reid Validation'!Q$482631&amp;":"&amp;'Reid Validation'!Q$482632),'Reid Validation'!Q$482633,FALSE))</f>
        <v>60</v>
      </c>
      <c r="R181" s="297">
        <f ca="1">+IF(ISERROR(HLOOKUP($B181,INDIRECT("'Monthly Resource Report'!"&amp;'Reid Validation'!R$482631&amp;":"&amp;'Reid Validation'!R$482632),'Reid Validation'!R$482633,FALSE)),0,HLOOKUP($B181,INDIRECT("'Monthly Resource Report'!"&amp;'Reid Validation'!R$482631&amp;":"&amp;'Reid Validation'!R$482632),'Reid Validation'!R$482633,FALSE))</f>
        <v>0</v>
      </c>
      <c r="S181" s="317">
        <f ca="1">+IF(ISERROR(HLOOKUP($B181,INDIRECT("'Monthly Resource Report'!"&amp;'Reid Validation'!S$482631&amp;":"&amp;'Reid Validation'!S$482632),'Reid Validation'!S$482633,FALSE)),0,HLOOKUP($B181,INDIRECT("'Monthly Resource Report'!"&amp;'Reid Validation'!S$482631&amp;":"&amp;'Reid Validation'!S$482632),'Reid Validation'!S$482633,FALSE))</f>
        <v>0.70351426402731088</v>
      </c>
      <c r="T181" s="318">
        <f ca="1">+IF(ISERROR(HLOOKUP($B181,INDIRECT("'Monthly Resource Report'!"&amp;'Reid Validation'!T$482631&amp;":"&amp;'Reid Validation'!T$482632),'Reid Validation'!T$482633,FALSE)),0,HLOOKUP($B181,INDIRECT("'Monthly Resource Report'!"&amp;'Reid Validation'!T$482631&amp;":"&amp;'Reid Validation'!T$482632),'Reid Validation'!T$482633,FALSE))</f>
        <v>6.1246163438245287E-2</v>
      </c>
    </row>
    <row r="182" spans="2:20" s="29" customFormat="1">
      <c r="B182" s="301">
        <v>46722</v>
      </c>
      <c r="C182" s="294">
        <v>45</v>
      </c>
      <c r="D182" s="297">
        <v>0</v>
      </c>
      <c r="E182" s="299">
        <v>0.3</v>
      </c>
      <c r="F182" s="295">
        <v>0.06</v>
      </c>
      <c r="G182" s="294">
        <f ca="1">+IF(ISERROR(HLOOKUP($B182,INDIRECT("'Monthly Resource Report'!"&amp;'Reid Validation'!G$482631&amp;":"&amp;'Reid Validation'!G$482632),'Reid Validation'!G$482633,FALSE)),0,HLOOKUP($B182,INDIRECT("'Monthly Resource Report'!"&amp;'Reid Validation'!G$482631&amp;":"&amp;'Reid Validation'!G$482632),'Reid Validation'!G$482633,FALSE))</f>
        <v>0</v>
      </c>
      <c r="H182" s="297">
        <f ca="1">+IF(ISERROR(HLOOKUP($B182,INDIRECT("'Monthly Resource Report'!"&amp;'Reid Validation'!H$482631&amp;":"&amp;'Reid Validation'!H$482632),'Reid Validation'!H$482633,FALSE)),0,HLOOKUP($B182,INDIRECT("'Monthly Resource Report'!"&amp;'Reid Validation'!H$482631&amp;":"&amp;'Reid Validation'!H$482632),'Reid Validation'!H$482633,FALSE))</f>
        <v>0</v>
      </c>
      <c r="I182" s="317">
        <f ca="1">+IF(ISERROR(HLOOKUP($B182,INDIRECT("'Monthly Resource Report'!"&amp;'Reid Validation'!I$482631&amp;":"&amp;'Reid Validation'!I$482632),'Reid Validation'!I$482633,FALSE)),0,HLOOKUP($B182,INDIRECT("'Monthly Resource Report'!"&amp;'Reid Validation'!I$482631&amp;":"&amp;'Reid Validation'!I$482632),'Reid Validation'!I$482633,FALSE))</f>
        <v>0</v>
      </c>
      <c r="J182" s="318">
        <f ca="1">+IF(ISERROR(HLOOKUP($B182,INDIRECT("'Monthly Resource Report'!"&amp;'Reid Validation'!J$482631&amp;":"&amp;'Reid Validation'!J$482632),'Reid Validation'!J$482633,FALSE)),0,HLOOKUP($B182,INDIRECT("'Monthly Resource Report'!"&amp;'Reid Validation'!J$482631&amp;":"&amp;'Reid Validation'!J$482632),'Reid Validation'!J$482633,FALSE))</f>
        <v>0</v>
      </c>
      <c r="L182" s="301">
        <v>46722</v>
      </c>
      <c r="M182" s="294">
        <v>65</v>
      </c>
      <c r="N182" s="297">
        <v>0</v>
      </c>
      <c r="O182" s="299">
        <v>0.7</v>
      </c>
      <c r="P182" s="295">
        <v>0.06</v>
      </c>
      <c r="Q182" s="294">
        <f ca="1">+IF(ISERROR(HLOOKUP($B182,INDIRECT("'Monthly Resource Report'!"&amp;'Reid Validation'!Q$482631&amp;":"&amp;'Reid Validation'!Q$482632),'Reid Validation'!Q$482633,FALSE)),0,HLOOKUP($B182,INDIRECT("'Monthly Resource Report'!"&amp;'Reid Validation'!Q$482631&amp;":"&amp;'Reid Validation'!Q$482632),'Reid Validation'!Q$482633,FALSE))</f>
        <v>65</v>
      </c>
      <c r="R182" s="297">
        <f ca="1">+IF(ISERROR(HLOOKUP($B182,INDIRECT("'Monthly Resource Report'!"&amp;'Reid Validation'!R$482631&amp;":"&amp;'Reid Validation'!R$482632),'Reid Validation'!R$482633,FALSE)),0,HLOOKUP($B182,INDIRECT("'Monthly Resource Report'!"&amp;'Reid Validation'!R$482631&amp;":"&amp;'Reid Validation'!R$482632),'Reid Validation'!R$482633,FALSE))</f>
        <v>0</v>
      </c>
      <c r="S182" s="317">
        <f ca="1">+IF(ISERROR(HLOOKUP($B182,INDIRECT("'Monthly Resource Report'!"&amp;'Reid Validation'!S$482631&amp;":"&amp;'Reid Validation'!S$482632),'Reid Validation'!S$482633,FALSE)),0,HLOOKUP($B182,INDIRECT("'Monthly Resource Report'!"&amp;'Reid Validation'!S$482631&amp;":"&amp;'Reid Validation'!S$482632),'Reid Validation'!S$482633,FALSE))</f>
        <v>0.70893586737034353</v>
      </c>
      <c r="T182" s="318">
        <f ca="1">+IF(ISERROR(HLOOKUP($B182,INDIRECT("'Monthly Resource Report'!"&amp;'Reid Validation'!T$482631&amp;":"&amp;'Reid Validation'!T$482632),'Reid Validation'!T$482633,FALSE)),0,HLOOKUP($B182,INDIRECT("'Monthly Resource Report'!"&amp;'Reid Validation'!T$482631&amp;":"&amp;'Reid Validation'!T$482632),'Reid Validation'!T$482633,FALSE))</f>
        <v>6.1050113397155853E-2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4" t="s">
        <v>221</v>
      </c>
      <c r="H240" s="685"/>
      <c r="I240" s="685"/>
      <c r="J240" s="686"/>
      <c r="Q240" s="684" t="s">
        <v>221</v>
      </c>
      <c r="R240" s="685"/>
      <c r="S240" s="685"/>
      <c r="T240" s="686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</v>
      </c>
      <c r="I242" s="309">
        <f t="shared" ref="I242:I273" ca="1" si="2">+IF(ISERROR(I3/E3-1),0,I3/E3-1)</f>
        <v>-1</v>
      </c>
      <c r="J242" s="310">
        <f t="shared" ref="J242:J273" ca="1" si="3">+IF(ISERROR(J3/F3-1),0,J3/F3-1)</f>
        <v>-1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0</v>
      </c>
      <c r="S242" s="309">
        <f t="shared" ref="S242:S305" ca="1" si="6">+IF(ISERROR(S3/O3-1),0,S3/O3-1)</f>
        <v>-1</v>
      </c>
      <c r="T242" s="310">
        <f t="shared" ref="T242:T305" ca="1" si="7">+IF(ISERROR(T3/P3-1),0,T3/P3-1)</f>
        <v>-1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-1</v>
      </c>
      <c r="I243" s="311">
        <f t="shared" ca="1" si="2"/>
        <v>-1</v>
      </c>
      <c r="J243" s="310">
        <f t="shared" ca="1" si="3"/>
        <v>-1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0</v>
      </c>
      <c r="S243" s="311">
        <f t="shared" ca="1" si="6"/>
        <v>-1</v>
      </c>
      <c r="T243" s="310">
        <f t="shared" ca="1" si="7"/>
        <v>-1</v>
      </c>
    </row>
    <row r="244" spans="6:20">
      <c r="F244" s="301">
        <f t="shared" si="8"/>
        <v>41334</v>
      </c>
      <c r="G244" s="308">
        <f t="shared" ca="1" si="0"/>
        <v>-1</v>
      </c>
      <c r="H244" s="311">
        <f t="shared" ca="1" si="1"/>
        <v>-1</v>
      </c>
      <c r="I244" s="311">
        <f t="shared" ca="1" si="2"/>
        <v>-1</v>
      </c>
      <c r="J244" s="310">
        <f t="shared" ca="1" si="3"/>
        <v>-1</v>
      </c>
      <c r="P244" s="301">
        <f t="shared" si="9"/>
        <v>41334</v>
      </c>
      <c r="Q244" s="308">
        <f t="shared" ca="1" si="4"/>
        <v>0</v>
      </c>
      <c r="R244" s="311">
        <f t="shared" ca="1" si="5"/>
        <v>0</v>
      </c>
      <c r="S244" s="311">
        <f t="shared" ca="1" si="6"/>
        <v>-1</v>
      </c>
      <c r="T244" s="310">
        <f t="shared" ca="1" si="7"/>
        <v>-1</v>
      </c>
    </row>
    <row r="245" spans="6:20">
      <c r="F245" s="301">
        <f t="shared" si="8"/>
        <v>41365</v>
      </c>
      <c r="G245" s="308">
        <f t="shared" ca="1" si="0"/>
        <v>-1</v>
      </c>
      <c r="H245" s="311">
        <f t="shared" ca="1" si="1"/>
        <v>-1</v>
      </c>
      <c r="I245" s="311">
        <f t="shared" ca="1" si="2"/>
        <v>-1</v>
      </c>
      <c r="J245" s="310">
        <f t="shared" ca="1" si="3"/>
        <v>-1</v>
      </c>
      <c r="P245" s="301">
        <f t="shared" si="9"/>
        <v>41365</v>
      </c>
      <c r="Q245" s="308">
        <f t="shared" ca="1" si="4"/>
        <v>0</v>
      </c>
      <c r="R245" s="311">
        <f t="shared" ca="1" si="5"/>
        <v>0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-1</v>
      </c>
      <c r="H246" s="311">
        <f t="shared" ca="1" si="1"/>
        <v>-1</v>
      </c>
      <c r="I246" s="311">
        <f t="shared" ca="1" si="2"/>
        <v>-1</v>
      </c>
      <c r="J246" s="310">
        <f t="shared" ca="1" si="3"/>
        <v>-1</v>
      </c>
      <c r="P246" s="301">
        <f t="shared" si="9"/>
        <v>41395</v>
      </c>
      <c r="Q246" s="308">
        <f t="shared" ca="1" si="4"/>
        <v>0</v>
      </c>
      <c r="R246" s="311">
        <f t="shared" ca="1" si="5"/>
        <v>0</v>
      </c>
      <c r="S246" s="311">
        <f t="shared" ca="1" si="6"/>
        <v>-1</v>
      </c>
      <c r="T246" s="310">
        <f t="shared" ca="1" si="7"/>
        <v>-1</v>
      </c>
    </row>
    <row r="247" spans="6:20">
      <c r="F247" s="301">
        <f t="shared" si="8"/>
        <v>41426</v>
      </c>
      <c r="G247" s="308">
        <f t="shared" ca="1" si="0"/>
        <v>-1</v>
      </c>
      <c r="H247" s="311">
        <f t="shared" ca="1" si="1"/>
        <v>-1</v>
      </c>
      <c r="I247" s="311">
        <f t="shared" ca="1" si="2"/>
        <v>-1</v>
      </c>
      <c r="J247" s="310">
        <f t="shared" ca="1" si="3"/>
        <v>-1</v>
      </c>
      <c r="P247" s="301">
        <f t="shared" si="9"/>
        <v>41426</v>
      </c>
      <c r="Q247" s="308">
        <f t="shared" ca="1" si="4"/>
        <v>0</v>
      </c>
      <c r="R247" s="311">
        <f t="shared" ca="1" si="5"/>
        <v>0</v>
      </c>
      <c r="S247" s="311">
        <f t="shared" ca="1" si="6"/>
        <v>-1</v>
      </c>
      <c r="T247" s="310">
        <f t="shared" ca="1" si="7"/>
        <v>-1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0</v>
      </c>
      <c r="I248" s="311">
        <f t="shared" ca="1" si="2"/>
        <v>-1.8761918094559404E-2</v>
      </c>
      <c r="J248" s="310">
        <f t="shared" ca="1" si="3"/>
        <v>2.3305257036789762E-2</v>
      </c>
      <c r="P248" s="301">
        <f t="shared" si="9"/>
        <v>41456</v>
      </c>
      <c r="Q248" s="308">
        <f t="shared" ca="1" si="4"/>
        <v>0</v>
      </c>
      <c r="R248" s="311">
        <f t="shared" ca="1" si="5"/>
        <v>0</v>
      </c>
      <c r="S248" s="311">
        <f t="shared" ca="1" si="6"/>
        <v>2.6392223170023321E-2</v>
      </c>
      <c r="T248" s="310">
        <f t="shared" ca="1" si="7"/>
        <v>1.0163866194053739E-2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-1</v>
      </c>
      <c r="I249" s="311">
        <f t="shared" ca="1" si="2"/>
        <v>-1</v>
      </c>
      <c r="J249" s="310">
        <f t="shared" ca="1" si="3"/>
        <v>-1</v>
      </c>
      <c r="P249" s="301">
        <f t="shared" si="9"/>
        <v>41487</v>
      </c>
      <c r="Q249" s="308">
        <f t="shared" ca="1" si="4"/>
        <v>0</v>
      </c>
      <c r="R249" s="311">
        <f t="shared" ca="1" si="5"/>
        <v>0</v>
      </c>
      <c r="S249" s="311">
        <f t="shared" ca="1" si="6"/>
        <v>-1</v>
      </c>
      <c r="T249" s="310">
        <f t="shared" ca="1" si="7"/>
        <v>-1</v>
      </c>
    </row>
    <row r="250" spans="6:20">
      <c r="F250" s="301">
        <f t="shared" si="8"/>
        <v>41518</v>
      </c>
      <c r="G250" s="308">
        <f t="shared" ca="1" si="0"/>
        <v>-1</v>
      </c>
      <c r="H250" s="311">
        <f t="shared" ca="1" si="1"/>
        <v>-1</v>
      </c>
      <c r="I250" s="311">
        <f t="shared" ca="1" si="2"/>
        <v>-1</v>
      </c>
      <c r="J250" s="310">
        <f t="shared" ca="1" si="3"/>
        <v>-1</v>
      </c>
      <c r="P250" s="301">
        <f t="shared" si="9"/>
        <v>41518</v>
      </c>
      <c r="Q250" s="308">
        <f t="shared" ca="1" si="4"/>
        <v>0</v>
      </c>
      <c r="R250" s="311">
        <f t="shared" ca="1" si="5"/>
        <v>0</v>
      </c>
      <c r="S250" s="311">
        <f t="shared" ca="1" si="6"/>
        <v>-1</v>
      </c>
      <c r="T250" s="310">
        <f t="shared" ca="1" si="7"/>
        <v>-1</v>
      </c>
    </row>
    <row r="251" spans="6:20">
      <c r="F251" s="301">
        <f t="shared" si="8"/>
        <v>41548</v>
      </c>
      <c r="G251" s="308">
        <f t="shared" ca="1" si="0"/>
        <v>-1</v>
      </c>
      <c r="H251" s="311">
        <f t="shared" ca="1" si="1"/>
        <v>-1</v>
      </c>
      <c r="I251" s="311">
        <f t="shared" ca="1" si="2"/>
        <v>-1</v>
      </c>
      <c r="J251" s="310">
        <f t="shared" ca="1" si="3"/>
        <v>-1</v>
      </c>
      <c r="P251" s="301">
        <f t="shared" si="9"/>
        <v>41548</v>
      </c>
      <c r="Q251" s="308">
        <f t="shared" ca="1" si="4"/>
        <v>0</v>
      </c>
      <c r="R251" s="311">
        <f t="shared" ca="1" si="5"/>
        <v>0</v>
      </c>
      <c r="S251" s="311">
        <f t="shared" ca="1" si="6"/>
        <v>-1</v>
      </c>
      <c r="T251" s="310">
        <f t="shared" ca="1" si="7"/>
        <v>-1</v>
      </c>
    </row>
    <row r="252" spans="6:20">
      <c r="F252" s="301">
        <f t="shared" si="8"/>
        <v>41579</v>
      </c>
      <c r="G252" s="308">
        <f t="shared" ca="1" si="0"/>
        <v>-1</v>
      </c>
      <c r="H252" s="311">
        <f t="shared" ca="1" si="1"/>
        <v>-1</v>
      </c>
      <c r="I252" s="311">
        <f t="shared" ca="1" si="2"/>
        <v>-1</v>
      </c>
      <c r="J252" s="310">
        <f t="shared" ca="1" si="3"/>
        <v>-1</v>
      </c>
      <c r="P252" s="301">
        <f t="shared" si="9"/>
        <v>41579</v>
      </c>
      <c r="Q252" s="308">
        <f t="shared" ca="1" si="4"/>
        <v>0</v>
      </c>
      <c r="R252" s="311">
        <f t="shared" ca="1" si="5"/>
        <v>0</v>
      </c>
      <c r="S252" s="311">
        <f t="shared" ca="1" si="6"/>
        <v>-1</v>
      </c>
      <c r="T252" s="310">
        <f t="shared" ca="1" si="7"/>
        <v>-1</v>
      </c>
    </row>
    <row r="253" spans="6:20">
      <c r="F253" s="301">
        <f t="shared" si="8"/>
        <v>41609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9"/>
        <v>41609</v>
      </c>
      <c r="Q253" s="308">
        <f t="shared" ca="1" si="4"/>
        <v>0</v>
      </c>
      <c r="R253" s="311">
        <f t="shared" ca="1" si="5"/>
        <v>0</v>
      </c>
      <c r="S253" s="311">
        <f t="shared" ca="1" si="6"/>
        <v>-1</v>
      </c>
      <c r="T253" s="310">
        <f t="shared" ca="1" si="7"/>
        <v>-1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0</v>
      </c>
      <c r="I254" s="311">
        <f t="shared" ca="1" si="2"/>
        <v>-1</v>
      </c>
      <c r="J254" s="310">
        <f t="shared" ca="1" si="3"/>
        <v>-1</v>
      </c>
      <c r="P254" s="301">
        <f t="shared" si="9"/>
        <v>41640</v>
      </c>
      <c r="Q254" s="308">
        <f t="shared" ca="1" si="4"/>
        <v>0</v>
      </c>
      <c r="R254" s="311">
        <f t="shared" ca="1" si="5"/>
        <v>0</v>
      </c>
      <c r="S254" s="311">
        <f t="shared" ca="1" si="6"/>
        <v>-1</v>
      </c>
      <c r="T254" s="310">
        <f t="shared" ca="1" si="7"/>
        <v>-1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0</v>
      </c>
      <c r="I255" s="311">
        <f t="shared" ca="1" si="2"/>
        <v>-1</v>
      </c>
      <c r="J255" s="310">
        <f t="shared" ca="1" si="3"/>
        <v>-1</v>
      </c>
      <c r="P255" s="301">
        <f t="shared" si="9"/>
        <v>41671</v>
      </c>
      <c r="Q255" s="308">
        <f t="shared" ca="1" si="4"/>
        <v>0</v>
      </c>
      <c r="R255" s="311">
        <f t="shared" ca="1" si="5"/>
        <v>0</v>
      </c>
      <c r="S255" s="311">
        <f t="shared" ca="1" si="6"/>
        <v>-1</v>
      </c>
      <c r="T255" s="310">
        <f t="shared" ca="1" si="7"/>
        <v>-1</v>
      </c>
    </row>
    <row r="256" spans="6:20">
      <c r="F256" s="301">
        <f t="shared" si="8"/>
        <v>41699</v>
      </c>
      <c r="G256" s="308">
        <f t="shared" ca="1" si="0"/>
        <v>-1</v>
      </c>
      <c r="H256" s="311">
        <f t="shared" ca="1" si="1"/>
        <v>0</v>
      </c>
      <c r="I256" s="311">
        <f t="shared" ca="1" si="2"/>
        <v>-1</v>
      </c>
      <c r="J256" s="310">
        <f t="shared" ca="1" si="3"/>
        <v>-1</v>
      </c>
      <c r="P256" s="301">
        <f t="shared" si="9"/>
        <v>41699</v>
      </c>
      <c r="Q256" s="308">
        <f t="shared" ca="1" si="4"/>
        <v>0</v>
      </c>
      <c r="R256" s="311">
        <f t="shared" ca="1" si="5"/>
        <v>0</v>
      </c>
      <c r="S256" s="311">
        <f t="shared" ca="1" si="6"/>
        <v>-1</v>
      </c>
      <c r="T256" s="310">
        <f t="shared" ca="1" si="7"/>
        <v>-1</v>
      </c>
    </row>
    <row r="257" spans="6:20">
      <c r="F257" s="301">
        <f t="shared" si="8"/>
        <v>41730</v>
      </c>
      <c r="G257" s="308">
        <f t="shared" ca="1" si="0"/>
        <v>-1</v>
      </c>
      <c r="H257" s="311">
        <f t="shared" ca="1" si="1"/>
        <v>0</v>
      </c>
      <c r="I257" s="311">
        <f t="shared" ca="1" si="2"/>
        <v>-1</v>
      </c>
      <c r="J257" s="310">
        <f t="shared" ca="1" si="3"/>
        <v>-1</v>
      </c>
      <c r="P257" s="301">
        <f t="shared" si="9"/>
        <v>41730</v>
      </c>
      <c r="Q257" s="308">
        <f t="shared" ca="1" si="4"/>
        <v>0</v>
      </c>
      <c r="R257" s="311">
        <f t="shared" ca="1" si="5"/>
        <v>0</v>
      </c>
      <c r="S257" s="311">
        <f t="shared" ca="1" si="6"/>
        <v>-1</v>
      </c>
      <c r="T257" s="310">
        <f t="shared" ca="1" si="7"/>
        <v>-1</v>
      </c>
    </row>
    <row r="258" spans="6:20">
      <c r="F258" s="301">
        <f t="shared" si="8"/>
        <v>41760</v>
      </c>
      <c r="G258" s="308">
        <f t="shared" ca="1" si="0"/>
        <v>-1</v>
      </c>
      <c r="H258" s="311">
        <f t="shared" ca="1" si="1"/>
        <v>0</v>
      </c>
      <c r="I258" s="311">
        <f t="shared" ca="1" si="2"/>
        <v>-1</v>
      </c>
      <c r="J258" s="310">
        <f t="shared" ca="1" si="3"/>
        <v>-1</v>
      </c>
      <c r="P258" s="301">
        <f t="shared" si="9"/>
        <v>41760</v>
      </c>
      <c r="Q258" s="308">
        <f t="shared" ca="1" si="4"/>
        <v>0</v>
      </c>
      <c r="R258" s="311">
        <f t="shared" ca="1" si="5"/>
        <v>0</v>
      </c>
      <c r="S258" s="311">
        <f t="shared" ca="1" si="6"/>
        <v>-1</v>
      </c>
      <c r="T258" s="310">
        <f t="shared" ca="1" si="7"/>
        <v>-1</v>
      </c>
    </row>
    <row r="259" spans="6:20">
      <c r="F259" s="301">
        <f t="shared" si="8"/>
        <v>41791</v>
      </c>
      <c r="G259" s="308">
        <f t="shared" ca="1" si="0"/>
        <v>-1</v>
      </c>
      <c r="H259" s="311">
        <f t="shared" ca="1" si="1"/>
        <v>0</v>
      </c>
      <c r="I259" s="311">
        <f t="shared" ca="1" si="2"/>
        <v>-1</v>
      </c>
      <c r="J259" s="310">
        <f t="shared" ca="1" si="3"/>
        <v>-1</v>
      </c>
      <c r="P259" s="301">
        <f t="shared" si="9"/>
        <v>41791</v>
      </c>
      <c r="Q259" s="308">
        <f t="shared" ca="1" si="4"/>
        <v>0</v>
      </c>
      <c r="R259" s="311">
        <f t="shared" ca="1" si="5"/>
        <v>0</v>
      </c>
      <c r="S259" s="311">
        <f t="shared" ca="1" si="6"/>
        <v>-1</v>
      </c>
      <c r="T259" s="310">
        <f t="shared" ca="1" si="7"/>
        <v>-1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0</v>
      </c>
      <c r="I260" s="311">
        <f t="shared" ca="1" si="2"/>
        <v>-1</v>
      </c>
      <c r="J260" s="310">
        <f t="shared" ca="1" si="3"/>
        <v>-1</v>
      </c>
      <c r="P260" s="301">
        <f t="shared" si="9"/>
        <v>41821</v>
      </c>
      <c r="Q260" s="308">
        <f t="shared" ca="1" si="4"/>
        <v>0</v>
      </c>
      <c r="R260" s="311">
        <f t="shared" ca="1" si="5"/>
        <v>0</v>
      </c>
      <c r="S260" s="311">
        <f t="shared" ca="1" si="6"/>
        <v>-1</v>
      </c>
      <c r="T260" s="310">
        <f t="shared" ca="1" si="7"/>
        <v>-1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0</v>
      </c>
      <c r="I261" s="311">
        <f t="shared" ca="1" si="2"/>
        <v>-1</v>
      </c>
      <c r="J261" s="310">
        <f t="shared" ca="1" si="3"/>
        <v>-1</v>
      </c>
      <c r="P261" s="301">
        <f t="shared" si="9"/>
        <v>41852</v>
      </c>
      <c r="Q261" s="308">
        <f t="shared" ca="1" si="4"/>
        <v>0</v>
      </c>
      <c r="R261" s="311">
        <f t="shared" ca="1" si="5"/>
        <v>0</v>
      </c>
      <c r="S261" s="311">
        <f t="shared" ca="1" si="6"/>
        <v>-1</v>
      </c>
      <c r="T261" s="310">
        <f t="shared" ca="1" si="7"/>
        <v>-1</v>
      </c>
    </row>
    <row r="262" spans="6:20">
      <c r="F262" s="301">
        <f t="shared" si="8"/>
        <v>41883</v>
      </c>
      <c r="G262" s="308">
        <f t="shared" ca="1" si="0"/>
        <v>-1</v>
      </c>
      <c r="H262" s="311">
        <f t="shared" ca="1" si="1"/>
        <v>0</v>
      </c>
      <c r="I262" s="311">
        <f t="shared" ca="1" si="2"/>
        <v>-1</v>
      </c>
      <c r="J262" s="310">
        <f t="shared" ca="1" si="3"/>
        <v>-1</v>
      </c>
      <c r="P262" s="301">
        <f t="shared" si="9"/>
        <v>41883</v>
      </c>
      <c r="Q262" s="308">
        <f t="shared" ca="1" si="4"/>
        <v>0</v>
      </c>
      <c r="R262" s="311">
        <f t="shared" ca="1" si="5"/>
        <v>0</v>
      </c>
      <c r="S262" s="311">
        <f t="shared" ca="1" si="6"/>
        <v>-1</v>
      </c>
      <c r="T262" s="310">
        <f t="shared" ca="1" si="7"/>
        <v>-1</v>
      </c>
    </row>
    <row r="263" spans="6:20">
      <c r="F263" s="301">
        <f t="shared" si="8"/>
        <v>41913</v>
      </c>
      <c r="G263" s="308">
        <f t="shared" ca="1" si="0"/>
        <v>-1</v>
      </c>
      <c r="H263" s="311">
        <f t="shared" ca="1" si="1"/>
        <v>0</v>
      </c>
      <c r="I263" s="311">
        <f t="shared" ca="1" si="2"/>
        <v>-1</v>
      </c>
      <c r="J263" s="310">
        <f t="shared" ca="1" si="3"/>
        <v>-1</v>
      </c>
      <c r="P263" s="301">
        <f t="shared" si="9"/>
        <v>41913</v>
      </c>
      <c r="Q263" s="308">
        <f t="shared" ca="1" si="4"/>
        <v>0</v>
      </c>
      <c r="R263" s="311">
        <f t="shared" ca="1" si="5"/>
        <v>0</v>
      </c>
      <c r="S263" s="311">
        <f t="shared" ca="1" si="6"/>
        <v>-1</v>
      </c>
      <c r="T263" s="310">
        <f t="shared" ca="1" si="7"/>
        <v>-1</v>
      </c>
    </row>
    <row r="264" spans="6:20">
      <c r="F264" s="301">
        <f t="shared" si="8"/>
        <v>41944</v>
      </c>
      <c r="G264" s="308">
        <f t="shared" ca="1" si="0"/>
        <v>-1</v>
      </c>
      <c r="H264" s="311">
        <f t="shared" ca="1" si="1"/>
        <v>0</v>
      </c>
      <c r="I264" s="311">
        <f t="shared" ca="1" si="2"/>
        <v>-1</v>
      </c>
      <c r="J264" s="310">
        <f t="shared" ca="1" si="3"/>
        <v>-1</v>
      </c>
      <c r="P264" s="301">
        <f t="shared" si="9"/>
        <v>41944</v>
      </c>
      <c r="Q264" s="308">
        <f t="shared" ca="1" si="4"/>
        <v>0</v>
      </c>
      <c r="R264" s="311">
        <f t="shared" ca="1" si="5"/>
        <v>0</v>
      </c>
      <c r="S264" s="311">
        <f t="shared" ca="1" si="6"/>
        <v>-1</v>
      </c>
      <c r="T264" s="310">
        <f t="shared" ca="1" si="7"/>
        <v>-1</v>
      </c>
    </row>
    <row r="265" spans="6:20">
      <c r="F265" s="301">
        <f t="shared" si="8"/>
        <v>41974</v>
      </c>
      <c r="G265" s="308">
        <f t="shared" ca="1" si="0"/>
        <v>-1</v>
      </c>
      <c r="H265" s="311">
        <f t="shared" ca="1" si="1"/>
        <v>0</v>
      </c>
      <c r="I265" s="311">
        <f t="shared" ca="1" si="2"/>
        <v>-1</v>
      </c>
      <c r="J265" s="310">
        <f t="shared" ca="1" si="3"/>
        <v>-1</v>
      </c>
      <c r="P265" s="301">
        <f t="shared" si="9"/>
        <v>41974</v>
      </c>
      <c r="Q265" s="308">
        <f t="shared" ca="1" si="4"/>
        <v>0</v>
      </c>
      <c r="R265" s="311">
        <f t="shared" ca="1" si="5"/>
        <v>0</v>
      </c>
      <c r="S265" s="311">
        <f t="shared" ca="1" si="6"/>
        <v>-1</v>
      </c>
      <c r="T265" s="310">
        <f t="shared" ca="1" si="7"/>
        <v>-1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0</v>
      </c>
      <c r="I266" s="311">
        <f t="shared" ca="1" si="2"/>
        <v>-1</v>
      </c>
      <c r="J266" s="310">
        <f t="shared" ca="1" si="3"/>
        <v>-1</v>
      </c>
      <c r="P266" s="301">
        <f t="shared" si="9"/>
        <v>42005</v>
      </c>
      <c r="Q266" s="308">
        <f t="shared" ca="1" si="4"/>
        <v>0</v>
      </c>
      <c r="R266" s="311">
        <f t="shared" ca="1" si="5"/>
        <v>0</v>
      </c>
      <c r="S266" s="311">
        <f t="shared" ca="1" si="6"/>
        <v>-1</v>
      </c>
      <c r="T266" s="310">
        <f t="shared" ca="1" si="7"/>
        <v>-1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0</v>
      </c>
      <c r="I267" s="311">
        <f t="shared" ca="1" si="2"/>
        <v>-1</v>
      </c>
      <c r="J267" s="310">
        <f t="shared" ca="1" si="3"/>
        <v>-1</v>
      </c>
      <c r="P267" s="301">
        <f t="shared" si="9"/>
        <v>42036</v>
      </c>
      <c r="Q267" s="308">
        <f t="shared" ca="1" si="4"/>
        <v>0</v>
      </c>
      <c r="R267" s="311">
        <f t="shared" ca="1" si="5"/>
        <v>0</v>
      </c>
      <c r="S267" s="311">
        <f t="shared" ca="1" si="6"/>
        <v>-1</v>
      </c>
      <c r="T267" s="310">
        <f t="shared" ca="1" si="7"/>
        <v>-1</v>
      </c>
    </row>
    <row r="268" spans="6:20">
      <c r="F268" s="301">
        <f t="shared" si="8"/>
        <v>42064</v>
      </c>
      <c r="G268" s="308">
        <f t="shared" ca="1" si="0"/>
        <v>-1</v>
      </c>
      <c r="H268" s="311">
        <f t="shared" ca="1" si="1"/>
        <v>0</v>
      </c>
      <c r="I268" s="311">
        <f t="shared" ca="1" si="2"/>
        <v>-1</v>
      </c>
      <c r="J268" s="310">
        <f t="shared" ca="1" si="3"/>
        <v>-1</v>
      </c>
      <c r="P268" s="301">
        <f t="shared" si="9"/>
        <v>42064</v>
      </c>
      <c r="Q268" s="308">
        <f t="shared" ca="1" si="4"/>
        <v>0</v>
      </c>
      <c r="R268" s="311">
        <f t="shared" ca="1" si="5"/>
        <v>0</v>
      </c>
      <c r="S268" s="311">
        <f t="shared" ca="1" si="6"/>
        <v>-1</v>
      </c>
      <c r="T268" s="310">
        <f t="shared" ca="1" si="7"/>
        <v>-1</v>
      </c>
    </row>
    <row r="269" spans="6:20">
      <c r="F269" s="301">
        <f t="shared" si="8"/>
        <v>42095</v>
      </c>
      <c r="G269" s="308">
        <f t="shared" ca="1" si="0"/>
        <v>-1</v>
      </c>
      <c r="H269" s="311">
        <f t="shared" ca="1" si="1"/>
        <v>0</v>
      </c>
      <c r="I269" s="311">
        <f t="shared" ca="1" si="2"/>
        <v>-1</v>
      </c>
      <c r="J269" s="310">
        <f t="shared" ca="1" si="3"/>
        <v>-1</v>
      </c>
      <c r="P269" s="301">
        <f t="shared" si="9"/>
        <v>42095</v>
      </c>
      <c r="Q269" s="308">
        <f t="shared" ca="1" si="4"/>
        <v>0</v>
      </c>
      <c r="R269" s="311">
        <f t="shared" ca="1" si="5"/>
        <v>0</v>
      </c>
      <c r="S269" s="311">
        <f t="shared" ca="1" si="6"/>
        <v>-1</v>
      </c>
      <c r="T269" s="310">
        <f t="shared" ca="1" si="7"/>
        <v>-1</v>
      </c>
    </row>
    <row r="270" spans="6:20">
      <c r="F270" s="301">
        <f t="shared" si="8"/>
        <v>42125</v>
      </c>
      <c r="G270" s="308">
        <f t="shared" ca="1" si="0"/>
        <v>-1</v>
      </c>
      <c r="H270" s="311">
        <f t="shared" ca="1" si="1"/>
        <v>0</v>
      </c>
      <c r="I270" s="311">
        <f t="shared" ca="1" si="2"/>
        <v>-1</v>
      </c>
      <c r="J270" s="310">
        <f t="shared" ca="1" si="3"/>
        <v>-1</v>
      </c>
      <c r="P270" s="301">
        <f t="shared" si="9"/>
        <v>42125</v>
      </c>
      <c r="Q270" s="308">
        <f t="shared" ca="1" si="4"/>
        <v>0</v>
      </c>
      <c r="R270" s="311">
        <f t="shared" ca="1" si="5"/>
        <v>0</v>
      </c>
      <c r="S270" s="311">
        <f t="shared" ca="1" si="6"/>
        <v>-1</v>
      </c>
      <c r="T270" s="310">
        <f t="shared" ca="1" si="7"/>
        <v>-1</v>
      </c>
    </row>
    <row r="271" spans="6:20">
      <c r="F271" s="301">
        <f t="shared" si="8"/>
        <v>42156</v>
      </c>
      <c r="G271" s="308">
        <f t="shared" ca="1" si="0"/>
        <v>-1</v>
      </c>
      <c r="H271" s="311">
        <f t="shared" ca="1" si="1"/>
        <v>0</v>
      </c>
      <c r="I271" s="311">
        <f t="shared" ca="1" si="2"/>
        <v>-1</v>
      </c>
      <c r="J271" s="310">
        <f t="shared" ca="1" si="3"/>
        <v>-1</v>
      </c>
      <c r="P271" s="301">
        <f t="shared" si="9"/>
        <v>42156</v>
      </c>
      <c r="Q271" s="308">
        <f t="shared" ca="1" si="4"/>
        <v>0</v>
      </c>
      <c r="R271" s="311">
        <f t="shared" ca="1" si="5"/>
        <v>0</v>
      </c>
      <c r="S271" s="311">
        <f t="shared" ca="1" si="6"/>
        <v>-1</v>
      </c>
      <c r="T271" s="310">
        <f t="shared" ca="1" si="7"/>
        <v>-1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0</v>
      </c>
      <c r="I272" s="311">
        <f t="shared" ca="1" si="2"/>
        <v>-1</v>
      </c>
      <c r="J272" s="310">
        <f t="shared" ca="1" si="3"/>
        <v>-1</v>
      </c>
      <c r="P272" s="301">
        <f t="shared" si="9"/>
        <v>42186</v>
      </c>
      <c r="Q272" s="308">
        <f t="shared" ca="1" si="4"/>
        <v>0</v>
      </c>
      <c r="R272" s="311">
        <f t="shared" ca="1" si="5"/>
        <v>0</v>
      </c>
      <c r="S272" s="311">
        <f t="shared" ca="1" si="6"/>
        <v>-1</v>
      </c>
      <c r="T272" s="310">
        <f t="shared" ca="1" si="7"/>
        <v>-1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0</v>
      </c>
      <c r="I273" s="311">
        <f t="shared" ca="1" si="2"/>
        <v>-1</v>
      </c>
      <c r="J273" s="310">
        <f t="shared" ca="1" si="3"/>
        <v>-1</v>
      </c>
      <c r="P273" s="301">
        <f t="shared" si="9"/>
        <v>42217</v>
      </c>
      <c r="Q273" s="308">
        <f t="shared" ca="1" si="4"/>
        <v>0</v>
      </c>
      <c r="R273" s="311">
        <f t="shared" ca="1" si="5"/>
        <v>0</v>
      </c>
      <c r="S273" s="311">
        <f t="shared" ca="1" si="6"/>
        <v>-1</v>
      </c>
      <c r="T273" s="310">
        <f t="shared" ca="1" si="7"/>
        <v>-1</v>
      </c>
    </row>
    <row r="274" spans="6:20">
      <c r="F274" s="301">
        <f t="shared" si="8"/>
        <v>42248</v>
      </c>
      <c r="G274" s="308">
        <f t="shared" ref="G274:G305" ca="1" si="10">+IF(ISERROR(G35/C35-1),0,G35/C35-1)</f>
        <v>-1</v>
      </c>
      <c r="H274" s="311">
        <f t="shared" ref="H274:H305" ca="1" si="11">+IF(ISERROR(H35/D35-1),0,H35/D35-1)</f>
        <v>0</v>
      </c>
      <c r="I274" s="311">
        <f t="shared" ref="I274:I305" ca="1" si="12">+IF(ISERROR(I35/E35-1),0,I35/E35-1)</f>
        <v>-1</v>
      </c>
      <c r="J274" s="310">
        <f t="shared" ref="J274:J305" ca="1" si="13">+IF(ISERROR(J35/F35-1),0,J35/F35-1)</f>
        <v>-1</v>
      </c>
      <c r="P274" s="301">
        <f t="shared" si="9"/>
        <v>42248</v>
      </c>
      <c r="Q274" s="308">
        <f t="shared" ca="1" si="4"/>
        <v>0</v>
      </c>
      <c r="R274" s="311">
        <f t="shared" ca="1" si="5"/>
        <v>0</v>
      </c>
      <c r="S274" s="311">
        <f t="shared" ca="1" si="6"/>
        <v>-1</v>
      </c>
      <c r="T274" s="310">
        <f t="shared" ca="1" si="7"/>
        <v>-1</v>
      </c>
    </row>
    <row r="275" spans="6:20">
      <c r="F275" s="301">
        <f t="shared" si="8"/>
        <v>42278</v>
      </c>
      <c r="G275" s="308">
        <f t="shared" ca="1" si="10"/>
        <v>-1</v>
      </c>
      <c r="H275" s="311">
        <f t="shared" ca="1" si="11"/>
        <v>0</v>
      </c>
      <c r="I275" s="311">
        <f t="shared" ca="1" si="12"/>
        <v>-1</v>
      </c>
      <c r="J275" s="310">
        <f t="shared" ca="1" si="13"/>
        <v>-1</v>
      </c>
      <c r="P275" s="301">
        <f t="shared" si="9"/>
        <v>42278</v>
      </c>
      <c r="Q275" s="308">
        <f t="shared" ca="1" si="4"/>
        <v>0</v>
      </c>
      <c r="R275" s="311">
        <f t="shared" ca="1" si="5"/>
        <v>0</v>
      </c>
      <c r="S275" s="311">
        <f t="shared" ca="1" si="6"/>
        <v>-1</v>
      </c>
      <c r="T275" s="310">
        <f t="shared" ca="1" si="7"/>
        <v>-1</v>
      </c>
    </row>
    <row r="276" spans="6:20">
      <c r="F276" s="301">
        <f t="shared" si="8"/>
        <v>42309</v>
      </c>
      <c r="G276" s="308">
        <f t="shared" ca="1" si="10"/>
        <v>-1</v>
      </c>
      <c r="H276" s="311">
        <f t="shared" ca="1" si="11"/>
        <v>0</v>
      </c>
      <c r="I276" s="311">
        <f t="shared" ca="1" si="12"/>
        <v>-1</v>
      </c>
      <c r="J276" s="310">
        <f t="shared" ca="1" si="13"/>
        <v>-1</v>
      </c>
      <c r="P276" s="301">
        <f t="shared" si="9"/>
        <v>42309</v>
      </c>
      <c r="Q276" s="308">
        <f t="shared" ca="1" si="4"/>
        <v>0</v>
      </c>
      <c r="R276" s="311">
        <f t="shared" ca="1" si="5"/>
        <v>0</v>
      </c>
      <c r="S276" s="311">
        <f t="shared" ca="1" si="6"/>
        <v>-1</v>
      </c>
      <c r="T276" s="310">
        <f t="shared" ca="1" si="7"/>
        <v>-1</v>
      </c>
    </row>
    <row r="277" spans="6:20">
      <c r="F277" s="301">
        <f t="shared" si="8"/>
        <v>42339</v>
      </c>
      <c r="G277" s="308">
        <f t="shared" ca="1" si="10"/>
        <v>-1</v>
      </c>
      <c r="H277" s="311">
        <f t="shared" ca="1" si="11"/>
        <v>0</v>
      </c>
      <c r="I277" s="311">
        <f t="shared" ca="1" si="12"/>
        <v>-1</v>
      </c>
      <c r="J277" s="310">
        <f t="shared" ca="1" si="13"/>
        <v>-1</v>
      </c>
      <c r="P277" s="301">
        <f t="shared" si="9"/>
        <v>42339</v>
      </c>
      <c r="Q277" s="308">
        <f t="shared" ca="1" si="4"/>
        <v>0</v>
      </c>
      <c r="R277" s="311">
        <f t="shared" ca="1" si="5"/>
        <v>0</v>
      </c>
      <c r="S277" s="311">
        <f t="shared" ca="1" si="6"/>
        <v>-1</v>
      </c>
      <c r="T277" s="310">
        <f t="shared" ca="1" si="7"/>
        <v>-1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0</v>
      </c>
      <c r="I278" s="311">
        <f t="shared" ca="1" si="12"/>
        <v>-1</v>
      </c>
      <c r="J278" s="310">
        <f t="shared" ca="1" si="13"/>
        <v>-1</v>
      </c>
      <c r="P278" s="301">
        <f t="shared" si="9"/>
        <v>42370</v>
      </c>
      <c r="Q278" s="308">
        <f t="shared" ca="1" si="4"/>
        <v>0</v>
      </c>
      <c r="R278" s="311">
        <f t="shared" ca="1" si="5"/>
        <v>0</v>
      </c>
      <c r="S278" s="311">
        <f t="shared" ca="1" si="6"/>
        <v>-1</v>
      </c>
      <c r="T278" s="310">
        <f t="shared" ca="1" si="7"/>
        <v>-1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0</v>
      </c>
      <c r="I279" s="311">
        <f t="shared" ca="1" si="12"/>
        <v>-1</v>
      </c>
      <c r="J279" s="310">
        <f t="shared" ca="1" si="13"/>
        <v>-1</v>
      </c>
      <c r="P279" s="301">
        <f t="shared" si="9"/>
        <v>42401</v>
      </c>
      <c r="Q279" s="308">
        <f t="shared" ca="1" si="4"/>
        <v>0</v>
      </c>
      <c r="R279" s="311">
        <f t="shared" ca="1" si="5"/>
        <v>0</v>
      </c>
      <c r="S279" s="311">
        <f t="shared" ca="1" si="6"/>
        <v>-1</v>
      </c>
      <c r="T279" s="310">
        <f t="shared" ca="1" si="7"/>
        <v>-1</v>
      </c>
    </row>
    <row r="280" spans="6:20">
      <c r="F280" s="301">
        <f t="shared" si="8"/>
        <v>42430</v>
      </c>
      <c r="G280" s="308">
        <f t="shared" ca="1" si="10"/>
        <v>-1</v>
      </c>
      <c r="H280" s="311">
        <f t="shared" ca="1" si="11"/>
        <v>0</v>
      </c>
      <c r="I280" s="311">
        <f t="shared" ca="1" si="12"/>
        <v>-1</v>
      </c>
      <c r="J280" s="310">
        <f t="shared" ca="1" si="13"/>
        <v>-1</v>
      </c>
      <c r="P280" s="301">
        <f t="shared" si="9"/>
        <v>42430</v>
      </c>
      <c r="Q280" s="308">
        <f t="shared" ca="1" si="4"/>
        <v>0</v>
      </c>
      <c r="R280" s="311">
        <f t="shared" ca="1" si="5"/>
        <v>0</v>
      </c>
      <c r="S280" s="311">
        <f t="shared" ca="1" si="6"/>
        <v>-1</v>
      </c>
      <c r="T280" s="310">
        <f t="shared" ca="1" si="7"/>
        <v>-1</v>
      </c>
    </row>
    <row r="281" spans="6:20">
      <c r="F281" s="301">
        <f t="shared" si="8"/>
        <v>42461</v>
      </c>
      <c r="G281" s="308">
        <f t="shared" ca="1" si="10"/>
        <v>-1</v>
      </c>
      <c r="H281" s="311">
        <f t="shared" ca="1" si="11"/>
        <v>0</v>
      </c>
      <c r="I281" s="311">
        <f t="shared" ca="1" si="12"/>
        <v>-1</v>
      </c>
      <c r="J281" s="310">
        <f t="shared" ca="1" si="13"/>
        <v>-1</v>
      </c>
      <c r="P281" s="301">
        <f t="shared" si="9"/>
        <v>42461</v>
      </c>
      <c r="Q281" s="308">
        <f t="shared" ca="1" si="4"/>
        <v>0</v>
      </c>
      <c r="R281" s="311">
        <f t="shared" ca="1" si="5"/>
        <v>0</v>
      </c>
      <c r="S281" s="311">
        <f t="shared" ca="1" si="6"/>
        <v>-1</v>
      </c>
      <c r="T281" s="310">
        <f t="shared" ca="1" si="7"/>
        <v>-1</v>
      </c>
    </row>
    <row r="282" spans="6:20">
      <c r="F282" s="301">
        <f t="shared" si="8"/>
        <v>42491</v>
      </c>
      <c r="G282" s="308">
        <f t="shared" ca="1" si="10"/>
        <v>-1</v>
      </c>
      <c r="H282" s="311">
        <f t="shared" ca="1" si="11"/>
        <v>0</v>
      </c>
      <c r="I282" s="311">
        <f t="shared" ca="1" si="12"/>
        <v>-1</v>
      </c>
      <c r="J282" s="310">
        <f t="shared" ca="1" si="13"/>
        <v>-1</v>
      </c>
      <c r="P282" s="301">
        <f t="shared" si="9"/>
        <v>42491</v>
      </c>
      <c r="Q282" s="308">
        <f t="shared" ca="1" si="4"/>
        <v>0</v>
      </c>
      <c r="R282" s="311">
        <f t="shared" ca="1" si="5"/>
        <v>0</v>
      </c>
      <c r="S282" s="311">
        <f t="shared" ca="1" si="6"/>
        <v>-1</v>
      </c>
      <c r="T282" s="310">
        <f t="shared" ca="1" si="7"/>
        <v>-1</v>
      </c>
    </row>
    <row r="283" spans="6:20">
      <c r="F283" s="301">
        <f t="shared" si="8"/>
        <v>42522</v>
      </c>
      <c r="G283" s="308">
        <f t="shared" ca="1" si="10"/>
        <v>-1</v>
      </c>
      <c r="H283" s="311">
        <f t="shared" ca="1" si="11"/>
        <v>0</v>
      </c>
      <c r="I283" s="311">
        <f t="shared" ca="1" si="12"/>
        <v>-1</v>
      </c>
      <c r="J283" s="310">
        <f t="shared" ca="1" si="13"/>
        <v>-1</v>
      </c>
      <c r="P283" s="301">
        <f t="shared" si="9"/>
        <v>42522</v>
      </c>
      <c r="Q283" s="308">
        <f t="shared" ca="1" si="4"/>
        <v>0</v>
      </c>
      <c r="R283" s="311">
        <f t="shared" ca="1" si="5"/>
        <v>0</v>
      </c>
      <c r="S283" s="311">
        <f t="shared" ca="1" si="6"/>
        <v>-1</v>
      </c>
      <c r="T283" s="310">
        <f t="shared" ca="1" si="7"/>
        <v>-1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0</v>
      </c>
      <c r="I284" s="311">
        <f t="shared" ca="1" si="12"/>
        <v>-1</v>
      </c>
      <c r="J284" s="310">
        <f t="shared" ca="1" si="13"/>
        <v>-1</v>
      </c>
      <c r="P284" s="301">
        <f t="shared" si="9"/>
        <v>42552</v>
      </c>
      <c r="Q284" s="308">
        <f t="shared" ca="1" si="4"/>
        <v>0</v>
      </c>
      <c r="R284" s="311">
        <f t="shared" ca="1" si="5"/>
        <v>0</v>
      </c>
      <c r="S284" s="311">
        <f t="shared" ca="1" si="6"/>
        <v>-1</v>
      </c>
      <c r="T284" s="310">
        <f t="shared" ca="1" si="7"/>
        <v>-1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0</v>
      </c>
      <c r="I285" s="311">
        <f t="shared" ca="1" si="12"/>
        <v>-1</v>
      </c>
      <c r="J285" s="310">
        <f t="shared" ca="1" si="13"/>
        <v>-1</v>
      </c>
      <c r="P285" s="301">
        <f t="shared" si="9"/>
        <v>42583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</v>
      </c>
      <c r="T285" s="310">
        <f t="shared" ca="1" si="7"/>
        <v>-1</v>
      </c>
    </row>
    <row r="286" spans="6:20">
      <c r="F286" s="301">
        <f t="shared" si="8"/>
        <v>42614</v>
      </c>
      <c r="G286" s="308">
        <f t="shared" ca="1" si="10"/>
        <v>-1</v>
      </c>
      <c r="H286" s="311">
        <f t="shared" ca="1" si="11"/>
        <v>0</v>
      </c>
      <c r="I286" s="311">
        <f t="shared" ca="1" si="12"/>
        <v>-1</v>
      </c>
      <c r="J286" s="310">
        <f t="shared" ca="1" si="13"/>
        <v>-1</v>
      </c>
      <c r="P286" s="301">
        <f t="shared" si="9"/>
        <v>42614</v>
      </c>
      <c r="Q286" s="308">
        <f t="shared" ca="1" si="4"/>
        <v>0</v>
      </c>
      <c r="R286" s="311">
        <f t="shared" ca="1" si="5"/>
        <v>0</v>
      </c>
      <c r="S286" s="311">
        <f t="shared" ca="1" si="6"/>
        <v>-1</v>
      </c>
      <c r="T286" s="310">
        <f t="shared" ca="1" si="7"/>
        <v>-1</v>
      </c>
    </row>
    <row r="287" spans="6:20">
      <c r="F287" s="301">
        <f t="shared" si="8"/>
        <v>42644</v>
      </c>
      <c r="G287" s="308">
        <f t="shared" ca="1" si="10"/>
        <v>-1</v>
      </c>
      <c r="H287" s="311">
        <f t="shared" ca="1" si="11"/>
        <v>0</v>
      </c>
      <c r="I287" s="311">
        <f t="shared" ca="1" si="12"/>
        <v>-1</v>
      </c>
      <c r="J287" s="310">
        <f t="shared" ca="1" si="13"/>
        <v>-1</v>
      </c>
      <c r="P287" s="301">
        <f t="shared" si="9"/>
        <v>42644</v>
      </c>
      <c r="Q287" s="308">
        <f t="shared" ca="1" si="4"/>
        <v>0</v>
      </c>
      <c r="R287" s="311">
        <f t="shared" ca="1" si="5"/>
        <v>0</v>
      </c>
      <c r="S287" s="311">
        <f t="shared" ca="1" si="6"/>
        <v>-1</v>
      </c>
      <c r="T287" s="310">
        <f t="shared" ca="1" si="7"/>
        <v>-1</v>
      </c>
    </row>
    <row r="288" spans="6:20">
      <c r="F288" s="301">
        <f t="shared" si="8"/>
        <v>42675</v>
      </c>
      <c r="G288" s="308">
        <f t="shared" ca="1" si="10"/>
        <v>-1</v>
      </c>
      <c r="H288" s="311">
        <f t="shared" ca="1" si="11"/>
        <v>0</v>
      </c>
      <c r="I288" s="311">
        <f t="shared" ca="1" si="12"/>
        <v>-1</v>
      </c>
      <c r="J288" s="310">
        <f t="shared" ca="1" si="13"/>
        <v>-1</v>
      </c>
      <c r="P288" s="301">
        <f t="shared" si="9"/>
        <v>42675</v>
      </c>
      <c r="Q288" s="308">
        <f t="shared" ca="1" si="4"/>
        <v>0</v>
      </c>
      <c r="R288" s="311">
        <f t="shared" ca="1" si="5"/>
        <v>0</v>
      </c>
      <c r="S288" s="311">
        <f t="shared" ca="1" si="6"/>
        <v>-1</v>
      </c>
      <c r="T288" s="310">
        <f t="shared" ca="1" si="7"/>
        <v>-1</v>
      </c>
    </row>
    <row r="289" spans="6:20">
      <c r="F289" s="301">
        <f t="shared" si="8"/>
        <v>42705</v>
      </c>
      <c r="G289" s="308">
        <f t="shared" ca="1" si="10"/>
        <v>-1</v>
      </c>
      <c r="H289" s="311">
        <f t="shared" ca="1" si="11"/>
        <v>0</v>
      </c>
      <c r="I289" s="311">
        <f t="shared" ca="1" si="12"/>
        <v>-1</v>
      </c>
      <c r="J289" s="310">
        <f t="shared" ca="1" si="13"/>
        <v>-1</v>
      </c>
      <c r="P289" s="301">
        <f t="shared" si="9"/>
        <v>42705</v>
      </c>
      <c r="Q289" s="308">
        <f t="shared" ca="1" si="4"/>
        <v>0</v>
      </c>
      <c r="R289" s="311">
        <f t="shared" ca="1" si="5"/>
        <v>0</v>
      </c>
      <c r="S289" s="311">
        <f t="shared" ca="1" si="6"/>
        <v>-1</v>
      </c>
      <c r="T289" s="310">
        <f t="shared" ca="1" si="7"/>
        <v>-1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0</v>
      </c>
      <c r="I290" s="311">
        <f t="shared" ca="1" si="12"/>
        <v>-1</v>
      </c>
      <c r="J290" s="310">
        <f t="shared" ca="1" si="13"/>
        <v>-1</v>
      </c>
      <c r="P290" s="301">
        <f t="shared" si="9"/>
        <v>42736</v>
      </c>
      <c r="Q290" s="308">
        <f t="shared" ca="1" si="4"/>
        <v>0</v>
      </c>
      <c r="R290" s="311">
        <f t="shared" ca="1" si="5"/>
        <v>0</v>
      </c>
      <c r="S290" s="311">
        <f t="shared" ca="1" si="6"/>
        <v>-1</v>
      </c>
      <c r="T290" s="310">
        <f t="shared" ca="1" si="7"/>
        <v>-1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0</v>
      </c>
      <c r="I291" s="311">
        <f t="shared" ca="1" si="12"/>
        <v>-1</v>
      </c>
      <c r="J291" s="310">
        <f t="shared" ca="1" si="13"/>
        <v>-1</v>
      </c>
      <c r="P291" s="301">
        <f t="shared" si="9"/>
        <v>42767</v>
      </c>
      <c r="Q291" s="308">
        <f t="shared" ca="1" si="4"/>
        <v>0</v>
      </c>
      <c r="R291" s="311">
        <f t="shared" ca="1" si="5"/>
        <v>0</v>
      </c>
      <c r="S291" s="311">
        <f t="shared" ca="1" si="6"/>
        <v>-1</v>
      </c>
      <c r="T291" s="310">
        <f t="shared" ca="1" si="7"/>
        <v>-1</v>
      </c>
    </row>
    <row r="292" spans="6:20">
      <c r="F292" s="301">
        <f t="shared" si="8"/>
        <v>42795</v>
      </c>
      <c r="G292" s="308">
        <f t="shared" ca="1" si="10"/>
        <v>-1</v>
      </c>
      <c r="H292" s="311">
        <f t="shared" ca="1" si="11"/>
        <v>0</v>
      </c>
      <c r="I292" s="311">
        <f t="shared" ca="1" si="12"/>
        <v>-1</v>
      </c>
      <c r="J292" s="310">
        <f t="shared" ca="1" si="13"/>
        <v>-1</v>
      </c>
      <c r="P292" s="301">
        <f t="shared" si="9"/>
        <v>42795</v>
      </c>
      <c r="Q292" s="308">
        <f t="shared" ca="1" si="4"/>
        <v>0</v>
      </c>
      <c r="R292" s="311">
        <f t="shared" ca="1" si="5"/>
        <v>0</v>
      </c>
      <c r="S292" s="311">
        <f t="shared" ca="1" si="6"/>
        <v>-1</v>
      </c>
      <c r="T292" s="310">
        <f t="shared" ca="1" si="7"/>
        <v>-1</v>
      </c>
    </row>
    <row r="293" spans="6:20">
      <c r="F293" s="301">
        <f t="shared" si="8"/>
        <v>42826</v>
      </c>
      <c r="G293" s="308">
        <f t="shared" ca="1" si="10"/>
        <v>-1</v>
      </c>
      <c r="H293" s="311">
        <f t="shared" ca="1" si="11"/>
        <v>0</v>
      </c>
      <c r="I293" s="311">
        <f t="shared" ca="1" si="12"/>
        <v>-1</v>
      </c>
      <c r="J293" s="310">
        <f t="shared" ca="1" si="13"/>
        <v>-1</v>
      </c>
      <c r="P293" s="301">
        <f t="shared" si="9"/>
        <v>42826</v>
      </c>
      <c r="Q293" s="308">
        <f t="shared" ca="1" si="4"/>
        <v>0</v>
      </c>
      <c r="R293" s="311">
        <f t="shared" ca="1" si="5"/>
        <v>0</v>
      </c>
      <c r="S293" s="311">
        <f t="shared" ca="1" si="6"/>
        <v>-1</v>
      </c>
      <c r="T293" s="310">
        <f t="shared" ca="1" si="7"/>
        <v>-1</v>
      </c>
    </row>
    <row r="294" spans="6:20">
      <c r="F294" s="301">
        <f t="shared" si="8"/>
        <v>42856</v>
      </c>
      <c r="G294" s="308">
        <f t="shared" ca="1" si="10"/>
        <v>-1</v>
      </c>
      <c r="H294" s="311">
        <f t="shared" ca="1" si="11"/>
        <v>0</v>
      </c>
      <c r="I294" s="311">
        <f t="shared" ca="1" si="12"/>
        <v>-1</v>
      </c>
      <c r="J294" s="310">
        <f t="shared" ca="1" si="13"/>
        <v>-1</v>
      </c>
      <c r="P294" s="301">
        <f t="shared" si="9"/>
        <v>42856</v>
      </c>
      <c r="Q294" s="308">
        <f t="shared" ca="1" si="4"/>
        <v>0</v>
      </c>
      <c r="R294" s="311">
        <f t="shared" ca="1" si="5"/>
        <v>0</v>
      </c>
      <c r="S294" s="311">
        <f t="shared" ca="1" si="6"/>
        <v>-1</v>
      </c>
      <c r="T294" s="310">
        <f t="shared" ca="1" si="7"/>
        <v>-1</v>
      </c>
    </row>
    <row r="295" spans="6:20">
      <c r="F295" s="301">
        <f t="shared" si="8"/>
        <v>42887</v>
      </c>
      <c r="G295" s="308">
        <f t="shared" ca="1" si="10"/>
        <v>-1</v>
      </c>
      <c r="H295" s="311">
        <f t="shared" ca="1" si="11"/>
        <v>0</v>
      </c>
      <c r="I295" s="311">
        <f t="shared" ca="1" si="12"/>
        <v>-1</v>
      </c>
      <c r="J295" s="310">
        <f t="shared" ca="1" si="13"/>
        <v>-1</v>
      </c>
      <c r="P295" s="301">
        <f t="shared" si="9"/>
        <v>42887</v>
      </c>
      <c r="Q295" s="308">
        <f t="shared" ca="1" si="4"/>
        <v>0</v>
      </c>
      <c r="R295" s="311">
        <f t="shared" ca="1" si="5"/>
        <v>0</v>
      </c>
      <c r="S295" s="311">
        <f t="shared" ca="1" si="6"/>
        <v>-1</v>
      </c>
      <c r="T295" s="310">
        <f t="shared" ca="1" si="7"/>
        <v>-1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0</v>
      </c>
      <c r="I296" s="311">
        <f t="shared" ca="1" si="12"/>
        <v>-1</v>
      </c>
      <c r="J296" s="310">
        <f t="shared" ca="1" si="13"/>
        <v>-1</v>
      </c>
      <c r="P296" s="301">
        <f t="shared" si="9"/>
        <v>42917</v>
      </c>
      <c r="Q296" s="308">
        <f t="shared" ca="1" si="4"/>
        <v>0</v>
      </c>
      <c r="R296" s="311">
        <f t="shared" ca="1" si="5"/>
        <v>0</v>
      </c>
      <c r="S296" s="311">
        <f t="shared" ca="1" si="6"/>
        <v>-1</v>
      </c>
      <c r="T296" s="310">
        <f t="shared" ca="1" si="7"/>
        <v>-1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0</v>
      </c>
      <c r="I297" s="311">
        <f t="shared" ca="1" si="12"/>
        <v>-1</v>
      </c>
      <c r="J297" s="310">
        <f t="shared" ca="1" si="13"/>
        <v>-1</v>
      </c>
      <c r="P297" s="301">
        <f t="shared" si="9"/>
        <v>42948</v>
      </c>
      <c r="Q297" s="308">
        <f t="shared" ca="1" si="4"/>
        <v>0</v>
      </c>
      <c r="R297" s="311">
        <f t="shared" ca="1" si="5"/>
        <v>0</v>
      </c>
      <c r="S297" s="311">
        <f t="shared" ca="1" si="6"/>
        <v>-1</v>
      </c>
      <c r="T297" s="310">
        <f t="shared" ca="1" si="7"/>
        <v>-1</v>
      </c>
    </row>
    <row r="298" spans="6:20">
      <c r="F298" s="301">
        <f t="shared" si="8"/>
        <v>42979</v>
      </c>
      <c r="G298" s="308">
        <f t="shared" ca="1" si="10"/>
        <v>-1</v>
      </c>
      <c r="H298" s="311">
        <f t="shared" ca="1" si="11"/>
        <v>0</v>
      </c>
      <c r="I298" s="311">
        <f t="shared" ca="1" si="12"/>
        <v>-1</v>
      </c>
      <c r="J298" s="310">
        <f t="shared" ca="1" si="13"/>
        <v>-1</v>
      </c>
      <c r="P298" s="301">
        <f t="shared" si="9"/>
        <v>42979</v>
      </c>
      <c r="Q298" s="308">
        <f t="shared" ca="1" si="4"/>
        <v>0</v>
      </c>
      <c r="R298" s="311">
        <f t="shared" ca="1" si="5"/>
        <v>0</v>
      </c>
      <c r="S298" s="311">
        <f t="shared" ca="1" si="6"/>
        <v>-1</v>
      </c>
      <c r="T298" s="310">
        <f t="shared" ca="1" si="7"/>
        <v>-1</v>
      </c>
    </row>
    <row r="299" spans="6:20">
      <c r="F299" s="301">
        <f t="shared" si="8"/>
        <v>43009</v>
      </c>
      <c r="G299" s="308">
        <f t="shared" ca="1" si="10"/>
        <v>-1</v>
      </c>
      <c r="H299" s="311">
        <f t="shared" ca="1" si="11"/>
        <v>0</v>
      </c>
      <c r="I299" s="311">
        <f t="shared" ca="1" si="12"/>
        <v>-1</v>
      </c>
      <c r="J299" s="310">
        <f t="shared" ca="1" si="13"/>
        <v>-1</v>
      </c>
      <c r="P299" s="301">
        <f t="shared" si="9"/>
        <v>43009</v>
      </c>
      <c r="Q299" s="308">
        <f t="shared" ca="1" si="4"/>
        <v>0</v>
      </c>
      <c r="R299" s="311">
        <f t="shared" ca="1" si="5"/>
        <v>0</v>
      </c>
      <c r="S299" s="311">
        <f t="shared" ca="1" si="6"/>
        <v>-1</v>
      </c>
      <c r="T299" s="310">
        <f t="shared" ca="1" si="7"/>
        <v>-1</v>
      </c>
    </row>
    <row r="300" spans="6:20">
      <c r="F300" s="301">
        <f t="shared" si="8"/>
        <v>43040</v>
      </c>
      <c r="G300" s="308">
        <f t="shared" ca="1" si="10"/>
        <v>-1</v>
      </c>
      <c r="H300" s="311">
        <f t="shared" ca="1" si="11"/>
        <v>0</v>
      </c>
      <c r="I300" s="311">
        <f t="shared" ca="1" si="12"/>
        <v>-1</v>
      </c>
      <c r="J300" s="310">
        <f t="shared" ca="1" si="13"/>
        <v>-1</v>
      </c>
      <c r="P300" s="301">
        <f t="shared" si="9"/>
        <v>43040</v>
      </c>
      <c r="Q300" s="308">
        <f t="shared" ca="1" si="4"/>
        <v>0</v>
      </c>
      <c r="R300" s="311">
        <f t="shared" ca="1" si="5"/>
        <v>0</v>
      </c>
      <c r="S300" s="311">
        <f t="shared" ca="1" si="6"/>
        <v>-1</v>
      </c>
      <c r="T300" s="310">
        <f t="shared" ca="1" si="7"/>
        <v>-1</v>
      </c>
    </row>
    <row r="301" spans="6:20">
      <c r="F301" s="301">
        <f t="shared" si="8"/>
        <v>43070</v>
      </c>
      <c r="G301" s="308">
        <f t="shared" ca="1" si="10"/>
        <v>-1</v>
      </c>
      <c r="H301" s="311">
        <f t="shared" ca="1" si="11"/>
        <v>0</v>
      </c>
      <c r="I301" s="311">
        <f t="shared" ca="1" si="12"/>
        <v>-1</v>
      </c>
      <c r="J301" s="310">
        <f t="shared" ca="1" si="13"/>
        <v>-1</v>
      </c>
      <c r="P301" s="301">
        <f t="shared" si="9"/>
        <v>43070</v>
      </c>
      <c r="Q301" s="308">
        <f t="shared" ca="1" si="4"/>
        <v>0</v>
      </c>
      <c r="R301" s="311">
        <f t="shared" ca="1" si="5"/>
        <v>0</v>
      </c>
      <c r="S301" s="311">
        <f t="shared" ca="1" si="6"/>
        <v>-1</v>
      </c>
      <c r="T301" s="310">
        <f t="shared" ca="1" si="7"/>
        <v>-1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0</v>
      </c>
      <c r="I302" s="311">
        <f t="shared" ca="1" si="12"/>
        <v>-1</v>
      </c>
      <c r="J302" s="310">
        <f t="shared" ca="1" si="13"/>
        <v>-1</v>
      </c>
      <c r="P302" s="301">
        <f t="shared" si="9"/>
        <v>43101</v>
      </c>
      <c r="Q302" s="308">
        <f t="shared" ca="1" si="4"/>
        <v>0</v>
      </c>
      <c r="R302" s="311">
        <f t="shared" ca="1" si="5"/>
        <v>0</v>
      </c>
      <c r="S302" s="311">
        <f t="shared" ca="1" si="6"/>
        <v>-1</v>
      </c>
      <c r="T302" s="310">
        <f t="shared" ca="1" si="7"/>
        <v>-1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0</v>
      </c>
      <c r="I303" s="311">
        <f t="shared" ca="1" si="12"/>
        <v>-1</v>
      </c>
      <c r="J303" s="310">
        <f t="shared" ca="1" si="13"/>
        <v>-1</v>
      </c>
      <c r="P303" s="301">
        <f t="shared" si="9"/>
        <v>43132</v>
      </c>
      <c r="Q303" s="308">
        <f t="shared" ca="1" si="4"/>
        <v>0</v>
      </c>
      <c r="R303" s="311">
        <f t="shared" ca="1" si="5"/>
        <v>0</v>
      </c>
      <c r="S303" s="311">
        <f t="shared" ca="1" si="6"/>
        <v>-1</v>
      </c>
      <c r="T303" s="310">
        <f t="shared" ca="1" si="7"/>
        <v>-1</v>
      </c>
    </row>
    <row r="304" spans="6:20">
      <c r="F304" s="301">
        <f t="shared" si="8"/>
        <v>43160</v>
      </c>
      <c r="G304" s="308">
        <f t="shared" ca="1" si="10"/>
        <v>-1</v>
      </c>
      <c r="H304" s="311">
        <f t="shared" ca="1" si="11"/>
        <v>0</v>
      </c>
      <c r="I304" s="311">
        <f t="shared" ca="1" si="12"/>
        <v>-1</v>
      </c>
      <c r="J304" s="310">
        <f t="shared" ca="1" si="13"/>
        <v>-1</v>
      </c>
      <c r="P304" s="301">
        <f t="shared" si="9"/>
        <v>43160</v>
      </c>
      <c r="Q304" s="308">
        <f t="shared" ca="1" si="4"/>
        <v>0</v>
      </c>
      <c r="R304" s="311">
        <f t="shared" ca="1" si="5"/>
        <v>0</v>
      </c>
      <c r="S304" s="311">
        <f t="shared" ca="1" si="6"/>
        <v>-1</v>
      </c>
      <c r="T304" s="310">
        <f t="shared" ca="1" si="7"/>
        <v>-1</v>
      </c>
    </row>
    <row r="305" spans="6:20">
      <c r="F305" s="301">
        <f t="shared" si="8"/>
        <v>43191</v>
      </c>
      <c r="G305" s="308">
        <f t="shared" ca="1" si="10"/>
        <v>-1</v>
      </c>
      <c r="H305" s="311">
        <f t="shared" ca="1" si="11"/>
        <v>0</v>
      </c>
      <c r="I305" s="311">
        <f t="shared" ca="1" si="12"/>
        <v>-1</v>
      </c>
      <c r="J305" s="310">
        <f t="shared" ca="1" si="13"/>
        <v>-1</v>
      </c>
      <c r="P305" s="301">
        <f t="shared" si="9"/>
        <v>43191</v>
      </c>
      <c r="Q305" s="308">
        <f t="shared" ca="1" si="4"/>
        <v>0</v>
      </c>
      <c r="R305" s="311">
        <f t="shared" ca="1" si="5"/>
        <v>0</v>
      </c>
      <c r="S305" s="311">
        <f t="shared" ca="1" si="6"/>
        <v>-1</v>
      </c>
      <c r="T305" s="310">
        <f t="shared" ca="1" si="7"/>
        <v>-1</v>
      </c>
    </row>
    <row r="306" spans="6:20">
      <c r="F306" s="301">
        <f t="shared" si="8"/>
        <v>43221</v>
      </c>
      <c r="G306" s="308">
        <f t="shared" ref="G306:G313" ca="1" si="14">+IF(ISERROR(G67/C67-1),0,G67/C67-1)</f>
        <v>-1</v>
      </c>
      <c r="H306" s="311">
        <f t="shared" ref="H306:H313" ca="1" si="15">+IF(ISERROR(H67/D67-1),0,H67/D67-1)</f>
        <v>0</v>
      </c>
      <c r="I306" s="311">
        <f t="shared" ref="I306:I313" ca="1" si="16">+IF(ISERROR(I67/E67-1),0,I67/E67-1)</f>
        <v>-1</v>
      </c>
      <c r="J306" s="310">
        <f t="shared" ref="J306:J313" ca="1" si="17">+IF(ISERROR(J67/F67-1),0,J67/F67-1)</f>
        <v>-1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0</v>
      </c>
      <c r="S306" s="311">
        <f t="shared" ref="S306:S369" ca="1" si="20">+IF(ISERROR(S67/O67-1),0,S67/O67-1)</f>
        <v>-1</v>
      </c>
      <c r="T306" s="310">
        <f t="shared" ref="T306:T369" ca="1" si="21">+IF(ISERROR(T67/P67-1),0,T67/P67-1)</f>
        <v>-1</v>
      </c>
    </row>
    <row r="307" spans="6:20">
      <c r="F307" s="301">
        <f t="shared" ref="F307:F313" si="22">+B68</f>
        <v>43252</v>
      </c>
      <c r="G307" s="308">
        <f t="shared" ca="1" si="14"/>
        <v>-1</v>
      </c>
      <c r="H307" s="311">
        <f t="shared" ca="1" si="15"/>
        <v>0</v>
      </c>
      <c r="I307" s="311">
        <f t="shared" ca="1" si="16"/>
        <v>-1</v>
      </c>
      <c r="J307" s="310">
        <f t="shared" ca="1" si="17"/>
        <v>-1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0</v>
      </c>
      <c r="S307" s="311">
        <f t="shared" ca="1" si="20"/>
        <v>-1</v>
      </c>
      <c r="T307" s="310">
        <f t="shared" ca="1" si="21"/>
        <v>-1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0</v>
      </c>
      <c r="I308" s="311">
        <f t="shared" ca="1" si="16"/>
        <v>-1</v>
      </c>
      <c r="J308" s="310">
        <f t="shared" ca="1" si="17"/>
        <v>-1</v>
      </c>
      <c r="P308" s="301">
        <f t="shared" si="23"/>
        <v>43282</v>
      </c>
      <c r="Q308" s="308">
        <f t="shared" ca="1" si="18"/>
        <v>0</v>
      </c>
      <c r="R308" s="311">
        <f t="shared" ca="1" si="19"/>
        <v>0</v>
      </c>
      <c r="S308" s="311">
        <f t="shared" ca="1" si="20"/>
        <v>-1</v>
      </c>
      <c r="T308" s="310">
        <f t="shared" ca="1" si="21"/>
        <v>-1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0</v>
      </c>
      <c r="I309" s="311">
        <f t="shared" ca="1" si="16"/>
        <v>-1</v>
      </c>
      <c r="J309" s="310">
        <f t="shared" ca="1" si="17"/>
        <v>-1</v>
      </c>
      <c r="P309" s="301">
        <f t="shared" si="23"/>
        <v>43313</v>
      </c>
      <c r="Q309" s="308">
        <f t="shared" ca="1" si="18"/>
        <v>0</v>
      </c>
      <c r="R309" s="311">
        <f t="shared" ca="1" si="19"/>
        <v>0</v>
      </c>
      <c r="S309" s="311">
        <f t="shared" ca="1" si="20"/>
        <v>-1</v>
      </c>
      <c r="T309" s="310">
        <f t="shared" ca="1" si="21"/>
        <v>-1</v>
      </c>
    </row>
    <row r="310" spans="6:20">
      <c r="F310" s="301">
        <f t="shared" si="22"/>
        <v>43344</v>
      </c>
      <c r="G310" s="308">
        <f t="shared" ca="1" si="14"/>
        <v>-1</v>
      </c>
      <c r="H310" s="311">
        <f t="shared" ca="1" si="15"/>
        <v>0</v>
      </c>
      <c r="I310" s="311">
        <f t="shared" ca="1" si="16"/>
        <v>-1</v>
      </c>
      <c r="J310" s="310">
        <f t="shared" ca="1" si="17"/>
        <v>-1</v>
      </c>
      <c r="P310" s="301">
        <f t="shared" si="23"/>
        <v>43344</v>
      </c>
      <c r="Q310" s="308">
        <f t="shared" ca="1" si="18"/>
        <v>0</v>
      </c>
      <c r="R310" s="311">
        <f t="shared" ca="1" si="19"/>
        <v>0</v>
      </c>
      <c r="S310" s="311">
        <f t="shared" ca="1" si="20"/>
        <v>-1</v>
      </c>
      <c r="T310" s="310">
        <f t="shared" ca="1" si="21"/>
        <v>-1</v>
      </c>
    </row>
    <row r="311" spans="6:20">
      <c r="F311" s="301">
        <f t="shared" si="22"/>
        <v>43374</v>
      </c>
      <c r="G311" s="308">
        <f t="shared" ca="1" si="14"/>
        <v>-1</v>
      </c>
      <c r="H311" s="311">
        <f t="shared" ca="1" si="15"/>
        <v>0</v>
      </c>
      <c r="I311" s="311">
        <f t="shared" ca="1" si="16"/>
        <v>-1</v>
      </c>
      <c r="J311" s="310">
        <f t="shared" ca="1" si="17"/>
        <v>-1</v>
      </c>
      <c r="P311" s="301">
        <f t="shared" si="23"/>
        <v>43374</v>
      </c>
      <c r="Q311" s="308">
        <f t="shared" ca="1" si="18"/>
        <v>0</v>
      </c>
      <c r="R311" s="311">
        <f t="shared" ca="1" si="19"/>
        <v>0</v>
      </c>
      <c r="S311" s="311">
        <f t="shared" ca="1" si="20"/>
        <v>-1</v>
      </c>
      <c r="T311" s="310">
        <f t="shared" ca="1" si="21"/>
        <v>-1</v>
      </c>
    </row>
    <row r="312" spans="6:20">
      <c r="F312" s="301">
        <f t="shared" si="22"/>
        <v>43405</v>
      </c>
      <c r="G312" s="308">
        <f t="shared" ca="1" si="14"/>
        <v>-1</v>
      </c>
      <c r="H312" s="311">
        <f t="shared" ca="1" si="15"/>
        <v>0</v>
      </c>
      <c r="I312" s="311">
        <f t="shared" ca="1" si="16"/>
        <v>-1</v>
      </c>
      <c r="J312" s="310">
        <f t="shared" ca="1" si="17"/>
        <v>-1</v>
      </c>
      <c r="P312" s="301">
        <f t="shared" si="23"/>
        <v>43405</v>
      </c>
      <c r="Q312" s="308">
        <f t="shared" ca="1" si="18"/>
        <v>0</v>
      </c>
      <c r="R312" s="311">
        <f t="shared" ca="1" si="19"/>
        <v>0</v>
      </c>
      <c r="S312" s="311">
        <f t="shared" ca="1" si="20"/>
        <v>-1</v>
      </c>
      <c r="T312" s="310">
        <f t="shared" ca="1" si="21"/>
        <v>-1</v>
      </c>
    </row>
    <row r="313" spans="6:20">
      <c r="F313" s="301">
        <f t="shared" si="22"/>
        <v>43435</v>
      </c>
      <c r="G313" s="308">
        <f t="shared" ca="1" si="14"/>
        <v>-1</v>
      </c>
      <c r="H313" s="311">
        <f t="shared" ca="1" si="15"/>
        <v>0</v>
      </c>
      <c r="I313" s="311">
        <f t="shared" ca="1" si="16"/>
        <v>-1</v>
      </c>
      <c r="J313" s="310">
        <f t="shared" ca="1" si="17"/>
        <v>-1</v>
      </c>
      <c r="P313" s="301">
        <f t="shared" si="23"/>
        <v>43435</v>
      </c>
      <c r="Q313" s="308">
        <f t="shared" ca="1" si="18"/>
        <v>0</v>
      </c>
      <c r="R313" s="311">
        <f t="shared" ca="1" si="19"/>
        <v>0</v>
      </c>
      <c r="S313" s="311">
        <f t="shared" ca="1" si="20"/>
        <v>-1</v>
      </c>
      <c r="T313" s="310">
        <f t="shared" ca="1" si="21"/>
        <v>-1</v>
      </c>
    </row>
    <row r="314" spans="6:20">
      <c r="F314" s="301">
        <f t="shared" ref="F314:F360" si="24">+B75</f>
        <v>43466</v>
      </c>
      <c r="G314" s="308">
        <f t="shared" ref="G314:G360" ca="1" si="25">+IF(ISERROR(G75/C75-1),0,G75/C75-1)</f>
        <v>0</v>
      </c>
      <c r="H314" s="311">
        <f t="shared" ref="H314:H360" ca="1" si="26">+IF(ISERROR(H75/D75-1),0,H75/D75-1)</f>
        <v>0</v>
      </c>
      <c r="I314" s="311">
        <f t="shared" ref="I314:I360" ca="1" si="27">+IF(ISERROR(I75/E75-1),0,I75/E75-1)</f>
        <v>-1</v>
      </c>
      <c r="J314" s="310">
        <f t="shared" ref="J314:J360" ca="1" si="28">+IF(ISERROR(J75/F75-1),0,J75/F75-1)</f>
        <v>-1</v>
      </c>
      <c r="P314" s="301">
        <f t="shared" si="23"/>
        <v>43466</v>
      </c>
      <c r="Q314" s="308">
        <f t="shared" ca="1" si="18"/>
        <v>0</v>
      </c>
      <c r="R314" s="311">
        <f t="shared" ca="1" si="19"/>
        <v>0</v>
      </c>
      <c r="S314" s="311">
        <f t="shared" ca="1" si="20"/>
        <v>-1</v>
      </c>
      <c r="T314" s="310">
        <f t="shared" ca="1" si="21"/>
        <v>-1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0</v>
      </c>
      <c r="I315" s="311">
        <f t="shared" ca="1" si="27"/>
        <v>-1</v>
      </c>
      <c r="J315" s="310">
        <f t="shared" ca="1" si="28"/>
        <v>-1</v>
      </c>
      <c r="P315" s="301">
        <f t="shared" si="23"/>
        <v>43497</v>
      </c>
      <c r="Q315" s="308">
        <f t="shared" ca="1" si="18"/>
        <v>0</v>
      </c>
      <c r="R315" s="311">
        <f t="shared" ca="1" si="19"/>
        <v>0</v>
      </c>
      <c r="S315" s="311">
        <f t="shared" ca="1" si="20"/>
        <v>-1</v>
      </c>
      <c r="T315" s="310">
        <f t="shared" ca="1" si="21"/>
        <v>-1</v>
      </c>
    </row>
    <row r="316" spans="6:20">
      <c r="F316" s="301">
        <f t="shared" si="24"/>
        <v>43525</v>
      </c>
      <c r="G316" s="308">
        <f t="shared" ca="1" si="25"/>
        <v>-1</v>
      </c>
      <c r="H316" s="311">
        <f t="shared" ca="1" si="26"/>
        <v>0</v>
      </c>
      <c r="I316" s="311">
        <f t="shared" ca="1" si="27"/>
        <v>-1</v>
      </c>
      <c r="J316" s="310">
        <f t="shared" ca="1" si="28"/>
        <v>-1</v>
      </c>
      <c r="P316" s="301">
        <f t="shared" si="23"/>
        <v>43525</v>
      </c>
      <c r="Q316" s="308">
        <f t="shared" ca="1" si="18"/>
        <v>0</v>
      </c>
      <c r="R316" s="311">
        <f t="shared" ca="1" si="19"/>
        <v>0</v>
      </c>
      <c r="S316" s="311">
        <f t="shared" ca="1" si="20"/>
        <v>-1</v>
      </c>
      <c r="T316" s="310">
        <f t="shared" ca="1" si="21"/>
        <v>-1</v>
      </c>
    </row>
    <row r="317" spans="6:20">
      <c r="F317" s="301">
        <f t="shared" si="24"/>
        <v>43556</v>
      </c>
      <c r="G317" s="308">
        <f t="shared" ca="1" si="25"/>
        <v>-1</v>
      </c>
      <c r="H317" s="311">
        <f t="shared" ca="1" si="26"/>
        <v>0</v>
      </c>
      <c r="I317" s="311">
        <f t="shared" ca="1" si="27"/>
        <v>-1</v>
      </c>
      <c r="J317" s="310">
        <f t="shared" ca="1" si="28"/>
        <v>-1</v>
      </c>
      <c r="P317" s="301">
        <f t="shared" si="23"/>
        <v>43556</v>
      </c>
      <c r="Q317" s="308">
        <f t="shared" ca="1" si="18"/>
        <v>0</v>
      </c>
      <c r="R317" s="311">
        <f t="shared" ca="1" si="19"/>
        <v>0</v>
      </c>
      <c r="S317" s="311">
        <f t="shared" ca="1" si="20"/>
        <v>-1</v>
      </c>
      <c r="T317" s="310">
        <f t="shared" ca="1" si="21"/>
        <v>-1</v>
      </c>
    </row>
    <row r="318" spans="6:20">
      <c r="F318" s="301">
        <f t="shared" si="24"/>
        <v>43586</v>
      </c>
      <c r="G318" s="308">
        <f t="shared" ca="1" si="25"/>
        <v>-1</v>
      </c>
      <c r="H318" s="311">
        <f t="shared" ca="1" si="26"/>
        <v>0</v>
      </c>
      <c r="I318" s="311">
        <f t="shared" ca="1" si="27"/>
        <v>-1</v>
      </c>
      <c r="J318" s="310">
        <f t="shared" ca="1" si="28"/>
        <v>-1</v>
      </c>
      <c r="P318" s="301">
        <f t="shared" si="23"/>
        <v>43586</v>
      </c>
      <c r="Q318" s="308">
        <f t="shared" ca="1" si="18"/>
        <v>0</v>
      </c>
      <c r="R318" s="311">
        <f t="shared" ca="1" si="19"/>
        <v>0</v>
      </c>
      <c r="S318" s="311">
        <f t="shared" ca="1" si="20"/>
        <v>-1</v>
      </c>
      <c r="T318" s="310">
        <f t="shared" ca="1" si="21"/>
        <v>-1</v>
      </c>
    </row>
    <row r="319" spans="6:20">
      <c r="F319" s="301">
        <f t="shared" si="24"/>
        <v>43617</v>
      </c>
      <c r="G319" s="308">
        <f t="shared" ca="1" si="25"/>
        <v>-1</v>
      </c>
      <c r="H319" s="311">
        <f t="shared" ca="1" si="26"/>
        <v>0</v>
      </c>
      <c r="I319" s="311">
        <f t="shared" ca="1" si="27"/>
        <v>-1</v>
      </c>
      <c r="J319" s="310">
        <f t="shared" ca="1" si="28"/>
        <v>-1</v>
      </c>
      <c r="P319" s="301">
        <f t="shared" si="23"/>
        <v>43617</v>
      </c>
      <c r="Q319" s="308">
        <f t="shared" ca="1" si="18"/>
        <v>0</v>
      </c>
      <c r="R319" s="311">
        <f t="shared" ca="1" si="19"/>
        <v>0</v>
      </c>
      <c r="S319" s="311">
        <f t="shared" ca="1" si="20"/>
        <v>-1</v>
      </c>
      <c r="T319" s="310">
        <f t="shared" ca="1" si="21"/>
        <v>-1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0</v>
      </c>
      <c r="I320" s="311">
        <f t="shared" ca="1" si="27"/>
        <v>-1</v>
      </c>
      <c r="J320" s="310">
        <f t="shared" ca="1" si="28"/>
        <v>-1</v>
      </c>
      <c r="P320" s="301">
        <f t="shared" si="23"/>
        <v>43647</v>
      </c>
      <c r="Q320" s="308">
        <f t="shared" ca="1" si="18"/>
        <v>0</v>
      </c>
      <c r="R320" s="311">
        <f t="shared" ca="1" si="19"/>
        <v>0</v>
      </c>
      <c r="S320" s="311">
        <f t="shared" ca="1" si="20"/>
        <v>2.6325619643257747E-2</v>
      </c>
      <c r="T320" s="310">
        <f t="shared" ca="1" si="21"/>
        <v>1.080897796896374E-2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0</v>
      </c>
      <c r="I321" s="311">
        <f t="shared" ca="1" si="27"/>
        <v>-1</v>
      </c>
      <c r="J321" s="310">
        <f t="shared" ca="1" si="28"/>
        <v>-1</v>
      </c>
      <c r="P321" s="301">
        <f t="shared" si="23"/>
        <v>43678</v>
      </c>
      <c r="Q321" s="308">
        <f t="shared" ca="1" si="18"/>
        <v>0</v>
      </c>
      <c r="R321" s="311">
        <f t="shared" ca="1" si="19"/>
        <v>0</v>
      </c>
      <c r="S321" s="311">
        <f t="shared" ca="1" si="20"/>
        <v>2.6221271616133635E-2</v>
      </c>
      <c r="T321" s="310">
        <f t="shared" ca="1" si="21"/>
        <v>9.3652317351586856E-3</v>
      </c>
    </row>
    <row r="322" spans="6:20">
      <c r="F322" s="301">
        <f t="shared" si="24"/>
        <v>43709</v>
      </c>
      <c r="G322" s="308">
        <f t="shared" ca="1" si="25"/>
        <v>-1</v>
      </c>
      <c r="H322" s="311">
        <f t="shared" ca="1" si="26"/>
        <v>0</v>
      </c>
      <c r="I322" s="311">
        <f t="shared" ca="1" si="27"/>
        <v>-1</v>
      </c>
      <c r="J322" s="310">
        <f t="shared" ca="1" si="28"/>
        <v>-1</v>
      </c>
      <c r="P322" s="301">
        <f t="shared" si="23"/>
        <v>43709</v>
      </c>
      <c r="Q322" s="308">
        <f t="shared" ca="1" si="18"/>
        <v>0</v>
      </c>
      <c r="R322" s="311">
        <f t="shared" ca="1" si="19"/>
        <v>0</v>
      </c>
      <c r="S322" s="311">
        <f t="shared" ca="1" si="20"/>
        <v>-1</v>
      </c>
      <c r="T322" s="310">
        <f t="shared" ca="1" si="21"/>
        <v>-1</v>
      </c>
    </row>
    <row r="323" spans="6:20">
      <c r="F323" s="301">
        <f t="shared" si="24"/>
        <v>43739</v>
      </c>
      <c r="G323" s="308">
        <f t="shared" ca="1" si="25"/>
        <v>-1</v>
      </c>
      <c r="H323" s="311">
        <f t="shared" ca="1" si="26"/>
        <v>0</v>
      </c>
      <c r="I323" s="311">
        <f t="shared" ca="1" si="27"/>
        <v>-1</v>
      </c>
      <c r="J323" s="310">
        <f t="shared" ca="1" si="28"/>
        <v>-1</v>
      </c>
      <c r="P323" s="301">
        <f t="shared" si="23"/>
        <v>43739</v>
      </c>
      <c r="Q323" s="308">
        <f t="shared" ca="1" si="18"/>
        <v>0</v>
      </c>
      <c r="R323" s="311">
        <f t="shared" ca="1" si="19"/>
        <v>0</v>
      </c>
      <c r="S323" s="311">
        <f t="shared" ca="1" si="20"/>
        <v>-1</v>
      </c>
      <c r="T323" s="310">
        <f t="shared" ca="1" si="21"/>
        <v>-1</v>
      </c>
    </row>
    <row r="324" spans="6:20">
      <c r="F324" s="301">
        <f t="shared" si="24"/>
        <v>43770</v>
      </c>
      <c r="G324" s="308">
        <f t="shared" ca="1" si="25"/>
        <v>-1</v>
      </c>
      <c r="H324" s="311">
        <f t="shared" ca="1" si="26"/>
        <v>0</v>
      </c>
      <c r="I324" s="311">
        <f t="shared" ca="1" si="27"/>
        <v>-1</v>
      </c>
      <c r="J324" s="310">
        <f t="shared" ca="1" si="28"/>
        <v>-1</v>
      </c>
      <c r="P324" s="301">
        <f t="shared" si="23"/>
        <v>43770</v>
      </c>
      <c r="Q324" s="308">
        <f t="shared" ca="1" si="18"/>
        <v>0</v>
      </c>
      <c r="R324" s="311">
        <f t="shared" ca="1" si="19"/>
        <v>0</v>
      </c>
      <c r="S324" s="311">
        <f t="shared" ca="1" si="20"/>
        <v>-1</v>
      </c>
      <c r="T324" s="310">
        <f t="shared" ca="1" si="21"/>
        <v>-1</v>
      </c>
    </row>
    <row r="325" spans="6:20">
      <c r="F325" s="301">
        <f t="shared" si="24"/>
        <v>43800</v>
      </c>
      <c r="G325" s="308">
        <f t="shared" ca="1" si="25"/>
        <v>-1</v>
      </c>
      <c r="H325" s="311">
        <f t="shared" ca="1" si="26"/>
        <v>0</v>
      </c>
      <c r="I325" s="311">
        <f t="shared" ca="1" si="27"/>
        <v>-1</v>
      </c>
      <c r="J325" s="310">
        <f t="shared" ca="1" si="28"/>
        <v>-1</v>
      </c>
      <c r="P325" s="301">
        <f t="shared" si="23"/>
        <v>43800</v>
      </c>
      <c r="Q325" s="308">
        <f t="shared" ca="1" si="18"/>
        <v>0</v>
      </c>
      <c r="R325" s="311">
        <f t="shared" ca="1" si="19"/>
        <v>0</v>
      </c>
      <c r="S325" s="311">
        <f t="shared" ca="1" si="20"/>
        <v>-1</v>
      </c>
      <c r="T325" s="310">
        <f t="shared" ca="1" si="21"/>
        <v>-1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0</v>
      </c>
      <c r="I326" s="311">
        <f t="shared" ca="1" si="27"/>
        <v>-1</v>
      </c>
      <c r="J326" s="310">
        <f t="shared" ca="1" si="28"/>
        <v>-1</v>
      </c>
      <c r="P326" s="301">
        <f t="shared" si="23"/>
        <v>43831</v>
      </c>
      <c r="Q326" s="308">
        <f t="shared" ca="1" si="18"/>
        <v>0</v>
      </c>
      <c r="R326" s="311">
        <f t="shared" ca="1" si="19"/>
        <v>0</v>
      </c>
      <c r="S326" s="311">
        <f t="shared" ca="1" si="20"/>
        <v>9.8604867887293057E-3</v>
      </c>
      <c r="T326" s="310">
        <f t="shared" ca="1" si="21"/>
        <v>2.9275390125351741E-2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0</v>
      </c>
      <c r="I327" s="311">
        <f t="shared" ca="1" si="27"/>
        <v>-1</v>
      </c>
      <c r="J327" s="310">
        <f t="shared" ca="1" si="28"/>
        <v>-1</v>
      </c>
      <c r="P327" s="301">
        <f t="shared" si="23"/>
        <v>43862</v>
      </c>
      <c r="Q327" s="308">
        <f t="shared" ca="1" si="18"/>
        <v>0</v>
      </c>
      <c r="R327" s="311">
        <f t="shared" ca="1" si="19"/>
        <v>0</v>
      </c>
      <c r="S327" s="311">
        <f t="shared" ca="1" si="20"/>
        <v>1.0798916444777928E-2</v>
      </c>
      <c r="T327" s="310">
        <f t="shared" ca="1" si="21"/>
        <v>1.6608105619747793E-2</v>
      </c>
    </row>
    <row r="328" spans="6:20">
      <c r="F328" s="301">
        <f t="shared" si="24"/>
        <v>43891</v>
      </c>
      <c r="G328" s="308">
        <f t="shared" ca="1" si="25"/>
        <v>-1</v>
      </c>
      <c r="H328" s="311">
        <f t="shared" ca="1" si="26"/>
        <v>0</v>
      </c>
      <c r="I328" s="311">
        <f t="shared" ca="1" si="27"/>
        <v>-1</v>
      </c>
      <c r="J328" s="310">
        <f t="shared" ca="1" si="28"/>
        <v>-1</v>
      </c>
      <c r="P328" s="301">
        <f t="shared" si="23"/>
        <v>43891</v>
      </c>
      <c r="Q328" s="308">
        <f t="shared" ca="1" si="18"/>
        <v>0</v>
      </c>
      <c r="R328" s="311">
        <f t="shared" ca="1" si="19"/>
        <v>0</v>
      </c>
      <c r="S328" s="311">
        <f t="shared" ca="1" si="20"/>
        <v>-1</v>
      </c>
      <c r="T328" s="310">
        <f t="shared" ca="1" si="21"/>
        <v>-1</v>
      </c>
    </row>
    <row r="329" spans="6:20">
      <c r="F329" s="301">
        <f t="shared" si="24"/>
        <v>43922</v>
      </c>
      <c r="G329" s="308">
        <f t="shared" ca="1" si="25"/>
        <v>-1</v>
      </c>
      <c r="H329" s="311">
        <f t="shared" ca="1" si="26"/>
        <v>0</v>
      </c>
      <c r="I329" s="311">
        <f t="shared" ca="1" si="27"/>
        <v>-1</v>
      </c>
      <c r="J329" s="310">
        <f t="shared" ca="1" si="28"/>
        <v>-1</v>
      </c>
      <c r="P329" s="301">
        <f t="shared" si="23"/>
        <v>43922</v>
      </c>
      <c r="Q329" s="308">
        <f t="shared" ca="1" si="18"/>
        <v>0</v>
      </c>
      <c r="R329" s="311">
        <f t="shared" ca="1" si="19"/>
        <v>0</v>
      </c>
      <c r="S329" s="311">
        <f t="shared" ca="1" si="20"/>
        <v>-1</v>
      </c>
      <c r="T329" s="310">
        <f t="shared" ca="1" si="21"/>
        <v>-1</v>
      </c>
    </row>
    <row r="330" spans="6:20">
      <c r="F330" s="301">
        <f t="shared" si="24"/>
        <v>43952</v>
      </c>
      <c r="G330" s="308">
        <f t="shared" ca="1" si="25"/>
        <v>-1</v>
      </c>
      <c r="H330" s="311">
        <f t="shared" ca="1" si="26"/>
        <v>0</v>
      </c>
      <c r="I330" s="311">
        <f t="shared" ca="1" si="27"/>
        <v>-1</v>
      </c>
      <c r="J330" s="310">
        <f t="shared" ca="1" si="28"/>
        <v>-1</v>
      </c>
      <c r="P330" s="301">
        <f t="shared" si="23"/>
        <v>43952</v>
      </c>
      <c r="Q330" s="308">
        <f t="shared" ca="1" si="18"/>
        <v>0</v>
      </c>
      <c r="R330" s="311">
        <f t="shared" ca="1" si="19"/>
        <v>0</v>
      </c>
      <c r="S330" s="311">
        <f t="shared" ca="1" si="20"/>
        <v>-1</v>
      </c>
      <c r="T330" s="310">
        <f t="shared" ca="1" si="21"/>
        <v>-1</v>
      </c>
    </row>
    <row r="331" spans="6:20">
      <c r="F331" s="301">
        <f t="shared" si="24"/>
        <v>43983</v>
      </c>
      <c r="G331" s="308">
        <f t="shared" ca="1" si="25"/>
        <v>-1</v>
      </c>
      <c r="H331" s="311">
        <f t="shared" ca="1" si="26"/>
        <v>0</v>
      </c>
      <c r="I331" s="311">
        <f t="shared" ca="1" si="27"/>
        <v>-1</v>
      </c>
      <c r="J331" s="310">
        <f t="shared" ca="1" si="28"/>
        <v>-1</v>
      </c>
      <c r="P331" s="301">
        <f t="shared" si="23"/>
        <v>43983</v>
      </c>
      <c r="Q331" s="308">
        <f t="shared" ca="1" si="18"/>
        <v>0</v>
      </c>
      <c r="R331" s="311">
        <f t="shared" ca="1" si="19"/>
        <v>0</v>
      </c>
      <c r="S331" s="311">
        <f t="shared" ca="1" si="20"/>
        <v>9.4902086649943929E-3</v>
      </c>
      <c r="T331" s="310">
        <f t="shared" ca="1" si="21"/>
        <v>8.025764455132256E-3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0</v>
      </c>
      <c r="I332" s="311">
        <f t="shared" ca="1" si="27"/>
        <v>-1.6583041597844628E-2</v>
      </c>
      <c r="J332" s="310">
        <f t="shared" ca="1" si="28"/>
        <v>0.2465848768478025</v>
      </c>
      <c r="P332" s="301">
        <f t="shared" si="23"/>
        <v>44013</v>
      </c>
      <c r="Q332" s="308">
        <f t="shared" ca="1" si="18"/>
        <v>0</v>
      </c>
      <c r="R332" s="311">
        <f t="shared" ca="1" si="19"/>
        <v>0</v>
      </c>
      <c r="S332" s="311">
        <f t="shared" ca="1" si="20"/>
        <v>2.5960494561227287E-2</v>
      </c>
      <c r="T332" s="310">
        <f t="shared" ca="1" si="21"/>
        <v>5.6021810189659238E-3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0</v>
      </c>
      <c r="I333" s="311">
        <f t="shared" ca="1" si="27"/>
        <v>-1.47050068464607E-2</v>
      </c>
      <c r="J333" s="310">
        <f t="shared" ca="1" si="28"/>
        <v>0.16092159314163257</v>
      </c>
      <c r="P333" s="301">
        <f t="shared" si="23"/>
        <v>44044</v>
      </c>
      <c r="Q333" s="308">
        <f t="shared" ca="1" si="18"/>
        <v>0</v>
      </c>
      <c r="R333" s="311">
        <f t="shared" ca="1" si="19"/>
        <v>0</v>
      </c>
      <c r="S333" s="311">
        <f t="shared" ca="1" si="20"/>
        <v>2.6194769890871994E-2</v>
      </c>
      <c r="T333" s="310">
        <f t="shared" ca="1" si="21"/>
        <v>7.029927055480778E-3</v>
      </c>
    </row>
    <row r="334" spans="6:20">
      <c r="F334" s="301">
        <f t="shared" si="24"/>
        <v>44075</v>
      </c>
      <c r="G334" s="308">
        <f t="shared" ca="1" si="25"/>
        <v>-1</v>
      </c>
      <c r="H334" s="311">
        <f t="shared" ca="1" si="26"/>
        <v>0</v>
      </c>
      <c r="I334" s="311">
        <f t="shared" ca="1" si="27"/>
        <v>-1</v>
      </c>
      <c r="J334" s="310">
        <f t="shared" ca="1" si="28"/>
        <v>-1</v>
      </c>
      <c r="P334" s="301">
        <f t="shared" si="23"/>
        <v>44075</v>
      </c>
      <c r="Q334" s="308">
        <f t="shared" ca="1" si="18"/>
        <v>0</v>
      </c>
      <c r="R334" s="311">
        <f t="shared" ca="1" si="19"/>
        <v>0</v>
      </c>
      <c r="S334" s="311">
        <f t="shared" ca="1" si="20"/>
        <v>1.6132785548291118E-2</v>
      </c>
      <c r="T334" s="310">
        <f t="shared" ca="1" si="21"/>
        <v>6.5466271940619603E-3</v>
      </c>
    </row>
    <row r="335" spans="6:20">
      <c r="F335" s="301">
        <f t="shared" si="24"/>
        <v>44105</v>
      </c>
      <c r="G335" s="308">
        <f t="shared" ca="1" si="25"/>
        <v>-1</v>
      </c>
      <c r="H335" s="311">
        <f t="shared" ca="1" si="26"/>
        <v>0</v>
      </c>
      <c r="I335" s="311">
        <f t="shared" ca="1" si="27"/>
        <v>-1</v>
      </c>
      <c r="J335" s="310">
        <f t="shared" ca="1" si="28"/>
        <v>-1</v>
      </c>
      <c r="P335" s="301">
        <f t="shared" si="23"/>
        <v>44105</v>
      </c>
      <c r="Q335" s="308">
        <f t="shared" ca="1" si="18"/>
        <v>0</v>
      </c>
      <c r="R335" s="311">
        <f t="shared" ca="1" si="19"/>
        <v>0</v>
      </c>
      <c r="S335" s="311">
        <f t="shared" ca="1" si="20"/>
        <v>3.41573277708207E-3</v>
      </c>
      <c r="T335" s="310">
        <f t="shared" ca="1" si="21"/>
        <v>3.5102545391095141E-2</v>
      </c>
    </row>
    <row r="336" spans="6:20">
      <c r="F336" s="301">
        <f t="shared" si="24"/>
        <v>44136</v>
      </c>
      <c r="G336" s="308">
        <f t="shared" ca="1" si="25"/>
        <v>-1</v>
      </c>
      <c r="H336" s="311">
        <f t="shared" ca="1" si="26"/>
        <v>0</v>
      </c>
      <c r="I336" s="311">
        <f t="shared" ca="1" si="27"/>
        <v>-1</v>
      </c>
      <c r="J336" s="310">
        <f t="shared" ca="1" si="28"/>
        <v>-1</v>
      </c>
      <c r="P336" s="301">
        <f t="shared" si="23"/>
        <v>44136</v>
      </c>
      <c r="Q336" s="308">
        <f t="shared" ca="1" si="18"/>
        <v>0</v>
      </c>
      <c r="R336" s="311">
        <f t="shared" ca="1" si="19"/>
        <v>0</v>
      </c>
      <c r="S336" s="311">
        <f t="shared" ca="1" si="20"/>
        <v>-2.876887853106469E-3</v>
      </c>
      <c r="T336" s="310">
        <f t="shared" ca="1" si="21"/>
        <v>1.8610489631782912E-2</v>
      </c>
    </row>
    <row r="337" spans="6:20">
      <c r="F337" s="301">
        <f t="shared" si="24"/>
        <v>44166</v>
      </c>
      <c r="G337" s="308">
        <f t="shared" ca="1" si="25"/>
        <v>-1</v>
      </c>
      <c r="H337" s="311">
        <f t="shared" ca="1" si="26"/>
        <v>0</v>
      </c>
      <c r="I337" s="311">
        <f t="shared" ca="1" si="27"/>
        <v>-1</v>
      </c>
      <c r="J337" s="310">
        <f t="shared" ca="1" si="28"/>
        <v>-1</v>
      </c>
      <c r="P337" s="301">
        <f t="shared" si="23"/>
        <v>44166</v>
      </c>
      <c r="Q337" s="308">
        <f t="shared" ca="1" si="18"/>
        <v>0</v>
      </c>
      <c r="R337" s="311">
        <f t="shared" ca="1" si="19"/>
        <v>0</v>
      </c>
      <c r="S337" s="311">
        <f t="shared" ca="1" si="20"/>
        <v>1.4242968886861496E-2</v>
      </c>
      <c r="T337" s="310">
        <f t="shared" ca="1" si="21"/>
        <v>1.5317378811529725E-2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0</v>
      </c>
      <c r="I338" s="311">
        <f t="shared" ca="1" si="27"/>
        <v>-1</v>
      </c>
      <c r="J338" s="310">
        <f t="shared" ca="1" si="28"/>
        <v>-1</v>
      </c>
      <c r="P338" s="301">
        <f t="shared" si="23"/>
        <v>44197</v>
      </c>
      <c r="Q338" s="308">
        <f t="shared" ca="1" si="18"/>
        <v>0</v>
      </c>
      <c r="R338" s="311">
        <f t="shared" ca="1" si="19"/>
        <v>0</v>
      </c>
      <c r="S338" s="311">
        <f t="shared" ca="1" si="20"/>
        <v>1.0161210185975378E-2</v>
      </c>
      <c r="T338" s="310">
        <f t="shared" ca="1" si="21"/>
        <v>7.4255799217251006E-3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0</v>
      </c>
      <c r="I339" s="311">
        <f t="shared" ca="1" si="27"/>
        <v>-1</v>
      </c>
      <c r="J339" s="310">
        <f t="shared" ca="1" si="28"/>
        <v>-1</v>
      </c>
      <c r="P339" s="301">
        <f t="shared" si="23"/>
        <v>44228</v>
      </c>
      <c r="Q339" s="308">
        <f t="shared" ca="1" si="18"/>
        <v>0</v>
      </c>
      <c r="R339" s="311">
        <f t="shared" ca="1" si="19"/>
        <v>0</v>
      </c>
      <c r="S339" s="311">
        <f t="shared" ca="1" si="20"/>
        <v>9.8544856598017372E-3</v>
      </c>
      <c r="T339" s="310">
        <f t="shared" ca="1" si="21"/>
        <v>1.0295662805131389E-2</v>
      </c>
    </row>
    <row r="340" spans="6:20">
      <c r="F340" s="301">
        <f t="shared" si="24"/>
        <v>44256</v>
      </c>
      <c r="G340" s="308">
        <f t="shared" ca="1" si="25"/>
        <v>-1</v>
      </c>
      <c r="H340" s="311">
        <f t="shared" ca="1" si="26"/>
        <v>0</v>
      </c>
      <c r="I340" s="311">
        <f t="shared" ca="1" si="27"/>
        <v>-1</v>
      </c>
      <c r="J340" s="310">
        <f t="shared" ca="1" si="28"/>
        <v>-1</v>
      </c>
      <c r="P340" s="301">
        <f t="shared" si="23"/>
        <v>44256</v>
      </c>
      <c r="Q340" s="308">
        <f t="shared" ca="1" si="18"/>
        <v>0</v>
      </c>
      <c r="R340" s="311">
        <f t="shared" ca="1" si="19"/>
        <v>0</v>
      </c>
      <c r="S340" s="311">
        <f t="shared" ca="1" si="20"/>
        <v>1.3940835081671876E-2</v>
      </c>
      <c r="T340" s="310">
        <f t="shared" ca="1" si="21"/>
        <v>1.3940835081671876E-2</v>
      </c>
    </row>
    <row r="341" spans="6:20">
      <c r="F341" s="301">
        <f t="shared" si="24"/>
        <v>44287</v>
      </c>
      <c r="G341" s="308">
        <f t="shared" ca="1" si="25"/>
        <v>-1</v>
      </c>
      <c r="H341" s="311">
        <f t="shared" ca="1" si="26"/>
        <v>0</v>
      </c>
      <c r="I341" s="311">
        <f t="shared" ca="1" si="27"/>
        <v>-1</v>
      </c>
      <c r="J341" s="310">
        <f t="shared" ca="1" si="28"/>
        <v>-1</v>
      </c>
      <c r="P341" s="301">
        <f t="shared" si="23"/>
        <v>44287</v>
      </c>
      <c r="Q341" s="308">
        <f t="shared" ca="1" si="18"/>
        <v>0</v>
      </c>
      <c r="R341" s="311">
        <f t="shared" ca="1" si="19"/>
        <v>0</v>
      </c>
      <c r="S341" s="311">
        <f t="shared" ca="1" si="20"/>
        <v>9.6393772637890507E-3</v>
      </c>
      <c r="T341" s="310">
        <f t="shared" ca="1" si="21"/>
        <v>8.0044355716579751E-3</v>
      </c>
    </row>
    <row r="342" spans="6:20">
      <c r="F342" s="301">
        <f t="shared" si="24"/>
        <v>44317</v>
      </c>
      <c r="G342" s="308">
        <f t="shared" ca="1" si="25"/>
        <v>-1</v>
      </c>
      <c r="H342" s="311">
        <f t="shared" ca="1" si="26"/>
        <v>0</v>
      </c>
      <c r="I342" s="311">
        <f t="shared" ca="1" si="27"/>
        <v>-1</v>
      </c>
      <c r="J342" s="310">
        <f t="shared" ca="1" si="28"/>
        <v>-1</v>
      </c>
      <c r="P342" s="301">
        <f t="shared" si="23"/>
        <v>44317</v>
      </c>
      <c r="Q342" s="308">
        <f t="shared" ca="1" si="18"/>
        <v>0</v>
      </c>
      <c r="R342" s="311">
        <f t="shared" ca="1" si="19"/>
        <v>0</v>
      </c>
      <c r="S342" s="311">
        <f t="shared" ca="1" si="20"/>
        <v>1.3229632967195482E-3</v>
      </c>
      <c r="T342" s="310">
        <f t="shared" ca="1" si="21"/>
        <v>6.9815059896571885E-3</v>
      </c>
    </row>
    <row r="343" spans="6:20">
      <c r="F343" s="301">
        <f t="shared" si="24"/>
        <v>44348</v>
      </c>
      <c r="G343" s="308">
        <f t="shared" ca="1" si="25"/>
        <v>-1</v>
      </c>
      <c r="H343" s="311">
        <f t="shared" ca="1" si="26"/>
        <v>0</v>
      </c>
      <c r="I343" s="311">
        <f t="shared" ca="1" si="27"/>
        <v>-1</v>
      </c>
      <c r="J343" s="310">
        <f t="shared" ca="1" si="28"/>
        <v>-1</v>
      </c>
      <c r="P343" s="301">
        <f t="shared" si="23"/>
        <v>44348</v>
      </c>
      <c r="Q343" s="308">
        <f t="shared" ca="1" si="18"/>
        <v>0</v>
      </c>
      <c r="R343" s="311">
        <f t="shared" ca="1" si="19"/>
        <v>0</v>
      </c>
      <c r="S343" s="311">
        <f t="shared" ca="1" si="20"/>
        <v>1.3116234641722846E-2</v>
      </c>
      <c r="T343" s="310">
        <f t="shared" ca="1" si="21"/>
        <v>4.2749268867918744E-3</v>
      </c>
    </row>
    <row r="344" spans="6:20">
      <c r="F344" s="301">
        <f t="shared" si="24"/>
        <v>44378</v>
      </c>
      <c r="G344" s="308">
        <f t="shared" ca="1" si="25"/>
        <v>0</v>
      </c>
      <c r="H344" s="311">
        <f t="shared" ca="1" si="26"/>
        <v>0</v>
      </c>
      <c r="I344" s="311">
        <f t="shared" ca="1" si="27"/>
        <v>-2.0013517412011073E-2</v>
      </c>
      <c r="J344" s="310">
        <f t="shared" ca="1" si="28"/>
        <v>2.7683551224996439E-2</v>
      </c>
      <c r="P344" s="301">
        <f t="shared" si="23"/>
        <v>44378</v>
      </c>
      <c r="Q344" s="308">
        <f t="shared" ca="1" si="18"/>
        <v>0</v>
      </c>
      <c r="R344" s="311">
        <f t="shared" ca="1" si="19"/>
        <v>0</v>
      </c>
      <c r="S344" s="311">
        <f t="shared" ca="1" si="20"/>
        <v>2.5911816116653386E-2</v>
      </c>
      <c r="T344" s="310">
        <f t="shared" ca="1" si="21"/>
        <v>5.7012943694632057E-3</v>
      </c>
    </row>
    <row r="345" spans="6:20">
      <c r="F345" s="301">
        <f t="shared" si="24"/>
        <v>44409</v>
      </c>
      <c r="G345" s="308">
        <f t="shared" ca="1" si="25"/>
        <v>0</v>
      </c>
      <c r="H345" s="311">
        <f t="shared" ca="1" si="26"/>
        <v>0</v>
      </c>
      <c r="I345" s="311">
        <f t="shared" ca="1" si="27"/>
        <v>-2.003042837834057E-2</v>
      </c>
      <c r="J345" s="310">
        <f t="shared" ca="1" si="28"/>
        <v>3.0651788272692881E-2</v>
      </c>
      <c r="P345" s="301">
        <f t="shared" si="23"/>
        <v>44409</v>
      </c>
      <c r="Q345" s="308">
        <f t="shared" ca="1" si="18"/>
        <v>0</v>
      </c>
      <c r="R345" s="311">
        <f t="shared" ca="1" si="19"/>
        <v>0</v>
      </c>
      <c r="S345" s="311">
        <f t="shared" ca="1" si="20"/>
        <v>2.6311370719995564E-2</v>
      </c>
      <c r="T345" s="310">
        <f t="shared" ca="1" si="21"/>
        <v>4.9901510965193463E-3</v>
      </c>
    </row>
    <row r="346" spans="6:20">
      <c r="F346" s="301">
        <f t="shared" si="24"/>
        <v>44440</v>
      </c>
      <c r="G346" s="308">
        <f t="shared" ca="1" si="25"/>
        <v>-1</v>
      </c>
      <c r="H346" s="311">
        <f t="shared" ca="1" si="26"/>
        <v>0</v>
      </c>
      <c r="I346" s="311">
        <f t="shared" ca="1" si="27"/>
        <v>-1</v>
      </c>
      <c r="J346" s="310">
        <f t="shared" ca="1" si="28"/>
        <v>-1</v>
      </c>
      <c r="P346" s="301">
        <f t="shared" si="23"/>
        <v>44440</v>
      </c>
      <c r="Q346" s="308">
        <f t="shared" ca="1" si="18"/>
        <v>0</v>
      </c>
      <c r="R346" s="311">
        <f t="shared" ca="1" si="19"/>
        <v>0</v>
      </c>
      <c r="S346" s="311">
        <f t="shared" ca="1" si="20"/>
        <v>2.0304278265658837E-2</v>
      </c>
      <c r="T346" s="310">
        <f t="shared" ca="1" si="21"/>
        <v>5.7671397747962594E-3</v>
      </c>
    </row>
    <row r="347" spans="6:20">
      <c r="F347" s="301">
        <f t="shared" si="24"/>
        <v>44470</v>
      </c>
      <c r="G347" s="308">
        <f t="shared" ca="1" si="25"/>
        <v>-1</v>
      </c>
      <c r="H347" s="311">
        <f t="shared" ca="1" si="26"/>
        <v>0</v>
      </c>
      <c r="I347" s="311">
        <f t="shared" ca="1" si="27"/>
        <v>-1</v>
      </c>
      <c r="J347" s="310">
        <f t="shared" ca="1" si="28"/>
        <v>-1</v>
      </c>
      <c r="P347" s="301">
        <f t="shared" si="23"/>
        <v>44470</v>
      </c>
      <c r="Q347" s="308">
        <f t="shared" ca="1" si="18"/>
        <v>0</v>
      </c>
      <c r="R347" s="311">
        <f t="shared" ca="1" si="19"/>
        <v>0</v>
      </c>
      <c r="S347" s="311">
        <f t="shared" ca="1" si="20"/>
        <v>-5.241400512604133E-3</v>
      </c>
      <c r="T347" s="310">
        <f t="shared" ca="1" si="21"/>
        <v>9.8835840410052E-3</v>
      </c>
    </row>
    <row r="348" spans="6:20">
      <c r="F348" s="301">
        <f t="shared" si="24"/>
        <v>44501</v>
      </c>
      <c r="G348" s="308">
        <f t="shared" ca="1" si="25"/>
        <v>-1</v>
      </c>
      <c r="H348" s="311">
        <f t="shared" ca="1" si="26"/>
        <v>0</v>
      </c>
      <c r="I348" s="311">
        <f t="shared" ca="1" si="27"/>
        <v>-1</v>
      </c>
      <c r="J348" s="310">
        <f t="shared" ca="1" si="28"/>
        <v>-1</v>
      </c>
      <c r="P348" s="301">
        <f t="shared" si="23"/>
        <v>44501</v>
      </c>
      <c r="Q348" s="308">
        <f t="shared" ca="1" si="18"/>
        <v>0</v>
      </c>
      <c r="R348" s="311">
        <f t="shared" ca="1" si="19"/>
        <v>0</v>
      </c>
      <c r="S348" s="311">
        <f t="shared" ca="1" si="20"/>
        <v>8.3125353312543115E-3</v>
      </c>
      <c r="T348" s="310">
        <f t="shared" ca="1" si="21"/>
        <v>2.1892502137062397E-2</v>
      </c>
    </row>
    <row r="349" spans="6:20">
      <c r="F349" s="301">
        <f t="shared" si="24"/>
        <v>44531</v>
      </c>
      <c r="G349" s="308">
        <f t="shared" ca="1" si="25"/>
        <v>-1</v>
      </c>
      <c r="H349" s="311">
        <f t="shared" ca="1" si="26"/>
        <v>0</v>
      </c>
      <c r="I349" s="311">
        <f t="shared" ca="1" si="27"/>
        <v>-1</v>
      </c>
      <c r="J349" s="310">
        <f t="shared" ca="1" si="28"/>
        <v>-1</v>
      </c>
      <c r="P349" s="301">
        <f t="shared" si="23"/>
        <v>44531</v>
      </c>
      <c r="Q349" s="308">
        <f t="shared" ca="1" si="18"/>
        <v>0</v>
      </c>
      <c r="R349" s="311">
        <f t="shared" ca="1" si="19"/>
        <v>0</v>
      </c>
      <c r="S349" s="311">
        <f t="shared" ca="1" si="20"/>
        <v>1.3223767643042228E-2</v>
      </c>
      <c r="T349" s="310">
        <f t="shared" ca="1" si="21"/>
        <v>1.3330209891980527E-2</v>
      </c>
    </row>
    <row r="350" spans="6:20">
      <c r="F350" s="301">
        <f t="shared" si="24"/>
        <v>44562</v>
      </c>
      <c r="G350" s="308">
        <f t="shared" ca="1" si="25"/>
        <v>0</v>
      </c>
      <c r="H350" s="311">
        <f t="shared" ca="1" si="26"/>
        <v>0</v>
      </c>
      <c r="I350" s="311">
        <f t="shared" ca="1" si="27"/>
        <v>-1</v>
      </c>
      <c r="J350" s="310">
        <f t="shared" ca="1" si="28"/>
        <v>-1</v>
      </c>
      <c r="P350" s="301">
        <f t="shared" si="23"/>
        <v>44562</v>
      </c>
      <c r="Q350" s="308">
        <f t="shared" ca="1" si="18"/>
        <v>0</v>
      </c>
      <c r="R350" s="311">
        <f t="shared" ca="1" si="19"/>
        <v>0</v>
      </c>
      <c r="S350" s="311">
        <f t="shared" ca="1" si="20"/>
        <v>9.7531061596407564E-3</v>
      </c>
      <c r="T350" s="310">
        <f t="shared" ca="1" si="21"/>
        <v>1.127018383057643E-2</v>
      </c>
    </row>
    <row r="351" spans="6:20">
      <c r="F351" s="301">
        <f t="shared" si="24"/>
        <v>44593</v>
      </c>
      <c r="G351" s="308">
        <f t="shared" ca="1" si="25"/>
        <v>0</v>
      </c>
      <c r="H351" s="311">
        <f t="shared" ca="1" si="26"/>
        <v>0</v>
      </c>
      <c r="I351" s="311">
        <f t="shared" ca="1" si="27"/>
        <v>-1</v>
      </c>
      <c r="J351" s="310">
        <f t="shared" ca="1" si="28"/>
        <v>-1</v>
      </c>
      <c r="P351" s="301">
        <f t="shared" si="23"/>
        <v>44593</v>
      </c>
      <c r="Q351" s="308">
        <f t="shared" ca="1" si="18"/>
        <v>0</v>
      </c>
      <c r="R351" s="311">
        <f t="shared" ca="1" si="19"/>
        <v>0</v>
      </c>
      <c r="S351" s="311">
        <f t="shared" ca="1" si="20"/>
        <v>1.0245831587938126E-2</v>
      </c>
      <c r="T351" s="310">
        <f t="shared" ca="1" si="21"/>
        <v>1.0731760318860806E-2</v>
      </c>
    </row>
    <row r="352" spans="6:20">
      <c r="F352" s="301">
        <f t="shared" si="24"/>
        <v>44621</v>
      </c>
      <c r="G352" s="308">
        <f t="shared" ca="1" si="25"/>
        <v>-1</v>
      </c>
      <c r="H352" s="311">
        <f t="shared" ca="1" si="26"/>
        <v>0</v>
      </c>
      <c r="I352" s="311">
        <f t="shared" ca="1" si="27"/>
        <v>-1</v>
      </c>
      <c r="J352" s="310">
        <f t="shared" ca="1" si="28"/>
        <v>-1</v>
      </c>
      <c r="P352" s="301">
        <f t="shared" si="23"/>
        <v>44621</v>
      </c>
      <c r="Q352" s="308">
        <f t="shared" ca="1" si="18"/>
        <v>0</v>
      </c>
      <c r="R352" s="311">
        <f t="shared" ca="1" si="19"/>
        <v>0</v>
      </c>
      <c r="S352" s="311">
        <f t="shared" ca="1" si="20"/>
        <v>1.3464290342895424E-2</v>
      </c>
      <c r="T352" s="310">
        <f t="shared" ca="1" si="21"/>
        <v>1.7399726648171798E-2</v>
      </c>
    </row>
    <row r="353" spans="6:20">
      <c r="F353" s="301">
        <f t="shared" si="24"/>
        <v>44652</v>
      </c>
      <c r="G353" s="308">
        <f t="shared" ca="1" si="25"/>
        <v>-1</v>
      </c>
      <c r="H353" s="311">
        <f t="shared" ca="1" si="26"/>
        <v>0</v>
      </c>
      <c r="I353" s="311">
        <f t="shared" ca="1" si="27"/>
        <v>-1</v>
      </c>
      <c r="J353" s="310">
        <f t="shared" ca="1" si="28"/>
        <v>-1</v>
      </c>
      <c r="P353" s="301">
        <f t="shared" si="23"/>
        <v>44652</v>
      </c>
      <c r="Q353" s="308">
        <f t="shared" ca="1" si="18"/>
        <v>0</v>
      </c>
      <c r="R353" s="311">
        <f t="shared" ca="1" si="19"/>
        <v>0</v>
      </c>
      <c r="S353" s="311">
        <f t="shared" ca="1" si="20"/>
        <v>1.4310169352429236E-2</v>
      </c>
      <c r="T353" s="310">
        <f t="shared" ca="1" si="21"/>
        <v>1.161397007185383E-2</v>
      </c>
    </row>
    <row r="354" spans="6:20">
      <c r="F354" s="301">
        <f t="shared" si="24"/>
        <v>44682</v>
      </c>
      <c r="G354" s="308">
        <f t="shared" ca="1" si="25"/>
        <v>-1</v>
      </c>
      <c r="H354" s="311">
        <f t="shared" ca="1" si="26"/>
        <v>0</v>
      </c>
      <c r="I354" s="311">
        <f t="shared" ca="1" si="27"/>
        <v>-1</v>
      </c>
      <c r="J354" s="310">
        <f t="shared" ca="1" si="28"/>
        <v>-1</v>
      </c>
      <c r="P354" s="301">
        <f t="shared" si="23"/>
        <v>44682</v>
      </c>
      <c r="Q354" s="308">
        <f t="shared" ca="1" si="18"/>
        <v>0</v>
      </c>
      <c r="R354" s="311">
        <f t="shared" ca="1" si="19"/>
        <v>0</v>
      </c>
      <c r="S354" s="311">
        <f t="shared" ca="1" si="20"/>
        <v>-9.3413653715753719E-3</v>
      </c>
      <c r="T354" s="310">
        <f t="shared" ca="1" si="21"/>
        <v>7.9852096609236423E-3</v>
      </c>
    </row>
    <row r="355" spans="6:20">
      <c r="F355" s="301">
        <f t="shared" si="24"/>
        <v>44713</v>
      </c>
      <c r="G355" s="308">
        <f t="shared" ca="1" si="25"/>
        <v>-1</v>
      </c>
      <c r="H355" s="311">
        <f t="shared" ca="1" si="26"/>
        <v>0</v>
      </c>
      <c r="I355" s="311">
        <f t="shared" ca="1" si="27"/>
        <v>-1</v>
      </c>
      <c r="J355" s="310">
        <f t="shared" ca="1" si="28"/>
        <v>-1</v>
      </c>
      <c r="P355" s="301">
        <f t="shared" si="23"/>
        <v>44713</v>
      </c>
      <c r="Q355" s="308">
        <f t="shared" ca="1" si="18"/>
        <v>0</v>
      </c>
      <c r="R355" s="311">
        <f t="shared" ca="1" si="19"/>
        <v>0</v>
      </c>
      <c r="S355" s="311">
        <f t="shared" ca="1" si="20"/>
        <v>1.2301758927148798E-2</v>
      </c>
      <c r="T355" s="310">
        <f t="shared" ca="1" si="21"/>
        <v>5.3644730752013814E-3</v>
      </c>
    </row>
    <row r="356" spans="6:20">
      <c r="F356" s="301">
        <f t="shared" si="24"/>
        <v>44743</v>
      </c>
      <c r="G356" s="308">
        <f t="shared" ca="1" si="25"/>
        <v>0</v>
      </c>
      <c r="H356" s="311">
        <f t="shared" ca="1" si="26"/>
        <v>0</v>
      </c>
      <c r="I356" s="311">
        <f t="shared" ca="1" si="27"/>
        <v>-2.0641432874367593E-2</v>
      </c>
      <c r="J356" s="310">
        <f t="shared" ca="1" si="28"/>
        <v>2.7266982450686816E-2</v>
      </c>
      <c r="P356" s="301">
        <f t="shared" si="23"/>
        <v>44743</v>
      </c>
      <c r="Q356" s="308">
        <f t="shared" ca="1" si="18"/>
        <v>0</v>
      </c>
      <c r="R356" s="311">
        <f t="shared" ca="1" si="19"/>
        <v>0</v>
      </c>
      <c r="S356" s="311">
        <f t="shared" ca="1" si="20"/>
        <v>2.5933764137827664E-2</v>
      </c>
      <c r="T356" s="310">
        <f t="shared" ca="1" si="21"/>
        <v>4.5839719446956195E-3</v>
      </c>
    </row>
    <row r="357" spans="6:20">
      <c r="F357" s="301">
        <f t="shared" si="24"/>
        <v>44774</v>
      </c>
      <c r="G357" s="308">
        <f t="shared" ca="1" si="25"/>
        <v>0</v>
      </c>
      <c r="H357" s="311">
        <f t="shared" ca="1" si="26"/>
        <v>0</v>
      </c>
      <c r="I357" s="311">
        <f t="shared" ca="1" si="27"/>
        <v>-1.9637767912355164E-2</v>
      </c>
      <c r="J357" s="310">
        <f t="shared" ca="1" si="28"/>
        <v>4.0052183487814919E-2</v>
      </c>
      <c r="P357" s="301">
        <f t="shared" si="23"/>
        <v>44774</v>
      </c>
      <c r="Q357" s="308">
        <f t="shared" ca="1" si="18"/>
        <v>0</v>
      </c>
      <c r="R357" s="311">
        <f t="shared" ca="1" si="19"/>
        <v>0</v>
      </c>
      <c r="S357" s="311">
        <f t="shared" ca="1" si="20"/>
        <v>2.6284058813260458E-2</v>
      </c>
      <c r="T357" s="310">
        <f t="shared" ca="1" si="21"/>
        <v>6.0832779249122559E-3</v>
      </c>
    </row>
    <row r="358" spans="6:20">
      <c r="F358" s="301">
        <f t="shared" si="24"/>
        <v>44805</v>
      </c>
      <c r="G358" s="308">
        <f t="shared" ca="1" si="25"/>
        <v>-1</v>
      </c>
      <c r="H358" s="311">
        <f t="shared" ca="1" si="26"/>
        <v>0</v>
      </c>
      <c r="I358" s="311">
        <f t="shared" ca="1" si="27"/>
        <v>-1</v>
      </c>
      <c r="J358" s="310">
        <f t="shared" ca="1" si="28"/>
        <v>-1</v>
      </c>
      <c r="P358" s="301">
        <f t="shared" si="23"/>
        <v>44805</v>
      </c>
      <c r="Q358" s="308">
        <f t="shared" ca="1" si="18"/>
        <v>0</v>
      </c>
      <c r="R358" s="311">
        <f t="shared" ca="1" si="19"/>
        <v>0</v>
      </c>
      <c r="S358" s="311">
        <f t="shared" ca="1" si="20"/>
        <v>2.0627712376032781E-2</v>
      </c>
      <c r="T358" s="310">
        <f t="shared" ca="1" si="21"/>
        <v>6.4018812723336538E-3</v>
      </c>
    </row>
    <row r="359" spans="6:20">
      <c r="F359" s="301">
        <f t="shared" si="24"/>
        <v>44835</v>
      </c>
      <c r="G359" s="308">
        <f t="shared" ca="1" si="25"/>
        <v>-1</v>
      </c>
      <c r="H359" s="311">
        <f t="shared" ca="1" si="26"/>
        <v>0</v>
      </c>
      <c r="I359" s="311">
        <f t="shared" ca="1" si="27"/>
        <v>-1</v>
      </c>
      <c r="J359" s="310">
        <f t="shared" ca="1" si="28"/>
        <v>-1</v>
      </c>
      <c r="P359" s="301">
        <f t="shared" si="23"/>
        <v>44835</v>
      </c>
      <c r="Q359" s="308">
        <f t="shared" ca="1" si="18"/>
        <v>0</v>
      </c>
      <c r="R359" s="311">
        <f t="shared" ca="1" si="19"/>
        <v>0</v>
      </c>
      <c r="S359" s="311">
        <f t="shared" ca="1" si="20"/>
        <v>-7.4561688415416549E-3</v>
      </c>
      <c r="T359" s="310">
        <f t="shared" ca="1" si="21"/>
        <v>1.278715504219563E-2</v>
      </c>
    </row>
    <row r="360" spans="6:20">
      <c r="F360" s="301">
        <f t="shared" si="24"/>
        <v>44866</v>
      </c>
      <c r="G360" s="308">
        <f t="shared" ca="1" si="25"/>
        <v>-1</v>
      </c>
      <c r="H360" s="311">
        <f t="shared" ca="1" si="26"/>
        <v>0</v>
      </c>
      <c r="I360" s="311">
        <f t="shared" ca="1" si="27"/>
        <v>-1</v>
      </c>
      <c r="J360" s="310">
        <f t="shared" ca="1" si="28"/>
        <v>-1</v>
      </c>
      <c r="P360" s="301">
        <f t="shared" si="23"/>
        <v>44866</v>
      </c>
      <c r="Q360" s="308">
        <f t="shared" ca="1" si="18"/>
        <v>0</v>
      </c>
      <c r="R360" s="311">
        <f t="shared" ca="1" si="19"/>
        <v>0</v>
      </c>
      <c r="S360" s="311">
        <f t="shared" ca="1" si="20"/>
        <v>8.891628327037715E-3</v>
      </c>
      <c r="T360" s="310">
        <f t="shared" ca="1" si="21"/>
        <v>2.1636388098079884E-2</v>
      </c>
    </row>
    <row r="361" spans="6:20">
      <c r="F361" s="301">
        <f t="shared" ref="F361:F421" si="29">+B122</f>
        <v>44896</v>
      </c>
      <c r="G361" s="308">
        <f t="shared" ref="G361:G421" ca="1" si="30">+IF(ISERROR(G122/C122-1),0,G122/C122-1)</f>
        <v>-1</v>
      </c>
      <c r="H361" s="311">
        <f t="shared" ref="H361:H421" ca="1" si="31">+IF(ISERROR(H122/D122-1),0,H122/D122-1)</f>
        <v>0</v>
      </c>
      <c r="I361" s="311">
        <f t="shared" ref="I361:I421" ca="1" si="32">+IF(ISERROR(I122/E122-1),0,I122/E122-1)</f>
        <v>-1</v>
      </c>
      <c r="J361" s="310">
        <f t="shared" ref="J361:J421" ca="1" si="33">+IF(ISERROR(J122/F122-1),0,J122/F122-1)</f>
        <v>-1</v>
      </c>
      <c r="P361" s="301">
        <f t="shared" si="23"/>
        <v>44896</v>
      </c>
      <c r="Q361" s="308">
        <f t="shared" ca="1" si="18"/>
        <v>0</v>
      </c>
      <c r="R361" s="311">
        <f t="shared" ca="1" si="19"/>
        <v>0</v>
      </c>
      <c r="S361" s="311">
        <f t="shared" ca="1" si="20"/>
        <v>1.3850422913795679E-2</v>
      </c>
      <c r="T361" s="310">
        <f t="shared" ca="1" si="21"/>
        <v>1.6290496133804622E-2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0</v>
      </c>
      <c r="I362" s="311">
        <f t="shared" ca="1" si="32"/>
        <v>-1</v>
      </c>
      <c r="J362" s="310">
        <f t="shared" ca="1" si="33"/>
        <v>-1</v>
      </c>
      <c r="P362" s="301">
        <f t="shared" si="23"/>
        <v>44927</v>
      </c>
      <c r="Q362" s="308">
        <f t="shared" ca="1" si="18"/>
        <v>0</v>
      </c>
      <c r="R362" s="311">
        <f t="shared" ca="1" si="19"/>
        <v>0</v>
      </c>
      <c r="S362" s="311">
        <f t="shared" ca="1" si="20"/>
        <v>9.8120238909285007E-3</v>
      </c>
      <c r="T362" s="310">
        <f t="shared" ca="1" si="21"/>
        <v>1.2609665149089677E-2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0</v>
      </c>
      <c r="I363" s="311">
        <f t="shared" ca="1" si="32"/>
        <v>-1</v>
      </c>
      <c r="J363" s="310">
        <f t="shared" ca="1" si="33"/>
        <v>-1</v>
      </c>
      <c r="P363" s="301">
        <f t="shared" si="23"/>
        <v>44958</v>
      </c>
      <c r="Q363" s="308">
        <f t="shared" ca="1" si="18"/>
        <v>0</v>
      </c>
      <c r="R363" s="311">
        <f t="shared" ca="1" si="19"/>
        <v>0</v>
      </c>
      <c r="S363" s="311">
        <f t="shared" ca="1" si="20"/>
        <v>9.6672701150584128E-3</v>
      </c>
      <c r="T363" s="310">
        <f t="shared" ca="1" si="21"/>
        <v>1.3587220692321544E-2</v>
      </c>
    </row>
    <row r="364" spans="6:20">
      <c r="F364" s="301">
        <f t="shared" si="29"/>
        <v>44986</v>
      </c>
      <c r="G364" s="308">
        <f t="shared" ca="1" si="30"/>
        <v>-1</v>
      </c>
      <c r="H364" s="311">
        <f t="shared" ca="1" si="31"/>
        <v>0</v>
      </c>
      <c r="I364" s="311">
        <f t="shared" ca="1" si="32"/>
        <v>-1</v>
      </c>
      <c r="J364" s="310">
        <f t="shared" ca="1" si="33"/>
        <v>-1</v>
      </c>
      <c r="P364" s="301">
        <f t="shared" si="23"/>
        <v>44986</v>
      </c>
      <c r="Q364" s="308">
        <f t="shared" ca="1" si="18"/>
        <v>0</v>
      </c>
      <c r="R364" s="311">
        <f t="shared" ca="1" si="19"/>
        <v>0</v>
      </c>
      <c r="S364" s="311">
        <f t="shared" ca="1" si="20"/>
        <v>1.3926629915710587E-2</v>
      </c>
      <c r="T364" s="310">
        <f t="shared" ca="1" si="21"/>
        <v>1.6218852892158964E-2</v>
      </c>
    </row>
    <row r="365" spans="6:20">
      <c r="F365" s="301">
        <f t="shared" si="29"/>
        <v>45017</v>
      </c>
      <c r="G365" s="308">
        <f t="shared" ca="1" si="30"/>
        <v>-1</v>
      </c>
      <c r="H365" s="311">
        <f t="shared" ca="1" si="31"/>
        <v>0</v>
      </c>
      <c r="I365" s="311">
        <f t="shared" ca="1" si="32"/>
        <v>-1</v>
      </c>
      <c r="J365" s="310">
        <f t="shared" ca="1" si="33"/>
        <v>-1</v>
      </c>
      <c r="P365" s="301">
        <f t="shared" si="23"/>
        <v>45017</v>
      </c>
      <c r="Q365" s="308">
        <f t="shared" ca="1" si="18"/>
        <v>0</v>
      </c>
      <c r="R365" s="311">
        <f t="shared" ca="1" si="19"/>
        <v>0</v>
      </c>
      <c r="S365" s="311">
        <f t="shared" ca="1" si="20"/>
        <v>1.4045482922395935E-2</v>
      </c>
      <c r="T365" s="310">
        <f t="shared" ca="1" si="21"/>
        <v>1.2986611899504341E-2</v>
      </c>
    </row>
    <row r="366" spans="6:20">
      <c r="F366" s="301">
        <f t="shared" si="29"/>
        <v>45047</v>
      </c>
      <c r="G366" s="308">
        <f t="shared" ca="1" si="30"/>
        <v>-1</v>
      </c>
      <c r="H366" s="311">
        <f t="shared" ca="1" si="31"/>
        <v>0</v>
      </c>
      <c r="I366" s="311">
        <f t="shared" ca="1" si="32"/>
        <v>-1</v>
      </c>
      <c r="J366" s="310">
        <f t="shared" ca="1" si="33"/>
        <v>-1</v>
      </c>
      <c r="P366" s="301">
        <f t="shared" si="23"/>
        <v>45047</v>
      </c>
      <c r="Q366" s="308">
        <f t="shared" ca="1" si="18"/>
        <v>0</v>
      </c>
      <c r="R366" s="311">
        <f t="shared" ca="1" si="19"/>
        <v>0</v>
      </c>
      <c r="S366" s="311">
        <f t="shared" ca="1" si="20"/>
        <v>-9.4666351052862252E-3</v>
      </c>
      <c r="T366" s="310">
        <f t="shared" ca="1" si="21"/>
        <v>7.2869226028886569E-3</v>
      </c>
    </row>
    <row r="367" spans="6:20">
      <c r="F367" s="301">
        <f t="shared" si="29"/>
        <v>45078</v>
      </c>
      <c r="G367" s="308">
        <f t="shared" ca="1" si="30"/>
        <v>-1</v>
      </c>
      <c r="H367" s="311">
        <f t="shared" ca="1" si="31"/>
        <v>0</v>
      </c>
      <c r="I367" s="311">
        <f t="shared" ca="1" si="32"/>
        <v>-1</v>
      </c>
      <c r="J367" s="310">
        <f t="shared" ca="1" si="33"/>
        <v>-1</v>
      </c>
      <c r="P367" s="301">
        <f t="shared" si="23"/>
        <v>45078</v>
      </c>
      <c r="Q367" s="308">
        <f t="shared" ca="1" si="18"/>
        <v>0</v>
      </c>
      <c r="R367" s="311">
        <f t="shared" ca="1" si="19"/>
        <v>0</v>
      </c>
      <c r="S367" s="311">
        <f t="shared" ca="1" si="20"/>
        <v>1.5012612092785593E-2</v>
      </c>
      <c r="T367" s="310">
        <f t="shared" ca="1" si="21"/>
        <v>5.1182903866981988E-3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0</v>
      </c>
      <c r="I368" s="311">
        <f t="shared" ca="1" si="32"/>
        <v>-1.7431712803204547E-2</v>
      </c>
      <c r="J368" s="310">
        <f t="shared" ca="1" si="33"/>
        <v>7.1311232582348172E-2</v>
      </c>
      <c r="P368" s="301">
        <f t="shared" si="23"/>
        <v>45108</v>
      </c>
      <c r="Q368" s="308">
        <f t="shared" ca="1" si="18"/>
        <v>0</v>
      </c>
      <c r="R368" s="311">
        <f t="shared" ca="1" si="19"/>
        <v>0</v>
      </c>
      <c r="S368" s="311">
        <f t="shared" ca="1" si="20"/>
        <v>2.6205142395378189E-2</v>
      </c>
      <c r="T368" s="310">
        <f t="shared" ca="1" si="21"/>
        <v>5.7758021498144352E-3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0</v>
      </c>
      <c r="I369" s="311">
        <f t="shared" ca="1" si="32"/>
        <v>-1.6515685870980845E-2</v>
      </c>
      <c r="J369" s="310">
        <f t="shared" ca="1" si="33"/>
        <v>9.7973900315794227E-2</v>
      </c>
      <c r="P369" s="301">
        <f t="shared" si="23"/>
        <v>45139</v>
      </c>
      <c r="Q369" s="308">
        <f t="shared" ca="1" si="18"/>
        <v>0</v>
      </c>
      <c r="R369" s="311">
        <f t="shared" ca="1" si="19"/>
        <v>0</v>
      </c>
      <c r="S369" s="311">
        <f t="shared" ca="1" si="20"/>
        <v>2.6176396538724278E-2</v>
      </c>
      <c r="T369" s="310">
        <f t="shared" ca="1" si="21"/>
        <v>5.7671603307145602E-3</v>
      </c>
    </row>
    <row r="370" spans="6:20">
      <c r="F370" s="301">
        <f t="shared" si="29"/>
        <v>45170</v>
      </c>
      <c r="G370" s="308">
        <f t="shared" ca="1" si="30"/>
        <v>-1</v>
      </c>
      <c r="H370" s="311">
        <f t="shared" ca="1" si="31"/>
        <v>0</v>
      </c>
      <c r="I370" s="311">
        <f t="shared" ca="1" si="32"/>
        <v>-1</v>
      </c>
      <c r="J370" s="310">
        <f t="shared" ca="1" si="33"/>
        <v>-1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0</v>
      </c>
      <c r="S370" s="311">
        <f t="shared" ref="S370:S421" ca="1" si="36">+IF(ISERROR(S131/O131-1),0,S131/O131-1)</f>
        <v>1.7422126074912336E-2</v>
      </c>
      <c r="T370" s="310">
        <f t="shared" ref="T370:T421" ca="1" si="37">+IF(ISERROR(T131/P131-1),0,T131/P131-1)</f>
        <v>7.2547979179984345E-3</v>
      </c>
    </row>
    <row r="371" spans="6:20">
      <c r="F371" s="301">
        <f t="shared" si="29"/>
        <v>45200</v>
      </c>
      <c r="G371" s="308">
        <f t="shared" ca="1" si="30"/>
        <v>-1</v>
      </c>
      <c r="H371" s="311">
        <f t="shared" ca="1" si="31"/>
        <v>0</v>
      </c>
      <c r="I371" s="311">
        <f t="shared" ca="1" si="32"/>
        <v>-1</v>
      </c>
      <c r="J371" s="310">
        <f t="shared" ca="1" si="33"/>
        <v>-1</v>
      </c>
      <c r="P371" s="301">
        <f t="shared" ref="P371:P421" si="38">+L132</f>
        <v>45200</v>
      </c>
      <c r="Q371" s="308">
        <f t="shared" ca="1" si="34"/>
        <v>0</v>
      </c>
      <c r="R371" s="311">
        <f t="shared" ca="1" si="35"/>
        <v>0</v>
      </c>
      <c r="S371" s="311">
        <f t="shared" ca="1" si="36"/>
        <v>-6.8883119724616471E-3</v>
      </c>
      <c r="T371" s="310">
        <f t="shared" ca="1" si="37"/>
        <v>1.3975937327728838E-2</v>
      </c>
    </row>
    <row r="372" spans="6:20">
      <c r="F372" s="301">
        <f t="shared" si="29"/>
        <v>45231</v>
      </c>
      <c r="G372" s="308">
        <f t="shared" ca="1" si="30"/>
        <v>-1</v>
      </c>
      <c r="H372" s="311">
        <f t="shared" ca="1" si="31"/>
        <v>0</v>
      </c>
      <c r="I372" s="311">
        <f t="shared" ca="1" si="32"/>
        <v>-1</v>
      </c>
      <c r="J372" s="310">
        <f t="shared" ca="1" si="33"/>
        <v>-1</v>
      </c>
      <c r="P372" s="301">
        <f t="shared" si="38"/>
        <v>45231</v>
      </c>
      <c r="Q372" s="308">
        <f t="shared" ca="1" si="34"/>
        <v>0</v>
      </c>
      <c r="R372" s="311">
        <f t="shared" ca="1" si="35"/>
        <v>0</v>
      </c>
      <c r="S372" s="311">
        <f t="shared" ca="1" si="36"/>
        <v>5.8494109530085048E-3</v>
      </c>
      <c r="T372" s="310">
        <f t="shared" ca="1" si="37"/>
        <v>2.1714543617882276E-2</v>
      </c>
    </row>
    <row r="373" spans="6:20">
      <c r="F373" s="301">
        <f t="shared" si="29"/>
        <v>45261</v>
      </c>
      <c r="G373" s="308">
        <f t="shared" ca="1" si="30"/>
        <v>-1</v>
      </c>
      <c r="H373" s="311">
        <f t="shared" ca="1" si="31"/>
        <v>0</v>
      </c>
      <c r="I373" s="311">
        <f t="shared" ca="1" si="32"/>
        <v>-1</v>
      </c>
      <c r="J373" s="310">
        <f t="shared" ca="1" si="33"/>
        <v>-1</v>
      </c>
      <c r="P373" s="301">
        <f t="shared" si="38"/>
        <v>45261</v>
      </c>
      <c r="Q373" s="308">
        <f t="shared" ca="1" si="34"/>
        <v>0</v>
      </c>
      <c r="R373" s="311">
        <f t="shared" ca="1" si="35"/>
        <v>0</v>
      </c>
      <c r="S373" s="311">
        <f t="shared" ca="1" si="36"/>
        <v>1.3350789104678684E-2</v>
      </c>
      <c r="T373" s="310">
        <f t="shared" ca="1" si="37"/>
        <v>1.0892691374891461E-2</v>
      </c>
    </row>
    <row r="374" spans="6:20">
      <c r="F374" s="301">
        <f t="shared" si="29"/>
        <v>45292</v>
      </c>
      <c r="G374" s="308">
        <f t="shared" ca="1" si="30"/>
        <v>0</v>
      </c>
      <c r="H374" s="311">
        <f t="shared" ca="1" si="31"/>
        <v>0</v>
      </c>
      <c r="I374" s="311">
        <f t="shared" ca="1" si="32"/>
        <v>-1</v>
      </c>
      <c r="J374" s="310">
        <f t="shared" ca="1" si="33"/>
        <v>-1</v>
      </c>
      <c r="P374" s="301">
        <f t="shared" si="38"/>
        <v>45292</v>
      </c>
      <c r="Q374" s="308">
        <f t="shared" ca="1" si="34"/>
        <v>0</v>
      </c>
      <c r="R374" s="311">
        <f t="shared" ca="1" si="35"/>
        <v>0</v>
      </c>
      <c r="S374" s="311">
        <f t="shared" ca="1" si="36"/>
        <v>9.5103018836895092E-3</v>
      </c>
      <c r="T374" s="310">
        <f t="shared" ca="1" si="37"/>
        <v>1.3647639186491478E-2</v>
      </c>
    </row>
    <row r="375" spans="6:20">
      <c r="F375" s="301">
        <f t="shared" si="29"/>
        <v>45323</v>
      </c>
      <c r="G375" s="308">
        <f t="shared" ca="1" si="30"/>
        <v>0</v>
      </c>
      <c r="H375" s="311">
        <f t="shared" ca="1" si="31"/>
        <v>0</v>
      </c>
      <c r="I375" s="311">
        <f t="shared" ca="1" si="32"/>
        <v>-1</v>
      </c>
      <c r="J375" s="310">
        <f t="shared" ca="1" si="33"/>
        <v>-1</v>
      </c>
      <c r="P375" s="301">
        <f t="shared" si="38"/>
        <v>45323</v>
      </c>
      <c r="Q375" s="308">
        <f t="shared" ca="1" si="34"/>
        <v>0</v>
      </c>
      <c r="R375" s="311">
        <f t="shared" ca="1" si="35"/>
        <v>0</v>
      </c>
      <c r="S375" s="311">
        <f t="shared" ca="1" si="36"/>
        <v>9.8670464213854725E-3</v>
      </c>
      <c r="T375" s="310">
        <f t="shared" ca="1" si="37"/>
        <v>1.2852780240689254E-2</v>
      </c>
    </row>
    <row r="376" spans="6:20">
      <c r="F376" s="301">
        <f t="shared" si="29"/>
        <v>45352</v>
      </c>
      <c r="G376" s="308">
        <f t="shared" ca="1" si="30"/>
        <v>-1</v>
      </c>
      <c r="H376" s="311">
        <f t="shared" ca="1" si="31"/>
        <v>0</v>
      </c>
      <c r="I376" s="311">
        <f t="shared" ca="1" si="32"/>
        <v>-1</v>
      </c>
      <c r="J376" s="310">
        <f t="shared" ca="1" si="33"/>
        <v>-1</v>
      </c>
      <c r="P376" s="301">
        <f t="shared" si="38"/>
        <v>45352</v>
      </c>
      <c r="Q376" s="308">
        <f t="shared" ca="1" si="34"/>
        <v>0</v>
      </c>
      <c r="R376" s="311">
        <f t="shared" ca="1" si="35"/>
        <v>0</v>
      </c>
      <c r="S376" s="311">
        <f t="shared" ca="1" si="36"/>
        <v>1.423547886795129E-2</v>
      </c>
      <c r="T376" s="310">
        <f t="shared" ca="1" si="37"/>
        <v>1.7421141934674367E-2</v>
      </c>
    </row>
    <row r="377" spans="6:20">
      <c r="F377" s="301">
        <f t="shared" si="29"/>
        <v>45383</v>
      </c>
      <c r="G377" s="308">
        <f t="shared" ca="1" si="30"/>
        <v>-1</v>
      </c>
      <c r="H377" s="311">
        <f t="shared" ca="1" si="31"/>
        <v>0</v>
      </c>
      <c r="I377" s="311">
        <f t="shared" ca="1" si="32"/>
        <v>-1</v>
      </c>
      <c r="J377" s="310">
        <f t="shared" ca="1" si="33"/>
        <v>-1</v>
      </c>
      <c r="P377" s="301">
        <f t="shared" si="38"/>
        <v>45383</v>
      </c>
      <c r="Q377" s="308">
        <f t="shared" ca="1" si="34"/>
        <v>0</v>
      </c>
      <c r="R377" s="311">
        <f t="shared" ca="1" si="35"/>
        <v>0</v>
      </c>
      <c r="S377" s="311">
        <f t="shared" ca="1" si="36"/>
        <v>1.4310147816018359E-2</v>
      </c>
      <c r="T377" s="310">
        <f t="shared" ca="1" si="37"/>
        <v>1.9871058714132417E-2</v>
      </c>
    </row>
    <row r="378" spans="6:20">
      <c r="F378" s="301">
        <f t="shared" si="29"/>
        <v>45413</v>
      </c>
      <c r="G378" s="308">
        <f t="shared" ca="1" si="30"/>
        <v>-1</v>
      </c>
      <c r="H378" s="311">
        <f t="shared" ca="1" si="31"/>
        <v>0</v>
      </c>
      <c r="I378" s="311">
        <f t="shared" ca="1" si="32"/>
        <v>-1</v>
      </c>
      <c r="J378" s="310">
        <f t="shared" ca="1" si="33"/>
        <v>-1</v>
      </c>
      <c r="P378" s="301">
        <f t="shared" si="38"/>
        <v>45413</v>
      </c>
      <c r="Q378" s="308">
        <f t="shared" ca="1" si="34"/>
        <v>0</v>
      </c>
      <c r="R378" s="311">
        <f t="shared" ca="1" si="35"/>
        <v>0</v>
      </c>
      <c r="S378" s="311">
        <f t="shared" ca="1" si="36"/>
        <v>-1.332265379486397E-2</v>
      </c>
      <c r="T378" s="310">
        <f t="shared" ca="1" si="37"/>
        <v>6.7836672567651579E-3</v>
      </c>
    </row>
    <row r="379" spans="6:20">
      <c r="F379" s="301">
        <f t="shared" si="29"/>
        <v>45444</v>
      </c>
      <c r="G379" s="308">
        <f t="shared" ca="1" si="30"/>
        <v>-1</v>
      </c>
      <c r="H379" s="311">
        <f t="shared" ca="1" si="31"/>
        <v>0</v>
      </c>
      <c r="I379" s="311">
        <f t="shared" ca="1" si="32"/>
        <v>-1</v>
      </c>
      <c r="J379" s="310">
        <f t="shared" ca="1" si="33"/>
        <v>-1</v>
      </c>
      <c r="P379" s="301">
        <f t="shared" si="38"/>
        <v>45444</v>
      </c>
      <c r="Q379" s="308">
        <f t="shared" ca="1" si="34"/>
        <v>0</v>
      </c>
      <c r="R379" s="311">
        <f t="shared" ca="1" si="35"/>
        <v>0</v>
      </c>
      <c r="S379" s="311">
        <f t="shared" ca="1" si="36"/>
        <v>1.1733036342616909E-2</v>
      </c>
      <c r="T379" s="310">
        <f t="shared" ca="1" si="37"/>
        <v>6.5654014690035289E-3</v>
      </c>
    </row>
    <row r="380" spans="6:20">
      <c r="F380" s="301">
        <f t="shared" si="29"/>
        <v>45474</v>
      </c>
      <c r="G380" s="308">
        <f t="shared" ca="1" si="30"/>
        <v>0</v>
      </c>
      <c r="H380" s="311">
        <f t="shared" ca="1" si="31"/>
        <v>0</v>
      </c>
      <c r="I380" s="311">
        <f t="shared" ca="1" si="32"/>
        <v>-1.5391005015016335E-2</v>
      </c>
      <c r="J380" s="310">
        <f t="shared" ca="1" si="33"/>
        <v>0.16362881225498049</v>
      </c>
      <c r="P380" s="301">
        <f t="shared" si="38"/>
        <v>45474</v>
      </c>
      <c r="Q380" s="308">
        <f t="shared" ca="1" si="34"/>
        <v>0</v>
      </c>
      <c r="R380" s="311">
        <f t="shared" ca="1" si="35"/>
        <v>0</v>
      </c>
      <c r="S380" s="311">
        <f t="shared" ca="1" si="36"/>
        <v>2.5871070033644195E-2</v>
      </c>
      <c r="T380" s="310">
        <f t="shared" ca="1" si="37"/>
        <v>6.4838805316009829E-3</v>
      </c>
    </row>
    <row r="381" spans="6:20">
      <c r="F381" s="301">
        <f t="shared" si="29"/>
        <v>45505</v>
      </c>
      <c r="G381" s="308">
        <f t="shared" ca="1" si="30"/>
        <v>0</v>
      </c>
      <c r="H381" s="311">
        <f t="shared" ca="1" si="31"/>
        <v>0</v>
      </c>
      <c r="I381" s="311">
        <f t="shared" ca="1" si="32"/>
        <v>-1.8303191605401392E-2</v>
      </c>
      <c r="J381" s="310">
        <f t="shared" ca="1" si="33"/>
        <v>0.36346778943694247</v>
      </c>
      <c r="P381" s="301">
        <f t="shared" si="38"/>
        <v>45505</v>
      </c>
      <c r="Q381" s="308">
        <f t="shared" ca="1" si="34"/>
        <v>0</v>
      </c>
      <c r="R381" s="311">
        <f t="shared" ca="1" si="35"/>
        <v>0</v>
      </c>
      <c r="S381" s="311">
        <f ca="1">+IF(ISERROR(S142/O142-1),0,S142/O142-1)</f>
        <v>2.5894324681720482E-2</v>
      </c>
      <c r="T381" s="310">
        <f t="shared" ca="1" si="37"/>
        <v>5.2673068729349737E-3</v>
      </c>
    </row>
    <row r="382" spans="6:20">
      <c r="F382" s="301">
        <f t="shared" si="29"/>
        <v>45536</v>
      </c>
      <c r="G382" s="308">
        <f t="shared" ca="1" si="30"/>
        <v>-1</v>
      </c>
      <c r="H382" s="311">
        <f t="shared" ca="1" si="31"/>
        <v>0</v>
      </c>
      <c r="I382" s="311">
        <f t="shared" ca="1" si="32"/>
        <v>-1</v>
      </c>
      <c r="J382" s="310">
        <f t="shared" ca="1" si="33"/>
        <v>-1</v>
      </c>
      <c r="P382" s="301">
        <f t="shared" si="38"/>
        <v>45536</v>
      </c>
      <c r="Q382" s="308">
        <f t="shared" ca="1" si="34"/>
        <v>0</v>
      </c>
      <c r="R382" s="311">
        <f t="shared" ca="1" si="35"/>
        <v>0</v>
      </c>
      <c r="S382" s="311">
        <f t="shared" ca="1" si="36"/>
        <v>1.6611729382200346E-2</v>
      </c>
      <c r="T382" s="310">
        <f t="shared" ca="1" si="37"/>
        <v>6.276992700412265E-3</v>
      </c>
    </row>
    <row r="383" spans="6:20">
      <c r="F383" s="301">
        <f t="shared" si="29"/>
        <v>45566</v>
      </c>
      <c r="G383" s="308">
        <f t="shared" ca="1" si="30"/>
        <v>-1</v>
      </c>
      <c r="H383" s="311">
        <f t="shared" ca="1" si="31"/>
        <v>0</v>
      </c>
      <c r="I383" s="311">
        <f t="shared" ca="1" si="32"/>
        <v>-1</v>
      </c>
      <c r="J383" s="310">
        <f t="shared" ca="1" si="33"/>
        <v>-1</v>
      </c>
      <c r="P383" s="301">
        <f t="shared" si="38"/>
        <v>45566</v>
      </c>
      <c r="Q383" s="308">
        <f t="shared" ca="1" si="34"/>
        <v>0</v>
      </c>
      <c r="R383" s="311">
        <f t="shared" ca="1" si="35"/>
        <v>0</v>
      </c>
      <c r="S383" s="311">
        <f t="shared" ca="1" si="36"/>
        <v>3.4158976403120267E-3</v>
      </c>
      <c r="T383" s="310">
        <f t="shared" ca="1" si="37"/>
        <v>1.3195779683589981E-2</v>
      </c>
    </row>
    <row r="384" spans="6:20">
      <c r="F384" s="301">
        <f t="shared" si="29"/>
        <v>45597</v>
      </c>
      <c r="G384" s="308">
        <f t="shared" ca="1" si="30"/>
        <v>-1</v>
      </c>
      <c r="H384" s="311">
        <f t="shared" ca="1" si="31"/>
        <v>0</v>
      </c>
      <c r="I384" s="311">
        <f t="shared" ca="1" si="32"/>
        <v>-1</v>
      </c>
      <c r="J384" s="310">
        <f t="shared" ca="1" si="33"/>
        <v>-1</v>
      </c>
      <c r="P384" s="301">
        <f t="shared" si="38"/>
        <v>45597</v>
      </c>
      <c r="Q384" s="308">
        <f t="shared" ca="1" si="34"/>
        <v>0</v>
      </c>
      <c r="R384" s="311">
        <f t="shared" ca="1" si="35"/>
        <v>0</v>
      </c>
      <c r="S384" s="311">
        <f t="shared" ca="1" si="36"/>
        <v>1.2725933748059415E-2</v>
      </c>
      <c r="T384" s="310">
        <f t="shared" ca="1" si="37"/>
        <v>1.6003363954363747E-2</v>
      </c>
    </row>
    <row r="385" spans="6:20">
      <c r="F385" s="301">
        <f t="shared" si="29"/>
        <v>45627</v>
      </c>
      <c r="G385" s="308">
        <f t="shared" ca="1" si="30"/>
        <v>-1</v>
      </c>
      <c r="H385" s="311">
        <f t="shared" ca="1" si="31"/>
        <v>0</v>
      </c>
      <c r="I385" s="311">
        <f t="shared" ca="1" si="32"/>
        <v>-1</v>
      </c>
      <c r="J385" s="310">
        <f t="shared" ca="1" si="33"/>
        <v>-1</v>
      </c>
      <c r="P385" s="301">
        <f t="shared" si="38"/>
        <v>45627</v>
      </c>
      <c r="Q385" s="308">
        <f t="shared" ca="1" si="34"/>
        <v>0</v>
      </c>
      <c r="R385" s="311">
        <f t="shared" ca="1" si="35"/>
        <v>0</v>
      </c>
      <c r="S385" s="311">
        <f t="shared" ca="1" si="36"/>
        <v>1.3394907308988291E-2</v>
      </c>
      <c r="T385" s="310">
        <f t="shared" ca="1" si="37"/>
        <v>1.4237297090625045E-2</v>
      </c>
    </row>
    <row r="386" spans="6:20">
      <c r="F386" s="301">
        <f t="shared" si="29"/>
        <v>45658</v>
      </c>
      <c r="G386" s="308">
        <f t="shared" ca="1" si="30"/>
        <v>0</v>
      </c>
      <c r="H386" s="311">
        <f t="shared" ca="1" si="31"/>
        <v>0</v>
      </c>
      <c r="I386" s="311">
        <f t="shared" ca="1" si="32"/>
        <v>-1</v>
      </c>
      <c r="J386" s="310">
        <f t="shared" ca="1" si="33"/>
        <v>-1</v>
      </c>
      <c r="P386" s="301">
        <f t="shared" si="38"/>
        <v>45658</v>
      </c>
      <c r="Q386" s="308">
        <f t="shared" ca="1" si="34"/>
        <v>0</v>
      </c>
      <c r="R386" s="311">
        <f t="shared" ca="1" si="35"/>
        <v>0</v>
      </c>
      <c r="S386" s="311">
        <f t="shared" ca="1" si="36"/>
        <v>9.8692515372136302E-3</v>
      </c>
      <c r="T386" s="310">
        <f t="shared" ca="1" si="37"/>
        <v>1.4255220056376139E-2</v>
      </c>
    </row>
    <row r="387" spans="6:20">
      <c r="F387" s="301">
        <f t="shared" si="29"/>
        <v>45689</v>
      </c>
      <c r="G387" s="308">
        <f t="shared" ca="1" si="30"/>
        <v>0</v>
      </c>
      <c r="H387" s="311">
        <f t="shared" ca="1" si="31"/>
        <v>0</v>
      </c>
      <c r="I387" s="311">
        <f t="shared" ca="1" si="32"/>
        <v>-1</v>
      </c>
      <c r="J387" s="310">
        <f t="shared" ca="1" si="33"/>
        <v>-1</v>
      </c>
      <c r="P387" s="301">
        <f t="shared" si="38"/>
        <v>45689</v>
      </c>
      <c r="Q387" s="308">
        <f t="shared" ca="1" si="34"/>
        <v>0</v>
      </c>
      <c r="R387" s="311">
        <f t="shared" ca="1" si="35"/>
        <v>0</v>
      </c>
      <c r="S387" s="311">
        <f t="shared" ca="1" si="36"/>
        <v>9.811821985682645E-3</v>
      </c>
      <c r="T387" s="310">
        <f t="shared" ca="1" si="37"/>
        <v>1.4047044573364253E-2</v>
      </c>
    </row>
    <row r="388" spans="6:20">
      <c r="F388" s="301">
        <f t="shared" si="29"/>
        <v>45717</v>
      </c>
      <c r="G388" s="308">
        <f t="shared" ca="1" si="30"/>
        <v>-1</v>
      </c>
      <c r="H388" s="311">
        <f t="shared" ca="1" si="31"/>
        <v>0</v>
      </c>
      <c r="I388" s="311">
        <f t="shared" ca="1" si="32"/>
        <v>-1</v>
      </c>
      <c r="J388" s="310">
        <f t="shared" ca="1" si="33"/>
        <v>-1</v>
      </c>
      <c r="P388" s="301">
        <f t="shared" si="38"/>
        <v>45717</v>
      </c>
      <c r="Q388" s="308">
        <f t="shared" ca="1" si="34"/>
        <v>0</v>
      </c>
      <c r="R388" s="311">
        <f t="shared" ca="1" si="35"/>
        <v>0</v>
      </c>
      <c r="S388" s="311">
        <f t="shared" ca="1" si="36"/>
        <v>1.3816020009644658E-2</v>
      </c>
      <c r="T388" s="310">
        <f t="shared" ca="1" si="37"/>
        <v>1.5635339919935598E-2</v>
      </c>
    </row>
    <row r="389" spans="6:20">
      <c r="F389" s="301">
        <f t="shared" si="29"/>
        <v>45748</v>
      </c>
      <c r="G389" s="308">
        <f t="shared" ca="1" si="30"/>
        <v>-1</v>
      </c>
      <c r="H389" s="311">
        <f t="shared" ca="1" si="31"/>
        <v>0</v>
      </c>
      <c r="I389" s="311">
        <f t="shared" ca="1" si="32"/>
        <v>-1</v>
      </c>
      <c r="J389" s="310">
        <f t="shared" ca="1" si="33"/>
        <v>-1</v>
      </c>
      <c r="P389" s="301">
        <f t="shared" si="38"/>
        <v>45748</v>
      </c>
      <c r="Q389" s="308">
        <f t="shared" ca="1" si="34"/>
        <v>0</v>
      </c>
      <c r="R389" s="311">
        <f t="shared" ca="1" si="35"/>
        <v>0</v>
      </c>
      <c r="S389" s="311">
        <f t="shared" ca="1" si="36"/>
        <v>1.4129186594558751E-2</v>
      </c>
      <c r="T389" s="310">
        <f t="shared" ca="1" si="37"/>
        <v>2.1850370028064559E-2</v>
      </c>
    </row>
    <row r="390" spans="6:20">
      <c r="F390" s="301">
        <f t="shared" si="29"/>
        <v>45778</v>
      </c>
      <c r="G390" s="308">
        <f t="shared" ca="1" si="30"/>
        <v>-1</v>
      </c>
      <c r="H390" s="311">
        <f t="shared" ca="1" si="31"/>
        <v>0</v>
      </c>
      <c r="I390" s="311">
        <f t="shared" ca="1" si="32"/>
        <v>-1</v>
      </c>
      <c r="J390" s="310">
        <f t="shared" ca="1" si="33"/>
        <v>-1</v>
      </c>
      <c r="P390" s="301">
        <f t="shared" si="38"/>
        <v>45778</v>
      </c>
      <c r="Q390" s="308">
        <f t="shared" ca="1" si="34"/>
        <v>0</v>
      </c>
      <c r="R390" s="311">
        <f t="shared" ca="1" si="35"/>
        <v>0</v>
      </c>
      <c r="S390" s="311">
        <f t="shared" ca="1" si="36"/>
        <v>-1.3757787568254742E-2</v>
      </c>
      <c r="T390" s="310">
        <f t="shared" ca="1" si="37"/>
        <v>4.968330389310216E-3</v>
      </c>
    </row>
    <row r="391" spans="6:20">
      <c r="F391" s="301">
        <f t="shared" si="29"/>
        <v>45809</v>
      </c>
      <c r="G391" s="308">
        <f t="shared" ca="1" si="30"/>
        <v>-1</v>
      </c>
      <c r="H391" s="311">
        <f t="shared" ca="1" si="31"/>
        <v>0</v>
      </c>
      <c r="I391" s="311">
        <f t="shared" ca="1" si="32"/>
        <v>-1</v>
      </c>
      <c r="J391" s="310">
        <f t="shared" ca="1" si="33"/>
        <v>-1</v>
      </c>
      <c r="P391" s="301">
        <f t="shared" si="38"/>
        <v>45809</v>
      </c>
      <c r="Q391" s="308">
        <f t="shared" ca="1" si="34"/>
        <v>0</v>
      </c>
      <c r="R391" s="311">
        <f t="shared" ca="1" si="35"/>
        <v>0</v>
      </c>
      <c r="S391" s="311">
        <f t="shared" ca="1" si="36"/>
        <v>1.2123139482509426E-2</v>
      </c>
      <c r="T391" s="310">
        <f t="shared" ca="1" si="37"/>
        <v>7.2493522939900412E-3</v>
      </c>
    </row>
    <row r="392" spans="6:20">
      <c r="F392" s="301">
        <f t="shared" si="29"/>
        <v>45839</v>
      </c>
      <c r="G392" s="308">
        <f t="shared" ca="1" si="30"/>
        <v>0</v>
      </c>
      <c r="H392" s="311">
        <f t="shared" ca="1" si="31"/>
        <v>0</v>
      </c>
      <c r="I392" s="311">
        <f t="shared" ca="1" si="32"/>
        <v>-6.1852846339882639E-3</v>
      </c>
      <c r="J392" s="310">
        <f t="shared" ca="1" si="33"/>
        <v>0.21196916508050201</v>
      </c>
      <c r="P392" s="301">
        <f t="shared" si="38"/>
        <v>45839</v>
      </c>
      <c r="Q392" s="308">
        <f t="shared" ca="1" si="34"/>
        <v>0</v>
      </c>
      <c r="R392" s="311">
        <f t="shared" ca="1" si="35"/>
        <v>0</v>
      </c>
      <c r="S392" s="311">
        <f t="shared" ca="1" si="36"/>
        <v>2.5882692213267777E-2</v>
      </c>
      <c r="T392" s="310">
        <f t="shared" ca="1" si="37"/>
        <v>6.9211892979172962E-3</v>
      </c>
    </row>
    <row r="393" spans="6:20">
      <c r="F393" s="301">
        <f t="shared" si="29"/>
        <v>45870</v>
      </c>
      <c r="G393" s="308">
        <f t="shared" ca="1" si="30"/>
        <v>0</v>
      </c>
      <c r="H393" s="311">
        <f t="shared" ca="1" si="31"/>
        <v>0</v>
      </c>
      <c r="I393" s="311">
        <f t="shared" ca="1" si="32"/>
        <v>-1</v>
      </c>
      <c r="J393" s="310">
        <f t="shared" ca="1" si="33"/>
        <v>-1</v>
      </c>
      <c r="P393" s="301">
        <f t="shared" si="38"/>
        <v>45870</v>
      </c>
      <c r="Q393" s="308">
        <f t="shared" ca="1" si="34"/>
        <v>0</v>
      </c>
      <c r="R393" s="311">
        <f t="shared" ca="1" si="35"/>
        <v>0</v>
      </c>
      <c r="S393" s="311">
        <f t="shared" ca="1" si="36"/>
        <v>2.5808940839535888E-2</v>
      </c>
      <c r="T393" s="310">
        <f t="shared" ca="1" si="37"/>
        <v>6.9528735169219757E-3</v>
      </c>
    </row>
    <row r="394" spans="6:20">
      <c r="F394" s="301">
        <f t="shared" si="29"/>
        <v>45901</v>
      </c>
      <c r="G394" s="308">
        <f t="shared" ca="1" si="30"/>
        <v>-1</v>
      </c>
      <c r="H394" s="311">
        <f t="shared" ca="1" si="31"/>
        <v>0</v>
      </c>
      <c r="I394" s="311">
        <f t="shared" ca="1" si="32"/>
        <v>-1</v>
      </c>
      <c r="J394" s="310">
        <f t="shared" ca="1" si="33"/>
        <v>-1</v>
      </c>
      <c r="P394" s="301">
        <f t="shared" si="38"/>
        <v>45901</v>
      </c>
      <c r="Q394" s="308">
        <f t="shared" ca="1" si="34"/>
        <v>0</v>
      </c>
      <c r="R394" s="311">
        <f t="shared" ca="1" si="35"/>
        <v>0</v>
      </c>
      <c r="S394" s="311">
        <f t="shared" ca="1" si="36"/>
        <v>2.3237105412120096E-2</v>
      </c>
      <c r="T394" s="310">
        <f t="shared" ca="1" si="37"/>
        <v>8.1969984815482011E-3</v>
      </c>
    </row>
    <row r="395" spans="6:20">
      <c r="F395" s="301">
        <f t="shared" si="29"/>
        <v>45931</v>
      </c>
      <c r="G395" s="308">
        <f t="shared" ca="1" si="30"/>
        <v>-1</v>
      </c>
      <c r="H395" s="311">
        <f t="shared" ca="1" si="31"/>
        <v>0</v>
      </c>
      <c r="I395" s="311">
        <f t="shared" ca="1" si="32"/>
        <v>-1</v>
      </c>
      <c r="J395" s="310">
        <f t="shared" ca="1" si="33"/>
        <v>-1</v>
      </c>
      <c r="P395" s="301">
        <f t="shared" si="38"/>
        <v>45931</v>
      </c>
      <c r="Q395" s="308">
        <f t="shared" ca="1" si="34"/>
        <v>0</v>
      </c>
      <c r="R395" s="311">
        <f t="shared" ca="1" si="35"/>
        <v>0</v>
      </c>
      <c r="S395" s="311">
        <f t="shared" ca="1" si="36"/>
        <v>3.4158387605807139E-3</v>
      </c>
      <c r="T395" s="310">
        <f t="shared" ca="1" si="37"/>
        <v>2.1019625405503284E-2</v>
      </c>
    </row>
    <row r="396" spans="6:20">
      <c r="F396" s="301">
        <f t="shared" si="29"/>
        <v>45962</v>
      </c>
      <c r="G396" s="308">
        <f t="shared" ca="1" si="30"/>
        <v>-1</v>
      </c>
      <c r="H396" s="311">
        <f t="shared" ca="1" si="31"/>
        <v>0</v>
      </c>
      <c r="I396" s="311">
        <f t="shared" ca="1" si="32"/>
        <v>-1</v>
      </c>
      <c r="J396" s="310">
        <f t="shared" ca="1" si="33"/>
        <v>-1</v>
      </c>
      <c r="P396" s="301">
        <f t="shared" si="38"/>
        <v>45962</v>
      </c>
      <c r="Q396" s="308">
        <f t="shared" ca="1" si="34"/>
        <v>0</v>
      </c>
      <c r="R396" s="311">
        <f t="shared" ca="1" si="35"/>
        <v>0</v>
      </c>
      <c r="S396" s="311">
        <f t="shared" ca="1" si="36"/>
        <v>1.2280786590236348E-2</v>
      </c>
      <c r="T396" s="310">
        <f t="shared" ca="1" si="37"/>
        <v>1.9563382177216315E-2</v>
      </c>
    </row>
    <row r="397" spans="6:20">
      <c r="F397" s="301">
        <f t="shared" si="29"/>
        <v>45992</v>
      </c>
      <c r="G397" s="308">
        <f t="shared" ca="1" si="30"/>
        <v>-1</v>
      </c>
      <c r="H397" s="311">
        <f t="shared" ca="1" si="31"/>
        <v>0</v>
      </c>
      <c r="I397" s="311">
        <f t="shared" ca="1" si="32"/>
        <v>-1</v>
      </c>
      <c r="J397" s="310">
        <f t="shared" ca="1" si="33"/>
        <v>-1</v>
      </c>
      <c r="P397" s="301">
        <f t="shared" si="38"/>
        <v>45992</v>
      </c>
      <c r="Q397" s="308">
        <f t="shared" ca="1" si="34"/>
        <v>0</v>
      </c>
      <c r="R397" s="311">
        <f t="shared" ca="1" si="35"/>
        <v>0</v>
      </c>
      <c r="S397" s="311">
        <f t="shared" ca="1" si="36"/>
        <v>1.3618324375441526E-2</v>
      </c>
      <c r="T397" s="310">
        <f t="shared" ca="1" si="37"/>
        <v>1.6488807719499787E-2</v>
      </c>
    </row>
    <row r="398" spans="6:20">
      <c r="F398" s="301">
        <f t="shared" si="29"/>
        <v>46023</v>
      </c>
      <c r="G398" s="308">
        <f t="shared" ca="1" si="30"/>
        <v>0</v>
      </c>
      <c r="H398" s="311">
        <f t="shared" ca="1" si="31"/>
        <v>0</v>
      </c>
      <c r="I398" s="311">
        <f t="shared" ca="1" si="32"/>
        <v>-1</v>
      </c>
      <c r="J398" s="310">
        <f t="shared" ca="1" si="33"/>
        <v>-1</v>
      </c>
      <c r="P398" s="301">
        <f t="shared" si="38"/>
        <v>46023</v>
      </c>
      <c r="Q398" s="308">
        <f t="shared" ca="1" si="34"/>
        <v>0</v>
      </c>
      <c r="R398" s="311">
        <f t="shared" ca="1" si="35"/>
        <v>0</v>
      </c>
      <c r="S398" s="311">
        <f t="shared" ca="1" si="36"/>
        <v>9.8533446921207357E-3</v>
      </c>
      <c r="T398" s="310">
        <f t="shared" ca="1" si="37"/>
        <v>1.3726385700611354E-2</v>
      </c>
    </row>
    <row r="399" spans="6:20">
      <c r="F399" s="301">
        <f t="shared" si="29"/>
        <v>46054</v>
      </c>
      <c r="G399" s="308">
        <f t="shared" ca="1" si="30"/>
        <v>0</v>
      </c>
      <c r="H399" s="311">
        <f t="shared" ca="1" si="31"/>
        <v>0</v>
      </c>
      <c r="I399" s="311">
        <f t="shared" ca="1" si="32"/>
        <v>-1</v>
      </c>
      <c r="J399" s="310">
        <f t="shared" ca="1" si="33"/>
        <v>-1</v>
      </c>
      <c r="P399" s="301">
        <f t="shared" si="38"/>
        <v>46054</v>
      </c>
      <c r="Q399" s="308">
        <f t="shared" ca="1" si="34"/>
        <v>0</v>
      </c>
      <c r="R399" s="311">
        <f t="shared" ca="1" si="35"/>
        <v>0</v>
      </c>
      <c r="S399" s="311">
        <f t="shared" ca="1" si="36"/>
        <v>9.8885988943113734E-3</v>
      </c>
      <c r="T399" s="310">
        <f t="shared" ca="1" si="37"/>
        <v>1.5011410977087136E-2</v>
      </c>
    </row>
    <row r="400" spans="6:20">
      <c r="F400" s="301">
        <f t="shared" si="29"/>
        <v>46082</v>
      </c>
      <c r="G400" s="308">
        <f t="shared" ca="1" si="30"/>
        <v>-1</v>
      </c>
      <c r="H400" s="311">
        <f t="shared" ca="1" si="31"/>
        <v>0</v>
      </c>
      <c r="I400" s="311">
        <f t="shared" ca="1" si="32"/>
        <v>-1</v>
      </c>
      <c r="J400" s="310">
        <f t="shared" ca="1" si="33"/>
        <v>-1</v>
      </c>
      <c r="P400" s="301">
        <f t="shared" si="38"/>
        <v>46082</v>
      </c>
      <c r="Q400" s="308">
        <f t="shared" ca="1" si="34"/>
        <v>0</v>
      </c>
      <c r="R400" s="311">
        <f t="shared" ca="1" si="35"/>
        <v>0</v>
      </c>
      <c r="S400" s="311">
        <f t="shared" ca="1" si="36"/>
        <v>1.4237530013484934E-2</v>
      </c>
      <c r="T400" s="310">
        <f t="shared" ca="1" si="37"/>
        <v>1.6852293052763478E-2</v>
      </c>
    </row>
    <row r="401" spans="6:20">
      <c r="F401" s="301">
        <f t="shared" si="29"/>
        <v>46113</v>
      </c>
      <c r="G401" s="308">
        <f t="shared" ca="1" si="30"/>
        <v>-1</v>
      </c>
      <c r="H401" s="311">
        <f t="shared" ca="1" si="31"/>
        <v>0</v>
      </c>
      <c r="I401" s="311">
        <f t="shared" ca="1" si="32"/>
        <v>-1</v>
      </c>
      <c r="J401" s="310">
        <f t="shared" ca="1" si="33"/>
        <v>-1</v>
      </c>
      <c r="P401" s="301">
        <f t="shared" si="38"/>
        <v>46113</v>
      </c>
      <c r="Q401" s="308">
        <f t="shared" ca="1" si="34"/>
        <v>0</v>
      </c>
      <c r="R401" s="311">
        <f t="shared" ca="1" si="35"/>
        <v>0</v>
      </c>
      <c r="S401" s="311">
        <f t="shared" ca="1" si="36"/>
        <v>1.4310226782861646E-2</v>
      </c>
      <c r="T401" s="310">
        <f t="shared" ca="1" si="37"/>
        <v>1.7276046159419467E-2</v>
      </c>
    </row>
    <row r="402" spans="6:20">
      <c r="F402" s="301">
        <f t="shared" si="29"/>
        <v>46143</v>
      </c>
      <c r="G402" s="308">
        <f t="shared" ca="1" si="30"/>
        <v>-1</v>
      </c>
      <c r="H402" s="311">
        <f t="shared" ca="1" si="31"/>
        <v>0</v>
      </c>
      <c r="I402" s="311">
        <f t="shared" ca="1" si="32"/>
        <v>-1</v>
      </c>
      <c r="J402" s="310">
        <f t="shared" ca="1" si="33"/>
        <v>-1</v>
      </c>
      <c r="P402" s="301">
        <f t="shared" si="38"/>
        <v>46143</v>
      </c>
      <c r="Q402" s="308">
        <f t="shared" ca="1" si="34"/>
        <v>0</v>
      </c>
      <c r="R402" s="311">
        <f t="shared" ca="1" si="35"/>
        <v>0</v>
      </c>
      <c r="S402" s="311">
        <f t="shared" ca="1" si="36"/>
        <v>-1.3757787568254742E-2</v>
      </c>
      <c r="T402" s="310">
        <f t="shared" ca="1" si="37"/>
        <v>4.968330389310216E-3</v>
      </c>
    </row>
    <row r="403" spans="6:20">
      <c r="F403" s="301">
        <f t="shared" si="29"/>
        <v>46174</v>
      </c>
      <c r="G403" s="308">
        <f t="shared" ca="1" si="30"/>
        <v>-1</v>
      </c>
      <c r="H403" s="311">
        <f t="shared" ca="1" si="31"/>
        <v>0</v>
      </c>
      <c r="I403" s="311">
        <f t="shared" ca="1" si="32"/>
        <v>-1</v>
      </c>
      <c r="J403" s="310">
        <f t="shared" ca="1" si="33"/>
        <v>-1</v>
      </c>
      <c r="P403" s="301">
        <f t="shared" si="38"/>
        <v>46174</v>
      </c>
      <c r="Q403" s="308">
        <f t="shared" ca="1" si="34"/>
        <v>0</v>
      </c>
      <c r="R403" s="311">
        <f t="shared" ca="1" si="35"/>
        <v>0</v>
      </c>
      <c r="S403" s="311">
        <f t="shared" ca="1" si="36"/>
        <v>1.1747910867032418E-2</v>
      </c>
      <c r="T403" s="310">
        <f t="shared" ca="1" si="37"/>
        <v>6.9300636724274334E-3</v>
      </c>
    </row>
    <row r="404" spans="6:20">
      <c r="F404" s="301">
        <f t="shared" si="29"/>
        <v>46204</v>
      </c>
      <c r="G404" s="308">
        <f t="shared" ca="1" si="30"/>
        <v>0</v>
      </c>
      <c r="H404" s="311">
        <f t="shared" ca="1" si="31"/>
        <v>0</v>
      </c>
      <c r="I404" s="311">
        <f t="shared" ca="1" si="32"/>
        <v>-1.6332060911257384E-2</v>
      </c>
      <c r="J404" s="310">
        <f t="shared" ca="1" si="33"/>
        <v>0.2692489536628937</v>
      </c>
      <c r="P404" s="301">
        <f t="shared" si="38"/>
        <v>46204</v>
      </c>
      <c r="Q404" s="308">
        <f t="shared" ca="1" si="34"/>
        <v>0</v>
      </c>
      <c r="R404" s="311">
        <f t="shared" ca="1" si="35"/>
        <v>0</v>
      </c>
      <c r="S404" s="311">
        <f t="shared" ca="1" si="36"/>
        <v>2.5894389272415275E-2</v>
      </c>
      <c r="T404" s="310">
        <f t="shared" ca="1" si="37"/>
        <v>7.3660494346001748E-3</v>
      </c>
    </row>
    <row r="405" spans="6:20">
      <c r="F405" s="301">
        <f t="shared" si="29"/>
        <v>46235</v>
      </c>
      <c r="G405" s="308">
        <f t="shared" ca="1" si="30"/>
        <v>0</v>
      </c>
      <c r="H405" s="311">
        <f t="shared" ca="1" si="31"/>
        <v>0</v>
      </c>
      <c r="I405" s="311">
        <f t="shared" ca="1" si="32"/>
        <v>-1</v>
      </c>
      <c r="J405" s="310">
        <f t="shared" ca="1" si="33"/>
        <v>-1</v>
      </c>
      <c r="P405" s="301">
        <f t="shared" si="38"/>
        <v>46235</v>
      </c>
      <c r="Q405" s="308">
        <f t="shared" ca="1" si="34"/>
        <v>0</v>
      </c>
      <c r="R405" s="311">
        <f t="shared" ca="1" si="35"/>
        <v>0</v>
      </c>
      <c r="S405" s="311">
        <f t="shared" ca="1" si="36"/>
        <v>2.6267212597161027E-2</v>
      </c>
      <c r="T405" s="310">
        <f t="shared" ca="1" si="37"/>
        <v>5.3933319901280363E-3</v>
      </c>
    </row>
    <row r="406" spans="6:20">
      <c r="F406" s="301">
        <f t="shared" si="29"/>
        <v>46266</v>
      </c>
      <c r="G406" s="308">
        <f t="shared" ca="1" si="30"/>
        <v>-1</v>
      </c>
      <c r="H406" s="311">
        <f t="shared" ca="1" si="31"/>
        <v>0</v>
      </c>
      <c r="I406" s="311">
        <f t="shared" ca="1" si="32"/>
        <v>-1</v>
      </c>
      <c r="J406" s="310">
        <f t="shared" ca="1" si="33"/>
        <v>-1</v>
      </c>
      <c r="P406" s="301">
        <f t="shared" si="38"/>
        <v>46266</v>
      </c>
      <c r="Q406" s="308">
        <f t="shared" ca="1" si="34"/>
        <v>0</v>
      </c>
      <c r="R406" s="311">
        <f t="shared" ca="1" si="35"/>
        <v>0</v>
      </c>
      <c r="S406" s="311">
        <f t="shared" ca="1" si="36"/>
        <v>2.6140189511008494E-2</v>
      </c>
      <c r="T406" s="310">
        <f t="shared" ca="1" si="37"/>
        <v>9.0201120062001205E-3</v>
      </c>
    </row>
    <row r="407" spans="6:20">
      <c r="F407" s="301">
        <f t="shared" si="29"/>
        <v>46296</v>
      </c>
      <c r="G407" s="308">
        <f t="shared" ca="1" si="30"/>
        <v>-1</v>
      </c>
      <c r="H407" s="311">
        <f t="shared" ca="1" si="31"/>
        <v>0</v>
      </c>
      <c r="I407" s="311">
        <f t="shared" ca="1" si="32"/>
        <v>-1</v>
      </c>
      <c r="J407" s="310">
        <f t="shared" ca="1" si="33"/>
        <v>-1</v>
      </c>
      <c r="P407" s="301">
        <f t="shared" si="38"/>
        <v>46296</v>
      </c>
      <c r="Q407" s="308">
        <f t="shared" ca="1" si="34"/>
        <v>0</v>
      </c>
      <c r="R407" s="311">
        <f t="shared" ca="1" si="35"/>
        <v>0</v>
      </c>
      <c r="S407" s="311">
        <f t="shared" ca="1" si="36"/>
        <v>3.4156400415388255E-3</v>
      </c>
      <c r="T407" s="310">
        <f t="shared" ca="1" si="37"/>
        <v>1.6618477410506483E-2</v>
      </c>
    </row>
    <row r="408" spans="6:20">
      <c r="F408" s="301">
        <f t="shared" si="29"/>
        <v>46327</v>
      </c>
      <c r="G408" s="308">
        <f t="shared" ca="1" si="30"/>
        <v>-1</v>
      </c>
      <c r="H408" s="311">
        <f t="shared" ca="1" si="31"/>
        <v>0</v>
      </c>
      <c r="I408" s="311">
        <f t="shared" ca="1" si="32"/>
        <v>-1</v>
      </c>
      <c r="J408" s="310">
        <f t="shared" ca="1" si="33"/>
        <v>-1</v>
      </c>
      <c r="P408" s="301">
        <f t="shared" si="38"/>
        <v>46327</v>
      </c>
      <c r="Q408" s="308">
        <f t="shared" ca="1" si="34"/>
        <v>0</v>
      </c>
      <c r="R408" s="311">
        <f t="shared" ca="1" si="35"/>
        <v>0</v>
      </c>
      <c r="S408" s="311">
        <f t="shared" ca="1" si="36"/>
        <v>1.3140445136206935E-2</v>
      </c>
      <c r="T408" s="310">
        <f t="shared" ca="1" si="37"/>
        <v>1.2688352121866808E-2</v>
      </c>
    </row>
    <row r="409" spans="6:20">
      <c r="F409" s="301">
        <f t="shared" si="29"/>
        <v>46357</v>
      </c>
      <c r="G409" s="308">
        <f t="shared" ca="1" si="30"/>
        <v>-1</v>
      </c>
      <c r="H409" s="311">
        <f t="shared" ca="1" si="31"/>
        <v>0</v>
      </c>
      <c r="I409" s="311">
        <f t="shared" ca="1" si="32"/>
        <v>-1</v>
      </c>
      <c r="J409" s="310">
        <f t="shared" ca="1" si="33"/>
        <v>-1</v>
      </c>
      <c r="P409" s="301">
        <f t="shared" si="38"/>
        <v>46357</v>
      </c>
      <c r="Q409" s="308">
        <f t="shared" ca="1" si="34"/>
        <v>0</v>
      </c>
      <c r="R409" s="311">
        <f t="shared" ca="1" si="35"/>
        <v>0</v>
      </c>
      <c r="S409" s="311">
        <f t="shared" ca="1" si="36"/>
        <v>1.3808758136357291E-2</v>
      </c>
      <c r="T409" s="310">
        <f t="shared" ca="1" si="37"/>
        <v>1.1815033931566132E-2</v>
      </c>
    </row>
    <row r="410" spans="6:20">
      <c r="F410" s="301">
        <f t="shared" si="29"/>
        <v>46388</v>
      </c>
      <c r="G410" s="308">
        <f t="shared" ca="1" si="30"/>
        <v>0</v>
      </c>
      <c r="H410" s="311">
        <f t="shared" ca="1" si="31"/>
        <v>0</v>
      </c>
      <c r="I410" s="311">
        <f t="shared" ca="1" si="32"/>
        <v>-1</v>
      </c>
      <c r="J410" s="310">
        <f t="shared" ca="1" si="33"/>
        <v>-1</v>
      </c>
      <c r="P410" s="301">
        <f t="shared" si="38"/>
        <v>46388</v>
      </c>
      <c r="Q410" s="308">
        <f t="shared" ca="1" si="34"/>
        <v>0</v>
      </c>
      <c r="R410" s="311">
        <f t="shared" ca="1" si="35"/>
        <v>0</v>
      </c>
      <c r="S410" s="311">
        <f t="shared" ca="1" si="36"/>
        <v>9.6894209730959968E-3</v>
      </c>
      <c r="T410" s="310">
        <f t="shared" ca="1" si="37"/>
        <v>1.3508955159938996E-2</v>
      </c>
    </row>
    <row r="411" spans="6:20">
      <c r="F411" s="301">
        <f t="shared" si="29"/>
        <v>46419</v>
      </c>
      <c r="G411" s="308">
        <f t="shared" ca="1" si="30"/>
        <v>0</v>
      </c>
      <c r="H411" s="311">
        <f t="shared" ca="1" si="31"/>
        <v>0</v>
      </c>
      <c r="I411" s="311">
        <f t="shared" ca="1" si="32"/>
        <v>-1</v>
      </c>
      <c r="J411" s="310">
        <f t="shared" ca="1" si="33"/>
        <v>-1</v>
      </c>
      <c r="P411" s="301">
        <f t="shared" si="38"/>
        <v>46419</v>
      </c>
      <c r="Q411" s="308">
        <f t="shared" ca="1" si="34"/>
        <v>0</v>
      </c>
      <c r="R411" s="311">
        <f t="shared" ca="1" si="35"/>
        <v>0</v>
      </c>
      <c r="S411" s="311">
        <f t="shared" ca="1" si="36"/>
        <v>9.9812177239892996E-3</v>
      </c>
      <c r="T411" s="310">
        <f t="shared" ca="1" si="37"/>
        <v>1.5516339751646679E-2</v>
      </c>
    </row>
    <row r="412" spans="6:20">
      <c r="F412" s="301">
        <f t="shared" si="29"/>
        <v>46447</v>
      </c>
      <c r="G412" s="308">
        <f t="shared" ca="1" si="30"/>
        <v>-1</v>
      </c>
      <c r="H412" s="311">
        <f t="shared" ca="1" si="31"/>
        <v>0</v>
      </c>
      <c r="I412" s="311">
        <f t="shared" ca="1" si="32"/>
        <v>-1</v>
      </c>
      <c r="J412" s="310">
        <f t="shared" ca="1" si="33"/>
        <v>-1</v>
      </c>
      <c r="P412" s="301">
        <f t="shared" si="38"/>
        <v>46447</v>
      </c>
      <c r="Q412" s="308">
        <f t="shared" ca="1" si="34"/>
        <v>0</v>
      </c>
      <c r="R412" s="311">
        <f t="shared" ca="1" si="35"/>
        <v>0</v>
      </c>
      <c r="S412" s="311">
        <f t="shared" ca="1" si="36"/>
        <v>1.3958885267867149E-2</v>
      </c>
      <c r="T412" s="310">
        <f t="shared" ca="1" si="37"/>
        <v>1.8154577206906497E-2</v>
      </c>
    </row>
    <row r="413" spans="6:20">
      <c r="F413" s="301">
        <f t="shared" si="29"/>
        <v>46478</v>
      </c>
      <c r="G413" s="308">
        <f t="shared" ca="1" si="30"/>
        <v>-1</v>
      </c>
      <c r="H413" s="311">
        <f t="shared" ca="1" si="31"/>
        <v>0</v>
      </c>
      <c r="I413" s="311">
        <f t="shared" ca="1" si="32"/>
        <v>-1</v>
      </c>
      <c r="J413" s="310">
        <f t="shared" ca="1" si="33"/>
        <v>-1</v>
      </c>
      <c r="P413" s="301">
        <f t="shared" si="38"/>
        <v>46478</v>
      </c>
      <c r="Q413" s="308">
        <f t="shared" ca="1" si="34"/>
        <v>0</v>
      </c>
      <c r="R413" s="311">
        <f t="shared" ca="1" si="35"/>
        <v>0</v>
      </c>
      <c r="S413" s="311">
        <f t="shared" ca="1" si="36"/>
        <v>1.4310317030697517E-2</v>
      </c>
      <c r="T413" s="310">
        <f t="shared" ca="1" si="37"/>
        <v>1.4310317030697517E-2</v>
      </c>
    </row>
    <row r="414" spans="6:20">
      <c r="F414" s="301">
        <f t="shared" si="29"/>
        <v>46508</v>
      </c>
      <c r="G414" s="308">
        <f t="shared" ca="1" si="30"/>
        <v>-1</v>
      </c>
      <c r="H414" s="311">
        <f t="shared" ca="1" si="31"/>
        <v>0</v>
      </c>
      <c r="I414" s="311">
        <f t="shared" ca="1" si="32"/>
        <v>-1</v>
      </c>
      <c r="J414" s="310">
        <f t="shared" ca="1" si="33"/>
        <v>-1</v>
      </c>
      <c r="P414" s="301">
        <f t="shared" si="38"/>
        <v>46508</v>
      </c>
      <c r="Q414" s="308">
        <f t="shared" ca="1" si="34"/>
        <v>0</v>
      </c>
      <c r="R414" s="311">
        <f t="shared" ca="1" si="35"/>
        <v>0</v>
      </c>
      <c r="S414" s="311">
        <f t="shared" ca="1" si="36"/>
        <v>-1.375056644457584E-2</v>
      </c>
      <c r="T414" s="310">
        <f t="shared" ca="1" si="37"/>
        <v>9.3195957438549915E-3</v>
      </c>
    </row>
    <row r="415" spans="6:20">
      <c r="F415" s="301">
        <f t="shared" si="29"/>
        <v>46539</v>
      </c>
      <c r="G415" s="308">
        <f t="shared" ca="1" si="30"/>
        <v>-1</v>
      </c>
      <c r="H415" s="311">
        <f t="shared" ca="1" si="31"/>
        <v>0</v>
      </c>
      <c r="I415" s="311">
        <f t="shared" ca="1" si="32"/>
        <v>-1</v>
      </c>
      <c r="J415" s="310">
        <f t="shared" ca="1" si="33"/>
        <v>-1</v>
      </c>
      <c r="P415" s="301">
        <f t="shared" si="38"/>
        <v>46539</v>
      </c>
      <c r="Q415" s="308">
        <f t="shared" ca="1" si="34"/>
        <v>0</v>
      </c>
      <c r="R415" s="311">
        <f t="shared" ca="1" si="35"/>
        <v>0</v>
      </c>
      <c r="S415" s="311">
        <f t="shared" ca="1" si="36"/>
        <v>1.3897029460438803E-2</v>
      </c>
      <c r="T415" s="310">
        <f t="shared" ca="1" si="37"/>
        <v>6.5079827615937003E-3</v>
      </c>
    </row>
    <row r="416" spans="6:20">
      <c r="F416" s="301">
        <f t="shared" si="29"/>
        <v>46569</v>
      </c>
      <c r="G416" s="308">
        <f t="shared" ca="1" si="30"/>
        <v>0</v>
      </c>
      <c r="H416" s="311">
        <f t="shared" ca="1" si="31"/>
        <v>0</v>
      </c>
      <c r="I416" s="311">
        <f t="shared" ca="1" si="32"/>
        <v>-1.2692387858310394E-2</v>
      </c>
      <c r="J416" s="310">
        <f t="shared" ca="1" si="33"/>
        <v>0.13357540653305078</v>
      </c>
      <c r="P416" s="301">
        <f t="shared" si="38"/>
        <v>46569</v>
      </c>
      <c r="Q416" s="308">
        <f t="shared" ca="1" si="34"/>
        <v>0</v>
      </c>
      <c r="R416" s="311">
        <f t="shared" ca="1" si="35"/>
        <v>0</v>
      </c>
      <c r="S416" s="311">
        <f t="shared" ca="1" si="36"/>
        <v>2.6316810128543144E-2</v>
      </c>
      <c r="T416" s="310">
        <f t="shared" ca="1" si="37"/>
        <v>6.811076935468563E-3</v>
      </c>
    </row>
    <row r="417" spans="6:20">
      <c r="F417" s="301">
        <f t="shared" si="29"/>
        <v>46600</v>
      </c>
      <c r="G417" s="308">
        <f t="shared" ca="1" si="30"/>
        <v>0</v>
      </c>
      <c r="H417" s="311">
        <f t="shared" ca="1" si="31"/>
        <v>0</v>
      </c>
      <c r="I417" s="311">
        <f t="shared" ca="1" si="32"/>
        <v>-1.4517865719918199E-2</v>
      </c>
      <c r="J417" s="310">
        <f t="shared" ca="1" si="33"/>
        <v>0.15687033154618302</v>
      </c>
      <c r="P417" s="301">
        <f t="shared" si="38"/>
        <v>46600</v>
      </c>
      <c r="Q417" s="308">
        <f t="shared" ca="1" si="34"/>
        <v>0</v>
      </c>
      <c r="R417" s="311">
        <f t="shared" ca="1" si="35"/>
        <v>0</v>
      </c>
      <c r="S417" s="311">
        <f t="shared" ca="1" si="36"/>
        <v>2.630252432956981E-2</v>
      </c>
      <c r="T417" s="310">
        <f t="shared" ca="1" si="37"/>
        <v>5.4891912169163781E-3</v>
      </c>
    </row>
    <row r="418" spans="6:20">
      <c r="F418" s="301">
        <f t="shared" si="29"/>
        <v>46631</v>
      </c>
      <c r="G418" s="308">
        <f t="shared" ca="1" si="30"/>
        <v>-1</v>
      </c>
      <c r="H418" s="311">
        <f t="shared" ca="1" si="31"/>
        <v>0</v>
      </c>
      <c r="I418" s="311">
        <f t="shared" ca="1" si="32"/>
        <v>-1</v>
      </c>
      <c r="J418" s="310">
        <f t="shared" ca="1" si="33"/>
        <v>-1</v>
      </c>
      <c r="P418" s="301">
        <f t="shared" si="38"/>
        <v>46631</v>
      </c>
      <c r="Q418" s="308">
        <f t="shared" ca="1" si="34"/>
        <v>0</v>
      </c>
      <c r="R418" s="311">
        <f t="shared" ca="1" si="35"/>
        <v>0</v>
      </c>
      <c r="S418" s="311">
        <f t="shared" ca="1" si="36"/>
        <v>2.3048446893718655E-2</v>
      </c>
      <c r="T418" s="310">
        <f t="shared" ca="1" si="37"/>
        <v>7.1783373540159623E-3</v>
      </c>
    </row>
    <row r="419" spans="6:20">
      <c r="F419" s="301">
        <f t="shared" si="29"/>
        <v>46661</v>
      </c>
      <c r="G419" s="308">
        <f t="shared" ca="1" si="30"/>
        <v>-1</v>
      </c>
      <c r="H419" s="311">
        <f t="shared" ca="1" si="31"/>
        <v>0</v>
      </c>
      <c r="I419" s="311">
        <f t="shared" ca="1" si="32"/>
        <v>-1</v>
      </c>
      <c r="J419" s="310">
        <f t="shared" ca="1" si="33"/>
        <v>-1</v>
      </c>
      <c r="P419" s="301">
        <f t="shared" si="38"/>
        <v>46661</v>
      </c>
      <c r="Q419" s="308">
        <f t="shared" ca="1" si="34"/>
        <v>0</v>
      </c>
      <c r="R419" s="311">
        <f t="shared" ca="1" si="35"/>
        <v>0</v>
      </c>
      <c r="S419" s="311">
        <f t="shared" ca="1" si="36"/>
        <v>5.2797501531109958E-4</v>
      </c>
      <c r="T419" s="310">
        <f t="shared" ca="1" si="37"/>
        <v>1.8069410884421044E-2</v>
      </c>
    </row>
    <row r="420" spans="6:20">
      <c r="F420" s="301">
        <f t="shared" si="29"/>
        <v>46692</v>
      </c>
      <c r="G420" s="308">
        <f t="shared" ca="1" si="30"/>
        <v>-1</v>
      </c>
      <c r="H420" s="311">
        <f t="shared" ca="1" si="31"/>
        <v>0</v>
      </c>
      <c r="I420" s="311">
        <f t="shared" ca="1" si="32"/>
        <v>-1</v>
      </c>
      <c r="J420" s="310">
        <f t="shared" ca="1" si="33"/>
        <v>-1</v>
      </c>
      <c r="P420" s="301">
        <f t="shared" si="38"/>
        <v>46692</v>
      </c>
      <c r="Q420" s="308">
        <f t="shared" ca="1" si="34"/>
        <v>0</v>
      </c>
      <c r="R420" s="311">
        <f t="shared" ca="1" si="35"/>
        <v>0</v>
      </c>
      <c r="S420" s="311">
        <f t="shared" ca="1" si="36"/>
        <v>5.0203771818726484E-3</v>
      </c>
      <c r="T420" s="310">
        <f t="shared" ca="1" si="37"/>
        <v>2.0769390637421559E-2</v>
      </c>
    </row>
    <row r="421" spans="6:20">
      <c r="F421" s="301">
        <f t="shared" si="29"/>
        <v>46722</v>
      </c>
      <c r="G421" s="308">
        <f t="shared" ca="1" si="30"/>
        <v>-1</v>
      </c>
      <c r="H421" s="311">
        <f t="shared" ca="1" si="31"/>
        <v>0</v>
      </c>
      <c r="I421" s="311">
        <f t="shared" ca="1" si="32"/>
        <v>-1</v>
      </c>
      <c r="J421" s="310">
        <f t="shared" ca="1" si="33"/>
        <v>-1</v>
      </c>
      <c r="P421" s="301">
        <f t="shared" si="38"/>
        <v>46722</v>
      </c>
      <c r="Q421" s="308">
        <f t="shared" ca="1" si="34"/>
        <v>0</v>
      </c>
      <c r="R421" s="311">
        <f t="shared" ca="1" si="35"/>
        <v>0</v>
      </c>
      <c r="S421" s="311">
        <f t="shared" ca="1" si="36"/>
        <v>1.2765524814776441E-2</v>
      </c>
      <c r="T421" s="310">
        <f t="shared" ca="1" si="37"/>
        <v>1.7501889952597605E-2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639"/>
      <c r="G428" s="650"/>
      <c r="H428" s="650"/>
      <c r="I428" s="650"/>
      <c r="J428" s="650"/>
    </row>
    <row r="429" spans="6:20">
      <c r="F429" s="639"/>
      <c r="G429" s="650"/>
      <c r="H429" s="650"/>
      <c r="I429" s="650"/>
      <c r="J429" s="650"/>
    </row>
    <row r="430" spans="6:20">
      <c r="F430" s="639"/>
      <c r="G430" s="650"/>
      <c r="H430" s="650"/>
      <c r="I430" s="650"/>
      <c r="J430" s="650"/>
    </row>
    <row r="431" spans="6:20">
      <c r="F431" s="639"/>
      <c r="G431" s="650"/>
      <c r="H431" s="650"/>
      <c r="I431" s="650"/>
      <c r="J431" s="650"/>
    </row>
    <row r="432" spans="6:20">
      <c r="F432" s="639"/>
      <c r="G432" s="650"/>
      <c r="H432" s="650"/>
      <c r="I432" s="650"/>
      <c r="J432" s="650"/>
    </row>
    <row r="433" spans="6:10">
      <c r="F433" s="639"/>
      <c r="G433" s="650"/>
      <c r="H433" s="650"/>
      <c r="I433" s="650"/>
      <c r="J433" s="650"/>
    </row>
    <row r="434" spans="6:10">
      <c r="F434" s="639"/>
      <c r="G434" s="650"/>
      <c r="H434" s="650"/>
      <c r="I434" s="650"/>
      <c r="J434" s="650"/>
    </row>
    <row r="435" spans="6:10">
      <c r="F435" s="639"/>
      <c r="G435" s="650"/>
      <c r="H435" s="650"/>
      <c r="I435" s="650"/>
      <c r="J435" s="650"/>
    </row>
    <row r="436" spans="6:10">
      <c r="F436" s="639"/>
      <c r="G436" s="650"/>
      <c r="H436" s="650"/>
      <c r="I436" s="650"/>
      <c r="J436" s="650"/>
    </row>
    <row r="437" spans="6:10">
      <c r="F437" s="639"/>
      <c r="G437" s="650"/>
      <c r="H437" s="650"/>
      <c r="I437" s="650"/>
      <c r="J437" s="650"/>
    </row>
    <row r="438" spans="6:10">
      <c r="F438" s="639"/>
      <c r="G438" s="650"/>
      <c r="H438" s="650"/>
      <c r="I438" s="650"/>
      <c r="J438" s="650"/>
    </row>
    <row r="439" spans="6:10">
      <c r="F439" s="639"/>
      <c r="G439" s="650"/>
      <c r="H439" s="650"/>
      <c r="I439" s="650"/>
      <c r="J439" s="650"/>
    </row>
    <row r="440" spans="6:10">
      <c r="F440" s="639"/>
      <c r="G440" s="650"/>
      <c r="H440" s="650"/>
      <c r="I440" s="650"/>
      <c r="J440" s="650"/>
    </row>
    <row r="441" spans="6:10">
      <c r="F441" s="639"/>
      <c r="G441" s="650"/>
      <c r="H441" s="650"/>
      <c r="I441" s="650"/>
      <c r="J441" s="650"/>
    </row>
    <row r="442" spans="6:10">
      <c r="F442" s="639"/>
      <c r="G442" s="650"/>
      <c r="H442" s="650"/>
      <c r="I442" s="650"/>
      <c r="J442" s="650"/>
    </row>
    <row r="443" spans="6:10">
      <c r="F443" s="639"/>
      <c r="G443" s="650"/>
      <c r="H443" s="650"/>
      <c r="I443" s="650"/>
      <c r="J443" s="650"/>
    </row>
    <row r="444" spans="6:10">
      <c r="F444" s="639"/>
      <c r="G444" s="650"/>
      <c r="H444" s="650"/>
      <c r="I444" s="650"/>
      <c r="J444" s="650"/>
    </row>
    <row r="445" spans="6:10">
      <c r="F445" s="639"/>
      <c r="G445" s="650"/>
      <c r="H445" s="650"/>
      <c r="I445" s="650"/>
      <c r="J445" s="650"/>
    </row>
    <row r="446" spans="6:10">
      <c r="F446" s="639"/>
      <c r="G446" s="650"/>
      <c r="H446" s="650"/>
      <c r="I446" s="650"/>
      <c r="J446" s="650"/>
    </row>
    <row r="447" spans="6:10">
      <c r="F447" s="639"/>
      <c r="G447" s="650"/>
      <c r="H447" s="650"/>
      <c r="I447" s="650"/>
      <c r="J447" s="650"/>
    </row>
    <row r="448" spans="6:10">
      <c r="F448" s="639"/>
      <c r="G448" s="650"/>
      <c r="H448" s="650"/>
      <c r="I448" s="650"/>
      <c r="J448" s="650"/>
    </row>
    <row r="449" spans="6:10">
      <c r="F449" s="639"/>
      <c r="G449" s="650"/>
      <c r="H449" s="650"/>
      <c r="I449" s="650"/>
      <c r="J449" s="650"/>
    </row>
    <row r="450" spans="6:10">
      <c r="F450" s="639"/>
      <c r="G450" s="650"/>
      <c r="H450" s="650"/>
      <c r="I450" s="650"/>
      <c r="J450" s="650"/>
    </row>
    <row r="451" spans="6:10">
      <c r="F451" s="639"/>
      <c r="G451" s="650"/>
      <c r="H451" s="650"/>
      <c r="I451" s="650"/>
      <c r="J451" s="650"/>
    </row>
    <row r="452" spans="6:10">
      <c r="F452" s="639"/>
      <c r="G452" s="650"/>
      <c r="H452" s="650"/>
      <c r="I452" s="650"/>
      <c r="J452" s="650"/>
    </row>
    <row r="453" spans="6:10">
      <c r="F453" s="639"/>
      <c r="G453" s="650"/>
      <c r="H453" s="650"/>
      <c r="I453" s="650"/>
      <c r="J453" s="650"/>
    </row>
    <row r="454" spans="6:10">
      <c r="F454" s="639"/>
      <c r="G454" s="650"/>
      <c r="H454" s="650"/>
      <c r="I454" s="650"/>
      <c r="J454" s="650"/>
    </row>
    <row r="482631" spans="7:20">
      <c r="G482631" s="462" t="s">
        <v>314</v>
      </c>
      <c r="H482631" s="45" t="str">
        <f>+G482631</f>
        <v>d290</v>
      </c>
      <c r="I482631" s="45" t="str">
        <f t="shared" ref="I482631:J482632" si="39">+H482631</f>
        <v>d290</v>
      </c>
      <c r="J482631" s="45" t="str">
        <f t="shared" si="39"/>
        <v>d290</v>
      </c>
      <c r="Q482631" s="462" t="s">
        <v>316</v>
      </c>
      <c r="R482631" s="45" t="str">
        <f>+Q482631</f>
        <v>d258</v>
      </c>
      <c r="S482631" s="45" t="str">
        <f t="shared" ref="S482631:T482632" si="40">+R482631</f>
        <v>d258</v>
      </c>
      <c r="T482631" s="45" t="str">
        <f t="shared" si="40"/>
        <v>d258</v>
      </c>
    </row>
    <row r="482632" spans="7:20">
      <c r="G482632" s="462" t="s">
        <v>315</v>
      </c>
      <c r="H482632" s="45" t="str">
        <f>+G482632</f>
        <v>aaa320</v>
      </c>
      <c r="I482632" s="45" t="str">
        <f t="shared" si="39"/>
        <v>aaa320</v>
      </c>
      <c r="J482632" s="45" t="str">
        <f t="shared" si="39"/>
        <v>aaa320</v>
      </c>
      <c r="Q482632" s="462" t="s">
        <v>317</v>
      </c>
      <c r="R482632" s="45" t="str">
        <f>+Q482632</f>
        <v>aaa288</v>
      </c>
      <c r="S482632" s="45" t="str">
        <f t="shared" si="40"/>
        <v>aaa288</v>
      </c>
      <c r="T482632" s="45" t="str">
        <f t="shared" si="40"/>
        <v>aaa288</v>
      </c>
    </row>
    <row r="482633" spans="7:20">
      <c r="G482633" s="45">
        <v>2</v>
      </c>
      <c r="H482633" s="45">
        <v>11</v>
      </c>
      <c r="I482633" s="45">
        <v>23</v>
      </c>
      <c r="J482633" s="45">
        <v>20</v>
      </c>
      <c r="Q482633" s="45">
        <v>2</v>
      </c>
      <c r="R482633" s="45">
        <v>11</v>
      </c>
      <c r="S482633" s="45">
        <v>23</v>
      </c>
      <c r="T48263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1" priority="43">
      <formula>AND(G242&lt;0.05,G242&gt;-0.05)</formula>
    </cfRule>
    <cfRule type="expression" dxfId="0" priority="44">
      <formula>OR(G242&lt;-0.05,G242&gt;0.05)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Dispatch Logic</vt:lpstr>
      <vt:lpstr>Monthly Net Market Positions</vt:lpstr>
      <vt:lpstr>Monthly Sources and Uses</vt:lpstr>
      <vt:lpstr>Annual Sources and Uses</vt:lpstr>
      <vt:lpstr>Monthly Resource Report</vt:lpstr>
      <vt:lpstr>Annual Resource Report</vt:lpstr>
      <vt:lpstr>Monthly Emissions-Expected</vt:lpstr>
      <vt:lpstr>Annual Emissions</vt:lpstr>
      <vt:lpstr>ISO Style Costs</vt:lpstr>
      <vt:lpstr>Annual ISO Style Costs</vt:lpstr>
      <vt:lpstr>Monthly Interactions-Energy</vt:lpstr>
      <vt:lpstr>Monthly Interactions-$</vt:lpstr>
      <vt:lpstr>Monthly Interactions $.MWh</vt:lpstr>
      <vt:lpstr>Annual Interactions</vt:lpstr>
      <vt:lpstr>Prices</vt:lpstr>
      <vt:lpstr>Annual Prices</vt:lpstr>
      <vt:lpstr>Wilson Validation</vt:lpstr>
      <vt:lpstr>Coleman Validation</vt:lpstr>
      <vt:lpstr>Green Validation</vt:lpstr>
      <vt:lpstr>HMPL Validation</vt:lpstr>
      <vt:lpstr>Reid Validation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johnbo</dc:creator>
  <cp:lastModifiedBy>DeAnna Speed</cp:lastModifiedBy>
  <cp:lastPrinted>2011-11-07T13:26:00Z</cp:lastPrinted>
  <dcterms:created xsi:type="dcterms:W3CDTF">2011-03-01T18:56:13Z</dcterms:created>
  <dcterms:modified xsi:type="dcterms:W3CDTF">2013-06-20T20:22:05Z</dcterms:modified>
</cp:coreProperties>
</file>